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4.xml" ContentType="application/vnd.openxmlformats-officedocument.spreadsheetml.worksheet+xml"/>
  <Override PartName="/xl/charts/colors26.xml" ContentType="application/vnd.ms-office.chartcolorstyle+xml"/>
  <Override PartName="/xl/drawings/drawing9.xml" ContentType="application/vnd.openxmlformats-officedocument.drawing+xml"/>
  <Override PartName="/xl/charts/chart27.xml" ContentType="application/vnd.openxmlformats-officedocument.drawingml.chart+xml"/>
  <Override PartName="/xl/charts/style27.xml" ContentType="application/vnd.ms-office.chartstyle+xml"/>
  <Override PartName="/xl/charts/style26.xml" ContentType="application/vnd.ms-office.chartstyle+xml"/>
  <Override PartName="/xl/charts/chart26.xml" ContentType="application/vnd.openxmlformats-officedocument.drawingml.chart+xml"/>
  <Override PartName="/xl/drawings/drawing8.xml" ContentType="application/vnd.openxmlformats-officedocument.drawing+xml"/>
  <Override PartName="/xl/pivotTables/pivotTable1.xml" ContentType="application/vnd.openxmlformats-officedocument.spreadsheetml.pivotTable+xml"/>
  <Override PartName="/xl/charts/colors25.xml" ContentType="application/vnd.ms-office.chartcolorstyle+xml"/>
  <Override PartName="/xl/charts/style25.xml" ContentType="application/vnd.ms-office.chartstyle+xml"/>
  <Override PartName="/xl/charts/colors27.xml" ContentType="application/vnd.ms-office.chartcolorstyle+xml"/>
  <Override PartName="/xl/pivotTables/pivotTable2.xml" ContentType="application/vnd.openxmlformats-officedocument.spreadsheetml.pivotTable+xml"/>
  <Override PartName="/xl/drawings/drawing10.xml" ContentType="application/vnd.openxmlformats-officedocument.drawing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vbaProject.bin" ContentType="application/vnd.ms-office.vbaProject"/>
  <Override PartName="/xl/charts/colors28.xml" ContentType="application/vnd.ms-office.chartcolorstyle+xml"/>
  <Override PartName="/xl/charts/style28.xml" ContentType="application/vnd.ms-office.chartstyle+xml"/>
  <Override PartName="/xl/charts/chart28.xml" ContentType="application/vnd.openxmlformats-officedocument.drawingml.chart+xml"/>
  <Override PartName="/xl/charts/chart25.xml" ContentType="application/vnd.openxmlformats-officedocument.drawingml.chart+xml"/>
  <Override PartName="/xl/charts/colors24.xml" ContentType="application/vnd.ms-office.chartcolorstyle+xml"/>
  <Override PartName="/xl/charts/style24.xml" ContentType="application/vnd.ms-office.chartstyle+xml"/>
  <Override PartName="/xl/charts/chart19.xml" ContentType="application/vnd.openxmlformats-officedocument.drawingml.chart+xml"/>
  <Override PartName="/xl/worksheets/sheet1.xml" ContentType="application/vnd.openxmlformats-officedocument.spreadsheetml.worksheet+xml"/>
  <Override PartName="/xl/charts/colors19.xml" ContentType="application/vnd.ms-office.chartcolorstyle+xml"/>
  <Override PartName="/xl/drawings/drawing7.xml" ContentType="application/vnd.openxmlformats-officedocument.drawing+xml"/>
  <Override PartName="/xl/drawings/drawing6.xml" ContentType="application/vnd.openxmlformats-officedocument.drawing+xml"/>
  <Override PartName="/xl/charts/colors18.xml" ContentType="application/vnd.ms-office.chartcolorstyle+xml"/>
  <Override PartName="/xl/charts/style18.xml" ContentType="application/vnd.ms-office.chartstyle+xml"/>
  <Override PartName="/xl/charts/chart18.xml" ContentType="application/vnd.openxmlformats-officedocument.drawingml.chart+xml"/>
  <Override PartName="/xl/drawings/drawing5.xml" ContentType="application/vnd.openxmlformats-officedocument.drawing+xml"/>
  <Override PartName="/xl/charts/colors17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colors22.xml" ContentType="application/vnd.ms-office.chartcolorstyle+xml"/>
  <Override PartName="/xl/charts/style22.xml" ContentType="application/vnd.ms-office.chartstyle+xml"/>
  <Override PartName="/xl/charts/chart22.xml" ContentType="application/vnd.openxmlformats-officedocument.drawingml.chart+xml"/>
  <Override PartName="/xl/charts/colors21.xml" ContentType="application/vnd.ms-office.chartcolorstyle+xml"/>
  <Override PartName="/xl/charts/style21.xml" ContentType="application/vnd.ms-office.chartstyle+xml"/>
  <Override PartName="/xl/charts/chart21.xml" ContentType="application/vnd.openxmlformats-officedocument.drawingml.chart+xml"/>
  <Override PartName="/xl/charts/style17.xml" ContentType="application/vnd.ms-office.chartstyle+xml"/>
  <Override PartName="/xl/charts/style19.xml" ContentType="application/vnd.ms-office.chartstyle+xml"/>
  <Override PartName="/xl/drawings/drawing4.xml" ContentType="application/vnd.openxmlformats-officedocument.drawing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styles.xml" ContentType="application/vnd.openxmlformats-officedocument.spreadsheetml.styles+xml"/>
  <Override PartName="/xl/theme/theme1.xml" ContentType="application/vnd.openxmlformats-officedocument.theme+xml"/>
  <Override PartName="/xl/worksheets/sheet33.xml" ContentType="application/vnd.openxmlformats-officedocument.spreadsheetml.worksheet+xml"/>
  <Override PartName="/xl/worksheets/sheet32.xml" ContentType="application/vnd.openxmlformats-officedocument.spreadsheetml.worksheet+xml"/>
  <Override PartName="/xl/worksheets/sheet31.xml" ContentType="application/vnd.openxmlformats-officedocument.spreadsheetml.worksheet+xml"/>
  <Override PartName="/xl/worksheets/sheet30.xml" ContentType="application/vnd.openxmlformats-officedocument.spreadsheetml.workshee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hart4.xml" ContentType="application/vnd.openxmlformats-officedocument.drawingml.chart+xml"/>
  <Override PartName="/xl/charts/chart17.xml" ContentType="application/vnd.openxmlformats-officedocument.drawingml.chart+xml"/>
  <Override PartName="/xl/charts/style3.xml" ContentType="application/vnd.ms-office.chartstyle+xml"/>
  <Override PartName="/xl/charts/chart3.xml" ContentType="application/vnd.openxmlformats-officedocument.drawingml.chart+xml"/>
  <Override PartName="/xl/charts/colors2.xml" ContentType="application/vnd.ms-office.chartcolorstyle+xml"/>
  <Override PartName="/xl/charts/style2.xml" ContentType="application/vnd.ms-office.chartstyle+xml"/>
  <Override PartName="/xl/worksheets/sheet29.xml" ContentType="application/vnd.openxmlformats-officedocument.spreadsheetml.worksheet+xml"/>
  <Override PartName="/xl/worksheets/sheet28.xml" ContentType="application/vnd.openxmlformats-officedocument.spreadsheetml.worksheet+xml"/>
  <Override PartName="/xl/worksheets/sheet27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0.xml" ContentType="application/vnd.openxmlformats-officedocument.spreadsheetml.worksheet+xml"/>
  <Override PartName="/xl/worksheets/sheet9.xml" ContentType="application/vnd.openxmlformats-officedocument.spreadsheetml.worksheet+xml"/>
  <Override PartName="/xl/worksheets/sheet8.xml" ContentType="application/vnd.openxmlformats-officedocument.spreadsheetml.worksheet+xml"/>
  <Override PartName="/xl/worksheets/sheet7.xml" ContentType="application/vnd.openxmlformats-officedocument.spreadsheetml.worksheet+xml"/>
  <Override PartName="/xl/worksheets/sheet6.xml" ContentType="application/vnd.openxmlformats-officedocument.spreadsheetml.worksheet+xml"/>
  <Override PartName="/xl/worksheets/sheet5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26.xml" ContentType="application/vnd.openxmlformats-officedocument.spreadsheetml.worksheet+xml"/>
  <Override PartName="/xl/worksheets/sheet25.xml" ContentType="application/vnd.openxmlformats-officedocument.spreadsheetml.worksheet+xml"/>
  <Override PartName="/xl/worksheets/sheet24.xml" ContentType="application/vnd.openxmlformats-officedocument.spreadsheetml.worksheet+xml"/>
  <Override PartName="/xl/worksheets/sheet23.xml" ContentType="application/vnd.openxmlformats-officedocument.spreadsheetml.worksheet+xml"/>
  <Override PartName="/xl/worksheets/sheet22.xml" ContentType="application/vnd.openxmlformats-officedocument.spreadsheetml.worksheet+xml"/>
  <Override PartName="/xl/worksheets/sheet21.xml" ContentType="application/vnd.openxmlformats-officedocument.spreadsheetml.worksheet+xml"/>
  <Override PartName="/xl/worksheets/sheet20.xml" ContentType="application/vnd.openxmlformats-officedocument.spreadsheetml.worksheet+xml"/>
  <Override PartName="/xl/worksheets/sheet19.xml" ContentType="application/vnd.openxmlformats-officedocument.spreadsheetml.worksheet+xml"/>
  <Override PartName="/xl/worksheets/sheet18.xml" ContentType="application/vnd.openxmlformats-officedocument.spreadsheetml.worksheet+xml"/>
  <Override PartName="/xl/charts/colors5.xml" ContentType="application/vnd.ms-office.chartcolorstyle+xml"/>
  <Override PartName="/xl/charts/colors3.xml" ContentType="application/vnd.ms-office.chartcolorstyle+xml"/>
  <Override PartName="/xl/charts/chart6.xml" ContentType="application/vnd.openxmlformats-officedocument.drawingml.chart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2.xml" ContentType="application/vnd.ms-office.chartstyle+xml"/>
  <Override PartName="/xl/charts/chart12.xml" ContentType="application/vnd.openxmlformats-officedocument.drawingml.chart+xml"/>
  <Override PartName="/xl/charts/colors11.xml" ContentType="application/vnd.ms-office.chartcolorstyle+xml"/>
  <Override PartName="/xl/charts/chart9.xml" ContentType="application/vnd.openxmlformats-officedocument.drawingml.chart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style15.xml" ContentType="application/vnd.ms-office.chartstyle+xml"/>
  <Override PartName="/xl/charts/style9.xml" ContentType="application/vnd.ms-office.chartstyle+xml"/>
  <Override PartName="/xl/charts/colors16.xml" ContentType="application/vnd.ms-office.chartcolorstyle+xml"/>
  <Override PartName="/xl/drawings/drawing3.xml" ContentType="application/vnd.openxmlformats-officedocument.drawing+xml"/>
  <Override PartName="/xl/charts/chart7.xml" ContentType="application/vnd.openxmlformats-officedocument.drawingml.chart+xml"/>
  <Override PartName="/xl/charts/colors6.xml" ContentType="application/vnd.ms-office.chartcolorstyle+xml"/>
  <Override PartName="/xl/charts/style6.xml" ContentType="application/vnd.ms-office.chartstyle+xml"/>
  <Override PartName="/xl/charts/style7.xml" ContentType="application/vnd.ms-office.chartstyle+xml"/>
  <Override PartName="/xl/charts/style16.xml" ContentType="application/vnd.ms-office.chartstyle+xml"/>
  <Override PartName="/xl/charts/colors15.xml" ContentType="application/vnd.ms-office.chartcolorstyle+xml"/>
  <Override PartName="/xl/drawings/drawing2.xml" ContentType="application/vnd.openxmlformats-officedocument.drawing+xml"/>
  <Override PartName="/xl/charts/chart16.xml" ContentType="application/vnd.openxmlformats-officedocument.drawingml.chart+xml"/>
  <Override PartName="/xl/charts/colors7.xml" ContentType="application/vnd.ms-office.chartcolorstyle+xml"/>
  <Override PartName="/xl/charts/colors8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trlProps/ctrlProp3.xml" ContentType="application/vnd.ms-excel.controlproperties+xml"/>
  <Override PartName="/xl/pivotCache/pivotCacheDefinition1.xml" ContentType="application/vnd.openxmlformats-officedocument.spreadsheetml.pivotCacheDefinition+xml"/>
  <Override PartName="/xl/externalLinks/externalLink2.xml" ContentType="application/vnd.openxmlformats-officedocument.spreadsheetml.externalLink+xml"/>
  <Override PartName="/xl/ctrlProps/ctrlProp1.xml" ContentType="application/vnd.ms-excel.controlproperties+xml"/>
  <Override PartName="/xl/ctrlProps/ctrlProp2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xl/pivotCache/pivotCacheRecords1.xml" ContentType="application/vnd.openxmlformats-officedocument.spreadsheetml.pivotCacheRecords+xml"/>
  <Override PartName="/xl/calcChain.xml" ContentType="application/vnd.openxmlformats-officedocument.spreadsheetml.calcChain+xml"/>
  <Override PartName="/xl/externalLinks/externalLink4.xml" ContentType="application/vnd.openxmlformats-officedocument.spreadsheetml.externalLink+xml"/>
  <Override PartName="/xl/externalLinks/externalLink3.xml" ContentType="application/vnd.openxmlformats-officedocument.spreadsheetml.externalLink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externalLinks/externalLink1.xml" ContentType="application/vnd.openxmlformats-officedocument.spreadsheetml.externalLink+xml"/>
  <Override PartName="/customXml/itemProps2.xml" ContentType="application/vnd.openxmlformats-officedocument.customXmlProperties+xml"/>
  <Override PartName="/customXml/itemProps1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EstaPasta_de_trabalho" hidePivotFieldList="1"/>
  <mc:AlternateContent xmlns:mc="http://schemas.openxmlformats.org/markup-compatibility/2006">
    <mc:Choice Requires="x15">
      <x15ac:absPath xmlns:x15ac="http://schemas.microsoft.com/office/spreadsheetml/2010/11/ac" url="X:\PLANEL_Interface_SEE-SMA\Saídas_Relatórios\Março 2020\SEM INTERFERÊNCIA\"/>
    </mc:Choice>
  </mc:AlternateContent>
  <bookViews>
    <workbookView xWindow="0" yWindow="0" windowWidth="15570" windowHeight="9810" tabRatio="847" activeTab="1"/>
  </bookViews>
  <sheets>
    <sheet name="ResumoDécadas" sheetId="24" r:id="rId1"/>
    <sheet name="ResumoDécadas_comGD" sheetId="43" r:id="rId2"/>
    <sheet name="Planel_Pot_Resultado" sheetId="2" r:id="rId3"/>
    <sheet name="PLANEL_Pot_anual" sheetId="3" r:id="rId4"/>
    <sheet name="Resumo Gás Natural" sheetId="42" r:id="rId5"/>
    <sheet name="PLANEL_Pot_Trim" sheetId="18" r:id="rId6"/>
    <sheet name="PLANEL_GerMed_Resultado" sheetId="9" r:id="rId7"/>
    <sheet name="Planel_GerMed_Anual" sheetId="10" r:id="rId8"/>
    <sheet name="Resultado_CMO_CME" sheetId="47" r:id="rId9"/>
    <sheet name="PLANEL_GerMED_Trim_Resultado" sheetId="16" r:id="rId10"/>
    <sheet name="PLANEL_GerMed_Trim" sheetId="17" r:id="rId11"/>
    <sheet name="PLANEL_GerCrit_Resultado" sheetId="11" r:id="rId12"/>
    <sheet name="PLANEL_GerCrit_Anual" sheetId="13" r:id="rId13"/>
    <sheet name="Ponta - 4 trim - cat" sheetId="53" r:id="rId14"/>
    <sheet name="PLANEL_BalPonta_Resultado" sheetId="14" r:id="rId15"/>
    <sheet name="PLANEL_BalPonta_Anual" sheetId="15" r:id="rId16"/>
    <sheet name="PLANEL_GerCrit_Trim_Resultado" sheetId="19" state="hidden" r:id="rId17"/>
    <sheet name="PLANEL_GerCrit_Trim" sheetId="20" state="hidden" r:id="rId18"/>
    <sheet name="PLANEL_GerPT_Trim_Resultado" sheetId="22" state="hidden" r:id="rId19"/>
    <sheet name="PLANEL_GerPT_Trim" sheetId="23" state="hidden" r:id="rId20"/>
    <sheet name="Planel_BD_constantes" sheetId="34" r:id="rId21"/>
    <sheet name="Planel_ConsumoGN_Resultado" sheetId="26" r:id="rId22"/>
    <sheet name="Planel_CO2_total_Teto" sheetId="28" r:id="rId23"/>
    <sheet name="Planel_CO2_total_Resultado" sheetId="25" r:id="rId24"/>
    <sheet name="Planel_CO2_total_Anual" sheetId="27" r:id="rId25"/>
    <sheet name="ResumoInterc" sheetId="38" r:id="rId26"/>
    <sheet name="output_interc_projetos" sheetId="36" r:id="rId27"/>
    <sheet name="Planel_ConsumoMed_Combustível" sheetId="40" r:id="rId28"/>
    <sheet name="Planel_ConsumoCrit_Combustível" sheetId="39" r:id="rId29"/>
    <sheet name="output_Status" sheetId="41" r:id="rId30"/>
    <sheet name="GerNaoDesp" sheetId="44" r:id="rId31"/>
    <sheet name="Sup_GD_PotInst" sheetId="45" r:id="rId32"/>
    <sheet name="Sup_GD_PotInst_Anual" sheetId="46" r:id="rId33"/>
  </sheets>
  <externalReferences>
    <externalReference r:id="rId34"/>
    <externalReference r:id="rId35"/>
    <externalReference r:id="rId36"/>
    <externalReference r:id="rId37"/>
  </externalReferences>
  <definedNames>
    <definedName name="_FilterDatabase" localSheetId="26" hidden="1">output_interc_projetos!#REF!</definedName>
    <definedName name="_xlnm._FilterDatabase" localSheetId="14" hidden="1">PLANEL_BalPonta_Resultado!$B$3:$FC$760</definedName>
    <definedName name="_xlnm._FilterDatabase" localSheetId="11" hidden="1">PLANEL_GerCrit_Resultado!$B$3:$AP$761</definedName>
    <definedName name="_xlnm._FilterDatabase" localSheetId="16" hidden="1">PLANEL_GerCrit_Trim_Resultado!$A$4:$FC$474</definedName>
    <definedName name="_xlnm._FilterDatabase" localSheetId="6" hidden="1">PLANEL_GerMed_Resultado!$B$3:$AP$761</definedName>
    <definedName name="_xlnm._FilterDatabase" localSheetId="9" hidden="1">PLANEL_GerMED_Trim_Resultado!$A$4:$FC$726</definedName>
    <definedName name="_xlnm._FilterDatabase" localSheetId="18" hidden="1">PLANEL_GerPT_Trim_Resultado!$A$4:$FC$473</definedName>
    <definedName name="_xlnm._FilterDatabase" localSheetId="2" hidden="1">Planel_Pot_Resultado!$B$3:$AP$761</definedName>
    <definedName name="Câmbio">'[1]CVU IND'!$D$11</definedName>
    <definedName name="Lista_Combustível" localSheetId="30">#REF!</definedName>
    <definedName name="Lista_Combustível" localSheetId="4">#REF!</definedName>
    <definedName name="Lista_Combustível" localSheetId="1">#REF!</definedName>
    <definedName name="Lista_Combustível" localSheetId="31">#REF!</definedName>
    <definedName name="Lista_Combustível" localSheetId="32">#REF!</definedName>
    <definedName name="Lista_Combustível">#REF!</definedName>
    <definedName name="output_CapInc_UHE_TR_cat_SIN" localSheetId="26">[2]output_CapInc_UHE_TR_cat_SIN!#REF!</definedName>
    <definedName name="output_CapInc_UHE_TR_cat_SIN" localSheetId="24">[3]output_CapInc_UHE_TR_cat_SIN!#REF!</definedName>
    <definedName name="output_CapInc_UHE_TR_cat_SIN" localSheetId="22">[3]output_CapInc_UHE_TR_cat_SIN!#REF!</definedName>
    <definedName name="output_CapInc_UHE_TR_cat_SIN" localSheetId="4">[3]output_CapInc_UHE_TR_cat_SIN!#REF!</definedName>
    <definedName name="output_CapInc_UHE_TR_cat_SIN" localSheetId="1">[3]output_CapInc_UHE_TR_cat_SIN!#REF!</definedName>
    <definedName name="output_CapInc_UHE_TR_cat_SIN" localSheetId="31">[3]output_CapInc_UHE_TR_cat_SIN!#REF!</definedName>
    <definedName name="output_CapInc_UHE_TR_cat_SIN" localSheetId="32">[3]output_CapInc_UHE_TR_cat_SIN!#REF!</definedName>
    <definedName name="output_CapInc_UHE_TR_cat_SIN">[3]output_CapInc_UHE_TR_cat_SIN!#REF!</definedName>
    <definedName name="output_CapInc_UHE_TR_total_cat" localSheetId="26">[2]output_CapInc_UHE_TR_total_cat!#REF!</definedName>
    <definedName name="output_CapInc_UHE_TR_total_cat" localSheetId="24">[3]output_CapInc_UHE_TR_total_cat!#REF!</definedName>
    <definedName name="output_CapInc_UHE_TR_total_cat" localSheetId="4">[3]output_CapInc_UHE_TR_total_cat!#REF!</definedName>
    <definedName name="output_CapInc_UHE_TR_total_cat" localSheetId="1">[3]output_CapInc_UHE_TR_total_cat!#REF!</definedName>
    <definedName name="output_CapInc_UHE_TR_total_cat" localSheetId="31">[3]output_CapInc_UHE_TR_total_cat!#REF!</definedName>
    <definedName name="output_CapInc_UHE_TR_total_cat" localSheetId="32">[3]output_CapInc_UHE_TR_total_cat!#REF!</definedName>
    <definedName name="output_CapInc_UHE_TR_total_cat">[3]output_CapInc_UHE_TR_total_cat!#REF!</definedName>
    <definedName name="output_CapIntercTot_ParaDe" localSheetId="26">#REF!</definedName>
    <definedName name="output_CapIntercTot_ParaDe" localSheetId="24">#REF!</definedName>
    <definedName name="output_CapIntercTot_ParaDe" localSheetId="22">#REF!</definedName>
    <definedName name="output_CapIntercTot_ParaDe" localSheetId="4">#REF!</definedName>
    <definedName name="output_CapIntercTot_ParaDe" localSheetId="1">#REF!</definedName>
    <definedName name="output_CapIntercTot_ParaDe" localSheetId="31">#REF!</definedName>
    <definedName name="output_CapIntercTot_ParaDe" localSheetId="32">#REF!</definedName>
    <definedName name="output_CapIntercTot_ParaDe">#REF!</definedName>
    <definedName name="output_CO2_total" localSheetId="26">[2]output_CO2_total!#REF!</definedName>
    <definedName name="output_CO2_total" localSheetId="24">Planel_CO2_total_Resultado!#REF!</definedName>
    <definedName name="output_CO2_total" localSheetId="22">[3]output_CO2_total!#REF!</definedName>
    <definedName name="output_CO2_total" localSheetId="21">[3]output_CO2_total!#REF!</definedName>
    <definedName name="output_CO2_total" localSheetId="4">Planel_CO2_total_Resultado!#REF!</definedName>
    <definedName name="output_CO2_total" localSheetId="1">Planel_CO2_total_Resultado!#REF!</definedName>
    <definedName name="output_CO2_total" localSheetId="31">[4]Planel_CO2_total_Resultado!#REF!</definedName>
    <definedName name="output_CO2_total" localSheetId="32">[4]Planel_CO2_total_Resultado!#REF!</definedName>
    <definedName name="output_CO2_total">Planel_CO2_total_Resultado!#REF!</definedName>
    <definedName name="output_comentarios" localSheetId="26">[2]output_comentarios!#REF!</definedName>
    <definedName name="output_comentarios" localSheetId="24">[3]output_comentarios!#REF!</definedName>
    <definedName name="output_comentarios" localSheetId="22">[3]output_comentarios!#REF!</definedName>
    <definedName name="output_comentarios" localSheetId="4">[3]output_comentarios!#REF!</definedName>
    <definedName name="output_comentarios" localSheetId="1">[3]output_comentarios!#REF!</definedName>
    <definedName name="output_comentarios" localSheetId="31">[3]output_comentarios!#REF!</definedName>
    <definedName name="output_comentarios" localSheetId="32">[3]output_comentarios!#REF!</definedName>
    <definedName name="output_comentarios">[3]output_comentarios!#REF!</definedName>
    <definedName name="output_ConsumoCrit_UTE_URE_sub_cat_ano_SIN" localSheetId="26">[2]output_ConsCrit_sub_cat_ano_SIN!#REF!</definedName>
    <definedName name="output_ConsumoCrit_UTE_URE_sub_cat_ano_SIN" localSheetId="24">[3]output_ConsCrit_sub_cat_ano_SIN!#REF!</definedName>
    <definedName name="output_ConsumoCrit_UTE_URE_sub_cat_ano_SIN" localSheetId="22">[3]output_ConsCrit_sub_cat_ano_SIN!#REF!</definedName>
    <definedName name="output_ConsumoCrit_UTE_URE_sub_cat_ano_SIN" localSheetId="4">[3]output_ConsCrit_sub_cat_ano_SIN!#REF!</definedName>
    <definedName name="output_ConsumoCrit_UTE_URE_sub_cat_ano_SIN" localSheetId="1">[3]output_ConsCrit_sub_cat_ano_SIN!#REF!</definedName>
    <definedName name="output_ConsumoCrit_UTE_URE_sub_cat_ano_SIN" localSheetId="31">[3]output_ConsCrit_sub_cat_ano_SIN!#REF!</definedName>
    <definedName name="output_ConsumoCrit_UTE_URE_sub_cat_ano_SIN" localSheetId="32">[3]output_ConsCrit_sub_cat_ano_SIN!#REF!</definedName>
    <definedName name="output_ConsumoCrit_UTE_URE_sub_cat_ano_SIN">[3]output_ConsCrit_sub_cat_ano_SIN!#REF!</definedName>
    <definedName name="output_ConsumoMed_UTE_URE_sub_cat_ano_SIN" localSheetId="26">[2]output_ConsMed_sub_cat_ano_SIN!#REF!</definedName>
    <definedName name="output_ConsumoMed_UTE_URE_sub_cat_ano_SIN" localSheetId="24">[3]output_ConsMed_sub_cat_ano_SIN!#REF!</definedName>
    <definedName name="output_ConsumoMed_UTE_URE_sub_cat_ano_SIN" localSheetId="22">[3]output_ConsMed_sub_cat_ano_SIN!#REF!</definedName>
    <definedName name="output_ConsumoMed_UTE_URE_sub_cat_ano_SIN" localSheetId="4">[3]output_ConsMed_sub_cat_ano_SIN!#REF!</definedName>
    <definedName name="output_ConsumoMed_UTE_URE_sub_cat_ano_SIN" localSheetId="1">[3]output_ConsMed_sub_cat_ano_SIN!#REF!</definedName>
    <definedName name="output_ConsumoMed_UTE_URE_sub_cat_ano_SIN" localSheetId="31">[3]output_ConsMed_sub_cat_ano_SIN!#REF!</definedName>
    <definedName name="output_ConsumoMed_UTE_URE_sub_cat_ano_SIN" localSheetId="32">[3]output_ConsMed_sub_cat_ano_SIN!#REF!</definedName>
    <definedName name="output_ConsumoMed_UTE_URE_sub_cat_ano_SIN">[3]output_ConsMed_sub_cat_ano_SIN!#REF!</definedName>
    <definedName name="output_CustoInvest_total" localSheetId="26">#REF!</definedName>
    <definedName name="output_CustoInvest_total" localSheetId="24">#REF!</definedName>
    <definedName name="output_CustoInvest_total" localSheetId="22">#REF!</definedName>
    <definedName name="output_CustoInvest_total" localSheetId="4">#REF!</definedName>
    <definedName name="output_CustoInvest_total" localSheetId="1">#REF!</definedName>
    <definedName name="output_CustoInvest_total" localSheetId="31">#REF!</definedName>
    <definedName name="output_CustoInvest_total" localSheetId="32">#REF!</definedName>
    <definedName name="output_CustoInvest_total">#REF!</definedName>
    <definedName name="output_CustoOP_PC_total" localSheetId="26">#REF!</definedName>
    <definedName name="output_CustoOP_PC_total" localSheetId="24">#REF!</definedName>
    <definedName name="output_CustoOP_PC_total" localSheetId="22">#REF!</definedName>
    <definedName name="output_CustoOP_PC_total" localSheetId="4">#REF!</definedName>
    <definedName name="output_CustoOP_PC_total" localSheetId="1">#REF!</definedName>
    <definedName name="output_CustoOP_PC_total" localSheetId="31">#REF!</definedName>
    <definedName name="output_CustoOP_PC_total" localSheetId="32">#REF!</definedName>
    <definedName name="output_CustoOP_PC_total">#REF!</definedName>
    <definedName name="output_CustoOP_total" localSheetId="26">#REF!</definedName>
    <definedName name="output_CustoOP_total" localSheetId="24">#REF!</definedName>
    <definedName name="output_CustoOP_total" localSheetId="22">#REF!</definedName>
    <definedName name="output_CustoOP_total" localSheetId="4">#REF!</definedName>
    <definedName name="output_CustoOP_total" localSheetId="1">#REF!</definedName>
    <definedName name="output_CustoOP_total" localSheetId="31">#REF!</definedName>
    <definedName name="output_CustoOP_total" localSheetId="32">#REF!</definedName>
    <definedName name="output_CustoOP_total">#REF!</definedName>
    <definedName name="output_deficit" localSheetId="26">[2]output_Status!#REF!</definedName>
    <definedName name="output_deficit" localSheetId="24">[3]output_Status!#REF!</definedName>
    <definedName name="output_deficit" localSheetId="22">[3]output_Status!#REF!</definedName>
    <definedName name="output_deficit" localSheetId="4">[3]output_Status!#REF!</definedName>
    <definedName name="output_deficit" localSheetId="1">[3]output_Status!#REF!</definedName>
    <definedName name="output_deficit" localSheetId="31">[3]output_Status!#REF!</definedName>
    <definedName name="output_deficit" localSheetId="32">[3]output_Status!#REF!</definedName>
    <definedName name="output_deficit">[3]output_Status!#REF!</definedName>
    <definedName name="output_EmissaoCO2_sub_cat" localSheetId="26">[2]output_EmissaoCO2_sub_cat!#REF!</definedName>
    <definedName name="output_EmissaoCO2_sub_cat" localSheetId="24">[3]output_EmissaoCO2_sub_cat!#REF!</definedName>
    <definedName name="output_EmissaoCO2_sub_cat" localSheetId="22">[3]output_EmissaoCO2_sub_cat!#REF!</definedName>
    <definedName name="output_EmissaoCO2_sub_cat" localSheetId="4">[3]output_EmissaoCO2_sub_cat!#REF!</definedName>
    <definedName name="output_EmissaoCO2_sub_cat" localSheetId="1">[3]output_EmissaoCO2_sub_cat!#REF!</definedName>
    <definedName name="output_EmissaoCO2_sub_cat" localSheetId="31">[3]output_EmissaoCO2_sub_cat!#REF!</definedName>
    <definedName name="output_EmissaoCO2_sub_cat" localSheetId="32">[3]output_EmissaoCO2_sub_cat!#REF!</definedName>
    <definedName name="output_EmissaoCO2_sub_cat">[3]output_EmissaoCO2_sub_cat!#REF!</definedName>
    <definedName name="output_Fluxo_Inter_DePara_exist" localSheetId="26">#REF!</definedName>
    <definedName name="output_Fluxo_Inter_DePara_exist" localSheetId="24">#REF!</definedName>
    <definedName name="output_Fluxo_Inter_DePara_exist" localSheetId="22">#REF!</definedName>
    <definedName name="output_Fluxo_Inter_DePara_exist" localSheetId="4">#REF!</definedName>
    <definedName name="output_Fluxo_Inter_DePara_exist" localSheetId="1">#REF!</definedName>
    <definedName name="output_Fluxo_Inter_DePara_exist" localSheetId="31">#REF!</definedName>
    <definedName name="output_Fluxo_Inter_DePara_exist" localSheetId="32">#REF!</definedName>
    <definedName name="output_Fluxo_Inter_DePara_exist">#REF!</definedName>
    <definedName name="output_GerMed_total" localSheetId="26">#REF!</definedName>
    <definedName name="output_GerMed_total" localSheetId="24">#REF!</definedName>
    <definedName name="output_GerMed_total" localSheetId="22">#REF!</definedName>
    <definedName name="output_GerMed_total" localSheetId="4">#REF!</definedName>
    <definedName name="output_GerMed_total" localSheetId="1">#REF!</definedName>
    <definedName name="output_GerMed_total" localSheetId="31">#REF!</definedName>
    <definedName name="output_GerMed_total" localSheetId="32">#REF!</definedName>
    <definedName name="output_GerMed_total">#REF!</definedName>
    <definedName name="output_GerMed_UHE_TR_cat_SIN" localSheetId="26">[2]output_GerMed_UHE_TR_cat_SIN!#REF!</definedName>
    <definedName name="output_GerMed_UHE_TR_cat_SIN" localSheetId="24">[3]output_GerMed_UHE_TR_cat_SIN!#REF!</definedName>
    <definedName name="output_GerMed_UHE_TR_cat_SIN" localSheetId="22">[3]output_GerMed_UHE_TR_cat_SIN!#REF!</definedName>
    <definedName name="output_GerMed_UHE_TR_cat_SIN" localSheetId="4">[3]output_GerMed_UHE_TR_cat_SIN!#REF!</definedName>
    <definedName name="output_GerMed_UHE_TR_cat_SIN" localSheetId="1">[3]output_GerMed_UHE_TR_cat_SIN!#REF!</definedName>
    <definedName name="output_GerMed_UHE_TR_cat_SIN" localSheetId="31">[3]output_GerMed_UHE_TR_cat_SIN!#REF!</definedName>
    <definedName name="output_GerMed_UHE_TR_cat_SIN" localSheetId="32">[3]output_GerMed_UHE_TR_cat_SIN!#REF!</definedName>
    <definedName name="output_GerMed_UHE_TR_cat_SIN">[3]output_GerMed_UHE_TR_cat_SIN!#REF!</definedName>
    <definedName name="output_IntercTot_DePara" localSheetId="26">#REF!</definedName>
    <definedName name="output_IntercTot_DePara" localSheetId="24">#REF!</definedName>
    <definedName name="output_IntercTot_DePara" localSheetId="22">#REF!</definedName>
    <definedName name="output_IntercTot_DePara" localSheetId="4">#REF!</definedName>
    <definedName name="output_IntercTot_DePara" localSheetId="1">#REF!</definedName>
    <definedName name="output_IntercTot_DePara" localSheetId="31">#REF!</definedName>
    <definedName name="output_IntercTot_DePara" localSheetId="32">#REF!</definedName>
    <definedName name="output_IntercTot_DePara">#REF!</definedName>
    <definedName name="output_Margem_Itercambio_CI" localSheetId="26">[2]output_Margem_Intercambio_CI!#REF!</definedName>
    <definedName name="output_Margem_Itercambio_CI" localSheetId="24">[3]output_Margem_Intercambio_CI!#REF!</definedName>
    <definedName name="output_Margem_Itercambio_CI" localSheetId="22">[3]output_Margem_Intercambio_CI!#REF!</definedName>
    <definedName name="output_Margem_Itercambio_CI" localSheetId="4">[3]output_Margem_Intercambio_CI!#REF!</definedName>
    <definedName name="output_Margem_Itercambio_CI" localSheetId="1">[3]output_Margem_Intercambio_CI!#REF!</definedName>
    <definedName name="output_Margem_Itercambio_CI" localSheetId="31">[3]output_Margem_Intercambio_CI!#REF!</definedName>
    <definedName name="output_Margem_Itercambio_CI" localSheetId="32">[3]output_Margem_Intercambio_CI!#REF!</definedName>
    <definedName name="output_Margem_Itercambio_CI">[3]output_Margem_Intercambio_CI!#REF!</definedName>
    <definedName name="output_PC_Ger_total" localSheetId="26">#REF!</definedName>
    <definedName name="output_PC_Ger_total" localSheetId="24">#REF!</definedName>
    <definedName name="output_PC_Ger_total" localSheetId="22">#REF!</definedName>
    <definedName name="output_PC_Ger_total" localSheetId="4">#REF!</definedName>
    <definedName name="output_PC_Ger_total" localSheetId="1">#REF!</definedName>
    <definedName name="output_PC_Ger_total" localSheetId="31">#REF!</definedName>
    <definedName name="output_PC_Ger_total" localSheetId="32">#REF!</definedName>
    <definedName name="output_PC_Ger_total">#REF!</definedName>
    <definedName name="output_PC_Ger_UHE_TR_cat_SIN" localSheetId="26">[2]output_PC_Ger_UHE_TR_cat_SIN!#REF!</definedName>
    <definedName name="output_PC_Ger_UHE_TR_cat_SIN" localSheetId="24">[3]output_PC_Ger_UHE_TR_cat_SIN!#REF!</definedName>
    <definedName name="output_PC_Ger_UHE_TR_cat_SIN" localSheetId="22">[3]output_PC_Ger_UHE_TR_cat_SIN!#REF!</definedName>
    <definedName name="output_PC_Ger_UHE_TR_cat_SIN" localSheetId="4">[3]output_PC_Ger_UHE_TR_cat_SIN!#REF!</definedName>
    <definedName name="output_PC_Ger_UHE_TR_cat_SIN" localSheetId="1">[3]output_PC_Ger_UHE_TR_cat_SIN!#REF!</definedName>
    <definedName name="output_PC_Ger_UHE_TR_cat_SIN" localSheetId="31">[3]output_PC_Ger_UHE_TR_cat_SIN!#REF!</definedName>
    <definedName name="output_PC_Ger_UHE_TR_cat_SIN" localSheetId="32">[3]output_PC_Ger_UHE_TR_cat_SIN!#REF!</definedName>
    <definedName name="output_PC_Ger_UHE_TR_cat_SIN">[3]output_PC_Ger_UHE_TR_cat_SIN!#REF!</definedName>
    <definedName name="output_PC_IntercTot_DePara" localSheetId="26">#REF!</definedName>
    <definedName name="output_PC_IntercTot_DePara" localSheetId="24">#REF!</definedName>
    <definedName name="output_PC_IntercTot_DePara" localSheetId="22">#REF!</definedName>
    <definedName name="output_PC_IntercTot_DePara" localSheetId="4">#REF!</definedName>
    <definedName name="output_PC_IntercTot_DePara" localSheetId="1">#REF!</definedName>
    <definedName name="output_PC_IntercTot_DePara" localSheetId="31">#REF!</definedName>
    <definedName name="output_PC_IntercTot_DePara" localSheetId="32">#REF!</definedName>
    <definedName name="output_PC_IntercTot_DePara">#REF!</definedName>
    <definedName name="output_Pinst_UHE_TR_tot_cat_SIN" localSheetId="26">[2]output_Pinst_UHE_TR_tot_cat_SIN!#REF!</definedName>
    <definedName name="output_Pinst_UHE_TR_tot_cat_SIN" localSheetId="24">[3]output_Pinst_UHE_TR_tot_cat_SIN!#REF!</definedName>
    <definedName name="output_Pinst_UHE_TR_tot_cat_SIN" localSheetId="22">[3]output_Pinst_UHE_TR_tot_cat_SIN!#REF!</definedName>
    <definedName name="output_Pinst_UHE_TR_tot_cat_SIN" localSheetId="4">[3]output_Pinst_UHE_TR_tot_cat_SIN!#REF!</definedName>
    <definedName name="output_Pinst_UHE_TR_tot_cat_SIN" localSheetId="1">[3]output_Pinst_UHE_TR_tot_cat_SIN!#REF!</definedName>
    <definedName name="output_Pinst_UHE_TR_tot_cat_SIN" localSheetId="31">[3]output_Pinst_UHE_TR_tot_cat_SIN!#REF!</definedName>
    <definedName name="output_Pinst_UHE_TR_tot_cat_SIN" localSheetId="32">[3]output_Pinst_UHE_TR_tot_cat_SIN!#REF!</definedName>
    <definedName name="output_Pinst_UHE_TR_tot_cat_SIN">[3]output_Pinst_UHE_TR_tot_cat_SIN!#REF!</definedName>
    <definedName name="output_Pinst_UHE_UTE_URE_total" localSheetId="26">[2]output_Pinst_UHE_UTE_URE_total!#REF!</definedName>
    <definedName name="output_Pinst_UHE_UTE_URE_total" localSheetId="24">[3]output_Pinst_UHE_UTE_URE_total!#REF!</definedName>
    <definedName name="output_Pinst_UHE_UTE_URE_total" localSheetId="22">[3]output_Pinst_UHE_UTE_URE_total!#REF!</definedName>
    <definedName name="output_Pinst_UHE_UTE_URE_total" localSheetId="4">[3]output_Pinst_UHE_UTE_URE_total!#REF!</definedName>
    <definedName name="output_Pinst_UHE_UTE_URE_total" localSheetId="1">[3]output_Pinst_UHE_UTE_URE_total!#REF!</definedName>
    <definedName name="output_Pinst_UHE_UTE_URE_total" localSheetId="31">[3]output_Pinst_UHE_UTE_URE_total!#REF!</definedName>
    <definedName name="output_Pinst_UHE_UTE_URE_total" localSheetId="32">[3]output_Pinst_UHE_UTE_URE_total!#REF!</definedName>
    <definedName name="output_Pinst_UHE_UTE_URE_total">[3]output_Pinst_UHE_UTE_URE_total!#REF!</definedName>
    <definedName name="output_Potencial_Projetos_cat_total" localSheetId="26">[2]output_Potencial_Proj_cat_total!#REF!</definedName>
    <definedName name="output_Potencial_Projetos_cat_total" localSheetId="24">[3]output_Potencial_Proj_cat_total!#REF!</definedName>
    <definedName name="output_Potencial_Projetos_cat_total" localSheetId="22">[3]output_Potencial_Proj_cat_total!#REF!</definedName>
    <definedName name="output_Potencial_Projetos_cat_total" localSheetId="4">[3]output_Potencial_Proj_cat_total!#REF!</definedName>
    <definedName name="output_Potencial_Projetos_cat_total" localSheetId="1">[3]output_Potencial_Proj_cat_total!#REF!</definedName>
    <definedName name="output_Potencial_Projetos_cat_total" localSheetId="31">[3]output_Potencial_Proj_cat_total!#REF!</definedName>
    <definedName name="output_Potencial_Projetos_cat_total" localSheetId="32">[3]output_Potencial_Proj_cat_total!#REF!</definedName>
    <definedName name="output_Potencial_Projetos_cat_total">[3]output_Potencial_Proj_cat_total!#REF!</definedName>
    <definedName name="output_status" localSheetId="26">[2]output_Status!#REF!</definedName>
    <definedName name="output_status" localSheetId="24">[3]output_Status!#REF!</definedName>
    <definedName name="output_status" localSheetId="22">[3]output_Status!#REF!</definedName>
    <definedName name="output_status" localSheetId="4">[3]output_Status!#REF!</definedName>
    <definedName name="output_status" localSheetId="1">[3]output_Status!#REF!</definedName>
    <definedName name="output_status" localSheetId="31">[3]output_Status!#REF!</definedName>
    <definedName name="output_status" localSheetId="32">[3]output_Status!#REF!</definedName>
    <definedName name="output_status">[3]output_Status!#REF!</definedName>
    <definedName name="output_VP_custo_total" localSheetId="26">[2]output_Status!#REF!</definedName>
    <definedName name="output_VP_custo_total" localSheetId="24">[3]output_Status!#REF!</definedName>
    <definedName name="output_VP_custo_total" localSheetId="4">[3]output_Status!#REF!</definedName>
    <definedName name="output_VP_custo_total" localSheetId="1">[3]output_Status!#REF!</definedName>
    <definedName name="output_VP_custo_total" localSheetId="31">[3]output_Status!#REF!</definedName>
    <definedName name="output_VP_custo_total" localSheetId="32">[3]output_Status!#REF!</definedName>
    <definedName name="output_VP_custo_total">[3]output_Status!#REF!</definedName>
    <definedName name="output_VP_CustoInvest" localSheetId="26">[2]output_VP_CustoInvest!#REF!</definedName>
    <definedName name="output_VP_CustoInvest" localSheetId="24">[3]output_VP_CustoInvest!#REF!</definedName>
    <definedName name="output_VP_CustoInvest" localSheetId="4">[3]output_VP_CustoInvest!#REF!</definedName>
    <definedName name="output_VP_CustoInvest" localSheetId="1">[3]output_VP_CustoInvest!#REF!</definedName>
    <definedName name="output_VP_CustoInvest" localSheetId="31">[3]output_VP_CustoInvest!#REF!</definedName>
    <definedName name="output_VP_CustoInvest" localSheetId="32">[3]output_VP_CustoInvest!#REF!</definedName>
    <definedName name="output_VP_CustoInvest">[3]output_VP_CustoInvest!#REF!</definedName>
    <definedName name="output_VP_CustoOper" localSheetId="26">[2]output_VP_CustoOper!#REF!</definedName>
    <definedName name="output_VP_CustoOper" localSheetId="24">[3]output_VP_CustoOper!#REF!</definedName>
    <definedName name="output_VP_CustoOper" localSheetId="4">[3]output_VP_CustoOper!#REF!</definedName>
    <definedName name="output_VP_CustoOper" localSheetId="1">[3]output_VP_CustoOper!#REF!</definedName>
    <definedName name="output_VP_CustoOper" localSheetId="31">[3]output_VP_CustoOper!#REF!</definedName>
    <definedName name="output_VP_CustoOper" localSheetId="32">[3]output_VP_CustoOper!#REF!</definedName>
    <definedName name="output_VP_CustoOper">[3]output_VP_CustoOper!#REF!</definedName>
    <definedName name="Parametros_escalares">Planel_BD_constantes!$A$2:$F$11</definedName>
    <definedName name="tab_output_A_CapIn_BlocoTR_tec" localSheetId="30">#REF!</definedName>
    <definedName name="tab_output_A_CapIn_BlocoTR_tec" localSheetId="20">#REF!</definedName>
    <definedName name="tab_output_A_CapIn_BlocoTR_tec" localSheetId="4">#REF!</definedName>
    <definedName name="tab_output_A_CapIn_BlocoTR_tec" localSheetId="1">#REF!</definedName>
    <definedName name="tab_output_A_CapIn_BlocoTR_tec" localSheetId="31">#REF!</definedName>
    <definedName name="tab_output_A_CapIn_BlocoTR_tec" localSheetId="32">#REF!</definedName>
    <definedName name="tab_output_A_CapIn_BlocoTR_tec">#REF!</definedName>
    <definedName name="tab_output_A_CapIncremental_UHE" localSheetId="30">#REF!</definedName>
    <definedName name="tab_output_A_CapIncremental_UHE" localSheetId="20">#REF!</definedName>
    <definedName name="tab_output_A_CapIncremental_UHE" localSheetId="4">#REF!</definedName>
    <definedName name="tab_output_A_CapIncremental_UHE" localSheetId="1">#REF!</definedName>
    <definedName name="tab_output_A_CapIncremental_UHE" localSheetId="31">#REF!</definedName>
    <definedName name="tab_output_A_CapIncremental_UHE" localSheetId="32">#REF!</definedName>
    <definedName name="tab_output_A_CapIncremental_UHE">#REF!</definedName>
    <definedName name="tab_output_A_CapTot_UHE_exist" localSheetId="30">#REF!</definedName>
    <definedName name="tab_output_A_CapTot_UHE_exist" localSheetId="20">#REF!</definedName>
    <definedName name="tab_output_A_CapTot_UHE_exist" localSheetId="4">#REF!</definedName>
    <definedName name="tab_output_A_CapTot_UHE_exist" localSheetId="1">#REF!</definedName>
    <definedName name="tab_output_A_CapTot_UHE_exist" localSheetId="31">#REF!</definedName>
    <definedName name="tab_output_A_CapTot_UHE_exist" localSheetId="32">#REF!</definedName>
    <definedName name="tab_output_A_CapTot_UHE_exist">#REF!</definedName>
    <definedName name="tab_output_A_CApTot_URE_exist" localSheetId="30">#REF!</definedName>
    <definedName name="tab_output_A_CApTot_URE_exist" localSheetId="4">#REF!</definedName>
    <definedName name="tab_output_A_CApTot_URE_exist" localSheetId="1">#REF!</definedName>
    <definedName name="tab_output_A_CApTot_URE_exist" localSheetId="31">#REF!</definedName>
    <definedName name="tab_output_A_CApTot_URE_exist" localSheetId="32">#REF!</definedName>
    <definedName name="tab_output_A_CApTot_URE_exist">#REF!</definedName>
    <definedName name="tab_output_A_CApTot_URE_exist_tec" localSheetId="30">#REF!</definedName>
    <definedName name="tab_output_A_CApTot_URE_exist_tec" localSheetId="4">#REF!</definedName>
    <definedName name="tab_output_A_CApTot_URE_exist_tec" localSheetId="1">#REF!</definedName>
    <definedName name="tab_output_A_CApTot_URE_exist_tec" localSheetId="31">#REF!</definedName>
    <definedName name="tab_output_A_CApTot_URE_exist_tec" localSheetId="32">#REF!</definedName>
    <definedName name="tab_output_A_CApTot_URE_exist_tec">#REF!</definedName>
    <definedName name="tab_output_A_CapTot_UTE_exist" localSheetId="30">#REF!</definedName>
    <definedName name="tab_output_A_CapTot_UTE_exist" localSheetId="4">#REF!</definedName>
    <definedName name="tab_output_A_CapTot_UTE_exist" localSheetId="1">#REF!</definedName>
    <definedName name="tab_output_A_CapTot_UTE_exist" localSheetId="31">#REF!</definedName>
    <definedName name="tab_output_A_CapTot_UTE_exist" localSheetId="32">#REF!</definedName>
    <definedName name="tab_output_A_CapTot_UTE_exist">#REF!</definedName>
    <definedName name="tab_output_A_CapTot_UTE_exist_tec" localSheetId="30">#REF!</definedName>
    <definedName name="tab_output_A_CapTot_UTE_exist_tec" localSheetId="4">#REF!</definedName>
    <definedName name="tab_output_A_CapTot_UTE_exist_tec" localSheetId="1">#REF!</definedName>
    <definedName name="tab_output_A_CapTot_UTE_exist_tec" localSheetId="31">#REF!</definedName>
    <definedName name="tab_output_A_CapTot_UTE_exist_tec" localSheetId="32">#REF!</definedName>
    <definedName name="tab_output_A_CapTot_UTE_exist_tec">#REF!</definedName>
    <definedName name="tab_output_A_GerMed_TE_RE_sub_tec" localSheetId="30">#REF!</definedName>
    <definedName name="tab_output_A_GerMed_TE_RE_sub_tec" localSheetId="4">#REF!</definedName>
    <definedName name="tab_output_A_GerMed_TE_RE_sub_tec" localSheetId="1">#REF!</definedName>
    <definedName name="tab_output_A_GerMed_TE_RE_sub_tec" localSheetId="31">#REF!</definedName>
    <definedName name="tab_output_A_GerMed_TE_RE_sub_tec" localSheetId="32">#REF!</definedName>
    <definedName name="tab_output_A_GerMed_TE_RE_sub_tec">#REF!</definedName>
    <definedName name="tab_output_A_GerMed_UHE_subsist" localSheetId="30">#REF!</definedName>
    <definedName name="tab_output_A_GerMed_UHE_subsist" localSheetId="4">#REF!</definedName>
    <definedName name="tab_output_A_GerMed_UHE_subsist" localSheetId="1">#REF!</definedName>
    <definedName name="tab_output_A_GerMed_UHE_subsist" localSheetId="31">#REF!</definedName>
    <definedName name="tab_output_A_GerMed_UHE_subsist" localSheetId="32">#REF!</definedName>
    <definedName name="tab_output_A_GerMed_UHE_subsist">#REF!</definedName>
    <definedName name="tab_output_A_GerMed_URE_sub_tec" localSheetId="30">#REF!</definedName>
    <definedName name="tab_output_A_GerMed_URE_sub_tec" localSheetId="4">#REF!</definedName>
    <definedName name="tab_output_A_GerMed_URE_sub_tec" localSheetId="1">#REF!</definedName>
    <definedName name="tab_output_A_GerMed_URE_sub_tec" localSheetId="31">#REF!</definedName>
    <definedName name="tab_output_A_GerMed_URE_sub_tec" localSheetId="32">#REF!</definedName>
    <definedName name="tab_output_A_GerMed_URE_sub_tec">#REF!</definedName>
    <definedName name="tab_output_A_GerMed_UTE_sub_tec" localSheetId="30">#REF!</definedName>
    <definedName name="tab_output_A_GerMed_UTE_sub_tec" localSheetId="4">#REF!</definedName>
    <definedName name="tab_output_A_GerMed_UTE_sub_tec" localSheetId="1">#REF!</definedName>
    <definedName name="tab_output_A_GerMed_UTE_sub_tec" localSheetId="31">#REF!</definedName>
    <definedName name="tab_output_A_GerMed_UTE_sub_tec" localSheetId="32">#REF!</definedName>
    <definedName name="tab_output_A_GerMed_UTE_sub_tec">#REF!</definedName>
    <definedName name="tipos_cmbbox" localSheetId="26">#REF!</definedName>
    <definedName name="tipos_cmbbox" localSheetId="24">#REF!</definedName>
    <definedName name="tipos_cmbbox" localSheetId="22">#REF!</definedName>
    <definedName name="tipos_cmbbox" localSheetId="4">#REF!</definedName>
    <definedName name="tipos_cmbbox" localSheetId="1">#REF!</definedName>
    <definedName name="tipos_cmbbox" localSheetId="31">#REF!</definedName>
    <definedName name="tipos_cmbbox" localSheetId="32">#REF!</definedName>
    <definedName name="tipos_cmbbox">#REF!</definedName>
  </definedNames>
  <calcPr calcId="152511"/>
  <pivotCaches>
    <pivotCache cacheId="6" r:id="rId38"/>
    <pivotCache cacheId="9" r:id="rId39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17" i="53" l="1"/>
  <c r="B17" i="53"/>
  <c r="C17" i="53"/>
  <c r="D17" i="53"/>
  <c r="E17" i="53"/>
  <c r="F17" i="53"/>
  <c r="G17" i="53"/>
  <c r="H17" i="53"/>
  <c r="I17" i="53"/>
  <c r="J17" i="53"/>
  <c r="K17" i="53"/>
  <c r="L17" i="53"/>
  <c r="M17" i="53"/>
  <c r="N17" i="53"/>
  <c r="O17" i="53"/>
  <c r="P17" i="53"/>
  <c r="Q17" i="53"/>
  <c r="R17" i="53"/>
  <c r="S17" i="53"/>
  <c r="T17" i="53"/>
  <c r="U17" i="53"/>
  <c r="V17" i="53"/>
  <c r="W17" i="53"/>
  <c r="X17" i="53"/>
  <c r="Y17" i="53"/>
  <c r="Z17" i="53"/>
  <c r="AA17" i="53"/>
  <c r="AB17" i="53"/>
  <c r="AC17" i="53"/>
  <c r="AD17" i="53"/>
  <c r="AE17" i="53"/>
  <c r="AF17" i="53"/>
  <c r="AG17" i="53"/>
  <c r="AH17" i="53"/>
  <c r="AI17" i="53"/>
  <c r="AJ17" i="53"/>
  <c r="AK17" i="53"/>
  <c r="AL17" i="53"/>
  <c r="AM17" i="53"/>
  <c r="AN17" i="53"/>
  <c r="A18" i="53"/>
  <c r="B18" i="53"/>
  <c r="C18" i="53"/>
  <c r="D18" i="53"/>
  <c r="E18" i="53"/>
  <c r="F18" i="53"/>
  <c r="G18" i="53"/>
  <c r="H18" i="53"/>
  <c r="I18" i="53"/>
  <c r="J18" i="53"/>
  <c r="K18" i="53"/>
  <c r="L18" i="53"/>
  <c r="M18" i="53"/>
  <c r="N18" i="53"/>
  <c r="O18" i="53"/>
  <c r="P18" i="53"/>
  <c r="Q18" i="53"/>
  <c r="R18" i="53"/>
  <c r="S18" i="53"/>
  <c r="T18" i="53"/>
  <c r="U18" i="53"/>
  <c r="V18" i="53"/>
  <c r="W18" i="53"/>
  <c r="X18" i="53"/>
  <c r="Y18" i="53"/>
  <c r="Z18" i="53"/>
  <c r="AA18" i="53"/>
  <c r="AB18" i="53"/>
  <c r="AC18" i="53"/>
  <c r="AD18" i="53"/>
  <c r="AE18" i="53"/>
  <c r="AF18" i="53"/>
  <c r="AG18" i="53"/>
  <c r="AH18" i="53"/>
  <c r="AI18" i="53"/>
  <c r="AJ18" i="53"/>
  <c r="AK18" i="53"/>
  <c r="AL18" i="53"/>
  <c r="AM18" i="53"/>
  <c r="AN18" i="53"/>
  <c r="A19" i="53"/>
  <c r="B19" i="53"/>
  <c r="C19" i="53"/>
  <c r="D19" i="53"/>
  <c r="E19" i="53"/>
  <c r="C10" i="15" s="1"/>
  <c r="C143" i="43" s="1"/>
  <c r="C161" i="43" s="1"/>
  <c r="F19" i="53"/>
  <c r="D10" i="15" s="1"/>
  <c r="G19" i="53"/>
  <c r="E10" i="15" s="1"/>
  <c r="H19" i="53"/>
  <c r="F10" i="15" s="1"/>
  <c r="I19" i="53"/>
  <c r="G10" i="15" s="1"/>
  <c r="J19" i="53"/>
  <c r="H10" i="15" s="1"/>
  <c r="K19" i="53"/>
  <c r="I10" i="15" s="1"/>
  <c r="L19" i="53"/>
  <c r="J10" i="15" s="1"/>
  <c r="M19" i="53"/>
  <c r="K10" i="15" s="1"/>
  <c r="N19" i="53"/>
  <c r="L10" i="15" s="1"/>
  <c r="O19" i="53"/>
  <c r="M10" i="15" s="1"/>
  <c r="P19" i="53"/>
  <c r="N10" i="15" s="1"/>
  <c r="Q19" i="53"/>
  <c r="O10" i="15" s="1"/>
  <c r="R19" i="53"/>
  <c r="P10" i="15" s="1"/>
  <c r="S19" i="53"/>
  <c r="Q10" i="15" s="1"/>
  <c r="T19" i="53"/>
  <c r="R10" i="15" s="1"/>
  <c r="D143" i="43" s="1"/>
  <c r="D161" i="43" s="1"/>
  <c r="U19" i="53"/>
  <c r="S10" i="15" s="1"/>
  <c r="V19" i="53"/>
  <c r="T10" i="15" s="1"/>
  <c r="W19" i="53"/>
  <c r="U10" i="15" s="1"/>
  <c r="X19" i="53"/>
  <c r="V10" i="15" s="1"/>
  <c r="Y19" i="53"/>
  <c r="W10" i="15" s="1"/>
  <c r="Z19" i="53"/>
  <c r="X10" i="15" s="1"/>
  <c r="AA19" i="53"/>
  <c r="Y10" i="15" s="1"/>
  <c r="AB19" i="53"/>
  <c r="Z10" i="15" s="1"/>
  <c r="AC19" i="53"/>
  <c r="AA10" i="15" s="1"/>
  <c r="AD19" i="53"/>
  <c r="AB10" i="15" s="1"/>
  <c r="E143" i="43" s="1"/>
  <c r="E161" i="43" s="1"/>
  <c r="AE19" i="53"/>
  <c r="AC10" i="15" s="1"/>
  <c r="AF19" i="53"/>
  <c r="AD10" i="15" s="1"/>
  <c r="AG19" i="53"/>
  <c r="AE10" i="15" s="1"/>
  <c r="AH19" i="53"/>
  <c r="AF10" i="15" s="1"/>
  <c r="AI19" i="53"/>
  <c r="AG10" i="15" s="1"/>
  <c r="AJ19" i="53"/>
  <c r="AH10" i="15" s="1"/>
  <c r="AK19" i="53"/>
  <c r="AI10" i="15" s="1"/>
  <c r="AL19" i="53"/>
  <c r="AJ10" i="15" s="1"/>
  <c r="AM19" i="53"/>
  <c r="AK10" i="15" s="1"/>
  <c r="AN19" i="53"/>
  <c r="AL10" i="15" s="1"/>
  <c r="F143" i="43" s="1"/>
  <c r="F161" i="43" s="1"/>
  <c r="A20" i="53"/>
  <c r="B20" i="53"/>
  <c r="C20" i="53"/>
  <c r="D20" i="53"/>
  <c r="E20" i="53"/>
  <c r="C7" i="15" s="1"/>
  <c r="C140" i="43" s="1"/>
  <c r="C158" i="43" s="1"/>
  <c r="F20" i="53"/>
  <c r="D7" i="15" s="1"/>
  <c r="G20" i="53"/>
  <c r="E7" i="15" s="1"/>
  <c r="H20" i="53"/>
  <c r="F7" i="15" s="1"/>
  <c r="I20" i="53"/>
  <c r="G7" i="15" s="1"/>
  <c r="J20" i="53"/>
  <c r="H7" i="15" s="1"/>
  <c r="K20" i="53"/>
  <c r="I7" i="15" s="1"/>
  <c r="L20" i="53"/>
  <c r="J7" i="15" s="1"/>
  <c r="M20" i="53"/>
  <c r="K7" i="15" s="1"/>
  <c r="N20" i="53"/>
  <c r="L7" i="15" s="1"/>
  <c r="O20" i="53"/>
  <c r="M7" i="15" s="1"/>
  <c r="P20" i="53"/>
  <c r="N7" i="15" s="1"/>
  <c r="Q20" i="53"/>
  <c r="O7" i="15" s="1"/>
  <c r="R20" i="53"/>
  <c r="P7" i="15" s="1"/>
  <c r="S20" i="53"/>
  <c r="Q7" i="15" s="1"/>
  <c r="T20" i="53"/>
  <c r="R7" i="15" s="1"/>
  <c r="D140" i="43" s="1"/>
  <c r="D158" i="43" s="1"/>
  <c r="U20" i="53"/>
  <c r="S7" i="15" s="1"/>
  <c r="V20" i="53"/>
  <c r="T7" i="15" s="1"/>
  <c r="W20" i="53"/>
  <c r="U7" i="15" s="1"/>
  <c r="X20" i="53"/>
  <c r="V7" i="15" s="1"/>
  <c r="Y20" i="53"/>
  <c r="W7" i="15" s="1"/>
  <c r="Z20" i="53"/>
  <c r="X7" i="15" s="1"/>
  <c r="AA20" i="53"/>
  <c r="Y7" i="15" s="1"/>
  <c r="AB20" i="53"/>
  <c r="Z7" i="15" s="1"/>
  <c r="AC20" i="53"/>
  <c r="AA7" i="15" s="1"/>
  <c r="AD20" i="53"/>
  <c r="AB7" i="15" s="1"/>
  <c r="E140" i="43" s="1"/>
  <c r="E158" i="43" s="1"/>
  <c r="AE20" i="53"/>
  <c r="AC7" i="15" s="1"/>
  <c r="AF20" i="53"/>
  <c r="AD7" i="15" s="1"/>
  <c r="AG20" i="53"/>
  <c r="AE7" i="15" s="1"/>
  <c r="AH20" i="53"/>
  <c r="AF7" i="15" s="1"/>
  <c r="AI20" i="53"/>
  <c r="AG7" i="15" s="1"/>
  <c r="AJ20" i="53"/>
  <c r="AH7" i="15" s="1"/>
  <c r="AK20" i="53"/>
  <c r="AI7" i="15" s="1"/>
  <c r="AL20" i="53"/>
  <c r="AJ7" i="15" s="1"/>
  <c r="AM20" i="53"/>
  <c r="AK7" i="15" s="1"/>
  <c r="AN20" i="53"/>
  <c r="AL7" i="15" s="1"/>
  <c r="F140" i="43" s="1"/>
  <c r="F158" i="43" s="1"/>
  <c r="A21" i="53"/>
  <c r="B21" i="53"/>
  <c r="C21" i="53"/>
  <c r="D21" i="53"/>
  <c r="E21" i="53"/>
  <c r="C11" i="15" s="1"/>
  <c r="C144" i="43" s="1"/>
  <c r="C162" i="43" s="1"/>
  <c r="F21" i="53"/>
  <c r="D11" i="15" s="1"/>
  <c r="G21" i="53"/>
  <c r="E11" i="15" s="1"/>
  <c r="H21" i="53"/>
  <c r="F11" i="15" s="1"/>
  <c r="I21" i="53"/>
  <c r="G11" i="15" s="1"/>
  <c r="J21" i="53"/>
  <c r="H11" i="15" s="1"/>
  <c r="K21" i="53"/>
  <c r="I11" i="15" s="1"/>
  <c r="L21" i="53"/>
  <c r="J11" i="15" s="1"/>
  <c r="M21" i="53"/>
  <c r="K11" i="15" s="1"/>
  <c r="N21" i="53"/>
  <c r="L11" i="15" s="1"/>
  <c r="O21" i="53"/>
  <c r="M11" i="15" s="1"/>
  <c r="P21" i="53"/>
  <c r="N11" i="15" s="1"/>
  <c r="Q21" i="53"/>
  <c r="O11" i="15" s="1"/>
  <c r="R21" i="53"/>
  <c r="P11" i="15" s="1"/>
  <c r="S21" i="53"/>
  <c r="Q11" i="15" s="1"/>
  <c r="T21" i="53"/>
  <c r="R11" i="15" s="1"/>
  <c r="D144" i="43" s="1"/>
  <c r="D162" i="43" s="1"/>
  <c r="U21" i="53"/>
  <c r="S11" i="15" s="1"/>
  <c r="V21" i="53"/>
  <c r="T11" i="15" s="1"/>
  <c r="W21" i="53"/>
  <c r="U11" i="15" s="1"/>
  <c r="X21" i="53"/>
  <c r="V11" i="15" s="1"/>
  <c r="Y21" i="53"/>
  <c r="W11" i="15" s="1"/>
  <c r="Z21" i="53"/>
  <c r="X11" i="15" s="1"/>
  <c r="AA21" i="53"/>
  <c r="Y11" i="15" s="1"/>
  <c r="AB21" i="53"/>
  <c r="Z11" i="15" s="1"/>
  <c r="AC21" i="53"/>
  <c r="AA11" i="15" s="1"/>
  <c r="AD21" i="53"/>
  <c r="AB11" i="15" s="1"/>
  <c r="E144" i="43" s="1"/>
  <c r="E162" i="43" s="1"/>
  <c r="AE21" i="53"/>
  <c r="AC11" i="15" s="1"/>
  <c r="AF21" i="53"/>
  <c r="AD11" i="15" s="1"/>
  <c r="AG21" i="53"/>
  <c r="AE11" i="15" s="1"/>
  <c r="AH21" i="53"/>
  <c r="AF11" i="15" s="1"/>
  <c r="AI21" i="53"/>
  <c r="AG11" i="15" s="1"/>
  <c r="AJ21" i="53"/>
  <c r="AH11" i="15" s="1"/>
  <c r="AK21" i="53"/>
  <c r="AI11" i="15" s="1"/>
  <c r="AL21" i="53"/>
  <c r="AJ11" i="15" s="1"/>
  <c r="AM21" i="53"/>
  <c r="AK11" i="15" s="1"/>
  <c r="AN21" i="53"/>
  <c r="AL11" i="15" s="1"/>
  <c r="F144" i="43" s="1"/>
  <c r="F162" i="43" s="1"/>
  <c r="A22" i="53"/>
  <c r="B22" i="53"/>
  <c r="C22" i="53"/>
  <c r="D22" i="53"/>
  <c r="E22" i="53"/>
  <c r="C6" i="15" s="1"/>
  <c r="F22" i="53"/>
  <c r="D6" i="15" s="1"/>
  <c r="G22" i="53"/>
  <c r="E6" i="15" s="1"/>
  <c r="H22" i="53"/>
  <c r="F6" i="15" s="1"/>
  <c r="I22" i="53"/>
  <c r="G6" i="15" s="1"/>
  <c r="J22" i="53"/>
  <c r="H6" i="15" s="1"/>
  <c r="K22" i="53"/>
  <c r="I6" i="15" s="1"/>
  <c r="L22" i="53"/>
  <c r="J6" i="15" s="1"/>
  <c r="M22" i="53"/>
  <c r="K6" i="15" s="1"/>
  <c r="N22" i="53"/>
  <c r="L6" i="15" s="1"/>
  <c r="O22" i="53"/>
  <c r="M6" i="15" s="1"/>
  <c r="P22" i="53"/>
  <c r="N6" i="15" s="1"/>
  <c r="Q22" i="53"/>
  <c r="O6" i="15" s="1"/>
  <c r="R22" i="53"/>
  <c r="P6" i="15" s="1"/>
  <c r="S22" i="53"/>
  <c r="Q6" i="15" s="1"/>
  <c r="T22" i="53"/>
  <c r="R6" i="15" s="1"/>
  <c r="U22" i="53"/>
  <c r="S6" i="15" s="1"/>
  <c r="V22" i="53"/>
  <c r="T6" i="15" s="1"/>
  <c r="W22" i="53"/>
  <c r="U6" i="15" s="1"/>
  <c r="X22" i="53"/>
  <c r="V6" i="15" s="1"/>
  <c r="Y22" i="53"/>
  <c r="W6" i="15" s="1"/>
  <c r="Z22" i="53"/>
  <c r="X6" i="15" s="1"/>
  <c r="AA22" i="53"/>
  <c r="Y6" i="15" s="1"/>
  <c r="AB22" i="53"/>
  <c r="Z6" i="15" s="1"/>
  <c r="AC22" i="53"/>
  <c r="AA6" i="15" s="1"/>
  <c r="AD22" i="53"/>
  <c r="AB6" i="15" s="1"/>
  <c r="AE22" i="53"/>
  <c r="AC6" i="15" s="1"/>
  <c r="AF22" i="53"/>
  <c r="AD6" i="15" s="1"/>
  <c r="AG22" i="53"/>
  <c r="AE6" i="15" s="1"/>
  <c r="AH22" i="53"/>
  <c r="AF6" i="15" s="1"/>
  <c r="AI22" i="53"/>
  <c r="AG6" i="15" s="1"/>
  <c r="AJ22" i="53"/>
  <c r="AH6" i="15" s="1"/>
  <c r="AK22" i="53"/>
  <c r="AI6" i="15" s="1"/>
  <c r="AL22" i="53"/>
  <c r="AJ6" i="15" s="1"/>
  <c r="AM22" i="53"/>
  <c r="AK6" i="15" s="1"/>
  <c r="AN22" i="53"/>
  <c r="AL6" i="15" s="1"/>
  <c r="A23" i="53"/>
  <c r="B23" i="53"/>
  <c r="C23" i="53"/>
  <c r="D23" i="53"/>
  <c r="E23" i="53"/>
  <c r="C8" i="15" s="1"/>
  <c r="F23" i="53"/>
  <c r="D8" i="15" s="1"/>
  <c r="G23" i="53"/>
  <c r="E8" i="15" s="1"/>
  <c r="H23" i="53"/>
  <c r="F8" i="15" s="1"/>
  <c r="I23" i="53"/>
  <c r="G8" i="15" s="1"/>
  <c r="J23" i="53"/>
  <c r="H8" i="15" s="1"/>
  <c r="K23" i="53"/>
  <c r="I8" i="15" s="1"/>
  <c r="L23" i="53"/>
  <c r="J8" i="15" s="1"/>
  <c r="M23" i="53"/>
  <c r="K8" i="15" s="1"/>
  <c r="N23" i="53"/>
  <c r="L8" i="15" s="1"/>
  <c r="O23" i="53"/>
  <c r="M8" i="15" s="1"/>
  <c r="P23" i="53"/>
  <c r="N8" i="15" s="1"/>
  <c r="Q23" i="53"/>
  <c r="O8" i="15" s="1"/>
  <c r="R23" i="53"/>
  <c r="P8" i="15" s="1"/>
  <c r="S23" i="53"/>
  <c r="Q8" i="15" s="1"/>
  <c r="T23" i="53"/>
  <c r="R8" i="15" s="1"/>
  <c r="U23" i="53"/>
  <c r="S8" i="15" s="1"/>
  <c r="V23" i="53"/>
  <c r="T8" i="15" s="1"/>
  <c r="W23" i="53"/>
  <c r="U8" i="15" s="1"/>
  <c r="X23" i="53"/>
  <c r="V8" i="15" s="1"/>
  <c r="Y23" i="53"/>
  <c r="W8" i="15" s="1"/>
  <c r="Z23" i="53"/>
  <c r="X8" i="15" s="1"/>
  <c r="AA23" i="53"/>
  <c r="Y8" i="15" s="1"/>
  <c r="AB23" i="53"/>
  <c r="Z8" i="15" s="1"/>
  <c r="AC23" i="53"/>
  <c r="AA8" i="15" s="1"/>
  <c r="AD23" i="53"/>
  <c r="AB8" i="15" s="1"/>
  <c r="AE23" i="53"/>
  <c r="AC8" i="15" s="1"/>
  <c r="AF23" i="53"/>
  <c r="AD8" i="15" s="1"/>
  <c r="AG23" i="53"/>
  <c r="AE8" i="15" s="1"/>
  <c r="AH23" i="53"/>
  <c r="AF8" i="15" s="1"/>
  <c r="AI23" i="53"/>
  <c r="AG8" i="15" s="1"/>
  <c r="AJ23" i="53"/>
  <c r="AH8" i="15" s="1"/>
  <c r="AK23" i="53"/>
  <c r="AI8" i="15" s="1"/>
  <c r="AL23" i="53"/>
  <c r="AJ8" i="15" s="1"/>
  <c r="AM23" i="53"/>
  <c r="AK8" i="15" s="1"/>
  <c r="AN23" i="53"/>
  <c r="AL8" i="15" s="1"/>
  <c r="A24" i="53"/>
  <c r="B24" i="53"/>
  <c r="C24" i="53"/>
  <c r="D24" i="53"/>
  <c r="E24" i="53"/>
  <c r="F24" i="53"/>
  <c r="G24" i="53"/>
  <c r="H24" i="53"/>
  <c r="I24" i="53"/>
  <c r="J24" i="53"/>
  <c r="K24" i="53"/>
  <c r="L24" i="53"/>
  <c r="M24" i="53"/>
  <c r="N24" i="53"/>
  <c r="O24" i="53"/>
  <c r="P24" i="53"/>
  <c r="Q24" i="53"/>
  <c r="R24" i="53"/>
  <c r="S24" i="53"/>
  <c r="T24" i="53"/>
  <c r="U24" i="53"/>
  <c r="V24" i="53"/>
  <c r="W24" i="53"/>
  <c r="X24" i="53"/>
  <c r="Y24" i="53"/>
  <c r="Z24" i="53"/>
  <c r="AA24" i="53"/>
  <c r="AB24" i="53"/>
  <c r="AC24" i="53"/>
  <c r="AD24" i="53"/>
  <c r="AE24" i="53"/>
  <c r="AF24" i="53"/>
  <c r="AG24" i="53"/>
  <c r="AH24" i="53"/>
  <c r="AI24" i="53"/>
  <c r="AJ24" i="53"/>
  <c r="AK24" i="53"/>
  <c r="AL24" i="53"/>
  <c r="AM24" i="53"/>
  <c r="AN24" i="53"/>
  <c r="A25" i="53"/>
  <c r="B25" i="53"/>
  <c r="C25" i="53"/>
  <c r="D25" i="53"/>
  <c r="E25" i="53"/>
  <c r="C9" i="15" s="1"/>
  <c r="C142" i="43" s="1"/>
  <c r="C160" i="43" s="1"/>
  <c r="F25" i="53"/>
  <c r="D9" i="15" s="1"/>
  <c r="G25" i="53"/>
  <c r="E9" i="15" s="1"/>
  <c r="H25" i="53"/>
  <c r="F9" i="15" s="1"/>
  <c r="I25" i="53"/>
  <c r="G9" i="15" s="1"/>
  <c r="J25" i="53"/>
  <c r="H9" i="15" s="1"/>
  <c r="K25" i="53"/>
  <c r="I9" i="15" s="1"/>
  <c r="L25" i="53"/>
  <c r="J9" i="15" s="1"/>
  <c r="M25" i="53"/>
  <c r="K9" i="15" s="1"/>
  <c r="N25" i="53"/>
  <c r="L9" i="15" s="1"/>
  <c r="O25" i="53"/>
  <c r="M9" i="15" s="1"/>
  <c r="P25" i="53"/>
  <c r="N9" i="15" s="1"/>
  <c r="Q25" i="53"/>
  <c r="O9" i="15" s="1"/>
  <c r="R25" i="53"/>
  <c r="P9" i="15" s="1"/>
  <c r="S25" i="53"/>
  <c r="Q9" i="15" s="1"/>
  <c r="T25" i="53"/>
  <c r="R9" i="15" s="1"/>
  <c r="D142" i="43" s="1"/>
  <c r="D160" i="43" s="1"/>
  <c r="U25" i="53"/>
  <c r="S9" i="15" s="1"/>
  <c r="V25" i="53"/>
  <c r="T9" i="15" s="1"/>
  <c r="W25" i="53"/>
  <c r="U9" i="15" s="1"/>
  <c r="X25" i="53"/>
  <c r="V9" i="15" s="1"/>
  <c r="Y25" i="53"/>
  <c r="W9" i="15" s="1"/>
  <c r="Z25" i="53"/>
  <c r="X9" i="15" s="1"/>
  <c r="AA25" i="53"/>
  <c r="Y9" i="15" s="1"/>
  <c r="AB25" i="53"/>
  <c r="Z9" i="15" s="1"/>
  <c r="AC25" i="53"/>
  <c r="AA9" i="15" s="1"/>
  <c r="AD25" i="53"/>
  <c r="AB9" i="15" s="1"/>
  <c r="E142" i="43" s="1"/>
  <c r="E160" i="43" s="1"/>
  <c r="AE25" i="53"/>
  <c r="AC9" i="15" s="1"/>
  <c r="AF25" i="53"/>
  <c r="AD9" i="15" s="1"/>
  <c r="AG25" i="53"/>
  <c r="AE9" i="15" s="1"/>
  <c r="AH25" i="53"/>
  <c r="AF9" i="15" s="1"/>
  <c r="AI25" i="53"/>
  <c r="AG9" i="15" s="1"/>
  <c r="AJ25" i="53"/>
  <c r="AH9" i="15" s="1"/>
  <c r="AK25" i="53"/>
  <c r="AI9" i="15" s="1"/>
  <c r="AL25" i="53"/>
  <c r="AJ9" i="15" s="1"/>
  <c r="AM25" i="53"/>
  <c r="AK9" i="15" s="1"/>
  <c r="AN25" i="53"/>
  <c r="AL9" i="15" s="1"/>
  <c r="F142" i="43" s="1"/>
  <c r="F160" i="43" s="1"/>
  <c r="A26" i="53"/>
  <c r="B26" i="53"/>
  <c r="C26" i="53"/>
  <c r="D26" i="53"/>
  <c r="E26" i="53"/>
  <c r="C14" i="15" s="1"/>
  <c r="F26" i="53"/>
  <c r="D14" i="15" s="1"/>
  <c r="G26" i="53"/>
  <c r="E14" i="15" s="1"/>
  <c r="H26" i="53"/>
  <c r="F14" i="15" s="1"/>
  <c r="I26" i="53"/>
  <c r="G14" i="15" s="1"/>
  <c r="J26" i="53"/>
  <c r="H14" i="15" s="1"/>
  <c r="K26" i="53"/>
  <c r="I14" i="15" s="1"/>
  <c r="L26" i="53"/>
  <c r="J14" i="15" s="1"/>
  <c r="M26" i="53"/>
  <c r="K14" i="15" s="1"/>
  <c r="N26" i="53"/>
  <c r="L14" i="15" s="1"/>
  <c r="O26" i="53"/>
  <c r="M14" i="15" s="1"/>
  <c r="P26" i="53"/>
  <c r="N14" i="15" s="1"/>
  <c r="Q26" i="53"/>
  <c r="O14" i="15" s="1"/>
  <c r="R26" i="53"/>
  <c r="P14" i="15" s="1"/>
  <c r="S26" i="53"/>
  <c r="Q14" i="15" s="1"/>
  <c r="T26" i="53"/>
  <c r="R14" i="15" s="1"/>
  <c r="U26" i="53"/>
  <c r="S14" i="15" s="1"/>
  <c r="V26" i="53"/>
  <c r="T14" i="15" s="1"/>
  <c r="W26" i="53"/>
  <c r="U14" i="15" s="1"/>
  <c r="X26" i="53"/>
  <c r="V14" i="15" s="1"/>
  <c r="Y26" i="53"/>
  <c r="W14" i="15" s="1"/>
  <c r="Z26" i="53"/>
  <c r="X14" i="15" s="1"/>
  <c r="AA26" i="53"/>
  <c r="Y14" i="15" s="1"/>
  <c r="AB26" i="53"/>
  <c r="Z14" i="15" s="1"/>
  <c r="AC26" i="53"/>
  <c r="AA14" i="15" s="1"/>
  <c r="AD26" i="53"/>
  <c r="AB14" i="15" s="1"/>
  <c r="AE26" i="53"/>
  <c r="AC14" i="15" s="1"/>
  <c r="AF26" i="53"/>
  <c r="AD14" i="15" s="1"/>
  <c r="AG26" i="53"/>
  <c r="AE14" i="15" s="1"/>
  <c r="AH26" i="53"/>
  <c r="AF14" i="15" s="1"/>
  <c r="AI26" i="53"/>
  <c r="AG14" i="15" s="1"/>
  <c r="AJ26" i="53"/>
  <c r="AH14" i="15" s="1"/>
  <c r="AK26" i="53"/>
  <c r="AI14" i="15" s="1"/>
  <c r="AL26" i="53"/>
  <c r="AJ14" i="15" s="1"/>
  <c r="AM26" i="53"/>
  <c r="AK14" i="15" s="1"/>
  <c r="AN26" i="53"/>
  <c r="AL14" i="15" s="1"/>
  <c r="A27" i="53"/>
  <c r="B27" i="53"/>
  <c r="C27" i="53"/>
  <c r="D27" i="53"/>
  <c r="E27" i="53"/>
  <c r="C5" i="15" s="1"/>
  <c r="F27" i="53"/>
  <c r="D5" i="15" s="1"/>
  <c r="G27" i="53"/>
  <c r="E5" i="15" s="1"/>
  <c r="H27" i="53"/>
  <c r="F5" i="15" s="1"/>
  <c r="I27" i="53"/>
  <c r="G5" i="15" s="1"/>
  <c r="J27" i="53"/>
  <c r="H5" i="15" s="1"/>
  <c r="K27" i="53"/>
  <c r="I5" i="15" s="1"/>
  <c r="L27" i="53"/>
  <c r="J5" i="15" s="1"/>
  <c r="M27" i="53"/>
  <c r="K5" i="15" s="1"/>
  <c r="N27" i="53"/>
  <c r="L5" i="15" s="1"/>
  <c r="O27" i="53"/>
  <c r="M5" i="15" s="1"/>
  <c r="P27" i="53"/>
  <c r="N5" i="15" s="1"/>
  <c r="Q27" i="53"/>
  <c r="O5" i="15" s="1"/>
  <c r="R27" i="53"/>
  <c r="P5" i="15" s="1"/>
  <c r="S27" i="53"/>
  <c r="Q5" i="15" s="1"/>
  <c r="T27" i="53"/>
  <c r="R5" i="15" s="1"/>
  <c r="U27" i="53"/>
  <c r="S5" i="15" s="1"/>
  <c r="V27" i="53"/>
  <c r="T5" i="15" s="1"/>
  <c r="W27" i="53"/>
  <c r="U5" i="15" s="1"/>
  <c r="X27" i="53"/>
  <c r="V5" i="15" s="1"/>
  <c r="Y27" i="53"/>
  <c r="W5" i="15" s="1"/>
  <c r="Z27" i="53"/>
  <c r="X5" i="15" s="1"/>
  <c r="AA27" i="53"/>
  <c r="Y5" i="15" s="1"/>
  <c r="AB27" i="53"/>
  <c r="Z5" i="15" s="1"/>
  <c r="AC27" i="53"/>
  <c r="AA5" i="15" s="1"/>
  <c r="AD27" i="53"/>
  <c r="AB5" i="15" s="1"/>
  <c r="AE27" i="53"/>
  <c r="AC5" i="15" s="1"/>
  <c r="AF27" i="53"/>
  <c r="AD5" i="15" s="1"/>
  <c r="AG27" i="53"/>
  <c r="AE5" i="15" s="1"/>
  <c r="AH27" i="53"/>
  <c r="AF5" i="15" s="1"/>
  <c r="AI27" i="53"/>
  <c r="AG5" i="15" s="1"/>
  <c r="AJ27" i="53"/>
  <c r="AH5" i="15" s="1"/>
  <c r="AK27" i="53"/>
  <c r="AI5" i="15" s="1"/>
  <c r="AL27" i="53"/>
  <c r="AJ5" i="15" s="1"/>
  <c r="AM27" i="53"/>
  <c r="AK5" i="15" s="1"/>
  <c r="AN27" i="53"/>
  <c r="AL5" i="15" s="1"/>
  <c r="A28" i="53"/>
  <c r="B28" i="53"/>
  <c r="C28" i="53"/>
  <c r="D28" i="53"/>
  <c r="E28" i="53"/>
  <c r="C12" i="15" s="1"/>
  <c r="C145" i="43" s="1"/>
  <c r="C163" i="43" s="1"/>
  <c r="F28" i="53"/>
  <c r="D12" i="15" s="1"/>
  <c r="G28" i="53"/>
  <c r="E12" i="15" s="1"/>
  <c r="H28" i="53"/>
  <c r="F12" i="15" s="1"/>
  <c r="I28" i="53"/>
  <c r="G12" i="15" s="1"/>
  <c r="J28" i="53"/>
  <c r="H12" i="15" s="1"/>
  <c r="K28" i="53"/>
  <c r="I12" i="15" s="1"/>
  <c r="L28" i="53"/>
  <c r="J12" i="15" s="1"/>
  <c r="M28" i="53"/>
  <c r="K12" i="15" s="1"/>
  <c r="N28" i="53"/>
  <c r="L12" i="15" s="1"/>
  <c r="O28" i="53"/>
  <c r="M12" i="15" s="1"/>
  <c r="P28" i="53"/>
  <c r="N12" i="15" s="1"/>
  <c r="Q28" i="53"/>
  <c r="O12" i="15" s="1"/>
  <c r="R28" i="53"/>
  <c r="P12" i="15" s="1"/>
  <c r="S28" i="53"/>
  <c r="Q12" i="15" s="1"/>
  <c r="T28" i="53"/>
  <c r="R12" i="15" s="1"/>
  <c r="D145" i="43" s="1"/>
  <c r="D163" i="43" s="1"/>
  <c r="U28" i="53"/>
  <c r="S12" i="15" s="1"/>
  <c r="V28" i="53"/>
  <c r="T12" i="15" s="1"/>
  <c r="W28" i="53"/>
  <c r="U12" i="15" s="1"/>
  <c r="X28" i="53"/>
  <c r="V12" i="15" s="1"/>
  <c r="Y28" i="53"/>
  <c r="W12" i="15" s="1"/>
  <c r="Z28" i="53"/>
  <c r="X12" i="15" s="1"/>
  <c r="AA28" i="53"/>
  <c r="Y12" i="15" s="1"/>
  <c r="AB28" i="53"/>
  <c r="Z12" i="15" s="1"/>
  <c r="AC28" i="53"/>
  <c r="AA12" i="15" s="1"/>
  <c r="AD28" i="53"/>
  <c r="AB12" i="15" s="1"/>
  <c r="E145" i="43" s="1"/>
  <c r="E163" i="43" s="1"/>
  <c r="AE28" i="53"/>
  <c r="AC12" i="15" s="1"/>
  <c r="AF28" i="53"/>
  <c r="AD12" i="15" s="1"/>
  <c r="AG28" i="53"/>
  <c r="AE12" i="15" s="1"/>
  <c r="AH28" i="53"/>
  <c r="AF12" i="15" s="1"/>
  <c r="AI28" i="53"/>
  <c r="AG12" i="15" s="1"/>
  <c r="AJ28" i="53"/>
  <c r="AH12" i="15" s="1"/>
  <c r="AK28" i="53"/>
  <c r="AI12" i="15" s="1"/>
  <c r="AL28" i="53"/>
  <c r="AJ12" i="15" s="1"/>
  <c r="AM28" i="53"/>
  <c r="AK12" i="15" s="1"/>
  <c r="AN28" i="53"/>
  <c r="AL12" i="15" s="1"/>
  <c r="F145" i="43" s="1"/>
  <c r="F163" i="43" s="1"/>
  <c r="A29" i="53"/>
  <c r="B29" i="53"/>
  <c r="C29" i="53"/>
  <c r="D29" i="53"/>
  <c r="E29" i="53"/>
  <c r="C4" i="15" s="1"/>
  <c r="F29" i="53"/>
  <c r="D4" i="15" s="1"/>
  <c r="G29" i="53"/>
  <c r="E4" i="15" s="1"/>
  <c r="H29" i="53"/>
  <c r="F4" i="15" s="1"/>
  <c r="I29" i="53"/>
  <c r="G4" i="15" s="1"/>
  <c r="J29" i="53"/>
  <c r="H4" i="15" s="1"/>
  <c r="K29" i="53"/>
  <c r="I4" i="15" s="1"/>
  <c r="L29" i="53"/>
  <c r="J4" i="15" s="1"/>
  <c r="M29" i="53"/>
  <c r="K4" i="15" s="1"/>
  <c r="N29" i="53"/>
  <c r="L4" i="15" s="1"/>
  <c r="O29" i="53"/>
  <c r="M4" i="15" s="1"/>
  <c r="P29" i="53"/>
  <c r="N4" i="15" s="1"/>
  <c r="Q29" i="53"/>
  <c r="O4" i="15" s="1"/>
  <c r="R29" i="53"/>
  <c r="P4" i="15" s="1"/>
  <c r="S29" i="53"/>
  <c r="Q4" i="15" s="1"/>
  <c r="T29" i="53"/>
  <c r="R4" i="15" s="1"/>
  <c r="U29" i="53"/>
  <c r="S4" i="15" s="1"/>
  <c r="V29" i="53"/>
  <c r="T4" i="15" s="1"/>
  <c r="W29" i="53"/>
  <c r="U4" i="15" s="1"/>
  <c r="X29" i="53"/>
  <c r="V4" i="15" s="1"/>
  <c r="Y29" i="53"/>
  <c r="W4" i="15" s="1"/>
  <c r="Z29" i="53"/>
  <c r="X4" i="15" s="1"/>
  <c r="AA29" i="53"/>
  <c r="Y4" i="15" s="1"/>
  <c r="AB29" i="53"/>
  <c r="Z4" i="15" s="1"/>
  <c r="AC29" i="53"/>
  <c r="AA4" i="15" s="1"/>
  <c r="AD29" i="53"/>
  <c r="AB4" i="15" s="1"/>
  <c r="AE29" i="53"/>
  <c r="AC4" i="15" s="1"/>
  <c r="AF29" i="53"/>
  <c r="AD4" i="15" s="1"/>
  <c r="AG29" i="53"/>
  <c r="AE4" i="15" s="1"/>
  <c r="AH29" i="53"/>
  <c r="AF4" i="15" s="1"/>
  <c r="AI29" i="53"/>
  <c r="AG4" i="15" s="1"/>
  <c r="AJ29" i="53"/>
  <c r="AH4" i="15" s="1"/>
  <c r="AK29" i="53"/>
  <c r="AI4" i="15" s="1"/>
  <c r="AL29" i="53"/>
  <c r="AJ4" i="15" s="1"/>
  <c r="AM29" i="53"/>
  <c r="AK4" i="15" s="1"/>
  <c r="AN29" i="53"/>
  <c r="AL4" i="15" s="1"/>
  <c r="A30" i="53"/>
  <c r="B30" i="53"/>
  <c r="C30" i="53"/>
  <c r="D30" i="53"/>
  <c r="E30" i="53"/>
  <c r="F30" i="53"/>
  <c r="G30" i="53"/>
  <c r="H30" i="53"/>
  <c r="I30" i="53"/>
  <c r="J30" i="53"/>
  <c r="K30" i="53"/>
  <c r="L30" i="53"/>
  <c r="M30" i="53"/>
  <c r="N30" i="53"/>
  <c r="O30" i="53"/>
  <c r="P30" i="53"/>
  <c r="Q30" i="53"/>
  <c r="R30" i="53"/>
  <c r="S30" i="53"/>
  <c r="T30" i="53"/>
  <c r="U30" i="53"/>
  <c r="V30" i="53"/>
  <c r="W30" i="53"/>
  <c r="X30" i="53"/>
  <c r="Y30" i="53"/>
  <c r="Z30" i="53"/>
  <c r="AA30" i="53"/>
  <c r="AB30" i="53"/>
  <c r="AC30" i="53"/>
  <c r="AD30" i="53"/>
  <c r="AE30" i="53"/>
  <c r="AF30" i="53"/>
  <c r="AG30" i="53"/>
  <c r="AH30" i="53"/>
  <c r="AI30" i="53"/>
  <c r="AJ30" i="53"/>
  <c r="AK30" i="53"/>
  <c r="AL30" i="53"/>
  <c r="AM30" i="53"/>
  <c r="AN30" i="53"/>
  <c r="C9" i="10" l="1"/>
  <c r="E9" i="10"/>
  <c r="F9" i="10"/>
  <c r="G9" i="10"/>
  <c r="H9" i="10"/>
  <c r="I9" i="10"/>
  <c r="J9" i="10"/>
  <c r="K9" i="10"/>
  <c r="L9" i="10"/>
  <c r="M9" i="10"/>
  <c r="N9" i="10"/>
  <c r="O9" i="10"/>
  <c r="P9" i="10"/>
  <c r="Q9" i="10"/>
  <c r="R9" i="10"/>
  <c r="S9" i="10"/>
  <c r="T9" i="10"/>
  <c r="U9" i="10"/>
  <c r="V9" i="10"/>
  <c r="W9" i="10"/>
  <c r="X9" i="10"/>
  <c r="Y9" i="10"/>
  <c r="Z9" i="10"/>
  <c r="AA9" i="10"/>
  <c r="AB9" i="10"/>
  <c r="AC9" i="10"/>
  <c r="AD9" i="10"/>
  <c r="AE9" i="10"/>
  <c r="AF9" i="10"/>
  <c r="AG9" i="10"/>
  <c r="AH9" i="10"/>
  <c r="AI9" i="10"/>
  <c r="AJ9" i="10"/>
  <c r="AK9" i="10"/>
  <c r="AL9" i="10"/>
  <c r="D9" i="10"/>
  <c r="C47" i="47" l="1"/>
  <c r="I47" i="47"/>
  <c r="D7" i="13" l="1"/>
  <c r="E7" i="13"/>
  <c r="F7" i="13"/>
  <c r="G7" i="13"/>
  <c r="H7" i="13"/>
  <c r="I7" i="13"/>
  <c r="J7" i="13"/>
  <c r="K7" i="13"/>
  <c r="L7" i="13"/>
  <c r="M7" i="13"/>
  <c r="N7" i="13"/>
  <c r="O7" i="13"/>
  <c r="P7" i="13"/>
  <c r="Q7" i="13"/>
  <c r="R7" i="13"/>
  <c r="S7" i="13"/>
  <c r="T7" i="13"/>
  <c r="U7" i="13"/>
  <c r="V7" i="13"/>
  <c r="W7" i="13"/>
  <c r="X7" i="13"/>
  <c r="Y7" i="13"/>
  <c r="Z7" i="13"/>
  <c r="AA7" i="13"/>
  <c r="AB7" i="13"/>
  <c r="AC7" i="13"/>
  <c r="AD7" i="13"/>
  <c r="AE7" i="13"/>
  <c r="AF7" i="13"/>
  <c r="AG7" i="13"/>
  <c r="AH7" i="13"/>
  <c r="AI7" i="13"/>
  <c r="AJ7" i="13"/>
  <c r="AK7" i="13"/>
  <c r="AL7" i="13"/>
  <c r="C7" i="13"/>
  <c r="D4" i="13"/>
  <c r="E4" i="13"/>
  <c r="F4" i="13"/>
  <c r="G4" i="13"/>
  <c r="H4" i="13"/>
  <c r="I4" i="13"/>
  <c r="J4" i="13"/>
  <c r="K4" i="13"/>
  <c r="L4" i="13"/>
  <c r="M4" i="13"/>
  <c r="N4" i="13"/>
  <c r="O4" i="13"/>
  <c r="P4" i="13"/>
  <c r="Q4" i="13"/>
  <c r="R4" i="13"/>
  <c r="S4" i="13"/>
  <c r="T4" i="13"/>
  <c r="U4" i="13"/>
  <c r="V4" i="13"/>
  <c r="W4" i="13"/>
  <c r="X4" i="13"/>
  <c r="Y4" i="13"/>
  <c r="Z4" i="13"/>
  <c r="AA4" i="13"/>
  <c r="AB4" i="13"/>
  <c r="AC4" i="13"/>
  <c r="AD4" i="13"/>
  <c r="AE4" i="13"/>
  <c r="AF4" i="13"/>
  <c r="AG4" i="13"/>
  <c r="AH4" i="13"/>
  <c r="AI4" i="13"/>
  <c r="AJ4" i="13"/>
  <c r="AK4" i="13"/>
  <c r="AL4" i="13"/>
  <c r="C4" i="13"/>
  <c r="D4" i="10"/>
  <c r="E4" i="10"/>
  <c r="F4" i="10"/>
  <c r="G4" i="10"/>
  <c r="H4" i="10"/>
  <c r="I4" i="10"/>
  <c r="J4" i="10"/>
  <c r="K4" i="10"/>
  <c r="L4" i="10"/>
  <c r="M4" i="10"/>
  <c r="N4" i="10"/>
  <c r="O4" i="10"/>
  <c r="P4" i="10"/>
  <c r="Q4" i="10"/>
  <c r="R4" i="10"/>
  <c r="S4" i="10"/>
  <c r="T4" i="10"/>
  <c r="U4" i="10"/>
  <c r="V4" i="10"/>
  <c r="W4" i="10"/>
  <c r="X4" i="10"/>
  <c r="Y4" i="10"/>
  <c r="Z4" i="10"/>
  <c r="AA4" i="10"/>
  <c r="AB4" i="10"/>
  <c r="AC4" i="10"/>
  <c r="AD4" i="10"/>
  <c r="AE4" i="10"/>
  <c r="AF4" i="10"/>
  <c r="AG4" i="10"/>
  <c r="AH4" i="10"/>
  <c r="AI4" i="10"/>
  <c r="AJ4" i="10"/>
  <c r="AK4" i="10"/>
  <c r="AL4" i="10"/>
  <c r="C4" i="10"/>
  <c r="D7" i="10"/>
  <c r="E7" i="10"/>
  <c r="F7" i="10"/>
  <c r="G7" i="10"/>
  <c r="H7" i="10"/>
  <c r="I7" i="10"/>
  <c r="J7" i="10"/>
  <c r="K7" i="10"/>
  <c r="L7" i="10"/>
  <c r="M7" i="10"/>
  <c r="N7" i="10"/>
  <c r="O7" i="10"/>
  <c r="P7" i="10"/>
  <c r="Q7" i="10"/>
  <c r="R7" i="10"/>
  <c r="S7" i="10"/>
  <c r="T7" i="10"/>
  <c r="U7" i="10"/>
  <c r="V7" i="10"/>
  <c r="W7" i="10"/>
  <c r="X7" i="10"/>
  <c r="Y7" i="10"/>
  <c r="Z7" i="10"/>
  <c r="AA7" i="10"/>
  <c r="AB7" i="10"/>
  <c r="AC7" i="10"/>
  <c r="AD7" i="10"/>
  <c r="AE7" i="10"/>
  <c r="AF7" i="10"/>
  <c r="AG7" i="10"/>
  <c r="AH7" i="10"/>
  <c r="AI7" i="10"/>
  <c r="AJ7" i="10"/>
  <c r="AK7" i="10"/>
  <c r="AL7" i="10"/>
  <c r="C7" i="10"/>
  <c r="D7" i="3"/>
  <c r="E7" i="3"/>
  <c r="F7" i="3"/>
  <c r="G7" i="3"/>
  <c r="H7" i="3"/>
  <c r="I7" i="3"/>
  <c r="J7" i="3"/>
  <c r="K7" i="3"/>
  <c r="L7" i="3"/>
  <c r="M7" i="3"/>
  <c r="N7" i="3"/>
  <c r="O7" i="3"/>
  <c r="P7" i="3"/>
  <c r="Q7" i="3"/>
  <c r="R7" i="3"/>
  <c r="S7" i="3"/>
  <c r="T7" i="3"/>
  <c r="U7" i="3"/>
  <c r="V7" i="3"/>
  <c r="W7" i="3"/>
  <c r="X7" i="3"/>
  <c r="Y7" i="3"/>
  <c r="Z7" i="3"/>
  <c r="AA7" i="3"/>
  <c r="AB7" i="3"/>
  <c r="AC7" i="3"/>
  <c r="AD7" i="3"/>
  <c r="AE7" i="3"/>
  <c r="AF7" i="3"/>
  <c r="AG7" i="3"/>
  <c r="AH7" i="3"/>
  <c r="AI7" i="3"/>
  <c r="AJ7" i="3"/>
  <c r="AK7" i="3"/>
  <c r="AL7" i="3"/>
  <c r="C7" i="3"/>
  <c r="D4" i="3"/>
  <c r="E4" i="3"/>
  <c r="F4" i="3"/>
  <c r="G4" i="3"/>
  <c r="H4" i="3"/>
  <c r="I4" i="3"/>
  <c r="J4" i="3"/>
  <c r="K4" i="3"/>
  <c r="L4" i="3"/>
  <c r="M4" i="3"/>
  <c r="N4" i="3"/>
  <c r="O4" i="3"/>
  <c r="P4" i="3"/>
  <c r="Q4" i="3"/>
  <c r="R4" i="3"/>
  <c r="S4" i="3"/>
  <c r="T4" i="3"/>
  <c r="U4" i="3"/>
  <c r="V4" i="3"/>
  <c r="W4" i="3"/>
  <c r="X4" i="3"/>
  <c r="Y4" i="3"/>
  <c r="Z4" i="3"/>
  <c r="AA4" i="3"/>
  <c r="AB4" i="3"/>
  <c r="AC4" i="3"/>
  <c r="AD4" i="3"/>
  <c r="AE4" i="3"/>
  <c r="AF4" i="3"/>
  <c r="AG4" i="3"/>
  <c r="AH4" i="3"/>
  <c r="AI4" i="3"/>
  <c r="AJ4" i="3"/>
  <c r="AK4" i="3"/>
  <c r="AL4" i="3"/>
  <c r="C4" i="3"/>
  <c r="D32" i="3" l="1"/>
  <c r="D21" i="42"/>
  <c r="E21" i="42"/>
  <c r="F21" i="42"/>
  <c r="G21" i="42"/>
  <c r="H21" i="42"/>
  <c r="I21" i="42"/>
  <c r="J21" i="42"/>
  <c r="K21" i="42"/>
  <c r="L21" i="42"/>
  <c r="M21" i="42"/>
  <c r="N21" i="42"/>
  <c r="O21" i="42"/>
  <c r="P21" i="42"/>
  <c r="Q21" i="42"/>
  <c r="R21" i="42"/>
  <c r="S21" i="42"/>
  <c r="T21" i="42"/>
  <c r="U21" i="42"/>
  <c r="V21" i="42"/>
  <c r="W21" i="42"/>
  <c r="X21" i="42"/>
  <c r="Y21" i="42"/>
  <c r="Z21" i="42"/>
  <c r="AA21" i="42"/>
  <c r="AB21" i="42"/>
  <c r="AC21" i="42"/>
  <c r="AD21" i="42"/>
  <c r="AE21" i="42"/>
  <c r="AF21" i="42"/>
  <c r="AG21" i="42"/>
  <c r="AH21" i="42"/>
  <c r="AI21" i="42"/>
  <c r="AJ21" i="42"/>
  <c r="AK21" i="42"/>
  <c r="AL21" i="42"/>
  <c r="C21" i="42"/>
  <c r="D14" i="42"/>
  <c r="E14" i="42"/>
  <c r="F14" i="42"/>
  <c r="G14" i="42"/>
  <c r="H14" i="42"/>
  <c r="I14" i="42"/>
  <c r="J14" i="42"/>
  <c r="K14" i="42"/>
  <c r="L14" i="42"/>
  <c r="M14" i="42"/>
  <c r="N14" i="42"/>
  <c r="O14" i="42"/>
  <c r="P14" i="42"/>
  <c r="Q14" i="42"/>
  <c r="R14" i="42"/>
  <c r="S14" i="42"/>
  <c r="T14" i="42"/>
  <c r="U14" i="42"/>
  <c r="V14" i="42"/>
  <c r="W14" i="42"/>
  <c r="X14" i="42"/>
  <c r="Y14" i="42"/>
  <c r="Z14" i="42"/>
  <c r="AA14" i="42"/>
  <c r="AB14" i="42"/>
  <c r="AC14" i="42"/>
  <c r="AD14" i="42"/>
  <c r="AE14" i="42"/>
  <c r="AF14" i="42"/>
  <c r="AG14" i="42"/>
  <c r="AH14" i="42"/>
  <c r="AI14" i="42"/>
  <c r="AJ14" i="42"/>
  <c r="AK14" i="42"/>
  <c r="AL14" i="42"/>
  <c r="D6" i="42"/>
  <c r="E6" i="42"/>
  <c r="F6" i="42"/>
  <c r="G6" i="42"/>
  <c r="H6" i="42"/>
  <c r="I6" i="42"/>
  <c r="J6" i="42"/>
  <c r="K6" i="42"/>
  <c r="L6" i="42"/>
  <c r="M6" i="42"/>
  <c r="N6" i="42"/>
  <c r="O6" i="42"/>
  <c r="P6" i="42"/>
  <c r="Q6" i="42"/>
  <c r="R6" i="42"/>
  <c r="S6" i="42"/>
  <c r="T6" i="42"/>
  <c r="U6" i="42"/>
  <c r="V6" i="42"/>
  <c r="W6" i="42"/>
  <c r="X6" i="42"/>
  <c r="Y6" i="42"/>
  <c r="Z6" i="42"/>
  <c r="AA6" i="42"/>
  <c r="AB6" i="42"/>
  <c r="AC6" i="42"/>
  <c r="AD6" i="42"/>
  <c r="AE6" i="42"/>
  <c r="AF6" i="42"/>
  <c r="AG6" i="42"/>
  <c r="AH6" i="42"/>
  <c r="AI6" i="42"/>
  <c r="AJ6" i="42"/>
  <c r="AK6" i="42"/>
  <c r="AL6" i="42"/>
  <c r="C14" i="42"/>
  <c r="C6" i="42"/>
  <c r="D9" i="3" l="1"/>
  <c r="E9" i="3"/>
  <c r="F9" i="3"/>
  <c r="G9" i="3"/>
  <c r="H9" i="3"/>
  <c r="I9" i="3"/>
  <c r="J9" i="3"/>
  <c r="K9" i="3"/>
  <c r="L9" i="3"/>
  <c r="M9" i="3"/>
  <c r="N9" i="3"/>
  <c r="O9" i="3"/>
  <c r="P9" i="3"/>
  <c r="Q9" i="3"/>
  <c r="R9" i="3"/>
  <c r="S9" i="3"/>
  <c r="T9" i="3"/>
  <c r="U9" i="3"/>
  <c r="V9" i="3"/>
  <c r="W9" i="3"/>
  <c r="X9" i="3"/>
  <c r="Y9" i="3"/>
  <c r="Z9" i="3"/>
  <c r="AA9" i="3"/>
  <c r="AB9" i="3"/>
  <c r="AC9" i="3"/>
  <c r="AD9" i="3"/>
  <c r="AE9" i="3"/>
  <c r="AF9" i="3"/>
  <c r="AG9" i="3"/>
  <c r="AH9" i="3"/>
  <c r="AI9" i="3"/>
  <c r="AJ9" i="3"/>
  <c r="AK9" i="3"/>
  <c r="AL9" i="3"/>
  <c r="D10" i="3"/>
  <c r="E10" i="3"/>
  <c r="F10" i="3"/>
  <c r="G10" i="3"/>
  <c r="H10" i="3"/>
  <c r="I10" i="3"/>
  <c r="J10" i="3"/>
  <c r="K10" i="3"/>
  <c r="L10" i="3"/>
  <c r="M10" i="3"/>
  <c r="N10" i="3"/>
  <c r="O10" i="3"/>
  <c r="P10" i="3"/>
  <c r="Q10" i="3"/>
  <c r="R10" i="3"/>
  <c r="S10" i="3"/>
  <c r="T10" i="3"/>
  <c r="U10" i="3"/>
  <c r="V10" i="3"/>
  <c r="W10" i="3"/>
  <c r="X10" i="3"/>
  <c r="Y10" i="3"/>
  <c r="Z10" i="3"/>
  <c r="AA10" i="3"/>
  <c r="AB10" i="3"/>
  <c r="AC10" i="3"/>
  <c r="AD10" i="3"/>
  <c r="AE10" i="3"/>
  <c r="AF10" i="3"/>
  <c r="AG10" i="3"/>
  <c r="AH10" i="3"/>
  <c r="AI10" i="3"/>
  <c r="AJ10" i="3"/>
  <c r="AK10" i="3"/>
  <c r="AL10" i="3"/>
  <c r="C10" i="3"/>
  <c r="C9" i="3"/>
  <c r="F29" i="43" l="1"/>
  <c r="F28" i="43"/>
  <c r="F27" i="43"/>
  <c r="F26" i="43"/>
  <c r="E29" i="43"/>
  <c r="E28" i="43"/>
  <c r="E27" i="43"/>
  <c r="E26" i="43"/>
  <c r="D29" i="43"/>
  <c r="D28" i="43"/>
  <c r="D27" i="43"/>
  <c r="D26" i="43"/>
  <c r="C29" i="43"/>
  <c r="C28" i="43"/>
  <c r="C27" i="43"/>
  <c r="C26" i="43"/>
  <c r="E72" i="43" l="1"/>
  <c r="E73" i="43"/>
  <c r="F70" i="43"/>
  <c r="E70" i="43"/>
  <c r="F71" i="43"/>
  <c r="D71" i="43"/>
  <c r="D70" i="43"/>
  <c r="D72" i="43"/>
  <c r="F72" i="43"/>
  <c r="D73" i="43"/>
  <c r="F73" i="43"/>
  <c r="E71" i="43"/>
  <c r="B32" i="45"/>
  <c r="D88" i="43" l="1"/>
  <c r="D18" i="42"/>
  <c r="E18" i="42"/>
  <c r="F18" i="42"/>
  <c r="G18" i="42"/>
  <c r="H18" i="42"/>
  <c r="I18" i="42"/>
  <c r="J18" i="42"/>
  <c r="K18" i="42"/>
  <c r="L18" i="42"/>
  <c r="M18" i="42"/>
  <c r="N18" i="42"/>
  <c r="O18" i="42"/>
  <c r="P18" i="42"/>
  <c r="Q18" i="42"/>
  <c r="R18" i="42"/>
  <c r="S18" i="42"/>
  <c r="T18" i="42"/>
  <c r="U18" i="42"/>
  <c r="V18" i="42"/>
  <c r="W18" i="42"/>
  <c r="X18" i="42"/>
  <c r="Y18" i="42"/>
  <c r="Z18" i="42"/>
  <c r="AA18" i="42"/>
  <c r="AB18" i="42"/>
  <c r="AC18" i="42"/>
  <c r="AD18" i="42"/>
  <c r="AE18" i="42"/>
  <c r="AF18" i="42"/>
  <c r="AG18" i="42"/>
  <c r="AH18" i="42"/>
  <c r="AI18" i="42"/>
  <c r="AJ18" i="42"/>
  <c r="AK18" i="42"/>
  <c r="AL18" i="42"/>
  <c r="D19" i="42"/>
  <c r="E19" i="42"/>
  <c r="F19" i="42"/>
  <c r="G19" i="42"/>
  <c r="H19" i="42"/>
  <c r="I19" i="42"/>
  <c r="J19" i="42"/>
  <c r="K19" i="42"/>
  <c r="L19" i="42"/>
  <c r="M19" i="42"/>
  <c r="N19" i="42"/>
  <c r="O19" i="42"/>
  <c r="P19" i="42"/>
  <c r="Q19" i="42"/>
  <c r="R19" i="42"/>
  <c r="S19" i="42"/>
  <c r="T19" i="42"/>
  <c r="U19" i="42"/>
  <c r="V19" i="42"/>
  <c r="W19" i="42"/>
  <c r="X19" i="42"/>
  <c r="Y19" i="42"/>
  <c r="Z19" i="42"/>
  <c r="AA19" i="42"/>
  <c r="AB19" i="42"/>
  <c r="AC19" i="42"/>
  <c r="AD19" i="42"/>
  <c r="AE19" i="42"/>
  <c r="AF19" i="42"/>
  <c r="AG19" i="42"/>
  <c r="AH19" i="42"/>
  <c r="AI19" i="42"/>
  <c r="AJ19" i="42"/>
  <c r="AK19" i="42"/>
  <c r="AL19" i="42"/>
  <c r="D20" i="42"/>
  <c r="E20" i="42"/>
  <c r="F20" i="42"/>
  <c r="G20" i="42"/>
  <c r="H20" i="42"/>
  <c r="I20" i="42"/>
  <c r="J20" i="42"/>
  <c r="K20" i="42"/>
  <c r="L20" i="42"/>
  <c r="M20" i="42"/>
  <c r="N20" i="42"/>
  <c r="O20" i="42"/>
  <c r="P20" i="42"/>
  <c r="Q20" i="42"/>
  <c r="R20" i="42"/>
  <c r="S20" i="42"/>
  <c r="T20" i="42"/>
  <c r="U20" i="42"/>
  <c r="V20" i="42"/>
  <c r="W20" i="42"/>
  <c r="X20" i="42"/>
  <c r="Y20" i="42"/>
  <c r="Z20" i="42"/>
  <c r="AA20" i="42"/>
  <c r="AB20" i="42"/>
  <c r="AC20" i="42"/>
  <c r="AD20" i="42"/>
  <c r="AE20" i="42"/>
  <c r="AF20" i="42"/>
  <c r="AG20" i="42"/>
  <c r="AH20" i="42"/>
  <c r="AI20" i="42"/>
  <c r="AJ20" i="42"/>
  <c r="AK20" i="42"/>
  <c r="AL20" i="42"/>
  <c r="C20" i="42"/>
  <c r="C19" i="42"/>
  <c r="C18" i="42"/>
  <c r="AB28" i="42"/>
  <c r="AJ28" i="42"/>
  <c r="D13" i="42"/>
  <c r="E13" i="42"/>
  <c r="F13" i="42"/>
  <c r="G13" i="42"/>
  <c r="H13" i="42"/>
  <c r="I13" i="42"/>
  <c r="J13" i="42"/>
  <c r="K13" i="42"/>
  <c r="L13" i="42"/>
  <c r="M13" i="42"/>
  <c r="N13" i="42"/>
  <c r="O13" i="42"/>
  <c r="P13" i="42"/>
  <c r="Q13" i="42"/>
  <c r="R13" i="42"/>
  <c r="S13" i="42"/>
  <c r="T13" i="42"/>
  <c r="U13" i="42"/>
  <c r="V13" i="42"/>
  <c r="W13" i="42"/>
  <c r="X13" i="42"/>
  <c r="Y13" i="42"/>
  <c r="Z13" i="42"/>
  <c r="AA13" i="42"/>
  <c r="AB13" i="42"/>
  <c r="AC13" i="42"/>
  <c r="AD13" i="42"/>
  <c r="AE13" i="42"/>
  <c r="AF13" i="42"/>
  <c r="AG13" i="42"/>
  <c r="AH13" i="42"/>
  <c r="AI13" i="42"/>
  <c r="AJ13" i="42"/>
  <c r="AK13" i="42"/>
  <c r="AL13" i="42"/>
  <c r="C13" i="42"/>
  <c r="D12" i="42"/>
  <c r="E12" i="42"/>
  <c r="F12" i="42"/>
  <c r="G12" i="42"/>
  <c r="H12" i="42"/>
  <c r="I12" i="42"/>
  <c r="J12" i="42"/>
  <c r="K12" i="42"/>
  <c r="L12" i="42"/>
  <c r="M12" i="42"/>
  <c r="N12" i="42"/>
  <c r="O12" i="42"/>
  <c r="P12" i="42"/>
  <c r="Q12" i="42"/>
  <c r="R12" i="42"/>
  <c r="S12" i="42"/>
  <c r="T12" i="42"/>
  <c r="U12" i="42"/>
  <c r="V12" i="42"/>
  <c r="W12" i="42"/>
  <c r="X12" i="42"/>
  <c r="Y12" i="42"/>
  <c r="Z12" i="42"/>
  <c r="AA12" i="42"/>
  <c r="AB12" i="42"/>
  <c r="AC12" i="42"/>
  <c r="AD12" i="42"/>
  <c r="AE12" i="42"/>
  <c r="AF12" i="42"/>
  <c r="AG12" i="42"/>
  <c r="AH12" i="42"/>
  <c r="AI12" i="42"/>
  <c r="AJ12" i="42"/>
  <c r="AK12" i="42"/>
  <c r="AL12" i="42"/>
  <c r="C12" i="42"/>
  <c r="D11" i="42"/>
  <c r="E11" i="42"/>
  <c r="F11" i="42"/>
  <c r="G11" i="42"/>
  <c r="H11" i="42"/>
  <c r="I11" i="42"/>
  <c r="J11" i="42"/>
  <c r="K11" i="42"/>
  <c r="L11" i="42"/>
  <c r="M11" i="42"/>
  <c r="N11" i="42"/>
  <c r="O11" i="42"/>
  <c r="P11" i="42"/>
  <c r="Q11" i="42"/>
  <c r="R11" i="42"/>
  <c r="S11" i="42"/>
  <c r="T11" i="42"/>
  <c r="U11" i="42"/>
  <c r="V11" i="42"/>
  <c r="W11" i="42"/>
  <c r="X11" i="42"/>
  <c r="Y11" i="42"/>
  <c r="Z11" i="42"/>
  <c r="AA11" i="42"/>
  <c r="AB11" i="42"/>
  <c r="AC11" i="42"/>
  <c r="AD11" i="42"/>
  <c r="AE11" i="42"/>
  <c r="AF11" i="42"/>
  <c r="AG11" i="42"/>
  <c r="AH11" i="42"/>
  <c r="AI11" i="42"/>
  <c r="AJ11" i="42"/>
  <c r="AK11" i="42"/>
  <c r="AL11" i="42"/>
  <c r="C11" i="42"/>
  <c r="D28" i="42"/>
  <c r="E28" i="42"/>
  <c r="F28" i="42"/>
  <c r="I35" i="42"/>
  <c r="J28" i="42"/>
  <c r="K28" i="42"/>
  <c r="L28" i="42"/>
  <c r="M28" i="42"/>
  <c r="N28" i="42"/>
  <c r="Q35" i="42"/>
  <c r="T28" i="42"/>
  <c r="U28" i="42"/>
  <c r="V28" i="42"/>
  <c r="AA28" i="42"/>
  <c r="AC28" i="42"/>
  <c r="AD28" i="42"/>
  <c r="AK28" i="42"/>
  <c r="AL28" i="42"/>
  <c r="D5" i="42"/>
  <c r="D27" i="42" s="1"/>
  <c r="E5" i="42"/>
  <c r="E27" i="42" s="1"/>
  <c r="F5" i="42"/>
  <c r="F27" i="42" s="1"/>
  <c r="G5" i="42"/>
  <c r="G27" i="42" s="1"/>
  <c r="H5" i="42"/>
  <c r="H27" i="42" s="1"/>
  <c r="I5" i="42"/>
  <c r="I27" i="42" s="1"/>
  <c r="J5" i="42"/>
  <c r="J34" i="42" s="1"/>
  <c r="K5" i="42"/>
  <c r="K27" i="42" s="1"/>
  <c r="L5" i="42"/>
  <c r="L34" i="42" s="1"/>
  <c r="M5" i="42"/>
  <c r="M27" i="42" s="1"/>
  <c r="N5" i="42"/>
  <c r="N27" i="42" s="1"/>
  <c r="O5" i="42"/>
  <c r="O27" i="42" s="1"/>
  <c r="P5" i="42"/>
  <c r="P27" i="42" s="1"/>
  <c r="Q5" i="42"/>
  <c r="Q27" i="42" s="1"/>
  <c r="R5" i="42"/>
  <c r="R34" i="42" s="1"/>
  <c r="S5" i="42"/>
  <c r="T5" i="42"/>
  <c r="U5" i="42"/>
  <c r="V5" i="42"/>
  <c r="W5" i="42"/>
  <c r="X5" i="42"/>
  <c r="Y5" i="42"/>
  <c r="Z5" i="42"/>
  <c r="AA5" i="42"/>
  <c r="AB5" i="42"/>
  <c r="AC5" i="42"/>
  <c r="AD5" i="42"/>
  <c r="AE5" i="42"/>
  <c r="AF5" i="42"/>
  <c r="AG5" i="42"/>
  <c r="AH5" i="42"/>
  <c r="AI5" i="42"/>
  <c r="AJ5" i="42"/>
  <c r="AK5" i="42"/>
  <c r="AL5" i="42"/>
  <c r="C5" i="42"/>
  <c r="C34" i="42" s="1"/>
  <c r="D4" i="42"/>
  <c r="E4" i="42"/>
  <c r="F4" i="42"/>
  <c r="G4" i="42"/>
  <c r="H4" i="42"/>
  <c r="I4" i="42"/>
  <c r="J4" i="42"/>
  <c r="K4" i="42"/>
  <c r="L4" i="42"/>
  <c r="M4" i="42"/>
  <c r="N4" i="42"/>
  <c r="O4" i="42"/>
  <c r="P4" i="42"/>
  <c r="Q4" i="42"/>
  <c r="R4" i="42"/>
  <c r="S4" i="42"/>
  <c r="S26" i="42" s="1"/>
  <c r="T4" i="42"/>
  <c r="U4" i="42"/>
  <c r="V4" i="42"/>
  <c r="W4" i="42"/>
  <c r="X4" i="42"/>
  <c r="Y4" i="42"/>
  <c r="Z4" i="42"/>
  <c r="AA4" i="42"/>
  <c r="AA26" i="42" s="1"/>
  <c r="AB4" i="42"/>
  <c r="AC4" i="42"/>
  <c r="AD4" i="42"/>
  <c r="AE4" i="42"/>
  <c r="AF4" i="42"/>
  <c r="AG4" i="42"/>
  <c r="AH4" i="42"/>
  <c r="AI4" i="42"/>
  <c r="AJ4" i="42"/>
  <c r="AK4" i="42"/>
  <c r="AL4" i="42"/>
  <c r="C4" i="42"/>
  <c r="D3" i="42"/>
  <c r="E3" i="42"/>
  <c r="F3" i="42"/>
  <c r="G3" i="42"/>
  <c r="H3" i="42"/>
  <c r="I3" i="42"/>
  <c r="J3" i="42"/>
  <c r="K3" i="42"/>
  <c r="L3" i="42"/>
  <c r="M3" i="42"/>
  <c r="N3" i="42"/>
  <c r="O3" i="42"/>
  <c r="P3" i="42"/>
  <c r="Q3" i="42"/>
  <c r="R3" i="42"/>
  <c r="S3" i="42"/>
  <c r="T3" i="42"/>
  <c r="U3" i="42"/>
  <c r="V3" i="42"/>
  <c r="W3" i="42"/>
  <c r="X3" i="42"/>
  <c r="Y3" i="42"/>
  <c r="Z3" i="42"/>
  <c r="AA3" i="42"/>
  <c r="AB3" i="42"/>
  <c r="AC3" i="42"/>
  <c r="AD3" i="42"/>
  <c r="AE3" i="42"/>
  <c r="AF3" i="42"/>
  <c r="AG3" i="42"/>
  <c r="AH3" i="42"/>
  <c r="AI3" i="42"/>
  <c r="AJ3" i="42"/>
  <c r="AK3" i="42"/>
  <c r="AL3" i="42"/>
  <c r="C3" i="42"/>
  <c r="K26" i="42" l="1"/>
  <c r="AE27" i="42"/>
  <c r="AJ26" i="42"/>
  <c r="AB26" i="42"/>
  <c r="T26" i="42"/>
  <c r="L26" i="42"/>
  <c r="AF27" i="42"/>
  <c r="X27" i="42"/>
  <c r="AL26" i="42"/>
  <c r="AD26" i="42"/>
  <c r="V26" i="42"/>
  <c r="N26" i="42"/>
  <c r="F26" i="42"/>
  <c r="Z27" i="42"/>
  <c r="AK26" i="42"/>
  <c r="AC26" i="42"/>
  <c r="M26" i="42"/>
  <c r="E26" i="42"/>
  <c r="AG27" i="42"/>
  <c r="Y27" i="42"/>
  <c r="AL27" i="42"/>
  <c r="U27" i="42"/>
  <c r="AH26" i="42"/>
  <c r="AD27" i="42"/>
  <c r="Y26" i="42"/>
  <c r="AK27" i="42"/>
  <c r="AC27" i="42"/>
  <c r="AF26" i="42"/>
  <c r="X26" i="42"/>
  <c r="P26" i="42"/>
  <c r="H26" i="42"/>
  <c r="AB27" i="42"/>
  <c r="R26" i="42"/>
  <c r="V27" i="42"/>
  <c r="AG26" i="42"/>
  <c r="AE26" i="42"/>
  <c r="W26" i="42"/>
  <c r="O26" i="42"/>
  <c r="AA27" i="42"/>
  <c r="Q26" i="42"/>
  <c r="I26" i="42"/>
  <c r="AL7" i="42"/>
  <c r="F7" i="42"/>
  <c r="W7" i="42"/>
  <c r="O7" i="42"/>
  <c r="G7" i="42"/>
  <c r="AD7" i="42"/>
  <c r="D7" i="42"/>
  <c r="AK7" i="42"/>
  <c r="AC7" i="42"/>
  <c r="U7" i="42"/>
  <c r="M7" i="42"/>
  <c r="AI7" i="42"/>
  <c r="AA7" i="42"/>
  <c r="S7" i="42"/>
  <c r="K7" i="42"/>
  <c r="Z7" i="42"/>
  <c r="R7" i="42"/>
  <c r="J7" i="42"/>
  <c r="Y7" i="42"/>
  <c r="Q7" i="42"/>
  <c r="I7" i="42"/>
  <c r="X7" i="42"/>
  <c r="P7" i="42"/>
  <c r="H7" i="42"/>
  <c r="C25" i="42"/>
  <c r="C7" i="42"/>
  <c r="AE25" i="42"/>
  <c r="AE7" i="42"/>
  <c r="V25" i="42"/>
  <c r="V7" i="42"/>
  <c r="N25" i="42"/>
  <c r="N7" i="42"/>
  <c r="E25" i="42"/>
  <c r="E7" i="42"/>
  <c r="AJ25" i="42"/>
  <c r="AJ7" i="42"/>
  <c r="AB32" i="42"/>
  <c r="AB7" i="42"/>
  <c r="T32" i="42"/>
  <c r="T7" i="42"/>
  <c r="L32" i="42"/>
  <c r="L7" i="42"/>
  <c r="AH25" i="42"/>
  <c r="AH7" i="42"/>
  <c r="AG25" i="42"/>
  <c r="AG7" i="42"/>
  <c r="AF25" i="42"/>
  <c r="AF7" i="42"/>
  <c r="D32" i="42"/>
  <c r="AI25" i="42"/>
  <c r="P35" i="42"/>
  <c r="C35" i="42"/>
  <c r="O35" i="42"/>
  <c r="G35" i="42"/>
  <c r="H35" i="42"/>
  <c r="V35" i="42"/>
  <c r="AG34" i="42"/>
  <c r="AJ33" i="42"/>
  <c r="AB33" i="42"/>
  <c r="T33" i="42"/>
  <c r="R35" i="42"/>
  <c r="G26" i="42"/>
  <c r="AI33" i="42"/>
  <c r="P28" i="42"/>
  <c r="Z33" i="42"/>
  <c r="J33" i="42"/>
  <c r="AK32" i="42"/>
  <c r="AC32" i="42"/>
  <c r="U32" i="42"/>
  <c r="M32" i="42"/>
  <c r="AC35" i="42"/>
  <c r="D33" i="42"/>
  <c r="AB35" i="42"/>
  <c r="O32" i="42"/>
  <c r="AL32" i="42"/>
  <c r="AD32" i="42"/>
  <c r="F32" i="42"/>
  <c r="D35" i="42"/>
  <c r="W32" i="42"/>
  <c r="Q34" i="42"/>
  <c r="G32" i="42"/>
  <c r="F35" i="42"/>
  <c r="P34" i="42"/>
  <c r="C28" i="42"/>
  <c r="Q28" i="42"/>
  <c r="AD35" i="42"/>
  <c r="E35" i="42"/>
  <c r="AF34" i="42"/>
  <c r="U35" i="42"/>
  <c r="I34" i="42"/>
  <c r="T35" i="42"/>
  <c r="H34" i="42"/>
  <c r="L33" i="42"/>
  <c r="D26" i="42"/>
  <c r="L35" i="42"/>
  <c r="AI28" i="42"/>
  <c r="S28" i="42"/>
  <c r="AH35" i="42"/>
  <c r="Z35" i="42"/>
  <c r="AH28" i="42"/>
  <c r="AG35" i="42"/>
  <c r="Y35" i="42"/>
  <c r="AG28" i="42"/>
  <c r="I28" i="42"/>
  <c r="AJ34" i="42"/>
  <c r="AB34" i="42"/>
  <c r="T34" i="42"/>
  <c r="AF35" i="42"/>
  <c r="X35" i="42"/>
  <c r="AF28" i="42"/>
  <c r="H28" i="42"/>
  <c r="T27" i="42"/>
  <c r="AA32" i="42"/>
  <c r="S32" i="42"/>
  <c r="K32" i="42"/>
  <c r="C33" i="42"/>
  <c r="AI34" i="42"/>
  <c r="AA34" i="42"/>
  <c r="S34" i="42"/>
  <c r="AE35" i="42"/>
  <c r="W35" i="42"/>
  <c r="Z28" i="42"/>
  <c r="G28" i="42"/>
  <c r="S27" i="42"/>
  <c r="Z32" i="42"/>
  <c r="R32" i="42"/>
  <c r="J32" i="42"/>
  <c r="AL33" i="42"/>
  <c r="AH34" i="42"/>
  <c r="Z34" i="42"/>
  <c r="Y28" i="42"/>
  <c r="AJ27" i="42"/>
  <c r="R27" i="42"/>
  <c r="AL35" i="42"/>
  <c r="Y32" i="42"/>
  <c r="Q32" i="42"/>
  <c r="I32" i="42"/>
  <c r="AK33" i="42"/>
  <c r="AC33" i="42"/>
  <c r="U33" i="42"/>
  <c r="M33" i="42"/>
  <c r="E33" i="42"/>
  <c r="X28" i="42"/>
  <c r="AI27" i="42"/>
  <c r="L27" i="42"/>
  <c r="U26" i="42"/>
  <c r="AK35" i="42"/>
  <c r="N35" i="42"/>
  <c r="Y34" i="42"/>
  <c r="AF32" i="42"/>
  <c r="X32" i="42"/>
  <c r="P32" i="42"/>
  <c r="H32" i="42"/>
  <c r="R28" i="42"/>
  <c r="AH27" i="42"/>
  <c r="J27" i="42"/>
  <c r="AJ35" i="42"/>
  <c r="M35" i="42"/>
  <c r="X34" i="42"/>
  <c r="W27" i="42"/>
  <c r="W25" i="42"/>
  <c r="AE32" i="42"/>
  <c r="AA33" i="42"/>
  <c r="K33" i="42"/>
  <c r="N32" i="42"/>
  <c r="AL25" i="42"/>
  <c r="U25" i="42"/>
  <c r="M25" i="42"/>
  <c r="AE34" i="42"/>
  <c r="O34" i="42"/>
  <c r="AH33" i="42"/>
  <c r="R33" i="42"/>
  <c r="E32" i="42"/>
  <c r="C26" i="42"/>
  <c r="AE28" i="42"/>
  <c r="W28" i="42"/>
  <c r="O28" i="42"/>
  <c r="AI26" i="42"/>
  <c r="Z26" i="42"/>
  <c r="J26" i="42"/>
  <c r="AK25" i="42"/>
  <c r="AB25" i="42"/>
  <c r="T25" i="42"/>
  <c r="L25" i="42"/>
  <c r="D25" i="42"/>
  <c r="AI35" i="42"/>
  <c r="AA35" i="42"/>
  <c r="S35" i="42"/>
  <c r="K35" i="42"/>
  <c r="AL34" i="42"/>
  <c r="AD34" i="42"/>
  <c r="V34" i="42"/>
  <c r="N34" i="42"/>
  <c r="F34" i="42"/>
  <c r="AG33" i="42"/>
  <c r="Y33" i="42"/>
  <c r="Q33" i="42"/>
  <c r="I33" i="42"/>
  <c r="AJ32" i="42"/>
  <c r="G25" i="42"/>
  <c r="F25" i="42"/>
  <c r="S33" i="42"/>
  <c r="C27" i="42"/>
  <c r="AC25" i="42"/>
  <c r="W34" i="42"/>
  <c r="G34" i="42"/>
  <c r="AA25" i="42"/>
  <c r="S25" i="42"/>
  <c r="K25" i="42"/>
  <c r="C32" i="42"/>
  <c r="J35" i="42"/>
  <c r="AK34" i="42"/>
  <c r="AC34" i="42"/>
  <c r="U34" i="42"/>
  <c r="M34" i="42"/>
  <c r="E34" i="42"/>
  <c r="AF33" i="42"/>
  <c r="X33" i="42"/>
  <c r="P33" i="42"/>
  <c r="H33" i="42"/>
  <c r="AI32" i="42"/>
  <c r="AD25" i="42"/>
  <c r="V32" i="42"/>
  <c r="Z25" i="42"/>
  <c r="R25" i="42"/>
  <c r="J25" i="42"/>
  <c r="D34" i="42"/>
  <c r="AE33" i="42"/>
  <c r="W33" i="42"/>
  <c r="O33" i="42"/>
  <c r="G33" i="42"/>
  <c r="AH32" i="42"/>
  <c r="O25" i="42"/>
  <c r="Y25" i="42"/>
  <c r="Q25" i="42"/>
  <c r="I25" i="42"/>
  <c r="K34" i="42"/>
  <c r="AD33" i="42"/>
  <c r="V33" i="42"/>
  <c r="N33" i="42"/>
  <c r="F33" i="42"/>
  <c r="AG32" i="42"/>
  <c r="X25" i="42"/>
  <c r="P25" i="42"/>
  <c r="H25" i="42"/>
  <c r="D23" i="13"/>
  <c r="E23" i="13"/>
  <c r="F23" i="13"/>
  <c r="G23" i="13"/>
  <c r="H23" i="13"/>
  <c r="I23" i="13"/>
  <c r="J23" i="13"/>
  <c r="K23" i="13"/>
  <c r="L23" i="13"/>
  <c r="M23" i="13"/>
  <c r="N23" i="13"/>
  <c r="O23" i="13"/>
  <c r="P23" i="13"/>
  <c r="Q23" i="13"/>
  <c r="R23" i="13"/>
  <c r="S23" i="13"/>
  <c r="T23" i="13"/>
  <c r="U23" i="13"/>
  <c r="V23" i="13"/>
  <c r="W23" i="13"/>
  <c r="X23" i="13"/>
  <c r="Y23" i="13"/>
  <c r="Z23" i="13"/>
  <c r="AA23" i="13"/>
  <c r="AB23" i="13"/>
  <c r="AC23" i="13"/>
  <c r="AD23" i="13"/>
  <c r="AE23" i="13"/>
  <c r="AF23" i="13"/>
  <c r="AG23" i="13"/>
  <c r="AH23" i="13"/>
  <c r="AI23" i="13"/>
  <c r="AJ23" i="13"/>
  <c r="AK23" i="13"/>
  <c r="AL23" i="13"/>
  <c r="C23" i="13"/>
  <c r="D22" i="13"/>
  <c r="E22" i="13"/>
  <c r="F22" i="13"/>
  <c r="G22" i="13"/>
  <c r="H22" i="13"/>
  <c r="I22" i="13"/>
  <c r="J22" i="13"/>
  <c r="K22" i="13"/>
  <c r="L22" i="13"/>
  <c r="M22" i="13"/>
  <c r="N22" i="13"/>
  <c r="O22" i="13"/>
  <c r="P22" i="13"/>
  <c r="Q22" i="13"/>
  <c r="R22" i="13"/>
  <c r="S22" i="13"/>
  <c r="T22" i="13"/>
  <c r="U22" i="13"/>
  <c r="V22" i="13"/>
  <c r="W22" i="13"/>
  <c r="X22" i="13"/>
  <c r="Y22" i="13"/>
  <c r="Z22" i="13"/>
  <c r="AA22" i="13"/>
  <c r="AB22" i="13"/>
  <c r="AC22" i="13"/>
  <c r="AD22" i="13"/>
  <c r="AE22" i="13"/>
  <c r="AF22" i="13"/>
  <c r="AG22" i="13"/>
  <c r="AH22" i="13"/>
  <c r="AI22" i="13"/>
  <c r="AJ22" i="13"/>
  <c r="AK22" i="13"/>
  <c r="AL22" i="13"/>
  <c r="C22" i="13"/>
  <c r="D21" i="13"/>
  <c r="E21" i="13"/>
  <c r="F21" i="13"/>
  <c r="G21" i="13"/>
  <c r="H21" i="13"/>
  <c r="I21" i="13"/>
  <c r="J21" i="13"/>
  <c r="K21" i="13"/>
  <c r="L21" i="13"/>
  <c r="M21" i="13"/>
  <c r="N21" i="13"/>
  <c r="O21" i="13"/>
  <c r="P21" i="13"/>
  <c r="Q21" i="13"/>
  <c r="R21" i="13"/>
  <c r="S21" i="13"/>
  <c r="T21" i="13"/>
  <c r="U21" i="13"/>
  <c r="V21" i="13"/>
  <c r="W21" i="13"/>
  <c r="X21" i="13"/>
  <c r="Y21" i="13"/>
  <c r="Z21" i="13"/>
  <c r="AA21" i="13"/>
  <c r="AB21" i="13"/>
  <c r="AC21" i="13"/>
  <c r="AD21" i="13"/>
  <c r="AE21" i="13"/>
  <c r="AF21" i="13"/>
  <c r="AG21" i="13"/>
  <c r="AH21" i="13"/>
  <c r="AI21" i="13"/>
  <c r="AJ21" i="13"/>
  <c r="AK21" i="13"/>
  <c r="AL21" i="13"/>
  <c r="C21" i="13"/>
  <c r="D20" i="13"/>
  <c r="E20" i="13"/>
  <c r="F20" i="13"/>
  <c r="G20" i="13"/>
  <c r="H20" i="13"/>
  <c r="I20" i="13"/>
  <c r="J20" i="13"/>
  <c r="K20" i="13"/>
  <c r="L20" i="13"/>
  <c r="M20" i="13"/>
  <c r="N20" i="13"/>
  <c r="O20" i="13"/>
  <c r="P20" i="13"/>
  <c r="Q20" i="13"/>
  <c r="R20" i="13"/>
  <c r="S20" i="13"/>
  <c r="T20" i="13"/>
  <c r="U20" i="13"/>
  <c r="V20" i="13"/>
  <c r="W20" i="13"/>
  <c r="X20" i="13"/>
  <c r="Y20" i="13"/>
  <c r="Z20" i="13"/>
  <c r="AA20" i="13"/>
  <c r="AB20" i="13"/>
  <c r="AC20" i="13"/>
  <c r="AD20" i="13"/>
  <c r="AE20" i="13"/>
  <c r="AF20" i="13"/>
  <c r="AG20" i="13"/>
  <c r="AH20" i="13"/>
  <c r="AI20" i="13"/>
  <c r="AJ20" i="13"/>
  <c r="AK20" i="13"/>
  <c r="AL20" i="13"/>
  <c r="C20" i="13"/>
  <c r="D18" i="13"/>
  <c r="E18" i="13"/>
  <c r="F18" i="13"/>
  <c r="G18" i="13"/>
  <c r="H18" i="13"/>
  <c r="I18" i="13"/>
  <c r="J18" i="13"/>
  <c r="K18" i="13"/>
  <c r="L18" i="13"/>
  <c r="M18" i="13"/>
  <c r="N18" i="13"/>
  <c r="O18" i="13"/>
  <c r="P18" i="13"/>
  <c r="Q18" i="13"/>
  <c r="R18" i="13"/>
  <c r="S18" i="13"/>
  <c r="T18" i="13"/>
  <c r="U18" i="13"/>
  <c r="V18" i="13"/>
  <c r="W18" i="13"/>
  <c r="X18" i="13"/>
  <c r="Y18" i="13"/>
  <c r="Z18" i="13"/>
  <c r="AA18" i="13"/>
  <c r="AB18" i="13"/>
  <c r="AC18" i="13"/>
  <c r="AD18" i="13"/>
  <c r="AE18" i="13"/>
  <c r="AF18" i="13"/>
  <c r="AG18" i="13"/>
  <c r="AH18" i="13"/>
  <c r="AI18" i="13"/>
  <c r="AJ18" i="13"/>
  <c r="AK18" i="13"/>
  <c r="AL18" i="13"/>
  <c r="C18" i="13"/>
  <c r="D17" i="13"/>
  <c r="E17" i="13"/>
  <c r="F17" i="13"/>
  <c r="G17" i="13"/>
  <c r="H17" i="13"/>
  <c r="I17" i="13"/>
  <c r="J17" i="13"/>
  <c r="K17" i="13"/>
  <c r="L17" i="13"/>
  <c r="M17" i="13"/>
  <c r="N17" i="13"/>
  <c r="O17" i="13"/>
  <c r="P17" i="13"/>
  <c r="Q17" i="13"/>
  <c r="R17" i="13"/>
  <c r="S17" i="13"/>
  <c r="T17" i="13"/>
  <c r="U17" i="13"/>
  <c r="V17" i="13"/>
  <c r="W17" i="13"/>
  <c r="X17" i="13"/>
  <c r="Y17" i="13"/>
  <c r="Z17" i="13"/>
  <c r="AA17" i="13"/>
  <c r="AB17" i="13"/>
  <c r="AC17" i="13"/>
  <c r="AD17" i="13"/>
  <c r="AE17" i="13"/>
  <c r="AF17" i="13"/>
  <c r="AG17" i="13"/>
  <c r="AH17" i="13"/>
  <c r="AI17" i="13"/>
  <c r="AJ17" i="13"/>
  <c r="AK17" i="13"/>
  <c r="AL17" i="13"/>
  <c r="C17" i="13"/>
  <c r="D15" i="13"/>
  <c r="E15" i="13"/>
  <c r="F15" i="13"/>
  <c r="G15" i="13"/>
  <c r="H15" i="13"/>
  <c r="I15" i="13"/>
  <c r="J15" i="13"/>
  <c r="K15" i="13"/>
  <c r="L15" i="13"/>
  <c r="M15" i="13"/>
  <c r="N15" i="13"/>
  <c r="O15" i="13"/>
  <c r="P15" i="13"/>
  <c r="Q15" i="13"/>
  <c r="R15" i="13"/>
  <c r="S15" i="13"/>
  <c r="T15" i="13"/>
  <c r="U15" i="13"/>
  <c r="V15" i="13"/>
  <c r="W15" i="13"/>
  <c r="X15" i="13"/>
  <c r="Y15" i="13"/>
  <c r="Z15" i="13"/>
  <c r="AA15" i="13"/>
  <c r="AB15" i="13"/>
  <c r="AC15" i="13"/>
  <c r="AD15" i="13"/>
  <c r="AE15" i="13"/>
  <c r="AF15" i="13"/>
  <c r="AG15" i="13"/>
  <c r="AH15" i="13"/>
  <c r="AI15" i="13"/>
  <c r="AJ15" i="13"/>
  <c r="AK15" i="13"/>
  <c r="AL15" i="13"/>
  <c r="C15" i="13"/>
  <c r="D14" i="13"/>
  <c r="E14" i="13"/>
  <c r="F14" i="13"/>
  <c r="G14" i="13"/>
  <c r="H14" i="13"/>
  <c r="I14" i="13"/>
  <c r="J14" i="13"/>
  <c r="K14" i="13"/>
  <c r="L14" i="13"/>
  <c r="M14" i="13"/>
  <c r="N14" i="13"/>
  <c r="O14" i="13"/>
  <c r="P14" i="13"/>
  <c r="Q14" i="13"/>
  <c r="R14" i="13"/>
  <c r="S14" i="13"/>
  <c r="T14" i="13"/>
  <c r="U14" i="13"/>
  <c r="V14" i="13"/>
  <c r="W14" i="13"/>
  <c r="X14" i="13"/>
  <c r="Y14" i="13"/>
  <c r="Z14" i="13"/>
  <c r="AA14" i="13"/>
  <c r="AB14" i="13"/>
  <c r="AC14" i="13"/>
  <c r="AD14" i="13"/>
  <c r="AE14" i="13"/>
  <c r="AF14" i="13"/>
  <c r="AG14" i="13"/>
  <c r="AH14" i="13"/>
  <c r="AI14" i="13"/>
  <c r="AJ14" i="13"/>
  <c r="AK14" i="13"/>
  <c r="AL14" i="13"/>
  <c r="C14" i="13"/>
  <c r="D12" i="13"/>
  <c r="E12" i="13"/>
  <c r="F12" i="13"/>
  <c r="G12" i="13"/>
  <c r="H12" i="13"/>
  <c r="I12" i="13"/>
  <c r="J12" i="13"/>
  <c r="K12" i="13"/>
  <c r="L12" i="13"/>
  <c r="M12" i="13"/>
  <c r="N12" i="13"/>
  <c r="O12" i="13"/>
  <c r="P12" i="13"/>
  <c r="Q12" i="13"/>
  <c r="R12" i="13"/>
  <c r="S12" i="13"/>
  <c r="T12" i="13"/>
  <c r="U12" i="13"/>
  <c r="V12" i="13"/>
  <c r="W12" i="13"/>
  <c r="X12" i="13"/>
  <c r="Y12" i="13"/>
  <c r="Z12" i="13"/>
  <c r="AA12" i="13"/>
  <c r="AB12" i="13"/>
  <c r="AC12" i="13"/>
  <c r="AD12" i="13"/>
  <c r="AE12" i="13"/>
  <c r="AF12" i="13"/>
  <c r="AG12" i="13"/>
  <c r="AH12" i="13"/>
  <c r="AI12" i="13"/>
  <c r="AJ12" i="13"/>
  <c r="AK12" i="13"/>
  <c r="AL12" i="13"/>
  <c r="C12" i="13"/>
  <c r="D10" i="13"/>
  <c r="E10" i="13"/>
  <c r="F10" i="13"/>
  <c r="G10" i="13"/>
  <c r="H10" i="13"/>
  <c r="I10" i="13"/>
  <c r="J10" i="13"/>
  <c r="K10" i="13"/>
  <c r="L10" i="13"/>
  <c r="M10" i="13"/>
  <c r="N10" i="13"/>
  <c r="O10" i="13"/>
  <c r="P10" i="13"/>
  <c r="Q10" i="13"/>
  <c r="R10" i="13"/>
  <c r="S10" i="13"/>
  <c r="T10" i="13"/>
  <c r="U10" i="13"/>
  <c r="V10" i="13"/>
  <c r="W10" i="13"/>
  <c r="X10" i="13"/>
  <c r="Y10" i="13"/>
  <c r="Z10" i="13"/>
  <c r="AA10" i="13"/>
  <c r="AB10" i="13"/>
  <c r="AC10" i="13"/>
  <c r="AD10" i="13"/>
  <c r="AE10" i="13"/>
  <c r="AF10" i="13"/>
  <c r="AG10" i="13"/>
  <c r="AH10" i="13"/>
  <c r="AI10" i="13"/>
  <c r="AJ10" i="13"/>
  <c r="AK10" i="13"/>
  <c r="AL10" i="13"/>
  <c r="C10" i="13"/>
  <c r="D9" i="13"/>
  <c r="E9" i="13"/>
  <c r="F9" i="13"/>
  <c r="G9" i="13"/>
  <c r="H9" i="13"/>
  <c r="I9" i="13"/>
  <c r="J9" i="13"/>
  <c r="K9" i="13"/>
  <c r="L9" i="13"/>
  <c r="M9" i="13"/>
  <c r="N9" i="13"/>
  <c r="O9" i="13"/>
  <c r="P9" i="13"/>
  <c r="Q9" i="13"/>
  <c r="R9" i="13"/>
  <c r="S9" i="13"/>
  <c r="T9" i="13"/>
  <c r="U9" i="13"/>
  <c r="V9" i="13"/>
  <c r="W9" i="13"/>
  <c r="X9" i="13"/>
  <c r="Y9" i="13"/>
  <c r="Z9" i="13"/>
  <c r="AA9" i="13"/>
  <c r="AB9" i="13"/>
  <c r="AC9" i="13"/>
  <c r="AD9" i="13"/>
  <c r="AE9" i="13"/>
  <c r="AF9" i="13"/>
  <c r="AG9" i="13"/>
  <c r="AH9" i="13"/>
  <c r="AI9" i="13"/>
  <c r="AJ9" i="13"/>
  <c r="AK9" i="13"/>
  <c r="AL9" i="13"/>
  <c r="C9" i="13"/>
  <c r="EJ41" i="17" l="1"/>
  <c r="D23" i="17"/>
  <c r="E23" i="17"/>
  <c r="F23" i="17"/>
  <c r="G23" i="17"/>
  <c r="H23" i="17"/>
  <c r="I23" i="17"/>
  <c r="J23" i="17"/>
  <c r="K23" i="17"/>
  <c r="L23" i="17"/>
  <c r="M23" i="17"/>
  <c r="N23" i="17"/>
  <c r="O23" i="17"/>
  <c r="P23" i="17"/>
  <c r="Q23" i="17"/>
  <c r="R23" i="17"/>
  <c r="S23" i="17"/>
  <c r="T23" i="17"/>
  <c r="U23" i="17"/>
  <c r="V23" i="17"/>
  <c r="W23" i="17"/>
  <c r="X23" i="17"/>
  <c r="Y23" i="17"/>
  <c r="Z23" i="17"/>
  <c r="AA23" i="17"/>
  <c r="AB23" i="17"/>
  <c r="AC23" i="17"/>
  <c r="AD23" i="17"/>
  <c r="AE23" i="17"/>
  <c r="AF23" i="17"/>
  <c r="AG23" i="17"/>
  <c r="AH23" i="17"/>
  <c r="AI23" i="17"/>
  <c r="AJ23" i="17"/>
  <c r="AK23" i="17"/>
  <c r="AL23" i="17"/>
  <c r="AM23" i="17"/>
  <c r="AN23" i="17"/>
  <c r="AO23" i="17"/>
  <c r="AP23" i="17"/>
  <c r="AQ23" i="17"/>
  <c r="AR23" i="17"/>
  <c r="AS23" i="17"/>
  <c r="AT23" i="17"/>
  <c r="AU23" i="17"/>
  <c r="AV23" i="17"/>
  <c r="AW23" i="17"/>
  <c r="AX23" i="17"/>
  <c r="AY23" i="17"/>
  <c r="AZ23" i="17"/>
  <c r="BA23" i="17"/>
  <c r="BB23" i="17"/>
  <c r="BC23" i="17"/>
  <c r="BD23" i="17"/>
  <c r="BE23" i="17"/>
  <c r="BF23" i="17"/>
  <c r="BG23" i="17"/>
  <c r="BH23" i="17"/>
  <c r="BI23" i="17"/>
  <c r="BJ23" i="17"/>
  <c r="BK23" i="17"/>
  <c r="BL23" i="17"/>
  <c r="BM23" i="17"/>
  <c r="BN23" i="17"/>
  <c r="BO23" i="17"/>
  <c r="BP23" i="17"/>
  <c r="BQ23" i="17"/>
  <c r="BR23" i="17"/>
  <c r="BS23" i="17"/>
  <c r="BT23" i="17"/>
  <c r="BU23" i="17"/>
  <c r="BV23" i="17"/>
  <c r="BW23" i="17"/>
  <c r="BX23" i="17"/>
  <c r="BY23" i="17"/>
  <c r="BZ23" i="17"/>
  <c r="CA23" i="17"/>
  <c r="CB23" i="17"/>
  <c r="CC23" i="17"/>
  <c r="CD23" i="17"/>
  <c r="CE23" i="17"/>
  <c r="CF23" i="17"/>
  <c r="CG23" i="17"/>
  <c r="CH23" i="17"/>
  <c r="CI23" i="17"/>
  <c r="CJ23" i="17"/>
  <c r="CK23" i="17"/>
  <c r="CL23" i="17"/>
  <c r="CM23" i="17"/>
  <c r="CN23" i="17"/>
  <c r="CO23" i="17"/>
  <c r="CP23" i="17"/>
  <c r="CQ23" i="17"/>
  <c r="CR23" i="17"/>
  <c r="CS23" i="17"/>
  <c r="CT23" i="17"/>
  <c r="CU23" i="17"/>
  <c r="CV23" i="17"/>
  <c r="CW23" i="17"/>
  <c r="CX23" i="17"/>
  <c r="CY23" i="17"/>
  <c r="CZ23" i="17"/>
  <c r="DA23" i="17"/>
  <c r="DB23" i="17"/>
  <c r="DC23" i="17"/>
  <c r="DD23" i="17"/>
  <c r="DE23" i="17"/>
  <c r="DF23" i="17"/>
  <c r="DG23" i="17"/>
  <c r="DH23" i="17"/>
  <c r="DI23" i="17"/>
  <c r="DJ23" i="17"/>
  <c r="DK23" i="17"/>
  <c r="DL23" i="17"/>
  <c r="DM23" i="17"/>
  <c r="DN23" i="17"/>
  <c r="DO23" i="17"/>
  <c r="DP23" i="17"/>
  <c r="DQ23" i="17"/>
  <c r="DR23" i="17"/>
  <c r="DS23" i="17"/>
  <c r="DT23" i="17"/>
  <c r="DU23" i="17"/>
  <c r="DV23" i="17"/>
  <c r="DW23" i="17"/>
  <c r="DX23" i="17"/>
  <c r="DY23" i="17"/>
  <c r="DZ23" i="17"/>
  <c r="EA23" i="17"/>
  <c r="EB23" i="17"/>
  <c r="EC23" i="17"/>
  <c r="ED23" i="17"/>
  <c r="EE23" i="17"/>
  <c r="EF23" i="17"/>
  <c r="EG23" i="17"/>
  <c r="EH23" i="17"/>
  <c r="EI23" i="17"/>
  <c r="EJ23" i="17"/>
  <c r="EK23" i="17"/>
  <c r="EL23" i="17"/>
  <c r="EM23" i="17"/>
  <c r="EN23" i="17"/>
  <c r="EO23" i="17"/>
  <c r="EP23" i="17"/>
  <c r="C23" i="17"/>
  <c r="D22" i="17"/>
  <c r="E22" i="17"/>
  <c r="F22" i="17"/>
  <c r="G22" i="17"/>
  <c r="H22" i="17"/>
  <c r="I22" i="17"/>
  <c r="J22" i="17"/>
  <c r="K22" i="17"/>
  <c r="L22" i="17"/>
  <c r="M22" i="17"/>
  <c r="N22" i="17"/>
  <c r="O22" i="17"/>
  <c r="P22" i="17"/>
  <c r="Q22" i="17"/>
  <c r="R22" i="17"/>
  <c r="S22" i="17"/>
  <c r="T22" i="17"/>
  <c r="U22" i="17"/>
  <c r="V22" i="17"/>
  <c r="W22" i="17"/>
  <c r="X22" i="17"/>
  <c r="Y22" i="17"/>
  <c r="Z22" i="17"/>
  <c r="AA22" i="17"/>
  <c r="AB22" i="17"/>
  <c r="AC22" i="17"/>
  <c r="AD22" i="17"/>
  <c r="AE22" i="17"/>
  <c r="AF22" i="17"/>
  <c r="AG22" i="17"/>
  <c r="AH22" i="17"/>
  <c r="AI22" i="17"/>
  <c r="AJ22" i="17"/>
  <c r="AK22" i="17"/>
  <c r="AL22" i="17"/>
  <c r="AM22" i="17"/>
  <c r="AN22" i="17"/>
  <c r="AO22" i="17"/>
  <c r="AP22" i="17"/>
  <c r="AQ22" i="17"/>
  <c r="AR22" i="17"/>
  <c r="AS22" i="17"/>
  <c r="AT22" i="17"/>
  <c r="AU22" i="17"/>
  <c r="AV22" i="17"/>
  <c r="AW22" i="17"/>
  <c r="AX22" i="17"/>
  <c r="AY22" i="17"/>
  <c r="AZ22" i="17"/>
  <c r="BA22" i="17"/>
  <c r="BB22" i="17"/>
  <c r="BC22" i="17"/>
  <c r="BD22" i="17"/>
  <c r="BE22" i="17"/>
  <c r="BF22" i="17"/>
  <c r="BG22" i="17"/>
  <c r="BH22" i="17"/>
  <c r="BI22" i="17"/>
  <c r="BJ22" i="17"/>
  <c r="BK22" i="17"/>
  <c r="BL22" i="17"/>
  <c r="BM22" i="17"/>
  <c r="BN22" i="17"/>
  <c r="BO22" i="17"/>
  <c r="BP22" i="17"/>
  <c r="BQ22" i="17"/>
  <c r="BR22" i="17"/>
  <c r="BS22" i="17"/>
  <c r="BT22" i="17"/>
  <c r="BU22" i="17"/>
  <c r="BV22" i="17"/>
  <c r="BW22" i="17"/>
  <c r="BX22" i="17"/>
  <c r="BY22" i="17"/>
  <c r="BZ22" i="17"/>
  <c r="CA22" i="17"/>
  <c r="CB22" i="17"/>
  <c r="CC22" i="17"/>
  <c r="CD22" i="17"/>
  <c r="CE22" i="17"/>
  <c r="CF22" i="17"/>
  <c r="CG22" i="17"/>
  <c r="CH22" i="17"/>
  <c r="CI22" i="17"/>
  <c r="CJ22" i="17"/>
  <c r="CK22" i="17"/>
  <c r="CL22" i="17"/>
  <c r="CM22" i="17"/>
  <c r="CN22" i="17"/>
  <c r="CO22" i="17"/>
  <c r="CP22" i="17"/>
  <c r="CQ22" i="17"/>
  <c r="CR22" i="17"/>
  <c r="CS22" i="17"/>
  <c r="CT22" i="17"/>
  <c r="CU22" i="17"/>
  <c r="CV22" i="17"/>
  <c r="CW22" i="17"/>
  <c r="CX22" i="17"/>
  <c r="CY22" i="17"/>
  <c r="CZ22" i="17"/>
  <c r="DA22" i="17"/>
  <c r="DB22" i="17"/>
  <c r="DC22" i="17"/>
  <c r="DD22" i="17"/>
  <c r="DE22" i="17"/>
  <c r="DF22" i="17"/>
  <c r="DG22" i="17"/>
  <c r="DH22" i="17"/>
  <c r="DI22" i="17"/>
  <c r="DJ22" i="17"/>
  <c r="DK22" i="17"/>
  <c r="DL22" i="17"/>
  <c r="DM22" i="17"/>
  <c r="DN22" i="17"/>
  <c r="DO22" i="17"/>
  <c r="DP22" i="17"/>
  <c r="DQ22" i="17"/>
  <c r="DR22" i="17"/>
  <c r="DS22" i="17"/>
  <c r="DT22" i="17"/>
  <c r="DU22" i="17"/>
  <c r="DV22" i="17"/>
  <c r="DW22" i="17"/>
  <c r="DX22" i="17"/>
  <c r="DY22" i="17"/>
  <c r="DZ22" i="17"/>
  <c r="EA22" i="17"/>
  <c r="EB22" i="17"/>
  <c r="EC22" i="17"/>
  <c r="ED22" i="17"/>
  <c r="EE22" i="17"/>
  <c r="EF22" i="17"/>
  <c r="EG22" i="17"/>
  <c r="EH22" i="17"/>
  <c r="EI22" i="17"/>
  <c r="EJ22" i="17"/>
  <c r="EK22" i="17"/>
  <c r="EL22" i="17"/>
  <c r="EM22" i="17"/>
  <c r="EN22" i="17"/>
  <c r="EO22" i="17"/>
  <c r="EP22" i="17"/>
  <c r="C22" i="17"/>
  <c r="D21" i="17"/>
  <c r="E21" i="17"/>
  <c r="F21" i="17"/>
  <c r="G21" i="17"/>
  <c r="H21" i="17"/>
  <c r="I21" i="17"/>
  <c r="J21" i="17"/>
  <c r="K21" i="17"/>
  <c r="L21" i="17"/>
  <c r="M21" i="17"/>
  <c r="N21" i="17"/>
  <c r="O21" i="17"/>
  <c r="P21" i="17"/>
  <c r="Q21" i="17"/>
  <c r="R21" i="17"/>
  <c r="S21" i="17"/>
  <c r="T21" i="17"/>
  <c r="U21" i="17"/>
  <c r="V21" i="17"/>
  <c r="W21" i="17"/>
  <c r="X21" i="17"/>
  <c r="Y21" i="17"/>
  <c r="Z21" i="17"/>
  <c r="AA21" i="17"/>
  <c r="AB21" i="17"/>
  <c r="AC21" i="17"/>
  <c r="AD21" i="17"/>
  <c r="AE21" i="17"/>
  <c r="AF21" i="17"/>
  <c r="AG21" i="17"/>
  <c r="AH21" i="17"/>
  <c r="AI21" i="17"/>
  <c r="AJ21" i="17"/>
  <c r="AK21" i="17"/>
  <c r="AL21" i="17"/>
  <c r="AM21" i="17"/>
  <c r="AN21" i="17"/>
  <c r="AO21" i="17"/>
  <c r="AP21" i="17"/>
  <c r="AQ21" i="17"/>
  <c r="AR21" i="17"/>
  <c r="AS21" i="17"/>
  <c r="AT21" i="17"/>
  <c r="AU21" i="17"/>
  <c r="AV21" i="17"/>
  <c r="AW21" i="17"/>
  <c r="AX21" i="17"/>
  <c r="AY21" i="17"/>
  <c r="AZ21" i="17"/>
  <c r="BA21" i="17"/>
  <c r="BB21" i="17"/>
  <c r="BC21" i="17"/>
  <c r="BD21" i="17"/>
  <c r="BE21" i="17"/>
  <c r="BF21" i="17"/>
  <c r="BG21" i="17"/>
  <c r="BH21" i="17"/>
  <c r="BI21" i="17"/>
  <c r="BJ21" i="17"/>
  <c r="BK21" i="17"/>
  <c r="BL21" i="17"/>
  <c r="BM21" i="17"/>
  <c r="BN21" i="17"/>
  <c r="BO21" i="17"/>
  <c r="BP21" i="17"/>
  <c r="BQ21" i="17"/>
  <c r="BR21" i="17"/>
  <c r="BS21" i="17"/>
  <c r="BT21" i="17"/>
  <c r="BU21" i="17"/>
  <c r="BV21" i="17"/>
  <c r="BW21" i="17"/>
  <c r="BX21" i="17"/>
  <c r="BY21" i="17"/>
  <c r="BZ21" i="17"/>
  <c r="CA21" i="17"/>
  <c r="CB21" i="17"/>
  <c r="CC21" i="17"/>
  <c r="CD21" i="17"/>
  <c r="CE21" i="17"/>
  <c r="CF21" i="17"/>
  <c r="CG21" i="17"/>
  <c r="CH21" i="17"/>
  <c r="CI21" i="17"/>
  <c r="CJ21" i="17"/>
  <c r="CK21" i="17"/>
  <c r="CL21" i="17"/>
  <c r="CM21" i="17"/>
  <c r="CN21" i="17"/>
  <c r="CO21" i="17"/>
  <c r="CP21" i="17"/>
  <c r="CQ21" i="17"/>
  <c r="CR21" i="17"/>
  <c r="CS21" i="17"/>
  <c r="CT21" i="17"/>
  <c r="CU21" i="17"/>
  <c r="CV21" i="17"/>
  <c r="CW21" i="17"/>
  <c r="CX21" i="17"/>
  <c r="CY21" i="17"/>
  <c r="CZ21" i="17"/>
  <c r="DA21" i="17"/>
  <c r="DB21" i="17"/>
  <c r="DC21" i="17"/>
  <c r="DD21" i="17"/>
  <c r="DE21" i="17"/>
  <c r="DF21" i="17"/>
  <c r="DG21" i="17"/>
  <c r="DH21" i="17"/>
  <c r="DI21" i="17"/>
  <c r="DJ21" i="17"/>
  <c r="DK21" i="17"/>
  <c r="DL21" i="17"/>
  <c r="DM21" i="17"/>
  <c r="DN21" i="17"/>
  <c r="DO21" i="17"/>
  <c r="DP21" i="17"/>
  <c r="DQ21" i="17"/>
  <c r="DR21" i="17"/>
  <c r="DS21" i="17"/>
  <c r="DT21" i="17"/>
  <c r="DU21" i="17"/>
  <c r="DV21" i="17"/>
  <c r="DW21" i="17"/>
  <c r="DX21" i="17"/>
  <c r="DY21" i="17"/>
  <c r="DZ21" i="17"/>
  <c r="EA21" i="17"/>
  <c r="EB21" i="17"/>
  <c r="EC21" i="17"/>
  <c r="ED21" i="17"/>
  <c r="EE21" i="17"/>
  <c r="EF21" i="17"/>
  <c r="EG21" i="17"/>
  <c r="EH21" i="17"/>
  <c r="EI21" i="17"/>
  <c r="EJ21" i="17"/>
  <c r="EK21" i="17"/>
  <c r="EL21" i="17"/>
  <c r="EM21" i="17"/>
  <c r="EN21" i="17"/>
  <c r="EO21" i="17"/>
  <c r="EP21" i="17"/>
  <c r="C21" i="17"/>
  <c r="D20" i="17"/>
  <c r="E20" i="17"/>
  <c r="F20" i="17"/>
  <c r="G20" i="17"/>
  <c r="H20" i="17"/>
  <c r="I20" i="17"/>
  <c r="J20" i="17"/>
  <c r="K20" i="17"/>
  <c r="L20" i="17"/>
  <c r="M20" i="17"/>
  <c r="N20" i="17"/>
  <c r="O20" i="17"/>
  <c r="P20" i="17"/>
  <c r="Q20" i="17"/>
  <c r="R20" i="17"/>
  <c r="S20" i="17"/>
  <c r="T20" i="17"/>
  <c r="U20" i="17"/>
  <c r="V20" i="17"/>
  <c r="W20" i="17"/>
  <c r="X20" i="17"/>
  <c r="Y20" i="17"/>
  <c r="Z20" i="17"/>
  <c r="AA20" i="17"/>
  <c r="AB20" i="17"/>
  <c r="AC20" i="17"/>
  <c r="AD20" i="17"/>
  <c r="AE20" i="17"/>
  <c r="AF20" i="17"/>
  <c r="AG20" i="17"/>
  <c r="AH20" i="17"/>
  <c r="AI20" i="17"/>
  <c r="AJ20" i="17"/>
  <c r="AK20" i="17"/>
  <c r="AL20" i="17"/>
  <c r="AM20" i="17"/>
  <c r="AN20" i="17"/>
  <c r="AO20" i="17"/>
  <c r="AP20" i="17"/>
  <c r="AQ20" i="17"/>
  <c r="AR20" i="17"/>
  <c r="AS20" i="17"/>
  <c r="AT20" i="17"/>
  <c r="AU20" i="17"/>
  <c r="AV20" i="17"/>
  <c r="AW20" i="17"/>
  <c r="AX20" i="17"/>
  <c r="AY20" i="17"/>
  <c r="AZ20" i="17"/>
  <c r="BA20" i="17"/>
  <c r="BB20" i="17"/>
  <c r="BC20" i="17"/>
  <c r="BD20" i="17"/>
  <c r="BE20" i="17"/>
  <c r="BF20" i="17"/>
  <c r="BG20" i="17"/>
  <c r="BH20" i="17"/>
  <c r="BI20" i="17"/>
  <c r="BJ20" i="17"/>
  <c r="BK20" i="17"/>
  <c r="BL20" i="17"/>
  <c r="BM20" i="17"/>
  <c r="BN20" i="17"/>
  <c r="BO20" i="17"/>
  <c r="BP20" i="17"/>
  <c r="BQ20" i="17"/>
  <c r="BR20" i="17"/>
  <c r="BS20" i="17"/>
  <c r="BT20" i="17"/>
  <c r="BU20" i="17"/>
  <c r="BV20" i="17"/>
  <c r="BW20" i="17"/>
  <c r="BX20" i="17"/>
  <c r="BY20" i="17"/>
  <c r="BZ20" i="17"/>
  <c r="CA20" i="17"/>
  <c r="CB20" i="17"/>
  <c r="CC20" i="17"/>
  <c r="CD20" i="17"/>
  <c r="CE20" i="17"/>
  <c r="CF20" i="17"/>
  <c r="CG20" i="17"/>
  <c r="CH20" i="17"/>
  <c r="CI20" i="17"/>
  <c r="CJ20" i="17"/>
  <c r="CK20" i="17"/>
  <c r="CL20" i="17"/>
  <c r="CM20" i="17"/>
  <c r="CN20" i="17"/>
  <c r="CO20" i="17"/>
  <c r="CP20" i="17"/>
  <c r="CQ20" i="17"/>
  <c r="CR20" i="17"/>
  <c r="CS20" i="17"/>
  <c r="CT20" i="17"/>
  <c r="CU20" i="17"/>
  <c r="CV20" i="17"/>
  <c r="CW20" i="17"/>
  <c r="CX20" i="17"/>
  <c r="CY20" i="17"/>
  <c r="CZ20" i="17"/>
  <c r="DA20" i="17"/>
  <c r="DB20" i="17"/>
  <c r="DC20" i="17"/>
  <c r="DD20" i="17"/>
  <c r="DE20" i="17"/>
  <c r="DF20" i="17"/>
  <c r="DG20" i="17"/>
  <c r="DH20" i="17"/>
  <c r="DI20" i="17"/>
  <c r="DJ20" i="17"/>
  <c r="DK20" i="17"/>
  <c r="DL20" i="17"/>
  <c r="DM20" i="17"/>
  <c r="DN20" i="17"/>
  <c r="DO20" i="17"/>
  <c r="DP20" i="17"/>
  <c r="DQ20" i="17"/>
  <c r="DR20" i="17"/>
  <c r="DS20" i="17"/>
  <c r="DT20" i="17"/>
  <c r="DU20" i="17"/>
  <c r="DV20" i="17"/>
  <c r="DW20" i="17"/>
  <c r="DX20" i="17"/>
  <c r="DY20" i="17"/>
  <c r="DZ20" i="17"/>
  <c r="EA20" i="17"/>
  <c r="EB20" i="17"/>
  <c r="EC20" i="17"/>
  <c r="ED20" i="17"/>
  <c r="EE20" i="17"/>
  <c r="EF20" i="17"/>
  <c r="EG20" i="17"/>
  <c r="EH20" i="17"/>
  <c r="EI20" i="17"/>
  <c r="EJ20" i="17"/>
  <c r="EK20" i="17"/>
  <c r="EL20" i="17"/>
  <c r="EM20" i="17"/>
  <c r="EN20" i="17"/>
  <c r="EO20" i="17"/>
  <c r="EP20" i="17"/>
  <c r="C20" i="17"/>
  <c r="D18" i="17"/>
  <c r="E18" i="17"/>
  <c r="F18" i="17"/>
  <c r="G18" i="17"/>
  <c r="H18" i="17"/>
  <c r="I18" i="17"/>
  <c r="J18" i="17"/>
  <c r="K18" i="17"/>
  <c r="L18" i="17"/>
  <c r="M18" i="17"/>
  <c r="N18" i="17"/>
  <c r="O18" i="17"/>
  <c r="P18" i="17"/>
  <c r="Q18" i="17"/>
  <c r="R18" i="17"/>
  <c r="S18" i="17"/>
  <c r="T18" i="17"/>
  <c r="U18" i="17"/>
  <c r="V18" i="17"/>
  <c r="W18" i="17"/>
  <c r="X18" i="17"/>
  <c r="Y18" i="17"/>
  <c r="Z18" i="17"/>
  <c r="AA18" i="17"/>
  <c r="AB18" i="17"/>
  <c r="AC18" i="17"/>
  <c r="AD18" i="17"/>
  <c r="AE18" i="17"/>
  <c r="AF18" i="17"/>
  <c r="AG18" i="17"/>
  <c r="AH18" i="17"/>
  <c r="AI18" i="17"/>
  <c r="AJ18" i="17"/>
  <c r="AK18" i="17"/>
  <c r="AL18" i="17"/>
  <c r="AM18" i="17"/>
  <c r="AN18" i="17"/>
  <c r="AO18" i="17"/>
  <c r="AP18" i="17"/>
  <c r="AQ18" i="17"/>
  <c r="AR18" i="17"/>
  <c r="AS18" i="17"/>
  <c r="AT18" i="17"/>
  <c r="AU18" i="17"/>
  <c r="AV18" i="17"/>
  <c r="AW18" i="17"/>
  <c r="AX18" i="17"/>
  <c r="AY18" i="17"/>
  <c r="AZ18" i="17"/>
  <c r="BA18" i="17"/>
  <c r="BB18" i="17"/>
  <c r="BC18" i="17"/>
  <c r="BD18" i="17"/>
  <c r="BE18" i="17"/>
  <c r="BF18" i="17"/>
  <c r="BG18" i="17"/>
  <c r="BH18" i="17"/>
  <c r="BI18" i="17"/>
  <c r="BJ18" i="17"/>
  <c r="BK18" i="17"/>
  <c r="BL18" i="17"/>
  <c r="BM18" i="17"/>
  <c r="BN18" i="17"/>
  <c r="BO18" i="17"/>
  <c r="BP18" i="17"/>
  <c r="BQ18" i="17"/>
  <c r="BR18" i="17"/>
  <c r="BS18" i="17"/>
  <c r="BT18" i="17"/>
  <c r="BU18" i="17"/>
  <c r="BV18" i="17"/>
  <c r="BW18" i="17"/>
  <c r="BX18" i="17"/>
  <c r="BY18" i="17"/>
  <c r="BZ18" i="17"/>
  <c r="CA18" i="17"/>
  <c r="CB18" i="17"/>
  <c r="CC18" i="17"/>
  <c r="CD18" i="17"/>
  <c r="CE18" i="17"/>
  <c r="CF18" i="17"/>
  <c r="CG18" i="17"/>
  <c r="CH18" i="17"/>
  <c r="CI18" i="17"/>
  <c r="CJ18" i="17"/>
  <c r="CK18" i="17"/>
  <c r="CL18" i="17"/>
  <c r="CM18" i="17"/>
  <c r="CN18" i="17"/>
  <c r="CO18" i="17"/>
  <c r="CP18" i="17"/>
  <c r="CQ18" i="17"/>
  <c r="CR18" i="17"/>
  <c r="CS18" i="17"/>
  <c r="CT18" i="17"/>
  <c r="CU18" i="17"/>
  <c r="CV18" i="17"/>
  <c r="CW18" i="17"/>
  <c r="CX18" i="17"/>
  <c r="CY18" i="17"/>
  <c r="CZ18" i="17"/>
  <c r="DA18" i="17"/>
  <c r="DB18" i="17"/>
  <c r="DC18" i="17"/>
  <c r="DD18" i="17"/>
  <c r="DE18" i="17"/>
  <c r="DF18" i="17"/>
  <c r="DG18" i="17"/>
  <c r="DH18" i="17"/>
  <c r="DI18" i="17"/>
  <c r="DJ18" i="17"/>
  <c r="DK18" i="17"/>
  <c r="DL18" i="17"/>
  <c r="DM18" i="17"/>
  <c r="DN18" i="17"/>
  <c r="DO18" i="17"/>
  <c r="DP18" i="17"/>
  <c r="DQ18" i="17"/>
  <c r="DR18" i="17"/>
  <c r="DS18" i="17"/>
  <c r="DT18" i="17"/>
  <c r="DU18" i="17"/>
  <c r="DV18" i="17"/>
  <c r="DW18" i="17"/>
  <c r="DX18" i="17"/>
  <c r="DY18" i="17"/>
  <c r="DZ18" i="17"/>
  <c r="EA18" i="17"/>
  <c r="EB18" i="17"/>
  <c r="EC18" i="17"/>
  <c r="ED18" i="17"/>
  <c r="EE18" i="17"/>
  <c r="EF18" i="17"/>
  <c r="EG18" i="17"/>
  <c r="EH18" i="17"/>
  <c r="EI18" i="17"/>
  <c r="EJ18" i="17"/>
  <c r="EK18" i="17"/>
  <c r="EL18" i="17"/>
  <c r="EM18" i="17"/>
  <c r="EN18" i="17"/>
  <c r="EO18" i="17"/>
  <c r="EP18" i="17"/>
  <c r="C18" i="17"/>
  <c r="C17" i="17"/>
  <c r="D15" i="17"/>
  <c r="E15" i="17"/>
  <c r="F15" i="17"/>
  <c r="G15" i="17"/>
  <c r="H15" i="17"/>
  <c r="I15" i="17"/>
  <c r="J15" i="17"/>
  <c r="K15" i="17"/>
  <c r="L15" i="17"/>
  <c r="M15" i="17"/>
  <c r="N15" i="17"/>
  <c r="O15" i="17"/>
  <c r="P15" i="17"/>
  <c r="Q15" i="17"/>
  <c r="R15" i="17"/>
  <c r="S15" i="17"/>
  <c r="T15" i="17"/>
  <c r="U15" i="17"/>
  <c r="V15" i="17"/>
  <c r="W15" i="17"/>
  <c r="X15" i="17"/>
  <c r="Y15" i="17"/>
  <c r="Z15" i="17"/>
  <c r="AA15" i="17"/>
  <c r="AB15" i="17"/>
  <c r="AC15" i="17"/>
  <c r="AD15" i="17"/>
  <c r="AE15" i="17"/>
  <c r="AF15" i="17"/>
  <c r="AG15" i="17"/>
  <c r="AH15" i="17"/>
  <c r="AI15" i="17"/>
  <c r="AJ15" i="17"/>
  <c r="AK15" i="17"/>
  <c r="AL15" i="17"/>
  <c r="AM15" i="17"/>
  <c r="AN15" i="17"/>
  <c r="AO15" i="17"/>
  <c r="AP15" i="17"/>
  <c r="AQ15" i="17"/>
  <c r="AR15" i="17"/>
  <c r="AS15" i="17"/>
  <c r="AT15" i="17"/>
  <c r="AU15" i="17"/>
  <c r="AV15" i="17"/>
  <c r="AW15" i="17"/>
  <c r="AX15" i="17"/>
  <c r="AY15" i="17"/>
  <c r="AZ15" i="17"/>
  <c r="BA15" i="17"/>
  <c r="BB15" i="17"/>
  <c r="BC15" i="17"/>
  <c r="BD15" i="17"/>
  <c r="BE15" i="17"/>
  <c r="BF15" i="17"/>
  <c r="BG15" i="17"/>
  <c r="BH15" i="17"/>
  <c r="BI15" i="17"/>
  <c r="BJ15" i="17"/>
  <c r="BK15" i="17"/>
  <c r="BL15" i="17"/>
  <c r="BM15" i="17"/>
  <c r="BN15" i="17"/>
  <c r="BO15" i="17"/>
  <c r="BP15" i="17"/>
  <c r="BQ15" i="17"/>
  <c r="BR15" i="17"/>
  <c r="BS15" i="17"/>
  <c r="BT15" i="17"/>
  <c r="BU15" i="17"/>
  <c r="BV15" i="17"/>
  <c r="BW15" i="17"/>
  <c r="BX15" i="17"/>
  <c r="BY15" i="17"/>
  <c r="BZ15" i="17"/>
  <c r="CA15" i="17"/>
  <c r="CB15" i="17"/>
  <c r="CC15" i="17"/>
  <c r="CD15" i="17"/>
  <c r="CE15" i="17"/>
  <c r="CF15" i="17"/>
  <c r="CG15" i="17"/>
  <c r="CH15" i="17"/>
  <c r="CI15" i="17"/>
  <c r="CJ15" i="17"/>
  <c r="CK15" i="17"/>
  <c r="CL15" i="17"/>
  <c r="CM15" i="17"/>
  <c r="CN15" i="17"/>
  <c r="CO15" i="17"/>
  <c r="CP15" i="17"/>
  <c r="CQ15" i="17"/>
  <c r="CR15" i="17"/>
  <c r="CS15" i="17"/>
  <c r="CT15" i="17"/>
  <c r="CU15" i="17"/>
  <c r="CV15" i="17"/>
  <c r="CW15" i="17"/>
  <c r="CX15" i="17"/>
  <c r="CY15" i="17"/>
  <c r="CZ15" i="17"/>
  <c r="DA15" i="17"/>
  <c r="DB15" i="17"/>
  <c r="DC15" i="17"/>
  <c r="DD15" i="17"/>
  <c r="DE15" i="17"/>
  <c r="DF15" i="17"/>
  <c r="DG15" i="17"/>
  <c r="DH15" i="17"/>
  <c r="DI15" i="17"/>
  <c r="DJ15" i="17"/>
  <c r="DK15" i="17"/>
  <c r="DL15" i="17"/>
  <c r="DM15" i="17"/>
  <c r="DN15" i="17"/>
  <c r="DO15" i="17"/>
  <c r="DP15" i="17"/>
  <c r="DQ15" i="17"/>
  <c r="DR15" i="17"/>
  <c r="DS15" i="17"/>
  <c r="DT15" i="17"/>
  <c r="DU15" i="17"/>
  <c r="DV15" i="17"/>
  <c r="DW15" i="17"/>
  <c r="DX15" i="17"/>
  <c r="DY15" i="17"/>
  <c r="DZ15" i="17"/>
  <c r="EA15" i="17"/>
  <c r="EB15" i="17"/>
  <c r="EC15" i="17"/>
  <c r="ED15" i="17"/>
  <c r="EE15" i="17"/>
  <c r="EF15" i="17"/>
  <c r="EG15" i="17"/>
  <c r="EH15" i="17"/>
  <c r="EI15" i="17"/>
  <c r="EJ15" i="17"/>
  <c r="EK15" i="17"/>
  <c r="EL15" i="17"/>
  <c r="EM15" i="17"/>
  <c r="EN15" i="17"/>
  <c r="EO15" i="17"/>
  <c r="EP15" i="17"/>
  <c r="C15" i="17"/>
  <c r="D14" i="17"/>
  <c r="E14" i="17"/>
  <c r="F14" i="17"/>
  <c r="G14" i="17"/>
  <c r="H14" i="17"/>
  <c r="I14" i="17"/>
  <c r="J14" i="17"/>
  <c r="K14" i="17"/>
  <c r="L14" i="17"/>
  <c r="M14" i="17"/>
  <c r="N14" i="17"/>
  <c r="O14" i="17"/>
  <c r="P14" i="17"/>
  <c r="Q14" i="17"/>
  <c r="R14" i="17"/>
  <c r="S14" i="17"/>
  <c r="T14" i="17"/>
  <c r="U14" i="17"/>
  <c r="V14" i="17"/>
  <c r="W14" i="17"/>
  <c r="X14" i="17"/>
  <c r="Y14" i="17"/>
  <c r="Z14" i="17"/>
  <c r="AA14" i="17"/>
  <c r="AB14" i="17"/>
  <c r="AC14" i="17"/>
  <c r="AD14" i="17"/>
  <c r="AE14" i="17"/>
  <c r="AF14" i="17"/>
  <c r="AG14" i="17"/>
  <c r="AH14" i="17"/>
  <c r="AI14" i="17"/>
  <c r="AJ14" i="17"/>
  <c r="AK14" i="17"/>
  <c r="AL14" i="17"/>
  <c r="AM14" i="17"/>
  <c r="AN14" i="17"/>
  <c r="AO14" i="17"/>
  <c r="AP14" i="17"/>
  <c r="AQ14" i="17"/>
  <c r="AR14" i="17"/>
  <c r="AS14" i="17"/>
  <c r="AT14" i="17"/>
  <c r="AU14" i="17"/>
  <c r="AV14" i="17"/>
  <c r="AW14" i="17"/>
  <c r="AX14" i="17"/>
  <c r="AY14" i="17"/>
  <c r="AZ14" i="17"/>
  <c r="BA14" i="17"/>
  <c r="BB14" i="17"/>
  <c r="BC14" i="17"/>
  <c r="BD14" i="17"/>
  <c r="BE14" i="17"/>
  <c r="BF14" i="17"/>
  <c r="BG14" i="17"/>
  <c r="BH14" i="17"/>
  <c r="BI14" i="17"/>
  <c r="BJ14" i="17"/>
  <c r="BK14" i="17"/>
  <c r="BL14" i="17"/>
  <c r="BM14" i="17"/>
  <c r="BN14" i="17"/>
  <c r="BO14" i="17"/>
  <c r="BP14" i="17"/>
  <c r="BQ14" i="17"/>
  <c r="BR14" i="17"/>
  <c r="BS14" i="17"/>
  <c r="BT14" i="17"/>
  <c r="BU14" i="17"/>
  <c r="BV14" i="17"/>
  <c r="BW14" i="17"/>
  <c r="BX14" i="17"/>
  <c r="BY14" i="17"/>
  <c r="BZ14" i="17"/>
  <c r="CA14" i="17"/>
  <c r="CB14" i="17"/>
  <c r="CC14" i="17"/>
  <c r="CD14" i="17"/>
  <c r="CE14" i="17"/>
  <c r="CF14" i="17"/>
  <c r="CG14" i="17"/>
  <c r="CH14" i="17"/>
  <c r="CI14" i="17"/>
  <c r="CJ14" i="17"/>
  <c r="CK14" i="17"/>
  <c r="CL14" i="17"/>
  <c r="CM14" i="17"/>
  <c r="CN14" i="17"/>
  <c r="CO14" i="17"/>
  <c r="CP14" i="17"/>
  <c r="CQ14" i="17"/>
  <c r="CR14" i="17"/>
  <c r="CS14" i="17"/>
  <c r="CT14" i="17"/>
  <c r="CU14" i="17"/>
  <c r="CV14" i="17"/>
  <c r="CW14" i="17"/>
  <c r="CX14" i="17"/>
  <c r="CY14" i="17"/>
  <c r="CZ14" i="17"/>
  <c r="DA14" i="17"/>
  <c r="DB14" i="17"/>
  <c r="DC14" i="17"/>
  <c r="DD14" i="17"/>
  <c r="DE14" i="17"/>
  <c r="DF14" i="17"/>
  <c r="DG14" i="17"/>
  <c r="DH14" i="17"/>
  <c r="DI14" i="17"/>
  <c r="DJ14" i="17"/>
  <c r="DK14" i="17"/>
  <c r="DL14" i="17"/>
  <c r="DM14" i="17"/>
  <c r="DN14" i="17"/>
  <c r="DO14" i="17"/>
  <c r="DP14" i="17"/>
  <c r="DQ14" i="17"/>
  <c r="DR14" i="17"/>
  <c r="DS14" i="17"/>
  <c r="DT14" i="17"/>
  <c r="DU14" i="17"/>
  <c r="DV14" i="17"/>
  <c r="DW14" i="17"/>
  <c r="DX14" i="17"/>
  <c r="DY14" i="17"/>
  <c r="DZ14" i="17"/>
  <c r="EA14" i="17"/>
  <c r="EB14" i="17"/>
  <c r="EC14" i="17"/>
  <c r="ED14" i="17"/>
  <c r="EE14" i="17"/>
  <c r="EF14" i="17"/>
  <c r="EG14" i="17"/>
  <c r="EH14" i="17"/>
  <c r="EI14" i="17"/>
  <c r="EJ14" i="17"/>
  <c r="EK14" i="17"/>
  <c r="EL14" i="17"/>
  <c r="EM14" i="17"/>
  <c r="EN14" i="17"/>
  <c r="EO14" i="17"/>
  <c r="EP14" i="17"/>
  <c r="C14" i="17"/>
  <c r="D12" i="17"/>
  <c r="E12" i="17"/>
  <c r="F12" i="17"/>
  <c r="G12" i="17"/>
  <c r="H12" i="17"/>
  <c r="I12" i="17"/>
  <c r="J12" i="17"/>
  <c r="K12" i="17"/>
  <c r="L12" i="17"/>
  <c r="M12" i="17"/>
  <c r="N12" i="17"/>
  <c r="O12" i="17"/>
  <c r="P12" i="17"/>
  <c r="Q12" i="17"/>
  <c r="R12" i="17"/>
  <c r="S12" i="17"/>
  <c r="T12" i="17"/>
  <c r="U12" i="17"/>
  <c r="V12" i="17"/>
  <c r="W12" i="17"/>
  <c r="X12" i="17"/>
  <c r="Y12" i="17"/>
  <c r="Z12" i="17"/>
  <c r="AA12" i="17"/>
  <c r="AB12" i="17"/>
  <c r="AC12" i="17"/>
  <c r="AD12" i="17"/>
  <c r="AE12" i="17"/>
  <c r="AF12" i="17"/>
  <c r="AG12" i="17"/>
  <c r="AH12" i="17"/>
  <c r="AI12" i="17"/>
  <c r="AJ12" i="17"/>
  <c r="AK12" i="17"/>
  <c r="AL12" i="17"/>
  <c r="AM12" i="17"/>
  <c r="AN12" i="17"/>
  <c r="AO12" i="17"/>
  <c r="AP12" i="17"/>
  <c r="AQ12" i="17"/>
  <c r="AR12" i="17"/>
  <c r="AS12" i="17"/>
  <c r="AT12" i="17"/>
  <c r="AU12" i="17"/>
  <c r="AV12" i="17"/>
  <c r="AW12" i="17"/>
  <c r="AX12" i="17"/>
  <c r="AY12" i="17"/>
  <c r="AZ12" i="17"/>
  <c r="BA12" i="17"/>
  <c r="BB12" i="17"/>
  <c r="BC12" i="17"/>
  <c r="BD12" i="17"/>
  <c r="BE12" i="17"/>
  <c r="BF12" i="17"/>
  <c r="BG12" i="17"/>
  <c r="BH12" i="17"/>
  <c r="BI12" i="17"/>
  <c r="BJ12" i="17"/>
  <c r="BK12" i="17"/>
  <c r="BL12" i="17"/>
  <c r="BM12" i="17"/>
  <c r="BN12" i="17"/>
  <c r="BO12" i="17"/>
  <c r="BP12" i="17"/>
  <c r="BQ12" i="17"/>
  <c r="BR12" i="17"/>
  <c r="BS12" i="17"/>
  <c r="BT12" i="17"/>
  <c r="BU12" i="17"/>
  <c r="BV12" i="17"/>
  <c r="BW12" i="17"/>
  <c r="BX12" i="17"/>
  <c r="BY12" i="17"/>
  <c r="BZ12" i="17"/>
  <c r="CA12" i="17"/>
  <c r="CB12" i="17"/>
  <c r="CC12" i="17"/>
  <c r="CD12" i="17"/>
  <c r="CE12" i="17"/>
  <c r="CF12" i="17"/>
  <c r="CG12" i="17"/>
  <c r="CH12" i="17"/>
  <c r="CI12" i="17"/>
  <c r="CJ12" i="17"/>
  <c r="CK12" i="17"/>
  <c r="CL12" i="17"/>
  <c r="CM12" i="17"/>
  <c r="CN12" i="17"/>
  <c r="CO12" i="17"/>
  <c r="CP12" i="17"/>
  <c r="CQ12" i="17"/>
  <c r="CR12" i="17"/>
  <c r="CS12" i="17"/>
  <c r="CT12" i="17"/>
  <c r="CU12" i="17"/>
  <c r="CV12" i="17"/>
  <c r="CW12" i="17"/>
  <c r="CX12" i="17"/>
  <c r="CY12" i="17"/>
  <c r="CZ12" i="17"/>
  <c r="DA12" i="17"/>
  <c r="DB12" i="17"/>
  <c r="DC12" i="17"/>
  <c r="DD12" i="17"/>
  <c r="DE12" i="17"/>
  <c r="DF12" i="17"/>
  <c r="DG12" i="17"/>
  <c r="DH12" i="17"/>
  <c r="DI12" i="17"/>
  <c r="DJ12" i="17"/>
  <c r="DK12" i="17"/>
  <c r="DL12" i="17"/>
  <c r="DM12" i="17"/>
  <c r="DN12" i="17"/>
  <c r="DO12" i="17"/>
  <c r="DP12" i="17"/>
  <c r="DQ12" i="17"/>
  <c r="DR12" i="17"/>
  <c r="DS12" i="17"/>
  <c r="DT12" i="17"/>
  <c r="DU12" i="17"/>
  <c r="DV12" i="17"/>
  <c r="DW12" i="17"/>
  <c r="DX12" i="17"/>
  <c r="DY12" i="17"/>
  <c r="DZ12" i="17"/>
  <c r="EA12" i="17"/>
  <c r="EB12" i="17"/>
  <c r="EC12" i="17"/>
  <c r="ED12" i="17"/>
  <c r="EE12" i="17"/>
  <c r="EF12" i="17"/>
  <c r="EG12" i="17"/>
  <c r="EH12" i="17"/>
  <c r="EI12" i="17"/>
  <c r="EJ12" i="17"/>
  <c r="EK12" i="17"/>
  <c r="EL12" i="17"/>
  <c r="EM12" i="17"/>
  <c r="EN12" i="17"/>
  <c r="EO12" i="17"/>
  <c r="EP12" i="17"/>
  <c r="C12" i="17"/>
  <c r="D10" i="17"/>
  <c r="E10" i="17"/>
  <c r="F10" i="17"/>
  <c r="G10" i="17"/>
  <c r="H10" i="17"/>
  <c r="I10" i="17"/>
  <c r="J10" i="17"/>
  <c r="K10" i="17"/>
  <c r="L10" i="17"/>
  <c r="M10" i="17"/>
  <c r="N10" i="17"/>
  <c r="O10" i="17"/>
  <c r="P10" i="17"/>
  <c r="Q10" i="17"/>
  <c r="R10" i="17"/>
  <c r="S10" i="17"/>
  <c r="T10" i="17"/>
  <c r="U10" i="17"/>
  <c r="V10" i="17"/>
  <c r="W10" i="17"/>
  <c r="X10" i="17"/>
  <c r="Y10" i="17"/>
  <c r="Z10" i="17"/>
  <c r="AA10" i="17"/>
  <c r="AB10" i="17"/>
  <c r="AC10" i="17"/>
  <c r="AD10" i="17"/>
  <c r="AE10" i="17"/>
  <c r="AF10" i="17"/>
  <c r="AG10" i="17"/>
  <c r="AH10" i="17"/>
  <c r="AI10" i="17"/>
  <c r="AJ10" i="17"/>
  <c r="AK10" i="17"/>
  <c r="AL10" i="17"/>
  <c r="AM10" i="17"/>
  <c r="AN10" i="17"/>
  <c r="AO10" i="17"/>
  <c r="AP10" i="17"/>
  <c r="AQ10" i="17"/>
  <c r="AR10" i="17"/>
  <c r="AS10" i="17"/>
  <c r="AT10" i="17"/>
  <c r="AU10" i="17"/>
  <c r="AV10" i="17"/>
  <c r="AW10" i="17"/>
  <c r="AX10" i="17"/>
  <c r="AY10" i="17"/>
  <c r="AZ10" i="17"/>
  <c r="BA10" i="17"/>
  <c r="BB10" i="17"/>
  <c r="BC10" i="17"/>
  <c r="BD10" i="17"/>
  <c r="BE10" i="17"/>
  <c r="BF10" i="17"/>
  <c r="BG10" i="17"/>
  <c r="BH10" i="17"/>
  <c r="BI10" i="17"/>
  <c r="BJ10" i="17"/>
  <c r="BK10" i="17"/>
  <c r="BL10" i="17"/>
  <c r="BM10" i="17"/>
  <c r="BN10" i="17"/>
  <c r="BO10" i="17"/>
  <c r="BP10" i="17"/>
  <c r="BQ10" i="17"/>
  <c r="BR10" i="17"/>
  <c r="BS10" i="17"/>
  <c r="BT10" i="17"/>
  <c r="BU10" i="17"/>
  <c r="BV10" i="17"/>
  <c r="BW10" i="17"/>
  <c r="BX10" i="17"/>
  <c r="BY10" i="17"/>
  <c r="BZ10" i="17"/>
  <c r="CA10" i="17"/>
  <c r="CB10" i="17"/>
  <c r="CC10" i="17"/>
  <c r="CD10" i="17"/>
  <c r="CE10" i="17"/>
  <c r="CF10" i="17"/>
  <c r="CG10" i="17"/>
  <c r="CH10" i="17"/>
  <c r="CI10" i="17"/>
  <c r="CJ10" i="17"/>
  <c r="CK10" i="17"/>
  <c r="CL10" i="17"/>
  <c r="CM10" i="17"/>
  <c r="CN10" i="17"/>
  <c r="CO10" i="17"/>
  <c r="CP10" i="17"/>
  <c r="CQ10" i="17"/>
  <c r="CR10" i="17"/>
  <c r="CS10" i="17"/>
  <c r="CT10" i="17"/>
  <c r="CU10" i="17"/>
  <c r="CV10" i="17"/>
  <c r="CW10" i="17"/>
  <c r="CX10" i="17"/>
  <c r="CY10" i="17"/>
  <c r="CZ10" i="17"/>
  <c r="DA10" i="17"/>
  <c r="DB10" i="17"/>
  <c r="DC10" i="17"/>
  <c r="DD10" i="17"/>
  <c r="DE10" i="17"/>
  <c r="DF10" i="17"/>
  <c r="DG10" i="17"/>
  <c r="DH10" i="17"/>
  <c r="DI10" i="17"/>
  <c r="DJ10" i="17"/>
  <c r="DK10" i="17"/>
  <c r="DL10" i="17"/>
  <c r="DM10" i="17"/>
  <c r="DN10" i="17"/>
  <c r="DO10" i="17"/>
  <c r="DP10" i="17"/>
  <c r="DQ10" i="17"/>
  <c r="DR10" i="17"/>
  <c r="DS10" i="17"/>
  <c r="DT10" i="17"/>
  <c r="DU10" i="17"/>
  <c r="DV10" i="17"/>
  <c r="DW10" i="17"/>
  <c r="DX10" i="17"/>
  <c r="DY10" i="17"/>
  <c r="DZ10" i="17"/>
  <c r="EA10" i="17"/>
  <c r="EB10" i="17"/>
  <c r="EC10" i="17"/>
  <c r="ED10" i="17"/>
  <c r="EE10" i="17"/>
  <c r="EF10" i="17"/>
  <c r="EG10" i="17"/>
  <c r="EH10" i="17"/>
  <c r="EI10" i="17"/>
  <c r="EJ10" i="17"/>
  <c r="EK10" i="17"/>
  <c r="EL10" i="17"/>
  <c r="EM10" i="17"/>
  <c r="EN10" i="17"/>
  <c r="EO10" i="17"/>
  <c r="EP10" i="17"/>
  <c r="C10" i="17"/>
  <c r="D9" i="17"/>
  <c r="E9" i="17"/>
  <c r="F9" i="17"/>
  <c r="G9" i="17"/>
  <c r="H9" i="17"/>
  <c r="I9" i="17"/>
  <c r="J9" i="17"/>
  <c r="K9" i="17"/>
  <c r="L9" i="17"/>
  <c r="M9" i="17"/>
  <c r="N9" i="17"/>
  <c r="O9" i="17"/>
  <c r="P9" i="17"/>
  <c r="Q9" i="17"/>
  <c r="R9" i="17"/>
  <c r="S9" i="17"/>
  <c r="T9" i="17"/>
  <c r="U9" i="17"/>
  <c r="V9" i="17"/>
  <c r="W9" i="17"/>
  <c r="X9" i="17"/>
  <c r="Y9" i="17"/>
  <c r="Z9" i="17"/>
  <c r="AA9" i="17"/>
  <c r="AB9" i="17"/>
  <c r="AC9" i="17"/>
  <c r="AD9" i="17"/>
  <c r="AE9" i="17"/>
  <c r="AF9" i="17"/>
  <c r="AG9" i="17"/>
  <c r="AH9" i="17"/>
  <c r="AI9" i="17"/>
  <c r="AJ9" i="17"/>
  <c r="AK9" i="17"/>
  <c r="AL9" i="17"/>
  <c r="AM9" i="17"/>
  <c r="AN9" i="17"/>
  <c r="AO9" i="17"/>
  <c r="AP9" i="17"/>
  <c r="AQ9" i="17"/>
  <c r="AR9" i="17"/>
  <c r="AS9" i="17"/>
  <c r="AT9" i="17"/>
  <c r="AU9" i="17"/>
  <c r="AV9" i="17"/>
  <c r="AW9" i="17"/>
  <c r="AX9" i="17"/>
  <c r="AY9" i="17"/>
  <c r="AZ9" i="17"/>
  <c r="BA9" i="17"/>
  <c r="BB9" i="17"/>
  <c r="BC9" i="17"/>
  <c r="BD9" i="17"/>
  <c r="BE9" i="17"/>
  <c r="BF9" i="17"/>
  <c r="BG9" i="17"/>
  <c r="BH9" i="17"/>
  <c r="BI9" i="17"/>
  <c r="BJ9" i="17"/>
  <c r="BK9" i="17"/>
  <c r="BL9" i="17"/>
  <c r="BM9" i="17"/>
  <c r="BN9" i="17"/>
  <c r="BO9" i="17"/>
  <c r="BP9" i="17"/>
  <c r="BQ9" i="17"/>
  <c r="BR9" i="17"/>
  <c r="BS9" i="17"/>
  <c r="BT9" i="17"/>
  <c r="BU9" i="17"/>
  <c r="BV9" i="17"/>
  <c r="BW9" i="17"/>
  <c r="BX9" i="17"/>
  <c r="BY9" i="17"/>
  <c r="BZ9" i="17"/>
  <c r="CA9" i="17"/>
  <c r="CB9" i="17"/>
  <c r="CC9" i="17"/>
  <c r="CD9" i="17"/>
  <c r="CE9" i="17"/>
  <c r="CF9" i="17"/>
  <c r="CG9" i="17"/>
  <c r="CH9" i="17"/>
  <c r="CI9" i="17"/>
  <c r="CJ9" i="17"/>
  <c r="CK9" i="17"/>
  <c r="CL9" i="17"/>
  <c r="CM9" i="17"/>
  <c r="CN9" i="17"/>
  <c r="CO9" i="17"/>
  <c r="CP9" i="17"/>
  <c r="CQ9" i="17"/>
  <c r="CR9" i="17"/>
  <c r="CS9" i="17"/>
  <c r="CT9" i="17"/>
  <c r="CU9" i="17"/>
  <c r="CV9" i="17"/>
  <c r="CW9" i="17"/>
  <c r="CX9" i="17"/>
  <c r="CY9" i="17"/>
  <c r="CZ9" i="17"/>
  <c r="DA9" i="17"/>
  <c r="DB9" i="17"/>
  <c r="DC9" i="17"/>
  <c r="DD9" i="17"/>
  <c r="DE9" i="17"/>
  <c r="DF9" i="17"/>
  <c r="DG9" i="17"/>
  <c r="DH9" i="17"/>
  <c r="DI9" i="17"/>
  <c r="DJ9" i="17"/>
  <c r="DK9" i="17"/>
  <c r="DL9" i="17"/>
  <c r="DM9" i="17"/>
  <c r="DN9" i="17"/>
  <c r="DO9" i="17"/>
  <c r="DP9" i="17"/>
  <c r="DQ9" i="17"/>
  <c r="DR9" i="17"/>
  <c r="DS9" i="17"/>
  <c r="DT9" i="17"/>
  <c r="DU9" i="17"/>
  <c r="DV9" i="17"/>
  <c r="DW9" i="17"/>
  <c r="DX9" i="17"/>
  <c r="DY9" i="17"/>
  <c r="DZ9" i="17"/>
  <c r="EA9" i="17"/>
  <c r="EB9" i="17"/>
  <c r="EC9" i="17"/>
  <c r="ED9" i="17"/>
  <c r="EE9" i="17"/>
  <c r="EF9" i="17"/>
  <c r="EG9" i="17"/>
  <c r="EH9" i="17"/>
  <c r="EI9" i="17"/>
  <c r="EJ9" i="17"/>
  <c r="EK9" i="17"/>
  <c r="EL9" i="17"/>
  <c r="EM9" i="17"/>
  <c r="EN9" i="17"/>
  <c r="EO9" i="17"/>
  <c r="EP9" i="17"/>
  <c r="C9" i="17"/>
  <c r="D7" i="17"/>
  <c r="E7" i="17"/>
  <c r="F7" i="17"/>
  <c r="G7" i="17"/>
  <c r="H7" i="17"/>
  <c r="I7" i="17"/>
  <c r="J7" i="17"/>
  <c r="K7" i="17"/>
  <c r="L7" i="17"/>
  <c r="M7" i="17"/>
  <c r="N7" i="17"/>
  <c r="O7" i="17"/>
  <c r="P7" i="17"/>
  <c r="Q7" i="17"/>
  <c r="R7" i="17"/>
  <c r="S7" i="17"/>
  <c r="T7" i="17"/>
  <c r="U7" i="17"/>
  <c r="V7" i="17"/>
  <c r="W7" i="17"/>
  <c r="X7" i="17"/>
  <c r="Y7" i="17"/>
  <c r="Z7" i="17"/>
  <c r="AA7" i="17"/>
  <c r="AB7" i="17"/>
  <c r="AC7" i="17"/>
  <c r="AD7" i="17"/>
  <c r="AE7" i="17"/>
  <c r="AF7" i="17"/>
  <c r="AG7" i="17"/>
  <c r="AH7" i="17"/>
  <c r="AI7" i="17"/>
  <c r="AJ7" i="17"/>
  <c r="AK7" i="17"/>
  <c r="AL7" i="17"/>
  <c r="AM7" i="17"/>
  <c r="AN7" i="17"/>
  <c r="AO7" i="17"/>
  <c r="AP7" i="17"/>
  <c r="AQ7" i="17"/>
  <c r="AR7" i="17"/>
  <c r="AS7" i="17"/>
  <c r="AT7" i="17"/>
  <c r="AU7" i="17"/>
  <c r="AV7" i="17"/>
  <c r="AW7" i="17"/>
  <c r="AX7" i="17"/>
  <c r="AY7" i="17"/>
  <c r="AZ7" i="17"/>
  <c r="BA7" i="17"/>
  <c r="BB7" i="17"/>
  <c r="BC7" i="17"/>
  <c r="BD7" i="17"/>
  <c r="BE7" i="17"/>
  <c r="BF7" i="17"/>
  <c r="BG7" i="17"/>
  <c r="BH7" i="17"/>
  <c r="BI7" i="17"/>
  <c r="BJ7" i="17"/>
  <c r="BK7" i="17"/>
  <c r="BL7" i="17"/>
  <c r="BM7" i="17"/>
  <c r="BN7" i="17"/>
  <c r="BO7" i="17"/>
  <c r="BP7" i="17"/>
  <c r="BQ7" i="17"/>
  <c r="BR7" i="17"/>
  <c r="BS7" i="17"/>
  <c r="BT7" i="17"/>
  <c r="BU7" i="17"/>
  <c r="BV7" i="17"/>
  <c r="BW7" i="17"/>
  <c r="BX7" i="17"/>
  <c r="BY7" i="17"/>
  <c r="BZ7" i="17"/>
  <c r="CA7" i="17"/>
  <c r="CB7" i="17"/>
  <c r="CC7" i="17"/>
  <c r="CD7" i="17"/>
  <c r="CE7" i="17"/>
  <c r="CF7" i="17"/>
  <c r="CG7" i="17"/>
  <c r="CH7" i="17"/>
  <c r="CI7" i="17"/>
  <c r="CJ7" i="17"/>
  <c r="CK7" i="17"/>
  <c r="CL7" i="17"/>
  <c r="CM7" i="17"/>
  <c r="CN7" i="17"/>
  <c r="CO7" i="17"/>
  <c r="CP7" i="17"/>
  <c r="CQ7" i="17"/>
  <c r="CR7" i="17"/>
  <c r="CS7" i="17"/>
  <c r="CT7" i="17"/>
  <c r="CU7" i="17"/>
  <c r="CV7" i="17"/>
  <c r="CW7" i="17"/>
  <c r="CX7" i="17"/>
  <c r="CY7" i="17"/>
  <c r="CZ7" i="17"/>
  <c r="DA7" i="17"/>
  <c r="DB7" i="17"/>
  <c r="DC7" i="17"/>
  <c r="DD7" i="17"/>
  <c r="DE7" i="17"/>
  <c r="DF7" i="17"/>
  <c r="DG7" i="17"/>
  <c r="DH7" i="17"/>
  <c r="DI7" i="17"/>
  <c r="DJ7" i="17"/>
  <c r="DK7" i="17"/>
  <c r="DL7" i="17"/>
  <c r="DM7" i="17"/>
  <c r="DN7" i="17"/>
  <c r="DO7" i="17"/>
  <c r="DP7" i="17"/>
  <c r="DQ7" i="17"/>
  <c r="DR7" i="17"/>
  <c r="DS7" i="17"/>
  <c r="DT7" i="17"/>
  <c r="DU7" i="17"/>
  <c r="DV7" i="17"/>
  <c r="DW7" i="17"/>
  <c r="DX7" i="17"/>
  <c r="DY7" i="17"/>
  <c r="DZ7" i="17"/>
  <c r="EA7" i="17"/>
  <c r="EB7" i="17"/>
  <c r="EC7" i="17"/>
  <c r="ED7" i="17"/>
  <c r="EE7" i="17"/>
  <c r="EF7" i="17"/>
  <c r="EG7" i="17"/>
  <c r="EH7" i="17"/>
  <c r="EI7" i="17"/>
  <c r="EJ7" i="17"/>
  <c r="EK7" i="17"/>
  <c r="EL7" i="17"/>
  <c r="EM7" i="17"/>
  <c r="EN7" i="17"/>
  <c r="EO7" i="17"/>
  <c r="EP7" i="17"/>
  <c r="C7" i="17"/>
  <c r="G9" i="18"/>
  <c r="K9" i="18"/>
  <c r="V9" i="18"/>
  <c r="W9" i="18"/>
  <c r="AC9" i="18"/>
  <c r="AH9" i="18"/>
  <c r="AM9" i="18"/>
  <c r="BB9" i="18"/>
  <c r="BC9" i="18"/>
  <c r="BI9" i="18"/>
  <c r="BN9" i="18"/>
  <c r="BQ9" i="18"/>
  <c r="BS9" i="18"/>
  <c r="CI9" i="18"/>
  <c r="CM9" i="18"/>
  <c r="CT9" i="18"/>
  <c r="CY9" i="18"/>
  <c r="DE9" i="18"/>
  <c r="DO9" i="18"/>
  <c r="DS9" i="18"/>
  <c r="DZ9" i="18"/>
  <c r="EE9" i="18"/>
  <c r="EK9" i="18"/>
  <c r="D23" i="10"/>
  <c r="E23" i="10"/>
  <c r="F23" i="10"/>
  <c r="G23" i="10"/>
  <c r="H23" i="10"/>
  <c r="I23" i="10"/>
  <c r="J23" i="10"/>
  <c r="K23" i="10"/>
  <c r="L23" i="10"/>
  <c r="M23" i="10"/>
  <c r="N23" i="10"/>
  <c r="O23" i="10"/>
  <c r="P23" i="10"/>
  <c r="Q23" i="10"/>
  <c r="R23" i="10"/>
  <c r="S23" i="10"/>
  <c r="T23" i="10"/>
  <c r="U23" i="10"/>
  <c r="V23" i="10"/>
  <c r="W23" i="10"/>
  <c r="X23" i="10"/>
  <c r="Y23" i="10"/>
  <c r="Z23" i="10"/>
  <c r="AA23" i="10"/>
  <c r="AB23" i="10"/>
  <c r="AC23" i="10"/>
  <c r="AD23" i="10"/>
  <c r="AE23" i="10"/>
  <c r="AF23" i="10"/>
  <c r="AG23" i="10"/>
  <c r="AH23" i="10"/>
  <c r="AI23" i="10"/>
  <c r="AJ23" i="10"/>
  <c r="AK23" i="10"/>
  <c r="AL23" i="10"/>
  <c r="C23" i="10"/>
  <c r="D22" i="10"/>
  <c r="E22" i="10"/>
  <c r="F22" i="10"/>
  <c r="G22" i="10"/>
  <c r="H22" i="10"/>
  <c r="I22" i="10"/>
  <c r="J22" i="10"/>
  <c r="K22" i="10"/>
  <c r="L22" i="10"/>
  <c r="M22" i="10"/>
  <c r="N22" i="10"/>
  <c r="O22" i="10"/>
  <c r="P22" i="10"/>
  <c r="Q22" i="10"/>
  <c r="R22" i="10"/>
  <c r="S22" i="10"/>
  <c r="T22" i="10"/>
  <c r="U22" i="10"/>
  <c r="V22" i="10"/>
  <c r="W22" i="10"/>
  <c r="X22" i="10"/>
  <c r="Y22" i="10"/>
  <c r="Z22" i="10"/>
  <c r="AA22" i="10"/>
  <c r="AB22" i="10"/>
  <c r="AC22" i="10"/>
  <c r="AD22" i="10"/>
  <c r="AE22" i="10"/>
  <c r="AF22" i="10"/>
  <c r="AG22" i="10"/>
  <c r="AH22" i="10"/>
  <c r="AI22" i="10"/>
  <c r="AJ22" i="10"/>
  <c r="AK22" i="10"/>
  <c r="AL22" i="10"/>
  <c r="C22" i="10"/>
  <c r="D21" i="10"/>
  <c r="E21" i="10"/>
  <c r="F21" i="10"/>
  <c r="G21" i="10"/>
  <c r="H21" i="10"/>
  <c r="I21" i="10"/>
  <c r="J21" i="10"/>
  <c r="K21" i="10"/>
  <c r="L21" i="10"/>
  <c r="M21" i="10"/>
  <c r="N21" i="10"/>
  <c r="O21" i="10"/>
  <c r="P21" i="10"/>
  <c r="Q21" i="10"/>
  <c r="R21" i="10"/>
  <c r="S21" i="10"/>
  <c r="T21" i="10"/>
  <c r="U21" i="10"/>
  <c r="V21" i="10"/>
  <c r="W21" i="10"/>
  <c r="X21" i="10"/>
  <c r="Y21" i="10"/>
  <c r="Z21" i="10"/>
  <c r="AA21" i="10"/>
  <c r="AB21" i="10"/>
  <c r="AC21" i="10"/>
  <c r="AD21" i="10"/>
  <c r="AE21" i="10"/>
  <c r="AF21" i="10"/>
  <c r="AG21" i="10"/>
  <c r="AH21" i="10"/>
  <c r="AI21" i="10"/>
  <c r="AJ21" i="10"/>
  <c r="AK21" i="10"/>
  <c r="AL21" i="10"/>
  <c r="C21" i="10"/>
  <c r="D20" i="10"/>
  <c r="E20" i="10"/>
  <c r="F20" i="10"/>
  <c r="G20" i="10"/>
  <c r="H20" i="10"/>
  <c r="I20" i="10"/>
  <c r="J20" i="10"/>
  <c r="K20" i="10"/>
  <c r="L20" i="10"/>
  <c r="M20" i="10"/>
  <c r="N20" i="10"/>
  <c r="O20" i="10"/>
  <c r="P20" i="10"/>
  <c r="Q20" i="10"/>
  <c r="R20" i="10"/>
  <c r="S20" i="10"/>
  <c r="T20" i="10"/>
  <c r="U20" i="10"/>
  <c r="V20" i="10"/>
  <c r="W20" i="10"/>
  <c r="X20" i="10"/>
  <c r="Y20" i="10"/>
  <c r="Z20" i="10"/>
  <c r="AA20" i="10"/>
  <c r="AB20" i="10"/>
  <c r="AC20" i="10"/>
  <c r="AD20" i="10"/>
  <c r="AE20" i="10"/>
  <c r="AF20" i="10"/>
  <c r="AG20" i="10"/>
  <c r="AH20" i="10"/>
  <c r="AI20" i="10"/>
  <c r="AJ20" i="10"/>
  <c r="AK20" i="10"/>
  <c r="AL20" i="10"/>
  <c r="C20" i="10"/>
  <c r="D18" i="10"/>
  <c r="E18" i="10"/>
  <c r="F18" i="10"/>
  <c r="G18" i="10"/>
  <c r="H18" i="10"/>
  <c r="I18" i="10"/>
  <c r="J18" i="10"/>
  <c r="K18" i="10"/>
  <c r="L18" i="10"/>
  <c r="M18" i="10"/>
  <c r="N18" i="10"/>
  <c r="O18" i="10"/>
  <c r="P18" i="10"/>
  <c r="Q18" i="10"/>
  <c r="R18" i="10"/>
  <c r="S18" i="10"/>
  <c r="T18" i="10"/>
  <c r="U18" i="10"/>
  <c r="V18" i="10"/>
  <c r="W18" i="10"/>
  <c r="X18" i="10"/>
  <c r="Y18" i="10"/>
  <c r="Z18" i="10"/>
  <c r="AA18" i="10"/>
  <c r="AB18" i="10"/>
  <c r="AC18" i="10"/>
  <c r="AD18" i="10"/>
  <c r="AE18" i="10"/>
  <c r="AF18" i="10"/>
  <c r="AG18" i="10"/>
  <c r="AH18" i="10"/>
  <c r="AI18" i="10"/>
  <c r="AJ18" i="10"/>
  <c r="AK18" i="10"/>
  <c r="AL18" i="10"/>
  <c r="C18" i="10"/>
  <c r="D17" i="10"/>
  <c r="E17" i="10"/>
  <c r="F17" i="10"/>
  <c r="G17" i="10"/>
  <c r="H17" i="10"/>
  <c r="I17" i="10"/>
  <c r="J17" i="10"/>
  <c r="K17" i="10"/>
  <c r="L17" i="10"/>
  <c r="M17" i="10"/>
  <c r="N17" i="10"/>
  <c r="O17" i="10"/>
  <c r="P17" i="10"/>
  <c r="Q17" i="10"/>
  <c r="R17" i="10"/>
  <c r="S17" i="10"/>
  <c r="T17" i="10"/>
  <c r="U17" i="10"/>
  <c r="V17" i="10"/>
  <c r="W17" i="10"/>
  <c r="X17" i="10"/>
  <c r="Y17" i="10"/>
  <c r="Z17" i="10"/>
  <c r="AA17" i="10"/>
  <c r="AB17" i="10"/>
  <c r="AC17" i="10"/>
  <c r="AD17" i="10"/>
  <c r="AE17" i="10"/>
  <c r="AF17" i="10"/>
  <c r="AG17" i="10"/>
  <c r="AH17" i="10"/>
  <c r="AI17" i="10"/>
  <c r="AJ17" i="10"/>
  <c r="AK17" i="10"/>
  <c r="AL17" i="10"/>
  <c r="C17" i="10"/>
  <c r="D15" i="10"/>
  <c r="E15" i="10"/>
  <c r="F15" i="10"/>
  <c r="G15" i="10"/>
  <c r="H15" i="10"/>
  <c r="I15" i="10"/>
  <c r="J15" i="10"/>
  <c r="K15" i="10"/>
  <c r="L15" i="10"/>
  <c r="M15" i="10"/>
  <c r="N15" i="10"/>
  <c r="O15" i="10"/>
  <c r="P15" i="10"/>
  <c r="Q15" i="10"/>
  <c r="R15" i="10"/>
  <c r="S15" i="10"/>
  <c r="T15" i="10"/>
  <c r="U15" i="10"/>
  <c r="V15" i="10"/>
  <c r="W15" i="10"/>
  <c r="X15" i="10"/>
  <c r="Y15" i="10"/>
  <c r="Z15" i="10"/>
  <c r="AA15" i="10"/>
  <c r="AB15" i="10"/>
  <c r="AC15" i="10"/>
  <c r="AD15" i="10"/>
  <c r="AE15" i="10"/>
  <c r="AF15" i="10"/>
  <c r="AG15" i="10"/>
  <c r="AH15" i="10"/>
  <c r="AI15" i="10"/>
  <c r="AJ15" i="10"/>
  <c r="AK15" i="10"/>
  <c r="AL15" i="10"/>
  <c r="C15" i="10"/>
  <c r="D14" i="10"/>
  <c r="E14" i="10"/>
  <c r="F14" i="10"/>
  <c r="G14" i="10"/>
  <c r="H14" i="10"/>
  <c r="I14" i="10"/>
  <c r="J14" i="10"/>
  <c r="K14" i="10"/>
  <c r="L14" i="10"/>
  <c r="M14" i="10"/>
  <c r="N14" i="10"/>
  <c r="O14" i="10"/>
  <c r="P14" i="10"/>
  <c r="Q14" i="10"/>
  <c r="R14" i="10"/>
  <c r="S14" i="10"/>
  <c r="T14" i="10"/>
  <c r="U14" i="10"/>
  <c r="V14" i="10"/>
  <c r="W14" i="10"/>
  <c r="X14" i="10"/>
  <c r="Y14" i="10"/>
  <c r="Z14" i="10"/>
  <c r="AA14" i="10"/>
  <c r="AB14" i="10"/>
  <c r="AC14" i="10"/>
  <c r="AD14" i="10"/>
  <c r="AE14" i="10"/>
  <c r="AF14" i="10"/>
  <c r="AG14" i="10"/>
  <c r="AH14" i="10"/>
  <c r="AI14" i="10"/>
  <c r="AJ14" i="10"/>
  <c r="AK14" i="10"/>
  <c r="AL14" i="10"/>
  <c r="C14" i="10"/>
  <c r="D12" i="10"/>
  <c r="E12" i="10"/>
  <c r="F12" i="10"/>
  <c r="G12" i="10"/>
  <c r="H12" i="10"/>
  <c r="I12" i="10"/>
  <c r="J12" i="10"/>
  <c r="K12" i="10"/>
  <c r="L12" i="10"/>
  <c r="M12" i="10"/>
  <c r="N12" i="10"/>
  <c r="O12" i="10"/>
  <c r="P12" i="10"/>
  <c r="Q12" i="10"/>
  <c r="R12" i="10"/>
  <c r="S12" i="10"/>
  <c r="T12" i="10"/>
  <c r="U12" i="10"/>
  <c r="V12" i="10"/>
  <c r="W12" i="10"/>
  <c r="X12" i="10"/>
  <c r="Y12" i="10"/>
  <c r="Z12" i="10"/>
  <c r="AA12" i="10"/>
  <c r="AB12" i="10"/>
  <c r="AC12" i="10"/>
  <c r="AD12" i="10"/>
  <c r="AE12" i="10"/>
  <c r="AF12" i="10"/>
  <c r="AG12" i="10"/>
  <c r="AH12" i="10"/>
  <c r="AI12" i="10"/>
  <c r="AJ12" i="10"/>
  <c r="AK12" i="10"/>
  <c r="AL12" i="10"/>
  <c r="C12" i="10"/>
  <c r="D10" i="10"/>
  <c r="E10" i="10"/>
  <c r="F10" i="10"/>
  <c r="G10" i="10"/>
  <c r="H10" i="10"/>
  <c r="I10" i="10"/>
  <c r="J10" i="10"/>
  <c r="K10" i="10"/>
  <c r="L10" i="10"/>
  <c r="M10" i="10"/>
  <c r="N10" i="10"/>
  <c r="O10" i="10"/>
  <c r="P10" i="10"/>
  <c r="Q10" i="10"/>
  <c r="R10" i="10"/>
  <c r="S10" i="10"/>
  <c r="T10" i="10"/>
  <c r="U10" i="10"/>
  <c r="V10" i="10"/>
  <c r="W10" i="10"/>
  <c r="X10" i="10"/>
  <c r="Y10" i="10"/>
  <c r="Z10" i="10"/>
  <c r="AA10" i="10"/>
  <c r="AB10" i="10"/>
  <c r="AC10" i="10"/>
  <c r="AD10" i="10"/>
  <c r="AE10" i="10"/>
  <c r="AF10" i="10"/>
  <c r="AG10" i="10"/>
  <c r="AH10" i="10"/>
  <c r="AI10" i="10"/>
  <c r="AJ10" i="10"/>
  <c r="AK10" i="10"/>
  <c r="AL10" i="10"/>
  <c r="C10" i="10"/>
  <c r="P7" i="18"/>
  <c r="T7" i="18"/>
  <c r="Y7" i="18"/>
  <c r="AB7" i="18"/>
  <c r="AM7" i="18"/>
  <c r="AV7" i="18"/>
  <c r="BA7" i="18"/>
  <c r="BD7" i="18"/>
  <c r="BI7" i="18"/>
  <c r="BP7" i="18"/>
  <c r="BS7" i="18"/>
  <c r="BY7" i="18"/>
  <c r="CC7" i="18"/>
  <c r="CF7" i="18"/>
  <c r="CJ7" i="18"/>
  <c r="CO7" i="18"/>
  <c r="CS7" i="18"/>
  <c r="DD7" i="18"/>
  <c r="DI7" i="18"/>
  <c r="DM7" i="18"/>
  <c r="DO7" i="18"/>
  <c r="DU7" i="18"/>
  <c r="DW7" i="18"/>
  <c r="EB7" i="18"/>
  <c r="EF7" i="18"/>
  <c r="EI7" i="18"/>
  <c r="EO7" i="18"/>
  <c r="DI32" i="17" l="1"/>
  <c r="EO32" i="17"/>
  <c r="CC32" i="17"/>
  <c r="AB32" i="17"/>
  <c r="EI32" i="17"/>
  <c r="BY32" i="17"/>
  <c r="M32" i="3"/>
  <c r="DM32" i="17"/>
  <c r="Y32" i="17"/>
  <c r="CS32" i="17"/>
  <c r="BA32" i="17"/>
  <c r="DW32" i="17"/>
  <c r="DU32" i="17"/>
  <c r="CO32" i="17"/>
  <c r="BT9" i="18"/>
  <c r="J9" i="18"/>
  <c r="AN9" i="18"/>
  <c r="D32" i="10"/>
  <c r="AB32" i="10"/>
  <c r="CJ32" i="17"/>
  <c r="CF32" i="17"/>
  <c r="T32" i="17"/>
  <c r="DO32" i="17"/>
  <c r="AV32" i="17"/>
  <c r="DD32" i="17"/>
  <c r="P32" i="17"/>
  <c r="EF32" i="17"/>
  <c r="BS32" i="17"/>
  <c r="AM32" i="17"/>
  <c r="EB32" i="17"/>
  <c r="BP32" i="17"/>
  <c r="DU9" i="18"/>
  <c r="DR9" i="18"/>
  <c r="DA7" i="18"/>
  <c r="DA32" i="17" s="1"/>
  <c r="BI32" i="17"/>
  <c r="BD32" i="17"/>
  <c r="CP9" i="18"/>
  <c r="R32" i="3"/>
  <c r="CO9" i="18"/>
  <c r="AD9" i="18"/>
  <c r="EE7" i="18"/>
  <c r="EE32" i="17" s="1"/>
  <c r="DV9" i="18"/>
  <c r="BU9" i="18"/>
  <c r="M9" i="18"/>
  <c r="AC7" i="18"/>
  <c r="AC32" i="17" s="1"/>
  <c r="DQ9" i="18"/>
  <c r="BJ9" i="18"/>
  <c r="I7" i="18"/>
  <c r="I32" i="17" s="1"/>
  <c r="CZ9" i="18"/>
  <c r="AO9" i="18"/>
  <c r="CZ7" i="18"/>
  <c r="CZ32" i="17" s="1"/>
  <c r="H7" i="18"/>
  <c r="H32" i="17" s="1"/>
  <c r="DH7" i="18"/>
  <c r="DH32" i="17" s="1"/>
  <c r="G7" i="18"/>
  <c r="G32" i="17" s="1"/>
  <c r="DG7" i="18"/>
  <c r="DG32" i="17" s="1"/>
  <c r="AJ32" i="10"/>
  <c r="Q32" i="3"/>
  <c r="CG7" i="18"/>
  <c r="CG32" i="17" s="1"/>
  <c r="G32" i="3"/>
  <c r="DQ7" i="18"/>
  <c r="DQ32" i="17" s="1"/>
  <c r="X7" i="18"/>
  <c r="X32" i="17" s="1"/>
  <c r="EN7" i="18"/>
  <c r="EN32" i="17" s="1"/>
  <c r="DP7" i="18"/>
  <c r="DP32" i="17" s="1"/>
  <c r="CY7" i="18"/>
  <c r="CY32" i="17" s="1"/>
  <c r="BU7" i="18"/>
  <c r="BU32" i="17" s="1"/>
  <c r="AR7" i="18"/>
  <c r="AR32" i="17" s="1"/>
  <c r="W7" i="18"/>
  <c r="W32" i="17" s="1"/>
  <c r="EI9" i="18"/>
  <c r="DP9" i="18"/>
  <c r="CL9" i="18"/>
  <c r="CI7" i="18"/>
  <c r="CI32" i="17" s="1"/>
  <c r="BC7" i="18"/>
  <c r="BC32" i="17" s="1"/>
  <c r="BT7" i="18"/>
  <c r="BT32" i="17" s="1"/>
  <c r="AO7" i="18"/>
  <c r="AO32" i="17" s="1"/>
  <c r="T32" i="10"/>
  <c r="EH9" i="18"/>
  <c r="DD9" i="18"/>
  <c r="CK9" i="18"/>
  <c r="BF9" i="18"/>
  <c r="Z9" i="18"/>
  <c r="BE7" i="18"/>
  <c r="BE32" i="17" s="1"/>
  <c r="I9" i="18"/>
  <c r="AL32" i="3"/>
  <c r="F32" i="3"/>
  <c r="CB7" i="18"/>
  <c r="CB32" i="17" s="1"/>
  <c r="EJ9" i="18"/>
  <c r="H9" i="18"/>
  <c r="AE32" i="3"/>
  <c r="EG7" i="18"/>
  <c r="EG32" i="17" s="1"/>
  <c r="CK7" i="18"/>
  <c r="CK32" i="17" s="1"/>
  <c r="AN7" i="18"/>
  <c r="AN32" i="17" s="1"/>
  <c r="Q7" i="18"/>
  <c r="Q32" i="17" s="1"/>
  <c r="L32" i="10"/>
  <c r="EF9" i="18"/>
  <c r="DC9" i="18"/>
  <c r="CJ9" i="18"/>
  <c r="BD9" i="18"/>
  <c r="X9" i="18"/>
  <c r="AC32" i="3"/>
  <c r="DB9" i="18"/>
  <c r="BV9" i="18"/>
  <c r="AP9" i="18"/>
  <c r="N9" i="18"/>
  <c r="K23" i="15"/>
  <c r="K32" i="13"/>
  <c r="AI7" i="18"/>
  <c r="AI32" i="17" s="1"/>
  <c r="AL7" i="18"/>
  <c r="AL32" i="17" s="1"/>
  <c r="CE9" i="18"/>
  <c r="CH9" i="18"/>
  <c r="R23" i="15"/>
  <c r="R32" i="13"/>
  <c r="BN7" i="18"/>
  <c r="BN32" i="17" s="1"/>
  <c r="BK7" i="18"/>
  <c r="BK32" i="17" s="1"/>
  <c r="M7" i="18"/>
  <c r="M32" i="17" s="1"/>
  <c r="EM9" i="18"/>
  <c r="EP9" i="18"/>
  <c r="AU9" i="18"/>
  <c r="AX9" i="18"/>
  <c r="AG23" i="15"/>
  <c r="AG32" i="13"/>
  <c r="DS7" i="18"/>
  <c r="DS32" i="17" s="1"/>
  <c r="DV7" i="18"/>
  <c r="DV32" i="17" s="1"/>
  <c r="Q23" i="15"/>
  <c r="Q32" i="13"/>
  <c r="BG7" i="18"/>
  <c r="BG32" i="17" s="1"/>
  <c r="BJ7" i="18"/>
  <c r="BJ32" i="17" s="1"/>
  <c r="AK32" i="3"/>
  <c r="Z32" i="3"/>
  <c r="O32" i="3"/>
  <c r="E32" i="3"/>
  <c r="DT7" i="18"/>
  <c r="DT32" i="17" s="1"/>
  <c r="BQ7" i="18"/>
  <c r="BQ32" i="17" s="1"/>
  <c r="L7" i="18"/>
  <c r="L32" i="17" s="1"/>
  <c r="C32" i="10"/>
  <c r="AE32" i="10"/>
  <c r="W32" i="10"/>
  <c r="O32" i="10"/>
  <c r="G32" i="10"/>
  <c r="AW9" i="18"/>
  <c r="AA23" i="15"/>
  <c r="AA32" i="13"/>
  <c r="CU7" i="18"/>
  <c r="CU32" i="17" s="1"/>
  <c r="CX7" i="18"/>
  <c r="CX32" i="17" s="1"/>
  <c r="DN9" i="18"/>
  <c r="DK9" i="18"/>
  <c r="Z23" i="15"/>
  <c r="Z32" i="13"/>
  <c r="CT7" i="18"/>
  <c r="CT32" i="17" s="1"/>
  <c r="CQ7" i="18"/>
  <c r="CQ32" i="17" s="1"/>
  <c r="AA32" i="3"/>
  <c r="CV7" i="18"/>
  <c r="CV32" i="17" s="1"/>
  <c r="AI32" i="10"/>
  <c r="CA9" i="18"/>
  <c r="CD9" i="18"/>
  <c r="O9" i="18"/>
  <c r="R9" i="18"/>
  <c r="Y23" i="15"/>
  <c r="Y32" i="13"/>
  <c r="CM7" i="18"/>
  <c r="CM32" i="17" s="1"/>
  <c r="CP7" i="18"/>
  <c r="CP32" i="17" s="1"/>
  <c r="I23" i="15"/>
  <c r="I32" i="13"/>
  <c r="AA7" i="18"/>
  <c r="AA32" i="17" s="1"/>
  <c r="AD7" i="18"/>
  <c r="AD32" i="17" s="1"/>
  <c r="AF32" i="3"/>
  <c r="X32" i="3"/>
  <c r="P32" i="3"/>
  <c r="H32" i="3"/>
  <c r="AI32" i="3"/>
  <c r="Y32" i="3"/>
  <c r="N32" i="3"/>
  <c r="DE7" i="18"/>
  <c r="DE32" i="17" s="1"/>
  <c r="CR7" i="18"/>
  <c r="CR32" i="17" s="1"/>
  <c r="AA32" i="10"/>
  <c r="AV9" i="18"/>
  <c r="S23" i="15"/>
  <c r="S32" i="13"/>
  <c r="BO7" i="18"/>
  <c r="BO32" i="17" s="1"/>
  <c r="BR7" i="18"/>
  <c r="BR32" i="17" s="1"/>
  <c r="AY9" i="18"/>
  <c r="AZ9" i="18"/>
  <c r="BA9" i="18"/>
  <c r="AH23" i="15"/>
  <c r="AH32" i="13"/>
  <c r="DZ7" i="18"/>
  <c r="DZ32" i="17" s="1"/>
  <c r="J23" i="15"/>
  <c r="J32" i="13"/>
  <c r="AH7" i="18"/>
  <c r="AH32" i="17" s="1"/>
  <c r="AE7" i="18"/>
  <c r="AE32" i="17" s="1"/>
  <c r="DG9" i="18"/>
  <c r="DJ9" i="18"/>
  <c r="C23" i="15"/>
  <c r="F7" i="18"/>
  <c r="F32" i="17" s="1"/>
  <c r="AE23" i="15"/>
  <c r="AE32" i="13"/>
  <c r="DK7" i="18"/>
  <c r="DK32" i="17" s="1"/>
  <c r="DN7" i="18"/>
  <c r="DN32" i="17" s="1"/>
  <c r="W23" i="15"/>
  <c r="W32" i="13"/>
  <c r="CE7" i="18"/>
  <c r="CE32" i="17" s="1"/>
  <c r="CH7" i="18"/>
  <c r="CH32" i="17" s="1"/>
  <c r="O23" i="15"/>
  <c r="O32" i="13"/>
  <c r="AY7" i="18"/>
  <c r="AY32" i="17" s="1"/>
  <c r="BB7" i="18"/>
  <c r="BB32" i="17" s="1"/>
  <c r="G23" i="15"/>
  <c r="G32" i="13"/>
  <c r="S7" i="18"/>
  <c r="S32" i="17" s="1"/>
  <c r="V7" i="18"/>
  <c r="V32" i="17" s="1"/>
  <c r="AH32" i="3"/>
  <c r="W32" i="3"/>
  <c r="EC7" i="18"/>
  <c r="EC32" i="17" s="1"/>
  <c r="BM7" i="18"/>
  <c r="BM32" i="17" s="1"/>
  <c r="AZ7" i="18"/>
  <c r="AZ32" i="17" s="1"/>
  <c r="AK7" i="18"/>
  <c r="AK32" i="17" s="1"/>
  <c r="EB9" i="18"/>
  <c r="EC9" i="18"/>
  <c r="CV9" i="18"/>
  <c r="CW9" i="18"/>
  <c r="BO9" i="18"/>
  <c r="BP9" i="18"/>
  <c r="BR9" i="18"/>
  <c r="AI9" i="18"/>
  <c r="AJ9" i="18"/>
  <c r="AL9" i="18"/>
  <c r="ED9" i="18"/>
  <c r="DM9" i="18"/>
  <c r="CX9" i="18"/>
  <c r="CG9" i="18"/>
  <c r="AL23" i="15"/>
  <c r="AL32" i="13"/>
  <c r="EP7" i="18"/>
  <c r="EP32" i="17" s="1"/>
  <c r="AL32" i="10"/>
  <c r="AD23" i="15"/>
  <c r="AD32" i="13"/>
  <c r="DJ7" i="18"/>
  <c r="DJ32" i="17" s="1"/>
  <c r="AD32" i="10"/>
  <c r="V23" i="15"/>
  <c r="V32" i="13"/>
  <c r="CD7" i="18"/>
  <c r="CD32" i="17" s="1"/>
  <c r="V32" i="10"/>
  <c r="CA7" i="18"/>
  <c r="CA32" i="17" s="1"/>
  <c r="N23" i="15"/>
  <c r="N32" i="13"/>
  <c r="AX7" i="18"/>
  <c r="AX32" i="17" s="1"/>
  <c r="N32" i="10"/>
  <c r="AU7" i="18"/>
  <c r="AU32" i="17" s="1"/>
  <c r="F23" i="15"/>
  <c r="F32" i="13"/>
  <c r="R7" i="18"/>
  <c r="R32" i="17" s="1"/>
  <c r="F32" i="10"/>
  <c r="O7" i="18"/>
  <c r="O32" i="17" s="1"/>
  <c r="AG32" i="3"/>
  <c r="V32" i="3"/>
  <c r="K32" i="3"/>
  <c r="EM7" i="18"/>
  <c r="EM32" i="17" s="1"/>
  <c r="CN7" i="18"/>
  <c r="CN32" i="17" s="1"/>
  <c r="BL7" i="18"/>
  <c r="BL32" i="17" s="1"/>
  <c r="AW7" i="18"/>
  <c r="AW32" i="17" s="1"/>
  <c r="AJ7" i="18"/>
  <c r="AJ32" i="17" s="1"/>
  <c r="U7" i="18"/>
  <c r="U32" i="17" s="1"/>
  <c r="S32" i="10"/>
  <c r="DW9" i="18"/>
  <c r="DX9" i="18"/>
  <c r="DY9" i="18"/>
  <c r="CQ9" i="18"/>
  <c r="CR9" i="18"/>
  <c r="CS9" i="18"/>
  <c r="BK9" i="18"/>
  <c r="BL9" i="18"/>
  <c r="BM9" i="18"/>
  <c r="AE9" i="18"/>
  <c r="AF9" i="18"/>
  <c r="AG9" i="18"/>
  <c r="EA9" i="18"/>
  <c r="DL9" i="18"/>
  <c r="CU9" i="18"/>
  <c r="CF9" i="18"/>
  <c r="AI23" i="15"/>
  <c r="AI32" i="13"/>
  <c r="EA7" i="18"/>
  <c r="EA32" i="17" s="1"/>
  <c r="ED7" i="18"/>
  <c r="ED32" i="17" s="1"/>
  <c r="CW7" i="18"/>
  <c r="CW32" i="17" s="1"/>
  <c r="S9" i="18"/>
  <c r="T9" i="18"/>
  <c r="U9" i="18"/>
  <c r="AK23" i="15"/>
  <c r="AK32" i="13"/>
  <c r="AK32" i="10"/>
  <c r="EL7" i="18"/>
  <c r="EL32" i="17" s="1"/>
  <c r="AC23" i="15"/>
  <c r="AC32" i="13"/>
  <c r="DC7" i="18"/>
  <c r="DC32" i="17" s="1"/>
  <c r="AC32" i="10"/>
  <c r="DF7" i="18"/>
  <c r="DF32" i="17" s="1"/>
  <c r="U23" i="15"/>
  <c r="U32" i="13"/>
  <c r="U32" i="10"/>
  <c r="BW7" i="18"/>
  <c r="BW32" i="17" s="1"/>
  <c r="BZ7" i="18"/>
  <c r="BZ32" i="17" s="1"/>
  <c r="M23" i="15"/>
  <c r="M32" i="13"/>
  <c r="AQ7" i="18"/>
  <c r="AQ32" i="17" s="1"/>
  <c r="M32" i="10"/>
  <c r="AT7" i="18"/>
  <c r="AT32" i="17" s="1"/>
  <c r="E23" i="15"/>
  <c r="E32" i="13"/>
  <c r="E32" i="10"/>
  <c r="K7" i="18"/>
  <c r="K32" i="17" s="1"/>
  <c r="N7" i="18"/>
  <c r="N32" i="17" s="1"/>
  <c r="U32" i="3"/>
  <c r="J32" i="3"/>
  <c r="EK7" i="18"/>
  <c r="EK32" i="17" s="1"/>
  <c r="DY7" i="18"/>
  <c r="DY32" i="17" s="1"/>
  <c r="BX7" i="18"/>
  <c r="BX32" i="17" s="1"/>
  <c r="AG7" i="18"/>
  <c r="AG32" i="17" s="1"/>
  <c r="E7" i="18"/>
  <c r="E32" i="17" s="1"/>
  <c r="EO9" i="18"/>
  <c r="DI9" i="18"/>
  <c r="CC9" i="18"/>
  <c r="Q9" i="18"/>
  <c r="AD32" i="3"/>
  <c r="S32" i="3"/>
  <c r="I32" i="3"/>
  <c r="EJ7" i="18"/>
  <c r="EJ32" i="17" s="1"/>
  <c r="DX7" i="18"/>
  <c r="DX32" i="17" s="1"/>
  <c r="DL7" i="18"/>
  <c r="DL32" i="17" s="1"/>
  <c r="BH7" i="18"/>
  <c r="BH32" i="17" s="1"/>
  <c r="AS7" i="18"/>
  <c r="AS32" i="17" s="1"/>
  <c r="AF7" i="18"/>
  <c r="AF32" i="17" s="1"/>
  <c r="D7" i="18"/>
  <c r="D32" i="17" s="1"/>
  <c r="AH32" i="10"/>
  <c r="Z32" i="10"/>
  <c r="R32" i="10"/>
  <c r="J32" i="10"/>
  <c r="K32" i="10"/>
  <c r="EN9" i="18"/>
  <c r="DH9" i="18"/>
  <c r="CB9" i="18"/>
  <c r="AK9" i="18"/>
  <c r="P9" i="18"/>
  <c r="BW9" i="18"/>
  <c r="BX9" i="18"/>
  <c r="AQ9" i="18"/>
  <c r="AR9" i="18"/>
  <c r="EL9" i="18"/>
  <c r="DT9" i="18"/>
  <c r="BZ9" i="18"/>
  <c r="AJ23" i="15"/>
  <c r="AJ32" i="13"/>
  <c r="AB23" i="15"/>
  <c r="AB32" i="13"/>
  <c r="T23" i="15"/>
  <c r="T32" i="13"/>
  <c r="L23" i="15"/>
  <c r="L32" i="13"/>
  <c r="D23" i="15"/>
  <c r="D32" i="13"/>
  <c r="DA9" i="18"/>
  <c r="BY9" i="18"/>
  <c r="Y9" i="18"/>
  <c r="AG32" i="10"/>
  <c r="Y32" i="10"/>
  <c r="Q32" i="10"/>
  <c r="I32" i="10"/>
  <c r="BG9" i="18"/>
  <c r="BH9" i="18"/>
  <c r="AA9" i="18"/>
  <c r="AB9" i="18"/>
  <c r="DF9" i="18"/>
  <c r="CN9" i="18"/>
  <c r="AT9" i="18"/>
  <c r="AF23" i="15"/>
  <c r="AF32" i="13"/>
  <c r="X23" i="15"/>
  <c r="X32" i="13"/>
  <c r="P23" i="15"/>
  <c r="P32" i="13"/>
  <c r="H23" i="15"/>
  <c r="H32" i="13"/>
  <c r="AJ32" i="3"/>
  <c r="AB32" i="3"/>
  <c r="T32" i="3"/>
  <c r="L32" i="3"/>
  <c r="EH7" i="18"/>
  <c r="EH32" i="17" s="1"/>
  <c r="DR7" i="18"/>
  <c r="DR32" i="17" s="1"/>
  <c r="DB7" i="18"/>
  <c r="DB32" i="17" s="1"/>
  <c r="CL7" i="18"/>
  <c r="CL32" i="17" s="1"/>
  <c r="BV7" i="18"/>
  <c r="BV32" i="17" s="1"/>
  <c r="BF7" i="18"/>
  <c r="BF32" i="17" s="1"/>
  <c r="AP7" i="18"/>
  <c r="AP32" i="17" s="1"/>
  <c r="Z7" i="18"/>
  <c r="Z32" i="17" s="1"/>
  <c r="J7" i="18"/>
  <c r="J32" i="17" s="1"/>
  <c r="AF32" i="10"/>
  <c r="X32" i="10"/>
  <c r="P32" i="10"/>
  <c r="H32" i="10"/>
  <c r="EG9" i="18"/>
  <c r="BE9" i="18"/>
  <c r="AS9" i="18"/>
  <c r="L9" i="18"/>
  <c r="C32" i="13"/>
  <c r="C52" i="43"/>
  <c r="C79" i="43" s="1"/>
  <c r="E8" i="43"/>
  <c r="E35" i="43" s="1"/>
  <c r="D23" i="3"/>
  <c r="E23" i="3"/>
  <c r="F23" i="3"/>
  <c r="G23" i="3"/>
  <c r="H23" i="3"/>
  <c r="I23" i="3"/>
  <c r="J23" i="3"/>
  <c r="K23" i="3"/>
  <c r="L23" i="3"/>
  <c r="M23" i="3"/>
  <c r="N23" i="3"/>
  <c r="O23" i="3"/>
  <c r="P23" i="3"/>
  <c r="Q23" i="3"/>
  <c r="R23" i="3"/>
  <c r="S23" i="3"/>
  <c r="T23" i="3"/>
  <c r="U23" i="3"/>
  <c r="V23" i="3"/>
  <c r="W23" i="3"/>
  <c r="X23" i="3"/>
  <c r="Y23" i="3"/>
  <c r="Z23" i="3"/>
  <c r="AA23" i="3"/>
  <c r="AB23" i="3"/>
  <c r="AC23" i="3"/>
  <c r="AD23" i="3"/>
  <c r="AE23" i="3"/>
  <c r="AF23" i="3"/>
  <c r="AG23" i="3"/>
  <c r="AH23" i="3"/>
  <c r="AI23" i="3"/>
  <c r="AJ23" i="3"/>
  <c r="AK23" i="3"/>
  <c r="AL23" i="3"/>
  <c r="C23" i="3"/>
  <c r="D22" i="3"/>
  <c r="E22" i="3"/>
  <c r="F22" i="3"/>
  <c r="G22" i="3"/>
  <c r="H22" i="3"/>
  <c r="I22" i="3"/>
  <c r="J22" i="3"/>
  <c r="K22" i="3"/>
  <c r="L22" i="3"/>
  <c r="M22" i="3"/>
  <c r="N22" i="3"/>
  <c r="O22" i="3"/>
  <c r="P22" i="3"/>
  <c r="Q22" i="3"/>
  <c r="R22" i="3"/>
  <c r="S22" i="3"/>
  <c r="T22" i="3"/>
  <c r="U22" i="3"/>
  <c r="V22" i="3"/>
  <c r="W22" i="3"/>
  <c r="X22" i="3"/>
  <c r="Y22" i="3"/>
  <c r="Z22" i="3"/>
  <c r="AA22" i="3"/>
  <c r="AB22" i="3"/>
  <c r="AC22" i="3"/>
  <c r="AD22" i="3"/>
  <c r="AE22" i="3"/>
  <c r="AF22" i="3"/>
  <c r="AG22" i="3"/>
  <c r="AH22" i="3"/>
  <c r="AI22" i="3"/>
  <c r="AJ22" i="3"/>
  <c r="AK22" i="3"/>
  <c r="AL22" i="3"/>
  <c r="C22" i="3"/>
  <c r="D21" i="3"/>
  <c r="E21" i="3"/>
  <c r="F21" i="3"/>
  <c r="G21" i="3"/>
  <c r="H21" i="3"/>
  <c r="I21" i="3"/>
  <c r="J21" i="3"/>
  <c r="K21" i="3"/>
  <c r="L21" i="3"/>
  <c r="M21" i="3"/>
  <c r="N21" i="3"/>
  <c r="O21" i="3"/>
  <c r="P21" i="3"/>
  <c r="Q21" i="3"/>
  <c r="R21" i="3"/>
  <c r="S21" i="3"/>
  <c r="T21" i="3"/>
  <c r="U21" i="3"/>
  <c r="V21" i="3"/>
  <c r="W21" i="3"/>
  <c r="X21" i="3"/>
  <c r="Y21" i="3"/>
  <c r="Z21" i="3"/>
  <c r="AA21" i="3"/>
  <c r="AB21" i="3"/>
  <c r="AC21" i="3"/>
  <c r="AD21" i="3"/>
  <c r="AE21" i="3"/>
  <c r="AF21" i="3"/>
  <c r="AG21" i="3"/>
  <c r="AH21" i="3"/>
  <c r="AI21" i="3"/>
  <c r="AJ21" i="3"/>
  <c r="AK21" i="3"/>
  <c r="AL21" i="3"/>
  <c r="C21" i="3"/>
  <c r="D20" i="3"/>
  <c r="E20" i="3"/>
  <c r="F20" i="3"/>
  <c r="G20" i="3"/>
  <c r="H20" i="3"/>
  <c r="I20" i="3"/>
  <c r="J20" i="3"/>
  <c r="K20" i="3"/>
  <c r="L20" i="3"/>
  <c r="M20" i="3"/>
  <c r="N20" i="3"/>
  <c r="O20" i="3"/>
  <c r="P20" i="3"/>
  <c r="Q20" i="3"/>
  <c r="R20" i="3"/>
  <c r="S20" i="3"/>
  <c r="T20" i="3"/>
  <c r="U20" i="3"/>
  <c r="V20" i="3"/>
  <c r="W20" i="3"/>
  <c r="X20" i="3"/>
  <c r="Y20" i="3"/>
  <c r="Z20" i="3"/>
  <c r="AA20" i="3"/>
  <c r="AB20" i="3"/>
  <c r="AC20" i="3"/>
  <c r="AD20" i="3"/>
  <c r="AE20" i="3"/>
  <c r="AF20" i="3"/>
  <c r="AG20" i="3"/>
  <c r="AH20" i="3"/>
  <c r="AI20" i="3"/>
  <c r="AJ20" i="3"/>
  <c r="AK20" i="3"/>
  <c r="AL20" i="3"/>
  <c r="C20" i="3"/>
  <c r="D17" i="3"/>
  <c r="E17" i="3"/>
  <c r="F17" i="3"/>
  <c r="G17" i="3"/>
  <c r="H17" i="3"/>
  <c r="I17" i="3"/>
  <c r="J17" i="3"/>
  <c r="K17" i="3"/>
  <c r="L17" i="3"/>
  <c r="M17" i="3"/>
  <c r="N17" i="3"/>
  <c r="O17" i="3"/>
  <c r="P17" i="3"/>
  <c r="Q17" i="3"/>
  <c r="R17" i="3"/>
  <c r="S17" i="3"/>
  <c r="T17" i="3"/>
  <c r="U17" i="3"/>
  <c r="V17" i="3"/>
  <c r="W17" i="3"/>
  <c r="X17" i="3"/>
  <c r="Y17" i="3"/>
  <c r="Z17" i="3"/>
  <c r="AA17" i="3"/>
  <c r="AB17" i="3"/>
  <c r="AC17" i="3"/>
  <c r="AD17" i="3"/>
  <c r="AE17" i="3"/>
  <c r="AF17" i="3"/>
  <c r="AG17" i="3"/>
  <c r="AH17" i="3"/>
  <c r="AI17" i="3"/>
  <c r="AJ17" i="3"/>
  <c r="AK17" i="3"/>
  <c r="AL17" i="3"/>
  <c r="D18" i="3"/>
  <c r="E18" i="3"/>
  <c r="F18" i="3"/>
  <c r="G18" i="3"/>
  <c r="H18" i="3"/>
  <c r="I18" i="3"/>
  <c r="J18" i="3"/>
  <c r="K18" i="3"/>
  <c r="L18" i="3"/>
  <c r="M18" i="3"/>
  <c r="N18" i="3"/>
  <c r="O18" i="3"/>
  <c r="P18" i="3"/>
  <c r="Q18" i="3"/>
  <c r="R18" i="3"/>
  <c r="S18" i="3"/>
  <c r="T18" i="3"/>
  <c r="U18" i="3"/>
  <c r="V18" i="3"/>
  <c r="W18" i="3"/>
  <c r="X18" i="3"/>
  <c r="Y18" i="3"/>
  <c r="Z18" i="3"/>
  <c r="AA18" i="3"/>
  <c r="AB18" i="3"/>
  <c r="AC18" i="3"/>
  <c r="AD18" i="3"/>
  <c r="AE18" i="3"/>
  <c r="AF18" i="3"/>
  <c r="AG18" i="3"/>
  <c r="AH18" i="3"/>
  <c r="AI18" i="3"/>
  <c r="AJ18" i="3"/>
  <c r="AK18" i="3"/>
  <c r="AL18" i="3"/>
  <c r="C18" i="3"/>
  <c r="C17" i="3"/>
  <c r="D15" i="3"/>
  <c r="E15" i="3"/>
  <c r="F15" i="3"/>
  <c r="G15" i="3"/>
  <c r="H15" i="3"/>
  <c r="I15" i="3"/>
  <c r="J15" i="3"/>
  <c r="K15" i="3"/>
  <c r="L15" i="3"/>
  <c r="M15" i="3"/>
  <c r="N15" i="3"/>
  <c r="O15" i="3"/>
  <c r="P15" i="3"/>
  <c r="Q15" i="3"/>
  <c r="R15" i="3"/>
  <c r="S15" i="3"/>
  <c r="T15" i="3"/>
  <c r="U15" i="3"/>
  <c r="V15" i="3"/>
  <c r="W15" i="3"/>
  <c r="X15" i="3"/>
  <c r="Y15" i="3"/>
  <c r="Z15" i="3"/>
  <c r="AA15" i="3"/>
  <c r="AB15" i="3"/>
  <c r="AC15" i="3"/>
  <c r="AD15" i="3"/>
  <c r="AE15" i="3"/>
  <c r="AF15" i="3"/>
  <c r="AG15" i="3"/>
  <c r="AH15" i="3"/>
  <c r="AI15" i="3"/>
  <c r="AJ15" i="3"/>
  <c r="AK15" i="3"/>
  <c r="AL15" i="3"/>
  <c r="C15" i="3"/>
  <c r="D14" i="3"/>
  <c r="E14" i="3"/>
  <c r="F14" i="3"/>
  <c r="G14" i="3"/>
  <c r="H14" i="3"/>
  <c r="I14" i="3"/>
  <c r="J14" i="3"/>
  <c r="K14" i="3"/>
  <c r="L14" i="3"/>
  <c r="M14" i="3"/>
  <c r="N14" i="3"/>
  <c r="O14" i="3"/>
  <c r="P14" i="3"/>
  <c r="Q14" i="3"/>
  <c r="R14" i="3"/>
  <c r="S14" i="3"/>
  <c r="T14" i="3"/>
  <c r="U14" i="3"/>
  <c r="V14" i="3"/>
  <c r="W14" i="3"/>
  <c r="X14" i="3"/>
  <c r="Y14" i="3"/>
  <c r="Z14" i="3"/>
  <c r="AA14" i="3"/>
  <c r="AB14" i="3"/>
  <c r="AC14" i="3"/>
  <c r="AD14" i="3"/>
  <c r="AE14" i="3"/>
  <c r="AF14" i="3"/>
  <c r="AG14" i="3"/>
  <c r="AH14" i="3"/>
  <c r="AI14" i="3"/>
  <c r="AJ14" i="3"/>
  <c r="AK14" i="3"/>
  <c r="AL14" i="3"/>
  <c r="C14" i="3"/>
  <c r="D8" i="43"/>
  <c r="D35" i="43" s="1"/>
  <c r="F8" i="43"/>
  <c r="F35" i="43" s="1"/>
  <c r="EP14" i="18" l="1"/>
  <c r="EM14" i="18"/>
  <c r="EN14" i="18"/>
  <c r="EO14" i="18"/>
  <c r="R14" i="18"/>
  <c r="P14" i="18"/>
  <c r="O14" i="18"/>
  <c r="Q14" i="18"/>
  <c r="BN15" i="18"/>
  <c r="BL15" i="18"/>
  <c r="BM15" i="18"/>
  <c r="BK15" i="18"/>
  <c r="DZ14" i="18"/>
  <c r="DW14" i="18"/>
  <c r="DY14" i="18"/>
  <c r="DX14" i="18"/>
  <c r="BN14" i="18"/>
  <c r="BK14" i="18"/>
  <c r="BL14" i="18"/>
  <c r="BM14" i="18"/>
  <c r="EP15" i="18"/>
  <c r="EM15" i="18"/>
  <c r="EN15" i="18"/>
  <c r="EO15" i="18"/>
  <c r="CD15" i="18"/>
  <c r="CA15" i="18"/>
  <c r="CC15" i="18"/>
  <c r="CB15" i="18"/>
  <c r="P15" i="18"/>
  <c r="O15" i="18"/>
  <c r="Q15" i="18"/>
  <c r="R15" i="18"/>
  <c r="CU18" i="18"/>
  <c r="CW18" i="18"/>
  <c r="CX18" i="18"/>
  <c r="CV18" i="18"/>
  <c r="AI18" i="18"/>
  <c r="AK18" i="18"/>
  <c r="AL18" i="18"/>
  <c r="AJ18" i="18"/>
  <c r="DJ17" i="18"/>
  <c r="DI17" i="18"/>
  <c r="DG17" i="18"/>
  <c r="DH17" i="18"/>
  <c r="AX17" i="18"/>
  <c r="AW17" i="18"/>
  <c r="AU17" i="18"/>
  <c r="AV17" i="18"/>
  <c r="DW20" i="18"/>
  <c r="DY20" i="18"/>
  <c r="DZ20" i="18"/>
  <c r="DX20" i="18"/>
  <c r="BK20" i="18"/>
  <c r="BM20" i="18"/>
  <c r="BN20" i="18"/>
  <c r="BL20" i="18"/>
  <c r="EM21" i="18"/>
  <c r="EN21" i="18"/>
  <c r="EO21" i="18"/>
  <c r="EP21" i="18"/>
  <c r="CA21" i="18"/>
  <c r="CB21" i="18"/>
  <c r="CD21" i="18"/>
  <c r="CC21" i="18"/>
  <c r="O21" i="18"/>
  <c r="P21" i="18"/>
  <c r="R21" i="18"/>
  <c r="Q21" i="18"/>
  <c r="CQ22" i="18"/>
  <c r="CR22" i="18"/>
  <c r="CS22" i="18"/>
  <c r="CT22" i="18"/>
  <c r="AE22" i="18"/>
  <c r="AF22" i="18"/>
  <c r="AG22" i="18"/>
  <c r="AH22" i="18"/>
  <c r="EN23" i="18"/>
  <c r="EO23" i="18"/>
  <c r="EP23" i="18"/>
  <c r="EM23" i="18"/>
  <c r="CB23" i="18"/>
  <c r="CC23" i="18"/>
  <c r="CD23" i="18"/>
  <c r="CA23" i="18"/>
  <c r="P23" i="18"/>
  <c r="Q23" i="18"/>
  <c r="R23" i="18"/>
  <c r="O23" i="18"/>
  <c r="DS14" i="18"/>
  <c r="DV14" i="18"/>
  <c r="DU14" i="18"/>
  <c r="DT14" i="18"/>
  <c r="BG14" i="18"/>
  <c r="BJ14" i="18"/>
  <c r="BI14" i="18"/>
  <c r="BH14" i="18"/>
  <c r="EI15" i="18"/>
  <c r="EL15" i="18"/>
  <c r="EK15" i="18"/>
  <c r="EJ15" i="18"/>
  <c r="BW15" i="18"/>
  <c r="BZ15" i="18"/>
  <c r="BY15" i="18"/>
  <c r="BX15" i="18"/>
  <c r="K15" i="18"/>
  <c r="L15" i="18"/>
  <c r="M15" i="18"/>
  <c r="N15" i="18"/>
  <c r="CT18" i="18"/>
  <c r="CR18" i="18"/>
  <c r="CS18" i="18"/>
  <c r="CQ18" i="18"/>
  <c r="AH18" i="18"/>
  <c r="AF18" i="18"/>
  <c r="AG18" i="18"/>
  <c r="AE18" i="18"/>
  <c r="DD17" i="18"/>
  <c r="DE17" i="18"/>
  <c r="DF17" i="18"/>
  <c r="DC17" i="18"/>
  <c r="AR17" i="18"/>
  <c r="AS17" i="18"/>
  <c r="AT17" i="18"/>
  <c r="AQ17" i="18"/>
  <c r="DT20" i="18"/>
  <c r="DV20" i="18"/>
  <c r="DS20" i="18"/>
  <c r="DU20" i="18"/>
  <c r="BH20" i="18"/>
  <c r="BJ20" i="18"/>
  <c r="BG20" i="18"/>
  <c r="BI20" i="18"/>
  <c r="EL21" i="18"/>
  <c r="EI21" i="18"/>
  <c r="EJ21" i="18"/>
  <c r="EK21" i="18"/>
  <c r="DF21" i="18"/>
  <c r="DD21" i="18"/>
  <c r="DE21" i="18"/>
  <c r="DC21" i="18"/>
  <c r="AS21" i="18"/>
  <c r="AR21" i="18"/>
  <c r="AQ21" i="18"/>
  <c r="AT21" i="18"/>
  <c r="DS22" i="18"/>
  <c r="DT22" i="18"/>
  <c r="DU22" i="18"/>
  <c r="DV22" i="18"/>
  <c r="BG22" i="18"/>
  <c r="BH22" i="18"/>
  <c r="BI22" i="18"/>
  <c r="BJ22" i="18"/>
  <c r="EJ23" i="18"/>
  <c r="EK23" i="18"/>
  <c r="EI23" i="18"/>
  <c r="EL23" i="18"/>
  <c r="DD23" i="18"/>
  <c r="DE23" i="18"/>
  <c r="DF23" i="18"/>
  <c r="DC23" i="18"/>
  <c r="AR23" i="18"/>
  <c r="AS23" i="18"/>
  <c r="AT23" i="18"/>
  <c r="AQ23" i="18"/>
  <c r="L23" i="18"/>
  <c r="K23" i="18"/>
  <c r="N23" i="18"/>
  <c r="M23" i="18"/>
  <c r="D9" i="18"/>
  <c r="F9" i="18"/>
  <c r="C9" i="18"/>
  <c r="E9" i="18"/>
  <c r="DR14" i="18"/>
  <c r="DO14" i="18"/>
  <c r="DQ14" i="18"/>
  <c r="DP14" i="18"/>
  <c r="CL14" i="18"/>
  <c r="CI14" i="18"/>
  <c r="CJ14" i="18"/>
  <c r="CK14" i="18"/>
  <c r="BF14" i="18"/>
  <c r="BC14" i="18"/>
  <c r="BD14" i="18"/>
  <c r="BE14" i="18"/>
  <c r="Z14" i="18"/>
  <c r="W14" i="18"/>
  <c r="X14" i="18"/>
  <c r="Y14" i="18"/>
  <c r="EH15" i="18"/>
  <c r="EE15" i="18"/>
  <c r="EF15" i="18"/>
  <c r="EG15" i="18"/>
  <c r="DB15" i="18"/>
  <c r="CY15" i="18"/>
  <c r="CZ15" i="18"/>
  <c r="DA15" i="18"/>
  <c r="BV15" i="18"/>
  <c r="BS15" i="18"/>
  <c r="BT15" i="18"/>
  <c r="BU15" i="18"/>
  <c r="AO15" i="18"/>
  <c r="AP15" i="18"/>
  <c r="AM15" i="18"/>
  <c r="AN15" i="18"/>
  <c r="I15" i="18"/>
  <c r="J15" i="18"/>
  <c r="G15" i="18"/>
  <c r="H15" i="18"/>
  <c r="DS18" i="18"/>
  <c r="DU18" i="18"/>
  <c r="DV18" i="18"/>
  <c r="DT18" i="18"/>
  <c r="CM18" i="18"/>
  <c r="CO18" i="18"/>
  <c r="CP18" i="18"/>
  <c r="CN18" i="18"/>
  <c r="BG18" i="18"/>
  <c r="BI18" i="18"/>
  <c r="BJ18" i="18"/>
  <c r="BH18" i="18"/>
  <c r="AA18" i="18"/>
  <c r="AC18" i="18"/>
  <c r="AD18" i="18"/>
  <c r="AB18" i="18"/>
  <c r="EH17" i="18"/>
  <c r="EG17" i="18"/>
  <c r="EF17" i="18"/>
  <c r="EE17" i="18"/>
  <c r="DB17" i="18"/>
  <c r="DA17" i="18"/>
  <c r="CZ17" i="18"/>
  <c r="CY17" i="18"/>
  <c r="BV17" i="18"/>
  <c r="BU17" i="18"/>
  <c r="BT17" i="18"/>
  <c r="BS17" i="18"/>
  <c r="AP17" i="18"/>
  <c r="AO17" i="18"/>
  <c r="AM17" i="18"/>
  <c r="AN17" i="18"/>
  <c r="J17" i="18"/>
  <c r="H17" i="18"/>
  <c r="I17" i="18"/>
  <c r="G17" i="18"/>
  <c r="DO20" i="18"/>
  <c r="DQ20" i="18"/>
  <c r="DP20" i="18"/>
  <c r="DR20" i="18"/>
  <c r="CI20" i="18"/>
  <c r="CJ20" i="18"/>
  <c r="CL20" i="18"/>
  <c r="CK20" i="18"/>
  <c r="BC20" i="18"/>
  <c r="BE20" i="18"/>
  <c r="BF20" i="18"/>
  <c r="BD20" i="18"/>
  <c r="W20" i="18"/>
  <c r="Z20" i="18"/>
  <c r="X20" i="18"/>
  <c r="Y20" i="18"/>
  <c r="EE21" i="18"/>
  <c r="EF21" i="18"/>
  <c r="EH21" i="18"/>
  <c r="EG21" i="18"/>
  <c r="CY21" i="18"/>
  <c r="CZ21" i="18"/>
  <c r="DB21" i="18"/>
  <c r="DA21" i="18"/>
  <c r="BS21" i="18"/>
  <c r="BT21" i="18"/>
  <c r="BU21" i="18"/>
  <c r="BV21" i="18"/>
  <c r="AM21" i="18"/>
  <c r="AN21" i="18"/>
  <c r="AP21" i="18"/>
  <c r="AO21" i="18"/>
  <c r="G21" i="18"/>
  <c r="H21" i="18"/>
  <c r="J21" i="18"/>
  <c r="I21" i="18"/>
  <c r="DO22" i="18"/>
  <c r="DP22" i="18"/>
  <c r="DQ22" i="18"/>
  <c r="DR22" i="18"/>
  <c r="CI22" i="18"/>
  <c r="CJ22" i="18"/>
  <c r="CK22" i="18"/>
  <c r="CL22" i="18"/>
  <c r="BC22" i="18"/>
  <c r="BD22" i="18"/>
  <c r="BE22" i="18"/>
  <c r="BF22" i="18"/>
  <c r="W22" i="18"/>
  <c r="X22" i="18"/>
  <c r="Y22" i="18"/>
  <c r="Z22" i="18"/>
  <c r="EF23" i="18"/>
  <c r="EG23" i="18"/>
  <c r="EH23" i="18"/>
  <c r="EE23" i="18"/>
  <c r="CZ23" i="18"/>
  <c r="DA23" i="18"/>
  <c r="DB23" i="18"/>
  <c r="CY23" i="18"/>
  <c r="BT23" i="18"/>
  <c r="BU23" i="18"/>
  <c r="BV23" i="18"/>
  <c r="BS23" i="18"/>
  <c r="AN23" i="18"/>
  <c r="AO23" i="18"/>
  <c r="AP23" i="18"/>
  <c r="AM23" i="18"/>
  <c r="H23" i="18"/>
  <c r="I23" i="18"/>
  <c r="J23" i="18"/>
  <c r="G23" i="18"/>
  <c r="DJ14" i="18"/>
  <c r="DH14" i="18"/>
  <c r="DI14" i="18"/>
  <c r="DG14" i="18"/>
  <c r="DZ15" i="18"/>
  <c r="DX15" i="18"/>
  <c r="DY15" i="18"/>
  <c r="DW15" i="18"/>
  <c r="CT14" i="18"/>
  <c r="CR14" i="18"/>
  <c r="CS14" i="18"/>
  <c r="CQ14" i="18"/>
  <c r="AH14" i="18"/>
  <c r="AE14" i="18"/>
  <c r="AF14" i="18"/>
  <c r="AG14" i="18"/>
  <c r="DJ15" i="18"/>
  <c r="DH15" i="18"/>
  <c r="DG15" i="18"/>
  <c r="DI15" i="18"/>
  <c r="AX15" i="18"/>
  <c r="AW15" i="18"/>
  <c r="AU15" i="18"/>
  <c r="AV15" i="18"/>
  <c r="EA18" i="18"/>
  <c r="EC18" i="18"/>
  <c r="ED18" i="18"/>
  <c r="EB18" i="18"/>
  <c r="BO18" i="18"/>
  <c r="BQ18" i="18"/>
  <c r="BR18" i="18"/>
  <c r="BP18" i="18"/>
  <c r="EP17" i="18"/>
  <c r="EO17" i="18"/>
  <c r="EM17" i="18"/>
  <c r="EN17" i="18"/>
  <c r="CD17" i="18"/>
  <c r="CC17" i="18"/>
  <c r="CA17" i="18"/>
  <c r="CB17" i="18"/>
  <c r="R17" i="18"/>
  <c r="Q17" i="18"/>
  <c r="O17" i="18"/>
  <c r="P17" i="18"/>
  <c r="CQ20" i="18"/>
  <c r="CS20" i="18"/>
  <c r="CT20" i="18"/>
  <c r="CR20" i="18"/>
  <c r="AE20" i="18"/>
  <c r="AG20" i="18"/>
  <c r="AH20" i="18"/>
  <c r="AF20" i="18"/>
  <c r="DG21" i="18"/>
  <c r="DH21" i="18"/>
  <c r="DI21" i="18"/>
  <c r="DJ21" i="18"/>
  <c r="AU21" i="18"/>
  <c r="AV21" i="18"/>
  <c r="AX21" i="18"/>
  <c r="AW21" i="18"/>
  <c r="DW22" i="18"/>
  <c r="DX22" i="18"/>
  <c r="DY22" i="18"/>
  <c r="DZ22" i="18"/>
  <c r="BK22" i="18"/>
  <c r="BL22" i="18"/>
  <c r="BM22" i="18"/>
  <c r="BN22" i="18"/>
  <c r="DH23" i="18"/>
  <c r="DI23" i="18"/>
  <c r="DJ23" i="18"/>
  <c r="DG23" i="18"/>
  <c r="AV23" i="18"/>
  <c r="AW23" i="18"/>
  <c r="AX23" i="18"/>
  <c r="AU23" i="18"/>
  <c r="CM14" i="18"/>
  <c r="CP14" i="18"/>
  <c r="CO14" i="18"/>
  <c r="CN14" i="18"/>
  <c r="AA14" i="18"/>
  <c r="AD14" i="18"/>
  <c r="AC14" i="18"/>
  <c r="AB14" i="18"/>
  <c r="DC15" i="18"/>
  <c r="DF15" i="18"/>
  <c r="DE15" i="18"/>
  <c r="DD15" i="18"/>
  <c r="AS15" i="18"/>
  <c r="AT15" i="18"/>
  <c r="AR15" i="18"/>
  <c r="AQ15" i="18"/>
  <c r="DZ18" i="18"/>
  <c r="DX18" i="18"/>
  <c r="DY18" i="18"/>
  <c r="DW18" i="18"/>
  <c r="BN18" i="18"/>
  <c r="BL18" i="18"/>
  <c r="BM18" i="18"/>
  <c r="BK18" i="18"/>
  <c r="EJ17" i="18"/>
  <c r="EK17" i="18"/>
  <c r="EI17" i="18"/>
  <c r="EL17" i="18"/>
  <c r="BX17" i="18"/>
  <c r="BY17" i="18"/>
  <c r="BW17" i="18"/>
  <c r="BZ17" i="18"/>
  <c r="K17" i="18"/>
  <c r="L17" i="18"/>
  <c r="M17" i="18"/>
  <c r="N17" i="18"/>
  <c r="CN20" i="18"/>
  <c r="CP20" i="18"/>
  <c r="CM20" i="18"/>
  <c r="CO20" i="18"/>
  <c r="AB20" i="18"/>
  <c r="AD20" i="18"/>
  <c r="AA20" i="18"/>
  <c r="AC20" i="18"/>
  <c r="BY21" i="18"/>
  <c r="BX21" i="18"/>
  <c r="BZ21" i="18"/>
  <c r="BW21" i="18"/>
  <c r="M21" i="18"/>
  <c r="L21" i="18"/>
  <c r="N21" i="18"/>
  <c r="K21" i="18"/>
  <c r="CM22" i="18"/>
  <c r="CN22" i="18"/>
  <c r="CO22" i="18"/>
  <c r="CP22" i="18"/>
  <c r="AA22" i="18"/>
  <c r="AB22" i="18"/>
  <c r="AC22" i="18"/>
  <c r="AD22" i="18"/>
  <c r="BX23" i="18"/>
  <c r="BZ23" i="18"/>
  <c r="BW23" i="18"/>
  <c r="BY23" i="18"/>
  <c r="C14" i="18"/>
  <c r="F14" i="18"/>
  <c r="D14" i="18"/>
  <c r="E14" i="18"/>
  <c r="DK14" i="18"/>
  <c r="DN14" i="18"/>
  <c r="DL14" i="18"/>
  <c r="DM14" i="18"/>
  <c r="CE14" i="18"/>
  <c r="CH14" i="18"/>
  <c r="CF14" i="18"/>
  <c r="CG14" i="18"/>
  <c r="AY14" i="18"/>
  <c r="BB14" i="18"/>
  <c r="AZ14" i="18"/>
  <c r="BA14" i="18"/>
  <c r="S14" i="18"/>
  <c r="V14" i="18"/>
  <c r="T14" i="18"/>
  <c r="U14" i="18"/>
  <c r="EA15" i="18"/>
  <c r="ED15" i="18"/>
  <c r="EC15" i="18"/>
  <c r="EB15" i="18"/>
  <c r="CU15" i="18"/>
  <c r="CX15" i="18"/>
  <c r="CW15" i="18"/>
  <c r="CV15" i="18"/>
  <c r="BO15" i="18"/>
  <c r="BR15" i="18"/>
  <c r="BP15" i="18"/>
  <c r="BQ15" i="18"/>
  <c r="AK15" i="18"/>
  <c r="AJ15" i="18"/>
  <c r="AL15" i="18"/>
  <c r="AI15" i="18"/>
  <c r="D17" i="18"/>
  <c r="E17" i="18"/>
  <c r="C17" i="18"/>
  <c r="F17" i="18"/>
  <c r="DR18" i="18"/>
  <c r="DQ18" i="18"/>
  <c r="DO18" i="18"/>
  <c r="DP18" i="18"/>
  <c r="CL18" i="18"/>
  <c r="CI18" i="18"/>
  <c r="CK18" i="18"/>
  <c r="CJ18" i="18"/>
  <c r="BF18" i="18"/>
  <c r="BE18" i="18"/>
  <c r="BC18" i="18"/>
  <c r="BD18" i="18"/>
  <c r="Z18" i="18"/>
  <c r="W18" i="18"/>
  <c r="X18" i="18"/>
  <c r="Y18" i="18"/>
  <c r="EB17" i="18"/>
  <c r="EC17" i="18"/>
  <c r="EA17" i="18"/>
  <c r="ED17" i="18"/>
  <c r="CV17" i="18"/>
  <c r="CW17" i="18"/>
  <c r="CU17" i="18"/>
  <c r="CX17" i="18"/>
  <c r="BP17" i="18"/>
  <c r="BQ17" i="18"/>
  <c r="BO17" i="18"/>
  <c r="BR17" i="18"/>
  <c r="AJ17" i="18"/>
  <c r="AK17" i="18"/>
  <c r="AI17" i="18"/>
  <c r="AL17" i="18"/>
  <c r="D20" i="18"/>
  <c r="F20" i="18"/>
  <c r="E20" i="18"/>
  <c r="C20" i="18"/>
  <c r="DL20" i="18"/>
  <c r="DN20" i="18"/>
  <c r="DK20" i="18"/>
  <c r="DM20" i="18"/>
  <c r="CF20" i="18"/>
  <c r="CH20" i="18"/>
  <c r="CE20" i="18"/>
  <c r="CG20" i="18"/>
  <c r="AZ20" i="18"/>
  <c r="BB20" i="18"/>
  <c r="AY20" i="18"/>
  <c r="BA20" i="18"/>
  <c r="T20" i="18"/>
  <c r="V20" i="18"/>
  <c r="S20" i="18"/>
  <c r="U20" i="18"/>
  <c r="ED21" i="18"/>
  <c r="EA21" i="18"/>
  <c r="EB21" i="18"/>
  <c r="EC21" i="18"/>
  <c r="CW21" i="18"/>
  <c r="CV21" i="18"/>
  <c r="CU21" i="18"/>
  <c r="CX21" i="18"/>
  <c r="BQ21" i="18"/>
  <c r="BP21" i="18"/>
  <c r="BO21" i="18"/>
  <c r="BR21" i="18"/>
  <c r="AK21" i="18"/>
  <c r="AJ21" i="18"/>
  <c r="AI21" i="18"/>
  <c r="AL21" i="18"/>
  <c r="F22" i="18"/>
  <c r="C22" i="18"/>
  <c r="E22" i="18"/>
  <c r="D22" i="18"/>
  <c r="DL22" i="18"/>
  <c r="DN22" i="18"/>
  <c r="DK22" i="18"/>
  <c r="DM22" i="18"/>
  <c r="CF22" i="18"/>
  <c r="CG22" i="18"/>
  <c r="CE22" i="18"/>
  <c r="CH22" i="18"/>
  <c r="AZ22" i="18"/>
  <c r="AY22" i="18"/>
  <c r="BB22" i="18"/>
  <c r="BA22" i="18"/>
  <c r="T22" i="18"/>
  <c r="U22" i="18"/>
  <c r="V22" i="18"/>
  <c r="S22" i="18"/>
  <c r="EC23" i="18"/>
  <c r="ED23" i="18"/>
  <c r="EA23" i="18"/>
  <c r="EB23" i="18"/>
  <c r="CW23" i="18"/>
  <c r="CV23" i="18"/>
  <c r="CU23" i="18"/>
  <c r="CX23" i="18"/>
  <c r="BQ23" i="18"/>
  <c r="BR23" i="18"/>
  <c r="BP23" i="18"/>
  <c r="BO23" i="18"/>
  <c r="AK23" i="18"/>
  <c r="AL23" i="18"/>
  <c r="AI23" i="18"/>
  <c r="AJ23" i="18"/>
  <c r="CD14" i="18"/>
  <c r="CB14" i="18"/>
  <c r="CC14" i="18"/>
  <c r="CA14" i="18"/>
  <c r="E18" i="18"/>
  <c r="F18" i="18"/>
  <c r="D18" i="18"/>
  <c r="C18" i="18"/>
  <c r="DK18" i="18"/>
  <c r="DM18" i="18"/>
  <c r="DN18" i="18"/>
  <c r="DL18" i="18"/>
  <c r="AY18" i="18"/>
  <c r="BA18" i="18"/>
  <c r="BB18" i="18"/>
  <c r="AZ18" i="18"/>
  <c r="DZ17" i="18"/>
  <c r="DY17" i="18"/>
  <c r="DW17" i="18"/>
  <c r="DX17" i="18"/>
  <c r="BN17" i="18"/>
  <c r="BM17" i="18"/>
  <c r="BK17" i="18"/>
  <c r="BL17" i="18"/>
  <c r="EM20" i="18"/>
  <c r="EO20" i="18"/>
  <c r="EP20" i="18"/>
  <c r="EN20" i="18"/>
  <c r="CA20" i="18"/>
  <c r="CC20" i="18"/>
  <c r="CD20" i="18"/>
  <c r="CB20" i="18"/>
  <c r="O20" i="18"/>
  <c r="Q20" i="18"/>
  <c r="R20" i="18"/>
  <c r="P20" i="18"/>
  <c r="DW21" i="18"/>
  <c r="DX21" i="18"/>
  <c r="DZ21" i="18"/>
  <c r="DY21" i="18"/>
  <c r="BK21" i="18"/>
  <c r="BL21" i="18"/>
  <c r="BN21" i="18"/>
  <c r="BM21" i="18"/>
  <c r="EM22" i="18"/>
  <c r="EN22" i="18"/>
  <c r="EO22" i="18"/>
  <c r="EP22" i="18"/>
  <c r="CA22" i="18"/>
  <c r="CB22" i="18"/>
  <c r="CC22" i="18"/>
  <c r="CD22" i="18"/>
  <c r="O22" i="18"/>
  <c r="P22" i="18"/>
  <c r="Q22" i="18"/>
  <c r="R22" i="18"/>
  <c r="CR23" i="18"/>
  <c r="CS23" i="18"/>
  <c r="CT23" i="18"/>
  <c r="CQ23" i="18"/>
  <c r="BL23" i="18"/>
  <c r="BM23" i="18"/>
  <c r="BN23" i="18"/>
  <c r="BK23" i="18"/>
  <c r="DC14" i="18"/>
  <c r="DF14" i="18"/>
  <c r="DD14" i="18"/>
  <c r="DE14" i="18"/>
  <c r="BW14" i="18"/>
  <c r="BZ14" i="18"/>
  <c r="BX14" i="18"/>
  <c r="BY14" i="18"/>
  <c r="K14" i="18"/>
  <c r="N14" i="18"/>
  <c r="L14" i="18"/>
  <c r="M14" i="18"/>
  <c r="CM15" i="18"/>
  <c r="CP15" i="18"/>
  <c r="CN15" i="18"/>
  <c r="CO15" i="18"/>
  <c r="EP18" i="18"/>
  <c r="EN18" i="18"/>
  <c r="EO18" i="18"/>
  <c r="EM18" i="18"/>
  <c r="DJ18" i="18"/>
  <c r="DH18" i="18"/>
  <c r="DI18" i="18"/>
  <c r="DG18" i="18"/>
  <c r="AX18" i="18"/>
  <c r="AV18" i="18"/>
  <c r="AW18" i="18"/>
  <c r="AU18" i="18"/>
  <c r="DT17" i="18"/>
  <c r="DU17" i="18"/>
  <c r="DS17" i="18"/>
  <c r="DV17" i="18"/>
  <c r="BH17" i="18"/>
  <c r="BI17" i="18"/>
  <c r="BG17" i="18"/>
  <c r="BJ17" i="18"/>
  <c r="EJ20" i="18"/>
  <c r="EL20" i="18"/>
  <c r="EI20" i="18"/>
  <c r="EK20" i="18"/>
  <c r="BX20" i="18"/>
  <c r="BZ20" i="18"/>
  <c r="BW20" i="18"/>
  <c r="BY20" i="18"/>
  <c r="L20" i="18"/>
  <c r="N20" i="18"/>
  <c r="K20" i="18"/>
  <c r="M20" i="18"/>
  <c r="CO21" i="18"/>
  <c r="CN21" i="18"/>
  <c r="CM21" i="18"/>
  <c r="CP21" i="18"/>
  <c r="BI21" i="18"/>
  <c r="BH21" i="18"/>
  <c r="BJ21" i="18"/>
  <c r="BG21" i="18"/>
  <c r="EK22" i="18"/>
  <c r="EJ22" i="18"/>
  <c r="EL22" i="18"/>
  <c r="EI22" i="18"/>
  <c r="DE22" i="18"/>
  <c r="DF22" i="18"/>
  <c r="DD22" i="18"/>
  <c r="DC22" i="18"/>
  <c r="AS22" i="18"/>
  <c r="AT22" i="18"/>
  <c r="AQ22" i="18"/>
  <c r="AR22" i="18"/>
  <c r="M22" i="18"/>
  <c r="K22" i="18"/>
  <c r="L22" i="18"/>
  <c r="N22" i="18"/>
  <c r="CP23" i="18"/>
  <c r="CM23" i="18"/>
  <c r="CN23" i="18"/>
  <c r="CO23" i="18"/>
  <c r="BG23" i="18"/>
  <c r="BJ23" i="18"/>
  <c r="BH23" i="18"/>
  <c r="BI23" i="18"/>
  <c r="EH14" i="18"/>
  <c r="EG14" i="18"/>
  <c r="EE14" i="18"/>
  <c r="EF14" i="18"/>
  <c r="DB14" i="18"/>
  <c r="DA14" i="18"/>
  <c r="CY14" i="18"/>
  <c r="CZ14" i="18"/>
  <c r="BV14" i="18"/>
  <c r="BU14" i="18"/>
  <c r="BS14" i="18"/>
  <c r="BT14" i="18"/>
  <c r="AP14" i="18"/>
  <c r="AO14" i="18"/>
  <c r="AN14" i="18"/>
  <c r="AM14" i="18"/>
  <c r="J14" i="18"/>
  <c r="I14" i="18"/>
  <c r="H14" i="18"/>
  <c r="G14" i="18"/>
  <c r="DR15" i="18"/>
  <c r="DQ15" i="18"/>
  <c r="DO15" i="18"/>
  <c r="DP15" i="18"/>
  <c r="CL15" i="18"/>
  <c r="CK15" i="18"/>
  <c r="CI15" i="18"/>
  <c r="CJ15" i="18"/>
  <c r="BF15" i="18"/>
  <c r="BE15" i="18"/>
  <c r="BC15" i="18"/>
  <c r="BD15" i="18"/>
  <c r="W15" i="18"/>
  <c r="X15" i="18"/>
  <c r="Y15" i="18"/>
  <c r="Z15" i="18"/>
  <c r="EI18" i="18"/>
  <c r="EK18" i="18"/>
  <c r="EL18" i="18"/>
  <c r="EJ18" i="18"/>
  <c r="DC18" i="18"/>
  <c r="DE18" i="18"/>
  <c r="DF18" i="18"/>
  <c r="DD18" i="18"/>
  <c r="BW18" i="18"/>
  <c r="BY18" i="18"/>
  <c r="BZ18" i="18"/>
  <c r="BX18" i="18"/>
  <c r="AQ18" i="18"/>
  <c r="AS18" i="18"/>
  <c r="AT18" i="18"/>
  <c r="AR18" i="18"/>
  <c r="K18" i="18"/>
  <c r="M18" i="18"/>
  <c r="N18" i="18"/>
  <c r="L18" i="18"/>
  <c r="DR17" i="18"/>
  <c r="DQ17" i="18"/>
  <c r="DO17" i="18"/>
  <c r="DP17" i="18"/>
  <c r="CL17" i="18"/>
  <c r="CK17" i="18"/>
  <c r="CI17" i="18"/>
  <c r="CJ17" i="18"/>
  <c r="BF17" i="18"/>
  <c r="BE17" i="18"/>
  <c r="BC17" i="18"/>
  <c r="BD17" i="18"/>
  <c r="Z17" i="18"/>
  <c r="Y17" i="18"/>
  <c r="W17" i="18"/>
  <c r="X17" i="18"/>
  <c r="EE20" i="18"/>
  <c r="EF20" i="18"/>
  <c r="EG20" i="18"/>
  <c r="EH20" i="18"/>
  <c r="CY20" i="18"/>
  <c r="DB20" i="18"/>
  <c r="DA20" i="18"/>
  <c r="CZ20" i="18"/>
  <c r="BS20" i="18"/>
  <c r="BT20" i="18"/>
  <c r="BU20" i="18"/>
  <c r="BV20" i="18"/>
  <c r="AM20" i="18"/>
  <c r="AP20" i="18"/>
  <c r="AN20" i="18"/>
  <c r="AO20" i="18"/>
  <c r="G20" i="18"/>
  <c r="H20" i="18"/>
  <c r="I20" i="18"/>
  <c r="J20" i="18"/>
  <c r="DO21" i="18"/>
  <c r="DP21" i="18"/>
  <c r="DQ21" i="18"/>
  <c r="DR21" i="18"/>
  <c r="CI21" i="18"/>
  <c r="CJ21" i="18"/>
  <c r="CL21" i="18"/>
  <c r="CK21" i="18"/>
  <c r="BC21" i="18"/>
  <c r="BD21" i="18"/>
  <c r="BE21" i="18"/>
  <c r="BF21" i="18"/>
  <c r="W21" i="18"/>
  <c r="X21" i="18"/>
  <c r="Z21" i="18"/>
  <c r="Y21" i="18"/>
  <c r="EE22" i="18"/>
  <c r="EF22" i="18"/>
  <c r="EG22" i="18"/>
  <c r="EH22" i="18"/>
  <c r="CY22" i="18"/>
  <c r="CZ22" i="18"/>
  <c r="DA22" i="18"/>
  <c r="DB22" i="18"/>
  <c r="BS22" i="18"/>
  <c r="BT22" i="18"/>
  <c r="BU22" i="18"/>
  <c r="BV22" i="18"/>
  <c r="AM22" i="18"/>
  <c r="AN22" i="18"/>
  <c r="AO22" i="18"/>
  <c r="AP22" i="18"/>
  <c r="G22" i="18"/>
  <c r="H22" i="18"/>
  <c r="I22" i="18"/>
  <c r="J22" i="18"/>
  <c r="DP23" i="18"/>
  <c r="DQ23" i="18"/>
  <c r="DR23" i="18"/>
  <c r="DO23" i="18"/>
  <c r="CJ23" i="18"/>
  <c r="CK23" i="18"/>
  <c r="CL23" i="18"/>
  <c r="CI23" i="18"/>
  <c r="BD23" i="18"/>
  <c r="BE23" i="18"/>
  <c r="BF23" i="18"/>
  <c r="BC23" i="18"/>
  <c r="X23" i="18"/>
  <c r="Y23" i="18"/>
  <c r="Z23" i="18"/>
  <c r="W23" i="18"/>
  <c r="AX14" i="18"/>
  <c r="AV14" i="18"/>
  <c r="AW14" i="18"/>
  <c r="AU14" i="18"/>
  <c r="CT15" i="18"/>
  <c r="CR15" i="18"/>
  <c r="CQ15" i="18"/>
  <c r="CS15" i="18"/>
  <c r="AF15" i="18"/>
  <c r="AG15" i="18"/>
  <c r="AE15" i="18"/>
  <c r="AH15" i="18"/>
  <c r="CE18" i="18"/>
  <c r="CG18" i="18"/>
  <c r="CH18" i="18"/>
  <c r="CF18" i="18"/>
  <c r="S18" i="18"/>
  <c r="U18" i="18"/>
  <c r="V18" i="18"/>
  <c r="T18" i="18"/>
  <c r="CT17" i="18"/>
  <c r="CS17" i="18"/>
  <c r="CQ17" i="18"/>
  <c r="CR17" i="18"/>
  <c r="AH17" i="18"/>
  <c r="AG17" i="18"/>
  <c r="AE17" i="18"/>
  <c r="AF17" i="18"/>
  <c r="DG20" i="18"/>
  <c r="DI20" i="18"/>
  <c r="DJ20" i="18"/>
  <c r="DH20" i="18"/>
  <c r="AU20" i="18"/>
  <c r="AW20" i="18"/>
  <c r="AX20" i="18"/>
  <c r="AV20" i="18"/>
  <c r="CQ21" i="18"/>
  <c r="CR21" i="18"/>
  <c r="CT21" i="18"/>
  <c r="CS21" i="18"/>
  <c r="AE21" i="18"/>
  <c r="AF21" i="18"/>
  <c r="AH21" i="18"/>
  <c r="AG21" i="18"/>
  <c r="DG22" i="18"/>
  <c r="DH22" i="18"/>
  <c r="DI22" i="18"/>
  <c r="DJ22" i="18"/>
  <c r="AU22" i="18"/>
  <c r="AV22" i="18"/>
  <c r="AW22" i="18"/>
  <c r="AX22" i="18"/>
  <c r="DX23" i="18"/>
  <c r="DY23" i="18"/>
  <c r="DZ23" i="18"/>
  <c r="DW23" i="18"/>
  <c r="AF23" i="18"/>
  <c r="AG23" i="18"/>
  <c r="AH23" i="18"/>
  <c r="AE23" i="18"/>
  <c r="EI14" i="18"/>
  <c r="EJ14" i="18"/>
  <c r="EL14" i="18"/>
  <c r="EK14" i="18"/>
  <c r="AQ14" i="18"/>
  <c r="AT14" i="18"/>
  <c r="AR14" i="18"/>
  <c r="AS14" i="18"/>
  <c r="DS15" i="18"/>
  <c r="DV15" i="18"/>
  <c r="DT15" i="18"/>
  <c r="DU15" i="18"/>
  <c r="BG15" i="18"/>
  <c r="BJ15" i="18"/>
  <c r="BI15" i="18"/>
  <c r="BH15" i="18"/>
  <c r="AC15" i="18"/>
  <c r="AA15" i="18"/>
  <c r="AD15" i="18"/>
  <c r="AB15" i="18"/>
  <c r="CD18" i="18"/>
  <c r="CB18" i="18"/>
  <c r="CC18" i="18"/>
  <c r="CA18" i="18"/>
  <c r="R18" i="18"/>
  <c r="P18" i="18"/>
  <c r="Q18" i="18"/>
  <c r="O18" i="18"/>
  <c r="CN17" i="18"/>
  <c r="CO17" i="18"/>
  <c r="CM17" i="18"/>
  <c r="CP17" i="18"/>
  <c r="AB17" i="18"/>
  <c r="AC17" i="18"/>
  <c r="AA17" i="18"/>
  <c r="AD17" i="18"/>
  <c r="DD20" i="18"/>
  <c r="DF20" i="18"/>
  <c r="DC20" i="18"/>
  <c r="DE20" i="18"/>
  <c r="AR20" i="18"/>
  <c r="AT20" i="18"/>
  <c r="AQ20" i="18"/>
  <c r="AS20" i="18"/>
  <c r="DV21" i="18"/>
  <c r="DT21" i="18"/>
  <c r="DU21" i="18"/>
  <c r="DS21" i="18"/>
  <c r="AC21" i="18"/>
  <c r="AB21" i="18"/>
  <c r="AA21" i="18"/>
  <c r="AD21" i="18"/>
  <c r="BY22" i="18"/>
  <c r="BZ22" i="18"/>
  <c r="BX22" i="18"/>
  <c r="BW22" i="18"/>
  <c r="DS23" i="18"/>
  <c r="DV23" i="18"/>
  <c r="DT23" i="18"/>
  <c r="DU23" i="18"/>
  <c r="AD23" i="18"/>
  <c r="AB23" i="18"/>
  <c r="AC23" i="18"/>
  <c r="AA23" i="18"/>
  <c r="EA14" i="18"/>
  <c r="ED14" i="18"/>
  <c r="EB14" i="18"/>
  <c r="EC14" i="18"/>
  <c r="CU14" i="18"/>
  <c r="CX14" i="18"/>
  <c r="CV14" i="18"/>
  <c r="CW14" i="18"/>
  <c r="BO14" i="18"/>
  <c r="BR14" i="18"/>
  <c r="BP14" i="18"/>
  <c r="BQ14" i="18"/>
  <c r="AI14" i="18"/>
  <c r="AL14" i="18"/>
  <c r="AJ14" i="18"/>
  <c r="AK14" i="18"/>
  <c r="D15" i="18"/>
  <c r="E15" i="18"/>
  <c r="C15" i="18"/>
  <c r="F15" i="18"/>
  <c r="DK15" i="18"/>
  <c r="DN15" i="18"/>
  <c r="DL15" i="18"/>
  <c r="DM15" i="18"/>
  <c r="CE15" i="18"/>
  <c r="CH15" i="18"/>
  <c r="CF15" i="18"/>
  <c r="CG15" i="18"/>
  <c r="AY15" i="18"/>
  <c r="BB15" i="18"/>
  <c r="AZ15" i="18"/>
  <c r="BA15" i="18"/>
  <c r="S15" i="18"/>
  <c r="T15" i="18"/>
  <c r="U15" i="18"/>
  <c r="V15" i="18"/>
  <c r="EH18" i="18"/>
  <c r="EF18" i="18"/>
  <c r="EE18" i="18"/>
  <c r="EG18" i="18"/>
  <c r="DB18" i="18"/>
  <c r="CY18" i="18"/>
  <c r="CZ18" i="18"/>
  <c r="DA18" i="18"/>
  <c r="BV18" i="18"/>
  <c r="BT18" i="18"/>
  <c r="BU18" i="18"/>
  <c r="BS18" i="18"/>
  <c r="AP18" i="18"/>
  <c r="AM18" i="18"/>
  <c r="AN18" i="18"/>
  <c r="AO18" i="18"/>
  <c r="J18" i="18"/>
  <c r="H18" i="18"/>
  <c r="I18" i="18"/>
  <c r="G18" i="18"/>
  <c r="DL17" i="18"/>
  <c r="DM17" i="18"/>
  <c r="DK17" i="18"/>
  <c r="DN17" i="18"/>
  <c r="CF17" i="18"/>
  <c r="CG17" i="18"/>
  <c r="CE17" i="18"/>
  <c r="CH17" i="18"/>
  <c r="AZ17" i="18"/>
  <c r="BA17" i="18"/>
  <c r="AY17" i="18"/>
  <c r="BB17" i="18"/>
  <c r="T17" i="18"/>
  <c r="U17" i="18"/>
  <c r="S17" i="18"/>
  <c r="V17" i="18"/>
  <c r="EB20" i="18"/>
  <c r="ED20" i="18"/>
  <c r="EA20" i="18"/>
  <c r="EC20" i="18"/>
  <c r="CV20" i="18"/>
  <c r="CX20" i="18"/>
  <c r="CU20" i="18"/>
  <c r="CW20" i="18"/>
  <c r="BP20" i="18"/>
  <c r="BR20" i="18"/>
  <c r="BO20" i="18"/>
  <c r="BQ20" i="18"/>
  <c r="AJ20" i="18"/>
  <c r="AL20" i="18"/>
  <c r="AI20" i="18"/>
  <c r="AK20" i="18"/>
  <c r="E21" i="18"/>
  <c r="D21" i="18"/>
  <c r="F21" i="18"/>
  <c r="C21" i="18"/>
  <c r="DN21" i="18"/>
  <c r="DM21" i="18"/>
  <c r="DL21" i="18"/>
  <c r="DK21" i="18"/>
  <c r="CG21" i="18"/>
  <c r="CF21" i="18"/>
  <c r="CE21" i="18"/>
  <c r="CH21" i="18"/>
  <c r="BA21" i="18"/>
  <c r="AZ21" i="18"/>
  <c r="AY21" i="18"/>
  <c r="BB21" i="18"/>
  <c r="U21" i="18"/>
  <c r="T21" i="18"/>
  <c r="S21" i="18"/>
  <c r="V21" i="18"/>
  <c r="ED22" i="18"/>
  <c r="EA22" i="18"/>
  <c r="EB22" i="18"/>
  <c r="EC22" i="18"/>
  <c r="CU22" i="18"/>
  <c r="CX22" i="18"/>
  <c r="CV22" i="18"/>
  <c r="CW22" i="18"/>
  <c r="BR22" i="18"/>
  <c r="BP22" i="18"/>
  <c r="BQ22" i="18"/>
  <c r="BO22" i="18"/>
  <c r="AI22" i="18"/>
  <c r="AL22" i="18"/>
  <c r="AK22" i="18"/>
  <c r="AJ22" i="18"/>
  <c r="E23" i="18"/>
  <c r="C23" i="18"/>
  <c r="F23" i="18"/>
  <c r="D23" i="18"/>
  <c r="DK23" i="18"/>
  <c r="DN23" i="18"/>
  <c r="DL23" i="18"/>
  <c r="DM23" i="18"/>
  <c r="CE23" i="18"/>
  <c r="CF23" i="18"/>
  <c r="CH23" i="18"/>
  <c r="CG23" i="18"/>
  <c r="AY23" i="18"/>
  <c r="AZ23" i="18"/>
  <c r="BA23" i="18"/>
  <c r="BB23" i="18"/>
  <c r="S23" i="18"/>
  <c r="T23" i="18"/>
  <c r="U23" i="18"/>
  <c r="V23" i="18"/>
  <c r="C8" i="43"/>
  <c r="C35" i="43" s="1"/>
  <c r="E52" i="43" l="1"/>
  <c r="E79" i="43" s="1"/>
  <c r="D52" i="43"/>
  <c r="D79" i="43" s="1"/>
  <c r="F52" i="43"/>
  <c r="F79" i="43" s="1"/>
  <c r="B23" i="43" l="1"/>
  <c r="C54" i="46" l="1"/>
  <c r="D54" i="46"/>
  <c r="E54" i="46"/>
  <c r="F54" i="46"/>
  <c r="G54" i="46"/>
  <c r="H54" i="46"/>
  <c r="I54" i="46"/>
  <c r="J54" i="46"/>
  <c r="K54" i="46"/>
  <c r="L54" i="46"/>
  <c r="M54" i="46"/>
  <c r="N54" i="46"/>
  <c r="O54" i="46"/>
  <c r="P54" i="46"/>
  <c r="Q54" i="46"/>
  <c r="R54" i="46"/>
  <c r="S54" i="46"/>
  <c r="T54" i="46"/>
  <c r="U54" i="46"/>
  <c r="V54" i="46"/>
  <c r="W54" i="46"/>
  <c r="X54" i="46"/>
  <c r="Y54" i="46"/>
  <c r="Z54" i="46"/>
  <c r="AA54" i="46"/>
  <c r="AB54" i="46"/>
  <c r="AC54" i="46"/>
  <c r="AD54" i="46"/>
  <c r="AE54" i="46"/>
  <c r="AF54" i="46"/>
  <c r="AG54" i="46"/>
  <c r="AH54" i="46"/>
  <c r="AI54" i="46"/>
  <c r="AJ54" i="46"/>
  <c r="AK54" i="46"/>
  <c r="C55" i="46"/>
  <c r="D55" i="46"/>
  <c r="E55" i="46"/>
  <c r="F55" i="46"/>
  <c r="G55" i="46"/>
  <c r="H55" i="46"/>
  <c r="I55" i="46"/>
  <c r="J55" i="46"/>
  <c r="K55" i="46"/>
  <c r="L55" i="46"/>
  <c r="M55" i="46"/>
  <c r="N55" i="46"/>
  <c r="O55" i="46"/>
  <c r="P55" i="46"/>
  <c r="Q55" i="46"/>
  <c r="R55" i="46"/>
  <c r="S55" i="46"/>
  <c r="T55" i="46"/>
  <c r="U55" i="46"/>
  <c r="V55" i="46"/>
  <c r="W55" i="46"/>
  <c r="X55" i="46"/>
  <c r="Y55" i="46"/>
  <c r="Z55" i="46"/>
  <c r="AA55" i="46"/>
  <c r="AB55" i="46"/>
  <c r="AC55" i="46"/>
  <c r="AD55" i="46"/>
  <c r="AE55" i="46"/>
  <c r="AF55" i="46"/>
  <c r="AG55" i="46"/>
  <c r="AH55" i="46"/>
  <c r="AI55" i="46"/>
  <c r="AJ55" i="46"/>
  <c r="AK55" i="46"/>
  <c r="C56" i="46"/>
  <c r="D56" i="46"/>
  <c r="E56" i="46"/>
  <c r="F56" i="46"/>
  <c r="G56" i="46"/>
  <c r="H56" i="46"/>
  <c r="I56" i="46"/>
  <c r="J56" i="46"/>
  <c r="K56" i="46"/>
  <c r="L56" i="46"/>
  <c r="M56" i="46"/>
  <c r="N56" i="46"/>
  <c r="O56" i="46"/>
  <c r="P56" i="46"/>
  <c r="Q56" i="46"/>
  <c r="R56" i="46"/>
  <c r="S56" i="46"/>
  <c r="T56" i="46"/>
  <c r="U56" i="46"/>
  <c r="V56" i="46"/>
  <c r="W56" i="46"/>
  <c r="X56" i="46"/>
  <c r="Y56" i="46"/>
  <c r="Z56" i="46"/>
  <c r="AA56" i="46"/>
  <c r="AB56" i="46"/>
  <c r="AC56" i="46"/>
  <c r="AD56" i="46"/>
  <c r="AE56" i="46"/>
  <c r="AF56" i="46"/>
  <c r="AG56" i="46"/>
  <c r="AH56" i="46"/>
  <c r="AI56" i="46"/>
  <c r="AJ56" i="46"/>
  <c r="AK56" i="46"/>
  <c r="C57" i="46"/>
  <c r="D57" i="46"/>
  <c r="E57" i="46"/>
  <c r="F57" i="46"/>
  <c r="G57" i="46"/>
  <c r="H57" i="46"/>
  <c r="I57" i="46"/>
  <c r="J57" i="46"/>
  <c r="K57" i="46"/>
  <c r="L57" i="46"/>
  <c r="M57" i="46"/>
  <c r="N57" i="46"/>
  <c r="O57" i="46"/>
  <c r="P57" i="46"/>
  <c r="Q57" i="46"/>
  <c r="R57" i="46"/>
  <c r="S57" i="46"/>
  <c r="T57" i="46"/>
  <c r="U57" i="46"/>
  <c r="V57" i="46"/>
  <c r="W57" i="46"/>
  <c r="X57" i="46"/>
  <c r="Y57" i="46"/>
  <c r="Z57" i="46"/>
  <c r="AA57" i="46"/>
  <c r="AB57" i="46"/>
  <c r="AC57" i="46"/>
  <c r="AD57" i="46"/>
  <c r="AE57" i="46"/>
  <c r="AF57" i="46"/>
  <c r="AG57" i="46"/>
  <c r="AH57" i="46"/>
  <c r="AI57" i="46"/>
  <c r="AJ57" i="46"/>
  <c r="AK57" i="46"/>
  <c r="B55" i="46"/>
  <c r="B56" i="46"/>
  <c r="B57" i="46"/>
  <c r="B54" i="46"/>
  <c r="B35" i="45" l="1"/>
  <c r="B63" i="46" s="1"/>
  <c r="B78" i="46" s="1"/>
  <c r="B34" i="45"/>
  <c r="B62" i="46" s="1"/>
  <c r="B77" i="46" s="1"/>
  <c r="B33" i="45"/>
  <c r="B61" i="46" s="1"/>
  <c r="B76" i="46" s="1"/>
  <c r="B36" i="45" l="1"/>
  <c r="B64" i="46" s="1"/>
  <c r="B60" i="46"/>
  <c r="B75" i="46" s="1"/>
  <c r="C40" i="46"/>
  <c r="D40" i="46"/>
  <c r="E40" i="46"/>
  <c r="F40" i="46"/>
  <c r="G40" i="46"/>
  <c r="H40" i="46"/>
  <c r="I40" i="46"/>
  <c r="J40" i="46"/>
  <c r="K40" i="46"/>
  <c r="L40" i="46"/>
  <c r="M40" i="46"/>
  <c r="N40" i="46"/>
  <c r="O40" i="46"/>
  <c r="P40" i="46"/>
  <c r="Q40" i="46"/>
  <c r="R40" i="46"/>
  <c r="S40" i="46"/>
  <c r="T40" i="46"/>
  <c r="U40" i="46"/>
  <c r="V40" i="46"/>
  <c r="W40" i="46"/>
  <c r="X40" i="46"/>
  <c r="Y40" i="46"/>
  <c r="Z40" i="46"/>
  <c r="AA40" i="46"/>
  <c r="AB40" i="46"/>
  <c r="AC40" i="46"/>
  <c r="AD40" i="46"/>
  <c r="AE40" i="46"/>
  <c r="AF40" i="46"/>
  <c r="AG40" i="46"/>
  <c r="AH40" i="46"/>
  <c r="AI40" i="46"/>
  <c r="AJ40" i="46"/>
  <c r="AK40" i="46"/>
  <c r="C41" i="46"/>
  <c r="D41" i="46"/>
  <c r="E41" i="46"/>
  <c r="F41" i="46"/>
  <c r="G41" i="46"/>
  <c r="H41" i="46"/>
  <c r="I41" i="46"/>
  <c r="J41" i="46"/>
  <c r="K41" i="46"/>
  <c r="L41" i="46"/>
  <c r="M41" i="46"/>
  <c r="N41" i="46"/>
  <c r="O41" i="46"/>
  <c r="P41" i="46"/>
  <c r="Q41" i="46"/>
  <c r="R41" i="46"/>
  <c r="S41" i="46"/>
  <c r="T41" i="46"/>
  <c r="U41" i="46"/>
  <c r="V41" i="46"/>
  <c r="W41" i="46"/>
  <c r="X41" i="46"/>
  <c r="Y41" i="46"/>
  <c r="Z41" i="46"/>
  <c r="AA41" i="46"/>
  <c r="AB41" i="46"/>
  <c r="AC41" i="46"/>
  <c r="AD41" i="46"/>
  <c r="AE41" i="46"/>
  <c r="AF41" i="46"/>
  <c r="AG41" i="46"/>
  <c r="AH41" i="46"/>
  <c r="AI41" i="46"/>
  <c r="AJ41" i="46"/>
  <c r="AK41" i="46"/>
  <c r="C42" i="46"/>
  <c r="D42" i="46"/>
  <c r="E42" i="46"/>
  <c r="F42" i="46"/>
  <c r="G42" i="46"/>
  <c r="H42" i="46"/>
  <c r="I42" i="46"/>
  <c r="J42" i="46"/>
  <c r="K42" i="46"/>
  <c r="L42" i="46"/>
  <c r="M42" i="46"/>
  <c r="N42" i="46"/>
  <c r="O42" i="46"/>
  <c r="P42" i="46"/>
  <c r="Q42" i="46"/>
  <c r="R42" i="46"/>
  <c r="S42" i="46"/>
  <c r="T42" i="46"/>
  <c r="U42" i="46"/>
  <c r="V42" i="46"/>
  <c r="W42" i="46"/>
  <c r="X42" i="46"/>
  <c r="Y42" i="46"/>
  <c r="Z42" i="46"/>
  <c r="AA42" i="46"/>
  <c r="AB42" i="46"/>
  <c r="AC42" i="46"/>
  <c r="AD42" i="46"/>
  <c r="AE42" i="46"/>
  <c r="AF42" i="46"/>
  <c r="AG42" i="46"/>
  <c r="AH42" i="46"/>
  <c r="AI42" i="46"/>
  <c r="AJ42" i="46"/>
  <c r="AK42" i="46"/>
  <c r="C43" i="46"/>
  <c r="D43" i="46"/>
  <c r="E43" i="46"/>
  <c r="F43" i="46"/>
  <c r="G43" i="46"/>
  <c r="H43" i="46"/>
  <c r="I43" i="46"/>
  <c r="J43" i="46"/>
  <c r="K43" i="46"/>
  <c r="L43" i="46"/>
  <c r="M43" i="46"/>
  <c r="N43" i="46"/>
  <c r="O43" i="46"/>
  <c r="P43" i="46"/>
  <c r="Q43" i="46"/>
  <c r="R43" i="46"/>
  <c r="S43" i="46"/>
  <c r="T43" i="46"/>
  <c r="U43" i="46"/>
  <c r="V43" i="46"/>
  <c r="W43" i="46"/>
  <c r="X43" i="46"/>
  <c r="Y43" i="46"/>
  <c r="Z43" i="46"/>
  <c r="AA43" i="46"/>
  <c r="AB43" i="46"/>
  <c r="AC43" i="46"/>
  <c r="AD43" i="46"/>
  <c r="AE43" i="46"/>
  <c r="AF43" i="46"/>
  <c r="AG43" i="46"/>
  <c r="AH43" i="46"/>
  <c r="AI43" i="46"/>
  <c r="AJ43" i="46"/>
  <c r="AK43" i="46"/>
  <c r="C44" i="46"/>
  <c r="D44" i="46"/>
  <c r="E44" i="46"/>
  <c r="F44" i="46"/>
  <c r="G44" i="46"/>
  <c r="H44" i="46"/>
  <c r="I44" i="46"/>
  <c r="J44" i="46"/>
  <c r="K44" i="46"/>
  <c r="L44" i="46"/>
  <c r="M44" i="46"/>
  <c r="N44" i="46"/>
  <c r="O44" i="46"/>
  <c r="P44" i="46"/>
  <c r="Q44" i="46"/>
  <c r="R44" i="46"/>
  <c r="S44" i="46"/>
  <c r="T44" i="46"/>
  <c r="U44" i="46"/>
  <c r="V44" i="46"/>
  <c r="W44" i="46"/>
  <c r="X44" i="46"/>
  <c r="Y44" i="46"/>
  <c r="Z44" i="46"/>
  <c r="AA44" i="46"/>
  <c r="AB44" i="46"/>
  <c r="AC44" i="46"/>
  <c r="AD44" i="46"/>
  <c r="AE44" i="46"/>
  <c r="AF44" i="46"/>
  <c r="AG44" i="46"/>
  <c r="AH44" i="46"/>
  <c r="AI44" i="46"/>
  <c r="AJ44" i="46"/>
  <c r="AK44" i="46"/>
  <c r="C45" i="46"/>
  <c r="D45" i="46"/>
  <c r="E45" i="46"/>
  <c r="F45" i="46"/>
  <c r="G45" i="46"/>
  <c r="H45" i="46"/>
  <c r="I45" i="46"/>
  <c r="J45" i="46"/>
  <c r="K45" i="46"/>
  <c r="L45" i="46"/>
  <c r="M45" i="46"/>
  <c r="N45" i="46"/>
  <c r="O45" i="46"/>
  <c r="P45" i="46"/>
  <c r="Q45" i="46"/>
  <c r="R45" i="46"/>
  <c r="S45" i="46"/>
  <c r="T45" i="46"/>
  <c r="U45" i="46"/>
  <c r="V45" i="46"/>
  <c r="W45" i="46"/>
  <c r="X45" i="46"/>
  <c r="Y45" i="46"/>
  <c r="Z45" i="46"/>
  <c r="AA45" i="46"/>
  <c r="AB45" i="46"/>
  <c r="AC45" i="46"/>
  <c r="AD45" i="46"/>
  <c r="AE45" i="46"/>
  <c r="AF45" i="46"/>
  <c r="AG45" i="46"/>
  <c r="AH45" i="46"/>
  <c r="AI45" i="46"/>
  <c r="AJ45" i="46"/>
  <c r="AK45" i="46"/>
  <c r="C46" i="46"/>
  <c r="D46" i="46"/>
  <c r="E46" i="46"/>
  <c r="F46" i="46"/>
  <c r="G46" i="46"/>
  <c r="H46" i="46"/>
  <c r="I46" i="46"/>
  <c r="J46" i="46"/>
  <c r="K46" i="46"/>
  <c r="L46" i="46"/>
  <c r="M46" i="46"/>
  <c r="N46" i="46"/>
  <c r="O46" i="46"/>
  <c r="P46" i="46"/>
  <c r="Q46" i="46"/>
  <c r="R46" i="46"/>
  <c r="S46" i="46"/>
  <c r="T46" i="46"/>
  <c r="U46" i="46"/>
  <c r="V46" i="46"/>
  <c r="W46" i="46"/>
  <c r="X46" i="46"/>
  <c r="Y46" i="46"/>
  <c r="Z46" i="46"/>
  <c r="AA46" i="46"/>
  <c r="AB46" i="46"/>
  <c r="AC46" i="46"/>
  <c r="AD46" i="46"/>
  <c r="AE46" i="46"/>
  <c r="AF46" i="46"/>
  <c r="AG46" i="46"/>
  <c r="AH46" i="46"/>
  <c r="AI46" i="46"/>
  <c r="AJ46" i="46"/>
  <c r="AK46" i="46"/>
  <c r="C47" i="46"/>
  <c r="D47" i="46"/>
  <c r="E47" i="46"/>
  <c r="F47" i="46"/>
  <c r="G47" i="46"/>
  <c r="H47" i="46"/>
  <c r="I47" i="46"/>
  <c r="J47" i="46"/>
  <c r="K47" i="46"/>
  <c r="L47" i="46"/>
  <c r="M47" i="46"/>
  <c r="N47" i="46"/>
  <c r="O47" i="46"/>
  <c r="P47" i="46"/>
  <c r="Q47" i="46"/>
  <c r="R47" i="46"/>
  <c r="S47" i="46"/>
  <c r="T47" i="46"/>
  <c r="U47" i="46"/>
  <c r="V47" i="46"/>
  <c r="W47" i="46"/>
  <c r="X47" i="46"/>
  <c r="Y47" i="46"/>
  <c r="Z47" i="46"/>
  <c r="AA47" i="46"/>
  <c r="AB47" i="46"/>
  <c r="AC47" i="46"/>
  <c r="AD47" i="46"/>
  <c r="AE47" i="46"/>
  <c r="AF47" i="46"/>
  <c r="AG47" i="46"/>
  <c r="AH47" i="46"/>
  <c r="AI47" i="46"/>
  <c r="AJ47" i="46"/>
  <c r="AK47" i="46"/>
  <c r="B47" i="46"/>
  <c r="B46" i="46"/>
  <c r="B45" i="46"/>
  <c r="B44" i="46"/>
  <c r="B43" i="46"/>
  <c r="B42" i="46"/>
  <c r="B41" i="46"/>
  <c r="B40" i="46"/>
  <c r="AK35" i="46"/>
  <c r="AJ35" i="46"/>
  <c r="AI35" i="46"/>
  <c r="AH35" i="46"/>
  <c r="AG35" i="46"/>
  <c r="AF35" i="46"/>
  <c r="AE35" i="46"/>
  <c r="AD35" i="46"/>
  <c r="AC35" i="46"/>
  <c r="AB35" i="46"/>
  <c r="AA35" i="46"/>
  <c r="Z35" i="46"/>
  <c r="Y35" i="46"/>
  <c r="X35" i="46"/>
  <c r="W35" i="46"/>
  <c r="V35" i="46"/>
  <c r="U35" i="46"/>
  <c r="T35" i="46"/>
  <c r="S35" i="46"/>
  <c r="R35" i="46"/>
  <c r="Q35" i="46"/>
  <c r="P35" i="46"/>
  <c r="O35" i="46"/>
  <c r="N35" i="46"/>
  <c r="M35" i="46"/>
  <c r="L35" i="46"/>
  <c r="K35" i="46"/>
  <c r="J35" i="46"/>
  <c r="I35" i="46"/>
  <c r="H35" i="46"/>
  <c r="G35" i="46"/>
  <c r="F35" i="46"/>
  <c r="E35" i="46"/>
  <c r="D35" i="46"/>
  <c r="C35" i="46"/>
  <c r="AK34" i="46"/>
  <c r="AJ34" i="46"/>
  <c r="AI34" i="46"/>
  <c r="AH34" i="46"/>
  <c r="AG34" i="46"/>
  <c r="AF34" i="46"/>
  <c r="AE34" i="46"/>
  <c r="AD34" i="46"/>
  <c r="AC34" i="46"/>
  <c r="AB34" i="46"/>
  <c r="AA34" i="46"/>
  <c r="Z34" i="46"/>
  <c r="Y34" i="46"/>
  <c r="X34" i="46"/>
  <c r="W34" i="46"/>
  <c r="V34" i="46"/>
  <c r="U34" i="46"/>
  <c r="T34" i="46"/>
  <c r="S34" i="46"/>
  <c r="R34" i="46"/>
  <c r="Q34" i="46"/>
  <c r="P34" i="46"/>
  <c r="O34" i="46"/>
  <c r="N34" i="46"/>
  <c r="M34" i="46"/>
  <c r="L34" i="46"/>
  <c r="K34" i="46"/>
  <c r="J34" i="46"/>
  <c r="I34" i="46"/>
  <c r="H34" i="46"/>
  <c r="G34" i="46"/>
  <c r="F34" i="46"/>
  <c r="E34" i="46"/>
  <c r="D34" i="46"/>
  <c r="C34" i="46"/>
  <c r="AK33" i="46"/>
  <c r="AJ33" i="46"/>
  <c r="AI33" i="46"/>
  <c r="AH33" i="46"/>
  <c r="AG33" i="46"/>
  <c r="AF33" i="46"/>
  <c r="AE33" i="46"/>
  <c r="AD33" i="46"/>
  <c r="AC33" i="46"/>
  <c r="AB33" i="46"/>
  <c r="AA33" i="46"/>
  <c r="Z33" i="46"/>
  <c r="Y33" i="46"/>
  <c r="X33" i="46"/>
  <c r="W33" i="46"/>
  <c r="V33" i="46"/>
  <c r="U33" i="46"/>
  <c r="T33" i="46"/>
  <c r="S33" i="46"/>
  <c r="R33" i="46"/>
  <c r="Q33" i="46"/>
  <c r="P33" i="46"/>
  <c r="O33" i="46"/>
  <c r="N33" i="46"/>
  <c r="M33" i="46"/>
  <c r="L33" i="46"/>
  <c r="K33" i="46"/>
  <c r="J33" i="46"/>
  <c r="I33" i="46"/>
  <c r="H33" i="46"/>
  <c r="G33" i="46"/>
  <c r="F33" i="46"/>
  <c r="E33" i="46"/>
  <c r="D33" i="46"/>
  <c r="C33" i="46"/>
  <c r="AK32" i="46"/>
  <c r="AJ32" i="46"/>
  <c r="AI32" i="46"/>
  <c r="AH32" i="46"/>
  <c r="AG32" i="46"/>
  <c r="AF32" i="46"/>
  <c r="AE32" i="46"/>
  <c r="AD32" i="46"/>
  <c r="AC32" i="46"/>
  <c r="AB32" i="46"/>
  <c r="AA32" i="46"/>
  <c r="Z32" i="46"/>
  <c r="Y32" i="46"/>
  <c r="X32" i="46"/>
  <c r="W32" i="46"/>
  <c r="V32" i="46"/>
  <c r="U32" i="46"/>
  <c r="T32" i="46"/>
  <c r="S32" i="46"/>
  <c r="R32" i="46"/>
  <c r="Q32" i="46"/>
  <c r="P32" i="46"/>
  <c r="O32" i="46"/>
  <c r="N32" i="46"/>
  <c r="M32" i="46"/>
  <c r="L32" i="46"/>
  <c r="K32" i="46"/>
  <c r="J32" i="46"/>
  <c r="I32" i="46"/>
  <c r="H32" i="46"/>
  <c r="G32" i="46"/>
  <c r="F32" i="46"/>
  <c r="E32" i="46"/>
  <c r="D32" i="46"/>
  <c r="C32" i="46"/>
  <c r="AK31" i="46"/>
  <c r="AJ31" i="46"/>
  <c r="AI31" i="46"/>
  <c r="AH31" i="46"/>
  <c r="AG31" i="46"/>
  <c r="AF31" i="46"/>
  <c r="AE31" i="46"/>
  <c r="AD31" i="46"/>
  <c r="AC31" i="46"/>
  <c r="AB31" i="46"/>
  <c r="AA31" i="46"/>
  <c r="Z31" i="46"/>
  <c r="Y31" i="46"/>
  <c r="X31" i="46"/>
  <c r="W31" i="46"/>
  <c r="V31" i="46"/>
  <c r="U31" i="46"/>
  <c r="T31" i="46"/>
  <c r="S31" i="46"/>
  <c r="R31" i="46"/>
  <c r="Q31" i="46"/>
  <c r="P31" i="46"/>
  <c r="O31" i="46"/>
  <c r="N31" i="46"/>
  <c r="M31" i="46"/>
  <c r="L31" i="46"/>
  <c r="K31" i="46"/>
  <c r="J31" i="46"/>
  <c r="I31" i="46"/>
  <c r="H31" i="46"/>
  <c r="G31" i="46"/>
  <c r="F31" i="46"/>
  <c r="E31" i="46"/>
  <c r="D31" i="46"/>
  <c r="C31" i="46"/>
  <c r="AK30" i="46"/>
  <c r="AJ30" i="46"/>
  <c r="AI30" i="46"/>
  <c r="AH30" i="46"/>
  <c r="AG30" i="46"/>
  <c r="AF30" i="46"/>
  <c r="AE30" i="46"/>
  <c r="AD30" i="46"/>
  <c r="AC30" i="46"/>
  <c r="AB30" i="46"/>
  <c r="AA30" i="46"/>
  <c r="Z30" i="46"/>
  <c r="Y30" i="46"/>
  <c r="X30" i="46"/>
  <c r="W30" i="46"/>
  <c r="V30" i="46"/>
  <c r="U30" i="46"/>
  <c r="T30" i="46"/>
  <c r="S30" i="46"/>
  <c r="R30" i="46"/>
  <c r="Q30" i="46"/>
  <c r="P30" i="46"/>
  <c r="O30" i="46"/>
  <c r="N30" i="46"/>
  <c r="M30" i="46"/>
  <c r="L30" i="46"/>
  <c r="K30" i="46"/>
  <c r="J30" i="46"/>
  <c r="I30" i="46"/>
  <c r="H30" i="46"/>
  <c r="G30" i="46"/>
  <c r="F30" i="46"/>
  <c r="E30" i="46"/>
  <c r="D30" i="46"/>
  <c r="C30" i="46"/>
  <c r="AK29" i="46"/>
  <c r="AJ29" i="46"/>
  <c r="AI29" i="46"/>
  <c r="AH29" i="46"/>
  <c r="AG29" i="46"/>
  <c r="AF29" i="46"/>
  <c r="AE29" i="46"/>
  <c r="AD29" i="46"/>
  <c r="AC29" i="46"/>
  <c r="AB29" i="46"/>
  <c r="AA29" i="46"/>
  <c r="Z29" i="46"/>
  <c r="Y29" i="46"/>
  <c r="X29" i="46"/>
  <c r="W29" i="46"/>
  <c r="V29" i="46"/>
  <c r="U29" i="46"/>
  <c r="T29" i="46"/>
  <c r="S29" i="46"/>
  <c r="R29" i="46"/>
  <c r="Q29" i="46"/>
  <c r="P29" i="46"/>
  <c r="O29" i="46"/>
  <c r="N29" i="46"/>
  <c r="M29" i="46"/>
  <c r="L29" i="46"/>
  <c r="K29" i="46"/>
  <c r="J29" i="46"/>
  <c r="I29" i="46"/>
  <c r="H29" i="46"/>
  <c r="G29" i="46"/>
  <c r="F29" i="46"/>
  <c r="E29" i="46"/>
  <c r="D29" i="46"/>
  <c r="C29" i="46"/>
  <c r="AK28" i="46"/>
  <c r="AJ28" i="46"/>
  <c r="AI28" i="46"/>
  <c r="AH28" i="46"/>
  <c r="AG28" i="46"/>
  <c r="AF28" i="46"/>
  <c r="AE28" i="46"/>
  <c r="AD28" i="46"/>
  <c r="AC28" i="46"/>
  <c r="AB28" i="46"/>
  <c r="AA28" i="46"/>
  <c r="Z28" i="46"/>
  <c r="Y28" i="46"/>
  <c r="X28" i="46"/>
  <c r="W28" i="46"/>
  <c r="V28" i="46"/>
  <c r="U28" i="46"/>
  <c r="T28" i="46"/>
  <c r="S28" i="46"/>
  <c r="R28" i="46"/>
  <c r="Q28" i="46"/>
  <c r="P28" i="46"/>
  <c r="O28" i="46"/>
  <c r="N28" i="46"/>
  <c r="M28" i="46"/>
  <c r="L28" i="46"/>
  <c r="K28" i="46"/>
  <c r="J28" i="46"/>
  <c r="I28" i="46"/>
  <c r="H28" i="46"/>
  <c r="G28" i="46"/>
  <c r="F28" i="46"/>
  <c r="E28" i="46"/>
  <c r="D28" i="46"/>
  <c r="C28" i="46"/>
  <c r="B35" i="46"/>
  <c r="B34" i="46"/>
  <c r="B33" i="46"/>
  <c r="B32" i="46"/>
  <c r="B31" i="46"/>
  <c r="B30" i="46"/>
  <c r="B29" i="46"/>
  <c r="B28" i="46"/>
  <c r="C16" i="46"/>
  <c r="D16" i="46"/>
  <c r="E16" i="46"/>
  <c r="F16" i="46"/>
  <c r="G16" i="46"/>
  <c r="H16" i="46"/>
  <c r="I16" i="46"/>
  <c r="J16" i="46"/>
  <c r="K16" i="46"/>
  <c r="L16" i="46"/>
  <c r="M16" i="46"/>
  <c r="N16" i="46"/>
  <c r="O16" i="46"/>
  <c r="P16" i="46"/>
  <c r="Q16" i="46"/>
  <c r="R16" i="46"/>
  <c r="S16" i="46"/>
  <c r="T16" i="46"/>
  <c r="U16" i="46"/>
  <c r="V16" i="46"/>
  <c r="W16" i="46"/>
  <c r="X16" i="46"/>
  <c r="Y16" i="46"/>
  <c r="Z16" i="46"/>
  <c r="AA16" i="46"/>
  <c r="AB16" i="46"/>
  <c r="AC16" i="46"/>
  <c r="AD16" i="46"/>
  <c r="AE16" i="46"/>
  <c r="AF16" i="46"/>
  <c r="AG16" i="46"/>
  <c r="AH16" i="46"/>
  <c r="AI16" i="46"/>
  <c r="AJ16" i="46"/>
  <c r="AK16" i="46"/>
  <c r="C17" i="46"/>
  <c r="D17" i="46"/>
  <c r="E17" i="46"/>
  <c r="F17" i="46"/>
  <c r="G17" i="46"/>
  <c r="H17" i="46"/>
  <c r="I17" i="46"/>
  <c r="J17" i="46"/>
  <c r="K17" i="46"/>
  <c r="L17" i="46"/>
  <c r="M17" i="46"/>
  <c r="N17" i="46"/>
  <c r="O17" i="46"/>
  <c r="P17" i="46"/>
  <c r="Q17" i="46"/>
  <c r="R17" i="46"/>
  <c r="S17" i="46"/>
  <c r="T17" i="46"/>
  <c r="U17" i="46"/>
  <c r="V17" i="46"/>
  <c r="W17" i="46"/>
  <c r="X17" i="46"/>
  <c r="Y17" i="46"/>
  <c r="Z17" i="46"/>
  <c r="AA17" i="46"/>
  <c r="AB17" i="46"/>
  <c r="AC17" i="46"/>
  <c r="AD17" i="46"/>
  <c r="AE17" i="46"/>
  <c r="AF17" i="46"/>
  <c r="AG17" i="46"/>
  <c r="AH17" i="46"/>
  <c r="AI17" i="46"/>
  <c r="AJ17" i="46"/>
  <c r="AK17" i="46"/>
  <c r="C18" i="46"/>
  <c r="D18" i="46"/>
  <c r="E18" i="46"/>
  <c r="F18" i="46"/>
  <c r="G18" i="46"/>
  <c r="H18" i="46"/>
  <c r="I18" i="46"/>
  <c r="J18" i="46"/>
  <c r="K18" i="46"/>
  <c r="L18" i="46"/>
  <c r="M18" i="46"/>
  <c r="N18" i="46"/>
  <c r="O18" i="46"/>
  <c r="P18" i="46"/>
  <c r="Q18" i="46"/>
  <c r="R18" i="46"/>
  <c r="S18" i="46"/>
  <c r="T18" i="46"/>
  <c r="U18" i="46"/>
  <c r="V18" i="46"/>
  <c r="W18" i="46"/>
  <c r="X18" i="46"/>
  <c r="Y18" i="46"/>
  <c r="Z18" i="46"/>
  <c r="AA18" i="46"/>
  <c r="AB18" i="46"/>
  <c r="AC18" i="46"/>
  <c r="AD18" i="46"/>
  <c r="AE18" i="46"/>
  <c r="AF18" i="46"/>
  <c r="AG18" i="46"/>
  <c r="AH18" i="46"/>
  <c r="AI18" i="46"/>
  <c r="AJ18" i="46"/>
  <c r="AK18" i="46"/>
  <c r="C19" i="46"/>
  <c r="D19" i="46"/>
  <c r="E19" i="46"/>
  <c r="F19" i="46"/>
  <c r="G19" i="46"/>
  <c r="H19" i="46"/>
  <c r="I19" i="46"/>
  <c r="J19" i="46"/>
  <c r="K19" i="46"/>
  <c r="L19" i="46"/>
  <c r="M19" i="46"/>
  <c r="N19" i="46"/>
  <c r="O19" i="46"/>
  <c r="P19" i="46"/>
  <c r="Q19" i="46"/>
  <c r="R19" i="46"/>
  <c r="S19" i="46"/>
  <c r="T19" i="46"/>
  <c r="U19" i="46"/>
  <c r="V19" i="46"/>
  <c r="W19" i="46"/>
  <c r="X19" i="46"/>
  <c r="Y19" i="46"/>
  <c r="Z19" i="46"/>
  <c r="AA19" i="46"/>
  <c r="AB19" i="46"/>
  <c r="AC19" i="46"/>
  <c r="AD19" i="46"/>
  <c r="AE19" i="46"/>
  <c r="AF19" i="46"/>
  <c r="AG19" i="46"/>
  <c r="AH19" i="46"/>
  <c r="AI19" i="46"/>
  <c r="AJ19" i="46"/>
  <c r="AK19" i="46"/>
  <c r="C20" i="46"/>
  <c r="D20" i="46"/>
  <c r="E20" i="46"/>
  <c r="F20" i="46"/>
  <c r="G20" i="46"/>
  <c r="H20" i="46"/>
  <c r="I20" i="46"/>
  <c r="J20" i="46"/>
  <c r="K20" i="46"/>
  <c r="L20" i="46"/>
  <c r="M20" i="46"/>
  <c r="N20" i="46"/>
  <c r="O20" i="46"/>
  <c r="P20" i="46"/>
  <c r="Q20" i="46"/>
  <c r="R20" i="46"/>
  <c r="S20" i="46"/>
  <c r="T20" i="46"/>
  <c r="U20" i="46"/>
  <c r="V20" i="46"/>
  <c r="W20" i="46"/>
  <c r="X20" i="46"/>
  <c r="Y20" i="46"/>
  <c r="Z20" i="46"/>
  <c r="AA20" i="46"/>
  <c r="AB20" i="46"/>
  <c r="AC20" i="46"/>
  <c r="AD20" i="46"/>
  <c r="AE20" i="46"/>
  <c r="AF20" i="46"/>
  <c r="AG20" i="46"/>
  <c r="AH20" i="46"/>
  <c r="AI20" i="46"/>
  <c r="AJ20" i="46"/>
  <c r="AK20" i="46"/>
  <c r="C21" i="46"/>
  <c r="D21" i="46"/>
  <c r="E21" i="46"/>
  <c r="F21" i="46"/>
  <c r="G21" i="46"/>
  <c r="H21" i="46"/>
  <c r="I21" i="46"/>
  <c r="J21" i="46"/>
  <c r="K21" i="46"/>
  <c r="L21" i="46"/>
  <c r="M21" i="46"/>
  <c r="N21" i="46"/>
  <c r="O21" i="46"/>
  <c r="P21" i="46"/>
  <c r="Q21" i="46"/>
  <c r="R21" i="46"/>
  <c r="S21" i="46"/>
  <c r="T21" i="46"/>
  <c r="U21" i="46"/>
  <c r="V21" i="46"/>
  <c r="W21" i="46"/>
  <c r="X21" i="46"/>
  <c r="Y21" i="46"/>
  <c r="Z21" i="46"/>
  <c r="AA21" i="46"/>
  <c r="AB21" i="46"/>
  <c r="AC21" i="46"/>
  <c r="AD21" i="46"/>
  <c r="AE21" i="46"/>
  <c r="AF21" i="46"/>
  <c r="AG21" i="46"/>
  <c r="AH21" i="46"/>
  <c r="AI21" i="46"/>
  <c r="AJ21" i="46"/>
  <c r="AK21" i="46"/>
  <c r="C22" i="46"/>
  <c r="D22" i="46"/>
  <c r="E22" i="46"/>
  <c r="F22" i="46"/>
  <c r="G22" i="46"/>
  <c r="H22" i="46"/>
  <c r="I22" i="46"/>
  <c r="J22" i="46"/>
  <c r="K22" i="46"/>
  <c r="L22" i="46"/>
  <c r="M22" i="46"/>
  <c r="N22" i="46"/>
  <c r="O22" i="46"/>
  <c r="P22" i="46"/>
  <c r="Q22" i="46"/>
  <c r="R22" i="46"/>
  <c r="S22" i="46"/>
  <c r="T22" i="46"/>
  <c r="U22" i="46"/>
  <c r="V22" i="46"/>
  <c r="W22" i="46"/>
  <c r="X22" i="46"/>
  <c r="Y22" i="46"/>
  <c r="Z22" i="46"/>
  <c r="AA22" i="46"/>
  <c r="AB22" i="46"/>
  <c r="AC22" i="46"/>
  <c r="AD22" i="46"/>
  <c r="AE22" i="46"/>
  <c r="AF22" i="46"/>
  <c r="AG22" i="46"/>
  <c r="AH22" i="46"/>
  <c r="AI22" i="46"/>
  <c r="AJ22" i="46"/>
  <c r="AK22" i="46"/>
  <c r="C23" i="46"/>
  <c r="D23" i="46"/>
  <c r="E23" i="46"/>
  <c r="F23" i="46"/>
  <c r="G23" i="46"/>
  <c r="H23" i="46"/>
  <c r="I23" i="46"/>
  <c r="J23" i="46"/>
  <c r="K23" i="46"/>
  <c r="L23" i="46"/>
  <c r="M23" i="46"/>
  <c r="N23" i="46"/>
  <c r="O23" i="46"/>
  <c r="P23" i="46"/>
  <c r="Q23" i="46"/>
  <c r="R23" i="46"/>
  <c r="S23" i="46"/>
  <c r="T23" i="46"/>
  <c r="U23" i="46"/>
  <c r="V23" i="46"/>
  <c r="W23" i="46"/>
  <c r="X23" i="46"/>
  <c r="Y23" i="46"/>
  <c r="Z23" i="46"/>
  <c r="AA23" i="46"/>
  <c r="AB23" i="46"/>
  <c r="AC23" i="46"/>
  <c r="AD23" i="46"/>
  <c r="AE23" i="46"/>
  <c r="AF23" i="46"/>
  <c r="AG23" i="46"/>
  <c r="AH23" i="46"/>
  <c r="AI23" i="46"/>
  <c r="AJ23" i="46"/>
  <c r="AK23" i="46"/>
  <c r="B23" i="46"/>
  <c r="B22" i="46"/>
  <c r="B21" i="46"/>
  <c r="B20" i="46"/>
  <c r="B19" i="46"/>
  <c r="B18" i="46"/>
  <c r="B17" i="46"/>
  <c r="B16" i="46"/>
  <c r="AK11" i="46" l="1"/>
  <c r="AJ11" i="46"/>
  <c r="AI11" i="46"/>
  <c r="AH11" i="46"/>
  <c r="AG11" i="46"/>
  <c r="AF11" i="46"/>
  <c r="AE11" i="46"/>
  <c r="AD11" i="46"/>
  <c r="AC11" i="46"/>
  <c r="AB11" i="46"/>
  <c r="AA11" i="46"/>
  <c r="Z11" i="46"/>
  <c r="Y11" i="46"/>
  <c r="X11" i="46"/>
  <c r="W11" i="46"/>
  <c r="V11" i="46"/>
  <c r="U11" i="46"/>
  <c r="T11" i="46"/>
  <c r="S11" i="46"/>
  <c r="R11" i="46"/>
  <c r="Q11" i="46"/>
  <c r="P11" i="46"/>
  <c r="O11" i="46"/>
  <c r="N11" i="46"/>
  <c r="M11" i="46"/>
  <c r="L11" i="46"/>
  <c r="K11" i="46"/>
  <c r="J11" i="46"/>
  <c r="I11" i="46"/>
  <c r="H11" i="46"/>
  <c r="G11" i="46"/>
  <c r="F11" i="46"/>
  <c r="E11" i="46"/>
  <c r="D11" i="46"/>
  <c r="C11" i="46"/>
  <c r="AK10" i="46"/>
  <c r="AJ10" i="46"/>
  <c r="AI10" i="46"/>
  <c r="AH10" i="46"/>
  <c r="AG10" i="46"/>
  <c r="AF10" i="46"/>
  <c r="AE10" i="46"/>
  <c r="AD10" i="46"/>
  <c r="AC10" i="46"/>
  <c r="AB10" i="46"/>
  <c r="AA10" i="46"/>
  <c r="Z10" i="46"/>
  <c r="Y10" i="46"/>
  <c r="X10" i="46"/>
  <c r="W10" i="46"/>
  <c r="V10" i="46"/>
  <c r="U10" i="46"/>
  <c r="T10" i="46"/>
  <c r="S10" i="46"/>
  <c r="R10" i="46"/>
  <c r="Q10" i="46"/>
  <c r="P10" i="46"/>
  <c r="O10" i="46"/>
  <c r="N10" i="46"/>
  <c r="M10" i="46"/>
  <c r="L10" i="46"/>
  <c r="K10" i="46"/>
  <c r="J10" i="46"/>
  <c r="I10" i="46"/>
  <c r="H10" i="46"/>
  <c r="G10" i="46"/>
  <c r="F10" i="46"/>
  <c r="E10" i="46"/>
  <c r="D10" i="46"/>
  <c r="C10" i="46"/>
  <c r="AK9" i="46"/>
  <c r="AJ9" i="46"/>
  <c r="AI9" i="46"/>
  <c r="AH9" i="46"/>
  <c r="AG9" i="46"/>
  <c r="AF9" i="46"/>
  <c r="AE9" i="46"/>
  <c r="AD9" i="46"/>
  <c r="AC9" i="46"/>
  <c r="AB9" i="46"/>
  <c r="AA9" i="46"/>
  <c r="Z9" i="46"/>
  <c r="Y9" i="46"/>
  <c r="X9" i="46"/>
  <c r="W9" i="46"/>
  <c r="V9" i="46"/>
  <c r="U9" i="46"/>
  <c r="T9" i="46"/>
  <c r="S9" i="46"/>
  <c r="R9" i="46"/>
  <c r="Q9" i="46"/>
  <c r="P9" i="46"/>
  <c r="O9" i="46"/>
  <c r="N9" i="46"/>
  <c r="M9" i="46"/>
  <c r="L9" i="46"/>
  <c r="K9" i="46"/>
  <c r="J9" i="46"/>
  <c r="I9" i="46"/>
  <c r="H9" i="46"/>
  <c r="G9" i="46"/>
  <c r="F9" i="46"/>
  <c r="E9" i="46"/>
  <c r="D9" i="46"/>
  <c r="C9" i="46"/>
  <c r="AK8" i="46"/>
  <c r="AJ8" i="46"/>
  <c r="AI8" i="46"/>
  <c r="AH8" i="46"/>
  <c r="AG8" i="46"/>
  <c r="AF8" i="46"/>
  <c r="AE8" i="46"/>
  <c r="AD8" i="46"/>
  <c r="AC8" i="46"/>
  <c r="AB8" i="46"/>
  <c r="AA8" i="46"/>
  <c r="Z8" i="46"/>
  <c r="Y8" i="46"/>
  <c r="X8" i="46"/>
  <c r="W8" i="46"/>
  <c r="V8" i="46"/>
  <c r="U8" i="46"/>
  <c r="T8" i="46"/>
  <c r="S8" i="46"/>
  <c r="R8" i="46"/>
  <c r="Q8" i="46"/>
  <c r="P8" i="46"/>
  <c r="O8" i="46"/>
  <c r="N8" i="46"/>
  <c r="M8" i="46"/>
  <c r="L8" i="46"/>
  <c r="K8" i="46"/>
  <c r="J8" i="46"/>
  <c r="I8" i="46"/>
  <c r="H8" i="46"/>
  <c r="G8" i="46"/>
  <c r="F8" i="46"/>
  <c r="E8" i="46"/>
  <c r="D8" i="46"/>
  <c r="C8" i="46"/>
  <c r="AK7" i="46"/>
  <c r="AJ7" i="46"/>
  <c r="AI7" i="46"/>
  <c r="AH7" i="46"/>
  <c r="AG7" i="46"/>
  <c r="AF7" i="46"/>
  <c r="AE7" i="46"/>
  <c r="AD7" i="46"/>
  <c r="AC7" i="46"/>
  <c r="AB7" i="46"/>
  <c r="AA7" i="46"/>
  <c r="Z7" i="46"/>
  <c r="Y7" i="46"/>
  <c r="X7" i="46"/>
  <c r="W7" i="46"/>
  <c r="V7" i="46"/>
  <c r="U7" i="46"/>
  <c r="T7" i="46"/>
  <c r="S7" i="46"/>
  <c r="R7" i="46"/>
  <c r="Q7" i="46"/>
  <c r="P7" i="46"/>
  <c r="O7" i="46"/>
  <c r="N7" i="46"/>
  <c r="M7" i="46"/>
  <c r="L7" i="46"/>
  <c r="K7" i="46"/>
  <c r="J7" i="46"/>
  <c r="I7" i="46"/>
  <c r="H7" i="46"/>
  <c r="G7" i="46"/>
  <c r="F7" i="46"/>
  <c r="E7" i="46"/>
  <c r="D7" i="46"/>
  <c r="C7" i="46"/>
  <c r="AK6" i="46"/>
  <c r="AJ6" i="46"/>
  <c r="AI6" i="46"/>
  <c r="AH6" i="46"/>
  <c r="AG6" i="46"/>
  <c r="AF6" i="46"/>
  <c r="AE6" i="46"/>
  <c r="AD6" i="46"/>
  <c r="AC6" i="46"/>
  <c r="AB6" i="46"/>
  <c r="AA6" i="46"/>
  <c r="Z6" i="46"/>
  <c r="Y6" i="46"/>
  <c r="X6" i="46"/>
  <c r="W6" i="46"/>
  <c r="V6" i="46"/>
  <c r="U6" i="46"/>
  <c r="T6" i="46"/>
  <c r="S6" i="46"/>
  <c r="R6" i="46"/>
  <c r="Q6" i="46"/>
  <c r="P6" i="46"/>
  <c r="O6" i="46"/>
  <c r="N6" i="46"/>
  <c r="M6" i="46"/>
  <c r="L6" i="46"/>
  <c r="K6" i="46"/>
  <c r="J6" i="46"/>
  <c r="I6" i="46"/>
  <c r="H6" i="46"/>
  <c r="G6" i="46"/>
  <c r="F6" i="46"/>
  <c r="E6" i="46"/>
  <c r="D6" i="46"/>
  <c r="C6" i="46"/>
  <c r="AK5" i="46"/>
  <c r="AJ5" i="46"/>
  <c r="AI5" i="46"/>
  <c r="AH5" i="46"/>
  <c r="AG5" i="46"/>
  <c r="AF5" i="46"/>
  <c r="AE5" i="46"/>
  <c r="AD5" i="46"/>
  <c r="AC5" i="46"/>
  <c r="AB5" i="46"/>
  <c r="AA5" i="46"/>
  <c r="Z5" i="46"/>
  <c r="Y5" i="46"/>
  <c r="X5" i="46"/>
  <c r="W5" i="46"/>
  <c r="V5" i="46"/>
  <c r="U5" i="46"/>
  <c r="T5" i="46"/>
  <c r="S5" i="46"/>
  <c r="R5" i="46"/>
  <c r="Q5" i="46"/>
  <c r="P5" i="46"/>
  <c r="O5" i="46"/>
  <c r="N5" i="46"/>
  <c r="M5" i="46"/>
  <c r="L5" i="46"/>
  <c r="K5" i="46"/>
  <c r="J5" i="46"/>
  <c r="I5" i="46"/>
  <c r="H5" i="46"/>
  <c r="G5" i="46"/>
  <c r="F5" i="46"/>
  <c r="E5" i="46"/>
  <c r="D5" i="46"/>
  <c r="C5" i="46"/>
  <c r="AK4" i="46"/>
  <c r="AJ4" i="46"/>
  <c r="AI4" i="46"/>
  <c r="AH4" i="46"/>
  <c r="AG4" i="46"/>
  <c r="AF4" i="46"/>
  <c r="AE4" i="46"/>
  <c r="AD4" i="46"/>
  <c r="AC4" i="46"/>
  <c r="AB4" i="46"/>
  <c r="AA4" i="46"/>
  <c r="Z4" i="46"/>
  <c r="Y4" i="46"/>
  <c r="X4" i="46"/>
  <c r="W4" i="46"/>
  <c r="V4" i="46"/>
  <c r="U4" i="46"/>
  <c r="T4" i="46"/>
  <c r="S4" i="46"/>
  <c r="R4" i="46"/>
  <c r="Q4" i="46"/>
  <c r="P4" i="46"/>
  <c r="O4" i="46"/>
  <c r="N4" i="46"/>
  <c r="M4" i="46"/>
  <c r="L4" i="46"/>
  <c r="K4" i="46"/>
  <c r="J4" i="46"/>
  <c r="I4" i="46"/>
  <c r="H4" i="46"/>
  <c r="G4" i="46"/>
  <c r="F4" i="46"/>
  <c r="E4" i="46"/>
  <c r="D4" i="46"/>
  <c r="C4" i="46"/>
  <c r="B11" i="46"/>
  <c r="B10" i="46"/>
  <c r="B9" i="46"/>
  <c r="B8" i="46"/>
  <c r="B7" i="46"/>
  <c r="B6" i="46"/>
  <c r="B5" i="46"/>
  <c r="B4" i="46"/>
  <c r="J15" i="47" l="1"/>
  <c r="D15" i="47"/>
  <c r="E15" i="47"/>
  <c r="F15" i="47"/>
  <c r="G15" i="47"/>
  <c r="H15" i="47"/>
  <c r="I15" i="47"/>
  <c r="K15" i="47"/>
  <c r="C15" i="47"/>
  <c r="D47" i="47"/>
  <c r="E47" i="47"/>
  <c r="F47" i="47"/>
  <c r="G47" i="47"/>
  <c r="H47" i="47"/>
  <c r="J47" i="47"/>
  <c r="K47" i="47"/>
  <c r="L47" i="47"/>
  <c r="M47" i="47"/>
  <c r="N47" i="47"/>
  <c r="O47" i="47"/>
  <c r="P47" i="47"/>
  <c r="Q47" i="47"/>
  <c r="R47" i="47"/>
  <c r="S47" i="47"/>
  <c r="T47" i="47"/>
  <c r="U47" i="47"/>
  <c r="V47" i="47"/>
  <c r="W47" i="47"/>
  <c r="X47" i="47"/>
  <c r="Y47" i="47"/>
  <c r="Z47" i="47"/>
  <c r="AA47" i="47"/>
  <c r="AB47" i="47"/>
  <c r="AC47" i="47"/>
  <c r="AD47" i="47"/>
  <c r="AE47" i="47"/>
  <c r="AF47" i="47"/>
  <c r="AG47" i="47"/>
  <c r="AH47" i="47"/>
  <c r="AI47" i="47"/>
  <c r="AJ47" i="47"/>
  <c r="AK47" i="47"/>
  <c r="AL47" i="47"/>
  <c r="AM47" i="47"/>
  <c r="AN47" i="47"/>
  <c r="AO47" i="47"/>
  <c r="AP47" i="47" l="1"/>
  <c r="B71" i="43" l="1"/>
  <c r="B72" i="43"/>
  <c r="B73" i="43"/>
  <c r="B70" i="43"/>
  <c r="B29" i="43"/>
  <c r="B28" i="43"/>
  <c r="B27" i="43"/>
  <c r="B26" i="43"/>
  <c r="C71" i="43"/>
  <c r="C72" i="43"/>
  <c r="C73" i="43"/>
  <c r="C70" i="43"/>
  <c r="AJ71" i="46"/>
  <c r="AI71" i="46"/>
  <c r="AH71" i="46"/>
  <c r="AG71" i="46"/>
  <c r="AF71" i="46"/>
  <c r="AE71" i="46"/>
  <c r="AD71" i="46"/>
  <c r="AC71" i="46"/>
  <c r="AB71" i="46"/>
  <c r="Z71" i="46"/>
  <c r="Y71" i="46"/>
  <c r="X71" i="46"/>
  <c r="W71" i="46"/>
  <c r="V71" i="46"/>
  <c r="U71" i="46"/>
  <c r="T71" i="46"/>
  <c r="S71" i="46"/>
  <c r="R71" i="46"/>
  <c r="P71" i="46"/>
  <c r="O71" i="46"/>
  <c r="N71" i="46"/>
  <c r="M71" i="46"/>
  <c r="L71" i="46"/>
  <c r="K71" i="46"/>
  <c r="J71" i="46"/>
  <c r="I71" i="46"/>
  <c r="H71" i="46"/>
  <c r="G71" i="46"/>
  <c r="F71" i="46"/>
  <c r="E71" i="46"/>
  <c r="D71" i="46"/>
  <c r="C71" i="46"/>
  <c r="AF69" i="46"/>
  <c r="AD69" i="46"/>
  <c r="AB69" i="46"/>
  <c r="Z69" i="46"/>
  <c r="X69" i="46"/>
  <c r="V69" i="46"/>
  <c r="T69" i="46"/>
  <c r="R69" i="46"/>
  <c r="P69" i="46"/>
  <c r="N69" i="46"/>
  <c r="L69" i="46"/>
  <c r="J69" i="46"/>
  <c r="H69" i="46"/>
  <c r="F69" i="46"/>
  <c r="D69" i="46"/>
  <c r="AJ49" i="46"/>
  <c r="AH49" i="46"/>
  <c r="AF49" i="46"/>
  <c r="AD49" i="46"/>
  <c r="AB49" i="46"/>
  <c r="Z49" i="46"/>
  <c r="X49" i="46"/>
  <c r="V49" i="46"/>
  <c r="T49" i="46"/>
  <c r="R49" i="46"/>
  <c r="P49" i="46"/>
  <c r="N49" i="46"/>
  <c r="L49" i="46"/>
  <c r="J49" i="46"/>
  <c r="H49" i="46"/>
  <c r="F49" i="46"/>
  <c r="D49" i="46"/>
  <c r="B49" i="46"/>
  <c r="B79" i="46" l="1"/>
  <c r="C187" i="43" s="1"/>
  <c r="AK71" i="46"/>
  <c r="AA71" i="46"/>
  <c r="Q71" i="46"/>
  <c r="D70" i="46"/>
  <c r="F70" i="46"/>
  <c r="H70" i="46"/>
  <c r="J70" i="46"/>
  <c r="L70" i="46"/>
  <c r="N70" i="46"/>
  <c r="P70" i="46"/>
  <c r="R70" i="46"/>
  <c r="T70" i="46"/>
  <c r="V70" i="46"/>
  <c r="X70" i="46"/>
  <c r="Z70" i="46"/>
  <c r="AB70" i="46"/>
  <c r="AD70" i="46"/>
  <c r="AF70" i="46"/>
  <c r="AH70" i="46"/>
  <c r="AJ70" i="46"/>
  <c r="AH69" i="46"/>
  <c r="AJ69" i="46"/>
  <c r="C68" i="46"/>
  <c r="E68" i="46"/>
  <c r="G68" i="46"/>
  <c r="I68" i="46"/>
  <c r="K68" i="46"/>
  <c r="M68" i="46"/>
  <c r="O68" i="46"/>
  <c r="S68" i="46"/>
  <c r="U68" i="46"/>
  <c r="W68" i="46"/>
  <c r="Y68" i="46"/>
  <c r="AA68" i="46"/>
  <c r="AC68" i="46"/>
  <c r="AE68" i="46"/>
  <c r="AG68" i="46"/>
  <c r="AI68" i="46"/>
  <c r="C69" i="46"/>
  <c r="E69" i="46"/>
  <c r="G69" i="46"/>
  <c r="I69" i="46"/>
  <c r="K69" i="46"/>
  <c r="M69" i="46"/>
  <c r="O69" i="46"/>
  <c r="S69" i="46"/>
  <c r="U69" i="46"/>
  <c r="W69" i="46"/>
  <c r="Y69" i="46"/>
  <c r="AC69" i="46"/>
  <c r="AE69" i="46"/>
  <c r="AG69" i="46"/>
  <c r="AI69" i="46"/>
  <c r="C70" i="46"/>
  <c r="E70" i="46"/>
  <c r="G70" i="46"/>
  <c r="I70" i="46"/>
  <c r="K70" i="46"/>
  <c r="M70" i="46"/>
  <c r="O70" i="46"/>
  <c r="S70" i="46"/>
  <c r="U70" i="46"/>
  <c r="W70" i="46"/>
  <c r="Y70" i="46"/>
  <c r="AA70" i="46"/>
  <c r="AC70" i="46"/>
  <c r="AE70" i="46"/>
  <c r="AG70" i="46"/>
  <c r="AI70" i="46"/>
  <c r="AK70" i="46"/>
  <c r="Q70" i="46"/>
  <c r="AK69" i="46"/>
  <c r="AA69" i="46"/>
  <c r="Q69" i="46"/>
  <c r="AJ68" i="46"/>
  <c r="AH68" i="46"/>
  <c r="AF68" i="46"/>
  <c r="AD68" i="46"/>
  <c r="AB68" i="46"/>
  <c r="Z68" i="46"/>
  <c r="X68" i="46"/>
  <c r="V68" i="46"/>
  <c r="T68" i="46"/>
  <c r="R68" i="46"/>
  <c r="P68" i="46"/>
  <c r="N68" i="46"/>
  <c r="L68" i="46"/>
  <c r="J68" i="46"/>
  <c r="H68" i="46"/>
  <c r="F68" i="46"/>
  <c r="D68" i="46"/>
  <c r="AK49" i="46"/>
  <c r="AK72" i="46" s="1"/>
  <c r="AI49" i="46"/>
  <c r="AI72" i="46" s="1"/>
  <c r="AG49" i="46"/>
  <c r="AG72" i="46" s="1"/>
  <c r="AE49" i="46"/>
  <c r="AE72" i="46" s="1"/>
  <c r="AC49" i="46"/>
  <c r="AC72" i="46" s="1"/>
  <c r="AA49" i="46"/>
  <c r="AA72" i="46" s="1"/>
  <c r="Y49" i="46"/>
  <c r="Y72" i="46" s="1"/>
  <c r="W49" i="46"/>
  <c r="W72" i="46" s="1"/>
  <c r="U49" i="46"/>
  <c r="U72" i="46" s="1"/>
  <c r="S49" i="46"/>
  <c r="S72" i="46" s="1"/>
  <c r="Q49" i="46"/>
  <c r="Q72" i="46" s="1"/>
  <c r="O49" i="46"/>
  <c r="O72" i="46" s="1"/>
  <c r="M49" i="46"/>
  <c r="M72" i="46" s="1"/>
  <c r="K49" i="46"/>
  <c r="K72" i="46" s="1"/>
  <c r="I49" i="46"/>
  <c r="I72" i="46" s="1"/>
  <c r="G49" i="46"/>
  <c r="G72" i="46" s="1"/>
  <c r="E49" i="46"/>
  <c r="E72" i="46" s="1"/>
  <c r="C49" i="46"/>
  <c r="C72" i="46" s="1"/>
  <c r="AK68" i="46"/>
  <c r="Q68" i="46"/>
  <c r="K27" i="18"/>
  <c r="L27" i="18"/>
  <c r="M27" i="18"/>
  <c r="N27" i="18"/>
  <c r="O27" i="18"/>
  <c r="P27" i="18"/>
  <c r="Q27" i="18"/>
  <c r="R27" i="18"/>
  <c r="S27" i="18"/>
  <c r="T27" i="18"/>
  <c r="U27" i="18"/>
  <c r="V27" i="18"/>
  <c r="W27" i="18"/>
  <c r="X27" i="18"/>
  <c r="Y27" i="18"/>
  <c r="Z27" i="18"/>
  <c r="AA27" i="18"/>
  <c r="AB27" i="18"/>
  <c r="AC27" i="18"/>
  <c r="AD27" i="18"/>
  <c r="AE27" i="18"/>
  <c r="AF27" i="18"/>
  <c r="AG27" i="18"/>
  <c r="AH27" i="18"/>
  <c r="AI27" i="18"/>
  <c r="AJ27" i="18"/>
  <c r="AK27" i="18"/>
  <c r="AL27" i="18"/>
  <c r="AM27" i="18"/>
  <c r="AN27" i="18"/>
  <c r="AO27" i="18"/>
  <c r="AP27" i="18"/>
  <c r="AQ27" i="18"/>
  <c r="AR27" i="18"/>
  <c r="AS27" i="18"/>
  <c r="AT27" i="18"/>
  <c r="AU27" i="18"/>
  <c r="AV27" i="18"/>
  <c r="AW27" i="18"/>
  <c r="AX27" i="18"/>
  <c r="AY27" i="18"/>
  <c r="AZ27" i="18"/>
  <c r="BA27" i="18"/>
  <c r="BB27" i="18"/>
  <c r="BC27" i="18"/>
  <c r="BD27" i="18"/>
  <c r="BE27" i="18"/>
  <c r="BF27" i="18"/>
  <c r="BG27" i="18"/>
  <c r="BH27" i="18"/>
  <c r="BI27" i="18"/>
  <c r="BJ27" i="18"/>
  <c r="BK27" i="18"/>
  <c r="BL27" i="18"/>
  <c r="BM27" i="18"/>
  <c r="BN27" i="18"/>
  <c r="BO27" i="18"/>
  <c r="BP27" i="18"/>
  <c r="BQ27" i="18"/>
  <c r="BR27" i="18"/>
  <c r="BS27" i="18"/>
  <c r="BT27" i="18"/>
  <c r="BU27" i="18"/>
  <c r="BV27" i="18"/>
  <c r="BW27" i="18"/>
  <c r="BX27" i="18"/>
  <c r="BY27" i="18"/>
  <c r="BZ27" i="18"/>
  <c r="CA27" i="18"/>
  <c r="CB27" i="18"/>
  <c r="CC27" i="18"/>
  <c r="CD27" i="18"/>
  <c r="CE27" i="18"/>
  <c r="CF27" i="18"/>
  <c r="CG27" i="18"/>
  <c r="CH27" i="18"/>
  <c r="CI27" i="18"/>
  <c r="CJ27" i="18"/>
  <c r="CK27" i="18"/>
  <c r="CL27" i="18"/>
  <c r="CM27" i="18"/>
  <c r="CN27" i="18"/>
  <c r="CO27" i="18"/>
  <c r="CP27" i="18"/>
  <c r="CQ27" i="18"/>
  <c r="CR27" i="18"/>
  <c r="CS27" i="18"/>
  <c r="CT27" i="18"/>
  <c r="CU27" i="18"/>
  <c r="CV27" i="18"/>
  <c r="CW27" i="18"/>
  <c r="CX27" i="18"/>
  <c r="CY27" i="18"/>
  <c r="CZ27" i="18"/>
  <c r="DA27" i="18"/>
  <c r="DB27" i="18"/>
  <c r="DC27" i="18"/>
  <c r="DD27" i="18"/>
  <c r="DE27" i="18"/>
  <c r="DF27" i="18"/>
  <c r="DG27" i="18"/>
  <c r="DH27" i="18"/>
  <c r="DI27" i="18"/>
  <c r="DJ27" i="18"/>
  <c r="DK27" i="18"/>
  <c r="DL27" i="18"/>
  <c r="DM27" i="18"/>
  <c r="DN27" i="18"/>
  <c r="DO27" i="18"/>
  <c r="DP27" i="18"/>
  <c r="DQ27" i="18"/>
  <c r="DR27" i="18"/>
  <c r="DS27" i="18"/>
  <c r="DT27" i="18"/>
  <c r="DU27" i="18"/>
  <c r="DV27" i="18"/>
  <c r="DW27" i="18"/>
  <c r="DX27" i="18"/>
  <c r="DY27" i="18"/>
  <c r="DZ27" i="18"/>
  <c r="EA27" i="18"/>
  <c r="EB27" i="18"/>
  <c r="EC27" i="18"/>
  <c r="ED27" i="18"/>
  <c r="EE27" i="18"/>
  <c r="EF27" i="18"/>
  <c r="EG27" i="18"/>
  <c r="EH27" i="18"/>
  <c r="EI27" i="18"/>
  <c r="EJ27" i="18"/>
  <c r="EK27" i="18"/>
  <c r="EL27" i="18"/>
  <c r="EM27" i="18"/>
  <c r="EN27" i="18"/>
  <c r="EO27" i="18"/>
  <c r="EP27" i="18"/>
  <c r="G27" i="18"/>
  <c r="H27" i="18"/>
  <c r="I27" i="18"/>
  <c r="J27" i="18"/>
  <c r="D27" i="18"/>
  <c r="E27" i="18"/>
  <c r="F27" i="18"/>
  <c r="C27" i="18"/>
  <c r="C186" i="43"/>
  <c r="D186" i="43" s="1"/>
  <c r="C176" i="24"/>
  <c r="F1" i="24" s="1"/>
  <c r="D188" i="43" l="1"/>
  <c r="I1" i="43" s="1"/>
  <c r="D176" i="24"/>
  <c r="I1" i="24" s="1"/>
  <c r="C188" i="43"/>
  <c r="F1" i="43" s="1"/>
  <c r="AH72" i="46"/>
  <c r="AD72" i="46"/>
  <c r="Z72" i="46"/>
  <c r="V72" i="46"/>
  <c r="R72" i="46"/>
  <c r="N72" i="46"/>
  <c r="J72" i="46"/>
  <c r="F72" i="46"/>
  <c r="AJ72" i="46"/>
  <c r="AF72" i="46"/>
  <c r="AB72" i="46"/>
  <c r="X72" i="46"/>
  <c r="T72" i="46"/>
  <c r="P72" i="46"/>
  <c r="L72" i="46"/>
  <c r="H72" i="46"/>
  <c r="D72" i="46"/>
  <c r="EP28" i="18"/>
  <c r="EO28" i="18"/>
  <c r="EN28" i="18"/>
  <c r="EM28" i="18"/>
  <c r="EL28" i="18"/>
  <c r="EK28" i="18"/>
  <c r="EJ28" i="18"/>
  <c r="EI28" i="18"/>
  <c r="EH28" i="18"/>
  <c r="EG28" i="18"/>
  <c r="EF28" i="18"/>
  <c r="EE28" i="18"/>
  <c r="ED28" i="18"/>
  <c r="EC28" i="18"/>
  <c r="EB28" i="18"/>
  <c r="EA28" i="18"/>
  <c r="DZ28" i="18"/>
  <c r="DY28" i="18"/>
  <c r="DX28" i="18"/>
  <c r="DW28" i="18"/>
  <c r="DV28" i="18"/>
  <c r="DU28" i="18"/>
  <c r="DT28" i="18"/>
  <c r="DS28" i="18"/>
  <c r="DR28" i="18"/>
  <c r="DQ28" i="18"/>
  <c r="DP28" i="18"/>
  <c r="DO28" i="18"/>
  <c r="DN28" i="18"/>
  <c r="DM28" i="18"/>
  <c r="DL28" i="18"/>
  <c r="DK28" i="18"/>
  <c r="DJ28" i="18"/>
  <c r="DI28" i="18"/>
  <c r="DH28" i="18"/>
  <c r="DG28" i="18"/>
  <c r="DF28" i="18"/>
  <c r="DE28" i="18"/>
  <c r="DD28" i="18"/>
  <c r="DC28" i="18"/>
  <c r="DB28" i="18"/>
  <c r="DA28" i="18"/>
  <c r="CZ28" i="18"/>
  <c r="CY28" i="18"/>
  <c r="CX28" i="18"/>
  <c r="CW28" i="18"/>
  <c r="CV28" i="18"/>
  <c r="CU28" i="18"/>
  <c r="CT28" i="18"/>
  <c r="CS28" i="18"/>
  <c r="CR28" i="18"/>
  <c r="CQ28" i="18"/>
  <c r="CP28" i="18"/>
  <c r="CO28" i="18"/>
  <c r="CN28" i="18"/>
  <c r="CM28" i="18"/>
  <c r="CL28" i="18"/>
  <c r="CK28" i="18"/>
  <c r="CJ28" i="18"/>
  <c r="CI28" i="18"/>
  <c r="CH28" i="18"/>
  <c r="CG28" i="18"/>
  <c r="CF28" i="18"/>
  <c r="CE28" i="18"/>
  <c r="CD28" i="18"/>
  <c r="CC28" i="18"/>
  <c r="CB28" i="18"/>
  <c r="CA28" i="18"/>
  <c r="BZ28" i="18"/>
  <c r="BY28" i="18"/>
  <c r="BX28" i="18"/>
  <c r="BW28" i="18"/>
  <c r="BV28" i="18"/>
  <c r="BU28" i="18"/>
  <c r="BT28" i="18"/>
  <c r="BS28" i="18"/>
  <c r="BR28" i="18"/>
  <c r="BQ28" i="18"/>
  <c r="BP28" i="18"/>
  <c r="BO28" i="18"/>
  <c r="BN28" i="18"/>
  <c r="BM28" i="18"/>
  <c r="BL28" i="18"/>
  <c r="BK28" i="18"/>
  <c r="BJ28" i="18"/>
  <c r="BI28" i="18"/>
  <c r="BH28" i="18"/>
  <c r="BG28" i="18"/>
  <c r="BF28" i="18"/>
  <c r="BE28" i="18"/>
  <c r="BD28" i="18"/>
  <c r="BC28" i="18"/>
  <c r="BB28" i="18"/>
  <c r="BA28" i="18"/>
  <c r="AZ28" i="18"/>
  <c r="AY28" i="18"/>
  <c r="AX28" i="18"/>
  <c r="AW28" i="18"/>
  <c r="AV28" i="18"/>
  <c r="AU28" i="18"/>
  <c r="AT28" i="18"/>
  <c r="AS28" i="18"/>
  <c r="AR28" i="18"/>
  <c r="AQ28" i="18"/>
  <c r="AP28" i="18"/>
  <c r="AO28" i="18"/>
  <c r="AN28" i="18"/>
  <c r="AM28" i="18"/>
  <c r="AL28" i="18"/>
  <c r="AK28" i="18"/>
  <c r="AJ28" i="18"/>
  <c r="AI28" i="18"/>
  <c r="AH28" i="18"/>
  <c r="AG28" i="18"/>
  <c r="AF28" i="18"/>
  <c r="AE28" i="18"/>
  <c r="AD28" i="18"/>
  <c r="AC28" i="18"/>
  <c r="AB28" i="18"/>
  <c r="AA28" i="18"/>
  <c r="Z28" i="18"/>
  <c r="Y28" i="18"/>
  <c r="X28" i="18"/>
  <c r="W28" i="18"/>
  <c r="V28" i="18"/>
  <c r="U28" i="18"/>
  <c r="T28" i="18"/>
  <c r="S28" i="18"/>
  <c r="R28" i="18"/>
  <c r="Q28" i="18"/>
  <c r="P28" i="18"/>
  <c r="O28" i="18"/>
  <c r="N28" i="18"/>
  <c r="M28" i="18"/>
  <c r="L28" i="18"/>
  <c r="K28" i="18"/>
  <c r="J28" i="18"/>
  <c r="I28" i="18"/>
  <c r="H28" i="18"/>
  <c r="G28" i="18"/>
  <c r="F28" i="18"/>
  <c r="E28" i="18"/>
  <c r="D28" i="18"/>
  <c r="C28" i="18"/>
  <c r="E151" i="43" l="1"/>
  <c r="D151" i="43"/>
  <c r="C151" i="43"/>
  <c r="F150" i="43"/>
  <c r="D150" i="43"/>
  <c r="C150" i="43"/>
  <c r="F149" i="43"/>
  <c r="D149" i="43"/>
  <c r="C149" i="43"/>
  <c r="C148" i="43"/>
  <c r="D148" i="43"/>
  <c r="F148" i="43"/>
  <c r="F151" i="43"/>
  <c r="E150" i="43"/>
  <c r="E149" i="43"/>
  <c r="E148" i="43"/>
  <c r="B151" i="43"/>
  <c r="B150" i="43"/>
  <c r="B149" i="43"/>
  <c r="B148" i="43"/>
  <c r="B117" i="43"/>
  <c r="B116" i="43"/>
  <c r="B115" i="43"/>
  <c r="B114" i="43"/>
  <c r="C88" i="43"/>
  <c r="F88" i="43"/>
  <c r="E88" i="43"/>
  <c r="C74" i="43"/>
  <c r="F44" i="43"/>
  <c r="E44" i="43"/>
  <c r="D44" i="43"/>
  <c r="C44" i="43"/>
  <c r="F117" i="43"/>
  <c r="E117" i="43"/>
  <c r="D117" i="43"/>
  <c r="C117" i="43"/>
  <c r="F116" i="43"/>
  <c r="E116" i="43"/>
  <c r="D116" i="43"/>
  <c r="C116" i="43"/>
  <c r="F115" i="43"/>
  <c r="E115" i="43"/>
  <c r="D115" i="43"/>
  <c r="C115" i="43"/>
  <c r="F114" i="43"/>
  <c r="E114" i="43"/>
  <c r="D114" i="43"/>
  <c r="C114" i="43"/>
  <c r="E166" i="43" l="1"/>
  <c r="C166" i="43"/>
  <c r="D166" i="43"/>
  <c r="F166" i="43"/>
  <c r="E132" i="43"/>
  <c r="D132" i="43"/>
  <c r="F132" i="43"/>
  <c r="C132" i="43"/>
  <c r="B181" i="43" l="1"/>
  <c r="B180" i="43"/>
  <c r="B179" i="43"/>
  <c r="B178" i="43"/>
  <c r="B177" i="43"/>
  <c r="F176" i="43"/>
  <c r="E176" i="43"/>
  <c r="D176" i="43"/>
  <c r="C176" i="43"/>
  <c r="B175" i="43"/>
  <c r="B173" i="43"/>
  <c r="B172" i="43"/>
  <c r="B171" i="43"/>
  <c r="F170" i="43"/>
  <c r="E170" i="43"/>
  <c r="D170" i="43"/>
  <c r="C170" i="43"/>
  <c r="B169" i="43"/>
  <c r="B152" i="43"/>
  <c r="B147" i="43"/>
  <c r="B146" i="43"/>
  <c r="B145" i="43"/>
  <c r="B144" i="43"/>
  <c r="B143" i="43"/>
  <c r="B142" i="43"/>
  <c r="B141" i="43"/>
  <c r="B140" i="43"/>
  <c r="B139" i="43"/>
  <c r="B138" i="43"/>
  <c r="B137" i="43"/>
  <c r="F136" i="43"/>
  <c r="E136" i="43"/>
  <c r="D136" i="43"/>
  <c r="C136" i="43"/>
  <c r="B135" i="43"/>
  <c r="B154" i="43" s="1"/>
  <c r="B118" i="43"/>
  <c r="B113" i="43"/>
  <c r="B112" i="43"/>
  <c r="B111" i="43"/>
  <c r="B110" i="43"/>
  <c r="B109" i="43"/>
  <c r="B108" i="43"/>
  <c r="B107" i="43"/>
  <c r="B106" i="43"/>
  <c r="B105" i="43"/>
  <c r="B104" i="43"/>
  <c r="B103" i="43"/>
  <c r="B102" i="43"/>
  <c r="B101" i="43"/>
  <c r="B100" i="43"/>
  <c r="B99" i="43"/>
  <c r="B98" i="43"/>
  <c r="B96" i="43"/>
  <c r="B95" i="43"/>
  <c r="B94" i="43"/>
  <c r="B93" i="43"/>
  <c r="F92" i="43"/>
  <c r="E92" i="43"/>
  <c r="D92" i="43"/>
  <c r="C92" i="43"/>
  <c r="B91" i="43"/>
  <c r="B120" i="43" s="1"/>
  <c r="B74" i="43"/>
  <c r="C69" i="43"/>
  <c r="C87" i="43" s="1"/>
  <c r="B69" i="43"/>
  <c r="C68" i="43"/>
  <c r="C86" i="43" s="1"/>
  <c r="B68" i="43"/>
  <c r="C67" i="43"/>
  <c r="B67" i="43"/>
  <c r="C66" i="43"/>
  <c r="B66" i="43"/>
  <c r="B65" i="43"/>
  <c r="C64" i="43"/>
  <c r="B64" i="43"/>
  <c r="C63" i="43"/>
  <c r="B63" i="43"/>
  <c r="B62" i="43"/>
  <c r="C61" i="43"/>
  <c r="B61" i="43"/>
  <c r="C60" i="43"/>
  <c r="B60" i="43"/>
  <c r="B59" i="43"/>
  <c r="C58" i="43"/>
  <c r="C82" i="43" s="1"/>
  <c r="B58" i="43"/>
  <c r="C57" i="43"/>
  <c r="C81" i="43" s="1"/>
  <c r="B57" i="43"/>
  <c r="C56" i="43"/>
  <c r="B56" i="43"/>
  <c r="C55" i="43"/>
  <c r="B55" i="43"/>
  <c r="B54" i="43"/>
  <c r="B52" i="43"/>
  <c r="B51" i="43"/>
  <c r="C50" i="43"/>
  <c r="B50" i="43"/>
  <c r="C49" i="43"/>
  <c r="B49" i="43"/>
  <c r="C48" i="43"/>
  <c r="B47" i="43"/>
  <c r="B76" i="43" s="1"/>
  <c r="B30" i="43"/>
  <c r="B25" i="43"/>
  <c r="B24" i="43"/>
  <c r="B22" i="43"/>
  <c r="B21" i="43"/>
  <c r="B20" i="43"/>
  <c r="B19" i="43"/>
  <c r="B18" i="43"/>
  <c r="B17" i="43"/>
  <c r="B16" i="43"/>
  <c r="B15" i="43"/>
  <c r="B14" i="43"/>
  <c r="B13" i="43"/>
  <c r="B12" i="43"/>
  <c r="B11" i="43"/>
  <c r="B10" i="43"/>
  <c r="B7" i="43"/>
  <c r="B6" i="43"/>
  <c r="B5" i="43"/>
  <c r="F4" i="43"/>
  <c r="E4" i="43"/>
  <c r="D4" i="43"/>
  <c r="C4" i="43"/>
  <c r="B3" i="43"/>
  <c r="B32" i="43" s="1"/>
  <c r="C78" i="43" l="1"/>
  <c r="C83" i="43"/>
  <c r="C80" i="43"/>
  <c r="C84" i="43"/>
  <c r="C85" i="43"/>
  <c r="C89" i="43" l="1"/>
  <c r="F166" i="24" l="1"/>
  <c r="E166" i="24"/>
  <c r="D166" i="24"/>
  <c r="C166" i="24"/>
  <c r="B170" i="24"/>
  <c r="B172" i="24"/>
  <c r="B171" i="24"/>
  <c r="B169" i="24"/>
  <c r="B168" i="24"/>
  <c r="B167" i="24"/>
  <c r="B165" i="24" l="1"/>
  <c r="B81" i="24"/>
  <c r="D44" i="42" l="1"/>
  <c r="E44" i="42"/>
  <c r="F44" i="42"/>
  <c r="G44" i="42"/>
  <c r="H44" i="42"/>
  <c r="I44" i="42"/>
  <c r="J44" i="42"/>
  <c r="K44" i="42"/>
  <c r="L44" i="42"/>
  <c r="M44" i="42"/>
  <c r="N44" i="42"/>
  <c r="O44" i="42"/>
  <c r="P44" i="42"/>
  <c r="Q44" i="42"/>
  <c r="R44" i="42"/>
  <c r="S44" i="42"/>
  <c r="T44" i="42"/>
  <c r="U44" i="42"/>
  <c r="V44" i="42"/>
  <c r="W44" i="42"/>
  <c r="X44" i="42"/>
  <c r="Y44" i="42"/>
  <c r="Z44" i="42"/>
  <c r="AA44" i="42"/>
  <c r="AB44" i="42"/>
  <c r="AC44" i="42"/>
  <c r="AD44" i="42"/>
  <c r="AE44" i="42"/>
  <c r="AF44" i="42"/>
  <c r="AG44" i="42"/>
  <c r="AH44" i="42"/>
  <c r="AI44" i="42"/>
  <c r="AJ44" i="42"/>
  <c r="AK44" i="42"/>
  <c r="AL44" i="42"/>
  <c r="D45" i="42"/>
  <c r="E45" i="42"/>
  <c r="F45" i="42"/>
  <c r="G45" i="42"/>
  <c r="H45" i="42"/>
  <c r="I45" i="42"/>
  <c r="J45" i="42"/>
  <c r="K45" i="42"/>
  <c r="L45" i="42"/>
  <c r="M45" i="42"/>
  <c r="N45" i="42"/>
  <c r="O45" i="42"/>
  <c r="P45" i="42"/>
  <c r="Q45" i="42"/>
  <c r="R45" i="42"/>
  <c r="S45" i="42"/>
  <c r="T45" i="42"/>
  <c r="U45" i="42"/>
  <c r="V45" i="42"/>
  <c r="W45" i="42"/>
  <c r="X45" i="42"/>
  <c r="Y45" i="42"/>
  <c r="Z45" i="42"/>
  <c r="AA45" i="42"/>
  <c r="AB45" i="42"/>
  <c r="AC45" i="42"/>
  <c r="AD45" i="42"/>
  <c r="AE45" i="42"/>
  <c r="AF45" i="42"/>
  <c r="AG45" i="42"/>
  <c r="AH45" i="42"/>
  <c r="AI45" i="42"/>
  <c r="AJ45" i="42"/>
  <c r="AK45" i="42"/>
  <c r="AL45" i="42"/>
  <c r="C45" i="42"/>
  <c r="C44" i="42"/>
  <c r="D39" i="42"/>
  <c r="E39" i="42"/>
  <c r="F39" i="42"/>
  <c r="G39" i="42"/>
  <c r="H39" i="42"/>
  <c r="I39" i="42"/>
  <c r="J39" i="42"/>
  <c r="K39" i="42"/>
  <c r="L39" i="42"/>
  <c r="M39" i="42"/>
  <c r="N39" i="42"/>
  <c r="O39" i="42"/>
  <c r="P39" i="42"/>
  <c r="Q39" i="42"/>
  <c r="R39" i="42"/>
  <c r="S39" i="42"/>
  <c r="T39" i="42"/>
  <c r="U39" i="42"/>
  <c r="V39" i="42"/>
  <c r="W39" i="42"/>
  <c r="X39" i="42"/>
  <c r="Y39" i="42"/>
  <c r="Z39" i="42"/>
  <c r="AA39" i="42"/>
  <c r="AB39" i="42"/>
  <c r="AC39" i="42"/>
  <c r="AD39" i="42"/>
  <c r="AE39" i="42"/>
  <c r="AF39" i="42"/>
  <c r="AG39" i="42"/>
  <c r="AH39" i="42"/>
  <c r="AI39" i="42"/>
  <c r="AJ39" i="42"/>
  <c r="AK39" i="42"/>
  <c r="AL39" i="42"/>
  <c r="D40" i="42"/>
  <c r="E40" i="42"/>
  <c r="F40" i="42"/>
  <c r="G40" i="42"/>
  <c r="H40" i="42"/>
  <c r="I40" i="42"/>
  <c r="J40" i="42"/>
  <c r="K40" i="42"/>
  <c r="L40" i="42"/>
  <c r="M40" i="42"/>
  <c r="N40" i="42"/>
  <c r="O40" i="42"/>
  <c r="P40" i="42"/>
  <c r="Q40" i="42"/>
  <c r="R40" i="42"/>
  <c r="S40" i="42"/>
  <c r="T40" i="42"/>
  <c r="U40" i="42"/>
  <c r="V40" i="42"/>
  <c r="W40" i="42"/>
  <c r="X40" i="42"/>
  <c r="Y40" i="42"/>
  <c r="Z40" i="42"/>
  <c r="AA40" i="42"/>
  <c r="AB40" i="42"/>
  <c r="AC40" i="42"/>
  <c r="AD40" i="42"/>
  <c r="AE40" i="42"/>
  <c r="AF40" i="42"/>
  <c r="AG40" i="42"/>
  <c r="AH40" i="42"/>
  <c r="AI40" i="42"/>
  <c r="AJ40" i="42"/>
  <c r="AK40" i="42"/>
  <c r="AL40" i="42"/>
  <c r="C40" i="42"/>
  <c r="C39" i="42"/>
  <c r="D179" i="43" l="1"/>
  <c r="D170" i="24"/>
  <c r="C179" i="43"/>
  <c r="C170" i="24"/>
  <c r="E180" i="43"/>
  <c r="E171" i="24"/>
  <c r="F179" i="43"/>
  <c r="F170" i="24"/>
  <c r="F180" i="43"/>
  <c r="F171" i="24"/>
  <c r="C180" i="43"/>
  <c r="C171" i="24"/>
  <c r="D180" i="43"/>
  <c r="D171" i="24"/>
  <c r="E179" i="43"/>
  <c r="E170" i="24"/>
  <c r="F168" i="24"/>
  <c r="F178" i="43"/>
  <c r="E168" i="24"/>
  <c r="E178" i="43"/>
  <c r="D168" i="24"/>
  <c r="D178" i="43"/>
  <c r="C168" i="24"/>
  <c r="C178" i="43"/>
  <c r="C167" i="24"/>
  <c r="C177" i="43"/>
  <c r="F167" i="24"/>
  <c r="F177" i="43"/>
  <c r="E167" i="24"/>
  <c r="E177" i="43"/>
  <c r="D167" i="24"/>
  <c r="D177" i="43"/>
  <c r="D99" i="43"/>
  <c r="E99" i="43"/>
  <c r="F99" i="43"/>
  <c r="C99" i="43"/>
  <c r="D11" i="43"/>
  <c r="E11" i="43"/>
  <c r="F11" i="43"/>
  <c r="C11" i="43"/>
  <c r="F16" i="43" l="1"/>
  <c r="D16" i="43"/>
  <c r="E16" i="43"/>
  <c r="D104" i="43"/>
  <c r="E104" i="43"/>
  <c r="F104" i="43"/>
  <c r="C104" i="43"/>
  <c r="C16" i="43"/>
  <c r="AL39" i="3" l="1"/>
  <c r="AN108" i="34"/>
  <c r="AL46" i="42" s="1"/>
  <c r="AM108" i="34"/>
  <c r="AK46" i="42" s="1"/>
  <c r="AL108" i="34"/>
  <c r="AJ46" i="42" s="1"/>
  <c r="AK108" i="34"/>
  <c r="AI46" i="42" s="1"/>
  <c r="AJ108" i="34"/>
  <c r="AH46" i="42" s="1"/>
  <c r="AI108" i="34"/>
  <c r="AG46" i="42" s="1"/>
  <c r="AH108" i="34"/>
  <c r="AF46" i="42" s="1"/>
  <c r="AG108" i="34"/>
  <c r="AE46" i="42" s="1"/>
  <c r="AF108" i="34"/>
  <c r="AD46" i="42" s="1"/>
  <c r="AE108" i="34"/>
  <c r="AC46" i="42" s="1"/>
  <c r="AD108" i="34"/>
  <c r="AB46" i="42" s="1"/>
  <c r="AC108" i="34"/>
  <c r="AA46" i="42" s="1"/>
  <c r="AB108" i="34"/>
  <c r="Z46" i="42" s="1"/>
  <c r="AA108" i="34"/>
  <c r="Y46" i="42" s="1"/>
  <c r="Z108" i="34"/>
  <c r="X46" i="42" s="1"/>
  <c r="Y108" i="34"/>
  <c r="W46" i="42" s="1"/>
  <c r="X108" i="34"/>
  <c r="V46" i="42" s="1"/>
  <c r="W108" i="34"/>
  <c r="U46" i="42" s="1"/>
  <c r="V108" i="34"/>
  <c r="T46" i="42" s="1"/>
  <c r="U108" i="34"/>
  <c r="S46" i="42" s="1"/>
  <c r="T108" i="34"/>
  <c r="R46" i="42" s="1"/>
  <c r="S108" i="34"/>
  <c r="Q46" i="42" s="1"/>
  <c r="R108" i="34"/>
  <c r="P46" i="42" s="1"/>
  <c r="Q108" i="34"/>
  <c r="O46" i="42" s="1"/>
  <c r="P108" i="34"/>
  <c r="N46" i="42" s="1"/>
  <c r="O108" i="34"/>
  <c r="M46" i="42" s="1"/>
  <c r="N108" i="34"/>
  <c r="L46" i="42" s="1"/>
  <c r="M108" i="34"/>
  <c r="K46" i="42" s="1"/>
  <c r="L108" i="34"/>
  <c r="J46" i="42" s="1"/>
  <c r="K108" i="34"/>
  <c r="I46" i="42" s="1"/>
  <c r="J108" i="34"/>
  <c r="H46" i="42" s="1"/>
  <c r="I108" i="34"/>
  <c r="G46" i="42" s="1"/>
  <c r="H108" i="34"/>
  <c r="F46" i="42" s="1"/>
  <c r="G108" i="34"/>
  <c r="E46" i="42" s="1"/>
  <c r="F108" i="34"/>
  <c r="D46" i="42" s="1"/>
  <c r="E108" i="34"/>
  <c r="C46" i="42" s="1"/>
  <c r="D108" i="34"/>
  <c r="C108" i="34"/>
  <c r="O95" i="34"/>
  <c r="P95" i="34" s="1"/>
  <c r="AO93" i="34"/>
  <c r="AO92" i="34"/>
  <c r="AO91" i="34"/>
  <c r="AO90" i="34"/>
  <c r="AO89" i="34"/>
  <c r="AO88" i="34"/>
  <c r="AO87" i="34"/>
  <c r="AO86" i="34"/>
  <c r="M83" i="34"/>
  <c r="P82" i="34"/>
  <c r="O82" i="34"/>
  <c r="N82" i="34"/>
  <c r="M82" i="34"/>
  <c r="L82" i="34"/>
  <c r="K82" i="34"/>
  <c r="J82" i="34"/>
  <c r="I82" i="34"/>
  <c r="H82" i="34"/>
  <c r="G82" i="34"/>
  <c r="F82" i="34"/>
  <c r="E82" i="34"/>
  <c r="D82" i="34"/>
  <c r="C82" i="34"/>
  <c r="B82" i="34"/>
  <c r="AN81" i="34"/>
  <c r="AM81" i="34"/>
  <c r="AL81" i="34"/>
  <c r="AK81" i="34"/>
  <c r="AJ81" i="34"/>
  <c r="AI81" i="34"/>
  <c r="AH81" i="34"/>
  <c r="AG81" i="34"/>
  <c r="AF81" i="34"/>
  <c r="AE81" i="34"/>
  <c r="AD81" i="34"/>
  <c r="AC81" i="34"/>
  <c r="AB81" i="34"/>
  <c r="AA81" i="34"/>
  <c r="Z81" i="34"/>
  <c r="Y81" i="34"/>
  <c r="X81" i="34"/>
  <c r="W81" i="34"/>
  <c r="V81" i="34"/>
  <c r="U81" i="34"/>
  <c r="T81" i="34"/>
  <c r="S81" i="34"/>
  <c r="R81" i="34"/>
  <c r="Q81" i="34"/>
  <c r="AN80" i="34"/>
  <c r="AM80" i="34"/>
  <c r="AL80" i="34"/>
  <c r="AK80" i="34"/>
  <c r="AJ80" i="34"/>
  <c r="AI80" i="34"/>
  <c r="AH80" i="34"/>
  <c r="AG80" i="34"/>
  <c r="AF80" i="34"/>
  <c r="AE80" i="34"/>
  <c r="AD80" i="34"/>
  <c r="AC80" i="34"/>
  <c r="AB80" i="34"/>
  <c r="AA80" i="34"/>
  <c r="Z80" i="34"/>
  <c r="Y80" i="34"/>
  <c r="X80" i="34"/>
  <c r="W80" i="34"/>
  <c r="V80" i="34"/>
  <c r="U80" i="34"/>
  <c r="T80" i="34"/>
  <c r="S80" i="34"/>
  <c r="R80" i="34"/>
  <c r="Q80" i="34"/>
  <c r="AN79" i="34"/>
  <c r="AM79" i="34"/>
  <c r="AL79" i="34"/>
  <c r="AK79" i="34"/>
  <c r="AJ79" i="34"/>
  <c r="AI79" i="34"/>
  <c r="AH79" i="34"/>
  <c r="AG79" i="34"/>
  <c r="AF79" i="34"/>
  <c r="AE79" i="34"/>
  <c r="AD79" i="34"/>
  <c r="AC79" i="34"/>
  <c r="AB79" i="34"/>
  <c r="AA79" i="34"/>
  <c r="Z79" i="34"/>
  <c r="Y79" i="34"/>
  <c r="X79" i="34"/>
  <c r="W79" i="34"/>
  <c r="V79" i="34"/>
  <c r="U79" i="34"/>
  <c r="T79" i="34"/>
  <c r="S79" i="34"/>
  <c r="R79" i="34"/>
  <c r="Q79" i="34"/>
  <c r="AN78" i="34"/>
  <c r="AM78" i="34"/>
  <c r="AL78" i="34"/>
  <c r="AK78" i="34"/>
  <c r="AJ78" i="34"/>
  <c r="AI78" i="34"/>
  <c r="AH78" i="34"/>
  <c r="AG78" i="34"/>
  <c r="AF78" i="34"/>
  <c r="AE78" i="34"/>
  <c r="AD78" i="34"/>
  <c r="AC78" i="34"/>
  <c r="AB78" i="34"/>
  <c r="AA78" i="34"/>
  <c r="Z78" i="34"/>
  <c r="Y78" i="34"/>
  <c r="X78" i="34"/>
  <c r="W78" i="34"/>
  <c r="V78" i="34"/>
  <c r="U78" i="34"/>
  <c r="T78" i="34"/>
  <c r="S78" i="34"/>
  <c r="R78" i="34"/>
  <c r="Q78" i="34"/>
  <c r="AN77" i="34"/>
  <c r="AM77" i="34"/>
  <c r="AL77" i="34"/>
  <c r="AK77" i="34"/>
  <c r="AJ77" i="34"/>
  <c r="AI77" i="34"/>
  <c r="AH77" i="34"/>
  <c r="AG77" i="34"/>
  <c r="AF77" i="34"/>
  <c r="AE77" i="34"/>
  <c r="AD77" i="34"/>
  <c r="AC77" i="34"/>
  <c r="AB77" i="34"/>
  <c r="AA77" i="34"/>
  <c r="Z77" i="34"/>
  <c r="Y77" i="34"/>
  <c r="X77" i="34"/>
  <c r="W77" i="34"/>
  <c r="V77" i="34"/>
  <c r="U77" i="34"/>
  <c r="T77" i="34"/>
  <c r="S77" i="34"/>
  <c r="R77" i="34"/>
  <c r="Q77" i="34"/>
  <c r="AN76" i="34"/>
  <c r="AN82" i="34" s="1"/>
  <c r="AM76" i="34"/>
  <c r="AM82" i="34" s="1"/>
  <c r="AL76" i="34"/>
  <c r="AL82" i="34" s="1"/>
  <c r="AK76" i="34"/>
  <c r="AJ76" i="34"/>
  <c r="AI76" i="34"/>
  <c r="AH76" i="34"/>
  <c r="AH82" i="34" s="1"/>
  <c r="AG76" i="34"/>
  <c r="AG82" i="34" s="1"/>
  <c r="AF76" i="34"/>
  <c r="AF82" i="34" s="1"/>
  <c r="AE76" i="34"/>
  <c r="AE82" i="34" s="1"/>
  <c r="AD76" i="34"/>
  <c r="AD82" i="34" s="1"/>
  <c r="AC76" i="34"/>
  <c r="AB76" i="34"/>
  <c r="AB82" i="34" s="1"/>
  <c r="AA76" i="34"/>
  <c r="Z76" i="34"/>
  <c r="Y76" i="34"/>
  <c r="Y82" i="34" s="1"/>
  <c r="X76" i="34"/>
  <c r="X82" i="34" s="1"/>
  <c r="W76" i="34"/>
  <c r="W82" i="34" s="1"/>
  <c r="V76" i="34"/>
  <c r="V82" i="34" s="1"/>
  <c r="U76" i="34"/>
  <c r="U82" i="34" s="1"/>
  <c r="T76" i="34"/>
  <c r="S76" i="34"/>
  <c r="R76" i="34"/>
  <c r="R82" i="34" s="1"/>
  <c r="Q76" i="34"/>
  <c r="Q82" i="34" s="1"/>
  <c r="AN72" i="34"/>
  <c r="AM72" i="34"/>
  <c r="AL72" i="34"/>
  <c r="AK72" i="34"/>
  <c r="AJ72" i="34"/>
  <c r="AI72" i="34"/>
  <c r="AH72" i="34"/>
  <c r="AG72" i="34"/>
  <c r="AF72" i="34"/>
  <c r="AE72" i="34"/>
  <c r="AD72" i="34"/>
  <c r="AC72" i="34"/>
  <c r="AB72" i="34"/>
  <c r="AA72" i="34"/>
  <c r="Z72" i="34"/>
  <c r="Y72" i="34"/>
  <c r="X72" i="34"/>
  <c r="W72" i="34"/>
  <c r="V72" i="34"/>
  <c r="U72" i="34"/>
  <c r="T72" i="34"/>
  <c r="S72" i="34"/>
  <c r="R72" i="34"/>
  <c r="Q72" i="34"/>
  <c r="P72" i="34"/>
  <c r="O72" i="34"/>
  <c r="N72" i="34"/>
  <c r="M72" i="34"/>
  <c r="L72" i="34"/>
  <c r="K72" i="34"/>
  <c r="J72" i="34"/>
  <c r="I72" i="34"/>
  <c r="H72" i="34"/>
  <c r="G72" i="34"/>
  <c r="F72" i="34"/>
  <c r="E72" i="34"/>
  <c r="D72" i="34"/>
  <c r="C72" i="34"/>
  <c r="B72" i="34"/>
  <c r="AN61" i="34"/>
  <c r="AM61" i="34"/>
  <c r="AL61" i="34"/>
  <c r="AK61" i="34"/>
  <c r="AJ61" i="34"/>
  <c r="AI61" i="34"/>
  <c r="AH61" i="34"/>
  <c r="AG61" i="34"/>
  <c r="AF61" i="34"/>
  <c r="AE61" i="34"/>
  <c r="AD61" i="34"/>
  <c r="AC61" i="34"/>
  <c r="AB61" i="34"/>
  <c r="AA61" i="34"/>
  <c r="Z61" i="34"/>
  <c r="Y61" i="34"/>
  <c r="X61" i="34"/>
  <c r="W61" i="34"/>
  <c r="V61" i="34"/>
  <c r="U61" i="34"/>
  <c r="T61" i="34"/>
  <c r="S61" i="34"/>
  <c r="R61" i="34"/>
  <c r="Q61" i="34"/>
  <c r="P61" i="34"/>
  <c r="O61" i="34"/>
  <c r="N61" i="34"/>
  <c r="M61" i="34"/>
  <c r="L61" i="34"/>
  <c r="K61" i="34"/>
  <c r="J61" i="34"/>
  <c r="I61" i="34"/>
  <c r="H61" i="34"/>
  <c r="G61" i="34"/>
  <c r="F61" i="34"/>
  <c r="E61" i="34"/>
  <c r="D61" i="34"/>
  <c r="C61" i="34"/>
  <c r="B61" i="34"/>
  <c r="AN51" i="34"/>
  <c r="AM51" i="34"/>
  <c r="AL51" i="34"/>
  <c r="AK51" i="34"/>
  <c r="AJ51" i="34"/>
  <c r="AI51" i="34"/>
  <c r="AH51" i="34"/>
  <c r="AG51" i="34"/>
  <c r="AF51" i="34"/>
  <c r="AE51" i="34"/>
  <c r="AD51" i="34"/>
  <c r="AC51" i="34"/>
  <c r="AB51" i="34"/>
  <c r="AA51" i="34"/>
  <c r="Z51" i="34"/>
  <c r="Y51" i="34"/>
  <c r="X51" i="34"/>
  <c r="W51" i="34"/>
  <c r="V51" i="34"/>
  <c r="U51" i="34"/>
  <c r="T51" i="34"/>
  <c r="S51" i="34"/>
  <c r="R51" i="34"/>
  <c r="Q51" i="34"/>
  <c r="P51" i="34"/>
  <c r="O51" i="34"/>
  <c r="N51" i="34"/>
  <c r="M51" i="34"/>
  <c r="L51" i="34"/>
  <c r="K51" i="34"/>
  <c r="J51" i="34"/>
  <c r="I51" i="34"/>
  <c r="H51" i="34"/>
  <c r="G51" i="34"/>
  <c r="F51" i="34"/>
  <c r="E51" i="34"/>
  <c r="D51" i="34"/>
  <c r="C51" i="34"/>
  <c r="B51" i="34"/>
  <c r="AN42" i="34"/>
  <c r="AM42" i="34"/>
  <c r="AL42" i="34"/>
  <c r="AK42" i="34"/>
  <c r="AJ42" i="34"/>
  <c r="AI42" i="34"/>
  <c r="AH42" i="34"/>
  <c r="AG42" i="34"/>
  <c r="AF42" i="34"/>
  <c r="AE42" i="34"/>
  <c r="AD42" i="34"/>
  <c r="AC42" i="34"/>
  <c r="AB42" i="34"/>
  <c r="AA42" i="34"/>
  <c r="Z42" i="34"/>
  <c r="Y42" i="34"/>
  <c r="X42" i="34"/>
  <c r="W42" i="34"/>
  <c r="V42" i="34"/>
  <c r="U42" i="34"/>
  <c r="T42" i="34"/>
  <c r="S42" i="34"/>
  <c r="R42" i="34"/>
  <c r="Q42" i="34"/>
  <c r="P42" i="34"/>
  <c r="O42" i="34"/>
  <c r="N42" i="34"/>
  <c r="M42" i="34"/>
  <c r="L42" i="34"/>
  <c r="K42" i="34"/>
  <c r="J42" i="34"/>
  <c r="I42" i="34"/>
  <c r="H42" i="34"/>
  <c r="G42" i="34"/>
  <c r="F42" i="34"/>
  <c r="E42" i="34"/>
  <c r="D42" i="34"/>
  <c r="C42" i="34"/>
  <c r="B42" i="34"/>
  <c r="AN27" i="34"/>
  <c r="AM27" i="34"/>
  <c r="AL27" i="34"/>
  <c r="AK27" i="34"/>
  <c r="AJ27" i="34"/>
  <c r="AI27" i="34"/>
  <c r="AH27" i="34"/>
  <c r="AG27" i="34"/>
  <c r="AF27" i="34"/>
  <c r="AE27" i="34"/>
  <c r="AD27" i="34"/>
  <c r="AC27" i="34"/>
  <c r="AB27" i="34"/>
  <c r="AA27" i="34"/>
  <c r="Z27" i="34"/>
  <c r="Y27" i="34"/>
  <c r="X27" i="34"/>
  <c r="W27" i="34"/>
  <c r="V27" i="34"/>
  <c r="U27" i="34"/>
  <c r="T27" i="34"/>
  <c r="S27" i="34"/>
  <c r="R27" i="34"/>
  <c r="Q27" i="34"/>
  <c r="P27" i="34"/>
  <c r="O27" i="34"/>
  <c r="N27" i="34"/>
  <c r="M27" i="34"/>
  <c r="L27" i="34"/>
  <c r="K27" i="34"/>
  <c r="J27" i="34"/>
  <c r="I27" i="34"/>
  <c r="H27" i="34"/>
  <c r="G27" i="34"/>
  <c r="F27" i="34"/>
  <c r="E27" i="34"/>
  <c r="D27" i="34"/>
  <c r="C27" i="34"/>
  <c r="B27" i="34"/>
  <c r="AN44" i="34"/>
  <c r="AM85" i="34"/>
  <c r="AL97" i="34"/>
  <c r="AK30" i="34"/>
  <c r="AJ65" i="34"/>
  <c r="AI21" i="34"/>
  <c r="AH54" i="34"/>
  <c r="AG54" i="34"/>
  <c r="AF44" i="34"/>
  <c r="AE85" i="34"/>
  <c r="AD97" i="34"/>
  <c r="AC30" i="34"/>
  <c r="AB65" i="34"/>
  <c r="AA21" i="34"/>
  <c r="Z54" i="34"/>
  <c r="Y54" i="34"/>
  <c r="X44" i="34"/>
  <c r="W85" i="34"/>
  <c r="V97" i="34"/>
  <c r="U30" i="34"/>
  <c r="T65" i="34"/>
  <c r="S21" i="34"/>
  <c r="R54" i="34"/>
  <c r="Q54" i="34"/>
  <c r="P44" i="34"/>
  <c r="O85" i="34"/>
  <c r="N97" i="34"/>
  <c r="M30" i="34"/>
  <c r="L65" i="34"/>
  <c r="K21" i="34"/>
  <c r="J54" i="34"/>
  <c r="I54" i="34"/>
  <c r="H44" i="34"/>
  <c r="G85" i="34"/>
  <c r="F97" i="34"/>
  <c r="E30" i="34"/>
  <c r="D65" i="34"/>
  <c r="C21" i="34"/>
  <c r="B54" i="34"/>
  <c r="B11" i="34"/>
  <c r="D10" i="34"/>
  <c r="B8" i="34"/>
  <c r="T82" i="34" l="1"/>
  <c r="AK82" i="34"/>
  <c r="AI82" i="34"/>
  <c r="AJ82" i="34"/>
  <c r="AC82" i="34"/>
  <c r="Z82" i="34"/>
  <c r="S82" i="34"/>
  <c r="AA82" i="34"/>
  <c r="E172" i="24"/>
  <c r="E181" i="43"/>
  <c r="D172" i="24"/>
  <c r="D181" i="43"/>
  <c r="F181" i="43"/>
  <c r="F172" i="24"/>
  <c r="C172" i="24"/>
  <c r="C181" i="43"/>
  <c r="AG97" i="34"/>
  <c r="Y35" i="34"/>
  <c r="Q44" i="34"/>
  <c r="AF30" i="34"/>
  <c r="AG30" i="34"/>
  <c r="AE35" i="34"/>
  <c r="V21" i="34"/>
  <c r="AG35" i="34"/>
  <c r="K44" i="34"/>
  <c r="Q65" i="34"/>
  <c r="W21" i="34"/>
  <c r="P85" i="34"/>
  <c r="X21" i="34"/>
  <c r="Y30" i="34"/>
  <c r="Y65" i="34"/>
  <c r="AH85" i="34"/>
  <c r="X65" i="34"/>
  <c r="Z30" i="34"/>
  <c r="AN85" i="34"/>
  <c r="AL21" i="34"/>
  <c r="G21" i="34"/>
  <c r="H30" i="34"/>
  <c r="O35" i="34"/>
  <c r="AG44" i="34"/>
  <c r="I65" i="34"/>
  <c r="R75" i="34"/>
  <c r="Q97" i="34"/>
  <c r="AE65" i="34"/>
  <c r="H21" i="34"/>
  <c r="I30" i="34"/>
  <c r="Q35" i="34"/>
  <c r="O65" i="34"/>
  <c r="Y75" i="34"/>
  <c r="H85" i="34"/>
  <c r="Y97" i="34"/>
  <c r="AM21" i="34"/>
  <c r="I35" i="34"/>
  <c r="S44" i="34"/>
  <c r="AF65" i="34"/>
  <c r="F21" i="34"/>
  <c r="AN21" i="34"/>
  <c r="B30" i="34"/>
  <c r="J35" i="34"/>
  <c r="Y44" i="34"/>
  <c r="H65" i="34"/>
  <c r="AG65" i="34"/>
  <c r="Q75" i="34"/>
  <c r="I97" i="34"/>
  <c r="AD21" i="34"/>
  <c r="AH35" i="34"/>
  <c r="Z75" i="34"/>
  <c r="R85" i="34"/>
  <c r="O21" i="34"/>
  <c r="AE21" i="34"/>
  <c r="J30" i="34"/>
  <c r="AM35" i="34"/>
  <c r="C44" i="34"/>
  <c r="P65" i="34"/>
  <c r="AM65" i="34"/>
  <c r="AG75" i="34"/>
  <c r="T85" i="34"/>
  <c r="Z97" i="34"/>
  <c r="AJ44" i="34"/>
  <c r="L21" i="34"/>
  <c r="AB21" i="34"/>
  <c r="AJ85" i="34"/>
  <c r="R97" i="34"/>
  <c r="N21" i="34"/>
  <c r="T44" i="34"/>
  <c r="P21" i="34"/>
  <c r="AF21" i="34"/>
  <c r="P30" i="34"/>
  <c r="AH30" i="34"/>
  <c r="R35" i="34"/>
  <c r="D44" i="34"/>
  <c r="AA44" i="34"/>
  <c r="AN65" i="34"/>
  <c r="B75" i="34"/>
  <c r="AH75" i="34"/>
  <c r="B85" i="34"/>
  <c r="X85" i="34"/>
  <c r="D21" i="34"/>
  <c r="T21" i="34"/>
  <c r="AJ21" i="34"/>
  <c r="Q30" i="34"/>
  <c r="AN30" i="34"/>
  <c r="W35" i="34"/>
  <c r="I44" i="34"/>
  <c r="AB44" i="34"/>
  <c r="W65" i="34"/>
  <c r="I75" i="34"/>
  <c r="D85" i="34"/>
  <c r="Z85" i="34"/>
  <c r="B97" i="34"/>
  <c r="AH97" i="34"/>
  <c r="L85" i="34"/>
  <c r="R30" i="34"/>
  <c r="B35" i="34"/>
  <c r="J75" i="34"/>
  <c r="AB85" i="34"/>
  <c r="X30" i="34"/>
  <c r="G35" i="34"/>
  <c r="Z35" i="34"/>
  <c r="L44" i="34"/>
  <c r="AI44" i="34"/>
  <c r="G65" i="34"/>
  <c r="J85" i="34"/>
  <c r="AF85" i="34"/>
  <c r="J97" i="34"/>
  <c r="M54" i="34"/>
  <c r="F30" i="34"/>
  <c r="N30" i="34"/>
  <c r="V30" i="34"/>
  <c r="AD30" i="34"/>
  <c r="AL30" i="34"/>
  <c r="C54" i="34"/>
  <c r="K54" i="34"/>
  <c r="S54" i="34"/>
  <c r="AA54" i="34"/>
  <c r="AI54" i="34"/>
  <c r="E65" i="34"/>
  <c r="M65" i="34"/>
  <c r="U65" i="34"/>
  <c r="AC65" i="34"/>
  <c r="AK65" i="34"/>
  <c r="G75" i="34"/>
  <c r="O75" i="34"/>
  <c r="W75" i="34"/>
  <c r="AE75" i="34"/>
  <c r="AM75" i="34"/>
  <c r="G97" i="34"/>
  <c r="O97" i="34"/>
  <c r="W97" i="34"/>
  <c r="AE97" i="34"/>
  <c r="AM97" i="34"/>
  <c r="E21" i="34"/>
  <c r="M21" i="34"/>
  <c r="U21" i="34"/>
  <c r="AC21" i="34"/>
  <c r="AK21" i="34"/>
  <c r="G30" i="34"/>
  <c r="O30" i="34"/>
  <c r="W30" i="34"/>
  <c r="AE30" i="34"/>
  <c r="AM30" i="34"/>
  <c r="H35" i="34"/>
  <c r="P35" i="34"/>
  <c r="X35" i="34"/>
  <c r="AF35" i="34"/>
  <c r="AN35" i="34"/>
  <c r="B44" i="34"/>
  <c r="J44" i="34"/>
  <c r="R44" i="34"/>
  <c r="Z44" i="34"/>
  <c r="AH44" i="34"/>
  <c r="D54" i="34"/>
  <c r="L54" i="34"/>
  <c r="T54" i="34"/>
  <c r="AB54" i="34"/>
  <c r="AJ54" i="34"/>
  <c r="F65" i="34"/>
  <c r="N65" i="34"/>
  <c r="V65" i="34"/>
  <c r="AD65" i="34"/>
  <c r="AL65" i="34"/>
  <c r="H75" i="34"/>
  <c r="P75" i="34"/>
  <c r="X75" i="34"/>
  <c r="AF75" i="34"/>
  <c r="AN75" i="34"/>
  <c r="I85" i="34"/>
  <c r="Q85" i="34"/>
  <c r="Y85" i="34"/>
  <c r="AG85" i="34"/>
  <c r="H97" i="34"/>
  <c r="P97" i="34"/>
  <c r="X97" i="34"/>
  <c r="AF97" i="34"/>
  <c r="AN97" i="34"/>
  <c r="U54" i="34"/>
  <c r="N54" i="34"/>
  <c r="V54" i="34"/>
  <c r="AL54" i="34"/>
  <c r="AA85" i="34"/>
  <c r="K35" i="34"/>
  <c r="AA35" i="34"/>
  <c r="M44" i="34"/>
  <c r="AC44" i="34"/>
  <c r="G54" i="34"/>
  <c r="W54" i="34"/>
  <c r="AM54" i="34"/>
  <c r="K75" i="34"/>
  <c r="AA75" i="34"/>
  <c r="C97" i="34"/>
  <c r="K97" i="34"/>
  <c r="S97" i="34"/>
  <c r="AA97" i="34"/>
  <c r="AI97" i="34"/>
  <c r="I21" i="34"/>
  <c r="Q21" i="34"/>
  <c r="Y21" i="34"/>
  <c r="AG21" i="34"/>
  <c r="C30" i="34"/>
  <c r="K30" i="34"/>
  <c r="S30" i="34"/>
  <c r="AA30" i="34"/>
  <c r="AI30" i="34"/>
  <c r="D35" i="34"/>
  <c r="L35" i="34"/>
  <c r="T35" i="34"/>
  <c r="AB35" i="34"/>
  <c r="AJ35" i="34"/>
  <c r="F44" i="34"/>
  <c r="N44" i="34"/>
  <c r="V44" i="34"/>
  <c r="AD44" i="34"/>
  <c r="AL44" i="34"/>
  <c r="H54" i="34"/>
  <c r="P54" i="34"/>
  <c r="X54" i="34"/>
  <c r="AF54" i="34"/>
  <c r="AN54" i="34"/>
  <c r="B65" i="34"/>
  <c r="J65" i="34"/>
  <c r="R65" i="34"/>
  <c r="Z65" i="34"/>
  <c r="AH65" i="34"/>
  <c r="D75" i="34"/>
  <c r="L75" i="34"/>
  <c r="T75" i="34"/>
  <c r="AB75" i="34"/>
  <c r="AJ75" i="34"/>
  <c r="E85" i="34"/>
  <c r="M85" i="34"/>
  <c r="U85" i="34"/>
  <c r="AC85" i="34"/>
  <c r="AK85" i="34"/>
  <c r="D97" i="34"/>
  <c r="L97" i="34"/>
  <c r="T97" i="34"/>
  <c r="AB97" i="34"/>
  <c r="AJ97" i="34"/>
  <c r="F54" i="34"/>
  <c r="K85" i="34"/>
  <c r="S85" i="34"/>
  <c r="AI85" i="34"/>
  <c r="S35" i="34"/>
  <c r="U44" i="34"/>
  <c r="O54" i="34"/>
  <c r="C75" i="34"/>
  <c r="AI75" i="34"/>
  <c r="B21" i="34"/>
  <c r="J21" i="34"/>
  <c r="R21" i="34"/>
  <c r="Z21" i="34"/>
  <c r="AH21" i="34"/>
  <c r="D30" i="34"/>
  <c r="L30" i="34"/>
  <c r="T30" i="34"/>
  <c r="AB30" i="34"/>
  <c r="AJ30" i="34"/>
  <c r="E35" i="34"/>
  <c r="M35" i="34"/>
  <c r="U35" i="34"/>
  <c r="AC35" i="34"/>
  <c r="AK35" i="34"/>
  <c r="G44" i="34"/>
  <c r="O44" i="34"/>
  <c r="W44" i="34"/>
  <c r="AE44" i="34"/>
  <c r="AM44" i="34"/>
  <c r="C65" i="34"/>
  <c r="K65" i="34"/>
  <c r="S65" i="34"/>
  <c r="AA65" i="34"/>
  <c r="AI65" i="34"/>
  <c r="E75" i="34"/>
  <c r="M75" i="34"/>
  <c r="U75" i="34"/>
  <c r="AC75" i="34"/>
  <c r="AK75" i="34"/>
  <c r="F85" i="34"/>
  <c r="N85" i="34"/>
  <c r="V85" i="34"/>
  <c r="AD85" i="34"/>
  <c r="AL85" i="34"/>
  <c r="E97" i="34"/>
  <c r="M97" i="34"/>
  <c r="U97" i="34"/>
  <c r="AC97" i="34"/>
  <c r="AK97" i="34"/>
  <c r="E54" i="34"/>
  <c r="AC54" i="34"/>
  <c r="AK54" i="34"/>
  <c r="AD54" i="34"/>
  <c r="C85" i="34"/>
  <c r="C35" i="34"/>
  <c r="AI35" i="34"/>
  <c r="E44" i="34"/>
  <c r="AK44" i="34"/>
  <c r="AE54" i="34"/>
  <c r="S75" i="34"/>
  <c r="F35" i="34"/>
  <c r="N35" i="34"/>
  <c r="V35" i="34"/>
  <c r="AD35" i="34"/>
  <c r="AL35" i="34"/>
  <c r="F75" i="34"/>
  <c r="N75" i="34"/>
  <c r="V75" i="34"/>
  <c r="AD75" i="34"/>
  <c r="AL75" i="34"/>
  <c r="B163" i="24" l="1"/>
  <c r="D6" i="27"/>
  <c r="E6" i="27"/>
  <c r="F6" i="27"/>
  <c r="G6" i="27"/>
  <c r="H6" i="27"/>
  <c r="I6" i="27"/>
  <c r="J6" i="27"/>
  <c r="K6" i="27"/>
  <c r="L6" i="27"/>
  <c r="M6" i="27"/>
  <c r="N6" i="27"/>
  <c r="O6" i="27"/>
  <c r="P6" i="27"/>
  <c r="Q6" i="27"/>
  <c r="R6" i="27"/>
  <c r="S6" i="27"/>
  <c r="T6" i="27"/>
  <c r="U6" i="27"/>
  <c r="V6" i="27"/>
  <c r="W6" i="27"/>
  <c r="X6" i="27"/>
  <c r="Y6" i="27"/>
  <c r="Z6" i="27"/>
  <c r="AA6" i="27"/>
  <c r="AB6" i="27"/>
  <c r="AC6" i="27"/>
  <c r="AD6" i="27"/>
  <c r="AE6" i="27"/>
  <c r="AF6" i="27"/>
  <c r="AG6" i="27"/>
  <c r="AH6" i="27"/>
  <c r="AI6" i="27"/>
  <c r="AJ6" i="27"/>
  <c r="AK6" i="27"/>
  <c r="AL6" i="27"/>
  <c r="C6" i="27"/>
  <c r="B162" i="24"/>
  <c r="B161" i="24"/>
  <c r="F160" i="24"/>
  <c r="E160" i="24"/>
  <c r="D160" i="24"/>
  <c r="C160" i="24"/>
  <c r="B159" i="24"/>
  <c r="D4" i="27"/>
  <c r="E4" i="27"/>
  <c r="F4" i="27"/>
  <c r="G4" i="27"/>
  <c r="H4" i="27"/>
  <c r="I4" i="27"/>
  <c r="J4" i="27"/>
  <c r="K4" i="27"/>
  <c r="L4" i="27"/>
  <c r="M4" i="27"/>
  <c r="N4" i="27"/>
  <c r="O4" i="27"/>
  <c r="P4" i="27"/>
  <c r="Q4" i="27"/>
  <c r="R4" i="27"/>
  <c r="S4" i="27"/>
  <c r="T4" i="27"/>
  <c r="U4" i="27"/>
  <c r="V4" i="27"/>
  <c r="W4" i="27"/>
  <c r="X4" i="27"/>
  <c r="Y4" i="27"/>
  <c r="Z4" i="27"/>
  <c r="AA4" i="27"/>
  <c r="AB4" i="27"/>
  <c r="AC4" i="27"/>
  <c r="AD4" i="27"/>
  <c r="AE4" i="27"/>
  <c r="AF4" i="27"/>
  <c r="AG4" i="27"/>
  <c r="AH4" i="27"/>
  <c r="AI4" i="27"/>
  <c r="AJ4" i="27"/>
  <c r="AK4" i="27"/>
  <c r="AL4" i="27"/>
  <c r="D5" i="27"/>
  <c r="E5" i="27"/>
  <c r="F5" i="27"/>
  <c r="G5" i="27"/>
  <c r="H5" i="27"/>
  <c r="I5" i="27"/>
  <c r="J5" i="27"/>
  <c r="K5" i="27"/>
  <c r="L5" i="27"/>
  <c r="M5" i="27"/>
  <c r="N5" i="27"/>
  <c r="O5" i="27"/>
  <c r="P5" i="27"/>
  <c r="Q5" i="27"/>
  <c r="R5" i="27"/>
  <c r="S5" i="27"/>
  <c r="T5" i="27"/>
  <c r="U5" i="27"/>
  <c r="V5" i="27"/>
  <c r="W5" i="27"/>
  <c r="X5" i="27"/>
  <c r="Y5" i="27"/>
  <c r="Z5" i="27"/>
  <c r="AA5" i="27"/>
  <c r="AB5" i="27"/>
  <c r="AC5" i="27"/>
  <c r="AD5" i="27"/>
  <c r="AE5" i="27"/>
  <c r="AF5" i="27"/>
  <c r="AG5" i="27"/>
  <c r="AH5" i="27"/>
  <c r="AI5" i="27"/>
  <c r="AJ5" i="27"/>
  <c r="AK5" i="27"/>
  <c r="AL5" i="27"/>
  <c r="C5" i="27"/>
  <c r="C4" i="27"/>
  <c r="B143" i="24"/>
  <c r="B142" i="24"/>
  <c r="B141" i="24"/>
  <c r="B140" i="24"/>
  <c r="B139" i="24"/>
  <c r="B138" i="24"/>
  <c r="B137" i="24"/>
  <c r="B136" i="24"/>
  <c r="B135" i="24"/>
  <c r="B134" i="24"/>
  <c r="B133" i="24"/>
  <c r="B132" i="24"/>
  <c r="B131" i="24"/>
  <c r="B130" i="24"/>
  <c r="B129" i="24"/>
  <c r="B128" i="24"/>
  <c r="B127" i="24"/>
  <c r="B126" i="24"/>
  <c r="B125" i="24"/>
  <c r="B124" i="24"/>
  <c r="B123" i="24"/>
  <c r="B122" i="24"/>
  <c r="F121" i="24"/>
  <c r="E121" i="24"/>
  <c r="D121" i="24"/>
  <c r="C121" i="24"/>
  <c r="B120" i="24"/>
  <c r="B145" i="24" s="1"/>
  <c r="C65" i="24"/>
  <c r="C64" i="24"/>
  <c r="C63" i="24"/>
  <c r="C62" i="24"/>
  <c r="C61" i="24"/>
  <c r="C59" i="24"/>
  <c r="C58" i="24"/>
  <c r="C56" i="24"/>
  <c r="C55" i="24"/>
  <c r="C53" i="24"/>
  <c r="C52" i="24"/>
  <c r="C51" i="24"/>
  <c r="C50" i="24"/>
  <c r="C48" i="24"/>
  <c r="C47" i="24"/>
  <c r="C45" i="24"/>
  <c r="C161" i="24" l="1"/>
  <c r="C171" i="43"/>
  <c r="F162" i="24"/>
  <c r="F172" i="43"/>
  <c r="E162" i="24"/>
  <c r="E172" i="43"/>
  <c r="D162" i="24"/>
  <c r="D172" i="43"/>
  <c r="C162" i="24"/>
  <c r="C172" i="43"/>
  <c r="F161" i="24"/>
  <c r="F171" i="43"/>
  <c r="E161" i="24"/>
  <c r="E171" i="43"/>
  <c r="D161" i="24"/>
  <c r="D171" i="43"/>
  <c r="F163" i="24"/>
  <c r="F173" i="43"/>
  <c r="E163" i="24"/>
  <c r="E173" i="43"/>
  <c r="D163" i="24"/>
  <c r="D173" i="43"/>
  <c r="C163" i="24"/>
  <c r="C173" i="43"/>
  <c r="B104" i="24"/>
  <c r="B103" i="24"/>
  <c r="B102" i="24"/>
  <c r="B101" i="24"/>
  <c r="B100" i="24"/>
  <c r="B99" i="24"/>
  <c r="B98" i="24"/>
  <c r="B97" i="24"/>
  <c r="B96" i="24"/>
  <c r="B95" i="24"/>
  <c r="B94" i="24"/>
  <c r="B93" i="24"/>
  <c r="B92" i="24"/>
  <c r="B91" i="24"/>
  <c r="B90" i="24"/>
  <c r="B89" i="24"/>
  <c r="B88" i="24"/>
  <c r="B87" i="24"/>
  <c r="B86" i="24"/>
  <c r="B85" i="24"/>
  <c r="B84" i="24"/>
  <c r="B83" i="24"/>
  <c r="F82" i="24"/>
  <c r="E82" i="24"/>
  <c r="D82" i="24"/>
  <c r="C82" i="24"/>
  <c r="B106" i="24"/>
  <c r="C78" i="24"/>
  <c r="C77" i="24"/>
  <c r="C76" i="24"/>
  <c r="C75" i="24"/>
  <c r="C74" i="24"/>
  <c r="C73" i="24"/>
  <c r="C72" i="24"/>
  <c r="C71" i="24"/>
  <c r="C70" i="24"/>
  <c r="C44" i="24"/>
  <c r="C69" i="24" s="1"/>
  <c r="B65" i="24"/>
  <c r="B64" i="24"/>
  <c r="B63" i="24"/>
  <c r="B62" i="24"/>
  <c r="B61" i="24"/>
  <c r="B60" i="24"/>
  <c r="B59" i="24"/>
  <c r="B58" i="24"/>
  <c r="B57" i="24"/>
  <c r="B56" i="24"/>
  <c r="B55" i="24"/>
  <c r="B54" i="24"/>
  <c r="B53" i="24"/>
  <c r="B52" i="24"/>
  <c r="B51" i="24"/>
  <c r="B50" i="24"/>
  <c r="B49" i="24"/>
  <c r="B48" i="24"/>
  <c r="B47" i="24"/>
  <c r="B46" i="24"/>
  <c r="B45" i="24"/>
  <c r="B44" i="24"/>
  <c r="C43" i="24"/>
  <c r="B42" i="24"/>
  <c r="B67" i="24" s="1"/>
  <c r="C79" i="24" l="1"/>
  <c r="B3" i="24"/>
  <c r="B28" i="24" s="1"/>
  <c r="F4" i="24" l="1"/>
  <c r="E4" i="24"/>
  <c r="D4" i="24"/>
  <c r="C4" i="24"/>
  <c r="B5" i="24"/>
  <c r="B6" i="24"/>
  <c r="B7" i="24"/>
  <c r="B8" i="24"/>
  <c r="B9" i="24"/>
  <c r="B10" i="24"/>
  <c r="B11" i="24"/>
  <c r="B12" i="24"/>
  <c r="B13" i="24"/>
  <c r="B14" i="24"/>
  <c r="B15" i="24"/>
  <c r="B16" i="24"/>
  <c r="B17" i="24"/>
  <c r="B18" i="24"/>
  <c r="B19" i="24"/>
  <c r="B20" i="24"/>
  <c r="B21" i="24"/>
  <c r="B22" i="24"/>
  <c r="B23" i="24"/>
  <c r="B24" i="24"/>
  <c r="B25" i="24"/>
  <c r="B26" i="24"/>
  <c r="AU5" i="3" l="1"/>
  <c r="AU6" i="3"/>
  <c r="AU7" i="3"/>
  <c r="AU8" i="3"/>
  <c r="AU9" i="3"/>
  <c r="AU10" i="3"/>
  <c r="AU11" i="3"/>
  <c r="AU12" i="3"/>
  <c r="AU13" i="3"/>
  <c r="AU14" i="3"/>
  <c r="AU15" i="3"/>
  <c r="AU16" i="3"/>
  <c r="AU17" i="3"/>
  <c r="AU18" i="3"/>
  <c r="AU19" i="3"/>
  <c r="AU20" i="3"/>
  <c r="AU21" i="3"/>
  <c r="AU22" i="3"/>
  <c r="AU23" i="3"/>
  <c r="AU24" i="3"/>
  <c r="AU4" i="3"/>
  <c r="AM6" i="3" l="1"/>
  <c r="AM8" i="3"/>
  <c r="AM13" i="3"/>
  <c r="AM16" i="3"/>
  <c r="AM19" i="3"/>
  <c r="F137" i="24" l="1"/>
  <c r="E137" i="24"/>
  <c r="D137" i="24"/>
  <c r="C137" i="24"/>
  <c r="C98" i="24" l="1"/>
  <c r="C108" i="43"/>
  <c r="D98" i="24"/>
  <c r="D108" i="43"/>
  <c r="E98" i="24"/>
  <c r="E108" i="43"/>
  <c r="F98" i="24"/>
  <c r="F108" i="43"/>
  <c r="C20" i="24"/>
  <c r="C20" i="43"/>
  <c r="F20" i="24"/>
  <c r="F20" i="43"/>
  <c r="E20" i="24"/>
  <c r="E20" i="43"/>
  <c r="D20" i="24"/>
  <c r="D20" i="43"/>
  <c r="AM18" i="3"/>
  <c r="D4" i="17"/>
  <c r="E4" i="17"/>
  <c r="F4" i="17"/>
  <c r="G4" i="17"/>
  <c r="H4" i="17"/>
  <c r="I4" i="17"/>
  <c r="J4" i="17"/>
  <c r="K4" i="17"/>
  <c r="L4" i="17"/>
  <c r="M4" i="17"/>
  <c r="N4" i="17"/>
  <c r="O4" i="17"/>
  <c r="P4" i="17"/>
  <c r="Q4" i="17"/>
  <c r="R4" i="17"/>
  <c r="S4" i="17"/>
  <c r="T4" i="17"/>
  <c r="U4" i="17"/>
  <c r="V4" i="17"/>
  <c r="W4" i="17"/>
  <c r="X4" i="17"/>
  <c r="Y4" i="17"/>
  <c r="Z4" i="17"/>
  <c r="AA4" i="17"/>
  <c r="AB4" i="17"/>
  <c r="AC4" i="17"/>
  <c r="AD4" i="17"/>
  <c r="AE4" i="17"/>
  <c r="AF4" i="17"/>
  <c r="AG4" i="17"/>
  <c r="AH4" i="17"/>
  <c r="AI4" i="17"/>
  <c r="AJ4" i="17"/>
  <c r="AK4" i="17"/>
  <c r="AL4" i="17"/>
  <c r="AM4" i="17"/>
  <c r="AN4" i="17"/>
  <c r="AO4" i="17"/>
  <c r="AP4" i="17"/>
  <c r="AQ4" i="17"/>
  <c r="AR4" i="17"/>
  <c r="AS4" i="17"/>
  <c r="AT4" i="17"/>
  <c r="AU4" i="17"/>
  <c r="AV4" i="17"/>
  <c r="AW4" i="17"/>
  <c r="AX4" i="17"/>
  <c r="AY4" i="17"/>
  <c r="AZ4" i="17"/>
  <c r="BA4" i="17"/>
  <c r="BB4" i="17"/>
  <c r="BC4" i="17"/>
  <c r="BD4" i="17"/>
  <c r="BE4" i="17"/>
  <c r="BF4" i="17"/>
  <c r="BG4" i="17"/>
  <c r="BH4" i="17"/>
  <c r="BI4" i="17"/>
  <c r="BJ4" i="17"/>
  <c r="BK4" i="17"/>
  <c r="BL4" i="17"/>
  <c r="BM4" i="17"/>
  <c r="BN4" i="17"/>
  <c r="BO4" i="17"/>
  <c r="BP4" i="17"/>
  <c r="BQ4" i="17"/>
  <c r="BR4" i="17"/>
  <c r="BS4" i="17"/>
  <c r="BT4" i="17"/>
  <c r="BU4" i="17"/>
  <c r="BV4" i="17"/>
  <c r="BW4" i="17"/>
  <c r="BX4" i="17"/>
  <c r="BY4" i="17"/>
  <c r="BZ4" i="17"/>
  <c r="CA4" i="17"/>
  <c r="CB4" i="17"/>
  <c r="CC4" i="17"/>
  <c r="CD4" i="17"/>
  <c r="CE4" i="17"/>
  <c r="CF4" i="17"/>
  <c r="CG4" i="17"/>
  <c r="CH4" i="17"/>
  <c r="CI4" i="17"/>
  <c r="CJ4" i="17"/>
  <c r="CK4" i="17"/>
  <c r="CL4" i="17"/>
  <c r="CM4" i="17"/>
  <c r="CN4" i="17"/>
  <c r="CO4" i="17"/>
  <c r="CP4" i="17"/>
  <c r="CQ4" i="17"/>
  <c r="CR4" i="17"/>
  <c r="CS4" i="17"/>
  <c r="CT4" i="17"/>
  <c r="CU4" i="17"/>
  <c r="CV4" i="17"/>
  <c r="CW4" i="17"/>
  <c r="CX4" i="17"/>
  <c r="CY4" i="17"/>
  <c r="CZ4" i="17"/>
  <c r="DA4" i="17"/>
  <c r="DB4" i="17"/>
  <c r="DC4" i="17"/>
  <c r="DD4" i="17"/>
  <c r="DE4" i="17"/>
  <c r="DF4" i="17"/>
  <c r="DG4" i="17"/>
  <c r="DH4" i="17"/>
  <c r="DI4" i="17"/>
  <c r="DJ4" i="17"/>
  <c r="DK4" i="17"/>
  <c r="DL4" i="17"/>
  <c r="DM4" i="17"/>
  <c r="DN4" i="17"/>
  <c r="DO4" i="17"/>
  <c r="DP4" i="17"/>
  <c r="DQ4" i="17"/>
  <c r="DR4" i="17"/>
  <c r="DS4" i="17"/>
  <c r="DT4" i="17"/>
  <c r="DU4" i="17"/>
  <c r="DV4" i="17"/>
  <c r="DW4" i="17"/>
  <c r="DX4" i="17"/>
  <c r="DY4" i="17"/>
  <c r="DZ4" i="17"/>
  <c r="EA4" i="17"/>
  <c r="EB4" i="17"/>
  <c r="EC4" i="17"/>
  <c r="ED4" i="17"/>
  <c r="EE4" i="17"/>
  <c r="EF4" i="17"/>
  <c r="EG4" i="17"/>
  <c r="EH4" i="17"/>
  <c r="EI4" i="17"/>
  <c r="EJ4" i="17"/>
  <c r="EK4" i="17"/>
  <c r="EL4" i="17"/>
  <c r="EM4" i="17"/>
  <c r="EN4" i="17"/>
  <c r="EO4" i="17"/>
  <c r="EP4" i="17"/>
  <c r="D5" i="17"/>
  <c r="E5" i="17"/>
  <c r="F5" i="17"/>
  <c r="G5" i="17"/>
  <c r="H5" i="17"/>
  <c r="I5" i="17"/>
  <c r="J5" i="17"/>
  <c r="K5" i="17"/>
  <c r="L5" i="17"/>
  <c r="M5" i="17"/>
  <c r="N5" i="17"/>
  <c r="O5" i="17"/>
  <c r="P5" i="17"/>
  <c r="Q5" i="17"/>
  <c r="R5" i="17"/>
  <c r="S5" i="17"/>
  <c r="T5" i="17"/>
  <c r="U5" i="17"/>
  <c r="V5" i="17"/>
  <c r="W5" i="17"/>
  <c r="X5" i="17"/>
  <c r="Y5" i="17"/>
  <c r="Z5" i="17"/>
  <c r="AA5" i="17"/>
  <c r="AB5" i="17"/>
  <c r="AC5" i="17"/>
  <c r="AD5" i="17"/>
  <c r="AE5" i="17"/>
  <c r="AF5" i="17"/>
  <c r="AG5" i="17"/>
  <c r="AH5" i="17"/>
  <c r="AI5" i="17"/>
  <c r="AJ5" i="17"/>
  <c r="AK5" i="17"/>
  <c r="AL5" i="17"/>
  <c r="AM5" i="17"/>
  <c r="AN5" i="17"/>
  <c r="AO5" i="17"/>
  <c r="AP5" i="17"/>
  <c r="AQ5" i="17"/>
  <c r="AR5" i="17"/>
  <c r="AS5" i="17"/>
  <c r="AT5" i="17"/>
  <c r="AU5" i="17"/>
  <c r="AV5" i="17"/>
  <c r="AW5" i="17"/>
  <c r="AX5" i="17"/>
  <c r="AY5" i="17"/>
  <c r="AZ5" i="17"/>
  <c r="BA5" i="17"/>
  <c r="BB5" i="17"/>
  <c r="BC5" i="17"/>
  <c r="BD5" i="17"/>
  <c r="BE5" i="17"/>
  <c r="BF5" i="17"/>
  <c r="BG5" i="17"/>
  <c r="BH5" i="17"/>
  <c r="BI5" i="17"/>
  <c r="BJ5" i="17"/>
  <c r="BK5" i="17"/>
  <c r="BL5" i="17"/>
  <c r="BM5" i="17"/>
  <c r="BN5" i="17"/>
  <c r="BO5" i="17"/>
  <c r="BP5" i="17"/>
  <c r="BQ5" i="17"/>
  <c r="BR5" i="17"/>
  <c r="BS5" i="17"/>
  <c r="BT5" i="17"/>
  <c r="BU5" i="17"/>
  <c r="BV5" i="17"/>
  <c r="BW5" i="17"/>
  <c r="BX5" i="17"/>
  <c r="BY5" i="17"/>
  <c r="BZ5" i="17"/>
  <c r="CA5" i="17"/>
  <c r="CB5" i="17"/>
  <c r="CC5" i="17"/>
  <c r="CD5" i="17"/>
  <c r="CE5" i="17"/>
  <c r="CF5" i="17"/>
  <c r="CG5" i="17"/>
  <c r="CH5" i="17"/>
  <c r="CI5" i="17"/>
  <c r="CJ5" i="17"/>
  <c r="CK5" i="17"/>
  <c r="CL5" i="17"/>
  <c r="CM5" i="17"/>
  <c r="CN5" i="17"/>
  <c r="CO5" i="17"/>
  <c r="CP5" i="17"/>
  <c r="CQ5" i="17"/>
  <c r="CR5" i="17"/>
  <c r="CS5" i="17"/>
  <c r="CT5" i="17"/>
  <c r="CU5" i="17"/>
  <c r="CV5" i="17"/>
  <c r="CW5" i="17"/>
  <c r="CX5" i="17"/>
  <c r="CY5" i="17"/>
  <c r="CZ5" i="17"/>
  <c r="DA5" i="17"/>
  <c r="DB5" i="17"/>
  <c r="DC5" i="17"/>
  <c r="DD5" i="17"/>
  <c r="DE5" i="17"/>
  <c r="DF5" i="17"/>
  <c r="DG5" i="17"/>
  <c r="DH5" i="17"/>
  <c r="DI5" i="17"/>
  <c r="DJ5" i="17"/>
  <c r="DK5" i="17"/>
  <c r="DL5" i="17"/>
  <c r="DM5" i="17"/>
  <c r="DN5" i="17"/>
  <c r="DO5" i="17"/>
  <c r="DP5" i="17"/>
  <c r="DQ5" i="17"/>
  <c r="DR5" i="17"/>
  <c r="DS5" i="17"/>
  <c r="DT5" i="17"/>
  <c r="DU5" i="17"/>
  <c r="DV5" i="17"/>
  <c r="DW5" i="17"/>
  <c r="DX5" i="17"/>
  <c r="DY5" i="17"/>
  <c r="DZ5" i="17"/>
  <c r="EA5" i="17"/>
  <c r="EB5" i="17"/>
  <c r="EC5" i="17"/>
  <c r="ED5" i="17"/>
  <c r="EE5" i="17"/>
  <c r="EF5" i="17"/>
  <c r="EG5" i="17"/>
  <c r="EH5" i="17"/>
  <c r="EI5" i="17"/>
  <c r="EJ5" i="17"/>
  <c r="EK5" i="17"/>
  <c r="EL5" i="17"/>
  <c r="EM5" i="17"/>
  <c r="EN5" i="17"/>
  <c r="EO5" i="17"/>
  <c r="EP5" i="17"/>
  <c r="D11" i="17"/>
  <c r="E11" i="17"/>
  <c r="F11" i="17"/>
  <c r="G11" i="17"/>
  <c r="H11" i="17"/>
  <c r="I11" i="17"/>
  <c r="J11" i="17"/>
  <c r="K11" i="17"/>
  <c r="L11" i="17"/>
  <c r="M11" i="17"/>
  <c r="N11" i="17"/>
  <c r="O11" i="17"/>
  <c r="P11" i="17"/>
  <c r="Q11" i="17"/>
  <c r="R11" i="17"/>
  <c r="S11" i="17"/>
  <c r="T11" i="17"/>
  <c r="U11" i="17"/>
  <c r="V11" i="17"/>
  <c r="W11" i="17"/>
  <c r="X11" i="17"/>
  <c r="Y11" i="17"/>
  <c r="Z11" i="17"/>
  <c r="AA11" i="17"/>
  <c r="AB11" i="17"/>
  <c r="AC11" i="17"/>
  <c r="AD11" i="17"/>
  <c r="AE11" i="17"/>
  <c r="AF11" i="17"/>
  <c r="AG11" i="17"/>
  <c r="AH11" i="17"/>
  <c r="AI11" i="17"/>
  <c r="AJ11" i="17"/>
  <c r="AK11" i="17"/>
  <c r="AL11" i="17"/>
  <c r="AM11" i="17"/>
  <c r="AN11" i="17"/>
  <c r="AO11" i="17"/>
  <c r="AP11" i="17"/>
  <c r="AQ11" i="17"/>
  <c r="AR11" i="17"/>
  <c r="AS11" i="17"/>
  <c r="AT11" i="17"/>
  <c r="AU11" i="17"/>
  <c r="AV11" i="17"/>
  <c r="AW11" i="17"/>
  <c r="AX11" i="17"/>
  <c r="AY11" i="17"/>
  <c r="AZ11" i="17"/>
  <c r="BA11" i="17"/>
  <c r="BB11" i="17"/>
  <c r="BC11" i="17"/>
  <c r="BD11" i="17"/>
  <c r="BE11" i="17"/>
  <c r="BF11" i="17"/>
  <c r="BG11" i="17"/>
  <c r="BH11" i="17"/>
  <c r="BI11" i="17"/>
  <c r="BJ11" i="17"/>
  <c r="BK11" i="17"/>
  <c r="BL11" i="17"/>
  <c r="BM11" i="17"/>
  <c r="BN11" i="17"/>
  <c r="BO11" i="17"/>
  <c r="BP11" i="17"/>
  <c r="BQ11" i="17"/>
  <c r="BR11" i="17"/>
  <c r="BS11" i="17"/>
  <c r="BT11" i="17"/>
  <c r="BU11" i="17"/>
  <c r="BV11" i="17"/>
  <c r="BW11" i="17"/>
  <c r="BX11" i="17"/>
  <c r="BY11" i="17"/>
  <c r="BZ11" i="17"/>
  <c r="CA11" i="17"/>
  <c r="CB11" i="17"/>
  <c r="CC11" i="17"/>
  <c r="CD11" i="17"/>
  <c r="CE11" i="17"/>
  <c r="CF11" i="17"/>
  <c r="CG11" i="17"/>
  <c r="CH11" i="17"/>
  <c r="CI11" i="17"/>
  <c r="CJ11" i="17"/>
  <c r="CK11" i="17"/>
  <c r="CL11" i="17"/>
  <c r="CM11" i="17"/>
  <c r="CN11" i="17"/>
  <c r="CO11" i="17"/>
  <c r="CP11" i="17"/>
  <c r="CQ11" i="17"/>
  <c r="CR11" i="17"/>
  <c r="CS11" i="17"/>
  <c r="CT11" i="17"/>
  <c r="CU11" i="17"/>
  <c r="CV11" i="17"/>
  <c r="CW11" i="17"/>
  <c r="CX11" i="17"/>
  <c r="CY11" i="17"/>
  <c r="CZ11" i="17"/>
  <c r="DA11" i="17"/>
  <c r="DB11" i="17"/>
  <c r="DC11" i="17"/>
  <c r="DD11" i="17"/>
  <c r="DE11" i="17"/>
  <c r="DF11" i="17"/>
  <c r="DG11" i="17"/>
  <c r="DH11" i="17"/>
  <c r="DI11" i="17"/>
  <c r="DJ11" i="17"/>
  <c r="DK11" i="17"/>
  <c r="DL11" i="17"/>
  <c r="DM11" i="17"/>
  <c r="DN11" i="17"/>
  <c r="DO11" i="17"/>
  <c r="DP11" i="17"/>
  <c r="DQ11" i="17"/>
  <c r="DR11" i="17"/>
  <c r="DS11" i="17"/>
  <c r="DT11" i="17"/>
  <c r="DU11" i="17"/>
  <c r="DV11" i="17"/>
  <c r="DW11" i="17"/>
  <c r="DX11" i="17"/>
  <c r="DY11" i="17"/>
  <c r="DZ11" i="17"/>
  <c r="EA11" i="17"/>
  <c r="EB11" i="17"/>
  <c r="EC11" i="17"/>
  <c r="ED11" i="17"/>
  <c r="EE11" i="17"/>
  <c r="EF11" i="17"/>
  <c r="EG11" i="17"/>
  <c r="EH11" i="17"/>
  <c r="EI11" i="17"/>
  <c r="EJ11" i="17"/>
  <c r="EK11" i="17"/>
  <c r="EL11" i="17"/>
  <c r="EM11" i="17"/>
  <c r="EN11" i="17"/>
  <c r="EO11" i="17"/>
  <c r="EP11" i="17"/>
  <c r="D17" i="17"/>
  <c r="D31" i="18" s="1"/>
  <c r="E17" i="17"/>
  <c r="E31" i="18" s="1"/>
  <c r="F17" i="17"/>
  <c r="F31" i="18" s="1"/>
  <c r="G17" i="17"/>
  <c r="G31" i="18" s="1"/>
  <c r="H17" i="17"/>
  <c r="H31" i="18" s="1"/>
  <c r="I17" i="17"/>
  <c r="I31" i="18" s="1"/>
  <c r="J17" i="17"/>
  <c r="J31" i="18" s="1"/>
  <c r="K17" i="17"/>
  <c r="K31" i="18" s="1"/>
  <c r="L17" i="17"/>
  <c r="L31" i="18" s="1"/>
  <c r="M17" i="17"/>
  <c r="M31" i="18" s="1"/>
  <c r="N17" i="17"/>
  <c r="N31" i="18" s="1"/>
  <c r="O17" i="17"/>
  <c r="O31" i="18" s="1"/>
  <c r="P17" i="17"/>
  <c r="P31" i="18" s="1"/>
  <c r="Q17" i="17"/>
  <c r="Q31" i="18" s="1"/>
  <c r="R17" i="17"/>
  <c r="R31" i="18" s="1"/>
  <c r="S17" i="17"/>
  <c r="S31" i="18" s="1"/>
  <c r="T17" i="17"/>
  <c r="T31" i="18" s="1"/>
  <c r="U17" i="17"/>
  <c r="U31" i="18" s="1"/>
  <c r="V17" i="17"/>
  <c r="V31" i="18" s="1"/>
  <c r="W17" i="17"/>
  <c r="W31" i="18" s="1"/>
  <c r="X17" i="17"/>
  <c r="X31" i="18" s="1"/>
  <c r="Y17" i="17"/>
  <c r="Y31" i="18" s="1"/>
  <c r="Z17" i="17"/>
  <c r="Z31" i="18" s="1"/>
  <c r="AA17" i="17"/>
  <c r="AA31" i="18" s="1"/>
  <c r="AB17" i="17"/>
  <c r="AB31" i="18" s="1"/>
  <c r="AC17" i="17"/>
  <c r="AC31" i="18" s="1"/>
  <c r="AD17" i="17"/>
  <c r="AD31" i="18" s="1"/>
  <c r="AE17" i="17"/>
  <c r="AE31" i="18" s="1"/>
  <c r="AF17" i="17"/>
  <c r="AF31" i="18" s="1"/>
  <c r="AG17" i="17"/>
  <c r="AG31" i="18" s="1"/>
  <c r="AH17" i="17"/>
  <c r="AH31" i="18" s="1"/>
  <c r="AI17" i="17"/>
  <c r="AI31" i="18" s="1"/>
  <c r="AJ17" i="17"/>
  <c r="AJ31" i="18" s="1"/>
  <c r="AK17" i="17"/>
  <c r="AK31" i="18" s="1"/>
  <c r="AL17" i="17"/>
  <c r="AL31" i="18" s="1"/>
  <c r="AM17" i="17"/>
  <c r="AM31" i="18" s="1"/>
  <c r="AN17" i="17"/>
  <c r="AN31" i="18" s="1"/>
  <c r="AO17" i="17"/>
  <c r="AO31" i="18" s="1"/>
  <c r="AP17" i="17"/>
  <c r="AP31" i="18" s="1"/>
  <c r="AQ17" i="17"/>
  <c r="AQ31" i="18" s="1"/>
  <c r="AR17" i="17"/>
  <c r="AR31" i="18" s="1"/>
  <c r="AS17" i="17"/>
  <c r="AS31" i="18" s="1"/>
  <c r="AT17" i="17"/>
  <c r="AT31" i="18" s="1"/>
  <c r="AU17" i="17"/>
  <c r="AU31" i="18" s="1"/>
  <c r="AV17" i="17"/>
  <c r="AV31" i="18" s="1"/>
  <c r="AW17" i="17"/>
  <c r="AW31" i="18" s="1"/>
  <c r="AX17" i="17"/>
  <c r="AX31" i="18" s="1"/>
  <c r="AY17" i="17"/>
  <c r="AY31" i="18" s="1"/>
  <c r="AZ17" i="17"/>
  <c r="AZ31" i="18" s="1"/>
  <c r="BA17" i="17"/>
  <c r="BA31" i="18" s="1"/>
  <c r="BB17" i="17"/>
  <c r="BB31" i="18" s="1"/>
  <c r="BC17" i="17"/>
  <c r="BC31" i="18" s="1"/>
  <c r="BD17" i="17"/>
  <c r="BD31" i="18" s="1"/>
  <c r="BE17" i="17"/>
  <c r="BE31" i="18" s="1"/>
  <c r="BF17" i="17"/>
  <c r="BF31" i="18" s="1"/>
  <c r="BG17" i="17"/>
  <c r="BG31" i="18" s="1"/>
  <c r="BH17" i="17"/>
  <c r="BH31" i="18" s="1"/>
  <c r="BI17" i="17"/>
  <c r="BI31" i="18" s="1"/>
  <c r="BJ17" i="17"/>
  <c r="BJ31" i="18" s="1"/>
  <c r="BK17" i="17"/>
  <c r="BK31" i="18" s="1"/>
  <c r="BL17" i="17"/>
  <c r="BL31" i="18" s="1"/>
  <c r="BM17" i="17"/>
  <c r="BM31" i="18" s="1"/>
  <c r="BN17" i="17"/>
  <c r="BN31" i="18" s="1"/>
  <c r="BO17" i="17"/>
  <c r="BO31" i="18" s="1"/>
  <c r="BP17" i="17"/>
  <c r="BP31" i="18" s="1"/>
  <c r="BQ17" i="17"/>
  <c r="BQ31" i="18" s="1"/>
  <c r="BR17" i="17"/>
  <c r="BR31" i="18" s="1"/>
  <c r="BS17" i="17"/>
  <c r="BS31" i="18" s="1"/>
  <c r="BT17" i="17"/>
  <c r="BT31" i="18" s="1"/>
  <c r="BU17" i="17"/>
  <c r="BU31" i="18" s="1"/>
  <c r="BV17" i="17"/>
  <c r="BV31" i="18" s="1"/>
  <c r="BW17" i="17"/>
  <c r="BW31" i="18" s="1"/>
  <c r="BX17" i="17"/>
  <c r="BX31" i="18" s="1"/>
  <c r="BY17" i="17"/>
  <c r="BY31" i="18" s="1"/>
  <c r="BZ17" i="17"/>
  <c r="BZ31" i="18" s="1"/>
  <c r="CA17" i="17"/>
  <c r="CA31" i="18" s="1"/>
  <c r="CB17" i="17"/>
  <c r="CB31" i="18" s="1"/>
  <c r="CC17" i="17"/>
  <c r="CC31" i="18" s="1"/>
  <c r="CD17" i="17"/>
  <c r="CD31" i="18" s="1"/>
  <c r="CE17" i="17"/>
  <c r="CE31" i="18" s="1"/>
  <c r="CF17" i="17"/>
  <c r="CF31" i="18" s="1"/>
  <c r="CG17" i="17"/>
  <c r="CG31" i="18" s="1"/>
  <c r="CH17" i="17"/>
  <c r="CH31" i="18" s="1"/>
  <c r="CI17" i="17"/>
  <c r="CI31" i="18" s="1"/>
  <c r="CJ17" i="17"/>
  <c r="CJ31" i="18" s="1"/>
  <c r="CK17" i="17"/>
  <c r="CK31" i="18" s="1"/>
  <c r="CL17" i="17"/>
  <c r="CL31" i="18" s="1"/>
  <c r="CM17" i="17"/>
  <c r="CM31" i="18" s="1"/>
  <c r="CN17" i="17"/>
  <c r="CN31" i="18" s="1"/>
  <c r="CO17" i="17"/>
  <c r="CO31" i="18" s="1"/>
  <c r="CP17" i="17"/>
  <c r="CP31" i="18" s="1"/>
  <c r="CQ17" i="17"/>
  <c r="CQ31" i="18" s="1"/>
  <c r="CR17" i="17"/>
  <c r="CR31" i="18" s="1"/>
  <c r="CS17" i="17"/>
  <c r="CS31" i="18" s="1"/>
  <c r="CT17" i="17"/>
  <c r="CT31" i="18" s="1"/>
  <c r="CU17" i="17"/>
  <c r="CU31" i="18" s="1"/>
  <c r="CV17" i="17"/>
  <c r="CV31" i="18" s="1"/>
  <c r="CW17" i="17"/>
  <c r="CW31" i="18" s="1"/>
  <c r="CX17" i="17"/>
  <c r="CX31" i="18" s="1"/>
  <c r="CY17" i="17"/>
  <c r="CY31" i="18" s="1"/>
  <c r="CZ17" i="17"/>
  <c r="CZ31" i="18" s="1"/>
  <c r="DA17" i="17"/>
  <c r="DA31" i="18" s="1"/>
  <c r="DB17" i="17"/>
  <c r="DB31" i="18" s="1"/>
  <c r="DC17" i="17"/>
  <c r="DC31" i="18" s="1"/>
  <c r="DD17" i="17"/>
  <c r="DD31" i="18" s="1"/>
  <c r="DE17" i="17"/>
  <c r="DE31" i="18" s="1"/>
  <c r="DF17" i="17"/>
  <c r="DF31" i="18" s="1"/>
  <c r="DG17" i="17"/>
  <c r="DG31" i="18" s="1"/>
  <c r="DH17" i="17"/>
  <c r="DH31" i="18" s="1"/>
  <c r="DI17" i="17"/>
  <c r="DI31" i="18" s="1"/>
  <c r="DJ17" i="17"/>
  <c r="DJ31" i="18" s="1"/>
  <c r="DK17" i="17"/>
  <c r="DK31" i="18" s="1"/>
  <c r="DL17" i="17"/>
  <c r="DL31" i="18" s="1"/>
  <c r="DM17" i="17"/>
  <c r="DM31" i="18" s="1"/>
  <c r="DN17" i="17"/>
  <c r="DN31" i="18" s="1"/>
  <c r="DO17" i="17"/>
  <c r="DO31" i="18" s="1"/>
  <c r="DP17" i="17"/>
  <c r="DP31" i="18" s="1"/>
  <c r="DQ17" i="17"/>
  <c r="DQ31" i="18" s="1"/>
  <c r="DR17" i="17"/>
  <c r="DR31" i="18" s="1"/>
  <c r="DS17" i="17"/>
  <c r="DS31" i="18" s="1"/>
  <c r="DT17" i="17"/>
  <c r="DT31" i="18" s="1"/>
  <c r="DU17" i="17"/>
  <c r="DU31" i="18" s="1"/>
  <c r="DV17" i="17"/>
  <c r="DV31" i="18" s="1"/>
  <c r="DW17" i="17"/>
  <c r="DW31" i="18" s="1"/>
  <c r="DX17" i="17"/>
  <c r="DX31" i="18" s="1"/>
  <c r="DY17" i="17"/>
  <c r="DY31" i="18" s="1"/>
  <c r="DZ17" i="17"/>
  <c r="DZ31" i="18" s="1"/>
  <c r="EA17" i="17"/>
  <c r="EA31" i="18" s="1"/>
  <c r="EB17" i="17"/>
  <c r="EB31" i="18" s="1"/>
  <c r="EC17" i="17"/>
  <c r="EC31" i="18" s="1"/>
  <c r="ED17" i="17"/>
  <c r="ED31" i="18" s="1"/>
  <c r="EE17" i="17"/>
  <c r="EE31" i="18" s="1"/>
  <c r="EF17" i="17"/>
  <c r="EF31" i="18" s="1"/>
  <c r="EG17" i="17"/>
  <c r="EG31" i="18" s="1"/>
  <c r="EH17" i="17"/>
  <c r="EH31" i="18" s="1"/>
  <c r="EI17" i="17"/>
  <c r="EI31" i="18" s="1"/>
  <c r="EJ17" i="17"/>
  <c r="EJ31" i="18" s="1"/>
  <c r="EK17" i="17"/>
  <c r="EK31" i="18" s="1"/>
  <c r="EL17" i="17"/>
  <c r="EL31" i="18" s="1"/>
  <c r="EM17" i="17"/>
  <c r="EM31" i="18" s="1"/>
  <c r="EN17" i="17"/>
  <c r="EN31" i="18" s="1"/>
  <c r="EO17" i="17"/>
  <c r="EO31" i="18" s="1"/>
  <c r="EP17" i="17"/>
  <c r="EP31" i="18" s="1"/>
  <c r="C31" i="18"/>
  <c r="C11" i="17"/>
  <c r="C5" i="17"/>
  <c r="C4" i="17"/>
  <c r="D4" i="20"/>
  <c r="E4" i="20"/>
  <c r="F4" i="20"/>
  <c r="G4" i="20"/>
  <c r="H4" i="20"/>
  <c r="I4" i="20"/>
  <c r="J4" i="20"/>
  <c r="K4" i="20"/>
  <c r="L4" i="20"/>
  <c r="M4" i="20"/>
  <c r="N4" i="20"/>
  <c r="O4" i="20"/>
  <c r="P4" i="20"/>
  <c r="Q4" i="20"/>
  <c r="R4" i="20"/>
  <c r="S4" i="20"/>
  <c r="T4" i="20"/>
  <c r="U4" i="20"/>
  <c r="V4" i="20"/>
  <c r="W4" i="20"/>
  <c r="X4" i="20"/>
  <c r="Y4" i="20"/>
  <c r="Z4" i="20"/>
  <c r="AA4" i="20"/>
  <c r="AB4" i="20"/>
  <c r="AC4" i="20"/>
  <c r="AD4" i="20"/>
  <c r="AE4" i="20"/>
  <c r="AF4" i="20"/>
  <c r="AG4" i="20"/>
  <c r="AH4" i="20"/>
  <c r="AI4" i="20"/>
  <c r="AJ4" i="20"/>
  <c r="AK4" i="20"/>
  <c r="AL4" i="20"/>
  <c r="AM4" i="20"/>
  <c r="AN4" i="20"/>
  <c r="AO4" i="20"/>
  <c r="AP4" i="20"/>
  <c r="AQ4" i="20"/>
  <c r="AR4" i="20"/>
  <c r="AS4" i="20"/>
  <c r="AT4" i="20"/>
  <c r="AU4" i="20"/>
  <c r="AV4" i="20"/>
  <c r="AW4" i="20"/>
  <c r="AX4" i="20"/>
  <c r="AY4" i="20"/>
  <c r="AZ4" i="20"/>
  <c r="BA4" i="20"/>
  <c r="BB4" i="20"/>
  <c r="BC4" i="20"/>
  <c r="BD4" i="20"/>
  <c r="BE4" i="20"/>
  <c r="BF4" i="20"/>
  <c r="BG4" i="20"/>
  <c r="BH4" i="20"/>
  <c r="BI4" i="20"/>
  <c r="BJ4" i="20"/>
  <c r="BK4" i="20"/>
  <c r="BL4" i="20"/>
  <c r="BM4" i="20"/>
  <c r="BN4" i="20"/>
  <c r="BO4" i="20"/>
  <c r="BP4" i="20"/>
  <c r="BQ4" i="20"/>
  <c r="BR4" i="20"/>
  <c r="BS4" i="20"/>
  <c r="BT4" i="20"/>
  <c r="BU4" i="20"/>
  <c r="BV4" i="20"/>
  <c r="BW4" i="20"/>
  <c r="BX4" i="20"/>
  <c r="BY4" i="20"/>
  <c r="BZ4" i="20"/>
  <c r="CA4" i="20"/>
  <c r="CB4" i="20"/>
  <c r="CC4" i="20"/>
  <c r="CD4" i="20"/>
  <c r="CE4" i="20"/>
  <c r="CF4" i="20"/>
  <c r="CG4" i="20"/>
  <c r="CH4" i="20"/>
  <c r="CI4" i="20"/>
  <c r="CJ4" i="20"/>
  <c r="CK4" i="20"/>
  <c r="CL4" i="20"/>
  <c r="CM4" i="20"/>
  <c r="CN4" i="20"/>
  <c r="CO4" i="20"/>
  <c r="CP4" i="20"/>
  <c r="CQ4" i="20"/>
  <c r="CR4" i="20"/>
  <c r="CS4" i="20"/>
  <c r="CT4" i="20"/>
  <c r="CU4" i="20"/>
  <c r="CV4" i="20"/>
  <c r="CW4" i="20"/>
  <c r="CX4" i="20"/>
  <c r="CY4" i="20"/>
  <c r="CZ4" i="20"/>
  <c r="DA4" i="20"/>
  <c r="DB4" i="20"/>
  <c r="DC4" i="20"/>
  <c r="DD4" i="20"/>
  <c r="DE4" i="20"/>
  <c r="DF4" i="20"/>
  <c r="DG4" i="20"/>
  <c r="DH4" i="20"/>
  <c r="DI4" i="20"/>
  <c r="DJ4" i="20"/>
  <c r="DK4" i="20"/>
  <c r="DL4" i="20"/>
  <c r="DM4" i="20"/>
  <c r="DN4" i="20"/>
  <c r="DO4" i="20"/>
  <c r="DP4" i="20"/>
  <c r="DQ4" i="20"/>
  <c r="DR4" i="20"/>
  <c r="DS4" i="20"/>
  <c r="DT4" i="20"/>
  <c r="DU4" i="20"/>
  <c r="DV4" i="20"/>
  <c r="DW4" i="20"/>
  <c r="DX4" i="20"/>
  <c r="DY4" i="20"/>
  <c r="DZ4" i="20"/>
  <c r="EA4" i="20"/>
  <c r="EB4" i="20"/>
  <c r="EC4" i="20"/>
  <c r="ED4" i="20"/>
  <c r="EE4" i="20"/>
  <c r="EF4" i="20"/>
  <c r="EG4" i="20"/>
  <c r="EH4" i="20"/>
  <c r="EI4" i="20"/>
  <c r="EJ4" i="20"/>
  <c r="EK4" i="20"/>
  <c r="EL4" i="20"/>
  <c r="EM4" i="20"/>
  <c r="EN4" i="20"/>
  <c r="EO4" i="20"/>
  <c r="EP4" i="20"/>
  <c r="D5" i="20"/>
  <c r="E5" i="20"/>
  <c r="F5" i="20"/>
  <c r="G5" i="20"/>
  <c r="H5" i="20"/>
  <c r="I5" i="20"/>
  <c r="J5" i="20"/>
  <c r="K5" i="20"/>
  <c r="L5" i="20"/>
  <c r="M5" i="20"/>
  <c r="N5" i="20"/>
  <c r="O5" i="20"/>
  <c r="P5" i="20"/>
  <c r="Q5" i="20"/>
  <c r="R5" i="20"/>
  <c r="S5" i="20"/>
  <c r="T5" i="20"/>
  <c r="U5" i="20"/>
  <c r="V5" i="20"/>
  <c r="W5" i="20"/>
  <c r="X5" i="20"/>
  <c r="Y5" i="20"/>
  <c r="Z5" i="20"/>
  <c r="AA5" i="20"/>
  <c r="AB5" i="20"/>
  <c r="AC5" i="20"/>
  <c r="AD5" i="20"/>
  <c r="AE5" i="20"/>
  <c r="AF5" i="20"/>
  <c r="AG5" i="20"/>
  <c r="AH5" i="20"/>
  <c r="AI5" i="20"/>
  <c r="AJ5" i="20"/>
  <c r="AK5" i="20"/>
  <c r="AL5" i="20"/>
  <c r="AM5" i="20"/>
  <c r="AN5" i="20"/>
  <c r="AO5" i="20"/>
  <c r="AP5" i="20"/>
  <c r="AQ5" i="20"/>
  <c r="AR5" i="20"/>
  <c r="AS5" i="20"/>
  <c r="AT5" i="20"/>
  <c r="AU5" i="20"/>
  <c r="AV5" i="20"/>
  <c r="AW5" i="20"/>
  <c r="AX5" i="20"/>
  <c r="AY5" i="20"/>
  <c r="AZ5" i="20"/>
  <c r="BA5" i="20"/>
  <c r="BB5" i="20"/>
  <c r="BC5" i="20"/>
  <c r="BD5" i="20"/>
  <c r="BE5" i="20"/>
  <c r="BF5" i="20"/>
  <c r="BG5" i="20"/>
  <c r="BH5" i="20"/>
  <c r="BI5" i="20"/>
  <c r="BJ5" i="20"/>
  <c r="BK5" i="20"/>
  <c r="BL5" i="20"/>
  <c r="BM5" i="20"/>
  <c r="BN5" i="20"/>
  <c r="BO5" i="20"/>
  <c r="BP5" i="20"/>
  <c r="BQ5" i="20"/>
  <c r="BR5" i="20"/>
  <c r="BS5" i="20"/>
  <c r="BT5" i="20"/>
  <c r="BU5" i="20"/>
  <c r="BV5" i="20"/>
  <c r="BW5" i="20"/>
  <c r="BX5" i="20"/>
  <c r="BY5" i="20"/>
  <c r="BZ5" i="20"/>
  <c r="CA5" i="20"/>
  <c r="CB5" i="20"/>
  <c r="CC5" i="20"/>
  <c r="CD5" i="20"/>
  <c r="CE5" i="20"/>
  <c r="CF5" i="20"/>
  <c r="CG5" i="20"/>
  <c r="CH5" i="20"/>
  <c r="CI5" i="20"/>
  <c r="CJ5" i="20"/>
  <c r="CK5" i="20"/>
  <c r="CL5" i="20"/>
  <c r="CM5" i="20"/>
  <c r="CN5" i="20"/>
  <c r="CO5" i="20"/>
  <c r="CP5" i="20"/>
  <c r="CQ5" i="20"/>
  <c r="CR5" i="20"/>
  <c r="CS5" i="20"/>
  <c r="CT5" i="20"/>
  <c r="CU5" i="20"/>
  <c r="CV5" i="20"/>
  <c r="CW5" i="20"/>
  <c r="CX5" i="20"/>
  <c r="CY5" i="20"/>
  <c r="CZ5" i="20"/>
  <c r="DA5" i="20"/>
  <c r="DB5" i="20"/>
  <c r="DC5" i="20"/>
  <c r="DD5" i="20"/>
  <c r="DE5" i="20"/>
  <c r="DF5" i="20"/>
  <c r="DG5" i="20"/>
  <c r="DH5" i="20"/>
  <c r="DI5" i="20"/>
  <c r="DJ5" i="20"/>
  <c r="DK5" i="20"/>
  <c r="DL5" i="20"/>
  <c r="DM5" i="20"/>
  <c r="DN5" i="20"/>
  <c r="DO5" i="20"/>
  <c r="DP5" i="20"/>
  <c r="DQ5" i="20"/>
  <c r="DR5" i="20"/>
  <c r="DS5" i="20"/>
  <c r="DT5" i="20"/>
  <c r="DU5" i="20"/>
  <c r="DV5" i="20"/>
  <c r="DW5" i="20"/>
  <c r="DX5" i="20"/>
  <c r="DY5" i="20"/>
  <c r="DZ5" i="20"/>
  <c r="EA5" i="20"/>
  <c r="EB5" i="20"/>
  <c r="EC5" i="20"/>
  <c r="ED5" i="20"/>
  <c r="EE5" i="20"/>
  <c r="EF5" i="20"/>
  <c r="EG5" i="20"/>
  <c r="EH5" i="20"/>
  <c r="EI5" i="20"/>
  <c r="EJ5" i="20"/>
  <c r="EK5" i="20"/>
  <c r="EL5" i="20"/>
  <c r="EM5" i="20"/>
  <c r="EN5" i="20"/>
  <c r="EO5" i="20"/>
  <c r="EP5" i="20"/>
  <c r="D7" i="20"/>
  <c r="E7" i="20"/>
  <c r="F7" i="20"/>
  <c r="G7" i="20"/>
  <c r="H7" i="20"/>
  <c r="I7" i="20"/>
  <c r="J7" i="20"/>
  <c r="K7" i="20"/>
  <c r="L7" i="20"/>
  <c r="M7" i="20"/>
  <c r="N7" i="20"/>
  <c r="O7" i="20"/>
  <c r="P7" i="20"/>
  <c r="Q7" i="20"/>
  <c r="R7" i="20"/>
  <c r="S7" i="20"/>
  <c r="T7" i="20"/>
  <c r="U7" i="20"/>
  <c r="V7" i="20"/>
  <c r="W7" i="20"/>
  <c r="X7" i="20"/>
  <c r="Y7" i="20"/>
  <c r="Z7" i="20"/>
  <c r="AA7" i="20"/>
  <c r="AB7" i="20"/>
  <c r="AC7" i="20"/>
  <c r="AD7" i="20"/>
  <c r="AE7" i="20"/>
  <c r="AF7" i="20"/>
  <c r="AG7" i="20"/>
  <c r="AH7" i="20"/>
  <c r="AI7" i="20"/>
  <c r="AJ7" i="20"/>
  <c r="AK7" i="20"/>
  <c r="AL7" i="20"/>
  <c r="AM7" i="20"/>
  <c r="AN7" i="20"/>
  <c r="AO7" i="20"/>
  <c r="AP7" i="20"/>
  <c r="AQ7" i="20"/>
  <c r="AR7" i="20"/>
  <c r="AS7" i="20"/>
  <c r="AT7" i="20"/>
  <c r="AU7" i="20"/>
  <c r="AV7" i="20"/>
  <c r="AW7" i="20"/>
  <c r="AX7" i="20"/>
  <c r="AY7" i="20"/>
  <c r="AZ7" i="20"/>
  <c r="BA7" i="20"/>
  <c r="BB7" i="20"/>
  <c r="BC7" i="20"/>
  <c r="BD7" i="20"/>
  <c r="BE7" i="20"/>
  <c r="BF7" i="20"/>
  <c r="BG7" i="20"/>
  <c r="BH7" i="20"/>
  <c r="BI7" i="20"/>
  <c r="BJ7" i="20"/>
  <c r="BK7" i="20"/>
  <c r="BL7" i="20"/>
  <c r="BM7" i="20"/>
  <c r="BN7" i="20"/>
  <c r="BO7" i="20"/>
  <c r="BP7" i="20"/>
  <c r="BQ7" i="20"/>
  <c r="BR7" i="20"/>
  <c r="BS7" i="20"/>
  <c r="BT7" i="20"/>
  <c r="BU7" i="20"/>
  <c r="BV7" i="20"/>
  <c r="BW7" i="20"/>
  <c r="BX7" i="20"/>
  <c r="BY7" i="20"/>
  <c r="BZ7" i="20"/>
  <c r="CA7" i="20"/>
  <c r="CB7" i="20"/>
  <c r="CC7" i="20"/>
  <c r="CD7" i="20"/>
  <c r="CE7" i="20"/>
  <c r="CF7" i="20"/>
  <c r="CG7" i="20"/>
  <c r="CH7" i="20"/>
  <c r="CI7" i="20"/>
  <c r="CJ7" i="20"/>
  <c r="CK7" i="20"/>
  <c r="CL7" i="20"/>
  <c r="CM7" i="20"/>
  <c r="CN7" i="20"/>
  <c r="CO7" i="20"/>
  <c r="CP7" i="20"/>
  <c r="CQ7" i="20"/>
  <c r="CR7" i="20"/>
  <c r="CS7" i="20"/>
  <c r="CT7" i="20"/>
  <c r="CU7" i="20"/>
  <c r="CV7" i="20"/>
  <c r="CW7" i="20"/>
  <c r="CX7" i="20"/>
  <c r="CY7" i="20"/>
  <c r="CZ7" i="20"/>
  <c r="DA7" i="20"/>
  <c r="DB7" i="20"/>
  <c r="DC7" i="20"/>
  <c r="DD7" i="20"/>
  <c r="DE7" i="20"/>
  <c r="DF7" i="20"/>
  <c r="DG7" i="20"/>
  <c r="DH7" i="20"/>
  <c r="DI7" i="20"/>
  <c r="DJ7" i="20"/>
  <c r="DK7" i="20"/>
  <c r="DL7" i="20"/>
  <c r="DM7" i="20"/>
  <c r="DN7" i="20"/>
  <c r="DO7" i="20"/>
  <c r="DP7" i="20"/>
  <c r="DQ7" i="20"/>
  <c r="DR7" i="20"/>
  <c r="DS7" i="20"/>
  <c r="DT7" i="20"/>
  <c r="DU7" i="20"/>
  <c r="DV7" i="20"/>
  <c r="DW7" i="20"/>
  <c r="DX7" i="20"/>
  <c r="DY7" i="20"/>
  <c r="DZ7" i="20"/>
  <c r="EA7" i="20"/>
  <c r="EB7" i="20"/>
  <c r="EC7" i="20"/>
  <c r="ED7" i="20"/>
  <c r="EE7" i="20"/>
  <c r="EF7" i="20"/>
  <c r="EG7" i="20"/>
  <c r="EH7" i="20"/>
  <c r="EI7" i="20"/>
  <c r="EJ7" i="20"/>
  <c r="EK7" i="20"/>
  <c r="EL7" i="20"/>
  <c r="EM7" i="20"/>
  <c r="EN7" i="20"/>
  <c r="EO7" i="20"/>
  <c r="EP7" i="20"/>
  <c r="D8" i="20"/>
  <c r="E8" i="20"/>
  <c r="F8" i="20"/>
  <c r="G8" i="20"/>
  <c r="H8" i="20"/>
  <c r="I8" i="20"/>
  <c r="J8" i="20"/>
  <c r="K8" i="20"/>
  <c r="L8" i="20"/>
  <c r="M8" i="20"/>
  <c r="N8" i="20"/>
  <c r="O8" i="20"/>
  <c r="P8" i="20"/>
  <c r="Q8" i="20"/>
  <c r="R8" i="20"/>
  <c r="S8" i="20"/>
  <c r="T8" i="20"/>
  <c r="U8" i="20"/>
  <c r="V8" i="20"/>
  <c r="W8" i="20"/>
  <c r="X8" i="20"/>
  <c r="Y8" i="20"/>
  <c r="Z8" i="20"/>
  <c r="AA8" i="20"/>
  <c r="AB8" i="20"/>
  <c r="AC8" i="20"/>
  <c r="AD8" i="20"/>
  <c r="AE8" i="20"/>
  <c r="AF8" i="20"/>
  <c r="AG8" i="20"/>
  <c r="AH8" i="20"/>
  <c r="AI8" i="20"/>
  <c r="AJ8" i="20"/>
  <c r="AK8" i="20"/>
  <c r="AL8" i="20"/>
  <c r="AM8" i="20"/>
  <c r="AN8" i="20"/>
  <c r="AO8" i="20"/>
  <c r="AP8" i="20"/>
  <c r="AQ8" i="20"/>
  <c r="AR8" i="20"/>
  <c r="AS8" i="20"/>
  <c r="AT8" i="20"/>
  <c r="AU8" i="20"/>
  <c r="AV8" i="20"/>
  <c r="AW8" i="20"/>
  <c r="AX8" i="20"/>
  <c r="AY8" i="20"/>
  <c r="AZ8" i="20"/>
  <c r="BA8" i="20"/>
  <c r="BB8" i="20"/>
  <c r="BC8" i="20"/>
  <c r="BD8" i="20"/>
  <c r="BE8" i="20"/>
  <c r="BF8" i="20"/>
  <c r="BG8" i="20"/>
  <c r="BH8" i="20"/>
  <c r="BI8" i="20"/>
  <c r="BJ8" i="20"/>
  <c r="BK8" i="20"/>
  <c r="BL8" i="20"/>
  <c r="BM8" i="20"/>
  <c r="BN8" i="20"/>
  <c r="BO8" i="20"/>
  <c r="BP8" i="20"/>
  <c r="BQ8" i="20"/>
  <c r="BR8" i="20"/>
  <c r="BS8" i="20"/>
  <c r="BT8" i="20"/>
  <c r="BU8" i="20"/>
  <c r="BV8" i="20"/>
  <c r="BW8" i="20"/>
  <c r="BX8" i="20"/>
  <c r="BY8" i="20"/>
  <c r="BZ8" i="20"/>
  <c r="CA8" i="20"/>
  <c r="CB8" i="20"/>
  <c r="CC8" i="20"/>
  <c r="CD8" i="20"/>
  <c r="CE8" i="20"/>
  <c r="CF8" i="20"/>
  <c r="CG8" i="20"/>
  <c r="CH8" i="20"/>
  <c r="CI8" i="20"/>
  <c r="CJ8" i="20"/>
  <c r="CK8" i="20"/>
  <c r="CL8" i="20"/>
  <c r="CM8" i="20"/>
  <c r="CN8" i="20"/>
  <c r="CO8" i="20"/>
  <c r="CP8" i="20"/>
  <c r="CQ8" i="20"/>
  <c r="CR8" i="20"/>
  <c r="CS8" i="20"/>
  <c r="CT8" i="20"/>
  <c r="CU8" i="20"/>
  <c r="CV8" i="20"/>
  <c r="CW8" i="20"/>
  <c r="CX8" i="20"/>
  <c r="CY8" i="20"/>
  <c r="CZ8" i="20"/>
  <c r="DA8" i="20"/>
  <c r="DB8" i="20"/>
  <c r="DC8" i="20"/>
  <c r="DD8" i="20"/>
  <c r="DE8" i="20"/>
  <c r="DF8" i="20"/>
  <c r="DG8" i="20"/>
  <c r="DH8" i="20"/>
  <c r="DI8" i="20"/>
  <c r="DJ8" i="20"/>
  <c r="DK8" i="20"/>
  <c r="DL8" i="20"/>
  <c r="DM8" i="20"/>
  <c r="DN8" i="20"/>
  <c r="DO8" i="20"/>
  <c r="DP8" i="20"/>
  <c r="DQ8" i="20"/>
  <c r="DR8" i="20"/>
  <c r="DS8" i="20"/>
  <c r="DT8" i="20"/>
  <c r="DU8" i="20"/>
  <c r="DV8" i="20"/>
  <c r="DW8" i="20"/>
  <c r="DX8" i="20"/>
  <c r="DY8" i="20"/>
  <c r="DZ8" i="20"/>
  <c r="EA8" i="20"/>
  <c r="EB8" i="20"/>
  <c r="EC8" i="20"/>
  <c r="ED8" i="20"/>
  <c r="EE8" i="20"/>
  <c r="EF8" i="20"/>
  <c r="EG8" i="20"/>
  <c r="EH8" i="20"/>
  <c r="EI8" i="20"/>
  <c r="EJ8" i="20"/>
  <c r="EK8" i="20"/>
  <c r="EL8" i="20"/>
  <c r="EM8" i="20"/>
  <c r="EN8" i="20"/>
  <c r="EO8" i="20"/>
  <c r="EP8" i="20"/>
  <c r="D10" i="20"/>
  <c r="E10" i="20"/>
  <c r="F10" i="20"/>
  <c r="G10" i="20"/>
  <c r="H10" i="20"/>
  <c r="I10" i="20"/>
  <c r="J10" i="20"/>
  <c r="K10" i="20"/>
  <c r="L10" i="20"/>
  <c r="M10" i="20"/>
  <c r="N10" i="20"/>
  <c r="O10" i="20"/>
  <c r="P10" i="20"/>
  <c r="Q10" i="20"/>
  <c r="R10" i="20"/>
  <c r="S10" i="20"/>
  <c r="T10" i="20"/>
  <c r="U10" i="20"/>
  <c r="V10" i="20"/>
  <c r="W10" i="20"/>
  <c r="X10" i="20"/>
  <c r="Y10" i="20"/>
  <c r="Z10" i="20"/>
  <c r="AA10" i="20"/>
  <c r="AB10" i="20"/>
  <c r="AC10" i="20"/>
  <c r="AD10" i="20"/>
  <c r="AE10" i="20"/>
  <c r="AF10" i="20"/>
  <c r="AG10" i="20"/>
  <c r="AH10" i="20"/>
  <c r="AI10" i="20"/>
  <c r="AJ10" i="20"/>
  <c r="AK10" i="20"/>
  <c r="AL10" i="20"/>
  <c r="AM10" i="20"/>
  <c r="AN10" i="20"/>
  <c r="AO10" i="20"/>
  <c r="AP10" i="20"/>
  <c r="AQ10" i="20"/>
  <c r="AR10" i="20"/>
  <c r="AS10" i="20"/>
  <c r="AT10" i="20"/>
  <c r="AU10" i="20"/>
  <c r="AV10" i="20"/>
  <c r="AW10" i="20"/>
  <c r="AX10" i="20"/>
  <c r="AY10" i="20"/>
  <c r="AZ10" i="20"/>
  <c r="BA10" i="20"/>
  <c r="BB10" i="20"/>
  <c r="BC10" i="20"/>
  <c r="BD10" i="20"/>
  <c r="BE10" i="20"/>
  <c r="BF10" i="20"/>
  <c r="BG10" i="20"/>
  <c r="BH10" i="20"/>
  <c r="BI10" i="20"/>
  <c r="BJ10" i="20"/>
  <c r="BK10" i="20"/>
  <c r="BL10" i="20"/>
  <c r="BM10" i="20"/>
  <c r="BN10" i="20"/>
  <c r="BO10" i="20"/>
  <c r="BP10" i="20"/>
  <c r="BQ10" i="20"/>
  <c r="BR10" i="20"/>
  <c r="BS10" i="20"/>
  <c r="BT10" i="20"/>
  <c r="BU10" i="20"/>
  <c r="BV10" i="20"/>
  <c r="BW10" i="20"/>
  <c r="BX10" i="20"/>
  <c r="BY10" i="20"/>
  <c r="BZ10" i="20"/>
  <c r="CA10" i="20"/>
  <c r="CB10" i="20"/>
  <c r="CC10" i="20"/>
  <c r="CD10" i="20"/>
  <c r="CE10" i="20"/>
  <c r="CF10" i="20"/>
  <c r="CG10" i="20"/>
  <c r="CH10" i="20"/>
  <c r="CI10" i="20"/>
  <c r="CJ10" i="20"/>
  <c r="CK10" i="20"/>
  <c r="CL10" i="20"/>
  <c r="CM10" i="20"/>
  <c r="CN10" i="20"/>
  <c r="CO10" i="20"/>
  <c r="CP10" i="20"/>
  <c r="CQ10" i="20"/>
  <c r="CR10" i="20"/>
  <c r="CS10" i="20"/>
  <c r="CT10" i="20"/>
  <c r="CU10" i="20"/>
  <c r="CV10" i="20"/>
  <c r="CW10" i="20"/>
  <c r="CX10" i="20"/>
  <c r="CY10" i="20"/>
  <c r="CZ10" i="20"/>
  <c r="DA10" i="20"/>
  <c r="DB10" i="20"/>
  <c r="DC10" i="20"/>
  <c r="DD10" i="20"/>
  <c r="DE10" i="20"/>
  <c r="DF10" i="20"/>
  <c r="DG10" i="20"/>
  <c r="DH10" i="20"/>
  <c r="DI10" i="20"/>
  <c r="DJ10" i="20"/>
  <c r="DK10" i="20"/>
  <c r="DL10" i="20"/>
  <c r="DM10" i="20"/>
  <c r="DN10" i="20"/>
  <c r="DO10" i="20"/>
  <c r="DP10" i="20"/>
  <c r="DQ10" i="20"/>
  <c r="DR10" i="20"/>
  <c r="DS10" i="20"/>
  <c r="DT10" i="20"/>
  <c r="DU10" i="20"/>
  <c r="DV10" i="20"/>
  <c r="DW10" i="20"/>
  <c r="DX10" i="20"/>
  <c r="DY10" i="20"/>
  <c r="DZ10" i="20"/>
  <c r="EA10" i="20"/>
  <c r="EB10" i="20"/>
  <c r="EC10" i="20"/>
  <c r="ED10" i="20"/>
  <c r="EE10" i="20"/>
  <c r="EF10" i="20"/>
  <c r="EG10" i="20"/>
  <c r="EH10" i="20"/>
  <c r="EI10" i="20"/>
  <c r="EJ10" i="20"/>
  <c r="EK10" i="20"/>
  <c r="EL10" i="20"/>
  <c r="EM10" i="20"/>
  <c r="EN10" i="20"/>
  <c r="EO10" i="20"/>
  <c r="EP10" i="20"/>
  <c r="D11" i="20"/>
  <c r="E11" i="20"/>
  <c r="F11" i="20"/>
  <c r="G11" i="20"/>
  <c r="H11" i="20"/>
  <c r="I11" i="20"/>
  <c r="J11" i="20"/>
  <c r="K11" i="20"/>
  <c r="L11" i="20"/>
  <c r="M11" i="20"/>
  <c r="N11" i="20"/>
  <c r="O11" i="20"/>
  <c r="P11" i="20"/>
  <c r="Q11" i="20"/>
  <c r="R11" i="20"/>
  <c r="S11" i="20"/>
  <c r="T11" i="20"/>
  <c r="U11" i="20"/>
  <c r="V11" i="20"/>
  <c r="W11" i="20"/>
  <c r="X11" i="20"/>
  <c r="Y11" i="20"/>
  <c r="Z11" i="20"/>
  <c r="AA11" i="20"/>
  <c r="AB11" i="20"/>
  <c r="AC11" i="20"/>
  <c r="AD11" i="20"/>
  <c r="AE11" i="20"/>
  <c r="AF11" i="20"/>
  <c r="AG11" i="20"/>
  <c r="AH11" i="20"/>
  <c r="AI11" i="20"/>
  <c r="AJ11" i="20"/>
  <c r="AK11" i="20"/>
  <c r="AL11" i="20"/>
  <c r="AM11" i="20"/>
  <c r="AN11" i="20"/>
  <c r="AO11" i="20"/>
  <c r="AP11" i="20"/>
  <c r="AQ11" i="20"/>
  <c r="AR11" i="20"/>
  <c r="AS11" i="20"/>
  <c r="AT11" i="20"/>
  <c r="AU11" i="20"/>
  <c r="AV11" i="20"/>
  <c r="AW11" i="20"/>
  <c r="AX11" i="20"/>
  <c r="AY11" i="20"/>
  <c r="AZ11" i="20"/>
  <c r="BA11" i="20"/>
  <c r="BB11" i="20"/>
  <c r="BC11" i="20"/>
  <c r="BD11" i="20"/>
  <c r="BE11" i="20"/>
  <c r="BF11" i="20"/>
  <c r="BG11" i="20"/>
  <c r="BH11" i="20"/>
  <c r="BI11" i="20"/>
  <c r="BJ11" i="20"/>
  <c r="BK11" i="20"/>
  <c r="BL11" i="20"/>
  <c r="BM11" i="20"/>
  <c r="BN11" i="20"/>
  <c r="BO11" i="20"/>
  <c r="BP11" i="20"/>
  <c r="BQ11" i="20"/>
  <c r="BR11" i="20"/>
  <c r="BS11" i="20"/>
  <c r="BT11" i="20"/>
  <c r="BU11" i="20"/>
  <c r="BV11" i="20"/>
  <c r="BW11" i="20"/>
  <c r="BX11" i="20"/>
  <c r="BY11" i="20"/>
  <c r="BZ11" i="20"/>
  <c r="CA11" i="20"/>
  <c r="CB11" i="20"/>
  <c r="CC11" i="20"/>
  <c r="CD11" i="20"/>
  <c r="CE11" i="20"/>
  <c r="CF11" i="20"/>
  <c r="CG11" i="20"/>
  <c r="CH11" i="20"/>
  <c r="CI11" i="20"/>
  <c r="CJ11" i="20"/>
  <c r="CK11" i="20"/>
  <c r="CL11" i="20"/>
  <c r="CM11" i="20"/>
  <c r="CN11" i="20"/>
  <c r="CO11" i="20"/>
  <c r="CP11" i="20"/>
  <c r="CQ11" i="20"/>
  <c r="CR11" i="20"/>
  <c r="CS11" i="20"/>
  <c r="CT11" i="20"/>
  <c r="CU11" i="20"/>
  <c r="CV11" i="20"/>
  <c r="CW11" i="20"/>
  <c r="CX11" i="20"/>
  <c r="CY11" i="20"/>
  <c r="CZ11" i="20"/>
  <c r="DA11" i="20"/>
  <c r="DB11" i="20"/>
  <c r="DC11" i="20"/>
  <c r="DD11" i="20"/>
  <c r="DE11" i="20"/>
  <c r="DF11" i="20"/>
  <c r="DG11" i="20"/>
  <c r="DH11" i="20"/>
  <c r="DI11" i="20"/>
  <c r="DJ11" i="20"/>
  <c r="DK11" i="20"/>
  <c r="DL11" i="20"/>
  <c r="DM11" i="20"/>
  <c r="DN11" i="20"/>
  <c r="DO11" i="20"/>
  <c r="DP11" i="20"/>
  <c r="DQ11" i="20"/>
  <c r="DR11" i="20"/>
  <c r="DS11" i="20"/>
  <c r="DT11" i="20"/>
  <c r="DU11" i="20"/>
  <c r="DV11" i="20"/>
  <c r="DW11" i="20"/>
  <c r="DX11" i="20"/>
  <c r="DY11" i="20"/>
  <c r="DZ11" i="20"/>
  <c r="EA11" i="20"/>
  <c r="EB11" i="20"/>
  <c r="EC11" i="20"/>
  <c r="ED11" i="20"/>
  <c r="EE11" i="20"/>
  <c r="EF11" i="20"/>
  <c r="EG11" i="20"/>
  <c r="EH11" i="20"/>
  <c r="EI11" i="20"/>
  <c r="EJ11" i="20"/>
  <c r="EK11" i="20"/>
  <c r="EL11" i="20"/>
  <c r="EM11" i="20"/>
  <c r="EN11" i="20"/>
  <c r="EO11" i="20"/>
  <c r="EP11" i="20"/>
  <c r="D12" i="20"/>
  <c r="E12" i="20"/>
  <c r="F12" i="20"/>
  <c r="G12" i="20"/>
  <c r="H12" i="20"/>
  <c r="I12" i="20"/>
  <c r="J12" i="20"/>
  <c r="K12" i="20"/>
  <c r="L12" i="20"/>
  <c r="M12" i="20"/>
  <c r="N12" i="20"/>
  <c r="O12" i="20"/>
  <c r="P12" i="20"/>
  <c r="Q12" i="20"/>
  <c r="R12" i="20"/>
  <c r="S12" i="20"/>
  <c r="T12" i="20"/>
  <c r="U12" i="20"/>
  <c r="V12" i="20"/>
  <c r="W12" i="20"/>
  <c r="X12" i="20"/>
  <c r="Y12" i="20"/>
  <c r="Z12" i="20"/>
  <c r="AA12" i="20"/>
  <c r="AB12" i="20"/>
  <c r="AC12" i="20"/>
  <c r="AD12" i="20"/>
  <c r="AE12" i="20"/>
  <c r="AF12" i="20"/>
  <c r="AG12" i="20"/>
  <c r="AH12" i="20"/>
  <c r="AI12" i="20"/>
  <c r="AJ12" i="20"/>
  <c r="AK12" i="20"/>
  <c r="AL12" i="20"/>
  <c r="AM12" i="20"/>
  <c r="AN12" i="20"/>
  <c r="AO12" i="20"/>
  <c r="AP12" i="20"/>
  <c r="AQ12" i="20"/>
  <c r="AR12" i="20"/>
  <c r="AS12" i="20"/>
  <c r="AT12" i="20"/>
  <c r="AU12" i="20"/>
  <c r="AV12" i="20"/>
  <c r="AW12" i="20"/>
  <c r="AX12" i="20"/>
  <c r="AY12" i="20"/>
  <c r="AZ12" i="20"/>
  <c r="BA12" i="20"/>
  <c r="BB12" i="20"/>
  <c r="BC12" i="20"/>
  <c r="BD12" i="20"/>
  <c r="BE12" i="20"/>
  <c r="BF12" i="20"/>
  <c r="BG12" i="20"/>
  <c r="BH12" i="20"/>
  <c r="BI12" i="20"/>
  <c r="BJ12" i="20"/>
  <c r="BK12" i="20"/>
  <c r="BL12" i="20"/>
  <c r="BM12" i="20"/>
  <c r="BN12" i="20"/>
  <c r="BO12" i="20"/>
  <c r="BP12" i="20"/>
  <c r="BQ12" i="20"/>
  <c r="BR12" i="20"/>
  <c r="BS12" i="20"/>
  <c r="BT12" i="20"/>
  <c r="BU12" i="20"/>
  <c r="BV12" i="20"/>
  <c r="BW12" i="20"/>
  <c r="BX12" i="20"/>
  <c r="BY12" i="20"/>
  <c r="BZ12" i="20"/>
  <c r="CA12" i="20"/>
  <c r="CB12" i="20"/>
  <c r="CC12" i="20"/>
  <c r="CD12" i="20"/>
  <c r="CE12" i="20"/>
  <c r="CF12" i="20"/>
  <c r="CG12" i="20"/>
  <c r="CH12" i="20"/>
  <c r="CI12" i="20"/>
  <c r="CJ12" i="20"/>
  <c r="CK12" i="20"/>
  <c r="CL12" i="20"/>
  <c r="CM12" i="20"/>
  <c r="CN12" i="20"/>
  <c r="CO12" i="20"/>
  <c r="CP12" i="20"/>
  <c r="CQ12" i="20"/>
  <c r="CR12" i="20"/>
  <c r="CS12" i="20"/>
  <c r="CT12" i="20"/>
  <c r="CU12" i="20"/>
  <c r="CV12" i="20"/>
  <c r="CW12" i="20"/>
  <c r="CX12" i="20"/>
  <c r="CY12" i="20"/>
  <c r="CZ12" i="20"/>
  <c r="DA12" i="20"/>
  <c r="DB12" i="20"/>
  <c r="DC12" i="20"/>
  <c r="DD12" i="20"/>
  <c r="DE12" i="20"/>
  <c r="DF12" i="20"/>
  <c r="DG12" i="20"/>
  <c r="DH12" i="20"/>
  <c r="DI12" i="20"/>
  <c r="DJ12" i="20"/>
  <c r="DK12" i="20"/>
  <c r="DL12" i="20"/>
  <c r="DM12" i="20"/>
  <c r="DN12" i="20"/>
  <c r="DO12" i="20"/>
  <c r="DP12" i="20"/>
  <c r="DQ12" i="20"/>
  <c r="DR12" i="20"/>
  <c r="DS12" i="20"/>
  <c r="DT12" i="20"/>
  <c r="DU12" i="20"/>
  <c r="DV12" i="20"/>
  <c r="DW12" i="20"/>
  <c r="DX12" i="20"/>
  <c r="DY12" i="20"/>
  <c r="DZ12" i="20"/>
  <c r="EA12" i="20"/>
  <c r="EB12" i="20"/>
  <c r="EC12" i="20"/>
  <c r="ED12" i="20"/>
  <c r="EE12" i="20"/>
  <c r="EF12" i="20"/>
  <c r="EG12" i="20"/>
  <c r="EH12" i="20"/>
  <c r="EI12" i="20"/>
  <c r="EJ12" i="20"/>
  <c r="EK12" i="20"/>
  <c r="EL12" i="20"/>
  <c r="EM12" i="20"/>
  <c r="EN12" i="20"/>
  <c r="EO12" i="20"/>
  <c r="EP12" i="20"/>
  <c r="D13" i="20"/>
  <c r="E13" i="20"/>
  <c r="F13" i="20"/>
  <c r="G13" i="20"/>
  <c r="H13" i="20"/>
  <c r="I13" i="20"/>
  <c r="J13" i="20"/>
  <c r="K13" i="20"/>
  <c r="L13" i="20"/>
  <c r="M13" i="20"/>
  <c r="N13" i="20"/>
  <c r="O13" i="20"/>
  <c r="P13" i="20"/>
  <c r="Q13" i="20"/>
  <c r="R13" i="20"/>
  <c r="S13" i="20"/>
  <c r="T13" i="20"/>
  <c r="U13" i="20"/>
  <c r="V13" i="20"/>
  <c r="W13" i="20"/>
  <c r="X13" i="20"/>
  <c r="Y13" i="20"/>
  <c r="Z13" i="20"/>
  <c r="AA13" i="20"/>
  <c r="AB13" i="20"/>
  <c r="AC13" i="20"/>
  <c r="AD13" i="20"/>
  <c r="AE13" i="20"/>
  <c r="AF13" i="20"/>
  <c r="AG13" i="20"/>
  <c r="AH13" i="20"/>
  <c r="AI13" i="20"/>
  <c r="AJ13" i="20"/>
  <c r="AK13" i="20"/>
  <c r="AL13" i="20"/>
  <c r="AM13" i="20"/>
  <c r="AN13" i="20"/>
  <c r="AO13" i="20"/>
  <c r="AP13" i="20"/>
  <c r="AQ13" i="20"/>
  <c r="AR13" i="20"/>
  <c r="AS13" i="20"/>
  <c r="AT13" i="20"/>
  <c r="AU13" i="20"/>
  <c r="AV13" i="20"/>
  <c r="AW13" i="20"/>
  <c r="AX13" i="20"/>
  <c r="AY13" i="20"/>
  <c r="AZ13" i="20"/>
  <c r="BA13" i="20"/>
  <c r="BB13" i="20"/>
  <c r="BC13" i="20"/>
  <c r="BD13" i="20"/>
  <c r="BE13" i="20"/>
  <c r="BF13" i="20"/>
  <c r="BG13" i="20"/>
  <c r="BH13" i="20"/>
  <c r="BI13" i="20"/>
  <c r="BJ13" i="20"/>
  <c r="BK13" i="20"/>
  <c r="BL13" i="20"/>
  <c r="BM13" i="20"/>
  <c r="BN13" i="20"/>
  <c r="BO13" i="20"/>
  <c r="BP13" i="20"/>
  <c r="BQ13" i="20"/>
  <c r="BR13" i="20"/>
  <c r="BS13" i="20"/>
  <c r="BT13" i="20"/>
  <c r="BU13" i="20"/>
  <c r="BV13" i="20"/>
  <c r="BW13" i="20"/>
  <c r="BX13" i="20"/>
  <c r="BY13" i="20"/>
  <c r="BZ13" i="20"/>
  <c r="CA13" i="20"/>
  <c r="CB13" i="20"/>
  <c r="CC13" i="20"/>
  <c r="CD13" i="20"/>
  <c r="CE13" i="20"/>
  <c r="CF13" i="20"/>
  <c r="CG13" i="20"/>
  <c r="CH13" i="20"/>
  <c r="CI13" i="20"/>
  <c r="CJ13" i="20"/>
  <c r="CK13" i="20"/>
  <c r="CL13" i="20"/>
  <c r="CM13" i="20"/>
  <c r="CN13" i="20"/>
  <c r="CO13" i="20"/>
  <c r="CP13" i="20"/>
  <c r="CQ13" i="20"/>
  <c r="CR13" i="20"/>
  <c r="CS13" i="20"/>
  <c r="CT13" i="20"/>
  <c r="CU13" i="20"/>
  <c r="CV13" i="20"/>
  <c r="CW13" i="20"/>
  <c r="CX13" i="20"/>
  <c r="CY13" i="20"/>
  <c r="CZ13" i="20"/>
  <c r="DA13" i="20"/>
  <c r="DB13" i="20"/>
  <c r="DC13" i="20"/>
  <c r="DD13" i="20"/>
  <c r="DE13" i="20"/>
  <c r="DF13" i="20"/>
  <c r="DG13" i="20"/>
  <c r="DH13" i="20"/>
  <c r="DI13" i="20"/>
  <c r="DJ13" i="20"/>
  <c r="DK13" i="20"/>
  <c r="DL13" i="20"/>
  <c r="DM13" i="20"/>
  <c r="DN13" i="20"/>
  <c r="DO13" i="20"/>
  <c r="DP13" i="20"/>
  <c r="DQ13" i="20"/>
  <c r="DR13" i="20"/>
  <c r="DS13" i="20"/>
  <c r="DT13" i="20"/>
  <c r="DU13" i="20"/>
  <c r="DV13" i="20"/>
  <c r="DW13" i="20"/>
  <c r="DX13" i="20"/>
  <c r="DY13" i="20"/>
  <c r="DZ13" i="20"/>
  <c r="EA13" i="20"/>
  <c r="EB13" i="20"/>
  <c r="EC13" i="20"/>
  <c r="ED13" i="20"/>
  <c r="EE13" i="20"/>
  <c r="EF13" i="20"/>
  <c r="EG13" i="20"/>
  <c r="EH13" i="20"/>
  <c r="EI13" i="20"/>
  <c r="EJ13" i="20"/>
  <c r="EK13" i="20"/>
  <c r="EL13" i="20"/>
  <c r="EM13" i="20"/>
  <c r="EN13" i="20"/>
  <c r="EO13" i="20"/>
  <c r="EP13" i="20"/>
  <c r="D15" i="20"/>
  <c r="E15" i="20"/>
  <c r="F15" i="20"/>
  <c r="G15" i="20"/>
  <c r="H15" i="20"/>
  <c r="I15" i="20"/>
  <c r="J15" i="20"/>
  <c r="K15" i="20"/>
  <c r="L15" i="20"/>
  <c r="M15" i="20"/>
  <c r="N15" i="20"/>
  <c r="O15" i="20"/>
  <c r="P15" i="20"/>
  <c r="Q15" i="20"/>
  <c r="R15" i="20"/>
  <c r="S15" i="20"/>
  <c r="T15" i="20"/>
  <c r="U15" i="20"/>
  <c r="V15" i="20"/>
  <c r="W15" i="20"/>
  <c r="X15" i="20"/>
  <c r="Y15" i="20"/>
  <c r="Z15" i="20"/>
  <c r="AA15" i="20"/>
  <c r="AB15" i="20"/>
  <c r="AC15" i="20"/>
  <c r="AD15" i="20"/>
  <c r="AE15" i="20"/>
  <c r="AF15" i="20"/>
  <c r="AG15" i="20"/>
  <c r="AH15" i="20"/>
  <c r="AI15" i="20"/>
  <c r="AJ15" i="20"/>
  <c r="AK15" i="20"/>
  <c r="AL15" i="20"/>
  <c r="AM15" i="20"/>
  <c r="AN15" i="20"/>
  <c r="AO15" i="20"/>
  <c r="AP15" i="20"/>
  <c r="AQ15" i="20"/>
  <c r="AR15" i="20"/>
  <c r="AS15" i="20"/>
  <c r="AT15" i="20"/>
  <c r="AU15" i="20"/>
  <c r="AV15" i="20"/>
  <c r="AW15" i="20"/>
  <c r="AX15" i="20"/>
  <c r="AY15" i="20"/>
  <c r="AZ15" i="20"/>
  <c r="BA15" i="20"/>
  <c r="BB15" i="20"/>
  <c r="BC15" i="20"/>
  <c r="BD15" i="20"/>
  <c r="BE15" i="20"/>
  <c r="BF15" i="20"/>
  <c r="BG15" i="20"/>
  <c r="BH15" i="20"/>
  <c r="BI15" i="20"/>
  <c r="BJ15" i="20"/>
  <c r="BK15" i="20"/>
  <c r="BL15" i="20"/>
  <c r="BM15" i="20"/>
  <c r="BN15" i="20"/>
  <c r="BO15" i="20"/>
  <c r="BP15" i="20"/>
  <c r="BQ15" i="20"/>
  <c r="BR15" i="20"/>
  <c r="BS15" i="20"/>
  <c r="BT15" i="20"/>
  <c r="BU15" i="20"/>
  <c r="BV15" i="20"/>
  <c r="BW15" i="20"/>
  <c r="BX15" i="20"/>
  <c r="BY15" i="20"/>
  <c r="BZ15" i="20"/>
  <c r="CA15" i="20"/>
  <c r="CB15" i="20"/>
  <c r="CC15" i="20"/>
  <c r="CD15" i="20"/>
  <c r="CE15" i="20"/>
  <c r="CF15" i="20"/>
  <c r="CG15" i="20"/>
  <c r="CH15" i="20"/>
  <c r="CI15" i="20"/>
  <c r="CJ15" i="20"/>
  <c r="CK15" i="20"/>
  <c r="CL15" i="20"/>
  <c r="CM15" i="20"/>
  <c r="CN15" i="20"/>
  <c r="CO15" i="20"/>
  <c r="CP15" i="20"/>
  <c r="CQ15" i="20"/>
  <c r="CR15" i="20"/>
  <c r="CS15" i="20"/>
  <c r="CT15" i="20"/>
  <c r="CU15" i="20"/>
  <c r="CV15" i="20"/>
  <c r="CW15" i="20"/>
  <c r="CX15" i="20"/>
  <c r="CY15" i="20"/>
  <c r="CZ15" i="20"/>
  <c r="DA15" i="20"/>
  <c r="DB15" i="20"/>
  <c r="DC15" i="20"/>
  <c r="DD15" i="20"/>
  <c r="DE15" i="20"/>
  <c r="DF15" i="20"/>
  <c r="DG15" i="20"/>
  <c r="DH15" i="20"/>
  <c r="DI15" i="20"/>
  <c r="DJ15" i="20"/>
  <c r="DK15" i="20"/>
  <c r="DL15" i="20"/>
  <c r="DM15" i="20"/>
  <c r="DN15" i="20"/>
  <c r="DO15" i="20"/>
  <c r="DP15" i="20"/>
  <c r="DQ15" i="20"/>
  <c r="DR15" i="20"/>
  <c r="DS15" i="20"/>
  <c r="DT15" i="20"/>
  <c r="DU15" i="20"/>
  <c r="DV15" i="20"/>
  <c r="DW15" i="20"/>
  <c r="DX15" i="20"/>
  <c r="DY15" i="20"/>
  <c r="DZ15" i="20"/>
  <c r="EA15" i="20"/>
  <c r="EB15" i="20"/>
  <c r="EC15" i="20"/>
  <c r="ED15" i="20"/>
  <c r="EE15" i="20"/>
  <c r="EF15" i="20"/>
  <c r="EG15" i="20"/>
  <c r="EH15" i="20"/>
  <c r="EI15" i="20"/>
  <c r="EJ15" i="20"/>
  <c r="EK15" i="20"/>
  <c r="EL15" i="20"/>
  <c r="EM15" i="20"/>
  <c r="EN15" i="20"/>
  <c r="EO15" i="20"/>
  <c r="EP15" i="20"/>
  <c r="D16" i="20"/>
  <c r="E16" i="20"/>
  <c r="F16" i="20"/>
  <c r="G16" i="20"/>
  <c r="H16" i="20"/>
  <c r="I16" i="20"/>
  <c r="J16" i="20"/>
  <c r="K16" i="20"/>
  <c r="L16" i="20"/>
  <c r="M16" i="20"/>
  <c r="N16" i="20"/>
  <c r="O16" i="20"/>
  <c r="P16" i="20"/>
  <c r="Q16" i="20"/>
  <c r="R16" i="20"/>
  <c r="S16" i="20"/>
  <c r="T16" i="20"/>
  <c r="U16" i="20"/>
  <c r="V16" i="20"/>
  <c r="W16" i="20"/>
  <c r="X16" i="20"/>
  <c r="Y16" i="20"/>
  <c r="Z16" i="20"/>
  <c r="AA16" i="20"/>
  <c r="AB16" i="20"/>
  <c r="AC16" i="20"/>
  <c r="AD16" i="20"/>
  <c r="AE16" i="20"/>
  <c r="AF16" i="20"/>
  <c r="AG16" i="20"/>
  <c r="AH16" i="20"/>
  <c r="AI16" i="20"/>
  <c r="AJ16" i="20"/>
  <c r="AK16" i="20"/>
  <c r="AL16" i="20"/>
  <c r="AM16" i="20"/>
  <c r="AN16" i="20"/>
  <c r="AO16" i="20"/>
  <c r="AP16" i="20"/>
  <c r="AQ16" i="20"/>
  <c r="AR16" i="20"/>
  <c r="AS16" i="20"/>
  <c r="AT16" i="20"/>
  <c r="AU16" i="20"/>
  <c r="AV16" i="20"/>
  <c r="AW16" i="20"/>
  <c r="AX16" i="20"/>
  <c r="AY16" i="20"/>
  <c r="AZ16" i="20"/>
  <c r="BA16" i="20"/>
  <c r="BB16" i="20"/>
  <c r="BC16" i="20"/>
  <c r="BD16" i="20"/>
  <c r="BE16" i="20"/>
  <c r="BF16" i="20"/>
  <c r="BG16" i="20"/>
  <c r="BH16" i="20"/>
  <c r="BI16" i="20"/>
  <c r="BJ16" i="20"/>
  <c r="BK16" i="20"/>
  <c r="BL16" i="20"/>
  <c r="BM16" i="20"/>
  <c r="BN16" i="20"/>
  <c r="BO16" i="20"/>
  <c r="BP16" i="20"/>
  <c r="BQ16" i="20"/>
  <c r="BR16" i="20"/>
  <c r="BS16" i="20"/>
  <c r="BT16" i="20"/>
  <c r="BU16" i="20"/>
  <c r="BV16" i="20"/>
  <c r="BW16" i="20"/>
  <c r="BX16" i="20"/>
  <c r="BY16" i="20"/>
  <c r="BZ16" i="20"/>
  <c r="CA16" i="20"/>
  <c r="CB16" i="20"/>
  <c r="CC16" i="20"/>
  <c r="CD16" i="20"/>
  <c r="CE16" i="20"/>
  <c r="CF16" i="20"/>
  <c r="CG16" i="20"/>
  <c r="CH16" i="20"/>
  <c r="CI16" i="20"/>
  <c r="CJ16" i="20"/>
  <c r="CK16" i="20"/>
  <c r="CL16" i="20"/>
  <c r="CM16" i="20"/>
  <c r="CN16" i="20"/>
  <c r="CO16" i="20"/>
  <c r="CP16" i="20"/>
  <c r="CQ16" i="20"/>
  <c r="CR16" i="20"/>
  <c r="CS16" i="20"/>
  <c r="CT16" i="20"/>
  <c r="CU16" i="20"/>
  <c r="CV16" i="20"/>
  <c r="CW16" i="20"/>
  <c r="CX16" i="20"/>
  <c r="CY16" i="20"/>
  <c r="CZ16" i="20"/>
  <c r="DA16" i="20"/>
  <c r="DB16" i="20"/>
  <c r="DC16" i="20"/>
  <c r="DD16" i="20"/>
  <c r="DE16" i="20"/>
  <c r="DF16" i="20"/>
  <c r="DG16" i="20"/>
  <c r="DH16" i="20"/>
  <c r="DI16" i="20"/>
  <c r="DJ16" i="20"/>
  <c r="DK16" i="20"/>
  <c r="DL16" i="20"/>
  <c r="DM16" i="20"/>
  <c r="DN16" i="20"/>
  <c r="DO16" i="20"/>
  <c r="DP16" i="20"/>
  <c r="DQ16" i="20"/>
  <c r="DR16" i="20"/>
  <c r="DS16" i="20"/>
  <c r="DT16" i="20"/>
  <c r="DU16" i="20"/>
  <c r="DV16" i="20"/>
  <c r="DW16" i="20"/>
  <c r="DX16" i="20"/>
  <c r="DY16" i="20"/>
  <c r="DZ16" i="20"/>
  <c r="EA16" i="20"/>
  <c r="EB16" i="20"/>
  <c r="EC16" i="20"/>
  <c r="ED16" i="20"/>
  <c r="EE16" i="20"/>
  <c r="EF16" i="20"/>
  <c r="EG16" i="20"/>
  <c r="EH16" i="20"/>
  <c r="EI16" i="20"/>
  <c r="EJ16" i="20"/>
  <c r="EK16" i="20"/>
  <c r="EL16" i="20"/>
  <c r="EM16" i="20"/>
  <c r="EN16" i="20"/>
  <c r="EO16" i="20"/>
  <c r="EP16" i="20"/>
  <c r="D18" i="20"/>
  <c r="E18" i="20"/>
  <c r="F18" i="20"/>
  <c r="G18" i="20"/>
  <c r="H18" i="20"/>
  <c r="I18" i="20"/>
  <c r="J18" i="20"/>
  <c r="K18" i="20"/>
  <c r="L18" i="20"/>
  <c r="M18" i="20"/>
  <c r="N18" i="20"/>
  <c r="O18" i="20"/>
  <c r="P18" i="20"/>
  <c r="Q18" i="20"/>
  <c r="R18" i="20"/>
  <c r="S18" i="20"/>
  <c r="T18" i="20"/>
  <c r="U18" i="20"/>
  <c r="V18" i="20"/>
  <c r="W18" i="20"/>
  <c r="X18" i="20"/>
  <c r="Y18" i="20"/>
  <c r="Z18" i="20"/>
  <c r="AA18" i="20"/>
  <c r="AB18" i="20"/>
  <c r="AC18" i="20"/>
  <c r="AD18" i="20"/>
  <c r="AE18" i="20"/>
  <c r="AF18" i="20"/>
  <c r="AG18" i="20"/>
  <c r="AH18" i="20"/>
  <c r="AI18" i="20"/>
  <c r="AJ18" i="20"/>
  <c r="AK18" i="20"/>
  <c r="AL18" i="20"/>
  <c r="AM18" i="20"/>
  <c r="AN18" i="20"/>
  <c r="AO18" i="20"/>
  <c r="AP18" i="20"/>
  <c r="AQ18" i="20"/>
  <c r="AR18" i="20"/>
  <c r="AS18" i="20"/>
  <c r="AT18" i="20"/>
  <c r="AU18" i="20"/>
  <c r="AV18" i="20"/>
  <c r="AW18" i="20"/>
  <c r="AX18" i="20"/>
  <c r="AY18" i="20"/>
  <c r="AZ18" i="20"/>
  <c r="BA18" i="20"/>
  <c r="BB18" i="20"/>
  <c r="BC18" i="20"/>
  <c r="BD18" i="20"/>
  <c r="BE18" i="20"/>
  <c r="BF18" i="20"/>
  <c r="BG18" i="20"/>
  <c r="BH18" i="20"/>
  <c r="BI18" i="20"/>
  <c r="BJ18" i="20"/>
  <c r="BK18" i="20"/>
  <c r="BL18" i="20"/>
  <c r="BM18" i="20"/>
  <c r="BN18" i="20"/>
  <c r="BO18" i="20"/>
  <c r="BP18" i="20"/>
  <c r="BQ18" i="20"/>
  <c r="BR18" i="20"/>
  <c r="BS18" i="20"/>
  <c r="BT18" i="20"/>
  <c r="BU18" i="20"/>
  <c r="BV18" i="20"/>
  <c r="BW18" i="20"/>
  <c r="BX18" i="20"/>
  <c r="BY18" i="20"/>
  <c r="BZ18" i="20"/>
  <c r="CA18" i="20"/>
  <c r="CB18" i="20"/>
  <c r="CC18" i="20"/>
  <c r="CD18" i="20"/>
  <c r="CE18" i="20"/>
  <c r="CF18" i="20"/>
  <c r="CG18" i="20"/>
  <c r="CH18" i="20"/>
  <c r="CI18" i="20"/>
  <c r="CJ18" i="20"/>
  <c r="CK18" i="20"/>
  <c r="CL18" i="20"/>
  <c r="CM18" i="20"/>
  <c r="CN18" i="20"/>
  <c r="CO18" i="20"/>
  <c r="CP18" i="20"/>
  <c r="CQ18" i="20"/>
  <c r="CR18" i="20"/>
  <c r="CS18" i="20"/>
  <c r="CT18" i="20"/>
  <c r="CU18" i="20"/>
  <c r="CV18" i="20"/>
  <c r="CW18" i="20"/>
  <c r="CX18" i="20"/>
  <c r="CY18" i="20"/>
  <c r="CZ18" i="20"/>
  <c r="DA18" i="20"/>
  <c r="DB18" i="20"/>
  <c r="DC18" i="20"/>
  <c r="DD18" i="20"/>
  <c r="DE18" i="20"/>
  <c r="DF18" i="20"/>
  <c r="DG18" i="20"/>
  <c r="DH18" i="20"/>
  <c r="DI18" i="20"/>
  <c r="DJ18" i="20"/>
  <c r="DK18" i="20"/>
  <c r="DL18" i="20"/>
  <c r="DM18" i="20"/>
  <c r="DN18" i="20"/>
  <c r="DO18" i="20"/>
  <c r="DP18" i="20"/>
  <c r="DQ18" i="20"/>
  <c r="DR18" i="20"/>
  <c r="DS18" i="20"/>
  <c r="DT18" i="20"/>
  <c r="DU18" i="20"/>
  <c r="DV18" i="20"/>
  <c r="DW18" i="20"/>
  <c r="DX18" i="20"/>
  <c r="DY18" i="20"/>
  <c r="DZ18" i="20"/>
  <c r="EA18" i="20"/>
  <c r="EB18" i="20"/>
  <c r="EC18" i="20"/>
  <c r="ED18" i="20"/>
  <c r="EE18" i="20"/>
  <c r="EF18" i="20"/>
  <c r="EG18" i="20"/>
  <c r="EH18" i="20"/>
  <c r="EI18" i="20"/>
  <c r="EJ18" i="20"/>
  <c r="EK18" i="20"/>
  <c r="EL18" i="20"/>
  <c r="EM18" i="20"/>
  <c r="EN18" i="20"/>
  <c r="EO18" i="20"/>
  <c r="EP18" i="20"/>
  <c r="D21" i="20"/>
  <c r="E21" i="20"/>
  <c r="F21" i="20"/>
  <c r="G21" i="20"/>
  <c r="H21" i="20"/>
  <c r="I21" i="20"/>
  <c r="J21" i="20"/>
  <c r="K21" i="20"/>
  <c r="L21" i="20"/>
  <c r="M21" i="20"/>
  <c r="N21" i="20"/>
  <c r="O21" i="20"/>
  <c r="P21" i="20"/>
  <c r="Q21" i="20"/>
  <c r="R21" i="20"/>
  <c r="S21" i="20"/>
  <c r="T21" i="20"/>
  <c r="U21" i="20"/>
  <c r="V21" i="20"/>
  <c r="W21" i="20"/>
  <c r="X21" i="20"/>
  <c r="Y21" i="20"/>
  <c r="Z21" i="20"/>
  <c r="AA21" i="20"/>
  <c r="AB21" i="20"/>
  <c r="AC21" i="20"/>
  <c r="AD21" i="20"/>
  <c r="AE21" i="20"/>
  <c r="AF21" i="20"/>
  <c r="AG21" i="20"/>
  <c r="AH21" i="20"/>
  <c r="AI21" i="20"/>
  <c r="AJ21" i="20"/>
  <c r="AK21" i="20"/>
  <c r="AL21" i="20"/>
  <c r="AM21" i="20"/>
  <c r="AN21" i="20"/>
  <c r="AO21" i="20"/>
  <c r="AP21" i="20"/>
  <c r="AQ21" i="20"/>
  <c r="AR21" i="20"/>
  <c r="AS21" i="20"/>
  <c r="AT21" i="20"/>
  <c r="AU21" i="20"/>
  <c r="AV21" i="20"/>
  <c r="AW21" i="20"/>
  <c r="AX21" i="20"/>
  <c r="AY21" i="20"/>
  <c r="AZ21" i="20"/>
  <c r="BA21" i="20"/>
  <c r="BB21" i="20"/>
  <c r="BC21" i="20"/>
  <c r="BD21" i="20"/>
  <c r="BE21" i="20"/>
  <c r="BF21" i="20"/>
  <c r="BG21" i="20"/>
  <c r="BH21" i="20"/>
  <c r="BI21" i="20"/>
  <c r="BJ21" i="20"/>
  <c r="BK21" i="20"/>
  <c r="BL21" i="20"/>
  <c r="BM21" i="20"/>
  <c r="BN21" i="20"/>
  <c r="BO21" i="20"/>
  <c r="BP21" i="20"/>
  <c r="BQ21" i="20"/>
  <c r="BR21" i="20"/>
  <c r="BS21" i="20"/>
  <c r="BT21" i="20"/>
  <c r="BU21" i="20"/>
  <c r="BV21" i="20"/>
  <c r="BW21" i="20"/>
  <c r="BX21" i="20"/>
  <c r="BY21" i="20"/>
  <c r="BZ21" i="20"/>
  <c r="CA21" i="20"/>
  <c r="CB21" i="20"/>
  <c r="CC21" i="20"/>
  <c r="CD21" i="20"/>
  <c r="CE21" i="20"/>
  <c r="CF21" i="20"/>
  <c r="CG21" i="20"/>
  <c r="CH21" i="20"/>
  <c r="CI21" i="20"/>
  <c r="CJ21" i="20"/>
  <c r="CK21" i="20"/>
  <c r="CL21" i="20"/>
  <c r="CM21" i="20"/>
  <c r="CN21" i="20"/>
  <c r="CO21" i="20"/>
  <c r="CP21" i="20"/>
  <c r="CQ21" i="20"/>
  <c r="CR21" i="20"/>
  <c r="CS21" i="20"/>
  <c r="CT21" i="20"/>
  <c r="CU21" i="20"/>
  <c r="CV21" i="20"/>
  <c r="CW21" i="20"/>
  <c r="CX21" i="20"/>
  <c r="CY21" i="20"/>
  <c r="CZ21" i="20"/>
  <c r="DA21" i="20"/>
  <c r="DB21" i="20"/>
  <c r="DC21" i="20"/>
  <c r="DD21" i="20"/>
  <c r="DE21" i="20"/>
  <c r="DF21" i="20"/>
  <c r="DG21" i="20"/>
  <c r="DH21" i="20"/>
  <c r="DI21" i="20"/>
  <c r="DJ21" i="20"/>
  <c r="DK21" i="20"/>
  <c r="DL21" i="20"/>
  <c r="DM21" i="20"/>
  <c r="DN21" i="20"/>
  <c r="DO21" i="20"/>
  <c r="DP21" i="20"/>
  <c r="DQ21" i="20"/>
  <c r="DR21" i="20"/>
  <c r="DS21" i="20"/>
  <c r="DT21" i="20"/>
  <c r="DU21" i="20"/>
  <c r="DV21" i="20"/>
  <c r="DW21" i="20"/>
  <c r="DX21" i="20"/>
  <c r="DY21" i="20"/>
  <c r="DZ21" i="20"/>
  <c r="EA21" i="20"/>
  <c r="EB21" i="20"/>
  <c r="EC21" i="20"/>
  <c r="ED21" i="20"/>
  <c r="EE21" i="20"/>
  <c r="EF21" i="20"/>
  <c r="EG21" i="20"/>
  <c r="EH21" i="20"/>
  <c r="EI21" i="20"/>
  <c r="EJ21" i="20"/>
  <c r="EK21" i="20"/>
  <c r="EL21" i="20"/>
  <c r="EM21" i="20"/>
  <c r="EN21" i="20"/>
  <c r="EO21" i="20"/>
  <c r="EP21" i="20"/>
  <c r="D22" i="20"/>
  <c r="E22" i="20"/>
  <c r="F22" i="20"/>
  <c r="G22" i="20"/>
  <c r="H22" i="20"/>
  <c r="I22" i="20"/>
  <c r="J22" i="20"/>
  <c r="K22" i="20"/>
  <c r="L22" i="20"/>
  <c r="M22" i="20"/>
  <c r="N22" i="20"/>
  <c r="O22" i="20"/>
  <c r="P22" i="20"/>
  <c r="Q22" i="20"/>
  <c r="R22" i="20"/>
  <c r="S22" i="20"/>
  <c r="T22" i="20"/>
  <c r="U22" i="20"/>
  <c r="V22" i="20"/>
  <c r="W22" i="20"/>
  <c r="X22" i="20"/>
  <c r="Y22" i="20"/>
  <c r="Z22" i="20"/>
  <c r="AA22" i="20"/>
  <c r="AB22" i="20"/>
  <c r="AC22" i="20"/>
  <c r="AD22" i="20"/>
  <c r="AE22" i="20"/>
  <c r="AF22" i="20"/>
  <c r="AG22" i="20"/>
  <c r="AH22" i="20"/>
  <c r="AI22" i="20"/>
  <c r="AJ22" i="20"/>
  <c r="AK22" i="20"/>
  <c r="AL22" i="20"/>
  <c r="AM22" i="20"/>
  <c r="AN22" i="20"/>
  <c r="AO22" i="20"/>
  <c r="AP22" i="20"/>
  <c r="AQ22" i="20"/>
  <c r="AR22" i="20"/>
  <c r="AS22" i="20"/>
  <c r="AT22" i="20"/>
  <c r="AU22" i="20"/>
  <c r="AV22" i="20"/>
  <c r="AW22" i="20"/>
  <c r="AX22" i="20"/>
  <c r="AY22" i="20"/>
  <c r="AZ22" i="20"/>
  <c r="BA22" i="20"/>
  <c r="BB22" i="20"/>
  <c r="BC22" i="20"/>
  <c r="BD22" i="20"/>
  <c r="BE22" i="20"/>
  <c r="BF22" i="20"/>
  <c r="BG22" i="20"/>
  <c r="BH22" i="20"/>
  <c r="BI22" i="20"/>
  <c r="BJ22" i="20"/>
  <c r="BK22" i="20"/>
  <c r="BL22" i="20"/>
  <c r="BM22" i="20"/>
  <c r="BN22" i="20"/>
  <c r="BO22" i="20"/>
  <c r="BP22" i="20"/>
  <c r="BQ22" i="20"/>
  <c r="BR22" i="20"/>
  <c r="BS22" i="20"/>
  <c r="BT22" i="20"/>
  <c r="BU22" i="20"/>
  <c r="BV22" i="20"/>
  <c r="BW22" i="20"/>
  <c r="BX22" i="20"/>
  <c r="BY22" i="20"/>
  <c r="BZ22" i="20"/>
  <c r="CA22" i="20"/>
  <c r="CB22" i="20"/>
  <c r="CC22" i="20"/>
  <c r="CD22" i="20"/>
  <c r="CE22" i="20"/>
  <c r="CF22" i="20"/>
  <c r="CG22" i="20"/>
  <c r="CH22" i="20"/>
  <c r="CI22" i="20"/>
  <c r="CJ22" i="20"/>
  <c r="CK22" i="20"/>
  <c r="CL22" i="20"/>
  <c r="CM22" i="20"/>
  <c r="CN22" i="20"/>
  <c r="CO22" i="20"/>
  <c r="CP22" i="20"/>
  <c r="CQ22" i="20"/>
  <c r="CR22" i="20"/>
  <c r="CS22" i="20"/>
  <c r="CT22" i="20"/>
  <c r="CU22" i="20"/>
  <c r="CV22" i="20"/>
  <c r="CW22" i="20"/>
  <c r="CX22" i="20"/>
  <c r="CY22" i="20"/>
  <c r="CZ22" i="20"/>
  <c r="DA22" i="20"/>
  <c r="DB22" i="20"/>
  <c r="DC22" i="20"/>
  <c r="DD22" i="20"/>
  <c r="DE22" i="20"/>
  <c r="DF22" i="20"/>
  <c r="DG22" i="20"/>
  <c r="DH22" i="20"/>
  <c r="DI22" i="20"/>
  <c r="DJ22" i="20"/>
  <c r="DK22" i="20"/>
  <c r="DL22" i="20"/>
  <c r="DM22" i="20"/>
  <c r="DN22" i="20"/>
  <c r="DO22" i="20"/>
  <c r="DP22" i="20"/>
  <c r="DQ22" i="20"/>
  <c r="DR22" i="20"/>
  <c r="DS22" i="20"/>
  <c r="DT22" i="20"/>
  <c r="DU22" i="20"/>
  <c r="DV22" i="20"/>
  <c r="DW22" i="20"/>
  <c r="DX22" i="20"/>
  <c r="DY22" i="20"/>
  <c r="DZ22" i="20"/>
  <c r="EA22" i="20"/>
  <c r="EB22" i="20"/>
  <c r="EC22" i="20"/>
  <c r="ED22" i="20"/>
  <c r="EE22" i="20"/>
  <c r="EF22" i="20"/>
  <c r="EG22" i="20"/>
  <c r="EH22" i="20"/>
  <c r="EI22" i="20"/>
  <c r="EJ22" i="20"/>
  <c r="EK22" i="20"/>
  <c r="EL22" i="20"/>
  <c r="EM22" i="20"/>
  <c r="EN22" i="20"/>
  <c r="EO22" i="20"/>
  <c r="EP22" i="20"/>
  <c r="D23" i="20"/>
  <c r="E23" i="20"/>
  <c r="F23" i="20"/>
  <c r="G23" i="20"/>
  <c r="H23" i="20"/>
  <c r="I23" i="20"/>
  <c r="J23" i="20"/>
  <c r="K23" i="20"/>
  <c r="L23" i="20"/>
  <c r="M23" i="20"/>
  <c r="N23" i="20"/>
  <c r="O23" i="20"/>
  <c r="P23" i="20"/>
  <c r="Q23" i="20"/>
  <c r="R23" i="20"/>
  <c r="S23" i="20"/>
  <c r="T23" i="20"/>
  <c r="U23" i="20"/>
  <c r="V23" i="20"/>
  <c r="W23" i="20"/>
  <c r="X23" i="20"/>
  <c r="Y23" i="20"/>
  <c r="Z23" i="20"/>
  <c r="AA23" i="20"/>
  <c r="AB23" i="20"/>
  <c r="AC23" i="20"/>
  <c r="AD23" i="20"/>
  <c r="AE23" i="20"/>
  <c r="AF23" i="20"/>
  <c r="AG23" i="20"/>
  <c r="AH23" i="20"/>
  <c r="AI23" i="20"/>
  <c r="AJ23" i="20"/>
  <c r="AK23" i="20"/>
  <c r="AL23" i="20"/>
  <c r="AM23" i="20"/>
  <c r="AN23" i="20"/>
  <c r="AO23" i="20"/>
  <c r="AP23" i="20"/>
  <c r="AQ23" i="20"/>
  <c r="AR23" i="20"/>
  <c r="AS23" i="20"/>
  <c r="AT23" i="20"/>
  <c r="AU23" i="20"/>
  <c r="AV23" i="20"/>
  <c r="AW23" i="20"/>
  <c r="AX23" i="20"/>
  <c r="AY23" i="20"/>
  <c r="AZ23" i="20"/>
  <c r="BA23" i="20"/>
  <c r="BB23" i="20"/>
  <c r="BC23" i="20"/>
  <c r="BD23" i="20"/>
  <c r="BE23" i="20"/>
  <c r="BF23" i="20"/>
  <c r="BG23" i="20"/>
  <c r="BH23" i="20"/>
  <c r="BI23" i="20"/>
  <c r="BJ23" i="20"/>
  <c r="BK23" i="20"/>
  <c r="BL23" i="20"/>
  <c r="BM23" i="20"/>
  <c r="BN23" i="20"/>
  <c r="BO23" i="20"/>
  <c r="BP23" i="20"/>
  <c r="BQ23" i="20"/>
  <c r="BR23" i="20"/>
  <c r="BS23" i="20"/>
  <c r="BT23" i="20"/>
  <c r="BU23" i="20"/>
  <c r="BV23" i="20"/>
  <c r="BW23" i="20"/>
  <c r="BX23" i="20"/>
  <c r="BY23" i="20"/>
  <c r="BZ23" i="20"/>
  <c r="CA23" i="20"/>
  <c r="CB23" i="20"/>
  <c r="CC23" i="20"/>
  <c r="CD23" i="20"/>
  <c r="CE23" i="20"/>
  <c r="CF23" i="20"/>
  <c r="CG23" i="20"/>
  <c r="CH23" i="20"/>
  <c r="CI23" i="20"/>
  <c r="CJ23" i="20"/>
  <c r="CK23" i="20"/>
  <c r="CL23" i="20"/>
  <c r="CM23" i="20"/>
  <c r="CN23" i="20"/>
  <c r="CO23" i="20"/>
  <c r="CP23" i="20"/>
  <c r="CQ23" i="20"/>
  <c r="CR23" i="20"/>
  <c r="CS23" i="20"/>
  <c r="CT23" i="20"/>
  <c r="CU23" i="20"/>
  <c r="CV23" i="20"/>
  <c r="CW23" i="20"/>
  <c r="CX23" i="20"/>
  <c r="CY23" i="20"/>
  <c r="CZ23" i="20"/>
  <c r="DA23" i="20"/>
  <c r="DB23" i="20"/>
  <c r="DC23" i="20"/>
  <c r="DD23" i="20"/>
  <c r="DE23" i="20"/>
  <c r="DF23" i="20"/>
  <c r="DG23" i="20"/>
  <c r="DH23" i="20"/>
  <c r="DI23" i="20"/>
  <c r="DJ23" i="20"/>
  <c r="DK23" i="20"/>
  <c r="DL23" i="20"/>
  <c r="DM23" i="20"/>
  <c r="DN23" i="20"/>
  <c r="DO23" i="20"/>
  <c r="DP23" i="20"/>
  <c r="DQ23" i="20"/>
  <c r="DR23" i="20"/>
  <c r="DS23" i="20"/>
  <c r="DT23" i="20"/>
  <c r="DU23" i="20"/>
  <c r="DV23" i="20"/>
  <c r="DW23" i="20"/>
  <c r="DX23" i="20"/>
  <c r="DY23" i="20"/>
  <c r="DZ23" i="20"/>
  <c r="EA23" i="20"/>
  <c r="EB23" i="20"/>
  <c r="EC23" i="20"/>
  <c r="ED23" i="20"/>
  <c r="EE23" i="20"/>
  <c r="EF23" i="20"/>
  <c r="EG23" i="20"/>
  <c r="EH23" i="20"/>
  <c r="EI23" i="20"/>
  <c r="EJ23" i="20"/>
  <c r="EK23" i="20"/>
  <c r="EL23" i="20"/>
  <c r="EM23" i="20"/>
  <c r="EN23" i="20"/>
  <c r="EO23" i="20"/>
  <c r="EP23" i="20"/>
  <c r="D24" i="20"/>
  <c r="E24" i="20"/>
  <c r="F24" i="20"/>
  <c r="G24" i="20"/>
  <c r="H24" i="20"/>
  <c r="I24" i="20"/>
  <c r="J24" i="20"/>
  <c r="K24" i="20"/>
  <c r="L24" i="20"/>
  <c r="M24" i="20"/>
  <c r="N24" i="20"/>
  <c r="O24" i="20"/>
  <c r="P24" i="20"/>
  <c r="Q24" i="20"/>
  <c r="R24" i="20"/>
  <c r="S24" i="20"/>
  <c r="T24" i="20"/>
  <c r="U24" i="20"/>
  <c r="V24" i="20"/>
  <c r="W24" i="20"/>
  <c r="X24" i="20"/>
  <c r="Y24" i="20"/>
  <c r="Z24" i="20"/>
  <c r="AA24" i="20"/>
  <c r="AB24" i="20"/>
  <c r="AC24" i="20"/>
  <c r="AD24" i="20"/>
  <c r="AE24" i="20"/>
  <c r="AF24" i="20"/>
  <c r="AG24" i="20"/>
  <c r="AH24" i="20"/>
  <c r="AI24" i="20"/>
  <c r="AJ24" i="20"/>
  <c r="AK24" i="20"/>
  <c r="AL24" i="20"/>
  <c r="AM24" i="20"/>
  <c r="AN24" i="20"/>
  <c r="AO24" i="20"/>
  <c r="AP24" i="20"/>
  <c r="AQ24" i="20"/>
  <c r="AR24" i="20"/>
  <c r="AS24" i="20"/>
  <c r="AT24" i="20"/>
  <c r="AU24" i="20"/>
  <c r="AV24" i="20"/>
  <c r="AW24" i="20"/>
  <c r="AX24" i="20"/>
  <c r="AY24" i="20"/>
  <c r="AZ24" i="20"/>
  <c r="BA24" i="20"/>
  <c r="BB24" i="20"/>
  <c r="BC24" i="20"/>
  <c r="BD24" i="20"/>
  <c r="BE24" i="20"/>
  <c r="BF24" i="20"/>
  <c r="BG24" i="20"/>
  <c r="BH24" i="20"/>
  <c r="BI24" i="20"/>
  <c r="BJ24" i="20"/>
  <c r="BK24" i="20"/>
  <c r="BL24" i="20"/>
  <c r="BM24" i="20"/>
  <c r="BN24" i="20"/>
  <c r="BO24" i="20"/>
  <c r="BP24" i="20"/>
  <c r="BQ24" i="20"/>
  <c r="BR24" i="20"/>
  <c r="BS24" i="20"/>
  <c r="BT24" i="20"/>
  <c r="BU24" i="20"/>
  <c r="BV24" i="20"/>
  <c r="BW24" i="20"/>
  <c r="BX24" i="20"/>
  <c r="BY24" i="20"/>
  <c r="BZ24" i="20"/>
  <c r="CA24" i="20"/>
  <c r="CB24" i="20"/>
  <c r="CC24" i="20"/>
  <c r="CD24" i="20"/>
  <c r="CE24" i="20"/>
  <c r="CF24" i="20"/>
  <c r="CG24" i="20"/>
  <c r="CH24" i="20"/>
  <c r="CI24" i="20"/>
  <c r="CJ24" i="20"/>
  <c r="CK24" i="20"/>
  <c r="CL24" i="20"/>
  <c r="CM24" i="20"/>
  <c r="CN24" i="20"/>
  <c r="CO24" i="20"/>
  <c r="CP24" i="20"/>
  <c r="CQ24" i="20"/>
  <c r="CR24" i="20"/>
  <c r="CS24" i="20"/>
  <c r="CT24" i="20"/>
  <c r="CU24" i="20"/>
  <c r="CV24" i="20"/>
  <c r="CW24" i="20"/>
  <c r="CX24" i="20"/>
  <c r="CY24" i="20"/>
  <c r="CZ24" i="20"/>
  <c r="DA24" i="20"/>
  <c r="DB24" i="20"/>
  <c r="DC24" i="20"/>
  <c r="DD24" i="20"/>
  <c r="DE24" i="20"/>
  <c r="DF24" i="20"/>
  <c r="DG24" i="20"/>
  <c r="DH24" i="20"/>
  <c r="DI24" i="20"/>
  <c r="DJ24" i="20"/>
  <c r="DK24" i="20"/>
  <c r="DL24" i="20"/>
  <c r="DM24" i="20"/>
  <c r="DN24" i="20"/>
  <c r="DO24" i="20"/>
  <c r="DP24" i="20"/>
  <c r="DQ24" i="20"/>
  <c r="DR24" i="20"/>
  <c r="DS24" i="20"/>
  <c r="DT24" i="20"/>
  <c r="DU24" i="20"/>
  <c r="DV24" i="20"/>
  <c r="DW24" i="20"/>
  <c r="DX24" i="20"/>
  <c r="DY24" i="20"/>
  <c r="DZ24" i="20"/>
  <c r="EA24" i="20"/>
  <c r="EB24" i="20"/>
  <c r="EC24" i="20"/>
  <c r="ED24" i="20"/>
  <c r="EE24" i="20"/>
  <c r="EF24" i="20"/>
  <c r="EG24" i="20"/>
  <c r="EH24" i="20"/>
  <c r="EI24" i="20"/>
  <c r="EJ24" i="20"/>
  <c r="EK24" i="20"/>
  <c r="EL24" i="20"/>
  <c r="EM24" i="20"/>
  <c r="EN24" i="20"/>
  <c r="EO24" i="20"/>
  <c r="EP24" i="20"/>
  <c r="C24" i="20"/>
  <c r="C23" i="20"/>
  <c r="C22" i="20"/>
  <c r="C21" i="20"/>
  <c r="C18" i="20"/>
  <c r="C16" i="20"/>
  <c r="C15" i="20"/>
  <c r="C13" i="20"/>
  <c r="C12" i="20"/>
  <c r="C11" i="20"/>
  <c r="C10" i="20"/>
  <c r="C8" i="20"/>
  <c r="C7" i="20"/>
  <c r="C5" i="20"/>
  <c r="C4" i="20"/>
  <c r="CY18" i="23"/>
  <c r="D4" i="23"/>
  <c r="E4" i="23"/>
  <c r="F4" i="23"/>
  <c r="G4" i="23"/>
  <c r="H4" i="23"/>
  <c r="I4" i="23"/>
  <c r="J4" i="23"/>
  <c r="K4" i="23"/>
  <c r="L4" i="23"/>
  <c r="M4" i="23"/>
  <c r="N4" i="23"/>
  <c r="O4" i="23"/>
  <c r="P4" i="23"/>
  <c r="Q4" i="23"/>
  <c r="R4" i="23"/>
  <c r="S4" i="23"/>
  <c r="T4" i="23"/>
  <c r="U4" i="23"/>
  <c r="V4" i="23"/>
  <c r="W4" i="23"/>
  <c r="X4" i="23"/>
  <c r="Y4" i="23"/>
  <c r="Z4" i="23"/>
  <c r="AA4" i="23"/>
  <c r="AB4" i="23"/>
  <c r="AC4" i="23"/>
  <c r="AD4" i="23"/>
  <c r="AE4" i="23"/>
  <c r="AF4" i="23"/>
  <c r="AG4" i="23"/>
  <c r="AH4" i="23"/>
  <c r="AI4" i="23"/>
  <c r="AJ4" i="23"/>
  <c r="AK4" i="23"/>
  <c r="AL4" i="23"/>
  <c r="AM4" i="23"/>
  <c r="AN4" i="23"/>
  <c r="AO4" i="23"/>
  <c r="AP4" i="23"/>
  <c r="AQ4" i="23"/>
  <c r="AR4" i="23"/>
  <c r="AS4" i="23"/>
  <c r="AT4" i="23"/>
  <c r="AU4" i="23"/>
  <c r="AV4" i="23"/>
  <c r="AW4" i="23"/>
  <c r="AX4" i="23"/>
  <c r="AY4" i="23"/>
  <c r="AZ4" i="23"/>
  <c r="BA4" i="23"/>
  <c r="BB4" i="23"/>
  <c r="BC4" i="23"/>
  <c r="BD4" i="23"/>
  <c r="BE4" i="23"/>
  <c r="BF4" i="23"/>
  <c r="BG4" i="23"/>
  <c r="BH4" i="23"/>
  <c r="BI4" i="23"/>
  <c r="BJ4" i="23"/>
  <c r="BK4" i="23"/>
  <c r="BL4" i="23"/>
  <c r="BM4" i="23"/>
  <c r="BN4" i="23"/>
  <c r="BO4" i="23"/>
  <c r="BP4" i="23"/>
  <c r="BQ4" i="23"/>
  <c r="BR4" i="23"/>
  <c r="BS4" i="23"/>
  <c r="BT4" i="23"/>
  <c r="BU4" i="23"/>
  <c r="BV4" i="23"/>
  <c r="BW4" i="23"/>
  <c r="BX4" i="23"/>
  <c r="BY4" i="23"/>
  <c r="BZ4" i="23"/>
  <c r="CA4" i="23"/>
  <c r="CB4" i="23"/>
  <c r="CC4" i="23"/>
  <c r="CD4" i="23"/>
  <c r="CE4" i="23"/>
  <c r="CF4" i="23"/>
  <c r="CG4" i="23"/>
  <c r="CH4" i="23"/>
  <c r="CI4" i="23"/>
  <c r="CJ4" i="23"/>
  <c r="CK4" i="23"/>
  <c r="CL4" i="23"/>
  <c r="CM4" i="23"/>
  <c r="CN4" i="23"/>
  <c r="CO4" i="23"/>
  <c r="CP4" i="23"/>
  <c r="CQ4" i="23"/>
  <c r="CR4" i="23"/>
  <c r="CS4" i="23"/>
  <c r="CT4" i="23"/>
  <c r="CU4" i="23"/>
  <c r="CV4" i="23"/>
  <c r="CW4" i="23"/>
  <c r="CX4" i="23"/>
  <c r="CY4" i="23"/>
  <c r="CZ4" i="23"/>
  <c r="DA4" i="23"/>
  <c r="DB4" i="23"/>
  <c r="DC4" i="23"/>
  <c r="DD4" i="23"/>
  <c r="DE4" i="23"/>
  <c r="DF4" i="23"/>
  <c r="DG4" i="23"/>
  <c r="DH4" i="23"/>
  <c r="DI4" i="23"/>
  <c r="DJ4" i="23"/>
  <c r="DK4" i="23"/>
  <c r="DL4" i="23"/>
  <c r="DM4" i="23"/>
  <c r="DN4" i="23"/>
  <c r="DO4" i="23"/>
  <c r="DP4" i="23"/>
  <c r="DQ4" i="23"/>
  <c r="DR4" i="23"/>
  <c r="DS4" i="23"/>
  <c r="DT4" i="23"/>
  <c r="DU4" i="23"/>
  <c r="DV4" i="23"/>
  <c r="DW4" i="23"/>
  <c r="DX4" i="23"/>
  <c r="DY4" i="23"/>
  <c r="DZ4" i="23"/>
  <c r="EA4" i="23"/>
  <c r="EB4" i="23"/>
  <c r="EC4" i="23"/>
  <c r="ED4" i="23"/>
  <c r="EE4" i="23"/>
  <c r="EF4" i="23"/>
  <c r="EG4" i="23"/>
  <c r="EH4" i="23"/>
  <c r="EI4" i="23"/>
  <c r="EJ4" i="23"/>
  <c r="EK4" i="23"/>
  <c r="EL4" i="23"/>
  <c r="EM4" i="23"/>
  <c r="EN4" i="23"/>
  <c r="EO4" i="23"/>
  <c r="EP4" i="23"/>
  <c r="D5" i="23"/>
  <c r="E5" i="23"/>
  <c r="F5" i="23"/>
  <c r="G5" i="23"/>
  <c r="H5" i="23"/>
  <c r="I5" i="23"/>
  <c r="J5" i="23"/>
  <c r="K5" i="23"/>
  <c r="L5" i="23"/>
  <c r="M5" i="23"/>
  <c r="N5" i="23"/>
  <c r="O5" i="23"/>
  <c r="P5" i="23"/>
  <c r="Q5" i="23"/>
  <c r="R5" i="23"/>
  <c r="S5" i="23"/>
  <c r="T5" i="23"/>
  <c r="U5" i="23"/>
  <c r="V5" i="23"/>
  <c r="W5" i="23"/>
  <c r="X5" i="23"/>
  <c r="Y5" i="23"/>
  <c r="Z5" i="23"/>
  <c r="AA5" i="23"/>
  <c r="AB5" i="23"/>
  <c r="AC5" i="23"/>
  <c r="AD5" i="23"/>
  <c r="AE5" i="23"/>
  <c r="AF5" i="23"/>
  <c r="AG5" i="23"/>
  <c r="AH5" i="23"/>
  <c r="AI5" i="23"/>
  <c r="AJ5" i="23"/>
  <c r="AK5" i="23"/>
  <c r="AL5" i="23"/>
  <c r="AM5" i="23"/>
  <c r="AN5" i="23"/>
  <c r="AO5" i="23"/>
  <c r="AP5" i="23"/>
  <c r="AQ5" i="23"/>
  <c r="AR5" i="23"/>
  <c r="AS5" i="23"/>
  <c r="AT5" i="23"/>
  <c r="AU5" i="23"/>
  <c r="AV5" i="23"/>
  <c r="AW5" i="23"/>
  <c r="AX5" i="23"/>
  <c r="AY5" i="23"/>
  <c r="AZ5" i="23"/>
  <c r="BA5" i="23"/>
  <c r="BB5" i="23"/>
  <c r="BC5" i="23"/>
  <c r="BD5" i="23"/>
  <c r="BE5" i="23"/>
  <c r="BF5" i="23"/>
  <c r="BG5" i="23"/>
  <c r="BH5" i="23"/>
  <c r="BI5" i="23"/>
  <c r="BJ5" i="23"/>
  <c r="BK5" i="23"/>
  <c r="BL5" i="23"/>
  <c r="BM5" i="23"/>
  <c r="BN5" i="23"/>
  <c r="BO5" i="23"/>
  <c r="BP5" i="23"/>
  <c r="BQ5" i="23"/>
  <c r="BR5" i="23"/>
  <c r="BS5" i="23"/>
  <c r="BT5" i="23"/>
  <c r="BU5" i="23"/>
  <c r="BV5" i="23"/>
  <c r="BW5" i="23"/>
  <c r="BX5" i="23"/>
  <c r="BY5" i="23"/>
  <c r="BZ5" i="23"/>
  <c r="CA5" i="23"/>
  <c r="CB5" i="23"/>
  <c r="CC5" i="23"/>
  <c r="CD5" i="23"/>
  <c r="CE5" i="23"/>
  <c r="CF5" i="23"/>
  <c r="CG5" i="23"/>
  <c r="CH5" i="23"/>
  <c r="CI5" i="23"/>
  <c r="CJ5" i="23"/>
  <c r="CK5" i="23"/>
  <c r="CL5" i="23"/>
  <c r="CM5" i="23"/>
  <c r="CN5" i="23"/>
  <c r="CO5" i="23"/>
  <c r="CP5" i="23"/>
  <c r="CQ5" i="23"/>
  <c r="CR5" i="23"/>
  <c r="CS5" i="23"/>
  <c r="CT5" i="23"/>
  <c r="CU5" i="23"/>
  <c r="CV5" i="23"/>
  <c r="CW5" i="23"/>
  <c r="CX5" i="23"/>
  <c r="CY5" i="23"/>
  <c r="CZ5" i="23"/>
  <c r="DA5" i="23"/>
  <c r="DB5" i="23"/>
  <c r="DC5" i="23"/>
  <c r="DD5" i="23"/>
  <c r="DE5" i="23"/>
  <c r="DF5" i="23"/>
  <c r="DG5" i="23"/>
  <c r="DH5" i="23"/>
  <c r="DI5" i="23"/>
  <c r="DJ5" i="23"/>
  <c r="DK5" i="23"/>
  <c r="DL5" i="23"/>
  <c r="DM5" i="23"/>
  <c r="DN5" i="23"/>
  <c r="DO5" i="23"/>
  <c r="DP5" i="23"/>
  <c r="DQ5" i="23"/>
  <c r="DR5" i="23"/>
  <c r="DS5" i="23"/>
  <c r="DT5" i="23"/>
  <c r="DU5" i="23"/>
  <c r="DV5" i="23"/>
  <c r="DW5" i="23"/>
  <c r="DX5" i="23"/>
  <c r="DY5" i="23"/>
  <c r="DZ5" i="23"/>
  <c r="EA5" i="23"/>
  <c r="EB5" i="23"/>
  <c r="EC5" i="23"/>
  <c r="ED5" i="23"/>
  <c r="EE5" i="23"/>
  <c r="EF5" i="23"/>
  <c r="EG5" i="23"/>
  <c r="EH5" i="23"/>
  <c r="EI5" i="23"/>
  <c r="EJ5" i="23"/>
  <c r="EK5" i="23"/>
  <c r="EL5" i="23"/>
  <c r="EM5" i="23"/>
  <c r="EN5" i="23"/>
  <c r="EO5" i="23"/>
  <c r="EP5" i="23"/>
  <c r="D7" i="23"/>
  <c r="E7" i="23"/>
  <c r="F7" i="23"/>
  <c r="G7" i="23"/>
  <c r="H7" i="23"/>
  <c r="I7" i="23"/>
  <c r="J7" i="23"/>
  <c r="K7" i="23"/>
  <c r="L7" i="23"/>
  <c r="M7" i="23"/>
  <c r="N7" i="23"/>
  <c r="O7" i="23"/>
  <c r="P7" i="23"/>
  <c r="Q7" i="23"/>
  <c r="R7" i="23"/>
  <c r="S7" i="23"/>
  <c r="T7" i="23"/>
  <c r="U7" i="23"/>
  <c r="V7" i="23"/>
  <c r="W7" i="23"/>
  <c r="X7" i="23"/>
  <c r="Y7" i="23"/>
  <c r="Z7" i="23"/>
  <c r="AA7" i="23"/>
  <c r="AB7" i="23"/>
  <c r="AC7" i="23"/>
  <c r="AD7" i="23"/>
  <c r="AE7" i="23"/>
  <c r="AF7" i="23"/>
  <c r="AG7" i="23"/>
  <c r="AH7" i="23"/>
  <c r="AI7" i="23"/>
  <c r="AJ7" i="23"/>
  <c r="AK7" i="23"/>
  <c r="AL7" i="23"/>
  <c r="AM7" i="23"/>
  <c r="AN7" i="23"/>
  <c r="AO7" i="23"/>
  <c r="AP7" i="23"/>
  <c r="AQ7" i="23"/>
  <c r="AR7" i="23"/>
  <c r="AS7" i="23"/>
  <c r="AT7" i="23"/>
  <c r="AU7" i="23"/>
  <c r="AV7" i="23"/>
  <c r="AW7" i="23"/>
  <c r="AX7" i="23"/>
  <c r="AY7" i="23"/>
  <c r="AZ7" i="23"/>
  <c r="BA7" i="23"/>
  <c r="BB7" i="23"/>
  <c r="BC7" i="23"/>
  <c r="BD7" i="23"/>
  <c r="BE7" i="23"/>
  <c r="BF7" i="23"/>
  <c r="BG7" i="23"/>
  <c r="BH7" i="23"/>
  <c r="BI7" i="23"/>
  <c r="BJ7" i="23"/>
  <c r="BK7" i="23"/>
  <c r="BL7" i="23"/>
  <c r="BM7" i="23"/>
  <c r="BN7" i="23"/>
  <c r="BO7" i="23"/>
  <c r="BP7" i="23"/>
  <c r="BQ7" i="23"/>
  <c r="BR7" i="23"/>
  <c r="BS7" i="23"/>
  <c r="BT7" i="23"/>
  <c r="BU7" i="23"/>
  <c r="BV7" i="23"/>
  <c r="BW7" i="23"/>
  <c r="BX7" i="23"/>
  <c r="BY7" i="23"/>
  <c r="BZ7" i="23"/>
  <c r="CA7" i="23"/>
  <c r="CB7" i="23"/>
  <c r="CC7" i="23"/>
  <c r="CD7" i="23"/>
  <c r="CE7" i="23"/>
  <c r="CF7" i="23"/>
  <c r="CG7" i="23"/>
  <c r="CH7" i="23"/>
  <c r="CI7" i="23"/>
  <c r="CJ7" i="23"/>
  <c r="CK7" i="23"/>
  <c r="CL7" i="23"/>
  <c r="CM7" i="23"/>
  <c r="CN7" i="23"/>
  <c r="CO7" i="23"/>
  <c r="CP7" i="23"/>
  <c r="CQ7" i="23"/>
  <c r="CR7" i="23"/>
  <c r="CS7" i="23"/>
  <c r="CT7" i="23"/>
  <c r="CU7" i="23"/>
  <c r="CV7" i="23"/>
  <c r="CW7" i="23"/>
  <c r="CX7" i="23"/>
  <c r="CY7" i="23"/>
  <c r="CZ7" i="23"/>
  <c r="DA7" i="23"/>
  <c r="DB7" i="23"/>
  <c r="DC7" i="23"/>
  <c r="DD7" i="23"/>
  <c r="DE7" i="23"/>
  <c r="DF7" i="23"/>
  <c r="DG7" i="23"/>
  <c r="DH7" i="23"/>
  <c r="DI7" i="23"/>
  <c r="DJ7" i="23"/>
  <c r="DK7" i="23"/>
  <c r="DL7" i="23"/>
  <c r="DM7" i="23"/>
  <c r="DN7" i="23"/>
  <c r="DO7" i="23"/>
  <c r="DP7" i="23"/>
  <c r="DQ7" i="23"/>
  <c r="DR7" i="23"/>
  <c r="DS7" i="23"/>
  <c r="DT7" i="23"/>
  <c r="DU7" i="23"/>
  <c r="DV7" i="23"/>
  <c r="DW7" i="23"/>
  <c r="DX7" i="23"/>
  <c r="DY7" i="23"/>
  <c r="DZ7" i="23"/>
  <c r="EA7" i="23"/>
  <c r="EB7" i="23"/>
  <c r="EC7" i="23"/>
  <c r="ED7" i="23"/>
  <c r="EE7" i="23"/>
  <c r="EF7" i="23"/>
  <c r="EG7" i="23"/>
  <c r="EH7" i="23"/>
  <c r="EI7" i="23"/>
  <c r="EJ7" i="23"/>
  <c r="EK7" i="23"/>
  <c r="EL7" i="23"/>
  <c r="EM7" i="23"/>
  <c r="EN7" i="23"/>
  <c r="EO7" i="23"/>
  <c r="EP7" i="23"/>
  <c r="D8" i="23"/>
  <c r="E8" i="23"/>
  <c r="F8" i="23"/>
  <c r="G8" i="23"/>
  <c r="H8" i="23"/>
  <c r="I8" i="23"/>
  <c r="J8" i="23"/>
  <c r="K8" i="23"/>
  <c r="L8" i="23"/>
  <c r="M8" i="23"/>
  <c r="N8" i="23"/>
  <c r="O8" i="23"/>
  <c r="P8" i="23"/>
  <c r="Q8" i="23"/>
  <c r="R8" i="23"/>
  <c r="S8" i="23"/>
  <c r="T8" i="23"/>
  <c r="U8" i="23"/>
  <c r="V8" i="23"/>
  <c r="W8" i="23"/>
  <c r="X8" i="23"/>
  <c r="Y8" i="23"/>
  <c r="Z8" i="23"/>
  <c r="AA8" i="23"/>
  <c r="AB8" i="23"/>
  <c r="AC8" i="23"/>
  <c r="AD8" i="23"/>
  <c r="AE8" i="23"/>
  <c r="AF8" i="23"/>
  <c r="AG8" i="23"/>
  <c r="AH8" i="23"/>
  <c r="AI8" i="23"/>
  <c r="AJ8" i="23"/>
  <c r="AK8" i="23"/>
  <c r="AL8" i="23"/>
  <c r="AM8" i="23"/>
  <c r="AN8" i="23"/>
  <c r="AO8" i="23"/>
  <c r="AP8" i="23"/>
  <c r="AQ8" i="23"/>
  <c r="AR8" i="23"/>
  <c r="AS8" i="23"/>
  <c r="AT8" i="23"/>
  <c r="AU8" i="23"/>
  <c r="AV8" i="23"/>
  <c r="AW8" i="23"/>
  <c r="AX8" i="23"/>
  <c r="AY8" i="23"/>
  <c r="AZ8" i="23"/>
  <c r="BA8" i="23"/>
  <c r="BB8" i="23"/>
  <c r="BC8" i="23"/>
  <c r="BD8" i="23"/>
  <c r="BE8" i="23"/>
  <c r="BF8" i="23"/>
  <c r="BG8" i="23"/>
  <c r="BH8" i="23"/>
  <c r="BI8" i="23"/>
  <c r="BJ8" i="23"/>
  <c r="BK8" i="23"/>
  <c r="BL8" i="23"/>
  <c r="BM8" i="23"/>
  <c r="BN8" i="23"/>
  <c r="BO8" i="23"/>
  <c r="BP8" i="23"/>
  <c r="BQ8" i="23"/>
  <c r="BR8" i="23"/>
  <c r="BS8" i="23"/>
  <c r="BT8" i="23"/>
  <c r="BU8" i="23"/>
  <c r="BV8" i="23"/>
  <c r="BW8" i="23"/>
  <c r="BX8" i="23"/>
  <c r="BY8" i="23"/>
  <c r="BZ8" i="23"/>
  <c r="CA8" i="23"/>
  <c r="CB8" i="23"/>
  <c r="CC8" i="23"/>
  <c r="CD8" i="23"/>
  <c r="CE8" i="23"/>
  <c r="CF8" i="23"/>
  <c r="CG8" i="23"/>
  <c r="CH8" i="23"/>
  <c r="CI8" i="23"/>
  <c r="CJ8" i="23"/>
  <c r="CK8" i="23"/>
  <c r="CL8" i="23"/>
  <c r="CM8" i="23"/>
  <c r="CN8" i="23"/>
  <c r="CO8" i="23"/>
  <c r="CP8" i="23"/>
  <c r="CQ8" i="23"/>
  <c r="CR8" i="23"/>
  <c r="CS8" i="23"/>
  <c r="CT8" i="23"/>
  <c r="CU8" i="23"/>
  <c r="CV8" i="23"/>
  <c r="CW8" i="23"/>
  <c r="CX8" i="23"/>
  <c r="CY8" i="23"/>
  <c r="CZ8" i="23"/>
  <c r="DA8" i="23"/>
  <c r="DB8" i="23"/>
  <c r="DC8" i="23"/>
  <c r="DD8" i="23"/>
  <c r="DE8" i="23"/>
  <c r="DF8" i="23"/>
  <c r="DG8" i="23"/>
  <c r="DH8" i="23"/>
  <c r="DI8" i="23"/>
  <c r="DJ8" i="23"/>
  <c r="DK8" i="23"/>
  <c r="DL8" i="23"/>
  <c r="DM8" i="23"/>
  <c r="DN8" i="23"/>
  <c r="DO8" i="23"/>
  <c r="DP8" i="23"/>
  <c r="DQ8" i="23"/>
  <c r="DR8" i="23"/>
  <c r="DS8" i="23"/>
  <c r="DT8" i="23"/>
  <c r="DU8" i="23"/>
  <c r="DV8" i="23"/>
  <c r="DW8" i="23"/>
  <c r="DX8" i="23"/>
  <c r="DY8" i="23"/>
  <c r="DZ8" i="23"/>
  <c r="EA8" i="23"/>
  <c r="EB8" i="23"/>
  <c r="EC8" i="23"/>
  <c r="ED8" i="23"/>
  <c r="EE8" i="23"/>
  <c r="EF8" i="23"/>
  <c r="EG8" i="23"/>
  <c r="EH8" i="23"/>
  <c r="EI8" i="23"/>
  <c r="EJ8" i="23"/>
  <c r="EK8" i="23"/>
  <c r="EL8" i="23"/>
  <c r="EM8" i="23"/>
  <c r="EN8" i="23"/>
  <c r="EO8" i="23"/>
  <c r="EP8" i="23"/>
  <c r="D10" i="23"/>
  <c r="E10" i="23"/>
  <c r="F10" i="23"/>
  <c r="G10" i="23"/>
  <c r="H10" i="23"/>
  <c r="I10" i="23"/>
  <c r="J10" i="23"/>
  <c r="K10" i="23"/>
  <c r="L10" i="23"/>
  <c r="M10" i="23"/>
  <c r="N10" i="23"/>
  <c r="O10" i="23"/>
  <c r="P10" i="23"/>
  <c r="Q10" i="23"/>
  <c r="R10" i="23"/>
  <c r="S10" i="23"/>
  <c r="T10" i="23"/>
  <c r="U10" i="23"/>
  <c r="V10" i="23"/>
  <c r="W10" i="23"/>
  <c r="X10" i="23"/>
  <c r="Y10" i="23"/>
  <c r="Z10" i="23"/>
  <c r="AA10" i="23"/>
  <c r="AB10" i="23"/>
  <c r="AC10" i="23"/>
  <c r="AD10" i="23"/>
  <c r="AE10" i="23"/>
  <c r="AF10" i="23"/>
  <c r="AG10" i="23"/>
  <c r="AH10" i="23"/>
  <c r="AI10" i="23"/>
  <c r="AJ10" i="23"/>
  <c r="AK10" i="23"/>
  <c r="AL10" i="23"/>
  <c r="AM10" i="23"/>
  <c r="AN10" i="23"/>
  <c r="AO10" i="23"/>
  <c r="AP10" i="23"/>
  <c r="AQ10" i="23"/>
  <c r="AR10" i="23"/>
  <c r="AS10" i="23"/>
  <c r="AT10" i="23"/>
  <c r="AU10" i="23"/>
  <c r="AV10" i="23"/>
  <c r="AW10" i="23"/>
  <c r="AX10" i="23"/>
  <c r="AY10" i="23"/>
  <c r="AZ10" i="23"/>
  <c r="BA10" i="23"/>
  <c r="BB10" i="23"/>
  <c r="BC10" i="23"/>
  <c r="BD10" i="23"/>
  <c r="BE10" i="23"/>
  <c r="BF10" i="23"/>
  <c r="BG10" i="23"/>
  <c r="BH10" i="23"/>
  <c r="BI10" i="23"/>
  <c r="BJ10" i="23"/>
  <c r="BK10" i="23"/>
  <c r="BL10" i="23"/>
  <c r="BM10" i="23"/>
  <c r="BN10" i="23"/>
  <c r="BO10" i="23"/>
  <c r="BP10" i="23"/>
  <c r="BQ10" i="23"/>
  <c r="BR10" i="23"/>
  <c r="BS10" i="23"/>
  <c r="BT10" i="23"/>
  <c r="BU10" i="23"/>
  <c r="BV10" i="23"/>
  <c r="BW10" i="23"/>
  <c r="BX10" i="23"/>
  <c r="BY10" i="23"/>
  <c r="BZ10" i="23"/>
  <c r="CA10" i="23"/>
  <c r="CB10" i="23"/>
  <c r="CC10" i="23"/>
  <c r="CD10" i="23"/>
  <c r="CE10" i="23"/>
  <c r="CF10" i="23"/>
  <c r="CG10" i="23"/>
  <c r="CH10" i="23"/>
  <c r="CI10" i="23"/>
  <c r="CJ10" i="23"/>
  <c r="CK10" i="23"/>
  <c r="CL10" i="23"/>
  <c r="CM10" i="23"/>
  <c r="CN10" i="23"/>
  <c r="CO10" i="23"/>
  <c r="CP10" i="23"/>
  <c r="CQ10" i="23"/>
  <c r="CR10" i="23"/>
  <c r="CS10" i="23"/>
  <c r="CT10" i="23"/>
  <c r="CU10" i="23"/>
  <c r="CV10" i="23"/>
  <c r="CW10" i="23"/>
  <c r="CX10" i="23"/>
  <c r="CY10" i="23"/>
  <c r="CZ10" i="23"/>
  <c r="DA10" i="23"/>
  <c r="DB10" i="23"/>
  <c r="DC10" i="23"/>
  <c r="DD10" i="23"/>
  <c r="DE10" i="23"/>
  <c r="DF10" i="23"/>
  <c r="DG10" i="23"/>
  <c r="DH10" i="23"/>
  <c r="DI10" i="23"/>
  <c r="DJ10" i="23"/>
  <c r="DK10" i="23"/>
  <c r="DL10" i="23"/>
  <c r="DM10" i="23"/>
  <c r="DN10" i="23"/>
  <c r="DO10" i="23"/>
  <c r="DP10" i="23"/>
  <c r="DQ10" i="23"/>
  <c r="DR10" i="23"/>
  <c r="DS10" i="23"/>
  <c r="DT10" i="23"/>
  <c r="DU10" i="23"/>
  <c r="DV10" i="23"/>
  <c r="DW10" i="23"/>
  <c r="DX10" i="23"/>
  <c r="DY10" i="23"/>
  <c r="DZ10" i="23"/>
  <c r="EA10" i="23"/>
  <c r="EB10" i="23"/>
  <c r="EC10" i="23"/>
  <c r="ED10" i="23"/>
  <c r="EE10" i="23"/>
  <c r="EF10" i="23"/>
  <c r="EG10" i="23"/>
  <c r="EH10" i="23"/>
  <c r="EI10" i="23"/>
  <c r="EJ10" i="23"/>
  <c r="EK10" i="23"/>
  <c r="EL10" i="23"/>
  <c r="EM10" i="23"/>
  <c r="EN10" i="23"/>
  <c r="EO10" i="23"/>
  <c r="EP10" i="23"/>
  <c r="D11" i="23"/>
  <c r="E11" i="23"/>
  <c r="F11" i="23"/>
  <c r="G11" i="23"/>
  <c r="H11" i="23"/>
  <c r="I11" i="23"/>
  <c r="J11" i="23"/>
  <c r="K11" i="23"/>
  <c r="L11" i="23"/>
  <c r="M11" i="23"/>
  <c r="N11" i="23"/>
  <c r="O11" i="23"/>
  <c r="P11" i="23"/>
  <c r="Q11" i="23"/>
  <c r="R11" i="23"/>
  <c r="S11" i="23"/>
  <c r="T11" i="23"/>
  <c r="U11" i="23"/>
  <c r="V11" i="23"/>
  <c r="W11" i="23"/>
  <c r="X11" i="23"/>
  <c r="Y11" i="23"/>
  <c r="Z11" i="23"/>
  <c r="AA11" i="23"/>
  <c r="AB11" i="23"/>
  <c r="AC11" i="23"/>
  <c r="AD11" i="23"/>
  <c r="AE11" i="23"/>
  <c r="AF11" i="23"/>
  <c r="AG11" i="23"/>
  <c r="AH11" i="23"/>
  <c r="AI11" i="23"/>
  <c r="AJ11" i="23"/>
  <c r="AK11" i="23"/>
  <c r="AL11" i="23"/>
  <c r="AM11" i="23"/>
  <c r="AN11" i="23"/>
  <c r="AO11" i="23"/>
  <c r="AP11" i="23"/>
  <c r="AQ11" i="23"/>
  <c r="AR11" i="23"/>
  <c r="AS11" i="23"/>
  <c r="AT11" i="23"/>
  <c r="AU11" i="23"/>
  <c r="AV11" i="23"/>
  <c r="AW11" i="23"/>
  <c r="AX11" i="23"/>
  <c r="AY11" i="23"/>
  <c r="AZ11" i="23"/>
  <c r="BA11" i="23"/>
  <c r="BB11" i="23"/>
  <c r="BC11" i="23"/>
  <c r="BD11" i="23"/>
  <c r="BE11" i="23"/>
  <c r="BF11" i="23"/>
  <c r="BG11" i="23"/>
  <c r="BH11" i="23"/>
  <c r="BI11" i="23"/>
  <c r="BJ11" i="23"/>
  <c r="BK11" i="23"/>
  <c r="BL11" i="23"/>
  <c r="BM11" i="23"/>
  <c r="BN11" i="23"/>
  <c r="BO11" i="23"/>
  <c r="BP11" i="23"/>
  <c r="BQ11" i="23"/>
  <c r="BR11" i="23"/>
  <c r="BS11" i="23"/>
  <c r="BT11" i="23"/>
  <c r="BU11" i="23"/>
  <c r="BV11" i="23"/>
  <c r="BW11" i="23"/>
  <c r="BX11" i="23"/>
  <c r="BY11" i="23"/>
  <c r="BZ11" i="23"/>
  <c r="CA11" i="23"/>
  <c r="CB11" i="23"/>
  <c r="CC11" i="23"/>
  <c r="CD11" i="23"/>
  <c r="CE11" i="23"/>
  <c r="CF11" i="23"/>
  <c r="CG11" i="23"/>
  <c r="CH11" i="23"/>
  <c r="CI11" i="23"/>
  <c r="CJ11" i="23"/>
  <c r="CK11" i="23"/>
  <c r="CL11" i="23"/>
  <c r="CM11" i="23"/>
  <c r="CN11" i="23"/>
  <c r="CO11" i="23"/>
  <c r="CP11" i="23"/>
  <c r="CQ11" i="23"/>
  <c r="CR11" i="23"/>
  <c r="CS11" i="23"/>
  <c r="CT11" i="23"/>
  <c r="CU11" i="23"/>
  <c r="CV11" i="23"/>
  <c r="CW11" i="23"/>
  <c r="CX11" i="23"/>
  <c r="CY11" i="23"/>
  <c r="CZ11" i="23"/>
  <c r="DA11" i="23"/>
  <c r="DB11" i="23"/>
  <c r="DC11" i="23"/>
  <c r="DD11" i="23"/>
  <c r="DE11" i="23"/>
  <c r="DF11" i="23"/>
  <c r="DG11" i="23"/>
  <c r="DH11" i="23"/>
  <c r="DI11" i="23"/>
  <c r="DJ11" i="23"/>
  <c r="DK11" i="23"/>
  <c r="DL11" i="23"/>
  <c r="DM11" i="23"/>
  <c r="DN11" i="23"/>
  <c r="DO11" i="23"/>
  <c r="DP11" i="23"/>
  <c r="DQ11" i="23"/>
  <c r="DR11" i="23"/>
  <c r="DS11" i="23"/>
  <c r="DT11" i="23"/>
  <c r="DU11" i="23"/>
  <c r="DV11" i="23"/>
  <c r="DW11" i="23"/>
  <c r="DX11" i="23"/>
  <c r="DY11" i="23"/>
  <c r="DZ11" i="23"/>
  <c r="EA11" i="23"/>
  <c r="EB11" i="23"/>
  <c r="EC11" i="23"/>
  <c r="ED11" i="23"/>
  <c r="EE11" i="23"/>
  <c r="EF11" i="23"/>
  <c r="EG11" i="23"/>
  <c r="EH11" i="23"/>
  <c r="EI11" i="23"/>
  <c r="EJ11" i="23"/>
  <c r="EK11" i="23"/>
  <c r="EL11" i="23"/>
  <c r="EM11" i="23"/>
  <c r="EN11" i="23"/>
  <c r="EO11" i="23"/>
  <c r="EP11" i="23"/>
  <c r="D12" i="23"/>
  <c r="E12" i="23"/>
  <c r="F12" i="23"/>
  <c r="G12" i="23"/>
  <c r="H12" i="23"/>
  <c r="I12" i="23"/>
  <c r="J12" i="23"/>
  <c r="K12" i="23"/>
  <c r="L12" i="23"/>
  <c r="M12" i="23"/>
  <c r="N12" i="23"/>
  <c r="O12" i="23"/>
  <c r="P12" i="23"/>
  <c r="Q12" i="23"/>
  <c r="R12" i="23"/>
  <c r="S12" i="23"/>
  <c r="T12" i="23"/>
  <c r="U12" i="23"/>
  <c r="V12" i="23"/>
  <c r="W12" i="23"/>
  <c r="X12" i="23"/>
  <c r="Y12" i="23"/>
  <c r="Z12" i="23"/>
  <c r="AA12" i="23"/>
  <c r="AB12" i="23"/>
  <c r="AC12" i="23"/>
  <c r="AD12" i="23"/>
  <c r="AE12" i="23"/>
  <c r="AF12" i="23"/>
  <c r="AG12" i="23"/>
  <c r="AH12" i="23"/>
  <c r="AI12" i="23"/>
  <c r="AJ12" i="23"/>
  <c r="AK12" i="23"/>
  <c r="AL12" i="23"/>
  <c r="AM12" i="23"/>
  <c r="AN12" i="23"/>
  <c r="AO12" i="23"/>
  <c r="AP12" i="23"/>
  <c r="AQ12" i="23"/>
  <c r="AR12" i="23"/>
  <c r="AS12" i="23"/>
  <c r="AT12" i="23"/>
  <c r="AU12" i="23"/>
  <c r="AV12" i="23"/>
  <c r="AW12" i="23"/>
  <c r="AX12" i="23"/>
  <c r="AY12" i="23"/>
  <c r="AZ12" i="23"/>
  <c r="BA12" i="23"/>
  <c r="BB12" i="23"/>
  <c r="BC12" i="23"/>
  <c r="BD12" i="23"/>
  <c r="BE12" i="23"/>
  <c r="BF12" i="23"/>
  <c r="BG12" i="23"/>
  <c r="BH12" i="23"/>
  <c r="BI12" i="23"/>
  <c r="BJ12" i="23"/>
  <c r="BK12" i="23"/>
  <c r="BL12" i="23"/>
  <c r="BM12" i="23"/>
  <c r="BN12" i="23"/>
  <c r="BO12" i="23"/>
  <c r="BP12" i="23"/>
  <c r="BQ12" i="23"/>
  <c r="BR12" i="23"/>
  <c r="BS12" i="23"/>
  <c r="BT12" i="23"/>
  <c r="BU12" i="23"/>
  <c r="BV12" i="23"/>
  <c r="BW12" i="23"/>
  <c r="BX12" i="23"/>
  <c r="BY12" i="23"/>
  <c r="BZ12" i="23"/>
  <c r="CA12" i="23"/>
  <c r="CB12" i="23"/>
  <c r="CC12" i="23"/>
  <c r="CD12" i="23"/>
  <c r="CE12" i="23"/>
  <c r="CF12" i="23"/>
  <c r="CG12" i="23"/>
  <c r="CH12" i="23"/>
  <c r="CI12" i="23"/>
  <c r="CJ12" i="23"/>
  <c r="CK12" i="23"/>
  <c r="CL12" i="23"/>
  <c r="CM12" i="23"/>
  <c r="CN12" i="23"/>
  <c r="CO12" i="23"/>
  <c r="CP12" i="23"/>
  <c r="CQ12" i="23"/>
  <c r="CR12" i="23"/>
  <c r="CS12" i="23"/>
  <c r="CT12" i="23"/>
  <c r="CU12" i="23"/>
  <c r="CV12" i="23"/>
  <c r="CW12" i="23"/>
  <c r="CX12" i="23"/>
  <c r="CY12" i="23"/>
  <c r="CZ12" i="23"/>
  <c r="DA12" i="23"/>
  <c r="DB12" i="23"/>
  <c r="DC12" i="23"/>
  <c r="DD12" i="23"/>
  <c r="DE12" i="23"/>
  <c r="DF12" i="23"/>
  <c r="DG12" i="23"/>
  <c r="DH12" i="23"/>
  <c r="DI12" i="23"/>
  <c r="DJ12" i="23"/>
  <c r="DK12" i="23"/>
  <c r="DL12" i="23"/>
  <c r="DM12" i="23"/>
  <c r="DN12" i="23"/>
  <c r="DO12" i="23"/>
  <c r="DP12" i="23"/>
  <c r="DQ12" i="23"/>
  <c r="DR12" i="23"/>
  <c r="DS12" i="23"/>
  <c r="DT12" i="23"/>
  <c r="DU12" i="23"/>
  <c r="DV12" i="23"/>
  <c r="DW12" i="23"/>
  <c r="DX12" i="23"/>
  <c r="DY12" i="23"/>
  <c r="DZ12" i="23"/>
  <c r="EA12" i="23"/>
  <c r="EB12" i="23"/>
  <c r="EC12" i="23"/>
  <c r="ED12" i="23"/>
  <c r="EE12" i="23"/>
  <c r="EF12" i="23"/>
  <c r="EG12" i="23"/>
  <c r="EH12" i="23"/>
  <c r="EI12" i="23"/>
  <c r="EJ12" i="23"/>
  <c r="EK12" i="23"/>
  <c r="EL12" i="23"/>
  <c r="EM12" i="23"/>
  <c r="EN12" i="23"/>
  <c r="EO12" i="23"/>
  <c r="EP12" i="23"/>
  <c r="D13" i="23"/>
  <c r="E13" i="23"/>
  <c r="F13" i="23"/>
  <c r="G13" i="23"/>
  <c r="H13" i="23"/>
  <c r="I13" i="23"/>
  <c r="J13" i="23"/>
  <c r="K13" i="23"/>
  <c r="L13" i="23"/>
  <c r="M13" i="23"/>
  <c r="N13" i="23"/>
  <c r="O13" i="23"/>
  <c r="P13" i="23"/>
  <c r="Q13" i="23"/>
  <c r="R13" i="23"/>
  <c r="S13" i="23"/>
  <c r="T13" i="23"/>
  <c r="U13" i="23"/>
  <c r="V13" i="23"/>
  <c r="W13" i="23"/>
  <c r="X13" i="23"/>
  <c r="Y13" i="23"/>
  <c r="Z13" i="23"/>
  <c r="AA13" i="23"/>
  <c r="AB13" i="23"/>
  <c r="AC13" i="23"/>
  <c r="AD13" i="23"/>
  <c r="AE13" i="23"/>
  <c r="AF13" i="23"/>
  <c r="AG13" i="23"/>
  <c r="AH13" i="23"/>
  <c r="AI13" i="23"/>
  <c r="AJ13" i="23"/>
  <c r="AK13" i="23"/>
  <c r="AL13" i="23"/>
  <c r="AM13" i="23"/>
  <c r="AN13" i="23"/>
  <c r="AO13" i="23"/>
  <c r="AP13" i="23"/>
  <c r="AQ13" i="23"/>
  <c r="AR13" i="23"/>
  <c r="AS13" i="23"/>
  <c r="AT13" i="23"/>
  <c r="AU13" i="23"/>
  <c r="AV13" i="23"/>
  <c r="AW13" i="23"/>
  <c r="AX13" i="23"/>
  <c r="AY13" i="23"/>
  <c r="AZ13" i="23"/>
  <c r="BA13" i="23"/>
  <c r="BB13" i="23"/>
  <c r="BC13" i="23"/>
  <c r="BD13" i="23"/>
  <c r="BE13" i="23"/>
  <c r="BF13" i="23"/>
  <c r="BG13" i="23"/>
  <c r="BH13" i="23"/>
  <c r="BI13" i="23"/>
  <c r="BJ13" i="23"/>
  <c r="BK13" i="23"/>
  <c r="BL13" i="23"/>
  <c r="BM13" i="23"/>
  <c r="BN13" i="23"/>
  <c r="BO13" i="23"/>
  <c r="BP13" i="23"/>
  <c r="BQ13" i="23"/>
  <c r="BR13" i="23"/>
  <c r="BS13" i="23"/>
  <c r="BT13" i="23"/>
  <c r="BU13" i="23"/>
  <c r="BV13" i="23"/>
  <c r="BW13" i="23"/>
  <c r="BX13" i="23"/>
  <c r="BY13" i="23"/>
  <c r="BZ13" i="23"/>
  <c r="CA13" i="23"/>
  <c r="CB13" i="23"/>
  <c r="CC13" i="23"/>
  <c r="CD13" i="23"/>
  <c r="CE13" i="23"/>
  <c r="CF13" i="23"/>
  <c r="CG13" i="23"/>
  <c r="CH13" i="23"/>
  <c r="CI13" i="23"/>
  <c r="CJ13" i="23"/>
  <c r="CK13" i="23"/>
  <c r="CL13" i="23"/>
  <c r="CM13" i="23"/>
  <c r="CN13" i="23"/>
  <c r="CO13" i="23"/>
  <c r="CP13" i="23"/>
  <c r="CQ13" i="23"/>
  <c r="CR13" i="23"/>
  <c r="CS13" i="23"/>
  <c r="CT13" i="23"/>
  <c r="CU13" i="23"/>
  <c r="CV13" i="23"/>
  <c r="CW13" i="23"/>
  <c r="CX13" i="23"/>
  <c r="CY13" i="23"/>
  <c r="CZ13" i="23"/>
  <c r="DA13" i="23"/>
  <c r="DB13" i="23"/>
  <c r="DC13" i="23"/>
  <c r="DD13" i="23"/>
  <c r="DE13" i="23"/>
  <c r="DF13" i="23"/>
  <c r="DG13" i="23"/>
  <c r="DH13" i="23"/>
  <c r="DI13" i="23"/>
  <c r="DJ13" i="23"/>
  <c r="DK13" i="23"/>
  <c r="DL13" i="23"/>
  <c r="DM13" i="23"/>
  <c r="DN13" i="23"/>
  <c r="DO13" i="23"/>
  <c r="DP13" i="23"/>
  <c r="DQ13" i="23"/>
  <c r="DR13" i="23"/>
  <c r="DS13" i="23"/>
  <c r="DT13" i="23"/>
  <c r="DU13" i="23"/>
  <c r="DV13" i="23"/>
  <c r="DW13" i="23"/>
  <c r="DX13" i="23"/>
  <c r="DY13" i="23"/>
  <c r="DZ13" i="23"/>
  <c r="EA13" i="23"/>
  <c r="EB13" i="23"/>
  <c r="EC13" i="23"/>
  <c r="ED13" i="23"/>
  <c r="EE13" i="23"/>
  <c r="EF13" i="23"/>
  <c r="EG13" i="23"/>
  <c r="EH13" i="23"/>
  <c r="EI13" i="23"/>
  <c r="EJ13" i="23"/>
  <c r="EK13" i="23"/>
  <c r="EL13" i="23"/>
  <c r="EM13" i="23"/>
  <c r="EN13" i="23"/>
  <c r="EO13" i="23"/>
  <c r="EP13" i="23"/>
  <c r="D15" i="23"/>
  <c r="E15" i="23"/>
  <c r="F15" i="23"/>
  <c r="G15" i="23"/>
  <c r="H15" i="23"/>
  <c r="I15" i="23"/>
  <c r="J15" i="23"/>
  <c r="K15" i="23"/>
  <c r="L15" i="23"/>
  <c r="M15" i="23"/>
  <c r="N15" i="23"/>
  <c r="O15" i="23"/>
  <c r="P15" i="23"/>
  <c r="Q15" i="23"/>
  <c r="R15" i="23"/>
  <c r="S15" i="23"/>
  <c r="T15" i="23"/>
  <c r="U15" i="23"/>
  <c r="V15" i="23"/>
  <c r="W15" i="23"/>
  <c r="X15" i="23"/>
  <c r="Y15" i="23"/>
  <c r="Z15" i="23"/>
  <c r="AA15" i="23"/>
  <c r="AB15" i="23"/>
  <c r="AC15" i="23"/>
  <c r="AD15" i="23"/>
  <c r="AE15" i="23"/>
  <c r="AF15" i="23"/>
  <c r="AG15" i="23"/>
  <c r="AH15" i="23"/>
  <c r="AI15" i="23"/>
  <c r="AJ15" i="23"/>
  <c r="AK15" i="23"/>
  <c r="AL15" i="23"/>
  <c r="AM15" i="23"/>
  <c r="AN15" i="23"/>
  <c r="AO15" i="23"/>
  <c r="AP15" i="23"/>
  <c r="AQ15" i="23"/>
  <c r="AR15" i="23"/>
  <c r="AS15" i="23"/>
  <c r="AT15" i="23"/>
  <c r="AU15" i="23"/>
  <c r="AV15" i="23"/>
  <c r="AW15" i="23"/>
  <c r="AX15" i="23"/>
  <c r="AY15" i="23"/>
  <c r="AZ15" i="23"/>
  <c r="BA15" i="23"/>
  <c r="BB15" i="23"/>
  <c r="BC15" i="23"/>
  <c r="BD15" i="23"/>
  <c r="BE15" i="23"/>
  <c r="BF15" i="23"/>
  <c r="BG15" i="23"/>
  <c r="BH15" i="23"/>
  <c r="BI15" i="23"/>
  <c r="BJ15" i="23"/>
  <c r="BK15" i="23"/>
  <c r="BL15" i="23"/>
  <c r="BM15" i="23"/>
  <c r="BN15" i="23"/>
  <c r="BO15" i="23"/>
  <c r="BP15" i="23"/>
  <c r="BQ15" i="23"/>
  <c r="BR15" i="23"/>
  <c r="BS15" i="23"/>
  <c r="BT15" i="23"/>
  <c r="BU15" i="23"/>
  <c r="BV15" i="23"/>
  <c r="BW15" i="23"/>
  <c r="BX15" i="23"/>
  <c r="BY15" i="23"/>
  <c r="BZ15" i="23"/>
  <c r="CA15" i="23"/>
  <c r="CB15" i="23"/>
  <c r="CC15" i="23"/>
  <c r="CD15" i="23"/>
  <c r="CE15" i="23"/>
  <c r="CF15" i="23"/>
  <c r="CG15" i="23"/>
  <c r="CH15" i="23"/>
  <c r="CI15" i="23"/>
  <c r="CJ15" i="23"/>
  <c r="CK15" i="23"/>
  <c r="CL15" i="23"/>
  <c r="CM15" i="23"/>
  <c r="CN15" i="23"/>
  <c r="CO15" i="23"/>
  <c r="CP15" i="23"/>
  <c r="CQ15" i="23"/>
  <c r="CR15" i="23"/>
  <c r="CS15" i="23"/>
  <c r="CT15" i="23"/>
  <c r="CU15" i="23"/>
  <c r="CV15" i="23"/>
  <c r="CW15" i="23"/>
  <c r="CX15" i="23"/>
  <c r="CY15" i="23"/>
  <c r="CZ15" i="23"/>
  <c r="DA15" i="23"/>
  <c r="DB15" i="23"/>
  <c r="DC15" i="23"/>
  <c r="DD15" i="23"/>
  <c r="DE15" i="23"/>
  <c r="DF15" i="23"/>
  <c r="DG15" i="23"/>
  <c r="DH15" i="23"/>
  <c r="DI15" i="23"/>
  <c r="DJ15" i="23"/>
  <c r="DK15" i="23"/>
  <c r="DL15" i="23"/>
  <c r="DM15" i="23"/>
  <c r="DN15" i="23"/>
  <c r="DO15" i="23"/>
  <c r="DP15" i="23"/>
  <c r="DQ15" i="23"/>
  <c r="DR15" i="23"/>
  <c r="DS15" i="23"/>
  <c r="DT15" i="23"/>
  <c r="DU15" i="23"/>
  <c r="DV15" i="23"/>
  <c r="DW15" i="23"/>
  <c r="DX15" i="23"/>
  <c r="DY15" i="23"/>
  <c r="DZ15" i="23"/>
  <c r="EA15" i="23"/>
  <c r="EB15" i="23"/>
  <c r="EC15" i="23"/>
  <c r="ED15" i="23"/>
  <c r="EE15" i="23"/>
  <c r="EF15" i="23"/>
  <c r="EG15" i="23"/>
  <c r="EH15" i="23"/>
  <c r="EI15" i="23"/>
  <c r="EJ15" i="23"/>
  <c r="EK15" i="23"/>
  <c r="EL15" i="23"/>
  <c r="EM15" i="23"/>
  <c r="EN15" i="23"/>
  <c r="EO15" i="23"/>
  <c r="EP15" i="23"/>
  <c r="D16" i="23"/>
  <c r="E16" i="23"/>
  <c r="F16" i="23"/>
  <c r="G16" i="23"/>
  <c r="H16" i="23"/>
  <c r="I16" i="23"/>
  <c r="J16" i="23"/>
  <c r="K16" i="23"/>
  <c r="L16" i="23"/>
  <c r="M16" i="23"/>
  <c r="N16" i="23"/>
  <c r="O16" i="23"/>
  <c r="P16" i="23"/>
  <c r="Q16" i="23"/>
  <c r="R16" i="23"/>
  <c r="S16" i="23"/>
  <c r="T16" i="23"/>
  <c r="U16" i="23"/>
  <c r="V16" i="23"/>
  <c r="W16" i="23"/>
  <c r="X16" i="23"/>
  <c r="Y16" i="23"/>
  <c r="Z16" i="23"/>
  <c r="AA16" i="23"/>
  <c r="AB16" i="23"/>
  <c r="AC16" i="23"/>
  <c r="AD16" i="23"/>
  <c r="AE16" i="23"/>
  <c r="AF16" i="23"/>
  <c r="AG16" i="23"/>
  <c r="AH16" i="23"/>
  <c r="AI16" i="23"/>
  <c r="AJ16" i="23"/>
  <c r="AK16" i="23"/>
  <c r="AL16" i="23"/>
  <c r="AM16" i="23"/>
  <c r="AN16" i="23"/>
  <c r="AO16" i="23"/>
  <c r="AP16" i="23"/>
  <c r="AQ16" i="23"/>
  <c r="AR16" i="23"/>
  <c r="AS16" i="23"/>
  <c r="AT16" i="23"/>
  <c r="AU16" i="23"/>
  <c r="AV16" i="23"/>
  <c r="AW16" i="23"/>
  <c r="AX16" i="23"/>
  <c r="AY16" i="23"/>
  <c r="AZ16" i="23"/>
  <c r="BA16" i="23"/>
  <c r="BB16" i="23"/>
  <c r="BC16" i="23"/>
  <c r="BD16" i="23"/>
  <c r="BE16" i="23"/>
  <c r="BF16" i="23"/>
  <c r="BG16" i="23"/>
  <c r="BH16" i="23"/>
  <c r="BI16" i="23"/>
  <c r="BJ16" i="23"/>
  <c r="BK16" i="23"/>
  <c r="BL16" i="23"/>
  <c r="BM16" i="23"/>
  <c r="BN16" i="23"/>
  <c r="BO16" i="23"/>
  <c r="BP16" i="23"/>
  <c r="BQ16" i="23"/>
  <c r="BR16" i="23"/>
  <c r="BS16" i="23"/>
  <c r="BT16" i="23"/>
  <c r="BU16" i="23"/>
  <c r="BV16" i="23"/>
  <c r="BW16" i="23"/>
  <c r="BX16" i="23"/>
  <c r="BY16" i="23"/>
  <c r="BZ16" i="23"/>
  <c r="CA16" i="23"/>
  <c r="CB16" i="23"/>
  <c r="CC16" i="23"/>
  <c r="CD16" i="23"/>
  <c r="CE16" i="23"/>
  <c r="CF16" i="23"/>
  <c r="CG16" i="23"/>
  <c r="CH16" i="23"/>
  <c r="CI16" i="23"/>
  <c r="CJ16" i="23"/>
  <c r="CK16" i="23"/>
  <c r="CL16" i="23"/>
  <c r="CM16" i="23"/>
  <c r="CN16" i="23"/>
  <c r="CO16" i="23"/>
  <c r="CP16" i="23"/>
  <c r="CQ16" i="23"/>
  <c r="CR16" i="23"/>
  <c r="CS16" i="23"/>
  <c r="CT16" i="23"/>
  <c r="CU16" i="23"/>
  <c r="CV16" i="23"/>
  <c r="CW16" i="23"/>
  <c r="CX16" i="23"/>
  <c r="CY16" i="23"/>
  <c r="CZ16" i="23"/>
  <c r="DA16" i="23"/>
  <c r="DB16" i="23"/>
  <c r="DC16" i="23"/>
  <c r="DD16" i="23"/>
  <c r="DE16" i="23"/>
  <c r="DF16" i="23"/>
  <c r="DG16" i="23"/>
  <c r="DH16" i="23"/>
  <c r="DI16" i="23"/>
  <c r="DJ16" i="23"/>
  <c r="DK16" i="23"/>
  <c r="DL16" i="23"/>
  <c r="DM16" i="23"/>
  <c r="DN16" i="23"/>
  <c r="DO16" i="23"/>
  <c r="DP16" i="23"/>
  <c r="DQ16" i="23"/>
  <c r="DR16" i="23"/>
  <c r="DS16" i="23"/>
  <c r="DT16" i="23"/>
  <c r="DU16" i="23"/>
  <c r="DV16" i="23"/>
  <c r="DW16" i="23"/>
  <c r="DX16" i="23"/>
  <c r="DY16" i="23"/>
  <c r="DZ16" i="23"/>
  <c r="EA16" i="23"/>
  <c r="EB16" i="23"/>
  <c r="EC16" i="23"/>
  <c r="ED16" i="23"/>
  <c r="EE16" i="23"/>
  <c r="EF16" i="23"/>
  <c r="EG16" i="23"/>
  <c r="EH16" i="23"/>
  <c r="EI16" i="23"/>
  <c r="EJ16" i="23"/>
  <c r="EK16" i="23"/>
  <c r="EL16" i="23"/>
  <c r="EM16" i="23"/>
  <c r="EN16" i="23"/>
  <c r="EO16" i="23"/>
  <c r="EP16" i="23"/>
  <c r="D18" i="23"/>
  <c r="E18" i="23"/>
  <c r="F18" i="23"/>
  <c r="G18" i="23"/>
  <c r="H18" i="23"/>
  <c r="I18" i="23"/>
  <c r="J18" i="23"/>
  <c r="K18" i="23"/>
  <c r="L18" i="23"/>
  <c r="M18" i="23"/>
  <c r="N18" i="23"/>
  <c r="O18" i="23"/>
  <c r="P18" i="23"/>
  <c r="Q18" i="23"/>
  <c r="R18" i="23"/>
  <c r="S18" i="23"/>
  <c r="T18" i="23"/>
  <c r="U18" i="23"/>
  <c r="V18" i="23"/>
  <c r="W18" i="23"/>
  <c r="X18" i="23"/>
  <c r="Y18" i="23"/>
  <c r="Z18" i="23"/>
  <c r="AA18" i="23"/>
  <c r="AB18" i="23"/>
  <c r="AC18" i="23"/>
  <c r="AD18" i="23"/>
  <c r="AE18" i="23"/>
  <c r="AF18" i="23"/>
  <c r="AG18" i="23"/>
  <c r="AH18" i="23"/>
  <c r="AI18" i="23"/>
  <c r="AJ18" i="23"/>
  <c r="AK18" i="23"/>
  <c r="AL18" i="23"/>
  <c r="AM18" i="23"/>
  <c r="AN18" i="23"/>
  <c r="AO18" i="23"/>
  <c r="AP18" i="23"/>
  <c r="AQ18" i="23"/>
  <c r="AR18" i="23"/>
  <c r="AS18" i="23"/>
  <c r="AT18" i="23"/>
  <c r="AU18" i="23"/>
  <c r="AV18" i="23"/>
  <c r="AW18" i="23"/>
  <c r="AX18" i="23"/>
  <c r="AY18" i="23"/>
  <c r="AZ18" i="23"/>
  <c r="BA18" i="23"/>
  <c r="BB18" i="23"/>
  <c r="BC18" i="23"/>
  <c r="BD18" i="23"/>
  <c r="BE18" i="23"/>
  <c r="BF18" i="23"/>
  <c r="BG18" i="23"/>
  <c r="BH18" i="23"/>
  <c r="BI18" i="23"/>
  <c r="BJ18" i="23"/>
  <c r="BK18" i="23"/>
  <c r="BL18" i="23"/>
  <c r="BM18" i="23"/>
  <c r="BN18" i="23"/>
  <c r="BO18" i="23"/>
  <c r="BP18" i="23"/>
  <c r="BQ18" i="23"/>
  <c r="BR18" i="23"/>
  <c r="BS18" i="23"/>
  <c r="BT18" i="23"/>
  <c r="BU18" i="23"/>
  <c r="BV18" i="23"/>
  <c r="BW18" i="23"/>
  <c r="BX18" i="23"/>
  <c r="BY18" i="23"/>
  <c r="BZ18" i="23"/>
  <c r="CA18" i="23"/>
  <c r="CB18" i="23"/>
  <c r="CC18" i="23"/>
  <c r="CD18" i="23"/>
  <c r="CE18" i="23"/>
  <c r="CF18" i="23"/>
  <c r="CG18" i="23"/>
  <c r="CH18" i="23"/>
  <c r="CI18" i="23"/>
  <c r="CJ18" i="23"/>
  <c r="CK18" i="23"/>
  <c r="CL18" i="23"/>
  <c r="CM18" i="23"/>
  <c r="CN18" i="23"/>
  <c r="CO18" i="23"/>
  <c r="CP18" i="23"/>
  <c r="CQ18" i="23"/>
  <c r="CR18" i="23"/>
  <c r="CS18" i="23"/>
  <c r="CT18" i="23"/>
  <c r="CU18" i="23"/>
  <c r="CV18" i="23"/>
  <c r="CW18" i="23"/>
  <c r="CX18" i="23"/>
  <c r="CZ18" i="23"/>
  <c r="DA18" i="23"/>
  <c r="DB18" i="23"/>
  <c r="DC18" i="23"/>
  <c r="DD18" i="23"/>
  <c r="DE18" i="23"/>
  <c r="DF18" i="23"/>
  <c r="DG18" i="23"/>
  <c r="DH18" i="23"/>
  <c r="DI18" i="23"/>
  <c r="DJ18" i="23"/>
  <c r="DK18" i="23"/>
  <c r="DL18" i="23"/>
  <c r="DM18" i="23"/>
  <c r="DN18" i="23"/>
  <c r="DO18" i="23"/>
  <c r="DP18" i="23"/>
  <c r="DQ18" i="23"/>
  <c r="DR18" i="23"/>
  <c r="DS18" i="23"/>
  <c r="DT18" i="23"/>
  <c r="DU18" i="23"/>
  <c r="DV18" i="23"/>
  <c r="DW18" i="23"/>
  <c r="DX18" i="23"/>
  <c r="DY18" i="23"/>
  <c r="DZ18" i="23"/>
  <c r="EA18" i="23"/>
  <c r="EB18" i="23"/>
  <c r="EC18" i="23"/>
  <c r="ED18" i="23"/>
  <c r="EE18" i="23"/>
  <c r="EF18" i="23"/>
  <c r="EG18" i="23"/>
  <c r="EH18" i="23"/>
  <c r="EI18" i="23"/>
  <c r="EJ18" i="23"/>
  <c r="EK18" i="23"/>
  <c r="EL18" i="23"/>
  <c r="EM18" i="23"/>
  <c r="EN18" i="23"/>
  <c r="EO18" i="23"/>
  <c r="EP18" i="23"/>
  <c r="D21" i="23"/>
  <c r="E21" i="23"/>
  <c r="F21" i="23"/>
  <c r="G21" i="23"/>
  <c r="H21" i="23"/>
  <c r="I21" i="23"/>
  <c r="J21" i="23"/>
  <c r="K21" i="23"/>
  <c r="L21" i="23"/>
  <c r="M21" i="23"/>
  <c r="N21" i="23"/>
  <c r="O21" i="23"/>
  <c r="P21" i="23"/>
  <c r="Q21" i="23"/>
  <c r="R21" i="23"/>
  <c r="S21" i="23"/>
  <c r="T21" i="23"/>
  <c r="U21" i="23"/>
  <c r="V21" i="23"/>
  <c r="W21" i="23"/>
  <c r="X21" i="23"/>
  <c r="Y21" i="23"/>
  <c r="Z21" i="23"/>
  <c r="AA21" i="23"/>
  <c r="AB21" i="23"/>
  <c r="AC21" i="23"/>
  <c r="AD21" i="23"/>
  <c r="AE21" i="23"/>
  <c r="AF21" i="23"/>
  <c r="AG21" i="23"/>
  <c r="AH21" i="23"/>
  <c r="AI21" i="23"/>
  <c r="AJ21" i="23"/>
  <c r="AK21" i="23"/>
  <c r="AL21" i="23"/>
  <c r="AM21" i="23"/>
  <c r="AN21" i="23"/>
  <c r="AO21" i="23"/>
  <c r="AP21" i="23"/>
  <c r="AQ21" i="23"/>
  <c r="AR21" i="23"/>
  <c r="AS21" i="23"/>
  <c r="AT21" i="23"/>
  <c r="AU21" i="23"/>
  <c r="AV21" i="23"/>
  <c r="AW21" i="23"/>
  <c r="AX21" i="23"/>
  <c r="AY21" i="23"/>
  <c r="AZ21" i="23"/>
  <c r="BA21" i="23"/>
  <c r="BB21" i="23"/>
  <c r="BC21" i="23"/>
  <c r="BD21" i="23"/>
  <c r="BE21" i="23"/>
  <c r="BF21" i="23"/>
  <c r="BG21" i="23"/>
  <c r="BH21" i="23"/>
  <c r="BI21" i="23"/>
  <c r="BJ21" i="23"/>
  <c r="BK21" i="23"/>
  <c r="BL21" i="23"/>
  <c r="BM21" i="23"/>
  <c r="BN21" i="23"/>
  <c r="BO21" i="23"/>
  <c r="BP21" i="23"/>
  <c r="BQ21" i="23"/>
  <c r="BR21" i="23"/>
  <c r="BS21" i="23"/>
  <c r="BT21" i="23"/>
  <c r="BU21" i="23"/>
  <c r="BV21" i="23"/>
  <c r="BW21" i="23"/>
  <c r="BX21" i="23"/>
  <c r="BY21" i="23"/>
  <c r="BZ21" i="23"/>
  <c r="CA21" i="23"/>
  <c r="CB21" i="23"/>
  <c r="CC21" i="23"/>
  <c r="CD21" i="23"/>
  <c r="CE21" i="23"/>
  <c r="CF21" i="23"/>
  <c r="CG21" i="23"/>
  <c r="CH21" i="23"/>
  <c r="CI21" i="23"/>
  <c r="CJ21" i="23"/>
  <c r="CK21" i="23"/>
  <c r="CL21" i="23"/>
  <c r="CM21" i="23"/>
  <c r="CN21" i="23"/>
  <c r="CO21" i="23"/>
  <c r="CP21" i="23"/>
  <c r="CQ21" i="23"/>
  <c r="CR21" i="23"/>
  <c r="CS21" i="23"/>
  <c r="CT21" i="23"/>
  <c r="CU21" i="23"/>
  <c r="CV21" i="23"/>
  <c r="CW21" i="23"/>
  <c r="CX21" i="23"/>
  <c r="CY21" i="23"/>
  <c r="CZ21" i="23"/>
  <c r="DA21" i="23"/>
  <c r="DB21" i="23"/>
  <c r="DC21" i="23"/>
  <c r="DD21" i="23"/>
  <c r="DE21" i="23"/>
  <c r="DF21" i="23"/>
  <c r="DG21" i="23"/>
  <c r="DH21" i="23"/>
  <c r="DI21" i="23"/>
  <c r="DJ21" i="23"/>
  <c r="DK21" i="23"/>
  <c r="DL21" i="23"/>
  <c r="DM21" i="23"/>
  <c r="DN21" i="23"/>
  <c r="DO21" i="23"/>
  <c r="DP21" i="23"/>
  <c r="DQ21" i="23"/>
  <c r="DR21" i="23"/>
  <c r="DS21" i="23"/>
  <c r="DT21" i="23"/>
  <c r="DU21" i="23"/>
  <c r="DV21" i="23"/>
  <c r="DW21" i="23"/>
  <c r="DX21" i="23"/>
  <c r="DY21" i="23"/>
  <c r="DZ21" i="23"/>
  <c r="EA21" i="23"/>
  <c r="EB21" i="23"/>
  <c r="EC21" i="23"/>
  <c r="ED21" i="23"/>
  <c r="EE21" i="23"/>
  <c r="EF21" i="23"/>
  <c r="EG21" i="23"/>
  <c r="EH21" i="23"/>
  <c r="EI21" i="23"/>
  <c r="EJ21" i="23"/>
  <c r="EK21" i="23"/>
  <c r="EL21" i="23"/>
  <c r="EM21" i="23"/>
  <c r="EN21" i="23"/>
  <c r="EO21" i="23"/>
  <c r="EP21" i="23"/>
  <c r="D22" i="23"/>
  <c r="E22" i="23"/>
  <c r="F22" i="23"/>
  <c r="G22" i="23"/>
  <c r="H22" i="23"/>
  <c r="I22" i="23"/>
  <c r="J22" i="23"/>
  <c r="K22" i="23"/>
  <c r="L22" i="23"/>
  <c r="M22" i="23"/>
  <c r="N22" i="23"/>
  <c r="O22" i="23"/>
  <c r="P22" i="23"/>
  <c r="Q22" i="23"/>
  <c r="R22" i="23"/>
  <c r="S22" i="23"/>
  <c r="T22" i="23"/>
  <c r="U22" i="23"/>
  <c r="V22" i="23"/>
  <c r="W22" i="23"/>
  <c r="X22" i="23"/>
  <c r="Y22" i="23"/>
  <c r="Z22" i="23"/>
  <c r="AA22" i="23"/>
  <c r="AB22" i="23"/>
  <c r="AC22" i="23"/>
  <c r="AD22" i="23"/>
  <c r="AE22" i="23"/>
  <c r="AF22" i="23"/>
  <c r="AG22" i="23"/>
  <c r="AH22" i="23"/>
  <c r="AI22" i="23"/>
  <c r="AJ22" i="23"/>
  <c r="AK22" i="23"/>
  <c r="AL22" i="23"/>
  <c r="AM22" i="23"/>
  <c r="AN22" i="23"/>
  <c r="AO22" i="23"/>
  <c r="AP22" i="23"/>
  <c r="AQ22" i="23"/>
  <c r="AR22" i="23"/>
  <c r="AS22" i="23"/>
  <c r="AT22" i="23"/>
  <c r="AU22" i="23"/>
  <c r="AV22" i="23"/>
  <c r="AW22" i="23"/>
  <c r="AX22" i="23"/>
  <c r="AY22" i="23"/>
  <c r="AZ22" i="23"/>
  <c r="BA22" i="23"/>
  <c r="BB22" i="23"/>
  <c r="BC22" i="23"/>
  <c r="BD22" i="23"/>
  <c r="BE22" i="23"/>
  <c r="BF22" i="23"/>
  <c r="BG22" i="23"/>
  <c r="BH22" i="23"/>
  <c r="BI22" i="23"/>
  <c r="BJ22" i="23"/>
  <c r="BK22" i="23"/>
  <c r="BL22" i="23"/>
  <c r="BM22" i="23"/>
  <c r="BN22" i="23"/>
  <c r="BO22" i="23"/>
  <c r="BP22" i="23"/>
  <c r="BQ22" i="23"/>
  <c r="BR22" i="23"/>
  <c r="BS22" i="23"/>
  <c r="BT22" i="23"/>
  <c r="BU22" i="23"/>
  <c r="BV22" i="23"/>
  <c r="BW22" i="23"/>
  <c r="BX22" i="23"/>
  <c r="BY22" i="23"/>
  <c r="BZ22" i="23"/>
  <c r="CA22" i="23"/>
  <c r="CB22" i="23"/>
  <c r="CC22" i="23"/>
  <c r="CD22" i="23"/>
  <c r="CE22" i="23"/>
  <c r="CF22" i="23"/>
  <c r="CG22" i="23"/>
  <c r="CH22" i="23"/>
  <c r="CI22" i="23"/>
  <c r="CJ22" i="23"/>
  <c r="CK22" i="23"/>
  <c r="CL22" i="23"/>
  <c r="CM22" i="23"/>
  <c r="CN22" i="23"/>
  <c r="CO22" i="23"/>
  <c r="CP22" i="23"/>
  <c r="CQ22" i="23"/>
  <c r="CR22" i="23"/>
  <c r="CS22" i="23"/>
  <c r="CT22" i="23"/>
  <c r="CU22" i="23"/>
  <c r="CV22" i="23"/>
  <c r="CW22" i="23"/>
  <c r="CX22" i="23"/>
  <c r="CY22" i="23"/>
  <c r="CZ22" i="23"/>
  <c r="DA22" i="23"/>
  <c r="DB22" i="23"/>
  <c r="DC22" i="23"/>
  <c r="DD22" i="23"/>
  <c r="DE22" i="23"/>
  <c r="DF22" i="23"/>
  <c r="DG22" i="23"/>
  <c r="DH22" i="23"/>
  <c r="DI22" i="23"/>
  <c r="DJ22" i="23"/>
  <c r="DK22" i="23"/>
  <c r="DL22" i="23"/>
  <c r="DM22" i="23"/>
  <c r="DN22" i="23"/>
  <c r="DO22" i="23"/>
  <c r="DP22" i="23"/>
  <c r="DQ22" i="23"/>
  <c r="DR22" i="23"/>
  <c r="DS22" i="23"/>
  <c r="DT22" i="23"/>
  <c r="DU22" i="23"/>
  <c r="DV22" i="23"/>
  <c r="DW22" i="23"/>
  <c r="DX22" i="23"/>
  <c r="DY22" i="23"/>
  <c r="DZ22" i="23"/>
  <c r="EA22" i="23"/>
  <c r="EB22" i="23"/>
  <c r="EC22" i="23"/>
  <c r="ED22" i="23"/>
  <c r="EE22" i="23"/>
  <c r="EF22" i="23"/>
  <c r="EG22" i="23"/>
  <c r="EH22" i="23"/>
  <c r="EI22" i="23"/>
  <c r="EJ22" i="23"/>
  <c r="EK22" i="23"/>
  <c r="EL22" i="23"/>
  <c r="EM22" i="23"/>
  <c r="EN22" i="23"/>
  <c r="EO22" i="23"/>
  <c r="EP22" i="23"/>
  <c r="D23" i="23"/>
  <c r="E23" i="23"/>
  <c r="F23" i="23"/>
  <c r="G23" i="23"/>
  <c r="H23" i="23"/>
  <c r="I23" i="23"/>
  <c r="J23" i="23"/>
  <c r="K23" i="23"/>
  <c r="L23" i="23"/>
  <c r="M23" i="23"/>
  <c r="N23" i="23"/>
  <c r="O23" i="23"/>
  <c r="P23" i="23"/>
  <c r="Q23" i="23"/>
  <c r="R23" i="23"/>
  <c r="S23" i="23"/>
  <c r="T23" i="23"/>
  <c r="U23" i="23"/>
  <c r="V23" i="23"/>
  <c r="W23" i="23"/>
  <c r="X23" i="23"/>
  <c r="Y23" i="23"/>
  <c r="Z23" i="23"/>
  <c r="AA23" i="23"/>
  <c r="AB23" i="23"/>
  <c r="AC23" i="23"/>
  <c r="AD23" i="23"/>
  <c r="AE23" i="23"/>
  <c r="AF23" i="23"/>
  <c r="AG23" i="23"/>
  <c r="AH23" i="23"/>
  <c r="AI23" i="23"/>
  <c r="AJ23" i="23"/>
  <c r="AK23" i="23"/>
  <c r="AL23" i="23"/>
  <c r="AM23" i="23"/>
  <c r="AN23" i="23"/>
  <c r="AO23" i="23"/>
  <c r="AP23" i="23"/>
  <c r="AQ23" i="23"/>
  <c r="AR23" i="23"/>
  <c r="AS23" i="23"/>
  <c r="AT23" i="23"/>
  <c r="AU23" i="23"/>
  <c r="AV23" i="23"/>
  <c r="AW23" i="23"/>
  <c r="AX23" i="23"/>
  <c r="AY23" i="23"/>
  <c r="AZ23" i="23"/>
  <c r="BA23" i="23"/>
  <c r="BB23" i="23"/>
  <c r="BC23" i="23"/>
  <c r="BD23" i="23"/>
  <c r="BE23" i="23"/>
  <c r="BF23" i="23"/>
  <c r="BG23" i="23"/>
  <c r="BH23" i="23"/>
  <c r="BI23" i="23"/>
  <c r="BJ23" i="23"/>
  <c r="BK23" i="23"/>
  <c r="BL23" i="23"/>
  <c r="BM23" i="23"/>
  <c r="BN23" i="23"/>
  <c r="BO23" i="23"/>
  <c r="BP23" i="23"/>
  <c r="BQ23" i="23"/>
  <c r="BR23" i="23"/>
  <c r="BS23" i="23"/>
  <c r="BT23" i="23"/>
  <c r="BU23" i="23"/>
  <c r="BV23" i="23"/>
  <c r="BW23" i="23"/>
  <c r="BX23" i="23"/>
  <c r="BY23" i="23"/>
  <c r="BZ23" i="23"/>
  <c r="CA23" i="23"/>
  <c r="CB23" i="23"/>
  <c r="CC23" i="23"/>
  <c r="CD23" i="23"/>
  <c r="CE23" i="23"/>
  <c r="CF23" i="23"/>
  <c r="CG23" i="23"/>
  <c r="CH23" i="23"/>
  <c r="CI23" i="23"/>
  <c r="CJ23" i="23"/>
  <c r="CK23" i="23"/>
  <c r="CL23" i="23"/>
  <c r="CM23" i="23"/>
  <c r="CN23" i="23"/>
  <c r="CO23" i="23"/>
  <c r="CP23" i="23"/>
  <c r="CQ23" i="23"/>
  <c r="CR23" i="23"/>
  <c r="CS23" i="23"/>
  <c r="CT23" i="23"/>
  <c r="CU23" i="23"/>
  <c r="CV23" i="23"/>
  <c r="CW23" i="23"/>
  <c r="CX23" i="23"/>
  <c r="CY23" i="23"/>
  <c r="CZ23" i="23"/>
  <c r="DA23" i="23"/>
  <c r="DB23" i="23"/>
  <c r="DC23" i="23"/>
  <c r="DD23" i="23"/>
  <c r="DE23" i="23"/>
  <c r="DF23" i="23"/>
  <c r="DG23" i="23"/>
  <c r="DH23" i="23"/>
  <c r="DI23" i="23"/>
  <c r="DJ23" i="23"/>
  <c r="DK23" i="23"/>
  <c r="DL23" i="23"/>
  <c r="DM23" i="23"/>
  <c r="DN23" i="23"/>
  <c r="DO23" i="23"/>
  <c r="DP23" i="23"/>
  <c r="DQ23" i="23"/>
  <c r="DR23" i="23"/>
  <c r="DS23" i="23"/>
  <c r="DT23" i="23"/>
  <c r="DU23" i="23"/>
  <c r="DV23" i="23"/>
  <c r="DW23" i="23"/>
  <c r="DX23" i="23"/>
  <c r="DY23" i="23"/>
  <c r="DZ23" i="23"/>
  <c r="EA23" i="23"/>
  <c r="EB23" i="23"/>
  <c r="EC23" i="23"/>
  <c r="ED23" i="23"/>
  <c r="EE23" i="23"/>
  <c r="EF23" i="23"/>
  <c r="EG23" i="23"/>
  <c r="EH23" i="23"/>
  <c r="EI23" i="23"/>
  <c r="EJ23" i="23"/>
  <c r="EK23" i="23"/>
  <c r="EL23" i="23"/>
  <c r="EM23" i="23"/>
  <c r="EN23" i="23"/>
  <c r="EO23" i="23"/>
  <c r="EP23" i="23"/>
  <c r="D24" i="23"/>
  <c r="E24" i="23"/>
  <c r="F24" i="23"/>
  <c r="G24" i="23"/>
  <c r="H24" i="23"/>
  <c r="I24" i="23"/>
  <c r="J24" i="23"/>
  <c r="K24" i="23"/>
  <c r="L24" i="23"/>
  <c r="M24" i="23"/>
  <c r="N24" i="23"/>
  <c r="O24" i="23"/>
  <c r="P24" i="23"/>
  <c r="Q24" i="23"/>
  <c r="R24" i="23"/>
  <c r="S24" i="23"/>
  <c r="T24" i="23"/>
  <c r="U24" i="23"/>
  <c r="V24" i="23"/>
  <c r="W24" i="23"/>
  <c r="X24" i="23"/>
  <c r="Y24" i="23"/>
  <c r="Z24" i="23"/>
  <c r="AA24" i="23"/>
  <c r="AB24" i="23"/>
  <c r="AC24" i="23"/>
  <c r="AD24" i="23"/>
  <c r="AE24" i="23"/>
  <c r="AF24" i="23"/>
  <c r="AG24" i="23"/>
  <c r="AH24" i="23"/>
  <c r="AI24" i="23"/>
  <c r="AJ24" i="23"/>
  <c r="AK24" i="23"/>
  <c r="AL24" i="23"/>
  <c r="AM24" i="23"/>
  <c r="AN24" i="23"/>
  <c r="AO24" i="23"/>
  <c r="AP24" i="23"/>
  <c r="AQ24" i="23"/>
  <c r="AR24" i="23"/>
  <c r="AS24" i="23"/>
  <c r="AT24" i="23"/>
  <c r="AU24" i="23"/>
  <c r="AV24" i="23"/>
  <c r="AW24" i="23"/>
  <c r="AX24" i="23"/>
  <c r="AY24" i="23"/>
  <c r="AZ24" i="23"/>
  <c r="BA24" i="23"/>
  <c r="BB24" i="23"/>
  <c r="BC24" i="23"/>
  <c r="BD24" i="23"/>
  <c r="BE24" i="23"/>
  <c r="BF24" i="23"/>
  <c r="BG24" i="23"/>
  <c r="BH24" i="23"/>
  <c r="BI24" i="23"/>
  <c r="BJ24" i="23"/>
  <c r="BK24" i="23"/>
  <c r="BL24" i="23"/>
  <c r="BM24" i="23"/>
  <c r="BN24" i="23"/>
  <c r="BO24" i="23"/>
  <c r="BP24" i="23"/>
  <c r="BQ24" i="23"/>
  <c r="BR24" i="23"/>
  <c r="BS24" i="23"/>
  <c r="BT24" i="23"/>
  <c r="BU24" i="23"/>
  <c r="BV24" i="23"/>
  <c r="BW24" i="23"/>
  <c r="BX24" i="23"/>
  <c r="BY24" i="23"/>
  <c r="BZ24" i="23"/>
  <c r="CA24" i="23"/>
  <c r="CB24" i="23"/>
  <c r="CC24" i="23"/>
  <c r="CD24" i="23"/>
  <c r="CE24" i="23"/>
  <c r="CF24" i="23"/>
  <c r="CG24" i="23"/>
  <c r="CH24" i="23"/>
  <c r="CI24" i="23"/>
  <c r="CJ24" i="23"/>
  <c r="CK24" i="23"/>
  <c r="CL24" i="23"/>
  <c r="CM24" i="23"/>
  <c r="CN24" i="23"/>
  <c r="CO24" i="23"/>
  <c r="CP24" i="23"/>
  <c r="CQ24" i="23"/>
  <c r="CR24" i="23"/>
  <c r="CS24" i="23"/>
  <c r="CT24" i="23"/>
  <c r="CU24" i="23"/>
  <c r="CV24" i="23"/>
  <c r="CW24" i="23"/>
  <c r="CX24" i="23"/>
  <c r="CY24" i="23"/>
  <c r="CZ24" i="23"/>
  <c r="DA24" i="23"/>
  <c r="DB24" i="23"/>
  <c r="DC24" i="23"/>
  <c r="DD24" i="23"/>
  <c r="DE24" i="23"/>
  <c r="DF24" i="23"/>
  <c r="DG24" i="23"/>
  <c r="DH24" i="23"/>
  <c r="DI24" i="23"/>
  <c r="DJ24" i="23"/>
  <c r="DK24" i="23"/>
  <c r="DL24" i="23"/>
  <c r="DM24" i="23"/>
  <c r="DN24" i="23"/>
  <c r="DO24" i="23"/>
  <c r="DP24" i="23"/>
  <c r="DQ24" i="23"/>
  <c r="DR24" i="23"/>
  <c r="DS24" i="23"/>
  <c r="DT24" i="23"/>
  <c r="DU24" i="23"/>
  <c r="DV24" i="23"/>
  <c r="DW24" i="23"/>
  <c r="DX24" i="23"/>
  <c r="DY24" i="23"/>
  <c r="DZ24" i="23"/>
  <c r="EA24" i="23"/>
  <c r="EB24" i="23"/>
  <c r="EC24" i="23"/>
  <c r="ED24" i="23"/>
  <c r="EE24" i="23"/>
  <c r="EF24" i="23"/>
  <c r="EG24" i="23"/>
  <c r="EH24" i="23"/>
  <c r="EI24" i="23"/>
  <c r="EJ24" i="23"/>
  <c r="EK24" i="23"/>
  <c r="EL24" i="23"/>
  <c r="EM24" i="23"/>
  <c r="EN24" i="23"/>
  <c r="EO24" i="23"/>
  <c r="EP24" i="23"/>
  <c r="C24" i="23"/>
  <c r="C23" i="23"/>
  <c r="C22" i="23"/>
  <c r="C21" i="23"/>
  <c r="C18" i="23"/>
  <c r="C16" i="23"/>
  <c r="C15" i="23"/>
  <c r="C13" i="23"/>
  <c r="C12" i="23"/>
  <c r="C11" i="23"/>
  <c r="C10" i="23"/>
  <c r="C8" i="23"/>
  <c r="C7" i="23"/>
  <c r="C5" i="23"/>
  <c r="C4" i="23"/>
  <c r="AU25" i="20" l="1"/>
  <c r="EO24" i="17"/>
  <c r="EG24" i="17"/>
  <c r="DY24" i="17"/>
  <c r="DQ24" i="17"/>
  <c r="DI24" i="17"/>
  <c r="DA24" i="17"/>
  <c r="CS24" i="17"/>
  <c r="CK24" i="17"/>
  <c r="CC24" i="17"/>
  <c r="AW24" i="17"/>
  <c r="AO24" i="17"/>
  <c r="AG24" i="17"/>
  <c r="Y24" i="17"/>
  <c r="Q24" i="17"/>
  <c r="I24" i="17"/>
  <c r="BT24" i="17"/>
  <c r="BL24" i="17"/>
  <c r="BD24" i="17"/>
  <c r="EK24" i="17"/>
  <c r="CO25" i="20"/>
  <c r="CA25" i="23"/>
  <c r="EC25" i="20"/>
  <c r="EM25" i="23"/>
  <c r="EK25" i="20"/>
  <c r="DU25" i="20"/>
  <c r="DM25" i="20"/>
  <c r="DE25" i="20"/>
  <c r="CW25" i="20"/>
  <c r="CA25" i="20"/>
  <c r="BK25" i="20"/>
  <c r="AE25" i="20"/>
  <c r="O25" i="20"/>
  <c r="DU24" i="17"/>
  <c r="DE24" i="17"/>
  <c r="CO24" i="17"/>
  <c r="AJ24" i="17"/>
  <c r="D24" i="17"/>
  <c r="BW24" i="17"/>
  <c r="EO25" i="20"/>
  <c r="EG25" i="20"/>
  <c r="DY25" i="20"/>
  <c r="DQ25" i="20"/>
  <c r="DI25" i="20"/>
  <c r="DA25" i="20"/>
  <c r="CS25" i="20"/>
  <c r="CI25" i="20"/>
  <c r="BS25" i="20"/>
  <c r="BC25" i="20"/>
  <c r="AM25" i="20"/>
  <c r="W25" i="20"/>
  <c r="G25" i="20"/>
  <c r="AU24" i="17"/>
  <c r="G24" i="17"/>
  <c r="BR24" i="17"/>
  <c r="AL24" i="17"/>
  <c r="EC24" i="17"/>
  <c r="DM24" i="17"/>
  <c r="CW24" i="17"/>
  <c r="CG24" i="17"/>
  <c r="AS24" i="17"/>
  <c r="AK24" i="17"/>
  <c r="AC24" i="17"/>
  <c r="U24" i="17"/>
  <c r="M24" i="17"/>
  <c r="E24" i="17"/>
  <c r="BX24" i="17"/>
  <c r="BP24" i="17"/>
  <c r="BH24" i="17"/>
  <c r="AZ24" i="17"/>
  <c r="AR24" i="17"/>
  <c r="AB24" i="17"/>
  <c r="T24" i="17"/>
  <c r="L24" i="17"/>
  <c r="AM24" i="17"/>
  <c r="O24" i="17"/>
  <c r="BJ24" i="17"/>
  <c r="AD24" i="17"/>
  <c r="W24" i="17"/>
  <c r="BZ24" i="17"/>
  <c r="AT24" i="17"/>
  <c r="N24" i="17"/>
  <c r="BO24" i="17"/>
  <c r="BG24" i="17"/>
  <c r="AY24" i="17"/>
  <c r="AQ24" i="17"/>
  <c r="AI24" i="17"/>
  <c r="AA24" i="17"/>
  <c r="S24" i="17"/>
  <c r="K24" i="17"/>
  <c r="BV24" i="17"/>
  <c r="BN24" i="17"/>
  <c r="BF24" i="17"/>
  <c r="AX24" i="17"/>
  <c r="AP24" i="17"/>
  <c r="AH24" i="17"/>
  <c r="Z24" i="17"/>
  <c r="R24" i="17"/>
  <c r="J24" i="17"/>
  <c r="AE24" i="17"/>
  <c r="BB24" i="17"/>
  <c r="V24" i="17"/>
  <c r="DW25" i="23"/>
  <c r="DG25" i="23"/>
  <c r="CQ25" i="23"/>
  <c r="BK25" i="23"/>
  <c r="AO25" i="23"/>
  <c r="G25" i="23"/>
  <c r="EM25" i="20"/>
  <c r="EI25" i="20"/>
  <c r="EE25" i="20"/>
  <c r="EA25" i="20"/>
  <c r="DW25" i="20"/>
  <c r="DS25" i="20"/>
  <c r="DO25" i="20"/>
  <c r="DK25" i="20"/>
  <c r="DG25" i="20"/>
  <c r="DC25" i="20"/>
  <c r="CY25" i="20"/>
  <c r="CU25" i="20"/>
  <c r="CQ25" i="20"/>
  <c r="CM25" i="20"/>
  <c r="CE25" i="20"/>
  <c r="BW25" i="20"/>
  <c r="BO25" i="20"/>
  <c r="BG25" i="20"/>
  <c r="AY25" i="20"/>
  <c r="AQ25" i="20"/>
  <c r="AI25" i="20"/>
  <c r="AA25" i="20"/>
  <c r="S25" i="20"/>
  <c r="K25" i="20"/>
  <c r="F24" i="17"/>
  <c r="EM24" i="17"/>
  <c r="EI24" i="17"/>
  <c r="EE24" i="17"/>
  <c r="EA24" i="17"/>
  <c r="DW24" i="17"/>
  <c r="DS24" i="17"/>
  <c r="DO24" i="17"/>
  <c r="DK24" i="17"/>
  <c r="DG24" i="17"/>
  <c r="DC24" i="17"/>
  <c r="CY24" i="17"/>
  <c r="CU24" i="17"/>
  <c r="CQ24" i="17"/>
  <c r="CM24" i="17"/>
  <c r="CI24" i="17"/>
  <c r="CE24" i="17"/>
  <c r="CA24" i="17"/>
  <c r="BS24" i="17"/>
  <c r="BK24" i="17"/>
  <c r="BC24" i="17"/>
  <c r="Y25" i="23"/>
  <c r="EP24" i="17"/>
  <c r="EN24" i="17"/>
  <c r="EL24" i="17"/>
  <c r="EJ24" i="17"/>
  <c r="EH24" i="17"/>
  <c r="EF24" i="17"/>
  <c r="ED24" i="17"/>
  <c r="EB24" i="17"/>
  <c r="DZ24" i="17"/>
  <c r="DX24" i="17"/>
  <c r="DV24" i="17"/>
  <c r="DT24" i="17"/>
  <c r="DR24" i="17"/>
  <c r="DP24" i="17"/>
  <c r="DN24" i="17"/>
  <c r="DL24" i="17"/>
  <c r="DJ24" i="17"/>
  <c r="DH24" i="17"/>
  <c r="DF24" i="17"/>
  <c r="DD24" i="17"/>
  <c r="DB24" i="17"/>
  <c r="CZ24" i="17"/>
  <c r="CX24" i="17"/>
  <c r="CV24" i="17"/>
  <c r="CT24" i="17"/>
  <c r="CR24" i="17"/>
  <c r="CP24" i="17"/>
  <c r="CN24" i="17"/>
  <c r="CL24" i="17"/>
  <c r="CJ24" i="17"/>
  <c r="CH24" i="17"/>
  <c r="CF24" i="17"/>
  <c r="CD24" i="17"/>
  <c r="CB24" i="17"/>
  <c r="AV24" i="17"/>
  <c r="AN24" i="17"/>
  <c r="AF24" i="17"/>
  <c r="X24" i="17"/>
  <c r="P24" i="17"/>
  <c r="H24" i="17"/>
  <c r="BY24" i="17"/>
  <c r="BU24" i="17"/>
  <c r="BQ24" i="17"/>
  <c r="BM24" i="17"/>
  <c r="BI24" i="17"/>
  <c r="BE24" i="17"/>
  <c r="BA24" i="17"/>
  <c r="EE25" i="23"/>
  <c r="DO25" i="23"/>
  <c r="CY25" i="23"/>
  <c r="CI25" i="23"/>
  <c r="BS25" i="23"/>
  <c r="BC25" i="23"/>
  <c r="CK25" i="20"/>
  <c r="CG25" i="20"/>
  <c r="CC25" i="20"/>
  <c r="BY25" i="20"/>
  <c r="BU25" i="20"/>
  <c r="BQ25" i="20"/>
  <c r="BM25" i="20"/>
  <c r="BI25" i="20"/>
  <c r="BE25" i="20"/>
  <c r="BA25" i="20"/>
  <c r="AW25" i="20"/>
  <c r="AS25" i="20"/>
  <c r="AO25" i="20"/>
  <c r="AK25" i="20"/>
  <c r="AG25" i="20"/>
  <c r="AC25" i="20"/>
  <c r="Y25" i="20"/>
  <c r="U25" i="20"/>
  <c r="Q25" i="20"/>
  <c r="M25" i="20"/>
  <c r="I25" i="20"/>
  <c r="E25" i="20"/>
  <c r="EI25" i="23"/>
  <c r="EA25" i="23"/>
  <c r="DS25" i="23"/>
  <c r="DK25" i="23"/>
  <c r="DC25" i="23"/>
  <c r="CU25" i="23"/>
  <c r="CM25" i="23"/>
  <c r="CE25" i="23"/>
  <c r="BW25" i="23"/>
  <c r="BO25" i="23"/>
  <c r="BG25" i="23"/>
  <c r="AW25" i="23"/>
  <c r="AG25" i="23"/>
  <c r="Q25" i="23"/>
  <c r="EP25" i="20"/>
  <c r="EN25" i="20"/>
  <c r="EL25" i="20"/>
  <c r="EJ25" i="20"/>
  <c r="EH25" i="20"/>
  <c r="EF25" i="20"/>
  <c r="ED25" i="20"/>
  <c r="EB25" i="20"/>
  <c r="DZ25" i="20"/>
  <c r="DX25" i="20"/>
  <c r="DV25" i="20"/>
  <c r="DT25" i="20"/>
  <c r="DR25" i="20"/>
  <c r="DP25" i="20"/>
  <c r="DN25" i="20"/>
  <c r="DL25" i="20"/>
  <c r="DJ25" i="20"/>
  <c r="DH25" i="20"/>
  <c r="DF25" i="20"/>
  <c r="DD25" i="20"/>
  <c r="DB25" i="20"/>
  <c r="CZ25" i="20"/>
  <c r="CX25" i="20"/>
  <c r="CV25" i="20"/>
  <c r="CT25" i="20"/>
  <c r="CR25" i="20"/>
  <c r="CP25" i="20"/>
  <c r="CN25" i="20"/>
  <c r="CL25" i="20"/>
  <c r="CJ25" i="20"/>
  <c r="CH25" i="20"/>
  <c r="CF25" i="20"/>
  <c r="CD25" i="20"/>
  <c r="CB25" i="20"/>
  <c r="BZ25" i="20"/>
  <c r="BX25" i="20"/>
  <c r="BV25" i="20"/>
  <c r="BT25" i="20"/>
  <c r="BR25" i="20"/>
  <c r="BP25" i="20"/>
  <c r="BN25" i="20"/>
  <c r="BL25" i="20"/>
  <c r="BJ25" i="20"/>
  <c r="BH25" i="20"/>
  <c r="BF25" i="20"/>
  <c r="BD25" i="20"/>
  <c r="BB25" i="20"/>
  <c r="AZ25" i="20"/>
  <c r="AX25" i="20"/>
  <c r="AV25" i="20"/>
  <c r="AT25" i="20"/>
  <c r="AR25" i="20"/>
  <c r="AP25" i="20"/>
  <c r="AN25" i="20"/>
  <c r="AL25" i="20"/>
  <c r="AJ25" i="20"/>
  <c r="AH25" i="20"/>
  <c r="AF25" i="20"/>
  <c r="AD25" i="20"/>
  <c r="AB25" i="20"/>
  <c r="Z25" i="20"/>
  <c r="X25" i="20"/>
  <c r="V25" i="20"/>
  <c r="T25" i="20"/>
  <c r="R25" i="20"/>
  <c r="P25" i="20"/>
  <c r="N25" i="20"/>
  <c r="L25" i="20"/>
  <c r="J25" i="20"/>
  <c r="H25" i="20"/>
  <c r="F25" i="20"/>
  <c r="D25" i="20"/>
  <c r="U25" i="23"/>
  <c r="M25" i="23"/>
  <c r="EO25" i="23"/>
  <c r="EK25" i="23"/>
  <c r="EG25" i="23"/>
  <c r="EC25" i="23"/>
  <c r="DY25" i="23"/>
  <c r="DU25" i="23"/>
  <c r="DQ25" i="23"/>
  <c r="DM25" i="23"/>
  <c r="DI25" i="23"/>
  <c r="DE25" i="23"/>
  <c r="DA25" i="23"/>
  <c r="CW25" i="23"/>
  <c r="CS25" i="23"/>
  <c r="CO25" i="23"/>
  <c r="CK25" i="23"/>
  <c r="CG25" i="23"/>
  <c r="CC25" i="23"/>
  <c r="BY25" i="23"/>
  <c r="BU25" i="23"/>
  <c r="BQ25" i="23"/>
  <c r="BM25" i="23"/>
  <c r="BI25" i="23"/>
  <c r="BE25" i="23"/>
  <c r="BA25" i="23"/>
  <c r="AS25" i="23"/>
  <c r="AK25" i="23"/>
  <c r="AC25" i="23"/>
  <c r="AY25" i="23"/>
  <c r="AU25" i="23"/>
  <c r="AQ25" i="23"/>
  <c r="AM25" i="23"/>
  <c r="AI25" i="23"/>
  <c r="AE25" i="23"/>
  <c r="AA25" i="23"/>
  <c r="W25" i="23"/>
  <c r="S25" i="23"/>
  <c r="O25" i="23"/>
  <c r="K25" i="23"/>
  <c r="J25" i="23"/>
  <c r="H25" i="23"/>
  <c r="F25" i="23"/>
  <c r="D25" i="23"/>
  <c r="EP25" i="23"/>
  <c r="EN25" i="23"/>
  <c r="EL25" i="23"/>
  <c r="EJ25" i="23"/>
  <c r="EH25" i="23"/>
  <c r="EF25" i="23"/>
  <c r="ED25" i="23"/>
  <c r="EB25" i="23"/>
  <c r="DZ25" i="23"/>
  <c r="DX25" i="23"/>
  <c r="DV25" i="23"/>
  <c r="DT25" i="23"/>
  <c r="DR25" i="23"/>
  <c r="DP25" i="23"/>
  <c r="DN25" i="23"/>
  <c r="DL25" i="23"/>
  <c r="DJ25" i="23"/>
  <c r="DH25" i="23"/>
  <c r="DF25" i="23"/>
  <c r="DD25" i="23"/>
  <c r="DB25" i="23"/>
  <c r="CZ25" i="23"/>
  <c r="CX25" i="23"/>
  <c r="CV25" i="23"/>
  <c r="CT25" i="23"/>
  <c r="CR25" i="23"/>
  <c r="CP25" i="23"/>
  <c r="CN25" i="23"/>
  <c r="CL25" i="23"/>
  <c r="CJ25" i="23"/>
  <c r="CH25" i="23"/>
  <c r="CF25" i="23"/>
  <c r="CD25" i="23"/>
  <c r="CB25" i="23"/>
  <c r="BZ25" i="23"/>
  <c r="BX25" i="23"/>
  <c r="BV25" i="23"/>
  <c r="BT25" i="23"/>
  <c r="BR25" i="23"/>
  <c r="BP25" i="23"/>
  <c r="BN25" i="23"/>
  <c r="BL25" i="23"/>
  <c r="BJ25" i="23"/>
  <c r="BH25" i="23"/>
  <c r="BF25" i="23"/>
  <c r="BD25" i="23"/>
  <c r="BB25" i="23"/>
  <c r="AZ25" i="23"/>
  <c r="AX25" i="23"/>
  <c r="AV25" i="23"/>
  <c r="AT25" i="23"/>
  <c r="AR25" i="23"/>
  <c r="AP25" i="23"/>
  <c r="AN25" i="23"/>
  <c r="AL25" i="23"/>
  <c r="AJ25" i="23"/>
  <c r="AH25" i="23"/>
  <c r="AF25" i="23"/>
  <c r="AD25" i="23"/>
  <c r="AB25" i="23"/>
  <c r="Z25" i="23"/>
  <c r="X25" i="23"/>
  <c r="V25" i="23"/>
  <c r="T25" i="23"/>
  <c r="R25" i="23"/>
  <c r="P25" i="23"/>
  <c r="N25" i="23"/>
  <c r="L25" i="23"/>
  <c r="I25" i="23"/>
  <c r="E25" i="23"/>
  <c r="C5" i="10" l="1"/>
  <c r="D5" i="10"/>
  <c r="E5" i="10"/>
  <c r="F5" i="10"/>
  <c r="G5" i="10"/>
  <c r="H5" i="10"/>
  <c r="I5" i="10"/>
  <c r="J5" i="10"/>
  <c r="K5" i="10"/>
  <c r="L5" i="10"/>
  <c r="M5" i="10"/>
  <c r="N5" i="10"/>
  <c r="O5" i="10"/>
  <c r="P5" i="10"/>
  <c r="Q5" i="10"/>
  <c r="R5" i="10"/>
  <c r="S5" i="10"/>
  <c r="T5" i="10"/>
  <c r="U5" i="10"/>
  <c r="V5" i="10"/>
  <c r="W5" i="10"/>
  <c r="X5" i="10"/>
  <c r="Y5" i="10"/>
  <c r="Z5" i="10"/>
  <c r="AA5" i="10"/>
  <c r="AB5" i="10"/>
  <c r="AC5" i="10"/>
  <c r="AD5" i="10"/>
  <c r="AE5" i="10"/>
  <c r="AF5" i="10"/>
  <c r="AG5" i="10"/>
  <c r="AH5" i="10"/>
  <c r="AI5" i="10"/>
  <c r="AJ5" i="10"/>
  <c r="AK5" i="10"/>
  <c r="AL5" i="10"/>
  <c r="C89" i="24"/>
  <c r="D89" i="24"/>
  <c r="E89" i="24"/>
  <c r="F89" i="24"/>
  <c r="C11" i="10"/>
  <c r="D11" i="10"/>
  <c r="E11" i="10"/>
  <c r="F11" i="10"/>
  <c r="G11" i="10"/>
  <c r="H11" i="10"/>
  <c r="I11" i="10"/>
  <c r="J11" i="10"/>
  <c r="K11" i="10"/>
  <c r="L11" i="10"/>
  <c r="M11" i="10"/>
  <c r="N11" i="10"/>
  <c r="O11" i="10"/>
  <c r="P11" i="10"/>
  <c r="Q11" i="10"/>
  <c r="R11" i="10"/>
  <c r="S11" i="10"/>
  <c r="T11" i="10"/>
  <c r="U11" i="10"/>
  <c r="V11" i="10"/>
  <c r="W11" i="10"/>
  <c r="X11" i="10"/>
  <c r="Y11" i="10"/>
  <c r="Z11" i="10"/>
  <c r="AA11" i="10"/>
  <c r="AB11" i="10"/>
  <c r="AC11" i="10"/>
  <c r="AD11" i="10"/>
  <c r="AE11" i="10"/>
  <c r="AF11" i="10"/>
  <c r="AG11" i="10"/>
  <c r="AH11" i="10"/>
  <c r="AI11" i="10"/>
  <c r="AJ11" i="10"/>
  <c r="AK11" i="10"/>
  <c r="AL11" i="10"/>
  <c r="C94" i="24"/>
  <c r="D94" i="24"/>
  <c r="E94" i="24"/>
  <c r="F94" i="24"/>
  <c r="E113" i="43"/>
  <c r="E131" i="43" s="1"/>
  <c r="C43" i="10"/>
  <c r="D43" i="10"/>
  <c r="E43" i="10"/>
  <c r="F43" i="10"/>
  <c r="G43" i="10"/>
  <c r="H43" i="10"/>
  <c r="I43" i="10"/>
  <c r="J43" i="10"/>
  <c r="K43" i="10"/>
  <c r="L43" i="10"/>
  <c r="M43" i="10"/>
  <c r="N43" i="10"/>
  <c r="O43" i="10"/>
  <c r="P43" i="10"/>
  <c r="Q43" i="10"/>
  <c r="R43" i="10"/>
  <c r="S43" i="10"/>
  <c r="T43" i="10"/>
  <c r="U43" i="10"/>
  <c r="V43" i="10"/>
  <c r="W43" i="10"/>
  <c r="X43" i="10"/>
  <c r="Y43" i="10"/>
  <c r="Z43" i="10"/>
  <c r="AA43" i="10"/>
  <c r="AB43" i="10"/>
  <c r="AC43" i="10"/>
  <c r="AD43" i="10"/>
  <c r="AE43" i="10"/>
  <c r="AF43" i="10"/>
  <c r="AG43" i="10"/>
  <c r="AH43" i="10"/>
  <c r="AI43" i="10"/>
  <c r="AJ43" i="10"/>
  <c r="AK43" i="10"/>
  <c r="AL43" i="10"/>
  <c r="F19" i="47" l="1"/>
  <c r="G20" i="47"/>
  <c r="J20" i="47"/>
  <c r="J19" i="47"/>
  <c r="F20" i="47"/>
  <c r="I19" i="47"/>
  <c r="D19" i="47"/>
  <c r="E20" i="47"/>
  <c r="E19" i="47"/>
  <c r="D20" i="47"/>
  <c r="H20" i="47"/>
  <c r="H19" i="47"/>
  <c r="I20" i="47"/>
  <c r="G19" i="47"/>
  <c r="C20" i="47"/>
  <c r="C19" i="47"/>
  <c r="S24" i="10"/>
  <c r="F103" i="24"/>
  <c r="F117" i="24" s="1"/>
  <c r="F113" i="43"/>
  <c r="F131" i="43" s="1"/>
  <c r="D103" i="24"/>
  <c r="D117" i="24" s="1"/>
  <c r="D113" i="43"/>
  <c r="D131" i="43" s="1"/>
  <c r="F102" i="24"/>
  <c r="F116" i="24" s="1"/>
  <c r="F112" i="43"/>
  <c r="F130" i="43" s="1"/>
  <c r="E102" i="24"/>
  <c r="E116" i="24" s="1"/>
  <c r="E112" i="43"/>
  <c r="E130" i="43" s="1"/>
  <c r="D102" i="24"/>
  <c r="D116" i="24" s="1"/>
  <c r="D112" i="43"/>
  <c r="D130" i="43" s="1"/>
  <c r="F101" i="24"/>
  <c r="F111" i="43"/>
  <c r="E101" i="24"/>
  <c r="E111" i="43"/>
  <c r="D101" i="24"/>
  <c r="D111" i="43"/>
  <c r="F100" i="24"/>
  <c r="F110" i="43"/>
  <c r="E100" i="24"/>
  <c r="E110" i="43"/>
  <c r="D100" i="24"/>
  <c r="D110" i="43"/>
  <c r="F97" i="24"/>
  <c r="F114" i="24" s="1"/>
  <c r="F107" i="43"/>
  <c r="F128" i="43" s="1"/>
  <c r="E97" i="24"/>
  <c r="E114" i="24" s="1"/>
  <c r="E107" i="43"/>
  <c r="E128" i="43" s="1"/>
  <c r="D97" i="24"/>
  <c r="D114" i="24" s="1"/>
  <c r="D107" i="43"/>
  <c r="D128" i="43" s="1"/>
  <c r="F95" i="24"/>
  <c r="F113" i="24" s="1"/>
  <c r="F105" i="43"/>
  <c r="F127" i="43" s="1"/>
  <c r="E95" i="24"/>
  <c r="E113" i="24" s="1"/>
  <c r="E105" i="43"/>
  <c r="E127" i="43" s="1"/>
  <c r="D95" i="24"/>
  <c r="D113" i="24" s="1"/>
  <c r="D105" i="43"/>
  <c r="D127" i="43" s="1"/>
  <c r="F92" i="24"/>
  <c r="F112" i="24" s="1"/>
  <c r="F102" i="43"/>
  <c r="F126" i="43" s="1"/>
  <c r="E92" i="24"/>
  <c r="E112" i="24" s="1"/>
  <c r="E102" i="43"/>
  <c r="E126" i="43" s="1"/>
  <c r="D92" i="24"/>
  <c r="D112" i="24" s="1"/>
  <c r="D102" i="43"/>
  <c r="D126" i="43" s="1"/>
  <c r="F91" i="24"/>
  <c r="F111" i="24" s="1"/>
  <c r="F101" i="43"/>
  <c r="F125" i="43" s="1"/>
  <c r="E91" i="24"/>
  <c r="E111" i="24" s="1"/>
  <c r="E101" i="43"/>
  <c r="E125" i="43" s="1"/>
  <c r="D91" i="24"/>
  <c r="D111" i="24" s="1"/>
  <c r="D101" i="43"/>
  <c r="D125" i="43" s="1"/>
  <c r="F90" i="24"/>
  <c r="F110" i="24" s="1"/>
  <c r="F100" i="43"/>
  <c r="F124" i="43" s="1"/>
  <c r="E90" i="24"/>
  <c r="E110" i="24" s="1"/>
  <c r="E100" i="43"/>
  <c r="E124" i="43" s="1"/>
  <c r="D90" i="24"/>
  <c r="D110" i="24" s="1"/>
  <c r="D100" i="43"/>
  <c r="D124" i="43" s="1"/>
  <c r="F87" i="24"/>
  <c r="E87" i="24"/>
  <c r="D87" i="24"/>
  <c r="F86" i="24"/>
  <c r="F96" i="43"/>
  <c r="F123" i="43" s="1"/>
  <c r="E86" i="24"/>
  <c r="E96" i="43"/>
  <c r="E123" i="43" s="1"/>
  <c r="D86" i="24"/>
  <c r="D96" i="43"/>
  <c r="D123" i="43" s="1"/>
  <c r="F84" i="24"/>
  <c r="F94" i="43"/>
  <c r="E84" i="24"/>
  <c r="E94" i="43"/>
  <c r="D84" i="24"/>
  <c r="D94" i="43"/>
  <c r="F83" i="24"/>
  <c r="F93" i="43"/>
  <c r="E83" i="24"/>
  <c r="E93" i="43"/>
  <c r="D83" i="24"/>
  <c r="D93" i="43"/>
  <c r="C103" i="24"/>
  <c r="C117" i="24" s="1"/>
  <c r="C113" i="43"/>
  <c r="C131" i="43" s="1"/>
  <c r="C102" i="24"/>
  <c r="C116" i="24" s="1"/>
  <c r="C112" i="43"/>
  <c r="C130" i="43" s="1"/>
  <c r="C101" i="24"/>
  <c r="C111" i="43"/>
  <c r="C100" i="24"/>
  <c r="C110" i="43"/>
  <c r="C97" i="24"/>
  <c r="C114" i="24" s="1"/>
  <c r="C107" i="43"/>
  <c r="C128" i="43" s="1"/>
  <c r="C95" i="24"/>
  <c r="C113" i="24" s="1"/>
  <c r="C105" i="43"/>
  <c r="C127" i="43" s="1"/>
  <c r="C92" i="24"/>
  <c r="C112" i="24" s="1"/>
  <c r="C102" i="43"/>
  <c r="C126" i="43" s="1"/>
  <c r="C91" i="24"/>
  <c r="C111" i="24" s="1"/>
  <c r="C101" i="43"/>
  <c r="C125" i="43" s="1"/>
  <c r="C90" i="24"/>
  <c r="C110" i="24" s="1"/>
  <c r="C100" i="43"/>
  <c r="C124" i="43" s="1"/>
  <c r="C87" i="24"/>
  <c r="C86" i="24"/>
  <c r="C96" i="43"/>
  <c r="C123" i="43" s="1"/>
  <c r="C84" i="24"/>
  <c r="C94" i="43"/>
  <c r="C83" i="24"/>
  <c r="C93" i="43"/>
  <c r="U24" i="10"/>
  <c r="M24" i="10"/>
  <c r="AK24" i="10"/>
  <c r="AC24" i="10"/>
  <c r="E24" i="10"/>
  <c r="AJ24" i="10"/>
  <c r="AB24" i="10"/>
  <c r="E103" i="24"/>
  <c r="E117" i="24" s="1"/>
  <c r="T24" i="10"/>
  <c r="L24" i="10"/>
  <c r="D24" i="10"/>
  <c r="AF24" i="10"/>
  <c r="P24" i="10"/>
  <c r="AI24" i="10"/>
  <c r="AA24" i="10"/>
  <c r="K24" i="10"/>
  <c r="C24" i="10"/>
  <c r="H24" i="10"/>
  <c r="AL24" i="10"/>
  <c r="F118" i="43" s="1"/>
  <c r="AD24" i="10"/>
  <c r="V24" i="10"/>
  <c r="N24" i="10"/>
  <c r="F24" i="10"/>
  <c r="X24" i="10"/>
  <c r="AH24" i="10"/>
  <c r="Z24" i="10"/>
  <c r="R24" i="10"/>
  <c r="D118" i="43" s="1"/>
  <c r="J24" i="10"/>
  <c r="AG24" i="10"/>
  <c r="AE24" i="10"/>
  <c r="Y24" i="10"/>
  <c r="W24" i="10"/>
  <c r="Q24" i="10"/>
  <c r="O24" i="10"/>
  <c r="I24" i="10"/>
  <c r="G24" i="10"/>
  <c r="EP46" i="23"/>
  <c r="EO46" i="23"/>
  <c r="EN46" i="23"/>
  <c r="EM46" i="23"/>
  <c r="EL46" i="23"/>
  <c r="EK46" i="23"/>
  <c r="EJ46" i="23"/>
  <c r="EI46" i="23"/>
  <c r="EH46" i="23"/>
  <c r="EG46" i="23"/>
  <c r="EF46" i="23"/>
  <c r="EE46" i="23"/>
  <c r="ED46" i="23"/>
  <c r="EC46" i="23"/>
  <c r="EB46" i="23"/>
  <c r="EA46" i="23"/>
  <c r="DZ46" i="23"/>
  <c r="DY46" i="23"/>
  <c r="DX46" i="23"/>
  <c r="DW46" i="23"/>
  <c r="DV46" i="23"/>
  <c r="DU46" i="23"/>
  <c r="DT46" i="23"/>
  <c r="DS46" i="23"/>
  <c r="DR46" i="23"/>
  <c r="DQ46" i="23"/>
  <c r="DP46" i="23"/>
  <c r="DO46" i="23"/>
  <c r="DN46" i="23"/>
  <c r="DM46" i="23"/>
  <c r="DL46" i="23"/>
  <c r="DK46" i="23"/>
  <c r="DJ46" i="23"/>
  <c r="DI46" i="23"/>
  <c r="DH46" i="23"/>
  <c r="DG46" i="23"/>
  <c r="DF46" i="23"/>
  <c r="DE46" i="23"/>
  <c r="DD46" i="23"/>
  <c r="DC46" i="23"/>
  <c r="DB46" i="23"/>
  <c r="DA46" i="23"/>
  <c r="CZ46" i="23"/>
  <c r="CY46" i="23"/>
  <c r="CX46" i="23"/>
  <c r="CW46" i="23"/>
  <c r="CV46" i="23"/>
  <c r="CU46" i="23"/>
  <c r="CT46" i="23"/>
  <c r="CS46" i="23"/>
  <c r="CR46" i="23"/>
  <c r="CQ46" i="23"/>
  <c r="CP46" i="23"/>
  <c r="CO46" i="23"/>
  <c r="CN46" i="23"/>
  <c r="CM46" i="23"/>
  <c r="CL46" i="23"/>
  <c r="CK46" i="23"/>
  <c r="CJ46" i="23"/>
  <c r="CI46" i="23"/>
  <c r="CH46" i="23"/>
  <c r="CG46" i="23"/>
  <c r="CF46" i="23"/>
  <c r="CE46" i="23"/>
  <c r="CD46" i="23"/>
  <c r="CC46" i="23"/>
  <c r="CB46" i="23"/>
  <c r="CA46" i="23"/>
  <c r="BZ46" i="23"/>
  <c r="BY46" i="23"/>
  <c r="BX46" i="23"/>
  <c r="BW46" i="23"/>
  <c r="BV46" i="23"/>
  <c r="BU46" i="23"/>
  <c r="BT46" i="23"/>
  <c r="BS46" i="23"/>
  <c r="BR46" i="23"/>
  <c r="BQ46" i="23"/>
  <c r="BP46" i="23"/>
  <c r="BO46" i="23"/>
  <c r="BN46" i="23"/>
  <c r="BM46" i="23"/>
  <c r="BL46" i="23"/>
  <c r="BK46" i="23"/>
  <c r="BJ46" i="23"/>
  <c r="BI46" i="23"/>
  <c r="BH46" i="23"/>
  <c r="BG46" i="23"/>
  <c r="BF46" i="23"/>
  <c r="BE46" i="23"/>
  <c r="BD46" i="23"/>
  <c r="BC46" i="23"/>
  <c r="BB46" i="23"/>
  <c r="BA46" i="23"/>
  <c r="AZ46" i="23"/>
  <c r="AY46" i="23"/>
  <c r="AX46" i="23"/>
  <c r="AW46" i="23"/>
  <c r="AV46" i="23"/>
  <c r="AU46" i="23"/>
  <c r="AT46" i="23"/>
  <c r="AS46" i="23"/>
  <c r="AR46" i="23"/>
  <c r="AQ46" i="23"/>
  <c r="AP46" i="23"/>
  <c r="AO46" i="23"/>
  <c r="AN46" i="23"/>
  <c r="AM46" i="23"/>
  <c r="AL46" i="23"/>
  <c r="AK46" i="23"/>
  <c r="AJ46" i="23"/>
  <c r="AI46" i="23"/>
  <c r="AH46" i="23"/>
  <c r="AG46" i="23"/>
  <c r="AF46" i="23"/>
  <c r="AE46" i="23"/>
  <c r="AD46" i="23"/>
  <c r="AC46" i="23"/>
  <c r="AB46" i="23"/>
  <c r="AA46" i="23"/>
  <c r="Z46" i="23"/>
  <c r="Y46" i="23"/>
  <c r="X46" i="23"/>
  <c r="W46" i="23"/>
  <c r="V46" i="23"/>
  <c r="U46" i="23"/>
  <c r="T46" i="23"/>
  <c r="S46" i="23"/>
  <c r="R46" i="23"/>
  <c r="Q46" i="23"/>
  <c r="P46" i="23"/>
  <c r="O46" i="23"/>
  <c r="N46" i="23"/>
  <c r="M46" i="23"/>
  <c r="L46" i="23"/>
  <c r="K46" i="23"/>
  <c r="J46" i="23"/>
  <c r="I46" i="23"/>
  <c r="H46" i="23"/>
  <c r="G46" i="23"/>
  <c r="F46" i="23"/>
  <c r="E46" i="23"/>
  <c r="D46" i="23"/>
  <c r="C46" i="23"/>
  <c r="EP43" i="23"/>
  <c r="EO43" i="23"/>
  <c r="EN43" i="23"/>
  <c r="EM43" i="23"/>
  <c r="EL43" i="23"/>
  <c r="EK43" i="23"/>
  <c r="EJ43" i="23"/>
  <c r="EI43" i="23"/>
  <c r="EH43" i="23"/>
  <c r="EG43" i="23"/>
  <c r="EF43" i="23"/>
  <c r="EE43" i="23"/>
  <c r="ED43" i="23"/>
  <c r="EC43" i="23"/>
  <c r="EB43" i="23"/>
  <c r="EA43" i="23"/>
  <c r="DZ43" i="23"/>
  <c r="DY43" i="23"/>
  <c r="DX43" i="23"/>
  <c r="DW43" i="23"/>
  <c r="DV43" i="23"/>
  <c r="DU43" i="23"/>
  <c r="DT43" i="23"/>
  <c r="DS43" i="23"/>
  <c r="DR43" i="23"/>
  <c r="DQ43" i="23"/>
  <c r="DP43" i="23"/>
  <c r="DO43" i="23"/>
  <c r="DN43" i="23"/>
  <c r="DM43" i="23"/>
  <c r="DL43" i="23"/>
  <c r="DK43" i="23"/>
  <c r="DJ43" i="23"/>
  <c r="DI43" i="23"/>
  <c r="DH43" i="23"/>
  <c r="DG43" i="23"/>
  <c r="DF43" i="23"/>
  <c r="DE43" i="23"/>
  <c r="DD43" i="23"/>
  <c r="DC43" i="23"/>
  <c r="DB43" i="23"/>
  <c r="DA43" i="23"/>
  <c r="CZ43" i="23"/>
  <c r="CY43" i="23"/>
  <c r="CX43" i="23"/>
  <c r="CW43" i="23"/>
  <c r="CV43" i="23"/>
  <c r="CU43" i="23"/>
  <c r="CT43" i="23"/>
  <c r="CS43" i="23"/>
  <c r="CR43" i="23"/>
  <c r="CQ43" i="23"/>
  <c r="CP43" i="23"/>
  <c r="CO43" i="23"/>
  <c r="CN43" i="23"/>
  <c r="CM43" i="23"/>
  <c r="CL43" i="23"/>
  <c r="CK43" i="23"/>
  <c r="CJ43" i="23"/>
  <c r="CI43" i="23"/>
  <c r="CH43" i="23"/>
  <c r="CG43" i="23"/>
  <c r="CF43" i="23"/>
  <c r="CE43" i="23"/>
  <c r="CD43" i="23"/>
  <c r="CC43" i="23"/>
  <c r="CB43" i="23"/>
  <c r="CA43" i="23"/>
  <c r="BZ43" i="23"/>
  <c r="BY43" i="23"/>
  <c r="BX43" i="23"/>
  <c r="BW43" i="23"/>
  <c r="BV43" i="23"/>
  <c r="BU43" i="23"/>
  <c r="BT43" i="23"/>
  <c r="BS43" i="23"/>
  <c r="BR43" i="23"/>
  <c r="BQ43" i="23"/>
  <c r="BP43" i="23"/>
  <c r="BO43" i="23"/>
  <c r="BN43" i="23"/>
  <c r="BM43" i="23"/>
  <c r="BL43" i="23"/>
  <c r="BK43" i="23"/>
  <c r="BJ43" i="23"/>
  <c r="BI43" i="23"/>
  <c r="BH43" i="23"/>
  <c r="BG43" i="23"/>
  <c r="BF43" i="23"/>
  <c r="BE43" i="23"/>
  <c r="BD43" i="23"/>
  <c r="BC43" i="23"/>
  <c r="BB43" i="23"/>
  <c r="BA43" i="23"/>
  <c r="AZ43" i="23"/>
  <c r="AY43" i="23"/>
  <c r="AX43" i="23"/>
  <c r="AW43" i="23"/>
  <c r="AV43" i="23"/>
  <c r="AU43" i="23"/>
  <c r="AT43" i="23"/>
  <c r="AS43" i="23"/>
  <c r="AR43" i="23"/>
  <c r="AQ43" i="23"/>
  <c r="AP43" i="23"/>
  <c r="AO43" i="23"/>
  <c r="AN43" i="23"/>
  <c r="AM43" i="23"/>
  <c r="AL43" i="23"/>
  <c r="AK43" i="23"/>
  <c r="AJ43" i="23"/>
  <c r="AI43" i="23"/>
  <c r="AH43" i="23"/>
  <c r="AG43" i="23"/>
  <c r="AF43" i="23"/>
  <c r="AE43" i="23"/>
  <c r="AD43" i="23"/>
  <c r="AC43" i="23"/>
  <c r="AB43" i="23"/>
  <c r="AA43" i="23"/>
  <c r="Z43" i="23"/>
  <c r="Y43" i="23"/>
  <c r="X43" i="23"/>
  <c r="W43" i="23"/>
  <c r="V43" i="23"/>
  <c r="U43" i="23"/>
  <c r="T43" i="23"/>
  <c r="S43" i="23"/>
  <c r="R43" i="23"/>
  <c r="Q43" i="23"/>
  <c r="P43" i="23"/>
  <c r="O43" i="23"/>
  <c r="N43" i="23"/>
  <c r="M43" i="23"/>
  <c r="L43" i="23"/>
  <c r="K43" i="23"/>
  <c r="J43" i="23"/>
  <c r="I43" i="23"/>
  <c r="H43" i="23"/>
  <c r="G43" i="23"/>
  <c r="F43" i="23"/>
  <c r="E43" i="23"/>
  <c r="D43" i="23"/>
  <c r="C43" i="23"/>
  <c r="EP40" i="23"/>
  <c r="EO40" i="23"/>
  <c r="EN40" i="23"/>
  <c r="EM40" i="23"/>
  <c r="EL40" i="23"/>
  <c r="EK40" i="23"/>
  <c r="EJ40" i="23"/>
  <c r="EI40" i="23"/>
  <c r="EH40" i="23"/>
  <c r="EG40" i="23"/>
  <c r="EF40" i="23"/>
  <c r="EE40" i="23"/>
  <c r="ED40" i="23"/>
  <c r="EC40" i="23"/>
  <c r="EB40" i="23"/>
  <c r="EA40" i="23"/>
  <c r="DZ40" i="23"/>
  <c r="DY40" i="23"/>
  <c r="DX40" i="23"/>
  <c r="DW40" i="23"/>
  <c r="DV40" i="23"/>
  <c r="DU40" i="23"/>
  <c r="DT40" i="23"/>
  <c r="DS40" i="23"/>
  <c r="DR40" i="23"/>
  <c r="DQ40" i="23"/>
  <c r="DP40" i="23"/>
  <c r="DO40" i="23"/>
  <c r="DN40" i="23"/>
  <c r="DM40" i="23"/>
  <c r="DL40" i="23"/>
  <c r="DK40" i="23"/>
  <c r="DJ40" i="23"/>
  <c r="DI40" i="23"/>
  <c r="DH40" i="23"/>
  <c r="DG40" i="23"/>
  <c r="DF40" i="23"/>
  <c r="DE40" i="23"/>
  <c r="DD40" i="23"/>
  <c r="DC40" i="23"/>
  <c r="DB40" i="23"/>
  <c r="DA40" i="23"/>
  <c r="CZ40" i="23"/>
  <c r="CY40" i="23"/>
  <c r="CX40" i="23"/>
  <c r="CW40" i="23"/>
  <c r="CV40" i="23"/>
  <c r="CU40" i="23"/>
  <c r="CT40" i="23"/>
  <c r="CS40" i="23"/>
  <c r="CR40" i="23"/>
  <c r="CQ40" i="23"/>
  <c r="CP40" i="23"/>
  <c r="CO40" i="23"/>
  <c r="CN40" i="23"/>
  <c r="CM40" i="23"/>
  <c r="CL40" i="23"/>
  <c r="CK40" i="23"/>
  <c r="CJ40" i="23"/>
  <c r="CI40" i="23"/>
  <c r="CH40" i="23"/>
  <c r="CG40" i="23"/>
  <c r="CF40" i="23"/>
  <c r="CE40" i="23"/>
  <c r="CD40" i="23"/>
  <c r="CC40" i="23"/>
  <c r="CB40" i="23"/>
  <c r="CA40" i="23"/>
  <c r="BZ40" i="23"/>
  <c r="BY40" i="23"/>
  <c r="BX40" i="23"/>
  <c r="BW40" i="23"/>
  <c r="BV40" i="23"/>
  <c r="BU40" i="23"/>
  <c r="BT40" i="23"/>
  <c r="BS40" i="23"/>
  <c r="BR40" i="23"/>
  <c r="BQ40" i="23"/>
  <c r="BP40" i="23"/>
  <c r="BO40" i="23"/>
  <c r="BN40" i="23"/>
  <c r="BM40" i="23"/>
  <c r="BL40" i="23"/>
  <c r="BK40" i="23"/>
  <c r="BJ40" i="23"/>
  <c r="BI40" i="23"/>
  <c r="BH40" i="23"/>
  <c r="BG40" i="23"/>
  <c r="BF40" i="23"/>
  <c r="BE40" i="23"/>
  <c r="BD40" i="23"/>
  <c r="BC40" i="23"/>
  <c r="BB40" i="23"/>
  <c r="BA40" i="23"/>
  <c r="AZ40" i="23"/>
  <c r="AY40" i="23"/>
  <c r="AX40" i="23"/>
  <c r="AW40" i="23"/>
  <c r="AV40" i="23"/>
  <c r="AU40" i="23"/>
  <c r="AT40" i="23"/>
  <c r="AS40" i="23"/>
  <c r="AR40" i="23"/>
  <c r="AQ40" i="23"/>
  <c r="AP40" i="23"/>
  <c r="AO40" i="23"/>
  <c r="AN40" i="23"/>
  <c r="AM40" i="23"/>
  <c r="AL40" i="23"/>
  <c r="AK40" i="23"/>
  <c r="AJ40" i="23"/>
  <c r="AI40" i="23"/>
  <c r="AH40" i="23"/>
  <c r="AG40" i="23"/>
  <c r="AF40" i="23"/>
  <c r="AE40" i="23"/>
  <c r="AD40" i="23"/>
  <c r="AC40" i="23"/>
  <c r="AB40" i="23"/>
  <c r="AA40" i="23"/>
  <c r="Z40" i="23"/>
  <c r="Y40" i="23"/>
  <c r="X40" i="23"/>
  <c r="W40" i="23"/>
  <c r="V40" i="23"/>
  <c r="U40" i="23"/>
  <c r="T40" i="23"/>
  <c r="S40" i="23"/>
  <c r="R40" i="23"/>
  <c r="Q40" i="23"/>
  <c r="P40" i="23"/>
  <c r="O40" i="23"/>
  <c r="N40" i="23"/>
  <c r="M40" i="23"/>
  <c r="L40" i="23"/>
  <c r="K40" i="23"/>
  <c r="J40" i="23"/>
  <c r="I40" i="23"/>
  <c r="H40" i="23"/>
  <c r="G40" i="23"/>
  <c r="F40" i="23"/>
  <c r="E40" i="23"/>
  <c r="D40" i="23"/>
  <c r="C40" i="23"/>
  <c r="EP35" i="23"/>
  <c r="EO35" i="23"/>
  <c r="EN35" i="23"/>
  <c r="EM35" i="23"/>
  <c r="EL35" i="23"/>
  <c r="EK35" i="23"/>
  <c r="EJ35" i="23"/>
  <c r="EI35" i="23"/>
  <c r="EH35" i="23"/>
  <c r="EG35" i="23"/>
  <c r="EF35" i="23"/>
  <c r="EE35" i="23"/>
  <c r="ED35" i="23"/>
  <c r="EC35" i="23"/>
  <c r="EB35" i="23"/>
  <c r="EA35" i="23"/>
  <c r="DZ35" i="23"/>
  <c r="DY35" i="23"/>
  <c r="DX35" i="23"/>
  <c r="DW35" i="23"/>
  <c r="DV35" i="23"/>
  <c r="DU35" i="23"/>
  <c r="DT35" i="23"/>
  <c r="DS35" i="23"/>
  <c r="DR35" i="23"/>
  <c r="DQ35" i="23"/>
  <c r="DP35" i="23"/>
  <c r="DO35" i="23"/>
  <c r="DN35" i="23"/>
  <c r="DM35" i="23"/>
  <c r="DL35" i="23"/>
  <c r="DK35" i="23"/>
  <c r="DJ35" i="23"/>
  <c r="DI35" i="23"/>
  <c r="DH35" i="23"/>
  <c r="DG35" i="23"/>
  <c r="DF35" i="23"/>
  <c r="DE35" i="23"/>
  <c r="DD35" i="23"/>
  <c r="DC35" i="23"/>
  <c r="DB35" i="23"/>
  <c r="DA35" i="23"/>
  <c r="CZ35" i="23"/>
  <c r="CY35" i="23"/>
  <c r="CX35" i="23"/>
  <c r="CW35" i="23"/>
  <c r="CV35" i="23"/>
  <c r="CU35" i="23"/>
  <c r="CT35" i="23"/>
  <c r="CS35" i="23"/>
  <c r="CR35" i="23"/>
  <c r="CQ35" i="23"/>
  <c r="CP35" i="23"/>
  <c r="CO35" i="23"/>
  <c r="CN35" i="23"/>
  <c r="CM35" i="23"/>
  <c r="CL35" i="23"/>
  <c r="CK35" i="23"/>
  <c r="CJ35" i="23"/>
  <c r="CI35" i="23"/>
  <c r="CH35" i="23"/>
  <c r="CG35" i="23"/>
  <c r="CF35" i="23"/>
  <c r="CE35" i="23"/>
  <c r="CD35" i="23"/>
  <c r="CC35" i="23"/>
  <c r="CB35" i="23"/>
  <c r="CA35" i="23"/>
  <c r="BZ35" i="23"/>
  <c r="BY35" i="23"/>
  <c r="BX35" i="23"/>
  <c r="BW35" i="23"/>
  <c r="BV35" i="23"/>
  <c r="BU35" i="23"/>
  <c r="BT35" i="23"/>
  <c r="BS35" i="23"/>
  <c r="BR35" i="23"/>
  <c r="BQ35" i="23"/>
  <c r="BP35" i="23"/>
  <c r="BO35" i="23"/>
  <c r="BN35" i="23"/>
  <c r="BM35" i="23"/>
  <c r="BL35" i="23"/>
  <c r="BK35" i="23"/>
  <c r="BJ35" i="23"/>
  <c r="BI35" i="23"/>
  <c r="BH35" i="23"/>
  <c r="BG35" i="23"/>
  <c r="BF35" i="23"/>
  <c r="BE35" i="23"/>
  <c r="BD35" i="23"/>
  <c r="BC35" i="23"/>
  <c r="BB35" i="23"/>
  <c r="BA35" i="23"/>
  <c r="AZ35" i="23"/>
  <c r="AY35" i="23"/>
  <c r="AX35" i="23"/>
  <c r="AW35" i="23"/>
  <c r="AV35" i="23"/>
  <c r="AU35" i="23"/>
  <c r="AT35" i="23"/>
  <c r="AS35" i="23"/>
  <c r="AR35" i="23"/>
  <c r="AQ35" i="23"/>
  <c r="AP35" i="23"/>
  <c r="AO35" i="23"/>
  <c r="AN35" i="23"/>
  <c r="AM35" i="23"/>
  <c r="AL35" i="23"/>
  <c r="AK35" i="23"/>
  <c r="AJ35" i="23"/>
  <c r="AI35" i="23"/>
  <c r="AH35" i="23"/>
  <c r="AG35" i="23"/>
  <c r="AF35" i="23"/>
  <c r="AE35" i="23"/>
  <c r="AD35" i="23"/>
  <c r="AC35" i="23"/>
  <c r="AB35" i="23"/>
  <c r="AA35" i="23"/>
  <c r="Z35" i="23"/>
  <c r="Y35" i="23"/>
  <c r="X35" i="23"/>
  <c r="W35" i="23"/>
  <c r="V35" i="23"/>
  <c r="U35" i="23"/>
  <c r="T35" i="23"/>
  <c r="S35" i="23"/>
  <c r="R35" i="23"/>
  <c r="Q35" i="23"/>
  <c r="P35" i="23"/>
  <c r="O35" i="23"/>
  <c r="N35" i="23"/>
  <c r="M35" i="23"/>
  <c r="L35" i="23"/>
  <c r="K35" i="23"/>
  <c r="J35" i="23"/>
  <c r="I35" i="23"/>
  <c r="H35" i="23"/>
  <c r="G35" i="23"/>
  <c r="F35" i="23"/>
  <c r="E35" i="23"/>
  <c r="D35" i="23"/>
  <c r="C35" i="23"/>
  <c r="EP32" i="23"/>
  <c r="EO32" i="23"/>
  <c r="EN32" i="23"/>
  <c r="EM32" i="23"/>
  <c r="EL32" i="23"/>
  <c r="EK32" i="23"/>
  <c r="EJ32" i="23"/>
  <c r="EI32" i="23"/>
  <c r="EH32" i="23"/>
  <c r="EG32" i="23"/>
  <c r="EF32" i="23"/>
  <c r="EE32" i="23"/>
  <c r="ED32" i="23"/>
  <c r="EC32" i="23"/>
  <c r="EB32" i="23"/>
  <c r="EA32" i="23"/>
  <c r="DZ32" i="23"/>
  <c r="DY32" i="23"/>
  <c r="DX32" i="23"/>
  <c r="DW32" i="23"/>
  <c r="DV32" i="23"/>
  <c r="DU32" i="23"/>
  <c r="DT32" i="23"/>
  <c r="DS32" i="23"/>
  <c r="DR32" i="23"/>
  <c r="DQ32" i="23"/>
  <c r="DP32" i="23"/>
  <c r="DO32" i="23"/>
  <c r="DN32" i="23"/>
  <c r="DM32" i="23"/>
  <c r="DL32" i="23"/>
  <c r="DK32" i="23"/>
  <c r="DJ32" i="23"/>
  <c r="DI32" i="23"/>
  <c r="DH32" i="23"/>
  <c r="DG32" i="23"/>
  <c r="DF32" i="23"/>
  <c r="DE32" i="23"/>
  <c r="DD32" i="23"/>
  <c r="DC32" i="23"/>
  <c r="DB32" i="23"/>
  <c r="DA32" i="23"/>
  <c r="CZ32" i="23"/>
  <c r="CY32" i="23"/>
  <c r="CX32" i="23"/>
  <c r="CW32" i="23"/>
  <c r="CV32" i="23"/>
  <c r="CU32" i="23"/>
  <c r="CT32" i="23"/>
  <c r="CS32" i="23"/>
  <c r="CR32" i="23"/>
  <c r="CQ32" i="23"/>
  <c r="CP32" i="23"/>
  <c r="CO32" i="23"/>
  <c r="CN32" i="23"/>
  <c r="CM32" i="23"/>
  <c r="CL32" i="23"/>
  <c r="CK32" i="23"/>
  <c r="CJ32" i="23"/>
  <c r="CI32" i="23"/>
  <c r="CH32" i="23"/>
  <c r="CG32" i="23"/>
  <c r="CF32" i="23"/>
  <c r="CE32" i="23"/>
  <c r="CD32" i="23"/>
  <c r="CC32" i="23"/>
  <c r="CB32" i="23"/>
  <c r="CA32" i="23"/>
  <c r="BZ32" i="23"/>
  <c r="BY32" i="23"/>
  <c r="BX32" i="23"/>
  <c r="BW32" i="23"/>
  <c r="BV32" i="23"/>
  <c r="BU32" i="23"/>
  <c r="BT32" i="23"/>
  <c r="BS32" i="23"/>
  <c r="BR32" i="23"/>
  <c r="BQ32" i="23"/>
  <c r="BP32" i="23"/>
  <c r="BO32" i="23"/>
  <c r="BN32" i="23"/>
  <c r="BM32" i="23"/>
  <c r="BL32" i="23"/>
  <c r="BK32" i="23"/>
  <c r="BJ32" i="23"/>
  <c r="BI32" i="23"/>
  <c r="BH32" i="23"/>
  <c r="BG32" i="23"/>
  <c r="BF32" i="23"/>
  <c r="BE32" i="23"/>
  <c r="BD32" i="23"/>
  <c r="BC32" i="23"/>
  <c r="BB32" i="23"/>
  <c r="BA32" i="23"/>
  <c r="AZ32" i="23"/>
  <c r="AY32" i="23"/>
  <c r="AX32" i="23"/>
  <c r="AW32" i="23"/>
  <c r="AV32" i="23"/>
  <c r="AU32" i="23"/>
  <c r="AT32" i="23"/>
  <c r="AS32" i="23"/>
  <c r="AR32" i="23"/>
  <c r="AQ32" i="23"/>
  <c r="AP32" i="23"/>
  <c r="AO32" i="23"/>
  <c r="AN32" i="23"/>
  <c r="AM32" i="23"/>
  <c r="AL32" i="23"/>
  <c r="AK32" i="23"/>
  <c r="AJ32" i="23"/>
  <c r="AI32" i="23"/>
  <c r="AH32" i="23"/>
  <c r="AG32" i="23"/>
  <c r="AF32" i="23"/>
  <c r="AE32" i="23"/>
  <c r="AD32" i="23"/>
  <c r="AC32" i="23"/>
  <c r="AB32" i="23"/>
  <c r="AA32" i="23"/>
  <c r="Z32" i="23"/>
  <c r="Y32" i="23"/>
  <c r="X32" i="23"/>
  <c r="W32" i="23"/>
  <c r="V32" i="23"/>
  <c r="U32" i="23"/>
  <c r="T32" i="23"/>
  <c r="S32" i="23"/>
  <c r="R32" i="23"/>
  <c r="Q32" i="23"/>
  <c r="P32" i="23"/>
  <c r="O32" i="23"/>
  <c r="N32" i="23"/>
  <c r="M32" i="23"/>
  <c r="L32" i="23"/>
  <c r="K32" i="23"/>
  <c r="J32" i="23"/>
  <c r="I32" i="23"/>
  <c r="H32" i="23"/>
  <c r="G32" i="23"/>
  <c r="F32" i="23"/>
  <c r="E32" i="23"/>
  <c r="D32" i="23"/>
  <c r="C32" i="23"/>
  <c r="EP3" i="23"/>
  <c r="EP29" i="23" s="1"/>
  <c r="EO3" i="23"/>
  <c r="EO29" i="23" s="1"/>
  <c r="EN3" i="23"/>
  <c r="EN29" i="23" s="1"/>
  <c r="EM3" i="23"/>
  <c r="EM29" i="23" s="1"/>
  <c r="EL3" i="23"/>
  <c r="EL29" i="23" s="1"/>
  <c r="EK3" i="23"/>
  <c r="EK29" i="23" s="1"/>
  <c r="EJ3" i="23"/>
  <c r="EJ29" i="23" s="1"/>
  <c r="EI3" i="23"/>
  <c r="EI29" i="23" s="1"/>
  <c r="EH3" i="23"/>
  <c r="EH29" i="23" s="1"/>
  <c r="EG3" i="23"/>
  <c r="EG29" i="23" s="1"/>
  <c r="EF3" i="23"/>
  <c r="EF29" i="23" s="1"/>
  <c r="EE3" i="23"/>
  <c r="EE29" i="23" s="1"/>
  <c r="ED3" i="23"/>
  <c r="ED29" i="23" s="1"/>
  <c r="EC3" i="23"/>
  <c r="EC29" i="23" s="1"/>
  <c r="EB3" i="23"/>
  <c r="EB29" i="23" s="1"/>
  <c r="EA3" i="23"/>
  <c r="EA29" i="23" s="1"/>
  <c r="DZ3" i="23"/>
  <c r="DZ29" i="23" s="1"/>
  <c r="DY3" i="23"/>
  <c r="DY29" i="23" s="1"/>
  <c r="DX3" i="23"/>
  <c r="DX29" i="23" s="1"/>
  <c r="DW3" i="23"/>
  <c r="DW29" i="23" s="1"/>
  <c r="DV3" i="23"/>
  <c r="DV29" i="23" s="1"/>
  <c r="DU3" i="23"/>
  <c r="DU29" i="23" s="1"/>
  <c r="DT3" i="23"/>
  <c r="DT29" i="23" s="1"/>
  <c r="DS3" i="23"/>
  <c r="DS29" i="23" s="1"/>
  <c r="DR3" i="23"/>
  <c r="DR29" i="23" s="1"/>
  <c r="DQ3" i="23"/>
  <c r="DQ29" i="23" s="1"/>
  <c r="DP3" i="23"/>
  <c r="DP29" i="23" s="1"/>
  <c r="DO3" i="23"/>
  <c r="DO29" i="23" s="1"/>
  <c r="DN3" i="23"/>
  <c r="DN29" i="23" s="1"/>
  <c r="DM3" i="23"/>
  <c r="DM29" i="23" s="1"/>
  <c r="DL3" i="23"/>
  <c r="DL29" i="23" s="1"/>
  <c r="DK3" i="23"/>
  <c r="DK29" i="23" s="1"/>
  <c r="DJ3" i="23"/>
  <c r="DJ29" i="23" s="1"/>
  <c r="DI3" i="23"/>
  <c r="DI29" i="23" s="1"/>
  <c r="DH3" i="23"/>
  <c r="DH29" i="23" s="1"/>
  <c r="DG3" i="23"/>
  <c r="DG29" i="23" s="1"/>
  <c r="DF3" i="23"/>
  <c r="DF29" i="23" s="1"/>
  <c r="DE3" i="23"/>
  <c r="DE29" i="23" s="1"/>
  <c r="DD3" i="23"/>
  <c r="DD29" i="23" s="1"/>
  <c r="DC3" i="23"/>
  <c r="DC29" i="23" s="1"/>
  <c r="DB3" i="23"/>
  <c r="DB29" i="23" s="1"/>
  <c r="DA3" i="23"/>
  <c r="DA29" i="23" s="1"/>
  <c r="CZ3" i="23"/>
  <c r="CZ29" i="23" s="1"/>
  <c r="CY3" i="23"/>
  <c r="CY29" i="23" s="1"/>
  <c r="CX3" i="23"/>
  <c r="CX29" i="23" s="1"/>
  <c r="CW3" i="23"/>
  <c r="CW29" i="23" s="1"/>
  <c r="CV3" i="23"/>
  <c r="CV29" i="23" s="1"/>
  <c r="CU3" i="23"/>
  <c r="CU29" i="23" s="1"/>
  <c r="CT3" i="23"/>
  <c r="CT29" i="23" s="1"/>
  <c r="CS3" i="23"/>
  <c r="CS29" i="23" s="1"/>
  <c r="CR3" i="23"/>
  <c r="CR29" i="23" s="1"/>
  <c r="CQ3" i="23"/>
  <c r="CQ29" i="23" s="1"/>
  <c r="CP3" i="23"/>
  <c r="CP29" i="23" s="1"/>
  <c r="CO3" i="23"/>
  <c r="CO29" i="23" s="1"/>
  <c r="CN3" i="23"/>
  <c r="CN29" i="23" s="1"/>
  <c r="CM3" i="23"/>
  <c r="CM29" i="23" s="1"/>
  <c r="CL3" i="23"/>
  <c r="CL29" i="23" s="1"/>
  <c r="CK3" i="23"/>
  <c r="CK29" i="23" s="1"/>
  <c r="CJ3" i="23"/>
  <c r="CJ29" i="23" s="1"/>
  <c r="CI3" i="23"/>
  <c r="CI29" i="23" s="1"/>
  <c r="CH3" i="23"/>
  <c r="CH29" i="23" s="1"/>
  <c r="CG3" i="23"/>
  <c r="CG29" i="23" s="1"/>
  <c r="CF3" i="23"/>
  <c r="CF29" i="23" s="1"/>
  <c r="CE3" i="23"/>
  <c r="CE29" i="23" s="1"/>
  <c r="CD3" i="23"/>
  <c r="CD29" i="23" s="1"/>
  <c r="CC3" i="23"/>
  <c r="CC29" i="23" s="1"/>
  <c r="CB3" i="23"/>
  <c r="CB29" i="23" s="1"/>
  <c r="CA3" i="23"/>
  <c r="CA29" i="23" s="1"/>
  <c r="BZ3" i="23"/>
  <c r="BZ29" i="23" s="1"/>
  <c r="BY3" i="23"/>
  <c r="BY29" i="23" s="1"/>
  <c r="BX3" i="23"/>
  <c r="BX29" i="23" s="1"/>
  <c r="BW3" i="23"/>
  <c r="BW29" i="23" s="1"/>
  <c r="BV3" i="23"/>
  <c r="BV29" i="23" s="1"/>
  <c r="BU3" i="23"/>
  <c r="BU29" i="23" s="1"/>
  <c r="BT3" i="23"/>
  <c r="BT29" i="23" s="1"/>
  <c r="BS3" i="23"/>
  <c r="BS29" i="23" s="1"/>
  <c r="BR3" i="23"/>
  <c r="BR29" i="23" s="1"/>
  <c r="BQ3" i="23"/>
  <c r="BQ29" i="23" s="1"/>
  <c r="BP3" i="23"/>
  <c r="BP29" i="23" s="1"/>
  <c r="BO3" i="23"/>
  <c r="BO29" i="23" s="1"/>
  <c r="BN3" i="23"/>
  <c r="BN29" i="23" s="1"/>
  <c r="BM3" i="23"/>
  <c r="BM29" i="23" s="1"/>
  <c r="BL3" i="23"/>
  <c r="BL29" i="23" s="1"/>
  <c r="BK3" i="23"/>
  <c r="BK29" i="23" s="1"/>
  <c r="BJ3" i="23"/>
  <c r="BJ29" i="23" s="1"/>
  <c r="BI3" i="23"/>
  <c r="BI29" i="23" s="1"/>
  <c r="BH3" i="23"/>
  <c r="BH29" i="23" s="1"/>
  <c r="BG3" i="23"/>
  <c r="BG29" i="23" s="1"/>
  <c r="BF3" i="23"/>
  <c r="BF29" i="23" s="1"/>
  <c r="BE3" i="23"/>
  <c r="BE29" i="23" s="1"/>
  <c r="BD3" i="23"/>
  <c r="BD29" i="23" s="1"/>
  <c r="BC3" i="23"/>
  <c r="BC29" i="23" s="1"/>
  <c r="BB3" i="23"/>
  <c r="BB29" i="23" s="1"/>
  <c r="BA3" i="23"/>
  <c r="BA29" i="23" s="1"/>
  <c r="AZ3" i="23"/>
  <c r="AZ29" i="23" s="1"/>
  <c r="AY3" i="23"/>
  <c r="AY29" i="23" s="1"/>
  <c r="AX3" i="23"/>
  <c r="AX29" i="23" s="1"/>
  <c r="AW3" i="23"/>
  <c r="AW29" i="23" s="1"/>
  <c r="AV3" i="23"/>
  <c r="AV29" i="23" s="1"/>
  <c r="AU3" i="23"/>
  <c r="AU29" i="23" s="1"/>
  <c r="AT3" i="23"/>
  <c r="AT29" i="23" s="1"/>
  <c r="AS3" i="23"/>
  <c r="AS29" i="23" s="1"/>
  <c r="AR3" i="23"/>
  <c r="AR29" i="23" s="1"/>
  <c r="AQ3" i="23"/>
  <c r="AQ29" i="23" s="1"/>
  <c r="AP3" i="23"/>
  <c r="AP29" i="23" s="1"/>
  <c r="AO3" i="23"/>
  <c r="AO29" i="23" s="1"/>
  <c r="AN3" i="23"/>
  <c r="AN29" i="23" s="1"/>
  <c r="AM3" i="23"/>
  <c r="AM29" i="23" s="1"/>
  <c r="AL3" i="23"/>
  <c r="AL29" i="23" s="1"/>
  <c r="AK3" i="23"/>
  <c r="AK29" i="23" s="1"/>
  <c r="AJ3" i="23"/>
  <c r="AJ29" i="23" s="1"/>
  <c r="AI3" i="23"/>
  <c r="AI29" i="23" s="1"/>
  <c r="AH3" i="23"/>
  <c r="AH29" i="23" s="1"/>
  <c r="AG3" i="23"/>
  <c r="AG29" i="23" s="1"/>
  <c r="AF3" i="23"/>
  <c r="AF29" i="23" s="1"/>
  <c r="AE3" i="23"/>
  <c r="AE29" i="23" s="1"/>
  <c r="AD3" i="23"/>
  <c r="AD29" i="23" s="1"/>
  <c r="AC3" i="23"/>
  <c r="AC29" i="23" s="1"/>
  <c r="AB3" i="23"/>
  <c r="AB29" i="23" s="1"/>
  <c r="AA3" i="23"/>
  <c r="AA29" i="23" s="1"/>
  <c r="Z3" i="23"/>
  <c r="Z29" i="23" s="1"/>
  <c r="Y3" i="23"/>
  <c r="Y29" i="23" s="1"/>
  <c r="X3" i="23"/>
  <c r="X29" i="23" s="1"/>
  <c r="W3" i="23"/>
  <c r="W29" i="23" s="1"/>
  <c r="V3" i="23"/>
  <c r="V29" i="23" s="1"/>
  <c r="U3" i="23"/>
  <c r="U29" i="23" s="1"/>
  <c r="T3" i="23"/>
  <c r="T29" i="23" s="1"/>
  <c r="S3" i="23"/>
  <c r="S29" i="23" s="1"/>
  <c r="R3" i="23"/>
  <c r="R29" i="23" s="1"/>
  <c r="Q3" i="23"/>
  <c r="Q29" i="23" s="1"/>
  <c r="P3" i="23"/>
  <c r="P29" i="23" s="1"/>
  <c r="O3" i="23"/>
  <c r="O29" i="23" s="1"/>
  <c r="N3" i="23"/>
  <c r="N29" i="23" s="1"/>
  <c r="M3" i="23"/>
  <c r="M29" i="23" s="1"/>
  <c r="L3" i="23"/>
  <c r="L29" i="23" s="1"/>
  <c r="K3" i="23"/>
  <c r="K29" i="23" s="1"/>
  <c r="J3" i="23"/>
  <c r="J29" i="23" s="1"/>
  <c r="I3" i="23"/>
  <c r="I29" i="23" s="1"/>
  <c r="H3" i="23"/>
  <c r="H29" i="23" s="1"/>
  <c r="G3" i="23"/>
  <c r="G29" i="23" s="1"/>
  <c r="F3" i="23"/>
  <c r="F29" i="23" s="1"/>
  <c r="E3" i="23"/>
  <c r="E29" i="23" s="1"/>
  <c r="D3" i="23"/>
  <c r="D29" i="23" s="1"/>
  <c r="C3" i="23"/>
  <c r="C29" i="23" s="1"/>
  <c r="C25" i="20"/>
  <c r="EP3" i="20"/>
  <c r="EP29" i="20" s="1"/>
  <c r="EO3" i="20"/>
  <c r="EO29" i="20" s="1"/>
  <c r="EN3" i="20"/>
  <c r="EN29" i="20" s="1"/>
  <c r="EM3" i="20"/>
  <c r="EM29" i="20" s="1"/>
  <c r="EL3" i="20"/>
  <c r="EL29" i="20" s="1"/>
  <c r="EK3" i="20"/>
  <c r="EK29" i="20" s="1"/>
  <c r="EJ3" i="20"/>
  <c r="EJ29" i="20" s="1"/>
  <c r="EI3" i="20"/>
  <c r="EI29" i="20" s="1"/>
  <c r="EH3" i="20"/>
  <c r="EH29" i="20" s="1"/>
  <c r="EG3" i="20"/>
  <c r="EG29" i="20" s="1"/>
  <c r="EF3" i="20"/>
  <c r="EF29" i="20" s="1"/>
  <c r="EE3" i="20"/>
  <c r="EE29" i="20" s="1"/>
  <c r="ED3" i="20"/>
  <c r="ED29" i="20" s="1"/>
  <c r="EC3" i="20"/>
  <c r="EC29" i="20" s="1"/>
  <c r="EB3" i="20"/>
  <c r="EB29" i="20" s="1"/>
  <c r="EA3" i="20"/>
  <c r="EA29" i="20" s="1"/>
  <c r="DZ3" i="20"/>
  <c r="DZ29" i="20" s="1"/>
  <c r="DY3" i="20"/>
  <c r="DY29" i="20" s="1"/>
  <c r="DX3" i="20"/>
  <c r="DX29" i="20" s="1"/>
  <c r="DW3" i="20"/>
  <c r="DW29" i="20" s="1"/>
  <c r="DV3" i="20"/>
  <c r="DV29" i="20" s="1"/>
  <c r="DU3" i="20"/>
  <c r="DU29" i="20" s="1"/>
  <c r="DT3" i="20"/>
  <c r="DT29" i="20" s="1"/>
  <c r="DS3" i="20"/>
  <c r="DS29" i="20" s="1"/>
  <c r="DR3" i="20"/>
  <c r="DQ3" i="20"/>
  <c r="DQ29" i="20" s="1"/>
  <c r="DP3" i="20"/>
  <c r="DP29" i="20" s="1"/>
  <c r="DO3" i="20"/>
  <c r="DO29" i="20" s="1"/>
  <c r="DN3" i="20"/>
  <c r="DN29" i="20" s="1"/>
  <c r="DM3" i="20"/>
  <c r="DM29" i="20" s="1"/>
  <c r="DL3" i="20"/>
  <c r="DL29" i="20" s="1"/>
  <c r="DK3" i="20"/>
  <c r="DK29" i="20" s="1"/>
  <c r="DJ3" i="20"/>
  <c r="DJ29" i="20" s="1"/>
  <c r="DI3" i="20"/>
  <c r="DI29" i="20" s="1"/>
  <c r="DH3" i="20"/>
  <c r="DH29" i="20" s="1"/>
  <c r="DG3" i="20"/>
  <c r="DG29" i="20" s="1"/>
  <c r="DF3" i="20"/>
  <c r="DF29" i="20" s="1"/>
  <c r="DE3" i="20"/>
  <c r="DE29" i="20" s="1"/>
  <c r="DD3" i="20"/>
  <c r="DD29" i="20" s="1"/>
  <c r="DC3" i="20"/>
  <c r="DC29" i="20" s="1"/>
  <c r="DB3" i="20"/>
  <c r="DB29" i="20" s="1"/>
  <c r="DA3" i="20"/>
  <c r="DA29" i="20" s="1"/>
  <c r="CZ3" i="20"/>
  <c r="CZ29" i="20" s="1"/>
  <c r="CY3" i="20"/>
  <c r="CY29" i="20" s="1"/>
  <c r="CX3" i="20"/>
  <c r="CX29" i="20" s="1"/>
  <c r="CW3" i="20"/>
  <c r="CW29" i="20" s="1"/>
  <c r="CV3" i="20"/>
  <c r="CV29" i="20" s="1"/>
  <c r="CU3" i="20"/>
  <c r="CU29" i="20" s="1"/>
  <c r="CT3" i="20"/>
  <c r="CT29" i="20" s="1"/>
  <c r="CS3" i="20"/>
  <c r="CR3" i="20"/>
  <c r="CR29" i="20" s="1"/>
  <c r="CQ3" i="20"/>
  <c r="CQ29" i="20" s="1"/>
  <c r="CP3" i="20"/>
  <c r="CP29" i="20" s="1"/>
  <c r="CO3" i="20"/>
  <c r="CO29" i="20" s="1"/>
  <c r="CN3" i="20"/>
  <c r="CN29" i="20" s="1"/>
  <c r="CM3" i="20"/>
  <c r="CM29" i="20" s="1"/>
  <c r="CL3" i="20"/>
  <c r="CL29" i="20" s="1"/>
  <c r="CK3" i="20"/>
  <c r="CK29" i="20" s="1"/>
  <c r="CJ3" i="20"/>
  <c r="CJ29" i="20" s="1"/>
  <c r="CI3" i="20"/>
  <c r="CI29" i="20" s="1"/>
  <c r="CH3" i="20"/>
  <c r="CH29" i="20" s="1"/>
  <c r="CG3" i="20"/>
  <c r="CG29" i="20" s="1"/>
  <c r="CF3" i="20"/>
  <c r="CF29" i="20" s="1"/>
  <c r="CE3" i="20"/>
  <c r="CE29" i="20" s="1"/>
  <c r="CD3" i="20"/>
  <c r="CD29" i="20" s="1"/>
  <c r="CC3" i="20"/>
  <c r="CC29" i="20" s="1"/>
  <c r="CB3" i="20"/>
  <c r="CB29" i="20" s="1"/>
  <c r="CA3" i="20"/>
  <c r="CA29" i="20" s="1"/>
  <c r="BZ3" i="20"/>
  <c r="BZ29" i="20" s="1"/>
  <c r="BY3" i="20"/>
  <c r="BY29" i="20" s="1"/>
  <c r="BX3" i="20"/>
  <c r="BX29" i="20" s="1"/>
  <c r="BW3" i="20"/>
  <c r="BW29" i="20" s="1"/>
  <c r="BV3" i="20"/>
  <c r="BV29" i="20" s="1"/>
  <c r="BU3" i="20"/>
  <c r="BU29" i="20" s="1"/>
  <c r="BT3" i="20"/>
  <c r="BT29" i="20" s="1"/>
  <c r="BS3" i="20"/>
  <c r="BS29" i="20" s="1"/>
  <c r="BR3" i="20"/>
  <c r="BR29" i="20" s="1"/>
  <c r="BQ3" i="20"/>
  <c r="BQ29" i="20" s="1"/>
  <c r="BP3" i="20"/>
  <c r="BP29" i="20" s="1"/>
  <c r="BO3" i="20"/>
  <c r="BO29" i="20" s="1"/>
  <c r="BN3" i="20"/>
  <c r="BN29" i="20" s="1"/>
  <c r="BM3" i="20"/>
  <c r="BM29" i="20" s="1"/>
  <c r="BL3" i="20"/>
  <c r="BL29" i="20" s="1"/>
  <c r="BK3" i="20"/>
  <c r="BK29" i="20" s="1"/>
  <c r="BJ3" i="20"/>
  <c r="BJ29" i="20" s="1"/>
  <c r="BI3" i="20"/>
  <c r="BI29" i="20" s="1"/>
  <c r="BH3" i="20"/>
  <c r="BH29" i="20" s="1"/>
  <c r="BG3" i="20"/>
  <c r="BG29" i="20" s="1"/>
  <c r="BF3" i="20"/>
  <c r="BF29" i="20" s="1"/>
  <c r="BE3" i="20"/>
  <c r="BE29" i="20" s="1"/>
  <c r="BD3" i="20"/>
  <c r="BD29" i="20" s="1"/>
  <c r="BC3" i="20"/>
  <c r="BC29" i="20" s="1"/>
  <c r="BB3" i="20"/>
  <c r="BB29" i="20" s="1"/>
  <c r="BA3" i="20"/>
  <c r="BA29" i="20" s="1"/>
  <c r="AZ3" i="20"/>
  <c r="AZ29" i="20" s="1"/>
  <c r="AY3" i="20"/>
  <c r="AY29" i="20" s="1"/>
  <c r="AX3" i="20"/>
  <c r="AX29" i="20" s="1"/>
  <c r="AW3" i="20"/>
  <c r="AW29" i="20" s="1"/>
  <c r="AV3" i="20"/>
  <c r="AV29" i="20" s="1"/>
  <c r="AU3" i="20"/>
  <c r="AU29" i="20" s="1"/>
  <c r="AT3" i="20"/>
  <c r="AT29" i="20" s="1"/>
  <c r="AS3" i="20"/>
  <c r="AS29" i="20" s="1"/>
  <c r="AR3" i="20"/>
  <c r="AR29" i="20" s="1"/>
  <c r="AQ3" i="20"/>
  <c r="AQ29" i="20" s="1"/>
  <c r="AP3" i="20"/>
  <c r="AP29" i="20" s="1"/>
  <c r="AO3" i="20"/>
  <c r="AO29" i="20" s="1"/>
  <c r="AN3" i="20"/>
  <c r="AN29" i="20" s="1"/>
  <c r="AM3" i="20"/>
  <c r="AM29" i="20" s="1"/>
  <c r="AL3" i="20"/>
  <c r="AL29" i="20" s="1"/>
  <c r="AK3" i="20"/>
  <c r="AK29" i="20" s="1"/>
  <c r="AJ3" i="20"/>
  <c r="AJ29" i="20" s="1"/>
  <c r="AI3" i="20"/>
  <c r="AI29" i="20" s="1"/>
  <c r="AH3" i="20"/>
  <c r="AH29" i="20" s="1"/>
  <c r="AG3" i="20"/>
  <c r="AG29" i="20" s="1"/>
  <c r="AF3" i="20"/>
  <c r="AF29" i="20" s="1"/>
  <c r="AE3" i="20"/>
  <c r="AE29" i="20" s="1"/>
  <c r="AD3" i="20"/>
  <c r="AD29" i="20" s="1"/>
  <c r="AC3" i="20"/>
  <c r="AC29" i="20" s="1"/>
  <c r="AB3" i="20"/>
  <c r="AB29" i="20" s="1"/>
  <c r="AA3" i="20"/>
  <c r="AA29" i="20" s="1"/>
  <c r="Z3" i="20"/>
  <c r="Z29" i="20" s="1"/>
  <c r="Y3" i="20"/>
  <c r="Y29" i="20" s="1"/>
  <c r="X3" i="20"/>
  <c r="X29" i="20" s="1"/>
  <c r="W3" i="20"/>
  <c r="W29" i="20" s="1"/>
  <c r="V3" i="20"/>
  <c r="V29" i="20" s="1"/>
  <c r="U3" i="20"/>
  <c r="U29" i="20" s="1"/>
  <c r="T3" i="20"/>
  <c r="T29" i="20" s="1"/>
  <c r="S3" i="20"/>
  <c r="S29" i="20" s="1"/>
  <c r="R3" i="20"/>
  <c r="R29" i="20" s="1"/>
  <c r="Q3" i="20"/>
  <c r="Q29" i="20" s="1"/>
  <c r="P3" i="20"/>
  <c r="P29" i="20" s="1"/>
  <c r="O3" i="20"/>
  <c r="O29" i="20" s="1"/>
  <c r="N3" i="20"/>
  <c r="N29" i="20" s="1"/>
  <c r="M3" i="20"/>
  <c r="M29" i="20" s="1"/>
  <c r="L3" i="20"/>
  <c r="L29" i="20" s="1"/>
  <c r="K3" i="20"/>
  <c r="K29" i="20" s="1"/>
  <c r="J3" i="20"/>
  <c r="J29" i="20" s="1"/>
  <c r="I3" i="20"/>
  <c r="I29" i="20" s="1"/>
  <c r="H3" i="20"/>
  <c r="H29" i="20" s="1"/>
  <c r="G3" i="20"/>
  <c r="G29" i="20" s="1"/>
  <c r="F3" i="20"/>
  <c r="F29" i="20" s="1"/>
  <c r="E3" i="20"/>
  <c r="E29" i="20" s="1"/>
  <c r="D3" i="20"/>
  <c r="D29" i="20" s="1"/>
  <c r="C3" i="20"/>
  <c r="C29" i="20" s="1"/>
  <c r="EP46" i="20"/>
  <c r="EO46" i="20"/>
  <c r="EN46" i="20"/>
  <c r="EM46" i="20"/>
  <c r="EL46" i="20"/>
  <c r="EK46" i="20"/>
  <c r="EJ46" i="20"/>
  <c r="EI46" i="20"/>
  <c r="EH46" i="20"/>
  <c r="EG46" i="20"/>
  <c r="EF46" i="20"/>
  <c r="EE46" i="20"/>
  <c r="ED46" i="20"/>
  <c r="EC46" i="20"/>
  <c r="EB46" i="20"/>
  <c r="EA46" i="20"/>
  <c r="DZ46" i="20"/>
  <c r="DY46" i="20"/>
  <c r="DX46" i="20"/>
  <c r="DW46" i="20"/>
  <c r="DV46" i="20"/>
  <c r="DU46" i="20"/>
  <c r="DT46" i="20"/>
  <c r="DS46" i="20"/>
  <c r="DR46" i="20"/>
  <c r="DQ46" i="20"/>
  <c r="DP46" i="20"/>
  <c r="DO46" i="20"/>
  <c r="DN46" i="20"/>
  <c r="DM46" i="20"/>
  <c r="DL46" i="20"/>
  <c r="DK46" i="20"/>
  <c r="DJ46" i="20"/>
  <c r="DI46" i="20"/>
  <c r="DH46" i="20"/>
  <c r="DG46" i="20"/>
  <c r="DF46" i="20"/>
  <c r="DE46" i="20"/>
  <c r="DD46" i="20"/>
  <c r="DC46" i="20"/>
  <c r="DB46" i="20"/>
  <c r="DA46" i="20"/>
  <c r="CZ46" i="20"/>
  <c r="CY46" i="20"/>
  <c r="CX46" i="20"/>
  <c r="CW46" i="20"/>
  <c r="CV46" i="20"/>
  <c r="CU46" i="20"/>
  <c r="CT46" i="20"/>
  <c r="CS46" i="20"/>
  <c r="CR46" i="20"/>
  <c r="CQ46" i="20"/>
  <c r="CP46" i="20"/>
  <c r="CO46" i="20"/>
  <c r="CN46" i="20"/>
  <c r="CM46" i="20"/>
  <c r="CL46" i="20"/>
  <c r="CK46" i="20"/>
  <c r="CJ46" i="20"/>
  <c r="CI46" i="20"/>
  <c r="CH46" i="20"/>
  <c r="CG46" i="20"/>
  <c r="CF46" i="20"/>
  <c r="CE46" i="20"/>
  <c r="CD46" i="20"/>
  <c r="CC46" i="20"/>
  <c r="CB46" i="20"/>
  <c r="CA46" i="20"/>
  <c r="BZ46" i="20"/>
  <c r="BY46" i="20"/>
  <c r="BX46" i="20"/>
  <c r="BW46" i="20"/>
  <c r="BV46" i="20"/>
  <c r="BU46" i="20"/>
  <c r="BT46" i="20"/>
  <c r="BS46" i="20"/>
  <c r="BR46" i="20"/>
  <c r="BQ46" i="20"/>
  <c r="BP46" i="20"/>
  <c r="BO46" i="20"/>
  <c r="BN46" i="20"/>
  <c r="BM46" i="20"/>
  <c r="BL46" i="20"/>
  <c r="BK46" i="20"/>
  <c r="BJ46" i="20"/>
  <c r="BI46" i="20"/>
  <c r="BH46" i="20"/>
  <c r="BG46" i="20"/>
  <c r="BF46" i="20"/>
  <c r="BE46" i="20"/>
  <c r="BD46" i="20"/>
  <c r="BC46" i="20"/>
  <c r="BB46" i="20"/>
  <c r="BA46" i="20"/>
  <c r="AZ46" i="20"/>
  <c r="AY46" i="20"/>
  <c r="AX46" i="20"/>
  <c r="AW46" i="20"/>
  <c r="AV46" i="20"/>
  <c r="AU46" i="20"/>
  <c r="AT46" i="20"/>
  <c r="AS46" i="20"/>
  <c r="AR46" i="20"/>
  <c r="AQ46" i="20"/>
  <c r="AP46" i="20"/>
  <c r="AO46" i="20"/>
  <c r="AN46" i="20"/>
  <c r="AM46" i="20"/>
  <c r="AL46" i="20"/>
  <c r="AK46" i="20"/>
  <c r="AJ46" i="20"/>
  <c r="AI46" i="20"/>
  <c r="AH46" i="20"/>
  <c r="AG46" i="20"/>
  <c r="AF46" i="20"/>
  <c r="AE46" i="20"/>
  <c r="AD46" i="20"/>
  <c r="AC46" i="20"/>
  <c r="AB46" i="20"/>
  <c r="AA46" i="20"/>
  <c r="Z46" i="20"/>
  <c r="Y46" i="20"/>
  <c r="X46" i="20"/>
  <c r="W46" i="20"/>
  <c r="V46" i="20"/>
  <c r="U46" i="20"/>
  <c r="T46" i="20"/>
  <c r="S46" i="20"/>
  <c r="R46" i="20"/>
  <c r="Q46" i="20"/>
  <c r="P46" i="20"/>
  <c r="O46" i="20"/>
  <c r="N46" i="20"/>
  <c r="M46" i="20"/>
  <c r="L46" i="20"/>
  <c r="K46" i="20"/>
  <c r="J46" i="20"/>
  <c r="I46" i="20"/>
  <c r="H46" i="20"/>
  <c r="G46" i="20"/>
  <c r="F46" i="20"/>
  <c r="E46" i="20"/>
  <c r="D46" i="20"/>
  <c r="C46" i="20"/>
  <c r="EP43" i="20"/>
  <c r="EO43" i="20"/>
  <c r="EN43" i="20"/>
  <c r="EM43" i="20"/>
  <c r="EL43" i="20"/>
  <c r="EK43" i="20"/>
  <c r="EJ43" i="20"/>
  <c r="EI43" i="20"/>
  <c r="EH43" i="20"/>
  <c r="EG43" i="20"/>
  <c r="EF43" i="20"/>
  <c r="EE43" i="20"/>
  <c r="ED43" i="20"/>
  <c r="EC43" i="20"/>
  <c r="EB43" i="20"/>
  <c r="EA43" i="20"/>
  <c r="DZ43" i="20"/>
  <c r="DY43" i="20"/>
  <c r="DX43" i="20"/>
  <c r="DW43" i="20"/>
  <c r="DV43" i="20"/>
  <c r="DU43" i="20"/>
  <c r="DT43" i="20"/>
  <c r="DS43" i="20"/>
  <c r="DR43" i="20"/>
  <c r="DQ43" i="20"/>
  <c r="DP43" i="20"/>
  <c r="DO43" i="20"/>
  <c r="DN43" i="20"/>
  <c r="DM43" i="20"/>
  <c r="DL43" i="20"/>
  <c r="DK43" i="20"/>
  <c r="DJ43" i="20"/>
  <c r="DI43" i="20"/>
  <c r="DH43" i="20"/>
  <c r="DG43" i="20"/>
  <c r="DF43" i="20"/>
  <c r="DE43" i="20"/>
  <c r="DD43" i="20"/>
  <c r="DC43" i="20"/>
  <c r="DB43" i="20"/>
  <c r="DA43" i="20"/>
  <c r="CZ43" i="20"/>
  <c r="CY43" i="20"/>
  <c r="CX43" i="20"/>
  <c r="CW43" i="20"/>
  <c r="CV43" i="20"/>
  <c r="CU43" i="20"/>
  <c r="CT43" i="20"/>
  <c r="CS43" i="20"/>
  <c r="CR43" i="20"/>
  <c r="CQ43" i="20"/>
  <c r="CP43" i="20"/>
  <c r="CO43" i="20"/>
  <c r="CN43" i="20"/>
  <c r="CM43" i="20"/>
  <c r="CL43" i="20"/>
  <c r="CK43" i="20"/>
  <c r="CJ43" i="20"/>
  <c r="CI43" i="20"/>
  <c r="CH43" i="20"/>
  <c r="CG43" i="20"/>
  <c r="CF43" i="20"/>
  <c r="CE43" i="20"/>
  <c r="CD43" i="20"/>
  <c r="CC43" i="20"/>
  <c r="CB43" i="20"/>
  <c r="CA43" i="20"/>
  <c r="BZ43" i="20"/>
  <c r="BY43" i="20"/>
  <c r="BX43" i="20"/>
  <c r="BW43" i="20"/>
  <c r="BV43" i="20"/>
  <c r="BU43" i="20"/>
  <c r="BT43" i="20"/>
  <c r="BS43" i="20"/>
  <c r="BR43" i="20"/>
  <c r="BQ43" i="20"/>
  <c r="BP43" i="20"/>
  <c r="BO43" i="20"/>
  <c r="BN43" i="20"/>
  <c r="BM43" i="20"/>
  <c r="BL43" i="20"/>
  <c r="BK43" i="20"/>
  <c r="BJ43" i="20"/>
  <c r="BI43" i="20"/>
  <c r="BH43" i="20"/>
  <c r="BG43" i="20"/>
  <c r="BF43" i="20"/>
  <c r="BE43" i="20"/>
  <c r="BD43" i="20"/>
  <c r="BC43" i="20"/>
  <c r="BB43" i="20"/>
  <c r="BA43" i="20"/>
  <c r="AZ43" i="20"/>
  <c r="AY43" i="20"/>
  <c r="AX43" i="20"/>
  <c r="AW43" i="20"/>
  <c r="AV43" i="20"/>
  <c r="AU43" i="20"/>
  <c r="AT43" i="20"/>
  <c r="AS43" i="20"/>
  <c r="AR43" i="20"/>
  <c r="AQ43" i="20"/>
  <c r="AP43" i="20"/>
  <c r="AO43" i="20"/>
  <c r="AN43" i="20"/>
  <c r="AM43" i="20"/>
  <c r="AL43" i="20"/>
  <c r="AK43" i="20"/>
  <c r="AJ43" i="20"/>
  <c r="AI43" i="20"/>
  <c r="AH43" i="20"/>
  <c r="AG43" i="20"/>
  <c r="AF43" i="20"/>
  <c r="AE43" i="20"/>
  <c r="AD43" i="20"/>
  <c r="AC43" i="20"/>
  <c r="AB43" i="20"/>
  <c r="AA43" i="20"/>
  <c r="Z43" i="20"/>
  <c r="Y43" i="20"/>
  <c r="X43" i="20"/>
  <c r="W43" i="20"/>
  <c r="V43" i="20"/>
  <c r="U43" i="20"/>
  <c r="T43" i="20"/>
  <c r="S43" i="20"/>
  <c r="R43" i="20"/>
  <c r="Q43" i="20"/>
  <c r="P43" i="20"/>
  <c r="O43" i="20"/>
  <c r="N43" i="20"/>
  <c r="M43" i="20"/>
  <c r="L43" i="20"/>
  <c r="K43" i="20"/>
  <c r="J43" i="20"/>
  <c r="I43" i="20"/>
  <c r="H43" i="20"/>
  <c r="G43" i="20"/>
  <c r="F43" i="20"/>
  <c r="E43" i="20"/>
  <c r="D43" i="20"/>
  <c r="C43" i="20"/>
  <c r="EP40" i="20"/>
  <c r="EO40" i="20"/>
  <c r="EN40" i="20"/>
  <c r="EM40" i="20"/>
  <c r="EL40" i="20"/>
  <c r="EK40" i="20"/>
  <c r="EJ40" i="20"/>
  <c r="EI40" i="20"/>
  <c r="EH40" i="20"/>
  <c r="EG40" i="20"/>
  <c r="EF40" i="20"/>
  <c r="EE40" i="20"/>
  <c r="ED40" i="20"/>
  <c r="EC40" i="20"/>
  <c r="EB40" i="20"/>
  <c r="EA40" i="20"/>
  <c r="DZ40" i="20"/>
  <c r="DY40" i="20"/>
  <c r="DX40" i="20"/>
  <c r="DW40" i="20"/>
  <c r="DV40" i="20"/>
  <c r="DU40" i="20"/>
  <c r="DT40" i="20"/>
  <c r="DS40" i="20"/>
  <c r="DR40" i="20"/>
  <c r="DQ40" i="20"/>
  <c r="DP40" i="20"/>
  <c r="DO40" i="20"/>
  <c r="DN40" i="20"/>
  <c r="DM40" i="20"/>
  <c r="DL40" i="20"/>
  <c r="DK40" i="20"/>
  <c r="DJ40" i="20"/>
  <c r="DI40" i="20"/>
  <c r="DH40" i="20"/>
  <c r="DG40" i="20"/>
  <c r="DF40" i="20"/>
  <c r="DE40" i="20"/>
  <c r="DD40" i="20"/>
  <c r="DC40" i="20"/>
  <c r="DB40" i="20"/>
  <c r="DA40" i="20"/>
  <c r="CZ40" i="20"/>
  <c r="CY40" i="20"/>
  <c r="CX40" i="20"/>
  <c r="CW40" i="20"/>
  <c r="CV40" i="20"/>
  <c r="CU40" i="20"/>
  <c r="CT40" i="20"/>
  <c r="CS40" i="20"/>
  <c r="CR40" i="20"/>
  <c r="CQ40" i="20"/>
  <c r="CP40" i="20"/>
  <c r="CO40" i="20"/>
  <c r="CN40" i="20"/>
  <c r="CM40" i="20"/>
  <c r="CL40" i="20"/>
  <c r="CK40" i="20"/>
  <c r="CJ40" i="20"/>
  <c r="CI40" i="20"/>
  <c r="CH40" i="20"/>
  <c r="CG40" i="20"/>
  <c r="CF40" i="20"/>
  <c r="CE40" i="20"/>
  <c r="CD40" i="20"/>
  <c r="CC40" i="20"/>
  <c r="CB40" i="20"/>
  <c r="CA40" i="20"/>
  <c r="BZ40" i="20"/>
  <c r="BY40" i="20"/>
  <c r="BX40" i="20"/>
  <c r="BW40" i="20"/>
  <c r="BV40" i="20"/>
  <c r="BU40" i="20"/>
  <c r="BT40" i="20"/>
  <c r="BS40" i="20"/>
  <c r="BR40" i="20"/>
  <c r="BQ40" i="20"/>
  <c r="BP40" i="20"/>
  <c r="BO40" i="20"/>
  <c r="BN40" i="20"/>
  <c r="BM40" i="20"/>
  <c r="BL40" i="20"/>
  <c r="BK40" i="20"/>
  <c r="BJ40" i="20"/>
  <c r="BI40" i="20"/>
  <c r="BH40" i="20"/>
  <c r="BG40" i="20"/>
  <c r="BF40" i="20"/>
  <c r="BE40" i="20"/>
  <c r="BD40" i="20"/>
  <c r="BC40" i="20"/>
  <c r="BB40" i="20"/>
  <c r="BA40" i="20"/>
  <c r="AZ40" i="20"/>
  <c r="AY40" i="20"/>
  <c r="AX40" i="20"/>
  <c r="AW40" i="20"/>
  <c r="AV40" i="20"/>
  <c r="AU40" i="20"/>
  <c r="AT40" i="20"/>
  <c r="AS40" i="20"/>
  <c r="AR40" i="20"/>
  <c r="AQ40" i="20"/>
  <c r="AP40" i="20"/>
  <c r="AO40" i="20"/>
  <c r="AN40" i="20"/>
  <c r="AM40" i="20"/>
  <c r="AL40" i="20"/>
  <c r="AK40" i="20"/>
  <c r="AJ40" i="20"/>
  <c r="AI40" i="20"/>
  <c r="AH40" i="20"/>
  <c r="AG40" i="20"/>
  <c r="AF40" i="20"/>
  <c r="AE40" i="20"/>
  <c r="AD40" i="20"/>
  <c r="AC40" i="20"/>
  <c r="AB40" i="20"/>
  <c r="AA40" i="20"/>
  <c r="Z40" i="20"/>
  <c r="Y40" i="20"/>
  <c r="X40" i="20"/>
  <c r="W40" i="20"/>
  <c r="V40" i="20"/>
  <c r="U40" i="20"/>
  <c r="T40" i="20"/>
  <c r="S40" i="20"/>
  <c r="R40" i="20"/>
  <c r="Q40" i="20"/>
  <c r="P40" i="20"/>
  <c r="O40" i="20"/>
  <c r="N40" i="20"/>
  <c r="M40" i="20"/>
  <c r="L40" i="20"/>
  <c r="K40" i="20"/>
  <c r="J40" i="20"/>
  <c r="I40" i="20"/>
  <c r="H40" i="20"/>
  <c r="G40" i="20"/>
  <c r="F40" i="20"/>
  <c r="E40" i="20"/>
  <c r="D40" i="20"/>
  <c r="C40" i="20"/>
  <c r="EP35" i="20"/>
  <c r="EO35" i="20"/>
  <c r="EN35" i="20"/>
  <c r="EM35" i="20"/>
  <c r="EL35" i="20"/>
  <c r="EK35" i="20"/>
  <c r="EJ35" i="20"/>
  <c r="EI35" i="20"/>
  <c r="EH35" i="20"/>
  <c r="EG35" i="20"/>
  <c r="EF35" i="20"/>
  <c r="EE35" i="20"/>
  <c r="ED35" i="20"/>
  <c r="EC35" i="20"/>
  <c r="EB35" i="20"/>
  <c r="EA35" i="20"/>
  <c r="DZ35" i="20"/>
  <c r="DY35" i="20"/>
  <c r="DX35" i="20"/>
  <c r="DW35" i="20"/>
  <c r="DV35" i="20"/>
  <c r="DU35" i="20"/>
  <c r="DT35" i="20"/>
  <c r="DS35" i="20"/>
  <c r="DR35" i="20"/>
  <c r="DQ35" i="20"/>
  <c r="DP35" i="20"/>
  <c r="DO35" i="20"/>
  <c r="DN35" i="20"/>
  <c r="DM35" i="20"/>
  <c r="DL35" i="20"/>
  <c r="DK35" i="20"/>
  <c r="DJ35" i="20"/>
  <c r="DI35" i="20"/>
  <c r="DH35" i="20"/>
  <c r="DG35" i="20"/>
  <c r="DF35" i="20"/>
  <c r="DE35" i="20"/>
  <c r="DD35" i="20"/>
  <c r="DC35" i="20"/>
  <c r="DB35" i="20"/>
  <c r="DA35" i="20"/>
  <c r="CZ35" i="20"/>
  <c r="CY35" i="20"/>
  <c r="CX35" i="20"/>
  <c r="CW35" i="20"/>
  <c r="CV35" i="20"/>
  <c r="CU35" i="20"/>
  <c r="CT35" i="20"/>
  <c r="CS35" i="20"/>
  <c r="CR35" i="20"/>
  <c r="CQ35" i="20"/>
  <c r="CP35" i="20"/>
  <c r="CO35" i="20"/>
  <c r="CN35" i="20"/>
  <c r="CM35" i="20"/>
  <c r="CL35" i="20"/>
  <c r="CK35" i="20"/>
  <c r="CJ35" i="20"/>
  <c r="CI35" i="20"/>
  <c r="CH35" i="20"/>
  <c r="CG35" i="20"/>
  <c r="CF35" i="20"/>
  <c r="CE35" i="20"/>
  <c r="CD35" i="20"/>
  <c r="CC35" i="20"/>
  <c r="CB35" i="20"/>
  <c r="CA35" i="20"/>
  <c r="BZ35" i="20"/>
  <c r="BY35" i="20"/>
  <c r="BX35" i="20"/>
  <c r="BW35" i="20"/>
  <c r="BV35" i="20"/>
  <c r="BU35" i="20"/>
  <c r="BT35" i="20"/>
  <c r="BS35" i="20"/>
  <c r="BR35" i="20"/>
  <c r="BQ35" i="20"/>
  <c r="BP35" i="20"/>
  <c r="BO35" i="20"/>
  <c r="BN35" i="20"/>
  <c r="BM35" i="20"/>
  <c r="BL35" i="20"/>
  <c r="BK35" i="20"/>
  <c r="BJ35" i="20"/>
  <c r="BI35" i="20"/>
  <c r="BH35" i="20"/>
  <c r="BG35" i="20"/>
  <c r="BF35" i="20"/>
  <c r="BE35" i="20"/>
  <c r="BD35" i="20"/>
  <c r="BC35" i="20"/>
  <c r="BB35" i="20"/>
  <c r="BA35" i="20"/>
  <c r="AZ35" i="20"/>
  <c r="AY35" i="20"/>
  <c r="AX35" i="20"/>
  <c r="AW35" i="20"/>
  <c r="AV35" i="20"/>
  <c r="AU35" i="20"/>
  <c r="AT35" i="20"/>
  <c r="AS35" i="20"/>
  <c r="AR35" i="20"/>
  <c r="AQ35" i="20"/>
  <c r="AP35" i="20"/>
  <c r="AO35" i="20"/>
  <c r="AN35" i="20"/>
  <c r="AM35" i="20"/>
  <c r="AL35" i="20"/>
  <c r="AK35" i="20"/>
  <c r="AJ35" i="20"/>
  <c r="AI35" i="20"/>
  <c r="AH35" i="20"/>
  <c r="AG35" i="20"/>
  <c r="AF35" i="20"/>
  <c r="AE35" i="20"/>
  <c r="AD35" i="20"/>
  <c r="AC35" i="20"/>
  <c r="AB35" i="20"/>
  <c r="AA35" i="20"/>
  <c r="Z35" i="20"/>
  <c r="Y35" i="20"/>
  <c r="X35" i="20"/>
  <c r="W35" i="20"/>
  <c r="V35" i="20"/>
  <c r="U35" i="20"/>
  <c r="T35" i="20"/>
  <c r="S35" i="20"/>
  <c r="R35" i="20"/>
  <c r="Q35" i="20"/>
  <c r="P35" i="20"/>
  <c r="O35" i="20"/>
  <c r="N35" i="20"/>
  <c r="M35" i="20"/>
  <c r="L35" i="20"/>
  <c r="K35" i="20"/>
  <c r="J35" i="20"/>
  <c r="I35" i="20"/>
  <c r="H35" i="20"/>
  <c r="G35" i="20"/>
  <c r="F35" i="20"/>
  <c r="E35" i="20"/>
  <c r="D35" i="20"/>
  <c r="C35" i="20"/>
  <c r="EP32" i="20"/>
  <c r="EO32" i="20"/>
  <c r="EN32" i="20"/>
  <c r="EM32" i="20"/>
  <c r="EL32" i="20"/>
  <c r="EK32" i="20"/>
  <c r="EJ32" i="20"/>
  <c r="EI32" i="20"/>
  <c r="EH32" i="20"/>
  <c r="EG32" i="20"/>
  <c r="EF32" i="20"/>
  <c r="EE32" i="20"/>
  <c r="ED32" i="20"/>
  <c r="EC32" i="20"/>
  <c r="EB32" i="20"/>
  <c r="EA32" i="20"/>
  <c r="DZ32" i="20"/>
  <c r="DY32" i="20"/>
  <c r="DX32" i="20"/>
  <c r="DW32" i="20"/>
  <c r="DV32" i="20"/>
  <c r="DU32" i="20"/>
  <c r="DT32" i="20"/>
  <c r="DS32" i="20"/>
  <c r="DR32" i="20"/>
  <c r="DQ32" i="20"/>
  <c r="DP32" i="20"/>
  <c r="DO32" i="20"/>
  <c r="DN32" i="20"/>
  <c r="DM32" i="20"/>
  <c r="DL32" i="20"/>
  <c r="DK32" i="20"/>
  <c r="DJ32" i="20"/>
  <c r="DI32" i="20"/>
  <c r="DH32" i="20"/>
  <c r="DG32" i="20"/>
  <c r="DF32" i="20"/>
  <c r="DE32" i="20"/>
  <c r="DD32" i="20"/>
  <c r="DC32" i="20"/>
  <c r="DB32" i="20"/>
  <c r="DA32" i="20"/>
  <c r="CZ32" i="20"/>
  <c r="CY32" i="20"/>
  <c r="CX32" i="20"/>
  <c r="CW32" i="20"/>
  <c r="CV32" i="20"/>
  <c r="CU32" i="20"/>
  <c r="CT32" i="20"/>
  <c r="CS32" i="20"/>
  <c r="CR32" i="20"/>
  <c r="CQ32" i="20"/>
  <c r="CP32" i="20"/>
  <c r="CO32" i="20"/>
  <c r="CN32" i="20"/>
  <c r="CM32" i="20"/>
  <c r="CL32" i="20"/>
  <c r="CK32" i="20"/>
  <c r="CJ32" i="20"/>
  <c r="CI32" i="20"/>
  <c r="CH32" i="20"/>
  <c r="CG32" i="20"/>
  <c r="CF32" i="20"/>
  <c r="CE32" i="20"/>
  <c r="CD32" i="20"/>
  <c r="CC32" i="20"/>
  <c r="CB32" i="20"/>
  <c r="CA32" i="20"/>
  <c r="BZ32" i="20"/>
  <c r="BY32" i="20"/>
  <c r="BX32" i="20"/>
  <c r="BW32" i="20"/>
  <c r="BV32" i="20"/>
  <c r="BU32" i="20"/>
  <c r="BT32" i="20"/>
  <c r="BS32" i="20"/>
  <c r="BR32" i="20"/>
  <c r="BQ32" i="20"/>
  <c r="BP32" i="20"/>
  <c r="BO32" i="20"/>
  <c r="BN32" i="20"/>
  <c r="BM32" i="20"/>
  <c r="BL32" i="20"/>
  <c r="BK32" i="20"/>
  <c r="BJ32" i="20"/>
  <c r="BI32" i="20"/>
  <c r="BH32" i="20"/>
  <c r="BG32" i="20"/>
  <c r="BF32" i="20"/>
  <c r="BE32" i="20"/>
  <c r="BD32" i="20"/>
  <c r="BC32" i="20"/>
  <c r="BB32" i="20"/>
  <c r="BA32" i="20"/>
  <c r="AZ32" i="20"/>
  <c r="AY32" i="20"/>
  <c r="AX32" i="20"/>
  <c r="AW32" i="20"/>
  <c r="AV32" i="20"/>
  <c r="AU32" i="20"/>
  <c r="AT32" i="20"/>
  <c r="AS32" i="20"/>
  <c r="AR32" i="20"/>
  <c r="AQ32" i="20"/>
  <c r="AP32" i="20"/>
  <c r="AO32" i="20"/>
  <c r="AN32" i="20"/>
  <c r="AM32" i="20"/>
  <c r="AL32" i="20"/>
  <c r="AK32" i="20"/>
  <c r="AJ32" i="20"/>
  <c r="AI32" i="20"/>
  <c r="AH32" i="20"/>
  <c r="AG32" i="20"/>
  <c r="AF32" i="20"/>
  <c r="AE32" i="20"/>
  <c r="AD32" i="20"/>
  <c r="AC32" i="20"/>
  <c r="AB32" i="20"/>
  <c r="AA32" i="20"/>
  <c r="Z32" i="20"/>
  <c r="Y32" i="20"/>
  <c r="X32" i="20"/>
  <c r="W32" i="20"/>
  <c r="V32" i="20"/>
  <c r="U32" i="20"/>
  <c r="T32" i="20"/>
  <c r="S32" i="20"/>
  <c r="R32" i="20"/>
  <c r="Q32" i="20"/>
  <c r="P32" i="20"/>
  <c r="O32" i="20"/>
  <c r="N32" i="20"/>
  <c r="M32" i="20"/>
  <c r="L32" i="20"/>
  <c r="K32" i="20"/>
  <c r="J32" i="20"/>
  <c r="I32" i="20"/>
  <c r="H32" i="20"/>
  <c r="G32" i="20"/>
  <c r="F32" i="20"/>
  <c r="E32" i="20"/>
  <c r="D32" i="20"/>
  <c r="C32" i="20"/>
  <c r="DR29" i="20"/>
  <c r="CS29" i="20"/>
  <c r="G21" i="47" l="1"/>
  <c r="I21" i="47"/>
  <c r="D21" i="47"/>
  <c r="H21" i="47"/>
  <c r="J21" i="47"/>
  <c r="C21" i="47"/>
  <c r="E21" i="47"/>
  <c r="F21" i="47"/>
  <c r="E115" i="24"/>
  <c r="F122" i="43"/>
  <c r="C109" i="24"/>
  <c r="D109" i="24"/>
  <c r="C115" i="24"/>
  <c r="C129" i="43"/>
  <c r="E108" i="24"/>
  <c r="F115" i="24"/>
  <c r="AJ49" i="10"/>
  <c r="C108" i="24"/>
  <c r="D108" i="24"/>
  <c r="E109" i="24"/>
  <c r="U49" i="10"/>
  <c r="D122" i="43"/>
  <c r="E129" i="43"/>
  <c r="D115" i="24"/>
  <c r="C122" i="43"/>
  <c r="D129" i="43"/>
  <c r="AH49" i="10"/>
  <c r="V49" i="10"/>
  <c r="E122" i="43"/>
  <c r="F129" i="43"/>
  <c r="C104" i="24"/>
  <c r="C118" i="43"/>
  <c r="E104" i="24"/>
  <c r="E118" i="43"/>
  <c r="F108" i="24"/>
  <c r="F109" i="24"/>
  <c r="AE49" i="10"/>
  <c r="K49" i="10"/>
  <c r="P49" i="10"/>
  <c r="N49" i="10"/>
  <c r="AD49" i="10"/>
  <c r="E49" i="10"/>
  <c r="F49" i="10"/>
  <c r="AK49" i="10"/>
  <c r="L49" i="10"/>
  <c r="D49" i="10"/>
  <c r="M49" i="10"/>
  <c r="AF49" i="10"/>
  <c r="T49" i="10"/>
  <c r="Y49" i="10"/>
  <c r="AG49" i="10"/>
  <c r="I49" i="10"/>
  <c r="S49" i="10"/>
  <c r="D104" i="24"/>
  <c r="AL49" i="10"/>
  <c r="F104" i="24"/>
  <c r="AC49" i="10"/>
  <c r="AB49" i="10"/>
  <c r="O49" i="10"/>
  <c r="Q49" i="10"/>
  <c r="AI49" i="10"/>
  <c r="W49" i="10"/>
  <c r="Z49" i="10"/>
  <c r="H49" i="10"/>
  <c r="R49" i="10"/>
  <c r="X49" i="10"/>
  <c r="AA49" i="10"/>
  <c r="G49" i="10"/>
  <c r="J49" i="10"/>
  <c r="C25" i="23"/>
  <c r="F133" i="43" l="1"/>
  <c r="C118" i="24"/>
  <c r="F118" i="24"/>
  <c r="E118" i="24"/>
  <c r="D118" i="24"/>
  <c r="D133" i="43"/>
  <c r="E133" i="43"/>
  <c r="C133" i="43"/>
  <c r="D31" i="17"/>
  <c r="E31" i="17"/>
  <c r="F31" i="17"/>
  <c r="G31" i="17"/>
  <c r="H31" i="17"/>
  <c r="I31" i="17"/>
  <c r="J31" i="17"/>
  <c r="K31" i="17"/>
  <c r="L31" i="17"/>
  <c r="M31" i="17"/>
  <c r="N31" i="17"/>
  <c r="O31" i="17"/>
  <c r="P31" i="17"/>
  <c r="Q31" i="17"/>
  <c r="R31" i="17"/>
  <c r="S31" i="17"/>
  <c r="T31" i="17"/>
  <c r="U31" i="17"/>
  <c r="V31" i="17"/>
  <c r="W31" i="17"/>
  <c r="X31" i="17"/>
  <c r="Y31" i="17"/>
  <c r="Z31" i="17"/>
  <c r="AA31" i="17"/>
  <c r="AB31" i="17"/>
  <c r="AC31" i="17"/>
  <c r="AD31" i="17"/>
  <c r="AE31" i="17"/>
  <c r="AF31" i="17"/>
  <c r="AG31" i="17"/>
  <c r="AH31" i="17"/>
  <c r="AI31" i="17"/>
  <c r="AJ31" i="17"/>
  <c r="AK31" i="17"/>
  <c r="AL31" i="17"/>
  <c r="AM31" i="17"/>
  <c r="AN31" i="17"/>
  <c r="AO31" i="17"/>
  <c r="AP31" i="17"/>
  <c r="AQ31" i="17"/>
  <c r="AR31" i="17"/>
  <c r="AS31" i="17"/>
  <c r="AT31" i="17"/>
  <c r="AU31" i="17"/>
  <c r="AV31" i="17"/>
  <c r="AW31" i="17"/>
  <c r="AX31" i="17"/>
  <c r="AY31" i="17"/>
  <c r="AZ31" i="17"/>
  <c r="BA31" i="17"/>
  <c r="BB31" i="17"/>
  <c r="BC31" i="17"/>
  <c r="BD31" i="17"/>
  <c r="BE31" i="17"/>
  <c r="BF31" i="17"/>
  <c r="BG31" i="17"/>
  <c r="BH31" i="17"/>
  <c r="BI31" i="17"/>
  <c r="BJ31" i="17"/>
  <c r="BK31" i="17"/>
  <c r="BL31" i="17"/>
  <c r="BM31" i="17"/>
  <c r="BN31" i="17"/>
  <c r="BO31" i="17"/>
  <c r="BP31" i="17"/>
  <c r="BQ31" i="17"/>
  <c r="BR31" i="17"/>
  <c r="BS31" i="17"/>
  <c r="BT31" i="17"/>
  <c r="BU31" i="17"/>
  <c r="BV31" i="17"/>
  <c r="BW31" i="17"/>
  <c r="BX31" i="17"/>
  <c r="BY31" i="17"/>
  <c r="BZ31" i="17"/>
  <c r="CA31" i="17"/>
  <c r="CB31" i="17"/>
  <c r="CC31" i="17"/>
  <c r="CD31" i="17"/>
  <c r="CE31" i="17"/>
  <c r="CF31" i="17"/>
  <c r="CG31" i="17"/>
  <c r="CH31" i="17"/>
  <c r="CI31" i="17"/>
  <c r="CJ31" i="17"/>
  <c r="CK31" i="17"/>
  <c r="CL31" i="17"/>
  <c r="CM31" i="17"/>
  <c r="CN31" i="17"/>
  <c r="CO31" i="17"/>
  <c r="CP31" i="17"/>
  <c r="CQ31" i="17"/>
  <c r="CR31" i="17"/>
  <c r="CS31" i="17"/>
  <c r="CT31" i="17"/>
  <c r="CU31" i="17"/>
  <c r="CV31" i="17"/>
  <c r="CW31" i="17"/>
  <c r="CX31" i="17"/>
  <c r="CY31" i="17"/>
  <c r="CZ31" i="17"/>
  <c r="DA31" i="17"/>
  <c r="DB31" i="17"/>
  <c r="DC31" i="17"/>
  <c r="DD31" i="17"/>
  <c r="DE31" i="17"/>
  <c r="DF31" i="17"/>
  <c r="DG31" i="17"/>
  <c r="DH31" i="17"/>
  <c r="DI31" i="17"/>
  <c r="DJ31" i="17"/>
  <c r="DK31" i="17"/>
  <c r="DL31" i="17"/>
  <c r="DM31" i="17"/>
  <c r="DN31" i="17"/>
  <c r="DO31" i="17"/>
  <c r="DP31" i="17"/>
  <c r="DQ31" i="17"/>
  <c r="DR31" i="17"/>
  <c r="DS31" i="17"/>
  <c r="DT31" i="17"/>
  <c r="DU31" i="17"/>
  <c r="DV31" i="17"/>
  <c r="DW31" i="17"/>
  <c r="DX31" i="17"/>
  <c r="DY31" i="17"/>
  <c r="DZ31" i="17"/>
  <c r="EA31" i="17"/>
  <c r="EB31" i="17"/>
  <c r="EC31" i="17"/>
  <c r="ED31" i="17"/>
  <c r="EE31" i="17"/>
  <c r="EF31" i="17"/>
  <c r="EG31" i="17"/>
  <c r="EH31" i="17"/>
  <c r="EI31" i="17"/>
  <c r="EJ31" i="17"/>
  <c r="EK31" i="17"/>
  <c r="EL31" i="17"/>
  <c r="EM31" i="17"/>
  <c r="EN31" i="17"/>
  <c r="EO31" i="17"/>
  <c r="EP31" i="17"/>
  <c r="D33" i="17"/>
  <c r="E33" i="17"/>
  <c r="F33" i="17"/>
  <c r="G33" i="17"/>
  <c r="H33" i="17"/>
  <c r="I33" i="17"/>
  <c r="J33" i="17"/>
  <c r="K33" i="17"/>
  <c r="L33" i="17"/>
  <c r="M33" i="17"/>
  <c r="N33" i="17"/>
  <c r="O33" i="17"/>
  <c r="P33" i="17"/>
  <c r="Q33" i="17"/>
  <c r="R33" i="17"/>
  <c r="S33" i="17"/>
  <c r="T33" i="17"/>
  <c r="U33" i="17"/>
  <c r="V33" i="17"/>
  <c r="W33" i="17"/>
  <c r="X33" i="17"/>
  <c r="Y33" i="17"/>
  <c r="Z33" i="17"/>
  <c r="AA33" i="17"/>
  <c r="AB33" i="17"/>
  <c r="AC33" i="17"/>
  <c r="AD33" i="17"/>
  <c r="AE33" i="17"/>
  <c r="AF33" i="17"/>
  <c r="AG33" i="17"/>
  <c r="AH33" i="17"/>
  <c r="AI33" i="17"/>
  <c r="AJ33" i="17"/>
  <c r="AK33" i="17"/>
  <c r="AL33" i="17"/>
  <c r="AM33" i="17"/>
  <c r="AN33" i="17"/>
  <c r="AO33" i="17"/>
  <c r="AP33" i="17"/>
  <c r="AQ33" i="17"/>
  <c r="AR33" i="17"/>
  <c r="AS33" i="17"/>
  <c r="AT33" i="17"/>
  <c r="AU33" i="17"/>
  <c r="AV33" i="17"/>
  <c r="AW33" i="17"/>
  <c r="AX33" i="17"/>
  <c r="AY33" i="17"/>
  <c r="AZ33" i="17"/>
  <c r="BA33" i="17"/>
  <c r="BB33" i="17"/>
  <c r="BC33" i="17"/>
  <c r="BD33" i="17"/>
  <c r="BE33" i="17"/>
  <c r="BF33" i="17"/>
  <c r="BG33" i="17"/>
  <c r="BH33" i="17"/>
  <c r="BI33" i="17"/>
  <c r="BJ33" i="17"/>
  <c r="BK33" i="17"/>
  <c r="BL33" i="17"/>
  <c r="BM33" i="17"/>
  <c r="BN33" i="17"/>
  <c r="BO33" i="17"/>
  <c r="BP33" i="17"/>
  <c r="BQ33" i="17"/>
  <c r="BR33" i="17"/>
  <c r="BS33" i="17"/>
  <c r="BT33" i="17"/>
  <c r="BU33" i="17"/>
  <c r="BV33" i="17"/>
  <c r="BW33" i="17"/>
  <c r="BX33" i="17"/>
  <c r="BY33" i="17"/>
  <c r="BZ33" i="17"/>
  <c r="CA33" i="17"/>
  <c r="CB33" i="17"/>
  <c r="CC33" i="17"/>
  <c r="CD33" i="17"/>
  <c r="CE33" i="17"/>
  <c r="CF33" i="17"/>
  <c r="CG33" i="17"/>
  <c r="CH33" i="17"/>
  <c r="CI33" i="17"/>
  <c r="CJ33" i="17"/>
  <c r="CK33" i="17"/>
  <c r="CL33" i="17"/>
  <c r="CM33" i="17"/>
  <c r="CN33" i="17"/>
  <c r="CO33" i="17"/>
  <c r="CP33" i="17"/>
  <c r="CQ33" i="17"/>
  <c r="CR33" i="17"/>
  <c r="CS33" i="17"/>
  <c r="CT33" i="17"/>
  <c r="CU33" i="17"/>
  <c r="CV33" i="17"/>
  <c r="CW33" i="17"/>
  <c r="CX33" i="17"/>
  <c r="CY33" i="17"/>
  <c r="CZ33" i="17"/>
  <c r="DA33" i="17"/>
  <c r="DB33" i="17"/>
  <c r="DC33" i="17"/>
  <c r="DD33" i="17"/>
  <c r="DE33" i="17"/>
  <c r="DF33" i="17"/>
  <c r="DG33" i="17"/>
  <c r="DH33" i="17"/>
  <c r="DI33" i="17"/>
  <c r="DJ33" i="17"/>
  <c r="DK33" i="17"/>
  <c r="DL33" i="17"/>
  <c r="DM33" i="17"/>
  <c r="DN33" i="17"/>
  <c r="DO33" i="17"/>
  <c r="DP33" i="17"/>
  <c r="DQ33" i="17"/>
  <c r="DR33" i="17"/>
  <c r="DS33" i="17"/>
  <c r="DT33" i="17"/>
  <c r="DU33" i="17"/>
  <c r="DV33" i="17"/>
  <c r="DW33" i="17"/>
  <c r="DX33" i="17"/>
  <c r="DY33" i="17"/>
  <c r="DZ33" i="17"/>
  <c r="EA33" i="17"/>
  <c r="EB33" i="17"/>
  <c r="EC33" i="17"/>
  <c r="ED33" i="17"/>
  <c r="EE33" i="17"/>
  <c r="EF33" i="17"/>
  <c r="EG33" i="17"/>
  <c r="EH33" i="17"/>
  <c r="EI33" i="17"/>
  <c r="EJ33" i="17"/>
  <c r="EK33" i="17"/>
  <c r="EL33" i="17"/>
  <c r="EM33" i="17"/>
  <c r="EN33" i="17"/>
  <c r="EO33" i="17"/>
  <c r="EP33" i="17"/>
  <c r="D38" i="17"/>
  <c r="E38" i="17"/>
  <c r="F38" i="17"/>
  <c r="G38" i="17"/>
  <c r="H38" i="17"/>
  <c r="I38" i="17"/>
  <c r="J38" i="17"/>
  <c r="K38" i="17"/>
  <c r="L38" i="17"/>
  <c r="M38" i="17"/>
  <c r="N38" i="17"/>
  <c r="O38" i="17"/>
  <c r="P38" i="17"/>
  <c r="Q38" i="17"/>
  <c r="R38" i="17"/>
  <c r="S38" i="17"/>
  <c r="T38" i="17"/>
  <c r="U38" i="17"/>
  <c r="V38" i="17"/>
  <c r="W38" i="17"/>
  <c r="X38" i="17"/>
  <c r="Y38" i="17"/>
  <c r="Z38" i="17"/>
  <c r="AA38" i="17"/>
  <c r="AB38" i="17"/>
  <c r="AC38" i="17"/>
  <c r="AD38" i="17"/>
  <c r="AE38" i="17"/>
  <c r="AF38" i="17"/>
  <c r="AG38" i="17"/>
  <c r="AH38" i="17"/>
  <c r="AI38" i="17"/>
  <c r="AJ38" i="17"/>
  <c r="AK38" i="17"/>
  <c r="AL38" i="17"/>
  <c r="AM38" i="17"/>
  <c r="AN38" i="17"/>
  <c r="AO38" i="17"/>
  <c r="AP38" i="17"/>
  <c r="AQ38" i="17"/>
  <c r="AR38" i="17"/>
  <c r="AS38" i="17"/>
  <c r="AT38" i="17"/>
  <c r="AU38" i="17"/>
  <c r="AV38" i="17"/>
  <c r="AW38" i="17"/>
  <c r="AX38" i="17"/>
  <c r="AY38" i="17"/>
  <c r="AZ38" i="17"/>
  <c r="BA38" i="17"/>
  <c r="BB38" i="17"/>
  <c r="BC38" i="17"/>
  <c r="BD38" i="17"/>
  <c r="BE38" i="17"/>
  <c r="BF38" i="17"/>
  <c r="BG38" i="17"/>
  <c r="BH38" i="17"/>
  <c r="BI38" i="17"/>
  <c r="BJ38" i="17"/>
  <c r="BK38" i="17"/>
  <c r="BL38" i="17"/>
  <c r="BM38" i="17"/>
  <c r="BN38" i="17"/>
  <c r="BO38" i="17"/>
  <c r="BP38" i="17"/>
  <c r="BQ38" i="17"/>
  <c r="BR38" i="17"/>
  <c r="BS38" i="17"/>
  <c r="BT38" i="17"/>
  <c r="BU38" i="17"/>
  <c r="BV38" i="17"/>
  <c r="BW38" i="17"/>
  <c r="BX38" i="17"/>
  <c r="BY38" i="17"/>
  <c r="BZ38" i="17"/>
  <c r="CA38" i="17"/>
  <c r="CB38" i="17"/>
  <c r="CC38" i="17"/>
  <c r="CD38" i="17"/>
  <c r="CE38" i="17"/>
  <c r="CF38" i="17"/>
  <c r="CG38" i="17"/>
  <c r="CH38" i="17"/>
  <c r="CI38" i="17"/>
  <c r="CJ38" i="17"/>
  <c r="CK38" i="17"/>
  <c r="CL38" i="17"/>
  <c r="CM38" i="17"/>
  <c r="CN38" i="17"/>
  <c r="CO38" i="17"/>
  <c r="CP38" i="17"/>
  <c r="CQ38" i="17"/>
  <c r="CR38" i="17"/>
  <c r="CS38" i="17"/>
  <c r="CT38" i="17"/>
  <c r="CU38" i="17"/>
  <c r="CV38" i="17"/>
  <c r="CW38" i="17"/>
  <c r="CX38" i="17"/>
  <c r="CY38" i="17"/>
  <c r="CZ38" i="17"/>
  <c r="DA38" i="17"/>
  <c r="DB38" i="17"/>
  <c r="DC38" i="17"/>
  <c r="DD38" i="17"/>
  <c r="DE38" i="17"/>
  <c r="DF38" i="17"/>
  <c r="DG38" i="17"/>
  <c r="DH38" i="17"/>
  <c r="DI38" i="17"/>
  <c r="DJ38" i="17"/>
  <c r="DK38" i="17"/>
  <c r="DL38" i="17"/>
  <c r="DM38" i="17"/>
  <c r="DN38" i="17"/>
  <c r="DO38" i="17"/>
  <c r="DP38" i="17"/>
  <c r="DQ38" i="17"/>
  <c r="DR38" i="17"/>
  <c r="DS38" i="17"/>
  <c r="DT38" i="17"/>
  <c r="DU38" i="17"/>
  <c r="DV38" i="17"/>
  <c r="DW38" i="17"/>
  <c r="DX38" i="17"/>
  <c r="DY38" i="17"/>
  <c r="DZ38" i="17"/>
  <c r="EA38" i="17"/>
  <c r="EB38" i="17"/>
  <c r="EC38" i="17"/>
  <c r="ED38" i="17"/>
  <c r="EE38" i="17"/>
  <c r="EF38" i="17"/>
  <c r="EG38" i="17"/>
  <c r="EH38" i="17"/>
  <c r="EI38" i="17"/>
  <c r="EJ38" i="17"/>
  <c r="EK38" i="17"/>
  <c r="EL38" i="17"/>
  <c r="EM38" i="17"/>
  <c r="EN38" i="17"/>
  <c r="EO38" i="17"/>
  <c r="EP38" i="17"/>
  <c r="D41" i="17"/>
  <c r="E41" i="17"/>
  <c r="F41" i="17"/>
  <c r="G41" i="17"/>
  <c r="H41" i="17"/>
  <c r="I41" i="17"/>
  <c r="J41" i="17"/>
  <c r="K41" i="17"/>
  <c r="L41" i="17"/>
  <c r="M41" i="17"/>
  <c r="N41" i="17"/>
  <c r="O41" i="17"/>
  <c r="P41" i="17"/>
  <c r="Q41" i="17"/>
  <c r="R41" i="17"/>
  <c r="S41" i="17"/>
  <c r="T41" i="17"/>
  <c r="U41" i="17"/>
  <c r="V41" i="17"/>
  <c r="W41" i="17"/>
  <c r="X41" i="17"/>
  <c r="Y41" i="17"/>
  <c r="Z41" i="17"/>
  <c r="AA41" i="17"/>
  <c r="AB41" i="17"/>
  <c r="AC41" i="17"/>
  <c r="AD41" i="17"/>
  <c r="AE41" i="17"/>
  <c r="AF41" i="17"/>
  <c r="AG41" i="17"/>
  <c r="AH41" i="17"/>
  <c r="AI41" i="17"/>
  <c r="AJ41" i="17"/>
  <c r="AK41" i="17"/>
  <c r="AL41" i="17"/>
  <c r="AM41" i="17"/>
  <c r="AN41" i="17"/>
  <c r="AO41" i="17"/>
  <c r="AP41" i="17"/>
  <c r="AQ41" i="17"/>
  <c r="AR41" i="17"/>
  <c r="AS41" i="17"/>
  <c r="AT41" i="17"/>
  <c r="AU41" i="17"/>
  <c r="AV41" i="17"/>
  <c r="AW41" i="17"/>
  <c r="AX41" i="17"/>
  <c r="AY41" i="17"/>
  <c r="AZ41" i="17"/>
  <c r="BA41" i="17"/>
  <c r="BB41" i="17"/>
  <c r="BC41" i="17"/>
  <c r="BD41" i="17"/>
  <c r="BE41" i="17"/>
  <c r="BF41" i="17"/>
  <c r="BG41" i="17"/>
  <c r="BH41" i="17"/>
  <c r="BI41" i="17"/>
  <c r="BJ41" i="17"/>
  <c r="BK41" i="17"/>
  <c r="BL41" i="17"/>
  <c r="BM41" i="17"/>
  <c r="BN41" i="17"/>
  <c r="BO41" i="17"/>
  <c r="BP41" i="17"/>
  <c r="BQ41" i="17"/>
  <c r="BR41" i="17"/>
  <c r="BS41" i="17"/>
  <c r="BT41" i="17"/>
  <c r="BU41" i="17"/>
  <c r="BV41" i="17"/>
  <c r="BW41" i="17"/>
  <c r="BX41" i="17"/>
  <c r="BY41" i="17"/>
  <c r="BZ41" i="17"/>
  <c r="CA41" i="17"/>
  <c r="CB41" i="17"/>
  <c r="CC41" i="17"/>
  <c r="CD41" i="17"/>
  <c r="CE41" i="17"/>
  <c r="CF41" i="17"/>
  <c r="CG41" i="17"/>
  <c r="CH41" i="17"/>
  <c r="CI41" i="17"/>
  <c r="CJ41" i="17"/>
  <c r="CK41" i="17"/>
  <c r="CL41" i="17"/>
  <c r="CM41" i="17"/>
  <c r="CN41" i="17"/>
  <c r="CO41" i="17"/>
  <c r="CP41" i="17"/>
  <c r="CQ41" i="17"/>
  <c r="CR41" i="17"/>
  <c r="CS41" i="17"/>
  <c r="CT41" i="17"/>
  <c r="CU41" i="17"/>
  <c r="CV41" i="17"/>
  <c r="CW41" i="17"/>
  <c r="CX41" i="17"/>
  <c r="CY41" i="17"/>
  <c r="CZ41" i="17"/>
  <c r="DA41" i="17"/>
  <c r="DB41" i="17"/>
  <c r="DC41" i="17"/>
  <c r="DD41" i="17"/>
  <c r="DE41" i="17"/>
  <c r="DF41" i="17"/>
  <c r="DG41" i="17"/>
  <c r="DH41" i="17"/>
  <c r="DI41" i="17"/>
  <c r="DJ41" i="17"/>
  <c r="DK41" i="17"/>
  <c r="DL41" i="17"/>
  <c r="DM41" i="17"/>
  <c r="DN41" i="17"/>
  <c r="DO41" i="17"/>
  <c r="DP41" i="17"/>
  <c r="DQ41" i="17"/>
  <c r="DR41" i="17"/>
  <c r="DS41" i="17"/>
  <c r="DT41" i="17"/>
  <c r="DU41" i="17"/>
  <c r="DV41" i="17"/>
  <c r="DW41" i="17"/>
  <c r="DX41" i="17"/>
  <c r="DY41" i="17"/>
  <c r="DZ41" i="17"/>
  <c r="EA41" i="17"/>
  <c r="EB41" i="17"/>
  <c r="EC41" i="17"/>
  <c r="ED41" i="17"/>
  <c r="EE41" i="17"/>
  <c r="EF41" i="17"/>
  <c r="EG41" i="17"/>
  <c r="EH41" i="17"/>
  <c r="EI41" i="17"/>
  <c r="EK41" i="17"/>
  <c r="EL41" i="17"/>
  <c r="EM41" i="17"/>
  <c r="EN41" i="17"/>
  <c r="EO41" i="17"/>
  <c r="EP41" i="17"/>
  <c r="D44" i="17"/>
  <c r="E44" i="17"/>
  <c r="F44" i="17"/>
  <c r="G44" i="17"/>
  <c r="H44" i="17"/>
  <c r="I44" i="17"/>
  <c r="J44" i="17"/>
  <c r="K44" i="17"/>
  <c r="L44" i="17"/>
  <c r="M44" i="17"/>
  <c r="N44" i="17"/>
  <c r="O44" i="17"/>
  <c r="P44" i="17"/>
  <c r="Q44" i="17"/>
  <c r="R44" i="17"/>
  <c r="S44" i="17"/>
  <c r="T44" i="17"/>
  <c r="U44" i="17"/>
  <c r="V44" i="17"/>
  <c r="W44" i="17"/>
  <c r="X44" i="17"/>
  <c r="Y44" i="17"/>
  <c r="Z44" i="17"/>
  <c r="AA44" i="17"/>
  <c r="AB44" i="17"/>
  <c r="AC44" i="17"/>
  <c r="AD44" i="17"/>
  <c r="AE44" i="17"/>
  <c r="AF44" i="17"/>
  <c r="AG44" i="17"/>
  <c r="AH44" i="17"/>
  <c r="AI44" i="17"/>
  <c r="AJ44" i="17"/>
  <c r="AK44" i="17"/>
  <c r="AL44" i="17"/>
  <c r="AM44" i="17"/>
  <c r="AN44" i="17"/>
  <c r="AO44" i="17"/>
  <c r="AP44" i="17"/>
  <c r="AQ44" i="17"/>
  <c r="AR44" i="17"/>
  <c r="AS44" i="17"/>
  <c r="AT44" i="17"/>
  <c r="AU44" i="17"/>
  <c r="AV44" i="17"/>
  <c r="AW44" i="17"/>
  <c r="AX44" i="17"/>
  <c r="AY44" i="17"/>
  <c r="AZ44" i="17"/>
  <c r="BA44" i="17"/>
  <c r="BB44" i="17"/>
  <c r="BC44" i="17"/>
  <c r="BD44" i="17"/>
  <c r="BE44" i="17"/>
  <c r="BF44" i="17"/>
  <c r="BG44" i="17"/>
  <c r="BH44" i="17"/>
  <c r="BI44" i="17"/>
  <c r="BJ44" i="17"/>
  <c r="BK44" i="17"/>
  <c r="BL44" i="17"/>
  <c r="BM44" i="17"/>
  <c r="BN44" i="17"/>
  <c r="BO44" i="17"/>
  <c r="BP44" i="17"/>
  <c r="BQ44" i="17"/>
  <c r="BR44" i="17"/>
  <c r="BS44" i="17"/>
  <c r="BT44" i="17"/>
  <c r="BU44" i="17"/>
  <c r="BV44" i="17"/>
  <c r="BW44" i="17"/>
  <c r="BX44" i="17"/>
  <c r="BY44" i="17"/>
  <c r="BZ44" i="17"/>
  <c r="CA44" i="17"/>
  <c r="CB44" i="17"/>
  <c r="CC44" i="17"/>
  <c r="CD44" i="17"/>
  <c r="CE44" i="17"/>
  <c r="CF44" i="17"/>
  <c r="CG44" i="17"/>
  <c r="CH44" i="17"/>
  <c r="CI44" i="17"/>
  <c r="CJ44" i="17"/>
  <c r="CK44" i="17"/>
  <c r="CL44" i="17"/>
  <c r="CM44" i="17"/>
  <c r="CN44" i="17"/>
  <c r="CO44" i="17"/>
  <c r="CP44" i="17"/>
  <c r="CQ44" i="17"/>
  <c r="CR44" i="17"/>
  <c r="CS44" i="17"/>
  <c r="CT44" i="17"/>
  <c r="CU44" i="17"/>
  <c r="CV44" i="17"/>
  <c r="CW44" i="17"/>
  <c r="CX44" i="17"/>
  <c r="CY44" i="17"/>
  <c r="CZ44" i="17"/>
  <c r="DA44" i="17"/>
  <c r="DB44" i="17"/>
  <c r="DC44" i="17"/>
  <c r="DD44" i="17"/>
  <c r="DE44" i="17"/>
  <c r="DF44" i="17"/>
  <c r="DG44" i="17"/>
  <c r="DH44" i="17"/>
  <c r="DI44" i="17"/>
  <c r="DJ44" i="17"/>
  <c r="DK44" i="17"/>
  <c r="DL44" i="17"/>
  <c r="DM44" i="17"/>
  <c r="DN44" i="17"/>
  <c r="DO44" i="17"/>
  <c r="DP44" i="17"/>
  <c r="DQ44" i="17"/>
  <c r="DR44" i="17"/>
  <c r="DS44" i="17"/>
  <c r="DT44" i="17"/>
  <c r="DU44" i="17"/>
  <c r="DV44" i="17"/>
  <c r="DW44" i="17"/>
  <c r="DX44" i="17"/>
  <c r="DY44" i="17"/>
  <c r="DZ44" i="17"/>
  <c r="EA44" i="17"/>
  <c r="EB44" i="17"/>
  <c r="EC44" i="17"/>
  <c r="ED44" i="17"/>
  <c r="EE44" i="17"/>
  <c r="EF44" i="17"/>
  <c r="EG44" i="17"/>
  <c r="EH44" i="17"/>
  <c r="EI44" i="17"/>
  <c r="EJ44" i="17"/>
  <c r="EK44" i="17"/>
  <c r="EL44" i="17"/>
  <c r="EM44" i="17"/>
  <c r="EN44" i="17"/>
  <c r="EO44" i="17"/>
  <c r="EP44" i="17"/>
  <c r="C31" i="17"/>
  <c r="C33" i="17"/>
  <c r="C38" i="17"/>
  <c r="C41" i="17"/>
  <c r="C44" i="17"/>
  <c r="C3" i="17" l="1"/>
  <c r="C28" i="17" s="1"/>
  <c r="D3" i="17"/>
  <c r="D28" i="17" s="1"/>
  <c r="E3" i="17"/>
  <c r="E28" i="17" s="1"/>
  <c r="F3" i="17"/>
  <c r="F28" i="17" s="1"/>
  <c r="G3" i="17"/>
  <c r="G28" i="17" s="1"/>
  <c r="H3" i="17"/>
  <c r="H28" i="17" s="1"/>
  <c r="I3" i="17"/>
  <c r="I28" i="17" s="1"/>
  <c r="J3" i="17"/>
  <c r="J28" i="17" s="1"/>
  <c r="K3" i="17"/>
  <c r="K28" i="17" s="1"/>
  <c r="L3" i="17"/>
  <c r="L28" i="17" s="1"/>
  <c r="M3" i="17"/>
  <c r="M28" i="17" s="1"/>
  <c r="N3" i="17"/>
  <c r="N28" i="17" s="1"/>
  <c r="O3" i="17"/>
  <c r="O28" i="17" s="1"/>
  <c r="P3" i="17"/>
  <c r="P28" i="17" s="1"/>
  <c r="Q3" i="17"/>
  <c r="Q28" i="17" s="1"/>
  <c r="R3" i="17"/>
  <c r="R28" i="17" s="1"/>
  <c r="S3" i="17"/>
  <c r="S28" i="17" s="1"/>
  <c r="T3" i="17"/>
  <c r="T28" i="17" s="1"/>
  <c r="U3" i="17"/>
  <c r="U28" i="17" s="1"/>
  <c r="V3" i="17"/>
  <c r="V28" i="17" s="1"/>
  <c r="W3" i="17"/>
  <c r="W28" i="17" s="1"/>
  <c r="X3" i="17"/>
  <c r="X28" i="17" s="1"/>
  <c r="Y3" i="17"/>
  <c r="Y28" i="17" s="1"/>
  <c r="Z3" i="17"/>
  <c r="Z28" i="17" s="1"/>
  <c r="AA3" i="17"/>
  <c r="AA28" i="17" s="1"/>
  <c r="AB3" i="17"/>
  <c r="AB28" i="17" s="1"/>
  <c r="AC3" i="17"/>
  <c r="AC28" i="17" s="1"/>
  <c r="AD3" i="17"/>
  <c r="AD28" i="17" s="1"/>
  <c r="AE3" i="17"/>
  <c r="AE28" i="17" s="1"/>
  <c r="AF3" i="17"/>
  <c r="AF28" i="17" s="1"/>
  <c r="AG3" i="17"/>
  <c r="AG28" i="17" s="1"/>
  <c r="AH3" i="17"/>
  <c r="AH28" i="17" s="1"/>
  <c r="AI3" i="17"/>
  <c r="AI28" i="17" s="1"/>
  <c r="AJ3" i="17"/>
  <c r="AJ28" i="17" s="1"/>
  <c r="AK3" i="17"/>
  <c r="AK28" i="17" s="1"/>
  <c r="AL3" i="17"/>
  <c r="AL28" i="17" s="1"/>
  <c r="AM3" i="17"/>
  <c r="AM28" i="17" s="1"/>
  <c r="AN3" i="17"/>
  <c r="AN28" i="17" s="1"/>
  <c r="AO3" i="17"/>
  <c r="AO28" i="17" s="1"/>
  <c r="AP3" i="17"/>
  <c r="AP28" i="17" s="1"/>
  <c r="AQ3" i="17"/>
  <c r="AQ28" i="17" s="1"/>
  <c r="AR3" i="17"/>
  <c r="AR28" i="17" s="1"/>
  <c r="AS3" i="17"/>
  <c r="AS28" i="17" s="1"/>
  <c r="AT3" i="17"/>
  <c r="AT28" i="17" s="1"/>
  <c r="AU3" i="17"/>
  <c r="AU28" i="17" s="1"/>
  <c r="AV3" i="17"/>
  <c r="AV28" i="17" s="1"/>
  <c r="AW3" i="17"/>
  <c r="AW28" i="17" s="1"/>
  <c r="AX3" i="17"/>
  <c r="AX28" i="17" s="1"/>
  <c r="AY3" i="17"/>
  <c r="AY28" i="17" s="1"/>
  <c r="AZ3" i="17"/>
  <c r="AZ28" i="17" s="1"/>
  <c r="BA3" i="17"/>
  <c r="BA28" i="17" s="1"/>
  <c r="BB3" i="17"/>
  <c r="BB28" i="17" s="1"/>
  <c r="BC3" i="17"/>
  <c r="BC28" i="17" s="1"/>
  <c r="BD3" i="17"/>
  <c r="BD28" i="17" s="1"/>
  <c r="BE3" i="17"/>
  <c r="BE28" i="17" s="1"/>
  <c r="BF3" i="17"/>
  <c r="BF28" i="17" s="1"/>
  <c r="BG3" i="17"/>
  <c r="BG28" i="17" s="1"/>
  <c r="BH3" i="17"/>
  <c r="BH28" i="17" s="1"/>
  <c r="BI3" i="17"/>
  <c r="BI28" i="17" s="1"/>
  <c r="BJ3" i="17"/>
  <c r="BJ28" i="17" s="1"/>
  <c r="BK3" i="17"/>
  <c r="BK28" i="17" s="1"/>
  <c r="BL3" i="17"/>
  <c r="BL28" i="17" s="1"/>
  <c r="BM3" i="17"/>
  <c r="BM28" i="17" s="1"/>
  <c r="BN3" i="17"/>
  <c r="BN28" i="17" s="1"/>
  <c r="BO3" i="17"/>
  <c r="BO28" i="17" s="1"/>
  <c r="BP3" i="17"/>
  <c r="BP28" i="17" s="1"/>
  <c r="BQ3" i="17"/>
  <c r="BQ28" i="17" s="1"/>
  <c r="BR3" i="17"/>
  <c r="BR28" i="17" s="1"/>
  <c r="BS3" i="17"/>
  <c r="BS28" i="17" s="1"/>
  <c r="BT3" i="17"/>
  <c r="BT28" i="17" s="1"/>
  <c r="BU3" i="17"/>
  <c r="BU28" i="17" s="1"/>
  <c r="BV3" i="17"/>
  <c r="BV28" i="17" s="1"/>
  <c r="BW3" i="17"/>
  <c r="BW28" i="17" s="1"/>
  <c r="BX3" i="17"/>
  <c r="BX28" i="17" s="1"/>
  <c r="BY3" i="17"/>
  <c r="BY28" i="17" s="1"/>
  <c r="BZ3" i="17"/>
  <c r="BZ28" i="17" s="1"/>
  <c r="CA3" i="17"/>
  <c r="CA28" i="17" s="1"/>
  <c r="CB3" i="17"/>
  <c r="CB28" i="17" s="1"/>
  <c r="CC3" i="17"/>
  <c r="CC28" i="17" s="1"/>
  <c r="CD3" i="17"/>
  <c r="CD28" i="17" s="1"/>
  <c r="CE3" i="17"/>
  <c r="CE28" i="17" s="1"/>
  <c r="CF3" i="17"/>
  <c r="CF28" i="17" s="1"/>
  <c r="CG3" i="17"/>
  <c r="CG28" i="17" s="1"/>
  <c r="CH3" i="17"/>
  <c r="CH28" i="17" s="1"/>
  <c r="CI3" i="17"/>
  <c r="CI28" i="17" s="1"/>
  <c r="CJ3" i="17"/>
  <c r="CJ28" i="17" s="1"/>
  <c r="CK3" i="17"/>
  <c r="CK28" i="17" s="1"/>
  <c r="CL3" i="17"/>
  <c r="CL28" i="17" s="1"/>
  <c r="CM3" i="17"/>
  <c r="CM28" i="17" s="1"/>
  <c r="CN3" i="17"/>
  <c r="CN28" i="17" s="1"/>
  <c r="CO3" i="17"/>
  <c r="CO28" i="17" s="1"/>
  <c r="CP3" i="17"/>
  <c r="CP28" i="17" s="1"/>
  <c r="CQ3" i="17"/>
  <c r="CQ28" i="17" s="1"/>
  <c r="CR3" i="17"/>
  <c r="CR28" i="17" s="1"/>
  <c r="CS3" i="17"/>
  <c r="CS28" i="17" s="1"/>
  <c r="CT3" i="17"/>
  <c r="CT28" i="17" s="1"/>
  <c r="CU3" i="17"/>
  <c r="CU28" i="17" s="1"/>
  <c r="CV3" i="17"/>
  <c r="CV28" i="17" s="1"/>
  <c r="CW3" i="17"/>
  <c r="CW28" i="17" s="1"/>
  <c r="CX3" i="17"/>
  <c r="CX28" i="17" s="1"/>
  <c r="CY3" i="17"/>
  <c r="CY28" i="17" s="1"/>
  <c r="CZ3" i="17"/>
  <c r="CZ28" i="17" s="1"/>
  <c r="DA3" i="17"/>
  <c r="DA28" i="17" s="1"/>
  <c r="DB3" i="17"/>
  <c r="DB28" i="17" s="1"/>
  <c r="DC3" i="17"/>
  <c r="DC28" i="17" s="1"/>
  <c r="DD3" i="17"/>
  <c r="DD28" i="17" s="1"/>
  <c r="DE3" i="17"/>
  <c r="DE28" i="17" s="1"/>
  <c r="DF3" i="17"/>
  <c r="DF28" i="17" s="1"/>
  <c r="DG3" i="17"/>
  <c r="DG28" i="17" s="1"/>
  <c r="DH3" i="17"/>
  <c r="DH28" i="17" s="1"/>
  <c r="DI3" i="17"/>
  <c r="DI28" i="17" s="1"/>
  <c r="DJ3" i="17"/>
  <c r="DJ28" i="17" s="1"/>
  <c r="DK3" i="17"/>
  <c r="DK28" i="17" s="1"/>
  <c r="DL3" i="17"/>
  <c r="DL28" i="17" s="1"/>
  <c r="DM3" i="17"/>
  <c r="DM28" i="17" s="1"/>
  <c r="DN3" i="17"/>
  <c r="DN28" i="17" s="1"/>
  <c r="DO3" i="17"/>
  <c r="DO28" i="17" s="1"/>
  <c r="DP3" i="17"/>
  <c r="DP28" i="17" s="1"/>
  <c r="DQ3" i="17"/>
  <c r="DQ28" i="17" s="1"/>
  <c r="DR3" i="17"/>
  <c r="DR28" i="17" s="1"/>
  <c r="DS3" i="17"/>
  <c r="DS28" i="17" s="1"/>
  <c r="DT3" i="17"/>
  <c r="DT28" i="17" s="1"/>
  <c r="DU3" i="17"/>
  <c r="DU28" i="17" s="1"/>
  <c r="DV3" i="17"/>
  <c r="DV28" i="17" s="1"/>
  <c r="DW3" i="17"/>
  <c r="DW28" i="17" s="1"/>
  <c r="DX3" i="17"/>
  <c r="DX28" i="17" s="1"/>
  <c r="DY3" i="17"/>
  <c r="DY28" i="17" s="1"/>
  <c r="DZ3" i="17"/>
  <c r="DZ28" i="17" s="1"/>
  <c r="EA3" i="17"/>
  <c r="EA28" i="17" s="1"/>
  <c r="EB3" i="17"/>
  <c r="EB28" i="17" s="1"/>
  <c r="EC3" i="17"/>
  <c r="EC28" i="17" s="1"/>
  <c r="ED3" i="17"/>
  <c r="ED28" i="17" s="1"/>
  <c r="EE3" i="17"/>
  <c r="EE28" i="17" s="1"/>
  <c r="EF3" i="17"/>
  <c r="EF28" i="17" s="1"/>
  <c r="EG3" i="17"/>
  <c r="EG28" i="17" s="1"/>
  <c r="EH3" i="17"/>
  <c r="EH28" i="17" s="1"/>
  <c r="EI3" i="17"/>
  <c r="EI28" i="17" s="1"/>
  <c r="EJ3" i="17"/>
  <c r="EJ28" i="17" s="1"/>
  <c r="EK3" i="17"/>
  <c r="EK28" i="17" s="1"/>
  <c r="EL3" i="17"/>
  <c r="EL28" i="17" s="1"/>
  <c r="EM3" i="17"/>
  <c r="EM28" i="17" s="1"/>
  <c r="EN3" i="17"/>
  <c r="EN28" i="17" s="1"/>
  <c r="EO3" i="17"/>
  <c r="EO28" i="17" s="1"/>
  <c r="EP3" i="17"/>
  <c r="EP28" i="17" s="1"/>
  <c r="C24" i="17" l="1"/>
  <c r="F136" i="24" l="1"/>
  <c r="F153" i="24" s="1"/>
  <c r="E136" i="24"/>
  <c r="E153" i="24" s="1"/>
  <c r="D136" i="24"/>
  <c r="D153" i="24" s="1"/>
  <c r="C136" i="24"/>
  <c r="C153" i="24" s="1"/>
  <c r="F139" i="43"/>
  <c r="F157" i="43" s="1"/>
  <c r="E139" i="43"/>
  <c r="E157" i="43" s="1"/>
  <c r="D139" i="43"/>
  <c r="D157" i="43" s="1"/>
  <c r="C139" i="43"/>
  <c r="C157" i="43" s="1"/>
  <c r="AL34" i="15"/>
  <c r="AK34" i="15"/>
  <c r="AJ34" i="15"/>
  <c r="AI34" i="15"/>
  <c r="AH34" i="15"/>
  <c r="AG34" i="15"/>
  <c r="AF34" i="15"/>
  <c r="AE34" i="15"/>
  <c r="AD34" i="15"/>
  <c r="AC34" i="15"/>
  <c r="AB34" i="15"/>
  <c r="AA34" i="15"/>
  <c r="Z34" i="15"/>
  <c r="Y34" i="15"/>
  <c r="X34" i="15"/>
  <c r="W34" i="15"/>
  <c r="V34" i="15"/>
  <c r="U34" i="15"/>
  <c r="T34" i="15"/>
  <c r="S34" i="15"/>
  <c r="R34" i="15"/>
  <c r="Q34" i="15"/>
  <c r="P34" i="15"/>
  <c r="O34" i="15"/>
  <c r="N34" i="15"/>
  <c r="M34" i="15"/>
  <c r="L34" i="15"/>
  <c r="K34" i="15"/>
  <c r="J34" i="15"/>
  <c r="I34" i="15"/>
  <c r="H34" i="15"/>
  <c r="G34" i="15"/>
  <c r="F34" i="15"/>
  <c r="E34" i="15"/>
  <c r="D34" i="15"/>
  <c r="C34" i="15"/>
  <c r="AL11" i="13"/>
  <c r="AK11" i="13"/>
  <c r="AJ11" i="13"/>
  <c r="AI11" i="13"/>
  <c r="AH11" i="13"/>
  <c r="AG11" i="13"/>
  <c r="AF11" i="13"/>
  <c r="AE11" i="13"/>
  <c r="AD11" i="13"/>
  <c r="AC11" i="13"/>
  <c r="AB11" i="13"/>
  <c r="AA11" i="13"/>
  <c r="Z11" i="13"/>
  <c r="Y11" i="13"/>
  <c r="X11" i="13"/>
  <c r="W11" i="13"/>
  <c r="V11" i="13"/>
  <c r="U11" i="13"/>
  <c r="T11" i="13"/>
  <c r="S11" i="13"/>
  <c r="R11" i="13"/>
  <c r="Q11" i="13"/>
  <c r="P11" i="13"/>
  <c r="O11" i="13"/>
  <c r="N11" i="13"/>
  <c r="M11" i="13"/>
  <c r="L11" i="13"/>
  <c r="K11" i="13"/>
  <c r="J11" i="13"/>
  <c r="I11" i="13"/>
  <c r="H11" i="13"/>
  <c r="G11" i="13"/>
  <c r="F11" i="13"/>
  <c r="E11" i="13"/>
  <c r="D11" i="13"/>
  <c r="C11" i="13"/>
  <c r="AL5" i="13"/>
  <c r="AK5" i="13"/>
  <c r="AJ5" i="13"/>
  <c r="AI5" i="13"/>
  <c r="AH5" i="13"/>
  <c r="AG5" i="13"/>
  <c r="AF5" i="13"/>
  <c r="AE5" i="13"/>
  <c r="AD5" i="13"/>
  <c r="AC5" i="13"/>
  <c r="AB5" i="13"/>
  <c r="AA5" i="13"/>
  <c r="Z5" i="13"/>
  <c r="Y5" i="13"/>
  <c r="X5" i="13"/>
  <c r="W5" i="13"/>
  <c r="V5" i="13"/>
  <c r="U5" i="13"/>
  <c r="T5" i="13"/>
  <c r="S5" i="13"/>
  <c r="R5" i="13"/>
  <c r="Q5" i="13"/>
  <c r="P5" i="13"/>
  <c r="O5" i="13"/>
  <c r="N5" i="13"/>
  <c r="M5" i="13"/>
  <c r="L5" i="13"/>
  <c r="K5" i="13"/>
  <c r="J5" i="13"/>
  <c r="I5" i="13"/>
  <c r="H5" i="13"/>
  <c r="G5" i="13"/>
  <c r="F5" i="13"/>
  <c r="E5" i="13"/>
  <c r="D5" i="13"/>
  <c r="C5" i="13"/>
  <c r="AL43" i="13"/>
  <c r="AK43" i="13"/>
  <c r="AJ43" i="13"/>
  <c r="AI43" i="13"/>
  <c r="AH43" i="13"/>
  <c r="AG43" i="13"/>
  <c r="AF43" i="13"/>
  <c r="AE43" i="13"/>
  <c r="AD43" i="13"/>
  <c r="AC43" i="13"/>
  <c r="AB43" i="13"/>
  <c r="AA43" i="13"/>
  <c r="Z43" i="13"/>
  <c r="Y43" i="13"/>
  <c r="X43" i="13"/>
  <c r="W43" i="13"/>
  <c r="V43" i="13"/>
  <c r="U43" i="13"/>
  <c r="T43" i="13"/>
  <c r="S43" i="13"/>
  <c r="R43" i="13"/>
  <c r="Q43" i="13"/>
  <c r="P43" i="13"/>
  <c r="O43" i="13"/>
  <c r="N43" i="13"/>
  <c r="M43" i="13"/>
  <c r="L43" i="13"/>
  <c r="K43" i="13"/>
  <c r="J43" i="13"/>
  <c r="I43" i="13"/>
  <c r="H43" i="13"/>
  <c r="G43" i="13"/>
  <c r="F43" i="13"/>
  <c r="E43" i="13"/>
  <c r="D43" i="13"/>
  <c r="C43" i="13"/>
  <c r="AE15" i="15" l="1"/>
  <c r="W15" i="15"/>
  <c r="G15" i="15"/>
  <c r="P15" i="15"/>
  <c r="AF15" i="15"/>
  <c r="H15" i="15"/>
  <c r="X15" i="15"/>
  <c r="C122" i="24"/>
  <c r="C137" i="43"/>
  <c r="C123" i="24"/>
  <c r="C138" i="43"/>
  <c r="C128" i="24"/>
  <c r="C129" i="24"/>
  <c r="C130" i="24"/>
  <c r="C150" i="24" s="1"/>
  <c r="C141" i="43"/>
  <c r="C159" i="43" s="1"/>
  <c r="C131" i="24"/>
  <c r="C151" i="24" s="1"/>
  <c r="C133" i="24"/>
  <c r="C134" i="24"/>
  <c r="C139" i="24"/>
  <c r="C140" i="24"/>
  <c r="C141" i="24"/>
  <c r="C155" i="24" s="1"/>
  <c r="C146" i="43"/>
  <c r="C164" i="43" s="1"/>
  <c r="C142" i="24"/>
  <c r="C156" i="24" s="1"/>
  <c r="C147" i="43"/>
  <c r="C165" i="43" s="1"/>
  <c r="D122" i="24"/>
  <c r="D137" i="43"/>
  <c r="E122" i="24"/>
  <c r="E137" i="43"/>
  <c r="F122" i="24"/>
  <c r="F137" i="43"/>
  <c r="D123" i="24"/>
  <c r="D138" i="43"/>
  <c r="E123" i="24"/>
  <c r="E138" i="43"/>
  <c r="F123" i="24"/>
  <c r="F138" i="43"/>
  <c r="D128" i="24"/>
  <c r="E128" i="24"/>
  <c r="F128" i="24"/>
  <c r="D129" i="24"/>
  <c r="E129" i="24"/>
  <c r="F129" i="24"/>
  <c r="D130" i="24"/>
  <c r="D150" i="24" s="1"/>
  <c r="D141" i="43"/>
  <c r="D159" i="43" s="1"/>
  <c r="E130" i="24"/>
  <c r="E150" i="24" s="1"/>
  <c r="E141" i="43"/>
  <c r="E159" i="43" s="1"/>
  <c r="F130" i="24"/>
  <c r="F150" i="24" s="1"/>
  <c r="F141" i="43"/>
  <c r="F159" i="43" s="1"/>
  <c r="D131" i="24"/>
  <c r="D151" i="24" s="1"/>
  <c r="E131" i="24"/>
  <c r="E151" i="24" s="1"/>
  <c r="F131" i="24"/>
  <c r="F151" i="24" s="1"/>
  <c r="D133" i="24"/>
  <c r="E133" i="24"/>
  <c r="F133" i="24"/>
  <c r="D134" i="24"/>
  <c r="E134" i="24"/>
  <c r="F134" i="24"/>
  <c r="D139" i="24"/>
  <c r="E139" i="24"/>
  <c r="F139" i="24"/>
  <c r="D140" i="24"/>
  <c r="E140" i="24"/>
  <c r="F140" i="24"/>
  <c r="D141" i="24"/>
  <c r="D155" i="24" s="1"/>
  <c r="D146" i="43"/>
  <c r="D164" i="43" s="1"/>
  <c r="E141" i="24"/>
  <c r="E155" i="24" s="1"/>
  <c r="E146" i="43"/>
  <c r="E164" i="43" s="1"/>
  <c r="F141" i="24"/>
  <c r="F155" i="24" s="1"/>
  <c r="F146" i="43"/>
  <c r="F164" i="43" s="1"/>
  <c r="D142" i="24"/>
  <c r="D156" i="24" s="1"/>
  <c r="D147" i="43"/>
  <c r="D165" i="43" s="1"/>
  <c r="E142" i="24"/>
  <c r="E156" i="24" s="1"/>
  <c r="E147" i="43"/>
  <c r="E165" i="43" s="1"/>
  <c r="F142" i="24"/>
  <c r="F156" i="24" s="1"/>
  <c r="F147" i="43"/>
  <c r="F165" i="43" s="1"/>
  <c r="E126" i="24"/>
  <c r="C126" i="24"/>
  <c r="E125" i="24"/>
  <c r="D125" i="24"/>
  <c r="F126" i="24"/>
  <c r="C125" i="24"/>
  <c r="F125" i="24"/>
  <c r="D126" i="24"/>
  <c r="AC15" i="15"/>
  <c r="AK15" i="15"/>
  <c r="J24" i="13"/>
  <c r="H24" i="13"/>
  <c r="P24" i="13"/>
  <c r="X24" i="13"/>
  <c r="AF24" i="13"/>
  <c r="Y24" i="13"/>
  <c r="R24" i="13"/>
  <c r="AH24" i="13"/>
  <c r="W24" i="13"/>
  <c r="V24" i="13"/>
  <c r="R15" i="15"/>
  <c r="Z15" i="15"/>
  <c r="AH15" i="15"/>
  <c r="U24" i="13"/>
  <c r="AK24" i="13"/>
  <c r="V15" i="15"/>
  <c r="AD15" i="15"/>
  <c r="AL15" i="15"/>
  <c r="F152" i="43" s="1"/>
  <c r="Q24" i="13"/>
  <c r="AL24" i="13"/>
  <c r="I15" i="15"/>
  <c r="Q15" i="15"/>
  <c r="Y15" i="15"/>
  <c r="AG15" i="15"/>
  <c r="AI15" i="15"/>
  <c r="F15" i="15"/>
  <c r="N15" i="15"/>
  <c r="F24" i="13"/>
  <c r="G24" i="13"/>
  <c r="O24" i="13"/>
  <c r="AE24" i="13"/>
  <c r="I24" i="13"/>
  <c r="AG24" i="13"/>
  <c r="O15" i="15"/>
  <c r="E24" i="13"/>
  <c r="C15" i="15"/>
  <c r="E15" i="15"/>
  <c r="K15" i="15"/>
  <c r="M15" i="15"/>
  <c r="S15" i="15"/>
  <c r="AA15" i="15"/>
  <c r="J15" i="15"/>
  <c r="AJ15" i="15"/>
  <c r="AB15" i="15"/>
  <c r="L15" i="15"/>
  <c r="D15" i="15"/>
  <c r="T15" i="15"/>
  <c r="U15" i="15"/>
  <c r="C24" i="13"/>
  <c r="Z24" i="13"/>
  <c r="K24" i="13"/>
  <c r="AA24" i="13"/>
  <c r="M24" i="13"/>
  <c r="AC24" i="13"/>
  <c r="S24" i="13"/>
  <c r="N24" i="13"/>
  <c r="AD24" i="13"/>
  <c r="AI24" i="13"/>
  <c r="D24" i="13"/>
  <c r="L24" i="13"/>
  <c r="T24" i="13"/>
  <c r="AB24" i="13"/>
  <c r="AJ24" i="13"/>
  <c r="E148" i="24" l="1"/>
  <c r="F149" i="24"/>
  <c r="C148" i="24"/>
  <c r="G40" i="15"/>
  <c r="AE40" i="15"/>
  <c r="W40" i="15"/>
  <c r="AF40" i="15"/>
  <c r="X40" i="15"/>
  <c r="H40" i="15"/>
  <c r="D154" i="24"/>
  <c r="F152" i="24"/>
  <c r="D147" i="24"/>
  <c r="Q40" i="15"/>
  <c r="F154" i="24"/>
  <c r="D152" i="24"/>
  <c r="D149" i="24"/>
  <c r="F147" i="24"/>
  <c r="E154" i="24"/>
  <c r="E147" i="24"/>
  <c r="C154" i="24"/>
  <c r="C147" i="24"/>
  <c r="P40" i="15"/>
  <c r="F148" i="24"/>
  <c r="E149" i="24"/>
  <c r="C152" i="24"/>
  <c r="C149" i="24"/>
  <c r="J40" i="15"/>
  <c r="E152" i="24"/>
  <c r="AI40" i="15"/>
  <c r="Y40" i="15"/>
  <c r="I40" i="15"/>
  <c r="C143" i="24"/>
  <c r="C152" i="43"/>
  <c r="F156" i="43"/>
  <c r="E156" i="43"/>
  <c r="D156" i="43"/>
  <c r="C156" i="43"/>
  <c r="E143" i="24"/>
  <c r="E152" i="43"/>
  <c r="D143" i="24"/>
  <c r="D152" i="43"/>
  <c r="D148" i="24"/>
  <c r="AH40" i="15"/>
  <c r="AL40" i="15"/>
  <c r="F143" i="24"/>
  <c r="AA40" i="15"/>
  <c r="S40" i="15"/>
  <c r="Z40" i="15"/>
  <c r="AD40" i="15"/>
  <c r="R40" i="15"/>
  <c r="N40" i="15"/>
  <c r="L40" i="15"/>
  <c r="F40" i="15"/>
  <c r="T40" i="15"/>
  <c r="U40" i="15"/>
  <c r="AG40" i="15"/>
  <c r="O40" i="15"/>
  <c r="AJ40" i="15"/>
  <c r="D40" i="15"/>
  <c r="E40" i="15"/>
  <c r="AB40" i="15"/>
  <c r="K40" i="15"/>
  <c r="M40" i="15"/>
  <c r="AK40" i="15"/>
  <c r="AC40" i="15"/>
  <c r="V40" i="15"/>
  <c r="D167" i="43" l="1"/>
  <c r="F167" i="43"/>
  <c r="E167" i="43"/>
  <c r="C167" i="43"/>
  <c r="C157" i="24"/>
  <c r="D157" i="24"/>
  <c r="F157" i="24"/>
  <c r="E157" i="24"/>
  <c r="E43" i="3"/>
  <c r="F43" i="3"/>
  <c r="G43" i="3"/>
  <c r="H43" i="3"/>
  <c r="I43" i="3"/>
  <c r="J43" i="3"/>
  <c r="K43" i="3"/>
  <c r="L43" i="3"/>
  <c r="M43" i="3"/>
  <c r="N43" i="3"/>
  <c r="O43" i="3"/>
  <c r="P43" i="3"/>
  <c r="Q43" i="3"/>
  <c r="R43" i="3"/>
  <c r="S43" i="3"/>
  <c r="T43" i="3"/>
  <c r="U43" i="3"/>
  <c r="V43" i="3"/>
  <c r="W43" i="3"/>
  <c r="X43" i="3"/>
  <c r="Y43" i="3"/>
  <c r="Z43" i="3"/>
  <c r="AA43" i="3"/>
  <c r="AB43" i="3"/>
  <c r="AC43" i="3"/>
  <c r="AD43" i="3"/>
  <c r="AE43" i="3"/>
  <c r="AF43" i="3"/>
  <c r="AG43" i="3"/>
  <c r="AH43" i="3"/>
  <c r="AI43" i="3"/>
  <c r="AJ43" i="3"/>
  <c r="AK43" i="3"/>
  <c r="AL43" i="3"/>
  <c r="D43" i="3"/>
  <c r="D64" i="43" l="1"/>
  <c r="F64" i="43"/>
  <c r="E64" i="43"/>
  <c r="D59" i="24"/>
  <c r="E59" i="24"/>
  <c r="F59" i="24"/>
  <c r="D48" i="10"/>
  <c r="E48" i="10"/>
  <c r="F48" i="10"/>
  <c r="G48" i="10"/>
  <c r="H48" i="10"/>
  <c r="I48" i="10"/>
  <c r="J48" i="10"/>
  <c r="K48" i="10"/>
  <c r="L48" i="10"/>
  <c r="M48" i="10"/>
  <c r="N48" i="10"/>
  <c r="O48" i="10"/>
  <c r="P48" i="10"/>
  <c r="Q48" i="10"/>
  <c r="D25" i="43"/>
  <c r="D43" i="43" s="1"/>
  <c r="S48" i="10"/>
  <c r="T48" i="10"/>
  <c r="U48" i="10"/>
  <c r="V48" i="10"/>
  <c r="W48" i="10"/>
  <c r="X48" i="10"/>
  <c r="Y48" i="10"/>
  <c r="Z48" i="10"/>
  <c r="AA48" i="10"/>
  <c r="E25" i="43"/>
  <c r="E43" i="43" s="1"/>
  <c r="AC48" i="10"/>
  <c r="AD48" i="10"/>
  <c r="AE48" i="10"/>
  <c r="AF48" i="10"/>
  <c r="AG48" i="10"/>
  <c r="AH48" i="10"/>
  <c r="AI48" i="10"/>
  <c r="AJ48" i="10"/>
  <c r="AK48" i="10"/>
  <c r="C25" i="43"/>
  <c r="C43" i="43" s="1"/>
  <c r="D46" i="10"/>
  <c r="E46" i="10"/>
  <c r="F46" i="10"/>
  <c r="G46" i="10"/>
  <c r="H46" i="10"/>
  <c r="I46" i="10"/>
  <c r="J46" i="10"/>
  <c r="K46" i="10"/>
  <c r="L46" i="10"/>
  <c r="M46" i="10"/>
  <c r="N46" i="10"/>
  <c r="O46" i="10"/>
  <c r="P46" i="10"/>
  <c r="Q46" i="10"/>
  <c r="D23" i="43"/>
  <c r="S46" i="10"/>
  <c r="T46" i="10"/>
  <c r="U46" i="10"/>
  <c r="V46" i="10"/>
  <c r="W46" i="10"/>
  <c r="X46" i="10"/>
  <c r="Y46" i="10"/>
  <c r="Z46" i="10"/>
  <c r="AA46" i="10"/>
  <c r="E23" i="43"/>
  <c r="AC46" i="10"/>
  <c r="AD46" i="10"/>
  <c r="AE46" i="10"/>
  <c r="AF46" i="10"/>
  <c r="AG46" i="10"/>
  <c r="AH46" i="10"/>
  <c r="AI46" i="10"/>
  <c r="AJ46" i="10"/>
  <c r="AK46" i="10"/>
  <c r="F23" i="43"/>
  <c r="C23" i="43"/>
  <c r="D45" i="10"/>
  <c r="E45" i="10"/>
  <c r="F45" i="10"/>
  <c r="G45" i="10"/>
  <c r="H45" i="10"/>
  <c r="I45" i="10"/>
  <c r="J45" i="10"/>
  <c r="K45" i="10"/>
  <c r="L45" i="10"/>
  <c r="M45" i="10"/>
  <c r="N45" i="10"/>
  <c r="O45" i="10"/>
  <c r="P45" i="10"/>
  <c r="Q45" i="10"/>
  <c r="D22" i="43"/>
  <c r="S45" i="10"/>
  <c r="T45" i="10"/>
  <c r="U45" i="10"/>
  <c r="V45" i="10"/>
  <c r="W45" i="10"/>
  <c r="X45" i="10"/>
  <c r="Y45" i="10"/>
  <c r="Z45" i="10"/>
  <c r="AA45" i="10"/>
  <c r="E22" i="43"/>
  <c r="AC45" i="10"/>
  <c r="AD45" i="10"/>
  <c r="AE45" i="10"/>
  <c r="AF45" i="10"/>
  <c r="AG45" i="10"/>
  <c r="AH45" i="10"/>
  <c r="AI45" i="10"/>
  <c r="AJ45" i="10"/>
  <c r="AK45" i="10"/>
  <c r="F22" i="43"/>
  <c r="C22" i="43"/>
  <c r="D40" i="10"/>
  <c r="E40" i="10"/>
  <c r="F40" i="10"/>
  <c r="G40" i="10"/>
  <c r="H40" i="10"/>
  <c r="I40" i="10"/>
  <c r="J40" i="10"/>
  <c r="K40" i="10"/>
  <c r="L40" i="10"/>
  <c r="M40" i="10"/>
  <c r="N40" i="10"/>
  <c r="O40" i="10"/>
  <c r="P40" i="10"/>
  <c r="Q40" i="10"/>
  <c r="D17" i="43"/>
  <c r="D39" i="43" s="1"/>
  <c r="S40" i="10"/>
  <c r="T40" i="10"/>
  <c r="U40" i="10"/>
  <c r="V40" i="10"/>
  <c r="W40" i="10"/>
  <c r="X40" i="10"/>
  <c r="Y40" i="10"/>
  <c r="Z40" i="10"/>
  <c r="AA40" i="10"/>
  <c r="E17" i="43"/>
  <c r="E39" i="43" s="1"/>
  <c r="AC40" i="10"/>
  <c r="AD40" i="10"/>
  <c r="AE40" i="10"/>
  <c r="AF40" i="10"/>
  <c r="AG40" i="10"/>
  <c r="AH40" i="10"/>
  <c r="AI40" i="10"/>
  <c r="AJ40" i="10"/>
  <c r="AK40" i="10"/>
  <c r="F17" i="43"/>
  <c r="F39" i="43" s="1"/>
  <c r="C17" i="43"/>
  <c r="C39" i="43" s="1"/>
  <c r="X42" i="10" l="1"/>
  <c r="H42" i="10"/>
  <c r="C19" i="43"/>
  <c r="C40" i="43" s="1"/>
  <c r="O42" i="10"/>
  <c r="AD42" i="10"/>
  <c r="N42" i="10"/>
  <c r="AH42" i="10"/>
  <c r="Z42" i="10"/>
  <c r="D19" i="43"/>
  <c r="D40" i="43" s="1"/>
  <c r="J42" i="10"/>
  <c r="AG42" i="10"/>
  <c r="Y42" i="10"/>
  <c r="Q42" i="10"/>
  <c r="I42" i="10"/>
  <c r="P42" i="10"/>
  <c r="W42" i="10"/>
  <c r="F19" i="43"/>
  <c r="F40" i="43" s="1"/>
  <c r="AK42" i="10"/>
  <c r="U42" i="10"/>
  <c r="E42" i="10"/>
  <c r="AJ42" i="10"/>
  <c r="E19" i="43"/>
  <c r="E40" i="43" s="1"/>
  <c r="T42" i="10"/>
  <c r="L42" i="10"/>
  <c r="D42" i="10"/>
  <c r="AF42" i="10"/>
  <c r="AE42" i="10"/>
  <c r="G42" i="10"/>
  <c r="V42" i="10"/>
  <c r="F42" i="10"/>
  <c r="AC42" i="10"/>
  <c r="M42" i="10"/>
  <c r="AI42" i="10"/>
  <c r="AA42" i="10"/>
  <c r="S42" i="10"/>
  <c r="K42" i="10"/>
  <c r="E41" i="43"/>
  <c r="F25" i="43"/>
  <c r="F43" i="43" s="1"/>
  <c r="F41" i="43"/>
  <c r="D41" i="43"/>
  <c r="C41" i="43"/>
  <c r="F169" i="24"/>
  <c r="C169" i="24"/>
  <c r="E169" i="24"/>
  <c r="D169" i="24"/>
  <c r="C48" i="10"/>
  <c r="C25" i="24"/>
  <c r="C39" i="24" s="1"/>
  <c r="R42" i="10"/>
  <c r="D19" i="24"/>
  <c r="D36" i="24" s="1"/>
  <c r="F25" i="24"/>
  <c r="F39" i="24" s="1"/>
  <c r="AB46" i="10"/>
  <c r="E23" i="24"/>
  <c r="C40" i="10"/>
  <c r="C17" i="24"/>
  <c r="R46" i="10"/>
  <c r="D23" i="24"/>
  <c r="AB40" i="10"/>
  <c r="E17" i="24"/>
  <c r="AB45" i="10"/>
  <c r="E22" i="24"/>
  <c r="AB48" i="10"/>
  <c r="E25" i="24"/>
  <c r="E39" i="24" s="1"/>
  <c r="AB42" i="10"/>
  <c r="E19" i="24"/>
  <c r="E36" i="24" s="1"/>
  <c r="C45" i="10"/>
  <c r="C22" i="24"/>
  <c r="F17" i="24"/>
  <c r="C42" i="10"/>
  <c r="C19" i="24"/>
  <c r="C36" i="24" s="1"/>
  <c r="C46" i="10"/>
  <c r="C23" i="24"/>
  <c r="F22" i="24"/>
  <c r="R40" i="10"/>
  <c r="D17" i="24"/>
  <c r="F19" i="24"/>
  <c r="F36" i="24" s="1"/>
  <c r="R45" i="10"/>
  <c r="D22" i="24"/>
  <c r="F23" i="24"/>
  <c r="R48" i="10"/>
  <c r="D25" i="24"/>
  <c r="D39" i="24" s="1"/>
  <c r="AL40" i="10"/>
  <c r="AM15" i="3"/>
  <c r="AL42" i="10"/>
  <c r="AM17" i="3"/>
  <c r="AL45" i="10"/>
  <c r="AM20" i="3"/>
  <c r="AL46" i="10"/>
  <c r="AM21" i="3"/>
  <c r="AL48" i="10"/>
  <c r="AM23" i="3"/>
  <c r="C40" i="13"/>
  <c r="C31" i="15"/>
  <c r="AK40" i="13"/>
  <c r="AK31" i="15"/>
  <c r="AI40" i="13"/>
  <c r="AI31" i="15"/>
  <c r="AE31" i="15"/>
  <c r="AE40" i="13"/>
  <c r="AC40" i="13"/>
  <c r="AC31" i="15"/>
  <c r="AA40" i="13"/>
  <c r="AA31" i="15"/>
  <c r="W31" i="15"/>
  <c r="W40" i="13"/>
  <c r="U31" i="15"/>
  <c r="U40" i="13"/>
  <c r="S40" i="13"/>
  <c r="S31" i="15"/>
  <c r="O40" i="13"/>
  <c r="O31" i="15"/>
  <c r="M40" i="13"/>
  <c r="M31" i="15"/>
  <c r="I31" i="15"/>
  <c r="I40" i="13"/>
  <c r="E32" i="18"/>
  <c r="D32" i="18"/>
  <c r="F32" i="18"/>
  <c r="C32" i="18"/>
  <c r="C33" i="15"/>
  <c r="C42" i="13"/>
  <c r="EA32" i="18"/>
  <c r="EC32" i="18"/>
  <c r="EB32" i="18"/>
  <c r="ED32" i="18"/>
  <c r="AI33" i="15"/>
  <c r="AI42" i="13"/>
  <c r="DS32" i="18"/>
  <c r="DU32" i="18"/>
  <c r="DT32" i="18"/>
  <c r="DV32" i="18"/>
  <c r="AG33" i="15"/>
  <c r="AG42" i="13"/>
  <c r="DC32" i="18"/>
  <c r="DE32" i="18"/>
  <c r="DD32" i="18"/>
  <c r="DF32" i="18"/>
  <c r="AC42" i="13"/>
  <c r="AC33" i="15"/>
  <c r="AL40" i="13"/>
  <c r="AL31" i="15"/>
  <c r="AJ40" i="13"/>
  <c r="AJ31" i="15"/>
  <c r="AH31" i="15"/>
  <c r="AH40" i="13"/>
  <c r="AF31" i="15"/>
  <c r="AF40" i="13"/>
  <c r="AD40" i="13"/>
  <c r="AD31" i="15"/>
  <c r="AB40" i="13"/>
  <c r="AB31" i="15"/>
  <c r="Z31" i="15"/>
  <c r="Z40" i="13"/>
  <c r="X31" i="15"/>
  <c r="X40" i="13"/>
  <c r="V31" i="15"/>
  <c r="V40" i="13"/>
  <c r="T31" i="15"/>
  <c r="T40" i="13"/>
  <c r="R40" i="13"/>
  <c r="R31" i="15"/>
  <c r="P31" i="15"/>
  <c r="P40" i="13"/>
  <c r="N31" i="15"/>
  <c r="N40" i="13"/>
  <c r="L31" i="15"/>
  <c r="L40" i="13"/>
  <c r="J31" i="15"/>
  <c r="J40" i="13"/>
  <c r="H40" i="13"/>
  <c r="H31" i="15"/>
  <c r="F40" i="13"/>
  <c r="F31" i="15"/>
  <c r="D40" i="13"/>
  <c r="D31" i="15"/>
  <c r="EM32" i="18"/>
  <c r="EO32" i="18"/>
  <c r="EN32" i="18"/>
  <c r="EP32" i="18"/>
  <c r="AL33" i="15"/>
  <c r="AL42" i="13"/>
  <c r="EE32" i="18"/>
  <c r="EG32" i="18"/>
  <c r="EF32" i="18"/>
  <c r="EH32" i="18"/>
  <c r="AJ42" i="13"/>
  <c r="AJ33" i="15"/>
  <c r="DW32" i="18"/>
  <c r="DY32" i="18"/>
  <c r="DX32" i="18"/>
  <c r="DZ32" i="18"/>
  <c r="AH33" i="15"/>
  <c r="AH42" i="13"/>
  <c r="DO32" i="18"/>
  <c r="DQ32" i="18"/>
  <c r="DP32" i="18"/>
  <c r="DR32" i="18"/>
  <c r="AF33" i="15"/>
  <c r="AF42" i="13"/>
  <c r="DG32" i="18"/>
  <c r="DI32" i="18"/>
  <c r="DH32" i="18"/>
  <c r="DJ32" i="18"/>
  <c r="AD33" i="15"/>
  <c r="AD42" i="13"/>
  <c r="CY32" i="18"/>
  <c r="DA32" i="18"/>
  <c r="CZ32" i="18"/>
  <c r="DB32" i="18"/>
  <c r="AB33" i="15"/>
  <c r="AB42" i="13"/>
  <c r="CQ32" i="18"/>
  <c r="CS32" i="18"/>
  <c r="CR32" i="18"/>
  <c r="CT32" i="18"/>
  <c r="Z42" i="13"/>
  <c r="Z33" i="15"/>
  <c r="CI32" i="18"/>
  <c r="CK32" i="18"/>
  <c r="CJ32" i="18"/>
  <c r="CL32" i="18"/>
  <c r="X33" i="15"/>
  <c r="X42" i="13"/>
  <c r="CA32" i="18"/>
  <c r="CC32" i="18"/>
  <c r="CB32" i="18"/>
  <c r="CD32" i="18"/>
  <c r="V33" i="15"/>
  <c r="V42" i="13"/>
  <c r="BS32" i="18"/>
  <c r="BU32" i="18"/>
  <c r="BT32" i="18"/>
  <c r="BV32" i="18"/>
  <c r="T33" i="15"/>
  <c r="T42" i="13"/>
  <c r="BK32" i="18"/>
  <c r="BM32" i="18"/>
  <c r="BL32" i="18"/>
  <c r="BN32" i="18"/>
  <c r="R33" i="15"/>
  <c r="R42" i="13"/>
  <c r="BC32" i="18"/>
  <c r="BE32" i="18"/>
  <c r="BD32" i="18"/>
  <c r="BF32" i="18"/>
  <c r="P42" i="13"/>
  <c r="P33" i="15"/>
  <c r="AU32" i="18"/>
  <c r="AW32" i="18"/>
  <c r="AV32" i="18"/>
  <c r="AX32" i="18"/>
  <c r="N42" i="13"/>
  <c r="N33" i="15"/>
  <c r="AM32" i="18"/>
  <c r="AO32" i="18"/>
  <c r="AN32" i="18"/>
  <c r="AP32" i="18"/>
  <c r="L33" i="15"/>
  <c r="L42" i="13"/>
  <c r="AE32" i="18"/>
  <c r="AG32" i="18"/>
  <c r="AF32" i="18"/>
  <c r="AH32" i="18"/>
  <c r="J33" i="15"/>
  <c r="J42" i="13"/>
  <c r="W32" i="18"/>
  <c r="Y32" i="18"/>
  <c r="X32" i="18"/>
  <c r="Z32" i="18"/>
  <c r="H33" i="15"/>
  <c r="H42" i="13"/>
  <c r="O32" i="18"/>
  <c r="Q32" i="18"/>
  <c r="P32" i="18"/>
  <c r="R32" i="18"/>
  <c r="F33" i="15"/>
  <c r="F42" i="13"/>
  <c r="G32" i="18"/>
  <c r="I32" i="18"/>
  <c r="H32" i="18"/>
  <c r="J32" i="18"/>
  <c r="D33" i="15"/>
  <c r="D42" i="13"/>
  <c r="AL45" i="13"/>
  <c r="AL36" i="15"/>
  <c r="AJ45" i="13"/>
  <c r="AJ36" i="15"/>
  <c r="AH36" i="15"/>
  <c r="AH45" i="13"/>
  <c r="AF36" i="15"/>
  <c r="AF45" i="13"/>
  <c r="AD45" i="13"/>
  <c r="AD36" i="15"/>
  <c r="AB36" i="15"/>
  <c r="AB45" i="13"/>
  <c r="Z45" i="13"/>
  <c r="Z36" i="15"/>
  <c r="X45" i="13"/>
  <c r="X36" i="15"/>
  <c r="V45" i="13"/>
  <c r="V36" i="15"/>
  <c r="T45" i="13"/>
  <c r="T36" i="15"/>
  <c r="R36" i="15"/>
  <c r="R45" i="13"/>
  <c r="P36" i="15"/>
  <c r="P45" i="13"/>
  <c r="N45" i="13"/>
  <c r="N36" i="15"/>
  <c r="L36" i="15"/>
  <c r="L45" i="13"/>
  <c r="J36" i="15"/>
  <c r="J45" i="13"/>
  <c r="H36" i="15"/>
  <c r="H45" i="13"/>
  <c r="F45" i="13"/>
  <c r="F36" i="15"/>
  <c r="D45" i="13"/>
  <c r="D36" i="15"/>
  <c r="AL46" i="13"/>
  <c r="AL37" i="15"/>
  <c r="AJ46" i="13"/>
  <c r="AJ37" i="15"/>
  <c r="AH46" i="13"/>
  <c r="AH37" i="15"/>
  <c r="AF46" i="13"/>
  <c r="AF37" i="15"/>
  <c r="AD46" i="13"/>
  <c r="AD37" i="15"/>
  <c r="AB46" i="13"/>
  <c r="AB37" i="15"/>
  <c r="Z46" i="13"/>
  <c r="Z37" i="15"/>
  <c r="X46" i="13"/>
  <c r="X37" i="15"/>
  <c r="V46" i="13"/>
  <c r="V37" i="15"/>
  <c r="T46" i="13"/>
  <c r="T37" i="15"/>
  <c r="R46" i="13"/>
  <c r="R37" i="15"/>
  <c r="P46" i="13"/>
  <c r="P37" i="15"/>
  <c r="N46" i="13"/>
  <c r="N37" i="15"/>
  <c r="L46" i="13"/>
  <c r="L37" i="15"/>
  <c r="J46" i="13"/>
  <c r="J37" i="15"/>
  <c r="H46" i="13"/>
  <c r="H37" i="15"/>
  <c r="F46" i="13"/>
  <c r="F37" i="15"/>
  <c r="D46" i="13"/>
  <c r="D37" i="15"/>
  <c r="AL39" i="15"/>
  <c r="AL48" i="13"/>
  <c r="AJ48" i="13"/>
  <c r="AJ39" i="15"/>
  <c r="AH39" i="15"/>
  <c r="AH48" i="13"/>
  <c r="AF39" i="15"/>
  <c r="AF48" i="13"/>
  <c r="AD48" i="13"/>
  <c r="AD39" i="15"/>
  <c r="AB39" i="15"/>
  <c r="AB48" i="13"/>
  <c r="Z48" i="13"/>
  <c r="Z39" i="15"/>
  <c r="X39" i="15"/>
  <c r="X48" i="13"/>
  <c r="V39" i="15"/>
  <c r="V48" i="13"/>
  <c r="T39" i="15"/>
  <c r="T48" i="13"/>
  <c r="R39" i="15"/>
  <c r="R48" i="13"/>
  <c r="P39" i="15"/>
  <c r="P48" i="13"/>
  <c r="N39" i="15"/>
  <c r="N48" i="13"/>
  <c r="L39" i="15"/>
  <c r="L48" i="13"/>
  <c r="J39" i="15"/>
  <c r="J48" i="13"/>
  <c r="H39" i="15"/>
  <c r="H48" i="13"/>
  <c r="F39" i="15"/>
  <c r="F48" i="13"/>
  <c r="D39" i="15"/>
  <c r="D48" i="13"/>
  <c r="AG40" i="13"/>
  <c r="AG31" i="15"/>
  <c r="Y31" i="15"/>
  <c r="Y40" i="13"/>
  <c r="Q31" i="15"/>
  <c r="Q40" i="13"/>
  <c r="K40" i="13"/>
  <c r="K31" i="15"/>
  <c r="G31" i="15"/>
  <c r="G40" i="13"/>
  <c r="E40" i="13"/>
  <c r="E31" i="15"/>
  <c r="EI32" i="18"/>
  <c r="EK32" i="18"/>
  <c r="EJ32" i="18"/>
  <c r="EL32" i="18"/>
  <c r="AK33" i="15"/>
  <c r="AK42" i="13"/>
  <c r="DK32" i="18"/>
  <c r="DM32" i="18"/>
  <c r="DL32" i="18"/>
  <c r="DN32" i="18"/>
  <c r="AE33" i="15"/>
  <c r="AE42" i="13"/>
  <c r="CU32" i="18"/>
  <c r="CW32" i="18"/>
  <c r="CV32" i="18"/>
  <c r="CX32" i="18"/>
  <c r="AA33" i="15"/>
  <c r="AA42" i="13"/>
  <c r="CM32" i="18"/>
  <c r="CO32" i="18"/>
  <c r="CN32" i="18"/>
  <c r="CP32" i="18"/>
  <c r="Y42" i="13"/>
  <c r="Y33" i="15"/>
  <c r="CE32" i="18"/>
  <c r="CG32" i="18"/>
  <c r="CF32" i="18"/>
  <c r="CH32" i="18"/>
  <c r="W42" i="13"/>
  <c r="W33" i="15"/>
  <c r="BW32" i="18"/>
  <c r="BY32" i="18"/>
  <c r="BX32" i="18"/>
  <c r="BZ32" i="18"/>
  <c r="U42" i="13"/>
  <c r="U33" i="15"/>
  <c r="BO32" i="18"/>
  <c r="BQ32" i="18"/>
  <c r="BP32" i="18"/>
  <c r="BR32" i="18"/>
  <c r="S42" i="13"/>
  <c r="S33" i="15"/>
  <c r="BG32" i="18"/>
  <c r="BI32" i="18"/>
  <c r="BH32" i="18"/>
  <c r="BJ32" i="18"/>
  <c r="Q42" i="13"/>
  <c r="Q33" i="15"/>
  <c r="AY32" i="18"/>
  <c r="BA32" i="18"/>
  <c r="AZ32" i="18"/>
  <c r="BB32" i="18"/>
  <c r="O42" i="13"/>
  <c r="O33" i="15"/>
  <c r="AQ32" i="18"/>
  <c r="AS32" i="18"/>
  <c r="AR32" i="18"/>
  <c r="AT32" i="18"/>
  <c r="M33" i="15"/>
  <c r="M42" i="13"/>
  <c r="AI32" i="18"/>
  <c r="AK32" i="18"/>
  <c r="AJ32" i="18"/>
  <c r="AL32" i="18"/>
  <c r="K33" i="15"/>
  <c r="K42" i="13"/>
  <c r="AA32" i="18"/>
  <c r="AC32" i="18"/>
  <c r="AB32" i="18"/>
  <c r="AD32" i="18"/>
  <c r="I42" i="13"/>
  <c r="I33" i="15"/>
  <c r="S32" i="18"/>
  <c r="U32" i="18"/>
  <c r="T32" i="18"/>
  <c r="V32" i="18"/>
  <c r="G33" i="15"/>
  <c r="G42" i="13"/>
  <c r="K32" i="18"/>
  <c r="M32" i="18"/>
  <c r="L32" i="18"/>
  <c r="N32" i="18"/>
  <c r="E33" i="15"/>
  <c r="E42" i="13"/>
  <c r="C45" i="13"/>
  <c r="C36" i="15"/>
  <c r="AK45" i="13"/>
  <c r="AK36" i="15"/>
  <c r="AI45" i="13"/>
  <c r="AI36" i="15"/>
  <c r="AG36" i="15"/>
  <c r="AG45" i="13"/>
  <c r="AE36" i="15"/>
  <c r="AE45" i="13"/>
  <c r="AC45" i="13"/>
  <c r="AC36" i="15"/>
  <c r="AA45" i="13"/>
  <c r="AA36" i="15"/>
  <c r="Y36" i="15"/>
  <c r="Y45" i="13"/>
  <c r="W36" i="15"/>
  <c r="W45" i="13"/>
  <c r="U45" i="13"/>
  <c r="U36" i="15"/>
  <c r="S45" i="13"/>
  <c r="S36" i="15"/>
  <c r="Q36" i="15"/>
  <c r="Q45" i="13"/>
  <c r="O36" i="15"/>
  <c r="O45" i="13"/>
  <c r="M45" i="13"/>
  <c r="M36" i="15"/>
  <c r="K45" i="13"/>
  <c r="K36" i="15"/>
  <c r="I45" i="13"/>
  <c r="I36" i="15"/>
  <c r="G36" i="15"/>
  <c r="G45" i="13"/>
  <c r="E45" i="13"/>
  <c r="E36" i="15"/>
  <c r="C37" i="15"/>
  <c r="C46" i="13"/>
  <c r="AK37" i="15"/>
  <c r="AK46" i="13"/>
  <c r="AI37" i="15"/>
  <c r="AI46" i="13"/>
  <c r="AG37" i="15"/>
  <c r="AG46" i="13"/>
  <c r="AE37" i="15"/>
  <c r="AE46" i="13"/>
  <c r="AC37" i="15"/>
  <c r="AC46" i="13"/>
  <c r="AA37" i="15"/>
  <c r="AA46" i="13"/>
  <c r="Y37" i="15"/>
  <c r="Y46" i="13"/>
  <c r="W37" i="15"/>
  <c r="W46" i="13"/>
  <c r="U37" i="15"/>
  <c r="U46" i="13"/>
  <c r="S37" i="15"/>
  <c r="S46" i="13"/>
  <c r="Q37" i="15"/>
  <c r="Q46" i="13"/>
  <c r="O37" i="15"/>
  <c r="O46" i="13"/>
  <c r="M37" i="15"/>
  <c r="M46" i="13"/>
  <c r="K37" i="15"/>
  <c r="K46" i="13"/>
  <c r="I37" i="15"/>
  <c r="I46" i="13"/>
  <c r="G37" i="15"/>
  <c r="G46" i="13"/>
  <c r="E37" i="15"/>
  <c r="E46" i="13"/>
  <c r="C39" i="15"/>
  <c r="C48" i="13"/>
  <c r="AK39" i="15"/>
  <c r="AK48" i="13"/>
  <c r="AI39" i="15"/>
  <c r="AI48" i="13"/>
  <c r="AG39" i="15"/>
  <c r="AG48" i="13"/>
  <c r="AE48" i="13"/>
  <c r="AE39" i="15"/>
  <c r="AC48" i="13"/>
  <c r="AC39" i="15"/>
  <c r="AA39" i="15"/>
  <c r="AA48" i="13"/>
  <c r="Y48" i="13"/>
  <c r="Y39" i="15"/>
  <c r="W48" i="13"/>
  <c r="W39" i="15"/>
  <c r="U39" i="15"/>
  <c r="U48" i="13"/>
  <c r="S39" i="15"/>
  <c r="S48" i="13"/>
  <c r="Q39" i="15"/>
  <c r="Q48" i="13"/>
  <c r="O39" i="15"/>
  <c r="O48" i="13"/>
  <c r="M39" i="15"/>
  <c r="M48" i="13"/>
  <c r="K39" i="15"/>
  <c r="K48" i="13"/>
  <c r="I39" i="15"/>
  <c r="I48" i="13"/>
  <c r="G39" i="15"/>
  <c r="G48" i="13"/>
  <c r="E39" i="15"/>
  <c r="E48" i="13"/>
  <c r="AE40" i="3"/>
  <c r="G40" i="3"/>
  <c r="O45" i="3"/>
  <c r="AI46" i="3"/>
  <c r="AA46" i="3"/>
  <c r="K46" i="3"/>
  <c r="AI42" i="3"/>
  <c r="S42" i="3"/>
  <c r="W45" i="3"/>
  <c r="W40" i="3"/>
  <c r="O40" i="3"/>
  <c r="AA42" i="3"/>
  <c r="K42" i="3"/>
  <c r="AE45" i="3"/>
  <c r="G45" i="3"/>
  <c r="S46" i="3"/>
  <c r="AK40" i="3"/>
  <c r="AC40" i="3"/>
  <c r="U40" i="3"/>
  <c r="M40" i="3"/>
  <c r="E40" i="3"/>
  <c r="AG42" i="3"/>
  <c r="Y42" i="3"/>
  <c r="Q42" i="3"/>
  <c r="AE48" i="3"/>
  <c r="W48" i="3"/>
  <c r="O48" i="3"/>
  <c r="G48" i="3"/>
  <c r="AD40" i="3"/>
  <c r="V40" i="3"/>
  <c r="N40" i="3"/>
  <c r="F40" i="3"/>
  <c r="AH42" i="3"/>
  <c r="Z42" i="3"/>
  <c r="R42" i="3"/>
  <c r="J42" i="3"/>
  <c r="AL45" i="3"/>
  <c r="AD45" i="3"/>
  <c r="V45" i="3"/>
  <c r="AI40" i="3"/>
  <c r="AA40" i="3"/>
  <c r="S40" i="3"/>
  <c r="K40" i="3"/>
  <c r="AE42" i="3"/>
  <c r="W42" i="3"/>
  <c r="O42" i="3"/>
  <c r="G42" i="3"/>
  <c r="AI45" i="3"/>
  <c r="AA45" i="3"/>
  <c r="S45" i="3"/>
  <c r="K45" i="3"/>
  <c r="AE46" i="3"/>
  <c r="W46" i="3"/>
  <c r="O46" i="3"/>
  <c r="G46" i="3"/>
  <c r="AI48" i="3"/>
  <c r="AA48" i="3"/>
  <c r="S48" i="3"/>
  <c r="K48" i="3"/>
  <c r="N45" i="3"/>
  <c r="F45" i="3"/>
  <c r="AH46" i="3"/>
  <c r="Z46" i="3"/>
  <c r="R46" i="3"/>
  <c r="J46" i="3"/>
  <c r="AL48" i="3"/>
  <c r="AD48" i="3"/>
  <c r="V48" i="3"/>
  <c r="N48" i="3"/>
  <c r="F48" i="3"/>
  <c r="AF40" i="3"/>
  <c r="X40" i="3"/>
  <c r="P40" i="3"/>
  <c r="H40" i="3"/>
  <c r="AJ42" i="3"/>
  <c r="AB42" i="3"/>
  <c r="T42" i="3"/>
  <c r="L42" i="3"/>
  <c r="AF45" i="3"/>
  <c r="X45" i="3"/>
  <c r="P45" i="3"/>
  <c r="H45" i="3"/>
  <c r="AJ46" i="3"/>
  <c r="AB46" i="3"/>
  <c r="T46" i="3"/>
  <c r="L46" i="3"/>
  <c r="AF48" i="3"/>
  <c r="X48" i="3"/>
  <c r="P48" i="3"/>
  <c r="H48" i="3"/>
  <c r="AH40" i="3"/>
  <c r="Z40" i="3"/>
  <c r="R40" i="3"/>
  <c r="J40" i="3"/>
  <c r="AL42" i="3"/>
  <c r="AD42" i="3"/>
  <c r="V42" i="3"/>
  <c r="N42" i="3"/>
  <c r="F42" i="3"/>
  <c r="AH45" i="3"/>
  <c r="Z45" i="3"/>
  <c r="R45" i="3"/>
  <c r="J45" i="3"/>
  <c r="AL46" i="3"/>
  <c r="AD46" i="3"/>
  <c r="V46" i="3"/>
  <c r="N46" i="3"/>
  <c r="F46" i="3"/>
  <c r="AH48" i="3"/>
  <c r="Z48" i="3"/>
  <c r="R48" i="3"/>
  <c r="J48" i="3"/>
  <c r="AL40" i="3"/>
  <c r="I42" i="3"/>
  <c r="AK45" i="3"/>
  <c r="AC45" i="3"/>
  <c r="AG40" i="3"/>
  <c r="Y40" i="3"/>
  <c r="Q40" i="3"/>
  <c r="I40" i="3"/>
  <c r="AK42" i="3"/>
  <c r="AC42" i="3"/>
  <c r="U42" i="3"/>
  <c r="M42" i="3"/>
  <c r="E42" i="3"/>
  <c r="AG45" i="3"/>
  <c r="Y45" i="3"/>
  <c r="Q45" i="3"/>
  <c r="I45" i="3"/>
  <c r="AK46" i="3"/>
  <c r="AC46" i="3"/>
  <c r="U46" i="3"/>
  <c r="M46" i="3"/>
  <c r="E46" i="3"/>
  <c r="AG48" i="3"/>
  <c r="Y48" i="3"/>
  <c r="Q48" i="3"/>
  <c r="I48" i="3"/>
  <c r="D46" i="3"/>
  <c r="D42" i="3"/>
  <c r="U45" i="3"/>
  <c r="M45" i="3"/>
  <c r="E45" i="3"/>
  <c r="AG46" i="3"/>
  <c r="Y46" i="3"/>
  <c r="Q46" i="3"/>
  <c r="I46" i="3"/>
  <c r="AK48" i="3"/>
  <c r="AC48" i="3"/>
  <c r="U48" i="3"/>
  <c r="M48" i="3"/>
  <c r="E48" i="3"/>
  <c r="AJ40" i="3"/>
  <c r="AB40" i="3"/>
  <c r="T40" i="3"/>
  <c r="L40" i="3"/>
  <c r="D40" i="3"/>
  <c r="AF42" i="3"/>
  <c r="X42" i="3"/>
  <c r="P42" i="3"/>
  <c r="H42" i="3"/>
  <c r="AJ45" i="3"/>
  <c r="AB45" i="3"/>
  <c r="T45" i="3"/>
  <c r="L45" i="3"/>
  <c r="D45" i="3"/>
  <c r="AF46" i="3"/>
  <c r="X46" i="3"/>
  <c r="P46" i="3"/>
  <c r="H46" i="3"/>
  <c r="AJ48" i="3"/>
  <c r="AB48" i="3"/>
  <c r="T48" i="3"/>
  <c r="L48" i="3"/>
  <c r="D48" i="3"/>
  <c r="CW45" i="20" l="1"/>
  <c r="CW45" i="23"/>
  <c r="CW43" i="17"/>
  <c r="AT43" i="17"/>
  <c r="AT45" i="23"/>
  <c r="AT45" i="20"/>
  <c r="DE45" i="20"/>
  <c r="DE43" i="17"/>
  <c r="DE45" i="23"/>
  <c r="CC45" i="23"/>
  <c r="CC45" i="20"/>
  <c r="CC43" i="17"/>
  <c r="DQ45" i="23"/>
  <c r="DQ45" i="20"/>
  <c r="DQ43" i="17"/>
  <c r="AM45" i="20"/>
  <c r="AM43" i="17"/>
  <c r="AM45" i="23"/>
  <c r="BT45" i="20"/>
  <c r="BT45" i="23"/>
  <c r="BT43" i="17"/>
  <c r="EH45" i="23"/>
  <c r="EH45" i="20"/>
  <c r="EH43" i="17"/>
  <c r="EL43" i="17"/>
  <c r="EL45" i="23"/>
  <c r="EL45" i="20"/>
  <c r="CE43" i="17"/>
  <c r="CE45" i="23"/>
  <c r="CE45" i="20"/>
  <c r="BD45" i="23"/>
  <c r="BD45" i="20"/>
  <c r="BD43" i="17"/>
  <c r="BI45" i="20"/>
  <c r="BI43" i="17"/>
  <c r="BI45" i="23"/>
  <c r="AG45" i="20"/>
  <c r="AG43" i="17"/>
  <c r="AG45" i="23"/>
  <c r="CT45" i="23"/>
  <c r="CT43" i="17"/>
  <c r="CT45" i="20"/>
  <c r="DX43" i="17"/>
  <c r="DX45" i="23"/>
  <c r="DX45" i="20"/>
  <c r="DJ45" i="23"/>
  <c r="DJ43" i="17"/>
  <c r="DJ45" i="20"/>
  <c r="W45" i="23"/>
  <c r="W45" i="20"/>
  <c r="W43" i="17"/>
  <c r="BO43" i="17"/>
  <c r="BO45" i="23"/>
  <c r="BO45" i="20"/>
  <c r="CU43" i="17"/>
  <c r="CU45" i="23"/>
  <c r="CU45" i="20"/>
  <c r="AS45" i="20"/>
  <c r="AS43" i="17"/>
  <c r="AS45" i="23"/>
  <c r="CA43" i="17"/>
  <c r="CA45" i="23"/>
  <c r="CA45" i="20"/>
  <c r="DM45" i="20"/>
  <c r="DM45" i="23"/>
  <c r="DM43" i="17"/>
  <c r="DP45" i="20"/>
  <c r="DP45" i="23"/>
  <c r="DP43" i="17"/>
  <c r="AP45" i="23"/>
  <c r="AP45" i="20"/>
  <c r="AP43" i="17"/>
  <c r="EG45" i="20"/>
  <c r="EG45" i="23"/>
  <c r="EG43" i="17"/>
  <c r="BZ45" i="23"/>
  <c r="BZ43" i="17"/>
  <c r="BZ45" i="20"/>
  <c r="EI45" i="23"/>
  <c r="EI45" i="20"/>
  <c r="EI43" i="17"/>
  <c r="CH45" i="23"/>
  <c r="CH45" i="20"/>
  <c r="CH43" i="17"/>
  <c r="BH43" i="17"/>
  <c r="BH45" i="23"/>
  <c r="BH45" i="20"/>
  <c r="DT43" i="17"/>
  <c r="DT45" i="23"/>
  <c r="DT45" i="20"/>
  <c r="AF43" i="17"/>
  <c r="AF45" i="23"/>
  <c r="AF45" i="20"/>
  <c r="CQ43" i="17"/>
  <c r="CQ45" i="23"/>
  <c r="CQ45" i="20"/>
  <c r="DI45" i="20"/>
  <c r="DI43" i="17"/>
  <c r="DI45" i="23"/>
  <c r="E45" i="20"/>
  <c r="E43" i="17"/>
  <c r="E45" i="23"/>
  <c r="X45" i="20"/>
  <c r="X45" i="23"/>
  <c r="X43" i="17"/>
  <c r="AR43" i="17"/>
  <c r="AR45" i="23"/>
  <c r="AR45" i="20"/>
  <c r="CB43" i="17"/>
  <c r="CB45" i="23"/>
  <c r="CB45" i="20"/>
  <c r="EF45" i="20"/>
  <c r="EF45" i="23"/>
  <c r="EF43" i="17"/>
  <c r="AC45" i="20"/>
  <c r="AC43" i="17"/>
  <c r="AC45" i="23"/>
  <c r="CS43" i="17"/>
  <c r="CS45" i="23"/>
  <c r="CS45" i="20"/>
  <c r="DH45" i="20"/>
  <c r="DH43" i="17"/>
  <c r="DH45" i="23"/>
  <c r="BQ45" i="20"/>
  <c r="BQ45" i="23"/>
  <c r="BQ43" i="17"/>
  <c r="ED45" i="23"/>
  <c r="ED43" i="17"/>
  <c r="ED45" i="20"/>
  <c r="AQ45" i="23"/>
  <c r="AQ45" i="20"/>
  <c r="AQ43" i="17"/>
  <c r="R45" i="23"/>
  <c r="R43" i="17"/>
  <c r="R45" i="20"/>
  <c r="DL45" i="23"/>
  <c r="DL45" i="20"/>
  <c r="DL43" i="17"/>
  <c r="J45" i="23"/>
  <c r="J45" i="20"/>
  <c r="J43" i="17"/>
  <c r="AN45" i="20"/>
  <c r="AN45" i="23"/>
  <c r="AN43" i="17"/>
  <c r="DA45" i="23"/>
  <c r="DA45" i="20"/>
  <c r="DA43" i="17"/>
  <c r="BY45" i="20"/>
  <c r="BY43" i="17"/>
  <c r="BY45" i="23"/>
  <c r="EP45" i="23"/>
  <c r="EP43" i="17"/>
  <c r="EP45" i="20"/>
  <c r="CG45" i="20"/>
  <c r="CG43" i="17"/>
  <c r="CG45" i="23"/>
  <c r="AA43" i="17"/>
  <c r="AA45" i="23"/>
  <c r="AA45" i="20"/>
  <c r="DV45" i="23"/>
  <c r="DV43" i="17"/>
  <c r="DV45" i="20"/>
  <c r="BN45" i="23"/>
  <c r="BN43" i="17"/>
  <c r="BN45" i="20"/>
  <c r="CR43" i="17"/>
  <c r="CR45" i="20"/>
  <c r="CR45" i="23"/>
  <c r="AW43" i="17"/>
  <c r="AW45" i="23"/>
  <c r="AW45" i="20"/>
  <c r="C45" i="23"/>
  <c r="C45" i="20"/>
  <c r="C43" i="17"/>
  <c r="CI43" i="17"/>
  <c r="CI45" i="23"/>
  <c r="CI45" i="20"/>
  <c r="AL43" i="17"/>
  <c r="AL45" i="23"/>
  <c r="AL45" i="20"/>
  <c r="BP45" i="20"/>
  <c r="BP43" i="17"/>
  <c r="BP45" i="23"/>
  <c r="EA43" i="17"/>
  <c r="EA45" i="23"/>
  <c r="EA45" i="20"/>
  <c r="Q45" i="23"/>
  <c r="Q43" i="17"/>
  <c r="Q45" i="20"/>
  <c r="T45" i="23"/>
  <c r="T45" i="20"/>
  <c r="T43" i="17"/>
  <c r="DK43" i="17"/>
  <c r="DK45" i="23"/>
  <c r="DK45" i="20"/>
  <c r="G43" i="17"/>
  <c r="G45" i="23"/>
  <c r="G45" i="20"/>
  <c r="CY45" i="20"/>
  <c r="CY43" i="17"/>
  <c r="CY45" i="23"/>
  <c r="N43" i="17"/>
  <c r="N45" i="23"/>
  <c r="N45" i="20"/>
  <c r="BW43" i="17"/>
  <c r="BW45" i="23"/>
  <c r="BW45" i="20"/>
  <c r="EM43" i="17"/>
  <c r="EM45" i="23"/>
  <c r="EM45" i="20"/>
  <c r="AD43" i="17"/>
  <c r="AD45" i="23"/>
  <c r="AD45" i="20"/>
  <c r="CO45" i="20"/>
  <c r="CO43" i="17"/>
  <c r="CO45" i="23"/>
  <c r="DU45" i="20"/>
  <c r="DU43" i="17"/>
  <c r="DU45" i="23"/>
  <c r="BK43" i="17"/>
  <c r="BK45" i="23"/>
  <c r="BK45" i="20"/>
  <c r="AU43" i="17"/>
  <c r="AU45" i="23"/>
  <c r="AU45" i="20"/>
  <c r="AZ43" i="17"/>
  <c r="AZ45" i="23"/>
  <c r="AZ45" i="20"/>
  <c r="D43" i="17"/>
  <c r="D45" i="23"/>
  <c r="D45" i="20"/>
  <c r="CL45" i="23"/>
  <c r="CL45" i="20"/>
  <c r="CL43" i="17"/>
  <c r="BR43" i="17"/>
  <c r="BR45" i="23"/>
  <c r="BR45" i="20"/>
  <c r="O43" i="17"/>
  <c r="O45" i="23"/>
  <c r="O45" i="20"/>
  <c r="AO45" i="23"/>
  <c r="AO45" i="20"/>
  <c r="AO43" i="17"/>
  <c r="BX43" i="17"/>
  <c r="BX45" i="23"/>
  <c r="BX45" i="20"/>
  <c r="BG45" i="23"/>
  <c r="BG43" i="17"/>
  <c r="BG45" i="20"/>
  <c r="F43" i="17"/>
  <c r="F45" i="20"/>
  <c r="F45" i="23"/>
  <c r="AJ45" i="20"/>
  <c r="AJ43" i="17"/>
  <c r="AJ45" i="23"/>
  <c r="EC45" i="20"/>
  <c r="EC43" i="17"/>
  <c r="EC45" i="23"/>
  <c r="P45" i="20"/>
  <c r="P43" i="17"/>
  <c r="P45" i="23"/>
  <c r="I45" i="20"/>
  <c r="I45" i="23"/>
  <c r="I43" i="17"/>
  <c r="CZ45" i="23"/>
  <c r="CZ45" i="20"/>
  <c r="CZ43" i="17"/>
  <c r="BC45" i="23"/>
  <c r="BC45" i="20"/>
  <c r="BC43" i="17"/>
  <c r="CP43" i="17"/>
  <c r="CP45" i="23"/>
  <c r="CP45" i="20"/>
  <c r="BM45" i="23"/>
  <c r="BM43" i="17"/>
  <c r="BM45" i="20"/>
  <c r="DZ45" i="23"/>
  <c r="DZ43" i="17"/>
  <c r="DZ45" i="20"/>
  <c r="AY43" i="17"/>
  <c r="AY45" i="23"/>
  <c r="AY45" i="20"/>
  <c r="AK45" i="20"/>
  <c r="AK45" i="23"/>
  <c r="AK43" i="17"/>
  <c r="CX45" i="23"/>
  <c r="CX45" i="20"/>
  <c r="CX43" i="17"/>
  <c r="EB45" i="20"/>
  <c r="EB43" i="17"/>
  <c r="EB45" i="23"/>
  <c r="DF45" i="23"/>
  <c r="DF43" i="17"/>
  <c r="DF45" i="20"/>
  <c r="S43" i="17"/>
  <c r="S45" i="23"/>
  <c r="S45" i="20"/>
  <c r="DR45" i="23"/>
  <c r="DR45" i="20"/>
  <c r="DR43" i="17"/>
  <c r="H45" i="23"/>
  <c r="H45" i="20"/>
  <c r="H43" i="17"/>
  <c r="BU45" i="23"/>
  <c r="BU45" i="20"/>
  <c r="BU43" i="17"/>
  <c r="L43" i="17"/>
  <c r="L45" i="23"/>
  <c r="L45" i="20"/>
  <c r="EK45" i="20"/>
  <c r="EK43" i="17"/>
  <c r="EK45" i="23"/>
  <c r="EN43" i="17"/>
  <c r="EN45" i="20"/>
  <c r="EN45" i="23"/>
  <c r="BF45" i="23"/>
  <c r="BF45" i="20"/>
  <c r="BF43" i="17"/>
  <c r="CN43" i="17"/>
  <c r="CN45" i="20"/>
  <c r="CN45" i="23"/>
  <c r="AH45" i="23"/>
  <c r="AH43" i="17"/>
  <c r="AH45" i="20"/>
  <c r="BL45" i="20"/>
  <c r="BL43" i="17"/>
  <c r="BL45" i="23"/>
  <c r="DY45" i="23"/>
  <c r="DY43" i="17"/>
  <c r="DY45" i="20"/>
  <c r="BB45" i="20"/>
  <c r="BB43" i="17"/>
  <c r="BB45" i="23"/>
  <c r="Z45" i="23"/>
  <c r="Z45" i="20"/>
  <c r="Z43" i="17"/>
  <c r="CJ45" i="20"/>
  <c r="CJ45" i="23"/>
  <c r="CJ43" i="17"/>
  <c r="DN45" i="23"/>
  <c r="DN45" i="20"/>
  <c r="DN43" i="17"/>
  <c r="DB45" i="23"/>
  <c r="DB45" i="20"/>
  <c r="DB43" i="17"/>
  <c r="CF45" i="20"/>
  <c r="CF43" i="17"/>
  <c r="CF45" i="23"/>
  <c r="DS43" i="17"/>
  <c r="DS45" i="23"/>
  <c r="DS45" i="20"/>
  <c r="AX45" i="23"/>
  <c r="AX43" i="17"/>
  <c r="AX45" i="20"/>
  <c r="DC45" i="23"/>
  <c r="DC43" i="17"/>
  <c r="DC45" i="20"/>
  <c r="U45" i="20"/>
  <c r="U43" i="17"/>
  <c r="U45" i="23"/>
  <c r="BV45" i="23"/>
  <c r="BV45" i="20"/>
  <c r="BV43" i="17"/>
  <c r="K45" i="23"/>
  <c r="K43" i="17"/>
  <c r="K45" i="20"/>
  <c r="EO43" i="17"/>
  <c r="EO45" i="23"/>
  <c r="EO45" i="20"/>
  <c r="AB43" i="17"/>
  <c r="AB45" i="23"/>
  <c r="AB45" i="20"/>
  <c r="AV43" i="17"/>
  <c r="AV45" i="20"/>
  <c r="AV45" i="23"/>
  <c r="CK45" i="23"/>
  <c r="CK45" i="20"/>
  <c r="CK43" i="17"/>
  <c r="AI43" i="17"/>
  <c r="AI45" i="23"/>
  <c r="AI45" i="20"/>
  <c r="CV45" i="23"/>
  <c r="CV45" i="20"/>
  <c r="CV43" i="17"/>
  <c r="DD43" i="17"/>
  <c r="DD45" i="23"/>
  <c r="DD45" i="20"/>
  <c r="CD45" i="23"/>
  <c r="CD43" i="17"/>
  <c r="CD45" i="20"/>
  <c r="V45" i="23"/>
  <c r="V45" i="20"/>
  <c r="V43" i="17"/>
  <c r="DO45" i="23"/>
  <c r="DO45" i="20"/>
  <c r="DO43" i="17"/>
  <c r="BS45" i="23"/>
  <c r="BS43" i="17"/>
  <c r="BS45" i="20"/>
  <c r="EE45" i="23"/>
  <c r="EE45" i="20"/>
  <c r="EE43" i="17"/>
  <c r="M45" i="20"/>
  <c r="M43" i="17"/>
  <c r="M45" i="23"/>
  <c r="EJ43" i="17"/>
  <c r="EJ45" i="23"/>
  <c r="EJ45" i="20"/>
  <c r="BE45" i="20"/>
  <c r="BE45" i="23"/>
  <c r="BE43" i="17"/>
  <c r="BJ43" i="17"/>
  <c r="BJ45" i="23"/>
  <c r="BJ45" i="20"/>
  <c r="CM45" i="23"/>
  <c r="CM45" i="20"/>
  <c r="CM43" i="17"/>
  <c r="AE43" i="17"/>
  <c r="AE45" i="23"/>
  <c r="AE45" i="20"/>
  <c r="DW43" i="17"/>
  <c r="DW45" i="23"/>
  <c r="DW45" i="20"/>
  <c r="DG43" i="17"/>
  <c r="DG45" i="23"/>
  <c r="DG45" i="20"/>
  <c r="BA45" i="20"/>
  <c r="BA45" i="23"/>
  <c r="BA43" i="17"/>
  <c r="Y45" i="23"/>
  <c r="Y45" i="20"/>
  <c r="Y43" i="17"/>
  <c r="E37" i="24"/>
  <c r="D66" i="43"/>
  <c r="D37" i="24"/>
  <c r="D63" i="43"/>
  <c r="D84" i="43" s="1"/>
  <c r="F66" i="43"/>
  <c r="E69" i="43"/>
  <c r="E87" i="43" s="1"/>
  <c r="E66" i="43"/>
  <c r="E61" i="43"/>
  <c r="D69" i="43"/>
  <c r="D87" i="43" s="1"/>
  <c r="D61" i="43"/>
  <c r="F69" i="43"/>
  <c r="F87" i="43" s="1"/>
  <c r="D67" i="43"/>
  <c r="F67" i="43"/>
  <c r="F63" i="43"/>
  <c r="F84" i="43" s="1"/>
  <c r="F61" i="43"/>
  <c r="E67" i="43"/>
  <c r="E63" i="43"/>
  <c r="E84" i="43" s="1"/>
  <c r="D62" i="24"/>
  <c r="D61" i="24"/>
  <c r="D64" i="24"/>
  <c r="D78" i="24" s="1"/>
  <c r="D56" i="24"/>
  <c r="D58" i="24"/>
  <c r="D75" i="24" s="1"/>
  <c r="F64" i="24"/>
  <c r="F78" i="24" s="1"/>
  <c r="C37" i="24"/>
  <c r="F62" i="24"/>
  <c r="E64" i="24"/>
  <c r="E78" i="24" s="1"/>
  <c r="F61" i="24"/>
  <c r="E56" i="24"/>
  <c r="F37" i="24"/>
  <c r="F58" i="24"/>
  <c r="F75" i="24" s="1"/>
  <c r="E61" i="24"/>
  <c r="E62" i="24"/>
  <c r="E58" i="24"/>
  <c r="E75" i="24" s="1"/>
  <c r="F56" i="24"/>
  <c r="N47" i="23"/>
  <c r="N47" i="20"/>
  <c r="N45" i="17"/>
  <c r="M47" i="23"/>
  <c r="M47" i="20"/>
  <c r="M45" i="17"/>
  <c r="T47" i="20"/>
  <c r="T47" i="23"/>
  <c r="T45" i="17"/>
  <c r="S47" i="20"/>
  <c r="S47" i="23"/>
  <c r="S45" i="17"/>
  <c r="AB47" i="23"/>
  <c r="AB47" i="20"/>
  <c r="AB45" i="17"/>
  <c r="AA47" i="20"/>
  <c r="AA47" i="23"/>
  <c r="AA45" i="17"/>
  <c r="AL47" i="23"/>
  <c r="AL47" i="20"/>
  <c r="AL45" i="17"/>
  <c r="AK47" i="23"/>
  <c r="AK47" i="20"/>
  <c r="AK45" i="17"/>
  <c r="AR47" i="20"/>
  <c r="AR47" i="23"/>
  <c r="AR45" i="17"/>
  <c r="AQ47" i="20"/>
  <c r="AQ47" i="23"/>
  <c r="AQ45" i="17"/>
  <c r="BB47" i="23"/>
  <c r="BB47" i="20"/>
  <c r="BB45" i="17"/>
  <c r="BA47" i="23"/>
  <c r="BA47" i="20"/>
  <c r="BA45" i="17"/>
  <c r="BJ47" i="23"/>
  <c r="BJ47" i="20"/>
  <c r="BJ45" i="17"/>
  <c r="BI47" i="23"/>
  <c r="BI47" i="20"/>
  <c r="BI45" i="17"/>
  <c r="BP47" i="20"/>
  <c r="BP47" i="23"/>
  <c r="BP45" i="17"/>
  <c r="BO47" i="20"/>
  <c r="BO47" i="23"/>
  <c r="BO45" i="17"/>
  <c r="BZ47" i="23"/>
  <c r="BZ47" i="20"/>
  <c r="BZ45" i="17"/>
  <c r="BY47" i="20"/>
  <c r="BY47" i="23"/>
  <c r="BY45" i="17"/>
  <c r="CF47" i="20"/>
  <c r="CF47" i="23"/>
  <c r="CF45" i="17"/>
  <c r="CE47" i="20"/>
  <c r="CE47" i="23"/>
  <c r="CE45" i="17"/>
  <c r="CN47" i="23"/>
  <c r="CN47" i="20"/>
  <c r="CN45" i="17"/>
  <c r="CM47" i="20"/>
  <c r="CM47" i="23"/>
  <c r="CM45" i="17"/>
  <c r="CX47" i="23"/>
  <c r="CX47" i="20"/>
  <c r="CX45" i="17"/>
  <c r="CW47" i="23"/>
  <c r="CW47" i="20"/>
  <c r="CW45" i="17"/>
  <c r="DD47" i="20"/>
  <c r="DD47" i="23"/>
  <c r="DD45" i="17"/>
  <c r="DC47" i="20"/>
  <c r="DC47" i="23"/>
  <c r="DC45" i="17"/>
  <c r="DN47" i="23"/>
  <c r="DN47" i="20"/>
  <c r="DN45" i="17"/>
  <c r="DM47" i="23"/>
  <c r="DM47" i="20"/>
  <c r="DM45" i="17"/>
  <c r="DV47" i="23"/>
  <c r="DV47" i="20"/>
  <c r="DV45" i="17"/>
  <c r="DU47" i="23"/>
  <c r="DU47" i="20"/>
  <c r="DU45" i="17"/>
  <c r="EB47" i="20"/>
  <c r="EB47" i="23"/>
  <c r="EB45" i="17"/>
  <c r="EA47" i="20"/>
  <c r="EA47" i="23"/>
  <c r="EA45" i="17"/>
  <c r="EL47" i="23"/>
  <c r="EL47" i="20"/>
  <c r="EL45" i="17"/>
  <c r="EK47" i="20"/>
  <c r="EK47" i="23"/>
  <c r="EK45" i="17"/>
  <c r="F47" i="23"/>
  <c r="F47" i="20"/>
  <c r="F45" i="17"/>
  <c r="E47" i="23"/>
  <c r="E47" i="20"/>
  <c r="E45" i="17"/>
  <c r="N44" i="23"/>
  <c r="N44" i="20"/>
  <c r="N42" i="17"/>
  <c r="M44" i="23"/>
  <c r="M44" i="20"/>
  <c r="M42" i="17"/>
  <c r="T44" i="23"/>
  <c r="T44" i="20"/>
  <c r="T42" i="17"/>
  <c r="S44" i="20"/>
  <c r="S44" i="23"/>
  <c r="S42" i="17"/>
  <c r="AD44" i="23"/>
  <c r="AD44" i="20"/>
  <c r="AD42" i="17"/>
  <c r="AC44" i="23"/>
  <c r="AC44" i="20"/>
  <c r="AC42" i="17"/>
  <c r="AJ44" i="20"/>
  <c r="AJ44" i="23"/>
  <c r="AJ42" i="17"/>
  <c r="AI44" i="20"/>
  <c r="AI44" i="23"/>
  <c r="AI42" i="17"/>
  <c r="AR44" i="23"/>
  <c r="AR44" i="20"/>
  <c r="AR42" i="17"/>
  <c r="AQ44" i="20"/>
  <c r="AQ44" i="23"/>
  <c r="AQ42" i="17"/>
  <c r="BB44" i="23"/>
  <c r="BB44" i="20"/>
  <c r="BB42" i="17"/>
  <c r="BA44" i="23"/>
  <c r="BA44" i="20"/>
  <c r="BA42" i="17"/>
  <c r="BH44" i="20"/>
  <c r="BH44" i="23"/>
  <c r="BH42" i="17"/>
  <c r="BG44" i="20"/>
  <c r="BG44" i="23"/>
  <c r="BG42" i="17"/>
  <c r="BR44" i="23"/>
  <c r="BR44" i="20"/>
  <c r="BR42" i="17"/>
  <c r="BQ44" i="23"/>
  <c r="BQ44" i="20"/>
  <c r="BQ42" i="17"/>
  <c r="BZ44" i="23"/>
  <c r="BZ44" i="20"/>
  <c r="BZ42" i="17"/>
  <c r="BY44" i="23"/>
  <c r="BY44" i="20"/>
  <c r="BY42" i="17"/>
  <c r="CF44" i="23"/>
  <c r="CF44" i="20"/>
  <c r="CF42" i="17"/>
  <c r="CE44" i="20"/>
  <c r="CE44" i="23"/>
  <c r="CE42" i="17"/>
  <c r="CP44" i="23"/>
  <c r="CP44" i="20"/>
  <c r="CP42" i="17"/>
  <c r="CO44" i="23"/>
  <c r="CO44" i="20"/>
  <c r="CO42" i="17"/>
  <c r="CV44" i="20"/>
  <c r="CV44" i="23"/>
  <c r="CV42" i="17"/>
  <c r="CU44" i="20"/>
  <c r="CU44" i="23"/>
  <c r="CU42" i="17"/>
  <c r="DL44" i="23"/>
  <c r="DL44" i="20"/>
  <c r="DL42" i="17"/>
  <c r="DK44" i="20"/>
  <c r="DK44" i="23"/>
  <c r="DK42" i="17"/>
  <c r="EL44" i="23"/>
  <c r="EL44" i="20"/>
  <c r="EL42" i="17"/>
  <c r="EK44" i="23"/>
  <c r="EK44" i="20"/>
  <c r="EK42" i="17"/>
  <c r="K42" i="20"/>
  <c r="K42" i="23"/>
  <c r="K40" i="17"/>
  <c r="L42" i="20"/>
  <c r="L42" i="23"/>
  <c r="L40" i="17"/>
  <c r="U42" i="23"/>
  <c r="U42" i="20"/>
  <c r="U40" i="17"/>
  <c r="V42" i="23"/>
  <c r="V42" i="20"/>
  <c r="V40" i="17"/>
  <c r="AK42" i="23"/>
  <c r="AK42" i="20"/>
  <c r="AK40" i="17"/>
  <c r="AL42" i="23"/>
  <c r="AL42" i="20"/>
  <c r="AL40" i="17"/>
  <c r="BG42" i="20"/>
  <c r="BG42" i="23"/>
  <c r="BG40" i="17"/>
  <c r="BH42" i="20"/>
  <c r="BH42" i="23"/>
  <c r="BH40" i="17"/>
  <c r="CO42" i="23"/>
  <c r="CO42" i="20"/>
  <c r="CO40" i="17"/>
  <c r="CP42" i="23"/>
  <c r="CP42" i="20"/>
  <c r="CP40" i="17"/>
  <c r="DS42" i="20"/>
  <c r="DS42" i="23"/>
  <c r="DS40" i="17"/>
  <c r="DT42" i="20"/>
  <c r="DT42" i="23"/>
  <c r="DT40" i="17"/>
  <c r="J47" i="23"/>
  <c r="J47" i="20"/>
  <c r="J45" i="17"/>
  <c r="I47" i="23"/>
  <c r="I47" i="20"/>
  <c r="I45" i="17"/>
  <c r="P47" i="23"/>
  <c r="P47" i="20"/>
  <c r="P45" i="17"/>
  <c r="O47" i="23"/>
  <c r="O47" i="20"/>
  <c r="O45" i="17"/>
  <c r="Z47" i="23"/>
  <c r="Z47" i="20"/>
  <c r="Z45" i="17"/>
  <c r="Y47" i="23"/>
  <c r="Y47" i="20"/>
  <c r="Y45" i="17"/>
  <c r="AF47" i="23"/>
  <c r="AF47" i="20"/>
  <c r="AF45" i="17"/>
  <c r="AE47" i="23"/>
  <c r="AE47" i="20"/>
  <c r="AE45" i="17"/>
  <c r="AP47" i="23"/>
  <c r="AP47" i="20"/>
  <c r="AP45" i="17"/>
  <c r="AO47" i="23"/>
  <c r="AO47" i="20"/>
  <c r="AO45" i="17"/>
  <c r="AV47" i="23"/>
  <c r="AV47" i="20"/>
  <c r="AV45" i="17"/>
  <c r="AU47" i="20"/>
  <c r="AU47" i="23"/>
  <c r="AU45" i="17"/>
  <c r="BF47" i="23"/>
  <c r="BF47" i="20"/>
  <c r="BF45" i="17"/>
  <c r="BE47" i="23"/>
  <c r="BE47" i="20"/>
  <c r="BE45" i="17"/>
  <c r="BL47" i="23"/>
  <c r="BL47" i="20"/>
  <c r="BL45" i="17"/>
  <c r="BK47" i="20"/>
  <c r="BK47" i="23"/>
  <c r="BK45" i="17"/>
  <c r="BV47" i="23"/>
  <c r="BV47" i="20"/>
  <c r="BV45" i="17"/>
  <c r="BU47" i="23"/>
  <c r="BU47" i="20"/>
  <c r="BU45" i="17"/>
  <c r="CB47" i="23"/>
  <c r="CB47" i="20"/>
  <c r="CB45" i="17"/>
  <c r="CA47" i="23"/>
  <c r="CA47" i="20"/>
  <c r="CA45" i="17"/>
  <c r="CL47" i="23"/>
  <c r="CL47" i="20"/>
  <c r="CL45" i="17"/>
  <c r="CK47" i="23"/>
  <c r="CK47" i="20"/>
  <c r="CK45" i="17"/>
  <c r="CR47" i="23"/>
  <c r="CR47" i="20"/>
  <c r="CR45" i="17"/>
  <c r="CQ47" i="20"/>
  <c r="CQ47" i="23"/>
  <c r="CQ45" i="17"/>
  <c r="DB47" i="23"/>
  <c r="DB47" i="20"/>
  <c r="DB45" i="17"/>
  <c r="DA47" i="23"/>
  <c r="DA47" i="20"/>
  <c r="DA45" i="17"/>
  <c r="DH47" i="23"/>
  <c r="DH47" i="20"/>
  <c r="DH45" i="17"/>
  <c r="DG47" i="20"/>
  <c r="DG47" i="23"/>
  <c r="DG45" i="17"/>
  <c r="DR47" i="23"/>
  <c r="DR47" i="20"/>
  <c r="DR45" i="17"/>
  <c r="DQ47" i="23"/>
  <c r="DQ47" i="20"/>
  <c r="DQ45" i="17"/>
  <c r="DX47" i="23"/>
  <c r="DX47" i="20"/>
  <c r="DX45" i="17"/>
  <c r="DW47" i="20"/>
  <c r="DW47" i="23"/>
  <c r="DW45" i="17"/>
  <c r="EH47" i="23"/>
  <c r="EH47" i="20"/>
  <c r="EH45" i="17"/>
  <c r="EG47" i="23"/>
  <c r="EG47" i="20"/>
  <c r="EG45" i="17"/>
  <c r="EN47" i="23"/>
  <c r="EN47" i="20"/>
  <c r="EN45" i="17"/>
  <c r="EM47" i="23"/>
  <c r="EM47" i="20"/>
  <c r="EM45" i="17"/>
  <c r="J44" i="23"/>
  <c r="J44" i="20"/>
  <c r="J42" i="17"/>
  <c r="I44" i="23"/>
  <c r="I44" i="20"/>
  <c r="I42" i="17"/>
  <c r="P44" i="23"/>
  <c r="P44" i="20"/>
  <c r="P42" i="17"/>
  <c r="O44" i="23"/>
  <c r="O44" i="20"/>
  <c r="O42" i="17"/>
  <c r="Z44" i="23"/>
  <c r="Z44" i="20"/>
  <c r="Z42" i="17"/>
  <c r="Y44" i="23"/>
  <c r="Y44" i="20"/>
  <c r="Y42" i="17"/>
  <c r="AF44" i="23"/>
  <c r="AF44" i="20"/>
  <c r="AF42" i="17"/>
  <c r="AE44" i="23"/>
  <c r="AE44" i="20"/>
  <c r="AE42" i="17"/>
  <c r="AP44" i="23"/>
  <c r="AP44" i="20"/>
  <c r="AP42" i="17"/>
  <c r="AO44" i="23"/>
  <c r="AO44" i="20"/>
  <c r="AO42" i="17"/>
  <c r="AV44" i="23"/>
  <c r="AV44" i="20"/>
  <c r="AV42" i="17"/>
  <c r="AU44" i="23"/>
  <c r="AU44" i="20"/>
  <c r="AU42" i="17"/>
  <c r="BF44" i="23"/>
  <c r="BF44" i="20"/>
  <c r="BF42" i="17"/>
  <c r="BE44" i="23"/>
  <c r="BE44" i="20"/>
  <c r="BE42" i="17"/>
  <c r="BL44" i="23"/>
  <c r="BL44" i="20"/>
  <c r="BL42" i="17"/>
  <c r="BK44" i="23"/>
  <c r="BK44" i="20"/>
  <c r="BK42" i="17"/>
  <c r="BV44" i="23"/>
  <c r="BV44" i="20"/>
  <c r="BV42" i="17"/>
  <c r="BU44" i="23"/>
  <c r="BU44" i="20"/>
  <c r="BU42" i="17"/>
  <c r="CB44" i="23"/>
  <c r="CB44" i="20"/>
  <c r="CB42" i="17"/>
  <c r="CA44" i="23"/>
  <c r="CA44" i="20"/>
  <c r="CA42" i="17"/>
  <c r="CL44" i="23"/>
  <c r="CL44" i="20"/>
  <c r="CL42" i="17"/>
  <c r="CK44" i="23"/>
  <c r="CK44" i="20"/>
  <c r="CK42" i="17"/>
  <c r="CR44" i="23"/>
  <c r="CR44" i="20"/>
  <c r="CR42" i="17"/>
  <c r="CQ44" i="23"/>
  <c r="CQ44" i="20"/>
  <c r="CQ42" i="17"/>
  <c r="DB44" i="23"/>
  <c r="DB44" i="20"/>
  <c r="DB42" i="17"/>
  <c r="DA44" i="23"/>
  <c r="DA44" i="20"/>
  <c r="DA42" i="17"/>
  <c r="DH44" i="23"/>
  <c r="DH44" i="20"/>
  <c r="DH42" i="17"/>
  <c r="DG44" i="23"/>
  <c r="DG44" i="20"/>
  <c r="DG42" i="17"/>
  <c r="DR44" i="23"/>
  <c r="DR44" i="20"/>
  <c r="DR42" i="17"/>
  <c r="DQ44" i="23"/>
  <c r="DQ44" i="20"/>
  <c r="DQ42" i="17"/>
  <c r="DX44" i="23"/>
  <c r="DX44" i="20"/>
  <c r="DX42" i="17"/>
  <c r="DW44" i="23"/>
  <c r="DW44" i="20"/>
  <c r="DW42" i="17"/>
  <c r="EH44" i="23"/>
  <c r="EH44" i="20"/>
  <c r="EH42" i="17"/>
  <c r="EG44" i="23"/>
  <c r="EG44" i="20"/>
  <c r="EG42" i="17"/>
  <c r="EN44" i="23"/>
  <c r="EN44" i="20"/>
  <c r="EN42" i="17"/>
  <c r="EM44" i="23"/>
  <c r="EM44" i="20"/>
  <c r="EM42" i="17"/>
  <c r="I42" i="23"/>
  <c r="I42" i="20"/>
  <c r="I40" i="17"/>
  <c r="J42" i="23"/>
  <c r="J42" i="20"/>
  <c r="J40" i="17"/>
  <c r="O42" i="23"/>
  <c r="O42" i="20"/>
  <c r="O40" i="17"/>
  <c r="P42" i="23"/>
  <c r="P42" i="20"/>
  <c r="P40" i="17"/>
  <c r="Y42" i="23"/>
  <c r="Y42" i="20"/>
  <c r="Y40" i="17"/>
  <c r="Z42" i="23"/>
  <c r="Z42" i="20"/>
  <c r="Z40" i="17"/>
  <c r="AE42" i="20"/>
  <c r="AE42" i="23"/>
  <c r="AE40" i="17"/>
  <c r="AF42" i="23"/>
  <c r="AF42" i="20"/>
  <c r="AF40" i="17"/>
  <c r="AO42" i="23"/>
  <c r="AO42" i="20"/>
  <c r="AO40" i="17"/>
  <c r="AP42" i="23"/>
  <c r="AP42" i="20"/>
  <c r="AP40" i="17"/>
  <c r="AU42" i="23"/>
  <c r="AU42" i="20"/>
  <c r="AU40" i="17"/>
  <c r="AV42" i="23"/>
  <c r="AV42" i="20"/>
  <c r="AV40" i="17"/>
  <c r="BE42" i="23"/>
  <c r="BE42" i="20"/>
  <c r="BE40" i="17"/>
  <c r="BF42" i="23"/>
  <c r="BF42" i="20"/>
  <c r="BF40" i="17"/>
  <c r="BK42" i="20"/>
  <c r="BK42" i="23"/>
  <c r="BK40" i="17"/>
  <c r="BL42" i="23"/>
  <c r="BL42" i="20"/>
  <c r="BL40" i="17"/>
  <c r="BU42" i="23"/>
  <c r="BU42" i="20"/>
  <c r="BU40" i="17"/>
  <c r="BV42" i="23"/>
  <c r="BV42" i="20"/>
  <c r="BV40" i="17"/>
  <c r="CA42" i="23"/>
  <c r="CA42" i="20"/>
  <c r="CA40" i="17"/>
  <c r="CB42" i="23"/>
  <c r="CB42" i="20"/>
  <c r="CB40" i="17"/>
  <c r="CK42" i="23"/>
  <c r="CK42" i="20"/>
  <c r="CK40" i="17"/>
  <c r="CL42" i="23"/>
  <c r="CL42" i="20"/>
  <c r="CL40" i="17"/>
  <c r="CQ42" i="20"/>
  <c r="CQ42" i="23"/>
  <c r="CQ40" i="17"/>
  <c r="CR42" i="23"/>
  <c r="CR42" i="20"/>
  <c r="CR40" i="17"/>
  <c r="DA42" i="23"/>
  <c r="DA42" i="20"/>
  <c r="DA40" i="17"/>
  <c r="DB42" i="23"/>
  <c r="DB42" i="20"/>
  <c r="DB40" i="17"/>
  <c r="DG42" i="20"/>
  <c r="DG42" i="23"/>
  <c r="DG40" i="17"/>
  <c r="DH42" i="23"/>
  <c r="DH42" i="20"/>
  <c r="DH40" i="17"/>
  <c r="DQ42" i="23"/>
  <c r="DQ42" i="20"/>
  <c r="DQ40" i="17"/>
  <c r="DR42" i="23"/>
  <c r="DR42" i="20"/>
  <c r="DR40" i="17"/>
  <c r="DW42" i="20"/>
  <c r="DW42" i="23"/>
  <c r="DW40" i="17"/>
  <c r="DX42" i="23"/>
  <c r="DX42" i="20"/>
  <c r="DX40" i="17"/>
  <c r="EG42" i="23"/>
  <c r="EG42" i="20"/>
  <c r="EG40" i="17"/>
  <c r="EH42" i="23"/>
  <c r="EH42" i="20"/>
  <c r="EH40" i="17"/>
  <c r="EM42" i="23"/>
  <c r="EM42" i="20"/>
  <c r="EM40" i="17"/>
  <c r="EN42" i="23"/>
  <c r="EN42" i="20"/>
  <c r="EN40" i="17"/>
  <c r="DF44" i="23"/>
  <c r="DF44" i="20"/>
  <c r="DF42" i="17"/>
  <c r="DE44" i="23"/>
  <c r="DE44" i="20"/>
  <c r="DE42" i="17"/>
  <c r="DT44" i="20"/>
  <c r="DT44" i="23"/>
  <c r="DT42" i="17"/>
  <c r="DS44" i="20"/>
  <c r="DS44" i="23"/>
  <c r="DS42" i="17"/>
  <c r="ED44" i="23"/>
  <c r="ED44" i="20"/>
  <c r="ED42" i="17"/>
  <c r="EC44" i="23"/>
  <c r="EC44" i="20"/>
  <c r="EC42" i="17"/>
  <c r="C44" i="20"/>
  <c r="C44" i="23"/>
  <c r="C42" i="17"/>
  <c r="D44" i="20"/>
  <c r="D44" i="23"/>
  <c r="D42" i="17"/>
  <c r="AA42" i="20"/>
  <c r="AA42" i="23"/>
  <c r="AA40" i="17"/>
  <c r="AB42" i="23"/>
  <c r="AB42" i="20"/>
  <c r="AB40" i="17"/>
  <c r="AS42" i="20"/>
  <c r="AS42" i="23"/>
  <c r="AS40" i="17"/>
  <c r="AT42" i="23"/>
  <c r="AT42" i="20"/>
  <c r="AT40" i="17"/>
  <c r="AY42" i="20"/>
  <c r="AY42" i="23"/>
  <c r="AY40" i="17"/>
  <c r="AZ42" i="20"/>
  <c r="AZ42" i="23"/>
  <c r="AZ40" i="17"/>
  <c r="BO42" i="20"/>
  <c r="BO42" i="23"/>
  <c r="BO40" i="17"/>
  <c r="BP42" i="20"/>
  <c r="BP42" i="23"/>
  <c r="BP40" i="17"/>
  <c r="BY42" i="20"/>
  <c r="BY42" i="23"/>
  <c r="BY40" i="17"/>
  <c r="BZ42" i="23"/>
  <c r="BZ42" i="20"/>
  <c r="BZ40" i="17"/>
  <c r="CE42" i="20"/>
  <c r="CE42" i="23"/>
  <c r="CE40" i="17"/>
  <c r="CF42" i="20"/>
  <c r="CF42" i="23"/>
  <c r="CF40" i="17"/>
  <c r="CU42" i="20"/>
  <c r="CU42" i="23"/>
  <c r="CU40" i="17"/>
  <c r="CV42" i="20"/>
  <c r="CV42" i="23"/>
  <c r="CV40" i="17"/>
  <c r="DE42" i="23"/>
  <c r="DE42" i="20"/>
  <c r="DE40" i="17"/>
  <c r="DF42" i="23"/>
  <c r="DF42" i="20"/>
  <c r="DF40" i="17"/>
  <c r="DK42" i="23"/>
  <c r="DK42" i="20"/>
  <c r="DK40" i="17"/>
  <c r="DL42" i="20"/>
  <c r="DL42" i="23"/>
  <c r="DL40" i="17"/>
  <c r="EA42" i="23"/>
  <c r="EA42" i="20"/>
  <c r="EA40" i="17"/>
  <c r="EB42" i="20"/>
  <c r="EB42" i="23"/>
  <c r="EB40" i="17"/>
  <c r="EK42" i="20"/>
  <c r="EK42" i="23"/>
  <c r="EK40" i="17"/>
  <c r="EL42" i="23"/>
  <c r="EL42" i="20"/>
  <c r="EL40" i="17"/>
  <c r="E42" i="20"/>
  <c r="E42" i="23"/>
  <c r="E40" i="17"/>
  <c r="D42" i="20"/>
  <c r="D42" i="23"/>
  <c r="D40" i="17"/>
  <c r="L47" i="23"/>
  <c r="L47" i="20"/>
  <c r="L45" i="17"/>
  <c r="K47" i="20"/>
  <c r="K47" i="23"/>
  <c r="K45" i="17"/>
  <c r="V47" i="23"/>
  <c r="V47" i="20"/>
  <c r="V45" i="17"/>
  <c r="U47" i="23"/>
  <c r="U47" i="20"/>
  <c r="U45" i="17"/>
  <c r="AD47" i="23"/>
  <c r="AD47" i="20"/>
  <c r="AD45" i="17"/>
  <c r="AC47" i="23"/>
  <c r="AC47" i="20"/>
  <c r="AC45" i="17"/>
  <c r="AJ47" i="20"/>
  <c r="AJ47" i="23"/>
  <c r="AJ45" i="17"/>
  <c r="AI47" i="20"/>
  <c r="AI47" i="23"/>
  <c r="AI45" i="17"/>
  <c r="AT47" i="23"/>
  <c r="AT47" i="20"/>
  <c r="AT45" i="17"/>
  <c r="AS47" i="20"/>
  <c r="AS47" i="23"/>
  <c r="AS45" i="17"/>
  <c r="AZ47" i="23"/>
  <c r="AZ47" i="20"/>
  <c r="AZ45" i="17"/>
  <c r="AY47" i="23"/>
  <c r="AY47" i="20"/>
  <c r="AY45" i="17"/>
  <c r="BH47" i="20"/>
  <c r="BH47" i="23"/>
  <c r="BH45" i="17"/>
  <c r="BG47" i="20"/>
  <c r="BG47" i="23"/>
  <c r="BG45" i="17"/>
  <c r="BR47" i="23"/>
  <c r="BR47" i="20"/>
  <c r="BR45" i="17"/>
  <c r="BQ47" i="23"/>
  <c r="BQ47" i="20"/>
  <c r="BQ45" i="17"/>
  <c r="BX47" i="20"/>
  <c r="BX47" i="23"/>
  <c r="BX45" i="17"/>
  <c r="BW47" i="23"/>
  <c r="BW47" i="20"/>
  <c r="BW45" i="17"/>
  <c r="CH47" i="23"/>
  <c r="CH47" i="20"/>
  <c r="CH45" i="17"/>
  <c r="CG47" i="23"/>
  <c r="CG47" i="20"/>
  <c r="CG45" i="17"/>
  <c r="CP47" i="23"/>
  <c r="CP47" i="20"/>
  <c r="CP45" i="17"/>
  <c r="CO47" i="23"/>
  <c r="CO47" i="20"/>
  <c r="CO45" i="17"/>
  <c r="CV47" i="20"/>
  <c r="CV47" i="23"/>
  <c r="CV45" i="17"/>
  <c r="CU47" i="20"/>
  <c r="CU47" i="23"/>
  <c r="CU45" i="17"/>
  <c r="DF47" i="23"/>
  <c r="DF47" i="20"/>
  <c r="DF45" i="17"/>
  <c r="DE47" i="20"/>
  <c r="DE47" i="23"/>
  <c r="DE45" i="17"/>
  <c r="DL47" i="23"/>
  <c r="DL47" i="20"/>
  <c r="DL45" i="17"/>
  <c r="DK47" i="23"/>
  <c r="DK47" i="20"/>
  <c r="DK45" i="17"/>
  <c r="DT47" i="23"/>
  <c r="DT47" i="20"/>
  <c r="DT45" i="17"/>
  <c r="DS47" i="20"/>
  <c r="DS47" i="23"/>
  <c r="DS45" i="17"/>
  <c r="ED47" i="23"/>
  <c r="ED47" i="20"/>
  <c r="ED45" i="17"/>
  <c r="EC47" i="23"/>
  <c r="EC47" i="20"/>
  <c r="EC45" i="17"/>
  <c r="EJ47" i="20"/>
  <c r="EJ47" i="23"/>
  <c r="EJ45" i="17"/>
  <c r="EI47" i="23"/>
  <c r="EI47" i="20"/>
  <c r="EI45" i="17"/>
  <c r="C47" i="20"/>
  <c r="C47" i="23"/>
  <c r="C45" i="17"/>
  <c r="D47" i="23"/>
  <c r="D47" i="20"/>
  <c r="D45" i="17"/>
  <c r="L44" i="20"/>
  <c r="L44" i="23"/>
  <c r="L42" i="17"/>
  <c r="K44" i="20"/>
  <c r="K44" i="23"/>
  <c r="K42" i="17"/>
  <c r="V44" i="23"/>
  <c r="V44" i="20"/>
  <c r="V42" i="17"/>
  <c r="U44" i="23"/>
  <c r="U44" i="20"/>
  <c r="U42" i="17"/>
  <c r="AB44" i="23"/>
  <c r="AB44" i="20"/>
  <c r="AB42" i="17"/>
  <c r="AA44" i="20"/>
  <c r="AA44" i="23"/>
  <c r="AA42" i="17"/>
  <c r="AL44" i="23"/>
  <c r="AL44" i="20"/>
  <c r="AL42" i="17"/>
  <c r="AK44" i="23"/>
  <c r="AK44" i="20"/>
  <c r="AK42" i="17"/>
  <c r="AT44" i="23"/>
  <c r="AT44" i="20"/>
  <c r="AT42" i="17"/>
  <c r="AS44" i="23"/>
  <c r="AS44" i="20"/>
  <c r="AS42" i="17"/>
  <c r="AZ44" i="23"/>
  <c r="AZ44" i="20"/>
  <c r="AZ42" i="17"/>
  <c r="AY44" i="20"/>
  <c r="AY44" i="23"/>
  <c r="AY42" i="17"/>
  <c r="BJ44" i="23"/>
  <c r="BJ44" i="20"/>
  <c r="BJ42" i="17"/>
  <c r="BI44" i="23"/>
  <c r="BI44" i="20"/>
  <c r="BI42" i="17"/>
  <c r="BP44" i="20"/>
  <c r="BP44" i="23"/>
  <c r="BP42" i="17"/>
  <c r="BO44" i="23"/>
  <c r="BO44" i="20"/>
  <c r="BO42" i="17"/>
  <c r="BX44" i="20"/>
  <c r="BX44" i="23"/>
  <c r="BX42" i="17"/>
  <c r="BW44" i="20"/>
  <c r="BW44" i="23"/>
  <c r="BW42" i="17"/>
  <c r="CH44" i="23"/>
  <c r="CH44" i="20"/>
  <c r="CH42" i="17"/>
  <c r="CG44" i="23"/>
  <c r="CG44" i="20"/>
  <c r="CG42" i="17"/>
  <c r="CN44" i="23"/>
  <c r="CN44" i="20"/>
  <c r="CN42" i="17"/>
  <c r="CM44" i="20"/>
  <c r="CM44" i="23"/>
  <c r="CM42" i="17"/>
  <c r="CX44" i="23"/>
  <c r="CX44" i="20"/>
  <c r="CX42" i="17"/>
  <c r="CW44" i="23"/>
  <c r="CW44" i="20"/>
  <c r="CW42" i="17"/>
  <c r="DN44" i="23"/>
  <c r="DN44" i="20"/>
  <c r="DN42" i="17"/>
  <c r="DM44" i="23"/>
  <c r="DM44" i="20"/>
  <c r="DM42" i="17"/>
  <c r="EJ44" i="20"/>
  <c r="EJ44" i="23"/>
  <c r="EJ42" i="17"/>
  <c r="EI44" i="20"/>
  <c r="EI44" i="23"/>
  <c r="EI42" i="17"/>
  <c r="M42" i="20"/>
  <c r="M42" i="23"/>
  <c r="M40" i="17"/>
  <c r="N42" i="23"/>
  <c r="N42" i="20"/>
  <c r="N40" i="17"/>
  <c r="S42" i="20"/>
  <c r="S42" i="23"/>
  <c r="S40" i="17"/>
  <c r="T42" i="23"/>
  <c r="T42" i="20"/>
  <c r="T40" i="17"/>
  <c r="AI42" i="20"/>
  <c r="AI42" i="23"/>
  <c r="AI40" i="17"/>
  <c r="AJ42" i="20"/>
  <c r="AJ42" i="23"/>
  <c r="AJ40" i="17"/>
  <c r="BI42" i="20"/>
  <c r="BI42" i="23"/>
  <c r="BI40" i="17"/>
  <c r="BJ42" i="23"/>
  <c r="BJ42" i="20"/>
  <c r="BJ40" i="17"/>
  <c r="CM42" i="20"/>
  <c r="CM42" i="23"/>
  <c r="CM40" i="17"/>
  <c r="CN42" i="20"/>
  <c r="CN42" i="23"/>
  <c r="CN40" i="17"/>
  <c r="DU42" i="23"/>
  <c r="DU42" i="20"/>
  <c r="DU40" i="17"/>
  <c r="DV42" i="23"/>
  <c r="DV42" i="20"/>
  <c r="DV40" i="17"/>
  <c r="H47" i="23"/>
  <c r="H47" i="20"/>
  <c r="H45" i="17"/>
  <c r="G47" i="23"/>
  <c r="G47" i="20"/>
  <c r="G45" i="17"/>
  <c r="R47" i="23"/>
  <c r="R47" i="20"/>
  <c r="R45" i="17"/>
  <c r="Q47" i="23"/>
  <c r="Q47" i="20"/>
  <c r="Q45" i="17"/>
  <c r="X47" i="23"/>
  <c r="X47" i="20"/>
  <c r="X45" i="17"/>
  <c r="W47" i="23"/>
  <c r="W47" i="20"/>
  <c r="W45" i="17"/>
  <c r="AH47" i="23"/>
  <c r="AH47" i="20"/>
  <c r="AH45" i="17"/>
  <c r="AG47" i="23"/>
  <c r="AG47" i="20"/>
  <c r="AG45" i="17"/>
  <c r="AN47" i="23"/>
  <c r="AN47" i="20"/>
  <c r="AN45" i="17"/>
  <c r="AM47" i="20"/>
  <c r="AM47" i="23"/>
  <c r="AM45" i="17"/>
  <c r="AX47" i="23"/>
  <c r="AX47" i="20"/>
  <c r="AX45" i="17"/>
  <c r="AW47" i="23"/>
  <c r="AW47" i="20"/>
  <c r="AW45" i="17"/>
  <c r="BD47" i="23"/>
  <c r="BD47" i="20"/>
  <c r="BD45" i="17"/>
  <c r="BC47" i="20"/>
  <c r="BC47" i="23"/>
  <c r="BC45" i="17"/>
  <c r="BN47" i="23"/>
  <c r="BN47" i="20"/>
  <c r="BN45" i="17"/>
  <c r="BM47" i="23"/>
  <c r="BM47" i="20"/>
  <c r="BM45" i="17"/>
  <c r="BT47" i="23"/>
  <c r="BT47" i="20"/>
  <c r="BT45" i="17"/>
  <c r="BS47" i="20"/>
  <c r="BS47" i="23"/>
  <c r="BS45" i="17"/>
  <c r="CD47" i="23"/>
  <c r="CD47" i="20"/>
  <c r="CD45" i="17"/>
  <c r="CC47" i="23"/>
  <c r="CC47" i="20"/>
  <c r="CC45" i="17"/>
  <c r="CJ47" i="23"/>
  <c r="CJ47" i="20"/>
  <c r="CJ45" i="17"/>
  <c r="CI47" i="20"/>
  <c r="CI47" i="23"/>
  <c r="CI45" i="17"/>
  <c r="CT47" i="23"/>
  <c r="CT47" i="20"/>
  <c r="CT45" i="17"/>
  <c r="CS47" i="23"/>
  <c r="CS47" i="20"/>
  <c r="CS45" i="17"/>
  <c r="CZ47" i="23"/>
  <c r="CZ47" i="20"/>
  <c r="CZ45" i="17"/>
  <c r="CY47" i="20"/>
  <c r="CY47" i="23"/>
  <c r="CY45" i="17"/>
  <c r="DJ47" i="23"/>
  <c r="DJ47" i="20"/>
  <c r="DJ45" i="17"/>
  <c r="DI47" i="23"/>
  <c r="DI47" i="20"/>
  <c r="DI45" i="17"/>
  <c r="DP47" i="23"/>
  <c r="DP47" i="20"/>
  <c r="DP45" i="17"/>
  <c r="DO47" i="20"/>
  <c r="DO47" i="23"/>
  <c r="DO45" i="17"/>
  <c r="DZ47" i="23"/>
  <c r="DZ47" i="20"/>
  <c r="DZ45" i="17"/>
  <c r="DY47" i="23"/>
  <c r="DY47" i="20"/>
  <c r="DY45" i="17"/>
  <c r="EF47" i="23"/>
  <c r="EF47" i="20"/>
  <c r="EF45" i="17"/>
  <c r="EE47" i="20"/>
  <c r="EE47" i="23"/>
  <c r="EE45" i="17"/>
  <c r="EP47" i="23"/>
  <c r="EP47" i="20"/>
  <c r="EP45" i="17"/>
  <c r="EO47" i="23"/>
  <c r="EO47" i="20"/>
  <c r="EO45" i="17"/>
  <c r="H44" i="23"/>
  <c r="H44" i="20"/>
  <c r="H42" i="17"/>
  <c r="G44" i="20"/>
  <c r="G44" i="23"/>
  <c r="G42" i="17"/>
  <c r="R44" i="23"/>
  <c r="R44" i="20"/>
  <c r="R42" i="17"/>
  <c r="Q44" i="23"/>
  <c r="Q44" i="20"/>
  <c r="Q42" i="17"/>
  <c r="X44" i="23"/>
  <c r="X44" i="20"/>
  <c r="X42" i="17"/>
  <c r="W44" i="23"/>
  <c r="W44" i="20"/>
  <c r="W42" i="17"/>
  <c r="AH44" i="23"/>
  <c r="AH44" i="20"/>
  <c r="AH42" i="17"/>
  <c r="AG44" i="23"/>
  <c r="AG44" i="20"/>
  <c r="AG42" i="17"/>
  <c r="AN44" i="23"/>
  <c r="AN44" i="20"/>
  <c r="AN42" i="17"/>
  <c r="AM44" i="23"/>
  <c r="AM44" i="20"/>
  <c r="AM42" i="17"/>
  <c r="AX44" i="23"/>
  <c r="AX44" i="20"/>
  <c r="AX42" i="17"/>
  <c r="AW44" i="23"/>
  <c r="AW44" i="20"/>
  <c r="AW42" i="17"/>
  <c r="BD44" i="23"/>
  <c r="BD44" i="20"/>
  <c r="BD42" i="17"/>
  <c r="BC44" i="23"/>
  <c r="BC44" i="20"/>
  <c r="BC42" i="17"/>
  <c r="BN44" i="23"/>
  <c r="BN44" i="20"/>
  <c r="BN42" i="17"/>
  <c r="BM44" i="23"/>
  <c r="BM44" i="20"/>
  <c r="BM42" i="17"/>
  <c r="BT44" i="23"/>
  <c r="BT44" i="20"/>
  <c r="BT42" i="17"/>
  <c r="BS44" i="23"/>
  <c r="BS44" i="20"/>
  <c r="BS42" i="17"/>
  <c r="CD44" i="23"/>
  <c r="CD44" i="20"/>
  <c r="CD42" i="17"/>
  <c r="CC44" i="23"/>
  <c r="CC44" i="20"/>
  <c r="CC42" i="17"/>
  <c r="CJ44" i="23"/>
  <c r="CJ44" i="20"/>
  <c r="CJ42" i="17"/>
  <c r="CI44" i="23"/>
  <c r="CI44" i="20"/>
  <c r="CI42" i="17"/>
  <c r="CT44" i="23"/>
  <c r="CT44" i="20"/>
  <c r="CT42" i="17"/>
  <c r="CS44" i="23"/>
  <c r="CS44" i="20"/>
  <c r="CS42" i="17"/>
  <c r="CZ44" i="23"/>
  <c r="CZ44" i="20"/>
  <c r="CZ42" i="17"/>
  <c r="CY44" i="23"/>
  <c r="CY44" i="20"/>
  <c r="CY42" i="17"/>
  <c r="DJ44" i="23"/>
  <c r="DJ44" i="20"/>
  <c r="DJ42" i="17"/>
  <c r="DI44" i="23"/>
  <c r="DI44" i="20"/>
  <c r="DI42" i="17"/>
  <c r="DP44" i="23"/>
  <c r="DP44" i="20"/>
  <c r="DP42" i="17"/>
  <c r="DO44" i="23"/>
  <c r="DO44" i="20"/>
  <c r="DO42" i="17"/>
  <c r="DZ44" i="23"/>
  <c r="DZ44" i="20"/>
  <c r="DZ42" i="17"/>
  <c r="DY44" i="23"/>
  <c r="DY44" i="20"/>
  <c r="DY42" i="17"/>
  <c r="EF44" i="23"/>
  <c r="EF44" i="20"/>
  <c r="EF42" i="17"/>
  <c r="EE44" i="23"/>
  <c r="EE44" i="20"/>
  <c r="EE42" i="17"/>
  <c r="EP44" i="23"/>
  <c r="EP44" i="20"/>
  <c r="EP42" i="17"/>
  <c r="EO44" i="23"/>
  <c r="EO44" i="20"/>
  <c r="EO42" i="17"/>
  <c r="G42" i="20"/>
  <c r="G42" i="23"/>
  <c r="G40" i="17"/>
  <c r="H42" i="23"/>
  <c r="H42" i="20"/>
  <c r="H40" i="17"/>
  <c r="Q42" i="23"/>
  <c r="Q42" i="20"/>
  <c r="Q40" i="17"/>
  <c r="R42" i="23"/>
  <c r="R42" i="20"/>
  <c r="R40" i="17"/>
  <c r="W42" i="20"/>
  <c r="W42" i="23"/>
  <c r="W40" i="17"/>
  <c r="X42" i="23"/>
  <c r="X42" i="20"/>
  <c r="X40" i="17"/>
  <c r="AG42" i="23"/>
  <c r="AG42" i="20"/>
  <c r="AG40" i="17"/>
  <c r="AH42" i="23"/>
  <c r="AH42" i="20"/>
  <c r="AH40" i="17"/>
  <c r="AM42" i="20"/>
  <c r="AM42" i="23"/>
  <c r="AM40" i="17"/>
  <c r="AN42" i="23"/>
  <c r="AN42" i="20"/>
  <c r="AN40" i="17"/>
  <c r="AW42" i="23"/>
  <c r="AW42" i="20"/>
  <c r="AW40" i="17"/>
  <c r="AX42" i="23"/>
  <c r="AX42" i="20"/>
  <c r="AX40" i="17"/>
  <c r="BC42" i="20"/>
  <c r="BC42" i="23"/>
  <c r="BC40" i="17"/>
  <c r="BD42" i="23"/>
  <c r="BD42" i="20"/>
  <c r="BD40" i="17"/>
  <c r="BM42" i="23"/>
  <c r="BM42" i="20"/>
  <c r="BM40" i="17"/>
  <c r="BN42" i="23"/>
  <c r="BN42" i="20"/>
  <c r="BN40" i="17"/>
  <c r="BS42" i="20"/>
  <c r="BS42" i="23"/>
  <c r="BS40" i="17"/>
  <c r="BT42" i="23"/>
  <c r="BT42" i="20"/>
  <c r="BT40" i="17"/>
  <c r="CC42" i="23"/>
  <c r="CC42" i="20"/>
  <c r="CC40" i="17"/>
  <c r="CD42" i="23"/>
  <c r="CD42" i="20"/>
  <c r="CD40" i="17"/>
  <c r="CI42" i="23"/>
  <c r="CI42" i="20"/>
  <c r="CI40" i="17"/>
  <c r="CJ42" i="23"/>
  <c r="CJ42" i="20"/>
  <c r="CJ40" i="17"/>
  <c r="CS42" i="23"/>
  <c r="CS42" i="20"/>
  <c r="CS40" i="17"/>
  <c r="CT42" i="23"/>
  <c r="CT42" i="20"/>
  <c r="CT40" i="17"/>
  <c r="CY42" i="23"/>
  <c r="CY42" i="20"/>
  <c r="CY40" i="17"/>
  <c r="CZ42" i="23"/>
  <c r="CZ42" i="20"/>
  <c r="CZ40" i="17"/>
  <c r="DI42" i="23"/>
  <c r="DI42" i="20"/>
  <c r="DI40" i="17"/>
  <c r="DJ42" i="23"/>
  <c r="DJ42" i="20"/>
  <c r="DJ40" i="17"/>
  <c r="DO42" i="20"/>
  <c r="DO42" i="23"/>
  <c r="DO40" i="17"/>
  <c r="DP42" i="23"/>
  <c r="DP42" i="20"/>
  <c r="DP40" i="17"/>
  <c r="DY42" i="23"/>
  <c r="DY42" i="20"/>
  <c r="DY40" i="17"/>
  <c r="DZ42" i="23"/>
  <c r="DZ42" i="20"/>
  <c r="DZ40" i="17"/>
  <c r="EE42" i="20"/>
  <c r="EE42" i="23"/>
  <c r="EE40" i="17"/>
  <c r="EF42" i="23"/>
  <c r="EF42" i="20"/>
  <c r="EF40" i="17"/>
  <c r="EO42" i="23"/>
  <c r="EO42" i="20"/>
  <c r="EO40" i="17"/>
  <c r="EP42" i="23"/>
  <c r="EP42" i="20"/>
  <c r="EP40" i="17"/>
  <c r="DD44" i="23"/>
  <c r="DD44" i="20"/>
  <c r="DD42" i="17"/>
  <c r="DC44" i="20"/>
  <c r="DC44" i="23"/>
  <c r="DC42" i="17"/>
  <c r="DV44" i="23"/>
  <c r="DV44" i="20"/>
  <c r="DV42" i="17"/>
  <c r="DU44" i="23"/>
  <c r="DU44" i="20"/>
  <c r="DU42" i="17"/>
  <c r="EB44" i="20"/>
  <c r="EB44" i="23"/>
  <c r="EB42" i="17"/>
  <c r="EA44" i="23"/>
  <c r="EA44" i="20"/>
  <c r="EA42" i="17"/>
  <c r="F44" i="23"/>
  <c r="F44" i="20"/>
  <c r="F42" i="17"/>
  <c r="E44" i="23"/>
  <c r="E44" i="20"/>
  <c r="E42" i="17"/>
  <c r="AC42" i="20"/>
  <c r="AC42" i="23"/>
  <c r="AC40" i="17"/>
  <c r="AD42" i="23"/>
  <c r="AD42" i="20"/>
  <c r="AD40" i="17"/>
  <c r="AQ42" i="23"/>
  <c r="AQ42" i="20"/>
  <c r="AQ40" i="17"/>
  <c r="AR42" i="23"/>
  <c r="AR42" i="20"/>
  <c r="AR40" i="17"/>
  <c r="BA42" i="20"/>
  <c r="BA42" i="23"/>
  <c r="BA40" i="17"/>
  <c r="BB42" i="23"/>
  <c r="BB42" i="20"/>
  <c r="BB40" i="17"/>
  <c r="BQ42" i="20"/>
  <c r="BQ42" i="23"/>
  <c r="BQ40" i="17"/>
  <c r="BR42" i="23"/>
  <c r="BR42" i="20"/>
  <c r="BR40" i="17"/>
  <c r="BW42" i="20"/>
  <c r="BW42" i="23"/>
  <c r="BW40" i="17"/>
  <c r="BX42" i="20"/>
  <c r="BX42" i="23"/>
  <c r="BX40" i="17"/>
  <c r="CG42" i="23"/>
  <c r="CG42" i="20"/>
  <c r="CG40" i="17"/>
  <c r="CH42" i="23"/>
  <c r="CH42" i="20"/>
  <c r="CH40" i="17"/>
  <c r="CW42" i="23"/>
  <c r="CW42" i="20"/>
  <c r="CW40" i="17"/>
  <c r="CX42" i="23"/>
  <c r="CX42" i="20"/>
  <c r="CX40" i="17"/>
  <c r="DC42" i="20"/>
  <c r="DC42" i="23"/>
  <c r="DC40" i="17"/>
  <c r="DD42" i="20"/>
  <c r="DD42" i="23"/>
  <c r="DD40" i="17"/>
  <c r="DM42" i="23"/>
  <c r="DM42" i="20"/>
  <c r="DM40" i="17"/>
  <c r="DN42" i="23"/>
  <c r="DN42" i="20"/>
  <c r="DN40" i="17"/>
  <c r="EC42" i="23"/>
  <c r="EC42" i="20"/>
  <c r="EC40" i="17"/>
  <c r="ED42" i="23"/>
  <c r="ED42" i="20"/>
  <c r="ED40" i="17"/>
  <c r="EI42" i="20"/>
  <c r="EI42" i="23"/>
  <c r="EI40" i="17"/>
  <c r="EJ42" i="20"/>
  <c r="EJ42" i="23"/>
  <c r="EJ40" i="17"/>
  <c r="C42" i="20"/>
  <c r="C42" i="23"/>
  <c r="C40" i="17"/>
  <c r="F42" i="23"/>
  <c r="F42" i="20"/>
  <c r="F40" i="17"/>
  <c r="AA29" i="10"/>
  <c r="AC29" i="10"/>
  <c r="AD29" i="10"/>
  <c r="AE29" i="10"/>
  <c r="AF29" i="10"/>
  <c r="AG29" i="10"/>
  <c r="AH29" i="10"/>
  <c r="AI29" i="10"/>
  <c r="AJ29" i="10"/>
  <c r="AK29" i="10"/>
  <c r="F5" i="43"/>
  <c r="D5" i="3"/>
  <c r="D30" i="10" s="1"/>
  <c r="E5" i="3"/>
  <c r="E30" i="10" s="1"/>
  <c r="F5" i="3"/>
  <c r="F30" i="10" s="1"/>
  <c r="G5" i="3"/>
  <c r="G30" i="10" s="1"/>
  <c r="H5" i="3"/>
  <c r="H30" i="10" s="1"/>
  <c r="I5" i="3"/>
  <c r="I30" i="10" s="1"/>
  <c r="J5" i="3"/>
  <c r="J30" i="10" s="1"/>
  <c r="K5" i="3"/>
  <c r="K30" i="10" s="1"/>
  <c r="L5" i="3"/>
  <c r="L30" i="10" s="1"/>
  <c r="M5" i="3"/>
  <c r="M30" i="10" s="1"/>
  <c r="N5" i="3"/>
  <c r="N30" i="10" s="1"/>
  <c r="O5" i="3"/>
  <c r="O30" i="10" s="1"/>
  <c r="P5" i="3"/>
  <c r="P30" i="10" s="1"/>
  <c r="Q5" i="3"/>
  <c r="Q30" i="10" s="1"/>
  <c r="R5" i="3"/>
  <c r="D6" i="43" s="1"/>
  <c r="S5" i="3"/>
  <c r="S30" i="10" s="1"/>
  <c r="T5" i="3"/>
  <c r="T30" i="10" s="1"/>
  <c r="U5" i="3"/>
  <c r="U30" i="10" s="1"/>
  <c r="V5" i="3"/>
  <c r="V30" i="10" s="1"/>
  <c r="W5" i="3"/>
  <c r="W30" i="10" s="1"/>
  <c r="X5" i="3"/>
  <c r="X30" i="10" s="1"/>
  <c r="Y5" i="3"/>
  <c r="Y30" i="10" s="1"/>
  <c r="Z5" i="3"/>
  <c r="Z30" i="10" s="1"/>
  <c r="AA5" i="3"/>
  <c r="AA30" i="10" s="1"/>
  <c r="AB5" i="3"/>
  <c r="E6" i="43" s="1"/>
  <c r="AC5" i="3"/>
  <c r="AC30" i="10" s="1"/>
  <c r="AD5" i="3"/>
  <c r="AD30" i="10" s="1"/>
  <c r="AE5" i="3"/>
  <c r="AE30" i="10" s="1"/>
  <c r="AF5" i="3"/>
  <c r="AF30" i="10" s="1"/>
  <c r="AG5" i="3"/>
  <c r="AG30" i="10" s="1"/>
  <c r="AH5" i="3"/>
  <c r="AH30" i="10" s="1"/>
  <c r="AI5" i="3"/>
  <c r="AI30" i="10" s="1"/>
  <c r="AJ5" i="3"/>
  <c r="AJ30" i="10" s="1"/>
  <c r="AK5" i="3"/>
  <c r="AK30" i="10" s="1"/>
  <c r="AL5" i="3"/>
  <c r="F6" i="43" s="1"/>
  <c r="D34" i="10"/>
  <c r="E34" i="10"/>
  <c r="F34" i="10"/>
  <c r="G34" i="10"/>
  <c r="H34" i="10"/>
  <c r="I34" i="10"/>
  <c r="J34" i="10"/>
  <c r="K34" i="10"/>
  <c r="L34" i="10"/>
  <c r="M34" i="10"/>
  <c r="N34" i="10"/>
  <c r="O34" i="10"/>
  <c r="P34" i="10"/>
  <c r="Q34" i="10"/>
  <c r="S34" i="10"/>
  <c r="T34" i="10"/>
  <c r="U34" i="10"/>
  <c r="V34" i="10"/>
  <c r="W34" i="10"/>
  <c r="X34" i="10"/>
  <c r="Y34" i="10"/>
  <c r="Z34" i="10"/>
  <c r="AA34" i="10"/>
  <c r="AC34" i="10"/>
  <c r="AD34" i="10"/>
  <c r="AE34" i="10"/>
  <c r="AF34" i="10"/>
  <c r="AG34" i="10"/>
  <c r="AH34" i="10"/>
  <c r="AI34" i="10"/>
  <c r="AJ34" i="10"/>
  <c r="AK34" i="10"/>
  <c r="D11" i="3"/>
  <c r="E11" i="3"/>
  <c r="F11" i="3"/>
  <c r="H11" i="3"/>
  <c r="I11" i="3"/>
  <c r="J11" i="3"/>
  <c r="K11" i="3"/>
  <c r="L11" i="3"/>
  <c r="M11" i="3"/>
  <c r="N11" i="3"/>
  <c r="O11" i="3"/>
  <c r="P11" i="3"/>
  <c r="Q11" i="3"/>
  <c r="R11" i="3"/>
  <c r="S11" i="3"/>
  <c r="T11" i="3"/>
  <c r="U11" i="3"/>
  <c r="V11" i="3"/>
  <c r="W11" i="3"/>
  <c r="X11" i="3"/>
  <c r="Y11" i="3"/>
  <c r="Z11" i="3"/>
  <c r="AA11" i="3"/>
  <c r="AB11" i="3"/>
  <c r="AC11" i="3"/>
  <c r="AD11" i="3"/>
  <c r="AE11" i="3"/>
  <c r="AF11" i="3"/>
  <c r="AG11" i="3"/>
  <c r="AH11" i="3"/>
  <c r="AI11" i="3"/>
  <c r="AJ11" i="3"/>
  <c r="AK11" i="3"/>
  <c r="AL11" i="3"/>
  <c r="D12" i="3"/>
  <c r="E12" i="3"/>
  <c r="F12" i="3"/>
  <c r="G12" i="3"/>
  <c r="H12" i="3"/>
  <c r="I12" i="3"/>
  <c r="J12" i="3"/>
  <c r="K12" i="3"/>
  <c r="L12" i="3"/>
  <c r="M12" i="3"/>
  <c r="N12" i="3"/>
  <c r="O12" i="3"/>
  <c r="P12" i="3"/>
  <c r="Q12" i="3"/>
  <c r="R12" i="3"/>
  <c r="S12" i="3"/>
  <c r="T12" i="3"/>
  <c r="U12" i="3"/>
  <c r="V12" i="3"/>
  <c r="W12" i="3"/>
  <c r="X12" i="3"/>
  <c r="Y12" i="3"/>
  <c r="Z12" i="3"/>
  <c r="AA12" i="3"/>
  <c r="AB12" i="3"/>
  <c r="AC12" i="3"/>
  <c r="AD12" i="3"/>
  <c r="AE12" i="3"/>
  <c r="AF12" i="3"/>
  <c r="AG12" i="3"/>
  <c r="AH12" i="3"/>
  <c r="AI12" i="3"/>
  <c r="AJ12" i="3"/>
  <c r="AK12" i="3"/>
  <c r="AL12" i="3"/>
  <c r="D39" i="10"/>
  <c r="E39" i="10"/>
  <c r="F39" i="10"/>
  <c r="G39" i="10"/>
  <c r="H39" i="10"/>
  <c r="I39" i="10"/>
  <c r="J39" i="10"/>
  <c r="K39" i="10"/>
  <c r="L39" i="10"/>
  <c r="M39" i="10"/>
  <c r="N39" i="10"/>
  <c r="O39" i="10"/>
  <c r="P39" i="10"/>
  <c r="Q39" i="10"/>
  <c r="S39" i="10"/>
  <c r="T39" i="10"/>
  <c r="U39" i="10"/>
  <c r="V39" i="10"/>
  <c r="W39" i="10"/>
  <c r="X39" i="10"/>
  <c r="Y39" i="10"/>
  <c r="Z39" i="10"/>
  <c r="AA39" i="10"/>
  <c r="AC39" i="10"/>
  <c r="AD39" i="10"/>
  <c r="AE39" i="10"/>
  <c r="AF39" i="10"/>
  <c r="AG39" i="10"/>
  <c r="AH39" i="10"/>
  <c r="AI39" i="10"/>
  <c r="AJ39" i="10"/>
  <c r="AK39" i="10"/>
  <c r="C12" i="3"/>
  <c r="C11" i="3"/>
  <c r="C5" i="3"/>
  <c r="C6" i="43" s="1"/>
  <c r="AQ12" i="18" l="1"/>
  <c r="AT12" i="18"/>
  <c r="AS12" i="18"/>
  <c r="AR12" i="18"/>
  <c r="X36" i="10"/>
  <c r="CI11" i="18"/>
  <c r="CJ11" i="18"/>
  <c r="CK11" i="18"/>
  <c r="CL11" i="18"/>
  <c r="AI35" i="10"/>
  <c r="EA10" i="18"/>
  <c r="EB10" i="18"/>
  <c r="EC10" i="18"/>
  <c r="ED10" i="18"/>
  <c r="K35" i="10"/>
  <c r="AI10" i="18"/>
  <c r="AJ10" i="18"/>
  <c r="AK10" i="18"/>
  <c r="AL10" i="18"/>
  <c r="EE12" i="18"/>
  <c r="EF12" i="18"/>
  <c r="EG12" i="18"/>
  <c r="EH12" i="18"/>
  <c r="AM12" i="18"/>
  <c r="AN12" i="18"/>
  <c r="AO12" i="18"/>
  <c r="AP12" i="18"/>
  <c r="AE36" i="10"/>
  <c r="DK11" i="18"/>
  <c r="DL11" i="18"/>
  <c r="DM11" i="18"/>
  <c r="DN11" i="18"/>
  <c r="O36" i="10"/>
  <c r="AY11" i="18"/>
  <c r="AZ11" i="18"/>
  <c r="BB11" i="18"/>
  <c r="BA11" i="18"/>
  <c r="Z35" i="10"/>
  <c r="CQ10" i="18"/>
  <c r="CT10" i="18"/>
  <c r="CR10" i="18"/>
  <c r="CS10" i="18"/>
  <c r="BO12" i="18"/>
  <c r="BP12" i="18"/>
  <c r="BQ12" i="18"/>
  <c r="BR12" i="18"/>
  <c r="V36" i="10"/>
  <c r="CA11" i="18"/>
  <c r="CB11" i="18"/>
  <c r="CD11" i="18"/>
  <c r="CC11" i="18"/>
  <c r="F36" i="10"/>
  <c r="O11" i="18"/>
  <c r="P11" i="18"/>
  <c r="R11" i="18"/>
  <c r="Q11" i="18"/>
  <c r="Y35" i="10"/>
  <c r="CM10" i="18"/>
  <c r="CN10" i="18"/>
  <c r="CO10" i="18"/>
  <c r="CP10" i="18"/>
  <c r="DW12" i="18"/>
  <c r="DX12" i="18"/>
  <c r="DZ12" i="18"/>
  <c r="DY12" i="18"/>
  <c r="CQ12" i="18"/>
  <c r="CR12" i="18"/>
  <c r="CT12" i="18"/>
  <c r="CS12" i="18"/>
  <c r="AK36" i="10"/>
  <c r="EI11" i="18"/>
  <c r="EJ11" i="18"/>
  <c r="EK11" i="18"/>
  <c r="EL11" i="18"/>
  <c r="M36" i="10"/>
  <c r="AQ11" i="18"/>
  <c r="AR11" i="18"/>
  <c r="AS11" i="18"/>
  <c r="AT11" i="18"/>
  <c r="P35" i="10"/>
  <c r="BC10" i="18"/>
  <c r="BD10" i="18"/>
  <c r="BF10" i="18"/>
  <c r="BE10" i="18"/>
  <c r="BG12" i="18"/>
  <c r="BH12" i="18"/>
  <c r="BI12" i="18"/>
  <c r="BJ12" i="18"/>
  <c r="E13" i="43"/>
  <c r="E37" i="43" s="1"/>
  <c r="DA11" i="18"/>
  <c r="DB11" i="18"/>
  <c r="CZ11" i="18"/>
  <c r="CY11" i="18"/>
  <c r="D36" i="10"/>
  <c r="G11" i="18"/>
  <c r="H11" i="18"/>
  <c r="I11" i="18"/>
  <c r="J11" i="18"/>
  <c r="W35" i="10"/>
  <c r="CE10" i="18"/>
  <c r="CF10" i="18"/>
  <c r="CH10" i="18"/>
  <c r="CG10" i="18"/>
  <c r="C12" i="43"/>
  <c r="C36" i="43" s="1"/>
  <c r="C10" i="18"/>
  <c r="D10" i="18"/>
  <c r="E10" i="18"/>
  <c r="F10" i="18"/>
  <c r="DO12" i="18"/>
  <c r="DP12" i="18"/>
  <c r="DQ12" i="18"/>
  <c r="DR12" i="18"/>
  <c r="CI12" i="18"/>
  <c r="CJ12" i="18"/>
  <c r="CK12" i="18"/>
  <c r="CL12" i="18"/>
  <c r="BC12" i="18"/>
  <c r="BD12" i="18"/>
  <c r="BE12" i="18"/>
  <c r="BF12" i="18"/>
  <c r="W12" i="18"/>
  <c r="X12" i="18"/>
  <c r="Y12" i="18"/>
  <c r="Z12" i="18"/>
  <c r="AI36" i="10"/>
  <c r="EA11" i="18"/>
  <c r="EB11" i="18"/>
  <c r="ED11" i="18"/>
  <c r="EC11" i="18"/>
  <c r="AA36" i="10"/>
  <c r="CU11" i="18"/>
  <c r="CW11" i="18"/>
  <c r="CV11" i="18"/>
  <c r="CX11" i="18"/>
  <c r="S36" i="10"/>
  <c r="BO11" i="18"/>
  <c r="BQ11" i="18"/>
  <c r="BP11" i="18"/>
  <c r="BR11" i="18"/>
  <c r="K36" i="10"/>
  <c r="AI11" i="18"/>
  <c r="AK11" i="18"/>
  <c r="AL11" i="18"/>
  <c r="AJ11" i="18"/>
  <c r="F12" i="43"/>
  <c r="F36" i="43" s="1"/>
  <c r="EM10" i="18"/>
  <c r="EN10" i="18"/>
  <c r="EO10" i="18"/>
  <c r="EP10" i="18"/>
  <c r="AD35" i="10"/>
  <c r="DG10" i="18"/>
  <c r="DH10" i="18"/>
  <c r="DI10" i="18"/>
  <c r="DJ10" i="18"/>
  <c r="V35" i="10"/>
  <c r="CA10" i="18"/>
  <c r="CB10" i="18"/>
  <c r="CC10" i="18"/>
  <c r="CD10" i="18"/>
  <c r="N35" i="10"/>
  <c r="AU10" i="18"/>
  <c r="AV10" i="18"/>
  <c r="AW10" i="18"/>
  <c r="AX10" i="18"/>
  <c r="F35" i="10"/>
  <c r="O10" i="18"/>
  <c r="P10" i="18"/>
  <c r="Q10" i="18"/>
  <c r="R10" i="18"/>
  <c r="EI12" i="18"/>
  <c r="EL12" i="18"/>
  <c r="EJ12" i="18"/>
  <c r="EK12" i="18"/>
  <c r="K12" i="18"/>
  <c r="N12" i="18"/>
  <c r="M12" i="18"/>
  <c r="L12" i="18"/>
  <c r="P36" i="10"/>
  <c r="BC11" i="18"/>
  <c r="BD11" i="18"/>
  <c r="BE11" i="18"/>
  <c r="BF11" i="18"/>
  <c r="AA35" i="10"/>
  <c r="CU10" i="18"/>
  <c r="CV10" i="18"/>
  <c r="CW10" i="18"/>
  <c r="CX10" i="18"/>
  <c r="BS12" i="18"/>
  <c r="BT12" i="18"/>
  <c r="BU12" i="18"/>
  <c r="BV12" i="18"/>
  <c r="W36" i="10"/>
  <c r="CE11" i="18"/>
  <c r="CG11" i="18"/>
  <c r="CH11" i="18"/>
  <c r="CF11" i="18"/>
  <c r="AH35" i="10"/>
  <c r="DW10" i="18"/>
  <c r="DZ10" i="18"/>
  <c r="DX10" i="18"/>
  <c r="DY10" i="18"/>
  <c r="J35" i="10"/>
  <c r="AE10" i="18"/>
  <c r="AH10" i="18"/>
  <c r="AF10" i="18"/>
  <c r="AG10" i="18"/>
  <c r="EA12" i="18"/>
  <c r="EB12" i="18"/>
  <c r="ED12" i="18"/>
  <c r="EC12" i="18"/>
  <c r="F13" i="43"/>
  <c r="F37" i="43" s="1"/>
  <c r="EM11" i="18"/>
  <c r="EP11" i="18"/>
  <c r="EN11" i="18"/>
  <c r="EO11" i="18"/>
  <c r="N36" i="10"/>
  <c r="AU11" i="18"/>
  <c r="AV11" i="18"/>
  <c r="AX11" i="18"/>
  <c r="AW11" i="18"/>
  <c r="I35" i="10"/>
  <c r="AA10" i="18"/>
  <c r="AB10" i="18"/>
  <c r="AC10" i="18"/>
  <c r="AD10" i="18"/>
  <c r="BK12" i="18"/>
  <c r="BL12" i="18"/>
  <c r="BN12" i="18"/>
  <c r="BM12" i="18"/>
  <c r="U36" i="10"/>
  <c r="BW11" i="18"/>
  <c r="BX11" i="18"/>
  <c r="BY11" i="18"/>
  <c r="BZ11" i="18"/>
  <c r="AF35" i="10"/>
  <c r="DO10" i="18"/>
  <c r="DP10" i="18"/>
  <c r="DQ10" i="18"/>
  <c r="DR10" i="18"/>
  <c r="H35" i="10"/>
  <c r="W10" i="18"/>
  <c r="X10" i="18"/>
  <c r="Y10" i="18"/>
  <c r="Z10" i="18"/>
  <c r="AA12" i="18"/>
  <c r="AB12" i="18"/>
  <c r="AC12" i="18"/>
  <c r="AD12" i="18"/>
  <c r="T36" i="10"/>
  <c r="BS11" i="18"/>
  <c r="BT11" i="18"/>
  <c r="BV11" i="18"/>
  <c r="BU11" i="18"/>
  <c r="O35" i="10"/>
  <c r="AY10" i="18"/>
  <c r="AZ10" i="18"/>
  <c r="BB10" i="18"/>
  <c r="BA10" i="18"/>
  <c r="E12" i="18"/>
  <c r="F12" i="18"/>
  <c r="C12" i="18"/>
  <c r="D12" i="18"/>
  <c r="DK12" i="18"/>
  <c r="DM12" i="18"/>
  <c r="DN12" i="18"/>
  <c r="DL12" i="18"/>
  <c r="CE12" i="18"/>
  <c r="CG12" i="18"/>
  <c r="CH12" i="18"/>
  <c r="CF12" i="18"/>
  <c r="AY12" i="18"/>
  <c r="BA12" i="18"/>
  <c r="BB12" i="18"/>
  <c r="AZ12" i="18"/>
  <c r="S12" i="18"/>
  <c r="U12" i="18"/>
  <c r="T12" i="18"/>
  <c r="V12" i="18"/>
  <c r="AH36" i="10"/>
  <c r="DW11" i="18"/>
  <c r="DX11" i="18"/>
  <c r="DY11" i="18"/>
  <c r="DZ11" i="18"/>
  <c r="Z36" i="10"/>
  <c r="CR11" i="18"/>
  <c r="CS11" i="18"/>
  <c r="CT11" i="18"/>
  <c r="CQ11" i="18"/>
  <c r="D13" i="43"/>
  <c r="D37" i="43" s="1"/>
  <c r="BK11" i="18"/>
  <c r="BL11" i="18"/>
  <c r="BM11" i="18"/>
  <c r="BN11" i="18"/>
  <c r="J36" i="10"/>
  <c r="AE11" i="18"/>
  <c r="AF11" i="18"/>
  <c r="AH11" i="18"/>
  <c r="AG11" i="18"/>
  <c r="AK35" i="10"/>
  <c r="EI10" i="18"/>
  <c r="EJ10" i="18"/>
  <c r="EL10" i="18"/>
  <c r="EK10" i="18"/>
  <c r="AC35" i="10"/>
  <c r="DC10" i="18"/>
  <c r="DD10" i="18"/>
  <c r="DF10" i="18"/>
  <c r="DE10" i="18"/>
  <c r="U35" i="10"/>
  <c r="BW10" i="18"/>
  <c r="BX10" i="18"/>
  <c r="BY10" i="18"/>
  <c r="BZ10" i="18"/>
  <c r="M35" i="10"/>
  <c r="AQ10" i="18"/>
  <c r="AR10" i="18"/>
  <c r="AS10" i="18"/>
  <c r="AT10" i="18"/>
  <c r="E35" i="10"/>
  <c r="K10" i="18"/>
  <c r="L10" i="18"/>
  <c r="N10" i="18"/>
  <c r="M10" i="18"/>
  <c r="DC12" i="18"/>
  <c r="DF12" i="18"/>
  <c r="DD12" i="18"/>
  <c r="DE12" i="18"/>
  <c r="BW12" i="18"/>
  <c r="BZ12" i="18"/>
  <c r="BX12" i="18"/>
  <c r="BY12" i="18"/>
  <c r="AF36" i="10"/>
  <c r="DO11" i="18"/>
  <c r="DQ11" i="18"/>
  <c r="DR11" i="18"/>
  <c r="DP11" i="18"/>
  <c r="H36" i="10"/>
  <c r="W11" i="18"/>
  <c r="X11" i="18"/>
  <c r="Y11" i="18"/>
  <c r="Z11" i="18"/>
  <c r="S35" i="10"/>
  <c r="BO10" i="18"/>
  <c r="BP10" i="18"/>
  <c r="BQ10" i="18"/>
  <c r="BR10" i="18"/>
  <c r="CY12" i="18"/>
  <c r="CZ12" i="18"/>
  <c r="DA12" i="18"/>
  <c r="DB12" i="18"/>
  <c r="J12" i="18"/>
  <c r="I12" i="18"/>
  <c r="G12" i="18"/>
  <c r="H12" i="18"/>
  <c r="G36" i="10"/>
  <c r="S11" i="18"/>
  <c r="V11" i="18"/>
  <c r="U11" i="18"/>
  <c r="T11" i="18"/>
  <c r="D12" i="43"/>
  <c r="D36" i="43" s="1"/>
  <c r="BK10" i="18"/>
  <c r="BN10" i="18"/>
  <c r="BM10" i="18"/>
  <c r="BL10" i="18"/>
  <c r="C5" i="43"/>
  <c r="C34" i="43" s="1"/>
  <c r="C4" i="18"/>
  <c r="C24" i="3"/>
  <c r="CU12" i="18"/>
  <c r="CV12" i="18"/>
  <c r="CW12" i="18"/>
  <c r="CX12" i="18"/>
  <c r="AI12" i="18"/>
  <c r="AJ12" i="18"/>
  <c r="AK12" i="18"/>
  <c r="AL12" i="18"/>
  <c r="AD36" i="10"/>
  <c r="DJ11" i="18"/>
  <c r="DI11" i="18"/>
  <c r="DG11" i="18"/>
  <c r="DH11" i="18"/>
  <c r="AG35" i="10"/>
  <c r="DS10" i="18"/>
  <c r="DT10" i="18"/>
  <c r="DU10" i="18"/>
  <c r="DV10" i="18"/>
  <c r="Q35" i="10"/>
  <c r="BG10" i="18"/>
  <c r="BH10" i="18"/>
  <c r="BI10" i="18"/>
  <c r="BJ10" i="18"/>
  <c r="AE12" i="18"/>
  <c r="AF12" i="18"/>
  <c r="AH12" i="18"/>
  <c r="AG12" i="18"/>
  <c r="AC36" i="10"/>
  <c r="DC11" i="18"/>
  <c r="DF11" i="18"/>
  <c r="DD11" i="18"/>
  <c r="DE11" i="18"/>
  <c r="E36" i="10"/>
  <c r="K11" i="18"/>
  <c r="L11" i="18"/>
  <c r="M11" i="18"/>
  <c r="N11" i="18"/>
  <c r="X35" i="10"/>
  <c r="CI10" i="18"/>
  <c r="CJ10" i="18"/>
  <c r="CL10" i="18"/>
  <c r="CK10" i="18"/>
  <c r="C13" i="43"/>
  <c r="C37" i="43" s="1"/>
  <c r="C11" i="18"/>
  <c r="E11" i="18"/>
  <c r="D11" i="18"/>
  <c r="F11" i="18"/>
  <c r="DS12" i="18"/>
  <c r="DT12" i="18"/>
  <c r="DV12" i="18"/>
  <c r="DU12" i="18"/>
  <c r="CM12" i="18"/>
  <c r="CN12" i="18"/>
  <c r="CO12" i="18"/>
  <c r="CP12" i="18"/>
  <c r="AJ36" i="10"/>
  <c r="EE11" i="18"/>
  <c r="EF11" i="18"/>
  <c r="EG11" i="18"/>
  <c r="EH11" i="18"/>
  <c r="L36" i="10"/>
  <c r="AM11" i="18"/>
  <c r="AN11" i="18"/>
  <c r="AO11" i="18"/>
  <c r="AP11" i="18"/>
  <c r="AE35" i="10"/>
  <c r="DK10" i="18"/>
  <c r="DL10" i="18"/>
  <c r="DN10" i="18"/>
  <c r="DM10" i="18"/>
  <c r="G35" i="10"/>
  <c r="S10" i="18"/>
  <c r="T10" i="18"/>
  <c r="V10" i="18"/>
  <c r="U10" i="18"/>
  <c r="EM12" i="18"/>
  <c r="EN12" i="18"/>
  <c r="EO12" i="18"/>
  <c r="EP12" i="18"/>
  <c r="DG12" i="18"/>
  <c r="DH12" i="18"/>
  <c r="DI12" i="18"/>
  <c r="DJ12" i="18"/>
  <c r="CA12" i="18"/>
  <c r="CB12" i="18"/>
  <c r="CC12" i="18"/>
  <c r="CD12" i="18"/>
  <c r="AU12" i="18"/>
  <c r="AV12" i="18"/>
  <c r="AW12" i="18"/>
  <c r="AX12" i="18"/>
  <c r="O12" i="18"/>
  <c r="P12" i="18"/>
  <c r="Q12" i="18"/>
  <c r="R12" i="18"/>
  <c r="AG36" i="10"/>
  <c r="DS11" i="18"/>
  <c r="DT11" i="18"/>
  <c r="DU11" i="18"/>
  <c r="DV11" i="18"/>
  <c r="Y36" i="10"/>
  <c r="CM11" i="18"/>
  <c r="CN11" i="18"/>
  <c r="CO11" i="18"/>
  <c r="CP11" i="18"/>
  <c r="Q36" i="10"/>
  <c r="BG11" i="18"/>
  <c r="BJ11" i="18"/>
  <c r="BH11" i="18"/>
  <c r="BI11" i="18"/>
  <c r="I36" i="10"/>
  <c r="AA11" i="18"/>
  <c r="AD11" i="18"/>
  <c r="AB11" i="18"/>
  <c r="AC11" i="18"/>
  <c r="AJ35" i="10"/>
  <c r="EE10" i="18"/>
  <c r="EG10" i="18"/>
  <c r="EH10" i="18"/>
  <c r="EF10" i="18"/>
  <c r="E12" i="43"/>
  <c r="E36" i="43" s="1"/>
  <c r="CY10" i="18"/>
  <c r="DA10" i="18"/>
  <c r="DB10" i="18"/>
  <c r="CZ10" i="18"/>
  <c r="T35" i="10"/>
  <c r="BS10" i="18"/>
  <c r="BU10" i="18"/>
  <c r="BV10" i="18"/>
  <c r="BT10" i="18"/>
  <c r="L35" i="10"/>
  <c r="AM10" i="18"/>
  <c r="AO10" i="18"/>
  <c r="AP10" i="18"/>
  <c r="AN10" i="18"/>
  <c r="D35" i="10"/>
  <c r="G10" i="18"/>
  <c r="I10" i="18"/>
  <c r="J10" i="18"/>
  <c r="H10" i="18"/>
  <c r="AI37" i="10"/>
  <c r="EC34" i="17"/>
  <c r="ED34" i="17"/>
  <c r="EA34" i="17"/>
  <c r="EB34" i="17"/>
  <c r="AH37" i="10"/>
  <c r="DY34" i="17"/>
  <c r="DW34" i="17"/>
  <c r="DX34" i="17"/>
  <c r="DZ34" i="17"/>
  <c r="Z37" i="10"/>
  <c r="CS34" i="17"/>
  <c r="CT34" i="17"/>
  <c r="CQ34" i="17"/>
  <c r="CR34" i="17"/>
  <c r="D14" i="43"/>
  <c r="D38" i="43" s="1"/>
  <c r="BM34" i="17"/>
  <c r="BN34" i="17"/>
  <c r="BK34" i="17"/>
  <c r="BL34" i="17"/>
  <c r="J37" i="10"/>
  <c r="AG34" i="17"/>
  <c r="AH34" i="17"/>
  <c r="AE34" i="17"/>
  <c r="AF34" i="17"/>
  <c r="AA37" i="10"/>
  <c r="CU34" i="17"/>
  <c r="CW34" i="17"/>
  <c r="CX34" i="17"/>
  <c r="CV34" i="17"/>
  <c r="K37" i="10"/>
  <c r="AI34" i="17"/>
  <c r="AK34" i="17"/>
  <c r="AL34" i="17"/>
  <c r="AJ34" i="17"/>
  <c r="AK37" i="10"/>
  <c r="EL34" i="17"/>
  <c r="EJ34" i="17"/>
  <c r="EK34" i="17"/>
  <c r="EI34" i="17"/>
  <c r="U37" i="10"/>
  <c r="BZ34" i="17"/>
  <c r="BX34" i="17"/>
  <c r="BY34" i="17"/>
  <c r="BW34" i="17"/>
  <c r="E37" i="10"/>
  <c r="L34" i="17"/>
  <c r="K34" i="17"/>
  <c r="M34" i="17"/>
  <c r="N34" i="17"/>
  <c r="S37" i="10"/>
  <c r="BO34" i="17"/>
  <c r="BP34" i="17"/>
  <c r="BQ34" i="17"/>
  <c r="BR34" i="17"/>
  <c r="AC37" i="10"/>
  <c r="DE34" i="17"/>
  <c r="DC34" i="17"/>
  <c r="DD34" i="17"/>
  <c r="DF34" i="17"/>
  <c r="M37" i="10"/>
  <c r="AQ34" i="17"/>
  <c r="AR34" i="17"/>
  <c r="AS34" i="17"/>
  <c r="AT34" i="17"/>
  <c r="AJ37" i="10"/>
  <c r="EG34" i="17"/>
  <c r="EE34" i="17"/>
  <c r="EH34" i="17"/>
  <c r="EF34" i="17"/>
  <c r="E14" i="43"/>
  <c r="E38" i="43" s="1"/>
  <c r="DA34" i="17"/>
  <c r="DB34" i="17"/>
  <c r="CY34" i="17"/>
  <c r="CZ34" i="17"/>
  <c r="T37" i="10"/>
  <c r="BU34" i="17"/>
  <c r="BV34" i="17"/>
  <c r="BS34" i="17"/>
  <c r="BT34" i="17"/>
  <c r="L37" i="10"/>
  <c r="AO34" i="17"/>
  <c r="AP34" i="17"/>
  <c r="AM34" i="17"/>
  <c r="AN34" i="17"/>
  <c r="D37" i="10"/>
  <c r="I34" i="17"/>
  <c r="J34" i="17"/>
  <c r="G34" i="17"/>
  <c r="H34" i="17"/>
  <c r="Y37" i="10"/>
  <c r="CN34" i="17"/>
  <c r="CO34" i="17"/>
  <c r="CP34" i="17"/>
  <c r="CM34" i="17"/>
  <c r="AF37" i="10"/>
  <c r="DQ34" i="17"/>
  <c r="DO34" i="17"/>
  <c r="DR34" i="17"/>
  <c r="DP34" i="17"/>
  <c r="X37" i="10"/>
  <c r="CK34" i="17"/>
  <c r="CL34" i="17"/>
  <c r="CI34" i="17"/>
  <c r="CJ34" i="17"/>
  <c r="P37" i="10"/>
  <c r="BE34" i="17"/>
  <c r="BF34" i="17"/>
  <c r="BC34" i="17"/>
  <c r="BD34" i="17"/>
  <c r="H37" i="10"/>
  <c r="Y34" i="17"/>
  <c r="Z34" i="17"/>
  <c r="W34" i="17"/>
  <c r="X34" i="17"/>
  <c r="AG37" i="10"/>
  <c r="DT34" i="17"/>
  <c r="DV34" i="17"/>
  <c r="DU34" i="17"/>
  <c r="DS34" i="17"/>
  <c r="I37" i="10"/>
  <c r="AB34" i="17"/>
  <c r="AA34" i="17"/>
  <c r="AC34" i="17"/>
  <c r="AD34" i="17"/>
  <c r="C14" i="43"/>
  <c r="C38" i="43" s="1"/>
  <c r="D34" i="17"/>
  <c r="F34" i="17"/>
  <c r="E34" i="17"/>
  <c r="AE37" i="10"/>
  <c r="DK34" i="17"/>
  <c r="DL34" i="17"/>
  <c r="DM34" i="17"/>
  <c r="DN34" i="17"/>
  <c r="W37" i="10"/>
  <c r="CE34" i="17"/>
  <c r="CF34" i="17"/>
  <c r="CG34" i="17"/>
  <c r="CH34" i="17"/>
  <c r="O37" i="10"/>
  <c r="BA34" i="17"/>
  <c r="BB34" i="17"/>
  <c r="AY34" i="17"/>
  <c r="AZ34" i="17"/>
  <c r="G37" i="10"/>
  <c r="T34" i="17"/>
  <c r="S34" i="17"/>
  <c r="V34" i="17"/>
  <c r="U34" i="17"/>
  <c r="Q37" i="10"/>
  <c r="BH34" i="17"/>
  <c r="BG34" i="17"/>
  <c r="BJ34" i="17"/>
  <c r="BI34" i="17"/>
  <c r="F14" i="43"/>
  <c r="F38" i="43" s="1"/>
  <c r="EO34" i="17"/>
  <c r="EM34" i="17"/>
  <c r="EN34" i="17"/>
  <c r="EP34" i="17"/>
  <c r="AD37" i="10"/>
  <c r="DI34" i="17"/>
  <c r="DJ34" i="17"/>
  <c r="DG34" i="17"/>
  <c r="DH34" i="17"/>
  <c r="V37" i="10"/>
  <c r="CC34" i="17"/>
  <c r="CD34" i="17"/>
  <c r="CA34" i="17"/>
  <c r="CB34" i="17"/>
  <c r="N37" i="10"/>
  <c r="AW34" i="17"/>
  <c r="AX34" i="17"/>
  <c r="AU34" i="17"/>
  <c r="AV34" i="17"/>
  <c r="F37" i="10"/>
  <c r="Q34" i="17"/>
  <c r="R34" i="17"/>
  <c r="O34" i="17"/>
  <c r="P34" i="17"/>
  <c r="E5" i="43"/>
  <c r="E34" i="43" s="1"/>
  <c r="AB24" i="3"/>
  <c r="X47" i="10"/>
  <c r="H47" i="10"/>
  <c r="AH47" i="10"/>
  <c r="Z47" i="10"/>
  <c r="D24" i="43"/>
  <c r="D42" i="43" s="1"/>
  <c r="J47" i="10"/>
  <c r="AF47" i="10"/>
  <c r="P47" i="10"/>
  <c r="AE47" i="10"/>
  <c r="W47" i="10"/>
  <c r="O47" i="10"/>
  <c r="G47" i="10"/>
  <c r="AK47" i="10"/>
  <c r="U47" i="10"/>
  <c r="E47" i="10"/>
  <c r="AC47" i="10"/>
  <c r="M47" i="10"/>
  <c r="C24" i="43"/>
  <c r="C42" i="43" s="1"/>
  <c r="AG47" i="10"/>
  <c r="Y47" i="10"/>
  <c r="Q47" i="10"/>
  <c r="I47" i="10"/>
  <c r="F24" i="43"/>
  <c r="F42" i="43" s="1"/>
  <c r="AD47" i="10"/>
  <c r="V47" i="10"/>
  <c r="N47" i="10"/>
  <c r="F47" i="10"/>
  <c r="AJ47" i="10"/>
  <c r="E24" i="43"/>
  <c r="E42" i="43" s="1"/>
  <c r="T47" i="10"/>
  <c r="L47" i="10"/>
  <c r="D47" i="10"/>
  <c r="AI47" i="10"/>
  <c r="AA47" i="10"/>
  <c r="S47" i="10"/>
  <c r="K47" i="10"/>
  <c r="D85" i="43"/>
  <c r="F34" i="43"/>
  <c r="D5" i="24"/>
  <c r="D5" i="43"/>
  <c r="D34" i="43" s="1"/>
  <c r="E85" i="43"/>
  <c r="F85" i="43"/>
  <c r="D76" i="24"/>
  <c r="F76" i="24"/>
  <c r="E76" i="24"/>
  <c r="C47" i="10"/>
  <c r="C24" i="24"/>
  <c r="C38" i="24" s="1"/>
  <c r="R47" i="10"/>
  <c r="D24" i="24"/>
  <c r="D38" i="24" s="1"/>
  <c r="F12" i="24"/>
  <c r="E9" i="24"/>
  <c r="R30" i="10"/>
  <c r="D6" i="24"/>
  <c r="C35" i="10"/>
  <c r="C12" i="24"/>
  <c r="AB39" i="10"/>
  <c r="E16" i="24"/>
  <c r="E35" i="24" s="1"/>
  <c r="R36" i="10"/>
  <c r="D13" i="24"/>
  <c r="D33" i="24" s="1"/>
  <c r="F8" i="24"/>
  <c r="AB29" i="10"/>
  <c r="E5" i="24"/>
  <c r="C34" i="10"/>
  <c r="C11" i="24"/>
  <c r="C37" i="10"/>
  <c r="C14" i="24"/>
  <c r="C34" i="24" s="1"/>
  <c r="C8" i="24"/>
  <c r="AB37" i="10"/>
  <c r="E14" i="24"/>
  <c r="E34" i="24" s="1"/>
  <c r="R35" i="10"/>
  <c r="D12" i="24"/>
  <c r="F6" i="24"/>
  <c r="C9" i="24"/>
  <c r="F13" i="24"/>
  <c r="F33" i="24" s="1"/>
  <c r="AB34" i="10"/>
  <c r="E11" i="24"/>
  <c r="D8" i="24"/>
  <c r="R39" i="10"/>
  <c r="D16" i="24"/>
  <c r="D35" i="24" s="1"/>
  <c r="F24" i="24"/>
  <c r="F38" i="24" s="1"/>
  <c r="C36" i="10"/>
  <c r="C13" i="24"/>
  <c r="C33" i="24" s="1"/>
  <c r="AB47" i="10"/>
  <c r="E24" i="24"/>
  <c r="E38" i="24" s="1"/>
  <c r="R37" i="10"/>
  <c r="D14" i="24"/>
  <c r="D34" i="24" s="1"/>
  <c r="F9" i="24"/>
  <c r="AB30" i="10"/>
  <c r="E6" i="24"/>
  <c r="C29" i="10"/>
  <c r="C5" i="24"/>
  <c r="F14" i="24"/>
  <c r="F34" i="24" s="1"/>
  <c r="AB35" i="10"/>
  <c r="E12" i="24"/>
  <c r="D9" i="24"/>
  <c r="C30" i="10"/>
  <c r="C6" i="24"/>
  <c r="F11" i="24"/>
  <c r="E8" i="24"/>
  <c r="C39" i="10"/>
  <c r="C16" i="24"/>
  <c r="C35" i="24" s="1"/>
  <c r="F16" i="24"/>
  <c r="F35" i="24" s="1"/>
  <c r="AB36" i="10"/>
  <c r="E13" i="24"/>
  <c r="E33" i="24" s="1"/>
  <c r="R34" i="10"/>
  <c r="D11" i="24"/>
  <c r="F5" i="24"/>
  <c r="AL39" i="10"/>
  <c r="AM14" i="3"/>
  <c r="AL47" i="10"/>
  <c r="AM22" i="3"/>
  <c r="AL37" i="10"/>
  <c r="AM12" i="3"/>
  <c r="AL35" i="10"/>
  <c r="AM10" i="3"/>
  <c r="AM7" i="3"/>
  <c r="AL30" i="10"/>
  <c r="AM5" i="3"/>
  <c r="Y29" i="10"/>
  <c r="Y1" i="3"/>
  <c r="W29" i="10"/>
  <c r="W1" i="3"/>
  <c r="U29" i="10"/>
  <c r="U1" i="3"/>
  <c r="S29" i="10"/>
  <c r="S1" i="3"/>
  <c r="Q29" i="10"/>
  <c r="Q1" i="3"/>
  <c r="O29" i="10"/>
  <c r="O1" i="3"/>
  <c r="M29" i="10"/>
  <c r="M1" i="3"/>
  <c r="K29" i="10"/>
  <c r="K1" i="3"/>
  <c r="I29" i="10"/>
  <c r="I1" i="3"/>
  <c r="G29" i="10"/>
  <c r="G1" i="3"/>
  <c r="E29" i="10"/>
  <c r="E1" i="3"/>
  <c r="AL36" i="10"/>
  <c r="AM11" i="3"/>
  <c r="AL34" i="10"/>
  <c r="AM9" i="3"/>
  <c r="AL29" i="10"/>
  <c r="AM4" i="3"/>
  <c r="Z29" i="10"/>
  <c r="Z1" i="3"/>
  <c r="X29" i="10"/>
  <c r="X1" i="3"/>
  <c r="V29" i="10"/>
  <c r="V1" i="3"/>
  <c r="T29" i="10"/>
  <c r="T1" i="3"/>
  <c r="R29" i="10"/>
  <c r="R1" i="3"/>
  <c r="P29" i="10"/>
  <c r="P1" i="3"/>
  <c r="N29" i="10"/>
  <c r="N1" i="3"/>
  <c r="L29" i="10"/>
  <c r="L1" i="3"/>
  <c r="J29" i="10"/>
  <c r="J1" i="3"/>
  <c r="H29" i="10"/>
  <c r="H1" i="3"/>
  <c r="F29" i="10"/>
  <c r="F1" i="3"/>
  <c r="D29" i="10"/>
  <c r="D1" i="3"/>
  <c r="C30" i="15"/>
  <c r="C39" i="13"/>
  <c r="C37" i="13"/>
  <c r="C28" i="15"/>
  <c r="AK47" i="13"/>
  <c r="AK38" i="15"/>
  <c r="AG38" i="15"/>
  <c r="AG47" i="13"/>
  <c r="AE38" i="15"/>
  <c r="AE47" i="13"/>
  <c r="AC38" i="15"/>
  <c r="AC47" i="13"/>
  <c r="Y38" i="15"/>
  <c r="Y47" i="13"/>
  <c r="W38" i="15"/>
  <c r="W47" i="13"/>
  <c r="U38" i="15"/>
  <c r="U47" i="13"/>
  <c r="Q38" i="15"/>
  <c r="Q47" i="13"/>
  <c r="O38" i="15"/>
  <c r="O47" i="13"/>
  <c r="M47" i="13"/>
  <c r="M38" i="15"/>
  <c r="K47" i="13"/>
  <c r="K38" i="15"/>
  <c r="G38" i="15"/>
  <c r="G47" i="13"/>
  <c r="E47" i="13"/>
  <c r="E38" i="15"/>
  <c r="AJ30" i="15"/>
  <c r="AJ39" i="13"/>
  <c r="AH39" i="13"/>
  <c r="AH30" i="15"/>
  <c r="AD30" i="15"/>
  <c r="AD39" i="13"/>
  <c r="AB30" i="15"/>
  <c r="AB39" i="13"/>
  <c r="X30" i="15"/>
  <c r="X39" i="13"/>
  <c r="V30" i="15"/>
  <c r="V39" i="13"/>
  <c r="R30" i="15"/>
  <c r="R39" i="13"/>
  <c r="P30" i="15"/>
  <c r="P39" i="13"/>
  <c r="L30" i="15"/>
  <c r="L39" i="13"/>
  <c r="J30" i="15"/>
  <c r="J39" i="13"/>
  <c r="H30" i="15"/>
  <c r="H39" i="13"/>
  <c r="D39" i="13"/>
  <c r="D30" i="15"/>
  <c r="AK37" i="13"/>
  <c r="AK28" i="15"/>
  <c r="AG37" i="13"/>
  <c r="AG28" i="15"/>
  <c r="AE37" i="13"/>
  <c r="AE28" i="15"/>
  <c r="AA37" i="13"/>
  <c r="AA28" i="15"/>
  <c r="Y37" i="13"/>
  <c r="Y28" i="15"/>
  <c r="U37" i="13"/>
  <c r="U28" i="15"/>
  <c r="S37" i="13"/>
  <c r="S28" i="15"/>
  <c r="Q37" i="13"/>
  <c r="Q28" i="15"/>
  <c r="M28" i="15"/>
  <c r="M37" i="13"/>
  <c r="K37" i="13"/>
  <c r="K28" i="15"/>
  <c r="I37" i="13"/>
  <c r="I28" i="15"/>
  <c r="E37" i="13"/>
  <c r="E28" i="15"/>
  <c r="AL27" i="15"/>
  <c r="AL36" i="13"/>
  <c r="AJ27" i="15"/>
  <c r="AJ36" i="13"/>
  <c r="AF27" i="15"/>
  <c r="AF36" i="13"/>
  <c r="AD27" i="15"/>
  <c r="AD36" i="13"/>
  <c r="Z27" i="15"/>
  <c r="Z36" i="13"/>
  <c r="X36" i="13"/>
  <c r="X27" i="15"/>
  <c r="T27" i="15"/>
  <c r="T36" i="13"/>
  <c r="R36" i="13"/>
  <c r="R27" i="15"/>
  <c r="N27" i="15"/>
  <c r="N36" i="13"/>
  <c r="L36" i="13"/>
  <c r="L27" i="15"/>
  <c r="J27" i="15"/>
  <c r="J36" i="13"/>
  <c r="F27" i="15"/>
  <c r="F36" i="13"/>
  <c r="D27" i="15"/>
  <c r="D36" i="13"/>
  <c r="AI35" i="13"/>
  <c r="AI26" i="15"/>
  <c r="AG26" i="15"/>
  <c r="AG35" i="13"/>
  <c r="AC26" i="15"/>
  <c r="AC35" i="13"/>
  <c r="AA26" i="15"/>
  <c r="AA35" i="13"/>
  <c r="Y26" i="15"/>
  <c r="Y35" i="13"/>
  <c r="U35" i="13"/>
  <c r="U26" i="15"/>
  <c r="S35" i="13"/>
  <c r="S26" i="15"/>
  <c r="O26" i="15"/>
  <c r="O35" i="13"/>
  <c r="M26" i="15"/>
  <c r="M35" i="13"/>
  <c r="I26" i="15"/>
  <c r="I35" i="13"/>
  <c r="G26" i="15"/>
  <c r="G35" i="13"/>
  <c r="AL25" i="15"/>
  <c r="AL34" i="13"/>
  <c r="AJ25" i="15"/>
  <c r="AJ34" i="13"/>
  <c r="AF25" i="15"/>
  <c r="AF34" i="13"/>
  <c r="AD25" i="15"/>
  <c r="AD34" i="13"/>
  <c r="Z34" i="13"/>
  <c r="Z25" i="15"/>
  <c r="X34" i="13"/>
  <c r="X25" i="15"/>
  <c r="T25" i="15"/>
  <c r="T34" i="13"/>
  <c r="R34" i="13"/>
  <c r="R25" i="15"/>
  <c r="N25" i="15"/>
  <c r="N34" i="13"/>
  <c r="L25" i="15"/>
  <c r="L34" i="13"/>
  <c r="J34" i="13"/>
  <c r="J25" i="15"/>
  <c r="F25" i="15"/>
  <c r="F34" i="13"/>
  <c r="D25" i="15"/>
  <c r="D34" i="13"/>
  <c r="EM29" i="18"/>
  <c r="EO29" i="18"/>
  <c r="EN29" i="18"/>
  <c r="EP29" i="18"/>
  <c r="EE29" i="18"/>
  <c r="EG29" i="18"/>
  <c r="EF29" i="18"/>
  <c r="EH29" i="18"/>
  <c r="DO29" i="18"/>
  <c r="DQ29" i="18"/>
  <c r="DP29" i="18"/>
  <c r="DR29" i="18"/>
  <c r="DG29" i="18"/>
  <c r="DI29" i="18"/>
  <c r="DH29" i="18"/>
  <c r="DJ29" i="18"/>
  <c r="CY29" i="18"/>
  <c r="DA29" i="18"/>
  <c r="CZ29" i="18"/>
  <c r="DB29" i="18"/>
  <c r="CI29" i="18"/>
  <c r="CK29" i="18"/>
  <c r="CJ29" i="18"/>
  <c r="CL29" i="18"/>
  <c r="CA29" i="18"/>
  <c r="CC29" i="18"/>
  <c r="CB29" i="18"/>
  <c r="CD29" i="18"/>
  <c r="BK29" i="18"/>
  <c r="BM29" i="18"/>
  <c r="BL29" i="18"/>
  <c r="BN29" i="18"/>
  <c r="BC29" i="18"/>
  <c r="BE29" i="18"/>
  <c r="BD29" i="18"/>
  <c r="BF29" i="18"/>
  <c r="AU29" i="18"/>
  <c r="AW29" i="18"/>
  <c r="AV29" i="18"/>
  <c r="AX29" i="18"/>
  <c r="AM29" i="18"/>
  <c r="AO29" i="18"/>
  <c r="AN29" i="18"/>
  <c r="AP29" i="18"/>
  <c r="AE29" i="18"/>
  <c r="AG29" i="18"/>
  <c r="AF29" i="18"/>
  <c r="AH29" i="18"/>
  <c r="O29" i="18"/>
  <c r="Q29" i="18"/>
  <c r="P29" i="18"/>
  <c r="R29" i="18"/>
  <c r="G29" i="18"/>
  <c r="I29" i="18"/>
  <c r="H29" i="18"/>
  <c r="J29" i="18"/>
  <c r="EJ5" i="18"/>
  <c r="EL5" i="18"/>
  <c r="EI5" i="18"/>
  <c r="EK5" i="18"/>
  <c r="AK30" i="13"/>
  <c r="AK21" i="15"/>
  <c r="DT5" i="18"/>
  <c r="DV5" i="18"/>
  <c r="DS5" i="18"/>
  <c r="DU5" i="18"/>
  <c r="AG21" i="15"/>
  <c r="AG30" i="13"/>
  <c r="DL5" i="18"/>
  <c r="DN5" i="18"/>
  <c r="DK5" i="18"/>
  <c r="DM5" i="18"/>
  <c r="AE21" i="15"/>
  <c r="AE30" i="13"/>
  <c r="CV5" i="18"/>
  <c r="CX5" i="18"/>
  <c r="CU5" i="18"/>
  <c r="CW5" i="18"/>
  <c r="AA30" i="13"/>
  <c r="AA21" i="15"/>
  <c r="CN5" i="18"/>
  <c r="CP5" i="18"/>
  <c r="CM5" i="18"/>
  <c r="CO5" i="18"/>
  <c r="Y21" i="15"/>
  <c r="Y30" i="13"/>
  <c r="CF5" i="18"/>
  <c r="CH5" i="18"/>
  <c r="CE5" i="18"/>
  <c r="CG5" i="18"/>
  <c r="W21" i="15"/>
  <c r="W30" i="13"/>
  <c r="BP5" i="18"/>
  <c r="BR5" i="18"/>
  <c r="BO5" i="18"/>
  <c r="BQ5" i="18"/>
  <c r="S21" i="15"/>
  <c r="S30" i="13"/>
  <c r="BH5" i="18"/>
  <c r="BJ5" i="18"/>
  <c r="BG5" i="18"/>
  <c r="BI5" i="18"/>
  <c r="Q21" i="15"/>
  <c r="Q30" i="13"/>
  <c r="AZ5" i="18"/>
  <c r="BB5" i="18"/>
  <c r="AY5" i="18"/>
  <c r="BA5" i="18"/>
  <c r="O21" i="15"/>
  <c r="O30" i="13"/>
  <c r="AR5" i="18"/>
  <c r="AT5" i="18"/>
  <c r="AQ5" i="18"/>
  <c r="AS5" i="18"/>
  <c r="M30" i="13"/>
  <c r="M21" i="15"/>
  <c r="AB5" i="18"/>
  <c r="AD5" i="18"/>
  <c r="AA5" i="18"/>
  <c r="AC5" i="18"/>
  <c r="I21" i="15"/>
  <c r="I30" i="13"/>
  <c r="T5" i="18"/>
  <c r="V5" i="18"/>
  <c r="S5" i="18"/>
  <c r="U5" i="18"/>
  <c r="G21" i="15"/>
  <c r="G30" i="13"/>
  <c r="L5" i="18"/>
  <c r="N5" i="18"/>
  <c r="K5" i="18"/>
  <c r="M5" i="18"/>
  <c r="E30" i="13"/>
  <c r="E21" i="15"/>
  <c r="EM4" i="18"/>
  <c r="EO4" i="18"/>
  <c r="EN4" i="18"/>
  <c r="EP4" i="18"/>
  <c r="AL20" i="15"/>
  <c r="AL29" i="13"/>
  <c r="EE4" i="18"/>
  <c r="EG4" i="18"/>
  <c r="EF4" i="18"/>
  <c r="EH4" i="18"/>
  <c r="AJ20" i="15"/>
  <c r="AJ29" i="13"/>
  <c r="DO4" i="18"/>
  <c r="DQ4" i="18"/>
  <c r="DP4" i="18"/>
  <c r="DR4" i="18"/>
  <c r="AF20" i="15"/>
  <c r="AF29" i="13"/>
  <c r="DG4" i="18"/>
  <c r="DI4" i="18"/>
  <c r="DH4" i="18"/>
  <c r="DJ4" i="18"/>
  <c r="AD29" i="13"/>
  <c r="AD20" i="15"/>
  <c r="CY4" i="18"/>
  <c r="DA4" i="18"/>
  <c r="CZ4" i="18"/>
  <c r="DB4" i="18"/>
  <c r="AB20" i="15"/>
  <c r="AB29" i="13"/>
  <c r="CQ4" i="18"/>
  <c r="CS4" i="18"/>
  <c r="CR4" i="18"/>
  <c r="CT4" i="18"/>
  <c r="Z29" i="13"/>
  <c r="Z20" i="15"/>
  <c r="CI4" i="18"/>
  <c r="CK4" i="18"/>
  <c r="CJ4" i="18"/>
  <c r="CL4" i="18"/>
  <c r="X20" i="15"/>
  <c r="X29" i="13"/>
  <c r="CA4" i="18"/>
  <c r="CC4" i="18"/>
  <c r="CB4" i="18"/>
  <c r="CD4" i="18"/>
  <c r="V29" i="13"/>
  <c r="V20" i="15"/>
  <c r="BS4" i="18"/>
  <c r="BU4" i="18"/>
  <c r="BT4" i="18"/>
  <c r="BV4" i="18"/>
  <c r="T20" i="15"/>
  <c r="T29" i="13"/>
  <c r="BK4" i="18"/>
  <c r="BM4" i="18"/>
  <c r="BL4" i="18"/>
  <c r="BN4" i="18"/>
  <c r="R20" i="15"/>
  <c r="R29" i="13"/>
  <c r="BC4" i="18"/>
  <c r="BE4" i="18"/>
  <c r="BD4" i="18"/>
  <c r="BF4" i="18"/>
  <c r="P20" i="15"/>
  <c r="P29" i="13"/>
  <c r="AU4" i="18"/>
  <c r="AW4" i="18"/>
  <c r="AV4" i="18"/>
  <c r="AX4" i="18"/>
  <c r="N20" i="15"/>
  <c r="N29" i="13"/>
  <c r="AM4" i="18"/>
  <c r="AO4" i="18"/>
  <c r="AN4" i="18"/>
  <c r="AP4" i="18"/>
  <c r="L20" i="15"/>
  <c r="L29" i="13"/>
  <c r="W4" i="18"/>
  <c r="Y4" i="18"/>
  <c r="X4" i="18"/>
  <c r="Z4" i="18"/>
  <c r="H29" i="13"/>
  <c r="H20" i="15"/>
  <c r="O4" i="18"/>
  <c r="Q4" i="18"/>
  <c r="P4" i="18"/>
  <c r="R4" i="18"/>
  <c r="F29" i="13"/>
  <c r="F20" i="15"/>
  <c r="G4" i="18"/>
  <c r="I4" i="18"/>
  <c r="H4" i="18"/>
  <c r="J4" i="18"/>
  <c r="D20" i="15"/>
  <c r="D29" i="13"/>
  <c r="E4" i="18"/>
  <c r="D4" i="18"/>
  <c r="F4" i="18"/>
  <c r="C20" i="15"/>
  <c r="C29" i="13"/>
  <c r="E29" i="18"/>
  <c r="D29" i="18"/>
  <c r="F29" i="18"/>
  <c r="C7" i="18"/>
  <c r="C29" i="18" s="1"/>
  <c r="C27" i="15"/>
  <c r="C36" i="13"/>
  <c r="C47" i="13"/>
  <c r="C38" i="15"/>
  <c r="C25" i="15"/>
  <c r="C34" i="13"/>
  <c r="AL47" i="13"/>
  <c r="AL38" i="15"/>
  <c r="AJ47" i="13"/>
  <c r="AJ38" i="15"/>
  <c r="AH38" i="15"/>
  <c r="AH47" i="13"/>
  <c r="AF38" i="15"/>
  <c r="AF47" i="13"/>
  <c r="AD38" i="15"/>
  <c r="AD47" i="13"/>
  <c r="AB47" i="13"/>
  <c r="AB38" i="15"/>
  <c r="Z38" i="15"/>
  <c r="Z47" i="13"/>
  <c r="X47" i="13"/>
  <c r="X38" i="15"/>
  <c r="V38" i="15"/>
  <c r="V47" i="13"/>
  <c r="T38" i="15"/>
  <c r="T47" i="13"/>
  <c r="R38" i="15"/>
  <c r="R47" i="13"/>
  <c r="P38" i="15"/>
  <c r="P47" i="13"/>
  <c r="N47" i="13"/>
  <c r="N38" i="15"/>
  <c r="L47" i="13"/>
  <c r="L38" i="15"/>
  <c r="J38" i="15"/>
  <c r="J47" i="13"/>
  <c r="H38" i="15"/>
  <c r="H47" i="13"/>
  <c r="F47" i="13"/>
  <c r="F38" i="15"/>
  <c r="D47" i="13"/>
  <c r="D38" i="15"/>
  <c r="AK30" i="15"/>
  <c r="AK39" i="13"/>
  <c r="AI30" i="15"/>
  <c r="AI39" i="13"/>
  <c r="AG39" i="13"/>
  <c r="AG30" i="15"/>
  <c r="AE39" i="13"/>
  <c r="AE30" i="15"/>
  <c r="AC39" i="13"/>
  <c r="AC30" i="15"/>
  <c r="AA30" i="15"/>
  <c r="AA39" i="13"/>
  <c r="Y39" i="13"/>
  <c r="Y30" i="15"/>
  <c r="W39" i="13"/>
  <c r="W30" i="15"/>
  <c r="U39" i="13"/>
  <c r="U30" i="15"/>
  <c r="S30" i="15"/>
  <c r="S39" i="13"/>
  <c r="Q30" i="15"/>
  <c r="Q39" i="13"/>
  <c r="O39" i="13"/>
  <c r="O30" i="15"/>
  <c r="M30" i="15"/>
  <c r="M39" i="13"/>
  <c r="K30" i="15"/>
  <c r="K39" i="13"/>
  <c r="I30" i="15"/>
  <c r="I39" i="13"/>
  <c r="G39" i="13"/>
  <c r="G30" i="15"/>
  <c r="E30" i="15"/>
  <c r="E39" i="13"/>
  <c r="AL28" i="15"/>
  <c r="AL37" i="13"/>
  <c r="AJ28" i="15"/>
  <c r="AJ37" i="13"/>
  <c r="AH28" i="15"/>
  <c r="AH37" i="13"/>
  <c r="AF28" i="15"/>
  <c r="AF37" i="13"/>
  <c r="AD28" i="15"/>
  <c r="AD37" i="13"/>
  <c r="AB28" i="15"/>
  <c r="AB37" i="13"/>
  <c r="Z28" i="15"/>
  <c r="Z37" i="13"/>
  <c r="X28" i="15"/>
  <c r="X37" i="13"/>
  <c r="V28" i="15"/>
  <c r="V37" i="13"/>
  <c r="T28" i="15"/>
  <c r="T37" i="13"/>
  <c r="R28" i="15"/>
  <c r="R37" i="13"/>
  <c r="P28" i="15"/>
  <c r="P37" i="13"/>
  <c r="N37" i="13"/>
  <c r="N28" i="15"/>
  <c r="L37" i="13"/>
  <c r="L28" i="15"/>
  <c r="J28" i="15"/>
  <c r="J37" i="13"/>
  <c r="H28" i="15"/>
  <c r="H37" i="13"/>
  <c r="F37" i="13"/>
  <c r="F28" i="15"/>
  <c r="D37" i="13"/>
  <c r="D28" i="15"/>
  <c r="AK27" i="15"/>
  <c r="AK36" i="13"/>
  <c r="AI27" i="15"/>
  <c r="AI36" i="13"/>
  <c r="AG27" i="15"/>
  <c r="AG36" i="13"/>
  <c r="AE27" i="15"/>
  <c r="AE36" i="13"/>
  <c r="AC27" i="15"/>
  <c r="AC36" i="13"/>
  <c r="AA27" i="15"/>
  <c r="AA36" i="13"/>
  <c r="Y36" i="13"/>
  <c r="Y27" i="15"/>
  <c r="W36" i="13"/>
  <c r="W27" i="15"/>
  <c r="U27" i="15"/>
  <c r="U36" i="13"/>
  <c r="S27" i="15"/>
  <c r="S36" i="13"/>
  <c r="Q36" i="13"/>
  <c r="Q27" i="15"/>
  <c r="O36" i="13"/>
  <c r="O27" i="15"/>
  <c r="M27" i="15"/>
  <c r="M36" i="13"/>
  <c r="K27" i="15"/>
  <c r="K36" i="13"/>
  <c r="I36" i="13"/>
  <c r="I27" i="15"/>
  <c r="G36" i="13"/>
  <c r="G27" i="15"/>
  <c r="E36" i="13"/>
  <c r="E27" i="15"/>
  <c r="AL35" i="13"/>
  <c r="AL26" i="15"/>
  <c r="AJ35" i="13"/>
  <c r="AJ26" i="15"/>
  <c r="AH35" i="13"/>
  <c r="AH26" i="15"/>
  <c r="AF26" i="15"/>
  <c r="AF35" i="13"/>
  <c r="AD35" i="13"/>
  <c r="AD26" i="15"/>
  <c r="AB35" i="13"/>
  <c r="AB26" i="15"/>
  <c r="Z35" i="13"/>
  <c r="Z26" i="15"/>
  <c r="X26" i="15"/>
  <c r="X35" i="13"/>
  <c r="V35" i="13"/>
  <c r="V26" i="15"/>
  <c r="T35" i="13"/>
  <c r="T26" i="15"/>
  <c r="R35" i="13"/>
  <c r="R26" i="15"/>
  <c r="P26" i="15"/>
  <c r="P35" i="13"/>
  <c r="N35" i="13"/>
  <c r="N26" i="15"/>
  <c r="L26" i="15"/>
  <c r="L35" i="13"/>
  <c r="J26" i="15"/>
  <c r="J35" i="13"/>
  <c r="H26" i="15"/>
  <c r="H35" i="13"/>
  <c r="F35" i="13"/>
  <c r="F26" i="15"/>
  <c r="D35" i="13"/>
  <c r="D26" i="15"/>
  <c r="AK34" i="13"/>
  <c r="AK25" i="15"/>
  <c r="AI25" i="15"/>
  <c r="AI34" i="13"/>
  <c r="AG25" i="15"/>
  <c r="AG34" i="13"/>
  <c r="AE25" i="15"/>
  <c r="AE34" i="13"/>
  <c r="AC25" i="15"/>
  <c r="AC34" i="13"/>
  <c r="AA25" i="15"/>
  <c r="AA34" i="13"/>
  <c r="Y34" i="13"/>
  <c r="Y25" i="15"/>
  <c r="W34" i="13"/>
  <c r="W25" i="15"/>
  <c r="U25" i="15"/>
  <c r="U34" i="13"/>
  <c r="S25" i="15"/>
  <c r="S34" i="13"/>
  <c r="Q34" i="13"/>
  <c r="Q25" i="15"/>
  <c r="O25" i="15"/>
  <c r="O34" i="13"/>
  <c r="M25" i="15"/>
  <c r="M34" i="13"/>
  <c r="K25" i="15"/>
  <c r="K34" i="13"/>
  <c r="I34" i="13"/>
  <c r="I25" i="15"/>
  <c r="G34" i="13"/>
  <c r="G25" i="15"/>
  <c r="E34" i="13"/>
  <c r="E25" i="15"/>
  <c r="EI29" i="18"/>
  <c r="EK29" i="18"/>
  <c r="EJ29" i="18"/>
  <c r="EL29" i="18"/>
  <c r="EA29" i="18"/>
  <c r="EC29" i="18"/>
  <c r="EB29" i="18"/>
  <c r="ED29" i="18"/>
  <c r="DS29" i="18"/>
  <c r="DU29" i="18"/>
  <c r="DT29" i="18"/>
  <c r="DV29" i="18"/>
  <c r="DK29" i="18"/>
  <c r="DM29" i="18"/>
  <c r="DL29" i="18"/>
  <c r="DN29" i="18"/>
  <c r="DC29" i="18"/>
  <c r="DE29" i="18"/>
  <c r="DD29" i="18"/>
  <c r="DF29" i="18"/>
  <c r="CU29" i="18"/>
  <c r="CW29" i="18"/>
  <c r="CV29" i="18"/>
  <c r="CX29" i="18"/>
  <c r="CM29" i="18"/>
  <c r="CO29" i="18"/>
  <c r="CN29" i="18"/>
  <c r="CP29" i="18"/>
  <c r="CE29" i="18"/>
  <c r="CG29" i="18"/>
  <c r="CF29" i="18"/>
  <c r="CH29" i="18"/>
  <c r="BW29" i="18"/>
  <c r="BY29" i="18"/>
  <c r="BX29" i="18"/>
  <c r="BZ29" i="18"/>
  <c r="BO29" i="18"/>
  <c r="BQ29" i="18"/>
  <c r="BP29" i="18"/>
  <c r="BR29" i="18"/>
  <c r="BG29" i="18"/>
  <c r="BI29" i="18"/>
  <c r="BH29" i="18"/>
  <c r="BJ29" i="18"/>
  <c r="AY29" i="18"/>
  <c r="BA29" i="18"/>
  <c r="AZ29" i="18"/>
  <c r="BB29" i="18"/>
  <c r="AQ29" i="18"/>
  <c r="AS29" i="18"/>
  <c r="AR29" i="18"/>
  <c r="AT29" i="18"/>
  <c r="AI29" i="18"/>
  <c r="AK29" i="18"/>
  <c r="AJ29" i="18"/>
  <c r="AL29" i="18"/>
  <c r="AA29" i="18"/>
  <c r="AC29" i="18"/>
  <c r="AB29" i="18"/>
  <c r="AD29" i="18"/>
  <c r="S29" i="18"/>
  <c r="U29" i="18"/>
  <c r="T29" i="18"/>
  <c r="V29" i="18"/>
  <c r="K29" i="18"/>
  <c r="M29" i="18"/>
  <c r="L29" i="18"/>
  <c r="N29" i="18"/>
  <c r="EN5" i="18"/>
  <c r="EP5" i="18"/>
  <c r="EM5" i="18"/>
  <c r="EO5" i="18"/>
  <c r="AL21" i="15"/>
  <c r="AL30" i="13"/>
  <c r="EF5" i="18"/>
  <c r="EH5" i="18"/>
  <c r="EE5" i="18"/>
  <c r="EG5" i="18"/>
  <c r="AJ21" i="15"/>
  <c r="AJ30" i="13"/>
  <c r="DX5" i="18"/>
  <c r="DZ5" i="18"/>
  <c r="DW5" i="18"/>
  <c r="DY5" i="18"/>
  <c r="AH21" i="15"/>
  <c r="AH30" i="13"/>
  <c r="DP5" i="18"/>
  <c r="DR5" i="18"/>
  <c r="DO5" i="18"/>
  <c r="DQ5" i="18"/>
  <c r="AF21" i="15"/>
  <c r="AF30" i="13"/>
  <c r="DH5" i="18"/>
  <c r="DJ5" i="18"/>
  <c r="DG5" i="18"/>
  <c r="DI5" i="18"/>
  <c r="AD21" i="15"/>
  <c r="AD30" i="13"/>
  <c r="CZ5" i="18"/>
  <c r="DB5" i="18"/>
  <c r="CY5" i="18"/>
  <c r="DA5" i="18"/>
  <c r="AB21" i="15"/>
  <c r="AB30" i="13"/>
  <c r="CR5" i="18"/>
  <c r="CT5" i="18"/>
  <c r="CQ5" i="18"/>
  <c r="CS5" i="18"/>
  <c r="Z30" i="13"/>
  <c r="Z21" i="15"/>
  <c r="CJ5" i="18"/>
  <c r="CL5" i="18"/>
  <c r="CI5" i="18"/>
  <c r="CK5" i="18"/>
  <c r="X21" i="15"/>
  <c r="X30" i="13"/>
  <c r="CB5" i="18"/>
  <c r="CD5" i="18"/>
  <c r="CA5" i="18"/>
  <c r="CC5" i="18"/>
  <c r="V30" i="13"/>
  <c r="V21" i="15"/>
  <c r="BT5" i="18"/>
  <c r="BV5" i="18"/>
  <c r="BS5" i="18"/>
  <c r="BU5" i="18"/>
  <c r="T30" i="13"/>
  <c r="T21" i="15"/>
  <c r="BL5" i="18"/>
  <c r="BN5" i="18"/>
  <c r="BK5" i="18"/>
  <c r="BM5" i="18"/>
  <c r="R30" i="13"/>
  <c r="R21" i="15"/>
  <c r="BD5" i="18"/>
  <c r="BF5" i="18"/>
  <c r="BC5" i="18"/>
  <c r="BE5" i="18"/>
  <c r="P30" i="13"/>
  <c r="P21" i="15"/>
  <c r="AV5" i="18"/>
  <c r="AX5" i="18"/>
  <c r="AU5" i="18"/>
  <c r="AW5" i="18"/>
  <c r="N30" i="13"/>
  <c r="N21" i="15"/>
  <c r="AN5" i="18"/>
  <c r="AP5" i="18"/>
  <c r="AM5" i="18"/>
  <c r="AO5" i="18"/>
  <c r="L30" i="13"/>
  <c r="L21" i="15"/>
  <c r="AF5" i="18"/>
  <c r="AH5" i="18"/>
  <c r="AE5" i="18"/>
  <c r="AG5" i="18"/>
  <c r="J30" i="13"/>
  <c r="J21" i="15"/>
  <c r="X5" i="18"/>
  <c r="Z5" i="18"/>
  <c r="W5" i="18"/>
  <c r="Y5" i="18"/>
  <c r="H21" i="15"/>
  <c r="H30" i="13"/>
  <c r="P5" i="18"/>
  <c r="R5" i="18"/>
  <c r="O5" i="18"/>
  <c r="Q5" i="18"/>
  <c r="F30" i="13"/>
  <c r="F21" i="15"/>
  <c r="H5" i="18"/>
  <c r="J5" i="18"/>
  <c r="G5" i="18"/>
  <c r="I5" i="18"/>
  <c r="D30" i="13"/>
  <c r="D21" i="15"/>
  <c r="EI4" i="18"/>
  <c r="EK4" i="18"/>
  <c r="EJ4" i="18"/>
  <c r="EL4" i="18"/>
  <c r="AK29" i="13"/>
  <c r="AK20" i="15"/>
  <c r="EA4" i="18"/>
  <c r="EC4" i="18"/>
  <c r="EB4" i="18"/>
  <c r="ED4" i="18"/>
  <c r="AI29" i="13"/>
  <c r="AI20" i="15"/>
  <c r="DS4" i="18"/>
  <c r="DU4" i="18"/>
  <c r="DT4" i="18"/>
  <c r="DV4" i="18"/>
  <c r="AG29" i="13"/>
  <c r="AG20" i="15"/>
  <c r="DK4" i="18"/>
  <c r="DM4" i="18"/>
  <c r="DL4" i="18"/>
  <c r="DN4" i="18"/>
  <c r="AE20" i="15"/>
  <c r="AE29" i="13"/>
  <c r="DC4" i="18"/>
  <c r="DE4" i="18"/>
  <c r="DD4" i="18"/>
  <c r="DF4" i="18"/>
  <c r="AC29" i="13"/>
  <c r="AC20" i="15"/>
  <c r="CU4" i="18"/>
  <c r="CW4" i="18"/>
  <c r="CV4" i="18"/>
  <c r="CX4" i="18"/>
  <c r="AA29" i="13"/>
  <c r="AA20" i="15"/>
  <c r="CM4" i="18"/>
  <c r="CO4" i="18"/>
  <c r="CN4" i="18"/>
  <c r="CP4" i="18"/>
  <c r="Y20" i="15"/>
  <c r="Y29" i="13"/>
  <c r="CE4" i="18"/>
  <c r="CG4" i="18"/>
  <c r="CF4" i="18"/>
  <c r="CH4" i="18"/>
  <c r="W20" i="15"/>
  <c r="W29" i="13"/>
  <c r="BW4" i="18"/>
  <c r="BY4" i="18"/>
  <c r="BX4" i="18"/>
  <c r="BZ4" i="18"/>
  <c r="U29" i="13"/>
  <c r="U20" i="15"/>
  <c r="BO4" i="18"/>
  <c r="BQ4" i="18"/>
  <c r="BP4" i="18"/>
  <c r="BR4" i="18"/>
  <c r="S29" i="13"/>
  <c r="S20" i="15"/>
  <c r="BG4" i="18"/>
  <c r="BI4" i="18"/>
  <c r="BH4" i="18"/>
  <c r="BJ4" i="18"/>
  <c r="Q29" i="13"/>
  <c r="Q20" i="15"/>
  <c r="AY4" i="18"/>
  <c r="BA4" i="18"/>
  <c r="AZ4" i="18"/>
  <c r="BB4" i="18"/>
  <c r="O20" i="15"/>
  <c r="O29" i="13"/>
  <c r="AQ4" i="18"/>
  <c r="AS4" i="18"/>
  <c r="AR4" i="18"/>
  <c r="AT4" i="18"/>
  <c r="M29" i="13"/>
  <c r="M20" i="15"/>
  <c r="AI4" i="18"/>
  <c r="AK4" i="18"/>
  <c r="AJ4" i="18"/>
  <c r="AL4" i="18"/>
  <c r="K20" i="15"/>
  <c r="K29" i="13"/>
  <c r="AA4" i="18"/>
  <c r="AC4" i="18"/>
  <c r="AB4" i="18"/>
  <c r="AD4" i="18"/>
  <c r="I20" i="15"/>
  <c r="I29" i="13"/>
  <c r="S4" i="18"/>
  <c r="U4" i="18"/>
  <c r="T4" i="18"/>
  <c r="V4" i="18"/>
  <c r="G29" i="13"/>
  <c r="G20" i="15"/>
  <c r="K4" i="18"/>
  <c r="M4" i="18"/>
  <c r="L4" i="18"/>
  <c r="N4" i="18"/>
  <c r="E29" i="13"/>
  <c r="E20" i="15"/>
  <c r="D5" i="18"/>
  <c r="F5" i="18"/>
  <c r="E5" i="18"/>
  <c r="C5" i="18"/>
  <c r="C30" i="13"/>
  <c r="C21" i="15"/>
  <c r="C35" i="13"/>
  <c r="C26" i="15"/>
  <c r="AI47" i="13"/>
  <c r="AI38" i="15"/>
  <c r="AA47" i="13"/>
  <c r="AA38" i="15"/>
  <c r="S38" i="15"/>
  <c r="S47" i="13"/>
  <c r="I38" i="15"/>
  <c r="I47" i="13"/>
  <c r="AL30" i="15"/>
  <c r="AL39" i="13"/>
  <c r="AF39" i="13"/>
  <c r="AF30" i="15"/>
  <c r="Z30" i="15"/>
  <c r="Z39" i="13"/>
  <c r="T30" i="15"/>
  <c r="T39" i="13"/>
  <c r="N30" i="15"/>
  <c r="N39" i="13"/>
  <c r="F39" i="13"/>
  <c r="F30" i="15"/>
  <c r="AI37" i="13"/>
  <c r="AI28" i="15"/>
  <c r="AC37" i="13"/>
  <c r="AC28" i="15"/>
  <c r="W37" i="13"/>
  <c r="W28" i="15"/>
  <c r="O28" i="15"/>
  <c r="O37" i="13"/>
  <c r="G37" i="13"/>
  <c r="G28" i="15"/>
  <c r="AH27" i="15"/>
  <c r="AH36" i="13"/>
  <c r="AB27" i="15"/>
  <c r="AB36" i="13"/>
  <c r="V27" i="15"/>
  <c r="V36" i="13"/>
  <c r="P27" i="15"/>
  <c r="P36" i="13"/>
  <c r="H36" i="13"/>
  <c r="H27" i="15"/>
  <c r="AK35" i="13"/>
  <c r="AK26" i="15"/>
  <c r="AE26" i="15"/>
  <c r="AE35" i="13"/>
  <c r="W26" i="15"/>
  <c r="W35" i="13"/>
  <c r="Q26" i="15"/>
  <c r="Q35" i="13"/>
  <c r="K26" i="15"/>
  <c r="K35" i="13"/>
  <c r="E35" i="13"/>
  <c r="E26" i="15"/>
  <c r="AH25" i="15"/>
  <c r="AH34" i="13"/>
  <c r="AB25" i="15"/>
  <c r="AB34" i="13"/>
  <c r="V25" i="15"/>
  <c r="V34" i="13"/>
  <c r="P25" i="15"/>
  <c r="P34" i="13"/>
  <c r="H34" i="13"/>
  <c r="H25" i="15"/>
  <c r="DW29" i="18"/>
  <c r="DY29" i="18"/>
  <c r="DX29" i="18"/>
  <c r="DZ29" i="18"/>
  <c r="CQ29" i="18"/>
  <c r="CS29" i="18"/>
  <c r="CR29" i="18"/>
  <c r="CT29" i="18"/>
  <c r="BS29" i="18"/>
  <c r="BU29" i="18"/>
  <c r="BT29" i="18"/>
  <c r="BV29" i="18"/>
  <c r="W29" i="18"/>
  <c r="Y29" i="18"/>
  <c r="X29" i="18"/>
  <c r="Z29" i="18"/>
  <c r="EB5" i="18"/>
  <c r="ED5" i="18"/>
  <c r="EA5" i="18"/>
  <c r="EC5" i="18"/>
  <c r="AI30" i="13"/>
  <c r="AI21" i="15"/>
  <c r="DD5" i="18"/>
  <c r="DF5" i="18"/>
  <c r="DC5" i="18"/>
  <c r="DE5" i="18"/>
  <c r="AC30" i="13"/>
  <c r="AC21" i="15"/>
  <c r="BX5" i="18"/>
  <c r="BZ5" i="18"/>
  <c r="BW5" i="18"/>
  <c r="BY5" i="18"/>
  <c r="U30" i="13"/>
  <c r="U21" i="15"/>
  <c r="AJ5" i="18"/>
  <c r="AL5" i="18"/>
  <c r="AI5" i="18"/>
  <c r="AK5" i="18"/>
  <c r="K30" i="13"/>
  <c r="K21" i="15"/>
  <c r="DW4" i="18"/>
  <c r="DY4" i="18"/>
  <c r="DX4" i="18"/>
  <c r="DZ4" i="18"/>
  <c r="AH20" i="15"/>
  <c r="AH29" i="13"/>
  <c r="AE4" i="18"/>
  <c r="AG4" i="18"/>
  <c r="AF4" i="18"/>
  <c r="AH4" i="18"/>
  <c r="J29" i="13"/>
  <c r="J20" i="15"/>
  <c r="J35" i="3"/>
  <c r="N30" i="3"/>
  <c r="AG29" i="3"/>
  <c r="P47" i="3"/>
  <c r="AK34" i="3"/>
  <c r="E34" i="3"/>
  <c r="AD30" i="3"/>
  <c r="F30" i="3"/>
  <c r="AL47" i="3"/>
  <c r="AD47" i="3"/>
  <c r="V47" i="3"/>
  <c r="N47" i="3"/>
  <c r="F47" i="3"/>
  <c r="AE39" i="3"/>
  <c r="W39" i="3"/>
  <c r="O39" i="3"/>
  <c r="G39" i="3"/>
  <c r="AH37" i="3"/>
  <c r="Z37" i="3"/>
  <c r="R37" i="3"/>
  <c r="J37" i="3"/>
  <c r="AK36" i="3"/>
  <c r="AC36" i="3"/>
  <c r="U36" i="3"/>
  <c r="M36" i="3"/>
  <c r="E36" i="3"/>
  <c r="AF35" i="3"/>
  <c r="X35" i="3"/>
  <c r="P35" i="3"/>
  <c r="AI34" i="3"/>
  <c r="AA34" i="3"/>
  <c r="S34" i="3"/>
  <c r="K34" i="3"/>
  <c r="AC34" i="3"/>
  <c r="U34" i="3"/>
  <c r="D47" i="3"/>
  <c r="I29" i="3"/>
  <c r="AJ47" i="3"/>
  <c r="AB47" i="3"/>
  <c r="T47" i="3"/>
  <c r="L47" i="3"/>
  <c r="AK39" i="3"/>
  <c r="AC39" i="3"/>
  <c r="U39" i="3"/>
  <c r="M39" i="3"/>
  <c r="E39" i="3"/>
  <c r="AF37" i="3"/>
  <c r="X37" i="3"/>
  <c r="P37" i="3"/>
  <c r="H37" i="3"/>
  <c r="AI36" i="3"/>
  <c r="AA36" i="3"/>
  <c r="S36" i="3"/>
  <c r="K36" i="3"/>
  <c r="AL35" i="3"/>
  <c r="AD35" i="3"/>
  <c r="V35" i="3"/>
  <c r="N35" i="3"/>
  <c r="F35" i="3"/>
  <c r="AG34" i="3"/>
  <c r="Y34" i="3"/>
  <c r="Q34" i="3"/>
  <c r="I34" i="3"/>
  <c r="AH30" i="3"/>
  <c r="Z30" i="3"/>
  <c r="R30" i="3"/>
  <c r="J30" i="3"/>
  <c r="AK29" i="3"/>
  <c r="AC29" i="3"/>
  <c r="U29" i="3"/>
  <c r="M29" i="3"/>
  <c r="E29" i="3"/>
  <c r="AG47" i="3"/>
  <c r="Y47" i="3"/>
  <c r="Q47" i="3"/>
  <c r="I47" i="3"/>
  <c r="AH39" i="3"/>
  <c r="Z39" i="3"/>
  <c r="R39" i="3"/>
  <c r="J39" i="3"/>
  <c r="AK37" i="3"/>
  <c r="AC37" i="3"/>
  <c r="U37" i="3"/>
  <c r="M37" i="3"/>
  <c r="E37" i="3"/>
  <c r="AF36" i="3"/>
  <c r="X36" i="3"/>
  <c r="P36" i="3"/>
  <c r="H36" i="3"/>
  <c r="AI35" i="3"/>
  <c r="AA35" i="3"/>
  <c r="S35" i="3"/>
  <c r="K35" i="3"/>
  <c r="AL34" i="3"/>
  <c r="AD34" i="3"/>
  <c r="V34" i="3"/>
  <c r="N34" i="3"/>
  <c r="F34" i="3"/>
  <c r="AE30" i="3"/>
  <c r="W30" i="3"/>
  <c r="O30" i="3"/>
  <c r="G30" i="3"/>
  <c r="AH29" i="3"/>
  <c r="Z29" i="3"/>
  <c r="R29" i="3"/>
  <c r="J29" i="3"/>
  <c r="AH47" i="3"/>
  <c r="Z47" i="3"/>
  <c r="R47" i="3"/>
  <c r="J47" i="3"/>
  <c r="AI39" i="3"/>
  <c r="AA39" i="3"/>
  <c r="S39" i="3"/>
  <c r="K39" i="3"/>
  <c r="AL37" i="3"/>
  <c r="AD37" i="3"/>
  <c r="V37" i="3"/>
  <c r="N37" i="3"/>
  <c r="F37" i="3"/>
  <c r="AG36" i="3"/>
  <c r="Y36" i="3"/>
  <c r="Q36" i="3"/>
  <c r="I36" i="3"/>
  <c r="AJ35" i="3"/>
  <c r="AB35" i="3"/>
  <c r="T35" i="3"/>
  <c r="L35" i="3"/>
  <c r="D35" i="3"/>
  <c r="AE34" i="3"/>
  <c r="W34" i="3"/>
  <c r="O34" i="3"/>
  <c r="G34" i="3"/>
  <c r="AF30" i="3"/>
  <c r="X30" i="3"/>
  <c r="P30" i="3"/>
  <c r="H30" i="3"/>
  <c r="AI29" i="3"/>
  <c r="AA29" i="3"/>
  <c r="S29" i="3"/>
  <c r="K29" i="3"/>
  <c r="AI47" i="3"/>
  <c r="AA47" i="3"/>
  <c r="S47" i="3"/>
  <c r="K47" i="3"/>
  <c r="AJ39" i="3"/>
  <c r="AB39" i="3"/>
  <c r="T39" i="3"/>
  <c r="L39" i="3"/>
  <c r="D39" i="3"/>
  <c r="AE37" i="3"/>
  <c r="W37" i="3"/>
  <c r="O37" i="3"/>
  <c r="G37" i="3"/>
  <c r="AH36" i="3"/>
  <c r="Z36" i="3"/>
  <c r="R36" i="3"/>
  <c r="J36" i="3"/>
  <c r="AK35" i="3"/>
  <c r="AC35" i="3"/>
  <c r="U35" i="3"/>
  <c r="M35" i="3"/>
  <c r="E35" i="3"/>
  <c r="AF34" i="3"/>
  <c r="X34" i="3"/>
  <c r="P34" i="3"/>
  <c r="H34" i="3"/>
  <c r="AG30" i="3"/>
  <c r="Y30" i="3"/>
  <c r="Q30" i="3"/>
  <c r="I30" i="3"/>
  <c r="AJ29" i="3"/>
  <c r="AB29" i="3"/>
  <c r="T29" i="3"/>
  <c r="L29" i="3"/>
  <c r="D29" i="3"/>
  <c r="AE47" i="3"/>
  <c r="W47" i="3"/>
  <c r="O47" i="3"/>
  <c r="G47" i="3"/>
  <c r="AF39" i="3"/>
  <c r="X39" i="3"/>
  <c r="P39" i="3"/>
  <c r="H39" i="3"/>
  <c r="AI37" i="3"/>
  <c r="AA37" i="3"/>
  <c r="S37" i="3"/>
  <c r="K37" i="3"/>
  <c r="AL36" i="3"/>
  <c r="AD36" i="3"/>
  <c r="V36" i="3"/>
  <c r="N36" i="3"/>
  <c r="F36" i="3"/>
  <c r="AG35" i="3"/>
  <c r="Y35" i="3"/>
  <c r="Q35" i="3"/>
  <c r="I35" i="3"/>
  <c r="AJ34" i="3"/>
  <c r="AB34" i="3"/>
  <c r="T34" i="3"/>
  <c r="L34" i="3"/>
  <c r="AK30" i="3"/>
  <c r="AC30" i="3"/>
  <c r="AF47" i="3"/>
  <c r="X47" i="3"/>
  <c r="H47" i="3"/>
  <c r="AG39" i="3"/>
  <c r="Y39" i="3"/>
  <c r="Q39" i="3"/>
  <c r="I39" i="3"/>
  <c r="AJ37" i="3"/>
  <c r="AB37" i="3"/>
  <c r="T37" i="3"/>
  <c r="L37" i="3"/>
  <c r="D37" i="3"/>
  <c r="AE36" i="3"/>
  <c r="W36" i="3"/>
  <c r="O36" i="3"/>
  <c r="G36" i="3"/>
  <c r="AH35" i="3"/>
  <c r="Z35" i="3"/>
  <c r="R35" i="3"/>
  <c r="M34" i="3"/>
  <c r="AL30" i="3"/>
  <c r="V30" i="3"/>
  <c r="Y29" i="3"/>
  <c r="Q29" i="3"/>
  <c r="D34" i="3"/>
  <c r="U30" i="3"/>
  <c r="M30" i="3"/>
  <c r="E30" i="3"/>
  <c r="AF29" i="3"/>
  <c r="X29" i="3"/>
  <c r="P29" i="3"/>
  <c r="H29" i="3"/>
  <c r="H35" i="3"/>
  <c r="AJ30" i="3"/>
  <c r="AB30" i="3"/>
  <c r="T30" i="3"/>
  <c r="L30" i="3"/>
  <c r="D30" i="3"/>
  <c r="AE29" i="3"/>
  <c r="W29" i="3"/>
  <c r="O29" i="3"/>
  <c r="G29" i="3"/>
  <c r="AK47" i="3"/>
  <c r="AC47" i="3"/>
  <c r="U47" i="3"/>
  <c r="M47" i="3"/>
  <c r="E47" i="3"/>
  <c r="AD39" i="3"/>
  <c r="V39" i="3"/>
  <c r="N39" i="3"/>
  <c r="F39" i="3"/>
  <c r="AG37" i="3"/>
  <c r="Y37" i="3"/>
  <c r="Q37" i="3"/>
  <c r="I37" i="3"/>
  <c r="AJ36" i="3"/>
  <c r="AB36" i="3"/>
  <c r="T36" i="3"/>
  <c r="L36" i="3"/>
  <c r="D36" i="3"/>
  <c r="AE35" i="3"/>
  <c r="W35" i="3"/>
  <c r="O35" i="3"/>
  <c r="G35" i="3"/>
  <c r="AH34" i="3"/>
  <c r="Z34" i="3"/>
  <c r="R34" i="3"/>
  <c r="J34" i="3"/>
  <c r="AI30" i="3"/>
  <c r="AA30" i="3"/>
  <c r="S30" i="3"/>
  <c r="K30" i="3"/>
  <c r="AL29" i="3"/>
  <c r="AD29" i="3"/>
  <c r="V29" i="3"/>
  <c r="N29" i="3"/>
  <c r="F29" i="3"/>
  <c r="AG24" i="3"/>
  <c r="M24" i="3"/>
  <c r="I24" i="3"/>
  <c r="AE24" i="3"/>
  <c r="AK24" i="3"/>
  <c r="AC24" i="3"/>
  <c r="U24" i="3"/>
  <c r="E24" i="3"/>
  <c r="AI24" i="3"/>
  <c r="AA24" i="3"/>
  <c r="W24" i="3"/>
  <c r="Y24" i="3"/>
  <c r="Q24" i="3"/>
  <c r="AL24" i="3"/>
  <c r="AJ24" i="3"/>
  <c r="AH24" i="3"/>
  <c r="AF24" i="3"/>
  <c r="AD24" i="3"/>
  <c r="Z24" i="3"/>
  <c r="X24" i="3"/>
  <c r="V24" i="3"/>
  <c r="S24" i="3"/>
  <c r="O24" i="3"/>
  <c r="K24" i="3"/>
  <c r="G24" i="3"/>
  <c r="T24" i="3"/>
  <c r="R24" i="3"/>
  <c r="P24" i="3"/>
  <c r="N24" i="3"/>
  <c r="L24" i="3"/>
  <c r="J24" i="3"/>
  <c r="H24" i="3"/>
  <c r="F24" i="3"/>
  <c r="D24" i="3"/>
  <c r="AX24" i="18" l="1"/>
  <c r="CN24" i="18"/>
  <c r="CO24" i="18"/>
  <c r="CM24" i="18"/>
  <c r="AG24" i="18"/>
  <c r="AZ24" i="18"/>
  <c r="BA24" i="18"/>
  <c r="AY24" i="18"/>
  <c r="EH24" i="18"/>
  <c r="BX24" i="18"/>
  <c r="BY24" i="18"/>
  <c r="BW24" i="18"/>
  <c r="AP24" i="18"/>
  <c r="BR24" i="18"/>
  <c r="BP24" i="18"/>
  <c r="BQ24" i="18"/>
  <c r="BO24" i="18"/>
  <c r="F30" i="43"/>
  <c r="EN24" i="18"/>
  <c r="EP24" i="18"/>
  <c r="DF24" i="18"/>
  <c r="DD24" i="18"/>
  <c r="DE24" i="18"/>
  <c r="CB24" i="18"/>
  <c r="CD24" i="18"/>
  <c r="CI24" i="18"/>
  <c r="CJ24" i="18"/>
  <c r="BN24" i="18"/>
  <c r="BM24" i="18"/>
  <c r="CQ24" i="18"/>
  <c r="CR24" i="18"/>
  <c r="CT24" i="18"/>
  <c r="I24" i="18"/>
  <c r="BS24" i="18"/>
  <c r="BT24" i="18"/>
  <c r="DI24" i="18"/>
  <c r="DH24" i="18"/>
  <c r="DJ24" i="18"/>
  <c r="CX24" i="18"/>
  <c r="CV24" i="18"/>
  <c r="CW24" i="18"/>
  <c r="BJ24" i="18"/>
  <c r="BH24" i="18"/>
  <c r="BI24" i="18"/>
  <c r="DM24" i="18"/>
  <c r="DK24" i="18"/>
  <c r="F24" i="18"/>
  <c r="D24" i="18"/>
  <c r="E24" i="18"/>
  <c r="AB24" i="18"/>
  <c r="AC24" i="18"/>
  <c r="AA24" i="18"/>
  <c r="O24" i="18"/>
  <c r="Q24" i="18"/>
  <c r="P24" i="18"/>
  <c r="DO24" i="18"/>
  <c r="EA24" i="18"/>
  <c r="DV24" i="18"/>
  <c r="DT24" i="18"/>
  <c r="DU24" i="18"/>
  <c r="EJ24" i="18"/>
  <c r="EK24" i="18"/>
  <c r="EI24" i="18"/>
  <c r="CY24" i="18"/>
  <c r="CZ24" i="18"/>
  <c r="BD24" i="18"/>
  <c r="BF24" i="18"/>
  <c r="CH24" i="18"/>
  <c r="CF24" i="18"/>
  <c r="CG24" i="18"/>
  <c r="X24" i="18"/>
  <c r="Y24" i="18"/>
  <c r="AL24" i="18"/>
  <c r="AJ24" i="18"/>
  <c r="AK24" i="18"/>
  <c r="DX24" i="18"/>
  <c r="DZ24" i="18"/>
  <c r="DY24" i="18"/>
  <c r="N24" i="18"/>
  <c r="L24" i="18"/>
  <c r="M24" i="18"/>
  <c r="P50" i="23"/>
  <c r="P48" i="17"/>
  <c r="P50" i="20"/>
  <c r="CX48" i="17"/>
  <c r="CX50" i="23"/>
  <c r="CX50" i="20"/>
  <c r="I50" i="23"/>
  <c r="I50" i="20"/>
  <c r="I48" i="17"/>
  <c r="AP48" i="17"/>
  <c r="AP50" i="23"/>
  <c r="AP50" i="20"/>
  <c r="CZ48" i="17"/>
  <c r="CZ50" i="23"/>
  <c r="CZ50" i="20"/>
  <c r="AW48" i="17"/>
  <c r="AW50" i="23"/>
  <c r="AW50" i="20"/>
  <c r="DI50" i="20"/>
  <c r="DI48" i="17"/>
  <c r="DI50" i="23"/>
  <c r="EN50" i="23"/>
  <c r="EN50" i="20"/>
  <c r="EN48" i="17"/>
  <c r="BG50" i="23"/>
  <c r="BG48" i="17"/>
  <c r="BG50" i="20"/>
  <c r="E50" i="20"/>
  <c r="E48" i="17"/>
  <c r="E50" i="23"/>
  <c r="DF50" i="20"/>
  <c r="DF48" i="17"/>
  <c r="DF50" i="23"/>
  <c r="L50" i="20"/>
  <c r="L48" i="17"/>
  <c r="L50" i="23"/>
  <c r="EJ50" i="20"/>
  <c r="EJ50" i="23"/>
  <c r="EJ48" i="17"/>
  <c r="CF50" i="20"/>
  <c r="CF50" i="23"/>
  <c r="CF48" i="17"/>
  <c r="BE50" i="20"/>
  <c r="BE48" i="17"/>
  <c r="BE50" i="23"/>
  <c r="DO50" i="23"/>
  <c r="DO48" i="17"/>
  <c r="DO50" i="20"/>
  <c r="BK50" i="23"/>
  <c r="BK48" i="17"/>
  <c r="BK50" i="20"/>
  <c r="Z50" i="23"/>
  <c r="Z50" i="20"/>
  <c r="Z48" i="17"/>
  <c r="BR48" i="17"/>
  <c r="BR50" i="20"/>
  <c r="BR50" i="23"/>
  <c r="CV50" i="23"/>
  <c r="CV50" i="20"/>
  <c r="CV48" i="17"/>
  <c r="G48" i="17"/>
  <c r="G50" i="23"/>
  <c r="G50" i="20"/>
  <c r="CY50" i="20"/>
  <c r="CY48" i="17"/>
  <c r="CY50" i="23"/>
  <c r="R50" i="20"/>
  <c r="R48" i="17"/>
  <c r="R50" i="23"/>
  <c r="AU50" i="20"/>
  <c r="AU50" i="23"/>
  <c r="AU48" i="17"/>
  <c r="DG48" i="17"/>
  <c r="DG50" i="20"/>
  <c r="DG50" i="23"/>
  <c r="BH50" i="23"/>
  <c r="BH48" i="17"/>
  <c r="BH50" i="20"/>
  <c r="DV50" i="23"/>
  <c r="DV50" i="20"/>
  <c r="DV48" i="17"/>
  <c r="D50" i="23"/>
  <c r="D50" i="20"/>
  <c r="D48" i="17"/>
  <c r="DE50" i="23"/>
  <c r="DE50" i="20"/>
  <c r="DE48" i="17"/>
  <c r="EK50" i="23"/>
  <c r="EK50" i="20"/>
  <c r="EK48" i="17"/>
  <c r="BA48" i="17"/>
  <c r="BA50" i="23"/>
  <c r="BA50" i="20"/>
  <c r="CE50" i="23"/>
  <c r="CE48" i="17"/>
  <c r="CE50" i="20"/>
  <c r="BF50" i="23"/>
  <c r="BF50" i="20"/>
  <c r="BF48" i="17"/>
  <c r="BN50" i="23"/>
  <c r="BN48" i="17"/>
  <c r="BN50" i="20"/>
  <c r="DZ50" i="23"/>
  <c r="DZ50" i="20"/>
  <c r="DZ48" i="17"/>
  <c r="X50" i="20"/>
  <c r="X50" i="23"/>
  <c r="X48" i="17"/>
  <c r="BP50" i="20"/>
  <c r="BP48" i="17"/>
  <c r="BP50" i="23"/>
  <c r="DA48" i="17"/>
  <c r="DA50" i="23"/>
  <c r="DA50" i="20"/>
  <c r="DJ48" i="17"/>
  <c r="DJ50" i="23"/>
  <c r="DJ50" i="20"/>
  <c r="DT48" i="17"/>
  <c r="DT50" i="20"/>
  <c r="DT50" i="23"/>
  <c r="DD50" i="20"/>
  <c r="DD50" i="23"/>
  <c r="DD48" i="17"/>
  <c r="BB50" i="23"/>
  <c r="BB50" i="20"/>
  <c r="BB48" i="17"/>
  <c r="AE50" i="20"/>
  <c r="AE48" i="17"/>
  <c r="AE50" i="23"/>
  <c r="BQ50" i="20"/>
  <c r="BQ48" i="17"/>
  <c r="BQ50" i="23"/>
  <c r="EC50" i="20"/>
  <c r="EC48" i="17"/>
  <c r="EC50" i="23"/>
  <c r="H50" i="23"/>
  <c r="H48" i="17"/>
  <c r="H50" i="20"/>
  <c r="BS48" i="17"/>
  <c r="BS50" i="23"/>
  <c r="BS50" i="20"/>
  <c r="Q48" i="17"/>
  <c r="Q50" i="23"/>
  <c r="Q50" i="20"/>
  <c r="CD50" i="20"/>
  <c r="CD48" i="17"/>
  <c r="CD50" i="23"/>
  <c r="DH50" i="20"/>
  <c r="DH50" i="23"/>
  <c r="DH48" i="17"/>
  <c r="AC50" i="23"/>
  <c r="AC50" i="20"/>
  <c r="AC48" i="17"/>
  <c r="DU48" i="17"/>
  <c r="DU50" i="20"/>
  <c r="DU50" i="23"/>
  <c r="AS50" i="20"/>
  <c r="AS48" i="17"/>
  <c r="AS50" i="23"/>
  <c r="DC50" i="23"/>
  <c r="DC50" i="20"/>
  <c r="DC48" i="17"/>
  <c r="BZ50" i="23"/>
  <c r="BZ50" i="20"/>
  <c r="BZ48" i="17"/>
  <c r="AY50" i="20"/>
  <c r="AY48" i="17"/>
  <c r="AY50" i="23"/>
  <c r="DM50" i="20"/>
  <c r="DM48" i="17"/>
  <c r="DM50" i="23"/>
  <c r="BD50" i="20"/>
  <c r="BD48" i="17"/>
  <c r="BD50" i="23"/>
  <c r="AH50" i="23"/>
  <c r="AH50" i="20"/>
  <c r="AH48" i="17"/>
  <c r="DY50" i="23"/>
  <c r="DY48" i="17"/>
  <c r="DY50" i="20"/>
  <c r="CK50" i="20"/>
  <c r="CK48" i="17"/>
  <c r="CK50" i="23"/>
  <c r="AL50" i="23"/>
  <c r="AL50" i="20"/>
  <c r="AL48" i="17"/>
  <c r="BO50" i="23"/>
  <c r="BO50" i="20"/>
  <c r="BO48" i="17"/>
  <c r="EA50" i="20"/>
  <c r="EA48" i="17"/>
  <c r="EA50" i="23"/>
  <c r="BT50" i="23"/>
  <c r="BT48" i="17"/>
  <c r="BT50" i="20"/>
  <c r="EH50" i="23"/>
  <c r="EH50" i="20"/>
  <c r="EH48" i="17"/>
  <c r="O50" i="20"/>
  <c r="O50" i="23"/>
  <c r="O48" i="17"/>
  <c r="CB48" i="17"/>
  <c r="CB50" i="23"/>
  <c r="CB50" i="20"/>
  <c r="AA50" i="20"/>
  <c r="AA50" i="23"/>
  <c r="AA48" i="17"/>
  <c r="CO50" i="20"/>
  <c r="CO50" i="23"/>
  <c r="CO48" i="17"/>
  <c r="DS50" i="23"/>
  <c r="DS48" i="17"/>
  <c r="DS50" i="20"/>
  <c r="AQ50" i="23"/>
  <c r="AQ50" i="20"/>
  <c r="AQ48" i="17"/>
  <c r="BW50" i="20"/>
  <c r="BW48" i="17"/>
  <c r="BW50" i="23"/>
  <c r="V50" i="20"/>
  <c r="V50" i="23"/>
  <c r="V48" i="17"/>
  <c r="AZ50" i="23"/>
  <c r="AZ50" i="20"/>
  <c r="AZ48" i="17"/>
  <c r="DN50" i="23"/>
  <c r="DN48" i="17"/>
  <c r="DN50" i="20"/>
  <c r="AG50" i="23"/>
  <c r="AG50" i="20"/>
  <c r="AG48" i="17"/>
  <c r="CS50" i="23"/>
  <c r="CS50" i="20"/>
  <c r="CS48" i="17"/>
  <c r="DW50" i="23"/>
  <c r="DW48" i="17"/>
  <c r="DW50" i="20"/>
  <c r="CL50" i="23"/>
  <c r="CL50" i="20"/>
  <c r="CL48" i="17"/>
  <c r="J48" i="17"/>
  <c r="J50" i="23"/>
  <c r="J50" i="20"/>
  <c r="AD48" i="17"/>
  <c r="AD50" i="23"/>
  <c r="AD50" i="20"/>
  <c r="EI50" i="20"/>
  <c r="EI48" i="17"/>
  <c r="EI50" i="23"/>
  <c r="DX50" i="20"/>
  <c r="DX50" i="23"/>
  <c r="DX48" i="17"/>
  <c r="AJ50" i="23"/>
  <c r="AJ48" i="17"/>
  <c r="AJ50" i="20"/>
  <c r="ED50" i="23"/>
  <c r="ED50" i="20"/>
  <c r="ED48" i="17"/>
  <c r="BV48" i="17"/>
  <c r="BV50" i="23"/>
  <c r="BV50" i="20"/>
  <c r="EO50" i="20"/>
  <c r="EO48" i="17"/>
  <c r="EO50" i="23"/>
  <c r="CM50" i="20"/>
  <c r="CM50" i="23"/>
  <c r="CM48" i="17"/>
  <c r="AT50" i="23"/>
  <c r="AT50" i="20"/>
  <c r="AT48" i="17"/>
  <c r="BX50" i="20"/>
  <c r="BX50" i="23"/>
  <c r="BX48" i="17"/>
  <c r="DK50" i="20"/>
  <c r="DK48" i="17"/>
  <c r="DK50" i="23"/>
  <c r="CI50" i="23"/>
  <c r="CI48" i="17"/>
  <c r="CI50" i="20"/>
  <c r="AK50" i="23"/>
  <c r="AK50" i="20"/>
  <c r="AK48" i="17"/>
  <c r="CW50" i="20"/>
  <c r="CW48" i="17"/>
  <c r="CW50" i="23"/>
  <c r="EB50" i="20"/>
  <c r="EB50" i="23"/>
  <c r="EB48" i="17"/>
  <c r="AM48" i="17"/>
  <c r="AM50" i="23"/>
  <c r="AM50" i="20"/>
  <c r="EG48" i="17"/>
  <c r="EG50" i="23"/>
  <c r="EG50" i="20"/>
  <c r="AX50" i="20"/>
  <c r="AX48" i="17"/>
  <c r="AX50" i="23"/>
  <c r="CA50" i="20"/>
  <c r="CA50" i="23"/>
  <c r="CA48" i="17"/>
  <c r="EM48" i="17"/>
  <c r="EM50" i="20"/>
  <c r="EM50" i="23"/>
  <c r="CN50" i="23"/>
  <c r="CN50" i="20"/>
  <c r="CN48" i="17"/>
  <c r="C50" i="23"/>
  <c r="C50" i="20"/>
  <c r="C48" i="17"/>
  <c r="AR48" i="17"/>
  <c r="AR50" i="23"/>
  <c r="AR50" i="20"/>
  <c r="N50" i="23"/>
  <c r="N50" i="20"/>
  <c r="N48" i="17"/>
  <c r="T50" i="23"/>
  <c r="T50" i="20"/>
  <c r="T48" i="17"/>
  <c r="CG50" i="23"/>
  <c r="CG48" i="17"/>
  <c r="CG50" i="20"/>
  <c r="DL50" i="23"/>
  <c r="DL48" i="17"/>
  <c r="DL50" i="20"/>
  <c r="DQ50" i="23"/>
  <c r="DQ50" i="20"/>
  <c r="DQ48" i="17"/>
  <c r="CT50" i="23"/>
  <c r="CT50" i="20"/>
  <c r="CT48" i="17"/>
  <c r="Y50" i="20"/>
  <c r="Y48" i="17"/>
  <c r="Y50" i="23"/>
  <c r="CJ50" i="20"/>
  <c r="CJ50" i="23"/>
  <c r="CJ48" i="17"/>
  <c r="BU50" i="23"/>
  <c r="BU50" i="20"/>
  <c r="BU48" i="17"/>
  <c r="BJ48" i="17"/>
  <c r="BJ50" i="23"/>
  <c r="BJ50" i="20"/>
  <c r="BY50" i="20"/>
  <c r="BY48" i="17"/>
  <c r="BY50" i="23"/>
  <c r="BC50" i="20"/>
  <c r="BC50" i="23"/>
  <c r="BC48" i="17"/>
  <c r="BL50" i="23"/>
  <c r="BL48" i="17"/>
  <c r="BL50" i="20"/>
  <c r="AO50" i="23"/>
  <c r="AO50" i="20"/>
  <c r="AO48" i="17"/>
  <c r="EF48" i="17"/>
  <c r="EF50" i="23"/>
  <c r="EF50" i="20"/>
  <c r="CC48" i="17"/>
  <c r="CC50" i="23"/>
  <c r="CC50" i="20"/>
  <c r="AB50" i="23"/>
  <c r="AB48" i="17"/>
  <c r="AB50" i="20"/>
  <c r="M50" i="20"/>
  <c r="M48" i="17"/>
  <c r="M50" i="23"/>
  <c r="U50" i="20"/>
  <c r="U48" i="17"/>
  <c r="U50" i="23"/>
  <c r="DR50" i="20"/>
  <c r="DR48" i="17"/>
  <c r="DR50" i="23"/>
  <c r="AF50" i="23"/>
  <c r="AF50" i="20"/>
  <c r="AF48" i="17"/>
  <c r="CQ50" i="23"/>
  <c r="CQ50" i="20"/>
  <c r="CQ48" i="17"/>
  <c r="AI50" i="23"/>
  <c r="AI50" i="20"/>
  <c r="AI48" i="17"/>
  <c r="CU50" i="20"/>
  <c r="CU48" i="17"/>
  <c r="CU50" i="23"/>
  <c r="AN50" i="23"/>
  <c r="AN48" i="17"/>
  <c r="AN50" i="20"/>
  <c r="DB50" i="23"/>
  <c r="DB48" i="17"/>
  <c r="DB50" i="20"/>
  <c r="EE50" i="23"/>
  <c r="EE48" i="17"/>
  <c r="EE50" i="20"/>
  <c r="AV48" i="17"/>
  <c r="AV50" i="23"/>
  <c r="AV50" i="20"/>
  <c r="EP48" i="17"/>
  <c r="EP50" i="23"/>
  <c r="EP50" i="20"/>
  <c r="BI50" i="23"/>
  <c r="BI50" i="20"/>
  <c r="BI48" i="17"/>
  <c r="CP48" i="17"/>
  <c r="CP50" i="23"/>
  <c r="CP50" i="20"/>
  <c r="F48" i="17"/>
  <c r="F50" i="23"/>
  <c r="F50" i="20"/>
  <c r="K50" i="23"/>
  <c r="K50" i="20"/>
  <c r="K48" i="17"/>
  <c r="EL50" i="20"/>
  <c r="EL48" i="17"/>
  <c r="EL50" i="23"/>
  <c r="S50" i="20"/>
  <c r="S48" i="17"/>
  <c r="S50" i="23"/>
  <c r="CH50" i="23"/>
  <c r="CH48" i="17"/>
  <c r="CH50" i="20"/>
  <c r="DP50" i="20"/>
  <c r="DP48" i="17"/>
  <c r="DP50" i="23"/>
  <c r="BM50" i="23"/>
  <c r="BM50" i="20"/>
  <c r="BM48" i="17"/>
  <c r="CR50" i="23"/>
  <c r="CR50" i="20"/>
  <c r="CR48" i="17"/>
  <c r="W50" i="20"/>
  <c r="W48" i="17"/>
  <c r="W50" i="23"/>
  <c r="C45" i="43"/>
  <c r="D45" i="43"/>
  <c r="E45" i="43"/>
  <c r="F45" i="43"/>
  <c r="D50" i="43"/>
  <c r="D57" i="43"/>
  <c r="D81" i="43" s="1"/>
  <c r="F68" i="43"/>
  <c r="F86" i="43" s="1"/>
  <c r="D30" i="24"/>
  <c r="F56" i="43"/>
  <c r="E50" i="43"/>
  <c r="C26" i="24"/>
  <c r="C30" i="43"/>
  <c r="E58" i="43"/>
  <c r="E82" i="43" s="1"/>
  <c r="D60" i="43"/>
  <c r="D83" i="43" s="1"/>
  <c r="E68" i="43"/>
  <c r="E86" i="43" s="1"/>
  <c r="F49" i="43"/>
  <c r="F60" i="43"/>
  <c r="F83" i="43" s="1"/>
  <c r="F57" i="43"/>
  <c r="F81" i="43" s="1"/>
  <c r="E26" i="24"/>
  <c r="E30" i="43"/>
  <c r="D55" i="43"/>
  <c r="F50" i="43"/>
  <c r="D49" i="43"/>
  <c r="E49" i="43"/>
  <c r="D56" i="43"/>
  <c r="E56" i="43"/>
  <c r="F58" i="43"/>
  <c r="F82" i="43" s="1"/>
  <c r="D68" i="43"/>
  <c r="D86" i="43" s="1"/>
  <c r="F55" i="43"/>
  <c r="E55" i="43"/>
  <c r="D26" i="24"/>
  <c r="D30" i="43"/>
  <c r="D58" i="43"/>
  <c r="D82" i="43" s="1"/>
  <c r="E60" i="43"/>
  <c r="E83" i="43" s="1"/>
  <c r="E57" i="43"/>
  <c r="E81" i="43" s="1"/>
  <c r="D55" i="24"/>
  <c r="D74" i="24" s="1"/>
  <c r="D48" i="24"/>
  <c r="D31" i="24"/>
  <c r="D63" i="24"/>
  <c r="D77" i="24" s="1"/>
  <c r="D52" i="24"/>
  <c r="D72" i="24" s="1"/>
  <c r="D50" i="24"/>
  <c r="D44" i="24"/>
  <c r="D51" i="24"/>
  <c r="D45" i="24"/>
  <c r="D47" i="24"/>
  <c r="D53" i="24"/>
  <c r="D73" i="24" s="1"/>
  <c r="D32" i="24"/>
  <c r="C32" i="24"/>
  <c r="F30" i="24"/>
  <c r="F48" i="24"/>
  <c r="E32" i="24"/>
  <c r="E51" i="24"/>
  <c r="F63" i="24"/>
  <c r="F77" i="24" s="1"/>
  <c r="F55" i="24"/>
  <c r="F74" i="24" s="1"/>
  <c r="E31" i="24"/>
  <c r="E53" i="24"/>
  <c r="E73" i="24" s="1"/>
  <c r="E52" i="24"/>
  <c r="E72" i="24" s="1"/>
  <c r="E48" i="24"/>
  <c r="F47" i="24"/>
  <c r="F53" i="24"/>
  <c r="F73" i="24" s="1"/>
  <c r="F50" i="24"/>
  <c r="E50" i="24"/>
  <c r="E30" i="24"/>
  <c r="E44" i="24"/>
  <c r="E63" i="24"/>
  <c r="E77" i="24" s="1"/>
  <c r="F52" i="24"/>
  <c r="F72" i="24" s="1"/>
  <c r="F32" i="24"/>
  <c r="E45" i="24"/>
  <c r="E47" i="24"/>
  <c r="C31" i="24"/>
  <c r="F31" i="24"/>
  <c r="F44" i="24"/>
  <c r="F26" i="24"/>
  <c r="F45" i="24"/>
  <c r="F51" i="24"/>
  <c r="E55" i="24"/>
  <c r="E74" i="24" s="1"/>
  <c r="C30" i="24"/>
  <c r="AM24" i="3"/>
  <c r="AH30" i="23"/>
  <c r="AH30" i="20"/>
  <c r="AH24" i="18"/>
  <c r="AH29" i="17"/>
  <c r="AG30" i="23"/>
  <c r="AG30" i="20"/>
  <c r="AG29" i="17"/>
  <c r="DX30" i="23"/>
  <c r="DX30" i="20"/>
  <c r="DX29" i="17"/>
  <c r="AK31" i="20"/>
  <c r="AK31" i="23"/>
  <c r="AK30" i="17"/>
  <c r="BW31" i="23"/>
  <c r="BW31" i="20"/>
  <c r="BW30" i="17"/>
  <c r="DE31" i="20"/>
  <c r="DE31" i="23"/>
  <c r="DE30" i="17"/>
  <c r="EA31" i="23"/>
  <c r="EA31" i="20"/>
  <c r="EA30" i="17"/>
  <c r="Z33" i="23"/>
  <c r="Z33" i="20"/>
  <c r="BT33" i="23"/>
  <c r="BT33" i="20"/>
  <c r="CT33" i="23"/>
  <c r="CT33" i="20"/>
  <c r="DW33" i="20"/>
  <c r="DW33" i="23"/>
  <c r="V34" i="23"/>
  <c r="V34" i="20"/>
  <c r="AZ34" i="20"/>
  <c r="AZ34" i="23"/>
  <c r="BY34" i="20"/>
  <c r="BY34" i="23"/>
  <c r="CN34" i="23"/>
  <c r="CN34" i="20"/>
  <c r="DM34" i="20"/>
  <c r="DM34" i="23"/>
  <c r="EI34" i="20"/>
  <c r="EI34" i="23"/>
  <c r="Z36" i="23"/>
  <c r="Z36" i="20"/>
  <c r="BC36" i="20"/>
  <c r="BC36" i="23"/>
  <c r="CD36" i="23"/>
  <c r="CD36" i="20"/>
  <c r="CC36" i="23"/>
  <c r="CC36" i="20"/>
  <c r="CY36" i="20"/>
  <c r="CY36" i="23"/>
  <c r="DY36" i="23"/>
  <c r="DY36" i="20"/>
  <c r="K37" i="20"/>
  <c r="K37" i="23"/>
  <c r="K35" i="17"/>
  <c r="AK37" i="23"/>
  <c r="AK37" i="20"/>
  <c r="AK35" i="17"/>
  <c r="BG37" i="20"/>
  <c r="BG37" i="23"/>
  <c r="BG35" i="17"/>
  <c r="BH37" i="23"/>
  <c r="BH37" i="20"/>
  <c r="BH35" i="17"/>
  <c r="CG37" i="20"/>
  <c r="CG37" i="23"/>
  <c r="CG35" i="17"/>
  <c r="CH37" i="23"/>
  <c r="CH37" i="20"/>
  <c r="CH35" i="17"/>
  <c r="DK37" i="20"/>
  <c r="DK37" i="23"/>
  <c r="DK35" i="17"/>
  <c r="EK37" i="20"/>
  <c r="EK37" i="23"/>
  <c r="EK35" i="17"/>
  <c r="W38" i="20"/>
  <c r="W38" i="23"/>
  <c r="W36" i="17"/>
  <c r="BF38" i="23"/>
  <c r="BF38" i="20"/>
  <c r="BF36" i="17"/>
  <c r="BE38" i="23"/>
  <c r="BE38" i="20"/>
  <c r="BE36" i="17"/>
  <c r="CA38" i="20"/>
  <c r="CA38" i="23"/>
  <c r="CA36" i="17"/>
  <c r="DA38" i="23"/>
  <c r="DA38" i="20"/>
  <c r="DA36" i="17"/>
  <c r="DX38" i="23"/>
  <c r="DX38" i="20"/>
  <c r="DX36" i="17"/>
  <c r="U39" i="20"/>
  <c r="U39" i="23"/>
  <c r="U37" i="17"/>
  <c r="AZ39" i="20"/>
  <c r="AZ39" i="23"/>
  <c r="AZ37" i="17"/>
  <c r="CH39" i="23"/>
  <c r="CH39" i="20"/>
  <c r="CH37" i="17"/>
  <c r="DC39" i="23"/>
  <c r="DC39" i="20"/>
  <c r="DC37" i="17"/>
  <c r="DD39" i="23"/>
  <c r="DD39" i="20"/>
  <c r="DD37" i="17"/>
  <c r="ED39" i="23"/>
  <c r="ED39" i="20"/>
  <c r="ED37" i="17"/>
  <c r="P41" i="23"/>
  <c r="P41" i="20"/>
  <c r="P39" i="17"/>
  <c r="O41" i="23"/>
  <c r="O41" i="20"/>
  <c r="O39" i="17"/>
  <c r="AX41" i="23"/>
  <c r="AX41" i="20"/>
  <c r="AX39" i="17"/>
  <c r="BS41" i="23"/>
  <c r="BS41" i="20"/>
  <c r="BS39" i="17"/>
  <c r="CT41" i="23"/>
  <c r="CT41" i="20"/>
  <c r="CT39" i="17"/>
  <c r="DO41" i="20"/>
  <c r="DO41" i="23"/>
  <c r="DO39" i="17"/>
  <c r="EO41" i="23"/>
  <c r="EO41" i="20"/>
  <c r="EO39" i="17"/>
  <c r="AB49" i="20"/>
  <c r="AB49" i="23"/>
  <c r="AB47" i="17"/>
  <c r="BP49" i="20"/>
  <c r="BP49" i="23"/>
  <c r="BP47" i="17"/>
  <c r="CU49" i="23"/>
  <c r="CU49" i="20"/>
  <c r="CU47" i="17"/>
  <c r="EB49" i="20"/>
  <c r="EB49" i="23"/>
  <c r="EB47" i="17"/>
  <c r="D37" i="20"/>
  <c r="D37" i="23"/>
  <c r="D35" i="17"/>
  <c r="C31" i="20"/>
  <c r="C31" i="23"/>
  <c r="C30" i="17"/>
  <c r="U30" i="20"/>
  <c r="U30" i="23"/>
  <c r="U29" i="17"/>
  <c r="AF30" i="20"/>
  <c r="AF30" i="23"/>
  <c r="AF24" i="18"/>
  <c r="AF29" i="17"/>
  <c r="AE30" i="20"/>
  <c r="AE30" i="23"/>
  <c r="AE24" i="18"/>
  <c r="AE29" i="17"/>
  <c r="DZ30" i="23"/>
  <c r="DZ30" i="20"/>
  <c r="DZ29" i="17"/>
  <c r="DY30" i="23"/>
  <c r="DY30" i="20"/>
  <c r="DY29" i="17"/>
  <c r="AI31" i="20"/>
  <c r="AI31" i="23"/>
  <c r="AI30" i="17"/>
  <c r="AJ31" i="20"/>
  <c r="AJ31" i="23"/>
  <c r="AJ30" i="17"/>
  <c r="BY31" i="20"/>
  <c r="BY31" i="23"/>
  <c r="BY30" i="17"/>
  <c r="BZ31" i="23"/>
  <c r="BZ31" i="20"/>
  <c r="BZ30" i="17"/>
  <c r="DC31" i="23"/>
  <c r="DC31" i="20"/>
  <c r="DC30" i="17"/>
  <c r="DD31" i="23"/>
  <c r="DD31" i="20"/>
  <c r="DD30" i="17"/>
  <c r="EC31" i="23"/>
  <c r="EC31" i="20"/>
  <c r="EC30" i="17"/>
  <c r="ED31" i="23"/>
  <c r="ED31" i="20"/>
  <c r="ED30" i="17"/>
  <c r="X33" i="23"/>
  <c r="X33" i="20"/>
  <c r="W33" i="20"/>
  <c r="W33" i="23"/>
  <c r="BV33" i="23"/>
  <c r="BV33" i="20"/>
  <c r="BU33" i="23"/>
  <c r="BU33" i="20"/>
  <c r="CR33" i="23"/>
  <c r="CR33" i="20"/>
  <c r="CQ33" i="20"/>
  <c r="CQ33" i="23"/>
  <c r="DZ33" i="23"/>
  <c r="DZ33" i="20"/>
  <c r="DY33" i="23"/>
  <c r="DY33" i="20"/>
  <c r="S34" i="23"/>
  <c r="S34" i="20"/>
  <c r="T34" i="20"/>
  <c r="T34" i="23"/>
  <c r="BA34" i="20"/>
  <c r="BA34" i="23"/>
  <c r="BB34" i="23"/>
  <c r="BB34" i="20"/>
  <c r="BW34" i="23"/>
  <c r="BW34" i="20"/>
  <c r="BX34" i="20"/>
  <c r="BX34" i="23"/>
  <c r="CO34" i="23"/>
  <c r="CO34" i="20"/>
  <c r="CP34" i="23"/>
  <c r="CP34" i="20"/>
  <c r="DK34" i="23"/>
  <c r="DK34" i="20"/>
  <c r="DL34" i="20"/>
  <c r="DL34" i="23"/>
  <c r="EK34" i="23"/>
  <c r="EK34" i="20"/>
  <c r="EL34" i="23"/>
  <c r="EL34" i="20"/>
  <c r="X36" i="23"/>
  <c r="X36" i="20"/>
  <c r="W36" i="20"/>
  <c r="W36" i="23"/>
  <c r="BF36" i="23"/>
  <c r="BF36" i="20"/>
  <c r="BE36" i="23"/>
  <c r="BE36" i="20"/>
  <c r="CB36" i="23"/>
  <c r="CB36" i="20"/>
  <c r="CA36" i="23"/>
  <c r="CA36" i="20"/>
  <c r="DB36" i="23"/>
  <c r="DB36" i="20"/>
  <c r="DA36" i="23"/>
  <c r="DA36" i="20"/>
  <c r="DX36" i="23"/>
  <c r="DX36" i="20"/>
  <c r="DW36" i="20"/>
  <c r="DW36" i="23"/>
  <c r="M37" i="20"/>
  <c r="M37" i="23"/>
  <c r="M35" i="17"/>
  <c r="N37" i="23"/>
  <c r="N37" i="20"/>
  <c r="N35" i="17"/>
  <c r="AI37" i="20"/>
  <c r="AI37" i="23"/>
  <c r="AI35" i="17"/>
  <c r="AJ37" i="23"/>
  <c r="AJ37" i="20"/>
  <c r="AJ35" i="17"/>
  <c r="BI37" i="23"/>
  <c r="BI37" i="20"/>
  <c r="BI35" i="17"/>
  <c r="BJ37" i="23"/>
  <c r="BJ37" i="20"/>
  <c r="BJ35" i="17"/>
  <c r="CE37" i="20"/>
  <c r="CE37" i="23"/>
  <c r="CE35" i="17"/>
  <c r="CF37" i="23"/>
  <c r="CF37" i="20"/>
  <c r="CF35" i="17"/>
  <c r="DM37" i="20"/>
  <c r="DM37" i="23"/>
  <c r="DM35" i="17"/>
  <c r="DN37" i="23"/>
  <c r="DN37" i="20"/>
  <c r="DN35" i="17"/>
  <c r="EI37" i="20"/>
  <c r="EI37" i="23"/>
  <c r="EI35" i="17"/>
  <c r="EJ37" i="20"/>
  <c r="EJ37" i="23"/>
  <c r="EJ35" i="17"/>
  <c r="Z38" i="23"/>
  <c r="Z38" i="20"/>
  <c r="Z36" i="17"/>
  <c r="Y38" i="23"/>
  <c r="Y38" i="20"/>
  <c r="Y36" i="17"/>
  <c r="BD38" i="23"/>
  <c r="BD38" i="20"/>
  <c r="BD36" i="17"/>
  <c r="BC38" i="20"/>
  <c r="BC38" i="23"/>
  <c r="BC36" i="17"/>
  <c r="CD38" i="23"/>
  <c r="CD38" i="20"/>
  <c r="CD36" i="17"/>
  <c r="CC38" i="23"/>
  <c r="CC38" i="20"/>
  <c r="CC36" i="17"/>
  <c r="CZ38" i="23"/>
  <c r="CZ38" i="20"/>
  <c r="CZ36" i="17"/>
  <c r="CY38" i="20"/>
  <c r="CY38" i="23"/>
  <c r="CY36" i="17"/>
  <c r="DZ38" i="23"/>
  <c r="DZ38" i="20"/>
  <c r="DZ36" i="17"/>
  <c r="DY38" i="23"/>
  <c r="DY38" i="20"/>
  <c r="DY36" i="17"/>
  <c r="S39" i="23"/>
  <c r="S39" i="20"/>
  <c r="S37" i="17"/>
  <c r="T39" i="20"/>
  <c r="T39" i="23"/>
  <c r="T37" i="17"/>
  <c r="BA39" i="20"/>
  <c r="BA39" i="23"/>
  <c r="BA37" i="17"/>
  <c r="BB39" i="23"/>
  <c r="BB39" i="20"/>
  <c r="BB37" i="17"/>
  <c r="CE39" i="23"/>
  <c r="CE39" i="20"/>
  <c r="CE37" i="17"/>
  <c r="CF39" i="23"/>
  <c r="CF39" i="20"/>
  <c r="CF37" i="17"/>
  <c r="DE39" i="23"/>
  <c r="DE39" i="20"/>
  <c r="DE37" i="17"/>
  <c r="DF39" i="23"/>
  <c r="DF39" i="20"/>
  <c r="DF37" i="17"/>
  <c r="EA39" i="23"/>
  <c r="EA39" i="20"/>
  <c r="EA37" i="17"/>
  <c r="EB39" i="23"/>
  <c r="EB39" i="20"/>
  <c r="EB37" i="17"/>
  <c r="R41" i="23"/>
  <c r="R41" i="20"/>
  <c r="R39" i="17"/>
  <c r="Q41" i="23"/>
  <c r="Q41" i="20"/>
  <c r="Q39" i="17"/>
  <c r="AV41" i="23"/>
  <c r="AV41" i="20"/>
  <c r="AV39" i="17"/>
  <c r="AU41" i="23"/>
  <c r="AU41" i="20"/>
  <c r="AU39" i="17"/>
  <c r="BV41" i="23"/>
  <c r="BV41" i="20"/>
  <c r="BV39" i="17"/>
  <c r="BU41" i="23"/>
  <c r="BU41" i="20"/>
  <c r="BU39" i="17"/>
  <c r="CR41" i="23"/>
  <c r="CR41" i="20"/>
  <c r="CR39" i="17"/>
  <c r="CQ41" i="23"/>
  <c r="CQ41" i="20"/>
  <c r="CQ39" i="17"/>
  <c r="DR41" i="23"/>
  <c r="DR41" i="20"/>
  <c r="DR39" i="17"/>
  <c r="DQ41" i="23"/>
  <c r="DQ41" i="20"/>
  <c r="DQ39" i="17"/>
  <c r="EN41" i="23"/>
  <c r="EN41" i="20"/>
  <c r="EN39" i="17"/>
  <c r="EM41" i="20"/>
  <c r="EM41" i="23"/>
  <c r="EM39" i="17"/>
  <c r="AD49" i="23"/>
  <c r="AD49" i="20"/>
  <c r="AD47" i="17"/>
  <c r="AC49" i="20"/>
  <c r="AC49" i="23"/>
  <c r="AC47" i="17"/>
  <c r="BR49" i="23"/>
  <c r="BR49" i="20"/>
  <c r="BR47" i="17"/>
  <c r="BO49" i="23"/>
  <c r="BO49" i="20"/>
  <c r="BO47" i="17"/>
  <c r="CV49" i="20"/>
  <c r="CV49" i="23"/>
  <c r="CV47" i="17"/>
  <c r="CW49" i="23"/>
  <c r="CW49" i="20"/>
  <c r="CW47" i="17"/>
  <c r="ED49" i="23"/>
  <c r="ED49" i="20"/>
  <c r="ED47" i="17"/>
  <c r="EA49" i="23"/>
  <c r="EA49" i="20"/>
  <c r="EA47" i="17"/>
  <c r="C37" i="20"/>
  <c r="C37" i="23"/>
  <c r="C35" i="17"/>
  <c r="F37" i="23"/>
  <c r="F37" i="20"/>
  <c r="F35" i="17"/>
  <c r="E31" i="20"/>
  <c r="E31" i="23"/>
  <c r="E30" i="17"/>
  <c r="D31" i="23"/>
  <c r="D31" i="20"/>
  <c r="D30" i="17"/>
  <c r="N30" i="23"/>
  <c r="N30" i="20"/>
  <c r="N29" i="17"/>
  <c r="M30" i="20"/>
  <c r="M30" i="23"/>
  <c r="M29" i="17"/>
  <c r="T30" i="20"/>
  <c r="T30" i="23"/>
  <c r="T24" i="18"/>
  <c r="T29" i="17"/>
  <c r="S30" i="23"/>
  <c r="S30" i="20"/>
  <c r="S29" i="17"/>
  <c r="AD30" i="23"/>
  <c r="AD30" i="20"/>
  <c r="AD24" i="18"/>
  <c r="AD29" i="17"/>
  <c r="AC30" i="23"/>
  <c r="AC30" i="20"/>
  <c r="AC29" i="17"/>
  <c r="AJ30" i="23"/>
  <c r="AJ30" i="20"/>
  <c r="AJ29" i="17"/>
  <c r="AI30" i="20"/>
  <c r="AI30" i="23"/>
  <c r="AI24" i="18"/>
  <c r="AI29" i="17"/>
  <c r="AT30" i="23"/>
  <c r="AT30" i="20"/>
  <c r="AT24" i="18"/>
  <c r="AT29" i="17"/>
  <c r="AS30" i="20"/>
  <c r="AS30" i="23"/>
  <c r="AS29" i="17"/>
  <c r="AZ30" i="23"/>
  <c r="AZ30" i="20"/>
  <c r="AZ29" i="17"/>
  <c r="AY30" i="23"/>
  <c r="AY30" i="20"/>
  <c r="AY29" i="17"/>
  <c r="BJ30" i="23"/>
  <c r="BJ30" i="20"/>
  <c r="BJ29" i="17"/>
  <c r="BI30" i="20"/>
  <c r="BI30" i="23"/>
  <c r="BI29" i="17"/>
  <c r="BP30" i="23"/>
  <c r="BP30" i="20"/>
  <c r="BP29" i="17"/>
  <c r="BO30" i="20"/>
  <c r="BO30" i="23"/>
  <c r="BO29" i="17"/>
  <c r="BZ30" i="23"/>
  <c r="BZ30" i="20"/>
  <c r="BZ29" i="17"/>
  <c r="BY30" i="23"/>
  <c r="BY30" i="20"/>
  <c r="BY29" i="17"/>
  <c r="CF30" i="23"/>
  <c r="CF30" i="20"/>
  <c r="CF29" i="17"/>
  <c r="CE30" i="23"/>
  <c r="CE30" i="20"/>
  <c r="CE24" i="18"/>
  <c r="CE29" i="17"/>
  <c r="CP30" i="23"/>
  <c r="CP30" i="20"/>
  <c r="CP29" i="17"/>
  <c r="CO30" i="23"/>
  <c r="CO30" i="20"/>
  <c r="CO29" i="17"/>
  <c r="CV30" i="20"/>
  <c r="CV30" i="23"/>
  <c r="CV29" i="17"/>
  <c r="CU30" i="20"/>
  <c r="CU30" i="23"/>
  <c r="CU24" i="18"/>
  <c r="CU29" i="17"/>
  <c r="DF30" i="23"/>
  <c r="DF30" i="20"/>
  <c r="DF29" i="17"/>
  <c r="DE30" i="23"/>
  <c r="DE30" i="20"/>
  <c r="DE29" i="17"/>
  <c r="DL30" i="20"/>
  <c r="DL30" i="23"/>
  <c r="DL24" i="18"/>
  <c r="DL29" i="17"/>
  <c r="DK30" i="20"/>
  <c r="DK30" i="23"/>
  <c r="DK29" i="17"/>
  <c r="DV30" i="23"/>
  <c r="DV30" i="20"/>
  <c r="DV29" i="17"/>
  <c r="DU30" i="20"/>
  <c r="DU30" i="23"/>
  <c r="DU29" i="17"/>
  <c r="ED30" i="23"/>
  <c r="ED30" i="20"/>
  <c r="ED24" i="18"/>
  <c r="ED29" i="17"/>
  <c r="EC30" i="23"/>
  <c r="EC30" i="20"/>
  <c r="EC29" i="17"/>
  <c r="EJ30" i="20"/>
  <c r="EJ30" i="23"/>
  <c r="EJ29" i="17"/>
  <c r="EI30" i="20"/>
  <c r="EI30" i="23"/>
  <c r="EI29" i="17"/>
  <c r="I31" i="23"/>
  <c r="I31" i="20"/>
  <c r="I30" i="17"/>
  <c r="J31" i="23"/>
  <c r="J31" i="20"/>
  <c r="J30" i="17"/>
  <c r="O31" i="20"/>
  <c r="O31" i="23"/>
  <c r="O30" i="17"/>
  <c r="P31" i="23"/>
  <c r="P31" i="20"/>
  <c r="P30" i="17"/>
  <c r="W31" i="20"/>
  <c r="W31" i="23"/>
  <c r="W30" i="17"/>
  <c r="X31" i="23"/>
  <c r="X31" i="20"/>
  <c r="X30" i="17"/>
  <c r="AG31" i="23"/>
  <c r="AG31" i="20"/>
  <c r="AG30" i="17"/>
  <c r="AH31" i="23"/>
  <c r="AH31" i="20"/>
  <c r="AH30" i="17"/>
  <c r="AM31" i="20"/>
  <c r="AM31" i="23"/>
  <c r="AM30" i="17"/>
  <c r="AN31" i="23"/>
  <c r="AN31" i="20"/>
  <c r="AN30" i="17"/>
  <c r="AW31" i="23"/>
  <c r="AW31" i="20"/>
  <c r="AW30" i="17"/>
  <c r="AX31" i="23"/>
  <c r="AX31" i="20"/>
  <c r="AX30" i="17"/>
  <c r="BE31" i="23"/>
  <c r="BE31" i="20"/>
  <c r="BE30" i="17"/>
  <c r="BF31" i="23"/>
  <c r="BF31" i="20"/>
  <c r="BF30" i="17"/>
  <c r="BK31" i="23"/>
  <c r="BK31" i="20"/>
  <c r="BK30" i="17"/>
  <c r="BL31" i="23"/>
  <c r="BL31" i="20"/>
  <c r="BL30" i="17"/>
  <c r="BU31" i="23"/>
  <c r="BU31" i="20"/>
  <c r="BU30" i="17"/>
  <c r="BV31" i="23"/>
  <c r="BV31" i="20"/>
  <c r="BV30" i="17"/>
  <c r="CA31" i="23"/>
  <c r="CA31" i="20"/>
  <c r="CA30" i="17"/>
  <c r="CB31" i="23"/>
  <c r="CB31" i="20"/>
  <c r="CB30" i="17"/>
  <c r="CK31" i="23"/>
  <c r="CK31" i="20"/>
  <c r="CK30" i="17"/>
  <c r="CL31" i="23"/>
  <c r="CL31" i="20"/>
  <c r="CL30" i="17"/>
  <c r="CQ31" i="20"/>
  <c r="CQ31" i="23"/>
  <c r="CQ30" i="17"/>
  <c r="CR31" i="23"/>
  <c r="CR31" i="20"/>
  <c r="CR30" i="17"/>
  <c r="DA31" i="23"/>
  <c r="DA31" i="20"/>
  <c r="DA30" i="17"/>
  <c r="DB31" i="23"/>
  <c r="DB31" i="20"/>
  <c r="DB30" i="17"/>
  <c r="DG31" i="20"/>
  <c r="DG31" i="23"/>
  <c r="DG30" i="17"/>
  <c r="DH31" i="23"/>
  <c r="DH31" i="20"/>
  <c r="DH30" i="17"/>
  <c r="DO31" i="20"/>
  <c r="DO31" i="23"/>
  <c r="DO30" i="17"/>
  <c r="DP31" i="23"/>
  <c r="DP31" i="20"/>
  <c r="DP30" i="17"/>
  <c r="DY31" i="23"/>
  <c r="DY31" i="20"/>
  <c r="DY30" i="17"/>
  <c r="DZ31" i="23"/>
  <c r="DZ31" i="20"/>
  <c r="DZ30" i="17"/>
  <c r="EE31" i="20"/>
  <c r="EE31" i="23"/>
  <c r="EE30" i="17"/>
  <c r="EF31" i="23"/>
  <c r="EF31" i="20"/>
  <c r="EF30" i="17"/>
  <c r="EO31" i="23"/>
  <c r="EO31" i="20"/>
  <c r="EO30" i="17"/>
  <c r="EP31" i="23"/>
  <c r="EP31" i="20"/>
  <c r="EP30" i="17"/>
  <c r="L33" i="20"/>
  <c r="L33" i="23"/>
  <c r="K33" i="20"/>
  <c r="K33" i="23"/>
  <c r="V33" i="23"/>
  <c r="V33" i="20"/>
  <c r="U33" i="20"/>
  <c r="U33" i="23"/>
  <c r="AB33" i="20"/>
  <c r="AB33" i="23"/>
  <c r="AA33" i="20"/>
  <c r="AA33" i="23"/>
  <c r="AL33" i="23"/>
  <c r="AL33" i="20"/>
  <c r="AK33" i="20"/>
  <c r="AK33" i="23"/>
  <c r="AR33" i="20"/>
  <c r="AR33" i="23"/>
  <c r="AQ33" i="20"/>
  <c r="AQ33" i="23"/>
  <c r="BB33" i="23"/>
  <c r="BB33" i="20"/>
  <c r="BA33" i="20"/>
  <c r="BA33" i="23"/>
  <c r="BH33" i="20"/>
  <c r="BH33" i="23"/>
  <c r="BG33" i="20"/>
  <c r="BG33" i="23"/>
  <c r="BR33" i="23"/>
  <c r="BR33" i="20"/>
  <c r="BQ33" i="23"/>
  <c r="BQ33" i="20"/>
  <c r="BZ33" i="23"/>
  <c r="BZ33" i="20"/>
  <c r="BY33" i="23"/>
  <c r="BY33" i="20"/>
  <c r="CF33" i="23"/>
  <c r="CF33" i="20"/>
  <c r="CE33" i="23"/>
  <c r="CE33" i="20"/>
  <c r="CP33" i="23"/>
  <c r="CP33" i="20"/>
  <c r="CO33" i="23"/>
  <c r="CO33" i="20"/>
  <c r="CV33" i="20"/>
  <c r="CV33" i="23"/>
  <c r="CU33" i="20"/>
  <c r="CU33" i="23"/>
  <c r="DD33" i="23"/>
  <c r="DD33" i="20"/>
  <c r="DC33" i="20"/>
  <c r="DC33" i="23"/>
  <c r="DN33" i="23"/>
  <c r="DN33" i="20"/>
  <c r="DM33" i="23"/>
  <c r="DM33" i="20"/>
  <c r="DT33" i="20"/>
  <c r="DT33" i="23"/>
  <c r="DS33" i="20"/>
  <c r="DS33" i="23"/>
  <c r="EB33" i="23"/>
  <c r="EB33" i="20"/>
  <c r="EA33" i="20"/>
  <c r="EA33" i="23"/>
  <c r="EL33" i="23"/>
  <c r="EL33" i="20"/>
  <c r="EK33" i="20"/>
  <c r="EK33" i="23"/>
  <c r="G34" i="23"/>
  <c r="G34" i="20"/>
  <c r="H34" i="23"/>
  <c r="H34" i="20"/>
  <c r="Q34" i="23"/>
  <c r="Q34" i="20"/>
  <c r="R34" i="23"/>
  <c r="R34" i="20"/>
  <c r="Y34" i="23"/>
  <c r="Y34" i="20"/>
  <c r="Z34" i="23"/>
  <c r="Z34" i="20"/>
  <c r="AE34" i="20"/>
  <c r="AE34" i="23"/>
  <c r="AF34" i="23"/>
  <c r="AF34" i="20"/>
  <c r="AO34" i="23"/>
  <c r="AO34" i="20"/>
  <c r="AP34" i="23"/>
  <c r="AP34" i="20"/>
  <c r="AU34" i="23"/>
  <c r="AU34" i="20"/>
  <c r="AV34" i="23"/>
  <c r="AV34" i="20"/>
  <c r="BC34" i="23"/>
  <c r="BC34" i="20"/>
  <c r="BD34" i="23"/>
  <c r="BD34" i="20"/>
  <c r="BM34" i="23"/>
  <c r="BM34" i="20"/>
  <c r="BN34" i="23"/>
  <c r="BN34" i="20"/>
  <c r="BS34" i="23"/>
  <c r="BS34" i="20"/>
  <c r="BT34" i="23"/>
  <c r="BT34" i="20"/>
  <c r="CC34" i="23"/>
  <c r="CC34" i="20"/>
  <c r="CD34" i="23"/>
  <c r="CD34" i="20"/>
  <c r="CK34" i="23"/>
  <c r="CK34" i="20"/>
  <c r="CL34" i="23"/>
  <c r="CL34" i="20"/>
  <c r="CQ34" i="20"/>
  <c r="CQ34" i="23"/>
  <c r="CR34" i="23"/>
  <c r="CR34" i="20"/>
  <c r="DA34" i="23"/>
  <c r="DA34" i="20"/>
  <c r="DB34" i="23"/>
  <c r="DB34" i="20"/>
  <c r="DG34" i="20"/>
  <c r="DG34" i="23"/>
  <c r="DH34" i="23"/>
  <c r="DH34" i="20"/>
  <c r="DO34" i="23"/>
  <c r="DO34" i="20"/>
  <c r="DP34" i="23"/>
  <c r="DP34" i="20"/>
  <c r="DY34" i="23"/>
  <c r="DY34" i="20"/>
  <c r="DZ34" i="23"/>
  <c r="DZ34" i="20"/>
  <c r="EE34" i="23"/>
  <c r="EE34" i="20"/>
  <c r="EF34" i="23"/>
  <c r="EF34" i="20"/>
  <c r="EO34" i="23"/>
  <c r="EO34" i="20"/>
  <c r="EP34" i="23"/>
  <c r="EP34" i="20"/>
  <c r="N36" i="23"/>
  <c r="N36" i="20"/>
  <c r="M36" i="20"/>
  <c r="M36" i="23"/>
  <c r="V36" i="23"/>
  <c r="V36" i="20"/>
  <c r="U36" i="20"/>
  <c r="U36" i="23"/>
  <c r="AB36" i="20"/>
  <c r="AB36" i="23"/>
  <c r="AA36" i="20"/>
  <c r="AA36" i="23"/>
  <c r="AL36" i="23"/>
  <c r="AL36" i="20"/>
  <c r="AK36" i="20"/>
  <c r="AK36" i="23"/>
  <c r="AT36" i="23"/>
  <c r="AT36" i="20"/>
  <c r="AS36" i="20"/>
  <c r="AS36" i="23"/>
  <c r="AZ36" i="20"/>
  <c r="AZ36" i="23"/>
  <c r="AY36" i="20"/>
  <c r="AY36" i="23"/>
  <c r="BJ36" i="23"/>
  <c r="BJ36" i="20"/>
  <c r="BI36" i="20"/>
  <c r="BI36" i="23"/>
  <c r="BP36" i="23"/>
  <c r="BP36" i="20"/>
  <c r="BO36" i="20"/>
  <c r="BO36" i="23"/>
  <c r="BX36" i="23"/>
  <c r="BX36" i="20"/>
  <c r="BW36" i="20"/>
  <c r="BW36" i="23"/>
  <c r="CF36" i="20"/>
  <c r="CF36" i="23"/>
  <c r="CE36" i="20"/>
  <c r="CE36" i="23"/>
  <c r="CP36" i="23"/>
  <c r="CP36" i="20"/>
  <c r="CO36" i="23"/>
  <c r="CO36" i="20"/>
  <c r="CV36" i="23"/>
  <c r="CV36" i="20"/>
  <c r="CU36" i="20"/>
  <c r="CU36" i="23"/>
  <c r="DD36" i="20"/>
  <c r="DD36" i="23"/>
  <c r="DC36" i="20"/>
  <c r="DC36" i="23"/>
  <c r="DL36" i="20"/>
  <c r="DL36" i="23"/>
  <c r="DK36" i="23"/>
  <c r="DK36" i="20"/>
  <c r="DV36" i="23"/>
  <c r="DV36" i="20"/>
  <c r="DU36" i="20"/>
  <c r="DU36" i="23"/>
  <c r="EB36" i="20"/>
  <c r="EB36" i="23"/>
  <c r="EA36" i="23"/>
  <c r="EA36" i="20"/>
  <c r="EJ36" i="20"/>
  <c r="EJ36" i="23"/>
  <c r="EI36" i="20"/>
  <c r="EI36" i="23"/>
  <c r="G37" i="23"/>
  <c r="G37" i="20"/>
  <c r="G35" i="17"/>
  <c r="H37" i="23"/>
  <c r="H37" i="20"/>
  <c r="H35" i="17"/>
  <c r="Q37" i="23"/>
  <c r="Q37" i="20"/>
  <c r="Q35" i="17"/>
  <c r="R37" i="23"/>
  <c r="R37" i="20"/>
  <c r="R35" i="17"/>
  <c r="W37" i="23"/>
  <c r="W37" i="20"/>
  <c r="W35" i="17"/>
  <c r="X37" i="23"/>
  <c r="X37" i="20"/>
  <c r="X35" i="17"/>
  <c r="AG37" i="23"/>
  <c r="AG37" i="20"/>
  <c r="AG35" i="17"/>
  <c r="AH37" i="23"/>
  <c r="AH37" i="20"/>
  <c r="AH35" i="17"/>
  <c r="AO37" i="23"/>
  <c r="AO37" i="20"/>
  <c r="AO35" i="17"/>
  <c r="AP37" i="23"/>
  <c r="AP37" i="20"/>
  <c r="AP35" i="17"/>
  <c r="AU37" i="20"/>
  <c r="AU37" i="23"/>
  <c r="AU35" i="17"/>
  <c r="AV37" i="23"/>
  <c r="AV37" i="20"/>
  <c r="AV35" i="17"/>
  <c r="BE37" i="23"/>
  <c r="BE37" i="20"/>
  <c r="BE35" i="17"/>
  <c r="BF37" i="23"/>
  <c r="BF37" i="20"/>
  <c r="BF35" i="17"/>
  <c r="BM37" i="23"/>
  <c r="BM37" i="20"/>
  <c r="BM35" i="17"/>
  <c r="BN37" i="23"/>
  <c r="BN37" i="20"/>
  <c r="BN35" i="17"/>
  <c r="BS37" i="20"/>
  <c r="BS37" i="23"/>
  <c r="BS35" i="17"/>
  <c r="BT37" i="23"/>
  <c r="BT37" i="20"/>
  <c r="BT35" i="17"/>
  <c r="CC37" i="23"/>
  <c r="CC37" i="20"/>
  <c r="CC35" i="17"/>
  <c r="CD37" i="23"/>
  <c r="CD37" i="20"/>
  <c r="CD35" i="17"/>
  <c r="CI37" i="20"/>
  <c r="CI37" i="23"/>
  <c r="CI35" i="17"/>
  <c r="CJ37" i="23"/>
  <c r="CJ37" i="20"/>
  <c r="CJ35" i="17"/>
  <c r="CQ37" i="23"/>
  <c r="CQ37" i="20"/>
  <c r="CQ35" i="17"/>
  <c r="CR37" i="23"/>
  <c r="CR37" i="20"/>
  <c r="CR35" i="17"/>
  <c r="DA37" i="23"/>
  <c r="DA37" i="20"/>
  <c r="DA35" i="17"/>
  <c r="DB37" i="23"/>
  <c r="DB37" i="20"/>
  <c r="DB35" i="17"/>
  <c r="DG37" i="23"/>
  <c r="DG37" i="20"/>
  <c r="DG35" i="17"/>
  <c r="DH37" i="23"/>
  <c r="DH37" i="20"/>
  <c r="DH35" i="17"/>
  <c r="DQ37" i="23"/>
  <c r="DQ37" i="20"/>
  <c r="DQ35" i="17"/>
  <c r="DR37" i="23"/>
  <c r="DR37" i="20"/>
  <c r="DR35" i="17"/>
  <c r="DY37" i="23"/>
  <c r="DY37" i="20"/>
  <c r="DY35" i="17"/>
  <c r="DZ37" i="23"/>
  <c r="DZ37" i="20"/>
  <c r="DZ35" i="17"/>
  <c r="EE37" i="23"/>
  <c r="EE37" i="20"/>
  <c r="EE35" i="17"/>
  <c r="EF37" i="23"/>
  <c r="EF37" i="20"/>
  <c r="EF35" i="17"/>
  <c r="EO37" i="23"/>
  <c r="EO37" i="20"/>
  <c r="EO35" i="17"/>
  <c r="EP37" i="23"/>
  <c r="EP37" i="20"/>
  <c r="EP35" i="17"/>
  <c r="L38" i="20"/>
  <c r="L38" i="23"/>
  <c r="L36" i="17"/>
  <c r="K38" i="23"/>
  <c r="K38" i="20"/>
  <c r="K36" i="17"/>
  <c r="T38" i="20"/>
  <c r="T38" i="23"/>
  <c r="T36" i="17"/>
  <c r="S38" i="20"/>
  <c r="S38" i="23"/>
  <c r="S36" i="17"/>
  <c r="AD38" i="23"/>
  <c r="AD38" i="20"/>
  <c r="AD36" i="17"/>
  <c r="AC38" i="20"/>
  <c r="AC38" i="23"/>
  <c r="AC36" i="17"/>
  <c r="AJ38" i="20"/>
  <c r="AJ38" i="23"/>
  <c r="AJ36" i="17"/>
  <c r="AI38" i="20"/>
  <c r="AI38" i="23"/>
  <c r="AI36" i="17"/>
  <c r="AT38" i="23"/>
  <c r="AT38" i="20"/>
  <c r="AT36" i="17"/>
  <c r="AS38" i="20"/>
  <c r="AS38" i="23"/>
  <c r="AS36" i="17"/>
  <c r="BB38" i="23"/>
  <c r="BB38" i="20"/>
  <c r="BB36" i="17"/>
  <c r="BA38" i="20"/>
  <c r="BA38" i="23"/>
  <c r="BA36" i="17"/>
  <c r="BH38" i="20"/>
  <c r="BH38" i="23"/>
  <c r="BH36" i="17"/>
  <c r="BG38" i="20"/>
  <c r="BG38" i="23"/>
  <c r="BG36" i="17"/>
  <c r="BR38" i="23"/>
  <c r="BR38" i="20"/>
  <c r="BR36" i="17"/>
  <c r="BQ38" i="20"/>
  <c r="BQ38" i="23"/>
  <c r="BQ36" i="17"/>
  <c r="BX38" i="20"/>
  <c r="BX38" i="23"/>
  <c r="BX36" i="17"/>
  <c r="BW38" i="20"/>
  <c r="BW38" i="23"/>
  <c r="BW36" i="17"/>
  <c r="CF38" i="20"/>
  <c r="CF38" i="23"/>
  <c r="CF36" i="17"/>
  <c r="CE38" i="20"/>
  <c r="CE38" i="23"/>
  <c r="CE36" i="17"/>
  <c r="CP38" i="23"/>
  <c r="CP38" i="20"/>
  <c r="CP36" i="17"/>
  <c r="CO38" i="23"/>
  <c r="CO38" i="20"/>
  <c r="CO36" i="17"/>
  <c r="CV38" i="20"/>
  <c r="CV38" i="23"/>
  <c r="CV36" i="17"/>
  <c r="CU38" i="20"/>
  <c r="CU38" i="23"/>
  <c r="CU36" i="17"/>
  <c r="DF38" i="23"/>
  <c r="DF38" i="20"/>
  <c r="DF36" i="17"/>
  <c r="DE38" i="23"/>
  <c r="DE38" i="20"/>
  <c r="DE36" i="17"/>
  <c r="DN38" i="23"/>
  <c r="DN38" i="20"/>
  <c r="DN36" i="17"/>
  <c r="DM38" i="23"/>
  <c r="DM38" i="20"/>
  <c r="DM36" i="17"/>
  <c r="DT38" i="20"/>
  <c r="DT38" i="23"/>
  <c r="DT36" i="17"/>
  <c r="DS38" i="20"/>
  <c r="DS38" i="23"/>
  <c r="DS36" i="17"/>
  <c r="ED38" i="23"/>
  <c r="ED38" i="20"/>
  <c r="ED36" i="17"/>
  <c r="EC38" i="20"/>
  <c r="EC38" i="23"/>
  <c r="EC36" i="17"/>
  <c r="EJ38" i="20"/>
  <c r="EJ38" i="23"/>
  <c r="EJ36" i="17"/>
  <c r="EI38" i="20"/>
  <c r="EI38" i="23"/>
  <c r="EI36" i="17"/>
  <c r="G39" i="23"/>
  <c r="G39" i="20"/>
  <c r="G37" i="17"/>
  <c r="H39" i="23"/>
  <c r="H39" i="20"/>
  <c r="H37" i="17"/>
  <c r="Q39" i="23"/>
  <c r="Q39" i="20"/>
  <c r="Q37" i="17"/>
  <c r="R39" i="23"/>
  <c r="R39" i="20"/>
  <c r="R37" i="17"/>
  <c r="W39" i="23"/>
  <c r="W39" i="20"/>
  <c r="W37" i="17"/>
  <c r="X39" i="23"/>
  <c r="X39" i="20"/>
  <c r="X37" i="17"/>
  <c r="AG39" i="23"/>
  <c r="AG39" i="20"/>
  <c r="AG37" i="17"/>
  <c r="AH39" i="23"/>
  <c r="AH39" i="20"/>
  <c r="AH37" i="17"/>
  <c r="AO39" i="23"/>
  <c r="AO39" i="20"/>
  <c r="AO37" i="17"/>
  <c r="AP39" i="23"/>
  <c r="AP39" i="20"/>
  <c r="AP37" i="17"/>
  <c r="AU39" i="20"/>
  <c r="AU39" i="23"/>
  <c r="AU37" i="17"/>
  <c r="AV39" i="23"/>
  <c r="AV39" i="20"/>
  <c r="AV37" i="17"/>
  <c r="BE39" i="23"/>
  <c r="BE39" i="20"/>
  <c r="BE37" i="17"/>
  <c r="BF39" i="23"/>
  <c r="BF39" i="20"/>
  <c r="BF37" i="17"/>
  <c r="BK39" i="23"/>
  <c r="BK39" i="20"/>
  <c r="BK37" i="17"/>
  <c r="BL39" i="23"/>
  <c r="BL39" i="20"/>
  <c r="BL37" i="17"/>
  <c r="BS39" i="23"/>
  <c r="BS39" i="20"/>
  <c r="BS37" i="17"/>
  <c r="BT39" i="23"/>
  <c r="BT39" i="20"/>
  <c r="BT37" i="17"/>
  <c r="CC39" i="23"/>
  <c r="CC39" i="20"/>
  <c r="CC37" i="17"/>
  <c r="CD39" i="23"/>
  <c r="CD39" i="20"/>
  <c r="CD37" i="17"/>
  <c r="CI39" i="23"/>
  <c r="CI39" i="20"/>
  <c r="CI37" i="17"/>
  <c r="CJ39" i="23"/>
  <c r="CJ39" i="20"/>
  <c r="CJ37" i="17"/>
  <c r="CS39" i="23"/>
  <c r="CS39" i="20"/>
  <c r="CS37" i="17"/>
  <c r="CT39" i="23"/>
  <c r="CT39" i="20"/>
  <c r="CT37" i="17"/>
  <c r="DA39" i="23"/>
  <c r="DA39" i="20"/>
  <c r="DA37" i="17"/>
  <c r="DB39" i="23"/>
  <c r="DB39" i="20"/>
  <c r="DB37" i="17"/>
  <c r="DG39" i="23"/>
  <c r="DG39" i="20"/>
  <c r="DG37" i="17"/>
  <c r="DH39" i="23"/>
  <c r="DH39" i="20"/>
  <c r="DH37" i="17"/>
  <c r="DQ39" i="23"/>
  <c r="DQ39" i="20"/>
  <c r="DQ37" i="17"/>
  <c r="DR39" i="23"/>
  <c r="DR39" i="20"/>
  <c r="DR37" i="17"/>
  <c r="DW39" i="23"/>
  <c r="DW39" i="20"/>
  <c r="DW37" i="17"/>
  <c r="DX39" i="23"/>
  <c r="DX39" i="20"/>
  <c r="DX37" i="17"/>
  <c r="EE39" i="23"/>
  <c r="EE39" i="20"/>
  <c r="EE37" i="17"/>
  <c r="EF39" i="23"/>
  <c r="EF39" i="20"/>
  <c r="EF37" i="17"/>
  <c r="EO39" i="23"/>
  <c r="EO39" i="20"/>
  <c r="EO37" i="17"/>
  <c r="EP39" i="23"/>
  <c r="EP39" i="20"/>
  <c r="EP37" i="17"/>
  <c r="L41" i="20"/>
  <c r="L41" i="23"/>
  <c r="L39" i="17"/>
  <c r="K41" i="20"/>
  <c r="K41" i="23"/>
  <c r="K39" i="17"/>
  <c r="V41" i="23"/>
  <c r="V41" i="20"/>
  <c r="V39" i="17"/>
  <c r="U41" i="20"/>
  <c r="U41" i="23"/>
  <c r="U39" i="17"/>
  <c r="AD41" i="23"/>
  <c r="AD41" i="20"/>
  <c r="AD39" i="17"/>
  <c r="AC41" i="20"/>
  <c r="AC41" i="23"/>
  <c r="AC39" i="17"/>
  <c r="AJ41" i="20"/>
  <c r="AJ41" i="23"/>
  <c r="AJ39" i="17"/>
  <c r="AI41" i="23"/>
  <c r="AI41" i="20"/>
  <c r="AI39" i="17"/>
  <c r="AT41" i="23"/>
  <c r="AT41" i="20"/>
  <c r="AT39" i="17"/>
  <c r="AS41" i="20"/>
  <c r="AS41" i="23"/>
  <c r="AS39" i="17"/>
  <c r="AZ41" i="20"/>
  <c r="AZ41" i="23"/>
  <c r="AZ39" i="17"/>
  <c r="AY41" i="20"/>
  <c r="AY41" i="23"/>
  <c r="AY39" i="17"/>
  <c r="BH41" i="20"/>
  <c r="BH41" i="23"/>
  <c r="BH39" i="17"/>
  <c r="BG41" i="20"/>
  <c r="BG41" i="23"/>
  <c r="BG39" i="17"/>
  <c r="BR41" i="23"/>
  <c r="BR41" i="20"/>
  <c r="BR39" i="17"/>
  <c r="BQ41" i="20"/>
  <c r="BQ41" i="23"/>
  <c r="BQ39" i="17"/>
  <c r="BX41" i="20"/>
  <c r="BX41" i="23"/>
  <c r="BX39" i="17"/>
  <c r="BW41" i="20"/>
  <c r="BW41" i="23"/>
  <c r="BW39" i="17"/>
  <c r="CH41" i="23"/>
  <c r="CH41" i="20"/>
  <c r="CH39" i="17"/>
  <c r="CG41" i="20"/>
  <c r="CG41" i="23"/>
  <c r="CG39" i="17"/>
  <c r="CP41" i="23"/>
  <c r="CP41" i="20"/>
  <c r="CP39" i="17"/>
  <c r="CO41" i="20"/>
  <c r="CO41" i="23"/>
  <c r="CO39" i="17"/>
  <c r="CV41" i="20"/>
  <c r="CV41" i="23"/>
  <c r="CV39" i="17"/>
  <c r="CU41" i="20"/>
  <c r="CU41" i="23"/>
  <c r="CU39" i="17"/>
  <c r="DF41" i="23"/>
  <c r="DF41" i="20"/>
  <c r="DF39" i="17"/>
  <c r="DE41" i="20"/>
  <c r="DE41" i="23"/>
  <c r="DE39" i="17"/>
  <c r="DL41" i="20"/>
  <c r="DL41" i="23"/>
  <c r="DL39" i="17"/>
  <c r="DK41" i="20"/>
  <c r="DK41" i="23"/>
  <c r="DK39" i="17"/>
  <c r="DT41" i="20"/>
  <c r="DT41" i="23"/>
  <c r="DT39" i="17"/>
  <c r="DS41" i="20"/>
  <c r="DS41" i="23"/>
  <c r="DS39" i="17"/>
  <c r="ED41" i="23"/>
  <c r="ED41" i="20"/>
  <c r="ED39" i="17"/>
  <c r="EC41" i="20"/>
  <c r="EC41" i="23"/>
  <c r="EC39" i="17"/>
  <c r="EJ41" i="20"/>
  <c r="EJ41" i="23"/>
  <c r="EJ39" i="17"/>
  <c r="EI41" i="20"/>
  <c r="EI41" i="23"/>
  <c r="EI39" i="17"/>
  <c r="J49" i="23"/>
  <c r="J49" i="20"/>
  <c r="J47" i="17"/>
  <c r="I49" i="23"/>
  <c r="I49" i="20"/>
  <c r="I47" i="17"/>
  <c r="P49" i="23"/>
  <c r="P49" i="20"/>
  <c r="P47" i="17"/>
  <c r="O49" i="20"/>
  <c r="O49" i="23"/>
  <c r="O47" i="17"/>
  <c r="X49" i="23"/>
  <c r="X49" i="20"/>
  <c r="X47" i="17"/>
  <c r="W49" i="20"/>
  <c r="W49" i="23"/>
  <c r="W47" i="17"/>
  <c r="AH49" i="23"/>
  <c r="AH49" i="20"/>
  <c r="AH47" i="17"/>
  <c r="AG49" i="23"/>
  <c r="AG49" i="20"/>
  <c r="AG47" i="17"/>
  <c r="AN49" i="23"/>
  <c r="AN49" i="20"/>
  <c r="AN47" i="17"/>
  <c r="AM49" i="20"/>
  <c r="AM49" i="23"/>
  <c r="AM47" i="17"/>
  <c r="AX49" i="23"/>
  <c r="AX49" i="20"/>
  <c r="AX47" i="17"/>
  <c r="AW49" i="23"/>
  <c r="AW49" i="20"/>
  <c r="AW47" i="17"/>
  <c r="BF49" i="23"/>
  <c r="BF49" i="20"/>
  <c r="BF47" i="17"/>
  <c r="BE49" i="23"/>
  <c r="BE49" i="20"/>
  <c r="BE47" i="17"/>
  <c r="BL49" i="23"/>
  <c r="BL49" i="20"/>
  <c r="BL47" i="17"/>
  <c r="BM49" i="23"/>
  <c r="BM49" i="20"/>
  <c r="BM47" i="17"/>
  <c r="BV49" i="23"/>
  <c r="BV49" i="20"/>
  <c r="BV47" i="17"/>
  <c r="BS49" i="23"/>
  <c r="BS49" i="20"/>
  <c r="BS47" i="17"/>
  <c r="CB49" i="23"/>
  <c r="CB49" i="20"/>
  <c r="CB47" i="17"/>
  <c r="CC49" i="23"/>
  <c r="CC49" i="20"/>
  <c r="CC47" i="17"/>
  <c r="CJ49" i="23"/>
  <c r="CJ49" i="20"/>
  <c r="CJ47" i="17"/>
  <c r="CK49" i="23"/>
  <c r="CK49" i="20"/>
  <c r="CK47" i="17"/>
  <c r="CT49" i="23"/>
  <c r="CT49" i="20"/>
  <c r="CT47" i="17"/>
  <c r="CQ49" i="23"/>
  <c r="CQ49" i="20"/>
  <c r="CQ47" i="17"/>
  <c r="CZ49" i="23"/>
  <c r="CZ49" i="20"/>
  <c r="CZ47" i="17"/>
  <c r="DA49" i="23"/>
  <c r="DA49" i="20"/>
  <c r="DA47" i="17"/>
  <c r="DJ49" i="23"/>
  <c r="DJ49" i="20"/>
  <c r="DJ47" i="17"/>
  <c r="DG49" i="23"/>
  <c r="DG49" i="20"/>
  <c r="DG47" i="17"/>
  <c r="DR49" i="23"/>
  <c r="DR49" i="20"/>
  <c r="DR47" i="17"/>
  <c r="DO49" i="23"/>
  <c r="DO49" i="20"/>
  <c r="DO47" i="17"/>
  <c r="DX49" i="23"/>
  <c r="DX49" i="20"/>
  <c r="DX47" i="17"/>
  <c r="DY49" i="23"/>
  <c r="DY49" i="20"/>
  <c r="DY47" i="17"/>
  <c r="EH49" i="23"/>
  <c r="EH49" i="20"/>
  <c r="EH47" i="17"/>
  <c r="EE49" i="23"/>
  <c r="EE49" i="20"/>
  <c r="EE47" i="17"/>
  <c r="EN49" i="23"/>
  <c r="EN49" i="20"/>
  <c r="EN47" i="17"/>
  <c r="EO49" i="23"/>
  <c r="EO49" i="20"/>
  <c r="EO47" i="17"/>
  <c r="C36" i="20"/>
  <c r="C36" i="23"/>
  <c r="C34" i="17"/>
  <c r="D36" i="20"/>
  <c r="D36" i="23"/>
  <c r="F49" i="23"/>
  <c r="F49" i="20"/>
  <c r="F47" i="17"/>
  <c r="E49" i="23"/>
  <c r="E49" i="20"/>
  <c r="E47" i="17"/>
  <c r="C38" i="20"/>
  <c r="C38" i="23"/>
  <c r="C36" i="17"/>
  <c r="D38" i="20"/>
  <c r="D38" i="23"/>
  <c r="D36" i="17"/>
  <c r="F33" i="23"/>
  <c r="F33" i="20"/>
  <c r="E33" i="23"/>
  <c r="E33" i="20"/>
  <c r="C30" i="20"/>
  <c r="C30" i="23"/>
  <c r="C24" i="18"/>
  <c r="C29" i="17"/>
  <c r="D30" i="20"/>
  <c r="D30" i="23"/>
  <c r="D29" i="17"/>
  <c r="H30" i="23"/>
  <c r="H30" i="20"/>
  <c r="H24" i="18"/>
  <c r="H29" i="17"/>
  <c r="G30" i="20"/>
  <c r="G30" i="23"/>
  <c r="G24" i="18"/>
  <c r="G29" i="17"/>
  <c r="R30" i="23"/>
  <c r="R30" i="20"/>
  <c r="R24" i="18"/>
  <c r="R29" i="17"/>
  <c r="Q30" i="23"/>
  <c r="Q30" i="20"/>
  <c r="Q29" i="17"/>
  <c r="X30" i="23"/>
  <c r="X30" i="20"/>
  <c r="X29" i="17"/>
  <c r="W30" i="20"/>
  <c r="W30" i="23"/>
  <c r="W24" i="18"/>
  <c r="W29" i="17"/>
  <c r="AP30" i="23"/>
  <c r="AP30" i="20"/>
  <c r="AP29" i="17"/>
  <c r="AO30" i="23"/>
  <c r="AO30" i="20"/>
  <c r="AO29" i="17"/>
  <c r="AV30" i="23"/>
  <c r="AV30" i="20"/>
  <c r="AV24" i="18"/>
  <c r="AV29" i="17"/>
  <c r="AU30" i="20"/>
  <c r="AU30" i="23"/>
  <c r="AU24" i="18"/>
  <c r="AU29" i="17"/>
  <c r="BF30" i="23"/>
  <c r="BF30" i="20"/>
  <c r="BF29" i="17"/>
  <c r="BE30" i="23"/>
  <c r="BE30" i="20"/>
  <c r="BE29" i="17"/>
  <c r="BL30" i="23"/>
  <c r="BL30" i="20"/>
  <c r="BL24" i="18"/>
  <c r="BL29" i="17"/>
  <c r="BK30" i="23"/>
  <c r="BK30" i="20"/>
  <c r="BK24" i="18"/>
  <c r="BK29" i="17"/>
  <c r="BV30" i="23"/>
  <c r="BV30" i="20"/>
  <c r="BV24" i="18"/>
  <c r="BV29" i="17"/>
  <c r="BU30" i="23"/>
  <c r="BU30" i="20"/>
  <c r="BU29" i="17"/>
  <c r="CB30" i="23"/>
  <c r="CB30" i="20"/>
  <c r="CB29" i="17"/>
  <c r="CA30" i="23"/>
  <c r="CA30" i="20"/>
  <c r="CA24" i="18"/>
  <c r="CA29" i="17"/>
  <c r="CL30" i="23"/>
  <c r="CL30" i="20"/>
  <c r="CL24" i="18"/>
  <c r="CL29" i="17"/>
  <c r="CK30" i="23"/>
  <c r="CK30" i="20"/>
  <c r="CK29" i="17"/>
  <c r="CR30" i="20"/>
  <c r="CR30" i="23"/>
  <c r="CR29" i="17"/>
  <c r="CQ30" i="20"/>
  <c r="CQ30" i="23"/>
  <c r="CQ29" i="17"/>
  <c r="DB30" i="20"/>
  <c r="DB30" i="23"/>
  <c r="DB24" i="18"/>
  <c r="DB29" i="17"/>
  <c r="DA30" i="23"/>
  <c r="DA30" i="20"/>
  <c r="DA29" i="17"/>
  <c r="DH30" i="23"/>
  <c r="DH30" i="20"/>
  <c r="DH29" i="17"/>
  <c r="DG30" i="20"/>
  <c r="DG30" i="23"/>
  <c r="DG24" i="18"/>
  <c r="DG29" i="17"/>
  <c r="DR30" i="23"/>
  <c r="DR30" i="20"/>
  <c r="DR24" i="18"/>
  <c r="DR29" i="17"/>
  <c r="DQ30" i="23"/>
  <c r="DQ30" i="20"/>
  <c r="DQ29" i="17"/>
  <c r="EF30" i="23"/>
  <c r="EF30" i="20"/>
  <c r="EF24" i="18"/>
  <c r="EF29" i="17"/>
  <c r="EE30" i="20"/>
  <c r="EE30" i="23"/>
  <c r="EE24" i="18"/>
  <c r="EE29" i="17"/>
  <c r="EP30" i="23"/>
  <c r="EP30" i="20"/>
  <c r="EP29" i="17"/>
  <c r="EO30" i="23"/>
  <c r="EO30" i="20"/>
  <c r="EO29" i="17"/>
  <c r="K31" i="20"/>
  <c r="K31" i="23"/>
  <c r="K30" i="17"/>
  <c r="L31" i="20"/>
  <c r="L31" i="23"/>
  <c r="L30" i="17"/>
  <c r="U31" i="23"/>
  <c r="U31" i="20"/>
  <c r="U30" i="17"/>
  <c r="V31" i="23"/>
  <c r="V31" i="20"/>
  <c r="V30" i="17"/>
  <c r="AA31" i="23"/>
  <c r="AA31" i="20"/>
  <c r="AA30" i="17"/>
  <c r="AB31" i="20"/>
  <c r="AB31" i="23"/>
  <c r="AB30" i="17"/>
  <c r="AS31" i="23"/>
  <c r="AS31" i="20"/>
  <c r="AS30" i="17"/>
  <c r="AT31" i="23"/>
  <c r="AT31" i="20"/>
  <c r="AT30" i="17"/>
  <c r="AY31" i="20"/>
  <c r="AY31" i="23"/>
  <c r="AY30" i="17"/>
  <c r="AZ31" i="23"/>
  <c r="AZ31" i="20"/>
  <c r="AZ30" i="17"/>
  <c r="BI31" i="23"/>
  <c r="BI31" i="20"/>
  <c r="BI30" i="17"/>
  <c r="BJ31" i="23"/>
  <c r="BJ31" i="20"/>
  <c r="BJ30" i="17"/>
  <c r="BO31" i="20"/>
  <c r="BO31" i="23"/>
  <c r="BO30" i="17"/>
  <c r="BP31" i="20"/>
  <c r="BP31" i="23"/>
  <c r="BP30" i="17"/>
  <c r="CG31" i="20"/>
  <c r="CG31" i="23"/>
  <c r="CG30" i="17"/>
  <c r="CH31" i="23"/>
  <c r="CH31" i="20"/>
  <c r="CH30" i="17"/>
  <c r="CM31" i="23"/>
  <c r="CM31" i="20"/>
  <c r="CM30" i="17"/>
  <c r="CN31" i="20"/>
  <c r="CN31" i="23"/>
  <c r="CN30" i="17"/>
  <c r="CW31" i="23"/>
  <c r="CW31" i="20"/>
  <c r="CW30" i="17"/>
  <c r="CX31" i="23"/>
  <c r="CX31" i="20"/>
  <c r="CX30" i="17"/>
  <c r="DK31" i="20"/>
  <c r="DK31" i="23"/>
  <c r="DK30" i="17"/>
  <c r="DL31" i="20"/>
  <c r="DL31" i="23"/>
  <c r="DL30" i="17"/>
  <c r="DU31" i="20"/>
  <c r="DU31" i="23"/>
  <c r="DU30" i="17"/>
  <c r="DV31" i="23"/>
  <c r="DV31" i="20"/>
  <c r="DV30" i="17"/>
  <c r="EI31" i="20"/>
  <c r="EI31" i="23"/>
  <c r="EI30" i="17"/>
  <c r="EJ31" i="20"/>
  <c r="EJ31" i="23"/>
  <c r="EJ30" i="17"/>
  <c r="J33" i="23"/>
  <c r="J33" i="20"/>
  <c r="I33" i="23"/>
  <c r="I33" i="20"/>
  <c r="P33" i="23"/>
  <c r="P33" i="20"/>
  <c r="O33" i="23"/>
  <c r="O33" i="20"/>
  <c r="AH33" i="23"/>
  <c r="AH33" i="20"/>
  <c r="AG33" i="23"/>
  <c r="AG33" i="20"/>
  <c r="AN33" i="23"/>
  <c r="AN33" i="20"/>
  <c r="AM33" i="20"/>
  <c r="AM33" i="23"/>
  <c r="AX33" i="23"/>
  <c r="AX33" i="20"/>
  <c r="AW33" i="23"/>
  <c r="AW33" i="20"/>
  <c r="BD33" i="23"/>
  <c r="BD33" i="20"/>
  <c r="BC33" i="23"/>
  <c r="BC33" i="20"/>
  <c r="BN33" i="23"/>
  <c r="BN33" i="20"/>
  <c r="BM33" i="23"/>
  <c r="BM33" i="20"/>
  <c r="CB33" i="23"/>
  <c r="CB33" i="20"/>
  <c r="CA33" i="20"/>
  <c r="CA33" i="23"/>
  <c r="CL33" i="23"/>
  <c r="CL33" i="20"/>
  <c r="CK33" i="23"/>
  <c r="CK33" i="20"/>
  <c r="CZ33" i="23"/>
  <c r="CZ33" i="20"/>
  <c r="CY33" i="20"/>
  <c r="CY33" i="23"/>
  <c r="DJ33" i="23"/>
  <c r="DJ33" i="20"/>
  <c r="DI33" i="23"/>
  <c r="DI33" i="20"/>
  <c r="DP33" i="23"/>
  <c r="DP33" i="20"/>
  <c r="DO33" i="23"/>
  <c r="DO33" i="20"/>
  <c r="EH33" i="23"/>
  <c r="EH33" i="20"/>
  <c r="EG33" i="23"/>
  <c r="EG33" i="20"/>
  <c r="EN33" i="23"/>
  <c r="EN33" i="20"/>
  <c r="EM33" i="20"/>
  <c r="EM33" i="23"/>
  <c r="M34" i="20"/>
  <c r="M34" i="23"/>
  <c r="N34" i="23"/>
  <c r="N34" i="20"/>
  <c r="AA34" i="20"/>
  <c r="AA34" i="23"/>
  <c r="AB34" i="23"/>
  <c r="AB34" i="20"/>
  <c r="AK34" i="23"/>
  <c r="AK34" i="20"/>
  <c r="AL34" i="23"/>
  <c r="AL34" i="20"/>
  <c r="AQ34" i="20"/>
  <c r="AQ34" i="23"/>
  <c r="AR34" i="20"/>
  <c r="AR34" i="23"/>
  <c r="BI34" i="23"/>
  <c r="BI34" i="20"/>
  <c r="BJ34" i="23"/>
  <c r="BJ34" i="20"/>
  <c r="BO34" i="20"/>
  <c r="BO34" i="23"/>
  <c r="BP34" i="20"/>
  <c r="BP34" i="23"/>
  <c r="CG34" i="20"/>
  <c r="CG34" i="23"/>
  <c r="CH34" i="23"/>
  <c r="CH34" i="20"/>
  <c r="CU34" i="20"/>
  <c r="CU34" i="23"/>
  <c r="CV34" i="23"/>
  <c r="CV34" i="20"/>
  <c r="DE34" i="23"/>
  <c r="DE34" i="20"/>
  <c r="DF34" i="23"/>
  <c r="DF34" i="20"/>
  <c r="DS34" i="20"/>
  <c r="DS34" i="23"/>
  <c r="DT34" i="23"/>
  <c r="DT34" i="20"/>
  <c r="EC34" i="20"/>
  <c r="EC34" i="23"/>
  <c r="ED34" i="23"/>
  <c r="ED34" i="20"/>
  <c r="H36" i="23"/>
  <c r="H36" i="20"/>
  <c r="G36" i="20"/>
  <c r="G36" i="23"/>
  <c r="R36" i="23"/>
  <c r="R36" i="20"/>
  <c r="Q36" i="23"/>
  <c r="Q36" i="20"/>
  <c r="AF36" i="23"/>
  <c r="AF36" i="20"/>
  <c r="AE36" i="20"/>
  <c r="AE36" i="23"/>
  <c r="AP36" i="23"/>
  <c r="AP36" i="20"/>
  <c r="AO36" i="23"/>
  <c r="AO36" i="20"/>
  <c r="AV36" i="23"/>
  <c r="AV36" i="20"/>
  <c r="AU36" i="20"/>
  <c r="AU36" i="23"/>
  <c r="BN36" i="23"/>
  <c r="BN36" i="20"/>
  <c r="BM36" i="23"/>
  <c r="BM36" i="20"/>
  <c r="BT36" i="23"/>
  <c r="BT36" i="20"/>
  <c r="BS36" i="20"/>
  <c r="BS36" i="23"/>
  <c r="CL36" i="23"/>
  <c r="CL36" i="20"/>
  <c r="CK36" i="23"/>
  <c r="CK36" i="20"/>
  <c r="CR36" i="23"/>
  <c r="CR36" i="20"/>
  <c r="CQ36" i="20"/>
  <c r="CQ36" i="23"/>
  <c r="DJ36" i="23"/>
  <c r="DJ36" i="20"/>
  <c r="DI36" i="23"/>
  <c r="DI36" i="20"/>
  <c r="DP36" i="23"/>
  <c r="DP36" i="20"/>
  <c r="DO36" i="23"/>
  <c r="DO36" i="20"/>
  <c r="EH36" i="23"/>
  <c r="EH36" i="20"/>
  <c r="EG36" i="23"/>
  <c r="EG36" i="20"/>
  <c r="EN36" i="23"/>
  <c r="EN36" i="20"/>
  <c r="EM36" i="20"/>
  <c r="EM36" i="23"/>
  <c r="U37" i="20"/>
  <c r="U37" i="23"/>
  <c r="U35" i="17"/>
  <c r="V37" i="23"/>
  <c r="V37" i="20"/>
  <c r="V35" i="17"/>
  <c r="AA37" i="20"/>
  <c r="AA37" i="23"/>
  <c r="AA35" i="17"/>
  <c r="AB37" i="23"/>
  <c r="AB37" i="20"/>
  <c r="AB35" i="17"/>
  <c r="AS37" i="23"/>
  <c r="AS37" i="20"/>
  <c r="AS35" i="17"/>
  <c r="AT37" i="23"/>
  <c r="AT37" i="20"/>
  <c r="AT35" i="17"/>
  <c r="AY37" i="20"/>
  <c r="AY37" i="23"/>
  <c r="AY35" i="17"/>
  <c r="AZ37" i="23"/>
  <c r="AZ37" i="20"/>
  <c r="AZ35" i="17"/>
  <c r="BQ37" i="20"/>
  <c r="BQ37" i="23"/>
  <c r="BQ35" i="17"/>
  <c r="BR37" i="23"/>
  <c r="BR37" i="20"/>
  <c r="BR35" i="17"/>
  <c r="BW37" i="20"/>
  <c r="BW37" i="23"/>
  <c r="BW35" i="17"/>
  <c r="BX37" i="20"/>
  <c r="BX37" i="23"/>
  <c r="BX35" i="17"/>
  <c r="CO37" i="23"/>
  <c r="CO37" i="20"/>
  <c r="CO35" i="17"/>
  <c r="CP37" i="23"/>
  <c r="CP37" i="20"/>
  <c r="CP35" i="17"/>
  <c r="CU37" i="20"/>
  <c r="CU37" i="23"/>
  <c r="CU35" i="17"/>
  <c r="CV37" i="20"/>
  <c r="CV37" i="23"/>
  <c r="CV35" i="17"/>
  <c r="DE37" i="20"/>
  <c r="DE37" i="23"/>
  <c r="DE35" i="17"/>
  <c r="DF37" i="23"/>
  <c r="DF37" i="20"/>
  <c r="DF35" i="17"/>
  <c r="DS37" i="20"/>
  <c r="DS37" i="23"/>
  <c r="DS35" i="17"/>
  <c r="DT37" i="20"/>
  <c r="DT37" i="23"/>
  <c r="DT35" i="17"/>
  <c r="EC37" i="23"/>
  <c r="EC37" i="20"/>
  <c r="EC35" i="17"/>
  <c r="ED37" i="23"/>
  <c r="ED37" i="20"/>
  <c r="ED35" i="17"/>
  <c r="H38" i="23"/>
  <c r="H38" i="20"/>
  <c r="H36" i="17"/>
  <c r="G38" i="20"/>
  <c r="G38" i="23"/>
  <c r="G36" i="17"/>
  <c r="R38" i="23"/>
  <c r="R38" i="20"/>
  <c r="R36" i="17"/>
  <c r="Q38" i="23"/>
  <c r="Q38" i="20"/>
  <c r="Q36" i="17"/>
  <c r="AF38" i="23"/>
  <c r="AF38" i="20"/>
  <c r="AF36" i="17"/>
  <c r="AE38" i="23"/>
  <c r="AE38" i="20"/>
  <c r="AE36" i="17"/>
  <c r="AP38" i="23"/>
  <c r="AP38" i="20"/>
  <c r="AP36" i="17"/>
  <c r="AO38" i="23"/>
  <c r="AO38" i="20"/>
  <c r="AO36" i="17"/>
  <c r="AV38" i="23"/>
  <c r="AV38" i="20"/>
  <c r="AV36" i="17"/>
  <c r="AU38" i="20"/>
  <c r="AU38" i="23"/>
  <c r="AU36" i="17"/>
  <c r="BN38" i="23"/>
  <c r="BN38" i="20"/>
  <c r="BN36" i="17"/>
  <c r="BM38" i="23"/>
  <c r="BM38" i="20"/>
  <c r="BM36" i="17"/>
  <c r="BT38" i="23"/>
  <c r="BT38" i="20"/>
  <c r="BT36" i="17"/>
  <c r="BS38" i="20"/>
  <c r="BS38" i="23"/>
  <c r="BS36" i="17"/>
  <c r="CL38" i="23"/>
  <c r="CL38" i="20"/>
  <c r="CL36" i="17"/>
  <c r="CK38" i="23"/>
  <c r="CK38" i="20"/>
  <c r="CK36" i="17"/>
  <c r="CR38" i="23"/>
  <c r="CR38" i="20"/>
  <c r="CR36" i="17"/>
  <c r="CQ38" i="23"/>
  <c r="CQ38" i="20"/>
  <c r="CQ36" i="17"/>
  <c r="DJ38" i="23"/>
  <c r="DJ38" i="20"/>
  <c r="DJ36" i="17"/>
  <c r="DI38" i="23"/>
  <c r="DI38" i="20"/>
  <c r="DI36" i="17"/>
  <c r="DP38" i="23"/>
  <c r="DP38" i="20"/>
  <c r="DP36" i="17"/>
  <c r="DO38" i="20"/>
  <c r="DO38" i="23"/>
  <c r="DO36" i="17"/>
  <c r="EH38" i="23"/>
  <c r="EH38" i="20"/>
  <c r="EH36" i="17"/>
  <c r="EG38" i="23"/>
  <c r="EG38" i="20"/>
  <c r="EG36" i="17"/>
  <c r="EN38" i="23"/>
  <c r="EN38" i="20"/>
  <c r="EN36" i="17"/>
  <c r="EM38" i="20"/>
  <c r="EM38" i="23"/>
  <c r="EM36" i="17"/>
  <c r="M39" i="23"/>
  <c r="M39" i="20"/>
  <c r="M37" i="17"/>
  <c r="N39" i="23"/>
  <c r="N39" i="20"/>
  <c r="N37" i="17"/>
  <c r="AA39" i="20"/>
  <c r="AA39" i="23"/>
  <c r="AA37" i="17"/>
  <c r="AB39" i="20"/>
  <c r="AB39" i="23"/>
  <c r="AB37" i="17"/>
  <c r="AK39" i="20"/>
  <c r="AK39" i="23"/>
  <c r="AK37" i="17"/>
  <c r="AL39" i="23"/>
  <c r="AL39" i="20"/>
  <c r="AL37" i="17"/>
  <c r="AQ39" i="20"/>
  <c r="AQ39" i="23"/>
  <c r="AQ37" i="17"/>
  <c r="AR39" i="20"/>
  <c r="AR39" i="23"/>
  <c r="AR37" i="17"/>
  <c r="BI39" i="23"/>
  <c r="BI39" i="20"/>
  <c r="BI37" i="17"/>
  <c r="BJ39" i="23"/>
  <c r="BJ39" i="20"/>
  <c r="BJ37" i="17"/>
  <c r="BO39" i="23"/>
  <c r="BO39" i="20"/>
  <c r="BO37" i="17"/>
  <c r="BP39" i="23"/>
  <c r="BP39" i="20"/>
  <c r="BP37" i="17"/>
  <c r="BY39" i="23"/>
  <c r="BY39" i="20"/>
  <c r="BY37" i="17"/>
  <c r="BZ39" i="23"/>
  <c r="BZ39" i="20"/>
  <c r="BZ37" i="17"/>
  <c r="CM39" i="23"/>
  <c r="CM39" i="20"/>
  <c r="CM37" i="17"/>
  <c r="CN39" i="23"/>
  <c r="CN39" i="20"/>
  <c r="CN37" i="17"/>
  <c r="CW39" i="23"/>
  <c r="CW39" i="20"/>
  <c r="CW37" i="17"/>
  <c r="CX39" i="23"/>
  <c r="CX39" i="20"/>
  <c r="CX37" i="17"/>
  <c r="DK39" i="23"/>
  <c r="DK39" i="20"/>
  <c r="DK37" i="17"/>
  <c r="DL39" i="23"/>
  <c r="DL39" i="20"/>
  <c r="DL37" i="17"/>
  <c r="DU39" i="23"/>
  <c r="DU39" i="20"/>
  <c r="DU37" i="17"/>
  <c r="DV39" i="23"/>
  <c r="DV39" i="20"/>
  <c r="DV37" i="17"/>
  <c r="EI39" i="23"/>
  <c r="EI39" i="20"/>
  <c r="EI37" i="17"/>
  <c r="EJ39" i="23"/>
  <c r="EJ39" i="20"/>
  <c r="EJ37" i="17"/>
  <c r="J41" i="23"/>
  <c r="J41" i="20"/>
  <c r="J39" i="17"/>
  <c r="I41" i="23"/>
  <c r="I41" i="20"/>
  <c r="I39" i="17"/>
  <c r="X41" i="23"/>
  <c r="X41" i="20"/>
  <c r="X39" i="17"/>
  <c r="W41" i="20"/>
  <c r="W41" i="23"/>
  <c r="W39" i="17"/>
  <c r="AH41" i="23"/>
  <c r="AH41" i="20"/>
  <c r="AH39" i="17"/>
  <c r="AG41" i="23"/>
  <c r="AG41" i="20"/>
  <c r="AG39" i="17"/>
  <c r="AN41" i="23"/>
  <c r="AN41" i="20"/>
  <c r="AN39" i="17"/>
  <c r="AM41" i="20"/>
  <c r="AM41" i="23"/>
  <c r="AM39" i="17"/>
  <c r="BF41" i="23"/>
  <c r="BF41" i="20"/>
  <c r="BF39" i="17"/>
  <c r="BE41" i="23"/>
  <c r="BE41" i="20"/>
  <c r="BE39" i="17"/>
  <c r="BL41" i="23"/>
  <c r="BL41" i="20"/>
  <c r="BL39" i="17"/>
  <c r="BK41" i="20"/>
  <c r="BK41" i="23"/>
  <c r="BK39" i="17"/>
  <c r="CD41" i="23"/>
  <c r="CD41" i="20"/>
  <c r="CD39" i="17"/>
  <c r="CC41" i="23"/>
  <c r="CC41" i="20"/>
  <c r="CC39" i="17"/>
  <c r="CJ41" i="23"/>
  <c r="CJ41" i="20"/>
  <c r="CJ39" i="17"/>
  <c r="CI41" i="20"/>
  <c r="CI41" i="23"/>
  <c r="CI39" i="17"/>
  <c r="DB41" i="23"/>
  <c r="DB41" i="20"/>
  <c r="DB39" i="17"/>
  <c r="DA41" i="23"/>
  <c r="DA41" i="20"/>
  <c r="DA39" i="17"/>
  <c r="DH41" i="23"/>
  <c r="DH41" i="20"/>
  <c r="DH39" i="17"/>
  <c r="DG41" i="20"/>
  <c r="DG41" i="23"/>
  <c r="DG39" i="17"/>
  <c r="DZ41" i="23"/>
  <c r="DZ41" i="20"/>
  <c r="DZ39" i="17"/>
  <c r="DY41" i="23"/>
  <c r="DY41" i="20"/>
  <c r="DY39" i="17"/>
  <c r="EF41" i="23"/>
  <c r="EF41" i="20"/>
  <c r="EF39" i="17"/>
  <c r="EE41" i="23"/>
  <c r="EE41" i="20"/>
  <c r="EE39" i="17"/>
  <c r="N49" i="23"/>
  <c r="N49" i="20"/>
  <c r="N47" i="17"/>
  <c r="M49" i="23"/>
  <c r="M49" i="20"/>
  <c r="M47" i="17"/>
  <c r="T49" i="20"/>
  <c r="T49" i="23"/>
  <c r="T47" i="17"/>
  <c r="S49" i="20"/>
  <c r="S49" i="23"/>
  <c r="S47" i="17"/>
  <c r="AL49" i="23"/>
  <c r="AL49" i="20"/>
  <c r="AL47" i="17"/>
  <c r="AK49" i="23"/>
  <c r="AK49" i="20"/>
  <c r="AK47" i="17"/>
  <c r="AR49" i="23"/>
  <c r="AR49" i="20"/>
  <c r="AR47" i="17"/>
  <c r="AQ49" i="20"/>
  <c r="AQ49" i="23"/>
  <c r="AQ47" i="17"/>
  <c r="BB49" i="23"/>
  <c r="BB49" i="20"/>
  <c r="BB47" i="17"/>
  <c r="BA49" i="23"/>
  <c r="BA49" i="20"/>
  <c r="BA47" i="17"/>
  <c r="BJ49" i="23"/>
  <c r="BJ49" i="20"/>
  <c r="BJ47" i="17"/>
  <c r="BG49" i="23"/>
  <c r="BG49" i="20"/>
  <c r="BG47" i="17"/>
  <c r="BX49" i="20"/>
  <c r="BX49" i="23"/>
  <c r="BX47" i="17"/>
  <c r="BY49" i="23"/>
  <c r="BY49" i="20"/>
  <c r="BY47" i="17"/>
  <c r="CH49" i="23"/>
  <c r="CH49" i="20"/>
  <c r="CH47" i="17"/>
  <c r="CE49" i="20"/>
  <c r="CE49" i="23"/>
  <c r="CE47" i="17"/>
  <c r="CN49" i="20"/>
  <c r="CN49" i="23"/>
  <c r="CN47" i="17"/>
  <c r="CO49" i="20"/>
  <c r="CO49" i="23"/>
  <c r="CO47" i="17"/>
  <c r="DF49" i="23"/>
  <c r="DF49" i="20"/>
  <c r="DF47" i="17"/>
  <c r="DC49" i="20"/>
  <c r="DC49" i="23"/>
  <c r="DC47" i="17"/>
  <c r="DL49" i="20"/>
  <c r="DL49" i="23"/>
  <c r="DL47" i="17"/>
  <c r="DM49" i="20"/>
  <c r="DM49" i="23"/>
  <c r="DM47" i="17"/>
  <c r="DV49" i="23"/>
  <c r="DV49" i="20"/>
  <c r="DV47" i="17"/>
  <c r="DS49" i="20"/>
  <c r="DS49" i="23"/>
  <c r="DS47" i="17"/>
  <c r="EJ49" i="20"/>
  <c r="EJ49" i="23"/>
  <c r="EJ47" i="17"/>
  <c r="EK49" i="23"/>
  <c r="EK49" i="20"/>
  <c r="EK47" i="17"/>
  <c r="E39" i="23"/>
  <c r="E39" i="20"/>
  <c r="E37" i="17"/>
  <c r="D39" i="20"/>
  <c r="D39" i="23"/>
  <c r="D37" i="17"/>
  <c r="C41" i="20"/>
  <c r="C41" i="23"/>
  <c r="C39" i="17"/>
  <c r="D41" i="20"/>
  <c r="D41" i="23"/>
  <c r="D39" i="17"/>
  <c r="E34" i="20"/>
  <c r="E34" i="23"/>
  <c r="D34" i="20"/>
  <c r="D34" i="23"/>
  <c r="DW30" i="23"/>
  <c r="DW30" i="20"/>
  <c r="DW24" i="18"/>
  <c r="DW29" i="17"/>
  <c r="AL31" i="23"/>
  <c r="AL31" i="20"/>
  <c r="AL30" i="17"/>
  <c r="BX31" i="20"/>
  <c r="BX31" i="23"/>
  <c r="BX30" i="17"/>
  <c r="DF31" i="23"/>
  <c r="DF31" i="20"/>
  <c r="DF30" i="17"/>
  <c r="EB31" i="23"/>
  <c r="EB31" i="20"/>
  <c r="EB30" i="17"/>
  <c r="Y33" i="23"/>
  <c r="Y33" i="20"/>
  <c r="BS33" i="20"/>
  <c r="BS33" i="23"/>
  <c r="CS33" i="23"/>
  <c r="CS33" i="20"/>
  <c r="DX33" i="23"/>
  <c r="DX33" i="20"/>
  <c r="U34" i="20"/>
  <c r="U34" i="23"/>
  <c r="AY34" i="20"/>
  <c r="AY34" i="23"/>
  <c r="BZ34" i="23"/>
  <c r="BZ34" i="20"/>
  <c r="CM34" i="23"/>
  <c r="CM34" i="20"/>
  <c r="DN34" i="23"/>
  <c r="DN34" i="20"/>
  <c r="EJ34" i="20"/>
  <c r="EJ34" i="23"/>
  <c r="Y36" i="23"/>
  <c r="Y36" i="20"/>
  <c r="BD36" i="23"/>
  <c r="BD36" i="20"/>
  <c r="CZ36" i="23"/>
  <c r="CZ36" i="20"/>
  <c r="DZ36" i="23"/>
  <c r="DZ36" i="20"/>
  <c r="L37" i="20"/>
  <c r="L37" i="23"/>
  <c r="L35" i="17"/>
  <c r="AL37" i="23"/>
  <c r="AL37" i="20"/>
  <c r="AL35" i="17"/>
  <c r="DL37" i="20"/>
  <c r="DL37" i="23"/>
  <c r="DL35" i="17"/>
  <c r="EL37" i="23"/>
  <c r="EL37" i="20"/>
  <c r="EL35" i="17"/>
  <c r="X38" i="23"/>
  <c r="X38" i="20"/>
  <c r="X36" i="17"/>
  <c r="CB38" i="23"/>
  <c r="CB38" i="20"/>
  <c r="CB36" i="17"/>
  <c r="DB38" i="23"/>
  <c r="DB38" i="20"/>
  <c r="DB36" i="17"/>
  <c r="DW38" i="23"/>
  <c r="DW38" i="20"/>
  <c r="DW36" i="17"/>
  <c r="V39" i="23"/>
  <c r="V39" i="20"/>
  <c r="V37" i="17"/>
  <c r="AY39" i="20"/>
  <c r="AY39" i="23"/>
  <c r="AY37" i="17"/>
  <c r="CG39" i="23"/>
  <c r="CG39" i="20"/>
  <c r="CG37" i="17"/>
  <c r="EC39" i="23"/>
  <c r="EC39" i="20"/>
  <c r="EC37" i="17"/>
  <c r="AW41" i="23"/>
  <c r="AW41" i="20"/>
  <c r="AW39" i="17"/>
  <c r="BT41" i="23"/>
  <c r="BT41" i="20"/>
  <c r="BT39" i="17"/>
  <c r="CS41" i="23"/>
  <c r="CS41" i="20"/>
  <c r="CS39" i="17"/>
  <c r="DP41" i="23"/>
  <c r="DP41" i="20"/>
  <c r="DP39" i="17"/>
  <c r="EP41" i="23"/>
  <c r="EP41" i="20"/>
  <c r="EP39" i="17"/>
  <c r="AA49" i="20"/>
  <c r="AA49" i="23"/>
  <c r="AA47" i="17"/>
  <c r="BQ49" i="23"/>
  <c r="BQ49" i="20"/>
  <c r="BQ47" i="17"/>
  <c r="CX49" i="23"/>
  <c r="CX49" i="20"/>
  <c r="CX47" i="17"/>
  <c r="EC49" i="23"/>
  <c r="EC49" i="20"/>
  <c r="EC47" i="17"/>
  <c r="E37" i="20"/>
  <c r="E37" i="23"/>
  <c r="E35" i="17"/>
  <c r="F31" i="23"/>
  <c r="F31" i="20"/>
  <c r="F30" i="17"/>
  <c r="L30" i="23"/>
  <c r="L30" i="20"/>
  <c r="L29" i="17"/>
  <c r="K30" i="23"/>
  <c r="K30" i="20"/>
  <c r="K24" i="18"/>
  <c r="K29" i="17"/>
  <c r="V30" i="23"/>
  <c r="V30" i="20"/>
  <c r="V24" i="18"/>
  <c r="V29" i="17"/>
  <c r="AB30" i="20"/>
  <c r="AB30" i="23"/>
  <c r="AB29" i="17"/>
  <c r="AA30" i="23"/>
  <c r="AA30" i="20"/>
  <c r="AA29" i="17"/>
  <c r="AL30" i="23"/>
  <c r="AL30" i="20"/>
  <c r="AL29" i="17"/>
  <c r="AK30" i="23"/>
  <c r="AK30" i="20"/>
  <c r="AK29" i="17"/>
  <c r="AR30" i="20"/>
  <c r="AR30" i="23"/>
  <c r="AR24" i="18"/>
  <c r="AR29" i="17"/>
  <c r="AQ30" i="20"/>
  <c r="AQ30" i="23"/>
  <c r="AQ29" i="17"/>
  <c r="BB30" i="23"/>
  <c r="BB30" i="20"/>
  <c r="BB29" i="17"/>
  <c r="BA30" i="20"/>
  <c r="BA30" i="23"/>
  <c r="BA29" i="17"/>
  <c r="BH30" i="23"/>
  <c r="BH30" i="20"/>
  <c r="BH29" i="17"/>
  <c r="BG30" i="20"/>
  <c r="BG30" i="23"/>
  <c r="BG24" i="18"/>
  <c r="BG29" i="17"/>
  <c r="BR30" i="23"/>
  <c r="BR30" i="20"/>
  <c r="BR29" i="17"/>
  <c r="BQ30" i="20"/>
  <c r="BQ30" i="23"/>
  <c r="BQ29" i="17"/>
  <c r="BX30" i="23"/>
  <c r="BX30" i="20"/>
  <c r="BX29" i="17"/>
  <c r="BW30" i="20"/>
  <c r="BW30" i="23"/>
  <c r="BW29" i="17"/>
  <c r="CH30" i="23"/>
  <c r="CH30" i="20"/>
  <c r="CH29" i="17"/>
  <c r="CG30" i="23"/>
  <c r="CG30" i="20"/>
  <c r="CG29" i="17"/>
  <c r="CN30" i="20"/>
  <c r="CN30" i="23"/>
  <c r="CN29" i="17"/>
  <c r="CM30" i="20"/>
  <c r="CM30" i="23"/>
  <c r="CM29" i="17"/>
  <c r="CX30" i="23"/>
  <c r="CX30" i="20"/>
  <c r="CX29" i="17"/>
  <c r="CW30" i="20"/>
  <c r="CW30" i="23"/>
  <c r="CW29" i="17"/>
  <c r="DD30" i="20"/>
  <c r="DD30" i="23"/>
  <c r="DD29" i="17"/>
  <c r="DC30" i="23"/>
  <c r="DC30" i="20"/>
  <c r="DC24" i="18"/>
  <c r="DC29" i="17"/>
  <c r="DN30" i="23"/>
  <c r="DN30" i="20"/>
  <c r="DN24" i="18"/>
  <c r="DN29" i="17"/>
  <c r="DM30" i="23"/>
  <c r="DM30" i="20"/>
  <c r="DM29" i="17"/>
  <c r="DT30" i="20"/>
  <c r="DT30" i="23"/>
  <c r="DT29" i="17"/>
  <c r="DS30" i="20"/>
  <c r="DS30" i="23"/>
  <c r="DS24" i="18"/>
  <c r="DS29" i="17"/>
  <c r="EB30" i="20"/>
  <c r="EB30" i="23"/>
  <c r="EB24" i="18"/>
  <c r="EB29" i="17"/>
  <c r="EA30" i="20"/>
  <c r="EA30" i="23"/>
  <c r="EA29" i="17"/>
  <c r="EL30" i="23"/>
  <c r="EL30" i="20"/>
  <c r="EL24" i="18"/>
  <c r="EL29" i="17"/>
  <c r="EK30" i="20"/>
  <c r="EK30" i="23"/>
  <c r="EK29" i="17"/>
  <c r="G31" i="20"/>
  <c r="G31" i="23"/>
  <c r="G30" i="17"/>
  <c r="H31" i="23"/>
  <c r="H31" i="20"/>
  <c r="H30" i="17"/>
  <c r="Q31" i="23"/>
  <c r="Q31" i="20"/>
  <c r="Q30" i="17"/>
  <c r="R31" i="23"/>
  <c r="R31" i="20"/>
  <c r="R30" i="17"/>
  <c r="Y31" i="23"/>
  <c r="Y31" i="20"/>
  <c r="Y30" i="17"/>
  <c r="Z31" i="23"/>
  <c r="Z31" i="20"/>
  <c r="Z30" i="17"/>
  <c r="AE31" i="20"/>
  <c r="AE31" i="23"/>
  <c r="AE30" i="17"/>
  <c r="AF31" i="23"/>
  <c r="AF31" i="20"/>
  <c r="AF30" i="17"/>
  <c r="AO31" i="23"/>
  <c r="AO31" i="20"/>
  <c r="AO30" i="17"/>
  <c r="AP31" i="23"/>
  <c r="AP31" i="20"/>
  <c r="AP30" i="17"/>
  <c r="AU31" i="23"/>
  <c r="AU31" i="20"/>
  <c r="AU30" i="17"/>
  <c r="AV31" i="23"/>
  <c r="AV31" i="20"/>
  <c r="AV30" i="17"/>
  <c r="BC31" i="20"/>
  <c r="BC31" i="23"/>
  <c r="BC30" i="17"/>
  <c r="BD31" i="23"/>
  <c r="BD31" i="20"/>
  <c r="BD30" i="17"/>
  <c r="BM31" i="23"/>
  <c r="BM31" i="20"/>
  <c r="BM30" i="17"/>
  <c r="BN31" i="23"/>
  <c r="BN31" i="20"/>
  <c r="BN30" i="17"/>
  <c r="BS31" i="20"/>
  <c r="BS31" i="23"/>
  <c r="BS30" i="17"/>
  <c r="BT31" i="23"/>
  <c r="BT31" i="20"/>
  <c r="BT30" i="17"/>
  <c r="CC31" i="23"/>
  <c r="CC31" i="20"/>
  <c r="CC30" i="17"/>
  <c r="CD31" i="23"/>
  <c r="CD31" i="20"/>
  <c r="CD30" i="17"/>
  <c r="CI31" i="23"/>
  <c r="CI31" i="20"/>
  <c r="CI30" i="17"/>
  <c r="CJ31" i="23"/>
  <c r="CJ31" i="20"/>
  <c r="CJ30" i="17"/>
  <c r="CS31" i="23"/>
  <c r="CS31" i="20"/>
  <c r="CS30" i="17"/>
  <c r="CT31" i="23"/>
  <c r="CT31" i="20"/>
  <c r="CT30" i="17"/>
  <c r="CY31" i="20"/>
  <c r="CY31" i="23"/>
  <c r="CY30" i="17"/>
  <c r="CZ31" i="23"/>
  <c r="CZ31" i="20"/>
  <c r="CZ30" i="17"/>
  <c r="DI31" i="23"/>
  <c r="DI31" i="20"/>
  <c r="DI30" i="17"/>
  <c r="DJ31" i="23"/>
  <c r="DJ31" i="20"/>
  <c r="DJ30" i="17"/>
  <c r="DQ31" i="23"/>
  <c r="DQ31" i="20"/>
  <c r="DQ30" i="17"/>
  <c r="DR31" i="23"/>
  <c r="DR31" i="20"/>
  <c r="DR30" i="17"/>
  <c r="DW31" i="20"/>
  <c r="DW31" i="23"/>
  <c r="DW30" i="17"/>
  <c r="DX31" i="23"/>
  <c r="DX31" i="20"/>
  <c r="DX30" i="17"/>
  <c r="EG31" i="23"/>
  <c r="EG31" i="20"/>
  <c r="EG30" i="17"/>
  <c r="EH31" i="23"/>
  <c r="EH31" i="20"/>
  <c r="EH30" i="17"/>
  <c r="EM31" i="20"/>
  <c r="EM31" i="23"/>
  <c r="EM30" i="17"/>
  <c r="EN31" i="23"/>
  <c r="EN31" i="20"/>
  <c r="EN30" i="17"/>
  <c r="N33" i="23"/>
  <c r="N33" i="20"/>
  <c r="M33" i="20"/>
  <c r="M33" i="23"/>
  <c r="T33" i="20"/>
  <c r="T33" i="23"/>
  <c r="S33" i="20"/>
  <c r="S33" i="23"/>
  <c r="AD33" i="23"/>
  <c r="AD33" i="20"/>
  <c r="AC33" i="23"/>
  <c r="AC33" i="20"/>
  <c r="AJ33" i="20"/>
  <c r="AJ33" i="23"/>
  <c r="AI33" i="20"/>
  <c r="AI33" i="23"/>
  <c r="AT33" i="23"/>
  <c r="AT33" i="20"/>
  <c r="AS33" i="20"/>
  <c r="AS33" i="23"/>
  <c r="AZ33" i="20"/>
  <c r="AZ33" i="23"/>
  <c r="AY33" i="20"/>
  <c r="AY33" i="23"/>
  <c r="BJ33" i="23"/>
  <c r="BJ33" i="20"/>
  <c r="BI33" i="23"/>
  <c r="BI33" i="20"/>
  <c r="BP33" i="20"/>
  <c r="BP33" i="23"/>
  <c r="BO33" i="20"/>
  <c r="BO33" i="23"/>
  <c r="BX33" i="20"/>
  <c r="BX33" i="23"/>
  <c r="BW33" i="20"/>
  <c r="BW33" i="23"/>
  <c r="CH33" i="23"/>
  <c r="CH33" i="20"/>
  <c r="CG33" i="23"/>
  <c r="CG33" i="20"/>
  <c r="CN33" i="23"/>
  <c r="CN33" i="20"/>
  <c r="CM33" i="20"/>
  <c r="CM33" i="23"/>
  <c r="CX33" i="23"/>
  <c r="CX33" i="20"/>
  <c r="CW33" i="20"/>
  <c r="CW33" i="23"/>
  <c r="DF33" i="23"/>
  <c r="DF33" i="20"/>
  <c r="DE33" i="23"/>
  <c r="DE33" i="20"/>
  <c r="DL33" i="23"/>
  <c r="DL33" i="20"/>
  <c r="DK33" i="20"/>
  <c r="DK33" i="23"/>
  <c r="DV33" i="23"/>
  <c r="DV33" i="20"/>
  <c r="DU33" i="23"/>
  <c r="DU33" i="20"/>
  <c r="ED33" i="23"/>
  <c r="ED33" i="20"/>
  <c r="EC33" i="23"/>
  <c r="EC33" i="20"/>
  <c r="EJ33" i="20"/>
  <c r="EJ33" i="23"/>
  <c r="EI33" i="20"/>
  <c r="EI33" i="23"/>
  <c r="I34" i="23"/>
  <c r="I34" i="20"/>
  <c r="J34" i="23"/>
  <c r="J34" i="20"/>
  <c r="O34" i="23"/>
  <c r="O34" i="20"/>
  <c r="P34" i="23"/>
  <c r="P34" i="20"/>
  <c r="W34" i="23"/>
  <c r="W34" i="20"/>
  <c r="X34" i="23"/>
  <c r="X34" i="20"/>
  <c r="AG34" i="23"/>
  <c r="AG34" i="20"/>
  <c r="AH34" i="23"/>
  <c r="AH34" i="20"/>
  <c r="AM34" i="20"/>
  <c r="AM34" i="23"/>
  <c r="AN34" i="23"/>
  <c r="AN34" i="20"/>
  <c r="AW34" i="23"/>
  <c r="AW34" i="20"/>
  <c r="AX34" i="23"/>
  <c r="AX34" i="20"/>
  <c r="BE34" i="23"/>
  <c r="BE34" i="20"/>
  <c r="BF34" i="23"/>
  <c r="BF34" i="20"/>
  <c r="BK34" i="20"/>
  <c r="BK34" i="23"/>
  <c r="BL34" i="23"/>
  <c r="BL34" i="20"/>
  <c r="BU34" i="23"/>
  <c r="BU34" i="20"/>
  <c r="BV34" i="23"/>
  <c r="BV34" i="20"/>
  <c r="CA34" i="23"/>
  <c r="CA34" i="20"/>
  <c r="CB34" i="23"/>
  <c r="CB34" i="20"/>
  <c r="CI34" i="20"/>
  <c r="CI34" i="23"/>
  <c r="CJ34" i="23"/>
  <c r="CJ34" i="20"/>
  <c r="CS34" i="23"/>
  <c r="CS34" i="20"/>
  <c r="CT34" i="23"/>
  <c r="CT34" i="20"/>
  <c r="CY34" i="20"/>
  <c r="CY34" i="23"/>
  <c r="CZ34" i="23"/>
  <c r="CZ34" i="20"/>
  <c r="DI34" i="23"/>
  <c r="DI34" i="20"/>
  <c r="DJ34" i="23"/>
  <c r="DJ34" i="20"/>
  <c r="DQ34" i="23"/>
  <c r="DQ34" i="20"/>
  <c r="DR34" i="23"/>
  <c r="DR34" i="20"/>
  <c r="DW34" i="20"/>
  <c r="DW34" i="23"/>
  <c r="DX34" i="23"/>
  <c r="DX34" i="20"/>
  <c r="EG34" i="23"/>
  <c r="EG34" i="20"/>
  <c r="EH34" i="23"/>
  <c r="EH34" i="20"/>
  <c r="EM34" i="20"/>
  <c r="EM34" i="23"/>
  <c r="EN34" i="23"/>
  <c r="EN34" i="20"/>
  <c r="L36" i="20"/>
  <c r="L36" i="23"/>
  <c r="K36" i="20"/>
  <c r="K36" i="23"/>
  <c r="T36" i="20"/>
  <c r="T36" i="23"/>
  <c r="S36" i="20"/>
  <c r="S36" i="23"/>
  <c r="AD36" i="23"/>
  <c r="AD36" i="20"/>
  <c r="AC36" i="20"/>
  <c r="AC36" i="23"/>
  <c r="AJ36" i="23"/>
  <c r="AJ36" i="20"/>
  <c r="AI36" i="20"/>
  <c r="AI36" i="23"/>
  <c r="AR36" i="23"/>
  <c r="AR36" i="20"/>
  <c r="AQ36" i="23"/>
  <c r="AQ36" i="20"/>
  <c r="BB36" i="23"/>
  <c r="BB36" i="20"/>
  <c r="BA36" i="20"/>
  <c r="BA36" i="23"/>
  <c r="BH36" i="20"/>
  <c r="BH36" i="23"/>
  <c r="BG36" i="20"/>
  <c r="BG36" i="23"/>
  <c r="BR36" i="23"/>
  <c r="BR36" i="20"/>
  <c r="BQ36" i="20"/>
  <c r="BQ36" i="23"/>
  <c r="BZ36" i="23"/>
  <c r="BZ36" i="20"/>
  <c r="BY36" i="23"/>
  <c r="BY36" i="20"/>
  <c r="CH36" i="23"/>
  <c r="CH36" i="20"/>
  <c r="CG36" i="23"/>
  <c r="CG36" i="20"/>
  <c r="CN36" i="23"/>
  <c r="CN36" i="20"/>
  <c r="CM36" i="23"/>
  <c r="CM36" i="20"/>
  <c r="CX36" i="23"/>
  <c r="CX36" i="20"/>
  <c r="CW36" i="20"/>
  <c r="CW36" i="23"/>
  <c r="DF36" i="23"/>
  <c r="DF36" i="20"/>
  <c r="DE36" i="23"/>
  <c r="DE36" i="20"/>
  <c r="DN36" i="23"/>
  <c r="DN36" i="20"/>
  <c r="DM36" i="20"/>
  <c r="DM36" i="23"/>
  <c r="DT36" i="20"/>
  <c r="DT36" i="23"/>
  <c r="DS36" i="20"/>
  <c r="DS36" i="23"/>
  <c r="ED36" i="23"/>
  <c r="ED36" i="20"/>
  <c r="EC36" i="23"/>
  <c r="EC36" i="20"/>
  <c r="EL36" i="23"/>
  <c r="EL36" i="20"/>
  <c r="EK36" i="23"/>
  <c r="EK36" i="20"/>
  <c r="I37" i="23"/>
  <c r="I37" i="20"/>
  <c r="I35" i="17"/>
  <c r="J37" i="23"/>
  <c r="J37" i="20"/>
  <c r="J35" i="17"/>
  <c r="O37" i="20"/>
  <c r="O37" i="23"/>
  <c r="O35" i="17"/>
  <c r="P37" i="23"/>
  <c r="P37" i="20"/>
  <c r="P35" i="17"/>
  <c r="Y37" i="23"/>
  <c r="Y37" i="20"/>
  <c r="Y35" i="17"/>
  <c r="Z37" i="23"/>
  <c r="Z37" i="20"/>
  <c r="Z35" i="17"/>
  <c r="AE37" i="23"/>
  <c r="AE37" i="20"/>
  <c r="AE35" i="17"/>
  <c r="AF37" i="23"/>
  <c r="AF37" i="20"/>
  <c r="AF35" i="17"/>
  <c r="AM37" i="20"/>
  <c r="AM37" i="23"/>
  <c r="AM35" i="17"/>
  <c r="AN37" i="23"/>
  <c r="AN37" i="20"/>
  <c r="AN35" i="17"/>
  <c r="AW37" i="23"/>
  <c r="AW37" i="20"/>
  <c r="AW35" i="17"/>
  <c r="AX37" i="23"/>
  <c r="AX37" i="20"/>
  <c r="AX35" i="17"/>
  <c r="BC37" i="20"/>
  <c r="BC37" i="23"/>
  <c r="BC35" i="17"/>
  <c r="BD37" i="23"/>
  <c r="BD37" i="20"/>
  <c r="BD35" i="17"/>
  <c r="BK37" i="20"/>
  <c r="BK37" i="23"/>
  <c r="BK35" i="17"/>
  <c r="BL37" i="23"/>
  <c r="BL37" i="20"/>
  <c r="BL35" i="17"/>
  <c r="BU37" i="23"/>
  <c r="BU37" i="20"/>
  <c r="BU35" i="17"/>
  <c r="BV37" i="23"/>
  <c r="BV37" i="20"/>
  <c r="BV35" i="17"/>
  <c r="CA37" i="20"/>
  <c r="CA37" i="23"/>
  <c r="CA35" i="17"/>
  <c r="CB37" i="23"/>
  <c r="CB37" i="20"/>
  <c r="CB35" i="17"/>
  <c r="CK37" i="23"/>
  <c r="CK37" i="20"/>
  <c r="CK35" i="17"/>
  <c r="CL37" i="23"/>
  <c r="CL37" i="20"/>
  <c r="CL35" i="17"/>
  <c r="CS37" i="23"/>
  <c r="CS37" i="20"/>
  <c r="CS35" i="17"/>
  <c r="CT37" i="23"/>
  <c r="CT37" i="20"/>
  <c r="CT35" i="17"/>
  <c r="CY37" i="23"/>
  <c r="CY37" i="20"/>
  <c r="CY35" i="17"/>
  <c r="CZ37" i="23"/>
  <c r="CZ37" i="20"/>
  <c r="CZ35" i="17"/>
  <c r="DI37" i="23"/>
  <c r="DI37" i="20"/>
  <c r="DI35" i="17"/>
  <c r="DJ37" i="23"/>
  <c r="DJ37" i="20"/>
  <c r="DJ35" i="17"/>
  <c r="DO37" i="20"/>
  <c r="DO37" i="23"/>
  <c r="DO35" i="17"/>
  <c r="DP37" i="23"/>
  <c r="DP37" i="20"/>
  <c r="DP35" i="17"/>
  <c r="DW37" i="23"/>
  <c r="DW37" i="20"/>
  <c r="DW35" i="17"/>
  <c r="DX37" i="23"/>
  <c r="DX37" i="20"/>
  <c r="DX35" i="17"/>
  <c r="EG37" i="23"/>
  <c r="EG37" i="20"/>
  <c r="EG35" i="17"/>
  <c r="EH37" i="23"/>
  <c r="EH37" i="20"/>
  <c r="EH35" i="17"/>
  <c r="EM37" i="23"/>
  <c r="EM37" i="20"/>
  <c r="EM35" i="17"/>
  <c r="EN37" i="23"/>
  <c r="EN37" i="20"/>
  <c r="EN35" i="17"/>
  <c r="N38" i="23"/>
  <c r="N38" i="20"/>
  <c r="N36" i="17"/>
  <c r="M38" i="20"/>
  <c r="M38" i="23"/>
  <c r="M36" i="17"/>
  <c r="V38" i="23"/>
  <c r="V38" i="20"/>
  <c r="V36" i="17"/>
  <c r="U38" i="20"/>
  <c r="U38" i="23"/>
  <c r="U36" i="17"/>
  <c r="AB38" i="20"/>
  <c r="AB38" i="23"/>
  <c r="AB36" i="17"/>
  <c r="AA38" i="20"/>
  <c r="AA38" i="23"/>
  <c r="AA36" i="17"/>
  <c r="AL38" i="23"/>
  <c r="AL38" i="20"/>
  <c r="AL36" i="17"/>
  <c r="AK38" i="20"/>
  <c r="AK38" i="23"/>
  <c r="AK36" i="17"/>
  <c r="AR38" i="20"/>
  <c r="AR38" i="23"/>
  <c r="AR36" i="17"/>
  <c r="AQ38" i="20"/>
  <c r="AQ38" i="23"/>
  <c r="AQ36" i="17"/>
  <c r="AZ38" i="20"/>
  <c r="AZ38" i="23"/>
  <c r="AZ36" i="17"/>
  <c r="AY38" i="23"/>
  <c r="AY38" i="20"/>
  <c r="AY36" i="17"/>
  <c r="BJ38" i="23"/>
  <c r="BJ38" i="20"/>
  <c r="BJ36" i="17"/>
  <c r="BI38" i="20"/>
  <c r="BI38" i="23"/>
  <c r="BI36" i="17"/>
  <c r="BP38" i="20"/>
  <c r="BP38" i="23"/>
  <c r="BP36" i="17"/>
  <c r="BO38" i="23"/>
  <c r="BO38" i="20"/>
  <c r="BO36" i="17"/>
  <c r="BZ38" i="23"/>
  <c r="BZ38" i="20"/>
  <c r="BZ36" i="17"/>
  <c r="BY38" i="23"/>
  <c r="BY38" i="20"/>
  <c r="BY36" i="17"/>
  <c r="CH38" i="23"/>
  <c r="CH38" i="20"/>
  <c r="CH36" i="17"/>
  <c r="CG38" i="23"/>
  <c r="CG38" i="20"/>
  <c r="CG36" i="17"/>
  <c r="CN38" i="20"/>
  <c r="CN38" i="23"/>
  <c r="CN36" i="17"/>
  <c r="CM38" i="20"/>
  <c r="CM38" i="23"/>
  <c r="CM36" i="17"/>
  <c r="CX38" i="23"/>
  <c r="CX38" i="20"/>
  <c r="CX36" i="17"/>
  <c r="CW38" i="20"/>
  <c r="CW38" i="23"/>
  <c r="CW36" i="17"/>
  <c r="DD38" i="23"/>
  <c r="DD38" i="20"/>
  <c r="DD36" i="17"/>
  <c r="DC38" i="23"/>
  <c r="DC38" i="20"/>
  <c r="DC36" i="17"/>
  <c r="DL38" i="20"/>
  <c r="DL38" i="23"/>
  <c r="DL36" i="17"/>
  <c r="DK38" i="23"/>
  <c r="DK38" i="20"/>
  <c r="DK36" i="17"/>
  <c r="DV38" i="23"/>
  <c r="DV38" i="20"/>
  <c r="DV36" i="17"/>
  <c r="DU38" i="20"/>
  <c r="DU38" i="23"/>
  <c r="DU36" i="17"/>
  <c r="EB38" i="20"/>
  <c r="EB38" i="23"/>
  <c r="EB36" i="17"/>
  <c r="EA38" i="23"/>
  <c r="EA38" i="20"/>
  <c r="EA36" i="17"/>
  <c r="EL38" i="23"/>
  <c r="EL38" i="20"/>
  <c r="EL36" i="17"/>
  <c r="EK38" i="23"/>
  <c r="EK38" i="20"/>
  <c r="EK36" i="17"/>
  <c r="I39" i="23"/>
  <c r="I39" i="20"/>
  <c r="I37" i="17"/>
  <c r="J39" i="23"/>
  <c r="J39" i="20"/>
  <c r="J37" i="17"/>
  <c r="O39" i="20"/>
  <c r="O39" i="23"/>
  <c r="O37" i="17"/>
  <c r="P39" i="23"/>
  <c r="P39" i="20"/>
  <c r="P37" i="17"/>
  <c r="Y39" i="23"/>
  <c r="Y39" i="20"/>
  <c r="Y37" i="17"/>
  <c r="Z39" i="23"/>
  <c r="Z39" i="20"/>
  <c r="Z37" i="17"/>
  <c r="AE39" i="23"/>
  <c r="AE39" i="20"/>
  <c r="AE37" i="17"/>
  <c r="AF39" i="23"/>
  <c r="AF39" i="20"/>
  <c r="AF37" i="17"/>
  <c r="AM39" i="20"/>
  <c r="AM39" i="23"/>
  <c r="AM37" i="17"/>
  <c r="AN39" i="23"/>
  <c r="AN39" i="20"/>
  <c r="AN37" i="17"/>
  <c r="AW39" i="23"/>
  <c r="AW39" i="20"/>
  <c r="AW37" i="17"/>
  <c r="AX39" i="23"/>
  <c r="AX39" i="20"/>
  <c r="AX37" i="17"/>
  <c r="BC39" i="23"/>
  <c r="BC39" i="20"/>
  <c r="BC37" i="17"/>
  <c r="BD39" i="23"/>
  <c r="BD39" i="20"/>
  <c r="BD37" i="17"/>
  <c r="BM39" i="23"/>
  <c r="BM39" i="20"/>
  <c r="BM37" i="17"/>
  <c r="BN39" i="23"/>
  <c r="BN39" i="20"/>
  <c r="BN37" i="17"/>
  <c r="BU39" i="23"/>
  <c r="BU39" i="20"/>
  <c r="BU37" i="17"/>
  <c r="BV39" i="23"/>
  <c r="BV39" i="20"/>
  <c r="BV37" i="17"/>
  <c r="CA39" i="23"/>
  <c r="CA39" i="20"/>
  <c r="CA37" i="17"/>
  <c r="CB39" i="23"/>
  <c r="CB39" i="20"/>
  <c r="CB37" i="17"/>
  <c r="CK39" i="23"/>
  <c r="CK39" i="20"/>
  <c r="CK37" i="17"/>
  <c r="CL39" i="23"/>
  <c r="CL39" i="20"/>
  <c r="CL37" i="17"/>
  <c r="CQ39" i="23"/>
  <c r="CQ39" i="20"/>
  <c r="CQ37" i="17"/>
  <c r="CR39" i="23"/>
  <c r="CR39" i="20"/>
  <c r="CR37" i="17"/>
  <c r="CY39" i="23"/>
  <c r="CY39" i="20"/>
  <c r="CY37" i="17"/>
  <c r="CZ39" i="23"/>
  <c r="CZ39" i="20"/>
  <c r="CZ37" i="17"/>
  <c r="DI39" i="23"/>
  <c r="DI39" i="20"/>
  <c r="DI37" i="17"/>
  <c r="DJ39" i="23"/>
  <c r="DJ39" i="20"/>
  <c r="DJ37" i="17"/>
  <c r="DO39" i="23"/>
  <c r="DO39" i="20"/>
  <c r="DO37" i="17"/>
  <c r="DP39" i="23"/>
  <c r="DP39" i="20"/>
  <c r="DP37" i="17"/>
  <c r="DY39" i="23"/>
  <c r="DY39" i="20"/>
  <c r="DY37" i="17"/>
  <c r="DZ39" i="23"/>
  <c r="DZ39" i="20"/>
  <c r="DZ37" i="17"/>
  <c r="EG39" i="23"/>
  <c r="EG39" i="20"/>
  <c r="EG37" i="17"/>
  <c r="EH39" i="23"/>
  <c r="EH39" i="20"/>
  <c r="EH37" i="17"/>
  <c r="EM39" i="23"/>
  <c r="EM39" i="20"/>
  <c r="EM37" i="17"/>
  <c r="EN39" i="23"/>
  <c r="EN39" i="20"/>
  <c r="EN37" i="17"/>
  <c r="N41" i="23"/>
  <c r="N41" i="20"/>
  <c r="N39" i="17"/>
  <c r="M41" i="23"/>
  <c r="M41" i="20"/>
  <c r="M39" i="17"/>
  <c r="T41" i="20"/>
  <c r="T41" i="23"/>
  <c r="T39" i="17"/>
  <c r="S41" i="20"/>
  <c r="S41" i="23"/>
  <c r="S39" i="17"/>
  <c r="AB41" i="20"/>
  <c r="AB41" i="23"/>
  <c r="AB39" i="17"/>
  <c r="AA41" i="20"/>
  <c r="AA41" i="23"/>
  <c r="AA39" i="17"/>
  <c r="AL41" i="23"/>
  <c r="AL41" i="20"/>
  <c r="AL39" i="17"/>
  <c r="AK41" i="20"/>
  <c r="AK41" i="23"/>
  <c r="AK39" i="17"/>
  <c r="AR41" i="20"/>
  <c r="AR41" i="23"/>
  <c r="AR39" i="17"/>
  <c r="AQ41" i="20"/>
  <c r="AQ41" i="23"/>
  <c r="AQ39" i="17"/>
  <c r="BB41" i="23"/>
  <c r="BB41" i="20"/>
  <c r="BB39" i="17"/>
  <c r="BA41" i="23"/>
  <c r="BA41" i="20"/>
  <c r="BA39" i="17"/>
  <c r="BJ41" i="23"/>
  <c r="BJ41" i="20"/>
  <c r="BJ39" i="17"/>
  <c r="BI41" i="20"/>
  <c r="BI41" i="23"/>
  <c r="BI39" i="17"/>
  <c r="BP41" i="20"/>
  <c r="BP41" i="23"/>
  <c r="BP39" i="17"/>
  <c r="BO41" i="20"/>
  <c r="BO41" i="23"/>
  <c r="BO39" i="17"/>
  <c r="BZ41" i="23"/>
  <c r="BZ41" i="20"/>
  <c r="BZ39" i="17"/>
  <c r="BY41" i="20"/>
  <c r="BY41" i="23"/>
  <c r="BY39" i="17"/>
  <c r="CF41" i="20"/>
  <c r="CF41" i="23"/>
  <c r="CF39" i="17"/>
  <c r="CE41" i="20"/>
  <c r="CE41" i="23"/>
  <c r="CE39" i="17"/>
  <c r="CN41" i="20"/>
  <c r="CN41" i="23"/>
  <c r="CN39" i="17"/>
  <c r="CM41" i="23"/>
  <c r="CM41" i="20"/>
  <c r="CM39" i="17"/>
  <c r="CX41" i="23"/>
  <c r="CX41" i="20"/>
  <c r="CX39" i="17"/>
  <c r="CW41" i="20"/>
  <c r="CW41" i="23"/>
  <c r="CW39" i="17"/>
  <c r="DD41" i="20"/>
  <c r="DD41" i="23"/>
  <c r="DD39" i="17"/>
  <c r="DC41" i="23"/>
  <c r="DC41" i="20"/>
  <c r="DC39" i="17"/>
  <c r="DN41" i="23"/>
  <c r="DN41" i="20"/>
  <c r="DN39" i="17"/>
  <c r="DM41" i="20"/>
  <c r="DM41" i="23"/>
  <c r="DM39" i="17"/>
  <c r="DV41" i="23"/>
  <c r="DV41" i="20"/>
  <c r="DV39" i="17"/>
  <c r="DU41" i="20"/>
  <c r="DU41" i="23"/>
  <c r="DU39" i="17"/>
  <c r="EB41" i="20"/>
  <c r="EB41" i="23"/>
  <c r="EB39" i="17"/>
  <c r="EA41" i="23"/>
  <c r="EA41" i="20"/>
  <c r="EA39" i="17"/>
  <c r="EL41" i="23"/>
  <c r="EL41" i="20"/>
  <c r="EL39" i="17"/>
  <c r="EK41" i="20"/>
  <c r="EK41" i="23"/>
  <c r="EK39" i="17"/>
  <c r="H49" i="23"/>
  <c r="H49" i="20"/>
  <c r="H47" i="17"/>
  <c r="G49" i="20"/>
  <c r="G49" i="23"/>
  <c r="G47" i="17"/>
  <c r="R49" i="23"/>
  <c r="R49" i="20"/>
  <c r="R47" i="17"/>
  <c r="Q49" i="23"/>
  <c r="Q49" i="20"/>
  <c r="Q47" i="17"/>
  <c r="Z49" i="23"/>
  <c r="Z49" i="20"/>
  <c r="Z47" i="17"/>
  <c r="Y49" i="23"/>
  <c r="Y49" i="20"/>
  <c r="Y47" i="17"/>
  <c r="AF49" i="23"/>
  <c r="AF49" i="20"/>
  <c r="AF47" i="17"/>
  <c r="AE49" i="20"/>
  <c r="AE49" i="23"/>
  <c r="AE47" i="17"/>
  <c r="AP49" i="23"/>
  <c r="AP49" i="20"/>
  <c r="AP47" i="17"/>
  <c r="AO49" i="23"/>
  <c r="AO49" i="20"/>
  <c r="AO47" i="17"/>
  <c r="AV49" i="23"/>
  <c r="AV49" i="20"/>
  <c r="AV47" i="17"/>
  <c r="AU49" i="20"/>
  <c r="AU49" i="23"/>
  <c r="AU47" i="17"/>
  <c r="BD49" i="23"/>
  <c r="BD49" i="20"/>
  <c r="BD47" i="17"/>
  <c r="BC49" i="20"/>
  <c r="BC49" i="23"/>
  <c r="BC47" i="17"/>
  <c r="BN49" i="23"/>
  <c r="BN49" i="20"/>
  <c r="BN47" i="17"/>
  <c r="BK49" i="23"/>
  <c r="BK49" i="20"/>
  <c r="BK47" i="17"/>
  <c r="BT49" i="23"/>
  <c r="BT49" i="20"/>
  <c r="BT47" i="17"/>
  <c r="BU49" i="23"/>
  <c r="BU49" i="20"/>
  <c r="BU47" i="17"/>
  <c r="CD49" i="23"/>
  <c r="CD49" i="20"/>
  <c r="CD47" i="17"/>
  <c r="CA49" i="23"/>
  <c r="CA49" i="20"/>
  <c r="CA47" i="17"/>
  <c r="CL49" i="23"/>
  <c r="CL49" i="20"/>
  <c r="CL47" i="17"/>
  <c r="CI49" i="23"/>
  <c r="CI49" i="20"/>
  <c r="CI47" i="17"/>
  <c r="CR49" i="23"/>
  <c r="CR49" i="20"/>
  <c r="CR47" i="17"/>
  <c r="CS49" i="23"/>
  <c r="CS49" i="20"/>
  <c r="CS47" i="17"/>
  <c r="DB49" i="23"/>
  <c r="DB49" i="20"/>
  <c r="DB47" i="17"/>
  <c r="CY49" i="23"/>
  <c r="CY49" i="20"/>
  <c r="CY47" i="17"/>
  <c r="DH49" i="23"/>
  <c r="DH49" i="20"/>
  <c r="DH47" i="17"/>
  <c r="DI49" i="23"/>
  <c r="DI49" i="20"/>
  <c r="DI47" i="17"/>
  <c r="DP49" i="23"/>
  <c r="DP49" i="20"/>
  <c r="DP47" i="17"/>
  <c r="DQ49" i="23"/>
  <c r="DQ49" i="20"/>
  <c r="DQ47" i="17"/>
  <c r="DZ49" i="23"/>
  <c r="DZ49" i="20"/>
  <c r="DZ47" i="17"/>
  <c r="DW49" i="23"/>
  <c r="DW49" i="20"/>
  <c r="DW47" i="17"/>
  <c r="EF49" i="23"/>
  <c r="EF49" i="20"/>
  <c r="EF47" i="17"/>
  <c r="EG49" i="23"/>
  <c r="EG49" i="20"/>
  <c r="EG47" i="17"/>
  <c r="EP49" i="23"/>
  <c r="EP49" i="20"/>
  <c r="EP47" i="17"/>
  <c r="EM49" i="23"/>
  <c r="EM49" i="20"/>
  <c r="EM47" i="17"/>
  <c r="F36" i="23"/>
  <c r="F36" i="20"/>
  <c r="E36" i="20"/>
  <c r="E36" i="23"/>
  <c r="C49" i="20"/>
  <c r="C49" i="23"/>
  <c r="C47" i="17"/>
  <c r="D49" i="23"/>
  <c r="D49" i="20"/>
  <c r="D47" i="17"/>
  <c r="F38" i="23"/>
  <c r="F38" i="20"/>
  <c r="F36" i="17"/>
  <c r="E38" i="23"/>
  <c r="E38" i="20"/>
  <c r="E36" i="17"/>
  <c r="C33" i="20"/>
  <c r="C33" i="23"/>
  <c r="C32" i="17"/>
  <c r="D33" i="20"/>
  <c r="D33" i="23"/>
  <c r="F30" i="23"/>
  <c r="F30" i="20"/>
  <c r="F29" i="17"/>
  <c r="E30" i="23"/>
  <c r="E30" i="20"/>
  <c r="E29" i="17"/>
  <c r="J30" i="23"/>
  <c r="J30" i="20"/>
  <c r="J29" i="17"/>
  <c r="I30" i="23"/>
  <c r="I30" i="20"/>
  <c r="I29" i="17"/>
  <c r="P30" i="23"/>
  <c r="P30" i="20"/>
  <c r="P29" i="17"/>
  <c r="O30" i="20"/>
  <c r="O30" i="23"/>
  <c r="O29" i="17"/>
  <c r="Z30" i="23"/>
  <c r="Z30" i="20"/>
  <c r="Z29" i="17"/>
  <c r="Y30" i="23"/>
  <c r="Y30" i="20"/>
  <c r="Y29" i="17"/>
  <c r="AN30" i="20"/>
  <c r="AN30" i="23"/>
  <c r="AN24" i="18"/>
  <c r="AN29" i="17"/>
  <c r="AM30" i="23"/>
  <c r="AM30" i="20"/>
  <c r="AM24" i="18"/>
  <c r="AM29" i="17"/>
  <c r="AX30" i="20"/>
  <c r="AX30" i="23"/>
  <c r="AX29" i="17"/>
  <c r="AW30" i="23"/>
  <c r="AW30" i="20"/>
  <c r="AW24" i="18"/>
  <c r="AW29" i="17"/>
  <c r="BD30" i="20"/>
  <c r="BD30" i="23"/>
  <c r="BD29" i="17"/>
  <c r="BC30" i="20"/>
  <c r="BC30" i="23"/>
  <c r="BC24" i="18"/>
  <c r="BC29" i="17"/>
  <c r="BN30" i="23"/>
  <c r="BN30" i="20"/>
  <c r="BN29" i="17"/>
  <c r="BM30" i="23"/>
  <c r="BM30" i="20"/>
  <c r="BM29" i="17"/>
  <c r="BT30" i="23"/>
  <c r="BT30" i="20"/>
  <c r="BT29" i="17"/>
  <c r="BS30" i="20"/>
  <c r="BS30" i="23"/>
  <c r="BS29" i="17"/>
  <c r="CD30" i="23"/>
  <c r="CD30" i="20"/>
  <c r="CD29" i="17"/>
  <c r="CC30" i="23"/>
  <c r="CC30" i="20"/>
  <c r="CC24" i="18"/>
  <c r="CC29" i="17"/>
  <c r="CJ30" i="23"/>
  <c r="CJ30" i="20"/>
  <c r="CJ29" i="17"/>
  <c r="CI30" i="20"/>
  <c r="CI30" i="23"/>
  <c r="CI29" i="17"/>
  <c r="CT30" i="23"/>
  <c r="CT30" i="20"/>
  <c r="CT29" i="17"/>
  <c r="CS30" i="23"/>
  <c r="CS30" i="20"/>
  <c r="CS24" i="18"/>
  <c r="CS29" i="17"/>
  <c r="CZ30" i="23"/>
  <c r="CZ30" i="20"/>
  <c r="CZ29" i="17"/>
  <c r="CY30" i="20"/>
  <c r="CY30" i="23"/>
  <c r="CY29" i="17"/>
  <c r="DJ30" i="20"/>
  <c r="DJ30" i="23"/>
  <c r="DJ29" i="17"/>
  <c r="DI30" i="23"/>
  <c r="DI30" i="20"/>
  <c r="DI29" i="17"/>
  <c r="DP30" i="20"/>
  <c r="DP30" i="23"/>
  <c r="DP24" i="18"/>
  <c r="DP29" i="17"/>
  <c r="DO30" i="23"/>
  <c r="DO30" i="20"/>
  <c r="DO29" i="17"/>
  <c r="EH30" i="20"/>
  <c r="EH30" i="23"/>
  <c r="EH29" i="17"/>
  <c r="EG30" i="23"/>
  <c r="EG30" i="20"/>
  <c r="EG24" i="18"/>
  <c r="EG29" i="17"/>
  <c r="EN30" i="23"/>
  <c r="EN30" i="20"/>
  <c r="EN29" i="17"/>
  <c r="EM30" i="20"/>
  <c r="EM30" i="23"/>
  <c r="EM24" i="18"/>
  <c r="EM29" i="17"/>
  <c r="M31" i="23"/>
  <c r="M31" i="20"/>
  <c r="M30" i="17"/>
  <c r="N31" i="23"/>
  <c r="N31" i="20"/>
  <c r="N30" i="17"/>
  <c r="S31" i="20"/>
  <c r="S31" i="23"/>
  <c r="S30" i="17"/>
  <c r="T31" i="23"/>
  <c r="T31" i="20"/>
  <c r="T30" i="17"/>
  <c r="AC31" i="23"/>
  <c r="AC31" i="20"/>
  <c r="AC30" i="17"/>
  <c r="AD31" i="23"/>
  <c r="AD31" i="20"/>
  <c r="AD30" i="17"/>
  <c r="AQ31" i="20"/>
  <c r="AQ31" i="23"/>
  <c r="AQ30" i="17"/>
  <c r="AR31" i="23"/>
  <c r="AR31" i="20"/>
  <c r="AR30" i="17"/>
  <c r="BA31" i="23"/>
  <c r="BA31" i="20"/>
  <c r="BA30" i="17"/>
  <c r="BB31" i="23"/>
  <c r="BB31" i="20"/>
  <c r="BB30" i="17"/>
  <c r="BG31" i="20"/>
  <c r="BG31" i="23"/>
  <c r="BG30" i="17"/>
  <c r="BH31" i="20"/>
  <c r="BH31" i="23"/>
  <c r="BH30" i="17"/>
  <c r="BQ31" i="23"/>
  <c r="BQ31" i="20"/>
  <c r="BQ30" i="17"/>
  <c r="BR31" i="23"/>
  <c r="BR31" i="20"/>
  <c r="BR30" i="17"/>
  <c r="CE31" i="20"/>
  <c r="CE31" i="23"/>
  <c r="CE30" i="17"/>
  <c r="CF31" i="20"/>
  <c r="CF31" i="23"/>
  <c r="CF30" i="17"/>
  <c r="CO31" i="20"/>
  <c r="CO31" i="23"/>
  <c r="CO30" i="17"/>
  <c r="CP31" i="23"/>
  <c r="CP31" i="20"/>
  <c r="CP30" i="17"/>
  <c r="CU31" i="20"/>
  <c r="CU31" i="23"/>
  <c r="CU30" i="17"/>
  <c r="CV31" i="20"/>
  <c r="CV31" i="23"/>
  <c r="CV30" i="17"/>
  <c r="DM31" i="20"/>
  <c r="DM31" i="23"/>
  <c r="DM30" i="17"/>
  <c r="DN31" i="23"/>
  <c r="DN31" i="20"/>
  <c r="DN30" i="17"/>
  <c r="DS31" i="20"/>
  <c r="DS31" i="23"/>
  <c r="DS30" i="17"/>
  <c r="DT31" i="20"/>
  <c r="DT31" i="23"/>
  <c r="DT30" i="17"/>
  <c r="EK31" i="23"/>
  <c r="EK31" i="20"/>
  <c r="EK30" i="17"/>
  <c r="EL31" i="23"/>
  <c r="EL31" i="20"/>
  <c r="EL30" i="17"/>
  <c r="H33" i="23"/>
  <c r="H33" i="20"/>
  <c r="G33" i="20"/>
  <c r="G33" i="23"/>
  <c r="R33" i="23"/>
  <c r="R33" i="20"/>
  <c r="Q33" i="23"/>
  <c r="Q33" i="20"/>
  <c r="AF33" i="23"/>
  <c r="AF33" i="20"/>
  <c r="AE33" i="20"/>
  <c r="AE33" i="23"/>
  <c r="AP33" i="23"/>
  <c r="AP33" i="20"/>
  <c r="AO33" i="23"/>
  <c r="AO33" i="20"/>
  <c r="AV33" i="23"/>
  <c r="AV33" i="20"/>
  <c r="AU33" i="20"/>
  <c r="AU33" i="23"/>
  <c r="BF33" i="23"/>
  <c r="BF33" i="20"/>
  <c r="BE33" i="23"/>
  <c r="BE33" i="20"/>
  <c r="BL33" i="23"/>
  <c r="BL33" i="20"/>
  <c r="BK33" i="23"/>
  <c r="BK33" i="20"/>
  <c r="CD33" i="23"/>
  <c r="CD33" i="20"/>
  <c r="CC33" i="23"/>
  <c r="CC33" i="20"/>
  <c r="CJ33" i="23"/>
  <c r="CJ33" i="20"/>
  <c r="CI33" i="20"/>
  <c r="CI33" i="23"/>
  <c r="DB33" i="23"/>
  <c r="DB33" i="20"/>
  <c r="DA33" i="23"/>
  <c r="DA33" i="20"/>
  <c r="DH33" i="23"/>
  <c r="DH33" i="20"/>
  <c r="DG33" i="23"/>
  <c r="DG33" i="20"/>
  <c r="DR33" i="23"/>
  <c r="DR33" i="20"/>
  <c r="DQ33" i="23"/>
  <c r="DQ33" i="20"/>
  <c r="EF33" i="23"/>
  <c r="EF33" i="20"/>
  <c r="EE33" i="23"/>
  <c r="EE33" i="20"/>
  <c r="EP33" i="23"/>
  <c r="EP33" i="20"/>
  <c r="EO33" i="23"/>
  <c r="EO33" i="20"/>
  <c r="K34" i="20"/>
  <c r="K34" i="23"/>
  <c r="L34" i="20"/>
  <c r="L34" i="23"/>
  <c r="AC34" i="23"/>
  <c r="AC34" i="20"/>
  <c r="AD34" i="23"/>
  <c r="AD34" i="20"/>
  <c r="AI34" i="20"/>
  <c r="AI34" i="23"/>
  <c r="AJ34" i="23"/>
  <c r="AJ34" i="20"/>
  <c r="AS34" i="23"/>
  <c r="AS34" i="20"/>
  <c r="AT34" i="23"/>
  <c r="AT34" i="20"/>
  <c r="BG34" i="20"/>
  <c r="BG34" i="23"/>
  <c r="BH34" i="20"/>
  <c r="BH34" i="23"/>
  <c r="BQ34" i="23"/>
  <c r="BQ34" i="20"/>
  <c r="BR34" i="23"/>
  <c r="BR34" i="20"/>
  <c r="CE34" i="20"/>
  <c r="CE34" i="23"/>
  <c r="CF34" i="20"/>
  <c r="CF34" i="23"/>
  <c r="CW34" i="23"/>
  <c r="CW34" i="20"/>
  <c r="CX34" i="23"/>
  <c r="CX34" i="20"/>
  <c r="DC34" i="20"/>
  <c r="DC34" i="23"/>
  <c r="DD34" i="20"/>
  <c r="DD34" i="23"/>
  <c r="DU34" i="23"/>
  <c r="DU34" i="20"/>
  <c r="DV34" i="23"/>
  <c r="DV34" i="20"/>
  <c r="EA34" i="20"/>
  <c r="EA34" i="23"/>
  <c r="EB34" i="20"/>
  <c r="EB34" i="23"/>
  <c r="J36" i="23"/>
  <c r="J36" i="20"/>
  <c r="I36" i="23"/>
  <c r="I36" i="20"/>
  <c r="P36" i="23"/>
  <c r="P36" i="20"/>
  <c r="O36" i="23"/>
  <c r="O36" i="20"/>
  <c r="AH36" i="23"/>
  <c r="AH36" i="20"/>
  <c r="AG36" i="23"/>
  <c r="AG36" i="20"/>
  <c r="AN36" i="23"/>
  <c r="AN36" i="20"/>
  <c r="AM36" i="20"/>
  <c r="AM36" i="23"/>
  <c r="AX36" i="23"/>
  <c r="AX36" i="20"/>
  <c r="AW36" i="23"/>
  <c r="AW36" i="20"/>
  <c r="BL36" i="23"/>
  <c r="BL36" i="20"/>
  <c r="BK36" i="20"/>
  <c r="BK36" i="23"/>
  <c r="BV36" i="23"/>
  <c r="BV36" i="20"/>
  <c r="BU36" i="23"/>
  <c r="BU36" i="20"/>
  <c r="CJ36" i="23"/>
  <c r="CJ36" i="20"/>
  <c r="CI36" i="20"/>
  <c r="CI36" i="23"/>
  <c r="CT36" i="23"/>
  <c r="CT36" i="20"/>
  <c r="CS36" i="23"/>
  <c r="CS36" i="20"/>
  <c r="DH36" i="23"/>
  <c r="DH36" i="20"/>
  <c r="DG36" i="20"/>
  <c r="DG36" i="23"/>
  <c r="DR36" i="23"/>
  <c r="DR36" i="20"/>
  <c r="DQ36" i="23"/>
  <c r="DQ36" i="20"/>
  <c r="EF36" i="23"/>
  <c r="EF36" i="20"/>
  <c r="EE36" i="20"/>
  <c r="EE36" i="23"/>
  <c r="EP36" i="23"/>
  <c r="EP36" i="20"/>
  <c r="EO36" i="23"/>
  <c r="EO36" i="20"/>
  <c r="S37" i="20"/>
  <c r="S37" i="23"/>
  <c r="S35" i="17"/>
  <c r="T37" i="20"/>
  <c r="T37" i="23"/>
  <c r="T35" i="17"/>
  <c r="AC37" i="23"/>
  <c r="AC37" i="20"/>
  <c r="AC35" i="17"/>
  <c r="AD37" i="23"/>
  <c r="AD37" i="20"/>
  <c r="AD35" i="17"/>
  <c r="AQ37" i="20"/>
  <c r="AQ37" i="23"/>
  <c r="AQ35" i="17"/>
  <c r="AR37" i="20"/>
  <c r="AR37" i="23"/>
  <c r="AR35" i="17"/>
  <c r="BA37" i="20"/>
  <c r="BA37" i="23"/>
  <c r="BA35" i="17"/>
  <c r="BB37" i="23"/>
  <c r="BB37" i="20"/>
  <c r="BB35" i="17"/>
  <c r="BO37" i="20"/>
  <c r="BO37" i="23"/>
  <c r="BO35" i="17"/>
  <c r="BP37" i="20"/>
  <c r="BP37" i="23"/>
  <c r="BP35" i="17"/>
  <c r="BY37" i="20"/>
  <c r="BY37" i="23"/>
  <c r="BY35" i="17"/>
  <c r="BZ37" i="23"/>
  <c r="BZ37" i="20"/>
  <c r="BZ35" i="17"/>
  <c r="CM37" i="20"/>
  <c r="CM37" i="23"/>
  <c r="CM35" i="17"/>
  <c r="CN37" i="20"/>
  <c r="CN37" i="23"/>
  <c r="CN35" i="17"/>
  <c r="CW37" i="23"/>
  <c r="CW37" i="20"/>
  <c r="CW35" i="17"/>
  <c r="CX37" i="23"/>
  <c r="CX37" i="20"/>
  <c r="CX35" i="17"/>
  <c r="DC37" i="20"/>
  <c r="DC37" i="23"/>
  <c r="DC35" i="17"/>
  <c r="DD37" i="20"/>
  <c r="DD37" i="23"/>
  <c r="DD35" i="17"/>
  <c r="DU37" i="23"/>
  <c r="DU37" i="20"/>
  <c r="DU35" i="17"/>
  <c r="DV37" i="23"/>
  <c r="DV37" i="20"/>
  <c r="DV35" i="17"/>
  <c r="EA37" i="20"/>
  <c r="EA37" i="23"/>
  <c r="EA35" i="17"/>
  <c r="EB37" i="20"/>
  <c r="EB37" i="23"/>
  <c r="EB35" i="17"/>
  <c r="J38" i="23"/>
  <c r="J38" i="20"/>
  <c r="J36" i="17"/>
  <c r="I38" i="23"/>
  <c r="I38" i="20"/>
  <c r="I36" i="17"/>
  <c r="P38" i="23"/>
  <c r="P38" i="20"/>
  <c r="P36" i="17"/>
  <c r="O38" i="23"/>
  <c r="O38" i="20"/>
  <c r="O36" i="17"/>
  <c r="AH38" i="23"/>
  <c r="AH38" i="20"/>
  <c r="AH36" i="17"/>
  <c r="AG38" i="23"/>
  <c r="AG38" i="20"/>
  <c r="AG36" i="17"/>
  <c r="AN38" i="23"/>
  <c r="AN38" i="20"/>
  <c r="AN36" i="17"/>
  <c r="AM38" i="23"/>
  <c r="AM38" i="20"/>
  <c r="AM36" i="17"/>
  <c r="AX38" i="23"/>
  <c r="AX38" i="20"/>
  <c r="AX36" i="17"/>
  <c r="AW38" i="23"/>
  <c r="AW38" i="20"/>
  <c r="AW36" i="17"/>
  <c r="BL38" i="23"/>
  <c r="BL38" i="20"/>
  <c r="BL36" i="17"/>
  <c r="BK38" i="20"/>
  <c r="BK38" i="23"/>
  <c r="BK36" i="17"/>
  <c r="BV38" i="23"/>
  <c r="BV38" i="20"/>
  <c r="BV36" i="17"/>
  <c r="BU38" i="23"/>
  <c r="BU38" i="20"/>
  <c r="BU36" i="17"/>
  <c r="CJ38" i="23"/>
  <c r="CJ38" i="20"/>
  <c r="CJ36" i="17"/>
  <c r="CI38" i="20"/>
  <c r="CI38" i="23"/>
  <c r="CI36" i="17"/>
  <c r="CT38" i="23"/>
  <c r="CT38" i="20"/>
  <c r="CT36" i="17"/>
  <c r="CS38" i="23"/>
  <c r="CS38" i="20"/>
  <c r="CS36" i="17"/>
  <c r="DH38" i="23"/>
  <c r="DH38" i="20"/>
  <c r="DH36" i="17"/>
  <c r="DG38" i="20"/>
  <c r="DG38" i="23"/>
  <c r="DG36" i="17"/>
  <c r="DR38" i="23"/>
  <c r="DR38" i="20"/>
  <c r="DR36" i="17"/>
  <c r="DQ38" i="23"/>
  <c r="DQ38" i="20"/>
  <c r="DQ36" i="17"/>
  <c r="EF38" i="23"/>
  <c r="EF38" i="20"/>
  <c r="EF36" i="17"/>
  <c r="EE38" i="20"/>
  <c r="EE38" i="23"/>
  <c r="EE36" i="17"/>
  <c r="EP38" i="23"/>
  <c r="EP38" i="20"/>
  <c r="EP36" i="17"/>
  <c r="EO38" i="23"/>
  <c r="EO38" i="20"/>
  <c r="EO36" i="17"/>
  <c r="K39" i="20"/>
  <c r="K39" i="23"/>
  <c r="K37" i="17"/>
  <c r="L39" i="20"/>
  <c r="L39" i="23"/>
  <c r="L37" i="17"/>
  <c r="AC39" i="20"/>
  <c r="AC39" i="23"/>
  <c r="AC37" i="17"/>
  <c r="AD39" i="23"/>
  <c r="AD39" i="20"/>
  <c r="AD37" i="17"/>
  <c r="AI39" i="23"/>
  <c r="AI39" i="20"/>
  <c r="AI37" i="17"/>
  <c r="AJ39" i="20"/>
  <c r="AJ39" i="23"/>
  <c r="AJ37" i="17"/>
  <c r="AS39" i="20"/>
  <c r="AS39" i="23"/>
  <c r="AS37" i="17"/>
  <c r="AT39" i="23"/>
  <c r="AT39" i="20"/>
  <c r="AT37" i="17"/>
  <c r="BG39" i="23"/>
  <c r="BG39" i="20"/>
  <c r="BG37" i="17"/>
  <c r="BH39" i="23"/>
  <c r="BH39" i="20"/>
  <c r="BH37" i="17"/>
  <c r="BQ39" i="23"/>
  <c r="BQ39" i="20"/>
  <c r="BQ37" i="17"/>
  <c r="BR39" i="23"/>
  <c r="BR39" i="20"/>
  <c r="BR37" i="17"/>
  <c r="BW39" i="23"/>
  <c r="BW39" i="20"/>
  <c r="BW37" i="17"/>
  <c r="BX39" i="23"/>
  <c r="BX39" i="20"/>
  <c r="BX37" i="17"/>
  <c r="CO39" i="23"/>
  <c r="CO39" i="20"/>
  <c r="CO37" i="17"/>
  <c r="CP39" i="23"/>
  <c r="CP39" i="20"/>
  <c r="CP37" i="17"/>
  <c r="CU39" i="23"/>
  <c r="CU39" i="20"/>
  <c r="CU37" i="17"/>
  <c r="CV39" i="23"/>
  <c r="CV39" i="20"/>
  <c r="CV37" i="17"/>
  <c r="DM39" i="23"/>
  <c r="DM39" i="20"/>
  <c r="DM37" i="17"/>
  <c r="DN39" i="23"/>
  <c r="DN39" i="20"/>
  <c r="DN37" i="17"/>
  <c r="DS39" i="23"/>
  <c r="DS39" i="20"/>
  <c r="DS37" i="17"/>
  <c r="DT39" i="23"/>
  <c r="DT39" i="20"/>
  <c r="DT37" i="17"/>
  <c r="EK39" i="23"/>
  <c r="EK39" i="20"/>
  <c r="EK37" i="17"/>
  <c r="EL39" i="23"/>
  <c r="EL39" i="20"/>
  <c r="EL37" i="17"/>
  <c r="H41" i="23"/>
  <c r="H41" i="20"/>
  <c r="H39" i="17"/>
  <c r="G41" i="20"/>
  <c r="G41" i="23"/>
  <c r="G39" i="17"/>
  <c r="Z41" i="23"/>
  <c r="Z41" i="20"/>
  <c r="Z39" i="17"/>
  <c r="Y41" i="23"/>
  <c r="Y41" i="20"/>
  <c r="Y39" i="17"/>
  <c r="AF41" i="23"/>
  <c r="AF41" i="20"/>
  <c r="AF39" i="17"/>
  <c r="AE41" i="23"/>
  <c r="AE41" i="20"/>
  <c r="AE39" i="17"/>
  <c r="AP41" i="23"/>
  <c r="AP41" i="20"/>
  <c r="AP39" i="17"/>
  <c r="AO41" i="23"/>
  <c r="AO41" i="20"/>
  <c r="AO39" i="17"/>
  <c r="BD41" i="23"/>
  <c r="BD41" i="20"/>
  <c r="BD39" i="17"/>
  <c r="BC41" i="23"/>
  <c r="BC41" i="20"/>
  <c r="BC39" i="17"/>
  <c r="BN41" i="23"/>
  <c r="BN41" i="20"/>
  <c r="BN39" i="17"/>
  <c r="BM41" i="23"/>
  <c r="BM41" i="20"/>
  <c r="BM39" i="17"/>
  <c r="CB41" i="23"/>
  <c r="CB41" i="20"/>
  <c r="CB39" i="17"/>
  <c r="CA41" i="23"/>
  <c r="CA41" i="20"/>
  <c r="CA39" i="17"/>
  <c r="CL41" i="23"/>
  <c r="CL41" i="20"/>
  <c r="CL39" i="17"/>
  <c r="CK41" i="23"/>
  <c r="CK41" i="20"/>
  <c r="CK39" i="17"/>
  <c r="CZ41" i="23"/>
  <c r="CZ41" i="20"/>
  <c r="CZ39" i="17"/>
  <c r="CY41" i="23"/>
  <c r="CY41" i="20"/>
  <c r="CY39" i="17"/>
  <c r="DJ41" i="23"/>
  <c r="DJ41" i="20"/>
  <c r="DJ39" i="17"/>
  <c r="DI41" i="23"/>
  <c r="DI41" i="20"/>
  <c r="DI39" i="17"/>
  <c r="DX41" i="23"/>
  <c r="DX41" i="20"/>
  <c r="DX39" i="17"/>
  <c r="DW41" i="23"/>
  <c r="DW41" i="20"/>
  <c r="DW39" i="17"/>
  <c r="EH41" i="23"/>
  <c r="EH41" i="20"/>
  <c r="EH39" i="17"/>
  <c r="EG41" i="23"/>
  <c r="EG41" i="20"/>
  <c r="EG39" i="17"/>
  <c r="L49" i="20"/>
  <c r="L49" i="23"/>
  <c r="L47" i="17"/>
  <c r="K49" i="20"/>
  <c r="K49" i="23"/>
  <c r="K47" i="17"/>
  <c r="V49" i="23"/>
  <c r="V49" i="20"/>
  <c r="V47" i="17"/>
  <c r="U49" i="23"/>
  <c r="U49" i="20"/>
  <c r="U47" i="17"/>
  <c r="AJ49" i="20"/>
  <c r="AJ49" i="23"/>
  <c r="AJ47" i="17"/>
  <c r="AI49" i="23"/>
  <c r="AI49" i="20"/>
  <c r="AI47" i="17"/>
  <c r="AT49" i="23"/>
  <c r="AT49" i="20"/>
  <c r="AT47" i="17"/>
  <c r="AS49" i="23"/>
  <c r="AS49" i="20"/>
  <c r="AS47" i="17"/>
  <c r="AZ49" i="20"/>
  <c r="AZ49" i="23"/>
  <c r="AZ47" i="17"/>
  <c r="AY49" i="20"/>
  <c r="AY49" i="23"/>
  <c r="AY47" i="17"/>
  <c r="BH49" i="20"/>
  <c r="BH49" i="23"/>
  <c r="BH47" i="17"/>
  <c r="BI49" i="20"/>
  <c r="BI49" i="23"/>
  <c r="BI47" i="17"/>
  <c r="BZ49" i="23"/>
  <c r="BZ49" i="20"/>
  <c r="BZ47" i="17"/>
  <c r="BW49" i="20"/>
  <c r="BW49" i="23"/>
  <c r="BW47" i="17"/>
  <c r="CF49" i="20"/>
  <c r="CF49" i="23"/>
  <c r="CF47" i="17"/>
  <c r="CG49" i="20"/>
  <c r="CG49" i="23"/>
  <c r="CG47" i="17"/>
  <c r="CP49" i="23"/>
  <c r="CP49" i="20"/>
  <c r="CP47" i="17"/>
  <c r="CM49" i="23"/>
  <c r="CM49" i="20"/>
  <c r="CM47" i="17"/>
  <c r="DD49" i="20"/>
  <c r="DD49" i="23"/>
  <c r="DD47" i="17"/>
  <c r="DE49" i="23"/>
  <c r="DE49" i="20"/>
  <c r="DE47" i="17"/>
  <c r="DN49" i="23"/>
  <c r="DN49" i="20"/>
  <c r="DN47" i="17"/>
  <c r="DK49" i="23"/>
  <c r="DK49" i="20"/>
  <c r="DK47" i="17"/>
  <c r="DT49" i="20"/>
  <c r="DT49" i="23"/>
  <c r="DT47" i="17"/>
  <c r="DU49" i="20"/>
  <c r="DU49" i="23"/>
  <c r="DU47" i="17"/>
  <c r="EL49" i="23"/>
  <c r="EL49" i="20"/>
  <c r="EL47" i="17"/>
  <c r="EI49" i="20"/>
  <c r="EI49" i="23"/>
  <c r="EI47" i="17"/>
  <c r="C39" i="20"/>
  <c r="C39" i="23"/>
  <c r="C37" i="17"/>
  <c r="F39" i="23"/>
  <c r="F39" i="20"/>
  <c r="F37" i="17"/>
  <c r="F41" i="23"/>
  <c r="F41" i="20"/>
  <c r="F39" i="17"/>
  <c r="E41" i="20"/>
  <c r="E41" i="23"/>
  <c r="E39" i="17"/>
  <c r="C34" i="20"/>
  <c r="C34" i="23"/>
  <c r="F34" i="23"/>
  <c r="F34" i="20"/>
  <c r="S49" i="3"/>
  <c r="AH49" i="3"/>
  <c r="Y49" i="3"/>
  <c r="AJ49" i="3"/>
  <c r="AE49" i="3"/>
  <c r="L49" i="3"/>
  <c r="AK49" i="3"/>
  <c r="X49" i="3"/>
  <c r="V49" i="3"/>
  <c r="AD49" i="3"/>
  <c r="P49" i="3"/>
  <c r="I49" i="3"/>
  <c r="M49" i="3"/>
  <c r="F49" i="3"/>
  <c r="T49" i="3"/>
  <c r="W49" i="3"/>
  <c r="AA49" i="3"/>
  <c r="H49" i="3"/>
  <c r="AI49" i="3"/>
  <c r="AG49" i="3"/>
  <c r="Z49" i="3"/>
  <c r="G49" i="3"/>
  <c r="R49" i="3"/>
  <c r="D49" i="3"/>
  <c r="AL49" i="3"/>
  <c r="AB49" i="3"/>
  <c r="Q49" i="3"/>
  <c r="J49" i="3"/>
  <c r="E49" i="3"/>
  <c r="K49" i="3"/>
  <c r="U49" i="3"/>
  <c r="N49" i="3"/>
  <c r="O49" i="3"/>
  <c r="AF49" i="3"/>
  <c r="AC49" i="3"/>
  <c r="F74" i="43" l="1"/>
  <c r="Z48" i="20"/>
  <c r="Z48" i="23"/>
  <c r="Z46" i="17"/>
  <c r="S48" i="23"/>
  <c r="S46" i="17"/>
  <c r="S48" i="20"/>
  <c r="J46" i="17"/>
  <c r="J48" i="23"/>
  <c r="J48" i="20"/>
  <c r="CP48" i="20"/>
  <c r="CP46" i="17"/>
  <c r="CP48" i="23"/>
  <c r="DZ48" i="20"/>
  <c r="DZ46" i="17"/>
  <c r="DZ48" i="23"/>
  <c r="EC48" i="20"/>
  <c r="EC46" i="17"/>
  <c r="EC48" i="23"/>
  <c r="AS46" i="17"/>
  <c r="AS48" i="23"/>
  <c r="AS48" i="20"/>
  <c r="CB48" i="23"/>
  <c r="CB46" i="17"/>
  <c r="CB48" i="20"/>
  <c r="EH46" i="17"/>
  <c r="EH48" i="23"/>
  <c r="EH48" i="20"/>
  <c r="AS24" i="18"/>
  <c r="AK48" i="23"/>
  <c r="AK48" i="20"/>
  <c r="AK46" i="17"/>
  <c r="DA48" i="23"/>
  <c r="DA48" i="20"/>
  <c r="DA46" i="17"/>
  <c r="DQ48" i="20"/>
  <c r="DQ46" i="17"/>
  <c r="DQ48" i="23"/>
  <c r="E48" i="23"/>
  <c r="E48" i="20"/>
  <c r="E46" i="17"/>
  <c r="CW46" i="17"/>
  <c r="CW48" i="23"/>
  <c r="CW48" i="20"/>
  <c r="CT48" i="20"/>
  <c r="CT46" i="17"/>
  <c r="CT48" i="23"/>
  <c r="DE48" i="23"/>
  <c r="DE48" i="20"/>
  <c r="DE46" i="17"/>
  <c r="BW48" i="23"/>
  <c r="BW48" i="20"/>
  <c r="BW46" i="17"/>
  <c r="CM46" i="17"/>
  <c r="CM48" i="23"/>
  <c r="CM48" i="20"/>
  <c r="L48" i="20"/>
  <c r="L46" i="17"/>
  <c r="L48" i="23"/>
  <c r="AJ48" i="23"/>
  <c r="AJ48" i="20"/>
  <c r="AJ46" i="17"/>
  <c r="CF48" i="23"/>
  <c r="CF46" i="17"/>
  <c r="CF48" i="20"/>
  <c r="CZ48" i="20"/>
  <c r="CZ46" i="17"/>
  <c r="CZ48" i="23"/>
  <c r="DT48" i="20"/>
  <c r="DT46" i="17"/>
  <c r="DT48" i="23"/>
  <c r="DP46" i="17"/>
  <c r="DP48" i="23"/>
  <c r="DP48" i="20"/>
  <c r="Q48" i="23"/>
  <c r="Q48" i="20"/>
  <c r="Q46" i="17"/>
  <c r="D48" i="23"/>
  <c r="D46" i="17"/>
  <c r="D48" i="20"/>
  <c r="BH48" i="20"/>
  <c r="BH46" i="17"/>
  <c r="BH48" i="23"/>
  <c r="CV48" i="23"/>
  <c r="CV48" i="20"/>
  <c r="CV46" i="17"/>
  <c r="BT48" i="20"/>
  <c r="BT46" i="17"/>
  <c r="BT48" i="23"/>
  <c r="CR48" i="23"/>
  <c r="CR48" i="20"/>
  <c r="CR46" i="17"/>
  <c r="CJ48" i="23"/>
  <c r="CJ46" i="17"/>
  <c r="CJ48" i="20"/>
  <c r="DD46" i="17"/>
  <c r="DD48" i="23"/>
  <c r="DD48" i="20"/>
  <c r="BQ48" i="20"/>
  <c r="BQ46" i="17"/>
  <c r="BQ48" i="23"/>
  <c r="BY48" i="23"/>
  <c r="BY48" i="20"/>
  <c r="BY46" i="17"/>
  <c r="BA46" i="17"/>
  <c r="BA48" i="23"/>
  <c r="BA48" i="20"/>
  <c r="CO48" i="20"/>
  <c r="CO46" i="17"/>
  <c r="CO48" i="23"/>
  <c r="DY46" i="17"/>
  <c r="DY48" i="23"/>
  <c r="DY48" i="20"/>
  <c r="EA46" i="17"/>
  <c r="EA48" i="23"/>
  <c r="EA48" i="20"/>
  <c r="AQ48" i="23"/>
  <c r="AQ48" i="20"/>
  <c r="AQ46" i="17"/>
  <c r="CD48" i="23"/>
  <c r="CD48" i="20"/>
  <c r="CD46" i="17"/>
  <c r="BB48" i="23"/>
  <c r="BB46" i="17"/>
  <c r="BB48" i="20"/>
  <c r="J24" i="18"/>
  <c r="Y48" i="20"/>
  <c r="Y46" i="17"/>
  <c r="Y48" i="23"/>
  <c r="U46" i="17"/>
  <c r="U48" i="23"/>
  <c r="U48" i="20"/>
  <c r="DH48" i="23"/>
  <c r="DH46" i="17"/>
  <c r="DH48" i="20"/>
  <c r="EN46" i="17"/>
  <c r="EN48" i="23"/>
  <c r="EN48" i="20"/>
  <c r="AP46" i="17"/>
  <c r="AP48" i="23"/>
  <c r="AP48" i="20"/>
  <c r="AQ24" i="18"/>
  <c r="EC24" i="18"/>
  <c r="S24" i="18"/>
  <c r="U24" i="18"/>
  <c r="M48" i="23"/>
  <c r="M48" i="20"/>
  <c r="M46" i="17"/>
  <c r="CG48" i="23"/>
  <c r="CG48" i="20"/>
  <c r="CG46" i="17"/>
  <c r="DU46" i="17"/>
  <c r="DU48" i="23"/>
  <c r="DU48" i="20"/>
  <c r="P48" i="23"/>
  <c r="P46" i="17"/>
  <c r="P48" i="20"/>
  <c r="BI48" i="20"/>
  <c r="BI46" i="17"/>
  <c r="BI48" i="23"/>
  <c r="BU48" i="23"/>
  <c r="BU48" i="20"/>
  <c r="BU46" i="17"/>
  <c r="CK48" i="20"/>
  <c r="CK46" i="17"/>
  <c r="CK48" i="23"/>
  <c r="BO48" i="20"/>
  <c r="BO46" i="17"/>
  <c r="BO48" i="23"/>
  <c r="AY48" i="23"/>
  <c r="AY46" i="17"/>
  <c r="AY48" i="20"/>
  <c r="N46" i="17"/>
  <c r="N48" i="23"/>
  <c r="N48" i="20"/>
  <c r="AL46" i="17"/>
  <c r="AL48" i="23"/>
  <c r="AL48" i="20"/>
  <c r="CH48" i="23"/>
  <c r="CH48" i="20"/>
  <c r="CH46" i="17"/>
  <c r="CY48" i="20"/>
  <c r="CY48" i="23"/>
  <c r="CY46" i="17"/>
  <c r="DV46" i="17"/>
  <c r="DV48" i="23"/>
  <c r="DV48" i="20"/>
  <c r="DO46" i="17"/>
  <c r="DO48" i="23"/>
  <c r="DO48" i="20"/>
  <c r="O48" i="23"/>
  <c r="O46" i="17"/>
  <c r="O48" i="20"/>
  <c r="F48" i="23"/>
  <c r="F48" i="20"/>
  <c r="F46" i="17"/>
  <c r="BJ48" i="20"/>
  <c r="BJ46" i="17"/>
  <c r="BJ48" i="23"/>
  <c r="CX48" i="20"/>
  <c r="CX46" i="17"/>
  <c r="CX48" i="23"/>
  <c r="BS48" i="20"/>
  <c r="BS48" i="23"/>
  <c r="BS46" i="17"/>
  <c r="CQ48" i="20"/>
  <c r="CQ46" i="17"/>
  <c r="CQ48" i="23"/>
  <c r="CI46" i="17"/>
  <c r="CI48" i="23"/>
  <c r="CI48" i="20"/>
  <c r="DF48" i="20"/>
  <c r="DF46" i="17"/>
  <c r="DF48" i="23"/>
  <c r="BP48" i="23"/>
  <c r="BP48" i="20"/>
  <c r="BP46" i="17"/>
  <c r="BX48" i="20"/>
  <c r="BX46" i="17"/>
  <c r="BX48" i="23"/>
  <c r="AZ48" i="20"/>
  <c r="AZ46" i="17"/>
  <c r="AZ48" i="23"/>
  <c r="CN48" i="23"/>
  <c r="CN46" i="17"/>
  <c r="CN48" i="20"/>
  <c r="EI48" i="20"/>
  <c r="EI48" i="23"/>
  <c r="EI46" i="17"/>
  <c r="DK48" i="23"/>
  <c r="DK48" i="20"/>
  <c r="DK46" i="17"/>
  <c r="BM46" i="17"/>
  <c r="BM48" i="23"/>
  <c r="BM48" i="20"/>
  <c r="BZ46" i="17"/>
  <c r="BZ48" i="23"/>
  <c r="BZ48" i="20"/>
  <c r="Z24" i="18"/>
  <c r="BB24" i="18"/>
  <c r="BZ24" i="18"/>
  <c r="EK48" i="23"/>
  <c r="EK48" i="20"/>
  <c r="EK46" i="17"/>
  <c r="DM48" i="23"/>
  <c r="DM48" i="20"/>
  <c r="DM46" i="17"/>
  <c r="I48" i="20"/>
  <c r="I48" i="23"/>
  <c r="I46" i="17"/>
  <c r="AX48" i="23"/>
  <c r="AX46" i="17"/>
  <c r="AX48" i="20"/>
  <c r="BD48" i="23"/>
  <c r="BD48" i="20"/>
  <c r="BD46" i="17"/>
  <c r="EB48" i="20"/>
  <c r="EB46" i="17"/>
  <c r="EB48" i="23"/>
  <c r="AB48" i="23"/>
  <c r="AB48" i="20"/>
  <c r="AB46" i="17"/>
  <c r="AR46" i="17"/>
  <c r="AR48" i="23"/>
  <c r="AR48" i="20"/>
  <c r="H48" i="20"/>
  <c r="H46" i="17"/>
  <c r="H48" i="23"/>
  <c r="BL48" i="23"/>
  <c r="BL48" i="20"/>
  <c r="BL46" i="17"/>
  <c r="EO48" i="23"/>
  <c r="EO48" i="20"/>
  <c r="EO46" i="17"/>
  <c r="EG48" i="23"/>
  <c r="EG48" i="20"/>
  <c r="EG46" i="17"/>
  <c r="AV48" i="23"/>
  <c r="AV46" i="17"/>
  <c r="AV48" i="20"/>
  <c r="DW48" i="20"/>
  <c r="DW46" i="17"/>
  <c r="DW48" i="23"/>
  <c r="W46" i="17"/>
  <c r="W48" i="23"/>
  <c r="W48" i="20"/>
  <c r="BC46" i="17"/>
  <c r="BC48" i="23"/>
  <c r="BC48" i="20"/>
  <c r="EL46" i="17"/>
  <c r="EL48" i="23"/>
  <c r="EL48" i="20"/>
  <c r="ED48" i="23"/>
  <c r="ED48" i="20"/>
  <c r="ED46" i="17"/>
  <c r="V48" i="20"/>
  <c r="V46" i="17"/>
  <c r="V48" i="23"/>
  <c r="AD48" i="20"/>
  <c r="AD46" i="17"/>
  <c r="AD48" i="23"/>
  <c r="DN48" i="23"/>
  <c r="DN46" i="17"/>
  <c r="DN48" i="20"/>
  <c r="AT48" i="23"/>
  <c r="AT46" i="17"/>
  <c r="AT48" i="20"/>
  <c r="DG48" i="23"/>
  <c r="DG46" i="17"/>
  <c r="DG48" i="20"/>
  <c r="G48" i="20"/>
  <c r="G48" i="23"/>
  <c r="G46" i="17"/>
  <c r="BK48" i="20"/>
  <c r="BK46" i="17"/>
  <c r="BK48" i="23"/>
  <c r="CA48" i="23"/>
  <c r="CA46" i="17"/>
  <c r="CA48" i="20"/>
  <c r="EM48" i="23"/>
  <c r="EM48" i="20"/>
  <c r="EM46" i="17"/>
  <c r="AN48" i="20"/>
  <c r="AN46" i="17"/>
  <c r="AN48" i="23"/>
  <c r="EF48" i="20"/>
  <c r="EF46" i="17"/>
  <c r="EF48" i="23"/>
  <c r="AF48" i="23"/>
  <c r="AF48" i="20"/>
  <c r="AF46" i="17"/>
  <c r="AW48" i="23"/>
  <c r="AW48" i="20"/>
  <c r="AW46" i="17"/>
  <c r="BF48" i="20"/>
  <c r="BF46" i="17"/>
  <c r="BF48" i="23"/>
  <c r="AA48" i="23"/>
  <c r="AA46" i="17"/>
  <c r="AA48" i="20"/>
  <c r="DJ48" i="23"/>
  <c r="DJ48" i="20"/>
  <c r="DJ46" i="17"/>
  <c r="EP48" i="23"/>
  <c r="EP48" i="20"/>
  <c r="EP46" i="17"/>
  <c r="BR48" i="23"/>
  <c r="BR48" i="20"/>
  <c r="BR46" i="17"/>
  <c r="CP24" i="18"/>
  <c r="BE48" i="20"/>
  <c r="BE46" i="17"/>
  <c r="BE48" i="23"/>
  <c r="AC48" i="20"/>
  <c r="AC46" i="17"/>
  <c r="AC48" i="23"/>
  <c r="BN48" i="20"/>
  <c r="BN46" i="17"/>
  <c r="BN48" i="23"/>
  <c r="AG46" i="17"/>
  <c r="AG48" i="23"/>
  <c r="AG48" i="20"/>
  <c r="DX48" i="23"/>
  <c r="DX48" i="20"/>
  <c r="DX46" i="17"/>
  <c r="X48" i="23"/>
  <c r="X48" i="20"/>
  <c r="X46" i="17"/>
  <c r="EJ48" i="20"/>
  <c r="EJ46" i="17"/>
  <c r="EJ48" i="23"/>
  <c r="T48" i="23"/>
  <c r="T46" i="17"/>
  <c r="T48" i="20"/>
  <c r="DL48" i="23"/>
  <c r="DL48" i="20"/>
  <c r="DL46" i="17"/>
  <c r="DI48" i="23"/>
  <c r="DI48" i="20"/>
  <c r="DI46" i="17"/>
  <c r="CC48" i="23"/>
  <c r="CC48" i="20"/>
  <c r="CC46" i="17"/>
  <c r="AO48" i="20"/>
  <c r="AO48" i="23"/>
  <c r="AO46" i="17"/>
  <c r="AH48" i="20"/>
  <c r="AH46" i="17"/>
  <c r="AH48" i="23"/>
  <c r="EO24" i="18"/>
  <c r="DQ24" i="18"/>
  <c r="DA24" i="18"/>
  <c r="CK24" i="18"/>
  <c r="BU24" i="18"/>
  <c r="BE24" i="18"/>
  <c r="AO24" i="18"/>
  <c r="K48" i="23"/>
  <c r="K46" i="17"/>
  <c r="K48" i="20"/>
  <c r="AI48" i="20"/>
  <c r="AI46" i="17"/>
  <c r="AI48" i="23"/>
  <c r="CE48" i="23"/>
  <c r="CE48" i="20"/>
  <c r="CE46" i="17"/>
  <c r="DB46" i="17"/>
  <c r="DB48" i="23"/>
  <c r="DB48" i="20"/>
  <c r="DS48" i="20"/>
  <c r="DS46" i="17"/>
  <c r="DS48" i="23"/>
  <c r="DR48" i="20"/>
  <c r="DR46" i="17"/>
  <c r="DR48" i="23"/>
  <c r="R48" i="23"/>
  <c r="R48" i="20"/>
  <c r="R46" i="17"/>
  <c r="C48" i="23"/>
  <c r="C48" i="20"/>
  <c r="C46" i="17"/>
  <c r="BG48" i="20"/>
  <c r="BG46" i="17"/>
  <c r="BG48" i="23"/>
  <c r="CU48" i="20"/>
  <c r="CU46" i="17"/>
  <c r="CU48" i="23"/>
  <c r="BV46" i="17"/>
  <c r="BV48" i="23"/>
  <c r="BV48" i="20"/>
  <c r="CS46" i="17"/>
  <c r="CS48" i="23"/>
  <c r="CS48" i="20"/>
  <c r="CL48" i="20"/>
  <c r="CL46" i="17"/>
  <c r="CL48" i="23"/>
  <c r="DC48" i="23"/>
  <c r="DC48" i="20"/>
  <c r="DC46" i="17"/>
  <c r="AM48" i="20"/>
  <c r="AM48" i="23"/>
  <c r="AM46" i="17"/>
  <c r="EE48" i="20"/>
  <c r="EE48" i="23"/>
  <c r="EE46" i="17"/>
  <c r="AE48" i="20"/>
  <c r="AE46" i="17"/>
  <c r="AE48" i="23"/>
  <c r="AU48" i="23"/>
  <c r="AU46" i="17"/>
  <c r="AU48" i="20"/>
  <c r="D70" i="24"/>
  <c r="E78" i="43"/>
  <c r="E80" i="43"/>
  <c r="D78" i="43"/>
  <c r="F80" i="43"/>
  <c r="D74" i="43"/>
  <c r="E74" i="43"/>
  <c r="D40" i="24"/>
  <c r="F78" i="43"/>
  <c r="D80" i="43"/>
  <c r="D69" i="24"/>
  <c r="D71" i="24"/>
  <c r="D65" i="24"/>
  <c r="F70" i="24"/>
  <c r="E40" i="24"/>
  <c r="E71" i="24"/>
  <c r="C40" i="24"/>
  <c r="F69" i="24"/>
  <c r="E69" i="24"/>
  <c r="F40" i="24"/>
  <c r="F65" i="24"/>
  <c r="E70" i="24"/>
  <c r="F71" i="24"/>
  <c r="E65" i="24"/>
  <c r="E89" i="43" l="1"/>
  <c r="D89" i="43"/>
  <c r="F89" i="43"/>
  <c r="D79" i="24"/>
  <c r="E79" i="24"/>
  <c r="F79" i="24"/>
</calcChain>
</file>

<file path=xl/sharedStrings.xml><?xml version="1.0" encoding="utf-8"?>
<sst xmlns="http://schemas.openxmlformats.org/spreadsheetml/2006/main" count="12520" uniqueCount="773">
  <si>
    <t>Potência Acumulada - SIN (MW)</t>
  </si>
  <si>
    <t>UHE</t>
  </si>
  <si>
    <t>PCH</t>
  </si>
  <si>
    <t>Gás Natural</t>
  </si>
  <si>
    <t>Carvão</t>
  </si>
  <si>
    <t>Nuclear</t>
  </si>
  <si>
    <t>Biomassa</t>
  </si>
  <si>
    <t>Eólica</t>
  </si>
  <si>
    <t>Solar</t>
  </si>
  <si>
    <t>Total</t>
  </si>
  <si>
    <t>Potência instalada acumulada por tecnologia e subsistema (MW)</t>
  </si>
  <si>
    <t>t</t>
  </si>
  <si>
    <t>r</t>
  </si>
  <si>
    <t>s</t>
  </si>
  <si>
    <t>CANA_condensação</t>
  </si>
  <si>
    <t>Sum</t>
  </si>
  <si>
    <t>CANA_gaseificação</t>
  </si>
  <si>
    <t>CARVÃO IMP_pulv</t>
  </si>
  <si>
    <t>CARVÃO IMP_pulv_CCS</t>
  </si>
  <si>
    <t>CARVÃO NAC_fluid_CCS</t>
  </si>
  <si>
    <t>GAS_CS_Ponta</t>
  </si>
  <si>
    <t>NUCLEAR</t>
  </si>
  <si>
    <t>OLEO COMB</t>
  </si>
  <si>
    <t>DIESEL</t>
  </si>
  <si>
    <t>CSP_2040_2050</t>
  </si>
  <si>
    <t>UPCH</t>
  </si>
  <si>
    <t>X_OUTRAS</t>
  </si>
  <si>
    <t>Outras_Biomassas</t>
  </si>
  <si>
    <t>EOLICA S/SE_2015-2019</t>
  </si>
  <si>
    <t>EOLICA-NE/N_2015-2019</t>
  </si>
  <si>
    <t>EOLICA S/SE_2020-2029</t>
  </si>
  <si>
    <t>EOLICA-NE/N_2020-2029</t>
  </si>
  <si>
    <t>EOLICA S/SE_2030-2039</t>
  </si>
  <si>
    <t>EOLICA-NE/N_2030-2039</t>
  </si>
  <si>
    <t>EOLICA S/SE_2040-2050</t>
  </si>
  <si>
    <t>EOLICA-NE/N_2040-2050</t>
  </si>
  <si>
    <t>Sudeste</t>
  </si>
  <si>
    <t>Sul</t>
  </si>
  <si>
    <t>Nordeste</t>
  </si>
  <si>
    <t>Norte</t>
  </si>
  <si>
    <t>Itaipu</t>
  </si>
  <si>
    <t>Madeira</t>
  </si>
  <si>
    <t>Manaus</t>
  </si>
  <si>
    <t>Tapajós</t>
  </si>
  <si>
    <t>Teles Pires</t>
  </si>
  <si>
    <t>Ivaiporã</t>
  </si>
  <si>
    <t>Imperatriz</t>
  </si>
  <si>
    <t>Ciclo Simples</t>
  </si>
  <si>
    <t>Ciclo Combinado</t>
  </si>
  <si>
    <t>Nacional</t>
  </si>
  <si>
    <t>Importado</t>
  </si>
  <si>
    <t>Cana</t>
  </si>
  <si>
    <t>Outras bio</t>
  </si>
  <si>
    <t>PV</t>
  </si>
  <si>
    <t>CSP</t>
  </si>
  <si>
    <t>Gás de Proces.</t>
  </si>
  <si>
    <t>Potência Compl.</t>
  </si>
  <si>
    <t>Óleos Comb</t>
  </si>
  <si>
    <t>Onshore</t>
  </si>
  <si>
    <t>Offshore</t>
  </si>
  <si>
    <t>Solar_PV_2015_2019_S/SE</t>
  </si>
  <si>
    <t>Solar_PV_2020_2029_S/SE</t>
  </si>
  <si>
    <t>Solar_PV_2030_2039_S/SE</t>
  </si>
  <si>
    <t>Solar_PV_2040_2050_S/SE</t>
  </si>
  <si>
    <t>Solar_PV_2015_2019_NE</t>
  </si>
  <si>
    <t>Solar_PV_2020_2029_NE</t>
  </si>
  <si>
    <t>Solar_PV_2030_2039_NE</t>
  </si>
  <si>
    <t>Solar_PV_2040_2050_NE</t>
  </si>
  <si>
    <t>Potência Incremental - SIN (MW)</t>
  </si>
  <si>
    <t>Geração anual por subsistema e tecnologia - P. Médio (MWmédio)</t>
  </si>
  <si>
    <t>Fator de Capacidade</t>
  </si>
  <si>
    <t>Geração anual por subsistema e tecnologia - P. Crítico (MWmédio)</t>
  </si>
  <si>
    <t>Geração P. Médio (MWMed)</t>
  </si>
  <si>
    <r>
      <t xml:space="preserve">Geração anual por subsistema e tecnologia - </t>
    </r>
    <r>
      <rPr>
        <b/>
        <sz val="10"/>
        <color rgb="FF66FF66"/>
        <rFont val="Arial"/>
        <family val="2"/>
      </rPr>
      <t>Ponta</t>
    </r>
    <r>
      <rPr>
        <b/>
        <sz val="10"/>
        <color theme="0"/>
        <rFont val="Arial"/>
        <family val="2"/>
      </rPr>
      <t xml:space="preserve"> (MWmédio)</t>
    </r>
  </si>
  <si>
    <t>Geração por tecnologia e por subsistema - P. Médio (MWmedio)</t>
  </si>
  <si>
    <t>l</t>
  </si>
  <si>
    <t>1° Trim</t>
  </si>
  <si>
    <t>2° Trim</t>
  </si>
  <si>
    <t>3° Trim</t>
  </si>
  <si>
    <t>4° Trim</t>
  </si>
  <si>
    <t>Atendimento a Ponta (MW)</t>
  </si>
  <si>
    <t>2015_1° Trim</t>
  </si>
  <si>
    <t>2015_2° Trim</t>
  </si>
  <si>
    <t>2015_3° Trim</t>
  </si>
  <si>
    <t>2015_4° Trim</t>
  </si>
  <si>
    <t>2016_1° Trim</t>
  </si>
  <si>
    <t>2016_2° Trim</t>
  </si>
  <si>
    <t>2016_3° Trim</t>
  </si>
  <si>
    <t>2016_4° Trim</t>
  </si>
  <si>
    <t>2017_1° Trim</t>
  </si>
  <si>
    <t>2017_2° Trim</t>
  </si>
  <si>
    <t>2017_3° Trim</t>
  </si>
  <si>
    <t>2017_4° Trim</t>
  </si>
  <si>
    <t>2018_1° Trim</t>
  </si>
  <si>
    <t>2018_2° Trim</t>
  </si>
  <si>
    <t>2018_3° Trim</t>
  </si>
  <si>
    <t>2018_4° Trim</t>
  </si>
  <si>
    <t>2019_1° Trim</t>
  </si>
  <si>
    <t>2019_2° Trim</t>
  </si>
  <si>
    <t>2019_3° Trim</t>
  </si>
  <si>
    <t>2019_4° Trim</t>
  </si>
  <si>
    <t>2020_1° Trim</t>
  </si>
  <si>
    <t>2020_2° Trim</t>
  </si>
  <si>
    <t>2020_3° Trim</t>
  </si>
  <si>
    <t>2020_4° Trim</t>
  </si>
  <si>
    <t>2021_1° Trim</t>
  </si>
  <si>
    <t>2021_2° Trim</t>
  </si>
  <si>
    <t>2021_3° Trim</t>
  </si>
  <si>
    <t>2021_4° Trim</t>
  </si>
  <si>
    <t>2022_1° Trim</t>
  </si>
  <si>
    <t>2022_2° Trim</t>
  </si>
  <si>
    <t>2022_3° Trim</t>
  </si>
  <si>
    <t>2022_4° Trim</t>
  </si>
  <si>
    <t>2023_1° Trim</t>
  </si>
  <si>
    <t>2023_2° Trim</t>
  </si>
  <si>
    <t>2023_3° Trim</t>
  </si>
  <si>
    <t>2023_4° Trim</t>
  </si>
  <si>
    <t>2024_1° Trim</t>
  </si>
  <si>
    <t>2024_2° Trim</t>
  </si>
  <si>
    <t>2024_3° Trim</t>
  </si>
  <si>
    <t>2024_4° Trim</t>
  </si>
  <si>
    <t>2025_1° Trim</t>
  </si>
  <si>
    <t>2025_2° Trim</t>
  </si>
  <si>
    <t>2025_3° Trim</t>
  </si>
  <si>
    <t>2025_4° Trim</t>
  </si>
  <si>
    <t>2026_1° Trim</t>
  </si>
  <si>
    <t>2026_2° Trim</t>
  </si>
  <si>
    <t>2026_3° Trim</t>
  </si>
  <si>
    <t>2026_4° Trim</t>
  </si>
  <si>
    <t>2027_1° Trim</t>
  </si>
  <si>
    <t>2027_2° Trim</t>
  </si>
  <si>
    <t>2027_3° Trim</t>
  </si>
  <si>
    <t>2027_4° Trim</t>
  </si>
  <si>
    <t>2028_1° Trim</t>
  </si>
  <si>
    <t>2028_2° Trim</t>
  </si>
  <si>
    <t>2028_3° Trim</t>
  </si>
  <si>
    <t>2028_4° Trim</t>
  </si>
  <si>
    <t>2029_1° Trim</t>
  </si>
  <si>
    <t>2029_2° Trim</t>
  </si>
  <si>
    <t>2029_3° Trim</t>
  </si>
  <si>
    <t>2029_4° Trim</t>
  </si>
  <si>
    <t>2030_1° Trim</t>
  </si>
  <si>
    <t>2030_2° Trim</t>
  </si>
  <si>
    <t>2030_3° Trim</t>
  </si>
  <si>
    <t>2030_4° Trim</t>
  </si>
  <si>
    <t>2031_1° Trim</t>
  </si>
  <si>
    <t>2031_2° Trim</t>
  </si>
  <si>
    <t>2031_3° Trim</t>
  </si>
  <si>
    <t>2031_4° Trim</t>
  </si>
  <si>
    <t>2032_1° Trim</t>
  </si>
  <si>
    <t>2032_2° Trim</t>
  </si>
  <si>
    <t>2032_3° Trim</t>
  </si>
  <si>
    <t>2032_4° Trim</t>
  </si>
  <si>
    <t>2033_1° Trim</t>
  </si>
  <si>
    <t>2033_2° Trim</t>
  </si>
  <si>
    <t>2033_3° Trim</t>
  </si>
  <si>
    <t>2033_4° Trim</t>
  </si>
  <si>
    <t>2034_1° Trim</t>
  </si>
  <si>
    <t>2034_2° Trim</t>
  </si>
  <si>
    <t>2034_3° Trim</t>
  </si>
  <si>
    <t>2034_4° Trim</t>
  </si>
  <si>
    <t>2035_1° Trim</t>
  </si>
  <si>
    <t>2035_2° Trim</t>
  </si>
  <si>
    <t>2035_3° Trim</t>
  </si>
  <si>
    <t>2035_4° Trim</t>
  </si>
  <si>
    <t>2036_1° Trim</t>
  </si>
  <si>
    <t>2036_2° Trim</t>
  </si>
  <si>
    <t>2036_3° Trim</t>
  </si>
  <si>
    <t>2036_4° Trim</t>
  </si>
  <si>
    <t>2037_1° Trim</t>
  </si>
  <si>
    <t>2037_2° Trim</t>
  </si>
  <si>
    <t>2037_3° Trim</t>
  </si>
  <si>
    <t>2037_4° Trim</t>
  </si>
  <si>
    <t>2038_1° Trim</t>
  </si>
  <si>
    <t>2038_2° Trim</t>
  </si>
  <si>
    <t>2038_3° Trim</t>
  </si>
  <si>
    <t>2038_4° Trim</t>
  </si>
  <si>
    <t>2039_1° Trim</t>
  </si>
  <si>
    <t>2039_2° Trim</t>
  </si>
  <si>
    <t>2039_3° Trim</t>
  </si>
  <si>
    <t>2039_4° Trim</t>
  </si>
  <si>
    <t>2040_1° Trim</t>
  </si>
  <si>
    <t>2040_2° Trim</t>
  </si>
  <si>
    <t>2040_3° Trim</t>
  </si>
  <si>
    <t>2040_4° Trim</t>
  </si>
  <si>
    <t>2041_1° Trim</t>
  </si>
  <si>
    <t>2041_2° Trim</t>
  </si>
  <si>
    <t>2041_3° Trim</t>
  </si>
  <si>
    <t>2041_4° Trim</t>
  </si>
  <si>
    <t>2042_1° Trim</t>
  </si>
  <si>
    <t>2042_2° Trim</t>
  </si>
  <si>
    <t>2042_3° Trim</t>
  </si>
  <si>
    <t>2042_4° Trim</t>
  </si>
  <si>
    <t>2043_1° Trim</t>
  </si>
  <si>
    <t>2043_2° Trim</t>
  </si>
  <si>
    <t>2043_3° Trim</t>
  </si>
  <si>
    <t>2043_4° Trim</t>
  </si>
  <si>
    <t>2044_1° Trim</t>
  </si>
  <si>
    <t>2044_2° Trim</t>
  </si>
  <si>
    <t>2044_3° Trim</t>
  </si>
  <si>
    <t>2044_4° Trim</t>
  </si>
  <si>
    <t>2045_1° Trim</t>
  </si>
  <si>
    <t>2045_2° Trim</t>
  </si>
  <si>
    <t>2045_3° Trim</t>
  </si>
  <si>
    <t>2045_4° Trim</t>
  </si>
  <si>
    <t>2046_1° Trim</t>
  </si>
  <si>
    <t>2046_2° Trim</t>
  </si>
  <si>
    <t>2046_3° Trim</t>
  </si>
  <si>
    <t>2046_4° Trim</t>
  </si>
  <si>
    <t>2047_1° Trim</t>
  </si>
  <si>
    <t>2047_2° Trim</t>
  </si>
  <si>
    <t>2047_3° Trim</t>
  </si>
  <si>
    <t>2047_4° Trim</t>
  </si>
  <si>
    <t>2048_1° Trim</t>
  </si>
  <si>
    <t>2048_2° Trim</t>
  </si>
  <si>
    <t>2048_3° Trim</t>
  </si>
  <si>
    <t>2048_4° Trim</t>
  </si>
  <si>
    <t>2049_1° Trim</t>
  </si>
  <si>
    <t>2049_2° Trim</t>
  </si>
  <si>
    <t>2049_3° Trim</t>
  </si>
  <si>
    <t>2049_4° Trim</t>
  </si>
  <si>
    <t>2050_1° Trim</t>
  </si>
  <si>
    <t>2050_2° Trim</t>
  </si>
  <si>
    <t>2050_3° Trim</t>
  </si>
  <si>
    <t>2050_4° Trim</t>
  </si>
  <si>
    <t>Geração por tecnologia e por subsistema - P. Crítico (MWmedio)</t>
  </si>
  <si>
    <t>Geração Energia Média trimestral (Mwmed)</t>
  </si>
  <si>
    <r>
      <t xml:space="preserve">Geração Trimestral por subsistema e tecnologia - </t>
    </r>
    <r>
      <rPr>
        <b/>
        <sz val="9"/>
        <color rgb="FF66FF66"/>
        <rFont val="Arial"/>
        <family val="2"/>
      </rPr>
      <t>Ponta</t>
    </r>
    <r>
      <rPr>
        <b/>
        <sz val="9"/>
        <color theme="0"/>
        <rFont val="Arial"/>
        <family val="2"/>
      </rPr>
      <t xml:space="preserve"> (MWmédio)</t>
    </r>
  </si>
  <si>
    <t>EOL Offshore_SE_2015-2019</t>
  </si>
  <si>
    <t>EOL Offshore_SE_2020-2029</t>
  </si>
  <si>
    <t>EOL Offshore_SE_2030-2039</t>
  </si>
  <si>
    <t>EOL Offshore_SE_2040-2050</t>
  </si>
  <si>
    <t>EOL Offshore_Sul_2015-2019</t>
  </si>
  <si>
    <t>EOL Offshore_Sul_2020-2029</t>
  </si>
  <si>
    <t>EOL Offshore_Sul_2030-2039</t>
  </si>
  <si>
    <t>EOL Offshore_Sul_2040-2050</t>
  </si>
  <si>
    <t>EOL Offshore_NE_2015-2019</t>
  </si>
  <si>
    <t>EOL Offshore_NE_2020-2029</t>
  </si>
  <si>
    <t>EOL Offshore_NE_2030-2039</t>
  </si>
  <si>
    <t>EOL Offshore_NE_2040-2050</t>
  </si>
  <si>
    <t>PCH livre</t>
  </si>
  <si>
    <t>PCH limite máximo</t>
  </si>
  <si>
    <t>Capacidade Instalada (MW) 2050</t>
  </si>
  <si>
    <t>PCH limite máximo - PCH livre</t>
  </si>
  <si>
    <t>Hidro</t>
  </si>
  <si>
    <t>Outros</t>
  </si>
  <si>
    <t>2015-2030</t>
  </si>
  <si>
    <t>2031-2040</t>
  </si>
  <si>
    <t>2041-2050</t>
  </si>
  <si>
    <t>Identifier</t>
  </si>
  <si>
    <t>q</t>
  </si>
  <si>
    <t>output_ConsMed_GN_UTE_URE_cat_trim_SIN</t>
  </si>
  <si>
    <t>output_ConsCrit_GN_UTE_URE_cat_trim_SIN</t>
  </si>
  <si>
    <t>output_ConsPT_GN_UTE_URE_cat_trim_SIN</t>
  </si>
  <si>
    <t>Teto de emissões</t>
  </si>
  <si>
    <t>Teto_Consumo_Dia_GN_condição (Mm3/dia)</t>
  </si>
  <si>
    <t>media</t>
  </si>
  <si>
    <t>critica</t>
  </si>
  <si>
    <t>ponta</t>
  </si>
  <si>
    <t>Emissões Totais (MtCO2eq)</t>
  </si>
  <si>
    <t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</si>
  <si>
    <t>Parâmetro_escalar</t>
  </si>
  <si>
    <t>Valor_Parâmetro_escalar</t>
  </si>
  <si>
    <t>Unidade</t>
  </si>
  <si>
    <t>Comentário</t>
  </si>
  <si>
    <t>taxa_desconto</t>
  </si>
  <si>
    <t>Mercado</t>
  </si>
  <si>
    <t>taxa_cambio</t>
  </si>
  <si>
    <t>Mercado Ponta</t>
  </si>
  <si>
    <t>ano_inic_estudo</t>
  </si>
  <si>
    <t>Tecnologias</t>
  </si>
  <si>
    <t>ano_fim_estudo</t>
  </si>
  <si>
    <t>custo_deficit</t>
  </si>
  <si>
    <t>R$/MWh</t>
  </si>
  <si>
    <t>custo_deficit_ponta</t>
  </si>
  <si>
    <t>prob_cond_critica</t>
  </si>
  <si>
    <t>custo_fixo_O&amp;M_UHE</t>
  </si>
  <si>
    <t>R$/kWano</t>
  </si>
  <si>
    <t>US$/kWano</t>
  </si>
  <si>
    <t>custo_fixo_O&amp;M_Interl</t>
  </si>
  <si>
    <t>custo_var_O&amp;M_UHE</t>
  </si>
  <si>
    <t>US$/MWh</t>
  </si>
  <si>
    <t>O&amp;M Fixo Potencia Complementar</t>
  </si>
  <si>
    <t>US$/kW.ano</t>
  </si>
  <si>
    <t>Teto_emissao_CO2</t>
  </si>
  <si>
    <t>MtCO2</t>
  </si>
  <si>
    <t>PIB</t>
  </si>
  <si>
    <t>Piso_Consumo_Dia_GN_adhoc (Mm3/dia)</t>
  </si>
  <si>
    <t>(s,t)</t>
  </si>
  <si>
    <t>SE/CO</t>
  </si>
  <si>
    <t>SIN</t>
  </si>
  <si>
    <t>Teto_Germed_OC</t>
  </si>
  <si>
    <t>MWmed</t>
  </si>
  <si>
    <t>TETO DE CONSUMO DE GÁS NATURAL (Mm3/dia)</t>
  </si>
  <si>
    <r>
      <t>Teto_Consumo_Dia_GN_</t>
    </r>
    <r>
      <rPr>
        <b/>
        <sz val="10"/>
        <color rgb="FFC00000"/>
        <rFont val="Arial"/>
        <family val="2"/>
      </rPr>
      <t>MÉDIO</t>
    </r>
    <r>
      <rPr>
        <b/>
        <sz val="10"/>
        <rFont val="Arial"/>
        <family val="2"/>
      </rPr>
      <t xml:space="preserve"> (Mm3/dia)</t>
    </r>
  </si>
  <si>
    <t>(cop,s,t)</t>
  </si>
  <si>
    <t>AC/RO</t>
  </si>
  <si>
    <r>
      <t>Gás Natural</t>
    </r>
    <r>
      <rPr>
        <b/>
        <sz val="10"/>
        <color rgb="FFFFFF00"/>
        <rFont val="Arial"/>
        <family val="2"/>
      </rPr>
      <t xml:space="preserve"> IMPORTAÇÃO</t>
    </r>
    <r>
      <rPr>
        <b/>
        <sz val="10"/>
        <rFont val="Arial"/>
        <family val="2"/>
      </rPr>
      <t xml:space="preserve"> (Mm3/dia)</t>
    </r>
  </si>
  <si>
    <t xml:space="preserve">Gás Natural - </t>
  </si>
  <si>
    <r>
      <t>Oferta</t>
    </r>
    <r>
      <rPr>
        <b/>
        <sz val="10"/>
        <color rgb="FFFFFF00"/>
        <rFont val="Arial"/>
        <family val="2"/>
      </rPr>
      <t xml:space="preserve"> INTERNA </t>
    </r>
    <r>
      <rPr>
        <b/>
        <sz val="10"/>
        <rFont val="Arial"/>
        <family val="2"/>
      </rPr>
      <t>(Mm3/dia)</t>
    </r>
  </si>
  <si>
    <r>
      <t>Teto_Consumo_Dia_GN_</t>
    </r>
    <r>
      <rPr>
        <b/>
        <sz val="10"/>
        <color rgb="FFC00000"/>
        <rFont val="Arial"/>
        <family val="2"/>
      </rPr>
      <t>CRÍTICO</t>
    </r>
    <r>
      <rPr>
        <b/>
        <sz val="10"/>
        <rFont val="Arial"/>
        <family val="2"/>
      </rPr>
      <t xml:space="preserve"> (Mm3/dia)</t>
    </r>
  </si>
  <si>
    <r>
      <t>Teto_Consumo_Dia_GN_</t>
    </r>
    <r>
      <rPr>
        <b/>
        <sz val="10"/>
        <color rgb="FFC00000"/>
        <rFont val="Arial"/>
        <family val="2"/>
      </rPr>
      <t>PONTA</t>
    </r>
    <r>
      <rPr>
        <b/>
        <sz val="10"/>
        <rFont val="Arial"/>
        <family val="2"/>
      </rPr>
      <t xml:space="preserve"> (Mm3/dia)</t>
    </r>
  </si>
  <si>
    <r>
      <t xml:space="preserve">Acréscimo máximo </t>
    </r>
    <r>
      <rPr>
        <b/>
        <sz val="10"/>
        <color theme="5" tint="-0.499984740745262"/>
        <rFont val="Arial"/>
        <family val="2"/>
      </rPr>
      <t>NÃO</t>
    </r>
    <r>
      <rPr>
        <b/>
        <sz val="10"/>
        <rFont val="Arial"/>
        <family val="2"/>
      </rPr>
      <t xml:space="preserve"> acumulado (MW)</t>
    </r>
  </si>
  <si>
    <t>Solar_PV</t>
  </si>
  <si>
    <t>Solar_CSP</t>
  </si>
  <si>
    <t>Acréscimo Máximo de PCHs (unidades)</t>
  </si>
  <si>
    <t>PCHs instaladas no ano</t>
  </si>
  <si>
    <t>Teto Consumo GN SIN</t>
  </si>
  <si>
    <t>(cop,t)</t>
  </si>
  <si>
    <t xml:space="preserve"> </t>
  </si>
  <si>
    <t>Teto Biomassa</t>
  </si>
  <si>
    <t>Florestas</t>
  </si>
  <si>
    <t>P.Médio</t>
  </si>
  <si>
    <t>P.Crítico</t>
  </si>
  <si>
    <t>Subsistema_De_proj</t>
  </si>
  <si>
    <t>Subsistema_Para_proj</t>
  </si>
  <si>
    <t>Potencia_Interc_proj</t>
  </si>
  <si>
    <t>data_entrada_oper_Intercambio</t>
  </si>
  <si>
    <t>Limite_DePara_proj</t>
  </si>
  <si>
    <t>Limite_ParaDe_proj</t>
  </si>
  <si>
    <t>Perda_DePara_proj</t>
  </si>
  <si>
    <t>Perda_ParaDe_proj</t>
  </si>
  <si>
    <t>VP_CustoInv_Interc</t>
  </si>
  <si>
    <t>data_min_Interc</t>
  </si>
  <si>
    <t>data_max_Interc</t>
  </si>
  <si>
    <t>intp</t>
  </si>
  <si>
    <t>N-Manaus_1500__kV_172</t>
  </si>
  <si>
    <t>N-Manaus_1500__kV_168</t>
  </si>
  <si>
    <t>Manaus-AC/RO/Mad_1500__kV_224</t>
  </si>
  <si>
    <t>SE-Sul_1500__kV_266</t>
  </si>
  <si>
    <t>SE-Sul_1500__kV_268</t>
  </si>
  <si>
    <t>SE-Sul_1500__kV_4</t>
  </si>
  <si>
    <t>N-Manaus_1500__kV_164</t>
  </si>
  <si>
    <t>N-Manaus_1500__kV_175</t>
  </si>
  <si>
    <t>SE-Sul_1500__kV_10</t>
  </si>
  <si>
    <t>SE-NE_1500__kV_54</t>
  </si>
  <si>
    <t>SE-NE_1500__kV_72</t>
  </si>
  <si>
    <t>SE-NE_1500__kV_33</t>
  </si>
  <si>
    <t>SE-NE_1500__kV_76</t>
  </si>
  <si>
    <t>SE-NE_1500__kV_78</t>
  </si>
  <si>
    <t>N-Manaus_1500__kV_177</t>
  </si>
  <si>
    <t>SE-Sul_1500__kV_1</t>
  </si>
  <si>
    <t>SE-NE_1500__kV_15</t>
  </si>
  <si>
    <t>SE-NE_1500__kV_75</t>
  </si>
  <si>
    <t>SE-NE_1500__kV_63</t>
  </si>
  <si>
    <t>SE-NE_1500__kV_57</t>
  </si>
  <si>
    <t>SE-NE_1500__kV_73</t>
  </si>
  <si>
    <t>SE-NE_1500__kV_94</t>
  </si>
  <si>
    <t>SE-NE_1500__kV_26</t>
  </si>
  <si>
    <t>SE-NE_1500__kV_55</t>
  </si>
  <si>
    <t>SE-NE_1500__kV_95</t>
  </si>
  <si>
    <t>SE-NE_1500__kV_19</t>
  </si>
  <si>
    <t>SE-NE_1500__kV_46</t>
  </si>
  <si>
    <t>SE-NE_1500__kV_42</t>
  </si>
  <si>
    <t>SE-NE_1500__kV_90</t>
  </si>
  <si>
    <t>SE-NE_1500__kV_77</t>
  </si>
  <si>
    <t>SE-NE_1500__kV_40</t>
  </si>
  <si>
    <t>SE-NE_1500__kV_88</t>
  </si>
  <si>
    <t>SE-NE_1500__kV_24</t>
  </si>
  <si>
    <t>SE-NE_1500__kV_91</t>
  </si>
  <si>
    <t>SE-NE_1500__kV_41</t>
  </si>
  <si>
    <t>SE-NE_1500__kV_31</t>
  </si>
  <si>
    <t>SE-NE_1500__kV_35</t>
  </si>
  <si>
    <t>SE-NE_1500__kV_62</t>
  </si>
  <si>
    <t>Manaus-AC/RO/Mad_1500__kV_226</t>
  </si>
  <si>
    <t>SE-Sul_1500__kV_272</t>
  </si>
  <si>
    <t>SE-Sul_1500__kV_7</t>
  </si>
  <si>
    <t>SE-Sul_1500__kV_274</t>
  </si>
  <si>
    <t>SE-Sul_1500__kV_273</t>
  </si>
  <si>
    <t>SE-Sul_1500__kV_265</t>
  </si>
  <si>
    <t>SE-Sul_1500__kV_11</t>
  </si>
  <si>
    <t>SE-NE_1500__kV_67</t>
  </si>
  <si>
    <t>SE-NE_1500__kV_60</t>
  </si>
  <si>
    <t>SE-NE_1500__kV_111</t>
  </si>
  <si>
    <t>SE-NE_1500__kV_44</t>
  </si>
  <si>
    <t>SE-NE_1500__kV_22</t>
  </si>
  <si>
    <t>SE-NE_1500__kV_85</t>
  </si>
  <si>
    <t>Manaus-AC/RO/Mad_1500__kV_216</t>
  </si>
  <si>
    <t>SE-Sul_1500__kV_269</t>
  </si>
  <si>
    <t>SE-Sul_1500__kV_6</t>
  </si>
  <si>
    <t>SE-NE_1500__kV_52</t>
  </si>
  <si>
    <t>SE-NE_1500__kV_83</t>
  </si>
  <si>
    <t>SE-NE_1500__kV_37</t>
  </si>
  <si>
    <t>SE-NE_1500__kV_104</t>
  </si>
  <si>
    <t>SE-NE_1500__kV_20</t>
  </si>
  <si>
    <t>SE-NE_1500__kV_53</t>
  </si>
  <si>
    <t>SE-NE_1500__kV_81</t>
  </si>
  <si>
    <t>SE-NE_1500__kV_70</t>
  </si>
  <si>
    <t>SE-NE_1500__kV_105</t>
  </si>
  <si>
    <t>SE-NE_1500__kV_23</t>
  </si>
  <si>
    <t>SE-NE_1500__kV_21</t>
  </si>
  <si>
    <t>SE-NE_1500__kV_17</t>
  </si>
  <si>
    <t>Manaus-AC/RO/Mad_1500__kV_217</t>
  </si>
  <si>
    <t>Manaus-AC/RO/Mad_1500__kV_218</t>
  </si>
  <si>
    <t>Manaus-AC/RO/Mad_1500__kV_225</t>
  </si>
  <si>
    <t>Manaus-AC/RO/Mad_1500__kV_219</t>
  </si>
  <si>
    <t>Manaus-AC/RO/Mad_1500__kV_220</t>
  </si>
  <si>
    <t>Tap-SE/CO_1500__kV_245</t>
  </si>
  <si>
    <t>Tap-SE/CO_1500__kV_242</t>
  </si>
  <si>
    <t>Tap-SE/CO_1500__kV_248</t>
  </si>
  <si>
    <t>Tap-SE/CO_1500__kV_240</t>
  </si>
  <si>
    <t>Tap-SE/CO_1500__kV_247</t>
  </si>
  <si>
    <t>Tap-SE/CO_1500__kV_249</t>
  </si>
  <si>
    <t>Tap-SE/CO_1500__kV_246</t>
  </si>
  <si>
    <t>Tap-SE/CO_1500__kV_243</t>
  </si>
  <si>
    <t>Tap-N_1500__kV_236</t>
  </si>
  <si>
    <t>Tap-N_1500__kV_233</t>
  </si>
  <si>
    <t>Tap-SE/CO_1500__kV_239</t>
  </si>
  <si>
    <t>Tap-SE/CO_1500__kV_244</t>
  </si>
  <si>
    <t>Tap-SE/CO_1500__kV_241</t>
  </si>
  <si>
    <t>TelesP-SE_1500__kV_262</t>
  </si>
  <si>
    <t>TelesP-SE_1500__kV_251</t>
  </si>
  <si>
    <t>TelesP-SE_1500__kV_261</t>
  </si>
  <si>
    <t>TelesP-SE_1500__kV_260</t>
  </si>
  <si>
    <t>TelesP-SE_1500__kV_258</t>
  </si>
  <si>
    <t>TelesP-SE_1500__kV_255</t>
  </si>
  <si>
    <t>TelesP-SE_1500__kV_264</t>
  </si>
  <si>
    <t>AC/RO/Mad-SE_1500__kV_212</t>
  </si>
  <si>
    <t>AC/RO/Mad-SE_1500__kV_209</t>
  </si>
  <si>
    <t>AC/RO/Mad-SE_1500__kV_211</t>
  </si>
  <si>
    <t>AC/RO/Mad-SE_1500__kV_200</t>
  </si>
  <si>
    <t>AC/RO/Mad-SE_1500__kV_213</t>
  </si>
  <si>
    <t>AC/RO/Mad-SE_1500__kV_214</t>
  </si>
  <si>
    <t>AC/RO/Mad-SE_1500__kV_201</t>
  </si>
  <si>
    <t>AC/RO/Mad-SE_1500__kV_203</t>
  </si>
  <si>
    <t>AC/RO/Mad-SE_1500__kV_204</t>
  </si>
  <si>
    <t>AC/RO/Mad-SE_1500__kV_205</t>
  </si>
  <si>
    <t>AC/RO/Mad-SE_1500__kV_206</t>
  </si>
  <si>
    <t>AC/RO/Mad-SE_1500__kV_207</t>
  </si>
  <si>
    <t>AC/RO/Mad-SE_1500__kV_208</t>
  </si>
  <si>
    <t>AC/RO/Mad-SE_1500__kV_210</t>
  </si>
  <si>
    <t>TelesP-SE_1500__kV_263</t>
  </si>
  <si>
    <t>TelesP-SE_1500__kV_257</t>
  </si>
  <si>
    <t>TelesP-SE_1500__kV_256</t>
  </si>
  <si>
    <t>TelesP-SE_1500__kV_250</t>
  </si>
  <si>
    <t>TelesP-SE_1500__kV_252</t>
  </si>
  <si>
    <t>AC/RO/Mad-SE_1500__kV_202</t>
  </si>
  <si>
    <t>TelesP-SE_1500__kV_259</t>
  </si>
  <si>
    <t>TelesP-SE_1500__kV_253</t>
  </si>
  <si>
    <t>TelesP-SE_1500__kV_254</t>
  </si>
  <si>
    <t>SE-Sul_1500__kV_8</t>
  </si>
  <si>
    <t>SE-Sul_1500__kV_12</t>
  </si>
  <si>
    <t>SE-Sul_1500__kV_277</t>
  </si>
  <si>
    <t>SE-Sul_1500__kV_9</t>
  </si>
  <si>
    <t>SE-Sul_1500__kV_275</t>
  </si>
  <si>
    <t>SE-Sul_1500__kV_270</t>
  </si>
  <si>
    <t>SE-Sul_1500__kV_271</t>
  </si>
  <si>
    <t>SE-Sul_1500__kV_276</t>
  </si>
  <si>
    <t>SE-Sul_1500__kV_267</t>
  </si>
  <si>
    <t>SE-Sul_1500__kV_5</t>
  </si>
  <si>
    <t>SE-Sul_1500__kV_2</t>
  </si>
  <si>
    <t>SE-Sul_1500__kV_3</t>
  </si>
  <si>
    <t>SE-NE_1500__kV_110</t>
  </si>
  <si>
    <t>SE-NE_1500__kV_65</t>
  </si>
  <si>
    <t>SE-NE_1500__kV_66</t>
  </si>
  <si>
    <t>SE-NE_1500__kV_69</t>
  </si>
  <si>
    <t>SE-NE_1500__kV_59</t>
  </si>
  <si>
    <t>SE-NE_1500__kV_34</t>
  </si>
  <si>
    <t>SE-NE_1500__kV_107</t>
  </si>
  <si>
    <t>SE-NE_1500__kV_99</t>
  </si>
  <si>
    <t>SE-NE_1500__kV_29</t>
  </si>
  <si>
    <t>SE-NE_1500__kV_38</t>
  </si>
  <si>
    <t>SE-NE_1500__kV_100</t>
  </si>
  <si>
    <t>SE-NE_1500__kV_103</t>
  </si>
  <si>
    <t>SE-NE_1500__kV_80</t>
  </si>
  <si>
    <t>SE-NE_1500__kV_106</t>
  </si>
  <si>
    <t>SE-NE_1500__kV_109</t>
  </si>
  <si>
    <t>SE-NE_1500__kV_102</t>
  </si>
  <si>
    <t>SE-NE_1500__kV_101</t>
  </si>
  <si>
    <t>SE-NE_1500__kV_13</t>
  </si>
  <si>
    <t>SE-NE_1500__kV_30</t>
  </si>
  <si>
    <t>SE-NE_1500__kV_43</t>
  </si>
  <si>
    <t>SE-NE_1500__kV_61</t>
  </si>
  <si>
    <t>SE-NE_1500__kV_93</t>
  </si>
  <si>
    <t>SE-NE_1500__kV_74</t>
  </si>
  <si>
    <t>SE-NE_1500__kV_32</t>
  </si>
  <si>
    <t>SE-NE_1500__kV_47</t>
  </si>
  <si>
    <t>SE-NE_1500__kV_50</t>
  </si>
  <si>
    <t>SE-NE_1500__kV_68</t>
  </si>
  <si>
    <t>SE-NE_1500__kV_45</t>
  </si>
  <si>
    <t>SE-NE_1500__kV_49</t>
  </si>
  <si>
    <t>SE-NE_1500__kV_51</t>
  </si>
  <si>
    <t>SE-NE_1500__kV_98</t>
  </si>
  <si>
    <t>SE-NE_1500__kV_56</t>
  </si>
  <si>
    <t>SE-NE_1500__kV_71</t>
  </si>
  <si>
    <t>SE-NE_1500__kV_58</t>
  </si>
  <si>
    <t>SE-NE_1500__kV_39</t>
  </si>
  <si>
    <t>SE-NE_1500__kV_48</t>
  </si>
  <si>
    <t>SE-NE_1500__kV_28</t>
  </si>
  <si>
    <t>SE-NE_1500__kV_27</t>
  </si>
  <si>
    <t>SE-NE_1500__kV_36</t>
  </si>
  <si>
    <t>SE-NE_1500__kV_86</t>
  </si>
  <si>
    <t>SE-NE_1500__kV_25</t>
  </si>
  <si>
    <t>SE-NE_1500__kV_79</t>
  </si>
  <si>
    <t>SE-NE_1500__kV_97</t>
  </si>
  <si>
    <t>SE-NE_1500__kV_96</t>
  </si>
  <si>
    <t>SE-NE_1500__kV_14</t>
  </si>
  <si>
    <t>SE-NE_1500__kV_108</t>
  </si>
  <si>
    <t>SE-NE_1500__kV_18</t>
  </si>
  <si>
    <t>SE-NE_1500__kV_92</t>
  </si>
  <si>
    <t>SE-NE_1500__kV_84</t>
  </si>
  <si>
    <t>SE-NE_1500__kV_16</t>
  </si>
  <si>
    <t>SE-NE_1500__kV_89</t>
  </si>
  <si>
    <t>SE-NE_1500__kV_64</t>
  </si>
  <si>
    <t>SE-NE_1500__kV_87</t>
  </si>
  <si>
    <t>SE-NE_1500__kV_82</t>
  </si>
  <si>
    <t>Tap-N_1500__kV_238</t>
  </si>
  <si>
    <t>Tap-N_1500__kV_228</t>
  </si>
  <si>
    <t>Tap-N_1500__kV_232</t>
  </si>
  <si>
    <t>Tap-N_1500__kV_235</t>
  </si>
  <si>
    <t>Tap-N_1500__kV_231</t>
  </si>
  <si>
    <t>Tap-N_1500__kV_230</t>
  </si>
  <si>
    <t>Tap-N_1500__kV_237</t>
  </si>
  <si>
    <t>Tap-N_1500__kV_229</t>
  </si>
  <si>
    <t>Tap-N_1500__kV_227</t>
  </si>
  <si>
    <t>Tap-N_1500__kV_234</t>
  </si>
  <si>
    <t>Manaus-AC/RO/Mad_1500__kV_222</t>
  </si>
  <si>
    <t>Manaus-AC/RO/Mad_1500__kV_215</t>
  </si>
  <si>
    <t>Manaus-AC/RO/Mad_1500__kV_221</t>
  </si>
  <si>
    <t>Manaus-AC/RO/Mad_1500__kV_223</t>
  </si>
  <si>
    <t>N-Manaus_1500__kV_167</t>
  </si>
  <si>
    <t>N-Manaus_1500__kV_174</t>
  </si>
  <si>
    <t>N-Manaus_1500__kV_173</t>
  </si>
  <si>
    <t>N-Manaus_1500__kV_169</t>
  </si>
  <si>
    <t>N-Manaus_1500__kV_170</t>
  </si>
  <si>
    <t>N-Manaus_1500__kV_166</t>
  </si>
  <si>
    <t>N-Manaus_1500__kV_179</t>
  </si>
  <si>
    <t>N-Manaus_1500__kV_178</t>
  </si>
  <si>
    <t>N-Manaus_1500__kV_181</t>
  </si>
  <si>
    <t>N-Manaus_1500__kV_165</t>
  </si>
  <si>
    <t>N-Manaus_1500__kV_171</t>
  </si>
  <si>
    <t>N-Manaus_1500__kV_176</t>
  </si>
  <si>
    <t>N-Manaus_1500__kV_180</t>
  </si>
  <si>
    <t>SE-Imp_1500__kV_317</t>
  </si>
  <si>
    <t>SE-Imp_1500__kV_322</t>
  </si>
  <si>
    <t>SE-Imp_1500__kV_316</t>
  </si>
  <si>
    <t>SE-Imp_1500__kV_326</t>
  </si>
  <si>
    <t>SE-Imp_1500__kV_313</t>
  </si>
  <si>
    <t>SE-Imp_1500__kV_315</t>
  </si>
  <si>
    <t>SE-Imp_1500__kV_309</t>
  </si>
  <si>
    <t>SE-Imp_1500__kV_298</t>
  </si>
  <si>
    <t>SE-Imp_1500__kV_306</t>
  </si>
  <si>
    <t>SE-Imp_1500__kV_127</t>
  </si>
  <si>
    <t>SE-Imp_1500__kV_307</t>
  </si>
  <si>
    <t>SE-Imp_1500__kV_319</t>
  </si>
  <si>
    <t>SE-Imp_1500__kV_320</t>
  </si>
  <si>
    <t>SE-Imp_1500__kV_323</t>
  </si>
  <si>
    <t>SE-Imp_1500__kV_321</t>
  </si>
  <si>
    <t>SE-Imp_1500__kV_302</t>
  </si>
  <si>
    <t>SE-Imp_1500__kV_324</t>
  </si>
  <si>
    <t>SE-Imp_1500__kV_299</t>
  </si>
  <si>
    <t>SE-Imp_1500__kV_325</t>
  </si>
  <si>
    <t>SE-Imp_1500__kV_301</t>
  </si>
  <si>
    <t>SE-Imp_1500__kV_312</t>
  </si>
  <si>
    <t>SE-Imp_1500__kV_303</t>
  </si>
  <si>
    <t>SE-Imp_1500__kV_129</t>
  </si>
  <si>
    <t>SE-Imp_1500__kV_305</t>
  </si>
  <si>
    <t>SE-Imp_1500__kV_121</t>
  </si>
  <si>
    <t>SE-Imp_1500__kV_118</t>
  </si>
  <si>
    <t>SE-Imp_1500__kV_112</t>
  </si>
  <si>
    <t>SE-Imp_1500__kV_113</t>
  </si>
  <si>
    <t>SE-Imp_1500__kV_114</t>
  </si>
  <si>
    <t>SE-Imp_1500__kV_300</t>
  </si>
  <si>
    <t>SE-Imp_1500__kV_122</t>
  </si>
  <si>
    <t>SE-Imp_1500__kV_304</t>
  </si>
  <si>
    <t>NE-Imp_1500__kV_162</t>
  </si>
  <si>
    <t>NE-Imp_1500__kV_147</t>
  </si>
  <si>
    <t>NE-Imp_1500__kV_285</t>
  </si>
  <si>
    <t>NE-Imp_1500__kV_284</t>
  </si>
  <si>
    <t>NE-Imp_1500__kV_156</t>
  </si>
  <si>
    <t>NE-Imp_1500__kV_158</t>
  </si>
  <si>
    <t>NE-Imp_1500__kV_279</t>
  </si>
  <si>
    <t>NE-Imp_1500__kV_144</t>
  </si>
  <si>
    <t>NE-Imp_1500__kV_149</t>
  </si>
  <si>
    <t>NE-Imp_1500__kV_163</t>
  </si>
  <si>
    <t>N-Imp_1500__kV_192</t>
  </si>
  <si>
    <t>NE-Imp_1500__kV_161</t>
  </si>
  <si>
    <t>NE-Imp_1500__kV_148</t>
  </si>
  <si>
    <t>NE-Imp_1500__kV_145</t>
  </si>
  <si>
    <t>NE-Imp_1500__kV_146</t>
  </si>
  <si>
    <t>NE-Imp_1500__kV_150</t>
  </si>
  <si>
    <t>NE-Imp_1500__kV_296</t>
  </si>
  <si>
    <t>SE-Imp_1500__kV_128</t>
  </si>
  <si>
    <t>NE-Imp_1500__kV_286</t>
  </si>
  <si>
    <t>N-Imp_1500__kV_197</t>
  </si>
  <si>
    <t>N-Imp_1500__kV_195</t>
  </si>
  <si>
    <t>N-Imp_1500__kV_199</t>
  </si>
  <si>
    <t>N-Imp_1500__kV_183</t>
  </si>
  <si>
    <t>N-Imp_1500__kV_189</t>
  </si>
  <si>
    <t>N-Imp_1500__kV_187</t>
  </si>
  <si>
    <t>N-Imp_1500__kV_186</t>
  </si>
  <si>
    <t>N-Imp_1500__kV_184</t>
  </si>
  <si>
    <t>NE-Imp_1500__kV_154</t>
  </si>
  <si>
    <t>N-Imp_1500__kV_188</t>
  </si>
  <si>
    <t>NE-Imp_1500__kV_157</t>
  </si>
  <si>
    <t>N-Imp_1500__kV_196</t>
  </si>
  <si>
    <t>N-Imp_1500__kV_198</t>
  </si>
  <si>
    <t>N-Imp_1500__kV_185</t>
  </si>
  <si>
    <t>N-Imp_1500__kV_190</t>
  </si>
  <si>
    <t>N-Imp_1500__kV_191</t>
  </si>
  <si>
    <t>N-Imp_1500__kV_194</t>
  </si>
  <si>
    <t>N-Imp_1500__kV_193</t>
  </si>
  <si>
    <t>NE-Imp_1500__kV_152</t>
  </si>
  <si>
    <t>N-Imp_1500__kV_182</t>
  </si>
  <si>
    <t>SE-Imp_1500__kV_123</t>
  </si>
  <si>
    <t>SE-Imp_1500__kV_130</t>
  </si>
  <si>
    <t>SE-Imp_1500__kV_308</t>
  </si>
  <si>
    <t>SE-Imp_1500__kV_120</t>
  </si>
  <si>
    <t>SE-Imp_1500__kV_311</t>
  </si>
  <si>
    <t>SE-Imp_1500__kV_133</t>
  </si>
  <si>
    <t>SE-Imp_1500__kV_132</t>
  </si>
  <si>
    <t>SE-Imp_1500__kV_131</t>
  </si>
  <si>
    <t>NE-Imp_1500__kV_160</t>
  </si>
  <si>
    <t>SE-Imp_1500__kV_310</t>
  </si>
  <si>
    <t>NE-Imp_1500__kV_293</t>
  </si>
  <si>
    <t>SE-Imp_1500__kV_119</t>
  </si>
  <si>
    <t>SE-Imp_1500__kV_115</t>
  </si>
  <si>
    <t>SE-Imp_1500__kV_327</t>
  </si>
  <si>
    <t>SE-Imp_1500__kV_125</t>
  </si>
  <si>
    <t>SE-Imp_1500__kV_126</t>
  </si>
  <si>
    <t>SE-Imp_1500__kV_318</t>
  </si>
  <si>
    <t>SE-Imp_1500__kV_117</t>
  </si>
  <si>
    <t>SE-Imp_1500__kV_116</t>
  </si>
  <si>
    <t>NE-Imp_1500__kV_289</t>
  </si>
  <si>
    <t>NE-Imp_1500__kV_297</t>
  </si>
  <si>
    <t>NE-Imp_1500__kV_291</t>
  </si>
  <si>
    <t>NE-Imp_1500__kV_281</t>
  </si>
  <si>
    <t>NE-Imp_1500__kV_151</t>
  </si>
  <si>
    <t>NE-Imp_1500__kV_159</t>
  </si>
  <si>
    <t>NE-Imp_1500__kV_292</t>
  </si>
  <si>
    <t>NE-Imp_1500__kV_290</t>
  </si>
  <si>
    <t>SE-Imp_1500__kV_124</t>
  </si>
  <si>
    <t>NE-Imp_1500__kV_153</t>
  </si>
  <si>
    <t>NE-Imp_1500__kV_288</t>
  </si>
  <si>
    <t>NE-Imp_1500__kV_287</t>
  </si>
  <si>
    <t>NE-Imp_1500__kV_295</t>
  </si>
  <si>
    <t>NE-Imp_1500__kV_280</t>
  </si>
  <si>
    <t>NE-Imp_1500__kV_278</t>
  </si>
  <si>
    <t>NE-Imp_1500__kV_283</t>
  </si>
  <si>
    <t>NE-Imp_1500__kV_155</t>
  </si>
  <si>
    <t>NE-Imp_1500__kV_282</t>
  </si>
  <si>
    <t>SE-Imp_1500__kV_314</t>
  </si>
  <si>
    <t>NE-Imp_1500__kV_294</t>
  </si>
  <si>
    <t>Rótulos de Coluna</t>
  </si>
  <si>
    <t>Total Geral</t>
  </si>
  <si>
    <t>Soma de Potencia_Interc_proj</t>
  </si>
  <si>
    <t>Rótulos de Linha</t>
  </si>
  <si>
    <t>CANA_cond_BagaçoPalha</t>
  </si>
  <si>
    <t>Oceano</t>
  </si>
  <si>
    <t>Solved</t>
  </si>
  <si>
    <t>VP</t>
  </si>
  <si>
    <t>Teto P.Crítico</t>
  </si>
  <si>
    <t>Teto P.Médio</t>
  </si>
  <si>
    <t>Teto Ponta</t>
  </si>
  <si>
    <t>Consumo de Gás Natural (Mm3/d)</t>
  </si>
  <si>
    <t>Z</t>
  </si>
  <si>
    <t>cod_subsistema</t>
  </si>
  <si>
    <t>GD FV</t>
  </si>
  <si>
    <t>Energia Total (MWméd)</t>
  </si>
  <si>
    <t>GD CGH</t>
  </si>
  <si>
    <t>Potência (MWp)</t>
  </si>
  <si>
    <t>GD</t>
  </si>
  <si>
    <t>Pot. Compl.</t>
  </si>
  <si>
    <t>FC med GNCS</t>
  </si>
  <si>
    <t>FC med eólica</t>
  </si>
  <si>
    <t>VP GD</t>
  </si>
  <si>
    <t>Potência Instalada (MW)</t>
  </si>
  <si>
    <t>GD Termelétrica</t>
  </si>
  <si>
    <t>GD Eólica</t>
  </si>
  <si>
    <t>Custo (VPL do Período) - 10^6 R$</t>
  </si>
  <si>
    <t>Potência Incremental - GD (MW)</t>
  </si>
  <si>
    <t>milhões de R$</t>
  </si>
  <si>
    <t>Geração P. Crítico (MWmed)</t>
  </si>
  <si>
    <t>Potência_Complementar_2015-2029</t>
  </si>
  <si>
    <t>Potência_Complementar_2030-2050</t>
  </si>
  <si>
    <t>t5</t>
  </si>
  <si>
    <t>Average</t>
  </si>
  <si>
    <t xml:space="preserve">Custo Médio de Operação (R$/MWh) </t>
  </si>
  <si>
    <t>Custo Médio de Expansão (R$/MWh)</t>
  </si>
  <si>
    <t>Custo Médio Expansão - Total (R$/MWh)</t>
  </si>
  <si>
    <t>Custo Médio Total (R$/MWh)</t>
  </si>
  <si>
    <t>Renovável</t>
  </si>
  <si>
    <t>Não Renovável</t>
  </si>
  <si>
    <t>Geração média (MWmed)</t>
  </si>
  <si>
    <t>Custo Total (bilhões de R$) -&gt; no início do período</t>
  </si>
  <si>
    <t>Z (2012)</t>
  </si>
  <si>
    <t>Z (2015)</t>
  </si>
  <si>
    <t>Custo (Investimento no meio de cada ano) - 10^6 R$</t>
  </si>
  <si>
    <t>Custo (no início de 2015)</t>
  </si>
  <si>
    <t>Custo (VPL no início de 2012)</t>
  </si>
  <si>
    <t>Custo (VP da série de R) - 10^6 R$</t>
  </si>
  <si>
    <t>PV_Bateria_2015-2029</t>
  </si>
  <si>
    <t>PV_Bateria_2030-2039</t>
  </si>
  <si>
    <t>PV_Bateria_2040-2050</t>
  </si>
  <si>
    <t>PV+Bateria</t>
  </si>
  <si>
    <t>CANA_condensação_CAPEX40</t>
  </si>
  <si>
    <t>CARVÃO NAC_CAPEX40</t>
  </si>
  <si>
    <t>GN 10</t>
  </si>
  <si>
    <t>GN 8</t>
  </si>
  <si>
    <t>GN 4</t>
  </si>
  <si>
    <t>Gas Natural</t>
  </si>
  <si>
    <t>RESTRIÇÕES</t>
  </si>
  <si>
    <t>GN6</t>
  </si>
  <si>
    <t>Fator de capacidade - P.médio</t>
  </si>
  <si>
    <t>Fator de capacidade - P.crítico</t>
  </si>
  <si>
    <t>Geração GN (MWm) - P.médio</t>
  </si>
  <si>
    <t>Geração GN (MWm) - P. Crítico</t>
  </si>
  <si>
    <t>CARVÃO IMP_CAPEX40</t>
  </si>
  <si>
    <t>TOTAL</t>
  </si>
  <si>
    <t>GD Biomassa</t>
  </si>
  <si>
    <t>GD eólica</t>
  </si>
  <si>
    <t>Cenário Superior - PNE 2050</t>
  </si>
  <si>
    <t>Potência (MW)</t>
  </si>
  <si>
    <t>Fotovoltaica</t>
  </si>
  <si>
    <t>Termelétrica</t>
  </si>
  <si>
    <t>CGH</t>
  </si>
  <si>
    <t>Geração (GWh)</t>
  </si>
  <si>
    <t>Hidrelétrica</t>
  </si>
  <si>
    <t>Geração (MWméd)</t>
  </si>
  <si>
    <t>Adotantes (UCs  que recebem créditos)</t>
  </si>
  <si>
    <t>UHE_repotenciação</t>
  </si>
  <si>
    <t>Tecnologia</t>
  </si>
  <si>
    <t>Soma de 20124</t>
  </si>
  <si>
    <t>Soma de 20134</t>
  </si>
  <si>
    <t>Soma de 20144</t>
  </si>
  <si>
    <t>Soma de 20154</t>
  </si>
  <si>
    <t>Soma de 20164</t>
  </si>
  <si>
    <t>Soma de 20174</t>
  </si>
  <si>
    <t>Soma de 20184</t>
  </si>
  <si>
    <t>Soma de 20194</t>
  </si>
  <si>
    <t>Soma de 20204</t>
  </si>
  <si>
    <t>Soma de 20214</t>
  </si>
  <si>
    <t>Soma de 20224</t>
  </si>
  <si>
    <t>Soma de 20234</t>
  </si>
  <si>
    <t>Soma de 20244</t>
  </si>
  <si>
    <t>Soma de 20254</t>
  </si>
  <si>
    <t>Soma de 20264</t>
  </si>
  <si>
    <t>Soma de 20274</t>
  </si>
  <si>
    <t>Soma de 20284</t>
  </si>
  <si>
    <t>Soma de 20294</t>
  </si>
  <si>
    <t>Soma de 20304</t>
  </si>
  <si>
    <t>Soma de 20314</t>
  </si>
  <si>
    <t>Soma de 20324</t>
  </si>
  <si>
    <t>Soma de 20334</t>
  </si>
  <si>
    <t>Soma de 20344</t>
  </si>
  <si>
    <t>Soma de 20354</t>
  </si>
  <si>
    <t>Soma de 20364</t>
  </si>
  <si>
    <t>Soma de 20374</t>
  </si>
  <si>
    <t>Soma de 20384</t>
  </si>
  <si>
    <t>Soma de 20394</t>
  </si>
  <si>
    <t>Soma de 20404</t>
  </si>
  <si>
    <t>Soma de 20414</t>
  </si>
  <si>
    <t>Soma de 20424</t>
  </si>
  <si>
    <t>Soma de 20434</t>
  </si>
  <si>
    <t>Soma de 20444</t>
  </si>
  <si>
    <t>Soma de 20454</t>
  </si>
  <si>
    <t>Soma de 20464</t>
  </si>
  <si>
    <t>Soma de 20474</t>
  </si>
  <si>
    <t>Soma de 20484</t>
  </si>
  <si>
    <t>Soma de 20494</t>
  </si>
  <si>
    <t>Soma de 20504</t>
  </si>
  <si>
    <t>CARVÃO NAC_Supercritico_CCS</t>
  </si>
  <si>
    <t>CARVÃO NAC_gas_CCS</t>
  </si>
  <si>
    <t>GAS_CC_flexível_ate2030_CCS</t>
  </si>
  <si>
    <t>GAS_CC_flexível_pos2040_CCS</t>
  </si>
  <si>
    <t>GAS_CC_flexível_30_40_CCS</t>
  </si>
  <si>
    <t>GAS_CS_Ponta_CCS</t>
  </si>
  <si>
    <t>CARVÃO NAC_fluid_menorCAPEX_CCS</t>
  </si>
  <si>
    <t>GAS_CC_CAPEX40_pos2030_CCS</t>
  </si>
  <si>
    <t>GAS_CC_CAPEX40_ate2030_CCS</t>
  </si>
  <si>
    <t>GAS_CS_CAPEX40_ate2030_CCS</t>
  </si>
  <si>
    <t>GAS_CC_NAC_Não_Conv_CCS</t>
  </si>
  <si>
    <t>GAS_CC_CAPEX40_6USD_CCS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</si>
</sst>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3">
    <numFmt numFmtId="6" formatCode="&quot;R$&quot;\ #,##0;[Red]\-&quot;R$&quot;\ #,##0"/>
    <numFmt numFmtId="44" formatCode="_-&quot;R$&quot;\ * #,##0.00_-;\-&quot;R$&quot;\ * #,##0.00_-;_-&quot;R$&quot;\ * &quot;-&quot;??_-;_-@_-"/>
    <numFmt numFmtId="43" formatCode="_-* #,##0.00_-;\-* #,##0.00_-;_-* &quot;-&quot;??_-;_-@_-"/>
    <numFmt numFmtId="164" formatCode="_(* #,##0.00_);_(* \(#,##0.00\);_(* &quot;-&quot;??_);_(@_)"/>
    <numFmt numFmtId="165" formatCode="_(&quot;R$ &quot;* #,##0.00_);_(&quot;R$ &quot;* \(#,##0.00\);_(&quot;R$ &quot;* &quot;-&quot;??_);_(@_)"/>
    <numFmt numFmtId="166" formatCode="_(* #\,##0\.00_);_(* \(#\,##0\.00\);_(* &quot;-&quot;??_);_(@_)"/>
    <numFmt numFmtId="167" formatCode="_([$€-2]* #,##0.00_);_([$€-2]* \(#,##0.00\);_([$€-2]* &quot;-&quot;??_)"/>
    <numFmt numFmtId="168" formatCode="#.00"/>
    <numFmt numFmtId="169" formatCode="#,##0.000"/>
    <numFmt numFmtId="170" formatCode="0.0"/>
    <numFmt numFmtId="171" formatCode="0.0000"/>
    <numFmt numFmtId="172" formatCode="#,##0.0"/>
    <numFmt numFmtId="173" formatCode="_-* #,##0\ _€_-;\-* #,##0\ _€_-;_-* &quot;-&quot;??\ _€_-;_-@_-"/>
  </numFmts>
  <fonts count="96" x14ac:knownFonts="1">
    <font>
      <sz val="11"/>
      <color theme="1"/>
      <name val="Calibri"/>
      <family val="2"/>
      <scheme val="minor"/>
    </font>
    <font>
      <b/>
      <sz val="10"/>
      <color rgb="FFFF99FF"/>
      <name val="Arial"/>
      <family val="2"/>
    </font>
    <font>
      <sz val="8"/>
      <name val="Arial"/>
      <family val="2"/>
    </font>
    <font>
      <sz val="8"/>
      <color rgb="FFFF0000"/>
      <name val="Arial"/>
      <family val="2"/>
    </font>
    <font>
      <b/>
      <sz val="8"/>
      <name val="Arial"/>
      <family val="2"/>
    </font>
    <font>
      <b/>
      <sz val="10"/>
      <name val="Arial"/>
      <family val="2"/>
    </font>
    <font>
      <sz val="9"/>
      <name val="Arial"/>
      <family val="2"/>
    </font>
    <font>
      <sz val="11"/>
      <color theme="1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sz val="12"/>
      <color theme="1"/>
      <name val="Calibri"/>
      <family val="2"/>
      <scheme val="minor"/>
    </font>
    <font>
      <b/>
      <sz val="18"/>
      <color theme="3"/>
      <name val="Calibri Light"/>
      <family val="2"/>
      <scheme val="major"/>
    </font>
    <font>
      <u/>
      <sz val="10"/>
      <color indexed="12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sz val="11"/>
      <color indexed="62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0"/>
      <name val="Calibri"/>
      <family val="2"/>
    </font>
    <font>
      <sz val="10"/>
      <color indexed="8"/>
      <name val="MS Sans Serif"/>
      <family val="2"/>
    </font>
    <font>
      <u/>
      <sz val="10"/>
      <color indexed="12"/>
      <name val="MS Sans Serif"/>
      <family val="2"/>
    </font>
    <font>
      <u/>
      <sz val="11"/>
      <color theme="10"/>
      <name val="Calibri"/>
      <family val="2"/>
    </font>
    <font>
      <sz val="11"/>
      <color theme="1"/>
      <name val="Tahoma"/>
      <family val="2"/>
    </font>
    <font>
      <u/>
      <sz val="10"/>
      <color theme="10"/>
      <name val="Arial"/>
      <family val="2"/>
    </font>
    <font>
      <u/>
      <sz val="9.35"/>
      <color theme="10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9"/>
      <color indexed="8"/>
      <name val="Calibri"/>
      <family val="2"/>
    </font>
    <font>
      <b/>
      <sz val="9"/>
      <color indexed="8"/>
      <name val="Calibri"/>
      <family val="2"/>
    </font>
    <font>
      <sz val="1"/>
      <color indexed="8"/>
      <name val="Courier"/>
      <family val="3"/>
    </font>
    <font>
      <b/>
      <sz val="1"/>
      <color indexed="8"/>
      <name val="Courier"/>
      <family val="3"/>
    </font>
    <font>
      <u/>
      <sz val="8"/>
      <color indexed="12"/>
      <name val="Courier"/>
      <family val="3"/>
    </font>
    <font>
      <b/>
      <sz val="12"/>
      <color indexed="30"/>
      <name val="Calibri"/>
      <family val="2"/>
    </font>
    <font>
      <b/>
      <sz val="10"/>
      <color theme="0"/>
      <name val="Arial"/>
      <family val="2"/>
    </font>
    <font>
      <sz val="10"/>
      <color rgb="FF006100"/>
      <name val="Arial"/>
      <family val="2"/>
    </font>
    <font>
      <b/>
      <sz val="10"/>
      <color rgb="FF66FF66"/>
      <name val="Arial"/>
      <family val="2"/>
    </font>
    <font>
      <b/>
      <sz val="10"/>
      <color theme="9" tint="0.39997558519241921"/>
      <name val="Arial"/>
      <family val="2"/>
    </font>
    <font>
      <b/>
      <sz val="9"/>
      <color theme="0"/>
      <name val="Arial"/>
      <family val="2"/>
    </font>
    <font>
      <b/>
      <sz val="9"/>
      <color rgb="FF66FF66"/>
      <name val="Arial"/>
      <family val="2"/>
    </font>
    <font>
      <sz val="11"/>
      <color rgb="FF000000"/>
      <name val="Calibri"/>
      <family val="2"/>
    </font>
    <font>
      <sz val="11"/>
      <color rgb="FFC00000"/>
      <name val="Calibri"/>
      <family val="2"/>
      <scheme val="minor"/>
    </font>
    <font>
      <b/>
      <sz val="10"/>
      <color rgb="FFC00000"/>
      <name val="Arial"/>
      <family val="2"/>
    </font>
    <font>
      <sz val="9"/>
      <color rgb="FFC00000"/>
      <name val="Arial"/>
      <family val="2"/>
    </font>
    <font>
      <b/>
      <sz val="11"/>
      <color rgb="FFC0000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0070C0"/>
      <name val="Arial"/>
      <family val="2"/>
    </font>
    <font>
      <b/>
      <sz val="10"/>
      <color rgb="FFFF0000"/>
      <name val="Arial"/>
      <family val="2"/>
    </font>
    <font>
      <sz val="10"/>
      <color theme="1"/>
      <name val="Arial"/>
      <family val="2"/>
    </font>
    <font>
      <b/>
      <sz val="10"/>
      <color rgb="FFFFFFFF"/>
      <name val="Arial"/>
      <family val="2"/>
    </font>
    <font>
      <b/>
      <i/>
      <sz val="10"/>
      <color rgb="FFFFFFFF"/>
      <name val="Arial"/>
      <family val="2"/>
    </font>
    <font>
      <sz val="10"/>
      <color rgb="FFFF0000"/>
      <name val="Arial"/>
      <family val="2"/>
    </font>
    <font>
      <sz val="8"/>
      <color theme="0" tint="-0.249977111117893"/>
      <name val="Arial"/>
      <family val="2"/>
    </font>
    <font>
      <b/>
      <sz val="10"/>
      <color rgb="FFFFFF00"/>
      <name val="Arial"/>
      <family val="2"/>
    </font>
    <font>
      <sz val="8"/>
      <color rgb="FF5B5C5C"/>
      <name val="Verdana"/>
      <family val="2"/>
    </font>
    <font>
      <b/>
      <sz val="10"/>
      <color theme="5" tint="-0.499984740745262"/>
      <name val="Arial"/>
      <family val="2"/>
    </font>
    <font>
      <sz val="8"/>
      <color theme="1"/>
      <name val="Arial"/>
      <family val="2"/>
    </font>
    <font>
      <b/>
      <sz val="20"/>
      <color rgb="FFFF0000"/>
      <name val="Arial"/>
      <family val="2"/>
    </font>
    <font>
      <b/>
      <i/>
      <sz val="10"/>
      <name val="Arial"/>
      <family val="2"/>
    </font>
    <font>
      <i/>
      <sz val="10"/>
      <name val="Arial"/>
      <family val="2"/>
    </font>
    <font>
      <i/>
      <sz val="10"/>
      <color theme="1"/>
      <name val="Arial"/>
      <family val="2"/>
    </font>
    <font>
      <b/>
      <sz val="10"/>
      <color theme="1"/>
      <name val="Arial"/>
      <family val="2"/>
    </font>
    <font>
      <sz val="10"/>
      <color theme="1"/>
      <name val="Times New Roman"/>
      <family val="1"/>
    </font>
    <font>
      <sz val="11"/>
      <name val="Calibri"/>
      <family val="2"/>
      <scheme val="minor"/>
    </font>
    <font>
      <b/>
      <sz val="11"/>
      <color indexed="20"/>
      <name val="Arial"/>
      <family val="2"/>
    </font>
    <font>
      <sz val="10"/>
      <color theme="0" tint="-0.14999847407452621"/>
      <name val="Arial"/>
      <family val="2"/>
    </font>
    <font>
      <b/>
      <sz val="11"/>
      <name val="Calibri"/>
      <family val="2"/>
      <scheme val="minor"/>
    </font>
    <font>
      <sz val="10"/>
      <color theme="2"/>
      <name val="Arial"/>
      <family val="2"/>
    </font>
    <font>
      <b/>
      <sz val="10"/>
      <color theme="0" tint="-0.499984740745262"/>
      <name val="Arial"/>
      <family val="2"/>
    </font>
    <font>
      <sz val="11"/>
      <color theme="0" tint="-0.499984740745262"/>
      <name val="Calibri"/>
      <family val="2"/>
      <scheme val="minor"/>
    </font>
    <font>
      <b/>
      <sz val="11"/>
      <color theme="0" tint="-0.499984740745262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8"/>
      <color theme="1"/>
      <name val="Calibri"/>
      <family val="2"/>
      <scheme val="minor"/>
    </font>
  </fonts>
  <fills count="96">
    <fill>
      <patternFill patternType="none"/>
    </fill>
    <fill>
      <patternFill patternType="gray125"/>
    </fill>
    <fill>
      <patternFill patternType="solid">
        <fgColor theme="8" tint="-0.499984740745262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4F81BD"/>
        <bgColor rgb="FF4F81BD"/>
      </patternFill>
    </fill>
    <fill>
      <patternFill patternType="solid">
        <fgColor rgb="FFD9D9D9"/>
        <bgColor rgb="FFD9D9D9"/>
      </patternFill>
    </fill>
    <fill>
      <patternFill patternType="solid">
        <fgColor rgb="FFFFFF00"/>
        <bgColor indexed="64"/>
      </patternFill>
    </fill>
    <fill>
      <patternFill patternType="solid">
        <fgColor rgb="FFFFFF00"/>
        <bgColor rgb="FFD9D9D9"/>
      </patternFill>
    </fill>
    <fill>
      <patternFill patternType="solid">
        <fgColor rgb="FFD9D9D9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rgb="FFFFFFFF"/>
        <bgColor rgb="FFD9D9D9"/>
      </patternFill>
    </fill>
    <fill>
      <patternFill patternType="solid">
        <fgColor theme="1" tint="0.14999847407452621"/>
        <bgColor theme="4"/>
      </patternFill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rgb="FFFFFF00"/>
        <bgColor theme="0" tint="-0.14999847407452621"/>
      </patternFill>
    </fill>
    <fill>
      <patternFill patternType="solid">
        <fgColor theme="7"/>
        <bgColor theme="7"/>
      </patternFill>
    </fill>
    <fill>
      <patternFill patternType="solid">
        <fgColor theme="1" tint="0.34998626667073579"/>
        <bgColor theme="4"/>
      </patternFill>
    </fill>
    <fill>
      <patternFill patternType="solid">
        <fgColor theme="7" tint="-0.499984740745262"/>
        <bgColor indexed="64"/>
      </patternFill>
    </fill>
    <fill>
      <patternFill patternType="solid">
        <fgColor theme="7" tint="0.39997558519241921"/>
        <bgColor theme="7"/>
      </patternFill>
    </fill>
    <fill>
      <patternFill patternType="solid">
        <fgColor theme="0"/>
        <bgColor theme="0" tint="-0.14999847407452621"/>
      </patternFill>
    </fill>
    <fill>
      <patternFill patternType="solid">
        <fgColor theme="8"/>
        <bgColor theme="8"/>
      </patternFill>
    </fill>
    <fill>
      <patternFill patternType="solid">
        <fgColor theme="7" tint="0.79998168889431442"/>
        <bgColor theme="7"/>
      </patternFill>
    </fill>
    <fill>
      <patternFill patternType="solid">
        <fgColor theme="6" tint="0.39997558519241921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59999389629810485"/>
        <bgColor indexed="64"/>
      </patternFill>
    </fill>
  </fills>
  <borders count="4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/>
      <bottom style="thick">
        <color rgb="FF0096D7"/>
      </bottom>
      <diagonal/>
    </border>
    <border>
      <left/>
      <right/>
      <top/>
      <bottom style="dashed">
        <color rgb="FFBFBFBF"/>
      </bottom>
      <diagonal/>
    </border>
    <border>
      <left/>
      <right/>
      <top style="medium">
        <color rgb="FF0096D7"/>
      </top>
      <bottom/>
      <diagonal/>
    </border>
    <border>
      <left/>
      <right/>
      <top/>
      <bottom style="thin">
        <color rgb="FFBFBFBF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rgb="FF000000"/>
      </top>
      <bottom/>
      <diagonal/>
    </border>
    <border>
      <left style="thin">
        <color indexed="64"/>
      </left>
      <right/>
      <top style="medium">
        <color rgb="FF000000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medium">
        <color rgb="FF000000"/>
      </bottom>
      <diagonal/>
    </border>
    <border>
      <left style="thin">
        <color indexed="64"/>
      </left>
      <right/>
      <top/>
      <bottom style="medium">
        <color rgb="FF000000"/>
      </bottom>
      <diagonal/>
    </border>
    <border>
      <left/>
      <right/>
      <top style="medium">
        <color theme="1"/>
      </top>
      <bottom/>
      <diagonal/>
    </border>
    <border>
      <left/>
      <right/>
      <top style="medium">
        <color theme="1"/>
      </top>
      <bottom style="medium">
        <color theme="1"/>
      </bottom>
      <diagonal/>
    </border>
    <border>
      <left/>
      <right/>
      <top/>
      <bottom style="medium">
        <color theme="1"/>
      </bottom>
      <diagonal/>
    </border>
    <border>
      <left/>
      <right/>
      <top style="thin">
        <color theme="1"/>
      </top>
      <bottom style="medium">
        <color theme="1"/>
      </bottom>
      <diagonal/>
    </border>
    <border>
      <left/>
      <right/>
      <top/>
      <bottom style="double">
        <color indexed="4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62066">
    <xf numFmtId="0" fontId="0" fillId="0" borderId="0"/>
    <xf numFmtId="43" fontId="7" fillId="0" borderId="0"/>
    <xf numFmtId="0" fontId="23" fillId="0" borderId="0"/>
    <xf numFmtId="0" fontId="7" fillId="0" borderId="0"/>
    <xf numFmtId="0" fontId="7" fillId="0" borderId="0"/>
    <xf numFmtId="0" fontId="23" fillId="0" borderId="0"/>
    <xf numFmtId="0" fontId="7" fillId="0" borderId="0"/>
    <xf numFmtId="44" fontId="7" fillId="0" borderId="0"/>
    <xf numFmtId="166" fontId="23" fillId="0" borderId="0"/>
    <xf numFmtId="0" fontId="23" fillId="0" borderId="0"/>
    <xf numFmtId="43" fontId="7" fillId="0" borderId="0"/>
    <xf numFmtId="0" fontId="24" fillId="0" borderId="0"/>
    <xf numFmtId="0" fontId="23" fillId="0" borderId="0"/>
    <xf numFmtId="0" fontId="27" fillId="44" borderId="0"/>
    <xf numFmtId="0" fontId="27" fillId="45" borderId="0"/>
    <xf numFmtId="0" fontId="27" fillId="46" borderId="0"/>
    <xf numFmtId="0" fontId="27" fillId="47" borderId="0"/>
    <xf numFmtId="0" fontId="27" fillId="48" borderId="0"/>
    <xf numFmtId="0" fontId="27" fillId="49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27" fillId="44" borderId="0"/>
    <xf numFmtId="0" fontId="7" fillId="21" borderId="0"/>
    <xf numFmtId="0" fontId="27" fillId="44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27" fillId="44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27" fillId="45" borderId="0"/>
    <xf numFmtId="0" fontId="7" fillId="25" borderId="0"/>
    <xf numFmtId="0" fontId="27" fillId="4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27" fillId="4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27" fillId="46" borderId="0"/>
    <xf numFmtId="0" fontId="7" fillId="29" borderId="0"/>
    <xf numFmtId="0" fontId="27" fillId="46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27" fillId="46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27" fillId="47" borderId="0"/>
    <xf numFmtId="0" fontId="7" fillId="33" borderId="0"/>
    <xf numFmtId="0" fontId="27" fillId="47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27" fillId="47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27" fillId="48" borderId="0"/>
    <xf numFmtId="0" fontId="7" fillId="37" borderId="0"/>
    <xf numFmtId="0" fontId="27" fillId="48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27" fillId="48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27" fillId="49" borderId="0"/>
    <xf numFmtId="0" fontId="7" fillId="41" borderId="0"/>
    <xf numFmtId="0" fontId="27" fillId="49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27" fillId="49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27" fillId="50" borderId="0"/>
    <xf numFmtId="0" fontId="27" fillId="51" borderId="0"/>
    <xf numFmtId="0" fontId="27" fillId="52" borderId="0"/>
    <xf numFmtId="0" fontId="27" fillId="47" borderId="0"/>
    <xf numFmtId="0" fontId="27" fillId="50" borderId="0"/>
    <xf numFmtId="0" fontId="27" fillId="53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27" fillId="50" borderId="0"/>
    <xf numFmtId="0" fontId="7" fillId="22" borderId="0"/>
    <xf numFmtId="0" fontId="27" fillId="50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27" fillId="50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27" fillId="51" borderId="0"/>
    <xf numFmtId="0" fontId="7" fillId="26" borderId="0"/>
    <xf numFmtId="0" fontId="27" fillId="51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27" fillId="51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27" fillId="52" borderId="0"/>
    <xf numFmtId="0" fontId="7" fillId="30" borderId="0"/>
    <xf numFmtId="0" fontId="27" fillId="52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27" fillId="52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27" fillId="47" borderId="0"/>
    <xf numFmtId="0" fontId="7" fillId="34" borderId="0"/>
    <xf numFmtId="0" fontId="27" fillId="47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27" fillId="47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27" fillId="50" borderId="0"/>
    <xf numFmtId="0" fontId="7" fillId="38" borderId="0"/>
    <xf numFmtId="0" fontId="27" fillId="50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27" fillId="50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27" fillId="53" borderId="0"/>
    <xf numFmtId="0" fontId="7" fillId="42" borderId="0"/>
    <xf numFmtId="0" fontId="27" fillId="53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27" fillId="53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28" fillId="54" borderId="0"/>
    <xf numFmtId="0" fontId="28" fillId="51" borderId="0"/>
    <xf numFmtId="0" fontId="28" fillId="52" borderId="0"/>
    <xf numFmtId="0" fontId="28" fillId="55" borderId="0"/>
    <xf numFmtId="0" fontId="28" fillId="56" borderId="0"/>
    <xf numFmtId="0" fontId="28" fillId="57" borderId="0"/>
    <xf numFmtId="0" fontId="22" fillId="23" borderId="0"/>
    <xf numFmtId="0" fontId="28" fillId="54" borderId="0"/>
    <xf numFmtId="0" fontId="28" fillId="54" borderId="0"/>
    <xf numFmtId="0" fontId="28" fillId="54" borderId="0"/>
    <xf numFmtId="0" fontId="22" fillId="27" borderId="0"/>
    <xf numFmtId="0" fontId="28" fillId="51" borderId="0"/>
    <xf numFmtId="0" fontId="28" fillId="51" borderId="0"/>
    <xf numFmtId="0" fontId="28" fillId="51" borderId="0"/>
    <xf numFmtId="0" fontId="22" fillId="31" borderId="0"/>
    <xf numFmtId="0" fontId="28" fillId="52" borderId="0"/>
    <xf numFmtId="0" fontId="28" fillId="52" borderId="0"/>
    <xf numFmtId="0" fontId="28" fillId="52" borderId="0"/>
    <xf numFmtId="0" fontId="22" fillId="35" borderId="0"/>
    <xf numFmtId="0" fontId="28" fillId="55" borderId="0"/>
    <xf numFmtId="0" fontId="28" fillId="55" borderId="0"/>
    <xf numFmtId="0" fontId="28" fillId="55" borderId="0"/>
    <xf numFmtId="0" fontId="22" fillId="39" borderId="0"/>
    <xf numFmtId="0" fontId="28" fillId="56" borderId="0"/>
    <xf numFmtId="0" fontId="28" fillId="56" borderId="0"/>
    <xf numFmtId="0" fontId="28" fillId="56" borderId="0"/>
    <xf numFmtId="0" fontId="22" fillId="43" borderId="0"/>
    <xf numFmtId="0" fontId="28" fillId="57" borderId="0"/>
    <xf numFmtId="0" fontId="28" fillId="57" borderId="0"/>
    <xf numFmtId="0" fontId="28" fillId="57" borderId="0"/>
    <xf numFmtId="0" fontId="28" fillId="58" borderId="0"/>
    <xf numFmtId="0" fontId="28" fillId="59" borderId="0"/>
    <xf numFmtId="0" fontId="28" fillId="60" borderId="0"/>
    <xf numFmtId="0" fontId="28" fillId="55" borderId="0"/>
    <xf numFmtId="0" fontId="28" fillId="56" borderId="0"/>
    <xf numFmtId="0" fontId="28" fillId="61" borderId="0"/>
    <xf numFmtId="0" fontId="34" fillId="45" borderId="0"/>
    <xf numFmtId="0" fontId="11" fillId="13" borderId="0"/>
    <xf numFmtId="0" fontId="29" fillId="46" borderId="0"/>
    <xf numFmtId="0" fontId="29" fillId="46" borderId="0"/>
    <xf numFmtId="0" fontId="29" fillId="46" borderId="0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16" fillId="17" borderId="5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18" fillId="18" borderId="8"/>
    <xf numFmtId="0" fontId="31" fillId="63" borderId="12"/>
    <xf numFmtId="0" fontId="31" fillId="63" borderId="12"/>
    <xf numFmtId="0" fontId="31" fillId="63" borderId="12"/>
    <xf numFmtId="0" fontId="17" fillId="0" borderId="7"/>
    <xf numFmtId="0" fontId="32" fillId="0" borderId="13"/>
    <xf numFmtId="0" fontId="32" fillId="0" borderId="13"/>
    <xf numFmtId="0" fontId="32" fillId="0" borderId="13"/>
    <xf numFmtId="0" fontId="31" fillId="63" borderId="12"/>
    <xf numFmtId="0" fontId="22" fillId="20" borderId="0"/>
    <xf numFmtId="0" fontId="28" fillId="58" borderId="0"/>
    <xf numFmtId="0" fontId="28" fillId="58" borderId="0"/>
    <xf numFmtId="0" fontId="28" fillId="58" borderId="0"/>
    <xf numFmtId="0" fontId="22" fillId="24" borderId="0"/>
    <xf numFmtId="0" fontId="28" fillId="59" borderId="0"/>
    <xf numFmtId="0" fontId="28" fillId="59" borderId="0"/>
    <xf numFmtId="0" fontId="28" fillId="59" borderId="0"/>
    <xf numFmtId="0" fontId="22" fillId="28" borderId="0"/>
    <xf numFmtId="0" fontId="28" fillId="60" borderId="0"/>
    <xf numFmtId="0" fontId="28" fillId="60" borderId="0"/>
    <xf numFmtId="0" fontId="28" fillId="60" borderId="0"/>
    <xf numFmtId="0" fontId="22" fillId="32" borderId="0"/>
    <xf numFmtId="0" fontId="28" fillId="55" borderId="0"/>
    <xf numFmtId="0" fontId="28" fillId="55" borderId="0"/>
    <xf numFmtId="0" fontId="28" fillId="55" borderId="0"/>
    <xf numFmtId="0" fontId="22" fillId="36" borderId="0"/>
    <xf numFmtId="0" fontId="28" fillId="56" borderId="0"/>
    <xf numFmtId="0" fontId="28" fillId="56" borderId="0"/>
    <xf numFmtId="0" fontId="28" fillId="56" borderId="0"/>
    <xf numFmtId="0" fontId="22" fillId="40" borderId="0"/>
    <xf numFmtId="0" fontId="28" fillId="61" borderId="0"/>
    <xf numFmtId="0" fontId="28" fillId="61" borderId="0"/>
    <xf numFmtId="0" fontId="28" fillId="61" borderId="0"/>
    <xf numFmtId="0" fontId="14" fillId="16" borderId="5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167" fontId="23" fillId="0" borderId="0"/>
    <xf numFmtId="167" fontId="23" fillId="0" borderId="0"/>
    <xf numFmtId="0" fontId="36" fillId="0" borderId="0"/>
    <xf numFmtId="0" fontId="29" fillId="46" borderId="0"/>
    <xf numFmtId="0" fontId="37" fillId="0" borderId="14"/>
    <xf numFmtId="0" fontId="38" fillId="0" borderId="15"/>
    <xf numFmtId="0" fontId="39" fillId="0" borderId="16"/>
    <xf numFmtId="0" fontId="39" fillId="0" borderId="0"/>
    <xf numFmtId="0" fontId="43" fillId="0" borderId="0"/>
    <xf numFmtId="0" fontId="42" fillId="0" borderId="0"/>
    <xf numFmtId="0" fontId="26" fillId="0" borderId="0"/>
    <xf numFmtId="0" fontId="12" fillId="14" borderId="0"/>
    <xf numFmtId="0" fontId="34" fillId="45" borderId="0"/>
    <xf numFmtId="0" fontId="34" fillId="45" borderId="0"/>
    <xf numFmtId="0" fontId="34" fillId="45" borderId="0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2" fillId="0" borderId="13"/>
    <xf numFmtId="0" fontId="13" fillId="15" borderId="0"/>
    <xf numFmtId="0" fontId="35" fillId="64" borderId="0"/>
    <xf numFmtId="0" fontId="35" fillId="64" borderId="0"/>
    <xf numFmtId="0" fontId="35" fillId="64" borderId="0"/>
    <xf numFmtId="0" fontId="35" fillId="64" borderId="0"/>
    <xf numFmtId="0" fontId="41" fillId="0" borderId="0"/>
    <xf numFmtId="0" fontId="41" fillId="0" borderId="0"/>
    <xf numFmtId="0" fontId="23" fillId="0" borderId="0"/>
    <xf numFmtId="0" fontId="7" fillId="0" borderId="0"/>
    <xf numFmtId="0" fontId="40" fillId="0" borderId="0"/>
    <xf numFmtId="0" fontId="40" fillId="0" borderId="0"/>
    <xf numFmtId="0" fontId="40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44" fillId="0" borderId="0"/>
    <xf numFmtId="0" fontId="44" fillId="0" borderId="0"/>
    <xf numFmtId="0" fontId="40" fillId="0" borderId="0"/>
    <xf numFmtId="0" fontId="7" fillId="0" borderId="0"/>
    <xf numFmtId="0" fontId="7" fillId="0" borderId="0"/>
    <xf numFmtId="0" fontId="7" fillId="0" borderId="0"/>
    <xf numFmtId="0" fontId="40" fillId="0" borderId="0"/>
    <xf numFmtId="0" fontId="40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40" fillId="0" borderId="0"/>
    <xf numFmtId="0" fontId="7" fillId="0" borderId="0"/>
    <xf numFmtId="0" fontId="23" fillId="0" borderId="0"/>
    <xf numFmtId="0" fontId="40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40" fillId="0" borderId="0"/>
    <xf numFmtId="0" fontId="40" fillId="0" borderId="0"/>
    <xf numFmtId="0" fontId="23" fillId="0" borderId="0"/>
    <xf numFmtId="0" fontId="40" fillId="0" borderId="0"/>
    <xf numFmtId="0" fontId="40" fillId="0" borderId="0"/>
    <xf numFmtId="0" fontId="40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23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40" fillId="0" borderId="0"/>
    <xf numFmtId="0" fontId="7" fillId="0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22" fillId="23" borderId="0"/>
    <xf numFmtId="0" fontId="28" fillId="54" borderId="0"/>
    <xf numFmtId="0" fontId="22" fillId="27" borderId="0"/>
    <xf numFmtId="0" fontId="28" fillId="51" borderId="0"/>
    <xf numFmtId="0" fontId="22" fillId="31" borderId="0"/>
    <xf numFmtId="0" fontId="28" fillId="52" borderId="0"/>
    <xf numFmtId="0" fontId="22" fillId="35" borderId="0"/>
    <xf numFmtId="0" fontId="28" fillId="55" borderId="0"/>
    <xf numFmtId="0" fontId="22" fillId="39" borderId="0"/>
    <xf numFmtId="0" fontId="28" fillId="56" borderId="0"/>
    <xf numFmtId="0" fontId="22" fillId="43" borderId="0"/>
    <xf numFmtId="0" fontId="28" fillId="57" borderId="0"/>
    <xf numFmtId="0" fontId="11" fillId="13" borderId="0"/>
    <xf numFmtId="0" fontId="29" fillId="46" borderId="0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16" fillId="17" borderId="5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18" fillId="18" borderId="8"/>
    <xf numFmtId="0" fontId="31" fillId="63" borderId="12"/>
    <xf numFmtId="0" fontId="17" fillId="0" borderId="7"/>
    <xf numFmtId="0" fontId="32" fillId="0" borderId="13"/>
    <xf numFmtId="0" fontId="22" fillId="20" borderId="0"/>
    <xf numFmtId="0" fontId="28" fillId="58" borderId="0"/>
    <xf numFmtId="0" fontId="22" fillId="24" borderId="0"/>
    <xf numFmtId="0" fontId="28" fillId="59" borderId="0"/>
    <xf numFmtId="0" fontId="22" fillId="28" borderId="0"/>
    <xf numFmtId="0" fontId="28" fillId="60" borderId="0"/>
    <xf numFmtId="0" fontId="22" fillId="32" borderId="0"/>
    <xf numFmtId="0" fontId="28" fillId="55" borderId="0"/>
    <xf numFmtId="0" fontId="22" fillId="36" borderId="0"/>
    <xf numFmtId="0" fontId="28" fillId="56" borderId="0"/>
    <xf numFmtId="0" fontId="22" fillId="40" borderId="0"/>
    <xf numFmtId="0" fontId="28" fillId="61" borderId="0"/>
    <xf numFmtId="0" fontId="14" fillId="16" borderId="5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167" fontId="23" fillId="0" borderId="0"/>
    <xf numFmtId="167" fontId="23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43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45" fillId="0" borderId="0"/>
    <xf numFmtId="0" fontId="46" fillId="0" borderId="0"/>
    <xf numFmtId="0" fontId="12" fillId="14" borderId="0"/>
    <xf numFmtId="0" fontId="34" fillId="45" borderId="0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13" fillId="15" borderId="0"/>
    <xf numFmtId="0" fontId="35" fillId="64" borderId="0"/>
    <xf numFmtId="0" fontId="40" fillId="0" borderId="0"/>
    <xf numFmtId="0" fontId="23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40" fillId="0" borderId="0"/>
    <xf numFmtId="0" fontId="40" fillId="0" borderId="0"/>
    <xf numFmtId="0" fontId="40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41" fillId="0" borderId="0"/>
    <xf numFmtId="0" fontId="23" fillId="0" borderId="0"/>
    <xf numFmtId="0" fontId="23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23" fillId="0" borderId="0"/>
    <xf numFmtId="0" fontId="23" fillId="0" borderId="0"/>
    <xf numFmtId="0" fontId="7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40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40" fillId="0" borderId="0"/>
    <xf numFmtId="0" fontId="7" fillId="0" borderId="0"/>
    <xf numFmtId="0" fontId="7" fillId="0" borderId="0"/>
    <xf numFmtId="0" fontId="7" fillId="0" borderId="0"/>
    <xf numFmtId="0" fontId="40" fillId="0" borderId="0"/>
    <xf numFmtId="0" fontId="40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40" fillId="0" borderId="0"/>
    <xf numFmtId="0" fontId="40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7" fillId="19" borderId="9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23" fillId="0" borderId="0"/>
    <xf numFmtId="0" fontId="7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15" fillId="17" borderId="6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23" fillId="0" borderId="0"/>
    <xf numFmtId="43" fontId="23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23" fillId="0" borderId="0"/>
    <xf numFmtId="43" fontId="23" fillId="0" borderId="0"/>
    <xf numFmtId="43" fontId="23" fillId="0" borderId="0"/>
    <xf numFmtId="43" fontId="23" fillId="0" borderId="0"/>
    <xf numFmtId="43" fontId="23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27" fillId="0" borderId="0"/>
    <xf numFmtId="43" fontId="23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23" fillId="0" borderId="0"/>
    <xf numFmtId="43" fontId="23" fillId="0" borderId="0"/>
    <xf numFmtId="43" fontId="23" fillId="0" borderId="0"/>
    <xf numFmtId="43" fontId="23" fillId="0" borderId="0"/>
    <xf numFmtId="43" fontId="23" fillId="0" borderId="0"/>
    <xf numFmtId="0" fontId="19" fillId="0" borderId="0"/>
    <xf numFmtId="0" fontId="48" fillId="0" borderId="0"/>
    <xf numFmtId="0" fontId="20" fillId="0" borderId="0"/>
    <xf numFmtId="0" fontId="36" fillId="0" borderId="0"/>
    <xf numFmtId="0" fontId="8" fillId="0" borderId="2"/>
    <xf numFmtId="0" fontId="37" fillId="0" borderId="14"/>
    <xf numFmtId="0" fontId="9" fillId="0" borderId="3"/>
    <xf numFmtId="0" fontId="38" fillId="0" borderId="15"/>
    <xf numFmtId="0" fontId="10" fillId="0" borderId="4"/>
    <xf numFmtId="0" fontId="39" fillId="0" borderId="16"/>
    <xf numFmtId="0" fontId="10" fillId="0" borderId="0"/>
    <xf numFmtId="0" fontId="39" fillId="0" borderId="0"/>
    <xf numFmtId="0" fontId="25" fillId="0" borderId="0"/>
    <xf numFmtId="0" fontId="49" fillId="0" borderId="0"/>
    <xf numFmtId="0" fontId="21" fillId="0" borderId="10"/>
    <xf numFmtId="0" fontId="50" fillId="0" borderId="19"/>
    <xf numFmtId="0" fontId="50" fillId="0" borderId="19"/>
    <xf numFmtId="0" fontId="50" fillId="0" borderId="19"/>
    <xf numFmtId="0" fontId="50" fillId="0" borderId="19"/>
    <xf numFmtId="0" fontId="50" fillId="0" borderId="19"/>
    <xf numFmtId="0" fontId="50" fillId="0" borderId="19"/>
    <xf numFmtId="0" fontId="50" fillId="0" borderId="19"/>
    <xf numFmtId="0" fontId="50" fillId="0" borderId="19"/>
    <xf numFmtId="0" fontId="50" fillId="0" borderId="19"/>
    <xf numFmtId="0" fontId="50" fillId="0" borderId="19"/>
    <xf numFmtId="0" fontId="50" fillId="0" borderId="19"/>
    <xf numFmtId="0" fontId="50" fillId="0" borderId="19"/>
    <xf numFmtId="0" fontId="50" fillId="0" borderId="19"/>
    <xf numFmtId="0" fontId="50" fillId="0" borderId="19"/>
    <xf numFmtId="0" fontId="50" fillId="0" borderId="19"/>
    <xf numFmtId="0" fontId="7" fillId="0" borderId="0"/>
    <xf numFmtId="0" fontId="7" fillId="0" borderId="0"/>
    <xf numFmtId="0" fontId="7" fillId="0" borderId="0"/>
    <xf numFmtId="0" fontId="51" fillId="0" borderId="0"/>
    <xf numFmtId="0" fontId="51" fillId="0" borderId="0"/>
    <xf numFmtId="0" fontId="52" fillId="0" borderId="20"/>
    <xf numFmtId="0" fontId="51" fillId="0" borderId="21"/>
    <xf numFmtId="0" fontId="53" fillId="0" borderId="0"/>
    <xf numFmtId="168" fontId="53" fillId="0" borderId="0"/>
    <xf numFmtId="0" fontId="51" fillId="0" borderId="22"/>
    <xf numFmtId="0" fontId="54" fillId="0" borderId="0"/>
    <xf numFmtId="0" fontId="54" fillId="0" borderId="0"/>
    <xf numFmtId="0" fontId="26" fillId="0" borderId="0"/>
    <xf numFmtId="0" fontId="55" fillId="0" borderId="0"/>
    <xf numFmtId="165" fontId="23" fillId="0" borderId="0"/>
    <xf numFmtId="0" fontId="52" fillId="0" borderId="23"/>
    <xf numFmtId="0" fontId="56" fillId="0" borderId="0"/>
    <xf numFmtId="0" fontId="7" fillId="0" borderId="0"/>
    <xf numFmtId="9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9" fontId="7" fillId="0" borderId="0" applyFont="0" applyFill="0" applyBorder="0" applyAlignment="0" applyProtection="0"/>
    <xf numFmtId="0" fontId="58" fillId="13" borderId="0" applyNumberFormat="0" applyBorder="0" applyAlignment="0" applyProtection="0"/>
    <xf numFmtId="0" fontId="23" fillId="0" borderId="0">
      <alignment vertical="center"/>
    </xf>
    <xf numFmtId="43" fontId="7" fillId="0" borderId="0" applyFont="0" applyFill="0" applyBorder="0" applyAlignment="0" applyProtection="0"/>
    <xf numFmtId="0" fontId="23" fillId="0" borderId="0"/>
    <xf numFmtId="0" fontId="71" fillId="0" borderId="0"/>
    <xf numFmtId="0" fontId="45" fillId="0" borderId="0" applyNumberFormat="0" applyFill="0" applyBorder="0" applyAlignment="0" applyProtection="0"/>
    <xf numFmtId="164" fontId="71" fillId="0" borderId="0" applyFont="0" applyFill="0" applyBorder="0" applyAlignment="0" applyProtection="0"/>
    <xf numFmtId="9" fontId="7" fillId="0" borderId="0" applyFont="0" applyFill="0" applyBorder="0" applyAlignment="0" applyProtection="0"/>
    <xf numFmtId="43" fontId="7" fillId="0" borderId="0" applyFont="0" applyFill="0" applyBorder="0" applyAlignment="0" applyProtection="0"/>
  </cellStyleXfs>
  <cellXfs count="311">
    <xf numFmtId="0" fontId="0" fillId="0" borderId="0" xfId="0"/>
    <xf numFmtId="3" fontId="0" fillId="0" borderId="0" xfId="0" applyNumberFormat="1"/>
    <xf numFmtId="0" fontId="1" fillId="2" borderId="0" xfId="0" applyFont="1" applyFill="1"/>
    <xf numFmtId="0" fontId="0" fillId="2" borderId="0" xfId="0" applyFill="1"/>
    <xf numFmtId="0" fontId="2" fillId="0" borderId="0" xfId="0" applyFont="1"/>
    <xf numFmtId="1" fontId="2" fillId="0" borderId="0" xfId="0" applyNumberFormat="1" applyFont="1"/>
    <xf numFmtId="0" fontId="2" fillId="4" borderId="0" xfId="0" applyFont="1" applyFill="1"/>
    <xf numFmtId="0" fontId="2" fillId="0" borderId="0" xfId="0" applyFont="1" applyFill="1"/>
    <xf numFmtId="0" fontId="3" fillId="0" borderId="0" xfId="0" applyFont="1"/>
    <xf numFmtId="0" fontId="2" fillId="2" borderId="0" xfId="0" applyFont="1" applyFill="1"/>
    <xf numFmtId="0" fontId="4" fillId="0" borderId="0" xfId="0" applyFont="1"/>
    <xf numFmtId="0" fontId="2" fillId="5" borderId="0" xfId="0" applyFont="1" applyFill="1"/>
    <xf numFmtId="0" fontId="5" fillId="4" borderId="0" xfId="0" applyFont="1" applyFill="1"/>
    <xf numFmtId="0" fontId="0" fillId="4" borderId="0" xfId="0" applyFill="1"/>
    <xf numFmtId="0" fontId="0" fillId="0" borderId="1" xfId="0" applyBorder="1"/>
    <xf numFmtId="0" fontId="5" fillId="0" borderId="1" xfId="0" applyFont="1" applyBorder="1" applyAlignment="1">
      <alignment horizontal="center"/>
    </xf>
    <xf numFmtId="0" fontId="5" fillId="0" borderId="0" xfId="0" applyFont="1"/>
    <xf numFmtId="0" fontId="4" fillId="6" borderId="0" xfId="0" applyFont="1" applyFill="1" applyAlignment="1">
      <alignment horizontal="left" indent="1"/>
    </xf>
    <xf numFmtId="3" fontId="6" fillId="6" borderId="0" xfId="0" applyNumberFormat="1" applyFont="1" applyFill="1"/>
    <xf numFmtId="0" fontId="4" fillId="7" borderId="0" xfId="0" applyFont="1" applyFill="1" applyAlignment="1">
      <alignment horizontal="left" indent="1"/>
    </xf>
    <xf numFmtId="3" fontId="6" fillId="7" borderId="0" xfId="0" applyNumberFormat="1" applyFont="1" applyFill="1"/>
    <xf numFmtId="0" fontId="4" fillId="8" borderId="0" xfId="0" applyFont="1" applyFill="1" applyAlignment="1">
      <alignment horizontal="left" indent="1"/>
    </xf>
    <xf numFmtId="3" fontId="6" fillId="8" borderId="0" xfId="0" applyNumberFormat="1" applyFont="1" applyFill="1"/>
    <xf numFmtId="0" fontId="4" fillId="9" borderId="0" xfId="0" applyFont="1" applyFill="1" applyAlignment="1">
      <alignment horizontal="left" indent="1"/>
    </xf>
    <xf numFmtId="3" fontId="6" fillId="9" borderId="0" xfId="0" applyNumberFormat="1" applyFont="1" applyFill="1"/>
    <xf numFmtId="0" fontId="4" fillId="10" borderId="0" xfId="0" applyFont="1" applyFill="1" applyAlignment="1">
      <alignment horizontal="left" indent="1"/>
    </xf>
    <xf numFmtId="3" fontId="6" fillId="10" borderId="0" xfId="0" applyNumberFormat="1" applyFont="1" applyFill="1"/>
    <xf numFmtId="0" fontId="5" fillId="3" borderId="1" xfId="0" applyFont="1" applyFill="1" applyBorder="1"/>
    <xf numFmtId="3" fontId="0" fillId="3" borderId="1" xfId="0" applyNumberFormat="1" applyFill="1" applyBorder="1"/>
    <xf numFmtId="0" fontId="4" fillId="11" borderId="0" xfId="0" applyFont="1" applyFill="1" applyAlignment="1">
      <alignment horizontal="left" indent="1"/>
    </xf>
    <xf numFmtId="3" fontId="0" fillId="11" borderId="0" xfId="0" applyNumberFormat="1" applyFill="1"/>
    <xf numFmtId="0" fontId="4" fillId="12" borderId="0" xfId="0" applyFont="1" applyFill="1" applyAlignment="1">
      <alignment horizontal="left" indent="1"/>
    </xf>
    <xf numFmtId="3" fontId="6" fillId="12" borderId="0" xfId="0" applyNumberFormat="1" applyFont="1" applyFill="1"/>
    <xf numFmtId="0" fontId="0" fillId="0" borderId="0" xfId="0"/>
    <xf numFmtId="0" fontId="0" fillId="0" borderId="0" xfId="0" applyAlignment="1">
      <alignment horizontal="center"/>
    </xf>
    <xf numFmtId="2" fontId="0" fillId="0" borderId="0" xfId="0" applyNumberFormat="1"/>
    <xf numFmtId="0" fontId="0" fillId="2" borderId="0" xfId="0" applyFill="1" applyAlignment="1">
      <alignment horizontal="center"/>
    </xf>
    <xf numFmtId="0" fontId="2" fillId="0" borderId="0" xfId="0" applyFont="1" applyAlignment="1">
      <alignment horizontal="center"/>
    </xf>
    <xf numFmtId="1" fontId="2" fillId="0" borderId="0" xfId="0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23" fillId="0" borderId="0" xfId="805"/>
    <xf numFmtId="1" fontId="23" fillId="0" borderId="0" xfId="805" applyNumberFormat="1"/>
    <xf numFmtId="0" fontId="2" fillId="0" borderId="0" xfId="805" applyFont="1"/>
    <xf numFmtId="0" fontId="23" fillId="66" borderId="0" xfId="805" applyFill="1"/>
    <xf numFmtId="0" fontId="23" fillId="0" borderId="0" xfId="805" applyAlignment="1">
      <alignment horizontal="left"/>
    </xf>
    <xf numFmtId="0" fontId="57" fillId="66" borderId="0" xfId="805" applyFont="1" applyFill="1"/>
    <xf numFmtId="4" fontId="0" fillId="0" borderId="0" xfId="0" applyNumberFormat="1"/>
    <xf numFmtId="169" fontId="0" fillId="0" borderId="0" xfId="0" applyNumberFormat="1"/>
    <xf numFmtId="169" fontId="6" fillId="6" borderId="0" xfId="0" applyNumberFormat="1" applyFont="1" applyFill="1"/>
    <xf numFmtId="169" fontId="6" fillId="7" borderId="0" xfId="0" applyNumberFormat="1" applyFont="1" applyFill="1"/>
    <xf numFmtId="169" fontId="6" fillId="8" borderId="0" xfId="0" applyNumberFormat="1" applyFont="1" applyFill="1"/>
    <xf numFmtId="169" fontId="0" fillId="11" borderId="0" xfId="0" applyNumberFormat="1" applyFill="1"/>
    <xf numFmtId="169" fontId="6" fillId="9" borderId="0" xfId="0" applyNumberFormat="1" applyFont="1" applyFill="1"/>
    <xf numFmtId="169" fontId="6" fillId="10" borderId="0" xfId="0" applyNumberFormat="1" applyFont="1" applyFill="1"/>
    <xf numFmtId="169" fontId="6" fillId="12" borderId="0" xfId="0" applyNumberFormat="1" applyFont="1" applyFill="1"/>
    <xf numFmtId="0" fontId="57" fillId="66" borderId="0" xfId="0" applyFont="1" applyFill="1"/>
    <xf numFmtId="0" fontId="0" fillId="66" borderId="0" xfId="0" applyFill="1"/>
    <xf numFmtId="0" fontId="23" fillId="0" borderId="0" xfId="0" applyFont="1"/>
    <xf numFmtId="1" fontId="0" fillId="0" borderId="0" xfId="0" applyNumberFormat="1"/>
    <xf numFmtId="0" fontId="57" fillId="67" borderId="0" xfId="0" applyFont="1" applyFill="1"/>
    <xf numFmtId="0" fontId="0" fillId="67" borderId="0" xfId="0" applyFill="1"/>
    <xf numFmtId="0" fontId="60" fillId="67" borderId="0" xfId="0" applyFont="1" applyFill="1"/>
    <xf numFmtId="0" fontId="61" fillId="66" borderId="0" xfId="0" applyFont="1" applyFill="1"/>
    <xf numFmtId="0" fontId="6" fillId="66" borderId="0" xfId="0" applyFont="1" applyFill="1"/>
    <xf numFmtId="0" fontId="6" fillId="0" borderId="0" xfId="0" applyFont="1" applyAlignment="1">
      <alignment horizontal="center"/>
    </xf>
    <xf numFmtId="0" fontId="6" fillId="0" borderId="0" xfId="0" applyFont="1"/>
    <xf numFmtId="0" fontId="64" fillId="0" borderId="0" xfId="0" applyFont="1"/>
    <xf numFmtId="0" fontId="65" fillId="0" borderId="1" xfId="0" applyFont="1" applyBorder="1" applyAlignment="1">
      <alignment horizontal="center"/>
    </xf>
    <xf numFmtId="3" fontId="64" fillId="0" borderId="0" xfId="0" applyNumberFormat="1" applyFont="1"/>
    <xf numFmtId="3" fontId="66" fillId="6" borderId="0" xfId="0" applyNumberFormat="1" applyFont="1" applyFill="1"/>
    <xf numFmtId="3" fontId="66" fillId="7" borderId="0" xfId="0" applyNumberFormat="1" applyFont="1" applyFill="1"/>
    <xf numFmtId="3" fontId="66" fillId="8" borderId="0" xfId="0" applyNumberFormat="1" applyFont="1" applyFill="1"/>
    <xf numFmtId="3" fontId="64" fillId="11" borderId="0" xfId="0" applyNumberFormat="1" applyFont="1" applyFill="1"/>
    <xf numFmtId="3" fontId="66" fillId="9" borderId="0" xfId="0" applyNumberFormat="1" applyFont="1" applyFill="1"/>
    <xf numFmtId="3" fontId="66" fillId="10" borderId="0" xfId="0" applyNumberFormat="1" applyFont="1" applyFill="1"/>
    <xf numFmtId="3" fontId="66" fillId="12" borderId="0" xfId="0" applyNumberFormat="1" applyFont="1" applyFill="1"/>
    <xf numFmtId="3" fontId="64" fillId="3" borderId="1" xfId="0" applyNumberFormat="1" applyFont="1" applyFill="1" applyBorder="1"/>
    <xf numFmtId="169" fontId="64" fillId="0" borderId="0" xfId="0" applyNumberFormat="1" applyFont="1"/>
    <xf numFmtId="169" fontId="66" fillId="6" borderId="0" xfId="0" applyNumberFormat="1" applyFont="1" applyFill="1"/>
    <xf numFmtId="169" fontId="66" fillId="7" borderId="0" xfId="0" applyNumberFormat="1" applyFont="1" applyFill="1"/>
    <xf numFmtId="169" fontId="66" fillId="8" borderId="0" xfId="0" applyNumberFormat="1" applyFont="1" applyFill="1"/>
    <xf numFmtId="169" fontId="64" fillId="11" borderId="0" xfId="0" applyNumberFormat="1" applyFont="1" applyFill="1"/>
    <xf numFmtId="169" fontId="66" fillId="9" borderId="0" xfId="0" applyNumberFormat="1" applyFont="1" applyFill="1"/>
    <xf numFmtId="169" fontId="66" fillId="10" borderId="0" xfId="0" applyNumberFormat="1" applyFont="1" applyFill="1"/>
    <xf numFmtId="169" fontId="66" fillId="12" borderId="0" xfId="0" applyNumberFormat="1" applyFont="1" applyFill="1"/>
    <xf numFmtId="0" fontId="64" fillId="4" borderId="0" xfId="0" applyFont="1" applyFill="1"/>
    <xf numFmtId="169" fontId="21" fillId="11" borderId="0" xfId="0" applyNumberFormat="1" applyFont="1" applyFill="1"/>
    <xf numFmtId="169" fontId="67" fillId="11" borderId="0" xfId="0" applyNumberFormat="1" applyFont="1" applyFill="1"/>
    <xf numFmtId="4" fontId="21" fillId="0" borderId="0" xfId="0" applyNumberFormat="1" applyFont="1"/>
    <xf numFmtId="0" fontId="21" fillId="0" borderId="0" xfId="0" applyFont="1"/>
    <xf numFmtId="3" fontId="21" fillId="11" borderId="0" xfId="0" applyNumberFormat="1" applyFont="1" applyFill="1"/>
    <xf numFmtId="3" fontId="67" fillId="11" borderId="0" xfId="0" applyNumberFormat="1" applyFont="1" applyFill="1"/>
    <xf numFmtId="0" fontId="0" fillId="7" borderId="24" xfId="0" applyFill="1" applyBorder="1"/>
    <xf numFmtId="0" fontId="0" fillId="7" borderId="1" xfId="0" applyFill="1" applyBorder="1"/>
    <xf numFmtId="0" fontId="21" fillId="7" borderId="1" xfId="0" applyFont="1" applyFill="1" applyBorder="1"/>
    <xf numFmtId="3" fontId="68" fillId="0" borderId="0" xfId="0" applyNumberFormat="1" applyFont="1"/>
    <xf numFmtId="0" fontId="5" fillId="10" borderId="0" xfId="0" applyFont="1" applyFill="1" applyAlignment="1">
      <alignment horizontal="left"/>
    </xf>
    <xf numFmtId="0" fontId="5" fillId="12" borderId="0" xfId="0" applyFont="1" applyFill="1" applyAlignment="1">
      <alignment horizontal="left"/>
    </xf>
    <xf numFmtId="11" fontId="23" fillId="0" borderId="0" xfId="805" applyNumberFormat="1"/>
    <xf numFmtId="0" fontId="5" fillId="0" borderId="1" xfId="0" applyFont="1" applyBorder="1"/>
    <xf numFmtId="3" fontId="0" fillId="0" borderId="1" xfId="0" applyNumberFormat="1" applyBorder="1"/>
    <xf numFmtId="0" fontId="5" fillId="0" borderId="0" xfId="0" applyFont="1" applyBorder="1"/>
    <xf numFmtId="3" fontId="0" fillId="0" borderId="0" xfId="0" applyNumberFormat="1" applyBorder="1"/>
    <xf numFmtId="0" fontId="23" fillId="0" borderId="0" xfId="62060"/>
    <xf numFmtId="2" fontId="23" fillId="0" borderId="0" xfId="62060" applyNumberFormat="1"/>
    <xf numFmtId="0" fontId="71" fillId="0" borderId="0" xfId="62061"/>
    <xf numFmtId="0" fontId="72" fillId="69" borderId="25" xfId="62060" applyNumberFormat="1" applyFont="1" applyFill="1" applyBorder="1" applyAlignment="1">
      <alignment horizontal="center"/>
    </xf>
    <xf numFmtId="0" fontId="72" fillId="69" borderId="25" xfId="62060" applyNumberFormat="1" applyFont="1" applyFill="1" applyBorder="1" applyAlignment="1">
      <alignment horizontal="left"/>
    </xf>
    <xf numFmtId="0" fontId="72" fillId="69" borderId="26" xfId="62060" applyNumberFormat="1" applyFont="1" applyFill="1" applyBorder="1" applyAlignment="1">
      <alignment horizontal="center"/>
    </xf>
    <xf numFmtId="0" fontId="73" fillId="69" borderId="25" xfId="62060" applyNumberFormat="1" applyFont="1" applyFill="1" applyBorder="1" applyAlignment="1">
      <alignment horizontal="center"/>
    </xf>
    <xf numFmtId="0" fontId="5" fillId="70" borderId="25" xfId="62060" applyNumberFormat="1" applyFont="1" applyFill="1" applyBorder="1" applyAlignment="1"/>
    <xf numFmtId="0" fontId="23" fillId="70" borderId="25" xfId="62060" applyNumberFormat="1" applyFont="1" applyFill="1" applyBorder="1" applyAlignment="1">
      <alignment horizontal="left"/>
    </xf>
    <xf numFmtId="0" fontId="23" fillId="70" borderId="26" xfId="62060" applyNumberFormat="1" applyFont="1" applyFill="1" applyBorder="1" applyAlignment="1">
      <alignment horizontal="right"/>
    </xf>
    <xf numFmtId="0" fontId="23" fillId="70" borderId="25" xfId="62060" applyNumberFormat="1" applyFont="1" applyFill="1" applyBorder="1" applyAlignment="1">
      <alignment horizontal="center"/>
    </xf>
    <xf numFmtId="2" fontId="45" fillId="0" borderId="0" xfId="62062" applyNumberFormat="1"/>
    <xf numFmtId="0" fontId="5" fillId="0" borderId="0" xfId="62060" applyNumberFormat="1" applyFont="1" applyFill="1" applyBorder="1" applyAlignment="1"/>
    <xf numFmtId="2" fontId="5" fillId="0" borderId="0" xfId="62060" applyNumberFormat="1" applyFont="1" applyFill="1" applyBorder="1" applyAlignment="1"/>
    <xf numFmtId="0" fontId="23" fillId="0" borderId="0" xfId="62060" applyNumberFormat="1" applyFont="1" applyFill="1" applyBorder="1" applyAlignment="1">
      <alignment horizontal="left"/>
    </xf>
    <xf numFmtId="0" fontId="23" fillId="0" borderId="27" xfId="62060" applyNumberFormat="1" applyFont="1" applyFill="1" applyBorder="1" applyAlignment="1">
      <alignment horizontal="right"/>
    </xf>
    <xf numFmtId="0" fontId="23" fillId="0" borderId="0" xfId="62060" applyNumberFormat="1" applyFont="1" applyFill="1" applyBorder="1" applyAlignment="1">
      <alignment horizontal="center"/>
    </xf>
    <xf numFmtId="0" fontId="45" fillId="0" borderId="0" xfId="62062"/>
    <xf numFmtId="0" fontId="5" fillId="70" borderId="24" xfId="62060" applyNumberFormat="1" applyFont="1" applyFill="1" applyBorder="1" applyAlignment="1"/>
    <xf numFmtId="0" fontId="23" fillId="70" borderId="24" xfId="62060" applyNumberFormat="1" applyFont="1" applyFill="1" applyBorder="1" applyAlignment="1">
      <alignment horizontal="left"/>
    </xf>
    <xf numFmtId="0" fontId="23" fillId="70" borderId="28" xfId="62060" applyNumberFormat="1" applyFont="1" applyFill="1" applyBorder="1" applyAlignment="1">
      <alignment horizontal="right"/>
    </xf>
    <xf numFmtId="0" fontId="23" fillId="70" borderId="24" xfId="62060" applyNumberFormat="1" applyFont="1" applyFill="1" applyBorder="1" applyAlignment="1">
      <alignment horizontal="center"/>
    </xf>
    <xf numFmtId="0" fontId="5" fillId="0" borderId="1" xfId="62060" applyNumberFormat="1" applyFont="1" applyFill="1" applyBorder="1" applyAlignment="1"/>
    <xf numFmtId="0" fontId="5" fillId="0" borderId="1" xfId="62060" applyNumberFormat="1" applyFont="1" applyFill="1" applyBorder="1" applyAlignment="1">
      <alignment horizontal="right"/>
    </xf>
    <xf numFmtId="0" fontId="23" fillId="0" borderId="1" xfId="62060" applyNumberFormat="1" applyFont="1" applyFill="1" applyBorder="1" applyAlignment="1">
      <alignment horizontal="left"/>
    </xf>
    <xf numFmtId="0" fontId="23" fillId="0" borderId="29" xfId="62060" applyNumberFormat="1" applyFont="1" applyFill="1" applyBorder="1" applyAlignment="1">
      <alignment horizontal="right"/>
    </xf>
    <xf numFmtId="0" fontId="23" fillId="0" borderId="1" xfId="62060" applyNumberFormat="1" applyFont="1" applyFill="1" applyBorder="1" applyAlignment="1">
      <alignment horizontal="center"/>
    </xf>
    <xf numFmtId="0" fontId="5" fillId="70" borderId="24" xfId="62060" applyNumberFormat="1" applyFont="1" applyFill="1" applyBorder="1" applyAlignment="1">
      <alignment horizontal="right"/>
    </xf>
    <xf numFmtId="0" fontId="5" fillId="70" borderId="24" xfId="62060" applyNumberFormat="1" applyFont="1" applyFill="1" applyBorder="1" applyAlignment="1">
      <alignment horizontal="center"/>
    </xf>
    <xf numFmtId="0" fontId="70" fillId="71" borderId="1" xfId="62060" applyNumberFormat="1" applyFont="1" applyFill="1" applyBorder="1" applyAlignment="1"/>
    <xf numFmtId="0" fontId="23" fillId="0" borderId="30" xfId="62060" applyNumberFormat="1" applyFont="1" applyFill="1" applyBorder="1" applyAlignment="1">
      <alignment horizontal="left"/>
    </xf>
    <xf numFmtId="2" fontId="74" fillId="0" borderId="0" xfId="62060" applyNumberFormat="1" applyFont="1"/>
    <xf numFmtId="0" fontId="5" fillId="70" borderId="31" xfId="62060" applyNumberFormat="1" applyFont="1" applyFill="1" applyBorder="1" applyAlignment="1"/>
    <xf numFmtId="0" fontId="5" fillId="72" borderId="31" xfId="62060" applyNumberFormat="1" applyFont="1" applyFill="1" applyBorder="1" applyAlignment="1"/>
    <xf numFmtId="0" fontId="5" fillId="70" borderId="32" xfId="62060" applyNumberFormat="1" applyFont="1" applyFill="1" applyBorder="1" applyAlignment="1"/>
    <xf numFmtId="170" fontId="5" fillId="71" borderId="0" xfId="62060" applyNumberFormat="1" applyFont="1" applyFill="1" applyBorder="1" applyAlignment="1"/>
    <xf numFmtId="0" fontId="5" fillId="0" borderId="33" xfId="62060" applyNumberFormat="1" applyFont="1" applyFill="1" applyBorder="1" applyAlignment="1"/>
    <xf numFmtId="164" fontId="23" fillId="0" borderId="0" xfId="62063" applyNumberFormat="1" applyFont="1" applyFill="1" applyBorder="1" applyAlignment="1"/>
    <xf numFmtId="0" fontId="5" fillId="73" borderId="0" xfId="62060" applyNumberFormat="1" applyFont="1" applyFill="1" applyBorder="1" applyAlignment="1"/>
    <xf numFmtId="170" fontId="5" fillId="74" borderId="0" xfId="62060" applyNumberFormat="1" applyFont="1" applyFill="1" applyBorder="1" applyAlignment="1"/>
    <xf numFmtId="0" fontId="23" fillId="73" borderId="0" xfId="62060" applyNumberFormat="1" applyFont="1" applyFill="1" applyBorder="1" applyAlignment="1">
      <alignment horizontal="left"/>
    </xf>
    <xf numFmtId="0" fontId="23" fillId="73" borderId="27" xfId="62060" applyNumberFormat="1" applyFont="1" applyFill="1" applyBorder="1" applyAlignment="1">
      <alignment horizontal="right"/>
    </xf>
    <xf numFmtId="0" fontId="23" fillId="73" borderId="0" xfId="62060" applyNumberFormat="1" applyFont="1" applyFill="1" applyBorder="1" applyAlignment="1">
      <alignment horizontal="center"/>
    </xf>
    <xf numFmtId="0" fontId="5" fillId="75" borderId="34" xfId="62060" applyNumberFormat="1" applyFont="1" applyFill="1" applyBorder="1" applyAlignment="1"/>
    <xf numFmtId="0" fontId="5" fillId="72" borderId="34" xfId="62060" applyNumberFormat="1" applyFont="1" applyFill="1" applyBorder="1" applyAlignment="1"/>
    <xf numFmtId="0" fontId="23" fillId="75" borderId="34" xfId="62060" applyNumberFormat="1" applyFont="1" applyFill="1" applyBorder="1" applyAlignment="1">
      <alignment horizontal="left"/>
    </xf>
    <xf numFmtId="0" fontId="23" fillId="75" borderId="35" xfId="62060" applyNumberFormat="1" applyFont="1" applyFill="1" applyBorder="1" applyAlignment="1">
      <alignment horizontal="right"/>
    </xf>
    <xf numFmtId="0" fontId="23" fillId="75" borderId="34" xfId="62060" applyNumberFormat="1" applyFont="1" applyFill="1" applyBorder="1" applyAlignment="1">
      <alignment horizontal="center"/>
    </xf>
    <xf numFmtId="170" fontId="23" fillId="0" borderId="0" xfId="62060" applyNumberFormat="1"/>
    <xf numFmtId="1" fontId="23" fillId="0" borderId="0" xfId="62060" applyNumberFormat="1"/>
    <xf numFmtId="0" fontId="57" fillId="76" borderId="36" xfId="62060" applyNumberFormat="1" applyFont="1" applyFill="1" applyBorder="1" applyAlignment="1"/>
    <xf numFmtId="1" fontId="57" fillId="76" borderId="36" xfId="62060" applyNumberFormat="1" applyFont="1" applyFill="1" applyBorder="1" applyAlignment="1">
      <alignment horizontal="right"/>
    </xf>
    <xf numFmtId="0" fontId="5" fillId="77" borderId="37" xfId="62060" applyNumberFormat="1" applyFont="1" applyFill="1" applyBorder="1" applyAlignment="1"/>
    <xf numFmtId="170" fontId="23" fillId="78" borderId="37" xfId="62060" applyNumberFormat="1" applyFont="1" applyFill="1" applyBorder="1" applyAlignment="1"/>
    <xf numFmtId="0" fontId="75" fillId="0" borderId="0" xfId="62060" applyFont="1"/>
    <xf numFmtId="170" fontId="74" fillId="78" borderId="37" xfId="62060" applyNumberFormat="1" applyFont="1" applyFill="1" applyBorder="1" applyAlignment="1"/>
    <xf numFmtId="171" fontId="23" fillId="0" borderId="0" xfId="62060" applyNumberFormat="1"/>
    <xf numFmtId="0" fontId="57" fillId="79" borderId="36" xfId="62060" applyNumberFormat="1" applyFont="1" applyFill="1" applyBorder="1" applyAlignment="1"/>
    <xf numFmtId="0" fontId="5" fillId="79" borderId="36" xfId="62060" applyNumberFormat="1" applyFont="1" applyFill="1" applyBorder="1" applyAlignment="1"/>
    <xf numFmtId="0" fontId="57" fillId="79" borderId="38" xfId="62060" applyNumberFormat="1" applyFont="1" applyFill="1" applyBorder="1" applyAlignment="1"/>
    <xf numFmtId="1" fontId="57" fillId="79" borderId="38" xfId="62060" applyNumberFormat="1" applyFont="1" applyFill="1" applyBorder="1" applyAlignment="1"/>
    <xf numFmtId="0" fontId="5" fillId="0" borderId="0" xfId="62060" applyNumberFormat="1" applyFont="1" applyBorder="1" applyAlignment="1"/>
    <xf numFmtId="170" fontId="23" fillId="0" borderId="0" xfId="62060" applyNumberFormat="1" applyFont="1" applyBorder="1" applyAlignment="1"/>
    <xf numFmtId="0" fontId="5" fillId="77" borderId="0" xfId="62060" applyNumberFormat="1" applyFont="1" applyFill="1" applyBorder="1" applyAlignment="1"/>
    <xf numFmtId="170" fontId="23" fillId="77" borderId="0" xfId="62060" applyNumberFormat="1" applyFont="1" applyFill="1" applyBorder="1" applyAlignment="1"/>
    <xf numFmtId="0" fontId="5" fillId="77" borderId="39" xfId="62060" applyNumberFormat="1" applyFont="1" applyFill="1" applyBorder="1" applyAlignment="1"/>
    <xf numFmtId="170" fontId="5" fillId="77" borderId="39" xfId="62060" applyNumberFormat="1" applyFont="1" applyFill="1" applyBorder="1" applyAlignment="1"/>
    <xf numFmtId="0" fontId="71" fillId="0" borderId="0" xfId="62061" applyFill="1"/>
    <xf numFmtId="0" fontId="23" fillId="0" borderId="0" xfId="62060" applyNumberFormat="1" applyFont="1" applyFill="1" applyBorder="1" applyAlignment="1"/>
    <xf numFmtId="1" fontId="23" fillId="0" borderId="0" xfId="62060" applyNumberFormat="1" applyFont="1" applyFill="1" applyBorder="1" applyAlignment="1"/>
    <xf numFmtId="0" fontId="23" fillId="0" borderId="0" xfId="62060" applyFill="1"/>
    <xf numFmtId="0" fontId="57" fillId="80" borderId="36" xfId="62060" applyNumberFormat="1" applyFont="1" applyFill="1" applyBorder="1" applyAlignment="1"/>
    <xf numFmtId="1" fontId="57" fillId="80" borderId="36" xfId="62060" applyNumberFormat="1" applyFont="1" applyFill="1" applyBorder="1" applyAlignment="1">
      <alignment horizontal="right"/>
    </xf>
    <xf numFmtId="0" fontId="23" fillId="77" borderId="37" xfId="62060" applyNumberFormat="1" applyFont="1" applyFill="1" applyBorder="1" applyAlignment="1">
      <alignment horizontal="right"/>
    </xf>
    <xf numFmtId="0" fontId="57" fillId="81" borderId="0" xfId="62060" applyFont="1" applyFill="1"/>
    <xf numFmtId="0" fontId="23" fillId="81" borderId="0" xfId="62060" applyFill="1"/>
    <xf numFmtId="0" fontId="5" fillId="82" borderId="36" xfId="62060" applyNumberFormat="1" applyFont="1" applyFill="1" applyBorder="1" applyAlignment="1"/>
    <xf numFmtId="0" fontId="5" fillId="82" borderId="38" xfId="62060" applyNumberFormat="1" applyFont="1" applyFill="1" applyBorder="1" applyAlignment="1"/>
    <xf numFmtId="1" fontId="5" fillId="82" borderId="38" xfId="62060" applyNumberFormat="1" applyFont="1" applyFill="1" applyBorder="1" applyAlignment="1"/>
    <xf numFmtId="0" fontId="5" fillId="83" borderId="39" xfId="62060" applyNumberFormat="1" applyFont="1" applyFill="1" applyBorder="1" applyAlignment="1"/>
    <xf numFmtId="170" fontId="23" fillId="83" borderId="39" xfId="62060" applyNumberFormat="1" applyFont="1" applyFill="1" applyBorder="1" applyAlignment="1"/>
    <xf numFmtId="0" fontId="23" fillId="83" borderId="0" xfId="62060" applyNumberFormat="1" applyFont="1" applyFill="1" applyBorder="1" applyAlignment="1"/>
    <xf numFmtId="1" fontId="57" fillId="82" borderId="38" xfId="62060" applyNumberFormat="1" applyFont="1" applyFill="1" applyBorder="1" applyAlignment="1"/>
    <xf numFmtId="0" fontId="5" fillId="83" borderId="0" xfId="62060" applyNumberFormat="1" applyFont="1" applyFill="1" applyBorder="1" applyAlignment="1"/>
    <xf numFmtId="0" fontId="77" fillId="0" borderId="0" xfId="62061" applyFont="1"/>
    <xf numFmtId="0" fontId="5" fillId="84" borderId="36" xfId="62060" applyNumberFormat="1" applyFont="1" applyFill="1" applyBorder="1" applyAlignment="1"/>
    <xf numFmtId="1" fontId="5" fillId="84" borderId="36" xfId="62060" applyNumberFormat="1" applyFont="1" applyFill="1" applyBorder="1" applyAlignment="1">
      <alignment horizontal="right"/>
    </xf>
    <xf numFmtId="0" fontId="5" fillId="83" borderId="36" xfId="62060" applyNumberFormat="1" applyFont="1" applyFill="1" applyBorder="1" applyAlignment="1"/>
    <xf numFmtId="0" fontId="79" fillId="83" borderId="36" xfId="62061" applyFont="1" applyFill="1" applyBorder="1"/>
    <xf numFmtId="1" fontId="79" fillId="77" borderId="0" xfId="62061" applyNumberFormat="1" applyFont="1" applyFill="1" applyBorder="1"/>
    <xf numFmtId="0" fontId="79" fillId="0" borderId="0" xfId="62061" applyFont="1"/>
    <xf numFmtId="0" fontId="79" fillId="77" borderId="0" xfId="62061" applyFont="1" applyFill="1"/>
    <xf numFmtId="0" fontId="79" fillId="77" borderId="0" xfId="62061" applyFont="1" applyFill="1" applyBorder="1"/>
    <xf numFmtId="0" fontId="23" fillId="0" borderId="0" xfId="62060" applyBorder="1"/>
    <xf numFmtId="0" fontId="71" fillId="0" borderId="0" xfId="62061" applyBorder="1"/>
    <xf numFmtId="0" fontId="5" fillId="77" borderId="1" xfId="62060" applyNumberFormat="1" applyFont="1" applyFill="1" applyBorder="1" applyAlignment="1"/>
    <xf numFmtId="0" fontId="79" fillId="77" borderId="1" xfId="62061" applyFont="1" applyFill="1" applyBorder="1"/>
    <xf numFmtId="0" fontId="71" fillId="0" borderId="0" xfId="62061" applyFont="1" applyBorder="1"/>
    <xf numFmtId="0" fontId="71" fillId="0" borderId="1" xfId="62061" applyBorder="1"/>
    <xf numFmtId="0" fontId="71" fillId="0" borderId="1" xfId="62061" applyFont="1" applyBorder="1"/>
    <xf numFmtId="0" fontId="5" fillId="0" borderId="0" xfId="62060" applyFont="1"/>
    <xf numFmtId="0" fontId="5" fillId="66" borderId="0" xfId="62060" applyFont="1" applyFill="1"/>
    <xf numFmtId="0" fontId="23" fillId="66" borderId="0" xfId="62060" applyFill="1"/>
    <xf numFmtId="0" fontId="71" fillId="66" borderId="0" xfId="62061" applyFill="1"/>
    <xf numFmtId="0" fontId="80" fillId="0" borderId="0" xfId="62060" applyFont="1"/>
    <xf numFmtId="0" fontId="81" fillId="85" borderId="36" xfId="62060" applyNumberFormat="1" applyFont="1" applyFill="1" applyBorder="1" applyAlignment="1"/>
    <xf numFmtId="0" fontId="82" fillId="0" borderId="0" xfId="62060" applyFont="1"/>
    <xf numFmtId="0" fontId="83" fillId="0" borderId="0" xfId="62061" applyFont="1"/>
    <xf numFmtId="0" fontId="81" fillId="85" borderId="38" xfId="62060" applyNumberFormat="1" applyFont="1" applyFill="1" applyBorder="1" applyAlignment="1"/>
    <xf numFmtId="1" fontId="81" fillId="85" borderId="38" xfId="62060" applyNumberFormat="1" applyFont="1" applyFill="1" applyBorder="1" applyAlignment="1"/>
    <xf numFmtId="0" fontId="81" fillId="0" borderId="36" xfId="62060" applyNumberFormat="1" applyFont="1" applyBorder="1" applyAlignment="1"/>
    <xf numFmtId="0" fontId="71" fillId="0" borderId="36" xfId="62061" applyBorder="1"/>
    <xf numFmtId="0" fontId="81" fillId="77" borderId="0" xfId="62060" applyNumberFormat="1" applyFont="1" applyFill="1" applyBorder="1" applyAlignment="1"/>
    <xf numFmtId="0" fontId="81" fillId="0" borderId="1" xfId="62060" applyNumberFormat="1" applyFont="1" applyBorder="1" applyAlignment="1"/>
    <xf numFmtId="0" fontId="84" fillId="86" borderId="0" xfId="62061" applyFont="1" applyFill="1"/>
    <xf numFmtId="0" fontId="71" fillId="8" borderId="0" xfId="62061" applyFill="1"/>
    <xf numFmtId="0" fontId="71" fillId="3" borderId="0" xfId="62061" applyFill="1"/>
    <xf numFmtId="0" fontId="85" fillId="0" borderId="0" xfId="62061" applyFont="1"/>
    <xf numFmtId="0" fontId="63" fillId="0" borderId="0" xfId="62061" applyFont="1" applyAlignment="1">
      <alignment horizontal="right" vertical="center"/>
    </xf>
    <xf numFmtId="0" fontId="69" fillId="68" borderId="0" xfId="0" applyFont="1" applyFill="1"/>
    <xf numFmtId="0" fontId="0" fillId="68" borderId="0" xfId="0" applyFill="1"/>
    <xf numFmtId="0" fontId="86" fillId="0" borderId="0" xfId="0" applyFont="1"/>
    <xf numFmtId="0" fontId="87" fillId="87" borderId="0" xfId="805" applyFont="1" applyFill="1"/>
    <xf numFmtId="0" fontId="23" fillId="87" borderId="0" xfId="805" applyFill="1"/>
    <xf numFmtId="0" fontId="0" fillId="0" borderId="0" xfId="0" pivotButton="1"/>
    <xf numFmtId="0" fontId="0" fillId="0" borderId="0" xfId="0" applyNumberFormat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0" fontId="5" fillId="0" borderId="0" xfId="0" applyFont="1" applyFill="1" applyAlignment="1">
      <alignment horizontal="left"/>
    </xf>
    <xf numFmtId="3" fontId="6" fillId="0" borderId="0" xfId="0" applyNumberFormat="1" applyFont="1" applyFill="1"/>
    <xf numFmtId="0" fontId="0" fillId="0" borderId="0" xfId="0" applyAlignment="1">
      <alignment horizontal="right"/>
    </xf>
    <xf numFmtId="172" fontId="0" fillId="0" borderId="0" xfId="0" applyNumberFormat="1"/>
    <xf numFmtId="0" fontId="5" fillId="0" borderId="40" xfId="62060" applyFont="1" applyBorder="1" applyAlignment="1">
      <alignment horizontal="center"/>
    </xf>
    <xf numFmtId="49" fontId="5" fillId="0" borderId="40" xfId="62060" applyNumberFormat="1" applyFont="1" applyBorder="1" applyAlignment="1">
      <alignment horizontal="center"/>
    </xf>
    <xf numFmtId="0" fontId="23" fillId="0" borderId="0" xfId="62060" applyAlignment="1">
      <alignment horizontal="center"/>
    </xf>
    <xf numFmtId="0" fontId="88" fillId="0" borderId="0" xfId="62060" applyFont="1" applyFill="1"/>
    <xf numFmtId="0" fontId="23" fillId="0" borderId="0" xfId="62060" applyFill="1" applyAlignment="1">
      <alignment horizontal="center"/>
    </xf>
    <xf numFmtId="1" fontId="23" fillId="71" borderId="0" xfId="62060" applyNumberFormat="1" applyFill="1"/>
    <xf numFmtId="0" fontId="18" fillId="88" borderId="0" xfId="62061" applyFont="1" applyFill="1"/>
    <xf numFmtId="0" fontId="71" fillId="88" borderId="0" xfId="62061" applyFill="1"/>
    <xf numFmtId="0" fontId="21" fillId="0" borderId="0" xfId="62061" applyFont="1"/>
    <xf numFmtId="0" fontId="84" fillId="0" borderId="0" xfId="62061" applyFont="1"/>
    <xf numFmtId="1" fontId="23" fillId="0" borderId="0" xfId="62060" applyNumberFormat="1" applyFill="1" applyBorder="1"/>
    <xf numFmtId="1" fontId="71" fillId="0" borderId="0" xfId="62061" applyNumberFormat="1"/>
    <xf numFmtId="0" fontId="21" fillId="89" borderId="0" xfId="62061" applyFont="1" applyFill="1"/>
    <xf numFmtId="1" fontId="23" fillId="89" borderId="0" xfId="62060" applyNumberFormat="1" applyFill="1" applyBorder="1"/>
    <xf numFmtId="1" fontId="23" fillId="0" borderId="0" xfId="62060" applyNumberFormat="1" applyBorder="1"/>
    <xf numFmtId="0" fontId="21" fillId="0" borderId="0" xfId="62061" applyFont="1" applyFill="1"/>
    <xf numFmtId="0" fontId="18" fillId="66" borderId="0" xfId="62061" applyFont="1" applyFill="1"/>
    <xf numFmtId="0" fontId="5" fillId="90" borderId="0" xfId="0" applyFont="1" applyFill="1" applyAlignment="1">
      <alignment horizontal="left"/>
    </xf>
    <xf numFmtId="3" fontId="6" fillId="90" borderId="0" xfId="0" applyNumberFormat="1" applyFont="1" applyFill="1"/>
    <xf numFmtId="0" fontId="0" fillId="71" borderId="0" xfId="0" applyFill="1"/>
    <xf numFmtId="0" fontId="5" fillId="91" borderId="0" xfId="0" applyFont="1" applyFill="1"/>
    <xf numFmtId="3" fontId="21" fillId="91" borderId="0" xfId="0" applyNumberFormat="1" applyFont="1" applyFill="1"/>
    <xf numFmtId="0" fontId="89" fillId="71" borderId="0" xfId="62061" applyFont="1" applyFill="1"/>
    <xf numFmtId="0" fontId="21" fillId="71" borderId="0" xfId="62061" applyFont="1" applyFill="1"/>
    <xf numFmtId="6" fontId="71" fillId="0" borderId="0" xfId="62061" applyNumberFormat="1"/>
    <xf numFmtId="169" fontId="6" fillId="0" borderId="0" xfId="0" applyNumberFormat="1" applyFont="1" applyFill="1"/>
    <xf numFmtId="169" fontId="66" fillId="0" borderId="0" xfId="0" applyNumberFormat="1" applyFont="1" applyFill="1"/>
    <xf numFmtId="0" fontId="5" fillId="7" borderId="0" xfId="0" applyFont="1" applyFill="1"/>
    <xf numFmtId="0" fontId="0" fillId="7" borderId="0" xfId="0" applyFill="1"/>
    <xf numFmtId="0" fontId="0" fillId="7" borderId="0" xfId="0" applyFill="1" applyAlignment="1">
      <alignment horizontal="right"/>
    </xf>
    <xf numFmtId="170" fontId="0" fillId="0" borderId="0" xfId="0" applyNumberFormat="1"/>
    <xf numFmtId="0" fontId="21" fillId="0" borderId="0" xfId="0" applyFont="1" applyAlignment="1">
      <alignment horizontal="right"/>
    </xf>
    <xf numFmtId="0" fontId="5" fillId="0" borderId="1" xfId="0" quotePrefix="1" applyFont="1" applyBorder="1" applyAlignment="1">
      <alignment horizontal="center"/>
    </xf>
    <xf numFmtId="0" fontId="90" fillId="0" borderId="0" xfId="62061" applyFont="1"/>
    <xf numFmtId="0" fontId="21" fillId="4" borderId="0" xfId="0" applyFont="1" applyFill="1"/>
    <xf numFmtId="0" fontId="91" fillId="0" borderId="1" xfId="0" quotePrefix="1" applyFont="1" applyBorder="1" applyAlignment="1">
      <alignment horizontal="center"/>
    </xf>
    <xf numFmtId="3" fontId="92" fillId="0" borderId="0" xfId="0" applyNumberFormat="1" applyFont="1"/>
    <xf numFmtId="3" fontId="92" fillId="3" borderId="1" xfId="0" applyNumberFormat="1" applyFont="1" applyFill="1" applyBorder="1"/>
    <xf numFmtId="0" fontId="91" fillId="90" borderId="0" xfId="0" applyFont="1" applyFill="1"/>
    <xf numFmtId="3" fontId="93" fillId="90" borderId="0" xfId="0" applyNumberFormat="1" applyFont="1" applyFill="1"/>
    <xf numFmtId="38" fontId="71" fillId="0" borderId="0" xfId="62061" applyNumberFormat="1"/>
    <xf numFmtId="10" fontId="0" fillId="0" borderId="0" xfId="62064" applyNumberFormat="1" applyFont="1"/>
    <xf numFmtId="1" fontId="0" fillId="0" borderId="0" xfId="0" applyNumberFormat="1" applyAlignment="1">
      <alignment horizontal="center"/>
    </xf>
    <xf numFmtId="0" fontId="0" fillId="7" borderId="31" xfId="0" applyFill="1" applyBorder="1"/>
    <xf numFmtId="1" fontId="0" fillId="7" borderId="31" xfId="0" applyNumberFormat="1" applyFill="1" applyBorder="1"/>
    <xf numFmtId="3" fontId="23" fillId="0" borderId="0" xfId="25469" applyNumberFormat="1"/>
    <xf numFmtId="0" fontId="18" fillId="88" borderId="0" xfId="0" applyFont="1" applyFill="1"/>
    <xf numFmtId="0" fontId="0" fillId="88" borderId="0" xfId="0" applyFill="1"/>
    <xf numFmtId="0" fontId="84" fillId="0" borderId="0" xfId="0" applyFont="1"/>
    <xf numFmtId="0" fontId="21" fillId="89" borderId="0" xfId="0" applyFont="1" applyFill="1"/>
    <xf numFmtId="0" fontId="21" fillId="0" borderId="0" xfId="0" applyFont="1" applyFill="1"/>
    <xf numFmtId="0" fontId="18" fillId="66" borderId="0" xfId="0" applyFont="1" applyFill="1"/>
    <xf numFmtId="0" fontId="94" fillId="0" borderId="0" xfId="0" applyFont="1" applyFill="1"/>
    <xf numFmtId="0" fontId="95" fillId="92" borderId="1" xfId="0" applyFont="1" applyFill="1" applyBorder="1"/>
    <xf numFmtId="0" fontId="0" fillId="92" borderId="1" xfId="0" applyFill="1" applyBorder="1" applyAlignment="1">
      <alignment horizontal="center"/>
    </xf>
    <xf numFmtId="0" fontId="0" fillId="92" borderId="1" xfId="0" applyFill="1" applyBorder="1"/>
    <xf numFmtId="0" fontId="0" fillId="93" borderId="41" xfId="0" applyFont="1" applyFill="1" applyBorder="1"/>
    <xf numFmtId="173" fontId="0" fillId="93" borderId="41" xfId="62065" applyNumberFormat="1" applyFont="1" applyFill="1" applyBorder="1" applyAlignment="1"/>
    <xf numFmtId="0" fontId="0" fillId="93" borderId="41" xfId="0" applyFill="1" applyBorder="1"/>
    <xf numFmtId="173" fontId="0" fillId="93" borderId="41" xfId="0" applyNumberFormat="1" applyFill="1" applyBorder="1"/>
    <xf numFmtId="173" fontId="0" fillId="0" borderId="0" xfId="0" applyNumberFormat="1"/>
    <xf numFmtId="0" fontId="0" fillId="94" borderId="41" xfId="0" applyFill="1" applyBorder="1"/>
    <xf numFmtId="173" fontId="0" fillId="94" borderId="41" xfId="0" applyNumberFormat="1" applyFill="1" applyBorder="1"/>
    <xf numFmtId="0" fontId="0" fillId="11" borderId="41" xfId="0" applyFont="1" applyFill="1" applyBorder="1"/>
    <xf numFmtId="173" fontId="0" fillId="11" borderId="41" xfId="0" applyNumberFormat="1" applyFont="1" applyFill="1" applyBorder="1"/>
    <xf numFmtId="0" fontId="0" fillId="11" borderId="41" xfId="0" applyFill="1" applyBorder="1"/>
    <xf numFmtId="0" fontId="0" fillId="3" borderId="41" xfId="0" applyFill="1" applyBorder="1"/>
    <xf numFmtId="173" fontId="0" fillId="3" borderId="41" xfId="0" applyNumberFormat="1" applyFill="1" applyBorder="1"/>
    <xf numFmtId="0" fontId="0" fillId="95" borderId="41" xfId="0" applyFill="1" applyBorder="1"/>
    <xf numFmtId="173" fontId="0" fillId="95" borderId="41" xfId="62065" applyNumberFormat="1" applyFont="1" applyFill="1" applyBorder="1"/>
    <xf numFmtId="0" fontId="21" fillId="7" borderId="24" xfId="0" applyFont="1" applyFill="1" applyBorder="1" applyAlignment="1">
      <alignment horizontal="center"/>
    </xf>
    <xf numFmtId="0" fontId="0" fillId="93" borderId="41" xfId="0" applyFill="1" applyBorder="1" applyAlignment="1">
      <alignment horizontal="center" vertical="center"/>
    </xf>
    <xf numFmtId="0" fontId="0" fillId="94" borderId="41" xfId="0" applyFill="1" applyBorder="1" applyAlignment="1">
      <alignment horizontal="center" vertical="center"/>
    </xf>
    <xf numFmtId="0" fontId="0" fillId="3" borderId="42" xfId="0" applyFill="1" applyBorder="1" applyAlignment="1">
      <alignment horizontal="center" vertical="center"/>
    </xf>
    <xf numFmtId="0" fontId="0" fillId="3" borderId="43" xfId="0" applyFill="1" applyBorder="1" applyAlignment="1">
      <alignment horizontal="center" vertical="center"/>
    </xf>
    <xf numFmtId="0" fontId="0" fillId="3" borderId="44" xfId="0" applyFill="1" applyBorder="1" applyAlignment="1">
      <alignment horizontal="center" vertical="center"/>
    </xf>
  </cellXfs>
  <cellStyles count="62066">
    <cellStyle name="20% - Accent1" xfId="13"/>
    <cellStyle name="20% - Accent2" xfId="14"/>
    <cellStyle name="20% - Accent3" xfId="15"/>
    <cellStyle name="20% - Accent4" xfId="16"/>
    <cellStyle name="20% - Accent5" xfId="17"/>
    <cellStyle name="20% - Accent6" xfId="18"/>
    <cellStyle name="20% - Ênfase1 10" xfId="19"/>
    <cellStyle name="20% - Ênfase1 10 2" xfId="25854"/>
    <cellStyle name="20% - Ênfase1 11" xfId="25855"/>
    <cellStyle name="20% - Ênfase1 11 2" xfId="25856"/>
    <cellStyle name="20% - Ênfase1 12" xfId="25857"/>
    <cellStyle name="20% - Ênfase1 12 2" xfId="25858"/>
    <cellStyle name="20% - Ênfase1 13" xfId="25859"/>
    <cellStyle name="20% - Ênfase1 14" xfId="25860"/>
    <cellStyle name="20% - Ênfase1 2" xfId="20"/>
    <cellStyle name="20% - Ênfase1 2 10" xfId="25861"/>
    <cellStyle name="20% - Ênfase1 2 11" xfId="25862"/>
    <cellStyle name="20% - Ênfase1 2 2" xfId="21"/>
    <cellStyle name="20% - Ênfase1 2 2 2" xfId="22"/>
    <cellStyle name="20% - Ênfase1 2 2 2 2" xfId="23"/>
    <cellStyle name="20% - Ênfase1 2 2 2 2 2" xfId="25863"/>
    <cellStyle name="20% - Ênfase1 2 2 2 3" xfId="24"/>
    <cellStyle name="20% - Ênfase1 2 2 2 3 2" xfId="25864"/>
    <cellStyle name="20% - Ênfase1 2 2 2 4" xfId="25865"/>
    <cellStyle name="20% - Ênfase1 2 2 3" xfId="25"/>
    <cellStyle name="20% - Ênfase1 2 2 3 2" xfId="25866"/>
    <cellStyle name="20% - Ênfase1 2 2 4" xfId="26"/>
    <cellStyle name="20% - Ênfase1 2 2 4 2" xfId="25867"/>
    <cellStyle name="20% - Ênfase1 2 2 5" xfId="25868"/>
    <cellStyle name="20% - Ênfase1 2 2 5 2" xfId="25869"/>
    <cellStyle name="20% - Ênfase1 2 2 6" xfId="25870"/>
    <cellStyle name="20% - Ênfase1 2 3" xfId="27"/>
    <cellStyle name="20% - Ênfase1 2 3 2" xfId="28"/>
    <cellStyle name="20% - Ênfase1 2 3 2 2" xfId="29"/>
    <cellStyle name="20% - Ênfase1 2 3 2 2 2" xfId="25871"/>
    <cellStyle name="20% - Ênfase1 2 3 2 3" xfId="30"/>
    <cellStyle name="20% - Ênfase1 2 3 2 3 2" xfId="25872"/>
    <cellStyle name="20% - Ênfase1 2 3 2 4" xfId="25873"/>
    <cellStyle name="20% - Ênfase1 2 3 3" xfId="31"/>
    <cellStyle name="20% - Ênfase1 2 3 3 2" xfId="25874"/>
    <cellStyle name="20% - Ênfase1 2 3 4" xfId="32"/>
    <cellStyle name="20% - Ênfase1 2 3 4 2" xfId="25875"/>
    <cellStyle name="20% - Ênfase1 2 3 5" xfId="25876"/>
    <cellStyle name="20% - Ênfase1 2 3 5 2" xfId="25877"/>
    <cellStyle name="20% - Ênfase1 2 3 6" xfId="25878"/>
    <cellStyle name="20% - Ênfase1 2 4" xfId="33"/>
    <cellStyle name="20% - Ênfase1 2 4 2" xfId="34"/>
    <cellStyle name="20% - Ênfase1 2 4 2 2" xfId="25879"/>
    <cellStyle name="20% - Ênfase1 2 4 3" xfId="35"/>
    <cellStyle name="20% - Ênfase1 2 4 3 2" xfId="25880"/>
    <cellStyle name="20% - Ênfase1 2 4 4" xfId="25881"/>
    <cellStyle name="20% - Ênfase1 2 5" xfId="36"/>
    <cellStyle name="20% - Ênfase1 2 5 2" xfId="25882"/>
    <cellStyle name="20% - Ênfase1 2 6" xfId="37"/>
    <cellStyle name="20% - Ênfase1 2 6 2" xfId="25883"/>
    <cellStyle name="20% - Ênfase1 2 7" xfId="38"/>
    <cellStyle name="20% - Ênfase1 2 7 2" xfId="25884"/>
    <cellStyle name="20% - Ênfase1 2 8" xfId="25885"/>
    <cellStyle name="20% - Ênfase1 2 9" xfId="25886"/>
    <cellStyle name="20% - Ênfase1 3" xfId="39"/>
    <cellStyle name="20% - Ênfase1 3 2" xfId="40"/>
    <cellStyle name="20% - Ênfase1 3 3" xfId="41"/>
    <cellStyle name="20% - Ênfase1 3 3 2" xfId="42"/>
    <cellStyle name="20% - Ênfase1 3 3 2 2" xfId="25887"/>
    <cellStyle name="20% - Ênfase1 3 3 3" xfId="43"/>
    <cellStyle name="20% - Ênfase1 3 3 3 2" xfId="25888"/>
    <cellStyle name="20% - Ênfase1 3 3 4" xfId="25889"/>
    <cellStyle name="20% - Ênfase1 3 4" xfId="44"/>
    <cellStyle name="20% - Ênfase1 3 4 2" xfId="25890"/>
    <cellStyle name="20% - Ênfase1 3 5" xfId="45"/>
    <cellStyle name="20% - Ênfase1 3 5 2" xfId="25891"/>
    <cellStyle name="20% - Ênfase1 3 6" xfId="25892"/>
    <cellStyle name="20% - Ênfase1 3 6 2" xfId="25893"/>
    <cellStyle name="20% - Ênfase1 3 7" xfId="25894"/>
    <cellStyle name="20% - Ênfase1 4" xfId="46"/>
    <cellStyle name="20% - Ênfase1 4 2" xfId="47"/>
    <cellStyle name="20% - Ênfase1 4 2 2" xfId="48"/>
    <cellStyle name="20% - Ênfase1 4 2 2 2" xfId="25895"/>
    <cellStyle name="20% - Ênfase1 4 2 3" xfId="49"/>
    <cellStyle name="20% - Ênfase1 4 2 3 2" xfId="25896"/>
    <cellStyle name="20% - Ênfase1 4 2 4" xfId="25897"/>
    <cellStyle name="20% - Ênfase1 4 3" xfId="50"/>
    <cellStyle name="20% - Ênfase1 4 3 2" xfId="25898"/>
    <cellStyle name="20% - Ênfase1 4 4" xfId="51"/>
    <cellStyle name="20% - Ênfase1 4 4 2" xfId="25899"/>
    <cellStyle name="20% - Ênfase1 4 5" xfId="25900"/>
    <cellStyle name="20% - Ênfase1 4 5 2" xfId="25901"/>
    <cellStyle name="20% - Ênfase1 4 6" xfId="25902"/>
    <cellStyle name="20% - Ênfase1 5" xfId="52"/>
    <cellStyle name="20% - Ênfase1 5 2" xfId="53"/>
    <cellStyle name="20% - Ênfase1 5 2 2" xfId="54"/>
    <cellStyle name="20% - Ênfase1 5 2 2 2" xfId="25903"/>
    <cellStyle name="20% - Ênfase1 5 2 3" xfId="55"/>
    <cellStyle name="20% - Ênfase1 5 2 3 2" xfId="25904"/>
    <cellStyle name="20% - Ênfase1 5 2 4" xfId="25905"/>
    <cellStyle name="20% - Ênfase1 5 3" xfId="56"/>
    <cellStyle name="20% - Ênfase1 5 3 2" xfId="25906"/>
    <cellStyle name="20% - Ênfase1 5 4" xfId="57"/>
    <cellStyle name="20% - Ênfase1 5 4 2" xfId="25907"/>
    <cellStyle name="20% - Ênfase1 5 5" xfId="25908"/>
    <cellStyle name="20% - Ênfase1 5 5 2" xfId="25909"/>
    <cellStyle name="20% - Ênfase1 5 6" xfId="25910"/>
    <cellStyle name="20% - Ênfase1 6" xfId="58"/>
    <cellStyle name="20% - Ênfase1 6 2" xfId="59"/>
    <cellStyle name="20% - Ênfase1 6 2 2" xfId="60"/>
    <cellStyle name="20% - Ênfase1 6 2 2 2" xfId="25911"/>
    <cellStyle name="20% - Ênfase1 6 2 3" xfId="61"/>
    <cellStyle name="20% - Ênfase1 6 2 3 2" xfId="25912"/>
    <cellStyle name="20% - Ênfase1 6 2 4" xfId="25913"/>
    <cellStyle name="20% - Ênfase1 6 3" xfId="62"/>
    <cellStyle name="20% - Ênfase1 6 3 2" xfId="25914"/>
    <cellStyle name="20% - Ênfase1 6 4" xfId="63"/>
    <cellStyle name="20% - Ênfase1 6 4 2" xfId="25915"/>
    <cellStyle name="20% - Ênfase1 6 5" xfId="25916"/>
    <cellStyle name="20% - Ênfase1 6 5 2" xfId="25917"/>
    <cellStyle name="20% - Ênfase1 6 6" xfId="25918"/>
    <cellStyle name="20% - Ênfase1 7" xfId="64"/>
    <cellStyle name="20% - Ênfase1 8" xfId="65"/>
    <cellStyle name="20% - Ênfase1 8 2" xfId="66"/>
    <cellStyle name="20% - Ênfase1 8 2 2" xfId="25919"/>
    <cellStyle name="20% - Ênfase1 8 3" xfId="67"/>
    <cellStyle name="20% - Ênfase1 8 3 2" xfId="25920"/>
    <cellStyle name="20% - Ênfase1 8 4" xfId="25921"/>
    <cellStyle name="20% - Ênfase1 9" xfId="68"/>
    <cellStyle name="20% - Ênfase1 9 2" xfId="25922"/>
    <cellStyle name="20% - Ênfase2 10" xfId="69"/>
    <cellStyle name="20% - Ênfase2 10 2" xfId="25923"/>
    <cellStyle name="20% - Ênfase2 11" xfId="25924"/>
    <cellStyle name="20% - Ênfase2 11 2" xfId="25925"/>
    <cellStyle name="20% - Ênfase2 12" xfId="25926"/>
    <cellStyle name="20% - Ênfase2 12 2" xfId="25927"/>
    <cellStyle name="20% - Ênfase2 13" xfId="25928"/>
    <cellStyle name="20% - Ênfase2 14" xfId="25929"/>
    <cellStyle name="20% - Ênfase2 2" xfId="70"/>
    <cellStyle name="20% - Ênfase2 2 10" xfId="25930"/>
    <cellStyle name="20% - Ênfase2 2 11" xfId="25931"/>
    <cellStyle name="20% - Ênfase2 2 2" xfId="71"/>
    <cellStyle name="20% - Ênfase2 2 2 2" xfId="72"/>
    <cellStyle name="20% - Ênfase2 2 2 2 2" xfId="73"/>
    <cellStyle name="20% - Ênfase2 2 2 2 2 2" xfId="25932"/>
    <cellStyle name="20% - Ênfase2 2 2 2 3" xfId="74"/>
    <cellStyle name="20% - Ênfase2 2 2 2 3 2" xfId="25933"/>
    <cellStyle name="20% - Ênfase2 2 2 2 4" xfId="25934"/>
    <cellStyle name="20% - Ênfase2 2 2 3" xfId="75"/>
    <cellStyle name="20% - Ênfase2 2 2 3 2" xfId="25935"/>
    <cellStyle name="20% - Ênfase2 2 2 4" xfId="76"/>
    <cellStyle name="20% - Ênfase2 2 2 4 2" xfId="25936"/>
    <cellStyle name="20% - Ênfase2 2 2 5" xfId="25937"/>
    <cellStyle name="20% - Ênfase2 2 2 5 2" xfId="25938"/>
    <cellStyle name="20% - Ênfase2 2 2 6" xfId="25939"/>
    <cellStyle name="20% - Ênfase2 2 3" xfId="77"/>
    <cellStyle name="20% - Ênfase2 2 3 2" xfId="78"/>
    <cellStyle name="20% - Ênfase2 2 3 2 2" xfId="79"/>
    <cellStyle name="20% - Ênfase2 2 3 2 2 2" xfId="25940"/>
    <cellStyle name="20% - Ênfase2 2 3 2 3" xfId="80"/>
    <cellStyle name="20% - Ênfase2 2 3 2 3 2" xfId="25941"/>
    <cellStyle name="20% - Ênfase2 2 3 2 4" xfId="25942"/>
    <cellStyle name="20% - Ênfase2 2 3 3" xfId="81"/>
    <cellStyle name="20% - Ênfase2 2 3 3 2" xfId="25943"/>
    <cellStyle name="20% - Ênfase2 2 3 4" xfId="82"/>
    <cellStyle name="20% - Ênfase2 2 3 4 2" xfId="25944"/>
    <cellStyle name="20% - Ênfase2 2 3 5" xfId="25945"/>
    <cellStyle name="20% - Ênfase2 2 3 5 2" xfId="25946"/>
    <cellStyle name="20% - Ênfase2 2 3 6" xfId="25947"/>
    <cellStyle name="20% - Ênfase2 2 4" xfId="83"/>
    <cellStyle name="20% - Ênfase2 2 4 2" xfId="84"/>
    <cellStyle name="20% - Ênfase2 2 4 2 2" xfId="25948"/>
    <cellStyle name="20% - Ênfase2 2 4 3" xfId="85"/>
    <cellStyle name="20% - Ênfase2 2 4 3 2" xfId="25949"/>
    <cellStyle name="20% - Ênfase2 2 4 4" xfId="25950"/>
    <cellStyle name="20% - Ênfase2 2 5" xfId="86"/>
    <cellStyle name="20% - Ênfase2 2 5 2" xfId="25951"/>
    <cellStyle name="20% - Ênfase2 2 6" xfId="87"/>
    <cellStyle name="20% - Ênfase2 2 6 2" xfId="25952"/>
    <cellStyle name="20% - Ênfase2 2 7" xfId="88"/>
    <cellStyle name="20% - Ênfase2 2 7 2" xfId="25953"/>
    <cellStyle name="20% - Ênfase2 2 8" xfId="25954"/>
    <cellStyle name="20% - Ênfase2 2 9" xfId="25955"/>
    <cellStyle name="20% - Ênfase2 3" xfId="89"/>
    <cellStyle name="20% - Ênfase2 3 2" xfId="90"/>
    <cellStyle name="20% - Ênfase2 3 3" xfId="91"/>
    <cellStyle name="20% - Ênfase2 3 3 2" xfId="92"/>
    <cellStyle name="20% - Ênfase2 3 3 2 2" xfId="25956"/>
    <cellStyle name="20% - Ênfase2 3 3 3" xfId="93"/>
    <cellStyle name="20% - Ênfase2 3 3 3 2" xfId="25957"/>
    <cellStyle name="20% - Ênfase2 3 3 4" xfId="25958"/>
    <cellStyle name="20% - Ênfase2 3 4" xfId="94"/>
    <cellStyle name="20% - Ênfase2 3 4 2" xfId="25959"/>
    <cellStyle name="20% - Ênfase2 3 5" xfId="95"/>
    <cellStyle name="20% - Ênfase2 3 5 2" xfId="25960"/>
    <cellStyle name="20% - Ênfase2 3 6" xfId="25961"/>
    <cellStyle name="20% - Ênfase2 3 6 2" xfId="25962"/>
    <cellStyle name="20% - Ênfase2 3 7" xfId="25963"/>
    <cellStyle name="20% - Ênfase2 4" xfId="96"/>
    <cellStyle name="20% - Ênfase2 4 2" xfId="97"/>
    <cellStyle name="20% - Ênfase2 4 2 2" xfId="98"/>
    <cellStyle name="20% - Ênfase2 4 2 2 2" xfId="25964"/>
    <cellStyle name="20% - Ênfase2 4 2 3" xfId="99"/>
    <cellStyle name="20% - Ênfase2 4 2 3 2" xfId="25965"/>
    <cellStyle name="20% - Ênfase2 4 2 4" xfId="25966"/>
    <cellStyle name="20% - Ênfase2 4 3" xfId="100"/>
    <cellStyle name="20% - Ênfase2 4 3 2" xfId="25967"/>
    <cellStyle name="20% - Ênfase2 4 4" xfId="101"/>
    <cellStyle name="20% - Ênfase2 4 4 2" xfId="25968"/>
    <cellStyle name="20% - Ênfase2 4 5" xfId="25969"/>
    <cellStyle name="20% - Ênfase2 4 5 2" xfId="25970"/>
    <cellStyle name="20% - Ênfase2 4 6" xfId="25971"/>
    <cellStyle name="20% - Ênfase2 5" xfId="102"/>
    <cellStyle name="20% - Ênfase2 5 2" xfId="103"/>
    <cellStyle name="20% - Ênfase2 5 2 2" xfId="104"/>
    <cellStyle name="20% - Ênfase2 5 2 2 2" xfId="25972"/>
    <cellStyle name="20% - Ênfase2 5 2 3" xfId="105"/>
    <cellStyle name="20% - Ênfase2 5 2 3 2" xfId="25973"/>
    <cellStyle name="20% - Ênfase2 5 2 4" xfId="25974"/>
    <cellStyle name="20% - Ênfase2 5 3" xfId="106"/>
    <cellStyle name="20% - Ênfase2 5 3 2" xfId="25975"/>
    <cellStyle name="20% - Ênfase2 5 4" xfId="107"/>
    <cellStyle name="20% - Ênfase2 5 4 2" xfId="25976"/>
    <cellStyle name="20% - Ênfase2 5 5" xfId="25977"/>
    <cellStyle name="20% - Ênfase2 5 5 2" xfId="25978"/>
    <cellStyle name="20% - Ênfase2 5 6" xfId="25979"/>
    <cellStyle name="20% - Ênfase2 6" xfId="108"/>
    <cellStyle name="20% - Ênfase2 6 2" xfId="109"/>
    <cellStyle name="20% - Ênfase2 6 2 2" xfId="110"/>
    <cellStyle name="20% - Ênfase2 6 2 2 2" xfId="25980"/>
    <cellStyle name="20% - Ênfase2 6 2 3" xfId="111"/>
    <cellStyle name="20% - Ênfase2 6 2 3 2" xfId="25981"/>
    <cellStyle name="20% - Ênfase2 6 2 4" xfId="25982"/>
    <cellStyle name="20% - Ênfase2 6 3" xfId="112"/>
    <cellStyle name="20% - Ênfase2 6 3 2" xfId="25983"/>
    <cellStyle name="20% - Ênfase2 6 4" xfId="113"/>
    <cellStyle name="20% - Ênfase2 6 4 2" xfId="25984"/>
    <cellStyle name="20% - Ênfase2 6 5" xfId="25985"/>
    <cellStyle name="20% - Ênfase2 6 5 2" xfId="25986"/>
    <cellStyle name="20% - Ênfase2 6 6" xfId="25987"/>
    <cellStyle name="20% - Ênfase2 7" xfId="114"/>
    <cellStyle name="20% - Ênfase2 8" xfId="115"/>
    <cellStyle name="20% - Ênfase2 8 2" xfId="116"/>
    <cellStyle name="20% - Ênfase2 8 2 2" xfId="25988"/>
    <cellStyle name="20% - Ênfase2 8 3" xfId="117"/>
    <cellStyle name="20% - Ênfase2 8 3 2" xfId="25989"/>
    <cellStyle name="20% - Ênfase2 8 4" xfId="25990"/>
    <cellStyle name="20% - Ênfase2 9" xfId="118"/>
    <cellStyle name="20% - Ênfase2 9 2" xfId="25991"/>
    <cellStyle name="20% - Ênfase3 10" xfId="119"/>
    <cellStyle name="20% - Ênfase3 10 2" xfId="25992"/>
    <cellStyle name="20% - Ênfase3 11" xfId="25993"/>
    <cellStyle name="20% - Ênfase3 11 2" xfId="25994"/>
    <cellStyle name="20% - Ênfase3 12" xfId="25995"/>
    <cellStyle name="20% - Ênfase3 12 2" xfId="25996"/>
    <cellStyle name="20% - Ênfase3 13" xfId="25997"/>
    <cellStyle name="20% - Ênfase3 14" xfId="25998"/>
    <cellStyle name="20% - Ênfase3 2" xfId="120"/>
    <cellStyle name="20% - Ênfase3 2 10" xfId="25999"/>
    <cellStyle name="20% - Ênfase3 2 11" xfId="26000"/>
    <cellStyle name="20% - Ênfase3 2 2" xfId="121"/>
    <cellStyle name="20% - Ênfase3 2 2 2" xfId="122"/>
    <cellStyle name="20% - Ênfase3 2 2 2 2" xfId="123"/>
    <cellStyle name="20% - Ênfase3 2 2 2 2 2" xfId="26001"/>
    <cellStyle name="20% - Ênfase3 2 2 2 3" xfId="124"/>
    <cellStyle name="20% - Ênfase3 2 2 2 3 2" xfId="26002"/>
    <cellStyle name="20% - Ênfase3 2 2 2 4" xfId="26003"/>
    <cellStyle name="20% - Ênfase3 2 2 3" xfId="125"/>
    <cellStyle name="20% - Ênfase3 2 2 3 2" xfId="26004"/>
    <cellStyle name="20% - Ênfase3 2 2 4" xfId="126"/>
    <cellStyle name="20% - Ênfase3 2 2 4 2" xfId="26005"/>
    <cellStyle name="20% - Ênfase3 2 2 5" xfId="26006"/>
    <cellStyle name="20% - Ênfase3 2 2 5 2" xfId="26007"/>
    <cellStyle name="20% - Ênfase3 2 2 6" xfId="26008"/>
    <cellStyle name="20% - Ênfase3 2 3" xfId="127"/>
    <cellStyle name="20% - Ênfase3 2 3 2" xfId="128"/>
    <cellStyle name="20% - Ênfase3 2 3 2 2" xfId="129"/>
    <cellStyle name="20% - Ênfase3 2 3 2 2 2" xfId="26009"/>
    <cellStyle name="20% - Ênfase3 2 3 2 3" xfId="130"/>
    <cellStyle name="20% - Ênfase3 2 3 2 3 2" xfId="26010"/>
    <cellStyle name="20% - Ênfase3 2 3 2 4" xfId="26011"/>
    <cellStyle name="20% - Ênfase3 2 3 3" xfId="131"/>
    <cellStyle name="20% - Ênfase3 2 3 3 2" xfId="26012"/>
    <cellStyle name="20% - Ênfase3 2 3 4" xfId="132"/>
    <cellStyle name="20% - Ênfase3 2 3 4 2" xfId="26013"/>
    <cellStyle name="20% - Ênfase3 2 3 5" xfId="26014"/>
    <cellStyle name="20% - Ênfase3 2 3 5 2" xfId="26015"/>
    <cellStyle name="20% - Ênfase3 2 3 6" xfId="26016"/>
    <cellStyle name="20% - Ênfase3 2 4" xfId="133"/>
    <cellStyle name="20% - Ênfase3 2 4 2" xfId="134"/>
    <cellStyle name="20% - Ênfase3 2 4 2 2" xfId="26017"/>
    <cellStyle name="20% - Ênfase3 2 4 3" xfId="135"/>
    <cellStyle name="20% - Ênfase3 2 4 3 2" xfId="26018"/>
    <cellStyle name="20% - Ênfase3 2 4 4" xfId="26019"/>
    <cellStyle name="20% - Ênfase3 2 5" xfId="136"/>
    <cellStyle name="20% - Ênfase3 2 5 2" xfId="26020"/>
    <cellStyle name="20% - Ênfase3 2 6" xfId="137"/>
    <cellStyle name="20% - Ênfase3 2 6 2" xfId="26021"/>
    <cellStyle name="20% - Ênfase3 2 7" xfId="138"/>
    <cellStyle name="20% - Ênfase3 2 7 2" xfId="26022"/>
    <cellStyle name="20% - Ênfase3 2 8" xfId="26023"/>
    <cellStyle name="20% - Ênfase3 2 9" xfId="26024"/>
    <cellStyle name="20% - Ênfase3 3" xfId="139"/>
    <cellStyle name="20% - Ênfase3 3 2" xfId="140"/>
    <cellStyle name="20% - Ênfase3 3 3" xfId="141"/>
    <cellStyle name="20% - Ênfase3 3 3 2" xfId="142"/>
    <cellStyle name="20% - Ênfase3 3 3 2 2" xfId="26025"/>
    <cellStyle name="20% - Ênfase3 3 3 3" xfId="143"/>
    <cellStyle name="20% - Ênfase3 3 3 3 2" xfId="26026"/>
    <cellStyle name="20% - Ênfase3 3 3 4" xfId="26027"/>
    <cellStyle name="20% - Ênfase3 3 4" xfId="144"/>
    <cellStyle name="20% - Ênfase3 3 4 2" xfId="26028"/>
    <cellStyle name="20% - Ênfase3 3 5" xfId="145"/>
    <cellStyle name="20% - Ênfase3 3 5 2" xfId="26029"/>
    <cellStyle name="20% - Ênfase3 3 6" xfId="26030"/>
    <cellStyle name="20% - Ênfase3 3 6 2" xfId="26031"/>
    <cellStyle name="20% - Ênfase3 3 7" xfId="26032"/>
    <cellStyle name="20% - Ênfase3 4" xfId="146"/>
    <cellStyle name="20% - Ênfase3 4 2" xfId="147"/>
    <cellStyle name="20% - Ênfase3 4 2 2" xfId="148"/>
    <cellStyle name="20% - Ênfase3 4 2 2 2" xfId="26033"/>
    <cellStyle name="20% - Ênfase3 4 2 3" xfId="149"/>
    <cellStyle name="20% - Ênfase3 4 2 3 2" xfId="26034"/>
    <cellStyle name="20% - Ênfase3 4 2 4" xfId="26035"/>
    <cellStyle name="20% - Ênfase3 4 3" xfId="150"/>
    <cellStyle name="20% - Ênfase3 4 3 2" xfId="26036"/>
    <cellStyle name="20% - Ênfase3 4 4" xfId="151"/>
    <cellStyle name="20% - Ênfase3 4 4 2" xfId="26037"/>
    <cellStyle name="20% - Ênfase3 4 5" xfId="26038"/>
    <cellStyle name="20% - Ênfase3 4 5 2" xfId="26039"/>
    <cellStyle name="20% - Ênfase3 4 6" xfId="26040"/>
    <cellStyle name="20% - Ênfase3 5" xfId="152"/>
    <cellStyle name="20% - Ênfase3 5 2" xfId="153"/>
    <cellStyle name="20% - Ênfase3 5 2 2" xfId="154"/>
    <cellStyle name="20% - Ênfase3 5 2 2 2" xfId="26041"/>
    <cellStyle name="20% - Ênfase3 5 2 3" xfId="155"/>
    <cellStyle name="20% - Ênfase3 5 2 3 2" xfId="26042"/>
    <cellStyle name="20% - Ênfase3 5 2 4" xfId="26043"/>
    <cellStyle name="20% - Ênfase3 5 3" xfId="156"/>
    <cellStyle name="20% - Ênfase3 5 3 2" xfId="26044"/>
    <cellStyle name="20% - Ênfase3 5 4" xfId="157"/>
    <cellStyle name="20% - Ênfase3 5 4 2" xfId="26045"/>
    <cellStyle name="20% - Ênfase3 5 5" xfId="26046"/>
    <cellStyle name="20% - Ênfase3 5 5 2" xfId="26047"/>
    <cellStyle name="20% - Ênfase3 5 6" xfId="26048"/>
    <cellStyle name="20% - Ênfase3 6" xfId="158"/>
    <cellStyle name="20% - Ênfase3 6 2" xfId="159"/>
    <cellStyle name="20% - Ênfase3 6 2 2" xfId="160"/>
    <cellStyle name="20% - Ênfase3 6 2 2 2" xfId="26049"/>
    <cellStyle name="20% - Ênfase3 6 2 3" xfId="161"/>
    <cellStyle name="20% - Ênfase3 6 2 3 2" xfId="26050"/>
    <cellStyle name="20% - Ênfase3 6 2 4" xfId="26051"/>
    <cellStyle name="20% - Ênfase3 6 3" xfId="162"/>
    <cellStyle name="20% - Ênfase3 6 3 2" xfId="26052"/>
    <cellStyle name="20% - Ênfase3 6 4" xfId="163"/>
    <cellStyle name="20% - Ênfase3 6 4 2" xfId="26053"/>
    <cellStyle name="20% - Ênfase3 6 5" xfId="26054"/>
    <cellStyle name="20% - Ênfase3 6 5 2" xfId="26055"/>
    <cellStyle name="20% - Ênfase3 6 6" xfId="26056"/>
    <cellStyle name="20% - Ênfase3 7" xfId="164"/>
    <cellStyle name="20% - Ênfase3 8" xfId="165"/>
    <cellStyle name="20% - Ênfase3 8 2" xfId="166"/>
    <cellStyle name="20% - Ênfase3 8 2 2" xfId="26057"/>
    <cellStyle name="20% - Ênfase3 8 3" xfId="167"/>
    <cellStyle name="20% - Ênfase3 8 3 2" xfId="26058"/>
    <cellStyle name="20% - Ênfase3 8 4" xfId="26059"/>
    <cellStyle name="20% - Ênfase3 9" xfId="168"/>
    <cellStyle name="20% - Ênfase3 9 2" xfId="26060"/>
    <cellStyle name="20% - Ênfase4 10" xfId="169"/>
    <cellStyle name="20% - Ênfase4 10 2" xfId="26061"/>
    <cellStyle name="20% - Ênfase4 11" xfId="26062"/>
    <cellStyle name="20% - Ênfase4 11 2" xfId="26063"/>
    <cellStyle name="20% - Ênfase4 12" xfId="26064"/>
    <cellStyle name="20% - Ênfase4 12 2" xfId="26065"/>
    <cellStyle name="20% - Ênfase4 13" xfId="26066"/>
    <cellStyle name="20% - Ênfase4 14" xfId="26067"/>
    <cellStyle name="20% - Ênfase4 2" xfId="170"/>
    <cellStyle name="20% - Ênfase4 2 10" xfId="26068"/>
    <cellStyle name="20% - Ênfase4 2 11" xfId="26069"/>
    <cellStyle name="20% - Ênfase4 2 2" xfId="171"/>
    <cellStyle name="20% - Ênfase4 2 2 2" xfId="172"/>
    <cellStyle name="20% - Ênfase4 2 2 2 2" xfId="173"/>
    <cellStyle name="20% - Ênfase4 2 2 2 2 2" xfId="26070"/>
    <cellStyle name="20% - Ênfase4 2 2 2 3" xfId="174"/>
    <cellStyle name="20% - Ênfase4 2 2 2 3 2" xfId="26071"/>
    <cellStyle name="20% - Ênfase4 2 2 2 4" xfId="26072"/>
    <cellStyle name="20% - Ênfase4 2 2 3" xfId="175"/>
    <cellStyle name="20% - Ênfase4 2 2 3 2" xfId="26073"/>
    <cellStyle name="20% - Ênfase4 2 2 4" xfId="176"/>
    <cellStyle name="20% - Ênfase4 2 2 4 2" xfId="26074"/>
    <cellStyle name="20% - Ênfase4 2 2 5" xfId="26075"/>
    <cellStyle name="20% - Ênfase4 2 2 5 2" xfId="26076"/>
    <cellStyle name="20% - Ênfase4 2 2 6" xfId="26077"/>
    <cellStyle name="20% - Ênfase4 2 3" xfId="177"/>
    <cellStyle name="20% - Ênfase4 2 3 2" xfId="178"/>
    <cellStyle name="20% - Ênfase4 2 3 2 2" xfId="179"/>
    <cellStyle name="20% - Ênfase4 2 3 2 2 2" xfId="26078"/>
    <cellStyle name="20% - Ênfase4 2 3 2 3" xfId="180"/>
    <cellStyle name="20% - Ênfase4 2 3 2 3 2" xfId="26079"/>
    <cellStyle name="20% - Ênfase4 2 3 2 4" xfId="26080"/>
    <cellStyle name="20% - Ênfase4 2 3 3" xfId="181"/>
    <cellStyle name="20% - Ênfase4 2 3 3 2" xfId="26081"/>
    <cellStyle name="20% - Ênfase4 2 3 4" xfId="182"/>
    <cellStyle name="20% - Ênfase4 2 3 4 2" xfId="26082"/>
    <cellStyle name="20% - Ênfase4 2 3 5" xfId="26083"/>
    <cellStyle name="20% - Ênfase4 2 3 5 2" xfId="26084"/>
    <cellStyle name="20% - Ênfase4 2 3 6" xfId="26085"/>
    <cellStyle name="20% - Ênfase4 2 4" xfId="183"/>
    <cellStyle name="20% - Ênfase4 2 4 2" xfId="184"/>
    <cellStyle name="20% - Ênfase4 2 4 2 2" xfId="26086"/>
    <cellStyle name="20% - Ênfase4 2 4 3" xfId="185"/>
    <cellStyle name="20% - Ênfase4 2 4 3 2" xfId="26087"/>
    <cellStyle name="20% - Ênfase4 2 4 4" xfId="26088"/>
    <cellStyle name="20% - Ênfase4 2 5" xfId="186"/>
    <cellStyle name="20% - Ênfase4 2 5 2" xfId="26089"/>
    <cellStyle name="20% - Ênfase4 2 6" xfId="187"/>
    <cellStyle name="20% - Ênfase4 2 6 2" xfId="26090"/>
    <cellStyle name="20% - Ênfase4 2 7" xfId="188"/>
    <cellStyle name="20% - Ênfase4 2 7 2" xfId="26091"/>
    <cellStyle name="20% - Ênfase4 2 8" xfId="26092"/>
    <cellStyle name="20% - Ênfase4 2 9" xfId="26093"/>
    <cellStyle name="20% - Ênfase4 3" xfId="189"/>
    <cellStyle name="20% - Ênfase4 3 2" xfId="190"/>
    <cellStyle name="20% - Ênfase4 3 3" xfId="191"/>
    <cellStyle name="20% - Ênfase4 3 3 2" xfId="192"/>
    <cellStyle name="20% - Ênfase4 3 3 2 2" xfId="26094"/>
    <cellStyle name="20% - Ênfase4 3 3 3" xfId="193"/>
    <cellStyle name="20% - Ênfase4 3 3 3 2" xfId="26095"/>
    <cellStyle name="20% - Ênfase4 3 3 4" xfId="26096"/>
    <cellStyle name="20% - Ênfase4 3 4" xfId="194"/>
    <cellStyle name="20% - Ênfase4 3 4 2" xfId="26097"/>
    <cellStyle name="20% - Ênfase4 3 5" xfId="195"/>
    <cellStyle name="20% - Ênfase4 3 5 2" xfId="26098"/>
    <cellStyle name="20% - Ênfase4 3 6" xfId="26099"/>
    <cellStyle name="20% - Ênfase4 3 6 2" xfId="26100"/>
    <cellStyle name="20% - Ênfase4 3 7" xfId="26101"/>
    <cellStyle name="20% - Ênfase4 4" xfId="196"/>
    <cellStyle name="20% - Ênfase4 4 2" xfId="197"/>
    <cellStyle name="20% - Ênfase4 4 2 2" xfId="198"/>
    <cellStyle name="20% - Ênfase4 4 2 2 2" xfId="26102"/>
    <cellStyle name="20% - Ênfase4 4 2 3" xfId="199"/>
    <cellStyle name="20% - Ênfase4 4 2 3 2" xfId="26103"/>
    <cellStyle name="20% - Ênfase4 4 2 4" xfId="26104"/>
    <cellStyle name="20% - Ênfase4 4 3" xfId="200"/>
    <cellStyle name="20% - Ênfase4 4 3 2" xfId="26105"/>
    <cellStyle name="20% - Ênfase4 4 4" xfId="201"/>
    <cellStyle name="20% - Ênfase4 4 4 2" xfId="26106"/>
    <cellStyle name="20% - Ênfase4 4 5" xfId="26107"/>
    <cellStyle name="20% - Ênfase4 4 5 2" xfId="26108"/>
    <cellStyle name="20% - Ênfase4 4 6" xfId="26109"/>
    <cellStyle name="20% - Ênfase4 5" xfId="202"/>
    <cellStyle name="20% - Ênfase4 5 2" xfId="203"/>
    <cellStyle name="20% - Ênfase4 5 2 2" xfId="204"/>
    <cellStyle name="20% - Ênfase4 5 2 2 2" xfId="26110"/>
    <cellStyle name="20% - Ênfase4 5 2 3" xfId="205"/>
    <cellStyle name="20% - Ênfase4 5 2 3 2" xfId="26111"/>
    <cellStyle name="20% - Ênfase4 5 2 4" xfId="26112"/>
    <cellStyle name="20% - Ênfase4 5 3" xfId="206"/>
    <cellStyle name="20% - Ênfase4 5 3 2" xfId="26113"/>
    <cellStyle name="20% - Ênfase4 5 4" xfId="207"/>
    <cellStyle name="20% - Ênfase4 5 4 2" xfId="26114"/>
    <cellStyle name="20% - Ênfase4 5 5" xfId="26115"/>
    <cellStyle name="20% - Ênfase4 5 5 2" xfId="26116"/>
    <cellStyle name="20% - Ênfase4 5 6" xfId="26117"/>
    <cellStyle name="20% - Ênfase4 6" xfId="208"/>
    <cellStyle name="20% - Ênfase4 6 2" xfId="209"/>
    <cellStyle name="20% - Ênfase4 6 2 2" xfId="210"/>
    <cellStyle name="20% - Ênfase4 6 2 2 2" xfId="26118"/>
    <cellStyle name="20% - Ênfase4 6 2 3" xfId="211"/>
    <cellStyle name="20% - Ênfase4 6 2 3 2" xfId="26119"/>
    <cellStyle name="20% - Ênfase4 6 2 4" xfId="26120"/>
    <cellStyle name="20% - Ênfase4 6 3" xfId="212"/>
    <cellStyle name="20% - Ênfase4 6 3 2" xfId="26121"/>
    <cellStyle name="20% - Ênfase4 6 4" xfId="213"/>
    <cellStyle name="20% - Ênfase4 6 4 2" xfId="26122"/>
    <cellStyle name="20% - Ênfase4 6 5" xfId="26123"/>
    <cellStyle name="20% - Ênfase4 6 5 2" xfId="26124"/>
    <cellStyle name="20% - Ênfase4 6 6" xfId="26125"/>
    <cellStyle name="20% - Ênfase4 7" xfId="214"/>
    <cellStyle name="20% - Ênfase4 8" xfId="215"/>
    <cellStyle name="20% - Ênfase4 8 2" xfId="216"/>
    <cellStyle name="20% - Ênfase4 8 2 2" xfId="26126"/>
    <cellStyle name="20% - Ênfase4 8 3" xfId="217"/>
    <cellStyle name="20% - Ênfase4 8 3 2" xfId="26127"/>
    <cellStyle name="20% - Ênfase4 8 4" xfId="26128"/>
    <cellStyle name="20% - Ênfase4 9" xfId="218"/>
    <cellStyle name="20% - Ênfase4 9 2" xfId="26129"/>
    <cellStyle name="20% - Ênfase5 10" xfId="219"/>
    <cellStyle name="20% - Ênfase5 10 2" xfId="26130"/>
    <cellStyle name="20% - Ênfase5 11" xfId="26131"/>
    <cellStyle name="20% - Ênfase5 11 2" xfId="26132"/>
    <cellStyle name="20% - Ênfase5 12" xfId="26133"/>
    <cellStyle name="20% - Ênfase5 12 2" xfId="26134"/>
    <cellStyle name="20% - Ênfase5 13" xfId="26135"/>
    <cellStyle name="20% - Ênfase5 14" xfId="26136"/>
    <cellStyle name="20% - Ênfase5 2" xfId="220"/>
    <cellStyle name="20% - Ênfase5 2 10" xfId="26137"/>
    <cellStyle name="20% - Ênfase5 2 11" xfId="26138"/>
    <cellStyle name="20% - Ênfase5 2 2" xfId="221"/>
    <cellStyle name="20% - Ênfase5 2 2 2" xfId="222"/>
    <cellStyle name="20% - Ênfase5 2 2 2 2" xfId="223"/>
    <cellStyle name="20% - Ênfase5 2 2 2 2 2" xfId="26139"/>
    <cellStyle name="20% - Ênfase5 2 2 2 3" xfId="224"/>
    <cellStyle name="20% - Ênfase5 2 2 2 3 2" xfId="26140"/>
    <cellStyle name="20% - Ênfase5 2 2 2 4" xfId="26141"/>
    <cellStyle name="20% - Ênfase5 2 2 3" xfId="225"/>
    <cellStyle name="20% - Ênfase5 2 2 3 2" xfId="26142"/>
    <cellStyle name="20% - Ênfase5 2 2 4" xfId="226"/>
    <cellStyle name="20% - Ênfase5 2 2 4 2" xfId="26143"/>
    <cellStyle name="20% - Ênfase5 2 2 5" xfId="26144"/>
    <cellStyle name="20% - Ênfase5 2 2 5 2" xfId="26145"/>
    <cellStyle name="20% - Ênfase5 2 2 6" xfId="26146"/>
    <cellStyle name="20% - Ênfase5 2 3" xfId="227"/>
    <cellStyle name="20% - Ênfase5 2 3 2" xfId="228"/>
    <cellStyle name="20% - Ênfase5 2 3 2 2" xfId="229"/>
    <cellStyle name="20% - Ênfase5 2 3 2 2 2" xfId="26147"/>
    <cellStyle name="20% - Ênfase5 2 3 2 3" xfId="230"/>
    <cellStyle name="20% - Ênfase5 2 3 2 3 2" xfId="26148"/>
    <cellStyle name="20% - Ênfase5 2 3 2 4" xfId="26149"/>
    <cellStyle name="20% - Ênfase5 2 3 3" xfId="231"/>
    <cellStyle name="20% - Ênfase5 2 3 3 2" xfId="26150"/>
    <cellStyle name="20% - Ênfase5 2 3 4" xfId="232"/>
    <cellStyle name="20% - Ênfase5 2 3 4 2" xfId="26151"/>
    <cellStyle name="20% - Ênfase5 2 3 5" xfId="26152"/>
    <cellStyle name="20% - Ênfase5 2 3 5 2" xfId="26153"/>
    <cellStyle name="20% - Ênfase5 2 3 6" xfId="26154"/>
    <cellStyle name="20% - Ênfase5 2 4" xfId="233"/>
    <cellStyle name="20% - Ênfase5 2 4 2" xfId="234"/>
    <cellStyle name="20% - Ênfase5 2 4 2 2" xfId="26155"/>
    <cellStyle name="20% - Ênfase5 2 4 3" xfId="235"/>
    <cellStyle name="20% - Ênfase5 2 4 3 2" xfId="26156"/>
    <cellStyle name="20% - Ênfase5 2 4 4" xfId="26157"/>
    <cellStyle name="20% - Ênfase5 2 5" xfId="236"/>
    <cellStyle name="20% - Ênfase5 2 5 2" xfId="26158"/>
    <cellStyle name="20% - Ênfase5 2 6" xfId="237"/>
    <cellStyle name="20% - Ênfase5 2 6 2" xfId="26159"/>
    <cellStyle name="20% - Ênfase5 2 7" xfId="238"/>
    <cellStyle name="20% - Ênfase5 2 7 2" xfId="26160"/>
    <cellStyle name="20% - Ênfase5 2 8" xfId="26161"/>
    <cellStyle name="20% - Ênfase5 2 9" xfId="26162"/>
    <cellStyle name="20% - Ênfase5 3" xfId="239"/>
    <cellStyle name="20% - Ênfase5 3 2" xfId="240"/>
    <cellStyle name="20% - Ênfase5 3 3" xfId="241"/>
    <cellStyle name="20% - Ênfase5 3 3 2" xfId="242"/>
    <cellStyle name="20% - Ênfase5 3 3 2 2" xfId="26163"/>
    <cellStyle name="20% - Ênfase5 3 3 3" xfId="243"/>
    <cellStyle name="20% - Ênfase5 3 3 3 2" xfId="26164"/>
    <cellStyle name="20% - Ênfase5 3 3 4" xfId="26165"/>
    <cellStyle name="20% - Ênfase5 3 4" xfId="244"/>
    <cellStyle name="20% - Ênfase5 3 4 2" xfId="26166"/>
    <cellStyle name="20% - Ênfase5 3 5" xfId="245"/>
    <cellStyle name="20% - Ênfase5 3 5 2" xfId="26167"/>
    <cellStyle name="20% - Ênfase5 3 6" xfId="26168"/>
    <cellStyle name="20% - Ênfase5 3 6 2" xfId="26169"/>
    <cellStyle name="20% - Ênfase5 3 7" xfId="26170"/>
    <cellStyle name="20% - Ênfase5 4" xfId="246"/>
    <cellStyle name="20% - Ênfase5 4 2" xfId="247"/>
    <cellStyle name="20% - Ênfase5 4 2 2" xfId="248"/>
    <cellStyle name="20% - Ênfase5 4 2 2 2" xfId="26171"/>
    <cellStyle name="20% - Ênfase5 4 2 3" xfId="249"/>
    <cellStyle name="20% - Ênfase5 4 2 3 2" xfId="26172"/>
    <cellStyle name="20% - Ênfase5 4 2 4" xfId="26173"/>
    <cellStyle name="20% - Ênfase5 4 3" xfId="250"/>
    <cellStyle name="20% - Ênfase5 4 3 2" xfId="26174"/>
    <cellStyle name="20% - Ênfase5 4 4" xfId="251"/>
    <cellStyle name="20% - Ênfase5 4 4 2" xfId="26175"/>
    <cellStyle name="20% - Ênfase5 4 5" xfId="26176"/>
    <cellStyle name="20% - Ênfase5 4 5 2" xfId="26177"/>
    <cellStyle name="20% - Ênfase5 4 6" xfId="26178"/>
    <cellStyle name="20% - Ênfase5 5" xfId="252"/>
    <cellStyle name="20% - Ênfase5 5 2" xfId="253"/>
    <cellStyle name="20% - Ênfase5 5 2 2" xfId="254"/>
    <cellStyle name="20% - Ênfase5 5 2 2 2" xfId="26179"/>
    <cellStyle name="20% - Ênfase5 5 2 3" xfId="255"/>
    <cellStyle name="20% - Ênfase5 5 2 3 2" xfId="26180"/>
    <cellStyle name="20% - Ênfase5 5 2 4" xfId="26181"/>
    <cellStyle name="20% - Ênfase5 5 3" xfId="256"/>
    <cellStyle name="20% - Ênfase5 5 3 2" xfId="26182"/>
    <cellStyle name="20% - Ênfase5 5 4" xfId="257"/>
    <cellStyle name="20% - Ênfase5 5 4 2" xfId="26183"/>
    <cellStyle name="20% - Ênfase5 5 5" xfId="26184"/>
    <cellStyle name="20% - Ênfase5 5 5 2" xfId="26185"/>
    <cellStyle name="20% - Ênfase5 5 6" xfId="26186"/>
    <cellStyle name="20% - Ênfase5 6" xfId="258"/>
    <cellStyle name="20% - Ênfase5 6 2" xfId="259"/>
    <cellStyle name="20% - Ênfase5 6 2 2" xfId="260"/>
    <cellStyle name="20% - Ênfase5 6 2 2 2" xfId="26187"/>
    <cellStyle name="20% - Ênfase5 6 2 3" xfId="261"/>
    <cellStyle name="20% - Ênfase5 6 2 3 2" xfId="26188"/>
    <cellStyle name="20% - Ênfase5 6 2 4" xfId="26189"/>
    <cellStyle name="20% - Ênfase5 6 3" xfId="262"/>
    <cellStyle name="20% - Ênfase5 6 3 2" xfId="26190"/>
    <cellStyle name="20% - Ênfase5 6 4" xfId="263"/>
    <cellStyle name="20% - Ênfase5 6 4 2" xfId="26191"/>
    <cellStyle name="20% - Ênfase5 6 5" xfId="26192"/>
    <cellStyle name="20% - Ênfase5 6 5 2" xfId="26193"/>
    <cellStyle name="20% - Ênfase5 6 6" xfId="26194"/>
    <cellStyle name="20% - Ênfase5 7" xfId="264"/>
    <cellStyle name="20% - Ênfase5 8" xfId="265"/>
    <cellStyle name="20% - Ênfase5 8 2" xfId="266"/>
    <cellStyle name="20% - Ênfase5 8 2 2" xfId="26195"/>
    <cellStyle name="20% - Ênfase5 8 3" xfId="267"/>
    <cellStyle name="20% - Ênfase5 8 3 2" xfId="26196"/>
    <cellStyle name="20% - Ênfase5 8 4" xfId="26197"/>
    <cellStyle name="20% - Ênfase5 9" xfId="268"/>
    <cellStyle name="20% - Ênfase5 9 2" xfId="26198"/>
    <cellStyle name="20% - Ênfase6 10" xfId="269"/>
    <cellStyle name="20% - Ênfase6 10 2" xfId="26199"/>
    <cellStyle name="20% - Ênfase6 11" xfId="26200"/>
    <cellStyle name="20% - Ênfase6 11 2" xfId="26201"/>
    <cellStyle name="20% - Ênfase6 12" xfId="26202"/>
    <cellStyle name="20% - Ênfase6 12 2" xfId="26203"/>
    <cellStyle name="20% - Ênfase6 13" xfId="26204"/>
    <cellStyle name="20% - Ênfase6 14" xfId="26205"/>
    <cellStyle name="20% - Ênfase6 2" xfId="270"/>
    <cellStyle name="20% - Ênfase6 2 10" xfId="26206"/>
    <cellStyle name="20% - Ênfase6 2 11" xfId="26207"/>
    <cellStyle name="20% - Ênfase6 2 2" xfId="271"/>
    <cellStyle name="20% - Ênfase6 2 2 2" xfId="272"/>
    <cellStyle name="20% - Ênfase6 2 2 2 2" xfId="273"/>
    <cellStyle name="20% - Ênfase6 2 2 2 2 2" xfId="26208"/>
    <cellStyle name="20% - Ênfase6 2 2 2 3" xfId="274"/>
    <cellStyle name="20% - Ênfase6 2 2 2 3 2" xfId="26209"/>
    <cellStyle name="20% - Ênfase6 2 2 2 4" xfId="26210"/>
    <cellStyle name="20% - Ênfase6 2 2 3" xfId="275"/>
    <cellStyle name="20% - Ênfase6 2 2 3 2" xfId="26211"/>
    <cellStyle name="20% - Ênfase6 2 2 4" xfId="276"/>
    <cellStyle name="20% - Ênfase6 2 2 4 2" xfId="26212"/>
    <cellStyle name="20% - Ênfase6 2 2 5" xfId="26213"/>
    <cellStyle name="20% - Ênfase6 2 2 5 2" xfId="26214"/>
    <cellStyle name="20% - Ênfase6 2 2 6" xfId="26215"/>
    <cellStyle name="20% - Ênfase6 2 3" xfId="277"/>
    <cellStyle name="20% - Ênfase6 2 3 2" xfId="278"/>
    <cellStyle name="20% - Ênfase6 2 3 2 2" xfId="279"/>
    <cellStyle name="20% - Ênfase6 2 3 2 2 2" xfId="26216"/>
    <cellStyle name="20% - Ênfase6 2 3 2 3" xfId="280"/>
    <cellStyle name="20% - Ênfase6 2 3 2 3 2" xfId="26217"/>
    <cellStyle name="20% - Ênfase6 2 3 2 4" xfId="26218"/>
    <cellStyle name="20% - Ênfase6 2 3 3" xfId="281"/>
    <cellStyle name="20% - Ênfase6 2 3 3 2" xfId="26219"/>
    <cellStyle name="20% - Ênfase6 2 3 4" xfId="282"/>
    <cellStyle name="20% - Ênfase6 2 3 4 2" xfId="26220"/>
    <cellStyle name="20% - Ênfase6 2 3 5" xfId="26221"/>
    <cellStyle name="20% - Ênfase6 2 3 5 2" xfId="26222"/>
    <cellStyle name="20% - Ênfase6 2 3 6" xfId="26223"/>
    <cellStyle name="20% - Ênfase6 2 4" xfId="283"/>
    <cellStyle name="20% - Ênfase6 2 4 2" xfId="284"/>
    <cellStyle name="20% - Ênfase6 2 4 2 2" xfId="26224"/>
    <cellStyle name="20% - Ênfase6 2 4 3" xfId="285"/>
    <cellStyle name="20% - Ênfase6 2 4 3 2" xfId="26225"/>
    <cellStyle name="20% - Ênfase6 2 4 4" xfId="26226"/>
    <cellStyle name="20% - Ênfase6 2 5" xfId="286"/>
    <cellStyle name="20% - Ênfase6 2 5 2" xfId="26227"/>
    <cellStyle name="20% - Ênfase6 2 6" xfId="287"/>
    <cellStyle name="20% - Ênfase6 2 6 2" xfId="26228"/>
    <cellStyle name="20% - Ênfase6 2 7" xfId="288"/>
    <cellStyle name="20% - Ênfase6 2 7 2" xfId="26229"/>
    <cellStyle name="20% - Ênfase6 2 8" xfId="26230"/>
    <cellStyle name="20% - Ênfase6 2 9" xfId="26231"/>
    <cellStyle name="20% - Ênfase6 3" xfId="289"/>
    <cellStyle name="20% - Ênfase6 3 2" xfId="290"/>
    <cellStyle name="20% - Ênfase6 3 3" xfId="291"/>
    <cellStyle name="20% - Ênfase6 3 3 2" xfId="292"/>
    <cellStyle name="20% - Ênfase6 3 3 2 2" xfId="26232"/>
    <cellStyle name="20% - Ênfase6 3 3 3" xfId="293"/>
    <cellStyle name="20% - Ênfase6 3 3 3 2" xfId="26233"/>
    <cellStyle name="20% - Ênfase6 3 3 4" xfId="26234"/>
    <cellStyle name="20% - Ênfase6 3 4" xfId="294"/>
    <cellStyle name="20% - Ênfase6 3 4 2" xfId="26235"/>
    <cellStyle name="20% - Ênfase6 3 5" xfId="295"/>
    <cellStyle name="20% - Ênfase6 3 5 2" xfId="26236"/>
    <cellStyle name="20% - Ênfase6 3 6" xfId="26237"/>
    <cellStyle name="20% - Ênfase6 3 6 2" xfId="26238"/>
    <cellStyle name="20% - Ênfase6 3 7" xfId="26239"/>
    <cellStyle name="20% - Ênfase6 4" xfId="296"/>
    <cellStyle name="20% - Ênfase6 4 2" xfId="297"/>
    <cellStyle name="20% - Ênfase6 4 2 2" xfId="298"/>
    <cellStyle name="20% - Ênfase6 4 2 2 2" xfId="26240"/>
    <cellStyle name="20% - Ênfase6 4 2 3" xfId="299"/>
    <cellStyle name="20% - Ênfase6 4 2 3 2" xfId="26241"/>
    <cellStyle name="20% - Ênfase6 4 2 4" xfId="26242"/>
    <cellStyle name="20% - Ênfase6 4 3" xfId="300"/>
    <cellStyle name="20% - Ênfase6 4 3 2" xfId="26243"/>
    <cellStyle name="20% - Ênfase6 4 4" xfId="301"/>
    <cellStyle name="20% - Ênfase6 4 4 2" xfId="26244"/>
    <cellStyle name="20% - Ênfase6 4 5" xfId="26245"/>
    <cellStyle name="20% - Ênfase6 4 5 2" xfId="26246"/>
    <cellStyle name="20% - Ênfase6 4 6" xfId="26247"/>
    <cellStyle name="20% - Ênfase6 5" xfId="302"/>
    <cellStyle name="20% - Ênfase6 5 2" xfId="303"/>
    <cellStyle name="20% - Ênfase6 5 2 2" xfId="304"/>
    <cellStyle name="20% - Ênfase6 5 2 2 2" xfId="26248"/>
    <cellStyle name="20% - Ênfase6 5 2 3" xfId="305"/>
    <cellStyle name="20% - Ênfase6 5 2 3 2" xfId="26249"/>
    <cellStyle name="20% - Ênfase6 5 2 4" xfId="26250"/>
    <cellStyle name="20% - Ênfase6 5 3" xfId="306"/>
    <cellStyle name="20% - Ênfase6 5 3 2" xfId="26251"/>
    <cellStyle name="20% - Ênfase6 5 4" xfId="307"/>
    <cellStyle name="20% - Ênfase6 5 4 2" xfId="26252"/>
    <cellStyle name="20% - Ênfase6 5 5" xfId="26253"/>
    <cellStyle name="20% - Ênfase6 5 5 2" xfId="26254"/>
    <cellStyle name="20% - Ênfase6 5 6" xfId="26255"/>
    <cellStyle name="20% - Ênfase6 6" xfId="308"/>
    <cellStyle name="20% - Ênfase6 6 2" xfId="309"/>
    <cellStyle name="20% - Ênfase6 6 2 2" xfId="310"/>
    <cellStyle name="20% - Ênfase6 6 2 2 2" xfId="26256"/>
    <cellStyle name="20% - Ênfase6 6 2 3" xfId="311"/>
    <cellStyle name="20% - Ênfase6 6 2 3 2" xfId="26257"/>
    <cellStyle name="20% - Ênfase6 6 2 4" xfId="26258"/>
    <cellStyle name="20% - Ênfase6 6 3" xfId="312"/>
    <cellStyle name="20% - Ênfase6 6 3 2" xfId="26259"/>
    <cellStyle name="20% - Ênfase6 6 4" xfId="313"/>
    <cellStyle name="20% - Ênfase6 6 4 2" xfId="26260"/>
    <cellStyle name="20% - Ênfase6 6 5" xfId="26261"/>
    <cellStyle name="20% - Ênfase6 6 5 2" xfId="26262"/>
    <cellStyle name="20% - Ênfase6 6 6" xfId="26263"/>
    <cellStyle name="20% - Ênfase6 7" xfId="314"/>
    <cellStyle name="20% - Ênfase6 8" xfId="315"/>
    <cellStyle name="20% - Ênfase6 8 2" xfId="316"/>
    <cellStyle name="20% - Ênfase6 8 2 2" xfId="26264"/>
    <cellStyle name="20% - Ênfase6 8 3" xfId="317"/>
    <cellStyle name="20% - Ênfase6 8 3 2" xfId="26265"/>
    <cellStyle name="20% - Ênfase6 8 4" xfId="26266"/>
    <cellStyle name="20% - Ênfase6 9" xfId="318"/>
    <cellStyle name="20% - Ênfase6 9 2" xfId="26267"/>
    <cellStyle name="40% - Accent1" xfId="319"/>
    <cellStyle name="40% - Accent2" xfId="320"/>
    <cellStyle name="40% - Accent3" xfId="321"/>
    <cellStyle name="40% - Accent4" xfId="322"/>
    <cellStyle name="40% - Accent5" xfId="323"/>
    <cellStyle name="40% - Accent6" xfId="324"/>
    <cellStyle name="40% - Ênfase1 10" xfId="325"/>
    <cellStyle name="40% - Ênfase1 10 2" xfId="26268"/>
    <cellStyle name="40% - Ênfase1 11" xfId="26269"/>
    <cellStyle name="40% - Ênfase1 11 2" xfId="26270"/>
    <cellStyle name="40% - Ênfase1 12" xfId="26271"/>
    <cellStyle name="40% - Ênfase1 12 2" xfId="26272"/>
    <cellStyle name="40% - Ênfase1 13" xfId="26273"/>
    <cellStyle name="40% - Ênfase1 14" xfId="26274"/>
    <cellStyle name="40% - Ênfase1 2" xfId="326"/>
    <cellStyle name="40% - Ênfase1 2 10" xfId="26275"/>
    <cellStyle name="40% - Ênfase1 2 11" xfId="26276"/>
    <cellStyle name="40% - Ênfase1 2 2" xfId="327"/>
    <cellStyle name="40% - Ênfase1 2 2 2" xfId="328"/>
    <cellStyle name="40% - Ênfase1 2 2 2 2" xfId="329"/>
    <cellStyle name="40% - Ênfase1 2 2 2 2 2" xfId="26277"/>
    <cellStyle name="40% - Ênfase1 2 2 2 3" xfId="330"/>
    <cellStyle name="40% - Ênfase1 2 2 2 3 2" xfId="26278"/>
    <cellStyle name="40% - Ênfase1 2 2 2 4" xfId="26279"/>
    <cellStyle name="40% - Ênfase1 2 2 3" xfId="331"/>
    <cellStyle name="40% - Ênfase1 2 2 3 2" xfId="26280"/>
    <cellStyle name="40% - Ênfase1 2 2 4" xfId="332"/>
    <cellStyle name="40% - Ênfase1 2 2 4 2" xfId="26281"/>
    <cellStyle name="40% - Ênfase1 2 2 5" xfId="26282"/>
    <cellStyle name="40% - Ênfase1 2 2 5 2" xfId="26283"/>
    <cellStyle name="40% - Ênfase1 2 2 6" xfId="26284"/>
    <cellStyle name="40% - Ênfase1 2 3" xfId="333"/>
    <cellStyle name="40% - Ênfase1 2 3 2" xfId="334"/>
    <cellStyle name="40% - Ênfase1 2 3 2 2" xfId="335"/>
    <cellStyle name="40% - Ênfase1 2 3 2 2 2" xfId="26285"/>
    <cellStyle name="40% - Ênfase1 2 3 2 3" xfId="336"/>
    <cellStyle name="40% - Ênfase1 2 3 2 3 2" xfId="26286"/>
    <cellStyle name="40% - Ênfase1 2 3 2 4" xfId="26287"/>
    <cellStyle name="40% - Ênfase1 2 3 3" xfId="337"/>
    <cellStyle name="40% - Ênfase1 2 3 3 2" xfId="26288"/>
    <cellStyle name="40% - Ênfase1 2 3 4" xfId="338"/>
    <cellStyle name="40% - Ênfase1 2 3 4 2" xfId="26289"/>
    <cellStyle name="40% - Ênfase1 2 3 5" xfId="26290"/>
    <cellStyle name="40% - Ênfase1 2 3 5 2" xfId="26291"/>
    <cellStyle name="40% - Ênfase1 2 3 6" xfId="26292"/>
    <cellStyle name="40% - Ênfase1 2 4" xfId="339"/>
    <cellStyle name="40% - Ênfase1 2 4 2" xfId="340"/>
    <cellStyle name="40% - Ênfase1 2 4 2 2" xfId="26293"/>
    <cellStyle name="40% - Ênfase1 2 4 3" xfId="341"/>
    <cellStyle name="40% - Ênfase1 2 4 3 2" xfId="26294"/>
    <cellStyle name="40% - Ênfase1 2 4 4" xfId="26295"/>
    <cellStyle name="40% - Ênfase1 2 5" xfId="342"/>
    <cellStyle name="40% - Ênfase1 2 5 2" xfId="26296"/>
    <cellStyle name="40% - Ênfase1 2 6" xfId="343"/>
    <cellStyle name="40% - Ênfase1 2 6 2" xfId="26297"/>
    <cellStyle name="40% - Ênfase1 2 7" xfId="344"/>
    <cellStyle name="40% - Ênfase1 2 7 2" xfId="26298"/>
    <cellStyle name="40% - Ênfase1 2 8" xfId="26299"/>
    <cellStyle name="40% - Ênfase1 2 9" xfId="26300"/>
    <cellStyle name="40% - Ênfase1 3" xfId="345"/>
    <cellStyle name="40% - Ênfase1 3 2" xfId="346"/>
    <cellStyle name="40% - Ênfase1 3 3" xfId="347"/>
    <cellStyle name="40% - Ênfase1 3 3 2" xfId="348"/>
    <cellStyle name="40% - Ênfase1 3 3 2 2" xfId="26301"/>
    <cellStyle name="40% - Ênfase1 3 3 3" xfId="349"/>
    <cellStyle name="40% - Ênfase1 3 3 3 2" xfId="26302"/>
    <cellStyle name="40% - Ênfase1 3 3 4" xfId="26303"/>
    <cellStyle name="40% - Ênfase1 3 4" xfId="350"/>
    <cellStyle name="40% - Ênfase1 3 4 2" xfId="26304"/>
    <cellStyle name="40% - Ênfase1 3 5" xfId="351"/>
    <cellStyle name="40% - Ênfase1 3 5 2" xfId="26305"/>
    <cellStyle name="40% - Ênfase1 3 6" xfId="26306"/>
    <cellStyle name="40% - Ênfase1 3 6 2" xfId="26307"/>
    <cellStyle name="40% - Ênfase1 3 7" xfId="26308"/>
    <cellStyle name="40% - Ênfase1 4" xfId="352"/>
    <cellStyle name="40% - Ênfase1 4 2" xfId="353"/>
    <cellStyle name="40% - Ênfase1 4 2 2" xfId="354"/>
    <cellStyle name="40% - Ênfase1 4 2 2 2" xfId="26309"/>
    <cellStyle name="40% - Ênfase1 4 2 3" xfId="355"/>
    <cellStyle name="40% - Ênfase1 4 2 3 2" xfId="26310"/>
    <cellStyle name="40% - Ênfase1 4 2 4" xfId="26311"/>
    <cellStyle name="40% - Ênfase1 4 3" xfId="356"/>
    <cellStyle name="40% - Ênfase1 4 3 2" xfId="26312"/>
    <cellStyle name="40% - Ênfase1 4 4" xfId="357"/>
    <cellStyle name="40% - Ênfase1 4 4 2" xfId="26313"/>
    <cellStyle name="40% - Ênfase1 4 5" xfId="26314"/>
    <cellStyle name="40% - Ênfase1 4 5 2" xfId="26315"/>
    <cellStyle name="40% - Ênfase1 4 6" xfId="26316"/>
    <cellStyle name="40% - Ênfase1 5" xfId="358"/>
    <cellStyle name="40% - Ênfase1 5 2" xfId="359"/>
    <cellStyle name="40% - Ênfase1 5 2 2" xfId="360"/>
    <cellStyle name="40% - Ênfase1 5 2 2 2" xfId="26317"/>
    <cellStyle name="40% - Ênfase1 5 2 3" xfId="361"/>
    <cellStyle name="40% - Ênfase1 5 2 3 2" xfId="26318"/>
    <cellStyle name="40% - Ênfase1 5 2 4" xfId="26319"/>
    <cellStyle name="40% - Ênfase1 5 3" xfId="362"/>
    <cellStyle name="40% - Ênfase1 5 3 2" xfId="26320"/>
    <cellStyle name="40% - Ênfase1 5 4" xfId="363"/>
    <cellStyle name="40% - Ênfase1 5 4 2" xfId="26321"/>
    <cellStyle name="40% - Ênfase1 5 5" xfId="26322"/>
    <cellStyle name="40% - Ênfase1 5 5 2" xfId="26323"/>
    <cellStyle name="40% - Ênfase1 5 6" xfId="26324"/>
    <cellStyle name="40% - Ênfase1 6" xfId="364"/>
    <cellStyle name="40% - Ênfase1 6 2" xfId="365"/>
    <cellStyle name="40% - Ênfase1 6 2 2" xfId="366"/>
    <cellStyle name="40% - Ênfase1 6 2 2 2" xfId="26325"/>
    <cellStyle name="40% - Ênfase1 6 2 3" xfId="367"/>
    <cellStyle name="40% - Ênfase1 6 2 3 2" xfId="26326"/>
    <cellStyle name="40% - Ênfase1 6 2 4" xfId="26327"/>
    <cellStyle name="40% - Ênfase1 6 3" xfId="368"/>
    <cellStyle name="40% - Ênfase1 6 3 2" xfId="26328"/>
    <cellStyle name="40% - Ênfase1 6 4" xfId="369"/>
    <cellStyle name="40% - Ênfase1 6 4 2" xfId="26329"/>
    <cellStyle name="40% - Ênfase1 6 5" xfId="26330"/>
    <cellStyle name="40% - Ênfase1 6 5 2" xfId="26331"/>
    <cellStyle name="40% - Ênfase1 6 6" xfId="26332"/>
    <cellStyle name="40% - Ênfase1 7" xfId="370"/>
    <cellStyle name="40% - Ênfase1 8" xfId="371"/>
    <cellStyle name="40% - Ênfase1 8 2" xfId="372"/>
    <cellStyle name="40% - Ênfase1 8 2 2" xfId="26333"/>
    <cellStyle name="40% - Ênfase1 8 3" xfId="373"/>
    <cellStyle name="40% - Ênfase1 8 3 2" xfId="26334"/>
    <cellStyle name="40% - Ênfase1 8 4" xfId="26335"/>
    <cellStyle name="40% - Ênfase1 9" xfId="374"/>
    <cellStyle name="40% - Ênfase1 9 2" xfId="26336"/>
    <cellStyle name="40% - Ênfase2 10" xfId="375"/>
    <cellStyle name="40% - Ênfase2 10 2" xfId="26337"/>
    <cellStyle name="40% - Ênfase2 11" xfId="26338"/>
    <cellStyle name="40% - Ênfase2 11 2" xfId="26339"/>
    <cellStyle name="40% - Ênfase2 12" xfId="26340"/>
    <cellStyle name="40% - Ênfase2 12 2" xfId="26341"/>
    <cellStyle name="40% - Ênfase2 13" xfId="26342"/>
    <cellStyle name="40% - Ênfase2 14" xfId="26343"/>
    <cellStyle name="40% - Ênfase2 2" xfId="376"/>
    <cellStyle name="40% - Ênfase2 2 10" xfId="26344"/>
    <cellStyle name="40% - Ênfase2 2 11" xfId="26345"/>
    <cellStyle name="40% - Ênfase2 2 2" xfId="377"/>
    <cellStyle name="40% - Ênfase2 2 2 2" xfId="378"/>
    <cellStyle name="40% - Ênfase2 2 2 2 2" xfId="379"/>
    <cellStyle name="40% - Ênfase2 2 2 2 2 2" xfId="26346"/>
    <cellStyle name="40% - Ênfase2 2 2 2 3" xfId="380"/>
    <cellStyle name="40% - Ênfase2 2 2 2 3 2" xfId="26347"/>
    <cellStyle name="40% - Ênfase2 2 2 2 4" xfId="26348"/>
    <cellStyle name="40% - Ênfase2 2 2 3" xfId="381"/>
    <cellStyle name="40% - Ênfase2 2 2 3 2" xfId="26349"/>
    <cellStyle name="40% - Ênfase2 2 2 4" xfId="382"/>
    <cellStyle name="40% - Ênfase2 2 2 4 2" xfId="26350"/>
    <cellStyle name="40% - Ênfase2 2 2 5" xfId="26351"/>
    <cellStyle name="40% - Ênfase2 2 2 5 2" xfId="26352"/>
    <cellStyle name="40% - Ênfase2 2 2 6" xfId="26353"/>
    <cellStyle name="40% - Ênfase2 2 3" xfId="383"/>
    <cellStyle name="40% - Ênfase2 2 3 2" xfId="384"/>
    <cellStyle name="40% - Ênfase2 2 3 2 2" xfId="385"/>
    <cellStyle name="40% - Ênfase2 2 3 2 2 2" xfId="26354"/>
    <cellStyle name="40% - Ênfase2 2 3 2 3" xfId="386"/>
    <cellStyle name="40% - Ênfase2 2 3 2 3 2" xfId="26355"/>
    <cellStyle name="40% - Ênfase2 2 3 2 4" xfId="26356"/>
    <cellStyle name="40% - Ênfase2 2 3 3" xfId="387"/>
    <cellStyle name="40% - Ênfase2 2 3 3 2" xfId="26357"/>
    <cellStyle name="40% - Ênfase2 2 3 4" xfId="388"/>
    <cellStyle name="40% - Ênfase2 2 3 4 2" xfId="26358"/>
    <cellStyle name="40% - Ênfase2 2 3 5" xfId="26359"/>
    <cellStyle name="40% - Ênfase2 2 3 5 2" xfId="26360"/>
    <cellStyle name="40% - Ênfase2 2 3 6" xfId="26361"/>
    <cellStyle name="40% - Ênfase2 2 4" xfId="389"/>
    <cellStyle name="40% - Ênfase2 2 4 2" xfId="390"/>
    <cellStyle name="40% - Ênfase2 2 4 2 2" xfId="26362"/>
    <cellStyle name="40% - Ênfase2 2 4 3" xfId="391"/>
    <cellStyle name="40% - Ênfase2 2 4 3 2" xfId="26363"/>
    <cellStyle name="40% - Ênfase2 2 4 4" xfId="26364"/>
    <cellStyle name="40% - Ênfase2 2 5" xfId="392"/>
    <cellStyle name="40% - Ênfase2 2 5 2" xfId="26365"/>
    <cellStyle name="40% - Ênfase2 2 6" xfId="393"/>
    <cellStyle name="40% - Ênfase2 2 6 2" xfId="26366"/>
    <cellStyle name="40% - Ênfase2 2 7" xfId="394"/>
    <cellStyle name="40% - Ênfase2 2 7 2" xfId="26367"/>
    <cellStyle name="40% - Ênfase2 2 8" xfId="26368"/>
    <cellStyle name="40% - Ênfase2 2 9" xfId="26369"/>
    <cellStyle name="40% - Ênfase2 3" xfId="395"/>
    <cellStyle name="40% - Ênfase2 3 2" xfId="396"/>
    <cellStyle name="40% - Ênfase2 3 3" xfId="397"/>
    <cellStyle name="40% - Ênfase2 3 3 2" xfId="398"/>
    <cellStyle name="40% - Ênfase2 3 3 2 2" xfId="26370"/>
    <cellStyle name="40% - Ênfase2 3 3 3" xfId="399"/>
    <cellStyle name="40% - Ênfase2 3 3 3 2" xfId="26371"/>
    <cellStyle name="40% - Ênfase2 3 3 4" xfId="26372"/>
    <cellStyle name="40% - Ênfase2 3 4" xfId="400"/>
    <cellStyle name="40% - Ênfase2 3 4 2" xfId="26373"/>
    <cellStyle name="40% - Ênfase2 3 5" xfId="401"/>
    <cellStyle name="40% - Ênfase2 3 5 2" xfId="26374"/>
    <cellStyle name="40% - Ênfase2 3 6" xfId="26375"/>
    <cellStyle name="40% - Ênfase2 3 6 2" xfId="26376"/>
    <cellStyle name="40% - Ênfase2 3 7" xfId="26377"/>
    <cellStyle name="40% - Ênfase2 4" xfId="402"/>
    <cellStyle name="40% - Ênfase2 4 2" xfId="403"/>
    <cellStyle name="40% - Ênfase2 4 2 2" xfId="404"/>
    <cellStyle name="40% - Ênfase2 4 2 2 2" xfId="26378"/>
    <cellStyle name="40% - Ênfase2 4 2 3" xfId="405"/>
    <cellStyle name="40% - Ênfase2 4 2 3 2" xfId="26379"/>
    <cellStyle name="40% - Ênfase2 4 2 4" xfId="26380"/>
    <cellStyle name="40% - Ênfase2 4 3" xfId="406"/>
    <cellStyle name="40% - Ênfase2 4 3 2" xfId="26381"/>
    <cellStyle name="40% - Ênfase2 4 4" xfId="407"/>
    <cellStyle name="40% - Ênfase2 4 4 2" xfId="26382"/>
    <cellStyle name="40% - Ênfase2 4 5" xfId="26383"/>
    <cellStyle name="40% - Ênfase2 4 5 2" xfId="26384"/>
    <cellStyle name="40% - Ênfase2 4 6" xfId="26385"/>
    <cellStyle name="40% - Ênfase2 5" xfId="408"/>
    <cellStyle name="40% - Ênfase2 5 2" xfId="409"/>
    <cellStyle name="40% - Ênfase2 5 2 2" xfId="410"/>
    <cellStyle name="40% - Ênfase2 5 2 2 2" xfId="26386"/>
    <cellStyle name="40% - Ênfase2 5 2 3" xfId="411"/>
    <cellStyle name="40% - Ênfase2 5 2 3 2" xfId="26387"/>
    <cellStyle name="40% - Ênfase2 5 2 4" xfId="26388"/>
    <cellStyle name="40% - Ênfase2 5 3" xfId="412"/>
    <cellStyle name="40% - Ênfase2 5 3 2" xfId="26389"/>
    <cellStyle name="40% - Ênfase2 5 4" xfId="413"/>
    <cellStyle name="40% - Ênfase2 5 4 2" xfId="26390"/>
    <cellStyle name="40% - Ênfase2 5 5" xfId="26391"/>
    <cellStyle name="40% - Ênfase2 5 5 2" xfId="26392"/>
    <cellStyle name="40% - Ênfase2 5 6" xfId="26393"/>
    <cellStyle name="40% - Ênfase2 6" xfId="414"/>
    <cellStyle name="40% - Ênfase2 6 2" xfId="415"/>
    <cellStyle name="40% - Ênfase2 6 2 2" xfId="416"/>
    <cellStyle name="40% - Ênfase2 6 2 2 2" xfId="26394"/>
    <cellStyle name="40% - Ênfase2 6 2 3" xfId="417"/>
    <cellStyle name="40% - Ênfase2 6 2 3 2" xfId="26395"/>
    <cellStyle name="40% - Ênfase2 6 2 4" xfId="26396"/>
    <cellStyle name="40% - Ênfase2 6 3" xfId="418"/>
    <cellStyle name="40% - Ênfase2 6 3 2" xfId="26397"/>
    <cellStyle name="40% - Ênfase2 6 4" xfId="419"/>
    <cellStyle name="40% - Ênfase2 6 4 2" xfId="26398"/>
    <cellStyle name="40% - Ênfase2 6 5" xfId="26399"/>
    <cellStyle name="40% - Ênfase2 6 5 2" xfId="26400"/>
    <cellStyle name="40% - Ênfase2 6 6" xfId="26401"/>
    <cellStyle name="40% - Ênfase2 7" xfId="420"/>
    <cellStyle name="40% - Ênfase2 8" xfId="421"/>
    <cellStyle name="40% - Ênfase2 8 2" xfId="422"/>
    <cellStyle name="40% - Ênfase2 8 2 2" xfId="26402"/>
    <cellStyle name="40% - Ênfase2 8 3" xfId="423"/>
    <cellStyle name="40% - Ênfase2 8 3 2" xfId="26403"/>
    <cellStyle name="40% - Ênfase2 8 4" xfId="26404"/>
    <cellStyle name="40% - Ênfase2 9" xfId="424"/>
    <cellStyle name="40% - Ênfase2 9 2" xfId="26405"/>
    <cellStyle name="40% - Ênfase3 10" xfId="425"/>
    <cellStyle name="40% - Ênfase3 10 2" xfId="26406"/>
    <cellStyle name="40% - Ênfase3 11" xfId="26407"/>
    <cellStyle name="40% - Ênfase3 11 2" xfId="26408"/>
    <cellStyle name="40% - Ênfase3 12" xfId="26409"/>
    <cellStyle name="40% - Ênfase3 12 2" xfId="26410"/>
    <cellStyle name="40% - Ênfase3 13" xfId="26411"/>
    <cellStyle name="40% - Ênfase3 14" xfId="26412"/>
    <cellStyle name="40% - Ênfase3 2" xfId="426"/>
    <cellStyle name="40% - Ênfase3 2 10" xfId="26413"/>
    <cellStyle name="40% - Ênfase3 2 11" xfId="26414"/>
    <cellStyle name="40% - Ênfase3 2 2" xfId="427"/>
    <cellStyle name="40% - Ênfase3 2 2 2" xfId="428"/>
    <cellStyle name="40% - Ênfase3 2 2 2 2" xfId="429"/>
    <cellStyle name="40% - Ênfase3 2 2 2 2 2" xfId="26415"/>
    <cellStyle name="40% - Ênfase3 2 2 2 3" xfId="430"/>
    <cellStyle name="40% - Ênfase3 2 2 2 3 2" xfId="26416"/>
    <cellStyle name="40% - Ênfase3 2 2 2 4" xfId="26417"/>
    <cellStyle name="40% - Ênfase3 2 2 3" xfId="431"/>
    <cellStyle name="40% - Ênfase3 2 2 3 2" xfId="26418"/>
    <cellStyle name="40% - Ênfase3 2 2 4" xfId="432"/>
    <cellStyle name="40% - Ênfase3 2 2 4 2" xfId="26419"/>
    <cellStyle name="40% - Ênfase3 2 2 5" xfId="26420"/>
    <cellStyle name="40% - Ênfase3 2 2 5 2" xfId="26421"/>
    <cellStyle name="40% - Ênfase3 2 2 6" xfId="26422"/>
    <cellStyle name="40% - Ênfase3 2 3" xfId="433"/>
    <cellStyle name="40% - Ênfase3 2 3 2" xfId="434"/>
    <cellStyle name="40% - Ênfase3 2 3 2 2" xfId="435"/>
    <cellStyle name="40% - Ênfase3 2 3 2 2 2" xfId="26423"/>
    <cellStyle name="40% - Ênfase3 2 3 2 3" xfId="436"/>
    <cellStyle name="40% - Ênfase3 2 3 2 3 2" xfId="26424"/>
    <cellStyle name="40% - Ênfase3 2 3 2 4" xfId="26425"/>
    <cellStyle name="40% - Ênfase3 2 3 3" xfId="437"/>
    <cellStyle name="40% - Ênfase3 2 3 3 2" xfId="26426"/>
    <cellStyle name="40% - Ênfase3 2 3 4" xfId="438"/>
    <cellStyle name="40% - Ênfase3 2 3 4 2" xfId="26427"/>
    <cellStyle name="40% - Ênfase3 2 3 5" xfId="26428"/>
    <cellStyle name="40% - Ênfase3 2 3 5 2" xfId="26429"/>
    <cellStyle name="40% - Ênfase3 2 3 6" xfId="26430"/>
    <cellStyle name="40% - Ênfase3 2 4" xfId="439"/>
    <cellStyle name="40% - Ênfase3 2 4 2" xfId="440"/>
    <cellStyle name="40% - Ênfase3 2 4 2 2" xfId="26431"/>
    <cellStyle name="40% - Ênfase3 2 4 3" xfId="441"/>
    <cellStyle name="40% - Ênfase3 2 4 3 2" xfId="26432"/>
    <cellStyle name="40% - Ênfase3 2 4 4" xfId="26433"/>
    <cellStyle name="40% - Ênfase3 2 5" xfId="442"/>
    <cellStyle name="40% - Ênfase3 2 5 2" xfId="26434"/>
    <cellStyle name="40% - Ênfase3 2 6" xfId="443"/>
    <cellStyle name="40% - Ênfase3 2 6 2" xfId="26435"/>
    <cellStyle name="40% - Ênfase3 2 7" xfId="444"/>
    <cellStyle name="40% - Ênfase3 2 7 2" xfId="26436"/>
    <cellStyle name="40% - Ênfase3 2 8" xfId="26437"/>
    <cellStyle name="40% - Ênfase3 2 9" xfId="26438"/>
    <cellStyle name="40% - Ênfase3 3" xfId="445"/>
    <cellStyle name="40% - Ênfase3 3 2" xfId="446"/>
    <cellStyle name="40% - Ênfase3 3 3" xfId="447"/>
    <cellStyle name="40% - Ênfase3 3 3 2" xfId="448"/>
    <cellStyle name="40% - Ênfase3 3 3 2 2" xfId="26439"/>
    <cellStyle name="40% - Ênfase3 3 3 3" xfId="449"/>
    <cellStyle name="40% - Ênfase3 3 3 3 2" xfId="26440"/>
    <cellStyle name="40% - Ênfase3 3 3 4" xfId="26441"/>
    <cellStyle name="40% - Ênfase3 3 4" xfId="450"/>
    <cellStyle name="40% - Ênfase3 3 4 2" xfId="26442"/>
    <cellStyle name="40% - Ênfase3 3 5" xfId="451"/>
    <cellStyle name="40% - Ênfase3 3 5 2" xfId="26443"/>
    <cellStyle name="40% - Ênfase3 3 6" xfId="26444"/>
    <cellStyle name="40% - Ênfase3 3 6 2" xfId="26445"/>
    <cellStyle name="40% - Ênfase3 3 7" xfId="26446"/>
    <cellStyle name="40% - Ênfase3 4" xfId="452"/>
    <cellStyle name="40% - Ênfase3 4 2" xfId="453"/>
    <cellStyle name="40% - Ênfase3 4 2 2" xfId="454"/>
    <cellStyle name="40% - Ênfase3 4 2 2 2" xfId="26447"/>
    <cellStyle name="40% - Ênfase3 4 2 3" xfId="455"/>
    <cellStyle name="40% - Ênfase3 4 2 3 2" xfId="26448"/>
    <cellStyle name="40% - Ênfase3 4 2 4" xfId="26449"/>
    <cellStyle name="40% - Ênfase3 4 3" xfId="456"/>
    <cellStyle name="40% - Ênfase3 4 3 2" xfId="26450"/>
    <cellStyle name="40% - Ênfase3 4 4" xfId="457"/>
    <cellStyle name="40% - Ênfase3 4 4 2" xfId="26451"/>
    <cellStyle name="40% - Ênfase3 4 5" xfId="26452"/>
    <cellStyle name="40% - Ênfase3 4 5 2" xfId="26453"/>
    <cellStyle name="40% - Ênfase3 4 6" xfId="26454"/>
    <cellStyle name="40% - Ênfase3 5" xfId="458"/>
    <cellStyle name="40% - Ênfase3 5 2" xfId="459"/>
    <cellStyle name="40% - Ênfase3 5 2 2" xfId="460"/>
    <cellStyle name="40% - Ênfase3 5 2 2 2" xfId="26455"/>
    <cellStyle name="40% - Ênfase3 5 2 3" xfId="461"/>
    <cellStyle name="40% - Ênfase3 5 2 3 2" xfId="26456"/>
    <cellStyle name="40% - Ênfase3 5 2 4" xfId="26457"/>
    <cellStyle name="40% - Ênfase3 5 3" xfId="462"/>
    <cellStyle name="40% - Ênfase3 5 3 2" xfId="26458"/>
    <cellStyle name="40% - Ênfase3 5 4" xfId="463"/>
    <cellStyle name="40% - Ênfase3 5 4 2" xfId="26459"/>
    <cellStyle name="40% - Ênfase3 5 5" xfId="26460"/>
    <cellStyle name="40% - Ênfase3 5 5 2" xfId="26461"/>
    <cellStyle name="40% - Ênfase3 5 6" xfId="26462"/>
    <cellStyle name="40% - Ênfase3 6" xfId="464"/>
    <cellStyle name="40% - Ênfase3 6 2" xfId="465"/>
    <cellStyle name="40% - Ênfase3 6 2 2" xfId="466"/>
    <cellStyle name="40% - Ênfase3 6 2 2 2" xfId="26463"/>
    <cellStyle name="40% - Ênfase3 6 2 3" xfId="467"/>
    <cellStyle name="40% - Ênfase3 6 2 3 2" xfId="26464"/>
    <cellStyle name="40% - Ênfase3 6 2 4" xfId="26465"/>
    <cellStyle name="40% - Ênfase3 6 3" xfId="468"/>
    <cellStyle name="40% - Ênfase3 6 3 2" xfId="26466"/>
    <cellStyle name="40% - Ênfase3 6 4" xfId="469"/>
    <cellStyle name="40% - Ênfase3 6 4 2" xfId="26467"/>
    <cellStyle name="40% - Ênfase3 6 5" xfId="26468"/>
    <cellStyle name="40% - Ênfase3 6 5 2" xfId="26469"/>
    <cellStyle name="40% - Ênfase3 6 6" xfId="26470"/>
    <cellStyle name="40% - Ênfase3 7" xfId="470"/>
    <cellStyle name="40% - Ênfase3 8" xfId="471"/>
    <cellStyle name="40% - Ênfase3 8 2" xfId="472"/>
    <cellStyle name="40% - Ênfase3 8 2 2" xfId="26471"/>
    <cellStyle name="40% - Ênfase3 8 3" xfId="473"/>
    <cellStyle name="40% - Ênfase3 8 3 2" xfId="26472"/>
    <cellStyle name="40% - Ênfase3 8 4" xfId="26473"/>
    <cellStyle name="40% - Ênfase3 9" xfId="474"/>
    <cellStyle name="40% - Ênfase3 9 2" xfId="26474"/>
    <cellStyle name="40% - Ênfase4 10" xfId="475"/>
    <cellStyle name="40% - Ênfase4 10 2" xfId="26475"/>
    <cellStyle name="40% - Ênfase4 11" xfId="26476"/>
    <cellStyle name="40% - Ênfase4 11 2" xfId="26477"/>
    <cellStyle name="40% - Ênfase4 12" xfId="26478"/>
    <cellStyle name="40% - Ênfase4 12 2" xfId="26479"/>
    <cellStyle name="40% - Ênfase4 13" xfId="26480"/>
    <cellStyle name="40% - Ênfase4 14" xfId="26481"/>
    <cellStyle name="40% - Ênfase4 2" xfId="476"/>
    <cellStyle name="40% - Ênfase4 2 10" xfId="26482"/>
    <cellStyle name="40% - Ênfase4 2 11" xfId="26483"/>
    <cellStyle name="40% - Ênfase4 2 2" xfId="477"/>
    <cellStyle name="40% - Ênfase4 2 2 2" xfId="478"/>
    <cellStyle name="40% - Ênfase4 2 2 2 2" xfId="479"/>
    <cellStyle name="40% - Ênfase4 2 2 2 2 2" xfId="26484"/>
    <cellStyle name="40% - Ênfase4 2 2 2 3" xfId="480"/>
    <cellStyle name="40% - Ênfase4 2 2 2 3 2" xfId="26485"/>
    <cellStyle name="40% - Ênfase4 2 2 2 4" xfId="26486"/>
    <cellStyle name="40% - Ênfase4 2 2 3" xfId="481"/>
    <cellStyle name="40% - Ênfase4 2 2 3 2" xfId="26487"/>
    <cellStyle name="40% - Ênfase4 2 2 4" xfId="482"/>
    <cellStyle name="40% - Ênfase4 2 2 4 2" xfId="26488"/>
    <cellStyle name="40% - Ênfase4 2 2 5" xfId="26489"/>
    <cellStyle name="40% - Ênfase4 2 2 5 2" xfId="26490"/>
    <cellStyle name="40% - Ênfase4 2 2 6" xfId="26491"/>
    <cellStyle name="40% - Ênfase4 2 3" xfId="483"/>
    <cellStyle name="40% - Ênfase4 2 3 2" xfId="484"/>
    <cellStyle name="40% - Ênfase4 2 3 2 2" xfId="485"/>
    <cellStyle name="40% - Ênfase4 2 3 2 2 2" xfId="26492"/>
    <cellStyle name="40% - Ênfase4 2 3 2 3" xfId="486"/>
    <cellStyle name="40% - Ênfase4 2 3 2 3 2" xfId="26493"/>
    <cellStyle name="40% - Ênfase4 2 3 2 4" xfId="26494"/>
    <cellStyle name="40% - Ênfase4 2 3 3" xfId="487"/>
    <cellStyle name="40% - Ênfase4 2 3 3 2" xfId="26495"/>
    <cellStyle name="40% - Ênfase4 2 3 4" xfId="488"/>
    <cellStyle name="40% - Ênfase4 2 3 4 2" xfId="26496"/>
    <cellStyle name="40% - Ênfase4 2 3 5" xfId="26497"/>
    <cellStyle name="40% - Ênfase4 2 3 5 2" xfId="26498"/>
    <cellStyle name="40% - Ênfase4 2 3 6" xfId="26499"/>
    <cellStyle name="40% - Ênfase4 2 4" xfId="489"/>
    <cellStyle name="40% - Ênfase4 2 4 2" xfId="490"/>
    <cellStyle name="40% - Ênfase4 2 4 2 2" xfId="26500"/>
    <cellStyle name="40% - Ênfase4 2 4 3" xfId="491"/>
    <cellStyle name="40% - Ênfase4 2 4 3 2" xfId="26501"/>
    <cellStyle name="40% - Ênfase4 2 4 4" xfId="26502"/>
    <cellStyle name="40% - Ênfase4 2 5" xfId="492"/>
    <cellStyle name="40% - Ênfase4 2 5 2" xfId="26503"/>
    <cellStyle name="40% - Ênfase4 2 6" xfId="493"/>
    <cellStyle name="40% - Ênfase4 2 6 2" xfId="26504"/>
    <cellStyle name="40% - Ênfase4 2 7" xfId="494"/>
    <cellStyle name="40% - Ênfase4 2 7 2" xfId="26505"/>
    <cellStyle name="40% - Ênfase4 2 8" xfId="26506"/>
    <cellStyle name="40% - Ênfase4 2 9" xfId="26507"/>
    <cellStyle name="40% - Ênfase4 3" xfId="495"/>
    <cellStyle name="40% - Ênfase4 3 2" xfId="496"/>
    <cellStyle name="40% - Ênfase4 3 3" xfId="497"/>
    <cellStyle name="40% - Ênfase4 3 3 2" xfId="498"/>
    <cellStyle name="40% - Ênfase4 3 3 2 2" xfId="26508"/>
    <cellStyle name="40% - Ênfase4 3 3 3" xfId="499"/>
    <cellStyle name="40% - Ênfase4 3 3 3 2" xfId="26509"/>
    <cellStyle name="40% - Ênfase4 3 3 4" xfId="26510"/>
    <cellStyle name="40% - Ênfase4 3 4" xfId="500"/>
    <cellStyle name="40% - Ênfase4 3 4 2" xfId="26511"/>
    <cellStyle name="40% - Ênfase4 3 5" xfId="501"/>
    <cellStyle name="40% - Ênfase4 3 5 2" xfId="26512"/>
    <cellStyle name="40% - Ênfase4 3 6" xfId="26513"/>
    <cellStyle name="40% - Ênfase4 3 6 2" xfId="26514"/>
    <cellStyle name="40% - Ênfase4 3 7" xfId="26515"/>
    <cellStyle name="40% - Ênfase4 4" xfId="502"/>
    <cellStyle name="40% - Ênfase4 4 2" xfId="503"/>
    <cellStyle name="40% - Ênfase4 4 2 2" xfId="504"/>
    <cellStyle name="40% - Ênfase4 4 2 2 2" xfId="26516"/>
    <cellStyle name="40% - Ênfase4 4 2 3" xfId="505"/>
    <cellStyle name="40% - Ênfase4 4 2 3 2" xfId="26517"/>
    <cellStyle name="40% - Ênfase4 4 2 4" xfId="26518"/>
    <cellStyle name="40% - Ênfase4 4 3" xfId="506"/>
    <cellStyle name="40% - Ênfase4 4 3 2" xfId="26519"/>
    <cellStyle name="40% - Ênfase4 4 4" xfId="507"/>
    <cellStyle name="40% - Ênfase4 4 4 2" xfId="26520"/>
    <cellStyle name="40% - Ênfase4 4 5" xfId="26521"/>
    <cellStyle name="40% - Ênfase4 4 5 2" xfId="26522"/>
    <cellStyle name="40% - Ênfase4 4 6" xfId="26523"/>
    <cellStyle name="40% - Ênfase4 5" xfId="508"/>
    <cellStyle name="40% - Ênfase4 5 2" xfId="509"/>
    <cellStyle name="40% - Ênfase4 5 2 2" xfId="510"/>
    <cellStyle name="40% - Ênfase4 5 2 2 2" xfId="26524"/>
    <cellStyle name="40% - Ênfase4 5 2 3" xfId="511"/>
    <cellStyle name="40% - Ênfase4 5 2 3 2" xfId="26525"/>
    <cellStyle name="40% - Ênfase4 5 2 4" xfId="26526"/>
    <cellStyle name="40% - Ênfase4 5 3" xfId="512"/>
    <cellStyle name="40% - Ênfase4 5 3 2" xfId="26527"/>
    <cellStyle name="40% - Ênfase4 5 4" xfId="513"/>
    <cellStyle name="40% - Ênfase4 5 4 2" xfId="26528"/>
    <cellStyle name="40% - Ênfase4 5 5" xfId="26529"/>
    <cellStyle name="40% - Ênfase4 5 5 2" xfId="26530"/>
    <cellStyle name="40% - Ênfase4 5 6" xfId="26531"/>
    <cellStyle name="40% - Ênfase4 6" xfId="514"/>
    <cellStyle name="40% - Ênfase4 6 2" xfId="515"/>
    <cellStyle name="40% - Ênfase4 6 2 2" xfId="516"/>
    <cellStyle name="40% - Ênfase4 6 2 2 2" xfId="26532"/>
    <cellStyle name="40% - Ênfase4 6 2 3" xfId="517"/>
    <cellStyle name="40% - Ênfase4 6 2 3 2" xfId="26533"/>
    <cellStyle name="40% - Ênfase4 6 2 4" xfId="26534"/>
    <cellStyle name="40% - Ênfase4 6 3" xfId="518"/>
    <cellStyle name="40% - Ênfase4 6 3 2" xfId="26535"/>
    <cellStyle name="40% - Ênfase4 6 4" xfId="519"/>
    <cellStyle name="40% - Ênfase4 6 4 2" xfId="26536"/>
    <cellStyle name="40% - Ênfase4 6 5" xfId="26537"/>
    <cellStyle name="40% - Ênfase4 6 5 2" xfId="26538"/>
    <cellStyle name="40% - Ênfase4 6 6" xfId="26539"/>
    <cellStyle name="40% - Ênfase4 7" xfId="520"/>
    <cellStyle name="40% - Ênfase4 8" xfId="521"/>
    <cellStyle name="40% - Ênfase4 8 2" xfId="522"/>
    <cellStyle name="40% - Ênfase4 8 2 2" xfId="26540"/>
    <cellStyle name="40% - Ênfase4 8 3" xfId="523"/>
    <cellStyle name="40% - Ênfase4 8 3 2" xfId="26541"/>
    <cellStyle name="40% - Ênfase4 8 4" xfId="26542"/>
    <cellStyle name="40% - Ênfase4 9" xfId="524"/>
    <cellStyle name="40% - Ênfase4 9 2" xfId="26543"/>
    <cellStyle name="40% - Ênfase5 10" xfId="525"/>
    <cellStyle name="40% - Ênfase5 10 2" xfId="26544"/>
    <cellStyle name="40% - Ênfase5 11" xfId="26545"/>
    <cellStyle name="40% - Ênfase5 11 2" xfId="26546"/>
    <cellStyle name="40% - Ênfase5 12" xfId="26547"/>
    <cellStyle name="40% - Ênfase5 12 2" xfId="26548"/>
    <cellStyle name="40% - Ênfase5 13" xfId="26549"/>
    <cellStyle name="40% - Ênfase5 14" xfId="26550"/>
    <cellStyle name="40% - Ênfase5 2" xfId="526"/>
    <cellStyle name="40% - Ênfase5 2 10" xfId="26551"/>
    <cellStyle name="40% - Ênfase5 2 11" xfId="26552"/>
    <cellStyle name="40% - Ênfase5 2 2" xfId="527"/>
    <cellStyle name="40% - Ênfase5 2 2 2" xfId="528"/>
    <cellStyle name="40% - Ênfase5 2 2 2 2" xfId="529"/>
    <cellStyle name="40% - Ênfase5 2 2 2 2 2" xfId="26553"/>
    <cellStyle name="40% - Ênfase5 2 2 2 3" xfId="530"/>
    <cellStyle name="40% - Ênfase5 2 2 2 3 2" xfId="26554"/>
    <cellStyle name="40% - Ênfase5 2 2 2 4" xfId="26555"/>
    <cellStyle name="40% - Ênfase5 2 2 3" xfId="531"/>
    <cellStyle name="40% - Ênfase5 2 2 3 2" xfId="26556"/>
    <cellStyle name="40% - Ênfase5 2 2 4" xfId="532"/>
    <cellStyle name="40% - Ênfase5 2 2 4 2" xfId="26557"/>
    <cellStyle name="40% - Ênfase5 2 2 5" xfId="26558"/>
    <cellStyle name="40% - Ênfase5 2 2 5 2" xfId="26559"/>
    <cellStyle name="40% - Ênfase5 2 2 6" xfId="26560"/>
    <cellStyle name="40% - Ênfase5 2 3" xfId="533"/>
    <cellStyle name="40% - Ênfase5 2 3 2" xfId="534"/>
    <cellStyle name="40% - Ênfase5 2 3 2 2" xfId="535"/>
    <cellStyle name="40% - Ênfase5 2 3 2 2 2" xfId="26561"/>
    <cellStyle name="40% - Ênfase5 2 3 2 3" xfId="536"/>
    <cellStyle name="40% - Ênfase5 2 3 2 3 2" xfId="26562"/>
    <cellStyle name="40% - Ênfase5 2 3 2 4" xfId="26563"/>
    <cellStyle name="40% - Ênfase5 2 3 3" xfId="537"/>
    <cellStyle name="40% - Ênfase5 2 3 3 2" xfId="26564"/>
    <cellStyle name="40% - Ênfase5 2 3 4" xfId="538"/>
    <cellStyle name="40% - Ênfase5 2 3 4 2" xfId="26565"/>
    <cellStyle name="40% - Ênfase5 2 3 5" xfId="26566"/>
    <cellStyle name="40% - Ênfase5 2 3 5 2" xfId="26567"/>
    <cellStyle name="40% - Ênfase5 2 3 6" xfId="26568"/>
    <cellStyle name="40% - Ênfase5 2 4" xfId="539"/>
    <cellStyle name="40% - Ênfase5 2 4 2" xfId="540"/>
    <cellStyle name="40% - Ênfase5 2 4 2 2" xfId="26569"/>
    <cellStyle name="40% - Ênfase5 2 4 3" xfId="541"/>
    <cellStyle name="40% - Ênfase5 2 4 3 2" xfId="26570"/>
    <cellStyle name="40% - Ênfase5 2 4 4" xfId="26571"/>
    <cellStyle name="40% - Ênfase5 2 5" xfId="542"/>
    <cellStyle name="40% - Ênfase5 2 5 2" xfId="26572"/>
    <cellStyle name="40% - Ênfase5 2 6" xfId="543"/>
    <cellStyle name="40% - Ênfase5 2 6 2" xfId="26573"/>
    <cellStyle name="40% - Ênfase5 2 7" xfId="544"/>
    <cellStyle name="40% - Ênfase5 2 7 2" xfId="26574"/>
    <cellStyle name="40% - Ênfase5 2 8" xfId="26575"/>
    <cellStyle name="40% - Ênfase5 2 9" xfId="26576"/>
    <cellStyle name="40% - Ênfase5 3" xfId="545"/>
    <cellStyle name="40% - Ênfase5 3 2" xfId="546"/>
    <cellStyle name="40% - Ênfase5 3 3" xfId="547"/>
    <cellStyle name="40% - Ênfase5 3 3 2" xfId="548"/>
    <cellStyle name="40% - Ênfase5 3 3 2 2" xfId="26577"/>
    <cellStyle name="40% - Ênfase5 3 3 3" xfId="549"/>
    <cellStyle name="40% - Ênfase5 3 3 3 2" xfId="26578"/>
    <cellStyle name="40% - Ênfase5 3 3 4" xfId="26579"/>
    <cellStyle name="40% - Ênfase5 3 4" xfId="550"/>
    <cellStyle name="40% - Ênfase5 3 4 2" xfId="26580"/>
    <cellStyle name="40% - Ênfase5 3 5" xfId="551"/>
    <cellStyle name="40% - Ênfase5 3 5 2" xfId="26581"/>
    <cellStyle name="40% - Ênfase5 3 6" xfId="26582"/>
    <cellStyle name="40% - Ênfase5 3 6 2" xfId="26583"/>
    <cellStyle name="40% - Ênfase5 3 7" xfId="26584"/>
    <cellStyle name="40% - Ênfase5 4" xfId="552"/>
    <cellStyle name="40% - Ênfase5 4 2" xfId="553"/>
    <cellStyle name="40% - Ênfase5 4 2 2" xfId="554"/>
    <cellStyle name="40% - Ênfase5 4 2 2 2" xfId="26585"/>
    <cellStyle name="40% - Ênfase5 4 2 3" xfId="555"/>
    <cellStyle name="40% - Ênfase5 4 2 3 2" xfId="26586"/>
    <cellStyle name="40% - Ênfase5 4 2 4" xfId="26587"/>
    <cellStyle name="40% - Ênfase5 4 3" xfId="556"/>
    <cellStyle name="40% - Ênfase5 4 3 2" xfId="26588"/>
    <cellStyle name="40% - Ênfase5 4 4" xfId="557"/>
    <cellStyle name="40% - Ênfase5 4 4 2" xfId="26589"/>
    <cellStyle name="40% - Ênfase5 4 5" xfId="26590"/>
    <cellStyle name="40% - Ênfase5 4 5 2" xfId="26591"/>
    <cellStyle name="40% - Ênfase5 4 6" xfId="26592"/>
    <cellStyle name="40% - Ênfase5 5" xfId="558"/>
    <cellStyle name="40% - Ênfase5 5 2" xfId="559"/>
    <cellStyle name="40% - Ênfase5 5 2 2" xfId="560"/>
    <cellStyle name="40% - Ênfase5 5 2 2 2" xfId="26593"/>
    <cellStyle name="40% - Ênfase5 5 2 3" xfId="561"/>
    <cellStyle name="40% - Ênfase5 5 2 3 2" xfId="26594"/>
    <cellStyle name="40% - Ênfase5 5 2 4" xfId="26595"/>
    <cellStyle name="40% - Ênfase5 5 3" xfId="562"/>
    <cellStyle name="40% - Ênfase5 5 3 2" xfId="26596"/>
    <cellStyle name="40% - Ênfase5 5 4" xfId="563"/>
    <cellStyle name="40% - Ênfase5 5 4 2" xfId="26597"/>
    <cellStyle name="40% - Ênfase5 5 5" xfId="26598"/>
    <cellStyle name="40% - Ênfase5 5 5 2" xfId="26599"/>
    <cellStyle name="40% - Ênfase5 5 6" xfId="26600"/>
    <cellStyle name="40% - Ênfase5 6" xfId="564"/>
    <cellStyle name="40% - Ênfase5 6 2" xfId="565"/>
    <cellStyle name="40% - Ênfase5 6 2 2" xfId="566"/>
    <cellStyle name="40% - Ênfase5 6 2 2 2" xfId="26601"/>
    <cellStyle name="40% - Ênfase5 6 2 3" xfId="567"/>
    <cellStyle name="40% - Ênfase5 6 2 3 2" xfId="26602"/>
    <cellStyle name="40% - Ênfase5 6 2 4" xfId="26603"/>
    <cellStyle name="40% - Ênfase5 6 3" xfId="568"/>
    <cellStyle name="40% - Ênfase5 6 3 2" xfId="26604"/>
    <cellStyle name="40% - Ênfase5 6 4" xfId="569"/>
    <cellStyle name="40% - Ênfase5 6 4 2" xfId="26605"/>
    <cellStyle name="40% - Ênfase5 6 5" xfId="26606"/>
    <cellStyle name="40% - Ênfase5 6 5 2" xfId="26607"/>
    <cellStyle name="40% - Ênfase5 6 6" xfId="26608"/>
    <cellStyle name="40% - Ênfase5 7" xfId="570"/>
    <cellStyle name="40% - Ênfase5 8" xfId="571"/>
    <cellStyle name="40% - Ênfase5 8 2" xfId="572"/>
    <cellStyle name="40% - Ênfase5 8 2 2" xfId="26609"/>
    <cellStyle name="40% - Ênfase5 8 3" xfId="573"/>
    <cellStyle name="40% - Ênfase5 8 3 2" xfId="26610"/>
    <cellStyle name="40% - Ênfase5 8 4" xfId="26611"/>
    <cellStyle name="40% - Ênfase5 9" xfId="574"/>
    <cellStyle name="40% - Ênfase5 9 2" xfId="26612"/>
    <cellStyle name="40% - Ênfase6 10" xfId="575"/>
    <cellStyle name="40% - Ênfase6 10 2" xfId="26613"/>
    <cellStyle name="40% - Ênfase6 11" xfId="26614"/>
    <cellStyle name="40% - Ênfase6 11 2" xfId="26615"/>
    <cellStyle name="40% - Ênfase6 12" xfId="26616"/>
    <cellStyle name="40% - Ênfase6 12 2" xfId="26617"/>
    <cellStyle name="40% - Ênfase6 13" xfId="26618"/>
    <cellStyle name="40% - Ênfase6 14" xfId="26619"/>
    <cellStyle name="40% - Ênfase6 2" xfId="576"/>
    <cellStyle name="40% - Ênfase6 2 10" xfId="26620"/>
    <cellStyle name="40% - Ênfase6 2 11" xfId="26621"/>
    <cellStyle name="40% - Ênfase6 2 2" xfId="577"/>
    <cellStyle name="40% - Ênfase6 2 2 2" xfId="578"/>
    <cellStyle name="40% - Ênfase6 2 2 2 2" xfId="579"/>
    <cellStyle name="40% - Ênfase6 2 2 2 2 2" xfId="26622"/>
    <cellStyle name="40% - Ênfase6 2 2 2 3" xfId="580"/>
    <cellStyle name="40% - Ênfase6 2 2 2 3 2" xfId="26623"/>
    <cellStyle name="40% - Ênfase6 2 2 2 4" xfId="26624"/>
    <cellStyle name="40% - Ênfase6 2 2 3" xfId="581"/>
    <cellStyle name="40% - Ênfase6 2 2 3 2" xfId="26625"/>
    <cellStyle name="40% - Ênfase6 2 2 4" xfId="582"/>
    <cellStyle name="40% - Ênfase6 2 2 4 2" xfId="26626"/>
    <cellStyle name="40% - Ênfase6 2 2 5" xfId="26627"/>
    <cellStyle name="40% - Ênfase6 2 2 5 2" xfId="26628"/>
    <cellStyle name="40% - Ênfase6 2 2 6" xfId="26629"/>
    <cellStyle name="40% - Ênfase6 2 3" xfId="583"/>
    <cellStyle name="40% - Ênfase6 2 3 2" xfId="584"/>
    <cellStyle name="40% - Ênfase6 2 3 2 2" xfId="585"/>
    <cellStyle name="40% - Ênfase6 2 3 2 2 2" xfId="26630"/>
    <cellStyle name="40% - Ênfase6 2 3 2 3" xfId="586"/>
    <cellStyle name="40% - Ênfase6 2 3 2 3 2" xfId="26631"/>
    <cellStyle name="40% - Ênfase6 2 3 2 4" xfId="26632"/>
    <cellStyle name="40% - Ênfase6 2 3 3" xfId="587"/>
    <cellStyle name="40% - Ênfase6 2 3 3 2" xfId="26633"/>
    <cellStyle name="40% - Ênfase6 2 3 4" xfId="588"/>
    <cellStyle name="40% - Ênfase6 2 3 4 2" xfId="26634"/>
    <cellStyle name="40% - Ênfase6 2 3 5" xfId="26635"/>
    <cellStyle name="40% - Ênfase6 2 3 5 2" xfId="26636"/>
    <cellStyle name="40% - Ênfase6 2 3 6" xfId="26637"/>
    <cellStyle name="40% - Ênfase6 2 4" xfId="589"/>
    <cellStyle name="40% - Ênfase6 2 4 2" xfId="590"/>
    <cellStyle name="40% - Ênfase6 2 4 2 2" xfId="26638"/>
    <cellStyle name="40% - Ênfase6 2 4 3" xfId="591"/>
    <cellStyle name="40% - Ênfase6 2 4 3 2" xfId="26639"/>
    <cellStyle name="40% - Ênfase6 2 4 4" xfId="26640"/>
    <cellStyle name="40% - Ênfase6 2 5" xfId="592"/>
    <cellStyle name="40% - Ênfase6 2 5 2" xfId="26641"/>
    <cellStyle name="40% - Ênfase6 2 6" xfId="593"/>
    <cellStyle name="40% - Ênfase6 2 6 2" xfId="26642"/>
    <cellStyle name="40% - Ênfase6 2 7" xfId="594"/>
    <cellStyle name="40% - Ênfase6 2 7 2" xfId="26643"/>
    <cellStyle name="40% - Ênfase6 2 8" xfId="26644"/>
    <cellStyle name="40% - Ênfase6 2 9" xfId="26645"/>
    <cellStyle name="40% - Ênfase6 3" xfId="595"/>
    <cellStyle name="40% - Ênfase6 3 2" xfId="596"/>
    <cellStyle name="40% - Ênfase6 3 3" xfId="597"/>
    <cellStyle name="40% - Ênfase6 3 3 2" xfId="598"/>
    <cellStyle name="40% - Ênfase6 3 3 2 2" xfId="26646"/>
    <cellStyle name="40% - Ênfase6 3 3 3" xfId="599"/>
    <cellStyle name="40% - Ênfase6 3 3 3 2" xfId="26647"/>
    <cellStyle name="40% - Ênfase6 3 3 4" xfId="26648"/>
    <cellStyle name="40% - Ênfase6 3 4" xfId="600"/>
    <cellStyle name="40% - Ênfase6 3 4 2" xfId="26649"/>
    <cellStyle name="40% - Ênfase6 3 5" xfId="601"/>
    <cellStyle name="40% - Ênfase6 3 5 2" xfId="26650"/>
    <cellStyle name="40% - Ênfase6 3 6" xfId="26651"/>
    <cellStyle name="40% - Ênfase6 3 6 2" xfId="26652"/>
    <cellStyle name="40% - Ênfase6 3 7" xfId="26653"/>
    <cellStyle name="40% - Ênfase6 4" xfId="602"/>
    <cellStyle name="40% - Ênfase6 4 2" xfId="603"/>
    <cellStyle name="40% - Ênfase6 4 2 2" xfId="604"/>
    <cellStyle name="40% - Ênfase6 4 2 2 2" xfId="26654"/>
    <cellStyle name="40% - Ênfase6 4 2 3" xfId="605"/>
    <cellStyle name="40% - Ênfase6 4 2 3 2" xfId="26655"/>
    <cellStyle name="40% - Ênfase6 4 2 4" xfId="26656"/>
    <cellStyle name="40% - Ênfase6 4 3" xfId="606"/>
    <cellStyle name="40% - Ênfase6 4 3 2" xfId="26657"/>
    <cellStyle name="40% - Ênfase6 4 4" xfId="607"/>
    <cellStyle name="40% - Ênfase6 4 4 2" xfId="26658"/>
    <cellStyle name="40% - Ênfase6 4 5" xfId="26659"/>
    <cellStyle name="40% - Ênfase6 4 5 2" xfId="26660"/>
    <cellStyle name="40% - Ênfase6 4 6" xfId="26661"/>
    <cellStyle name="40% - Ênfase6 5" xfId="608"/>
    <cellStyle name="40% - Ênfase6 5 2" xfId="609"/>
    <cellStyle name="40% - Ênfase6 5 2 2" xfId="610"/>
    <cellStyle name="40% - Ênfase6 5 2 2 2" xfId="26662"/>
    <cellStyle name="40% - Ênfase6 5 2 3" xfId="611"/>
    <cellStyle name="40% - Ênfase6 5 2 3 2" xfId="26663"/>
    <cellStyle name="40% - Ênfase6 5 2 4" xfId="26664"/>
    <cellStyle name="40% - Ênfase6 5 3" xfId="612"/>
    <cellStyle name="40% - Ênfase6 5 3 2" xfId="26665"/>
    <cellStyle name="40% - Ênfase6 5 4" xfId="613"/>
    <cellStyle name="40% - Ênfase6 5 4 2" xfId="26666"/>
    <cellStyle name="40% - Ênfase6 5 5" xfId="26667"/>
    <cellStyle name="40% - Ênfase6 5 5 2" xfId="26668"/>
    <cellStyle name="40% - Ênfase6 5 6" xfId="26669"/>
    <cellStyle name="40% - Ênfase6 6" xfId="614"/>
    <cellStyle name="40% - Ênfase6 6 2" xfId="615"/>
    <cellStyle name="40% - Ênfase6 6 2 2" xfId="616"/>
    <cellStyle name="40% - Ênfase6 6 2 2 2" xfId="26670"/>
    <cellStyle name="40% - Ênfase6 6 2 3" xfId="617"/>
    <cellStyle name="40% - Ênfase6 6 2 3 2" xfId="26671"/>
    <cellStyle name="40% - Ênfase6 6 2 4" xfId="26672"/>
    <cellStyle name="40% - Ênfase6 6 3" xfId="618"/>
    <cellStyle name="40% - Ênfase6 6 3 2" xfId="26673"/>
    <cellStyle name="40% - Ênfase6 6 4" xfId="619"/>
    <cellStyle name="40% - Ênfase6 6 4 2" xfId="26674"/>
    <cellStyle name="40% - Ênfase6 6 5" xfId="26675"/>
    <cellStyle name="40% - Ênfase6 6 5 2" xfId="26676"/>
    <cellStyle name="40% - Ênfase6 6 6" xfId="26677"/>
    <cellStyle name="40% - Ênfase6 7" xfId="620"/>
    <cellStyle name="40% - Ênfase6 8" xfId="621"/>
    <cellStyle name="40% - Ênfase6 8 2" xfId="622"/>
    <cellStyle name="40% - Ênfase6 8 2 2" xfId="26678"/>
    <cellStyle name="40% - Ênfase6 8 3" xfId="623"/>
    <cellStyle name="40% - Ênfase6 8 3 2" xfId="26679"/>
    <cellStyle name="40% - Ênfase6 8 4" xfId="26680"/>
    <cellStyle name="40% - Ênfase6 9" xfId="624"/>
    <cellStyle name="40% - Ênfase6 9 2" xfId="26681"/>
    <cellStyle name="60% - Accent1" xfId="625"/>
    <cellStyle name="60% - Accent2" xfId="626"/>
    <cellStyle name="60% - Accent3" xfId="627"/>
    <cellStyle name="60% - Accent4" xfId="628"/>
    <cellStyle name="60% - Accent5" xfId="629"/>
    <cellStyle name="60% - Accent6" xfId="630"/>
    <cellStyle name="60% - Ênfase1 2" xfId="631"/>
    <cellStyle name="60% - Ênfase1 2 2" xfId="632"/>
    <cellStyle name="60% - Ênfase1 2 3" xfId="26682"/>
    <cellStyle name="60% - Ênfase1 3" xfId="633"/>
    <cellStyle name="60% - Ênfase1 4" xfId="634"/>
    <cellStyle name="60% - Ênfase1 5" xfId="26683"/>
    <cellStyle name="60% - Ênfase2 2" xfId="635"/>
    <cellStyle name="60% - Ênfase2 2 2" xfId="636"/>
    <cellStyle name="60% - Ênfase2 2 3" xfId="26684"/>
    <cellStyle name="60% - Ênfase2 3" xfId="637"/>
    <cellStyle name="60% - Ênfase2 4" xfId="638"/>
    <cellStyle name="60% - Ênfase2 5" xfId="26685"/>
    <cellStyle name="60% - Ênfase3 2" xfId="639"/>
    <cellStyle name="60% - Ênfase3 2 2" xfId="640"/>
    <cellStyle name="60% - Ênfase3 2 3" xfId="26686"/>
    <cellStyle name="60% - Ênfase3 3" xfId="641"/>
    <cellStyle name="60% - Ênfase3 4" xfId="642"/>
    <cellStyle name="60% - Ênfase3 5" xfId="26687"/>
    <cellStyle name="60% - Ênfase4 2" xfId="643"/>
    <cellStyle name="60% - Ênfase4 2 2" xfId="644"/>
    <cellStyle name="60% - Ênfase4 2 3" xfId="26688"/>
    <cellStyle name="60% - Ênfase4 3" xfId="645"/>
    <cellStyle name="60% - Ênfase4 4" xfId="646"/>
    <cellStyle name="60% - Ênfase4 5" xfId="26689"/>
    <cellStyle name="60% - Ênfase5 2" xfId="647"/>
    <cellStyle name="60% - Ênfase5 2 2" xfId="648"/>
    <cellStyle name="60% - Ênfase5 2 3" xfId="26690"/>
    <cellStyle name="60% - Ênfase5 3" xfId="649"/>
    <cellStyle name="60% - Ênfase5 4" xfId="650"/>
    <cellStyle name="60% - Ênfase5 5" xfId="26691"/>
    <cellStyle name="60% - Ênfase6 2" xfId="651"/>
    <cellStyle name="60% - Ênfase6 2 2" xfId="652"/>
    <cellStyle name="60% - Ênfase6 2 3" xfId="26692"/>
    <cellStyle name="60% - Ênfase6 3" xfId="653"/>
    <cellStyle name="60% - Ênfase6 4" xfId="654"/>
    <cellStyle name="60% - Ênfase6 5" xfId="26693"/>
    <cellStyle name="A3 297 x 420 mm_CME_caso 339a_rev2" xfId="2"/>
    <cellStyle name="Accent1" xfId="655"/>
    <cellStyle name="Accent2" xfId="656"/>
    <cellStyle name="Accent3" xfId="657"/>
    <cellStyle name="Accent4" xfId="658"/>
    <cellStyle name="Accent5" xfId="659"/>
    <cellStyle name="Accent6" xfId="660"/>
    <cellStyle name="Bad" xfId="661"/>
    <cellStyle name="Body: normal cell" xfId="62042"/>
    <cellStyle name="Bom 2" xfId="662"/>
    <cellStyle name="Bom 2 2" xfId="663"/>
    <cellStyle name="Bom 2 3" xfId="26694"/>
    <cellStyle name="Bom 3" xfId="664"/>
    <cellStyle name="Bom 4" xfId="665"/>
    <cellStyle name="Bom 5" xfId="26695"/>
    <cellStyle name="Bom 6" xfId="62057"/>
    <cellStyle name="Calculation" xfId="666"/>
    <cellStyle name="Calculation 2" xfId="667"/>
    <cellStyle name="Calculation 2 2" xfId="668"/>
    <cellStyle name="Calculation 2 2 2" xfId="669"/>
    <cellStyle name="Calculation 2 2 2 2" xfId="670"/>
    <cellStyle name="Calculation 2 2 2 2 2" xfId="26696"/>
    <cellStyle name="Calculation 2 2 2 3" xfId="26697"/>
    <cellStyle name="Calculation 2 2 2 3 2" xfId="26698"/>
    <cellStyle name="Calculation 2 2 2 4" xfId="26699"/>
    <cellStyle name="Calculation 2 2 2 4 2" xfId="26700"/>
    <cellStyle name="Calculation 2 2 2 5" xfId="26701"/>
    <cellStyle name="Calculation 2 2 3" xfId="671"/>
    <cellStyle name="Calculation 2 2 3 2" xfId="26702"/>
    <cellStyle name="Calculation 2 2 4" xfId="26703"/>
    <cellStyle name="Calculation 2 2 4 2" xfId="26704"/>
    <cellStyle name="Calculation 2 2 5" xfId="26705"/>
    <cellStyle name="Calculation 2 2 5 2" xfId="26706"/>
    <cellStyle name="Calculation 2 2 6" xfId="26707"/>
    <cellStyle name="Calculation 2 3" xfId="672"/>
    <cellStyle name="Calculation 2 3 2" xfId="673"/>
    <cellStyle name="Calculation 2 3 2 2" xfId="674"/>
    <cellStyle name="Calculation 2 3 2 2 2" xfId="26708"/>
    <cellStyle name="Calculation 2 3 2 3" xfId="26709"/>
    <cellStyle name="Calculation 2 3 2 3 2" xfId="26710"/>
    <cellStyle name="Calculation 2 3 2 4" xfId="26711"/>
    <cellStyle name="Calculation 2 3 2 4 2" xfId="26712"/>
    <cellStyle name="Calculation 2 3 2 5" xfId="26713"/>
    <cellStyle name="Calculation 2 3 3" xfId="675"/>
    <cellStyle name="Calculation 2 3 3 2" xfId="26714"/>
    <cellStyle name="Calculation 2 3 4" xfId="26715"/>
    <cellStyle name="Calculation 2 3 4 2" xfId="26716"/>
    <cellStyle name="Calculation 2 3 5" xfId="26717"/>
    <cellStyle name="Calculation 2 3 5 2" xfId="26718"/>
    <cellStyle name="Calculation 2 3 6" xfId="26719"/>
    <cellStyle name="Calculation 2 4" xfId="676"/>
    <cellStyle name="Calculation 2 4 2" xfId="677"/>
    <cellStyle name="Calculation 2 4 2 2" xfId="678"/>
    <cellStyle name="Calculation 2 4 2 2 2" xfId="26720"/>
    <cellStyle name="Calculation 2 4 2 3" xfId="26721"/>
    <cellStyle name="Calculation 2 4 2 3 2" xfId="26722"/>
    <cellStyle name="Calculation 2 4 2 4" xfId="26723"/>
    <cellStyle name="Calculation 2 4 2 4 2" xfId="26724"/>
    <cellStyle name="Calculation 2 4 2 5" xfId="26725"/>
    <cellStyle name="Calculation 2 4 3" xfId="679"/>
    <cellStyle name="Calculation 2 4 3 2" xfId="26726"/>
    <cellStyle name="Calculation 2 4 4" xfId="26727"/>
    <cellStyle name="Calculation 2 4 4 2" xfId="26728"/>
    <cellStyle name="Calculation 2 4 5" xfId="26729"/>
    <cellStyle name="Calculation 2 4 5 2" xfId="26730"/>
    <cellStyle name="Calculation 2 4 6" xfId="26731"/>
    <cellStyle name="Calculation 2 5" xfId="680"/>
    <cellStyle name="Calculation 2 5 2" xfId="681"/>
    <cellStyle name="Calculation 2 5 2 2" xfId="26732"/>
    <cellStyle name="Calculation 2 5 3" xfId="26733"/>
    <cellStyle name="Calculation 2 5 3 2" xfId="26734"/>
    <cellStyle name="Calculation 2 5 4" xfId="26735"/>
    <cellStyle name="Calculation 2 5 4 2" xfId="26736"/>
    <cellStyle name="Calculation 2 5 5" xfId="26737"/>
    <cellStyle name="Calculation 3" xfId="682"/>
    <cellStyle name="Calculation 3 2" xfId="683"/>
    <cellStyle name="Calculation 3 2 2" xfId="684"/>
    <cellStyle name="Calculation 3 2 2 2" xfId="26738"/>
    <cellStyle name="Calculation 3 2 3" xfId="26739"/>
    <cellStyle name="Calculation 3 2 3 2" xfId="26740"/>
    <cellStyle name="Calculation 3 2 4" xfId="26741"/>
    <cellStyle name="Calculation 3 2 4 2" xfId="26742"/>
    <cellStyle name="Calculation 3 2 5" xfId="26743"/>
    <cellStyle name="Calculation 3 3" xfId="685"/>
    <cellStyle name="Calculation 3 3 2" xfId="26744"/>
    <cellStyle name="Calculation 3 4" xfId="26745"/>
    <cellStyle name="Calculation 3 4 2" xfId="26746"/>
    <cellStyle name="Calculation 3 5" xfId="26747"/>
    <cellStyle name="Calculation 3 5 2" xfId="26748"/>
    <cellStyle name="Calculation 3 6" xfId="26749"/>
    <cellStyle name="Calculation 4" xfId="686"/>
    <cellStyle name="Calculation 4 2" xfId="687"/>
    <cellStyle name="Calculation 4 2 2" xfId="688"/>
    <cellStyle name="Calculation 4 2 2 2" xfId="26750"/>
    <cellStyle name="Calculation 4 2 3" xfId="26751"/>
    <cellStyle name="Calculation 4 2 3 2" xfId="26752"/>
    <cellStyle name="Calculation 4 2 4" xfId="26753"/>
    <cellStyle name="Calculation 4 2 4 2" xfId="26754"/>
    <cellStyle name="Calculation 4 2 5" xfId="26755"/>
    <cellStyle name="Calculation 4 3" xfId="689"/>
    <cellStyle name="Calculation 4 3 2" xfId="26756"/>
    <cellStyle name="Calculation 4 4" xfId="26757"/>
    <cellStyle name="Calculation 4 4 2" xfId="26758"/>
    <cellStyle name="Calculation 4 5" xfId="26759"/>
    <cellStyle name="Calculation 4 5 2" xfId="26760"/>
    <cellStyle name="Calculation 4 6" xfId="26761"/>
    <cellStyle name="Calculation 5" xfId="690"/>
    <cellStyle name="Calculation 5 2" xfId="691"/>
    <cellStyle name="Calculation 5 2 2" xfId="692"/>
    <cellStyle name="Calculation 5 2 2 2" xfId="26762"/>
    <cellStyle name="Calculation 5 2 3" xfId="26763"/>
    <cellStyle name="Calculation 5 2 3 2" xfId="26764"/>
    <cellStyle name="Calculation 5 2 4" xfId="26765"/>
    <cellStyle name="Calculation 5 2 4 2" xfId="26766"/>
    <cellStyle name="Calculation 5 2 5" xfId="26767"/>
    <cellStyle name="Calculation 5 3" xfId="693"/>
    <cellStyle name="Calculation 5 3 2" xfId="26768"/>
    <cellStyle name="Calculation 5 4" xfId="26769"/>
    <cellStyle name="Calculation 5 4 2" xfId="26770"/>
    <cellStyle name="Calculation 5 5" xfId="26771"/>
    <cellStyle name="Calculation 5 5 2" xfId="26772"/>
    <cellStyle name="Calculation 5 6" xfId="26773"/>
    <cellStyle name="Calculation 6" xfId="694"/>
    <cellStyle name="Calculation 6 2" xfId="695"/>
    <cellStyle name="Calculation 6 2 2" xfId="26774"/>
    <cellStyle name="Calculation 6 3" xfId="26775"/>
    <cellStyle name="Calculation 6 3 2" xfId="26776"/>
    <cellStyle name="Calculation 6 4" xfId="26777"/>
    <cellStyle name="Calculation 6 4 2" xfId="26778"/>
    <cellStyle name="Calculation 6 5" xfId="26779"/>
    <cellStyle name="Cálculo 2" xfId="696"/>
    <cellStyle name="Cálculo 2 2" xfId="697"/>
    <cellStyle name="Cálculo 2 3" xfId="26780"/>
    <cellStyle name="Cálculo 3" xfId="698"/>
    <cellStyle name="Cálculo 3 2" xfId="699"/>
    <cellStyle name="Cálculo 3 2 2" xfId="26781"/>
    <cellStyle name="Cálculo 3 3" xfId="700"/>
    <cellStyle name="Cálculo 3 3 2" xfId="26782"/>
    <cellStyle name="Cálculo 3 4" xfId="26783"/>
    <cellStyle name="Cálculo 3 4 2" xfId="26784"/>
    <cellStyle name="Cálculo 3 5" xfId="26785"/>
    <cellStyle name="Cálculo 3 5 2" xfId="26786"/>
    <cellStyle name="Cálculo 3 6" xfId="26787"/>
    <cellStyle name="Cálculo 4" xfId="701"/>
    <cellStyle name="Cálculo 4 2" xfId="702"/>
    <cellStyle name="Cálculo 4 2 2" xfId="26788"/>
    <cellStyle name="Cálculo 4 3" xfId="703"/>
    <cellStyle name="Cálculo 4 3 2" xfId="26789"/>
    <cellStyle name="Cálculo 4 4" xfId="26790"/>
    <cellStyle name="Cálculo 4 4 2" xfId="26791"/>
    <cellStyle name="Cálculo 4 5" xfId="26792"/>
    <cellStyle name="Cálculo 4 5 2" xfId="26793"/>
    <cellStyle name="Cálculo 4 6" xfId="26794"/>
    <cellStyle name="Cálculo 5" xfId="26795"/>
    <cellStyle name="Célula de Verificação 2" xfId="704"/>
    <cellStyle name="Célula de Verificação 2 2" xfId="705"/>
    <cellStyle name="Célula de Verificação 2 3" xfId="26796"/>
    <cellStyle name="Célula de Verificação 3" xfId="706"/>
    <cellStyle name="Célula de Verificação 4" xfId="707"/>
    <cellStyle name="Célula de Verificação 5" xfId="26797"/>
    <cellStyle name="Célula Vinculada 2" xfId="708"/>
    <cellStyle name="Célula Vinculada 2 2" xfId="709"/>
    <cellStyle name="Célula Vinculada 2 3" xfId="26798"/>
    <cellStyle name="Célula Vinculada 3" xfId="710"/>
    <cellStyle name="Célula Vinculada 4" xfId="711"/>
    <cellStyle name="Célula Vinculada 5" xfId="26799"/>
    <cellStyle name="Check Cell" xfId="712"/>
    <cellStyle name="Date" xfId="62043"/>
    <cellStyle name="Ênfase1 2" xfId="713"/>
    <cellStyle name="Ênfase1 2 2" xfId="714"/>
    <cellStyle name="Ênfase1 2 3" xfId="26800"/>
    <cellStyle name="Ênfase1 3" xfId="715"/>
    <cellStyle name="Ênfase1 4" xfId="716"/>
    <cellStyle name="Ênfase1 5" xfId="26801"/>
    <cellStyle name="Ênfase2 2" xfId="717"/>
    <cellStyle name="Ênfase2 2 2" xfId="718"/>
    <cellStyle name="Ênfase2 2 3" xfId="26802"/>
    <cellStyle name="Ênfase2 3" xfId="719"/>
    <cellStyle name="Ênfase2 4" xfId="720"/>
    <cellStyle name="Ênfase2 5" xfId="26803"/>
    <cellStyle name="Ênfase3 2" xfId="721"/>
    <cellStyle name="Ênfase3 2 2" xfId="722"/>
    <cellStyle name="Ênfase3 2 3" xfId="26804"/>
    <cellStyle name="Ênfase3 3" xfId="723"/>
    <cellStyle name="Ênfase3 4" xfId="724"/>
    <cellStyle name="Ênfase3 5" xfId="26805"/>
    <cellStyle name="Ênfase4 2" xfId="725"/>
    <cellStyle name="Ênfase4 2 2" xfId="726"/>
    <cellStyle name="Ênfase4 2 3" xfId="26806"/>
    <cellStyle name="Ênfase4 3" xfId="727"/>
    <cellStyle name="Ênfase4 4" xfId="728"/>
    <cellStyle name="Ênfase4 5" xfId="26807"/>
    <cellStyle name="Ênfase5 2" xfId="729"/>
    <cellStyle name="Ênfase5 2 2" xfId="730"/>
    <cellStyle name="Ênfase5 2 3" xfId="26808"/>
    <cellStyle name="Ênfase5 3" xfId="731"/>
    <cellStyle name="Ênfase5 4" xfId="732"/>
    <cellStyle name="Ênfase5 5" xfId="26809"/>
    <cellStyle name="Ênfase6 2" xfId="733"/>
    <cellStyle name="Ênfase6 2 2" xfId="734"/>
    <cellStyle name="Ênfase6 2 3" xfId="26810"/>
    <cellStyle name="Ênfase6 3" xfId="735"/>
    <cellStyle name="Ênfase6 4" xfId="736"/>
    <cellStyle name="Ênfase6 5" xfId="26811"/>
    <cellStyle name="Entrada 2" xfId="737"/>
    <cellStyle name="Entrada 2 2" xfId="738"/>
    <cellStyle name="Entrada 2 3" xfId="26812"/>
    <cellStyle name="Entrada 3" xfId="739"/>
    <cellStyle name="Entrada 3 2" xfId="740"/>
    <cellStyle name="Entrada 3 2 2" xfId="26813"/>
    <cellStyle name="Entrada 3 3" xfId="741"/>
    <cellStyle name="Entrada 3 3 2" xfId="26814"/>
    <cellStyle name="Entrada 3 4" xfId="26815"/>
    <cellStyle name="Entrada 3 4 2" xfId="26816"/>
    <cellStyle name="Entrada 3 5" xfId="26817"/>
    <cellStyle name="Entrada 3 5 2" xfId="26818"/>
    <cellStyle name="Entrada 3 6" xfId="26819"/>
    <cellStyle name="Entrada 4" xfId="742"/>
    <cellStyle name="Entrada 4 2" xfId="743"/>
    <cellStyle name="Entrada 4 2 2" xfId="26820"/>
    <cellStyle name="Entrada 4 3" xfId="744"/>
    <cellStyle name="Entrada 4 3 2" xfId="26821"/>
    <cellStyle name="Entrada 4 4" xfId="26822"/>
    <cellStyle name="Entrada 4 4 2" xfId="26823"/>
    <cellStyle name="Entrada 4 5" xfId="26824"/>
    <cellStyle name="Entrada 4 5 2" xfId="26825"/>
    <cellStyle name="Entrada 4 6" xfId="26826"/>
    <cellStyle name="Entrada 5" xfId="26827"/>
    <cellStyle name="Estilo 1" xfId="745"/>
    <cellStyle name="Estilo 1 10" xfId="26828"/>
    <cellStyle name="Estilo 1 11" xfId="26829"/>
    <cellStyle name="Estilo 1 12" xfId="26830"/>
    <cellStyle name="Estilo 1 13" xfId="26831"/>
    <cellStyle name="Estilo 1 14" xfId="26832"/>
    <cellStyle name="Estilo 1 15" xfId="26833"/>
    <cellStyle name="Estilo 1 16" xfId="26834"/>
    <cellStyle name="Estilo 1 17" xfId="26835"/>
    <cellStyle name="Estilo 1 2" xfId="746"/>
    <cellStyle name="Estilo 1 2 2" xfId="747"/>
    <cellStyle name="Estilo 1 2 2 2" xfId="26836"/>
    <cellStyle name="Estilo 1 2 3" xfId="748"/>
    <cellStyle name="Estilo 1 2 3 2" xfId="26837"/>
    <cellStyle name="Estilo 1 2 4" xfId="26838"/>
    <cellStyle name="Estilo 1 3" xfId="749"/>
    <cellStyle name="Estilo 1 3 2" xfId="26839"/>
    <cellStyle name="Estilo 1 4" xfId="750"/>
    <cellStyle name="Estilo 1 4 2" xfId="26840"/>
    <cellStyle name="Estilo 1 5" xfId="751"/>
    <cellStyle name="Estilo 1 5 2" xfId="26841"/>
    <cellStyle name="Estilo 1 6" xfId="26842"/>
    <cellStyle name="Estilo 1 7" xfId="26843"/>
    <cellStyle name="Estilo 1 8" xfId="26844"/>
    <cellStyle name="Estilo 1 9" xfId="26845"/>
    <cellStyle name="Euro" xfId="752"/>
    <cellStyle name="Euro 2" xfId="753"/>
    <cellStyle name="Euro 2 2" xfId="26846"/>
    <cellStyle name="Euro 3" xfId="26847"/>
    <cellStyle name="Explanatory Text" xfId="754"/>
    <cellStyle name="Fixed" xfId="62044"/>
    <cellStyle name="Font: Calibri, 9pt regular" xfId="62040"/>
    <cellStyle name="Footnotes: top row" xfId="62045"/>
    <cellStyle name="Good" xfId="755"/>
    <cellStyle name="Header: bottom row" xfId="62041"/>
    <cellStyle name="Heading 1" xfId="756"/>
    <cellStyle name="Heading 2" xfId="757"/>
    <cellStyle name="Heading 3" xfId="758"/>
    <cellStyle name="Heading 4" xfId="759"/>
    <cellStyle name="Heading1" xfId="62046"/>
    <cellStyle name="Heading2" xfId="62047"/>
    <cellStyle name="Hiperlink" xfId="62062" builtinId="8"/>
    <cellStyle name="Hiperlink 2" xfId="62048"/>
    <cellStyle name="Hiperlink 3" xfId="62049"/>
    <cellStyle name="Hyperlink 2" xfId="760"/>
    <cellStyle name="Hyperlink 2 10" xfId="26848"/>
    <cellStyle name="Hyperlink 2 11" xfId="26849"/>
    <cellStyle name="Hyperlink 2 12" xfId="26850"/>
    <cellStyle name="Hyperlink 2 13" xfId="26851"/>
    <cellStyle name="Hyperlink 2 14" xfId="26852"/>
    <cellStyle name="Hyperlink 2 15" xfId="26853"/>
    <cellStyle name="Hyperlink 2 16" xfId="26854"/>
    <cellStyle name="Hyperlink 2 2" xfId="26855"/>
    <cellStyle name="Hyperlink 2 3" xfId="26856"/>
    <cellStyle name="Hyperlink 2 4" xfId="26857"/>
    <cellStyle name="Hyperlink 2 5" xfId="26858"/>
    <cellStyle name="Hyperlink 2 6" xfId="26859"/>
    <cellStyle name="Hyperlink 2 7" xfId="26860"/>
    <cellStyle name="Hyperlink 2 8" xfId="26861"/>
    <cellStyle name="Hyperlink 2 9" xfId="26862"/>
    <cellStyle name="Hyperlink 3" xfId="761"/>
    <cellStyle name="Hyperlink 4" xfId="762"/>
    <cellStyle name="Hyperlink 5" xfId="26863"/>
    <cellStyle name="Hyperlink 6" xfId="26864"/>
    <cellStyle name="Incorreto 2" xfId="763"/>
    <cellStyle name="Incorreto 2 2" xfId="764"/>
    <cellStyle name="Incorreto 2 3" xfId="26865"/>
    <cellStyle name="Incorreto 3" xfId="765"/>
    <cellStyle name="Incorreto 4" xfId="766"/>
    <cellStyle name="Incorreto 5" xfId="26866"/>
    <cellStyle name="Input" xfId="767"/>
    <cellStyle name="Input 2" xfId="768"/>
    <cellStyle name="Input 2 2" xfId="769"/>
    <cellStyle name="Input 2 2 2" xfId="770"/>
    <cellStyle name="Input 2 2 2 2" xfId="771"/>
    <cellStyle name="Input 2 2 2 2 2" xfId="26867"/>
    <cellStyle name="Input 2 2 2 3" xfId="26868"/>
    <cellStyle name="Input 2 2 2 3 2" xfId="26869"/>
    <cellStyle name="Input 2 2 2 4" xfId="26870"/>
    <cellStyle name="Input 2 2 2 4 2" xfId="26871"/>
    <cellStyle name="Input 2 2 2 5" xfId="26872"/>
    <cellStyle name="Input 2 2 3" xfId="772"/>
    <cellStyle name="Input 2 2 3 2" xfId="26873"/>
    <cellStyle name="Input 2 2 4" xfId="26874"/>
    <cellStyle name="Input 2 2 4 2" xfId="26875"/>
    <cellStyle name="Input 2 2 5" xfId="26876"/>
    <cellStyle name="Input 2 2 5 2" xfId="26877"/>
    <cellStyle name="Input 2 2 6" xfId="26878"/>
    <cellStyle name="Input 2 3" xfId="773"/>
    <cellStyle name="Input 2 3 2" xfId="774"/>
    <cellStyle name="Input 2 3 2 2" xfId="775"/>
    <cellStyle name="Input 2 3 2 2 2" xfId="26879"/>
    <cellStyle name="Input 2 3 2 3" xfId="26880"/>
    <cellStyle name="Input 2 3 2 3 2" xfId="26881"/>
    <cellStyle name="Input 2 3 2 4" xfId="26882"/>
    <cellStyle name="Input 2 3 2 4 2" xfId="26883"/>
    <cellStyle name="Input 2 3 2 5" xfId="26884"/>
    <cellStyle name="Input 2 3 3" xfId="776"/>
    <cellStyle name="Input 2 3 3 2" xfId="26885"/>
    <cellStyle name="Input 2 3 4" xfId="26886"/>
    <cellStyle name="Input 2 3 4 2" xfId="26887"/>
    <cellStyle name="Input 2 3 5" xfId="26888"/>
    <cellStyle name="Input 2 3 5 2" xfId="26889"/>
    <cellStyle name="Input 2 3 6" xfId="26890"/>
    <cellStyle name="Input 2 4" xfId="777"/>
    <cellStyle name="Input 2 4 2" xfId="778"/>
    <cellStyle name="Input 2 4 2 2" xfId="779"/>
    <cellStyle name="Input 2 4 2 2 2" xfId="26891"/>
    <cellStyle name="Input 2 4 2 3" xfId="26892"/>
    <cellStyle name="Input 2 4 2 3 2" xfId="26893"/>
    <cellStyle name="Input 2 4 2 4" xfId="26894"/>
    <cellStyle name="Input 2 4 2 4 2" xfId="26895"/>
    <cellStyle name="Input 2 4 2 5" xfId="26896"/>
    <cellStyle name="Input 2 4 3" xfId="780"/>
    <cellStyle name="Input 2 4 3 2" xfId="26897"/>
    <cellStyle name="Input 2 4 4" xfId="26898"/>
    <cellStyle name="Input 2 4 4 2" xfId="26899"/>
    <cellStyle name="Input 2 4 5" xfId="26900"/>
    <cellStyle name="Input 2 4 5 2" xfId="26901"/>
    <cellStyle name="Input 2 4 6" xfId="26902"/>
    <cellStyle name="Input 2 5" xfId="781"/>
    <cellStyle name="Input 2 5 2" xfId="782"/>
    <cellStyle name="Input 2 5 2 2" xfId="26903"/>
    <cellStyle name="Input 2 5 3" xfId="26904"/>
    <cellStyle name="Input 2 5 3 2" xfId="26905"/>
    <cellStyle name="Input 2 5 4" xfId="26906"/>
    <cellStyle name="Input 2 5 4 2" xfId="26907"/>
    <cellStyle name="Input 2 5 5" xfId="26908"/>
    <cellStyle name="Input 3" xfId="783"/>
    <cellStyle name="Input 3 2" xfId="784"/>
    <cellStyle name="Input 3 2 2" xfId="785"/>
    <cellStyle name="Input 3 2 2 2" xfId="26909"/>
    <cellStyle name="Input 3 2 3" xfId="26910"/>
    <cellStyle name="Input 3 2 3 2" xfId="26911"/>
    <cellStyle name="Input 3 2 4" xfId="26912"/>
    <cellStyle name="Input 3 2 4 2" xfId="26913"/>
    <cellStyle name="Input 3 2 5" xfId="26914"/>
    <cellStyle name="Input 3 3" xfId="786"/>
    <cellStyle name="Input 3 3 2" xfId="26915"/>
    <cellStyle name="Input 3 4" xfId="26916"/>
    <cellStyle name="Input 3 4 2" xfId="26917"/>
    <cellStyle name="Input 3 5" xfId="26918"/>
    <cellStyle name="Input 3 5 2" xfId="26919"/>
    <cellStyle name="Input 3 6" xfId="26920"/>
    <cellStyle name="Input 4" xfId="787"/>
    <cellStyle name="Input 4 2" xfId="788"/>
    <cellStyle name="Input 4 2 2" xfId="789"/>
    <cellStyle name="Input 4 2 2 2" xfId="26921"/>
    <cellStyle name="Input 4 2 3" xfId="26922"/>
    <cellStyle name="Input 4 2 3 2" xfId="26923"/>
    <cellStyle name="Input 4 2 4" xfId="26924"/>
    <cellStyle name="Input 4 2 4 2" xfId="26925"/>
    <cellStyle name="Input 4 2 5" xfId="26926"/>
    <cellStyle name="Input 4 3" xfId="790"/>
    <cellStyle name="Input 4 3 2" xfId="26927"/>
    <cellStyle name="Input 4 4" xfId="26928"/>
    <cellStyle name="Input 4 4 2" xfId="26929"/>
    <cellStyle name="Input 4 5" xfId="26930"/>
    <cellStyle name="Input 4 5 2" xfId="26931"/>
    <cellStyle name="Input 4 6" xfId="26932"/>
    <cellStyle name="Input 5" xfId="791"/>
    <cellStyle name="Input 5 2" xfId="792"/>
    <cellStyle name="Input 5 2 2" xfId="793"/>
    <cellStyle name="Input 5 2 2 2" xfId="26933"/>
    <cellStyle name="Input 5 2 3" xfId="26934"/>
    <cellStyle name="Input 5 2 3 2" xfId="26935"/>
    <cellStyle name="Input 5 2 4" xfId="26936"/>
    <cellStyle name="Input 5 2 4 2" xfId="26937"/>
    <cellStyle name="Input 5 2 5" xfId="26938"/>
    <cellStyle name="Input 5 3" xfId="794"/>
    <cellStyle name="Input 5 3 2" xfId="26939"/>
    <cellStyle name="Input 5 4" xfId="26940"/>
    <cellStyle name="Input 5 4 2" xfId="26941"/>
    <cellStyle name="Input 5 5" xfId="26942"/>
    <cellStyle name="Input 5 5 2" xfId="26943"/>
    <cellStyle name="Input 5 6" xfId="26944"/>
    <cellStyle name="Input 6" xfId="795"/>
    <cellStyle name="Input 6 2" xfId="796"/>
    <cellStyle name="Input 6 2 2" xfId="26945"/>
    <cellStyle name="Input 6 3" xfId="26946"/>
    <cellStyle name="Input 6 3 2" xfId="26947"/>
    <cellStyle name="Input 6 4" xfId="26948"/>
    <cellStyle name="Input 6 4 2" xfId="26949"/>
    <cellStyle name="Input 6 5" xfId="26950"/>
    <cellStyle name="Linked Cell" xfId="797"/>
    <cellStyle name="Moeda 2" xfId="62050"/>
    <cellStyle name="Moeda 3" xfId="7"/>
    <cellStyle name="Neutra 2" xfId="798"/>
    <cellStyle name="Neutra 2 2" xfId="799"/>
    <cellStyle name="Neutra 2 3" xfId="26951"/>
    <cellStyle name="Neutra 3" xfId="800"/>
    <cellStyle name="Neutra 4" xfId="801"/>
    <cellStyle name="Neutra 5" xfId="26952"/>
    <cellStyle name="Neutral" xfId="802"/>
    <cellStyle name="Normal" xfId="0" builtinId="0"/>
    <cellStyle name="Normal 10" xfId="803"/>
    <cellStyle name="Normal 10 2" xfId="804"/>
    <cellStyle name="Normal 10 3" xfId="805"/>
    <cellStyle name="Normal 10 4" xfId="806"/>
    <cellStyle name="Normal 11" xfId="807"/>
    <cellStyle name="Normal 11 2" xfId="808"/>
    <cellStyle name="Normal 11 2 2" xfId="26953"/>
    <cellStyle name="Normal 11 2 3" xfId="26954"/>
    <cellStyle name="Normal 11 3" xfId="809"/>
    <cellStyle name="Normal 11 4" xfId="810"/>
    <cellStyle name="Normal 11 4 2" xfId="26955"/>
    <cellStyle name="Normal 11 5" xfId="811"/>
    <cellStyle name="Normal 12" xfId="812"/>
    <cellStyle name="Normal 12 10" xfId="26956"/>
    <cellStyle name="Normal 12 11" xfId="26957"/>
    <cellStyle name="Normal 12 12" xfId="26958"/>
    <cellStyle name="Normal 12 2" xfId="813"/>
    <cellStyle name="Normal 12 2 10" xfId="26959"/>
    <cellStyle name="Normal 12 2 2" xfId="814"/>
    <cellStyle name="Normal 12 2 2 2" xfId="815"/>
    <cellStyle name="Normal 12 2 2 2 2" xfId="816"/>
    <cellStyle name="Normal 12 2 2 2 2 2" xfId="26960"/>
    <cellStyle name="Normal 12 2 2 2 3" xfId="817"/>
    <cellStyle name="Normal 12 2 2 2 3 2" xfId="26961"/>
    <cellStyle name="Normal 12 2 2 2 4" xfId="26962"/>
    <cellStyle name="Normal 12 2 2 3" xfId="818"/>
    <cellStyle name="Normal 12 2 2 3 2" xfId="26963"/>
    <cellStyle name="Normal 12 2 2 4" xfId="819"/>
    <cellStyle name="Normal 12 2 2 4 2" xfId="26964"/>
    <cellStyle name="Normal 12 2 2 5" xfId="820"/>
    <cellStyle name="Normal 12 2 2 5 2" xfId="26965"/>
    <cellStyle name="Normal 12 2 2 6" xfId="26966"/>
    <cellStyle name="Normal 12 2 2 6 2" xfId="26967"/>
    <cellStyle name="Normal 12 2 2 7" xfId="26968"/>
    <cellStyle name="Normal 12 2 2 8" xfId="26969"/>
    <cellStyle name="Normal 12 2 2 9" xfId="26970"/>
    <cellStyle name="Normal 12 2 3" xfId="821"/>
    <cellStyle name="Normal 12 2 3 2" xfId="822"/>
    <cellStyle name="Normal 12 2 3 2 2" xfId="26971"/>
    <cellStyle name="Normal 12 2 3 3" xfId="823"/>
    <cellStyle name="Normal 12 2 3 3 2" xfId="26972"/>
    <cellStyle name="Normal 12 2 3 4" xfId="26973"/>
    <cellStyle name="Normal 12 2 4" xfId="824"/>
    <cellStyle name="Normal 12 2 4 2" xfId="825"/>
    <cellStyle name="Normal 12 2 4 2 2" xfId="26974"/>
    <cellStyle name="Normal 12 2 4 3" xfId="26975"/>
    <cellStyle name="Normal 12 2 5" xfId="826"/>
    <cellStyle name="Normal 12 2 5 2" xfId="26976"/>
    <cellStyle name="Normal 12 2 6" xfId="827"/>
    <cellStyle name="Normal 12 2 6 2" xfId="26977"/>
    <cellStyle name="Normal 12 2 7" xfId="26978"/>
    <cellStyle name="Normal 12 2 7 2" xfId="26979"/>
    <cellStyle name="Normal 12 2 8" xfId="26980"/>
    <cellStyle name="Normal 12 2 9" xfId="26981"/>
    <cellStyle name="Normal 12 3" xfId="828"/>
    <cellStyle name="Normal 12 3 2" xfId="829"/>
    <cellStyle name="Normal 12 3 2 2" xfId="830"/>
    <cellStyle name="Normal 12 3 2 2 2" xfId="26982"/>
    <cellStyle name="Normal 12 3 2 3" xfId="831"/>
    <cellStyle name="Normal 12 3 2 3 2" xfId="26983"/>
    <cellStyle name="Normal 12 3 2 4" xfId="26984"/>
    <cellStyle name="Normal 12 3 3" xfId="832"/>
    <cellStyle name="Normal 12 3 3 2" xfId="26985"/>
    <cellStyle name="Normal 12 3 4" xfId="833"/>
    <cellStyle name="Normal 12 3 4 2" xfId="26986"/>
    <cellStyle name="Normal 12 3 5" xfId="834"/>
    <cellStyle name="Normal 12 3 5 2" xfId="26987"/>
    <cellStyle name="Normal 12 3 6" xfId="26988"/>
    <cellStyle name="Normal 12 3 6 2" xfId="26989"/>
    <cellStyle name="Normal 12 3 7" xfId="26990"/>
    <cellStyle name="Normal 12 3 8" xfId="26991"/>
    <cellStyle name="Normal 12 3 9" xfId="26992"/>
    <cellStyle name="Normal 12 4" xfId="835"/>
    <cellStyle name="Normal 12 4 2" xfId="836"/>
    <cellStyle name="Normal 12 4 2 2" xfId="26993"/>
    <cellStyle name="Normal 12 4 3" xfId="837"/>
    <cellStyle name="Normal 12 4 3 2" xfId="26994"/>
    <cellStyle name="Normal 12 4 4" xfId="26995"/>
    <cellStyle name="Normal 12 5" xfId="838"/>
    <cellStyle name="Normal 12 5 2" xfId="839"/>
    <cellStyle name="Normal 12 5 2 2" xfId="26996"/>
    <cellStyle name="Normal 12 5 3" xfId="26997"/>
    <cellStyle name="Normal 12 6" xfId="840"/>
    <cellStyle name="Normal 12 6 2" xfId="26998"/>
    <cellStyle name="Normal 12 7" xfId="841"/>
    <cellStyle name="Normal 12 7 2" xfId="26999"/>
    <cellStyle name="Normal 12 8" xfId="27000"/>
    <cellStyle name="Normal 12 8 2" xfId="27001"/>
    <cellStyle name="Normal 12 9" xfId="27002"/>
    <cellStyle name="Normal 12_cod postos" xfId="27003"/>
    <cellStyle name="Normal 13" xfId="842"/>
    <cellStyle name="Normal 13 10" xfId="27004"/>
    <cellStyle name="Normal 13 2" xfId="843"/>
    <cellStyle name="Normal 13 2 2" xfId="844"/>
    <cellStyle name="Normal 13 2 2 2" xfId="845"/>
    <cellStyle name="Normal 13 2 2 2 2" xfId="27005"/>
    <cellStyle name="Normal 13 2 2 3" xfId="846"/>
    <cellStyle name="Normal 13 2 2 3 2" xfId="27006"/>
    <cellStyle name="Normal 13 2 2 4" xfId="847"/>
    <cellStyle name="Normal 13 2 2 4 2" xfId="27007"/>
    <cellStyle name="Normal 13 2 2 5" xfId="27008"/>
    <cellStyle name="Normal 13 2 2 6" xfId="27009"/>
    <cellStyle name="Normal 13 2 2 7" xfId="27010"/>
    <cellStyle name="Normal 13 2 3" xfId="848"/>
    <cellStyle name="Normal 13 2 3 2" xfId="849"/>
    <cellStyle name="Normal 13 2 3 2 2" xfId="27011"/>
    <cellStyle name="Normal 13 2 3 3" xfId="27012"/>
    <cellStyle name="Normal 13 2 4" xfId="850"/>
    <cellStyle name="Normal 13 2 4 2" xfId="27013"/>
    <cellStyle name="Normal 13 2 5" xfId="851"/>
    <cellStyle name="Normal 13 2 5 2" xfId="27014"/>
    <cellStyle name="Normal 13 2 6" xfId="27015"/>
    <cellStyle name="Normal 13 2 6 2" xfId="27016"/>
    <cellStyle name="Normal 13 2 7" xfId="27017"/>
    <cellStyle name="Normal 13 2 8" xfId="27018"/>
    <cellStyle name="Normal 13 2 9" xfId="27019"/>
    <cellStyle name="Normal 13 3" xfId="852"/>
    <cellStyle name="Normal 13 3 2" xfId="853"/>
    <cellStyle name="Normal 13 3 2 2" xfId="27020"/>
    <cellStyle name="Normal 13 3 3" xfId="854"/>
    <cellStyle name="Normal 13 3 3 2" xfId="27021"/>
    <cellStyle name="Normal 13 3 4" xfId="855"/>
    <cellStyle name="Normal 13 3 4 2" xfId="27022"/>
    <cellStyle name="Normal 13 3 5" xfId="27023"/>
    <cellStyle name="Normal 13 3 6" xfId="27024"/>
    <cellStyle name="Normal 13 3 7" xfId="27025"/>
    <cellStyle name="Normal 13 4" xfId="856"/>
    <cellStyle name="Normal 13 4 2" xfId="857"/>
    <cellStyle name="Normal 13 4 2 2" xfId="27026"/>
    <cellStyle name="Normal 13 4 3" xfId="27027"/>
    <cellStyle name="Normal 13 5" xfId="858"/>
    <cellStyle name="Normal 13 5 2" xfId="27028"/>
    <cellStyle name="Normal 13 6" xfId="859"/>
    <cellStyle name="Normal 13 6 2" xfId="27029"/>
    <cellStyle name="Normal 13 7" xfId="27030"/>
    <cellStyle name="Normal 13 7 2" xfId="27031"/>
    <cellStyle name="Normal 13 8" xfId="27032"/>
    <cellStyle name="Normal 13 9" xfId="27033"/>
    <cellStyle name="Normal 14" xfId="860"/>
    <cellStyle name="Normal 14 10" xfId="27034"/>
    <cellStyle name="Normal 14 2" xfId="861"/>
    <cellStyle name="Normal 14 2 2" xfId="862"/>
    <cellStyle name="Normal 14 2 2 2" xfId="863"/>
    <cellStyle name="Normal 14 2 2 2 2" xfId="27035"/>
    <cellStyle name="Normal 14 2 2 3" xfId="864"/>
    <cellStyle name="Normal 14 2 2 3 2" xfId="27036"/>
    <cellStyle name="Normal 14 2 2 4" xfId="865"/>
    <cellStyle name="Normal 14 2 2 4 2" xfId="27037"/>
    <cellStyle name="Normal 14 2 2 5" xfId="27038"/>
    <cellStyle name="Normal 14 2 2 6" xfId="27039"/>
    <cellStyle name="Normal 14 2 2 7" xfId="27040"/>
    <cellStyle name="Normal 14 2 3" xfId="866"/>
    <cellStyle name="Normal 14 2 3 2" xfId="867"/>
    <cellStyle name="Normal 14 2 3 2 2" xfId="27041"/>
    <cellStyle name="Normal 14 2 3 3" xfId="27042"/>
    <cellStyle name="Normal 14 2 4" xfId="868"/>
    <cellStyle name="Normal 14 2 4 2" xfId="27043"/>
    <cellStyle name="Normal 14 2 5" xfId="869"/>
    <cellStyle name="Normal 14 2 5 2" xfId="27044"/>
    <cellStyle name="Normal 14 2 6" xfId="27045"/>
    <cellStyle name="Normal 14 2 6 2" xfId="27046"/>
    <cellStyle name="Normal 14 2 7" xfId="27047"/>
    <cellStyle name="Normal 14 2 8" xfId="27048"/>
    <cellStyle name="Normal 14 2 9" xfId="27049"/>
    <cellStyle name="Normal 14 3" xfId="870"/>
    <cellStyle name="Normal 14 3 2" xfId="871"/>
    <cellStyle name="Normal 14 3 2 2" xfId="27050"/>
    <cellStyle name="Normal 14 3 3" xfId="872"/>
    <cellStyle name="Normal 14 3 3 2" xfId="27051"/>
    <cellStyle name="Normal 14 3 4" xfId="873"/>
    <cellStyle name="Normal 14 3 4 2" xfId="27052"/>
    <cellStyle name="Normal 14 3 5" xfId="27053"/>
    <cellStyle name="Normal 14 3 6" xfId="27054"/>
    <cellStyle name="Normal 14 3 7" xfId="27055"/>
    <cellStyle name="Normal 14 4" xfId="874"/>
    <cellStyle name="Normal 14 4 2" xfId="875"/>
    <cellStyle name="Normal 14 4 2 2" xfId="27056"/>
    <cellStyle name="Normal 14 4 3" xfId="27057"/>
    <cellStyle name="Normal 14 5" xfId="876"/>
    <cellStyle name="Normal 14 5 2" xfId="27058"/>
    <cellStyle name="Normal 14 6" xfId="877"/>
    <cellStyle name="Normal 14 6 2" xfId="27059"/>
    <cellStyle name="Normal 14 7" xfId="27060"/>
    <cellStyle name="Normal 14 7 2" xfId="27061"/>
    <cellStyle name="Normal 14 8" xfId="27062"/>
    <cellStyle name="Normal 14 9" xfId="27063"/>
    <cellStyle name="Normal 15" xfId="878"/>
    <cellStyle name="Normal 15 2" xfId="879"/>
    <cellStyle name="Normal 15 3" xfId="880"/>
    <cellStyle name="Normal 15 3 2" xfId="881"/>
    <cellStyle name="Normal 15 3 2 2" xfId="27064"/>
    <cellStyle name="Normal 15 3 3" xfId="882"/>
    <cellStyle name="Normal 15 3 3 2" xfId="27065"/>
    <cellStyle name="Normal 15 3 4" xfId="27066"/>
    <cellStyle name="Normal 15 4" xfId="883"/>
    <cellStyle name="Normal 15 4 2" xfId="884"/>
    <cellStyle name="Normal 15 4 2 2" xfId="27067"/>
    <cellStyle name="Normal 15 4 3" xfId="27068"/>
    <cellStyle name="Normal 15 5" xfId="885"/>
    <cellStyle name="Normal 15 6" xfId="886"/>
    <cellStyle name="Normal 15 7" xfId="27069"/>
    <cellStyle name="Normal 15 7 2" xfId="27070"/>
    <cellStyle name="Normal 15 8" xfId="27071"/>
    <cellStyle name="Normal 15 9" xfId="27072"/>
    <cellStyle name="Normal 16" xfId="887"/>
    <cellStyle name="Normal 16 2" xfId="888"/>
    <cellStyle name="Normal 16 2 2" xfId="889"/>
    <cellStyle name="Normal 16 2 2 2" xfId="890"/>
    <cellStyle name="Normal 16 2 2 2 2" xfId="27073"/>
    <cellStyle name="Normal 16 2 2 3" xfId="27074"/>
    <cellStyle name="Normal 16 2 3" xfId="891"/>
    <cellStyle name="Normal 16 2 4" xfId="27075"/>
    <cellStyle name="Normal 16 3" xfId="892"/>
    <cellStyle name="Normal 16 3 2" xfId="893"/>
    <cellStyle name="Normal 16 3 2 2" xfId="27076"/>
    <cellStyle name="Normal 16 3 3" xfId="894"/>
    <cellStyle name="Normal 16 3 3 2" xfId="27077"/>
    <cellStyle name="Normal 16 4" xfId="895"/>
    <cellStyle name="Normal 16 4 2" xfId="27078"/>
    <cellStyle name="Normal 16 5" xfId="896"/>
    <cellStyle name="Normal 16 5 2" xfId="27079"/>
    <cellStyle name="Normal 16 6" xfId="897"/>
    <cellStyle name="Normal 16 6 2" xfId="27080"/>
    <cellStyle name="Normal 16 7" xfId="27081"/>
    <cellStyle name="Normal 16 8" xfId="27082"/>
    <cellStyle name="Normal 16 9" xfId="27083"/>
    <cellStyle name="Normal 17" xfId="898"/>
    <cellStyle name="Normal 17 10" xfId="27084"/>
    <cellStyle name="Normal 17 2" xfId="899"/>
    <cellStyle name="Normal 17 2 2" xfId="900"/>
    <cellStyle name="Normal 17 2 2 2" xfId="27085"/>
    <cellStyle name="Normal 17 2 3" xfId="901"/>
    <cellStyle name="Normal 17 2 3 2" xfId="27086"/>
    <cellStyle name="Normal 17 2 4" xfId="27087"/>
    <cellStyle name="Normal 17 3" xfId="902"/>
    <cellStyle name="Normal 17 3 2" xfId="903"/>
    <cellStyle name="Normal 17 3 2 2" xfId="27088"/>
    <cellStyle name="Normal 17 3 3" xfId="27089"/>
    <cellStyle name="Normal 17 4" xfId="904"/>
    <cellStyle name="Normal 17 5" xfId="905"/>
    <cellStyle name="Normal 17 5 2" xfId="27090"/>
    <cellStyle name="Normal 17 6" xfId="27091"/>
    <cellStyle name="Normal 17 6 2" xfId="27092"/>
    <cellStyle name="Normal 17 7" xfId="27093"/>
    <cellStyle name="Normal 17 8" xfId="27094"/>
    <cellStyle name="Normal 17 9" xfId="27095"/>
    <cellStyle name="Normal 18" xfId="906"/>
    <cellStyle name="Normal 18 2" xfId="27096"/>
    <cellStyle name="Normal 18 3" xfId="27097"/>
    <cellStyle name="Normal 19" xfId="907"/>
    <cellStyle name="Normal 19 2" xfId="908"/>
    <cellStyle name="Normal 19 3" xfId="909"/>
    <cellStyle name="Normal 2" xfId="3"/>
    <cellStyle name="Normal 2 10" xfId="910"/>
    <cellStyle name="Normal 2 10 2" xfId="911"/>
    <cellStyle name="Normal 2 10 2 2" xfId="27098"/>
    <cellStyle name="Normal 2 10 3" xfId="27099"/>
    <cellStyle name="Normal 2 11" xfId="912"/>
    <cellStyle name="Normal 2 11 2" xfId="913"/>
    <cellStyle name="Normal 2 11 3" xfId="914"/>
    <cellStyle name="Normal 2 12" xfId="915"/>
    <cellStyle name="Normal 2 12 2" xfId="916"/>
    <cellStyle name="Normal 2 12 3" xfId="917"/>
    <cellStyle name="Normal 2 13" xfId="918"/>
    <cellStyle name="Normal 2 13 2" xfId="919"/>
    <cellStyle name="Normal 2 13 2 2" xfId="920"/>
    <cellStyle name="Normal 2 13 2 2 2" xfId="27100"/>
    <cellStyle name="Normal 2 13 2 3" xfId="921"/>
    <cellStyle name="Normal 2 13 2 3 2" xfId="27101"/>
    <cellStyle name="Normal 2 13 2 4" xfId="27102"/>
    <cellStyle name="Normal 2 13 3" xfId="922"/>
    <cellStyle name="Normal 2 13 3 2" xfId="923"/>
    <cellStyle name="Normal 2 13 3 2 2" xfId="27103"/>
    <cellStyle name="Normal 2 13 3 3" xfId="27104"/>
    <cellStyle name="Normal 2 13 4" xfId="924"/>
    <cellStyle name="Normal 2 13 4 2" xfId="27105"/>
    <cellStyle name="Normal 2 13 5" xfId="925"/>
    <cellStyle name="Normal 2 13 5 2" xfId="27106"/>
    <cellStyle name="Normal 2 13 6" xfId="27107"/>
    <cellStyle name="Normal 2 13 7" xfId="27108"/>
    <cellStyle name="Normal 2 13 8" xfId="27109"/>
    <cellStyle name="Normal 2 14" xfId="926"/>
    <cellStyle name="Normal 2 14 2" xfId="927"/>
    <cellStyle name="Normal 2 14 2 2" xfId="27110"/>
    <cellStyle name="Normal 2 14 3" xfId="928"/>
    <cellStyle name="Normal 2 14 3 2" xfId="27111"/>
    <cellStyle name="Normal 2 14 4" xfId="27112"/>
    <cellStyle name="Normal 2 15" xfId="929"/>
    <cellStyle name="Normal 2 15 2" xfId="27113"/>
    <cellStyle name="Normal 2 16" xfId="930"/>
    <cellStyle name="Normal 2 16 2" xfId="27114"/>
    <cellStyle name="Normal 2 17" xfId="931"/>
    <cellStyle name="Normal 2 18" xfId="25852"/>
    <cellStyle name="Normal 2 2" xfId="932"/>
    <cellStyle name="Normal 2 2 10" xfId="933"/>
    <cellStyle name="Normal 2 2 10 10" xfId="27115"/>
    <cellStyle name="Normal 2 2 10 11" xfId="27116"/>
    <cellStyle name="Normal 2 2 10 2" xfId="934"/>
    <cellStyle name="Normal 2 2 10 2 10" xfId="27117"/>
    <cellStyle name="Normal 2 2 10 2 2" xfId="935"/>
    <cellStyle name="Normal 2 2 10 2 2 2" xfId="936"/>
    <cellStyle name="Normal 2 2 10 2 2 2 2" xfId="937"/>
    <cellStyle name="Normal 2 2 10 2 2 2 2 2" xfId="27118"/>
    <cellStyle name="Normal 2 2 10 2 2 2 3" xfId="938"/>
    <cellStyle name="Normal 2 2 10 2 2 2 3 2" xfId="27119"/>
    <cellStyle name="Normal 2 2 10 2 2 2 4" xfId="27120"/>
    <cellStyle name="Normal 2 2 10 2 2 3" xfId="939"/>
    <cellStyle name="Normal 2 2 10 2 2 3 2" xfId="27121"/>
    <cellStyle name="Normal 2 2 10 2 2 4" xfId="940"/>
    <cellStyle name="Normal 2 2 10 2 2 4 2" xfId="27122"/>
    <cellStyle name="Normal 2 2 10 2 2 5" xfId="941"/>
    <cellStyle name="Normal 2 2 10 2 2 5 2" xfId="27123"/>
    <cellStyle name="Normal 2 2 10 2 2 6" xfId="27124"/>
    <cellStyle name="Normal 2 2 10 2 2 6 2" xfId="27125"/>
    <cellStyle name="Normal 2 2 10 2 2 7" xfId="27126"/>
    <cellStyle name="Normal 2 2 10 2 3" xfId="942"/>
    <cellStyle name="Normal 2 2 10 2 3 2" xfId="943"/>
    <cellStyle name="Normal 2 2 10 2 3 2 2" xfId="27127"/>
    <cellStyle name="Normal 2 2 10 2 3 3" xfId="944"/>
    <cellStyle name="Normal 2 2 10 2 3 3 2" xfId="27128"/>
    <cellStyle name="Normal 2 2 10 2 3 4" xfId="27129"/>
    <cellStyle name="Normal 2 2 10 2 4" xfId="945"/>
    <cellStyle name="Normal 2 2 10 2 4 2" xfId="946"/>
    <cellStyle name="Normal 2 2 10 2 4 2 2" xfId="27130"/>
    <cellStyle name="Normal 2 2 10 2 4 3" xfId="27131"/>
    <cellStyle name="Normal 2 2 10 2 5" xfId="947"/>
    <cellStyle name="Normal 2 2 10 2 5 2" xfId="27132"/>
    <cellStyle name="Normal 2 2 10 2 6" xfId="948"/>
    <cellStyle name="Normal 2 2 10 2 6 2" xfId="27133"/>
    <cellStyle name="Normal 2 2 10 2 7" xfId="27134"/>
    <cellStyle name="Normal 2 2 10 2 7 2" xfId="27135"/>
    <cellStyle name="Normal 2 2 10 2 8" xfId="27136"/>
    <cellStyle name="Normal 2 2 10 2 9" xfId="27137"/>
    <cellStyle name="Normal 2 2 10 3" xfId="949"/>
    <cellStyle name="Normal 2 2 10 3 2" xfId="950"/>
    <cellStyle name="Normal 2 2 10 3 2 2" xfId="951"/>
    <cellStyle name="Normal 2 2 10 3 2 2 2" xfId="27138"/>
    <cellStyle name="Normal 2 2 10 3 2 3" xfId="952"/>
    <cellStyle name="Normal 2 2 10 3 2 3 2" xfId="27139"/>
    <cellStyle name="Normal 2 2 10 3 2 4" xfId="27140"/>
    <cellStyle name="Normal 2 2 10 3 3" xfId="953"/>
    <cellStyle name="Normal 2 2 10 3 3 2" xfId="27141"/>
    <cellStyle name="Normal 2 2 10 3 4" xfId="954"/>
    <cellStyle name="Normal 2 2 10 3 4 2" xfId="27142"/>
    <cellStyle name="Normal 2 2 10 3 5" xfId="955"/>
    <cellStyle name="Normal 2 2 10 3 5 2" xfId="27143"/>
    <cellStyle name="Normal 2 2 10 3 6" xfId="27144"/>
    <cellStyle name="Normal 2 2 10 3 6 2" xfId="27145"/>
    <cellStyle name="Normal 2 2 10 3 7" xfId="27146"/>
    <cellStyle name="Normal 2 2 10 4" xfId="956"/>
    <cellStyle name="Normal 2 2 10 4 2" xfId="957"/>
    <cellStyle name="Normal 2 2 10 4 2 2" xfId="27147"/>
    <cellStyle name="Normal 2 2 10 4 3" xfId="958"/>
    <cellStyle name="Normal 2 2 10 4 3 2" xfId="27148"/>
    <cellStyle name="Normal 2 2 10 4 4" xfId="27149"/>
    <cellStyle name="Normal 2 2 10 5" xfId="959"/>
    <cellStyle name="Normal 2 2 10 5 2" xfId="960"/>
    <cellStyle name="Normal 2 2 10 5 2 2" xfId="27150"/>
    <cellStyle name="Normal 2 2 10 5 3" xfId="27151"/>
    <cellStyle name="Normal 2 2 10 6" xfId="961"/>
    <cellStyle name="Normal 2 2 10 6 2" xfId="27152"/>
    <cellStyle name="Normal 2 2 10 7" xfId="962"/>
    <cellStyle name="Normal 2 2 10 7 2" xfId="27153"/>
    <cellStyle name="Normal 2 2 10 8" xfId="27154"/>
    <cellStyle name="Normal 2 2 10 8 2" xfId="27155"/>
    <cellStyle name="Normal 2 2 10 9" xfId="27156"/>
    <cellStyle name="Normal 2 2 11" xfId="963"/>
    <cellStyle name="Normal 2 2 11 10" xfId="27157"/>
    <cellStyle name="Normal 2 2 11 11" xfId="27158"/>
    <cellStyle name="Normal 2 2 11 2" xfId="964"/>
    <cellStyle name="Normal 2 2 11 2 10" xfId="27159"/>
    <cellStyle name="Normal 2 2 11 2 2" xfId="965"/>
    <cellStyle name="Normal 2 2 11 2 2 2" xfId="966"/>
    <cellStyle name="Normal 2 2 11 2 2 2 2" xfId="967"/>
    <cellStyle name="Normal 2 2 11 2 2 2 2 2" xfId="27160"/>
    <cellStyle name="Normal 2 2 11 2 2 2 3" xfId="968"/>
    <cellStyle name="Normal 2 2 11 2 2 2 3 2" xfId="27161"/>
    <cellStyle name="Normal 2 2 11 2 2 2 4" xfId="27162"/>
    <cellStyle name="Normal 2 2 11 2 2 3" xfId="969"/>
    <cellStyle name="Normal 2 2 11 2 2 3 2" xfId="27163"/>
    <cellStyle name="Normal 2 2 11 2 2 4" xfId="970"/>
    <cellStyle name="Normal 2 2 11 2 2 4 2" xfId="27164"/>
    <cellStyle name="Normal 2 2 11 2 2 5" xfId="971"/>
    <cellStyle name="Normal 2 2 11 2 2 5 2" xfId="27165"/>
    <cellStyle name="Normal 2 2 11 2 2 6" xfId="27166"/>
    <cellStyle name="Normal 2 2 11 2 2 6 2" xfId="27167"/>
    <cellStyle name="Normal 2 2 11 2 2 7" xfId="27168"/>
    <cellStyle name="Normal 2 2 11 2 3" xfId="972"/>
    <cellStyle name="Normal 2 2 11 2 3 2" xfId="973"/>
    <cellStyle name="Normal 2 2 11 2 3 2 2" xfId="27169"/>
    <cellStyle name="Normal 2 2 11 2 3 3" xfId="974"/>
    <cellStyle name="Normal 2 2 11 2 3 3 2" xfId="27170"/>
    <cellStyle name="Normal 2 2 11 2 3 4" xfId="27171"/>
    <cellStyle name="Normal 2 2 11 2 4" xfId="975"/>
    <cellStyle name="Normal 2 2 11 2 4 2" xfId="976"/>
    <cellStyle name="Normal 2 2 11 2 4 2 2" xfId="27172"/>
    <cellStyle name="Normal 2 2 11 2 4 3" xfId="27173"/>
    <cellStyle name="Normal 2 2 11 2 5" xfId="977"/>
    <cellStyle name="Normal 2 2 11 2 5 2" xfId="27174"/>
    <cellStyle name="Normal 2 2 11 2 6" xfId="978"/>
    <cellStyle name="Normal 2 2 11 2 6 2" xfId="27175"/>
    <cellStyle name="Normal 2 2 11 2 7" xfId="27176"/>
    <cellStyle name="Normal 2 2 11 2 7 2" xfId="27177"/>
    <cellStyle name="Normal 2 2 11 2 8" xfId="27178"/>
    <cellStyle name="Normal 2 2 11 2 9" xfId="27179"/>
    <cellStyle name="Normal 2 2 11 3" xfId="979"/>
    <cellStyle name="Normal 2 2 11 3 2" xfId="980"/>
    <cellStyle name="Normal 2 2 11 3 2 2" xfId="981"/>
    <cellStyle name="Normal 2 2 11 3 2 2 2" xfId="27180"/>
    <cellStyle name="Normal 2 2 11 3 2 3" xfId="982"/>
    <cellStyle name="Normal 2 2 11 3 2 3 2" xfId="27181"/>
    <cellStyle name="Normal 2 2 11 3 2 4" xfId="27182"/>
    <cellStyle name="Normal 2 2 11 3 3" xfId="983"/>
    <cellStyle name="Normal 2 2 11 3 3 2" xfId="27183"/>
    <cellStyle name="Normal 2 2 11 3 4" xfId="984"/>
    <cellStyle name="Normal 2 2 11 3 4 2" xfId="27184"/>
    <cellStyle name="Normal 2 2 11 3 5" xfId="985"/>
    <cellStyle name="Normal 2 2 11 3 5 2" xfId="27185"/>
    <cellStyle name="Normal 2 2 11 3 6" xfId="27186"/>
    <cellStyle name="Normal 2 2 11 3 6 2" xfId="27187"/>
    <cellStyle name="Normal 2 2 11 3 7" xfId="27188"/>
    <cellStyle name="Normal 2 2 11 4" xfId="986"/>
    <cellStyle name="Normal 2 2 11 4 2" xfId="987"/>
    <cellStyle name="Normal 2 2 11 4 2 2" xfId="27189"/>
    <cellStyle name="Normal 2 2 11 4 3" xfId="988"/>
    <cellStyle name="Normal 2 2 11 4 3 2" xfId="27190"/>
    <cellStyle name="Normal 2 2 11 4 4" xfId="27191"/>
    <cellStyle name="Normal 2 2 11 5" xfId="989"/>
    <cellStyle name="Normal 2 2 11 5 2" xfId="990"/>
    <cellStyle name="Normal 2 2 11 5 2 2" xfId="27192"/>
    <cellStyle name="Normal 2 2 11 5 3" xfId="27193"/>
    <cellStyle name="Normal 2 2 11 6" xfId="991"/>
    <cellStyle name="Normal 2 2 11 6 2" xfId="27194"/>
    <cellStyle name="Normal 2 2 11 7" xfId="992"/>
    <cellStyle name="Normal 2 2 11 7 2" xfId="27195"/>
    <cellStyle name="Normal 2 2 11 8" xfId="27196"/>
    <cellStyle name="Normal 2 2 11 8 2" xfId="27197"/>
    <cellStyle name="Normal 2 2 11 9" xfId="27198"/>
    <cellStyle name="Normal 2 2 12" xfId="993"/>
    <cellStyle name="Normal 2 2 12 10" xfId="27199"/>
    <cellStyle name="Normal 2 2 12 11" xfId="27200"/>
    <cellStyle name="Normal 2 2 12 2" xfId="994"/>
    <cellStyle name="Normal 2 2 12 2 10" xfId="27201"/>
    <cellStyle name="Normal 2 2 12 2 2" xfId="995"/>
    <cellStyle name="Normal 2 2 12 2 2 2" xfId="996"/>
    <cellStyle name="Normal 2 2 12 2 2 2 2" xfId="997"/>
    <cellStyle name="Normal 2 2 12 2 2 2 2 2" xfId="27202"/>
    <cellStyle name="Normal 2 2 12 2 2 2 3" xfId="998"/>
    <cellStyle name="Normal 2 2 12 2 2 2 3 2" xfId="27203"/>
    <cellStyle name="Normal 2 2 12 2 2 2 4" xfId="27204"/>
    <cellStyle name="Normal 2 2 12 2 2 3" xfId="999"/>
    <cellStyle name="Normal 2 2 12 2 2 3 2" xfId="27205"/>
    <cellStyle name="Normal 2 2 12 2 2 4" xfId="1000"/>
    <cellStyle name="Normal 2 2 12 2 2 4 2" xfId="27206"/>
    <cellStyle name="Normal 2 2 12 2 2 5" xfId="1001"/>
    <cellStyle name="Normal 2 2 12 2 2 5 2" xfId="27207"/>
    <cellStyle name="Normal 2 2 12 2 2 6" xfId="27208"/>
    <cellStyle name="Normal 2 2 12 2 2 6 2" xfId="27209"/>
    <cellStyle name="Normal 2 2 12 2 2 7" xfId="27210"/>
    <cellStyle name="Normal 2 2 12 2 3" xfId="1002"/>
    <cellStyle name="Normal 2 2 12 2 3 2" xfId="1003"/>
    <cellStyle name="Normal 2 2 12 2 3 2 2" xfId="27211"/>
    <cellStyle name="Normal 2 2 12 2 3 3" xfId="1004"/>
    <cellStyle name="Normal 2 2 12 2 3 3 2" xfId="27212"/>
    <cellStyle name="Normal 2 2 12 2 3 4" xfId="27213"/>
    <cellStyle name="Normal 2 2 12 2 4" xfId="1005"/>
    <cellStyle name="Normal 2 2 12 2 4 2" xfId="1006"/>
    <cellStyle name="Normal 2 2 12 2 4 2 2" xfId="27214"/>
    <cellStyle name="Normal 2 2 12 2 4 3" xfId="27215"/>
    <cellStyle name="Normal 2 2 12 2 5" xfId="1007"/>
    <cellStyle name="Normal 2 2 12 2 5 2" xfId="27216"/>
    <cellStyle name="Normal 2 2 12 2 6" xfId="1008"/>
    <cellStyle name="Normal 2 2 12 2 6 2" xfId="27217"/>
    <cellStyle name="Normal 2 2 12 2 7" xfId="27218"/>
    <cellStyle name="Normal 2 2 12 2 7 2" xfId="27219"/>
    <cellStyle name="Normal 2 2 12 2 8" xfId="27220"/>
    <cellStyle name="Normal 2 2 12 2 9" xfId="27221"/>
    <cellStyle name="Normal 2 2 12 3" xfId="1009"/>
    <cellStyle name="Normal 2 2 12 3 2" xfId="1010"/>
    <cellStyle name="Normal 2 2 12 3 2 2" xfId="1011"/>
    <cellStyle name="Normal 2 2 12 3 2 2 2" xfId="27222"/>
    <cellStyle name="Normal 2 2 12 3 2 3" xfId="1012"/>
    <cellStyle name="Normal 2 2 12 3 2 3 2" xfId="27223"/>
    <cellStyle name="Normal 2 2 12 3 2 4" xfId="27224"/>
    <cellStyle name="Normal 2 2 12 3 3" xfId="1013"/>
    <cellStyle name="Normal 2 2 12 3 3 2" xfId="27225"/>
    <cellStyle name="Normal 2 2 12 3 4" xfId="1014"/>
    <cellStyle name="Normal 2 2 12 3 4 2" xfId="27226"/>
    <cellStyle name="Normal 2 2 12 3 5" xfId="1015"/>
    <cellStyle name="Normal 2 2 12 3 5 2" xfId="27227"/>
    <cellStyle name="Normal 2 2 12 3 6" xfId="27228"/>
    <cellStyle name="Normal 2 2 12 3 6 2" xfId="27229"/>
    <cellStyle name="Normal 2 2 12 3 7" xfId="27230"/>
    <cellStyle name="Normal 2 2 12 4" xfId="1016"/>
    <cellStyle name="Normal 2 2 12 4 2" xfId="1017"/>
    <cellStyle name="Normal 2 2 12 4 2 2" xfId="27231"/>
    <cellStyle name="Normal 2 2 12 4 3" xfId="1018"/>
    <cellStyle name="Normal 2 2 12 4 3 2" xfId="27232"/>
    <cellStyle name="Normal 2 2 12 4 4" xfId="27233"/>
    <cellStyle name="Normal 2 2 12 5" xfId="1019"/>
    <cellStyle name="Normal 2 2 12 5 2" xfId="1020"/>
    <cellStyle name="Normal 2 2 12 5 2 2" xfId="27234"/>
    <cellStyle name="Normal 2 2 12 5 3" xfId="27235"/>
    <cellStyle name="Normal 2 2 12 6" xfId="1021"/>
    <cellStyle name="Normal 2 2 12 6 2" xfId="27236"/>
    <cellStyle name="Normal 2 2 12 7" xfId="1022"/>
    <cellStyle name="Normal 2 2 12 7 2" xfId="27237"/>
    <cellStyle name="Normal 2 2 12 8" xfId="27238"/>
    <cellStyle name="Normal 2 2 12 8 2" xfId="27239"/>
    <cellStyle name="Normal 2 2 12 9" xfId="27240"/>
    <cellStyle name="Normal 2 2 13" xfId="1023"/>
    <cellStyle name="Normal 2 2 13 10" xfId="27241"/>
    <cellStyle name="Normal 2 2 13 11" xfId="27242"/>
    <cellStyle name="Normal 2 2 13 2" xfId="1024"/>
    <cellStyle name="Normal 2 2 13 2 10" xfId="27243"/>
    <cellStyle name="Normal 2 2 13 2 2" xfId="1025"/>
    <cellStyle name="Normal 2 2 13 2 2 2" xfId="1026"/>
    <cellStyle name="Normal 2 2 13 2 2 2 2" xfId="1027"/>
    <cellStyle name="Normal 2 2 13 2 2 2 2 2" xfId="27244"/>
    <cellStyle name="Normal 2 2 13 2 2 2 3" xfId="1028"/>
    <cellStyle name="Normal 2 2 13 2 2 2 3 2" xfId="27245"/>
    <cellStyle name="Normal 2 2 13 2 2 2 4" xfId="27246"/>
    <cellStyle name="Normal 2 2 13 2 2 3" xfId="1029"/>
    <cellStyle name="Normal 2 2 13 2 2 3 2" xfId="27247"/>
    <cellStyle name="Normal 2 2 13 2 2 4" xfId="1030"/>
    <cellStyle name="Normal 2 2 13 2 2 4 2" xfId="27248"/>
    <cellStyle name="Normal 2 2 13 2 2 5" xfId="1031"/>
    <cellStyle name="Normal 2 2 13 2 2 5 2" xfId="27249"/>
    <cellStyle name="Normal 2 2 13 2 2 6" xfId="27250"/>
    <cellStyle name="Normal 2 2 13 2 2 6 2" xfId="27251"/>
    <cellStyle name="Normal 2 2 13 2 2 7" xfId="27252"/>
    <cellStyle name="Normal 2 2 13 2 3" xfId="1032"/>
    <cellStyle name="Normal 2 2 13 2 3 2" xfId="1033"/>
    <cellStyle name="Normal 2 2 13 2 3 2 2" xfId="27253"/>
    <cellStyle name="Normal 2 2 13 2 3 3" xfId="1034"/>
    <cellStyle name="Normal 2 2 13 2 3 3 2" xfId="27254"/>
    <cellStyle name="Normal 2 2 13 2 3 4" xfId="27255"/>
    <cellStyle name="Normal 2 2 13 2 4" xfId="1035"/>
    <cellStyle name="Normal 2 2 13 2 4 2" xfId="1036"/>
    <cellStyle name="Normal 2 2 13 2 4 2 2" xfId="27256"/>
    <cellStyle name="Normal 2 2 13 2 4 3" xfId="27257"/>
    <cellStyle name="Normal 2 2 13 2 5" xfId="1037"/>
    <cellStyle name="Normal 2 2 13 2 5 2" xfId="27258"/>
    <cellStyle name="Normal 2 2 13 2 6" xfId="1038"/>
    <cellStyle name="Normal 2 2 13 2 6 2" xfId="27259"/>
    <cellStyle name="Normal 2 2 13 2 7" xfId="27260"/>
    <cellStyle name="Normal 2 2 13 2 7 2" xfId="27261"/>
    <cellStyle name="Normal 2 2 13 2 8" xfId="27262"/>
    <cellStyle name="Normal 2 2 13 2 9" xfId="27263"/>
    <cellStyle name="Normal 2 2 13 3" xfId="1039"/>
    <cellStyle name="Normal 2 2 13 3 2" xfId="1040"/>
    <cellStyle name="Normal 2 2 13 3 2 2" xfId="1041"/>
    <cellStyle name="Normal 2 2 13 3 2 2 2" xfId="27264"/>
    <cellStyle name="Normal 2 2 13 3 2 3" xfId="1042"/>
    <cellStyle name="Normal 2 2 13 3 2 3 2" xfId="27265"/>
    <cellStyle name="Normal 2 2 13 3 2 4" xfId="27266"/>
    <cellStyle name="Normal 2 2 13 3 3" xfId="1043"/>
    <cellStyle name="Normal 2 2 13 3 3 2" xfId="27267"/>
    <cellStyle name="Normal 2 2 13 3 4" xfId="1044"/>
    <cellStyle name="Normal 2 2 13 3 4 2" xfId="27268"/>
    <cellStyle name="Normal 2 2 13 3 5" xfId="1045"/>
    <cellStyle name="Normal 2 2 13 3 5 2" xfId="27269"/>
    <cellStyle name="Normal 2 2 13 3 6" xfId="27270"/>
    <cellStyle name="Normal 2 2 13 3 6 2" xfId="27271"/>
    <cellStyle name="Normal 2 2 13 3 7" xfId="27272"/>
    <cellStyle name="Normal 2 2 13 4" xfId="1046"/>
    <cellStyle name="Normal 2 2 13 4 2" xfId="1047"/>
    <cellStyle name="Normal 2 2 13 4 2 2" xfId="27273"/>
    <cellStyle name="Normal 2 2 13 4 3" xfId="1048"/>
    <cellStyle name="Normal 2 2 13 4 3 2" xfId="27274"/>
    <cellStyle name="Normal 2 2 13 4 4" xfId="27275"/>
    <cellStyle name="Normal 2 2 13 5" xfId="1049"/>
    <cellStyle name="Normal 2 2 13 5 2" xfId="1050"/>
    <cellStyle name="Normal 2 2 13 5 2 2" xfId="27276"/>
    <cellStyle name="Normal 2 2 13 5 3" xfId="27277"/>
    <cellStyle name="Normal 2 2 13 6" xfId="1051"/>
    <cellStyle name="Normal 2 2 13 6 2" xfId="27278"/>
    <cellStyle name="Normal 2 2 13 7" xfId="1052"/>
    <cellStyle name="Normal 2 2 13 7 2" xfId="27279"/>
    <cellStyle name="Normal 2 2 13 8" xfId="27280"/>
    <cellStyle name="Normal 2 2 13 8 2" xfId="27281"/>
    <cellStyle name="Normal 2 2 13 9" xfId="27282"/>
    <cellStyle name="Normal 2 2 14" xfId="1053"/>
    <cellStyle name="Normal 2 2 14 10" xfId="27283"/>
    <cellStyle name="Normal 2 2 14 11" xfId="27284"/>
    <cellStyle name="Normal 2 2 14 2" xfId="1054"/>
    <cellStyle name="Normal 2 2 14 2 10" xfId="27285"/>
    <cellStyle name="Normal 2 2 14 2 2" xfId="1055"/>
    <cellStyle name="Normal 2 2 14 2 2 2" xfId="1056"/>
    <cellStyle name="Normal 2 2 14 2 2 2 2" xfId="1057"/>
    <cellStyle name="Normal 2 2 14 2 2 2 2 2" xfId="27286"/>
    <cellStyle name="Normal 2 2 14 2 2 2 3" xfId="1058"/>
    <cellStyle name="Normal 2 2 14 2 2 2 3 2" xfId="27287"/>
    <cellStyle name="Normal 2 2 14 2 2 2 4" xfId="27288"/>
    <cellStyle name="Normal 2 2 14 2 2 3" xfId="1059"/>
    <cellStyle name="Normal 2 2 14 2 2 3 2" xfId="27289"/>
    <cellStyle name="Normal 2 2 14 2 2 4" xfId="1060"/>
    <cellStyle name="Normal 2 2 14 2 2 4 2" xfId="27290"/>
    <cellStyle name="Normal 2 2 14 2 2 5" xfId="1061"/>
    <cellStyle name="Normal 2 2 14 2 2 5 2" xfId="27291"/>
    <cellStyle name="Normal 2 2 14 2 2 6" xfId="27292"/>
    <cellStyle name="Normal 2 2 14 2 2 6 2" xfId="27293"/>
    <cellStyle name="Normal 2 2 14 2 2 7" xfId="27294"/>
    <cellStyle name="Normal 2 2 14 2 3" xfId="1062"/>
    <cellStyle name="Normal 2 2 14 2 3 2" xfId="1063"/>
    <cellStyle name="Normal 2 2 14 2 3 2 2" xfId="27295"/>
    <cellStyle name="Normal 2 2 14 2 3 3" xfId="1064"/>
    <cellStyle name="Normal 2 2 14 2 3 3 2" xfId="27296"/>
    <cellStyle name="Normal 2 2 14 2 3 4" xfId="27297"/>
    <cellStyle name="Normal 2 2 14 2 4" xfId="1065"/>
    <cellStyle name="Normal 2 2 14 2 4 2" xfId="1066"/>
    <cellStyle name="Normal 2 2 14 2 4 2 2" xfId="27298"/>
    <cellStyle name="Normal 2 2 14 2 4 3" xfId="27299"/>
    <cellStyle name="Normal 2 2 14 2 5" xfId="1067"/>
    <cellStyle name="Normal 2 2 14 2 5 2" xfId="27300"/>
    <cellStyle name="Normal 2 2 14 2 6" xfId="1068"/>
    <cellStyle name="Normal 2 2 14 2 6 2" xfId="27301"/>
    <cellStyle name="Normal 2 2 14 2 7" xfId="27302"/>
    <cellStyle name="Normal 2 2 14 2 7 2" xfId="27303"/>
    <cellStyle name="Normal 2 2 14 2 8" xfId="27304"/>
    <cellStyle name="Normal 2 2 14 2 9" xfId="27305"/>
    <cellStyle name="Normal 2 2 14 3" xfId="1069"/>
    <cellStyle name="Normal 2 2 14 3 2" xfId="1070"/>
    <cellStyle name="Normal 2 2 14 3 2 2" xfId="1071"/>
    <cellStyle name="Normal 2 2 14 3 2 2 2" xfId="27306"/>
    <cellStyle name="Normal 2 2 14 3 2 3" xfId="1072"/>
    <cellStyle name="Normal 2 2 14 3 2 3 2" xfId="27307"/>
    <cellStyle name="Normal 2 2 14 3 2 4" xfId="27308"/>
    <cellStyle name="Normal 2 2 14 3 3" xfId="1073"/>
    <cellStyle name="Normal 2 2 14 3 3 2" xfId="27309"/>
    <cellStyle name="Normal 2 2 14 3 4" xfId="1074"/>
    <cellStyle name="Normal 2 2 14 3 4 2" xfId="27310"/>
    <cellStyle name="Normal 2 2 14 3 5" xfId="1075"/>
    <cellStyle name="Normal 2 2 14 3 5 2" xfId="27311"/>
    <cellStyle name="Normal 2 2 14 3 6" xfId="27312"/>
    <cellStyle name="Normal 2 2 14 3 6 2" xfId="27313"/>
    <cellStyle name="Normal 2 2 14 3 7" xfId="27314"/>
    <cellStyle name="Normal 2 2 14 4" xfId="1076"/>
    <cellStyle name="Normal 2 2 14 4 2" xfId="1077"/>
    <cellStyle name="Normal 2 2 14 4 2 2" xfId="27315"/>
    <cellStyle name="Normal 2 2 14 4 3" xfId="1078"/>
    <cellStyle name="Normal 2 2 14 4 3 2" xfId="27316"/>
    <cellStyle name="Normal 2 2 14 4 4" xfId="27317"/>
    <cellStyle name="Normal 2 2 14 5" xfId="1079"/>
    <cellStyle name="Normal 2 2 14 5 2" xfId="1080"/>
    <cellStyle name="Normal 2 2 14 5 2 2" xfId="27318"/>
    <cellStyle name="Normal 2 2 14 5 3" xfId="27319"/>
    <cellStyle name="Normal 2 2 14 6" xfId="1081"/>
    <cellStyle name="Normal 2 2 14 6 2" xfId="27320"/>
    <cellStyle name="Normal 2 2 14 7" xfId="1082"/>
    <cellStyle name="Normal 2 2 14 7 2" xfId="27321"/>
    <cellStyle name="Normal 2 2 14 8" xfId="27322"/>
    <cellStyle name="Normal 2 2 14 8 2" xfId="27323"/>
    <cellStyle name="Normal 2 2 14 9" xfId="27324"/>
    <cellStyle name="Normal 2 2 15" xfId="1083"/>
    <cellStyle name="Normal 2 2 15 10" xfId="27325"/>
    <cellStyle name="Normal 2 2 15 11" xfId="27326"/>
    <cellStyle name="Normal 2 2 15 2" xfId="1084"/>
    <cellStyle name="Normal 2 2 15 2 10" xfId="27327"/>
    <cellStyle name="Normal 2 2 15 2 2" xfId="1085"/>
    <cellStyle name="Normal 2 2 15 2 2 2" xfId="1086"/>
    <cellStyle name="Normal 2 2 15 2 2 2 2" xfId="1087"/>
    <cellStyle name="Normal 2 2 15 2 2 2 2 2" xfId="27328"/>
    <cellStyle name="Normal 2 2 15 2 2 2 3" xfId="1088"/>
    <cellStyle name="Normal 2 2 15 2 2 2 3 2" xfId="27329"/>
    <cellStyle name="Normal 2 2 15 2 2 2 4" xfId="27330"/>
    <cellStyle name="Normal 2 2 15 2 2 3" xfId="1089"/>
    <cellStyle name="Normal 2 2 15 2 2 3 2" xfId="27331"/>
    <cellStyle name="Normal 2 2 15 2 2 4" xfId="1090"/>
    <cellStyle name="Normal 2 2 15 2 2 4 2" xfId="27332"/>
    <cellStyle name="Normal 2 2 15 2 2 5" xfId="1091"/>
    <cellStyle name="Normal 2 2 15 2 2 5 2" xfId="27333"/>
    <cellStyle name="Normal 2 2 15 2 2 6" xfId="27334"/>
    <cellStyle name="Normal 2 2 15 2 2 6 2" xfId="27335"/>
    <cellStyle name="Normal 2 2 15 2 2 7" xfId="27336"/>
    <cellStyle name="Normal 2 2 15 2 3" xfId="1092"/>
    <cellStyle name="Normal 2 2 15 2 3 2" xfId="1093"/>
    <cellStyle name="Normal 2 2 15 2 3 2 2" xfId="27337"/>
    <cellStyle name="Normal 2 2 15 2 3 3" xfId="1094"/>
    <cellStyle name="Normal 2 2 15 2 3 3 2" xfId="27338"/>
    <cellStyle name="Normal 2 2 15 2 3 4" xfId="27339"/>
    <cellStyle name="Normal 2 2 15 2 4" xfId="1095"/>
    <cellStyle name="Normal 2 2 15 2 4 2" xfId="1096"/>
    <cellStyle name="Normal 2 2 15 2 4 2 2" xfId="27340"/>
    <cellStyle name="Normal 2 2 15 2 4 3" xfId="27341"/>
    <cellStyle name="Normal 2 2 15 2 5" xfId="1097"/>
    <cellStyle name="Normal 2 2 15 2 5 2" xfId="27342"/>
    <cellStyle name="Normal 2 2 15 2 6" xfId="1098"/>
    <cellStyle name="Normal 2 2 15 2 6 2" xfId="27343"/>
    <cellStyle name="Normal 2 2 15 2 7" xfId="27344"/>
    <cellStyle name="Normal 2 2 15 2 7 2" xfId="27345"/>
    <cellStyle name="Normal 2 2 15 2 8" xfId="27346"/>
    <cellStyle name="Normal 2 2 15 2 9" xfId="27347"/>
    <cellStyle name="Normal 2 2 15 3" xfId="1099"/>
    <cellStyle name="Normal 2 2 15 3 2" xfId="1100"/>
    <cellStyle name="Normal 2 2 15 3 2 2" xfId="1101"/>
    <cellStyle name="Normal 2 2 15 3 2 2 2" xfId="27348"/>
    <cellStyle name="Normal 2 2 15 3 2 3" xfId="1102"/>
    <cellStyle name="Normal 2 2 15 3 2 3 2" xfId="27349"/>
    <cellStyle name="Normal 2 2 15 3 2 4" xfId="27350"/>
    <cellStyle name="Normal 2 2 15 3 3" xfId="1103"/>
    <cellStyle name="Normal 2 2 15 3 3 2" xfId="27351"/>
    <cellStyle name="Normal 2 2 15 3 4" xfId="1104"/>
    <cellStyle name="Normal 2 2 15 3 4 2" xfId="27352"/>
    <cellStyle name="Normal 2 2 15 3 5" xfId="1105"/>
    <cellStyle name="Normal 2 2 15 3 5 2" xfId="27353"/>
    <cellStyle name="Normal 2 2 15 3 6" xfId="27354"/>
    <cellStyle name="Normal 2 2 15 3 6 2" xfId="27355"/>
    <cellStyle name="Normal 2 2 15 3 7" xfId="27356"/>
    <cellStyle name="Normal 2 2 15 4" xfId="1106"/>
    <cellStyle name="Normal 2 2 15 4 2" xfId="1107"/>
    <cellStyle name="Normal 2 2 15 4 2 2" xfId="27357"/>
    <cellStyle name="Normal 2 2 15 4 3" xfId="1108"/>
    <cellStyle name="Normal 2 2 15 4 3 2" xfId="27358"/>
    <cellStyle name="Normal 2 2 15 4 4" xfId="27359"/>
    <cellStyle name="Normal 2 2 15 5" xfId="1109"/>
    <cellStyle name="Normal 2 2 15 5 2" xfId="1110"/>
    <cellStyle name="Normal 2 2 15 5 2 2" xfId="27360"/>
    <cellStyle name="Normal 2 2 15 5 3" xfId="27361"/>
    <cellStyle name="Normal 2 2 15 6" xfId="1111"/>
    <cellStyle name="Normal 2 2 15 6 2" xfId="27362"/>
    <cellStyle name="Normal 2 2 15 7" xfId="1112"/>
    <cellStyle name="Normal 2 2 15 7 2" xfId="27363"/>
    <cellStyle name="Normal 2 2 15 8" xfId="27364"/>
    <cellStyle name="Normal 2 2 15 8 2" xfId="27365"/>
    <cellStyle name="Normal 2 2 15 9" xfId="27366"/>
    <cellStyle name="Normal 2 2 16" xfId="1113"/>
    <cellStyle name="Normal 2 2 16 10" xfId="27367"/>
    <cellStyle name="Normal 2 2 16 11" xfId="27368"/>
    <cellStyle name="Normal 2 2 16 2" xfId="1114"/>
    <cellStyle name="Normal 2 2 16 2 10" xfId="27369"/>
    <cellStyle name="Normal 2 2 16 2 2" xfId="1115"/>
    <cellStyle name="Normal 2 2 16 2 2 2" xfId="1116"/>
    <cellStyle name="Normal 2 2 16 2 2 2 2" xfId="1117"/>
    <cellStyle name="Normal 2 2 16 2 2 2 2 2" xfId="27370"/>
    <cellStyle name="Normal 2 2 16 2 2 2 3" xfId="1118"/>
    <cellStyle name="Normal 2 2 16 2 2 2 3 2" xfId="27371"/>
    <cellStyle name="Normal 2 2 16 2 2 2 4" xfId="27372"/>
    <cellStyle name="Normal 2 2 16 2 2 3" xfId="1119"/>
    <cellStyle name="Normal 2 2 16 2 2 3 2" xfId="27373"/>
    <cellStyle name="Normal 2 2 16 2 2 4" xfId="1120"/>
    <cellStyle name="Normal 2 2 16 2 2 4 2" xfId="27374"/>
    <cellStyle name="Normal 2 2 16 2 2 5" xfId="1121"/>
    <cellStyle name="Normal 2 2 16 2 2 5 2" xfId="27375"/>
    <cellStyle name="Normal 2 2 16 2 2 6" xfId="27376"/>
    <cellStyle name="Normal 2 2 16 2 2 6 2" xfId="27377"/>
    <cellStyle name="Normal 2 2 16 2 2 7" xfId="27378"/>
    <cellStyle name="Normal 2 2 16 2 3" xfId="1122"/>
    <cellStyle name="Normal 2 2 16 2 3 2" xfId="1123"/>
    <cellStyle name="Normal 2 2 16 2 3 2 2" xfId="27379"/>
    <cellStyle name="Normal 2 2 16 2 3 3" xfId="1124"/>
    <cellStyle name="Normal 2 2 16 2 3 3 2" xfId="27380"/>
    <cellStyle name="Normal 2 2 16 2 3 4" xfId="27381"/>
    <cellStyle name="Normal 2 2 16 2 4" xfId="1125"/>
    <cellStyle name="Normal 2 2 16 2 4 2" xfId="1126"/>
    <cellStyle name="Normal 2 2 16 2 4 2 2" xfId="27382"/>
    <cellStyle name="Normal 2 2 16 2 4 3" xfId="27383"/>
    <cellStyle name="Normal 2 2 16 2 5" xfId="1127"/>
    <cellStyle name="Normal 2 2 16 2 5 2" xfId="27384"/>
    <cellStyle name="Normal 2 2 16 2 6" xfId="1128"/>
    <cellStyle name="Normal 2 2 16 2 6 2" xfId="27385"/>
    <cellStyle name="Normal 2 2 16 2 7" xfId="27386"/>
    <cellStyle name="Normal 2 2 16 2 7 2" xfId="27387"/>
    <cellStyle name="Normal 2 2 16 2 8" xfId="27388"/>
    <cellStyle name="Normal 2 2 16 2 9" xfId="27389"/>
    <cellStyle name="Normal 2 2 16 3" xfId="1129"/>
    <cellStyle name="Normal 2 2 16 3 2" xfId="1130"/>
    <cellStyle name="Normal 2 2 16 3 2 2" xfId="1131"/>
    <cellStyle name="Normal 2 2 16 3 2 2 2" xfId="27390"/>
    <cellStyle name="Normal 2 2 16 3 2 3" xfId="1132"/>
    <cellStyle name="Normal 2 2 16 3 2 3 2" xfId="27391"/>
    <cellStyle name="Normal 2 2 16 3 2 4" xfId="27392"/>
    <cellStyle name="Normal 2 2 16 3 3" xfId="1133"/>
    <cellStyle name="Normal 2 2 16 3 3 2" xfId="27393"/>
    <cellStyle name="Normal 2 2 16 3 4" xfId="1134"/>
    <cellStyle name="Normal 2 2 16 3 4 2" xfId="27394"/>
    <cellStyle name="Normal 2 2 16 3 5" xfId="1135"/>
    <cellStyle name="Normal 2 2 16 3 5 2" xfId="27395"/>
    <cellStyle name="Normal 2 2 16 3 6" xfId="27396"/>
    <cellStyle name="Normal 2 2 16 3 6 2" xfId="27397"/>
    <cellStyle name="Normal 2 2 16 3 7" xfId="27398"/>
    <cellStyle name="Normal 2 2 16 4" xfId="1136"/>
    <cellStyle name="Normal 2 2 16 4 2" xfId="1137"/>
    <cellStyle name="Normal 2 2 16 4 2 2" xfId="27399"/>
    <cellStyle name="Normal 2 2 16 4 3" xfId="1138"/>
    <cellStyle name="Normal 2 2 16 4 3 2" xfId="27400"/>
    <cellStyle name="Normal 2 2 16 4 4" xfId="27401"/>
    <cellStyle name="Normal 2 2 16 5" xfId="1139"/>
    <cellStyle name="Normal 2 2 16 5 2" xfId="1140"/>
    <cellStyle name="Normal 2 2 16 5 2 2" xfId="27402"/>
    <cellStyle name="Normal 2 2 16 5 3" xfId="27403"/>
    <cellStyle name="Normal 2 2 16 6" xfId="1141"/>
    <cellStyle name="Normal 2 2 16 6 2" xfId="27404"/>
    <cellStyle name="Normal 2 2 16 7" xfId="1142"/>
    <cellStyle name="Normal 2 2 16 7 2" xfId="27405"/>
    <cellStyle name="Normal 2 2 16 8" xfId="27406"/>
    <cellStyle name="Normal 2 2 16 8 2" xfId="27407"/>
    <cellStyle name="Normal 2 2 16 9" xfId="27408"/>
    <cellStyle name="Normal 2 2 17" xfId="1143"/>
    <cellStyle name="Normal 2 2 17 10" xfId="27409"/>
    <cellStyle name="Normal 2 2 17 11" xfId="27410"/>
    <cellStyle name="Normal 2 2 17 2" xfId="1144"/>
    <cellStyle name="Normal 2 2 17 2 10" xfId="27411"/>
    <cellStyle name="Normal 2 2 17 2 2" xfId="1145"/>
    <cellStyle name="Normal 2 2 17 2 2 2" xfId="1146"/>
    <cellStyle name="Normal 2 2 17 2 2 2 2" xfId="1147"/>
    <cellStyle name="Normal 2 2 17 2 2 2 2 2" xfId="27412"/>
    <cellStyle name="Normal 2 2 17 2 2 2 3" xfId="1148"/>
    <cellStyle name="Normal 2 2 17 2 2 2 3 2" xfId="27413"/>
    <cellStyle name="Normal 2 2 17 2 2 2 4" xfId="27414"/>
    <cellStyle name="Normal 2 2 17 2 2 3" xfId="1149"/>
    <cellStyle name="Normal 2 2 17 2 2 3 2" xfId="27415"/>
    <cellStyle name="Normal 2 2 17 2 2 4" xfId="1150"/>
    <cellStyle name="Normal 2 2 17 2 2 4 2" xfId="27416"/>
    <cellStyle name="Normal 2 2 17 2 2 5" xfId="1151"/>
    <cellStyle name="Normal 2 2 17 2 2 5 2" xfId="27417"/>
    <cellStyle name="Normal 2 2 17 2 2 6" xfId="27418"/>
    <cellStyle name="Normal 2 2 17 2 2 6 2" xfId="27419"/>
    <cellStyle name="Normal 2 2 17 2 2 7" xfId="27420"/>
    <cellStyle name="Normal 2 2 17 2 3" xfId="1152"/>
    <cellStyle name="Normal 2 2 17 2 3 2" xfId="1153"/>
    <cellStyle name="Normal 2 2 17 2 3 2 2" xfId="27421"/>
    <cellStyle name="Normal 2 2 17 2 3 3" xfId="1154"/>
    <cellStyle name="Normal 2 2 17 2 3 3 2" xfId="27422"/>
    <cellStyle name="Normal 2 2 17 2 3 4" xfId="27423"/>
    <cellStyle name="Normal 2 2 17 2 4" xfId="1155"/>
    <cellStyle name="Normal 2 2 17 2 4 2" xfId="1156"/>
    <cellStyle name="Normal 2 2 17 2 4 2 2" xfId="27424"/>
    <cellStyle name="Normal 2 2 17 2 4 3" xfId="27425"/>
    <cellStyle name="Normal 2 2 17 2 5" xfId="1157"/>
    <cellStyle name="Normal 2 2 17 2 5 2" xfId="27426"/>
    <cellStyle name="Normal 2 2 17 2 6" xfId="1158"/>
    <cellStyle name="Normal 2 2 17 2 6 2" xfId="27427"/>
    <cellStyle name="Normal 2 2 17 2 7" xfId="27428"/>
    <cellStyle name="Normal 2 2 17 2 7 2" xfId="27429"/>
    <cellStyle name="Normal 2 2 17 2 8" xfId="27430"/>
    <cellStyle name="Normal 2 2 17 2 9" xfId="27431"/>
    <cellStyle name="Normal 2 2 17 3" xfId="1159"/>
    <cellStyle name="Normal 2 2 17 3 2" xfId="1160"/>
    <cellStyle name="Normal 2 2 17 3 2 2" xfId="1161"/>
    <cellStyle name="Normal 2 2 17 3 2 2 2" xfId="27432"/>
    <cellStyle name="Normal 2 2 17 3 2 3" xfId="1162"/>
    <cellStyle name="Normal 2 2 17 3 2 3 2" xfId="27433"/>
    <cellStyle name="Normal 2 2 17 3 2 4" xfId="27434"/>
    <cellStyle name="Normal 2 2 17 3 3" xfId="1163"/>
    <cellStyle name="Normal 2 2 17 3 3 2" xfId="27435"/>
    <cellStyle name="Normal 2 2 17 3 4" xfId="1164"/>
    <cellStyle name="Normal 2 2 17 3 4 2" xfId="27436"/>
    <cellStyle name="Normal 2 2 17 3 5" xfId="1165"/>
    <cellStyle name="Normal 2 2 17 3 5 2" xfId="27437"/>
    <cellStyle name="Normal 2 2 17 3 6" xfId="27438"/>
    <cellStyle name="Normal 2 2 17 3 6 2" xfId="27439"/>
    <cellStyle name="Normal 2 2 17 3 7" xfId="27440"/>
    <cellStyle name="Normal 2 2 17 4" xfId="1166"/>
    <cellStyle name="Normal 2 2 17 4 2" xfId="1167"/>
    <cellStyle name="Normal 2 2 17 4 2 2" xfId="27441"/>
    <cellStyle name="Normal 2 2 17 4 3" xfId="1168"/>
    <cellStyle name="Normal 2 2 17 4 3 2" xfId="27442"/>
    <cellStyle name="Normal 2 2 17 4 4" xfId="27443"/>
    <cellStyle name="Normal 2 2 17 5" xfId="1169"/>
    <cellStyle name="Normal 2 2 17 5 2" xfId="1170"/>
    <cellStyle name="Normal 2 2 17 5 2 2" xfId="27444"/>
    <cellStyle name="Normal 2 2 17 5 3" xfId="27445"/>
    <cellStyle name="Normal 2 2 17 6" xfId="1171"/>
    <cellStyle name="Normal 2 2 17 6 2" xfId="27446"/>
    <cellStyle name="Normal 2 2 17 7" xfId="1172"/>
    <cellStyle name="Normal 2 2 17 7 2" xfId="27447"/>
    <cellStyle name="Normal 2 2 17 8" xfId="27448"/>
    <cellStyle name="Normal 2 2 17 8 2" xfId="27449"/>
    <cellStyle name="Normal 2 2 17 9" xfId="27450"/>
    <cellStyle name="Normal 2 2 18" xfId="1173"/>
    <cellStyle name="Normal 2 2 18 10" xfId="27451"/>
    <cellStyle name="Normal 2 2 18 11" xfId="27452"/>
    <cellStyle name="Normal 2 2 18 2" xfId="1174"/>
    <cellStyle name="Normal 2 2 18 2 10" xfId="27453"/>
    <cellStyle name="Normal 2 2 18 2 2" xfId="1175"/>
    <cellStyle name="Normal 2 2 18 2 2 2" xfId="1176"/>
    <cellStyle name="Normal 2 2 18 2 2 2 2" xfId="1177"/>
    <cellStyle name="Normal 2 2 18 2 2 2 2 2" xfId="27454"/>
    <cellStyle name="Normal 2 2 18 2 2 2 3" xfId="1178"/>
    <cellStyle name="Normal 2 2 18 2 2 2 3 2" xfId="27455"/>
    <cellStyle name="Normal 2 2 18 2 2 2 4" xfId="27456"/>
    <cellStyle name="Normal 2 2 18 2 2 3" xfId="1179"/>
    <cellStyle name="Normal 2 2 18 2 2 3 2" xfId="27457"/>
    <cellStyle name="Normal 2 2 18 2 2 4" xfId="1180"/>
    <cellStyle name="Normal 2 2 18 2 2 4 2" xfId="27458"/>
    <cellStyle name="Normal 2 2 18 2 2 5" xfId="1181"/>
    <cellStyle name="Normal 2 2 18 2 2 5 2" xfId="27459"/>
    <cellStyle name="Normal 2 2 18 2 2 6" xfId="27460"/>
    <cellStyle name="Normal 2 2 18 2 2 6 2" xfId="27461"/>
    <cellStyle name="Normal 2 2 18 2 2 7" xfId="27462"/>
    <cellStyle name="Normal 2 2 18 2 3" xfId="1182"/>
    <cellStyle name="Normal 2 2 18 2 3 2" xfId="1183"/>
    <cellStyle name="Normal 2 2 18 2 3 2 2" xfId="27463"/>
    <cellStyle name="Normal 2 2 18 2 3 3" xfId="1184"/>
    <cellStyle name="Normal 2 2 18 2 3 3 2" xfId="27464"/>
    <cellStyle name="Normal 2 2 18 2 3 4" xfId="27465"/>
    <cellStyle name="Normal 2 2 18 2 4" xfId="1185"/>
    <cellStyle name="Normal 2 2 18 2 4 2" xfId="1186"/>
    <cellStyle name="Normal 2 2 18 2 4 2 2" xfId="27466"/>
    <cellStyle name="Normal 2 2 18 2 4 3" xfId="27467"/>
    <cellStyle name="Normal 2 2 18 2 5" xfId="1187"/>
    <cellStyle name="Normal 2 2 18 2 5 2" xfId="27468"/>
    <cellStyle name="Normal 2 2 18 2 6" xfId="1188"/>
    <cellStyle name="Normal 2 2 18 2 6 2" xfId="27469"/>
    <cellStyle name="Normal 2 2 18 2 7" xfId="27470"/>
    <cellStyle name="Normal 2 2 18 2 7 2" xfId="27471"/>
    <cellStyle name="Normal 2 2 18 2 8" xfId="27472"/>
    <cellStyle name="Normal 2 2 18 2 9" xfId="27473"/>
    <cellStyle name="Normal 2 2 18 3" xfId="1189"/>
    <cellStyle name="Normal 2 2 18 3 2" xfId="1190"/>
    <cellStyle name="Normal 2 2 18 3 2 2" xfId="1191"/>
    <cellStyle name="Normal 2 2 18 3 2 2 2" xfId="27474"/>
    <cellStyle name="Normal 2 2 18 3 2 3" xfId="1192"/>
    <cellStyle name="Normal 2 2 18 3 2 3 2" xfId="27475"/>
    <cellStyle name="Normal 2 2 18 3 2 4" xfId="27476"/>
    <cellStyle name="Normal 2 2 18 3 3" xfId="1193"/>
    <cellStyle name="Normal 2 2 18 3 3 2" xfId="27477"/>
    <cellStyle name="Normal 2 2 18 3 4" xfId="1194"/>
    <cellStyle name="Normal 2 2 18 3 4 2" xfId="27478"/>
    <cellStyle name="Normal 2 2 18 3 5" xfId="1195"/>
    <cellStyle name="Normal 2 2 18 3 5 2" xfId="27479"/>
    <cellStyle name="Normal 2 2 18 3 6" xfId="27480"/>
    <cellStyle name="Normal 2 2 18 3 6 2" xfId="27481"/>
    <cellStyle name="Normal 2 2 18 3 7" xfId="27482"/>
    <cellStyle name="Normal 2 2 18 4" xfId="1196"/>
    <cellStyle name="Normal 2 2 18 4 2" xfId="1197"/>
    <cellStyle name="Normal 2 2 18 4 2 2" xfId="27483"/>
    <cellStyle name="Normal 2 2 18 4 3" xfId="1198"/>
    <cellStyle name="Normal 2 2 18 4 3 2" xfId="27484"/>
    <cellStyle name="Normal 2 2 18 4 4" xfId="27485"/>
    <cellStyle name="Normal 2 2 18 5" xfId="1199"/>
    <cellStyle name="Normal 2 2 18 5 2" xfId="1200"/>
    <cellStyle name="Normal 2 2 18 5 2 2" xfId="27486"/>
    <cellStyle name="Normal 2 2 18 5 3" xfId="27487"/>
    <cellStyle name="Normal 2 2 18 6" xfId="1201"/>
    <cellStyle name="Normal 2 2 18 6 2" xfId="27488"/>
    <cellStyle name="Normal 2 2 18 7" xfId="1202"/>
    <cellStyle name="Normal 2 2 18 7 2" xfId="27489"/>
    <cellStyle name="Normal 2 2 18 8" xfId="27490"/>
    <cellStyle name="Normal 2 2 18 8 2" xfId="27491"/>
    <cellStyle name="Normal 2 2 18 9" xfId="27492"/>
    <cellStyle name="Normal 2 2 19" xfId="1203"/>
    <cellStyle name="Normal 2 2 19 10" xfId="27493"/>
    <cellStyle name="Normal 2 2 19 11" xfId="27494"/>
    <cellStyle name="Normal 2 2 19 2" xfId="1204"/>
    <cellStyle name="Normal 2 2 19 2 10" xfId="27495"/>
    <cellStyle name="Normal 2 2 19 2 2" xfId="1205"/>
    <cellStyle name="Normal 2 2 19 2 2 2" xfId="1206"/>
    <cellStyle name="Normal 2 2 19 2 2 2 2" xfId="1207"/>
    <cellStyle name="Normal 2 2 19 2 2 2 2 2" xfId="27496"/>
    <cellStyle name="Normal 2 2 19 2 2 2 3" xfId="1208"/>
    <cellStyle name="Normal 2 2 19 2 2 2 3 2" xfId="27497"/>
    <cellStyle name="Normal 2 2 19 2 2 2 4" xfId="27498"/>
    <cellStyle name="Normal 2 2 19 2 2 3" xfId="1209"/>
    <cellStyle name="Normal 2 2 19 2 2 3 2" xfId="27499"/>
    <cellStyle name="Normal 2 2 19 2 2 4" xfId="1210"/>
    <cellStyle name="Normal 2 2 19 2 2 4 2" xfId="27500"/>
    <cellStyle name="Normal 2 2 19 2 2 5" xfId="1211"/>
    <cellStyle name="Normal 2 2 19 2 2 5 2" xfId="27501"/>
    <cellStyle name="Normal 2 2 19 2 2 6" xfId="27502"/>
    <cellStyle name="Normal 2 2 19 2 2 6 2" xfId="27503"/>
    <cellStyle name="Normal 2 2 19 2 2 7" xfId="27504"/>
    <cellStyle name="Normal 2 2 19 2 3" xfId="1212"/>
    <cellStyle name="Normal 2 2 19 2 3 2" xfId="1213"/>
    <cellStyle name="Normal 2 2 19 2 3 2 2" xfId="27505"/>
    <cellStyle name="Normal 2 2 19 2 3 3" xfId="1214"/>
    <cellStyle name="Normal 2 2 19 2 3 3 2" xfId="27506"/>
    <cellStyle name="Normal 2 2 19 2 3 4" xfId="27507"/>
    <cellStyle name="Normal 2 2 19 2 4" xfId="1215"/>
    <cellStyle name="Normal 2 2 19 2 4 2" xfId="1216"/>
    <cellStyle name="Normal 2 2 19 2 4 2 2" xfId="27508"/>
    <cellStyle name="Normal 2 2 19 2 4 3" xfId="27509"/>
    <cellStyle name="Normal 2 2 19 2 5" xfId="1217"/>
    <cellStyle name="Normal 2 2 19 2 5 2" xfId="27510"/>
    <cellStyle name="Normal 2 2 19 2 6" xfId="1218"/>
    <cellStyle name="Normal 2 2 19 2 6 2" xfId="27511"/>
    <cellStyle name="Normal 2 2 19 2 7" xfId="27512"/>
    <cellStyle name="Normal 2 2 19 2 7 2" xfId="27513"/>
    <cellStyle name="Normal 2 2 19 2 8" xfId="27514"/>
    <cellStyle name="Normal 2 2 19 2 9" xfId="27515"/>
    <cellStyle name="Normal 2 2 19 3" xfId="1219"/>
    <cellStyle name="Normal 2 2 19 3 2" xfId="1220"/>
    <cellStyle name="Normal 2 2 19 3 2 2" xfId="1221"/>
    <cellStyle name="Normal 2 2 19 3 2 2 2" xfId="27516"/>
    <cellStyle name="Normal 2 2 19 3 2 3" xfId="1222"/>
    <cellStyle name="Normal 2 2 19 3 2 3 2" xfId="27517"/>
    <cellStyle name="Normal 2 2 19 3 2 4" xfId="27518"/>
    <cellStyle name="Normal 2 2 19 3 3" xfId="1223"/>
    <cellStyle name="Normal 2 2 19 3 3 2" xfId="27519"/>
    <cellStyle name="Normal 2 2 19 3 4" xfId="1224"/>
    <cellStyle name="Normal 2 2 19 3 4 2" xfId="27520"/>
    <cellStyle name="Normal 2 2 19 3 5" xfId="1225"/>
    <cellStyle name="Normal 2 2 19 3 5 2" xfId="27521"/>
    <cellStyle name="Normal 2 2 19 3 6" xfId="27522"/>
    <cellStyle name="Normal 2 2 19 3 6 2" xfId="27523"/>
    <cellStyle name="Normal 2 2 19 3 7" xfId="27524"/>
    <cellStyle name="Normal 2 2 19 4" xfId="1226"/>
    <cellStyle name="Normal 2 2 19 4 2" xfId="1227"/>
    <cellStyle name="Normal 2 2 19 4 2 2" xfId="27525"/>
    <cellStyle name="Normal 2 2 19 4 3" xfId="1228"/>
    <cellStyle name="Normal 2 2 19 4 3 2" xfId="27526"/>
    <cellStyle name="Normal 2 2 19 4 4" xfId="27527"/>
    <cellStyle name="Normal 2 2 19 5" xfId="1229"/>
    <cellStyle name="Normal 2 2 19 5 2" xfId="1230"/>
    <cellStyle name="Normal 2 2 19 5 2 2" xfId="27528"/>
    <cellStyle name="Normal 2 2 19 5 3" xfId="27529"/>
    <cellStyle name="Normal 2 2 19 6" xfId="1231"/>
    <cellStyle name="Normal 2 2 19 6 2" xfId="27530"/>
    <cellStyle name="Normal 2 2 19 7" xfId="1232"/>
    <cellStyle name="Normal 2 2 19 7 2" xfId="27531"/>
    <cellStyle name="Normal 2 2 19 8" xfId="27532"/>
    <cellStyle name="Normal 2 2 19 8 2" xfId="27533"/>
    <cellStyle name="Normal 2 2 19 9" xfId="27534"/>
    <cellStyle name="Normal 2 2 2" xfId="1233"/>
    <cellStyle name="Normal 2 2 2 10" xfId="1234"/>
    <cellStyle name="Normal 2 2 2 10 10" xfId="27535"/>
    <cellStyle name="Normal 2 2 2 10 11" xfId="27536"/>
    <cellStyle name="Normal 2 2 2 10 2" xfId="1235"/>
    <cellStyle name="Normal 2 2 2 10 2 10" xfId="27537"/>
    <cellStyle name="Normal 2 2 2 10 2 2" xfId="1236"/>
    <cellStyle name="Normal 2 2 2 10 2 2 2" xfId="1237"/>
    <cellStyle name="Normal 2 2 2 10 2 2 2 2" xfId="1238"/>
    <cellStyle name="Normal 2 2 2 10 2 2 2 2 2" xfId="27538"/>
    <cellStyle name="Normal 2 2 2 10 2 2 2 3" xfId="1239"/>
    <cellStyle name="Normal 2 2 2 10 2 2 2 3 2" xfId="27539"/>
    <cellStyle name="Normal 2 2 2 10 2 2 2 4" xfId="27540"/>
    <cellStyle name="Normal 2 2 2 10 2 2 3" xfId="1240"/>
    <cellStyle name="Normal 2 2 2 10 2 2 3 2" xfId="27541"/>
    <cellStyle name="Normal 2 2 2 10 2 2 4" xfId="1241"/>
    <cellStyle name="Normal 2 2 2 10 2 2 4 2" xfId="27542"/>
    <cellStyle name="Normal 2 2 2 10 2 2 5" xfId="1242"/>
    <cellStyle name="Normal 2 2 2 10 2 2 5 2" xfId="27543"/>
    <cellStyle name="Normal 2 2 2 10 2 2 6" xfId="27544"/>
    <cellStyle name="Normal 2 2 2 10 2 2 6 2" xfId="27545"/>
    <cellStyle name="Normal 2 2 2 10 2 2 7" xfId="27546"/>
    <cellStyle name="Normal 2 2 2 10 2 3" xfId="1243"/>
    <cellStyle name="Normal 2 2 2 10 2 3 2" xfId="1244"/>
    <cellStyle name="Normal 2 2 2 10 2 3 2 2" xfId="27547"/>
    <cellStyle name="Normal 2 2 2 10 2 3 3" xfId="1245"/>
    <cellStyle name="Normal 2 2 2 10 2 3 3 2" xfId="27548"/>
    <cellStyle name="Normal 2 2 2 10 2 3 4" xfId="27549"/>
    <cellStyle name="Normal 2 2 2 10 2 4" xfId="1246"/>
    <cellStyle name="Normal 2 2 2 10 2 4 2" xfId="1247"/>
    <cellStyle name="Normal 2 2 2 10 2 4 2 2" xfId="27550"/>
    <cellStyle name="Normal 2 2 2 10 2 4 3" xfId="27551"/>
    <cellStyle name="Normal 2 2 2 10 2 5" xfId="1248"/>
    <cellStyle name="Normal 2 2 2 10 2 5 2" xfId="27552"/>
    <cellStyle name="Normal 2 2 2 10 2 6" xfId="1249"/>
    <cellStyle name="Normal 2 2 2 10 2 6 2" xfId="27553"/>
    <cellStyle name="Normal 2 2 2 10 2 7" xfId="27554"/>
    <cellStyle name="Normal 2 2 2 10 2 7 2" xfId="27555"/>
    <cellStyle name="Normal 2 2 2 10 2 8" xfId="27556"/>
    <cellStyle name="Normal 2 2 2 10 2 9" xfId="27557"/>
    <cellStyle name="Normal 2 2 2 10 3" xfId="1250"/>
    <cellStyle name="Normal 2 2 2 10 3 2" xfId="1251"/>
    <cellStyle name="Normal 2 2 2 10 3 2 2" xfId="1252"/>
    <cellStyle name="Normal 2 2 2 10 3 2 2 2" xfId="27558"/>
    <cellStyle name="Normal 2 2 2 10 3 2 3" xfId="1253"/>
    <cellStyle name="Normal 2 2 2 10 3 2 3 2" xfId="27559"/>
    <cellStyle name="Normal 2 2 2 10 3 2 4" xfId="27560"/>
    <cellStyle name="Normal 2 2 2 10 3 3" xfId="1254"/>
    <cellStyle name="Normal 2 2 2 10 3 3 2" xfId="27561"/>
    <cellStyle name="Normal 2 2 2 10 3 4" xfId="1255"/>
    <cellStyle name="Normal 2 2 2 10 3 4 2" xfId="27562"/>
    <cellStyle name="Normal 2 2 2 10 3 5" xfId="1256"/>
    <cellStyle name="Normal 2 2 2 10 3 5 2" xfId="27563"/>
    <cellStyle name="Normal 2 2 2 10 3 6" xfId="27564"/>
    <cellStyle name="Normal 2 2 2 10 3 6 2" xfId="27565"/>
    <cellStyle name="Normal 2 2 2 10 3 7" xfId="27566"/>
    <cellStyle name="Normal 2 2 2 10 4" xfId="1257"/>
    <cellStyle name="Normal 2 2 2 10 4 2" xfId="1258"/>
    <cellStyle name="Normal 2 2 2 10 4 2 2" xfId="27567"/>
    <cellStyle name="Normal 2 2 2 10 4 3" xfId="1259"/>
    <cellStyle name="Normal 2 2 2 10 4 3 2" xfId="27568"/>
    <cellStyle name="Normal 2 2 2 10 4 4" xfId="27569"/>
    <cellStyle name="Normal 2 2 2 10 5" xfId="1260"/>
    <cellStyle name="Normal 2 2 2 10 5 2" xfId="1261"/>
    <cellStyle name="Normal 2 2 2 10 5 2 2" xfId="27570"/>
    <cellStyle name="Normal 2 2 2 10 5 3" xfId="27571"/>
    <cellStyle name="Normal 2 2 2 10 6" xfId="1262"/>
    <cellStyle name="Normal 2 2 2 10 6 2" xfId="27572"/>
    <cellStyle name="Normal 2 2 2 10 7" xfId="1263"/>
    <cellStyle name="Normal 2 2 2 10 7 2" xfId="27573"/>
    <cellStyle name="Normal 2 2 2 10 8" xfId="27574"/>
    <cellStyle name="Normal 2 2 2 10 8 2" xfId="27575"/>
    <cellStyle name="Normal 2 2 2 10 9" xfId="27576"/>
    <cellStyle name="Normal 2 2 2 11" xfId="1264"/>
    <cellStyle name="Normal 2 2 2 11 10" xfId="27577"/>
    <cellStyle name="Normal 2 2 2 11 11" xfId="27578"/>
    <cellStyle name="Normal 2 2 2 11 2" xfId="1265"/>
    <cellStyle name="Normal 2 2 2 11 2 10" xfId="27579"/>
    <cellStyle name="Normal 2 2 2 11 2 2" xfId="1266"/>
    <cellStyle name="Normal 2 2 2 11 2 2 2" xfId="1267"/>
    <cellStyle name="Normal 2 2 2 11 2 2 2 2" xfId="1268"/>
    <cellStyle name="Normal 2 2 2 11 2 2 2 2 2" xfId="27580"/>
    <cellStyle name="Normal 2 2 2 11 2 2 2 3" xfId="1269"/>
    <cellStyle name="Normal 2 2 2 11 2 2 2 3 2" xfId="27581"/>
    <cellStyle name="Normal 2 2 2 11 2 2 2 4" xfId="27582"/>
    <cellStyle name="Normal 2 2 2 11 2 2 3" xfId="1270"/>
    <cellStyle name="Normal 2 2 2 11 2 2 3 2" xfId="27583"/>
    <cellStyle name="Normal 2 2 2 11 2 2 4" xfId="1271"/>
    <cellStyle name="Normal 2 2 2 11 2 2 4 2" xfId="27584"/>
    <cellStyle name="Normal 2 2 2 11 2 2 5" xfId="1272"/>
    <cellStyle name="Normal 2 2 2 11 2 2 5 2" xfId="27585"/>
    <cellStyle name="Normal 2 2 2 11 2 2 6" xfId="27586"/>
    <cellStyle name="Normal 2 2 2 11 2 2 6 2" xfId="27587"/>
    <cellStyle name="Normal 2 2 2 11 2 2 7" xfId="27588"/>
    <cellStyle name="Normal 2 2 2 11 2 3" xfId="1273"/>
    <cellStyle name="Normal 2 2 2 11 2 3 2" xfId="1274"/>
    <cellStyle name="Normal 2 2 2 11 2 3 2 2" xfId="27589"/>
    <cellStyle name="Normal 2 2 2 11 2 3 3" xfId="1275"/>
    <cellStyle name="Normal 2 2 2 11 2 3 3 2" xfId="27590"/>
    <cellStyle name="Normal 2 2 2 11 2 3 4" xfId="27591"/>
    <cellStyle name="Normal 2 2 2 11 2 4" xfId="1276"/>
    <cellStyle name="Normal 2 2 2 11 2 4 2" xfId="1277"/>
    <cellStyle name="Normal 2 2 2 11 2 4 2 2" xfId="27592"/>
    <cellStyle name="Normal 2 2 2 11 2 4 3" xfId="27593"/>
    <cellStyle name="Normal 2 2 2 11 2 5" xfId="1278"/>
    <cellStyle name="Normal 2 2 2 11 2 5 2" xfId="27594"/>
    <cellStyle name="Normal 2 2 2 11 2 6" xfId="1279"/>
    <cellStyle name="Normal 2 2 2 11 2 6 2" xfId="27595"/>
    <cellStyle name="Normal 2 2 2 11 2 7" xfId="27596"/>
    <cellStyle name="Normal 2 2 2 11 2 7 2" xfId="27597"/>
    <cellStyle name="Normal 2 2 2 11 2 8" xfId="27598"/>
    <cellStyle name="Normal 2 2 2 11 2 9" xfId="27599"/>
    <cellStyle name="Normal 2 2 2 11 3" xfId="1280"/>
    <cellStyle name="Normal 2 2 2 11 3 2" xfId="1281"/>
    <cellStyle name="Normal 2 2 2 11 3 2 2" xfId="1282"/>
    <cellStyle name="Normal 2 2 2 11 3 2 2 2" xfId="27600"/>
    <cellStyle name="Normal 2 2 2 11 3 2 3" xfId="1283"/>
    <cellStyle name="Normal 2 2 2 11 3 2 3 2" xfId="27601"/>
    <cellStyle name="Normal 2 2 2 11 3 2 4" xfId="27602"/>
    <cellStyle name="Normal 2 2 2 11 3 3" xfId="1284"/>
    <cellStyle name="Normal 2 2 2 11 3 3 2" xfId="27603"/>
    <cellStyle name="Normal 2 2 2 11 3 4" xfId="1285"/>
    <cellStyle name="Normal 2 2 2 11 3 4 2" xfId="27604"/>
    <cellStyle name="Normal 2 2 2 11 3 5" xfId="1286"/>
    <cellStyle name="Normal 2 2 2 11 3 5 2" xfId="27605"/>
    <cellStyle name="Normal 2 2 2 11 3 6" xfId="27606"/>
    <cellStyle name="Normal 2 2 2 11 3 6 2" xfId="27607"/>
    <cellStyle name="Normal 2 2 2 11 3 7" xfId="27608"/>
    <cellStyle name="Normal 2 2 2 11 4" xfId="1287"/>
    <cellStyle name="Normal 2 2 2 11 4 2" xfId="1288"/>
    <cellStyle name="Normal 2 2 2 11 4 2 2" xfId="27609"/>
    <cellStyle name="Normal 2 2 2 11 4 3" xfId="1289"/>
    <cellStyle name="Normal 2 2 2 11 4 3 2" xfId="27610"/>
    <cellStyle name="Normal 2 2 2 11 4 4" xfId="27611"/>
    <cellStyle name="Normal 2 2 2 11 5" xfId="1290"/>
    <cellStyle name="Normal 2 2 2 11 5 2" xfId="1291"/>
    <cellStyle name="Normal 2 2 2 11 5 2 2" xfId="27612"/>
    <cellStyle name="Normal 2 2 2 11 5 3" xfId="27613"/>
    <cellStyle name="Normal 2 2 2 11 6" xfId="1292"/>
    <cellStyle name="Normal 2 2 2 11 6 2" xfId="27614"/>
    <cellStyle name="Normal 2 2 2 11 7" xfId="1293"/>
    <cellStyle name="Normal 2 2 2 11 7 2" xfId="27615"/>
    <cellStyle name="Normal 2 2 2 11 8" xfId="27616"/>
    <cellStyle name="Normal 2 2 2 11 8 2" xfId="27617"/>
    <cellStyle name="Normal 2 2 2 11 9" xfId="27618"/>
    <cellStyle name="Normal 2 2 2 12" xfId="1294"/>
    <cellStyle name="Normal 2 2 2 12 10" xfId="27619"/>
    <cellStyle name="Normal 2 2 2 12 11" xfId="27620"/>
    <cellStyle name="Normal 2 2 2 12 2" xfId="1295"/>
    <cellStyle name="Normal 2 2 2 12 2 10" xfId="27621"/>
    <cellStyle name="Normal 2 2 2 12 2 2" xfId="1296"/>
    <cellStyle name="Normal 2 2 2 12 2 2 2" xfId="1297"/>
    <cellStyle name="Normal 2 2 2 12 2 2 2 2" xfId="1298"/>
    <cellStyle name="Normal 2 2 2 12 2 2 2 2 2" xfId="27622"/>
    <cellStyle name="Normal 2 2 2 12 2 2 2 3" xfId="1299"/>
    <cellStyle name="Normal 2 2 2 12 2 2 2 3 2" xfId="27623"/>
    <cellStyle name="Normal 2 2 2 12 2 2 2 4" xfId="27624"/>
    <cellStyle name="Normal 2 2 2 12 2 2 3" xfId="1300"/>
    <cellStyle name="Normal 2 2 2 12 2 2 3 2" xfId="27625"/>
    <cellStyle name="Normal 2 2 2 12 2 2 4" xfId="1301"/>
    <cellStyle name="Normal 2 2 2 12 2 2 4 2" xfId="27626"/>
    <cellStyle name="Normal 2 2 2 12 2 2 5" xfId="1302"/>
    <cellStyle name="Normal 2 2 2 12 2 2 5 2" xfId="27627"/>
    <cellStyle name="Normal 2 2 2 12 2 2 6" xfId="27628"/>
    <cellStyle name="Normal 2 2 2 12 2 2 6 2" xfId="27629"/>
    <cellStyle name="Normal 2 2 2 12 2 2 7" xfId="27630"/>
    <cellStyle name="Normal 2 2 2 12 2 3" xfId="1303"/>
    <cellStyle name="Normal 2 2 2 12 2 3 2" xfId="1304"/>
    <cellStyle name="Normal 2 2 2 12 2 3 2 2" xfId="27631"/>
    <cellStyle name="Normal 2 2 2 12 2 3 3" xfId="1305"/>
    <cellStyle name="Normal 2 2 2 12 2 3 3 2" xfId="27632"/>
    <cellStyle name="Normal 2 2 2 12 2 3 4" xfId="27633"/>
    <cellStyle name="Normal 2 2 2 12 2 4" xfId="1306"/>
    <cellStyle name="Normal 2 2 2 12 2 4 2" xfId="1307"/>
    <cellStyle name="Normal 2 2 2 12 2 4 2 2" xfId="27634"/>
    <cellStyle name="Normal 2 2 2 12 2 4 3" xfId="27635"/>
    <cellStyle name="Normal 2 2 2 12 2 5" xfId="1308"/>
    <cellStyle name="Normal 2 2 2 12 2 5 2" xfId="27636"/>
    <cellStyle name="Normal 2 2 2 12 2 6" xfId="1309"/>
    <cellStyle name="Normal 2 2 2 12 2 6 2" xfId="27637"/>
    <cellStyle name="Normal 2 2 2 12 2 7" xfId="27638"/>
    <cellStyle name="Normal 2 2 2 12 2 7 2" xfId="27639"/>
    <cellStyle name="Normal 2 2 2 12 2 8" xfId="27640"/>
    <cellStyle name="Normal 2 2 2 12 2 9" xfId="27641"/>
    <cellStyle name="Normal 2 2 2 12 3" xfId="1310"/>
    <cellStyle name="Normal 2 2 2 12 3 2" xfId="1311"/>
    <cellStyle name="Normal 2 2 2 12 3 2 2" xfId="1312"/>
    <cellStyle name="Normal 2 2 2 12 3 2 2 2" xfId="27642"/>
    <cellStyle name="Normal 2 2 2 12 3 2 3" xfId="1313"/>
    <cellStyle name="Normal 2 2 2 12 3 2 3 2" xfId="27643"/>
    <cellStyle name="Normal 2 2 2 12 3 2 4" xfId="27644"/>
    <cellStyle name="Normal 2 2 2 12 3 3" xfId="1314"/>
    <cellStyle name="Normal 2 2 2 12 3 3 2" xfId="27645"/>
    <cellStyle name="Normal 2 2 2 12 3 4" xfId="1315"/>
    <cellStyle name="Normal 2 2 2 12 3 4 2" xfId="27646"/>
    <cellStyle name="Normal 2 2 2 12 3 5" xfId="1316"/>
    <cellStyle name="Normal 2 2 2 12 3 5 2" xfId="27647"/>
    <cellStyle name="Normal 2 2 2 12 3 6" xfId="27648"/>
    <cellStyle name="Normal 2 2 2 12 3 6 2" xfId="27649"/>
    <cellStyle name="Normal 2 2 2 12 3 7" xfId="27650"/>
    <cellStyle name="Normal 2 2 2 12 4" xfId="1317"/>
    <cellStyle name="Normal 2 2 2 12 4 2" xfId="1318"/>
    <cellStyle name="Normal 2 2 2 12 4 2 2" xfId="27651"/>
    <cellStyle name="Normal 2 2 2 12 4 3" xfId="1319"/>
    <cellStyle name="Normal 2 2 2 12 4 3 2" xfId="27652"/>
    <cellStyle name="Normal 2 2 2 12 4 4" xfId="27653"/>
    <cellStyle name="Normal 2 2 2 12 5" xfId="1320"/>
    <cellStyle name="Normal 2 2 2 12 5 2" xfId="1321"/>
    <cellStyle name="Normal 2 2 2 12 5 2 2" xfId="27654"/>
    <cellStyle name="Normal 2 2 2 12 5 3" xfId="27655"/>
    <cellStyle name="Normal 2 2 2 12 6" xfId="1322"/>
    <cellStyle name="Normal 2 2 2 12 6 2" xfId="27656"/>
    <cellStyle name="Normal 2 2 2 12 7" xfId="1323"/>
    <cellStyle name="Normal 2 2 2 12 7 2" xfId="27657"/>
    <cellStyle name="Normal 2 2 2 12 8" xfId="27658"/>
    <cellStyle name="Normal 2 2 2 12 8 2" xfId="27659"/>
    <cellStyle name="Normal 2 2 2 12 9" xfId="27660"/>
    <cellStyle name="Normal 2 2 2 13" xfId="1324"/>
    <cellStyle name="Normal 2 2 2 13 10" xfId="27661"/>
    <cellStyle name="Normal 2 2 2 13 11" xfId="27662"/>
    <cellStyle name="Normal 2 2 2 13 2" xfId="1325"/>
    <cellStyle name="Normal 2 2 2 13 2 10" xfId="27663"/>
    <cellStyle name="Normal 2 2 2 13 2 2" xfId="1326"/>
    <cellStyle name="Normal 2 2 2 13 2 2 2" xfId="1327"/>
    <cellStyle name="Normal 2 2 2 13 2 2 2 2" xfId="1328"/>
    <cellStyle name="Normal 2 2 2 13 2 2 2 2 2" xfId="27664"/>
    <cellStyle name="Normal 2 2 2 13 2 2 2 3" xfId="1329"/>
    <cellStyle name="Normal 2 2 2 13 2 2 2 3 2" xfId="27665"/>
    <cellStyle name="Normal 2 2 2 13 2 2 2 4" xfId="27666"/>
    <cellStyle name="Normal 2 2 2 13 2 2 3" xfId="1330"/>
    <cellStyle name="Normal 2 2 2 13 2 2 3 2" xfId="27667"/>
    <cellStyle name="Normal 2 2 2 13 2 2 4" xfId="1331"/>
    <cellStyle name="Normal 2 2 2 13 2 2 4 2" xfId="27668"/>
    <cellStyle name="Normal 2 2 2 13 2 2 5" xfId="1332"/>
    <cellStyle name="Normal 2 2 2 13 2 2 5 2" xfId="27669"/>
    <cellStyle name="Normal 2 2 2 13 2 2 6" xfId="27670"/>
    <cellStyle name="Normal 2 2 2 13 2 2 6 2" xfId="27671"/>
    <cellStyle name="Normal 2 2 2 13 2 2 7" xfId="27672"/>
    <cellStyle name="Normal 2 2 2 13 2 3" xfId="1333"/>
    <cellStyle name="Normal 2 2 2 13 2 3 2" xfId="1334"/>
    <cellStyle name="Normal 2 2 2 13 2 3 2 2" xfId="27673"/>
    <cellStyle name="Normal 2 2 2 13 2 3 3" xfId="1335"/>
    <cellStyle name="Normal 2 2 2 13 2 3 3 2" xfId="27674"/>
    <cellStyle name="Normal 2 2 2 13 2 3 4" xfId="27675"/>
    <cellStyle name="Normal 2 2 2 13 2 4" xfId="1336"/>
    <cellStyle name="Normal 2 2 2 13 2 4 2" xfId="1337"/>
    <cellStyle name="Normal 2 2 2 13 2 4 2 2" xfId="27676"/>
    <cellStyle name="Normal 2 2 2 13 2 4 3" xfId="27677"/>
    <cellStyle name="Normal 2 2 2 13 2 5" xfId="1338"/>
    <cellStyle name="Normal 2 2 2 13 2 5 2" xfId="27678"/>
    <cellStyle name="Normal 2 2 2 13 2 6" xfId="1339"/>
    <cellStyle name="Normal 2 2 2 13 2 6 2" xfId="27679"/>
    <cellStyle name="Normal 2 2 2 13 2 7" xfId="27680"/>
    <cellStyle name="Normal 2 2 2 13 2 7 2" xfId="27681"/>
    <cellStyle name="Normal 2 2 2 13 2 8" xfId="27682"/>
    <cellStyle name="Normal 2 2 2 13 2 9" xfId="27683"/>
    <cellStyle name="Normal 2 2 2 13 3" xfId="1340"/>
    <cellStyle name="Normal 2 2 2 13 3 2" xfId="1341"/>
    <cellStyle name="Normal 2 2 2 13 3 2 2" xfId="1342"/>
    <cellStyle name="Normal 2 2 2 13 3 2 2 2" xfId="27684"/>
    <cellStyle name="Normal 2 2 2 13 3 2 3" xfId="1343"/>
    <cellStyle name="Normal 2 2 2 13 3 2 3 2" xfId="27685"/>
    <cellStyle name="Normal 2 2 2 13 3 2 4" xfId="27686"/>
    <cellStyle name="Normal 2 2 2 13 3 3" xfId="1344"/>
    <cellStyle name="Normal 2 2 2 13 3 3 2" xfId="27687"/>
    <cellStyle name="Normal 2 2 2 13 3 4" xfId="1345"/>
    <cellStyle name="Normal 2 2 2 13 3 4 2" xfId="27688"/>
    <cellStyle name="Normal 2 2 2 13 3 5" xfId="1346"/>
    <cellStyle name="Normal 2 2 2 13 3 5 2" xfId="27689"/>
    <cellStyle name="Normal 2 2 2 13 3 6" xfId="27690"/>
    <cellStyle name="Normal 2 2 2 13 3 6 2" xfId="27691"/>
    <cellStyle name="Normal 2 2 2 13 3 7" xfId="27692"/>
    <cellStyle name="Normal 2 2 2 13 4" xfId="1347"/>
    <cellStyle name="Normal 2 2 2 13 4 2" xfId="1348"/>
    <cellStyle name="Normal 2 2 2 13 4 2 2" xfId="27693"/>
    <cellStyle name="Normal 2 2 2 13 4 3" xfId="1349"/>
    <cellStyle name="Normal 2 2 2 13 4 3 2" xfId="27694"/>
    <cellStyle name="Normal 2 2 2 13 4 4" xfId="27695"/>
    <cellStyle name="Normal 2 2 2 13 5" xfId="1350"/>
    <cellStyle name="Normal 2 2 2 13 5 2" xfId="1351"/>
    <cellStyle name="Normal 2 2 2 13 5 2 2" xfId="27696"/>
    <cellStyle name="Normal 2 2 2 13 5 3" xfId="27697"/>
    <cellStyle name="Normal 2 2 2 13 6" xfId="1352"/>
    <cellStyle name="Normal 2 2 2 13 6 2" xfId="27698"/>
    <cellStyle name="Normal 2 2 2 13 7" xfId="1353"/>
    <cellStyle name="Normal 2 2 2 13 7 2" xfId="27699"/>
    <cellStyle name="Normal 2 2 2 13 8" xfId="27700"/>
    <cellStyle name="Normal 2 2 2 13 8 2" xfId="27701"/>
    <cellStyle name="Normal 2 2 2 13 9" xfId="27702"/>
    <cellStyle name="Normal 2 2 2 14" xfId="1354"/>
    <cellStyle name="Normal 2 2 2 14 10" xfId="27703"/>
    <cellStyle name="Normal 2 2 2 14 11" xfId="27704"/>
    <cellStyle name="Normal 2 2 2 14 2" xfId="1355"/>
    <cellStyle name="Normal 2 2 2 14 2 10" xfId="27705"/>
    <cellStyle name="Normal 2 2 2 14 2 2" xfId="1356"/>
    <cellStyle name="Normal 2 2 2 14 2 2 2" xfId="1357"/>
    <cellStyle name="Normal 2 2 2 14 2 2 2 2" xfId="1358"/>
    <cellStyle name="Normal 2 2 2 14 2 2 2 2 2" xfId="27706"/>
    <cellStyle name="Normal 2 2 2 14 2 2 2 3" xfId="1359"/>
    <cellStyle name="Normal 2 2 2 14 2 2 2 3 2" xfId="27707"/>
    <cellStyle name="Normal 2 2 2 14 2 2 2 4" xfId="27708"/>
    <cellStyle name="Normal 2 2 2 14 2 2 3" xfId="1360"/>
    <cellStyle name="Normal 2 2 2 14 2 2 3 2" xfId="27709"/>
    <cellStyle name="Normal 2 2 2 14 2 2 4" xfId="1361"/>
    <cellStyle name="Normal 2 2 2 14 2 2 4 2" xfId="27710"/>
    <cellStyle name="Normal 2 2 2 14 2 2 5" xfId="1362"/>
    <cellStyle name="Normal 2 2 2 14 2 2 5 2" xfId="27711"/>
    <cellStyle name="Normal 2 2 2 14 2 2 6" xfId="27712"/>
    <cellStyle name="Normal 2 2 2 14 2 2 6 2" xfId="27713"/>
    <cellStyle name="Normal 2 2 2 14 2 2 7" xfId="27714"/>
    <cellStyle name="Normal 2 2 2 14 2 3" xfId="1363"/>
    <cellStyle name="Normal 2 2 2 14 2 3 2" xfId="1364"/>
    <cellStyle name="Normal 2 2 2 14 2 3 2 2" xfId="27715"/>
    <cellStyle name="Normal 2 2 2 14 2 3 3" xfId="1365"/>
    <cellStyle name="Normal 2 2 2 14 2 3 3 2" xfId="27716"/>
    <cellStyle name="Normal 2 2 2 14 2 3 4" xfId="27717"/>
    <cellStyle name="Normal 2 2 2 14 2 4" xfId="1366"/>
    <cellStyle name="Normal 2 2 2 14 2 4 2" xfId="1367"/>
    <cellStyle name="Normal 2 2 2 14 2 4 2 2" xfId="27718"/>
    <cellStyle name="Normal 2 2 2 14 2 4 3" xfId="27719"/>
    <cellStyle name="Normal 2 2 2 14 2 5" xfId="1368"/>
    <cellStyle name="Normal 2 2 2 14 2 5 2" xfId="27720"/>
    <cellStyle name="Normal 2 2 2 14 2 6" xfId="1369"/>
    <cellStyle name="Normal 2 2 2 14 2 6 2" xfId="27721"/>
    <cellStyle name="Normal 2 2 2 14 2 7" xfId="27722"/>
    <cellStyle name="Normal 2 2 2 14 2 7 2" xfId="27723"/>
    <cellStyle name="Normal 2 2 2 14 2 8" xfId="27724"/>
    <cellStyle name="Normal 2 2 2 14 2 9" xfId="27725"/>
    <cellStyle name="Normal 2 2 2 14 3" xfId="1370"/>
    <cellStyle name="Normal 2 2 2 14 3 2" xfId="1371"/>
    <cellStyle name="Normal 2 2 2 14 3 2 2" xfId="1372"/>
    <cellStyle name="Normal 2 2 2 14 3 2 2 2" xfId="27726"/>
    <cellStyle name="Normal 2 2 2 14 3 2 3" xfId="1373"/>
    <cellStyle name="Normal 2 2 2 14 3 2 3 2" xfId="27727"/>
    <cellStyle name="Normal 2 2 2 14 3 2 4" xfId="27728"/>
    <cellStyle name="Normal 2 2 2 14 3 3" xfId="1374"/>
    <cellStyle name="Normal 2 2 2 14 3 3 2" xfId="27729"/>
    <cellStyle name="Normal 2 2 2 14 3 4" xfId="1375"/>
    <cellStyle name="Normal 2 2 2 14 3 4 2" xfId="27730"/>
    <cellStyle name="Normal 2 2 2 14 3 5" xfId="1376"/>
    <cellStyle name="Normal 2 2 2 14 3 5 2" xfId="27731"/>
    <cellStyle name="Normal 2 2 2 14 3 6" xfId="27732"/>
    <cellStyle name="Normal 2 2 2 14 3 6 2" xfId="27733"/>
    <cellStyle name="Normal 2 2 2 14 3 7" xfId="27734"/>
    <cellStyle name="Normal 2 2 2 14 4" xfId="1377"/>
    <cellStyle name="Normal 2 2 2 14 4 2" xfId="1378"/>
    <cellStyle name="Normal 2 2 2 14 4 2 2" xfId="27735"/>
    <cellStyle name="Normal 2 2 2 14 4 3" xfId="1379"/>
    <cellStyle name="Normal 2 2 2 14 4 3 2" xfId="27736"/>
    <cellStyle name="Normal 2 2 2 14 4 4" xfId="27737"/>
    <cellStyle name="Normal 2 2 2 14 5" xfId="1380"/>
    <cellStyle name="Normal 2 2 2 14 5 2" xfId="1381"/>
    <cellStyle name="Normal 2 2 2 14 5 2 2" xfId="27738"/>
    <cellStyle name="Normal 2 2 2 14 5 3" xfId="27739"/>
    <cellStyle name="Normal 2 2 2 14 6" xfId="1382"/>
    <cellStyle name="Normal 2 2 2 14 6 2" xfId="27740"/>
    <cellStyle name="Normal 2 2 2 14 7" xfId="1383"/>
    <cellStyle name="Normal 2 2 2 14 7 2" xfId="27741"/>
    <cellStyle name="Normal 2 2 2 14 8" xfId="27742"/>
    <cellStyle name="Normal 2 2 2 14 8 2" xfId="27743"/>
    <cellStyle name="Normal 2 2 2 14 9" xfId="27744"/>
    <cellStyle name="Normal 2 2 2 15" xfId="1384"/>
    <cellStyle name="Normal 2 2 2 15 10" xfId="27745"/>
    <cellStyle name="Normal 2 2 2 15 11" xfId="27746"/>
    <cellStyle name="Normal 2 2 2 15 2" xfId="1385"/>
    <cellStyle name="Normal 2 2 2 15 2 10" xfId="27747"/>
    <cellStyle name="Normal 2 2 2 15 2 2" xfId="1386"/>
    <cellStyle name="Normal 2 2 2 15 2 2 2" xfId="1387"/>
    <cellStyle name="Normal 2 2 2 15 2 2 2 2" xfId="1388"/>
    <cellStyle name="Normal 2 2 2 15 2 2 2 2 2" xfId="27748"/>
    <cellStyle name="Normal 2 2 2 15 2 2 2 3" xfId="1389"/>
    <cellStyle name="Normal 2 2 2 15 2 2 2 3 2" xfId="27749"/>
    <cellStyle name="Normal 2 2 2 15 2 2 2 4" xfId="27750"/>
    <cellStyle name="Normal 2 2 2 15 2 2 3" xfId="1390"/>
    <cellStyle name="Normal 2 2 2 15 2 2 3 2" xfId="27751"/>
    <cellStyle name="Normal 2 2 2 15 2 2 4" xfId="1391"/>
    <cellStyle name="Normal 2 2 2 15 2 2 4 2" xfId="27752"/>
    <cellStyle name="Normal 2 2 2 15 2 2 5" xfId="1392"/>
    <cellStyle name="Normal 2 2 2 15 2 2 5 2" xfId="27753"/>
    <cellStyle name="Normal 2 2 2 15 2 2 6" xfId="27754"/>
    <cellStyle name="Normal 2 2 2 15 2 2 6 2" xfId="27755"/>
    <cellStyle name="Normal 2 2 2 15 2 2 7" xfId="27756"/>
    <cellStyle name="Normal 2 2 2 15 2 3" xfId="1393"/>
    <cellStyle name="Normal 2 2 2 15 2 3 2" xfId="1394"/>
    <cellStyle name="Normal 2 2 2 15 2 3 2 2" xfId="27757"/>
    <cellStyle name="Normal 2 2 2 15 2 3 3" xfId="1395"/>
    <cellStyle name="Normal 2 2 2 15 2 3 3 2" xfId="27758"/>
    <cellStyle name="Normal 2 2 2 15 2 3 4" xfId="27759"/>
    <cellStyle name="Normal 2 2 2 15 2 4" xfId="1396"/>
    <cellStyle name="Normal 2 2 2 15 2 4 2" xfId="1397"/>
    <cellStyle name="Normal 2 2 2 15 2 4 2 2" xfId="27760"/>
    <cellStyle name="Normal 2 2 2 15 2 4 3" xfId="27761"/>
    <cellStyle name="Normal 2 2 2 15 2 5" xfId="1398"/>
    <cellStyle name="Normal 2 2 2 15 2 5 2" xfId="27762"/>
    <cellStyle name="Normal 2 2 2 15 2 6" xfId="1399"/>
    <cellStyle name="Normal 2 2 2 15 2 6 2" xfId="27763"/>
    <cellStyle name="Normal 2 2 2 15 2 7" xfId="27764"/>
    <cellStyle name="Normal 2 2 2 15 2 7 2" xfId="27765"/>
    <cellStyle name="Normal 2 2 2 15 2 8" xfId="27766"/>
    <cellStyle name="Normal 2 2 2 15 2 9" xfId="27767"/>
    <cellStyle name="Normal 2 2 2 15 3" xfId="1400"/>
    <cellStyle name="Normal 2 2 2 15 3 2" xfId="1401"/>
    <cellStyle name="Normal 2 2 2 15 3 2 2" xfId="1402"/>
    <cellStyle name="Normal 2 2 2 15 3 2 2 2" xfId="27768"/>
    <cellStyle name="Normal 2 2 2 15 3 2 3" xfId="1403"/>
    <cellStyle name="Normal 2 2 2 15 3 2 3 2" xfId="27769"/>
    <cellStyle name="Normal 2 2 2 15 3 2 4" xfId="27770"/>
    <cellStyle name="Normal 2 2 2 15 3 3" xfId="1404"/>
    <cellStyle name="Normal 2 2 2 15 3 3 2" xfId="27771"/>
    <cellStyle name="Normal 2 2 2 15 3 4" xfId="1405"/>
    <cellStyle name="Normal 2 2 2 15 3 4 2" xfId="27772"/>
    <cellStyle name="Normal 2 2 2 15 3 5" xfId="1406"/>
    <cellStyle name="Normal 2 2 2 15 3 5 2" xfId="27773"/>
    <cellStyle name="Normal 2 2 2 15 3 6" xfId="27774"/>
    <cellStyle name="Normal 2 2 2 15 3 6 2" xfId="27775"/>
    <cellStyle name="Normal 2 2 2 15 3 7" xfId="27776"/>
    <cellStyle name="Normal 2 2 2 15 4" xfId="1407"/>
    <cellStyle name="Normal 2 2 2 15 4 2" xfId="1408"/>
    <cellStyle name="Normal 2 2 2 15 4 2 2" xfId="27777"/>
    <cellStyle name="Normal 2 2 2 15 4 3" xfId="1409"/>
    <cellStyle name="Normal 2 2 2 15 4 3 2" xfId="27778"/>
    <cellStyle name="Normal 2 2 2 15 4 4" xfId="27779"/>
    <cellStyle name="Normal 2 2 2 15 5" xfId="1410"/>
    <cellStyle name="Normal 2 2 2 15 5 2" xfId="1411"/>
    <cellStyle name="Normal 2 2 2 15 5 2 2" xfId="27780"/>
    <cellStyle name="Normal 2 2 2 15 5 3" xfId="27781"/>
    <cellStyle name="Normal 2 2 2 15 6" xfId="1412"/>
    <cellStyle name="Normal 2 2 2 15 6 2" xfId="27782"/>
    <cellStyle name="Normal 2 2 2 15 7" xfId="1413"/>
    <cellStyle name="Normal 2 2 2 15 7 2" xfId="27783"/>
    <cellStyle name="Normal 2 2 2 15 8" xfId="27784"/>
    <cellStyle name="Normal 2 2 2 15 8 2" xfId="27785"/>
    <cellStyle name="Normal 2 2 2 15 9" xfId="27786"/>
    <cellStyle name="Normal 2 2 2 16" xfId="1414"/>
    <cellStyle name="Normal 2 2 2 16 10" xfId="27787"/>
    <cellStyle name="Normal 2 2 2 16 11" xfId="27788"/>
    <cellStyle name="Normal 2 2 2 16 2" xfId="1415"/>
    <cellStyle name="Normal 2 2 2 16 2 10" xfId="27789"/>
    <cellStyle name="Normal 2 2 2 16 2 2" xfId="1416"/>
    <cellStyle name="Normal 2 2 2 16 2 2 2" xfId="1417"/>
    <cellStyle name="Normal 2 2 2 16 2 2 2 2" xfId="1418"/>
    <cellStyle name="Normal 2 2 2 16 2 2 2 2 2" xfId="27790"/>
    <cellStyle name="Normal 2 2 2 16 2 2 2 3" xfId="1419"/>
    <cellStyle name="Normal 2 2 2 16 2 2 2 3 2" xfId="27791"/>
    <cellStyle name="Normal 2 2 2 16 2 2 2 4" xfId="27792"/>
    <cellStyle name="Normal 2 2 2 16 2 2 3" xfId="1420"/>
    <cellStyle name="Normal 2 2 2 16 2 2 3 2" xfId="27793"/>
    <cellStyle name="Normal 2 2 2 16 2 2 4" xfId="1421"/>
    <cellStyle name="Normal 2 2 2 16 2 2 4 2" xfId="27794"/>
    <cellStyle name="Normal 2 2 2 16 2 2 5" xfId="1422"/>
    <cellStyle name="Normal 2 2 2 16 2 2 5 2" xfId="27795"/>
    <cellStyle name="Normal 2 2 2 16 2 2 6" xfId="27796"/>
    <cellStyle name="Normal 2 2 2 16 2 2 6 2" xfId="27797"/>
    <cellStyle name="Normal 2 2 2 16 2 2 7" xfId="27798"/>
    <cellStyle name="Normal 2 2 2 16 2 3" xfId="1423"/>
    <cellStyle name="Normal 2 2 2 16 2 3 2" xfId="1424"/>
    <cellStyle name="Normal 2 2 2 16 2 3 2 2" xfId="27799"/>
    <cellStyle name="Normal 2 2 2 16 2 3 3" xfId="1425"/>
    <cellStyle name="Normal 2 2 2 16 2 3 3 2" xfId="27800"/>
    <cellStyle name="Normal 2 2 2 16 2 3 4" xfId="27801"/>
    <cellStyle name="Normal 2 2 2 16 2 4" xfId="1426"/>
    <cellStyle name="Normal 2 2 2 16 2 4 2" xfId="1427"/>
    <cellStyle name="Normal 2 2 2 16 2 4 2 2" xfId="27802"/>
    <cellStyle name="Normal 2 2 2 16 2 4 3" xfId="27803"/>
    <cellStyle name="Normal 2 2 2 16 2 5" xfId="1428"/>
    <cellStyle name="Normal 2 2 2 16 2 5 2" xfId="27804"/>
    <cellStyle name="Normal 2 2 2 16 2 6" xfId="1429"/>
    <cellStyle name="Normal 2 2 2 16 2 6 2" xfId="27805"/>
    <cellStyle name="Normal 2 2 2 16 2 7" xfId="27806"/>
    <cellStyle name="Normal 2 2 2 16 2 7 2" xfId="27807"/>
    <cellStyle name="Normal 2 2 2 16 2 8" xfId="27808"/>
    <cellStyle name="Normal 2 2 2 16 2 9" xfId="27809"/>
    <cellStyle name="Normal 2 2 2 16 3" xfId="1430"/>
    <cellStyle name="Normal 2 2 2 16 3 2" xfId="1431"/>
    <cellStyle name="Normal 2 2 2 16 3 2 2" xfId="1432"/>
    <cellStyle name="Normal 2 2 2 16 3 2 2 2" xfId="27810"/>
    <cellStyle name="Normal 2 2 2 16 3 2 3" xfId="1433"/>
    <cellStyle name="Normal 2 2 2 16 3 2 3 2" xfId="27811"/>
    <cellStyle name="Normal 2 2 2 16 3 2 4" xfId="27812"/>
    <cellStyle name="Normal 2 2 2 16 3 3" xfId="1434"/>
    <cellStyle name="Normal 2 2 2 16 3 3 2" xfId="27813"/>
    <cellStyle name="Normal 2 2 2 16 3 4" xfId="1435"/>
    <cellStyle name="Normal 2 2 2 16 3 4 2" xfId="27814"/>
    <cellStyle name="Normal 2 2 2 16 3 5" xfId="1436"/>
    <cellStyle name="Normal 2 2 2 16 3 5 2" xfId="27815"/>
    <cellStyle name="Normal 2 2 2 16 3 6" xfId="27816"/>
    <cellStyle name="Normal 2 2 2 16 3 6 2" xfId="27817"/>
    <cellStyle name="Normal 2 2 2 16 3 7" xfId="27818"/>
    <cellStyle name="Normal 2 2 2 16 4" xfId="1437"/>
    <cellStyle name="Normal 2 2 2 16 4 2" xfId="1438"/>
    <cellStyle name="Normal 2 2 2 16 4 2 2" xfId="27819"/>
    <cellStyle name="Normal 2 2 2 16 4 3" xfId="1439"/>
    <cellStyle name="Normal 2 2 2 16 4 3 2" xfId="27820"/>
    <cellStyle name="Normal 2 2 2 16 4 4" xfId="27821"/>
    <cellStyle name="Normal 2 2 2 16 5" xfId="1440"/>
    <cellStyle name="Normal 2 2 2 16 5 2" xfId="1441"/>
    <cellStyle name="Normal 2 2 2 16 5 2 2" xfId="27822"/>
    <cellStyle name="Normal 2 2 2 16 5 3" xfId="27823"/>
    <cellStyle name="Normal 2 2 2 16 6" xfId="1442"/>
    <cellStyle name="Normal 2 2 2 16 6 2" xfId="27824"/>
    <cellStyle name="Normal 2 2 2 16 7" xfId="1443"/>
    <cellStyle name="Normal 2 2 2 16 7 2" xfId="27825"/>
    <cellStyle name="Normal 2 2 2 16 8" xfId="27826"/>
    <cellStyle name="Normal 2 2 2 16 8 2" xfId="27827"/>
    <cellStyle name="Normal 2 2 2 16 9" xfId="27828"/>
    <cellStyle name="Normal 2 2 2 17" xfId="1444"/>
    <cellStyle name="Normal 2 2 2 17 10" xfId="27829"/>
    <cellStyle name="Normal 2 2 2 17 11" xfId="27830"/>
    <cellStyle name="Normal 2 2 2 17 2" xfId="1445"/>
    <cellStyle name="Normal 2 2 2 17 2 10" xfId="27831"/>
    <cellStyle name="Normal 2 2 2 17 2 2" xfId="1446"/>
    <cellStyle name="Normal 2 2 2 17 2 2 2" xfId="1447"/>
    <cellStyle name="Normal 2 2 2 17 2 2 2 2" xfId="1448"/>
    <cellStyle name="Normal 2 2 2 17 2 2 2 2 2" xfId="27832"/>
    <cellStyle name="Normal 2 2 2 17 2 2 2 3" xfId="1449"/>
    <cellStyle name="Normal 2 2 2 17 2 2 2 3 2" xfId="27833"/>
    <cellStyle name="Normal 2 2 2 17 2 2 2 4" xfId="27834"/>
    <cellStyle name="Normal 2 2 2 17 2 2 3" xfId="1450"/>
    <cellStyle name="Normal 2 2 2 17 2 2 3 2" xfId="27835"/>
    <cellStyle name="Normal 2 2 2 17 2 2 4" xfId="1451"/>
    <cellStyle name="Normal 2 2 2 17 2 2 4 2" xfId="27836"/>
    <cellStyle name="Normal 2 2 2 17 2 2 5" xfId="1452"/>
    <cellStyle name="Normal 2 2 2 17 2 2 5 2" xfId="27837"/>
    <cellStyle name="Normal 2 2 2 17 2 2 6" xfId="27838"/>
    <cellStyle name="Normal 2 2 2 17 2 2 6 2" xfId="27839"/>
    <cellStyle name="Normal 2 2 2 17 2 2 7" xfId="27840"/>
    <cellStyle name="Normal 2 2 2 17 2 3" xfId="1453"/>
    <cellStyle name="Normal 2 2 2 17 2 3 2" xfId="1454"/>
    <cellStyle name="Normal 2 2 2 17 2 3 2 2" xfId="27841"/>
    <cellStyle name="Normal 2 2 2 17 2 3 3" xfId="1455"/>
    <cellStyle name="Normal 2 2 2 17 2 3 3 2" xfId="27842"/>
    <cellStyle name="Normal 2 2 2 17 2 3 4" xfId="27843"/>
    <cellStyle name="Normal 2 2 2 17 2 4" xfId="1456"/>
    <cellStyle name="Normal 2 2 2 17 2 4 2" xfId="1457"/>
    <cellStyle name="Normal 2 2 2 17 2 4 2 2" xfId="27844"/>
    <cellStyle name="Normal 2 2 2 17 2 4 3" xfId="27845"/>
    <cellStyle name="Normal 2 2 2 17 2 5" xfId="1458"/>
    <cellStyle name="Normal 2 2 2 17 2 5 2" xfId="27846"/>
    <cellStyle name="Normal 2 2 2 17 2 6" xfId="1459"/>
    <cellStyle name="Normal 2 2 2 17 2 6 2" xfId="27847"/>
    <cellStyle name="Normal 2 2 2 17 2 7" xfId="27848"/>
    <cellStyle name="Normal 2 2 2 17 2 7 2" xfId="27849"/>
    <cellStyle name="Normal 2 2 2 17 2 8" xfId="27850"/>
    <cellStyle name="Normal 2 2 2 17 2 9" xfId="27851"/>
    <cellStyle name="Normal 2 2 2 17 3" xfId="1460"/>
    <cellStyle name="Normal 2 2 2 17 3 2" xfId="1461"/>
    <cellStyle name="Normal 2 2 2 17 3 2 2" xfId="1462"/>
    <cellStyle name="Normal 2 2 2 17 3 2 2 2" xfId="27852"/>
    <cellStyle name="Normal 2 2 2 17 3 2 3" xfId="1463"/>
    <cellStyle name="Normal 2 2 2 17 3 2 3 2" xfId="27853"/>
    <cellStyle name="Normal 2 2 2 17 3 2 4" xfId="27854"/>
    <cellStyle name="Normal 2 2 2 17 3 3" xfId="1464"/>
    <cellStyle name="Normal 2 2 2 17 3 3 2" xfId="27855"/>
    <cellStyle name="Normal 2 2 2 17 3 4" xfId="1465"/>
    <cellStyle name="Normal 2 2 2 17 3 4 2" xfId="27856"/>
    <cellStyle name="Normal 2 2 2 17 3 5" xfId="1466"/>
    <cellStyle name="Normal 2 2 2 17 3 5 2" xfId="27857"/>
    <cellStyle name="Normal 2 2 2 17 3 6" xfId="27858"/>
    <cellStyle name="Normal 2 2 2 17 3 6 2" xfId="27859"/>
    <cellStyle name="Normal 2 2 2 17 3 7" xfId="27860"/>
    <cellStyle name="Normal 2 2 2 17 4" xfId="1467"/>
    <cellStyle name="Normal 2 2 2 17 4 2" xfId="1468"/>
    <cellStyle name="Normal 2 2 2 17 4 2 2" xfId="27861"/>
    <cellStyle name="Normal 2 2 2 17 4 3" xfId="1469"/>
    <cellStyle name="Normal 2 2 2 17 4 3 2" xfId="27862"/>
    <cellStyle name="Normal 2 2 2 17 4 4" xfId="27863"/>
    <cellStyle name="Normal 2 2 2 17 5" xfId="1470"/>
    <cellStyle name="Normal 2 2 2 17 5 2" xfId="1471"/>
    <cellStyle name="Normal 2 2 2 17 5 2 2" xfId="27864"/>
    <cellStyle name="Normal 2 2 2 17 5 3" xfId="27865"/>
    <cellStyle name="Normal 2 2 2 17 6" xfId="1472"/>
    <cellStyle name="Normal 2 2 2 17 6 2" xfId="27866"/>
    <cellStyle name="Normal 2 2 2 17 7" xfId="1473"/>
    <cellStyle name="Normal 2 2 2 17 7 2" xfId="27867"/>
    <cellStyle name="Normal 2 2 2 17 8" xfId="27868"/>
    <cellStyle name="Normal 2 2 2 17 8 2" xfId="27869"/>
    <cellStyle name="Normal 2 2 2 17 9" xfId="27870"/>
    <cellStyle name="Normal 2 2 2 18" xfId="1474"/>
    <cellStyle name="Normal 2 2 2 18 10" xfId="27871"/>
    <cellStyle name="Normal 2 2 2 18 11" xfId="27872"/>
    <cellStyle name="Normal 2 2 2 18 2" xfId="1475"/>
    <cellStyle name="Normal 2 2 2 18 2 10" xfId="27873"/>
    <cellStyle name="Normal 2 2 2 18 2 2" xfId="1476"/>
    <cellStyle name="Normal 2 2 2 18 2 2 2" xfId="1477"/>
    <cellStyle name="Normal 2 2 2 18 2 2 2 2" xfId="1478"/>
    <cellStyle name="Normal 2 2 2 18 2 2 2 2 2" xfId="27874"/>
    <cellStyle name="Normal 2 2 2 18 2 2 2 3" xfId="1479"/>
    <cellStyle name="Normal 2 2 2 18 2 2 2 3 2" xfId="27875"/>
    <cellStyle name="Normal 2 2 2 18 2 2 2 4" xfId="27876"/>
    <cellStyle name="Normal 2 2 2 18 2 2 3" xfId="1480"/>
    <cellStyle name="Normal 2 2 2 18 2 2 3 2" xfId="27877"/>
    <cellStyle name="Normal 2 2 2 18 2 2 4" xfId="1481"/>
    <cellStyle name="Normal 2 2 2 18 2 2 4 2" xfId="27878"/>
    <cellStyle name="Normal 2 2 2 18 2 2 5" xfId="1482"/>
    <cellStyle name="Normal 2 2 2 18 2 2 5 2" xfId="27879"/>
    <cellStyle name="Normal 2 2 2 18 2 2 6" xfId="27880"/>
    <cellStyle name="Normal 2 2 2 18 2 2 6 2" xfId="27881"/>
    <cellStyle name="Normal 2 2 2 18 2 2 7" xfId="27882"/>
    <cellStyle name="Normal 2 2 2 18 2 3" xfId="1483"/>
    <cellStyle name="Normal 2 2 2 18 2 3 2" xfId="1484"/>
    <cellStyle name="Normal 2 2 2 18 2 3 2 2" xfId="27883"/>
    <cellStyle name="Normal 2 2 2 18 2 3 3" xfId="1485"/>
    <cellStyle name="Normal 2 2 2 18 2 3 3 2" xfId="27884"/>
    <cellStyle name="Normal 2 2 2 18 2 3 4" xfId="27885"/>
    <cellStyle name="Normal 2 2 2 18 2 4" xfId="1486"/>
    <cellStyle name="Normal 2 2 2 18 2 4 2" xfId="1487"/>
    <cellStyle name="Normal 2 2 2 18 2 4 2 2" xfId="27886"/>
    <cellStyle name="Normal 2 2 2 18 2 4 3" xfId="27887"/>
    <cellStyle name="Normal 2 2 2 18 2 5" xfId="1488"/>
    <cellStyle name="Normal 2 2 2 18 2 5 2" xfId="27888"/>
    <cellStyle name="Normal 2 2 2 18 2 6" xfId="1489"/>
    <cellStyle name="Normal 2 2 2 18 2 6 2" xfId="27889"/>
    <cellStyle name="Normal 2 2 2 18 2 7" xfId="27890"/>
    <cellStyle name="Normal 2 2 2 18 2 7 2" xfId="27891"/>
    <cellStyle name="Normal 2 2 2 18 2 8" xfId="27892"/>
    <cellStyle name="Normal 2 2 2 18 2 9" xfId="27893"/>
    <cellStyle name="Normal 2 2 2 18 3" xfId="1490"/>
    <cellStyle name="Normal 2 2 2 18 3 2" xfId="1491"/>
    <cellStyle name="Normal 2 2 2 18 3 2 2" xfId="1492"/>
    <cellStyle name="Normal 2 2 2 18 3 2 2 2" xfId="27894"/>
    <cellStyle name="Normal 2 2 2 18 3 2 3" xfId="1493"/>
    <cellStyle name="Normal 2 2 2 18 3 2 3 2" xfId="27895"/>
    <cellStyle name="Normal 2 2 2 18 3 2 4" xfId="27896"/>
    <cellStyle name="Normal 2 2 2 18 3 3" xfId="1494"/>
    <cellStyle name="Normal 2 2 2 18 3 3 2" xfId="27897"/>
    <cellStyle name="Normal 2 2 2 18 3 4" xfId="1495"/>
    <cellStyle name="Normal 2 2 2 18 3 4 2" xfId="27898"/>
    <cellStyle name="Normal 2 2 2 18 3 5" xfId="1496"/>
    <cellStyle name="Normal 2 2 2 18 3 5 2" xfId="27899"/>
    <cellStyle name="Normal 2 2 2 18 3 6" xfId="27900"/>
    <cellStyle name="Normal 2 2 2 18 3 6 2" xfId="27901"/>
    <cellStyle name="Normal 2 2 2 18 3 7" xfId="27902"/>
    <cellStyle name="Normal 2 2 2 18 4" xfId="1497"/>
    <cellStyle name="Normal 2 2 2 18 4 2" xfId="1498"/>
    <cellStyle name="Normal 2 2 2 18 4 2 2" xfId="27903"/>
    <cellStyle name="Normal 2 2 2 18 4 3" xfId="1499"/>
    <cellStyle name="Normal 2 2 2 18 4 3 2" xfId="27904"/>
    <cellStyle name="Normal 2 2 2 18 4 4" xfId="27905"/>
    <cellStyle name="Normal 2 2 2 18 5" xfId="1500"/>
    <cellStyle name="Normal 2 2 2 18 5 2" xfId="1501"/>
    <cellStyle name="Normal 2 2 2 18 5 2 2" xfId="27906"/>
    <cellStyle name="Normal 2 2 2 18 5 3" xfId="27907"/>
    <cellStyle name="Normal 2 2 2 18 6" xfId="1502"/>
    <cellStyle name="Normal 2 2 2 18 6 2" xfId="27908"/>
    <cellStyle name="Normal 2 2 2 18 7" xfId="1503"/>
    <cellStyle name="Normal 2 2 2 18 7 2" xfId="27909"/>
    <cellStyle name="Normal 2 2 2 18 8" xfId="27910"/>
    <cellStyle name="Normal 2 2 2 18 8 2" xfId="27911"/>
    <cellStyle name="Normal 2 2 2 18 9" xfId="27912"/>
    <cellStyle name="Normal 2 2 2 19" xfId="1504"/>
    <cellStyle name="Normal 2 2 2 19 10" xfId="27913"/>
    <cellStyle name="Normal 2 2 2 19 11" xfId="27914"/>
    <cellStyle name="Normal 2 2 2 19 2" xfId="1505"/>
    <cellStyle name="Normal 2 2 2 19 2 10" xfId="27915"/>
    <cellStyle name="Normal 2 2 2 19 2 2" xfId="1506"/>
    <cellStyle name="Normal 2 2 2 19 2 2 2" xfId="1507"/>
    <cellStyle name="Normal 2 2 2 19 2 2 2 2" xfId="1508"/>
    <cellStyle name="Normal 2 2 2 19 2 2 2 2 2" xfId="27916"/>
    <cellStyle name="Normal 2 2 2 19 2 2 2 3" xfId="1509"/>
    <cellStyle name="Normal 2 2 2 19 2 2 2 3 2" xfId="27917"/>
    <cellStyle name="Normal 2 2 2 19 2 2 2 4" xfId="27918"/>
    <cellStyle name="Normal 2 2 2 19 2 2 3" xfId="1510"/>
    <cellStyle name="Normal 2 2 2 19 2 2 3 2" xfId="27919"/>
    <cellStyle name="Normal 2 2 2 19 2 2 4" xfId="1511"/>
    <cellStyle name="Normal 2 2 2 19 2 2 4 2" xfId="27920"/>
    <cellStyle name="Normal 2 2 2 19 2 2 5" xfId="1512"/>
    <cellStyle name="Normal 2 2 2 19 2 2 5 2" xfId="27921"/>
    <cellStyle name="Normal 2 2 2 19 2 2 6" xfId="27922"/>
    <cellStyle name="Normal 2 2 2 19 2 2 6 2" xfId="27923"/>
    <cellStyle name="Normal 2 2 2 19 2 2 7" xfId="27924"/>
    <cellStyle name="Normal 2 2 2 19 2 3" xfId="1513"/>
    <cellStyle name="Normal 2 2 2 19 2 3 2" xfId="1514"/>
    <cellStyle name="Normal 2 2 2 19 2 3 2 2" xfId="27925"/>
    <cellStyle name="Normal 2 2 2 19 2 3 3" xfId="1515"/>
    <cellStyle name="Normal 2 2 2 19 2 3 3 2" xfId="27926"/>
    <cellStyle name="Normal 2 2 2 19 2 3 4" xfId="27927"/>
    <cellStyle name="Normal 2 2 2 19 2 4" xfId="1516"/>
    <cellStyle name="Normal 2 2 2 19 2 4 2" xfId="1517"/>
    <cellStyle name="Normal 2 2 2 19 2 4 2 2" xfId="27928"/>
    <cellStyle name="Normal 2 2 2 19 2 4 3" xfId="27929"/>
    <cellStyle name="Normal 2 2 2 19 2 5" xfId="1518"/>
    <cellStyle name="Normal 2 2 2 19 2 5 2" xfId="27930"/>
    <cellStyle name="Normal 2 2 2 19 2 6" xfId="1519"/>
    <cellStyle name="Normal 2 2 2 19 2 6 2" xfId="27931"/>
    <cellStyle name="Normal 2 2 2 19 2 7" xfId="27932"/>
    <cellStyle name="Normal 2 2 2 19 2 7 2" xfId="27933"/>
    <cellStyle name="Normal 2 2 2 19 2 8" xfId="27934"/>
    <cellStyle name="Normal 2 2 2 19 2 9" xfId="27935"/>
    <cellStyle name="Normal 2 2 2 19 3" xfId="1520"/>
    <cellStyle name="Normal 2 2 2 19 3 2" xfId="1521"/>
    <cellStyle name="Normal 2 2 2 19 3 2 2" xfId="1522"/>
    <cellStyle name="Normal 2 2 2 19 3 2 2 2" xfId="27936"/>
    <cellStyle name="Normal 2 2 2 19 3 2 3" xfId="1523"/>
    <cellStyle name="Normal 2 2 2 19 3 2 3 2" xfId="27937"/>
    <cellStyle name="Normal 2 2 2 19 3 2 4" xfId="27938"/>
    <cellStyle name="Normal 2 2 2 19 3 3" xfId="1524"/>
    <cellStyle name="Normal 2 2 2 19 3 3 2" xfId="27939"/>
    <cellStyle name="Normal 2 2 2 19 3 4" xfId="1525"/>
    <cellStyle name="Normal 2 2 2 19 3 4 2" xfId="27940"/>
    <cellStyle name="Normal 2 2 2 19 3 5" xfId="1526"/>
    <cellStyle name="Normal 2 2 2 19 3 5 2" xfId="27941"/>
    <cellStyle name="Normal 2 2 2 19 3 6" xfId="27942"/>
    <cellStyle name="Normal 2 2 2 19 3 6 2" xfId="27943"/>
    <cellStyle name="Normal 2 2 2 19 3 7" xfId="27944"/>
    <cellStyle name="Normal 2 2 2 19 4" xfId="1527"/>
    <cellStyle name="Normal 2 2 2 19 4 2" xfId="1528"/>
    <cellStyle name="Normal 2 2 2 19 4 2 2" xfId="27945"/>
    <cellStyle name="Normal 2 2 2 19 4 3" xfId="1529"/>
    <cellStyle name="Normal 2 2 2 19 4 3 2" xfId="27946"/>
    <cellStyle name="Normal 2 2 2 19 4 4" xfId="27947"/>
    <cellStyle name="Normal 2 2 2 19 5" xfId="1530"/>
    <cellStyle name="Normal 2 2 2 19 5 2" xfId="1531"/>
    <cellStyle name="Normal 2 2 2 19 5 2 2" xfId="27948"/>
    <cellStyle name="Normal 2 2 2 19 5 3" xfId="27949"/>
    <cellStyle name="Normal 2 2 2 19 6" xfId="1532"/>
    <cellStyle name="Normal 2 2 2 19 6 2" xfId="27950"/>
    <cellStyle name="Normal 2 2 2 19 7" xfId="1533"/>
    <cellStyle name="Normal 2 2 2 19 7 2" xfId="27951"/>
    <cellStyle name="Normal 2 2 2 19 8" xfId="27952"/>
    <cellStyle name="Normal 2 2 2 19 8 2" xfId="27953"/>
    <cellStyle name="Normal 2 2 2 19 9" xfId="27954"/>
    <cellStyle name="Normal 2 2 2 2" xfId="1534"/>
    <cellStyle name="Normal 2 2 2 2 10" xfId="27955"/>
    <cellStyle name="Normal 2 2 2 2 11" xfId="27956"/>
    <cellStyle name="Normal 2 2 2 2 2" xfId="1535"/>
    <cellStyle name="Normal 2 2 2 2 2 10" xfId="27957"/>
    <cellStyle name="Normal 2 2 2 2 2 2" xfId="1536"/>
    <cellStyle name="Normal 2 2 2 2 2 2 2" xfId="1537"/>
    <cellStyle name="Normal 2 2 2 2 2 2 2 2" xfId="1538"/>
    <cellStyle name="Normal 2 2 2 2 2 2 2 2 2" xfId="27958"/>
    <cellStyle name="Normal 2 2 2 2 2 2 2 3" xfId="1539"/>
    <cellStyle name="Normal 2 2 2 2 2 2 2 3 2" xfId="27959"/>
    <cellStyle name="Normal 2 2 2 2 2 2 2 4" xfId="27960"/>
    <cellStyle name="Normal 2 2 2 2 2 2 3" xfId="1540"/>
    <cellStyle name="Normal 2 2 2 2 2 2 3 2" xfId="27961"/>
    <cellStyle name="Normal 2 2 2 2 2 2 4" xfId="1541"/>
    <cellStyle name="Normal 2 2 2 2 2 2 4 2" xfId="27962"/>
    <cellStyle name="Normal 2 2 2 2 2 2 5" xfId="1542"/>
    <cellStyle name="Normal 2 2 2 2 2 2 5 2" xfId="27963"/>
    <cellStyle name="Normal 2 2 2 2 2 2 6" xfId="27964"/>
    <cellStyle name="Normal 2 2 2 2 2 2 6 2" xfId="27965"/>
    <cellStyle name="Normal 2 2 2 2 2 2 7" xfId="27966"/>
    <cellStyle name="Normal 2 2 2 2 2 3" xfId="1543"/>
    <cellStyle name="Normal 2 2 2 2 2 3 2" xfId="1544"/>
    <cellStyle name="Normal 2 2 2 2 2 3 2 2" xfId="27967"/>
    <cellStyle name="Normal 2 2 2 2 2 3 3" xfId="1545"/>
    <cellStyle name="Normal 2 2 2 2 2 3 3 2" xfId="27968"/>
    <cellStyle name="Normal 2 2 2 2 2 3 4" xfId="27969"/>
    <cellStyle name="Normal 2 2 2 2 2 4" xfId="1546"/>
    <cellStyle name="Normal 2 2 2 2 2 4 2" xfId="1547"/>
    <cellStyle name="Normal 2 2 2 2 2 4 2 2" xfId="27970"/>
    <cellStyle name="Normal 2 2 2 2 2 4 3" xfId="27971"/>
    <cellStyle name="Normal 2 2 2 2 2 5" xfId="1548"/>
    <cellStyle name="Normal 2 2 2 2 2 5 2" xfId="27972"/>
    <cellStyle name="Normal 2 2 2 2 2 6" xfId="1549"/>
    <cellStyle name="Normal 2 2 2 2 2 6 2" xfId="27973"/>
    <cellStyle name="Normal 2 2 2 2 2 7" xfId="27974"/>
    <cellStyle name="Normal 2 2 2 2 2 7 2" xfId="27975"/>
    <cellStyle name="Normal 2 2 2 2 2 8" xfId="27976"/>
    <cellStyle name="Normal 2 2 2 2 2 9" xfId="27977"/>
    <cellStyle name="Normal 2 2 2 2 3" xfId="1550"/>
    <cellStyle name="Normal 2 2 2 2 3 2" xfId="1551"/>
    <cellStyle name="Normal 2 2 2 2 3 2 2" xfId="1552"/>
    <cellStyle name="Normal 2 2 2 2 3 2 2 2" xfId="27978"/>
    <cellStyle name="Normal 2 2 2 2 3 2 3" xfId="1553"/>
    <cellStyle name="Normal 2 2 2 2 3 2 3 2" xfId="27979"/>
    <cellStyle name="Normal 2 2 2 2 3 2 4" xfId="27980"/>
    <cellStyle name="Normal 2 2 2 2 3 3" xfId="1554"/>
    <cellStyle name="Normal 2 2 2 2 3 3 2" xfId="27981"/>
    <cellStyle name="Normal 2 2 2 2 3 4" xfId="1555"/>
    <cellStyle name="Normal 2 2 2 2 3 4 2" xfId="27982"/>
    <cellStyle name="Normal 2 2 2 2 3 5" xfId="1556"/>
    <cellStyle name="Normal 2 2 2 2 3 5 2" xfId="27983"/>
    <cellStyle name="Normal 2 2 2 2 3 6" xfId="27984"/>
    <cellStyle name="Normal 2 2 2 2 3 6 2" xfId="27985"/>
    <cellStyle name="Normal 2 2 2 2 3 7" xfId="27986"/>
    <cellStyle name="Normal 2 2 2 2 4" xfId="1557"/>
    <cellStyle name="Normal 2 2 2 2 4 2" xfId="1558"/>
    <cellStyle name="Normal 2 2 2 2 4 2 2" xfId="27987"/>
    <cellStyle name="Normal 2 2 2 2 4 3" xfId="1559"/>
    <cellStyle name="Normal 2 2 2 2 4 3 2" xfId="27988"/>
    <cellStyle name="Normal 2 2 2 2 4 4" xfId="27989"/>
    <cellStyle name="Normal 2 2 2 2 5" xfId="1560"/>
    <cellStyle name="Normal 2 2 2 2 5 2" xfId="1561"/>
    <cellStyle name="Normal 2 2 2 2 5 2 2" xfId="27990"/>
    <cellStyle name="Normal 2 2 2 2 5 3" xfId="27991"/>
    <cellStyle name="Normal 2 2 2 2 6" xfId="1562"/>
    <cellStyle name="Normal 2 2 2 2 6 2" xfId="27992"/>
    <cellStyle name="Normal 2 2 2 2 7" xfId="1563"/>
    <cellStyle name="Normal 2 2 2 2 7 2" xfId="27993"/>
    <cellStyle name="Normal 2 2 2 2 8" xfId="27994"/>
    <cellStyle name="Normal 2 2 2 2 8 2" xfId="27995"/>
    <cellStyle name="Normal 2 2 2 2 9" xfId="27996"/>
    <cellStyle name="Normal 2 2 2 20" xfId="1564"/>
    <cellStyle name="Normal 2 2 2 20 10" xfId="27997"/>
    <cellStyle name="Normal 2 2 2 20 11" xfId="27998"/>
    <cellStyle name="Normal 2 2 2 20 2" xfId="1565"/>
    <cellStyle name="Normal 2 2 2 20 2 10" xfId="27999"/>
    <cellStyle name="Normal 2 2 2 20 2 2" xfId="1566"/>
    <cellStyle name="Normal 2 2 2 20 2 2 2" xfId="1567"/>
    <cellStyle name="Normal 2 2 2 20 2 2 2 2" xfId="1568"/>
    <cellStyle name="Normal 2 2 2 20 2 2 2 2 2" xfId="28000"/>
    <cellStyle name="Normal 2 2 2 20 2 2 2 3" xfId="1569"/>
    <cellStyle name="Normal 2 2 2 20 2 2 2 3 2" xfId="28001"/>
    <cellStyle name="Normal 2 2 2 20 2 2 2 4" xfId="28002"/>
    <cellStyle name="Normal 2 2 2 20 2 2 3" xfId="1570"/>
    <cellStyle name="Normal 2 2 2 20 2 2 3 2" xfId="28003"/>
    <cellStyle name="Normal 2 2 2 20 2 2 4" xfId="1571"/>
    <cellStyle name="Normal 2 2 2 20 2 2 4 2" xfId="28004"/>
    <cellStyle name="Normal 2 2 2 20 2 2 5" xfId="1572"/>
    <cellStyle name="Normal 2 2 2 20 2 2 5 2" xfId="28005"/>
    <cellStyle name="Normal 2 2 2 20 2 2 6" xfId="28006"/>
    <cellStyle name="Normal 2 2 2 20 2 2 6 2" xfId="28007"/>
    <cellStyle name="Normal 2 2 2 20 2 2 7" xfId="28008"/>
    <cellStyle name="Normal 2 2 2 20 2 3" xfId="1573"/>
    <cellStyle name="Normal 2 2 2 20 2 3 2" xfId="1574"/>
    <cellStyle name="Normal 2 2 2 20 2 3 2 2" xfId="28009"/>
    <cellStyle name="Normal 2 2 2 20 2 3 3" xfId="1575"/>
    <cellStyle name="Normal 2 2 2 20 2 3 3 2" xfId="28010"/>
    <cellStyle name="Normal 2 2 2 20 2 3 4" xfId="28011"/>
    <cellStyle name="Normal 2 2 2 20 2 4" xfId="1576"/>
    <cellStyle name="Normal 2 2 2 20 2 4 2" xfId="1577"/>
    <cellStyle name="Normal 2 2 2 20 2 4 2 2" xfId="28012"/>
    <cellStyle name="Normal 2 2 2 20 2 4 3" xfId="28013"/>
    <cellStyle name="Normal 2 2 2 20 2 5" xfId="1578"/>
    <cellStyle name="Normal 2 2 2 20 2 5 2" xfId="28014"/>
    <cellStyle name="Normal 2 2 2 20 2 6" xfId="1579"/>
    <cellStyle name="Normal 2 2 2 20 2 6 2" xfId="28015"/>
    <cellStyle name="Normal 2 2 2 20 2 7" xfId="28016"/>
    <cellStyle name="Normal 2 2 2 20 2 7 2" xfId="28017"/>
    <cellStyle name="Normal 2 2 2 20 2 8" xfId="28018"/>
    <cellStyle name="Normal 2 2 2 20 2 9" xfId="28019"/>
    <cellStyle name="Normal 2 2 2 20 3" xfId="1580"/>
    <cellStyle name="Normal 2 2 2 20 3 2" xfId="1581"/>
    <cellStyle name="Normal 2 2 2 20 3 2 2" xfId="1582"/>
    <cellStyle name="Normal 2 2 2 20 3 2 2 2" xfId="28020"/>
    <cellStyle name="Normal 2 2 2 20 3 2 3" xfId="1583"/>
    <cellStyle name="Normal 2 2 2 20 3 2 3 2" xfId="28021"/>
    <cellStyle name="Normal 2 2 2 20 3 2 4" xfId="28022"/>
    <cellStyle name="Normal 2 2 2 20 3 3" xfId="1584"/>
    <cellStyle name="Normal 2 2 2 20 3 3 2" xfId="28023"/>
    <cellStyle name="Normal 2 2 2 20 3 4" xfId="1585"/>
    <cellStyle name="Normal 2 2 2 20 3 4 2" xfId="28024"/>
    <cellStyle name="Normal 2 2 2 20 3 5" xfId="1586"/>
    <cellStyle name="Normal 2 2 2 20 3 5 2" xfId="28025"/>
    <cellStyle name="Normal 2 2 2 20 3 6" xfId="28026"/>
    <cellStyle name="Normal 2 2 2 20 3 6 2" xfId="28027"/>
    <cellStyle name="Normal 2 2 2 20 3 7" xfId="28028"/>
    <cellStyle name="Normal 2 2 2 20 4" xfId="1587"/>
    <cellStyle name="Normal 2 2 2 20 4 2" xfId="1588"/>
    <cellStyle name="Normal 2 2 2 20 4 2 2" xfId="28029"/>
    <cellStyle name="Normal 2 2 2 20 4 3" xfId="1589"/>
    <cellStyle name="Normal 2 2 2 20 4 3 2" xfId="28030"/>
    <cellStyle name="Normal 2 2 2 20 4 4" xfId="28031"/>
    <cellStyle name="Normal 2 2 2 20 5" xfId="1590"/>
    <cellStyle name="Normal 2 2 2 20 5 2" xfId="1591"/>
    <cellStyle name="Normal 2 2 2 20 5 2 2" xfId="28032"/>
    <cellStyle name="Normal 2 2 2 20 5 3" xfId="28033"/>
    <cellStyle name="Normal 2 2 2 20 6" xfId="1592"/>
    <cellStyle name="Normal 2 2 2 20 6 2" xfId="28034"/>
    <cellStyle name="Normal 2 2 2 20 7" xfId="1593"/>
    <cellStyle name="Normal 2 2 2 20 7 2" xfId="28035"/>
    <cellStyle name="Normal 2 2 2 20 8" xfId="28036"/>
    <cellStyle name="Normal 2 2 2 20 8 2" xfId="28037"/>
    <cellStyle name="Normal 2 2 2 20 9" xfId="28038"/>
    <cellStyle name="Normal 2 2 2 21" xfId="1594"/>
    <cellStyle name="Normal 2 2 2 21 10" xfId="28039"/>
    <cellStyle name="Normal 2 2 2 21 11" xfId="28040"/>
    <cellStyle name="Normal 2 2 2 21 2" xfId="1595"/>
    <cellStyle name="Normal 2 2 2 21 2 10" xfId="28041"/>
    <cellStyle name="Normal 2 2 2 21 2 2" xfId="1596"/>
    <cellStyle name="Normal 2 2 2 21 2 2 2" xfId="1597"/>
    <cellStyle name="Normal 2 2 2 21 2 2 2 2" xfId="1598"/>
    <cellStyle name="Normal 2 2 2 21 2 2 2 2 2" xfId="28042"/>
    <cellStyle name="Normal 2 2 2 21 2 2 2 3" xfId="1599"/>
    <cellStyle name="Normal 2 2 2 21 2 2 2 3 2" xfId="28043"/>
    <cellStyle name="Normal 2 2 2 21 2 2 2 4" xfId="28044"/>
    <cellStyle name="Normal 2 2 2 21 2 2 3" xfId="1600"/>
    <cellStyle name="Normal 2 2 2 21 2 2 3 2" xfId="28045"/>
    <cellStyle name="Normal 2 2 2 21 2 2 4" xfId="1601"/>
    <cellStyle name="Normal 2 2 2 21 2 2 4 2" xfId="28046"/>
    <cellStyle name="Normal 2 2 2 21 2 2 5" xfId="1602"/>
    <cellStyle name="Normal 2 2 2 21 2 2 5 2" xfId="28047"/>
    <cellStyle name="Normal 2 2 2 21 2 2 6" xfId="28048"/>
    <cellStyle name="Normal 2 2 2 21 2 2 6 2" xfId="28049"/>
    <cellStyle name="Normal 2 2 2 21 2 2 7" xfId="28050"/>
    <cellStyle name="Normal 2 2 2 21 2 3" xfId="1603"/>
    <cellStyle name="Normal 2 2 2 21 2 3 2" xfId="1604"/>
    <cellStyle name="Normal 2 2 2 21 2 3 2 2" xfId="28051"/>
    <cellStyle name="Normal 2 2 2 21 2 3 3" xfId="1605"/>
    <cellStyle name="Normal 2 2 2 21 2 3 3 2" xfId="28052"/>
    <cellStyle name="Normal 2 2 2 21 2 3 4" xfId="28053"/>
    <cellStyle name="Normal 2 2 2 21 2 4" xfId="1606"/>
    <cellStyle name="Normal 2 2 2 21 2 4 2" xfId="1607"/>
    <cellStyle name="Normal 2 2 2 21 2 4 2 2" xfId="28054"/>
    <cellStyle name="Normal 2 2 2 21 2 4 3" xfId="28055"/>
    <cellStyle name="Normal 2 2 2 21 2 5" xfId="1608"/>
    <cellStyle name="Normal 2 2 2 21 2 5 2" xfId="28056"/>
    <cellStyle name="Normal 2 2 2 21 2 6" xfId="1609"/>
    <cellStyle name="Normal 2 2 2 21 2 6 2" xfId="28057"/>
    <cellStyle name="Normal 2 2 2 21 2 7" xfId="28058"/>
    <cellStyle name="Normal 2 2 2 21 2 7 2" xfId="28059"/>
    <cellStyle name="Normal 2 2 2 21 2 8" xfId="28060"/>
    <cellStyle name="Normal 2 2 2 21 2 9" xfId="28061"/>
    <cellStyle name="Normal 2 2 2 21 3" xfId="1610"/>
    <cellStyle name="Normal 2 2 2 21 3 2" xfId="1611"/>
    <cellStyle name="Normal 2 2 2 21 3 2 2" xfId="1612"/>
    <cellStyle name="Normal 2 2 2 21 3 2 2 2" xfId="28062"/>
    <cellStyle name="Normal 2 2 2 21 3 2 3" xfId="1613"/>
    <cellStyle name="Normal 2 2 2 21 3 2 3 2" xfId="28063"/>
    <cellStyle name="Normal 2 2 2 21 3 2 4" xfId="28064"/>
    <cellStyle name="Normal 2 2 2 21 3 3" xfId="1614"/>
    <cellStyle name="Normal 2 2 2 21 3 3 2" xfId="28065"/>
    <cellStyle name="Normal 2 2 2 21 3 4" xfId="1615"/>
    <cellStyle name="Normal 2 2 2 21 3 4 2" xfId="28066"/>
    <cellStyle name="Normal 2 2 2 21 3 5" xfId="1616"/>
    <cellStyle name="Normal 2 2 2 21 3 5 2" xfId="28067"/>
    <cellStyle name="Normal 2 2 2 21 3 6" xfId="28068"/>
    <cellStyle name="Normal 2 2 2 21 3 6 2" xfId="28069"/>
    <cellStyle name="Normal 2 2 2 21 3 7" xfId="28070"/>
    <cellStyle name="Normal 2 2 2 21 4" xfId="1617"/>
    <cellStyle name="Normal 2 2 2 21 4 2" xfId="1618"/>
    <cellStyle name="Normal 2 2 2 21 4 2 2" xfId="28071"/>
    <cellStyle name="Normal 2 2 2 21 4 3" xfId="1619"/>
    <cellStyle name="Normal 2 2 2 21 4 3 2" xfId="28072"/>
    <cellStyle name="Normal 2 2 2 21 4 4" xfId="28073"/>
    <cellStyle name="Normal 2 2 2 21 5" xfId="1620"/>
    <cellStyle name="Normal 2 2 2 21 5 2" xfId="1621"/>
    <cellStyle name="Normal 2 2 2 21 5 2 2" xfId="28074"/>
    <cellStyle name="Normal 2 2 2 21 5 3" xfId="28075"/>
    <cellStyle name="Normal 2 2 2 21 6" xfId="1622"/>
    <cellStyle name="Normal 2 2 2 21 6 2" xfId="28076"/>
    <cellStyle name="Normal 2 2 2 21 7" xfId="1623"/>
    <cellStyle name="Normal 2 2 2 21 7 2" xfId="28077"/>
    <cellStyle name="Normal 2 2 2 21 8" xfId="28078"/>
    <cellStyle name="Normal 2 2 2 21 8 2" xfId="28079"/>
    <cellStyle name="Normal 2 2 2 21 9" xfId="28080"/>
    <cellStyle name="Normal 2 2 2 22" xfId="1624"/>
    <cellStyle name="Normal 2 2 2 22 10" xfId="28081"/>
    <cellStyle name="Normal 2 2 2 22 11" xfId="28082"/>
    <cellStyle name="Normal 2 2 2 22 2" xfId="1625"/>
    <cellStyle name="Normal 2 2 2 22 2 10" xfId="28083"/>
    <cellStyle name="Normal 2 2 2 22 2 2" xfId="1626"/>
    <cellStyle name="Normal 2 2 2 22 2 2 2" xfId="1627"/>
    <cellStyle name="Normal 2 2 2 22 2 2 2 2" xfId="1628"/>
    <cellStyle name="Normal 2 2 2 22 2 2 2 2 2" xfId="28084"/>
    <cellStyle name="Normal 2 2 2 22 2 2 2 3" xfId="1629"/>
    <cellStyle name="Normal 2 2 2 22 2 2 2 3 2" xfId="28085"/>
    <cellStyle name="Normal 2 2 2 22 2 2 2 4" xfId="28086"/>
    <cellStyle name="Normal 2 2 2 22 2 2 3" xfId="1630"/>
    <cellStyle name="Normal 2 2 2 22 2 2 3 2" xfId="28087"/>
    <cellStyle name="Normal 2 2 2 22 2 2 4" xfId="1631"/>
    <cellStyle name="Normal 2 2 2 22 2 2 4 2" xfId="28088"/>
    <cellStyle name="Normal 2 2 2 22 2 2 5" xfId="1632"/>
    <cellStyle name="Normal 2 2 2 22 2 2 5 2" xfId="28089"/>
    <cellStyle name="Normal 2 2 2 22 2 2 6" xfId="28090"/>
    <cellStyle name="Normal 2 2 2 22 2 2 6 2" xfId="28091"/>
    <cellStyle name="Normal 2 2 2 22 2 2 7" xfId="28092"/>
    <cellStyle name="Normal 2 2 2 22 2 3" xfId="1633"/>
    <cellStyle name="Normal 2 2 2 22 2 3 2" xfId="1634"/>
    <cellStyle name="Normal 2 2 2 22 2 3 2 2" xfId="28093"/>
    <cellStyle name="Normal 2 2 2 22 2 3 3" xfId="1635"/>
    <cellStyle name="Normal 2 2 2 22 2 3 3 2" xfId="28094"/>
    <cellStyle name="Normal 2 2 2 22 2 3 4" xfId="28095"/>
    <cellStyle name="Normal 2 2 2 22 2 4" xfId="1636"/>
    <cellStyle name="Normal 2 2 2 22 2 4 2" xfId="1637"/>
    <cellStyle name="Normal 2 2 2 22 2 4 2 2" xfId="28096"/>
    <cellStyle name="Normal 2 2 2 22 2 4 3" xfId="28097"/>
    <cellStyle name="Normal 2 2 2 22 2 5" xfId="1638"/>
    <cellStyle name="Normal 2 2 2 22 2 5 2" xfId="28098"/>
    <cellStyle name="Normal 2 2 2 22 2 6" xfId="1639"/>
    <cellStyle name="Normal 2 2 2 22 2 6 2" xfId="28099"/>
    <cellStyle name="Normal 2 2 2 22 2 7" xfId="28100"/>
    <cellStyle name="Normal 2 2 2 22 2 7 2" xfId="28101"/>
    <cellStyle name="Normal 2 2 2 22 2 8" xfId="28102"/>
    <cellStyle name="Normal 2 2 2 22 2 9" xfId="28103"/>
    <cellStyle name="Normal 2 2 2 22 3" xfId="1640"/>
    <cellStyle name="Normal 2 2 2 22 3 2" xfId="1641"/>
    <cellStyle name="Normal 2 2 2 22 3 2 2" xfId="1642"/>
    <cellStyle name="Normal 2 2 2 22 3 2 2 2" xfId="28104"/>
    <cellStyle name="Normal 2 2 2 22 3 2 3" xfId="1643"/>
    <cellStyle name="Normal 2 2 2 22 3 2 3 2" xfId="28105"/>
    <cellStyle name="Normal 2 2 2 22 3 2 4" xfId="28106"/>
    <cellStyle name="Normal 2 2 2 22 3 3" xfId="1644"/>
    <cellStyle name="Normal 2 2 2 22 3 3 2" xfId="28107"/>
    <cellStyle name="Normal 2 2 2 22 3 4" xfId="1645"/>
    <cellStyle name="Normal 2 2 2 22 3 4 2" xfId="28108"/>
    <cellStyle name="Normal 2 2 2 22 3 5" xfId="1646"/>
    <cellStyle name="Normal 2 2 2 22 3 5 2" xfId="28109"/>
    <cellStyle name="Normal 2 2 2 22 3 6" xfId="28110"/>
    <cellStyle name="Normal 2 2 2 22 3 6 2" xfId="28111"/>
    <cellStyle name="Normal 2 2 2 22 3 7" xfId="28112"/>
    <cellStyle name="Normal 2 2 2 22 4" xfId="1647"/>
    <cellStyle name="Normal 2 2 2 22 4 2" xfId="1648"/>
    <cellStyle name="Normal 2 2 2 22 4 2 2" xfId="28113"/>
    <cellStyle name="Normal 2 2 2 22 4 3" xfId="1649"/>
    <cellStyle name="Normal 2 2 2 22 4 3 2" xfId="28114"/>
    <cellStyle name="Normal 2 2 2 22 4 4" xfId="28115"/>
    <cellStyle name="Normal 2 2 2 22 5" xfId="1650"/>
    <cellStyle name="Normal 2 2 2 22 5 2" xfId="1651"/>
    <cellStyle name="Normal 2 2 2 22 5 2 2" xfId="28116"/>
    <cellStyle name="Normal 2 2 2 22 5 3" xfId="28117"/>
    <cellStyle name="Normal 2 2 2 22 6" xfId="1652"/>
    <cellStyle name="Normal 2 2 2 22 6 2" xfId="28118"/>
    <cellStyle name="Normal 2 2 2 22 7" xfId="1653"/>
    <cellStyle name="Normal 2 2 2 22 7 2" xfId="28119"/>
    <cellStyle name="Normal 2 2 2 22 8" xfId="28120"/>
    <cellStyle name="Normal 2 2 2 22 8 2" xfId="28121"/>
    <cellStyle name="Normal 2 2 2 22 9" xfId="28122"/>
    <cellStyle name="Normal 2 2 2 23" xfId="1654"/>
    <cellStyle name="Normal 2 2 2 23 10" xfId="28123"/>
    <cellStyle name="Normal 2 2 2 23 11" xfId="28124"/>
    <cellStyle name="Normal 2 2 2 23 2" xfId="1655"/>
    <cellStyle name="Normal 2 2 2 23 2 10" xfId="28125"/>
    <cellStyle name="Normal 2 2 2 23 2 2" xfId="1656"/>
    <cellStyle name="Normal 2 2 2 23 2 2 2" xfId="1657"/>
    <cellStyle name="Normal 2 2 2 23 2 2 2 2" xfId="1658"/>
    <cellStyle name="Normal 2 2 2 23 2 2 2 2 2" xfId="28126"/>
    <cellStyle name="Normal 2 2 2 23 2 2 2 3" xfId="1659"/>
    <cellStyle name="Normal 2 2 2 23 2 2 2 3 2" xfId="28127"/>
    <cellStyle name="Normal 2 2 2 23 2 2 2 4" xfId="28128"/>
    <cellStyle name="Normal 2 2 2 23 2 2 3" xfId="1660"/>
    <cellStyle name="Normal 2 2 2 23 2 2 3 2" xfId="28129"/>
    <cellStyle name="Normal 2 2 2 23 2 2 4" xfId="1661"/>
    <cellStyle name="Normal 2 2 2 23 2 2 4 2" xfId="28130"/>
    <cellStyle name="Normal 2 2 2 23 2 2 5" xfId="1662"/>
    <cellStyle name="Normal 2 2 2 23 2 2 5 2" xfId="28131"/>
    <cellStyle name="Normal 2 2 2 23 2 2 6" xfId="28132"/>
    <cellStyle name="Normal 2 2 2 23 2 2 6 2" xfId="28133"/>
    <cellStyle name="Normal 2 2 2 23 2 2 7" xfId="28134"/>
    <cellStyle name="Normal 2 2 2 23 2 3" xfId="1663"/>
    <cellStyle name="Normal 2 2 2 23 2 3 2" xfId="1664"/>
    <cellStyle name="Normal 2 2 2 23 2 3 2 2" xfId="28135"/>
    <cellStyle name="Normal 2 2 2 23 2 3 3" xfId="1665"/>
    <cellStyle name="Normal 2 2 2 23 2 3 3 2" xfId="28136"/>
    <cellStyle name="Normal 2 2 2 23 2 3 4" xfId="28137"/>
    <cellStyle name="Normal 2 2 2 23 2 4" xfId="1666"/>
    <cellStyle name="Normal 2 2 2 23 2 4 2" xfId="1667"/>
    <cellStyle name="Normal 2 2 2 23 2 4 2 2" xfId="28138"/>
    <cellStyle name="Normal 2 2 2 23 2 4 3" xfId="28139"/>
    <cellStyle name="Normal 2 2 2 23 2 5" xfId="1668"/>
    <cellStyle name="Normal 2 2 2 23 2 5 2" xfId="28140"/>
    <cellStyle name="Normal 2 2 2 23 2 6" xfId="1669"/>
    <cellStyle name="Normal 2 2 2 23 2 6 2" xfId="28141"/>
    <cellStyle name="Normal 2 2 2 23 2 7" xfId="28142"/>
    <cellStyle name="Normal 2 2 2 23 2 7 2" xfId="28143"/>
    <cellStyle name="Normal 2 2 2 23 2 8" xfId="28144"/>
    <cellStyle name="Normal 2 2 2 23 2 9" xfId="28145"/>
    <cellStyle name="Normal 2 2 2 23 3" xfId="1670"/>
    <cellStyle name="Normal 2 2 2 23 3 2" xfId="1671"/>
    <cellStyle name="Normal 2 2 2 23 3 2 2" xfId="1672"/>
    <cellStyle name="Normal 2 2 2 23 3 2 2 2" xfId="28146"/>
    <cellStyle name="Normal 2 2 2 23 3 2 3" xfId="1673"/>
    <cellStyle name="Normal 2 2 2 23 3 2 3 2" xfId="28147"/>
    <cellStyle name="Normal 2 2 2 23 3 2 4" xfId="28148"/>
    <cellStyle name="Normal 2 2 2 23 3 3" xfId="1674"/>
    <cellStyle name="Normal 2 2 2 23 3 3 2" xfId="28149"/>
    <cellStyle name="Normal 2 2 2 23 3 4" xfId="1675"/>
    <cellStyle name="Normal 2 2 2 23 3 4 2" xfId="28150"/>
    <cellStyle name="Normal 2 2 2 23 3 5" xfId="1676"/>
    <cellStyle name="Normal 2 2 2 23 3 5 2" xfId="28151"/>
    <cellStyle name="Normal 2 2 2 23 3 6" xfId="28152"/>
    <cellStyle name="Normal 2 2 2 23 3 6 2" xfId="28153"/>
    <cellStyle name="Normal 2 2 2 23 3 7" xfId="28154"/>
    <cellStyle name="Normal 2 2 2 23 4" xfId="1677"/>
    <cellStyle name="Normal 2 2 2 23 4 2" xfId="1678"/>
    <cellStyle name="Normal 2 2 2 23 4 2 2" xfId="28155"/>
    <cellStyle name="Normal 2 2 2 23 4 3" xfId="1679"/>
    <cellStyle name="Normal 2 2 2 23 4 3 2" xfId="28156"/>
    <cellStyle name="Normal 2 2 2 23 4 4" xfId="28157"/>
    <cellStyle name="Normal 2 2 2 23 5" xfId="1680"/>
    <cellStyle name="Normal 2 2 2 23 5 2" xfId="1681"/>
    <cellStyle name="Normal 2 2 2 23 5 2 2" xfId="28158"/>
    <cellStyle name="Normal 2 2 2 23 5 3" xfId="28159"/>
    <cellStyle name="Normal 2 2 2 23 6" xfId="1682"/>
    <cellStyle name="Normal 2 2 2 23 6 2" xfId="28160"/>
    <cellStyle name="Normal 2 2 2 23 7" xfId="1683"/>
    <cellStyle name="Normal 2 2 2 23 7 2" xfId="28161"/>
    <cellStyle name="Normal 2 2 2 23 8" xfId="28162"/>
    <cellStyle name="Normal 2 2 2 23 8 2" xfId="28163"/>
    <cellStyle name="Normal 2 2 2 23 9" xfId="28164"/>
    <cellStyle name="Normal 2 2 2 24" xfId="1684"/>
    <cellStyle name="Normal 2 2 2 24 10" xfId="28165"/>
    <cellStyle name="Normal 2 2 2 24 11" xfId="28166"/>
    <cellStyle name="Normal 2 2 2 24 2" xfId="1685"/>
    <cellStyle name="Normal 2 2 2 24 2 10" xfId="28167"/>
    <cellStyle name="Normal 2 2 2 24 2 2" xfId="1686"/>
    <cellStyle name="Normal 2 2 2 24 2 2 2" xfId="1687"/>
    <cellStyle name="Normal 2 2 2 24 2 2 2 2" xfId="1688"/>
    <cellStyle name="Normal 2 2 2 24 2 2 2 2 2" xfId="28168"/>
    <cellStyle name="Normal 2 2 2 24 2 2 2 3" xfId="1689"/>
    <cellStyle name="Normal 2 2 2 24 2 2 2 3 2" xfId="28169"/>
    <cellStyle name="Normal 2 2 2 24 2 2 2 4" xfId="28170"/>
    <cellStyle name="Normal 2 2 2 24 2 2 3" xfId="1690"/>
    <cellStyle name="Normal 2 2 2 24 2 2 3 2" xfId="28171"/>
    <cellStyle name="Normal 2 2 2 24 2 2 4" xfId="1691"/>
    <cellStyle name="Normal 2 2 2 24 2 2 4 2" xfId="28172"/>
    <cellStyle name="Normal 2 2 2 24 2 2 5" xfId="1692"/>
    <cellStyle name="Normal 2 2 2 24 2 2 5 2" xfId="28173"/>
    <cellStyle name="Normal 2 2 2 24 2 2 6" xfId="28174"/>
    <cellStyle name="Normal 2 2 2 24 2 2 6 2" xfId="28175"/>
    <cellStyle name="Normal 2 2 2 24 2 2 7" xfId="28176"/>
    <cellStyle name="Normal 2 2 2 24 2 3" xfId="1693"/>
    <cellStyle name="Normal 2 2 2 24 2 3 2" xfId="1694"/>
    <cellStyle name="Normal 2 2 2 24 2 3 2 2" xfId="28177"/>
    <cellStyle name="Normal 2 2 2 24 2 3 3" xfId="1695"/>
    <cellStyle name="Normal 2 2 2 24 2 3 3 2" xfId="28178"/>
    <cellStyle name="Normal 2 2 2 24 2 3 4" xfId="28179"/>
    <cellStyle name="Normal 2 2 2 24 2 4" xfId="1696"/>
    <cellStyle name="Normal 2 2 2 24 2 4 2" xfId="1697"/>
    <cellStyle name="Normal 2 2 2 24 2 4 2 2" xfId="28180"/>
    <cellStyle name="Normal 2 2 2 24 2 4 3" xfId="28181"/>
    <cellStyle name="Normal 2 2 2 24 2 5" xfId="1698"/>
    <cellStyle name="Normal 2 2 2 24 2 5 2" xfId="28182"/>
    <cellStyle name="Normal 2 2 2 24 2 6" xfId="1699"/>
    <cellStyle name="Normal 2 2 2 24 2 6 2" xfId="28183"/>
    <cellStyle name="Normal 2 2 2 24 2 7" xfId="28184"/>
    <cellStyle name="Normal 2 2 2 24 2 7 2" xfId="28185"/>
    <cellStyle name="Normal 2 2 2 24 2 8" xfId="28186"/>
    <cellStyle name="Normal 2 2 2 24 2 9" xfId="28187"/>
    <cellStyle name="Normal 2 2 2 24 3" xfId="1700"/>
    <cellStyle name="Normal 2 2 2 24 3 2" xfId="1701"/>
    <cellStyle name="Normal 2 2 2 24 3 2 2" xfId="1702"/>
    <cellStyle name="Normal 2 2 2 24 3 2 2 2" xfId="28188"/>
    <cellStyle name="Normal 2 2 2 24 3 2 3" xfId="1703"/>
    <cellStyle name="Normal 2 2 2 24 3 2 3 2" xfId="28189"/>
    <cellStyle name="Normal 2 2 2 24 3 2 4" xfId="28190"/>
    <cellStyle name="Normal 2 2 2 24 3 3" xfId="1704"/>
    <cellStyle name="Normal 2 2 2 24 3 3 2" xfId="28191"/>
    <cellStyle name="Normal 2 2 2 24 3 4" xfId="1705"/>
    <cellStyle name="Normal 2 2 2 24 3 4 2" xfId="28192"/>
    <cellStyle name="Normal 2 2 2 24 3 5" xfId="1706"/>
    <cellStyle name="Normal 2 2 2 24 3 5 2" xfId="28193"/>
    <cellStyle name="Normal 2 2 2 24 3 6" xfId="28194"/>
    <cellStyle name="Normal 2 2 2 24 3 6 2" xfId="28195"/>
    <cellStyle name="Normal 2 2 2 24 3 7" xfId="28196"/>
    <cellStyle name="Normal 2 2 2 24 4" xfId="1707"/>
    <cellStyle name="Normal 2 2 2 24 4 2" xfId="1708"/>
    <cellStyle name="Normal 2 2 2 24 4 2 2" xfId="28197"/>
    <cellStyle name="Normal 2 2 2 24 4 3" xfId="1709"/>
    <cellStyle name="Normal 2 2 2 24 4 3 2" xfId="28198"/>
    <cellStyle name="Normal 2 2 2 24 4 4" xfId="28199"/>
    <cellStyle name="Normal 2 2 2 24 5" xfId="1710"/>
    <cellStyle name="Normal 2 2 2 24 5 2" xfId="1711"/>
    <cellStyle name="Normal 2 2 2 24 5 2 2" xfId="28200"/>
    <cellStyle name="Normal 2 2 2 24 5 3" xfId="28201"/>
    <cellStyle name="Normal 2 2 2 24 6" xfId="1712"/>
    <cellStyle name="Normal 2 2 2 24 6 2" xfId="28202"/>
    <cellStyle name="Normal 2 2 2 24 7" xfId="1713"/>
    <cellStyle name="Normal 2 2 2 24 7 2" xfId="28203"/>
    <cellStyle name="Normal 2 2 2 24 8" xfId="28204"/>
    <cellStyle name="Normal 2 2 2 24 8 2" xfId="28205"/>
    <cellStyle name="Normal 2 2 2 24 9" xfId="28206"/>
    <cellStyle name="Normal 2 2 2 25" xfId="1714"/>
    <cellStyle name="Normal 2 2 2 25 10" xfId="28207"/>
    <cellStyle name="Normal 2 2 2 25 11" xfId="28208"/>
    <cellStyle name="Normal 2 2 2 25 2" xfId="1715"/>
    <cellStyle name="Normal 2 2 2 25 2 10" xfId="28209"/>
    <cellStyle name="Normal 2 2 2 25 2 2" xfId="1716"/>
    <cellStyle name="Normal 2 2 2 25 2 2 2" xfId="1717"/>
    <cellStyle name="Normal 2 2 2 25 2 2 2 2" xfId="1718"/>
    <cellStyle name="Normal 2 2 2 25 2 2 2 2 2" xfId="28210"/>
    <cellStyle name="Normal 2 2 2 25 2 2 2 3" xfId="1719"/>
    <cellStyle name="Normal 2 2 2 25 2 2 2 3 2" xfId="28211"/>
    <cellStyle name="Normal 2 2 2 25 2 2 2 4" xfId="28212"/>
    <cellStyle name="Normal 2 2 2 25 2 2 3" xfId="1720"/>
    <cellStyle name="Normal 2 2 2 25 2 2 3 2" xfId="28213"/>
    <cellStyle name="Normal 2 2 2 25 2 2 4" xfId="1721"/>
    <cellStyle name="Normal 2 2 2 25 2 2 4 2" xfId="28214"/>
    <cellStyle name="Normal 2 2 2 25 2 2 5" xfId="1722"/>
    <cellStyle name="Normal 2 2 2 25 2 2 5 2" xfId="28215"/>
    <cellStyle name="Normal 2 2 2 25 2 2 6" xfId="28216"/>
    <cellStyle name="Normal 2 2 2 25 2 2 6 2" xfId="28217"/>
    <cellStyle name="Normal 2 2 2 25 2 2 7" xfId="28218"/>
    <cellStyle name="Normal 2 2 2 25 2 3" xfId="1723"/>
    <cellStyle name="Normal 2 2 2 25 2 3 2" xfId="1724"/>
    <cellStyle name="Normal 2 2 2 25 2 3 2 2" xfId="28219"/>
    <cellStyle name="Normal 2 2 2 25 2 3 3" xfId="1725"/>
    <cellStyle name="Normal 2 2 2 25 2 3 3 2" xfId="28220"/>
    <cellStyle name="Normal 2 2 2 25 2 3 4" xfId="28221"/>
    <cellStyle name="Normal 2 2 2 25 2 4" xfId="1726"/>
    <cellStyle name="Normal 2 2 2 25 2 4 2" xfId="1727"/>
    <cellStyle name="Normal 2 2 2 25 2 4 2 2" xfId="28222"/>
    <cellStyle name="Normal 2 2 2 25 2 4 3" xfId="28223"/>
    <cellStyle name="Normal 2 2 2 25 2 5" xfId="1728"/>
    <cellStyle name="Normal 2 2 2 25 2 5 2" xfId="28224"/>
    <cellStyle name="Normal 2 2 2 25 2 6" xfId="1729"/>
    <cellStyle name="Normal 2 2 2 25 2 6 2" xfId="28225"/>
    <cellStyle name="Normal 2 2 2 25 2 7" xfId="28226"/>
    <cellStyle name="Normal 2 2 2 25 2 7 2" xfId="28227"/>
    <cellStyle name="Normal 2 2 2 25 2 8" xfId="28228"/>
    <cellStyle name="Normal 2 2 2 25 2 9" xfId="28229"/>
    <cellStyle name="Normal 2 2 2 25 3" xfId="1730"/>
    <cellStyle name="Normal 2 2 2 25 3 2" xfId="1731"/>
    <cellStyle name="Normal 2 2 2 25 3 2 2" xfId="1732"/>
    <cellStyle name="Normal 2 2 2 25 3 2 2 2" xfId="28230"/>
    <cellStyle name="Normal 2 2 2 25 3 2 3" xfId="1733"/>
    <cellStyle name="Normal 2 2 2 25 3 2 3 2" xfId="28231"/>
    <cellStyle name="Normal 2 2 2 25 3 2 4" xfId="28232"/>
    <cellStyle name="Normal 2 2 2 25 3 3" xfId="1734"/>
    <cellStyle name="Normal 2 2 2 25 3 3 2" xfId="28233"/>
    <cellStyle name="Normal 2 2 2 25 3 4" xfId="1735"/>
    <cellStyle name="Normal 2 2 2 25 3 4 2" xfId="28234"/>
    <cellStyle name="Normal 2 2 2 25 3 5" xfId="1736"/>
    <cellStyle name="Normal 2 2 2 25 3 5 2" xfId="28235"/>
    <cellStyle name="Normal 2 2 2 25 3 6" xfId="28236"/>
    <cellStyle name="Normal 2 2 2 25 3 6 2" xfId="28237"/>
    <cellStyle name="Normal 2 2 2 25 3 7" xfId="28238"/>
    <cellStyle name="Normal 2 2 2 25 4" xfId="1737"/>
    <cellStyle name="Normal 2 2 2 25 4 2" xfId="1738"/>
    <cellStyle name="Normal 2 2 2 25 4 2 2" xfId="28239"/>
    <cellStyle name="Normal 2 2 2 25 4 3" xfId="1739"/>
    <cellStyle name="Normal 2 2 2 25 4 3 2" xfId="28240"/>
    <cellStyle name="Normal 2 2 2 25 4 4" xfId="28241"/>
    <cellStyle name="Normal 2 2 2 25 5" xfId="1740"/>
    <cellStyle name="Normal 2 2 2 25 5 2" xfId="1741"/>
    <cellStyle name="Normal 2 2 2 25 5 2 2" xfId="28242"/>
    <cellStyle name="Normal 2 2 2 25 5 3" xfId="28243"/>
    <cellStyle name="Normal 2 2 2 25 6" xfId="1742"/>
    <cellStyle name="Normal 2 2 2 25 6 2" xfId="28244"/>
    <cellStyle name="Normal 2 2 2 25 7" xfId="1743"/>
    <cellStyle name="Normal 2 2 2 25 7 2" xfId="28245"/>
    <cellStyle name="Normal 2 2 2 25 8" xfId="28246"/>
    <cellStyle name="Normal 2 2 2 25 8 2" xfId="28247"/>
    <cellStyle name="Normal 2 2 2 25 9" xfId="28248"/>
    <cellStyle name="Normal 2 2 2 26" xfId="1744"/>
    <cellStyle name="Normal 2 2 2 26 10" xfId="28249"/>
    <cellStyle name="Normal 2 2 2 26 11" xfId="28250"/>
    <cellStyle name="Normal 2 2 2 26 2" xfId="1745"/>
    <cellStyle name="Normal 2 2 2 26 2 10" xfId="28251"/>
    <cellStyle name="Normal 2 2 2 26 2 2" xfId="1746"/>
    <cellStyle name="Normal 2 2 2 26 2 2 2" xfId="1747"/>
    <cellStyle name="Normal 2 2 2 26 2 2 2 2" xfId="1748"/>
    <cellStyle name="Normal 2 2 2 26 2 2 2 2 2" xfId="28252"/>
    <cellStyle name="Normal 2 2 2 26 2 2 2 3" xfId="1749"/>
    <cellStyle name="Normal 2 2 2 26 2 2 2 3 2" xfId="28253"/>
    <cellStyle name="Normal 2 2 2 26 2 2 2 4" xfId="28254"/>
    <cellStyle name="Normal 2 2 2 26 2 2 3" xfId="1750"/>
    <cellStyle name="Normal 2 2 2 26 2 2 3 2" xfId="28255"/>
    <cellStyle name="Normal 2 2 2 26 2 2 4" xfId="1751"/>
    <cellStyle name="Normal 2 2 2 26 2 2 4 2" xfId="28256"/>
    <cellStyle name="Normal 2 2 2 26 2 2 5" xfId="1752"/>
    <cellStyle name="Normal 2 2 2 26 2 2 5 2" xfId="28257"/>
    <cellStyle name="Normal 2 2 2 26 2 2 6" xfId="28258"/>
    <cellStyle name="Normal 2 2 2 26 2 2 6 2" xfId="28259"/>
    <cellStyle name="Normal 2 2 2 26 2 2 7" xfId="28260"/>
    <cellStyle name="Normal 2 2 2 26 2 3" xfId="1753"/>
    <cellStyle name="Normal 2 2 2 26 2 3 2" xfId="1754"/>
    <cellStyle name="Normal 2 2 2 26 2 3 2 2" xfId="28261"/>
    <cellStyle name="Normal 2 2 2 26 2 3 3" xfId="1755"/>
    <cellStyle name="Normal 2 2 2 26 2 3 3 2" xfId="28262"/>
    <cellStyle name="Normal 2 2 2 26 2 3 4" xfId="28263"/>
    <cellStyle name="Normal 2 2 2 26 2 4" xfId="1756"/>
    <cellStyle name="Normal 2 2 2 26 2 4 2" xfId="1757"/>
    <cellStyle name="Normal 2 2 2 26 2 4 2 2" xfId="28264"/>
    <cellStyle name="Normal 2 2 2 26 2 4 3" xfId="28265"/>
    <cellStyle name="Normal 2 2 2 26 2 5" xfId="1758"/>
    <cellStyle name="Normal 2 2 2 26 2 5 2" xfId="28266"/>
    <cellStyle name="Normal 2 2 2 26 2 6" xfId="1759"/>
    <cellStyle name="Normal 2 2 2 26 2 6 2" xfId="28267"/>
    <cellStyle name="Normal 2 2 2 26 2 7" xfId="28268"/>
    <cellStyle name="Normal 2 2 2 26 2 7 2" xfId="28269"/>
    <cellStyle name="Normal 2 2 2 26 2 8" xfId="28270"/>
    <cellStyle name="Normal 2 2 2 26 2 9" xfId="28271"/>
    <cellStyle name="Normal 2 2 2 26 3" xfId="1760"/>
    <cellStyle name="Normal 2 2 2 26 3 2" xfId="1761"/>
    <cellStyle name="Normal 2 2 2 26 3 2 2" xfId="1762"/>
    <cellStyle name="Normal 2 2 2 26 3 2 2 2" xfId="28272"/>
    <cellStyle name="Normal 2 2 2 26 3 2 3" xfId="1763"/>
    <cellStyle name="Normal 2 2 2 26 3 2 3 2" xfId="28273"/>
    <cellStyle name="Normal 2 2 2 26 3 2 4" xfId="28274"/>
    <cellStyle name="Normal 2 2 2 26 3 3" xfId="1764"/>
    <cellStyle name="Normal 2 2 2 26 3 3 2" xfId="28275"/>
    <cellStyle name="Normal 2 2 2 26 3 4" xfId="1765"/>
    <cellStyle name="Normal 2 2 2 26 3 4 2" xfId="28276"/>
    <cellStyle name="Normal 2 2 2 26 3 5" xfId="1766"/>
    <cellStyle name="Normal 2 2 2 26 3 5 2" xfId="28277"/>
    <cellStyle name="Normal 2 2 2 26 3 6" xfId="28278"/>
    <cellStyle name="Normal 2 2 2 26 3 6 2" xfId="28279"/>
    <cellStyle name="Normal 2 2 2 26 3 7" xfId="28280"/>
    <cellStyle name="Normal 2 2 2 26 4" xfId="1767"/>
    <cellStyle name="Normal 2 2 2 26 4 2" xfId="1768"/>
    <cellStyle name="Normal 2 2 2 26 4 2 2" xfId="28281"/>
    <cellStyle name="Normal 2 2 2 26 4 3" xfId="1769"/>
    <cellStyle name="Normal 2 2 2 26 4 3 2" xfId="28282"/>
    <cellStyle name="Normal 2 2 2 26 4 4" xfId="28283"/>
    <cellStyle name="Normal 2 2 2 26 5" xfId="1770"/>
    <cellStyle name="Normal 2 2 2 26 5 2" xfId="1771"/>
    <cellStyle name="Normal 2 2 2 26 5 2 2" xfId="28284"/>
    <cellStyle name="Normal 2 2 2 26 5 3" xfId="28285"/>
    <cellStyle name="Normal 2 2 2 26 6" xfId="1772"/>
    <cellStyle name="Normal 2 2 2 26 6 2" xfId="28286"/>
    <cellStyle name="Normal 2 2 2 26 7" xfId="1773"/>
    <cellStyle name="Normal 2 2 2 26 7 2" xfId="28287"/>
    <cellStyle name="Normal 2 2 2 26 8" xfId="28288"/>
    <cellStyle name="Normal 2 2 2 26 8 2" xfId="28289"/>
    <cellStyle name="Normal 2 2 2 26 9" xfId="28290"/>
    <cellStyle name="Normal 2 2 2 27" xfId="1774"/>
    <cellStyle name="Normal 2 2 2 27 10" xfId="28291"/>
    <cellStyle name="Normal 2 2 2 27 11" xfId="28292"/>
    <cellStyle name="Normal 2 2 2 27 2" xfId="1775"/>
    <cellStyle name="Normal 2 2 2 27 2 10" xfId="28293"/>
    <cellStyle name="Normal 2 2 2 27 2 2" xfId="1776"/>
    <cellStyle name="Normal 2 2 2 27 2 2 2" xfId="1777"/>
    <cellStyle name="Normal 2 2 2 27 2 2 2 2" xfId="1778"/>
    <cellStyle name="Normal 2 2 2 27 2 2 2 2 2" xfId="28294"/>
    <cellStyle name="Normal 2 2 2 27 2 2 2 3" xfId="1779"/>
    <cellStyle name="Normal 2 2 2 27 2 2 2 3 2" xfId="28295"/>
    <cellStyle name="Normal 2 2 2 27 2 2 2 4" xfId="28296"/>
    <cellStyle name="Normal 2 2 2 27 2 2 3" xfId="1780"/>
    <cellStyle name="Normal 2 2 2 27 2 2 3 2" xfId="28297"/>
    <cellStyle name="Normal 2 2 2 27 2 2 4" xfId="1781"/>
    <cellStyle name="Normal 2 2 2 27 2 2 4 2" xfId="28298"/>
    <cellStyle name="Normal 2 2 2 27 2 2 5" xfId="1782"/>
    <cellStyle name="Normal 2 2 2 27 2 2 5 2" xfId="28299"/>
    <cellStyle name="Normal 2 2 2 27 2 2 6" xfId="28300"/>
    <cellStyle name="Normal 2 2 2 27 2 2 6 2" xfId="28301"/>
    <cellStyle name="Normal 2 2 2 27 2 2 7" xfId="28302"/>
    <cellStyle name="Normal 2 2 2 27 2 3" xfId="1783"/>
    <cellStyle name="Normal 2 2 2 27 2 3 2" xfId="1784"/>
    <cellStyle name="Normal 2 2 2 27 2 3 2 2" xfId="28303"/>
    <cellStyle name="Normal 2 2 2 27 2 3 3" xfId="1785"/>
    <cellStyle name="Normal 2 2 2 27 2 3 3 2" xfId="28304"/>
    <cellStyle name="Normal 2 2 2 27 2 3 4" xfId="28305"/>
    <cellStyle name="Normal 2 2 2 27 2 4" xfId="1786"/>
    <cellStyle name="Normal 2 2 2 27 2 4 2" xfId="1787"/>
    <cellStyle name="Normal 2 2 2 27 2 4 2 2" xfId="28306"/>
    <cellStyle name="Normal 2 2 2 27 2 4 3" xfId="28307"/>
    <cellStyle name="Normal 2 2 2 27 2 5" xfId="1788"/>
    <cellStyle name="Normal 2 2 2 27 2 5 2" xfId="28308"/>
    <cellStyle name="Normal 2 2 2 27 2 6" xfId="1789"/>
    <cellStyle name="Normal 2 2 2 27 2 6 2" xfId="28309"/>
    <cellStyle name="Normal 2 2 2 27 2 7" xfId="28310"/>
    <cellStyle name="Normal 2 2 2 27 2 7 2" xfId="28311"/>
    <cellStyle name="Normal 2 2 2 27 2 8" xfId="28312"/>
    <cellStyle name="Normal 2 2 2 27 2 9" xfId="28313"/>
    <cellStyle name="Normal 2 2 2 27 3" xfId="1790"/>
    <cellStyle name="Normal 2 2 2 27 3 2" xfId="1791"/>
    <cellStyle name="Normal 2 2 2 27 3 2 2" xfId="1792"/>
    <cellStyle name="Normal 2 2 2 27 3 2 2 2" xfId="28314"/>
    <cellStyle name="Normal 2 2 2 27 3 2 3" xfId="1793"/>
    <cellStyle name="Normal 2 2 2 27 3 2 3 2" xfId="28315"/>
    <cellStyle name="Normal 2 2 2 27 3 2 4" xfId="28316"/>
    <cellStyle name="Normal 2 2 2 27 3 3" xfId="1794"/>
    <cellStyle name="Normal 2 2 2 27 3 3 2" xfId="28317"/>
    <cellStyle name="Normal 2 2 2 27 3 4" xfId="1795"/>
    <cellStyle name="Normal 2 2 2 27 3 4 2" xfId="28318"/>
    <cellStyle name="Normal 2 2 2 27 3 5" xfId="1796"/>
    <cellStyle name="Normal 2 2 2 27 3 5 2" xfId="28319"/>
    <cellStyle name="Normal 2 2 2 27 3 6" xfId="28320"/>
    <cellStyle name="Normal 2 2 2 27 3 6 2" xfId="28321"/>
    <cellStyle name="Normal 2 2 2 27 3 7" xfId="28322"/>
    <cellStyle name="Normal 2 2 2 27 4" xfId="1797"/>
    <cellStyle name="Normal 2 2 2 27 4 2" xfId="1798"/>
    <cellStyle name="Normal 2 2 2 27 4 2 2" xfId="28323"/>
    <cellStyle name="Normal 2 2 2 27 4 3" xfId="1799"/>
    <cellStyle name="Normal 2 2 2 27 4 3 2" xfId="28324"/>
    <cellStyle name="Normal 2 2 2 27 4 4" xfId="28325"/>
    <cellStyle name="Normal 2 2 2 27 5" xfId="1800"/>
    <cellStyle name="Normal 2 2 2 27 5 2" xfId="1801"/>
    <cellStyle name="Normal 2 2 2 27 5 2 2" xfId="28326"/>
    <cellStyle name="Normal 2 2 2 27 5 3" xfId="28327"/>
    <cellStyle name="Normal 2 2 2 27 6" xfId="1802"/>
    <cellStyle name="Normal 2 2 2 27 6 2" xfId="28328"/>
    <cellStyle name="Normal 2 2 2 27 7" xfId="1803"/>
    <cellStyle name="Normal 2 2 2 27 7 2" xfId="28329"/>
    <cellStyle name="Normal 2 2 2 27 8" xfId="28330"/>
    <cellStyle name="Normal 2 2 2 27 8 2" xfId="28331"/>
    <cellStyle name="Normal 2 2 2 27 9" xfId="28332"/>
    <cellStyle name="Normal 2 2 2 28" xfId="1804"/>
    <cellStyle name="Normal 2 2 2 28 10" xfId="28333"/>
    <cellStyle name="Normal 2 2 2 28 11" xfId="28334"/>
    <cellStyle name="Normal 2 2 2 28 2" xfId="1805"/>
    <cellStyle name="Normal 2 2 2 28 2 10" xfId="28335"/>
    <cellStyle name="Normal 2 2 2 28 2 2" xfId="1806"/>
    <cellStyle name="Normal 2 2 2 28 2 2 2" xfId="1807"/>
    <cellStyle name="Normal 2 2 2 28 2 2 2 2" xfId="1808"/>
    <cellStyle name="Normal 2 2 2 28 2 2 2 2 2" xfId="28336"/>
    <cellStyle name="Normal 2 2 2 28 2 2 2 3" xfId="1809"/>
    <cellStyle name="Normal 2 2 2 28 2 2 2 3 2" xfId="28337"/>
    <cellStyle name="Normal 2 2 2 28 2 2 2 4" xfId="28338"/>
    <cellStyle name="Normal 2 2 2 28 2 2 3" xfId="1810"/>
    <cellStyle name="Normal 2 2 2 28 2 2 3 2" xfId="28339"/>
    <cellStyle name="Normal 2 2 2 28 2 2 4" xfId="1811"/>
    <cellStyle name="Normal 2 2 2 28 2 2 4 2" xfId="28340"/>
    <cellStyle name="Normal 2 2 2 28 2 2 5" xfId="1812"/>
    <cellStyle name="Normal 2 2 2 28 2 2 5 2" xfId="28341"/>
    <cellStyle name="Normal 2 2 2 28 2 2 6" xfId="28342"/>
    <cellStyle name="Normal 2 2 2 28 2 2 6 2" xfId="28343"/>
    <cellStyle name="Normal 2 2 2 28 2 2 7" xfId="28344"/>
    <cellStyle name="Normal 2 2 2 28 2 3" xfId="1813"/>
    <cellStyle name="Normal 2 2 2 28 2 3 2" xfId="1814"/>
    <cellStyle name="Normal 2 2 2 28 2 3 2 2" xfId="28345"/>
    <cellStyle name="Normal 2 2 2 28 2 3 3" xfId="1815"/>
    <cellStyle name="Normal 2 2 2 28 2 3 3 2" xfId="28346"/>
    <cellStyle name="Normal 2 2 2 28 2 3 4" xfId="28347"/>
    <cellStyle name="Normal 2 2 2 28 2 4" xfId="1816"/>
    <cellStyle name="Normal 2 2 2 28 2 4 2" xfId="1817"/>
    <cellStyle name="Normal 2 2 2 28 2 4 2 2" xfId="28348"/>
    <cellStyle name="Normal 2 2 2 28 2 4 3" xfId="28349"/>
    <cellStyle name="Normal 2 2 2 28 2 5" xfId="1818"/>
    <cellStyle name="Normal 2 2 2 28 2 5 2" xfId="28350"/>
    <cellStyle name="Normal 2 2 2 28 2 6" xfId="1819"/>
    <cellStyle name="Normal 2 2 2 28 2 6 2" xfId="28351"/>
    <cellStyle name="Normal 2 2 2 28 2 7" xfId="28352"/>
    <cellStyle name="Normal 2 2 2 28 2 7 2" xfId="28353"/>
    <cellStyle name="Normal 2 2 2 28 2 8" xfId="28354"/>
    <cellStyle name="Normal 2 2 2 28 2 9" xfId="28355"/>
    <cellStyle name="Normal 2 2 2 28 3" xfId="1820"/>
    <cellStyle name="Normal 2 2 2 28 3 2" xfId="1821"/>
    <cellStyle name="Normal 2 2 2 28 3 2 2" xfId="1822"/>
    <cellStyle name="Normal 2 2 2 28 3 2 2 2" xfId="28356"/>
    <cellStyle name="Normal 2 2 2 28 3 2 3" xfId="1823"/>
    <cellStyle name="Normal 2 2 2 28 3 2 3 2" xfId="28357"/>
    <cellStyle name="Normal 2 2 2 28 3 2 4" xfId="28358"/>
    <cellStyle name="Normal 2 2 2 28 3 3" xfId="1824"/>
    <cellStyle name="Normal 2 2 2 28 3 3 2" xfId="28359"/>
    <cellStyle name="Normal 2 2 2 28 3 4" xfId="1825"/>
    <cellStyle name="Normal 2 2 2 28 3 4 2" xfId="28360"/>
    <cellStyle name="Normal 2 2 2 28 3 5" xfId="1826"/>
    <cellStyle name="Normal 2 2 2 28 3 5 2" xfId="28361"/>
    <cellStyle name="Normal 2 2 2 28 3 6" xfId="28362"/>
    <cellStyle name="Normal 2 2 2 28 3 6 2" xfId="28363"/>
    <cellStyle name="Normal 2 2 2 28 3 7" xfId="28364"/>
    <cellStyle name="Normal 2 2 2 28 4" xfId="1827"/>
    <cellStyle name="Normal 2 2 2 28 4 2" xfId="1828"/>
    <cellStyle name="Normal 2 2 2 28 4 2 2" xfId="28365"/>
    <cellStyle name="Normal 2 2 2 28 4 3" xfId="1829"/>
    <cellStyle name="Normal 2 2 2 28 4 3 2" xfId="28366"/>
    <cellStyle name="Normal 2 2 2 28 4 4" xfId="28367"/>
    <cellStyle name="Normal 2 2 2 28 5" xfId="1830"/>
    <cellStyle name="Normal 2 2 2 28 5 2" xfId="1831"/>
    <cellStyle name="Normal 2 2 2 28 5 2 2" xfId="28368"/>
    <cellStyle name="Normal 2 2 2 28 5 3" xfId="28369"/>
    <cellStyle name="Normal 2 2 2 28 6" xfId="1832"/>
    <cellStyle name="Normal 2 2 2 28 6 2" xfId="28370"/>
    <cellStyle name="Normal 2 2 2 28 7" xfId="1833"/>
    <cellStyle name="Normal 2 2 2 28 7 2" xfId="28371"/>
    <cellStyle name="Normal 2 2 2 28 8" xfId="28372"/>
    <cellStyle name="Normal 2 2 2 28 8 2" xfId="28373"/>
    <cellStyle name="Normal 2 2 2 28 9" xfId="28374"/>
    <cellStyle name="Normal 2 2 2 29" xfId="1834"/>
    <cellStyle name="Normal 2 2 2 29 10" xfId="28375"/>
    <cellStyle name="Normal 2 2 2 29 11" xfId="28376"/>
    <cellStyle name="Normal 2 2 2 29 2" xfId="1835"/>
    <cellStyle name="Normal 2 2 2 29 2 10" xfId="28377"/>
    <cellStyle name="Normal 2 2 2 29 2 2" xfId="1836"/>
    <cellStyle name="Normal 2 2 2 29 2 2 2" xfId="1837"/>
    <cellStyle name="Normal 2 2 2 29 2 2 2 2" xfId="1838"/>
    <cellStyle name="Normal 2 2 2 29 2 2 2 2 2" xfId="28378"/>
    <cellStyle name="Normal 2 2 2 29 2 2 2 3" xfId="1839"/>
    <cellStyle name="Normal 2 2 2 29 2 2 2 3 2" xfId="28379"/>
    <cellStyle name="Normal 2 2 2 29 2 2 2 4" xfId="28380"/>
    <cellStyle name="Normal 2 2 2 29 2 2 3" xfId="1840"/>
    <cellStyle name="Normal 2 2 2 29 2 2 3 2" xfId="28381"/>
    <cellStyle name="Normal 2 2 2 29 2 2 4" xfId="1841"/>
    <cellStyle name="Normal 2 2 2 29 2 2 4 2" xfId="28382"/>
    <cellStyle name="Normal 2 2 2 29 2 2 5" xfId="1842"/>
    <cellStyle name="Normal 2 2 2 29 2 2 5 2" xfId="28383"/>
    <cellStyle name="Normal 2 2 2 29 2 2 6" xfId="28384"/>
    <cellStyle name="Normal 2 2 2 29 2 2 6 2" xfId="28385"/>
    <cellStyle name="Normal 2 2 2 29 2 2 7" xfId="28386"/>
    <cellStyle name="Normal 2 2 2 29 2 3" xfId="1843"/>
    <cellStyle name="Normal 2 2 2 29 2 3 2" xfId="1844"/>
    <cellStyle name="Normal 2 2 2 29 2 3 2 2" xfId="28387"/>
    <cellStyle name="Normal 2 2 2 29 2 3 3" xfId="1845"/>
    <cellStyle name="Normal 2 2 2 29 2 3 3 2" xfId="28388"/>
    <cellStyle name="Normal 2 2 2 29 2 3 4" xfId="28389"/>
    <cellStyle name="Normal 2 2 2 29 2 4" xfId="1846"/>
    <cellStyle name="Normal 2 2 2 29 2 4 2" xfId="1847"/>
    <cellStyle name="Normal 2 2 2 29 2 4 2 2" xfId="28390"/>
    <cellStyle name="Normal 2 2 2 29 2 4 3" xfId="28391"/>
    <cellStyle name="Normal 2 2 2 29 2 5" xfId="1848"/>
    <cellStyle name="Normal 2 2 2 29 2 5 2" xfId="28392"/>
    <cellStyle name="Normal 2 2 2 29 2 6" xfId="1849"/>
    <cellStyle name="Normal 2 2 2 29 2 6 2" xfId="28393"/>
    <cellStyle name="Normal 2 2 2 29 2 7" xfId="28394"/>
    <cellStyle name="Normal 2 2 2 29 2 7 2" xfId="28395"/>
    <cellStyle name="Normal 2 2 2 29 2 8" xfId="28396"/>
    <cellStyle name="Normal 2 2 2 29 2 9" xfId="28397"/>
    <cellStyle name="Normal 2 2 2 29 3" xfId="1850"/>
    <cellStyle name="Normal 2 2 2 29 3 2" xfId="1851"/>
    <cellStyle name="Normal 2 2 2 29 3 2 2" xfId="1852"/>
    <cellStyle name="Normal 2 2 2 29 3 2 2 2" xfId="28398"/>
    <cellStyle name="Normal 2 2 2 29 3 2 3" xfId="1853"/>
    <cellStyle name="Normal 2 2 2 29 3 2 3 2" xfId="28399"/>
    <cellStyle name="Normal 2 2 2 29 3 2 4" xfId="28400"/>
    <cellStyle name="Normal 2 2 2 29 3 3" xfId="1854"/>
    <cellStyle name="Normal 2 2 2 29 3 3 2" xfId="28401"/>
    <cellStyle name="Normal 2 2 2 29 3 4" xfId="1855"/>
    <cellStyle name="Normal 2 2 2 29 3 4 2" xfId="28402"/>
    <cellStyle name="Normal 2 2 2 29 3 5" xfId="1856"/>
    <cellStyle name="Normal 2 2 2 29 3 5 2" xfId="28403"/>
    <cellStyle name="Normal 2 2 2 29 3 6" xfId="28404"/>
    <cellStyle name="Normal 2 2 2 29 3 6 2" xfId="28405"/>
    <cellStyle name="Normal 2 2 2 29 3 7" xfId="28406"/>
    <cellStyle name="Normal 2 2 2 29 4" xfId="1857"/>
    <cellStyle name="Normal 2 2 2 29 4 2" xfId="1858"/>
    <cellStyle name="Normal 2 2 2 29 4 2 2" xfId="28407"/>
    <cellStyle name="Normal 2 2 2 29 4 3" xfId="1859"/>
    <cellStyle name="Normal 2 2 2 29 4 3 2" xfId="28408"/>
    <cellStyle name="Normal 2 2 2 29 4 4" xfId="28409"/>
    <cellStyle name="Normal 2 2 2 29 5" xfId="1860"/>
    <cellStyle name="Normal 2 2 2 29 5 2" xfId="1861"/>
    <cellStyle name="Normal 2 2 2 29 5 2 2" xfId="28410"/>
    <cellStyle name="Normal 2 2 2 29 5 3" xfId="28411"/>
    <cellStyle name="Normal 2 2 2 29 6" xfId="1862"/>
    <cellStyle name="Normal 2 2 2 29 6 2" xfId="28412"/>
    <cellStyle name="Normal 2 2 2 29 7" xfId="1863"/>
    <cellStyle name="Normal 2 2 2 29 7 2" xfId="28413"/>
    <cellStyle name="Normal 2 2 2 29 8" xfId="28414"/>
    <cellStyle name="Normal 2 2 2 29 8 2" xfId="28415"/>
    <cellStyle name="Normal 2 2 2 29 9" xfId="28416"/>
    <cellStyle name="Normal 2 2 2 3" xfId="1864"/>
    <cellStyle name="Normal 2 2 2 3 10" xfId="28417"/>
    <cellStyle name="Normal 2 2 2 3 11" xfId="28418"/>
    <cellStyle name="Normal 2 2 2 3 2" xfId="1865"/>
    <cellStyle name="Normal 2 2 2 3 2 10" xfId="28419"/>
    <cellStyle name="Normal 2 2 2 3 2 2" xfId="1866"/>
    <cellStyle name="Normal 2 2 2 3 2 2 2" xfId="1867"/>
    <cellStyle name="Normal 2 2 2 3 2 2 2 2" xfId="1868"/>
    <cellStyle name="Normal 2 2 2 3 2 2 2 2 2" xfId="28420"/>
    <cellStyle name="Normal 2 2 2 3 2 2 2 3" xfId="1869"/>
    <cellStyle name="Normal 2 2 2 3 2 2 2 3 2" xfId="28421"/>
    <cellStyle name="Normal 2 2 2 3 2 2 2 4" xfId="28422"/>
    <cellStyle name="Normal 2 2 2 3 2 2 3" xfId="1870"/>
    <cellStyle name="Normal 2 2 2 3 2 2 3 2" xfId="28423"/>
    <cellStyle name="Normal 2 2 2 3 2 2 4" xfId="1871"/>
    <cellStyle name="Normal 2 2 2 3 2 2 4 2" xfId="28424"/>
    <cellStyle name="Normal 2 2 2 3 2 2 5" xfId="1872"/>
    <cellStyle name="Normal 2 2 2 3 2 2 5 2" xfId="28425"/>
    <cellStyle name="Normal 2 2 2 3 2 2 6" xfId="28426"/>
    <cellStyle name="Normal 2 2 2 3 2 2 6 2" xfId="28427"/>
    <cellStyle name="Normal 2 2 2 3 2 2 7" xfId="28428"/>
    <cellStyle name="Normal 2 2 2 3 2 3" xfId="1873"/>
    <cellStyle name="Normal 2 2 2 3 2 3 2" xfId="1874"/>
    <cellStyle name="Normal 2 2 2 3 2 3 2 2" xfId="28429"/>
    <cellStyle name="Normal 2 2 2 3 2 3 3" xfId="1875"/>
    <cellStyle name="Normal 2 2 2 3 2 3 3 2" xfId="28430"/>
    <cellStyle name="Normal 2 2 2 3 2 3 4" xfId="28431"/>
    <cellStyle name="Normal 2 2 2 3 2 4" xfId="1876"/>
    <cellStyle name="Normal 2 2 2 3 2 4 2" xfId="1877"/>
    <cellStyle name="Normal 2 2 2 3 2 4 2 2" xfId="28432"/>
    <cellStyle name="Normal 2 2 2 3 2 4 3" xfId="28433"/>
    <cellStyle name="Normal 2 2 2 3 2 5" xfId="1878"/>
    <cellStyle name="Normal 2 2 2 3 2 5 2" xfId="28434"/>
    <cellStyle name="Normal 2 2 2 3 2 6" xfId="1879"/>
    <cellStyle name="Normal 2 2 2 3 2 6 2" xfId="28435"/>
    <cellStyle name="Normal 2 2 2 3 2 7" xfId="28436"/>
    <cellStyle name="Normal 2 2 2 3 2 7 2" xfId="28437"/>
    <cellStyle name="Normal 2 2 2 3 2 8" xfId="28438"/>
    <cellStyle name="Normal 2 2 2 3 2 9" xfId="28439"/>
    <cellStyle name="Normal 2 2 2 3 3" xfId="1880"/>
    <cellStyle name="Normal 2 2 2 3 3 2" xfId="1881"/>
    <cellStyle name="Normal 2 2 2 3 3 2 2" xfId="1882"/>
    <cellStyle name="Normal 2 2 2 3 3 2 2 2" xfId="28440"/>
    <cellStyle name="Normal 2 2 2 3 3 2 3" xfId="1883"/>
    <cellStyle name="Normal 2 2 2 3 3 2 3 2" xfId="28441"/>
    <cellStyle name="Normal 2 2 2 3 3 2 4" xfId="28442"/>
    <cellStyle name="Normal 2 2 2 3 3 3" xfId="1884"/>
    <cellStyle name="Normal 2 2 2 3 3 3 2" xfId="28443"/>
    <cellStyle name="Normal 2 2 2 3 3 4" xfId="1885"/>
    <cellStyle name="Normal 2 2 2 3 3 4 2" xfId="28444"/>
    <cellStyle name="Normal 2 2 2 3 3 5" xfId="1886"/>
    <cellStyle name="Normal 2 2 2 3 3 5 2" xfId="28445"/>
    <cellStyle name="Normal 2 2 2 3 3 6" xfId="28446"/>
    <cellStyle name="Normal 2 2 2 3 3 6 2" xfId="28447"/>
    <cellStyle name="Normal 2 2 2 3 3 7" xfId="28448"/>
    <cellStyle name="Normal 2 2 2 3 4" xfId="1887"/>
    <cellStyle name="Normal 2 2 2 3 4 2" xfId="1888"/>
    <cellStyle name="Normal 2 2 2 3 4 2 2" xfId="28449"/>
    <cellStyle name="Normal 2 2 2 3 4 3" xfId="1889"/>
    <cellStyle name="Normal 2 2 2 3 4 3 2" xfId="28450"/>
    <cellStyle name="Normal 2 2 2 3 4 4" xfId="28451"/>
    <cellStyle name="Normal 2 2 2 3 5" xfId="1890"/>
    <cellStyle name="Normal 2 2 2 3 5 2" xfId="1891"/>
    <cellStyle name="Normal 2 2 2 3 5 2 2" xfId="28452"/>
    <cellStyle name="Normal 2 2 2 3 5 3" xfId="28453"/>
    <cellStyle name="Normal 2 2 2 3 6" xfId="1892"/>
    <cellStyle name="Normal 2 2 2 3 6 2" xfId="28454"/>
    <cellStyle name="Normal 2 2 2 3 7" xfId="1893"/>
    <cellStyle name="Normal 2 2 2 3 7 2" xfId="28455"/>
    <cellStyle name="Normal 2 2 2 3 8" xfId="28456"/>
    <cellStyle name="Normal 2 2 2 3 8 2" xfId="28457"/>
    <cellStyle name="Normal 2 2 2 3 9" xfId="28458"/>
    <cellStyle name="Normal 2 2 2 30" xfId="1894"/>
    <cellStyle name="Normal 2 2 2 30 10" xfId="28459"/>
    <cellStyle name="Normal 2 2 2 30 11" xfId="28460"/>
    <cellStyle name="Normal 2 2 2 30 2" xfId="1895"/>
    <cellStyle name="Normal 2 2 2 30 2 10" xfId="28461"/>
    <cellStyle name="Normal 2 2 2 30 2 2" xfId="1896"/>
    <cellStyle name="Normal 2 2 2 30 2 2 2" xfId="1897"/>
    <cellStyle name="Normal 2 2 2 30 2 2 2 2" xfId="1898"/>
    <cellStyle name="Normal 2 2 2 30 2 2 2 2 2" xfId="28462"/>
    <cellStyle name="Normal 2 2 2 30 2 2 2 3" xfId="1899"/>
    <cellStyle name="Normal 2 2 2 30 2 2 2 3 2" xfId="28463"/>
    <cellStyle name="Normal 2 2 2 30 2 2 2 4" xfId="28464"/>
    <cellStyle name="Normal 2 2 2 30 2 2 3" xfId="1900"/>
    <cellStyle name="Normal 2 2 2 30 2 2 3 2" xfId="28465"/>
    <cellStyle name="Normal 2 2 2 30 2 2 4" xfId="1901"/>
    <cellStyle name="Normal 2 2 2 30 2 2 4 2" xfId="28466"/>
    <cellStyle name="Normal 2 2 2 30 2 2 5" xfId="1902"/>
    <cellStyle name="Normal 2 2 2 30 2 2 5 2" xfId="28467"/>
    <cellStyle name="Normal 2 2 2 30 2 2 6" xfId="28468"/>
    <cellStyle name="Normal 2 2 2 30 2 2 6 2" xfId="28469"/>
    <cellStyle name="Normal 2 2 2 30 2 2 7" xfId="28470"/>
    <cellStyle name="Normal 2 2 2 30 2 3" xfId="1903"/>
    <cellStyle name="Normal 2 2 2 30 2 3 2" xfId="1904"/>
    <cellStyle name="Normal 2 2 2 30 2 3 2 2" xfId="28471"/>
    <cellStyle name="Normal 2 2 2 30 2 3 3" xfId="1905"/>
    <cellStyle name="Normal 2 2 2 30 2 3 3 2" xfId="28472"/>
    <cellStyle name="Normal 2 2 2 30 2 3 4" xfId="28473"/>
    <cellStyle name="Normal 2 2 2 30 2 4" xfId="1906"/>
    <cellStyle name="Normal 2 2 2 30 2 4 2" xfId="1907"/>
    <cellStyle name="Normal 2 2 2 30 2 4 2 2" xfId="28474"/>
    <cellStyle name="Normal 2 2 2 30 2 4 3" xfId="28475"/>
    <cellStyle name="Normal 2 2 2 30 2 5" xfId="1908"/>
    <cellStyle name="Normal 2 2 2 30 2 5 2" xfId="28476"/>
    <cellStyle name="Normal 2 2 2 30 2 6" xfId="1909"/>
    <cellStyle name="Normal 2 2 2 30 2 6 2" xfId="28477"/>
    <cellStyle name="Normal 2 2 2 30 2 7" xfId="28478"/>
    <cellStyle name="Normal 2 2 2 30 2 7 2" xfId="28479"/>
    <cellStyle name="Normal 2 2 2 30 2 8" xfId="28480"/>
    <cellStyle name="Normal 2 2 2 30 2 9" xfId="28481"/>
    <cellStyle name="Normal 2 2 2 30 3" xfId="1910"/>
    <cellStyle name="Normal 2 2 2 30 3 2" xfId="1911"/>
    <cellStyle name="Normal 2 2 2 30 3 2 2" xfId="1912"/>
    <cellStyle name="Normal 2 2 2 30 3 2 2 2" xfId="28482"/>
    <cellStyle name="Normal 2 2 2 30 3 2 3" xfId="1913"/>
    <cellStyle name="Normal 2 2 2 30 3 2 3 2" xfId="28483"/>
    <cellStyle name="Normal 2 2 2 30 3 2 4" xfId="28484"/>
    <cellStyle name="Normal 2 2 2 30 3 3" xfId="1914"/>
    <cellStyle name="Normal 2 2 2 30 3 3 2" xfId="28485"/>
    <cellStyle name="Normal 2 2 2 30 3 4" xfId="1915"/>
    <cellStyle name="Normal 2 2 2 30 3 4 2" xfId="28486"/>
    <cellStyle name="Normal 2 2 2 30 3 5" xfId="1916"/>
    <cellStyle name="Normal 2 2 2 30 3 5 2" xfId="28487"/>
    <cellStyle name="Normal 2 2 2 30 3 6" xfId="28488"/>
    <cellStyle name="Normal 2 2 2 30 3 6 2" xfId="28489"/>
    <cellStyle name="Normal 2 2 2 30 3 7" xfId="28490"/>
    <cellStyle name="Normal 2 2 2 30 4" xfId="1917"/>
    <cellStyle name="Normal 2 2 2 30 4 2" xfId="1918"/>
    <cellStyle name="Normal 2 2 2 30 4 2 2" xfId="28491"/>
    <cellStyle name="Normal 2 2 2 30 4 3" xfId="1919"/>
    <cellStyle name="Normal 2 2 2 30 4 3 2" xfId="28492"/>
    <cellStyle name="Normal 2 2 2 30 4 4" xfId="28493"/>
    <cellStyle name="Normal 2 2 2 30 5" xfId="1920"/>
    <cellStyle name="Normal 2 2 2 30 5 2" xfId="1921"/>
    <cellStyle name="Normal 2 2 2 30 5 2 2" xfId="28494"/>
    <cellStyle name="Normal 2 2 2 30 5 3" xfId="28495"/>
    <cellStyle name="Normal 2 2 2 30 6" xfId="1922"/>
    <cellStyle name="Normal 2 2 2 30 6 2" xfId="28496"/>
    <cellStyle name="Normal 2 2 2 30 7" xfId="1923"/>
    <cellStyle name="Normal 2 2 2 30 7 2" xfId="28497"/>
    <cellStyle name="Normal 2 2 2 30 8" xfId="28498"/>
    <cellStyle name="Normal 2 2 2 30 8 2" xfId="28499"/>
    <cellStyle name="Normal 2 2 2 30 9" xfId="28500"/>
    <cellStyle name="Normal 2 2 2 31" xfId="1924"/>
    <cellStyle name="Normal 2 2 2 31 10" xfId="28501"/>
    <cellStyle name="Normal 2 2 2 31 2" xfId="1925"/>
    <cellStyle name="Normal 2 2 2 31 2 2" xfId="1926"/>
    <cellStyle name="Normal 2 2 2 31 2 2 2" xfId="1927"/>
    <cellStyle name="Normal 2 2 2 31 2 2 2 2" xfId="28502"/>
    <cellStyle name="Normal 2 2 2 31 2 2 3" xfId="1928"/>
    <cellStyle name="Normal 2 2 2 31 2 2 3 2" xfId="28503"/>
    <cellStyle name="Normal 2 2 2 31 2 2 4" xfId="28504"/>
    <cellStyle name="Normal 2 2 2 31 2 3" xfId="1929"/>
    <cellStyle name="Normal 2 2 2 31 2 3 2" xfId="28505"/>
    <cellStyle name="Normal 2 2 2 31 2 4" xfId="1930"/>
    <cellStyle name="Normal 2 2 2 31 2 4 2" xfId="28506"/>
    <cellStyle name="Normal 2 2 2 31 2 5" xfId="1931"/>
    <cellStyle name="Normal 2 2 2 31 2 5 2" xfId="28507"/>
    <cellStyle name="Normal 2 2 2 31 2 6" xfId="28508"/>
    <cellStyle name="Normal 2 2 2 31 2 6 2" xfId="28509"/>
    <cellStyle name="Normal 2 2 2 31 2 7" xfId="28510"/>
    <cellStyle name="Normal 2 2 2 31 3" xfId="1932"/>
    <cellStyle name="Normal 2 2 2 31 3 2" xfId="1933"/>
    <cellStyle name="Normal 2 2 2 31 3 2 2" xfId="28511"/>
    <cellStyle name="Normal 2 2 2 31 3 3" xfId="1934"/>
    <cellStyle name="Normal 2 2 2 31 3 3 2" xfId="28512"/>
    <cellStyle name="Normal 2 2 2 31 3 4" xfId="28513"/>
    <cellStyle name="Normal 2 2 2 31 4" xfId="1935"/>
    <cellStyle name="Normal 2 2 2 31 4 2" xfId="1936"/>
    <cellStyle name="Normal 2 2 2 31 4 2 2" xfId="28514"/>
    <cellStyle name="Normal 2 2 2 31 4 3" xfId="28515"/>
    <cellStyle name="Normal 2 2 2 31 5" xfId="1937"/>
    <cellStyle name="Normal 2 2 2 31 5 2" xfId="28516"/>
    <cellStyle name="Normal 2 2 2 31 6" xfId="1938"/>
    <cellStyle name="Normal 2 2 2 31 6 2" xfId="28517"/>
    <cellStyle name="Normal 2 2 2 31 7" xfId="28518"/>
    <cellStyle name="Normal 2 2 2 31 7 2" xfId="28519"/>
    <cellStyle name="Normal 2 2 2 31 8" xfId="28520"/>
    <cellStyle name="Normal 2 2 2 31 9" xfId="28521"/>
    <cellStyle name="Normal 2 2 2 32" xfId="1939"/>
    <cellStyle name="Normal 2 2 2 32 2" xfId="1940"/>
    <cellStyle name="Normal 2 2 2 32 2 2" xfId="1941"/>
    <cellStyle name="Normal 2 2 2 32 2 2 2" xfId="28522"/>
    <cellStyle name="Normal 2 2 2 32 2 3" xfId="1942"/>
    <cellStyle name="Normal 2 2 2 32 2 3 2" xfId="28523"/>
    <cellStyle name="Normal 2 2 2 32 2 4" xfId="28524"/>
    <cellStyle name="Normal 2 2 2 32 3" xfId="1943"/>
    <cellStyle name="Normal 2 2 2 32 3 2" xfId="28525"/>
    <cellStyle name="Normal 2 2 2 32 4" xfId="1944"/>
    <cellStyle name="Normal 2 2 2 32 4 2" xfId="28526"/>
    <cellStyle name="Normal 2 2 2 32 5" xfId="1945"/>
    <cellStyle name="Normal 2 2 2 32 5 2" xfId="28527"/>
    <cellStyle name="Normal 2 2 2 32 6" xfId="28528"/>
    <cellStyle name="Normal 2 2 2 32 6 2" xfId="28529"/>
    <cellStyle name="Normal 2 2 2 32 7" xfId="28530"/>
    <cellStyle name="Normal 2 2 2 33" xfId="1946"/>
    <cellStyle name="Normal 2 2 2 33 2" xfId="1947"/>
    <cellStyle name="Normal 2 2 2 33 2 2" xfId="28531"/>
    <cellStyle name="Normal 2 2 2 33 3" xfId="1948"/>
    <cellStyle name="Normal 2 2 2 33 3 2" xfId="28532"/>
    <cellStyle name="Normal 2 2 2 33 4" xfId="28533"/>
    <cellStyle name="Normal 2 2 2 34" xfId="1949"/>
    <cellStyle name="Normal 2 2 2 34 2" xfId="1950"/>
    <cellStyle name="Normal 2 2 2 34 2 2" xfId="28534"/>
    <cellStyle name="Normal 2 2 2 34 3" xfId="28535"/>
    <cellStyle name="Normal 2 2 2 35" xfId="1951"/>
    <cellStyle name="Normal 2 2 2 35 2" xfId="28536"/>
    <cellStyle name="Normal 2 2 2 36" xfId="1952"/>
    <cellStyle name="Normal 2 2 2 36 2" xfId="28537"/>
    <cellStyle name="Normal 2 2 2 37" xfId="28538"/>
    <cellStyle name="Normal 2 2 2 37 2" xfId="28539"/>
    <cellStyle name="Normal 2 2 2 38" xfId="28540"/>
    <cellStyle name="Normal 2 2 2 39" xfId="28541"/>
    <cellStyle name="Normal 2 2 2 4" xfId="1953"/>
    <cellStyle name="Normal 2 2 2 4 10" xfId="28542"/>
    <cellStyle name="Normal 2 2 2 4 11" xfId="28543"/>
    <cellStyle name="Normal 2 2 2 4 2" xfId="1954"/>
    <cellStyle name="Normal 2 2 2 4 2 10" xfId="28544"/>
    <cellStyle name="Normal 2 2 2 4 2 2" xfId="1955"/>
    <cellStyle name="Normal 2 2 2 4 2 2 2" xfId="1956"/>
    <cellStyle name="Normal 2 2 2 4 2 2 2 2" xfId="1957"/>
    <cellStyle name="Normal 2 2 2 4 2 2 2 2 2" xfId="28545"/>
    <cellStyle name="Normal 2 2 2 4 2 2 2 3" xfId="1958"/>
    <cellStyle name="Normal 2 2 2 4 2 2 2 3 2" xfId="28546"/>
    <cellStyle name="Normal 2 2 2 4 2 2 2 4" xfId="28547"/>
    <cellStyle name="Normal 2 2 2 4 2 2 3" xfId="1959"/>
    <cellStyle name="Normal 2 2 2 4 2 2 3 2" xfId="28548"/>
    <cellStyle name="Normal 2 2 2 4 2 2 4" xfId="1960"/>
    <cellStyle name="Normal 2 2 2 4 2 2 4 2" xfId="28549"/>
    <cellStyle name="Normal 2 2 2 4 2 2 5" xfId="1961"/>
    <cellStyle name="Normal 2 2 2 4 2 2 5 2" xfId="28550"/>
    <cellStyle name="Normal 2 2 2 4 2 2 6" xfId="28551"/>
    <cellStyle name="Normal 2 2 2 4 2 2 6 2" xfId="28552"/>
    <cellStyle name="Normal 2 2 2 4 2 2 7" xfId="28553"/>
    <cellStyle name="Normal 2 2 2 4 2 3" xfId="1962"/>
    <cellStyle name="Normal 2 2 2 4 2 3 2" xfId="1963"/>
    <cellStyle name="Normal 2 2 2 4 2 3 2 2" xfId="28554"/>
    <cellStyle name="Normal 2 2 2 4 2 3 3" xfId="1964"/>
    <cellStyle name="Normal 2 2 2 4 2 3 3 2" xfId="28555"/>
    <cellStyle name="Normal 2 2 2 4 2 3 4" xfId="28556"/>
    <cellStyle name="Normal 2 2 2 4 2 4" xfId="1965"/>
    <cellStyle name="Normal 2 2 2 4 2 4 2" xfId="1966"/>
    <cellStyle name="Normal 2 2 2 4 2 4 2 2" xfId="28557"/>
    <cellStyle name="Normal 2 2 2 4 2 4 3" xfId="28558"/>
    <cellStyle name="Normal 2 2 2 4 2 5" xfId="1967"/>
    <cellStyle name="Normal 2 2 2 4 2 5 2" xfId="28559"/>
    <cellStyle name="Normal 2 2 2 4 2 6" xfId="1968"/>
    <cellStyle name="Normal 2 2 2 4 2 6 2" xfId="28560"/>
    <cellStyle name="Normal 2 2 2 4 2 7" xfId="28561"/>
    <cellStyle name="Normal 2 2 2 4 2 7 2" xfId="28562"/>
    <cellStyle name="Normal 2 2 2 4 2 8" xfId="28563"/>
    <cellStyle name="Normal 2 2 2 4 2 9" xfId="28564"/>
    <cellStyle name="Normal 2 2 2 4 3" xfId="1969"/>
    <cellStyle name="Normal 2 2 2 4 3 2" xfId="1970"/>
    <cellStyle name="Normal 2 2 2 4 3 2 2" xfId="1971"/>
    <cellStyle name="Normal 2 2 2 4 3 2 2 2" xfId="28565"/>
    <cellStyle name="Normal 2 2 2 4 3 2 3" xfId="1972"/>
    <cellStyle name="Normal 2 2 2 4 3 2 3 2" xfId="28566"/>
    <cellStyle name="Normal 2 2 2 4 3 2 4" xfId="28567"/>
    <cellStyle name="Normal 2 2 2 4 3 3" xfId="1973"/>
    <cellStyle name="Normal 2 2 2 4 3 3 2" xfId="28568"/>
    <cellStyle name="Normal 2 2 2 4 3 4" xfId="1974"/>
    <cellStyle name="Normal 2 2 2 4 3 4 2" xfId="28569"/>
    <cellStyle name="Normal 2 2 2 4 3 5" xfId="1975"/>
    <cellStyle name="Normal 2 2 2 4 3 5 2" xfId="28570"/>
    <cellStyle name="Normal 2 2 2 4 3 6" xfId="28571"/>
    <cellStyle name="Normal 2 2 2 4 3 6 2" xfId="28572"/>
    <cellStyle name="Normal 2 2 2 4 3 7" xfId="28573"/>
    <cellStyle name="Normal 2 2 2 4 4" xfId="1976"/>
    <cellStyle name="Normal 2 2 2 4 4 2" xfId="1977"/>
    <cellStyle name="Normal 2 2 2 4 4 2 2" xfId="28574"/>
    <cellStyle name="Normal 2 2 2 4 4 3" xfId="1978"/>
    <cellStyle name="Normal 2 2 2 4 4 3 2" xfId="28575"/>
    <cellStyle name="Normal 2 2 2 4 4 4" xfId="28576"/>
    <cellStyle name="Normal 2 2 2 4 5" xfId="1979"/>
    <cellStyle name="Normal 2 2 2 4 5 2" xfId="1980"/>
    <cellStyle name="Normal 2 2 2 4 5 2 2" xfId="28577"/>
    <cellStyle name="Normal 2 2 2 4 5 3" xfId="28578"/>
    <cellStyle name="Normal 2 2 2 4 6" xfId="1981"/>
    <cellStyle name="Normal 2 2 2 4 6 2" xfId="28579"/>
    <cellStyle name="Normal 2 2 2 4 7" xfId="1982"/>
    <cellStyle name="Normal 2 2 2 4 7 2" xfId="28580"/>
    <cellStyle name="Normal 2 2 2 4 8" xfId="28581"/>
    <cellStyle name="Normal 2 2 2 4 8 2" xfId="28582"/>
    <cellStyle name="Normal 2 2 2 4 9" xfId="28583"/>
    <cellStyle name="Normal 2 2 2 40" xfId="28584"/>
    <cellStyle name="Normal 2 2 2 5" xfId="1983"/>
    <cellStyle name="Normal 2 2 2 5 10" xfId="28585"/>
    <cellStyle name="Normal 2 2 2 5 11" xfId="28586"/>
    <cellStyle name="Normal 2 2 2 5 2" xfId="1984"/>
    <cellStyle name="Normal 2 2 2 5 2 10" xfId="28587"/>
    <cellStyle name="Normal 2 2 2 5 2 2" xfId="1985"/>
    <cellStyle name="Normal 2 2 2 5 2 2 2" xfId="1986"/>
    <cellStyle name="Normal 2 2 2 5 2 2 2 2" xfId="1987"/>
    <cellStyle name="Normal 2 2 2 5 2 2 2 2 2" xfId="28588"/>
    <cellStyle name="Normal 2 2 2 5 2 2 2 3" xfId="1988"/>
    <cellStyle name="Normal 2 2 2 5 2 2 2 3 2" xfId="28589"/>
    <cellStyle name="Normal 2 2 2 5 2 2 2 4" xfId="28590"/>
    <cellStyle name="Normal 2 2 2 5 2 2 3" xfId="1989"/>
    <cellStyle name="Normal 2 2 2 5 2 2 3 2" xfId="28591"/>
    <cellStyle name="Normal 2 2 2 5 2 2 4" xfId="1990"/>
    <cellStyle name="Normal 2 2 2 5 2 2 4 2" xfId="28592"/>
    <cellStyle name="Normal 2 2 2 5 2 2 5" xfId="1991"/>
    <cellStyle name="Normal 2 2 2 5 2 2 5 2" xfId="28593"/>
    <cellStyle name="Normal 2 2 2 5 2 2 6" xfId="28594"/>
    <cellStyle name="Normal 2 2 2 5 2 2 6 2" xfId="28595"/>
    <cellStyle name="Normal 2 2 2 5 2 2 7" xfId="28596"/>
    <cellStyle name="Normal 2 2 2 5 2 3" xfId="1992"/>
    <cellStyle name="Normal 2 2 2 5 2 3 2" xfId="1993"/>
    <cellStyle name="Normal 2 2 2 5 2 3 2 2" xfId="28597"/>
    <cellStyle name="Normal 2 2 2 5 2 3 3" xfId="1994"/>
    <cellStyle name="Normal 2 2 2 5 2 3 3 2" xfId="28598"/>
    <cellStyle name="Normal 2 2 2 5 2 3 4" xfId="28599"/>
    <cellStyle name="Normal 2 2 2 5 2 4" xfId="1995"/>
    <cellStyle name="Normal 2 2 2 5 2 4 2" xfId="1996"/>
    <cellStyle name="Normal 2 2 2 5 2 4 2 2" xfId="28600"/>
    <cellStyle name="Normal 2 2 2 5 2 4 3" xfId="28601"/>
    <cellStyle name="Normal 2 2 2 5 2 5" xfId="1997"/>
    <cellStyle name="Normal 2 2 2 5 2 5 2" xfId="28602"/>
    <cellStyle name="Normal 2 2 2 5 2 6" xfId="1998"/>
    <cellStyle name="Normal 2 2 2 5 2 6 2" xfId="28603"/>
    <cellStyle name="Normal 2 2 2 5 2 7" xfId="28604"/>
    <cellStyle name="Normal 2 2 2 5 2 7 2" xfId="28605"/>
    <cellStyle name="Normal 2 2 2 5 2 8" xfId="28606"/>
    <cellStyle name="Normal 2 2 2 5 2 9" xfId="28607"/>
    <cellStyle name="Normal 2 2 2 5 3" xfId="1999"/>
    <cellStyle name="Normal 2 2 2 5 3 2" xfId="2000"/>
    <cellStyle name="Normal 2 2 2 5 3 2 2" xfId="2001"/>
    <cellStyle name="Normal 2 2 2 5 3 2 2 2" xfId="28608"/>
    <cellStyle name="Normal 2 2 2 5 3 2 3" xfId="2002"/>
    <cellStyle name="Normal 2 2 2 5 3 2 3 2" xfId="28609"/>
    <cellStyle name="Normal 2 2 2 5 3 2 4" xfId="28610"/>
    <cellStyle name="Normal 2 2 2 5 3 3" xfId="2003"/>
    <cellStyle name="Normal 2 2 2 5 3 3 2" xfId="28611"/>
    <cellStyle name="Normal 2 2 2 5 3 4" xfId="2004"/>
    <cellStyle name="Normal 2 2 2 5 3 4 2" xfId="28612"/>
    <cellStyle name="Normal 2 2 2 5 3 5" xfId="2005"/>
    <cellStyle name="Normal 2 2 2 5 3 5 2" xfId="28613"/>
    <cellStyle name="Normal 2 2 2 5 3 6" xfId="28614"/>
    <cellStyle name="Normal 2 2 2 5 3 6 2" xfId="28615"/>
    <cellStyle name="Normal 2 2 2 5 3 7" xfId="28616"/>
    <cellStyle name="Normal 2 2 2 5 4" xfId="2006"/>
    <cellStyle name="Normal 2 2 2 5 4 2" xfId="2007"/>
    <cellStyle name="Normal 2 2 2 5 4 2 2" xfId="28617"/>
    <cellStyle name="Normal 2 2 2 5 4 3" xfId="2008"/>
    <cellStyle name="Normal 2 2 2 5 4 3 2" xfId="28618"/>
    <cellStyle name="Normal 2 2 2 5 4 4" xfId="28619"/>
    <cellStyle name="Normal 2 2 2 5 5" xfId="2009"/>
    <cellStyle name="Normal 2 2 2 5 5 2" xfId="2010"/>
    <cellStyle name="Normal 2 2 2 5 5 2 2" xfId="28620"/>
    <cellStyle name="Normal 2 2 2 5 5 3" xfId="28621"/>
    <cellStyle name="Normal 2 2 2 5 6" xfId="2011"/>
    <cellStyle name="Normal 2 2 2 5 6 2" xfId="28622"/>
    <cellStyle name="Normal 2 2 2 5 7" xfId="2012"/>
    <cellStyle name="Normal 2 2 2 5 7 2" xfId="28623"/>
    <cellStyle name="Normal 2 2 2 5 8" xfId="28624"/>
    <cellStyle name="Normal 2 2 2 5 8 2" xfId="28625"/>
    <cellStyle name="Normal 2 2 2 5 9" xfId="28626"/>
    <cellStyle name="Normal 2 2 2 6" xfId="2013"/>
    <cellStyle name="Normal 2 2 2 6 10" xfId="28627"/>
    <cellStyle name="Normal 2 2 2 6 11" xfId="28628"/>
    <cellStyle name="Normal 2 2 2 6 2" xfId="2014"/>
    <cellStyle name="Normal 2 2 2 6 2 10" xfId="28629"/>
    <cellStyle name="Normal 2 2 2 6 2 2" xfId="2015"/>
    <cellStyle name="Normal 2 2 2 6 2 2 2" xfId="2016"/>
    <cellStyle name="Normal 2 2 2 6 2 2 2 2" xfId="2017"/>
    <cellStyle name="Normal 2 2 2 6 2 2 2 2 2" xfId="28630"/>
    <cellStyle name="Normal 2 2 2 6 2 2 2 3" xfId="2018"/>
    <cellStyle name="Normal 2 2 2 6 2 2 2 3 2" xfId="28631"/>
    <cellStyle name="Normal 2 2 2 6 2 2 2 4" xfId="28632"/>
    <cellStyle name="Normal 2 2 2 6 2 2 3" xfId="2019"/>
    <cellStyle name="Normal 2 2 2 6 2 2 3 2" xfId="28633"/>
    <cellStyle name="Normal 2 2 2 6 2 2 4" xfId="2020"/>
    <cellStyle name="Normal 2 2 2 6 2 2 4 2" xfId="28634"/>
    <cellStyle name="Normal 2 2 2 6 2 2 5" xfId="2021"/>
    <cellStyle name="Normal 2 2 2 6 2 2 5 2" xfId="28635"/>
    <cellStyle name="Normal 2 2 2 6 2 2 6" xfId="28636"/>
    <cellStyle name="Normal 2 2 2 6 2 2 6 2" xfId="28637"/>
    <cellStyle name="Normal 2 2 2 6 2 2 7" xfId="28638"/>
    <cellStyle name="Normal 2 2 2 6 2 3" xfId="2022"/>
    <cellStyle name="Normal 2 2 2 6 2 3 2" xfId="2023"/>
    <cellStyle name="Normal 2 2 2 6 2 3 2 2" xfId="28639"/>
    <cellStyle name="Normal 2 2 2 6 2 3 3" xfId="2024"/>
    <cellStyle name="Normal 2 2 2 6 2 3 3 2" xfId="28640"/>
    <cellStyle name="Normal 2 2 2 6 2 3 4" xfId="28641"/>
    <cellStyle name="Normal 2 2 2 6 2 4" xfId="2025"/>
    <cellStyle name="Normal 2 2 2 6 2 4 2" xfId="2026"/>
    <cellStyle name="Normal 2 2 2 6 2 4 2 2" xfId="28642"/>
    <cellStyle name="Normal 2 2 2 6 2 4 3" xfId="28643"/>
    <cellStyle name="Normal 2 2 2 6 2 5" xfId="2027"/>
    <cellStyle name="Normal 2 2 2 6 2 5 2" xfId="28644"/>
    <cellStyle name="Normal 2 2 2 6 2 6" xfId="2028"/>
    <cellStyle name="Normal 2 2 2 6 2 6 2" xfId="28645"/>
    <cellStyle name="Normal 2 2 2 6 2 7" xfId="28646"/>
    <cellStyle name="Normal 2 2 2 6 2 7 2" xfId="28647"/>
    <cellStyle name="Normal 2 2 2 6 2 8" xfId="28648"/>
    <cellStyle name="Normal 2 2 2 6 2 9" xfId="28649"/>
    <cellStyle name="Normal 2 2 2 6 3" xfId="2029"/>
    <cellStyle name="Normal 2 2 2 6 3 2" xfId="2030"/>
    <cellStyle name="Normal 2 2 2 6 3 2 2" xfId="2031"/>
    <cellStyle name="Normal 2 2 2 6 3 2 2 2" xfId="28650"/>
    <cellStyle name="Normal 2 2 2 6 3 2 3" xfId="2032"/>
    <cellStyle name="Normal 2 2 2 6 3 2 3 2" xfId="28651"/>
    <cellStyle name="Normal 2 2 2 6 3 2 4" xfId="28652"/>
    <cellStyle name="Normal 2 2 2 6 3 3" xfId="2033"/>
    <cellStyle name="Normal 2 2 2 6 3 3 2" xfId="28653"/>
    <cellStyle name="Normal 2 2 2 6 3 4" xfId="2034"/>
    <cellStyle name="Normal 2 2 2 6 3 4 2" xfId="28654"/>
    <cellStyle name="Normal 2 2 2 6 3 5" xfId="2035"/>
    <cellStyle name="Normal 2 2 2 6 3 5 2" xfId="28655"/>
    <cellStyle name="Normal 2 2 2 6 3 6" xfId="28656"/>
    <cellStyle name="Normal 2 2 2 6 3 6 2" xfId="28657"/>
    <cellStyle name="Normal 2 2 2 6 3 7" xfId="28658"/>
    <cellStyle name="Normal 2 2 2 6 4" xfId="2036"/>
    <cellStyle name="Normal 2 2 2 6 4 2" xfId="2037"/>
    <cellStyle name="Normal 2 2 2 6 4 2 2" xfId="28659"/>
    <cellStyle name="Normal 2 2 2 6 4 3" xfId="2038"/>
    <cellStyle name="Normal 2 2 2 6 4 3 2" xfId="28660"/>
    <cellStyle name="Normal 2 2 2 6 4 4" xfId="28661"/>
    <cellStyle name="Normal 2 2 2 6 5" xfId="2039"/>
    <cellStyle name="Normal 2 2 2 6 5 2" xfId="2040"/>
    <cellStyle name="Normal 2 2 2 6 5 2 2" xfId="28662"/>
    <cellStyle name="Normal 2 2 2 6 5 3" xfId="28663"/>
    <cellStyle name="Normal 2 2 2 6 6" xfId="2041"/>
    <cellStyle name="Normal 2 2 2 6 6 2" xfId="28664"/>
    <cellStyle name="Normal 2 2 2 6 7" xfId="2042"/>
    <cellStyle name="Normal 2 2 2 6 7 2" xfId="28665"/>
    <cellStyle name="Normal 2 2 2 6 8" xfId="28666"/>
    <cellStyle name="Normal 2 2 2 6 8 2" xfId="28667"/>
    <cellStyle name="Normal 2 2 2 6 9" xfId="28668"/>
    <cellStyle name="Normal 2 2 2 7" xfId="2043"/>
    <cellStyle name="Normal 2 2 2 7 10" xfId="28669"/>
    <cellStyle name="Normal 2 2 2 7 11" xfId="28670"/>
    <cellStyle name="Normal 2 2 2 7 2" xfId="2044"/>
    <cellStyle name="Normal 2 2 2 7 2 10" xfId="28671"/>
    <cellStyle name="Normal 2 2 2 7 2 2" xfId="2045"/>
    <cellStyle name="Normal 2 2 2 7 2 2 2" xfId="2046"/>
    <cellStyle name="Normal 2 2 2 7 2 2 2 2" xfId="2047"/>
    <cellStyle name="Normal 2 2 2 7 2 2 2 2 2" xfId="28672"/>
    <cellStyle name="Normal 2 2 2 7 2 2 2 3" xfId="2048"/>
    <cellStyle name="Normal 2 2 2 7 2 2 2 3 2" xfId="28673"/>
    <cellStyle name="Normal 2 2 2 7 2 2 2 4" xfId="28674"/>
    <cellStyle name="Normal 2 2 2 7 2 2 3" xfId="2049"/>
    <cellStyle name="Normal 2 2 2 7 2 2 3 2" xfId="28675"/>
    <cellStyle name="Normal 2 2 2 7 2 2 4" xfId="2050"/>
    <cellStyle name="Normal 2 2 2 7 2 2 4 2" xfId="28676"/>
    <cellStyle name="Normal 2 2 2 7 2 2 5" xfId="2051"/>
    <cellStyle name="Normal 2 2 2 7 2 2 5 2" xfId="28677"/>
    <cellStyle name="Normal 2 2 2 7 2 2 6" xfId="28678"/>
    <cellStyle name="Normal 2 2 2 7 2 2 6 2" xfId="28679"/>
    <cellStyle name="Normal 2 2 2 7 2 2 7" xfId="28680"/>
    <cellStyle name="Normal 2 2 2 7 2 3" xfId="2052"/>
    <cellStyle name="Normal 2 2 2 7 2 3 2" xfId="2053"/>
    <cellStyle name="Normal 2 2 2 7 2 3 2 2" xfId="28681"/>
    <cellStyle name="Normal 2 2 2 7 2 3 3" xfId="2054"/>
    <cellStyle name="Normal 2 2 2 7 2 3 3 2" xfId="28682"/>
    <cellStyle name="Normal 2 2 2 7 2 3 4" xfId="28683"/>
    <cellStyle name="Normal 2 2 2 7 2 4" xfId="2055"/>
    <cellStyle name="Normal 2 2 2 7 2 4 2" xfId="2056"/>
    <cellStyle name="Normal 2 2 2 7 2 4 2 2" xfId="28684"/>
    <cellStyle name="Normal 2 2 2 7 2 4 3" xfId="28685"/>
    <cellStyle name="Normal 2 2 2 7 2 5" xfId="2057"/>
    <cellStyle name="Normal 2 2 2 7 2 5 2" xfId="28686"/>
    <cellStyle name="Normal 2 2 2 7 2 6" xfId="2058"/>
    <cellStyle name="Normal 2 2 2 7 2 6 2" xfId="28687"/>
    <cellStyle name="Normal 2 2 2 7 2 7" xfId="28688"/>
    <cellStyle name="Normal 2 2 2 7 2 7 2" xfId="28689"/>
    <cellStyle name="Normal 2 2 2 7 2 8" xfId="28690"/>
    <cellStyle name="Normal 2 2 2 7 2 9" xfId="28691"/>
    <cellStyle name="Normal 2 2 2 7 3" xfId="2059"/>
    <cellStyle name="Normal 2 2 2 7 3 2" xfId="2060"/>
    <cellStyle name="Normal 2 2 2 7 3 2 2" xfId="2061"/>
    <cellStyle name="Normal 2 2 2 7 3 2 2 2" xfId="28692"/>
    <cellStyle name="Normal 2 2 2 7 3 2 3" xfId="2062"/>
    <cellStyle name="Normal 2 2 2 7 3 2 3 2" xfId="28693"/>
    <cellStyle name="Normal 2 2 2 7 3 2 4" xfId="28694"/>
    <cellStyle name="Normal 2 2 2 7 3 3" xfId="2063"/>
    <cellStyle name="Normal 2 2 2 7 3 3 2" xfId="28695"/>
    <cellStyle name="Normal 2 2 2 7 3 4" xfId="2064"/>
    <cellStyle name="Normal 2 2 2 7 3 4 2" xfId="28696"/>
    <cellStyle name="Normal 2 2 2 7 3 5" xfId="2065"/>
    <cellStyle name="Normal 2 2 2 7 3 5 2" xfId="28697"/>
    <cellStyle name="Normal 2 2 2 7 3 6" xfId="28698"/>
    <cellStyle name="Normal 2 2 2 7 3 6 2" xfId="28699"/>
    <cellStyle name="Normal 2 2 2 7 3 7" xfId="28700"/>
    <cellStyle name="Normal 2 2 2 7 4" xfId="2066"/>
    <cellStyle name="Normal 2 2 2 7 4 2" xfId="2067"/>
    <cellStyle name="Normal 2 2 2 7 4 2 2" xfId="28701"/>
    <cellStyle name="Normal 2 2 2 7 4 3" xfId="2068"/>
    <cellStyle name="Normal 2 2 2 7 4 3 2" xfId="28702"/>
    <cellStyle name="Normal 2 2 2 7 4 4" xfId="28703"/>
    <cellStyle name="Normal 2 2 2 7 5" xfId="2069"/>
    <cellStyle name="Normal 2 2 2 7 5 2" xfId="2070"/>
    <cellStyle name="Normal 2 2 2 7 5 2 2" xfId="28704"/>
    <cellStyle name="Normal 2 2 2 7 5 3" xfId="28705"/>
    <cellStyle name="Normal 2 2 2 7 6" xfId="2071"/>
    <cellStyle name="Normal 2 2 2 7 6 2" xfId="28706"/>
    <cellStyle name="Normal 2 2 2 7 7" xfId="2072"/>
    <cellStyle name="Normal 2 2 2 7 7 2" xfId="28707"/>
    <cellStyle name="Normal 2 2 2 7 8" xfId="28708"/>
    <cellStyle name="Normal 2 2 2 7 8 2" xfId="28709"/>
    <cellStyle name="Normal 2 2 2 7 9" xfId="28710"/>
    <cellStyle name="Normal 2 2 2 8" xfId="2073"/>
    <cellStyle name="Normal 2 2 2 8 10" xfId="28711"/>
    <cellStyle name="Normal 2 2 2 8 11" xfId="28712"/>
    <cellStyle name="Normal 2 2 2 8 2" xfId="2074"/>
    <cellStyle name="Normal 2 2 2 8 2 10" xfId="28713"/>
    <cellStyle name="Normal 2 2 2 8 2 2" xfId="2075"/>
    <cellStyle name="Normal 2 2 2 8 2 2 2" xfId="2076"/>
    <cellStyle name="Normal 2 2 2 8 2 2 2 2" xfId="2077"/>
    <cellStyle name="Normal 2 2 2 8 2 2 2 2 2" xfId="28714"/>
    <cellStyle name="Normal 2 2 2 8 2 2 2 3" xfId="2078"/>
    <cellStyle name="Normal 2 2 2 8 2 2 2 3 2" xfId="28715"/>
    <cellStyle name="Normal 2 2 2 8 2 2 2 4" xfId="28716"/>
    <cellStyle name="Normal 2 2 2 8 2 2 3" xfId="2079"/>
    <cellStyle name="Normal 2 2 2 8 2 2 3 2" xfId="28717"/>
    <cellStyle name="Normal 2 2 2 8 2 2 4" xfId="2080"/>
    <cellStyle name="Normal 2 2 2 8 2 2 4 2" xfId="28718"/>
    <cellStyle name="Normal 2 2 2 8 2 2 5" xfId="2081"/>
    <cellStyle name="Normal 2 2 2 8 2 2 5 2" xfId="28719"/>
    <cellStyle name="Normal 2 2 2 8 2 2 6" xfId="28720"/>
    <cellStyle name="Normal 2 2 2 8 2 2 6 2" xfId="28721"/>
    <cellStyle name="Normal 2 2 2 8 2 2 7" xfId="28722"/>
    <cellStyle name="Normal 2 2 2 8 2 3" xfId="2082"/>
    <cellStyle name="Normal 2 2 2 8 2 3 2" xfId="2083"/>
    <cellStyle name="Normal 2 2 2 8 2 3 2 2" xfId="28723"/>
    <cellStyle name="Normal 2 2 2 8 2 3 3" xfId="2084"/>
    <cellStyle name="Normal 2 2 2 8 2 3 3 2" xfId="28724"/>
    <cellStyle name="Normal 2 2 2 8 2 3 4" xfId="28725"/>
    <cellStyle name="Normal 2 2 2 8 2 4" xfId="2085"/>
    <cellStyle name="Normal 2 2 2 8 2 4 2" xfId="2086"/>
    <cellStyle name="Normal 2 2 2 8 2 4 2 2" xfId="28726"/>
    <cellStyle name="Normal 2 2 2 8 2 4 3" xfId="28727"/>
    <cellStyle name="Normal 2 2 2 8 2 5" xfId="2087"/>
    <cellStyle name="Normal 2 2 2 8 2 5 2" xfId="28728"/>
    <cellStyle name="Normal 2 2 2 8 2 6" xfId="2088"/>
    <cellStyle name="Normal 2 2 2 8 2 6 2" xfId="28729"/>
    <cellStyle name="Normal 2 2 2 8 2 7" xfId="28730"/>
    <cellStyle name="Normal 2 2 2 8 2 7 2" xfId="28731"/>
    <cellStyle name="Normal 2 2 2 8 2 8" xfId="28732"/>
    <cellStyle name="Normal 2 2 2 8 2 9" xfId="28733"/>
    <cellStyle name="Normal 2 2 2 8 3" xfId="2089"/>
    <cellStyle name="Normal 2 2 2 8 3 2" xfId="2090"/>
    <cellStyle name="Normal 2 2 2 8 3 2 2" xfId="2091"/>
    <cellStyle name="Normal 2 2 2 8 3 2 2 2" xfId="28734"/>
    <cellStyle name="Normal 2 2 2 8 3 2 3" xfId="2092"/>
    <cellStyle name="Normal 2 2 2 8 3 2 3 2" xfId="28735"/>
    <cellStyle name="Normal 2 2 2 8 3 2 4" xfId="28736"/>
    <cellStyle name="Normal 2 2 2 8 3 3" xfId="2093"/>
    <cellStyle name="Normal 2 2 2 8 3 3 2" xfId="28737"/>
    <cellStyle name="Normal 2 2 2 8 3 4" xfId="2094"/>
    <cellStyle name="Normal 2 2 2 8 3 4 2" xfId="28738"/>
    <cellStyle name="Normal 2 2 2 8 3 5" xfId="2095"/>
    <cellStyle name="Normal 2 2 2 8 3 5 2" xfId="28739"/>
    <cellStyle name="Normal 2 2 2 8 3 6" xfId="28740"/>
    <cellStyle name="Normal 2 2 2 8 3 6 2" xfId="28741"/>
    <cellStyle name="Normal 2 2 2 8 3 7" xfId="28742"/>
    <cellStyle name="Normal 2 2 2 8 4" xfId="2096"/>
    <cellStyle name="Normal 2 2 2 8 4 2" xfId="2097"/>
    <cellStyle name="Normal 2 2 2 8 4 2 2" xfId="28743"/>
    <cellStyle name="Normal 2 2 2 8 4 3" xfId="2098"/>
    <cellStyle name="Normal 2 2 2 8 4 3 2" xfId="28744"/>
    <cellStyle name="Normal 2 2 2 8 4 4" xfId="28745"/>
    <cellStyle name="Normal 2 2 2 8 5" xfId="2099"/>
    <cellStyle name="Normal 2 2 2 8 5 2" xfId="2100"/>
    <cellStyle name="Normal 2 2 2 8 5 2 2" xfId="28746"/>
    <cellStyle name="Normal 2 2 2 8 5 3" xfId="28747"/>
    <cellStyle name="Normal 2 2 2 8 6" xfId="2101"/>
    <cellStyle name="Normal 2 2 2 8 6 2" xfId="28748"/>
    <cellStyle name="Normal 2 2 2 8 7" xfId="2102"/>
    <cellStyle name="Normal 2 2 2 8 7 2" xfId="28749"/>
    <cellStyle name="Normal 2 2 2 8 8" xfId="28750"/>
    <cellStyle name="Normal 2 2 2 8 8 2" xfId="28751"/>
    <cellStyle name="Normal 2 2 2 8 9" xfId="28752"/>
    <cellStyle name="Normal 2 2 2 9" xfId="2103"/>
    <cellStyle name="Normal 2 2 2 9 10" xfId="28753"/>
    <cellStyle name="Normal 2 2 2 9 11" xfId="28754"/>
    <cellStyle name="Normal 2 2 2 9 2" xfId="2104"/>
    <cellStyle name="Normal 2 2 2 9 2 10" xfId="28755"/>
    <cellStyle name="Normal 2 2 2 9 2 2" xfId="2105"/>
    <cellStyle name="Normal 2 2 2 9 2 2 2" xfId="2106"/>
    <cellStyle name="Normal 2 2 2 9 2 2 2 2" xfId="2107"/>
    <cellStyle name="Normal 2 2 2 9 2 2 2 2 2" xfId="28756"/>
    <cellStyle name="Normal 2 2 2 9 2 2 2 3" xfId="2108"/>
    <cellStyle name="Normal 2 2 2 9 2 2 2 3 2" xfId="28757"/>
    <cellStyle name="Normal 2 2 2 9 2 2 2 4" xfId="28758"/>
    <cellStyle name="Normal 2 2 2 9 2 2 3" xfId="2109"/>
    <cellStyle name="Normal 2 2 2 9 2 2 3 2" xfId="28759"/>
    <cellStyle name="Normal 2 2 2 9 2 2 4" xfId="2110"/>
    <cellStyle name="Normal 2 2 2 9 2 2 4 2" xfId="28760"/>
    <cellStyle name="Normal 2 2 2 9 2 2 5" xfId="2111"/>
    <cellStyle name="Normal 2 2 2 9 2 2 5 2" xfId="28761"/>
    <cellStyle name="Normal 2 2 2 9 2 2 6" xfId="28762"/>
    <cellStyle name="Normal 2 2 2 9 2 2 6 2" xfId="28763"/>
    <cellStyle name="Normal 2 2 2 9 2 2 7" xfId="28764"/>
    <cellStyle name="Normal 2 2 2 9 2 3" xfId="2112"/>
    <cellStyle name="Normal 2 2 2 9 2 3 2" xfId="2113"/>
    <cellStyle name="Normal 2 2 2 9 2 3 2 2" xfId="28765"/>
    <cellStyle name="Normal 2 2 2 9 2 3 3" xfId="2114"/>
    <cellStyle name="Normal 2 2 2 9 2 3 3 2" xfId="28766"/>
    <cellStyle name="Normal 2 2 2 9 2 3 4" xfId="28767"/>
    <cellStyle name="Normal 2 2 2 9 2 4" xfId="2115"/>
    <cellStyle name="Normal 2 2 2 9 2 4 2" xfId="2116"/>
    <cellStyle name="Normal 2 2 2 9 2 4 2 2" xfId="28768"/>
    <cellStyle name="Normal 2 2 2 9 2 4 3" xfId="28769"/>
    <cellStyle name="Normal 2 2 2 9 2 5" xfId="2117"/>
    <cellStyle name="Normal 2 2 2 9 2 5 2" xfId="28770"/>
    <cellStyle name="Normal 2 2 2 9 2 6" xfId="2118"/>
    <cellStyle name="Normal 2 2 2 9 2 6 2" xfId="28771"/>
    <cellStyle name="Normal 2 2 2 9 2 7" xfId="28772"/>
    <cellStyle name="Normal 2 2 2 9 2 7 2" xfId="28773"/>
    <cellStyle name="Normal 2 2 2 9 2 8" xfId="28774"/>
    <cellStyle name="Normal 2 2 2 9 2 9" xfId="28775"/>
    <cellStyle name="Normal 2 2 2 9 3" xfId="2119"/>
    <cellStyle name="Normal 2 2 2 9 3 2" xfId="2120"/>
    <cellStyle name="Normal 2 2 2 9 3 2 2" xfId="2121"/>
    <cellStyle name="Normal 2 2 2 9 3 2 2 2" xfId="28776"/>
    <cellStyle name="Normal 2 2 2 9 3 2 3" xfId="2122"/>
    <cellStyle name="Normal 2 2 2 9 3 2 3 2" xfId="28777"/>
    <cellStyle name="Normal 2 2 2 9 3 2 4" xfId="28778"/>
    <cellStyle name="Normal 2 2 2 9 3 3" xfId="2123"/>
    <cellStyle name="Normal 2 2 2 9 3 3 2" xfId="28779"/>
    <cellStyle name="Normal 2 2 2 9 3 4" xfId="2124"/>
    <cellStyle name="Normal 2 2 2 9 3 4 2" xfId="28780"/>
    <cellStyle name="Normal 2 2 2 9 3 5" xfId="2125"/>
    <cellStyle name="Normal 2 2 2 9 3 5 2" xfId="28781"/>
    <cellStyle name="Normal 2 2 2 9 3 6" xfId="28782"/>
    <cellStyle name="Normal 2 2 2 9 3 6 2" xfId="28783"/>
    <cellStyle name="Normal 2 2 2 9 3 7" xfId="28784"/>
    <cellStyle name="Normal 2 2 2 9 4" xfId="2126"/>
    <cellStyle name="Normal 2 2 2 9 4 2" xfId="2127"/>
    <cellStyle name="Normal 2 2 2 9 4 2 2" xfId="28785"/>
    <cellStyle name="Normal 2 2 2 9 4 3" xfId="2128"/>
    <cellStyle name="Normal 2 2 2 9 4 3 2" xfId="28786"/>
    <cellStyle name="Normal 2 2 2 9 4 4" xfId="28787"/>
    <cellStyle name="Normal 2 2 2 9 5" xfId="2129"/>
    <cellStyle name="Normal 2 2 2 9 5 2" xfId="2130"/>
    <cellStyle name="Normal 2 2 2 9 5 2 2" xfId="28788"/>
    <cellStyle name="Normal 2 2 2 9 5 3" xfId="28789"/>
    <cellStyle name="Normal 2 2 2 9 6" xfId="2131"/>
    <cellStyle name="Normal 2 2 2 9 6 2" xfId="28790"/>
    <cellStyle name="Normal 2 2 2 9 7" xfId="2132"/>
    <cellStyle name="Normal 2 2 2 9 7 2" xfId="28791"/>
    <cellStyle name="Normal 2 2 2 9 8" xfId="28792"/>
    <cellStyle name="Normal 2 2 2 9 8 2" xfId="28793"/>
    <cellStyle name="Normal 2 2 2 9 9" xfId="28794"/>
    <cellStyle name="Normal 2 2 20" xfId="2133"/>
    <cellStyle name="Normal 2 2 20 10" xfId="28795"/>
    <cellStyle name="Normal 2 2 20 11" xfId="28796"/>
    <cellStyle name="Normal 2 2 20 2" xfId="2134"/>
    <cellStyle name="Normal 2 2 20 2 10" xfId="28797"/>
    <cellStyle name="Normal 2 2 20 2 2" xfId="2135"/>
    <cellStyle name="Normal 2 2 20 2 2 2" xfId="2136"/>
    <cellStyle name="Normal 2 2 20 2 2 2 2" xfId="2137"/>
    <cellStyle name="Normal 2 2 20 2 2 2 2 2" xfId="28798"/>
    <cellStyle name="Normal 2 2 20 2 2 2 3" xfId="2138"/>
    <cellStyle name="Normal 2 2 20 2 2 2 3 2" xfId="28799"/>
    <cellStyle name="Normal 2 2 20 2 2 2 4" xfId="28800"/>
    <cellStyle name="Normal 2 2 20 2 2 3" xfId="2139"/>
    <cellStyle name="Normal 2 2 20 2 2 3 2" xfId="28801"/>
    <cellStyle name="Normal 2 2 20 2 2 4" xfId="2140"/>
    <cellStyle name="Normal 2 2 20 2 2 4 2" xfId="28802"/>
    <cellStyle name="Normal 2 2 20 2 2 5" xfId="2141"/>
    <cellStyle name="Normal 2 2 20 2 2 5 2" xfId="28803"/>
    <cellStyle name="Normal 2 2 20 2 2 6" xfId="28804"/>
    <cellStyle name="Normal 2 2 20 2 2 6 2" xfId="28805"/>
    <cellStyle name="Normal 2 2 20 2 2 7" xfId="28806"/>
    <cellStyle name="Normal 2 2 20 2 3" xfId="2142"/>
    <cellStyle name="Normal 2 2 20 2 3 2" xfId="2143"/>
    <cellStyle name="Normal 2 2 20 2 3 2 2" xfId="28807"/>
    <cellStyle name="Normal 2 2 20 2 3 3" xfId="2144"/>
    <cellStyle name="Normal 2 2 20 2 3 3 2" xfId="28808"/>
    <cellStyle name="Normal 2 2 20 2 3 4" xfId="28809"/>
    <cellStyle name="Normal 2 2 20 2 4" xfId="2145"/>
    <cellStyle name="Normal 2 2 20 2 4 2" xfId="2146"/>
    <cellStyle name="Normal 2 2 20 2 4 2 2" xfId="28810"/>
    <cellStyle name="Normal 2 2 20 2 4 3" xfId="28811"/>
    <cellStyle name="Normal 2 2 20 2 5" xfId="2147"/>
    <cellStyle name="Normal 2 2 20 2 5 2" xfId="28812"/>
    <cellStyle name="Normal 2 2 20 2 6" xfId="2148"/>
    <cellStyle name="Normal 2 2 20 2 6 2" xfId="28813"/>
    <cellStyle name="Normal 2 2 20 2 7" xfId="28814"/>
    <cellStyle name="Normal 2 2 20 2 7 2" xfId="28815"/>
    <cellStyle name="Normal 2 2 20 2 8" xfId="28816"/>
    <cellStyle name="Normal 2 2 20 2 9" xfId="28817"/>
    <cellStyle name="Normal 2 2 20 3" xfId="2149"/>
    <cellStyle name="Normal 2 2 20 3 2" xfId="2150"/>
    <cellStyle name="Normal 2 2 20 3 2 2" xfId="2151"/>
    <cellStyle name="Normal 2 2 20 3 2 2 2" xfId="28818"/>
    <cellStyle name="Normal 2 2 20 3 2 3" xfId="2152"/>
    <cellStyle name="Normal 2 2 20 3 2 3 2" xfId="28819"/>
    <cellStyle name="Normal 2 2 20 3 2 4" xfId="28820"/>
    <cellStyle name="Normal 2 2 20 3 3" xfId="2153"/>
    <cellStyle name="Normal 2 2 20 3 3 2" xfId="28821"/>
    <cellStyle name="Normal 2 2 20 3 4" xfId="2154"/>
    <cellStyle name="Normal 2 2 20 3 4 2" xfId="28822"/>
    <cellStyle name="Normal 2 2 20 3 5" xfId="2155"/>
    <cellStyle name="Normal 2 2 20 3 5 2" xfId="28823"/>
    <cellStyle name="Normal 2 2 20 3 6" xfId="28824"/>
    <cellStyle name="Normal 2 2 20 3 6 2" xfId="28825"/>
    <cellStyle name="Normal 2 2 20 3 7" xfId="28826"/>
    <cellStyle name="Normal 2 2 20 4" xfId="2156"/>
    <cellStyle name="Normal 2 2 20 4 2" xfId="2157"/>
    <cellStyle name="Normal 2 2 20 4 2 2" xfId="28827"/>
    <cellStyle name="Normal 2 2 20 4 3" xfId="2158"/>
    <cellStyle name="Normal 2 2 20 4 3 2" xfId="28828"/>
    <cellStyle name="Normal 2 2 20 4 4" xfId="28829"/>
    <cellStyle name="Normal 2 2 20 5" xfId="2159"/>
    <cellStyle name="Normal 2 2 20 5 2" xfId="2160"/>
    <cellStyle name="Normal 2 2 20 5 2 2" xfId="28830"/>
    <cellStyle name="Normal 2 2 20 5 3" xfId="28831"/>
    <cellStyle name="Normal 2 2 20 6" xfId="2161"/>
    <cellStyle name="Normal 2 2 20 6 2" xfId="28832"/>
    <cellStyle name="Normal 2 2 20 7" xfId="2162"/>
    <cellStyle name="Normal 2 2 20 7 2" xfId="28833"/>
    <cellStyle name="Normal 2 2 20 8" xfId="28834"/>
    <cellStyle name="Normal 2 2 20 8 2" xfId="28835"/>
    <cellStyle name="Normal 2 2 20 9" xfId="28836"/>
    <cellStyle name="Normal 2 2 21" xfId="2163"/>
    <cellStyle name="Normal 2 2 21 10" xfId="28837"/>
    <cellStyle name="Normal 2 2 21 11" xfId="28838"/>
    <cellStyle name="Normal 2 2 21 2" xfId="2164"/>
    <cellStyle name="Normal 2 2 21 2 10" xfId="28839"/>
    <cellStyle name="Normal 2 2 21 2 2" xfId="2165"/>
    <cellStyle name="Normal 2 2 21 2 2 2" xfId="2166"/>
    <cellStyle name="Normal 2 2 21 2 2 2 2" xfId="2167"/>
    <cellStyle name="Normal 2 2 21 2 2 2 2 2" xfId="28840"/>
    <cellStyle name="Normal 2 2 21 2 2 2 3" xfId="2168"/>
    <cellStyle name="Normal 2 2 21 2 2 2 3 2" xfId="28841"/>
    <cellStyle name="Normal 2 2 21 2 2 2 4" xfId="28842"/>
    <cellStyle name="Normal 2 2 21 2 2 3" xfId="2169"/>
    <cellStyle name="Normal 2 2 21 2 2 3 2" xfId="28843"/>
    <cellStyle name="Normal 2 2 21 2 2 4" xfId="2170"/>
    <cellStyle name="Normal 2 2 21 2 2 4 2" xfId="28844"/>
    <cellStyle name="Normal 2 2 21 2 2 5" xfId="2171"/>
    <cellStyle name="Normal 2 2 21 2 2 5 2" xfId="28845"/>
    <cellStyle name="Normal 2 2 21 2 2 6" xfId="28846"/>
    <cellStyle name="Normal 2 2 21 2 2 6 2" xfId="28847"/>
    <cellStyle name="Normal 2 2 21 2 2 7" xfId="28848"/>
    <cellStyle name="Normal 2 2 21 2 3" xfId="2172"/>
    <cellStyle name="Normal 2 2 21 2 3 2" xfId="2173"/>
    <cellStyle name="Normal 2 2 21 2 3 2 2" xfId="28849"/>
    <cellStyle name="Normal 2 2 21 2 3 3" xfId="2174"/>
    <cellStyle name="Normal 2 2 21 2 3 3 2" xfId="28850"/>
    <cellStyle name="Normal 2 2 21 2 3 4" xfId="28851"/>
    <cellStyle name="Normal 2 2 21 2 4" xfId="2175"/>
    <cellStyle name="Normal 2 2 21 2 4 2" xfId="2176"/>
    <cellStyle name="Normal 2 2 21 2 4 2 2" xfId="28852"/>
    <cellStyle name="Normal 2 2 21 2 4 3" xfId="28853"/>
    <cellStyle name="Normal 2 2 21 2 5" xfId="2177"/>
    <cellStyle name="Normal 2 2 21 2 5 2" xfId="28854"/>
    <cellStyle name="Normal 2 2 21 2 6" xfId="2178"/>
    <cellStyle name="Normal 2 2 21 2 6 2" xfId="28855"/>
    <cellStyle name="Normal 2 2 21 2 7" xfId="28856"/>
    <cellStyle name="Normal 2 2 21 2 7 2" xfId="28857"/>
    <cellStyle name="Normal 2 2 21 2 8" xfId="28858"/>
    <cellStyle name="Normal 2 2 21 2 9" xfId="28859"/>
    <cellStyle name="Normal 2 2 21 3" xfId="2179"/>
    <cellStyle name="Normal 2 2 21 3 2" xfId="2180"/>
    <cellStyle name="Normal 2 2 21 3 2 2" xfId="2181"/>
    <cellStyle name="Normal 2 2 21 3 2 2 2" xfId="28860"/>
    <cellStyle name="Normal 2 2 21 3 2 3" xfId="2182"/>
    <cellStyle name="Normal 2 2 21 3 2 3 2" xfId="28861"/>
    <cellStyle name="Normal 2 2 21 3 2 4" xfId="28862"/>
    <cellStyle name="Normal 2 2 21 3 3" xfId="2183"/>
    <cellStyle name="Normal 2 2 21 3 3 2" xfId="28863"/>
    <cellStyle name="Normal 2 2 21 3 4" xfId="2184"/>
    <cellStyle name="Normal 2 2 21 3 4 2" xfId="28864"/>
    <cellStyle name="Normal 2 2 21 3 5" xfId="2185"/>
    <cellStyle name="Normal 2 2 21 3 5 2" xfId="28865"/>
    <cellStyle name="Normal 2 2 21 3 6" xfId="28866"/>
    <cellStyle name="Normal 2 2 21 3 6 2" xfId="28867"/>
    <cellStyle name="Normal 2 2 21 3 7" xfId="28868"/>
    <cellStyle name="Normal 2 2 21 4" xfId="2186"/>
    <cellStyle name="Normal 2 2 21 4 2" xfId="2187"/>
    <cellStyle name="Normal 2 2 21 4 2 2" xfId="28869"/>
    <cellStyle name="Normal 2 2 21 4 3" xfId="2188"/>
    <cellStyle name="Normal 2 2 21 4 3 2" xfId="28870"/>
    <cellStyle name="Normal 2 2 21 4 4" xfId="28871"/>
    <cellStyle name="Normal 2 2 21 5" xfId="2189"/>
    <cellStyle name="Normal 2 2 21 5 2" xfId="2190"/>
    <cellStyle name="Normal 2 2 21 5 2 2" xfId="28872"/>
    <cellStyle name="Normal 2 2 21 5 3" xfId="28873"/>
    <cellStyle name="Normal 2 2 21 6" xfId="2191"/>
    <cellStyle name="Normal 2 2 21 6 2" xfId="28874"/>
    <cellStyle name="Normal 2 2 21 7" xfId="2192"/>
    <cellStyle name="Normal 2 2 21 7 2" xfId="28875"/>
    <cellStyle name="Normal 2 2 21 8" xfId="28876"/>
    <cellStyle name="Normal 2 2 21 8 2" xfId="28877"/>
    <cellStyle name="Normal 2 2 21 9" xfId="28878"/>
    <cellStyle name="Normal 2 2 22" xfId="2193"/>
    <cellStyle name="Normal 2 2 22 10" xfId="28879"/>
    <cellStyle name="Normal 2 2 22 11" xfId="28880"/>
    <cellStyle name="Normal 2 2 22 2" xfId="2194"/>
    <cellStyle name="Normal 2 2 22 2 10" xfId="28881"/>
    <cellStyle name="Normal 2 2 22 2 2" xfId="2195"/>
    <cellStyle name="Normal 2 2 22 2 2 2" xfId="2196"/>
    <cellStyle name="Normal 2 2 22 2 2 2 2" xfId="2197"/>
    <cellStyle name="Normal 2 2 22 2 2 2 2 2" xfId="28882"/>
    <cellStyle name="Normal 2 2 22 2 2 2 3" xfId="2198"/>
    <cellStyle name="Normal 2 2 22 2 2 2 3 2" xfId="28883"/>
    <cellStyle name="Normal 2 2 22 2 2 2 4" xfId="28884"/>
    <cellStyle name="Normal 2 2 22 2 2 3" xfId="2199"/>
    <cellStyle name="Normal 2 2 22 2 2 3 2" xfId="28885"/>
    <cellStyle name="Normal 2 2 22 2 2 4" xfId="2200"/>
    <cellStyle name="Normal 2 2 22 2 2 4 2" xfId="28886"/>
    <cellStyle name="Normal 2 2 22 2 2 5" xfId="2201"/>
    <cellStyle name="Normal 2 2 22 2 2 5 2" xfId="28887"/>
    <cellStyle name="Normal 2 2 22 2 2 6" xfId="28888"/>
    <cellStyle name="Normal 2 2 22 2 2 6 2" xfId="28889"/>
    <cellStyle name="Normal 2 2 22 2 2 7" xfId="28890"/>
    <cellStyle name="Normal 2 2 22 2 3" xfId="2202"/>
    <cellStyle name="Normal 2 2 22 2 3 2" xfId="2203"/>
    <cellStyle name="Normal 2 2 22 2 3 2 2" xfId="28891"/>
    <cellStyle name="Normal 2 2 22 2 3 3" xfId="2204"/>
    <cellStyle name="Normal 2 2 22 2 3 3 2" xfId="28892"/>
    <cellStyle name="Normal 2 2 22 2 3 4" xfId="28893"/>
    <cellStyle name="Normal 2 2 22 2 4" xfId="2205"/>
    <cellStyle name="Normal 2 2 22 2 4 2" xfId="2206"/>
    <cellStyle name="Normal 2 2 22 2 4 2 2" xfId="28894"/>
    <cellStyle name="Normal 2 2 22 2 4 3" xfId="28895"/>
    <cellStyle name="Normal 2 2 22 2 5" xfId="2207"/>
    <cellStyle name="Normal 2 2 22 2 5 2" xfId="28896"/>
    <cellStyle name="Normal 2 2 22 2 6" xfId="2208"/>
    <cellStyle name="Normal 2 2 22 2 6 2" xfId="28897"/>
    <cellStyle name="Normal 2 2 22 2 7" xfId="28898"/>
    <cellStyle name="Normal 2 2 22 2 7 2" xfId="28899"/>
    <cellStyle name="Normal 2 2 22 2 8" xfId="28900"/>
    <cellStyle name="Normal 2 2 22 2 9" xfId="28901"/>
    <cellStyle name="Normal 2 2 22 3" xfId="2209"/>
    <cellStyle name="Normal 2 2 22 3 2" xfId="2210"/>
    <cellStyle name="Normal 2 2 22 3 2 2" xfId="2211"/>
    <cellStyle name="Normal 2 2 22 3 2 2 2" xfId="28902"/>
    <cellStyle name="Normal 2 2 22 3 2 3" xfId="2212"/>
    <cellStyle name="Normal 2 2 22 3 2 3 2" xfId="28903"/>
    <cellStyle name="Normal 2 2 22 3 2 4" xfId="28904"/>
    <cellStyle name="Normal 2 2 22 3 3" xfId="2213"/>
    <cellStyle name="Normal 2 2 22 3 3 2" xfId="28905"/>
    <cellStyle name="Normal 2 2 22 3 4" xfId="2214"/>
    <cellStyle name="Normal 2 2 22 3 4 2" xfId="28906"/>
    <cellStyle name="Normal 2 2 22 3 5" xfId="2215"/>
    <cellStyle name="Normal 2 2 22 3 5 2" xfId="28907"/>
    <cellStyle name="Normal 2 2 22 3 6" xfId="28908"/>
    <cellStyle name="Normal 2 2 22 3 6 2" xfId="28909"/>
    <cellStyle name="Normal 2 2 22 3 7" xfId="28910"/>
    <cellStyle name="Normal 2 2 22 4" xfId="2216"/>
    <cellStyle name="Normal 2 2 22 4 2" xfId="2217"/>
    <cellStyle name="Normal 2 2 22 4 2 2" xfId="28911"/>
    <cellStyle name="Normal 2 2 22 4 3" xfId="2218"/>
    <cellStyle name="Normal 2 2 22 4 3 2" xfId="28912"/>
    <cellStyle name="Normal 2 2 22 4 4" xfId="28913"/>
    <cellStyle name="Normal 2 2 22 5" xfId="2219"/>
    <cellStyle name="Normal 2 2 22 5 2" xfId="2220"/>
    <cellStyle name="Normal 2 2 22 5 2 2" xfId="28914"/>
    <cellStyle name="Normal 2 2 22 5 3" xfId="28915"/>
    <cellStyle name="Normal 2 2 22 6" xfId="2221"/>
    <cellStyle name="Normal 2 2 22 6 2" xfId="28916"/>
    <cellStyle name="Normal 2 2 22 7" xfId="2222"/>
    <cellStyle name="Normal 2 2 22 7 2" xfId="28917"/>
    <cellStyle name="Normal 2 2 22 8" xfId="28918"/>
    <cellStyle name="Normal 2 2 22 8 2" xfId="28919"/>
    <cellStyle name="Normal 2 2 22 9" xfId="28920"/>
    <cellStyle name="Normal 2 2 23" xfId="2223"/>
    <cellStyle name="Normal 2 2 23 10" xfId="28921"/>
    <cellStyle name="Normal 2 2 23 11" xfId="28922"/>
    <cellStyle name="Normal 2 2 23 2" xfId="2224"/>
    <cellStyle name="Normal 2 2 23 2 10" xfId="28923"/>
    <cellStyle name="Normal 2 2 23 2 2" xfId="2225"/>
    <cellStyle name="Normal 2 2 23 2 2 2" xfId="2226"/>
    <cellStyle name="Normal 2 2 23 2 2 2 2" xfId="2227"/>
    <cellStyle name="Normal 2 2 23 2 2 2 2 2" xfId="28924"/>
    <cellStyle name="Normal 2 2 23 2 2 2 3" xfId="2228"/>
    <cellStyle name="Normal 2 2 23 2 2 2 3 2" xfId="28925"/>
    <cellStyle name="Normal 2 2 23 2 2 2 4" xfId="28926"/>
    <cellStyle name="Normal 2 2 23 2 2 3" xfId="2229"/>
    <cellStyle name="Normal 2 2 23 2 2 3 2" xfId="28927"/>
    <cellStyle name="Normal 2 2 23 2 2 4" xfId="2230"/>
    <cellStyle name="Normal 2 2 23 2 2 4 2" xfId="28928"/>
    <cellStyle name="Normal 2 2 23 2 2 5" xfId="2231"/>
    <cellStyle name="Normal 2 2 23 2 2 5 2" xfId="28929"/>
    <cellStyle name="Normal 2 2 23 2 2 6" xfId="28930"/>
    <cellStyle name="Normal 2 2 23 2 2 6 2" xfId="28931"/>
    <cellStyle name="Normal 2 2 23 2 2 7" xfId="28932"/>
    <cellStyle name="Normal 2 2 23 2 3" xfId="2232"/>
    <cellStyle name="Normal 2 2 23 2 3 2" xfId="2233"/>
    <cellStyle name="Normal 2 2 23 2 3 2 2" xfId="28933"/>
    <cellStyle name="Normal 2 2 23 2 3 3" xfId="2234"/>
    <cellStyle name="Normal 2 2 23 2 3 3 2" xfId="28934"/>
    <cellStyle name="Normal 2 2 23 2 3 4" xfId="28935"/>
    <cellStyle name="Normal 2 2 23 2 4" xfId="2235"/>
    <cellStyle name="Normal 2 2 23 2 4 2" xfId="2236"/>
    <cellStyle name="Normal 2 2 23 2 4 2 2" xfId="28936"/>
    <cellStyle name="Normal 2 2 23 2 4 3" xfId="28937"/>
    <cellStyle name="Normal 2 2 23 2 5" xfId="2237"/>
    <cellStyle name="Normal 2 2 23 2 5 2" xfId="28938"/>
    <cellStyle name="Normal 2 2 23 2 6" xfId="2238"/>
    <cellStyle name="Normal 2 2 23 2 6 2" xfId="28939"/>
    <cellStyle name="Normal 2 2 23 2 7" xfId="28940"/>
    <cellStyle name="Normal 2 2 23 2 7 2" xfId="28941"/>
    <cellStyle name="Normal 2 2 23 2 8" xfId="28942"/>
    <cellStyle name="Normal 2 2 23 2 9" xfId="28943"/>
    <cellStyle name="Normal 2 2 23 3" xfId="2239"/>
    <cellStyle name="Normal 2 2 23 3 2" xfId="2240"/>
    <cellStyle name="Normal 2 2 23 3 2 2" xfId="2241"/>
    <cellStyle name="Normal 2 2 23 3 2 2 2" xfId="28944"/>
    <cellStyle name="Normal 2 2 23 3 2 3" xfId="2242"/>
    <cellStyle name="Normal 2 2 23 3 2 3 2" xfId="28945"/>
    <cellStyle name="Normal 2 2 23 3 2 4" xfId="28946"/>
    <cellStyle name="Normal 2 2 23 3 3" xfId="2243"/>
    <cellStyle name="Normal 2 2 23 3 3 2" xfId="28947"/>
    <cellStyle name="Normal 2 2 23 3 4" xfId="2244"/>
    <cellStyle name="Normal 2 2 23 3 4 2" xfId="28948"/>
    <cellStyle name="Normal 2 2 23 3 5" xfId="2245"/>
    <cellStyle name="Normal 2 2 23 3 5 2" xfId="28949"/>
    <cellStyle name="Normal 2 2 23 3 6" xfId="28950"/>
    <cellStyle name="Normal 2 2 23 3 6 2" xfId="28951"/>
    <cellStyle name="Normal 2 2 23 3 7" xfId="28952"/>
    <cellStyle name="Normal 2 2 23 4" xfId="2246"/>
    <cellStyle name="Normal 2 2 23 4 2" xfId="2247"/>
    <cellStyle name="Normal 2 2 23 4 2 2" xfId="28953"/>
    <cellStyle name="Normal 2 2 23 4 3" xfId="2248"/>
    <cellStyle name="Normal 2 2 23 4 3 2" xfId="28954"/>
    <cellStyle name="Normal 2 2 23 4 4" xfId="28955"/>
    <cellStyle name="Normal 2 2 23 5" xfId="2249"/>
    <cellStyle name="Normal 2 2 23 5 2" xfId="2250"/>
    <cellStyle name="Normal 2 2 23 5 2 2" xfId="28956"/>
    <cellStyle name="Normal 2 2 23 5 3" xfId="28957"/>
    <cellStyle name="Normal 2 2 23 6" xfId="2251"/>
    <cellStyle name="Normal 2 2 23 6 2" xfId="28958"/>
    <cellStyle name="Normal 2 2 23 7" xfId="2252"/>
    <cellStyle name="Normal 2 2 23 7 2" xfId="28959"/>
    <cellStyle name="Normal 2 2 23 8" xfId="28960"/>
    <cellStyle name="Normal 2 2 23 8 2" xfId="28961"/>
    <cellStyle name="Normal 2 2 23 9" xfId="28962"/>
    <cellStyle name="Normal 2 2 24" xfId="2253"/>
    <cellStyle name="Normal 2 2 24 10" xfId="28963"/>
    <cellStyle name="Normal 2 2 24 11" xfId="28964"/>
    <cellStyle name="Normal 2 2 24 2" xfId="2254"/>
    <cellStyle name="Normal 2 2 24 2 10" xfId="28965"/>
    <cellStyle name="Normal 2 2 24 2 2" xfId="2255"/>
    <cellStyle name="Normal 2 2 24 2 2 2" xfId="2256"/>
    <cellStyle name="Normal 2 2 24 2 2 2 2" xfId="2257"/>
    <cellStyle name="Normal 2 2 24 2 2 2 2 2" xfId="28966"/>
    <cellStyle name="Normal 2 2 24 2 2 2 3" xfId="2258"/>
    <cellStyle name="Normal 2 2 24 2 2 2 3 2" xfId="28967"/>
    <cellStyle name="Normal 2 2 24 2 2 2 4" xfId="28968"/>
    <cellStyle name="Normal 2 2 24 2 2 3" xfId="2259"/>
    <cellStyle name="Normal 2 2 24 2 2 3 2" xfId="28969"/>
    <cellStyle name="Normal 2 2 24 2 2 4" xfId="2260"/>
    <cellStyle name="Normal 2 2 24 2 2 4 2" xfId="28970"/>
    <cellStyle name="Normal 2 2 24 2 2 5" xfId="2261"/>
    <cellStyle name="Normal 2 2 24 2 2 5 2" xfId="28971"/>
    <cellStyle name="Normal 2 2 24 2 2 6" xfId="28972"/>
    <cellStyle name="Normal 2 2 24 2 2 6 2" xfId="28973"/>
    <cellStyle name="Normal 2 2 24 2 2 7" xfId="28974"/>
    <cellStyle name="Normal 2 2 24 2 3" xfId="2262"/>
    <cellStyle name="Normal 2 2 24 2 3 2" xfId="2263"/>
    <cellStyle name="Normal 2 2 24 2 3 2 2" xfId="28975"/>
    <cellStyle name="Normal 2 2 24 2 3 3" xfId="2264"/>
    <cellStyle name="Normal 2 2 24 2 3 3 2" xfId="28976"/>
    <cellStyle name="Normal 2 2 24 2 3 4" xfId="28977"/>
    <cellStyle name="Normal 2 2 24 2 4" xfId="2265"/>
    <cellStyle name="Normal 2 2 24 2 4 2" xfId="2266"/>
    <cellStyle name="Normal 2 2 24 2 4 2 2" xfId="28978"/>
    <cellStyle name="Normal 2 2 24 2 4 3" xfId="28979"/>
    <cellStyle name="Normal 2 2 24 2 5" xfId="2267"/>
    <cellStyle name="Normal 2 2 24 2 5 2" xfId="28980"/>
    <cellStyle name="Normal 2 2 24 2 6" xfId="2268"/>
    <cellStyle name="Normal 2 2 24 2 6 2" xfId="28981"/>
    <cellStyle name="Normal 2 2 24 2 7" xfId="28982"/>
    <cellStyle name="Normal 2 2 24 2 7 2" xfId="28983"/>
    <cellStyle name="Normal 2 2 24 2 8" xfId="28984"/>
    <cellStyle name="Normal 2 2 24 2 9" xfId="28985"/>
    <cellStyle name="Normal 2 2 24 3" xfId="2269"/>
    <cellStyle name="Normal 2 2 24 3 2" xfId="2270"/>
    <cellStyle name="Normal 2 2 24 3 2 2" xfId="2271"/>
    <cellStyle name="Normal 2 2 24 3 2 2 2" xfId="28986"/>
    <cellStyle name="Normal 2 2 24 3 2 3" xfId="2272"/>
    <cellStyle name="Normal 2 2 24 3 2 3 2" xfId="28987"/>
    <cellStyle name="Normal 2 2 24 3 2 4" xfId="28988"/>
    <cellStyle name="Normal 2 2 24 3 3" xfId="2273"/>
    <cellStyle name="Normal 2 2 24 3 3 2" xfId="28989"/>
    <cellStyle name="Normal 2 2 24 3 4" xfId="2274"/>
    <cellStyle name="Normal 2 2 24 3 4 2" xfId="28990"/>
    <cellStyle name="Normal 2 2 24 3 5" xfId="2275"/>
    <cellStyle name="Normal 2 2 24 3 5 2" xfId="28991"/>
    <cellStyle name="Normal 2 2 24 3 6" xfId="28992"/>
    <cellStyle name="Normal 2 2 24 3 6 2" xfId="28993"/>
    <cellStyle name="Normal 2 2 24 3 7" xfId="28994"/>
    <cellStyle name="Normal 2 2 24 4" xfId="2276"/>
    <cellStyle name="Normal 2 2 24 4 2" xfId="2277"/>
    <cellStyle name="Normal 2 2 24 4 2 2" xfId="28995"/>
    <cellStyle name="Normal 2 2 24 4 3" xfId="2278"/>
    <cellStyle name="Normal 2 2 24 4 3 2" xfId="28996"/>
    <cellStyle name="Normal 2 2 24 4 4" xfId="28997"/>
    <cellStyle name="Normal 2 2 24 5" xfId="2279"/>
    <cellStyle name="Normal 2 2 24 5 2" xfId="2280"/>
    <cellStyle name="Normal 2 2 24 5 2 2" xfId="28998"/>
    <cellStyle name="Normal 2 2 24 5 3" xfId="28999"/>
    <cellStyle name="Normal 2 2 24 6" xfId="2281"/>
    <cellStyle name="Normal 2 2 24 6 2" xfId="29000"/>
    <cellStyle name="Normal 2 2 24 7" xfId="2282"/>
    <cellStyle name="Normal 2 2 24 7 2" xfId="29001"/>
    <cellStyle name="Normal 2 2 24 8" xfId="29002"/>
    <cellStyle name="Normal 2 2 24 8 2" xfId="29003"/>
    <cellStyle name="Normal 2 2 24 9" xfId="29004"/>
    <cellStyle name="Normal 2 2 25" xfId="2283"/>
    <cellStyle name="Normal 2 2 25 10" xfId="29005"/>
    <cellStyle name="Normal 2 2 25 11" xfId="29006"/>
    <cellStyle name="Normal 2 2 25 2" xfId="2284"/>
    <cellStyle name="Normal 2 2 25 2 10" xfId="29007"/>
    <cellStyle name="Normal 2 2 25 2 2" xfId="2285"/>
    <cellStyle name="Normal 2 2 25 2 2 2" xfId="2286"/>
    <cellStyle name="Normal 2 2 25 2 2 2 2" xfId="2287"/>
    <cellStyle name="Normal 2 2 25 2 2 2 2 2" xfId="29008"/>
    <cellStyle name="Normal 2 2 25 2 2 2 3" xfId="2288"/>
    <cellStyle name="Normal 2 2 25 2 2 2 3 2" xfId="29009"/>
    <cellStyle name="Normal 2 2 25 2 2 2 4" xfId="29010"/>
    <cellStyle name="Normal 2 2 25 2 2 3" xfId="2289"/>
    <cellStyle name="Normal 2 2 25 2 2 3 2" xfId="29011"/>
    <cellStyle name="Normal 2 2 25 2 2 4" xfId="2290"/>
    <cellStyle name="Normal 2 2 25 2 2 4 2" xfId="29012"/>
    <cellStyle name="Normal 2 2 25 2 2 5" xfId="2291"/>
    <cellStyle name="Normal 2 2 25 2 2 5 2" xfId="29013"/>
    <cellStyle name="Normal 2 2 25 2 2 6" xfId="29014"/>
    <cellStyle name="Normal 2 2 25 2 2 6 2" xfId="29015"/>
    <cellStyle name="Normal 2 2 25 2 2 7" xfId="29016"/>
    <cellStyle name="Normal 2 2 25 2 3" xfId="2292"/>
    <cellStyle name="Normal 2 2 25 2 3 2" xfId="2293"/>
    <cellStyle name="Normal 2 2 25 2 3 2 2" xfId="29017"/>
    <cellStyle name="Normal 2 2 25 2 3 3" xfId="2294"/>
    <cellStyle name="Normal 2 2 25 2 3 3 2" xfId="29018"/>
    <cellStyle name="Normal 2 2 25 2 3 4" xfId="29019"/>
    <cellStyle name="Normal 2 2 25 2 4" xfId="2295"/>
    <cellStyle name="Normal 2 2 25 2 4 2" xfId="2296"/>
    <cellStyle name="Normal 2 2 25 2 4 2 2" xfId="29020"/>
    <cellStyle name="Normal 2 2 25 2 4 3" xfId="29021"/>
    <cellStyle name="Normal 2 2 25 2 5" xfId="2297"/>
    <cellStyle name="Normal 2 2 25 2 5 2" xfId="29022"/>
    <cellStyle name="Normal 2 2 25 2 6" xfId="2298"/>
    <cellStyle name="Normal 2 2 25 2 6 2" xfId="29023"/>
    <cellStyle name="Normal 2 2 25 2 7" xfId="29024"/>
    <cellStyle name="Normal 2 2 25 2 7 2" xfId="29025"/>
    <cellStyle name="Normal 2 2 25 2 8" xfId="29026"/>
    <cellStyle name="Normal 2 2 25 2 9" xfId="29027"/>
    <cellStyle name="Normal 2 2 25 3" xfId="2299"/>
    <cellStyle name="Normal 2 2 25 3 2" xfId="2300"/>
    <cellStyle name="Normal 2 2 25 3 2 2" xfId="2301"/>
    <cellStyle name="Normal 2 2 25 3 2 2 2" xfId="29028"/>
    <cellStyle name="Normal 2 2 25 3 2 3" xfId="2302"/>
    <cellStyle name="Normal 2 2 25 3 2 3 2" xfId="29029"/>
    <cellStyle name="Normal 2 2 25 3 2 4" xfId="29030"/>
    <cellStyle name="Normal 2 2 25 3 3" xfId="2303"/>
    <cellStyle name="Normal 2 2 25 3 3 2" xfId="29031"/>
    <cellStyle name="Normal 2 2 25 3 4" xfId="2304"/>
    <cellStyle name="Normal 2 2 25 3 4 2" xfId="29032"/>
    <cellStyle name="Normal 2 2 25 3 5" xfId="2305"/>
    <cellStyle name="Normal 2 2 25 3 5 2" xfId="29033"/>
    <cellStyle name="Normal 2 2 25 3 6" xfId="29034"/>
    <cellStyle name="Normal 2 2 25 3 6 2" xfId="29035"/>
    <cellStyle name="Normal 2 2 25 3 7" xfId="29036"/>
    <cellStyle name="Normal 2 2 25 4" xfId="2306"/>
    <cellStyle name="Normal 2 2 25 4 2" xfId="2307"/>
    <cellStyle name="Normal 2 2 25 4 2 2" xfId="29037"/>
    <cellStyle name="Normal 2 2 25 4 3" xfId="2308"/>
    <cellStyle name="Normal 2 2 25 4 3 2" xfId="29038"/>
    <cellStyle name="Normal 2 2 25 4 4" xfId="29039"/>
    <cellStyle name="Normal 2 2 25 5" xfId="2309"/>
    <cellStyle name="Normal 2 2 25 5 2" xfId="2310"/>
    <cellStyle name="Normal 2 2 25 5 2 2" xfId="29040"/>
    <cellStyle name="Normal 2 2 25 5 3" xfId="29041"/>
    <cellStyle name="Normal 2 2 25 6" xfId="2311"/>
    <cellStyle name="Normal 2 2 25 6 2" xfId="29042"/>
    <cellStyle name="Normal 2 2 25 7" xfId="2312"/>
    <cellStyle name="Normal 2 2 25 7 2" xfId="29043"/>
    <cellStyle name="Normal 2 2 25 8" xfId="29044"/>
    <cellStyle name="Normal 2 2 25 8 2" xfId="29045"/>
    <cellStyle name="Normal 2 2 25 9" xfId="29046"/>
    <cellStyle name="Normal 2 2 26" xfId="2313"/>
    <cellStyle name="Normal 2 2 26 10" xfId="29047"/>
    <cellStyle name="Normal 2 2 26 11" xfId="29048"/>
    <cellStyle name="Normal 2 2 26 2" xfId="2314"/>
    <cellStyle name="Normal 2 2 26 2 10" xfId="29049"/>
    <cellStyle name="Normal 2 2 26 2 2" xfId="2315"/>
    <cellStyle name="Normal 2 2 26 2 2 2" xfId="2316"/>
    <cellStyle name="Normal 2 2 26 2 2 2 2" xfId="2317"/>
    <cellStyle name="Normal 2 2 26 2 2 2 2 2" xfId="29050"/>
    <cellStyle name="Normal 2 2 26 2 2 2 3" xfId="2318"/>
    <cellStyle name="Normal 2 2 26 2 2 2 3 2" xfId="29051"/>
    <cellStyle name="Normal 2 2 26 2 2 2 4" xfId="29052"/>
    <cellStyle name="Normal 2 2 26 2 2 3" xfId="2319"/>
    <cellStyle name="Normal 2 2 26 2 2 3 2" xfId="29053"/>
    <cellStyle name="Normal 2 2 26 2 2 4" xfId="2320"/>
    <cellStyle name="Normal 2 2 26 2 2 4 2" xfId="29054"/>
    <cellStyle name="Normal 2 2 26 2 2 5" xfId="2321"/>
    <cellStyle name="Normal 2 2 26 2 2 5 2" xfId="29055"/>
    <cellStyle name="Normal 2 2 26 2 2 6" xfId="29056"/>
    <cellStyle name="Normal 2 2 26 2 2 6 2" xfId="29057"/>
    <cellStyle name="Normal 2 2 26 2 2 7" xfId="29058"/>
    <cellStyle name="Normal 2 2 26 2 3" xfId="2322"/>
    <cellStyle name="Normal 2 2 26 2 3 2" xfId="2323"/>
    <cellStyle name="Normal 2 2 26 2 3 2 2" xfId="29059"/>
    <cellStyle name="Normal 2 2 26 2 3 3" xfId="2324"/>
    <cellStyle name="Normal 2 2 26 2 3 3 2" xfId="29060"/>
    <cellStyle name="Normal 2 2 26 2 3 4" xfId="29061"/>
    <cellStyle name="Normal 2 2 26 2 4" xfId="2325"/>
    <cellStyle name="Normal 2 2 26 2 4 2" xfId="2326"/>
    <cellStyle name="Normal 2 2 26 2 4 2 2" xfId="29062"/>
    <cellStyle name="Normal 2 2 26 2 4 3" xfId="29063"/>
    <cellStyle name="Normal 2 2 26 2 5" xfId="2327"/>
    <cellStyle name="Normal 2 2 26 2 5 2" xfId="29064"/>
    <cellStyle name="Normal 2 2 26 2 6" xfId="2328"/>
    <cellStyle name="Normal 2 2 26 2 6 2" xfId="29065"/>
    <cellStyle name="Normal 2 2 26 2 7" xfId="29066"/>
    <cellStyle name="Normal 2 2 26 2 7 2" xfId="29067"/>
    <cellStyle name="Normal 2 2 26 2 8" xfId="29068"/>
    <cellStyle name="Normal 2 2 26 2 9" xfId="29069"/>
    <cellStyle name="Normal 2 2 26 3" xfId="2329"/>
    <cellStyle name="Normal 2 2 26 3 2" xfId="2330"/>
    <cellStyle name="Normal 2 2 26 3 2 2" xfId="2331"/>
    <cellStyle name="Normal 2 2 26 3 2 2 2" xfId="29070"/>
    <cellStyle name="Normal 2 2 26 3 2 3" xfId="2332"/>
    <cellStyle name="Normal 2 2 26 3 2 3 2" xfId="29071"/>
    <cellStyle name="Normal 2 2 26 3 2 4" xfId="29072"/>
    <cellStyle name="Normal 2 2 26 3 3" xfId="2333"/>
    <cellStyle name="Normal 2 2 26 3 3 2" xfId="29073"/>
    <cellStyle name="Normal 2 2 26 3 4" xfId="2334"/>
    <cellStyle name="Normal 2 2 26 3 4 2" xfId="29074"/>
    <cellStyle name="Normal 2 2 26 3 5" xfId="2335"/>
    <cellStyle name="Normal 2 2 26 3 5 2" xfId="29075"/>
    <cellStyle name="Normal 2 2 26 3 6" xfId="29076"/>
    <cellStyle name="Normal 2 2 26 3 6 2" xfId="29077"/>
    <cellStyle name="Normal 2 2 26 3 7" xfId="29078"/>
    <cellStyle name="Normal 2 2 26 4" xfId="2336"/>
    <cellStyle name="Normal 2 2 26 4 2" xfId="2337"/>
    <cellStyle name="Normal 2 2 26 4 2 2" xfId="29079"/>
    <cellStyle name="Normal 2 2 26 4 3" xfId="2338"/>
    <cellStyle name="Normal 2 2 26 4 3 2" xfId="29080"/>
    <cellStyle name="Normal 2 2 26 4 4" xfId="29081"/>
    <cellStyle name="Normal 2 2 26 5" xfId="2339"/>
    <cellStyle name="Normal 2 2 26 5 2" xfId="2340"/>
    <cellStyle name="Normal 2 2 26 5 2 2" xfId="29082"/>
    <cellStyle name="Normal 2 2 26 5 3" xfId="29083"/>
    <cellStyle name="Normal 2 2 26 6" xfId="2341"/>
    <cellStyle name="Normal 2 2 26 6 2" xfId="29084"/>
    <cellStyle name="Normal 2 2 26 7" xfId="2342"/>
    <cellStyle name="Normal 2 2 26 7 2" xfId="29085"/>
    <cellStyle name="Normal 2 2 26 8" xfId="29086"/>
    <cellStyle name="Normal 2 2 26 8 2" xfId="29087"/>
    <cellStyle name="Normal 2 2 26 9" xfId="29088"/>
    <cellStyle name="Normal 2 2 27" xfId="2343"/>
    <cellStyle name="Normal 2 2 27 10" xfId="29089"/>
    <cellStyle name="Normal 2 2 27 11" xfId="29090"/>
    <cellStyle name="Normal 2 2 27 2" xfId="2344"/>
    <cellStyle name="Normal 2 2 27 2 10" xfId="29091"/>
    <cellStyle name="Normal 2 2 27 2 2" xfId="2345"/>
    <cellStyle name="Normal 2 2 27 2 2 2" xfId="2346"/>
    <cellStyle name="Normal 2 2 27 2 2 2 2" xfId="2347"/>
    <cellStyle name="Normal 2 2 27 2 2 2 2 2" xfId="29092"/>
    <cellStyle name="Normal 2 2 27 2 2 2 3" xfId="2348"/>
    <cellStyle name="Normal 2 2 27 2 2 2 3 2" xfId="29093"/>
    <cellStyle name="Normal 2 2 27 2 2 2 4" xfId="29094"/>
    <cellStyle name="Normal 2 2 27 2 2 3" xfId="2349"/>
    <cellStyle name="Normal 2 2 27 2 2 3 2" xfId="29095"/>
    <cellStyle name="Normal 2 2 27 2 2 4" xfId="2350"/>
    <cellStyle name="Normal 2 2 27 2 2 4 2" xfId="29096"/>
    <cellStyle name="Normal 2 2 27 2 2 5" xfId="2351"/>
    <cellStyle name="Normal 2 2 27 2 2 5 2" xfId="29097"/>
    <cellStyle name="Normal 2 2 27 2 2 6" xfId="29098"/>
    <cellStyle name="Normal 2 2 27 2 2 6 2" xfId="29099"/>
    <cellStyle name="Normal 2 2 27 2 2 7" xfId="29100"/>
    <cellStyle name="Normal 2 2 27 2 3" xfId="2352"/>
    <cellStyle name="Normal 2 2 27 2 3 2" xfId="2353"/>
    <cellStyle name="Normal 2 2 27 2 3 2 2" xfId="29101"/>
    <cellStyle name="Normal 2 2 27 2 3 3" xfId="2354"/>
    <cellStyle name="Normal 2 2 27 2 3 3 2" xfId="29102"/>
    <cellStyle name="Normal 2 2 27 2 3 4" xfId="29103"/>
    <cellStyle name="Normal 2 2 27 2 4" xfId="2355"/>
    <cellStyle name="Normal 2 2 27 2 4 2" xfId="2356"/>
    <cellStyle name="Normal 2 2 27 2 4 2 2" xfId="29104"/>
    <cellStyle name="Normal 2 2 27 2 4 3" xfId="29105"/>
    <cellStyle name="Normal 2 2 27 2 5" xfId="2357"/>
    <cellStyle name="Normal 2 2 27 2 5 2" xfId="29106"/>
    <cellStyle name="Normal 2 2 27 2 6" xfId="2358"/>
    <cellStyle name="Normal 2 2 27 2 6 2" xfId="29107"/>
    <cellStyle name="Normal 2 2 27 2 7" xfId="29108"/>
    <cellStyle name="Normal 2 2 27 2 7 2" xfId="29109"/>
    <cellStyle name="Normal 2 2 27 2 8" xfId="29110"/>
    <cellStyle name="Normal 2 2 27 2 9" xfId="29111"/>
    <cellStyle name="Normal 2 2 27 3" xfId="2359"/>
    <cellStyle name="Normal 2 2 27 3 2" xfId="2360"/>
    <cellStyle name="Normal 2 2 27 3 2 2" xfId="2361"/>
    <cellStyle name="Normal 2 2 27 3 2 2 2" xfId="29112"/>
    <cellStyle name="Normal 2 2 27 3 2 3" xfId="2362"/>
    <cellStyle name="Normal 2 2 27 3 2 3 2" xfId="29113"/>
    <cellStyle name="Normal 2 2 27 3 2 4" xfId="29114"/>
    <cellStyle name="Normal 2 2 27 3 3" xfId="2363"/>
    <cellStyle name="Normal 2 2 27 3 3 2" xfId="29115"/>
    <cellStyle name="Normal 2 2 27 3 4" xfId="2364"/>
    <cellStyle name="Normal 2 2 27 3 4 2" xfId="29116"/>
    <cellStyle name="Normal 2 2 27 3 5" xfId="2365"/>
    <cellStyle name="Normal 2 2 27 3 5 2" xfId="29117"/>
    <cellStyle name="Normal 2 2 27 3 6" xfId="29118"/>
    <cellStyle name="Normal 2 2 27 3 6 2" xfId="29119"/>
    <cellStyle name="Normal 2 2 27 3 7" xfId="29120"/>
    <cellStyle name="Normal 2 2 27 4" xfId="2366"/>
    <cellStyle name="Normal 2 2 27 4 2" xfId="2367"/>
    <cellStyle name="Normal 2 2 27 4 2 2" xfId="29121"/>
    <cellStyle name="Normal 2 2 27 4 3" xfId="2368"/>
    <cellStyle name="Normal 2 2 27 4 3 2" xfId="29122"/>
    <cellStyle name="Normal 2 2 27 4 4" xfId="29123"/>
    <cellStyle name="Normal 2 2 27 5" xfId="2369"/>
    <cellStyle name="Normal 2 2 27 5 2" xfId="2370"/>
    <cellStyle name="Normal 2 2 27 5 2 2" xfId="29124"/>
    <cellStyle name="Normal 2 2 27 5 3" xfId="29125"/>
    <cellStyle name="Normal 2 2 27 6" xfId="2371"/>
    <cellStyle name="Normal 2 2 27 6 2" xfId="29126"/>
    <cellStyle name="Normal 2 2 27 7" xfId="2372"/>
    <cellStyle name="Normal 2 2 27 7 2" xfId="29127"/>
    <cellStyle name="Normal 2 2 27 8" xfId="29128"/>
    <cellStyle name="Normal 2 2 27 8 2" xfId="29129"/>
    <cellStyle name="Normal 2 2 27 9" xfId="29130"/>
    <cellStyle name="Normal 2 2 28" xfId="2373"/>
    <cellStyle name="Normal 2 2 28 10" xfId="29131"/>
    <cellStyle name="Normal 2 2 28 11" xfId="29132"/>
    <cellStyle name="Normal 2 2 28 2" xfId="2374"/>
    <cellStyle name="Normal 2 2 28 2 10" xfId="29133"/>
    <cellStyle name="Normal 2 2 28 2 2" xfId="2375"/>
    <cellStyle name="Normal 2 2 28 2 2 2" xfId="2376"/>
    <cellStyle name="Normal 2 2 28 2 2 2 2" xfId="2377"/>
    <cellStyle name="Normal 2 2 28 2 2 2 2 2" xfId="29134"/>
    <cellStyle name="Normal 2 2 28 2 2 2 3" xfId="2378"/>
    <cellStyle name="Normal 2 2 28 2 2 2 3 2" xfId="29135"/>
    <cellStyle name="Normal 2 2 28 2 2 2 4" xfId="29136"/>
    <cellStyle name="Normal 2 2 28 2 2 3" xfId="2379"/>
    <cellStyle name="Normal 2 2 28 2 2 3 2" xfId="29137"/>
    <cellStyle name="Normal 2 2 28 2 2 4" xfId="2380"/>
    <cellStyle name="Normal 2 2 28 2 2 4 2" xfId="29138"/>
    <cellStyle name="Normal 2 2 28 2 2 5" xfId="2381"/>
    <cellStyle name="Normal 2 2 28 2 2 5 2" xfId="29139"/>
    <cellStyle name="Normal 2 2 28 2 2 6" xfId="29140"/>
    <cellStyle name="Normal 2 2 28 2 2 6 2" xfId="29141"/>
    <cellStyle name="Normal 2 2 28 2 2 7" xfId="29142"/>
    <cellStyle name="Normal 2 2 28 2 3" xfId="2382"/>
    <cellStyle name="Normal 2 2 28 2 3 2" xfId="2383"/>
    <cellStyle name="Normal 2 2 28 2 3 2 2" xfId="29143"/>
    <cellStyle name="Normal 2 2 28 2 3 3" xfId="2384"/>
    <cellStyle name="Normal 2 2 28 2 3 3 2" xfId="29144"/>
    <cellStyle name="Normal 2 2 28 2 3 4" xfId="29145"/>
    <cellStyle name="Normal 2 2 28 2 4" xfId="2385"/>
    <cellStyle name="Normal 2 2 28 2 4 2" xfId="2386"/>
    <cellStyle name="Normal 2 2 28 2 4 2 2" xfId="29146"/>
    <cellStyle name="Normal 2 2 28 2 4 3" xfId="29147"/>
    <cellStyle name="Normal 2 2 28 2 5" xfId="2387"/>
    <cellStyle name="Normal 2 2 28 2 5 2" xfId="29148"/>
    <cellStyle name="Normal 2 2 28 2 6" xfId="2388"/>
    <cellStyle name="Normal 2 2 28 2 6 2" xfId="29149"/>
    <cellStyle name="Normal 2 2 28 2 7" xfId="29150"/>
    <cellStyle name="Normal 2 2 28 2 7 2" xfId="29151"/>
    <cellStyle name="Normal 2 2 28 2 8" xfId="29152"/>
    <cellStyle name="Normal 2 2 28 2 9" xfId="29153"/>
    <cellStyle name="Normal 2 2 28 3" xfId="2389"/>
    <cellStyle name="Normal 2 2 28 3 2" xfId="2390"/>
    <cellStyle name="Normal 2 2 28 3 2 2" xfId="2391"/>
    <cellStyle name="Normal 2 2 28 3 2 2 2" xfId="29154"/>
    <cellStyle name="Normal 2 2 28 3 2 3" xfId="2392"/>
    <cellStyle name="Normal 2 2 28 3 2 3 2" xfId="29155"/>
    <cellStyle name="Normal 2 2 28 3 2 4" xfId="29156"/>
    <cellStyle name="Normal 2 2 28 3 3" xfId="2393"/>
    <cellStyle name="Normal 2 2 28 3 3 2" xfId="29157"/>
    <cellStyle name="Normal 2 2 28 3 4" xfId="2394"/>
    <cellStyle name="Normal 2 2 28 3 4 2" xfId="29158"/>
    <cellStyle name="Normal 2 2 28 3 5" xfId="2395"/>
    <cellStyle name="Normal 2 2 28 3 5 2" xfId="29159"/>
    <cellStyle name="Normal 2 2 28 3 6" xfId="29160"/>
    <cellStyle name="Normal 2 2 28 3 6 2" xfId="29161"/>
    <cellStyle name="Normal 2 2 28 3 7" xfId="29162"/>
    <cellStyle name="Normal 2 2 28 4" xfId="2396"/>
    <cellStyle name="Normal 2 2 28 4 2" xfId="2397"/>
    <cellStyle name="Normal 2 2 28 4 2 2" xfId="29163"/>
    <cellStyle name="Normal 2 2 28 4 3" xfId="2398"/>
    <cellStyle name="Normal 2 2 28 4 3 2" xfId="29164"/>
    <cellStyle name="Normal 2 2 28 4 4" xfId="29165"/>
    <cellStyle name="Normal 2 2 28 5" xfId="2399"/>
    <cellStyle name="Normal 2 2 28 5 2" xfId="2400"/>
    <cellStyle name="Normal 2 2 28 5 2 2" xfId="29166"/>
    <cellStyle name="Normal 2 2 28 5 3" xfId="29167"/>
    <cellStyle name="Normal 2 2 28 6" xfId="2401"/>
    <cellStyle name="Normal 2 2 28 6 2" xfId="29168"/>
    <cellStyle name="Normal 2 2 28 7" xfId="2402"/>
    <cellStyle name="Normal 2 2 28 7 2" xfId="29169"/>
    <cellStyle name="Normal 2 2 28 8" xfId="29170"/>
    <cellStyle name="Normal 2 2 28 8 2" xfId="29171"/>
    <cellStyle name="Normal 2 2 28 9" xfId="29172"/>
    <cellStyle name="Normal 2 2 29" xfId="2403"/>
    <cellStyle name="Normal 2 2 29 10" xfId="29173"/>
    <cellStyle name="Normal 2 2 29 11" xfId="29174"/>
    <cellStyle name="Normal 2 2 29 2" xfId="2404"/>
    <cellStyle name="Normal 2 2 29 2 10" xfId="29175"/>
    <cellStyle name="Normal 2 2 29 2 2" xfId="2405"/>
    <cellStyle name="Normal 2 2 29 2 2 2" xfId="2406"/>
    <cellStyle name="Normal 2 2 29 2 2 2 2" xfId="2407"/>
    <cellStyle name="Normal 2 2 29 2 2 2 2 2" xfId="29176"/>
    <cellStyle name="Normal 2 2 29 2 2 2 3" xfId="2408"/>
    <cellStyle name="Normal 2 2 29 2 2 2 3 2" xfId="29177"/>
    <cellStyle name="Normal 2 2 29 2 2 2 4" xfId="29178"/>
    <cellStyle name="Normal 2 2 29 2 2 3" xfId="2409"/>
    <cellStyle name="Normal 2 2 29 2 2 3 2" xfId="29179"/>
    <cellStyle name="Normal 2 2 29 2 2 4" xfId="2410"/>
    <cellStyle name="Normal 2 2 29 2 2 4 2" xfId="29180"/>
    <cellStyle name="Normal 2 2 29 2 2 5" xfId="2411"/>
    <cellStyle name="Normal 2 2 29 2 2 5 2" xfId="29181"/>
    <cellStyle name="Normal 2 2 29 2 2 6" xfId="29182"/>
    <cellStyle name="Normal 2 2 29 2 2 6 2" xfId="29183"/>
    <cellStyle name="Normal 2 2 29 2 2 7" xfId="29184"/>
    <cellStyle name="Normal 2 2 29 2 3" xfId="2412"/>
    <cellStyle name="Normal 2 2 29 2 3 2" xfId="2413"/>
    <cellStyle name="Normal 2 2 29 2 3 2 2" xfId="29185"/>
    <cellStyle name="Normal 2 2 29 2 3 3" xfId="2414"/>
    <cellStyle name="Normal 2 2 29 2 3 3 2" xfId="29186"/>
    <cellStyle name="Normal 2 2 29 2 3 4" xfId="29187"/>
    <cellStyle name="Normal 2 2 29 2 4" xfId="2415"/>
    <cellStyle name="Normal 2 2 29 2 4 2" xfId="2416"/>
    <cellStyle name="Normal 2 2 29 2 4 2 2" xfId="29188"/>
    <cellStyle name="Normal 2 2 29 2 4 3" xfId="29189"/>
    <cellStyle name="Normal 2 2 29 2 5" xfId="2417"/>
    <cellStyle name="Normal 2 2 29 2 5 2" xfId="29190"/>
    <cellStyle name="Normal 2 2 29 2 6" xfId="2418"/>
    <cellStyle name="Normal 2 2 29 2 6 2" xfId="29191"/>
    <cellStyle name="Normal 2 2 29 2 7" xfId="29192"/>
    <cellStyle name="Normal 2 2 29 2 7 2" xfId="29193"/>
    <cellStyle name="Normal 2 2 29 2 8" xfId="29194"/>
    <cellStyle name="Normal 2 2 29 2 9" xfId="29195"/>
    <cellStyle name="Normal 2 2 29 3" xfId="2419"/>
    <cellStyle name="Normal 2 2 29 3 2" xfId="2420"/>
    <cellStyle name="Normal 2 2 29 3 2 2" xfId="2421"/>
    <cellStyle name="Normal 2 2 29 3 2 2 2" xfId="29196"/>
    <cellStyle name="Normal 2 2 29 3 2 3" xfId="2422"/>
    <cellStyle name="Normal 2 2 29 3 2 3 2" xfId="29197"/>
    <cellStyle name="Normal 2 2 29 3 2 4" xfId="29198"/>
    <cellStyle name="Normal 2 2 29 3 3" xfId="2423"/>
    <cellStyle name="Normal 2 2 29 3 3 2" xfId="29199"/>
    <cellStyle name="Normal 2 2 29 3 4" xfId="2424"/>
    <cellStyle name="Normal 2 2 29 3 4 2" xfId="29200"/>
    <cellStyle name="Normal 2 2 29 3 5" xfId="2425"/>
    <cellStyle name="Normal 2 2 29 3 5 2" xfId="29201"/>
    <cellStyle name="Normal 2 2 29 3 6" xfId="29202"/>
    <cellStyle name="Normal 2 2 29 3 6 2" xfId="29203"/>
    <cellStyle name="Normal 2 2 29 3 7" xfId="29204"/>
    <cellStyle name="Normal 2 2 29 4" xfId="2426"/>
    <cellStyle name="Normal 2 2 29 4 2" xfId="2427"/>
    <cellStyle name="Normal 2 2 29 4 2 2" xfId="29205"/>
    <cellStyle name="Normal 2 2 29 4 3" xfId="2428"/>
    <cellStyle name="Normal 2 2 29 4 3 2" xfId="29206"/>
    <cellStyle name="Normal 2 2 29 4 4" xfId="29207"/>
    <cellStyle name="Normal 2 2 29 5" xfId="2429"/>
    <cellStyle name="Normal 2 2 29 5 2" xfId="2430"/>
    <cellStyle name="Normal 2 2 29 5 2 2" xfId="29208"/>
    <cellStyle name="Normal 2 2 29 5 3" xfId="29209"/>
    <cellStyle name="Normal 2 2 29 6" xfId="2431"/>
    <cellStyle name="Normal 2 2 29 6 2" xfId="29210"/>
    <cellStyle name="Normal 2 2 29 7" xfId="2432"/>
    <cellStyle name="Normal 2 2 29 7 2" xfId="29211"/>
    <cellStyle name="Normal 2 2 29 8" xfId="29212"/>
    <cellStyle name="Normal 2 2 29 8 2" xfId="29213"/>
    <cellStyle name="Normal 2 2 29 9" xfId="29214"/>
    <cellStyle name="Normal 2 2 3" xfId="2433"/>
    <cellStyle name="Normal 2 2 3 10" xfId="2434"/>
    <cellStyle name="Normal 2 2 3 10 10" xfId="29215"/>
    <cellStyle name="Normal 2 2 3 10 11" xfId="29216"/>
    <cellStyle name="Normal 2 2 3 10 2" xfId="2435"/>
    <cellStyle name="Normal 2 2 3 10 2 10" xfId="29217"/>
    <cellStyle name="Normal 2 2 3 10 2 2" xfId="2436"/>
    <cellStyle name="Normal 2 2 3 10 2 2 2" xfId="2437"/>
    <cellStyle name="Normal 2 2 3 10 2 2 2 2" xfId="2438"/>
    <cellStyle name="Normal 2 2 3 10 2 2 2 2 2" xfId="29218"/>
    <cellStyle name="Normal 2 2 3 10 2 2 2 3" xfId="2439"/>
    <cellStyle name="Normal 2 2 3 10 2 2 2 3 2" xfId="29219"/>
    <cellStyle name="Normal 2 2 3 10 2 2 2 4" xfId="29220"/>
    <cellStyle name="Normal 2 2 3 10 2 2 3" xfId="2440"/>
    <cellStyle name="Normal 2 2 3 10 2 2 3 2" xfId="29221"/>
    <cellStyle name="Normal 2 2 3 10 2 2 4" xfId="2441"/>
    <cellStyle name="Normal 2 2 3 10 2 2 4 2" xfId="29222"/>
    <cellStyle name="Normal 2 2 3 10 2 2 5" xfId="2442"/>
    <cellStyle name="Normal 2 2 3 10 2 2 5 2" xfId="29223"/>
    <cellStyle name="Normal 2 2 3 10 2 2 6" xfId="29224"/>
    <cellStyle name="Normal 2 2 3 10 2 2 6 2" xfId="29225"/>
    <cellStyle name="Normal 2 2 3 10 2 2 7" xfId="29226"/>
    <cellStyle name="Normal 2 2 3 10 2 3" xfId="2443"/>
    <cellStyle name="Normal 2 2 3 10 2 3 2" xfId="2444"/>
    <cellStyle name="Normal 2 2 3 10 2 3 2 2" xfId="29227"/>
    <cellStyle name="Normal 2 2 3 10 2 3 3" xfId="2445"/>
    <cellStyle name="Normal 2 2 3 10 2 3 3 2" xfId="29228"/>
    <cellStyle name="Normal 2 2 3 10 2 3 4" xfId="29229"/>
    <cellStyle name="Normal 2 2 3 10 2 4" xfId="2446"/>
    <cellStyle name="Normal 2 2 3 10 2 4 2" xfId="2447"/>
    <cellStyle name="Normal 2 2 3 10 2 4 2 2" xfId="29230"/>
    <cellStyle name="Normal 2 2 3 10 2 4 3" xfId="29231"/>
    <cellStyle name="Normal 2 2 3 10 2 5" xfId="2448"/>
    <cellStyle name="Normal 2 2 3 10 2 5 2" xfId="29232"/>
    <cellStyle name="Normal 2 2 3 10 2 6" xfId="2449"/>
    <cellStyle name="Normal 2 2 3 10 2 6 2" xfId="29233"/>
    <cellStyle name="Normal 2 2 3 10 2 7" xfId="29234"/>
    <cellStyle name="Normal 2 2 3 10 2 7 2" xfId="29235"/>
    <cellStyle name="Normal 2 2 3 10 2 8" xfId="29236"/>
    <cellStyle name="Normal 2 2 3 10 2 9" xfId="29237"/>
    <cellStyle name="Normal 2 2 3 10 3" xfId="2450"/>
    <cellStyle name="Normal 2 2 3 10 3 2" xfId="2451"/>
    <cellStyle name="Normal 2 2 3 10 3 2 2" xfId="2452"/>
    <cellStyle name="Normal 2 2 3 10 3 2 2 2" xfId="29238"/>
    <cellStyle name="Normal 2 2 3 10 3 2 3" xfId="2453"/>
    <cellStyle name="Normal 2 2 3 10 3 2 3 2" xfId="29239"/>
    <cellStyle name="Normal 2 2 3 10 3 2 4" xfId="29240"/>
    <cellStyle name="Normal 2 2 3 10 3 3" xfId="2454"/>
    <cellStyle name="Normal 2 2 3 10 3 3 2" xfId="29241"/>
    <cellStyle name="Normal 2 2 3 10 3 4" xfId="2455"/>
    <cellStyle name="Normal 2 2 3 10 3 4 2" xfId="29242"/>
    <cellStyle name="Normal 2 2 3 10 3 5" xfId="2456"/>
    <cellStyle name="Normal 2 2 3 10 3 5 2" xfId="29243"/>
    <cellStyle name="Normal 2 2 3 10 3 6" xfId="29244"/>
    <cellStyle name="Normal 2 2 3 10 3 6 2" xfId="29245"/>
    <cellStyle name="Normal 2 2 3 10 3 7" xfId="29246"/>
    <cellStyle name="Normal 2 2 3 10 4" xfId="2457"/>
    <cellStyle name="Normal 2 2 3 10 4 2" xfId="2458"/>
    <cellStyle name="Normal 2 2 3 10 4 2 2" xfId="29247"/>
    <cellStyle name="Normal 2 2 3 10 4 3" xfId="2459"/>
    <cellStyle name="Normal 2 2 3 10 4 3 2" xfId="29248"/>
    <cellStyle name="Normal 2 2 3 10 4 4" xfId="29249"/>
    <cellStyle name="Normal 2 2 3 10 5" xfId="2460"/>
    <cellStyle name="Normal 2 2 3 10 5 2" xfId="2461"/>
    <cellStyle name="Normal 2 2 3 10 5 2 2" xfId="29250"/>
    <cellStyle name="Normal 2 2 3 10 5 3" xfId="29251"/>
    <cellStyle name="Normal 2 2 3 10 6" xfId="2462"/>
    <cellStyle name="Normal 2 2 3 10 6 2" xfId="29252"/>
    <cellStyle name="Normal 2 2 3 10 7" xfId="2463"/>
    <cellStyle name="Normal 2 2 3 10 7 2" xfId="29253"/>
    <cellStyle name="Normal 2 2 3 10 8" xfId="29254"/>
    <cellStyle name="Normal 2 2 3 10 8 2" xfId="29255"/>
    <cellStyle name="Normal 2 2 3 10 9" xfId="29256"/>
    <cellStyle name="Normal 2 2 3 11" xfId="2464"/>
    <cellStyle name="Normal 2 2 3 11 10" xfId="29257"/>
    <cellStyle name="Normal 2 2 3 11 11" xfId="29258"/>
    <cellStyle name="Normal 2 2 3 11 2" xfId="2465"/>
    <cellStyle name="Normal 2 2 3 11 2 10" xfId="29259"/>
    <cellStyle name="Normal 2 2 3 11 2 2" xfId="2466"/>
    <cellStyle name="Normal 2 2 3 11 2 2 2" xfId="2467"/>
    <cellStyle name="Normal 2 2 3 11 2 2 2 2" xfId="2468"/>
    <cellStyle name="Normal 2 2 3 11 2 2 2 2 2" xfId="29260"/>
    <cellStyle name="Normal 2 2 3 11 2 2 2 3" xfId="2469"/>
    <cellStyle name="Normal 2 2 3 11 2 2 2 3 2" xfId="29261"/>
    <cellStyle name="Normal 2 2 3 11 2 2 2 4" xfId="29262"/>
    <cellStyle name="Normal 2 2 3 11 2 2 3" xfId="2470"/>
    <cellStyle name="Normal 2 2 3 11 2 2 3 2" xfId="29263"/>
    <cellStyle name="Normal 2 2 3 11 2 2 4" xfId="2471"/>
    <cellStyle name="Normal 2 2 3 11 2 2 4 2" xfId="29264"/>
    <cellStyle name="Normal 2 2 3 11 2 2 5" xfId="2472"/>
    <cellStyle name="Normal 2 2 3 11 2 2 5 2" xfId="29265"/>
    <cellStyle name="Normal 2 2 3 11 2 2 6" xfId="29266"/>
    <cellStyle name="Normal 2 2 3 11 2 2 6 2" xfId="29267"/>
    <cellStyle name="Normal 2 2 3 11 2 2 7" xfId="29268"/>
    <cellStyle name="Normal 2 2 3 11 2 3" xfId="2473"/>
    <cellStyle name="Normal 2 2 3 11 2 3 2" xfId="2474"/>
    <cellStyle name="Normal 2 2 3 11 2 3 2 2" xfId="29269"/>
    <cellStyle name="Normal 2 2 3 11 2 3 3" xfId="2475"/>
    <cellStyle name="Normal 2 2 3 11 2 3 3 2" xfId="29270"/>
    <cellStyle name="Normal 2 2 3 11 2 3 4" xfId="29271"/>
    <cellStyle name="Normal 2 2 3 11 2 4" xfId="2476"/>
    <cellStyle name="Normal 2 2 3 11 2 4 2" xfId="2477"/>
    <cellStyle name="Normal 2 2 3 11 2 4 2 2" xfId="29272"/>
    <cellStyle name="Normal 2 2 3 11 2 4 3" xfId="29273"/>
    <cellStyle name="Normal 2 2 3 11 2 5" xfId="2478"/>
    <cellStyle name="Normal 2 2 3 11 2 5 2" xfId="29274"/>
    <cellStyle name="Normal 2 2 3 11 2 6" xfId="2479"/>
    <cellStyle name="Normal 2 2 3 11 2 6 2" xfId="29275"/>
    <cellStyle name="Normal 2 2 3 11 2 7" xfId="29276"/>
    <cellStyle name="Normal 2 2 3 11 2 7 2" xfId="29277"/>
    <cellStyle name="Normal 2 2 3 11 2 8" xfId="29278"/>
    <cellStyle name="Normal 2 2 3 11 2 9" xfId="29279"/>
    <cellStyle name="Normal 2 2 3 11 3" xfId="2480"/>
    <cellStyle name="Normal 2 2 3 11 3 2" xfId="2481"/>
    <cellStyle name="Normal 2 2 3 11 3 2 2" xfId="2482"/>
    <cellStyle name="Normal 2 2 3 11 3 2 2 2" xfId="29280"/>
    <cellStyle name="Normal 2 2 3 11 3 2 3" xfId="2483"/>
    <cellStyle name="Normal 2 2 3 11 3 2 3 2" xfId="29281"/>
    <cellStyle name="Normal 2 2 3 11 3 2 4" xfId="29282"/>
    <cellStyle name="Normal 2 2 3 11 3 3" xfId="2484"/>
    <cellStyle name="Normal 2 2 3 11 3 3 2" xfId="29283"/>
    <cellStyle name="Normal 2 2 3 11 3 4" xfId="2485"/>
    <cellStyle name="Normal 2 2 3 11 3 4 2" xfId="29284"/>
    <cellStyle name="Normal 2 2 3 11 3 5" xfId="2486"/>
    <cellStyle name="Normal 2 2 3 11 3 5 2" xfId="29285"/>
    <cellStyle name="Normal 2 2 3 11 3 6" xfId="29286"/>
    <cellStyle name="Normal 2 2 3 11 3 6 2" xfId="29287"/>
    <cellStyle name="Normal 2 2 3 11 3 7" xfId="29288"/>
    <cellStyle name="Normal 2 2 3 11 4" xfId="2487"/>
    <cellStyle name="Normal 2 2 3 11 4 2" xfId="2488"/>
    <cellStyle name="Normal 2 2 3 11 4 2 2" xfId="29289"/>
    <cellStyle name="Normal 2 2 3 11 4 3" xfId="2489"/>
    <cellStyle name="Normal 2 2 3 11 4 3 2" xfId="29290"/>
    <cellStyle name="Normal 2 2 3 11 4 4" xfId="29291"/>
    <cellStyle name="Normal 2 2 3 11 5" xfId="2490"/>
    <cellStyle name="Normal 2 2 3 11 5 2" xfId="2491"/>
    <cellStyle name="Normal 2 2 3 11 5 2 2" xfId="29292"/>
    <cellStyle name="Normal 2 2 3 11 5 3" xfId="29293"/>
    <cellStyle name="Normal 2 2 3 11 6" xfId="2492"/>
    <cellStyle name="Normal 2 2 3 11 6 2" xfId="29294"/>
    <cellStyle name="Normal 2 2 3 11 7" xfId="2493"/>
    <cellStyle name="Normal 2 2 3 11 7 2" xfId="29295"/>
    <cellStyle name="Normal 2 2 3 11 8" xfId="29296"/>
    <cellStyle name="Normal 2 2 3 11 8 2" xfId="29297"/>
    <cellStyle name="Normal 2 2 3 11 9" xfId="29298"/>
    <cellStyle name="Normal 2 2 3 12" xfId="2494"/>
    <cellStyle name="Normal 2 2 3 12 10" xfId="29299"/>
    <cellStyle name="Normal 2 2 3 12 11" xfId="29300"/>
    <cellStyle name="Normal 2 2 3 12 2" xfId="2495"/>
    <cellStyle name="Normal 2 2 3 12 2 10" xfId="29301"/>
    <cellStyle name="Normal 2 2 3 12 2 2" xfId="2496"/>
    <cellStyle name="Normal 2 2 3 12 2 2 2" xfId="2497"/>
    <cellStyle name="Normal 2 2 3 12 2 2 2 2" xfId="2498"/>
    <cellStyle name="Normal 2 2 3 12 2 2 2 2 2" xfId="29302"/>
    <cellStyle name="Normal 2 2 3 12 2 2 2 3" xfId="2499"/>
    <cellStyle name="Normal 2 2 3 12 2 2 2 3 2" xfId="29303"/>
    <cellStyle name="Normal 2 2 3 12 2 2 2 4" xfId="29304"/>
    <cellStyle name="Normal 2 2 3 12 2 2 3" xfId="2500"/>
    <cellStyle name="Normal 2 2 3 12 2 2 3 2" xfId="29305"/>
    <cellStyle name="Normal 2 2 3 12 2 2 4" xfId="2501"/>
    <cellStyle name="Normal 2 2 3 12 2 2 4 2" xfId="29306"/>
    <cellStyle name="Normal 2 2 3 12 2 2 5" xfId="2502"/>
    <cellStyle name="Normal 2 2 3 12 2 2 5 2" xfId="29307"/>
    <cellStyle name="Normal 2 2 3 12 2 2 6" xfId="29308"/>
    <cellStyle name="Normal 2 2 3 12 2 2 6 2" xfId="29309"/>
    <cellStyle name="Normal 2 2 3 12 2 2 7" xfId="29310"/>
    <cellStyle name="Normal 2 2 3 12 2 3" xfId="2503"/>
    <cellStyle name="Normal 2 2 3 12 2 3 2" xfId="2504"/>
    <cellStyle name="Normal 2 2 3 12 2 3 2 2" xfId="29311"/>
    <cellStyle name="Normal 2 2 3 12 2 3 3" xfId="2505"/>
    <cellStyle name="Normal 2 2 3 12 2 3 3 2" xfId="29312"/>
    <cellStyle name="Normal 2 2 3 12 2 3 4" xfId="29313"/>
    <cellStyle name="Normal 2 2 3 12 2 4" xfId="2506"/>
    <cellStyle name="Normal 2 2 3 12 2 4 2" xfId="2507"/>
    <cellStyle name="Normal 2 2 3 12 2 4 2 2" xfId="29314"/>
    <cellStyle name="Normal 2 2 3 12 2 4 3" xfId="29315"/>
    <cellStyle name="Normal 2 2 3 12 2 5" xfId="2508"/>
    <cellStyle name="Normal 2 2 3 12 2 5 2" xfId="29316"/>
    <cellStyle name="Normal 2 2 3 12 2 6" xfId="2509"/>
    <cellStyle name="Normal 2 2 3 12 2 6 2" xfId="29317"/>
    <cellStyle name="Normal 2 2 3 12 2 7" xfId="29318"/>
    <cellStyle name="Normal 2 2 3 12 2 7 2" xfId="29319"/>
    <cellStyle name="Normal 2 2 3 12 2 8" xfId="29320"/>
    <cellStyle name="Normal 2 2 3 12 2 9" xfId="29321"/>
    <cellStyle name="Normal 2 2 3 12 3" xfId="2510"/>
    <cellStyle name="Normal 2 2 3 12 3 2" xfId="2511"/>
    <cellStyle name="Normal 2 2 3 12 3 2 2" xfId="2512"/>
    <cellStyle name="Normal 2 2 3 12 3 2 2 2" xfId="29322"/>
    <cellStyle name="Normal 2 2 3 12 3 2 3" xfId="2513"/>
    <cellStyle name="Normal 2 2 3 12 3 2 3 2" xfId="29323"/>
    <cellStyle name="Normal 2 2 3 12 3 2 4" xfId="29324"/>
    <cellStyle name="Normal 2 2 3 12 3 3" xfId="2514"/>
    <cellStyle name="Normal 2 2 3 12 3 3 2" xfId="29325"/>
    <cellStyle name="Normal 2 2 3 12 3 4" xfId="2515"/>
    <cellStyle name="Normal 2 2 3 12 3 4 2" xfId="29326"/>
    <cellStyle name="Normal 2 2 3 12 3 5" xfId="2516"/>
    <cellStyle name="Normal 2 2 3 12 3 5 2" xfId="29327"/>
    <cellStyle name="Normal 2 2 3 12 3 6" xfId="29328"/>
    <cellStyle name="Normal 2 2 3 12 3 6 2" xfId="29329"/>
    <cellStyle name="Normal 2 2 3 12 3 7" xfId="29330"/>
    <cellStyle name="Normal 2 2 3 12 4" xfId="2517"/>
    <cellStyle name="Normal 2 2 3 12 4 2" xfId="2518"/>
    <cellStyle name="Normal 2 2 3 12 4 2 2" xfId="29331"/>
    <cellStyle name="Normal 2 2 3 12 4 3" xfId="2519"/>
    <cellStyle name="Normal 2 2 3 12 4 3 2" xfId="29332"/>
    <cellStyle name="Normal 2 2 3 12 4 4" xfId="29333"/>
    <cellStyle name="Normal 2 2 3 12 5" xfId="2520"/>
    <cellStyle name="Normal 2 2 3 12 5 2" xfId="2521"/>
    <cellStyle name="Normal 2 2 3 12 5 2 2" xfId="29334"/>
    <cellStyle name="Normal 2 2 3 12 5 3" xfId="29335"/>
    <cellStyle name="Normal 2 2 3 12 6" xfId="2522"/>
    <cellStyle name="Normal 2 2 3 12 6 2" xfId="29336"/>
    <cellStyle name="Normal 2 2 3 12 7" xfId="2523"/>
    <cellStyle name="Normal 2 2 3 12 7 2" xfId="29337"/>
    <cellStyle name="Normal 2 2 3 12 8" xfId="29338"/>
    <cellStyle name="Normal 2 2 3 12 8 2" xfId="29339"/>
    <cellStyle name="Normal 2 2 3 12 9" xfId="29340"/>
    <cellStyle name="Normal 2 2 3 13" xfId="2524"/>
    <cellStyle name="Normal 2 2 3 13 10" xfId="29341"/>
    <cellStyle name="Normal 2 2 3 13 11" xfId="29342"/>
    <cellStyle name="Normal 2 2 3 13 2" xfId="2525"/>
    <cellStyle name="Normal 2 2 3 13 2 10" xfId="29343"/>
    <cellStyle name="Normal 2 2 3 13 2 2" xfId="2526"/>
    <cellStyle name="Normal 2 2 3 13 2 2 2" xfId="2527"/>
    <cellStyle name="Normal 2 2 3 13 2 2 2 2" xfId="2528"/>
    <cellStyle name="Normal 2 2 3 13 2 2 2 2 2" xfId="29344"/>
    <cellStyle name="Normal 2 2 3 13 2 2 2 3" xfId="2529"/>
    <cellStyle name="Normal 2 2 3 13 2 2 2 3 2" xfId="29345"/>
    <cellStyle name="Normal 2 2 3 13 2 2 2 4" xfId="29346"/>
    <cellStyle name="Normal 2 2 3 13 2 2 3" xfId="2530"/>
    <cellStyle name="Normal 2 2 3 13 2 2 3 2" xfId="29347"/>
    <cellStyle name="Normal 2 2 3 13 2 2 4" xfId="2531"/>
    <cellStyle name="Normal 2 2 3 13 2 2 4 2" xfId="29348"/>
    <cellStyle name="Normal 2 2 3 13 2 2 5" xfId="2532"/>
    <cellStyle name="Normal 2 2 3 13 2 2 5 2" xfId="29349"/>
    <cellStyle name="Normal 2 2 3 13 2 2 6" xfId="29350"/>
    <cellStyle name="Normal 2 2 3 13 2 2 6 2" xfId="29351"/>
    <cellStyle name="Normal 2 2 3 13 2 2 7" xfId="29352"/>
    <cellStyle name="Normal 2 2 3 13 2 3" xfId="2533"/>
    <cellStyle name="Normal 2 2 3 13 2 3 2" xfId="2534"/>
    <cellStyle name="Normal 2 2 3 13 2 3 2 2" xfId="29353"/>
    <cellStyle name="Normal 2 2 3 13 2 3 3" xfId="2535"/>
    <cellStyle name="Normal 2 2 3 13 2 3 3 2" xfId="29354"/>
    <cellStyle name="Normal 2 2 3 13 2 3 4" xfId="29355"/>
    <cellStyle name="Normal 2 2 3 13 2 4" xfId="2536"/>
    <cellStyle name="Normal 2 2 3 13 2 4 2" xfId="2537"/>
    <cellStyle name="Normal 2 2 3 13 2 4 2 2" xfId="29356"/>
    <cellStyle name="Normal 2 2 3 13 2 4 3" xfId="29357"/>
    <cellStyle name="Normal 2 2 3 13 2 5" xfId="2538"/>
    <cellStyle name="Normal 2 2 3 13 2 5 2" xfId="29358"/>
    <cellStyle name="Normal 2 2 3 13 2 6" xfId="2539"/>
    <cellStyle name="Normal 2 2 3 13 2 6 2" xfId="29359"/>
    <cellStyle name="Normal 2 2 3 13 2 7" xfId="29360"/>
    <cellStyle name="Normal 2 2 3 13 2 7 2" xfId="29361"/>
    <cellStyle name="Normal 2 2 3 13 2 8" xfId="29362"/>
    <cellStyle name="Normal 2 2 3 13 2 9" xfId="29363"/>
    <cellStyle name="Normal 2 2 3 13 3" xfId="2540"/>
    <cellStyle name="Normal 2 2 3 13 3 2" xfId="2541"/>
    <cellStyle name="Normal 2 2 3 13 3 2 2" xfId="2542"/>
    <cellStyle name="Normal 2 2 3 13 3 2 2 2" xfId="29364"/>
    <cellStyle name="Normal 2 2 3 13 3 2 3" xfId="2543"/>
    <cellStyle name="Normal 2 2 3 13 3 2 3 2" xfId="29365"/>
    <cellStyle name="Normal 2 2 3 13 3 2 4" xfId="29366"/>
    <cellStyle name="Normal 2 2 3 13 3 3" xfId="2544"/>
    <cellStyle name="Normal 2 2 3 13 3 3 2" xfId="29367"/>
    <cellStyle name="Normal 2 2 3 13 3 4" xfId="2545"/>
    <cellStyle name="Normal 2 2 3 13 3 4 2" xfId="29368"/>
    <cellStyle name="Normal 2 2 3 13 3 5" xfId="2546"/>
    <cellStyle name="Normal 2 2 3 13 3 5 2" xfId="29369"/>
    <cellStyle name="Normal 2 2 3 13 3 6" xfId="29370"/>
    <cellStyle name="Normal 2 2 3 13 3 6 2" xfId="29371"/>
    <cellStyle name="Normal 2 2 3 13 3 7" xfId="29372"/>
    <cellStyle name="Normal 2 2 3 13 4" xfId="2547"/>
    <cellStyle name="Normal 2 2 3 13 4 2" xfId="2548"/>
    <cellStyle name="Normal 2 2 3 13 4 2 2" xfId="29373"/>
    <cellStyle name="Normal 2 2 3 13 4 3" xfId="2549"/>
    <cellStyle name="Normal 2 2 3 13 4 3 2" xfId="29374"/>
    <cellStyle name="Normal 2 2 3 13 4 4" xfId="29375"/>
    <cellStyle name="Normal 2 2 3 13 5" xfId="2550"/>
    <cellStyle name="Normal 2 2 3 13 5 2" xfId="2551"/>
    <cellStyle name="Normal 2 2 3 13 5 2 2" xfId="29376"/>
    <cellStyle name="Normal 2 2 3 13 5 3" xfId="29377"/>
    <cellStyle name="Normal 2 2 3 13 6" xfId="2552"/>
    <cellStyle name="Normal 2 2 3 13 6 2" xfId="29378"/>
    <cellStyle name="Normal 2 2 3 13 7" xfId="2553"/>
    <cellStyle name="Normal 2 2 3 13 7 2" xfId="29379"/>
    <cellStyle name="Normal 2 2 3 13 8" xfId="29380"/>
    <cellStyle name="Normal 2 2 3 13 8 2" xfId="29381"/>
    <cellStyle name="Normal 2 2 3 13 9" xfId="29382"/>
    <cellStyle name="Normal 2 2 3 14" xfId="2554"/>
    <cellStyle name="Normal 2 2 3 14 10" xfId="29383"/>
    <cellStyle name="Normal 2 2 3 14 11" xfId="29384"/>
    <cellStyle name="Normal 2 2 3 14 2" xfId="2555"/>
    <cellStyle name="Normal 2 2 3 14 2 10" xfId="29385"/>
    <cellStyle name="Normal 2 2 3 14 2 2" xfId="2556"/>
    <cellStyle name="Normal 2 2 3 14 2 2 2" xfId="2557"/>
    <cellStyle name="Normal 2 2 3 14 2 2 2 2" xfId="2558"/>
    <cellStyle name="Normal 2 2 3 14 2 2 2 2 2" xfId="29386"/>
    <cellStyle name="Normal 2 2 3 14 2 2 2 3" xfId="2559"/>
    <cellStyle name="Normal 2 2 3 14 2 2 2 3 2" xfId="29387"/>
    <cellStyle name="Normal 2 2 3 14 2 2 2 4" xfId="29388"/>
    <cellStyle name="Normal 2 2 3 14 2 2 3" xfId="2560"/>
    <cellStyle name="Normal 2 2 3 14 2 2 3 2" xfId="29389"/>
    <cellStyle name="Normal 2 2 3 14 2 2 4" xfId="2561"/>
    <cellStyle name="Normal 2 2 3 14 2 2 4 2" xfId="29390"/>
    <cellStyle name="Normal 2 2 3 14 2 2 5" xfId="2562"/>
    <cellStyle name="Normal 2 2 3 14 2 2 5 2" xfId="29391"/>
    <cellStyle name="Normal 2 2 3 14 2 2 6" xfId="29392"/>
    <cellStyle name="Normal 2 2 3 14 2 2 6 2" xfId="29393"/>
    <cellStyle name="Normal 2 2 3 14 2 2 7" xfId="29394"/>
    <cellStyle name="Normal 2 2 3 14 2 3" xfId="2563"/>
    <cellStyle name="Normal 2 2 3 14 2 3 2" xfId="2564"/>
    <cellStyle name="Normal 2 2 3 14 2 3 2 2" xfId="29395"/>
    <cellStyle name="Normal 2 2 3 14 2 3 3" xfId="2565"/>
    <cellStyle name="Normal 2 2 3 14 2 3 3 2" xfId="29396"/>
    <cellStyle name="Normal 2 2 3 14 2 3 4" xfId="29397"/>
    <cellStyle name="Normal 2 2 3 14 2 4" xfId="2566"/>
    <cellStyle name="Normal 2 2 3 14 2 4 2" xfId="2567"/>
    <cellStyle name="Normal 2 2 3 14 2 4 2 2" xfId="29398"/>
    <cellStyle name="Normal 2 2 3 14 2 4 3" xfId="29399"/>
    <cellStyle name="Normal 2 2 3 14 2 5" xfId="2568"/>
    <cellStyle name="Normal 2 2 3 14 2 5 2" xfId="29400"/>
    <cellStyle name="Normal 2 2 3 14 2 6" xfId="2569"/>
    <cellStyle name="Normal 2 2 3 14 2 6 2" xfId="29401"/>
    <cellStyle name="Normal 2 2 3 14 2 7" xfId="29402"/>
    <cellStyle name="Normal 2 2 3 14 2 7 2" xfId="29403"/>
    <cellStyle name="Normal 2 2 3 14 2 8" xfId="29404"/>
    <cellStyle name="Normal 2 2 3 14 2 9" xfId="29405"/>
    <cellStyle name="Normal 2 2 3 14 3" xfId="2570"/>
    <cellStyle name="Normal 2 2 3 14 3 2" xfId="2571"/>
    <cellStyle name="Normal 2 2 3 14 3 2 2" xfId="2572"/>
    <cellStyle name="Normal 2 2 3 14 3 2 2 2" xfId="29406"/>
    <cellStyle name="Normal 2 2 3 14 3 2 3" xfId="2573"/>
    <cellStyle name="Normal 2 2 3 14 3 2 3 2" xfId="29407"/>
    <cellStyle name="Normal 2 2 3 14 3 2 4" xfId="29408"/>
    <cellStyle name="Normal 2 2 3 14 3 3" xfId="2574"/>
    <cellStyle name="Normal 2 2 3 14 3 3 2" xfId="29409"/>
    <cellStyle name="Normal 2 2 3 14 3 4" xfId="2575"/>
    <cellStyle name="Normal 2 2 3 14 3 4 2" xfId="29410"/>
    <cellStyle name="Normal 2 2 3 14 3 5" xfId="2576"/>
    <cellStyle name="Normal 2 2 3 14 3 5 2" xfId="29411"/>
    <cellStyle name="Normal 2 2 3 14 3 6" xfId="29412"/>
    <cellStyle name="Normal 2 2 3 14 3 6 2" xfId="29413"/>
    <cellStyle name="Normal 2 2 3 14 3 7" xfId="29414"/>
    <cellStyle name="Normal 2 2 3 14 4" xfId="2577"/>
    <cellStyle name="Normal 2 2 3 14 4 2" xfId="2578"/>
    <cellStyle name="Normal 2 2 3 14 4 2 2" xfId="29415"/>
    <cellStyle name="Normal 2 2 3 14 4 3" xfId="2579"/>
    <cellStyle name="Normal 2 2 3 14 4 3 2" xfId="29416"/>
    <cellStyle name="Normal 2 2 3 14 4 4" xfId="29417"/>
    <cellStyle name="Normal 2 2 3 14 5" xfId="2580"/>
    <cellStyle name="Normal 2 2 3 14 5 2" xfId="2581"/>
    <cellStyle name="Normal 2 2 3 14 5 2 2" xfId="29418"/>
    <cellStyle name="Normal 2 2 3 14 5 3" xfId="29419"/>
    <cellStyle name="Normal 2 2 3 14 6" xfId="2582"/>
    <cellStyle name="Normal 2 2 3 14 6 2" xfId="29420"/>
    <cellStyle name="Normal 2 2 3 14 7" xfId="2583"/>
    <cellStyle name="Normal 2 2 3 14 7 2" xfId="29421"/>
    <cellStyle name="Normal 2 2 3 14 8" xfId="29422"/>
    <cellStyle name="Normal 2 2 3 14 8 2" xfId="29423"/>
    <cellStyle name="Normal 2 2 3 14 9" xfId="29424"/>
    <cellStyle name="Normal 2 2 3 15" xfId="2584"/>
    <cellStyle name="Normal 2 2 3 15 10" xfId="29425"/>
    <cellStyle name="Normal 2 2 3 15 11" xfId="29426"/>
    <cellStyle name="Normal 2 2 3 15 2" xfId="2585"/>
    <cellStyle name="Normal 2 2 3 15 2 10" xfId="29427"/>
    <cellStyle name="Normal 2 2 3 15 2 2" xfId="2586"/>
    <cellStyle name="Normal 2 2 3 15 2 2 2" xfId="2587"/>
    <cellStyle name="Normal 2 2 3 15 2 2 2 2" xfId="2588"/>
    <cellStyle name="Normal 2 2 3 15 2 2 2 2 2" xfId="29428"/>
    <cellStyle name="Normal 2 2 3 15 2 2 2 3" xfId="2589"/>
    <cellStyle name="Normal 2 2 3 15 2 2 2 3 2" xfId="29429"/>
    <cellStyle name="Normal 2 2 3 15 2 2 2 4" xfId="29430"/>
    <cellStyle name="Normal 2 2 3 15 2 2 3" xfId="2590"/>
    <cellStyle name="Normal 2 2 3 15 2 2 3 2" xfId="29431"/>
    <cellStyle name="Normal 2 2 3 15 2 2 4" xfId="2591"/>
    <cellStyle name="Normal 2 2 3 15 2 2 4 2" xfId="29432"/>
    <cellStyle name="Normal 2 2 3 15 2 2 5" xfId="2592"/>
    <cellStyle name="Normal 2 2 3 15 2 2 5 2" xfId="29433"/>
    <cellStyle name="Normal 2 2 3 15 2 2 6" xfId="29434"/>
    <cellStyle name="Normal 2 2 3 15 2 2 6 2" xfId="29435"/>
    <cellStyle name="Normal 2 2 3 15 2 2 7" xfId="29436"/>
    <cellStyle name="Normal 2 2 3 15 2 3" xfId="2593"/>
    <cellStyle name="Normal 2 2 3 15 2 3 2" xfId="2594"/>
    <cellStyle name="Normal 2 2 3 15 2 3 2 2" xfId="29437"/>
    <cellStyle name="Normal 2 2 3 15 2 3 3" xfId="2595"/>
    <cellStyle name="Normal 2 2 3 15 2 3 3 2" xfId="29438"/>
    <cellStyle name="Normal 2 2 3 15 2 3 4" xfId="29439"/>
    <cellStyle name="Normal 2 2 3 15 2 4" xfId="2596"/>
    <cellStyle name="Normal 2 2 3 15 2 4 2" xfId="2597"/>
    <cellStyle name="Normal 2 2 3 15 2 4 2 2" xfId="29440"/>
    <cellStyle name="Normal 2 2 3 15 2 4 3" xfId="29441"/>
    <cellStyle name="Normal 2 2 3 15 2 5" xfId="2598"/>
    <cellStyle name="Normal 2 2 3 15 2 5 2" xfId="29442"/>
    <cellStyle name="Normal 2 2 3 15 2 6" xfId="2599"/>
    <cellStyle name="Normal 2 2 3 15 2 6 2" xfId="29443"/>
    <cellStyle name="Normal 2 2 3 15 2 7" xfId="29444"/>
    <cellStyle name="Normal 2 2 3 15 2 7 2" xfId="29445"/>
    <cellStyle name="Normal 2 2 3 15 2 8" xfId="29446"/>
    <cellStyle name="Normal 2 2 3 15 2 9" xfId="29447"/>
    <cellStyle name="Normal 2 2 3 15 3" xfId="2600"/>
    <cellStyle name="Normal 2 2 3 15 3 2" xfId="2601"/>
    <cellStyle name="Normal 2 2 3 15 3 2 2" xfId="2602"/>
    <cellStyle name="Normal 2 2 3 15 3 2 2 2" xfId="29448"/>
    <cellStyle name="Normal 2 2 3 15 3 2 3" xfId="2603"/>
    <cellStyle name="Normal 2 2 3 15 3 2 3 2" xfId="29449"/>
    <cellStyle name="Normal 2 2 3 15 3 2 4" xfId="29450"/>
    <cellStyle name="Normal 2 2 3 15 3 3" xfId="2604"/>
    <cellStyle name="Normal 2 2 3 15 3 3 2" xfId="29451"/>
    <cellStyle name="Normal 2 2 3 15 3 4" xfId="2605"/>
    <cellStyle name="Normal 2 2 3 15 3 4 2" xfId="29452"/>
    <cellStyle name="Normal 2 2 3 15 3 5" xfId="2606"/>
    <cellStyle name="Normal 2 2 3 15 3 5 2" xfId="29453"/>
    <cellStyle name="Normal 2 2 3 15 3 6" xfId="29454"/>
    <cellStyle name="Normal 2 2 3 15 3 6 2" xfId="29455"/>
    <cellStyle name="Normal 2 2 3 15 3 7" xfId="29456"/>
    <cellStyle name="Normal 2 2 3 15 4" xfId="2607"/>
    <cellStyle name="Normal 2 2 3 15 4 2" xfId="2608"/>
    <cellStyle name="Normal 2 2 3 15 4 2 2" xfId="29457"/>
    <cellStyle name="Normal 2 2 3 15 4 3" xfId="2609"/>
    <cellStyle name="Normal 2 2 3 15 4 3 2" xfId="29458"/>
    <cellStyle name="Normal 2 2 3 15 4 4" xfId="29459"/>
    <cellStyle name="Normal 2 2 3 15 5" xfId="2610"/>
    <cellStyle name="Normal 2 2 3 15 5 2" xfId="2611"/>
    <cellStyle name="Normal 2 2 3 15 5 2 2" xfId="29460"/>
    <cellStyle name="Normal 2 2 3 15 5 3" xfId="29461"/>
    <cellStyle name="Normal 2 2 3 15 6" xfId="2612"/>
    <cellStyle name="Normal 2 2 3 15 6 2" xfId="29462"/>
    <cellStyle name="Normal 2 2 3 15 7" xfId="2613"/>
    <cellStyle name="Normal 2 2 3 15 7 2" xfId="29463"/>
    <cellStyle name="Normal 2 2 3 15 8" xfId="29464"/>
    <cellStyle name="Normal 2 2 3 15 8 2" xfId="29465"/>
    <cellStyle name="Normal 2 2 3 15 9" xfId="29466"/>
    <cellStyle name="Normal 2 2 3 16" xfId="2614"/>
    <cellStyle name="Normal 2 2 3 16 10" xfId="29467"/>
    <cellStyle name="Normal 2 2 3 16 11" xfId="29468"/>
    <cellStyle name="Normal 2 2 3 16 2" xfId="2615"/>
    <cellStyle name="Normal 2 2 3 16 2 10" xfId="29469"/>
    <cellStyle name="Normal 2 2 3 16 2 2" xfId="2616"/>
    <cellStyle name="Normal 2 2 3 16 2 2 2" xfId="2617"/>
    <cellStyle name="Normal 2 2 3 16 2 2 2 2" xfId="2618"/>
    <cellStyle name="Normal 2 2 3 16 2 2 2 2 2" xfId="29470"/>
    <cellStyle name="Normal 2 2 3 16 2 2 2 3" xfId="2619"/>
    <cellStyle name="Normal 2 2 3 16 2 2 2 3 2" xfId="29471"/>
    <cellStyle name="Normal 2 2 3 16 2 2 2 4" xfId="29472"/>
    <cellStyle name="Normal 2 2 3 16 2 2 3" xfId="2620"/>
    <cellStyle name="Normal 2 2 3 16 2 2 3 2" xfId="29473"/>
    <cellStyle name="Normal 2 2 3 16 2 2 4" xfId="2621"/>
    <cellStyle name="Normal 2 2 3 16 2 2 4 2" xfId="29474"/>
    <cellStyle name="Normal 2 2 3 16 2 2 5" xfId="2622"/>
    <cellStyle name="Normal 2 2 3 16 2 2 5 2" xfId="29475"/>
    <cellStyle name="Normal 2 2 3 16 2 2 6" xfId="29476"/>
    <cellStyle name="Normal 2 2 3 16 2 2 6 2" xfId="29477"/>
    <cellStyle name="Normal 2 2 3 16 2 2 7" xfId="29478"/>
    <cellStyle name="Normal 2 2 3 16 2 3" xfId="2623"/>
    <cellStyle name="Normal 2 2 3 16 2 3 2" xfId="2624"/>
    <cellStyle name="Normal 2 2 3 16 2 3 2 2" xfId="29479"/>
    <cellStyle name="Normal 2 2 3 16 2 3 3" xfId="2625"/>
    <cellStyle name="Normal 2 2 3 16 2 3 3 2" xfId="29480"/>
    <cellStyle name="Normal 2 2 3 16 2 3 4" xfId="29481"/>
    <cellStyle name="Normal 2 2 3 16 2 4" xfId="2626"/>
    <cellStyle name="Normal 2 2 3 16 2 4 2" xfId="2627"/>
    <cellStyle name="Normal 2 2 3 16 2 4 2 2" xfId="29482"/>
    <cellStyle name="Normal 2 2 3 16 2 4 3" xfId="29483"/>
    <cellStyle name="Normal 2 2 3 16 2 5" xfId="2628"/>
    <cellStyle name="Normal 2 2 3 16 2 5 2" xfId="29484"/>
    <cellStyle name="Normal 2 2 3 16 2 6" xfId="2629"/>
    <cellStyle name="Normal 2 2 3 16 2 6 2" xfId="29485"/>
    <cellStyle name="Normal 2 2 3 16 2 7" xfId="29486"/>
    <cellStyle name="Normal 2 2 3 16 2 7 2" xfId="29487"/>
    <cellStyle name="Normal 2 2 3 16 2 8" xfId="29488"/>
    <cellStyle name="Normal 2 2 3 16 2 9" xfId="29489"/>
    <cellStyle name="Normal 2 2 3 16 3" xfId="2630"/>
    <cellStyle name="Normal 2 2 3 16 3 2" xfId="2631"/>
    <cellStyle name="Normal 2 2 3 16 3 2 2" xfId="2632"/>
    <cellStyle name="Normal 2 2 3 16 3 2 2 2" xfId="29490"/>
    <cellStyle name="Normal 2 2 3 16 3 2 3" xfId="2633"/>
    <cellStyle name="Normal 2 2 3 16 3 2 3 2" xfId="29491"/>
    <cellStyle name="Normal 2 2 3 16 3 2 4" xfId="29492"/>
    <cellStyle name="Normal 2 2 3 16 3 3" xfId="2634"/>
    <cellStyle name="Normal 2 2 3 16 3 3 2" xfId="29493"/>
    <cellStyle name="Normal 2 2 3 16 3 4" xfId="2635"/>
    <cellStyle name="Normal 2 2 3 16 3 4 2" xfId="29494"/>
    <cellStyle name="Normal 2 2 3 16 3 5" xfId="2636"/>
    <cellStyle name="Normal 2 2 3 16 3 5 2" xfId="29495"/>
    <cellStyle name="Normal 2 2 3 16 3 6" xfId="29496"/>
    <cellStyle name="Normal 2 2 3 16 3 6 2" xfId="29497"/>
    <cellStyle name="Normal 2 2 3 16 3 7" xfId="29498"/>
    <cellStyle name="Normal 2 2 3 16 4" xfId="2637"/>
    <cellStyle name="Normal 2 2 3 16 4 2" xfId="2638"/>
    <cellStyle name="Normal 2 2 3 16 4 2 2" xfId="29499"/>
    <cellStyle name="Normal 2 2 3 16 4 3" xfId="2639"/>
    <cellStyle name="Normal 2 2 3 16 4 3 2" xfId="29500"/>
    <cellStyle name="Normal 2 2 3 16 4 4" xfId="29501"/>
    <cellStyle name="Normal 2 2 3 16 5" xfId="2640"/>
    <cellStyle name="Normal 2 2 3 16 5 2" xfId="2641"/>
    <cellStyle name="Normal 2 2 3 16 5 2 2" xfId="29502"/>
    <cellStyle name="Normal 2 2 3 16 5 3" xfId="29503"/>
    <cellStyle name="Normal 2 2 3 16 6" xfId="2642"/>
    <cellStyle name="Normal 2 2 3 16 6 2" xfId="29504"/>
    <cellStyle name="Normal 2 2 3 16 7" xfId="2643"/>
    <cellStyle name="Normal 2 2 3 16 7 2" xfId="29505"/>
    <cellStyle name="Normal 2 2 3 16 8" xfId="29506"/>
    <cellStyle name="Normal 2 2 3 16 8 2" xfId="29507"/>
    <cellStyle name="Normal 2 2 3 16 9" xfId="29508"/>
    <cellStyle name="Normal 2 2 3 17" xfId="2644"/>
    <cellStyle name="Normal 2 2 3 17 10" xfId="29509"/>
    <cellStyle name="Normal 2 2 3 17 11" xfId="29510"/>
    <cellStyle name="Normal 2 2 3 17 2" xfId="2645"/>
    <cellStyle name="Normal 2 2 3 17 2 10" xfId="29511"/>
    <cellStyle name="Normal 2 2 3 17 2 2" xfId="2646"/>
    <cellStyle name="Normal 2 2 3 17 2 2 2" xfId="2647"/>
    <cellStyle name="Normal 2 2 3 17 2 2 2 2" xfId="2648"/>
    <cellStyle name="Normal 2 2 3 17 2 2 2 2 2" xfId="29512"/>
    <cellStyle name="Normal 2 2 3 17 2 2 2 3" xfId="2649"/>
    <cellStyle name="Normal 2 2 3 17 2 2 2 3 2" xfId="29513"/>
    <cellStyle name="Normal 2 2 3 17 2 2 2 4" xfId="29514"/>
    <cellStyle name="Normal 2 2 3 17 2 2 3" xfId="2650"/>
    <cellStyle name="Normal 2 2 3 17 2 2 3 2" xfId="29515"/>
    <cellStyle name="Normal 2 2 3 17 2 2 4" xfId="2651"/>
    <cellStyle name="Normal 2 2 3 17 2 2 4 2" xfId="29516"/>
    <cellStyle name="Normal 2 2 3 17 2 2 5" xfId="2652"/>
    <cellStyle name="Normal 2 2 3 17 2 2 5 2" xfId="29517"/>
    <cellStyle name="Normal 2 2 3 17 2 2 6" xfId="29518"/>
    <cellStyle name="Normal 2 2 3 17 2 2 6 2" xfId="29519"/>
    <cellStyle name="Normal 2 2 3 17 2 2 7" xfId="29520"/>
    <cellStyle name="Normal 2 2 3 17 2 3" xfId="2653"/>
    <cellStyle name="Normal 2 2 3 17 2 3 2" xfId="2654"/>
    <cellStyle name="Normal 2 2 3 17 2 3 2 2" xfId="29521"/>
    <cellStyle name="Normal 2 2 3 17 2 3 3" xfId="2655"/>
    <cellStyle name="Normal 2 2 3 17 2 3 3 2" xfId="29522"/>
    <cellStyle name="Normal 2 2 3 17 2 3 4" xfId="29523"/>
    <cellStyle name="Normal 2 2 3 17 2 4" xfId="2656"/>
    <cellStyle name="Normal 2 2 3 17 2 4 2" xfId="2657"/>
    <cellStyle name="Normal 2 2 3 17 2 4 2 2" xfId="29524"/>
    <cellStyle name="Normal 2 2 3 17 2 4 3" xfId="29525"/>
    <cellStyle name="Normal 2 2 3 17 2 5" xfId="2658"/>
    <cellStyle name="Normal 2 2 3 17 2 5 2" xfId="29526"/>
    <cellStyle name="Normal 2 2 3 17 2 6" xfId="2659"/>
    <cellStyle name="Normal 2 2 3 17 2 6 2" xfId="29527"/>
    <cellStyle name="Normal 2 2 3 17 2 7" xfId="29528"/>
    <cellStyle name="Normal 2 2 3 17 2 7 2" xfId="29529"/>
    <cellStyle name="Normal 2 2 3 17 2 8" xfId="29530"/>
    <cellStyle name="Normal 2 2 3 17 2 9" xfId="29531"/>
    <cellStyle name="Normal 2 2 3 17 3" xfId="2660"/>
    <cellStyle name="Normal 2 2 3 17 3 2" xfId="2661"/>
    <cellStyle name="Normal 2 2 3 17 3 2 2" xfId="2662"/>
    <cellStyle name="Normal 2 2 3 17 3 2 2 2" xfId="29532"/>
    <cellStyle name="Normal 2 2 3 17 3 2 3" xfId="2663"/>
    <cellStyle name="Normal 2 2 3 17 3 2 3 2" xfId="29533"/>
    <cellStyle name="Normal 2 2 3 17 3 2 4" xfId="29534"/>
    <cellStyle name="Normal 2 2 3 17 3 3" xfId="2664"/>
    <cellStyle name="Normal 2 2 3 17 3 3 2" xfId="29535"/>
    <cellStyle name="Normal 2 2 3 17 3 4" xfId="2665"/>
    <cellStyle name="Normal 2 2 3 17 3 4 2" xfId="29536"/>
    <cellStyle name="Normal 2 2 3 17 3 5" xfId="2666"/>
    <cellStyle name="Normal 2 2 3 17 3 5 2" xfId="29537"/>
    <cellStyle name="Normal 2 2 3 17 3 6" xfId="29538"/>
    <cellStyle name="Normal 2 2 3 17 3 6 2" xfId="29539"/>
    <cellStyle name="Normal 2 2 3 17 3 7" xfId="29540"/>
    <cellStyle name="Normal 2 2 3 17 4" xfId="2667"/>
    <cellStyle name="Normal 2 2 3 17 4 2" xfId="2668"/>
    <cellStyle name="Normal 2 2 3 17 4 2 2" xfId="29541"/>
    <cellStyle name="Normal 2 2 3 17 4 3" xfId="2669"/>
    <cellStyle name="Normal 2 2 3 17 4 3 2" xfId="29542"/>
    <cellStyle name="Normal 2 2 3 17 4 4" xfId="29543"/>
    <cellStyle name="Normal 2 2 3 17 5" xfId="2670"/>
    <cellStyle name="Normal 2 2 3 17 5 2" xfId="2671"/>
    <cellStyle name="Normal 2 2 3 17 5 2 2" xfId="29544"/>
    <cellStyle name="Normal 2 2 3 17 5 3" xfId="29545"/>
    <cellStyle name="Normal 2 2 3 17 6" xfId="2672"/>
    <cellStyle name="Normal 2 2 3 17 6 2" xfId="29546"/>
    <cellStyle name="Normal 2 2 3 17 7" xfId="2673"/>
    <cellStyle name="Normal 2 2 3 17 7 2" xfId="29547"/>
    <cellStyle name="Normal 2 2 3 17 8" xfId="29548"/>
    <cellStyle name="Normal 2 2 3 17 8 2" xfId="29549"/>
    <cellStyle name="Normal 2 2 3 17 9" xfId="29550"/>
    <cellStyle name="Normal 2 2 3 18" xfId="2674"/>
    <cellStyle name="Normal 2 2 3 18 10" xfId="29551"/>
    <cellStyle name="Normal 2 2 3 18 11" xfId="29552"/>
    <cellStyle name="Normal 2 2 3 18 2" xfId="2675"/>
    <cellStyle name="Normal 2 2 3 18 2 10" xfId="29553"/>
    <cellStyle name="Normal 2 2 3 18 2 2" xfId="2676"/>
    <cellStyle name="Normal 2 2 3 18 2 2 2" xfId="2677"/>
    <cellStyle name="Normal 2 2 3 18 2 2 2 2" xfId="2678"/>
    <cellStyle name="Normal 2 2 3 18 2 2 2 2 2" xfId="29554"/>
    <cellStyle name="Normal 2 2 3 18 2 2 2 3" xfId="2679"/>
    <cellStyle name="Normal 2 2 3 18 2 2 2 3 2" xfId="29555"/>
    <cellStyle name="Normal 2 2 3 18 2 2 2 4" xfId="29556"/>
    <cellStyle name="Normal 2 2 3 18 2 2 3" xfId="2680"/>
    <cellStyle name="Normal 2 2 3 18 2 2 3 2" xfId="29557"/>
    <cellStyle name="Normal 2 2 3 18 2 2 4" xfId="2681"/>
    <cellStyle name="Normal 2 2 3 18 2 2 4 2" xfId="29558"/>
    <cellStyle name="Normal 2 2 3 18 2 2 5" xfId="2682"/>
    <cellStyle name="Normal 2 2 3 18 2 2 5 2" xfId="29559"/>
    <cellStyle name="Normal 2 2 3 18 2 2 6" xfId="29560"/>
    <cellStyle name="Normal 2 2 3 18 2 2 6 2" xfId="29561"/>
    <cellStyle name="Normal 2 2 3 18 2 2 7" xfId="29562"/>
    <cellStyle name="Normal 2 2 3 18 2 3" xfId="2683"/>
    <cellStyle name="Normal 2 2 3 18 2 3 2" xfId="2684"/>
    <cellStyle name="Normal 2 2 3 18 2 3 2 2" xfId="29563"/>
    <cellStyle name="Normal 2 2 3 18 2 3 3" xfId="2685"/>
    <cellStyle name="Normal 2 2 3 18 2 3 3 2" xfId="29564"/>
    <cellStyle name="Normal 2 2 3 18 2 3 4" xfId="29565"/>
    <cellStyle name="Normal 2 2 3 18 2 4" xfId="2686"/>
    <cellStyle name="Normal 2 2 3 18 2 4 2" xfId="2687"/>
    <cellStyle name="Normal 2 2 3 18 2 4 2 2" xfId="29566"/>
    <cellStyle name="Normal 2 2 3 18 2 4 3" xfId="29567"/>
    <cellStyle name="Normal 2 2 3 18 2 5" xfId="2688"/>
    <cellStyle name="Normal 2 2 3 18 2 5 2" xfId="29568"/>
    <cellStyle name="Normal 2 2 3 18 2 6" xfId="2689"/>
    <cellStyle name="Normal 2 2 3 18 2 6 2" xfId="29569"/>
    <cellStyle name="Normal 2 2 3 18 2 7" xfId="29570"/>
    <cellStyle name="Normal 2 2 3 18 2 7 2" xfId="29571"/>
    <cellStyle name="Normal 2 2 3 18 2 8" xfId="29572"/>
    <cellStyle name="Normal 2 2 3 18 2 9" xfId="29573"/>
    <cellStyle name="Normal 2 2 3 18 3" xfId="2690"/>
    <cellStyle name="Normal 2 2 3 18 3 2" xfId="2691"/>
    <cellStyle name="Normal 2 2 3 18 3 2 2" xfId="2692"/>
    <cellStyle name="Normal 2 2 3 18 3 2 2 2" xfId="29574"/>
    <cellStyle name="Normal 2 2 3 18 3 2 3" xfId="2693"/>
    <cellStyle name="Normal 2 2 3 18 3 2 3 2" xfId="29575"/>
    <cellStyle name="Normal 2 2 3 18 3 2 4" xfId="29576"/>
    <cellStyle name="Normal 2 2 3 18 3 3" xfId="2694"/>
    <cellStyle name="Normal 2 2 3 18 3 3 2" xfId="29577"/>
    <cellStyle name="Normal 2 2 3 18 3 4" xfId="2695"/>
    <cellStyle name="Normal 2 2 3 18 3 4 2" xfId="29578"/>
    <cellStyle name="Normal 2 2 3 18 3 5" xfId="2696"/>
    <cellStyle name="Normal 2 2 3 18 3 5 2" xfId="29579"/>
    <cellStyle name="Normal 2 2 3 18 3 6" xfId="29580"/>
    <cellStyle name="Normal 2 2 3 18 3 6 2" xfId="29581"/>
    <cellStyle name="Normal 2 2 3 18 3 7" xfId="29582"/>
    <cellStyle name="Normal 2 2 3 18 4" xfId="2697"/>
    <cellStyle name="Normal 2 2 3 18 4 2" xfId="2698"/>
    <cellStyle name="Normal 2 2 3 18 4 2 2" xfId="29583"/>
    <cellStyle name="Normal 2 2 3 18 4 3" xfId="2699"/>
    <cellStyle name="Normal 2 2 3 18 4 3 2" xfId="29584"/>
    <cellStyle name="Normal 2 2 3 18 4 4" xfId="29585"/>
    <cellStyle name="Normal 2 2 3 18 5" xfId="2700"/>
    <cellStyle name="Normal 2 2 3 18 5 2" xfId="2701"/>
    <cellStyle name="Normal 2 2 3 18 5 2 2" xfId="29586"/>
    <cellStyle name="Normal 2 2 3 18 5 3" xfId="29587"/>
    <cellStyle name="Normal 2 2 3 18 6" xfId="2702"/>
    <cellStyle name="Normal 2 2 3 18 6 2" xfId="29588"/>
    <cellStyle name="Normal 2 2 3 18 7" xfId="2703"/>
    <cellStyle name="Normal 2 2 3 18 7 2" xfId="29589"/>
    <cellStyle name="Normal 2 2 3 18 8" xfId="29590"/>
    <cellStyle name="Normal 2 2 3 18 8 2" xfId="29591"/>
    <cellStyle name="Normal 2 2 3 18 9" xfId="29592"/>
    <cellStyle name="Normal 2 2 3 19" xfId="2704"/>
    <cellStyle name="Normal 2 2 3 19 10" xfId="29593"/>
    <cellStyle name="Normal 2 2 3 19 11" xfId="29594"/>
    <cellStyle name="Normal 2 2 3 19 2" xfId="2705"/>
    <cellStyle name="Normal 2 2 3 19 2 10" xfId="29595"/>
    <cellStyle name="Normal 2 2 3 19 2 2" xfId="2706"/>
    <cellStyle name="Normal 2 2 3 19 2 2 2" xfId="2707"/>
    <cellStyle name="Normal 2 2 3 19 2 2 2 2" xfId="2708"/>
    <cellStyle name="Normal 2 2 3 19 2 2 2 2 2" xfId="29596"/>
    <cellStyle name="Normal 2 2 3 19 2 2 2 3" xfId="2709"/>
    <cellStyle name="Normal 2 2 3 19 2 2 2 3 2" xfId="29597"/>
    <cellStyle name="Normal 2 2 3 19 2 2 2 4" xfId="29598"/>
    <cellStyle name="Normal 2 2 3 19 2 2 3" xfId="2710"/>
    <cellStyle name="Normal 2 2 3 19 2 2 3 2" xfId="29599"/>
    <cellStyle name="Normal 2 2 3 19 2 2 4" xfId="2711"/>
    <cellStyle name="Normal 2 2 3 19 2 2 4 2" xfId="29600"/>
    <cellStyle name="Normal 2 2 3 19 2 2 5" xfId="2712"/>
    <cellStyle name="Normal 2 2 3 19 2 2 5 2" xfId="29601"/>
    <cellStyle name="Normal 2 2 3 19 2 2 6" xfId="29602"/>
    <cellStyle name="Normal 2 2 3 19 2 2 6 2" xfId="29603"/>
    <cellStyle name="Normal 2 2 3 19 2 2 7" xfId="29604"/>
    <cellStyle name="Normal 2 2 3 19 2 3" xfId="2713"/>
    <cellStyle name="Normal 2 2 3 19 2 3 2" xfId="2714"/>
    <cellStyle name="Normal 2 2 3 19 2 3 2 2" xfId="29605"/>
    <cellStyle name="Normal 2 2 3 19 2 3 3" xfId="2715"/>
    <cellStyle name="Normal 2 2 3 19 2 3 3 2" xfId="29606"/>
    <cellStyle name="Normal 2 2 3 19 2 3 4" xfId="29607"/>
    <cellStyle name="Normal 2 2 3 19 2 4" xfId="2716"/>
    <cellStyle name="Normal 2 2 3 19 2 4 2" xfId="2717"/>
    <cellStyle name="Normal 2 2 3 19 2 4 2 2" xfId="29608"/>
    <cellStyle name="Normal 2 2 3 19 2 4 3" xfId="29609"/>
    <cellStyle name="Normal 2 2 3 19 2 5" xfId="2718"/>
    <cellStyle name="Normal 2 2 3 19 2 5 2" xfId="29610"/>
    <cellStyle name="Normal 2 2 3 19 2 6" xfId="2719"/>
    <cellStyle name="Normal 2 2 3 19 2 6 2" xfId="29611"/>
    <cellStyle name="Normal 2 2 3 19 2 7" xfId="29612"/>
    <cellStyle name="Normal 2 2 3 19 2 7 2" xfId="29613"/>
    <cellStyle name="Normal 2 2 3 19 2 8" xfId="29614"/>
    <cellStyle name="Normal 2 2 3 19 2 9" xfId="29615"/>
    <cellStyle name="Normal 2 2 3 19 3" xfId="2720"/>
    <cellStyle name="Normal 2 2 3 19 3 2" xfId="2721"/>
    <cellStyle name="Normal 2 2 3 19 3 2 2" xfId="2722"/>
    <cellStyle name="Normal 2 2 3 19 3 2 2 2" xfId="29616"/>
    <cellStyle name="Normal 2 2 3 19 3 2 3" xfId="2723"/>
    <cellStyle name="Normal 2 2 3 19 3 2 3 2" xfId="29617"/>
    <cellStyle name="Normal 2 2 3 19 3 2 4" xfId="29618"/>
    <cellStyle name="Normal 2 2 3 19 3 3" xfId="2724"/>
    <cellStyle name="Normal 2 2 3 19 3 3 2" xfId="29619"/>
    <cellStyle name="Normal 2 2 3 19 3 4" xfId="2725"/>
    <cellStyle name="Normal 2 2 3 19 3 4 2" xfId="29620"/>
    <cellStyle name="Normal 2 2 3 19 3 5" xfId="2726"/>
    <cellStyle name="Normal 2 2 3 19 3 5 2" xfId="29621"/>
    <cellStyle name="Normal 2 2 3 19 3 6" xfId="29622"/>
    <cellStyle name="Normal 2 2 3 19 3 6 2" xfId="29623"/>
    <cellStyle name="Normal 2 2 3 19 3 7" xfId="29624"/>
    <cellStyle name="Normal 2 2 3 19 4" xfId="2727"/>
    <cellStyle name="Normal 2 2 3 19 4 2" xfId="2728"/>
    <cellStyle name="Normal 2 2 3 19 4 2 2" xfId="29625"/>
    <cellStyle name="Normal 2 2 3 19 4 3" xfId="2729"/>
    <cellStyle name="Normal 2 2 3 19 4 3 2" xfId="29626"/>
    <cellStyle name="Normal 2 2 3 19 4 4" xfId="29627"/>
    <cellStyle name="Normal 2 2 3 19 5" xfId="2730"/>
    <cellStyle name="Normal 2 2 3 19 5 2" xfId="2731"/>
    <cellStyle name="Normal 2 2 3 19 5 2 2" xfId="29628"/>
    <cellStyle name="Normal 2 2 3 19 5 3" xfId="29629"/>
    <cellStyle name="Normal 2 2 3 19 6" xfId="2732"/>
    <cellStyle name="Normal 2 2 3 19 6 2" xfId="29630"/>
    <cellStyle name="Normal 2 2 3 19 7" xfId="2733"/>
    <cellStyle name="Normal 2 2 3 19 7 2" xfId="29631"/>
    <cellStyle name="Normal 2 2 3 19 8" xfId="29632"/>
    <cellStyle name="Normal 2 2 3 19 8 2" xfId="29633"/>
    <cellStyle name="Normal 2 2 3 19 9" xfId="29634"/>
    <cellStyle name="Normal 2 2 3 2" xfId="2734"/>
    <cellStyle name="Normal 2 2 3 2 10" xfId="29635"/>
    <cellStyle name="Normal 2 2 3 2 11" xfId="29636"/>
    <cellStyle name="Normal 2 2 3 2 2" xfId="2735"/>
    <cellStyle name="Normal 2 2 3 2 2 10" xfId="29637"/>
    <cellStyle name="Normal 2 2 3 2 2 2" xfId="2736"/>
    <cellStyle name="Normal 2 2 3 2 2 2 2" xfId="2737"/>
    <cellStyle name="Normal 2 2 3 2 2 2 2 2" xfId="2738"/>
    <cellStyle name="Normal 2 2 3 2 2 2 2 2 2" xfId="29638"/>
    <cellStyle name="Normal 2 2 3 2 2 2 2 3" xfId="2739"/>
    <cellStyle name="Normal 2 2 3 2 2 2 2 3 2" xfId="29639"/>
    <cellStyle name="Normal 2 2 3 2 2 2 2 4" xfId="29640"/>
    <cellStyle name="Normal 2 2 3 2 2 2 3" xfId="2740"/>
    <cellStyle name="Normal 2 2 3 2 2 2 3 2" xfId="29641"/>
    <cellStyle name="Normal 2 2 3 2 2 2 4" xfId="2741"/>
    <cellStyle name="Normal 2 2 3 2 2 2 4 2" xfId="29642"/>
    <cellStyle name="Normal 2 2 3 2 2 2 5" xfId="2742"/>
    <cellStyle name="Normal 2 2 3 2 2 2 5 2" xfId="29643"/>
    <cellStyle name="Normal 2 2 3 2 2 2 6" xfId="29644"/>
    <cellStyle name="Normal 2 2 3 2 2 2 6 2" xfId="29645"/>
    <cellStyle name="Normal 2 2 3 2 2 2 7" xfId="29646"/>
    <cellStyle name="Normal 2 2 3 2 2 3" xfId="2743"/>
    <cellStyle name="Normal 2 2 3 2 2 3 2" xfId="2744"/>
    <cellStyle name="Normal 2 2 3 2 2 3 2 2" xfId="29647"/>
    <cellStyle name="Normal 2 2 3 2 2 3 3" xfId="2745"/>
    <cellStyle name="Normal 2 2 3 2 2 3 3 2" xfId="29648"/>
    <cellStyle name="Normal 2 2 3 2 2 3 4" xfId="29649"/>
    <cellStyle name="Normal 2 2 3 2 2 4" xfId="2746"/>
    <cellStyle name="Normal 2 2 3 2 2 4 2" xfId="2747"/>
    <cellStyle name="Normal 2 2 3 2 2 4 2 2" xfId="29650"/>
    <cellStyle name="Normal 2 2 3 2 2 4 3" xfId="29651"/>
    <cellStyle name="Normal 2 2 3 2 2 5" xfId="2748"/>
    <cellStyle name="Normal 2 2 3 2 2 5 2" xfId="29652"/>
    <cellStyle name="Normal 2 2 3 2 2 6" xfId="2749"/>
    <cellStyle name="Normal 2 2 3 2 2 6 2" xfId="29653"/>
    <cellStyle name="Normal 2 2 3 2 2 7" xfId="29654"/>
    <cellStyle name="Normal 2 2 3 2 2 7 2" xfId="29655"/>
    <cellStyle name="Normal 2 2 3 2 2 8" xfId="29656"/>
    <cellStyle name="Normal 2 2 3 2 2 9" xfId="29657"/>
    <cellStyle name="Normal 2 2 3 2 3" xfId="2750"/>
    <cellStyle name="Normal 2 2 3 2 3 2" xfId="2751"/>
    <cellStyle name="Normal 2 2 3 2 3 2 2" xfId="2752"/>
    <cellStyle name="Normal 2 2 3 2 3 2 2 2" xfId="29658"/>
    <cellStyle name="Normal 2 2 3 2 3 2 3" xfId="2753"/>
    <cellStyle name="Normal 2 2 3 2 3 2 3 2" xfId="29659"/>
    <cellStyle name="Normal 2 2 3 2 3 2 4" xfId="29660"/>
    <cellStyle name="Normal 2 2 3 2 3 3" xfId="2754"/>
    <cellStyle name="Normal 2 2 3 2 3 3 2" xfId="29661"/>
    <cellStyle name="Normal 2 2 3 2 3 4" xfId="2755"/>
    <cellStyle name="Normal 2 2 3 2 3 4 2" xfId="29662"/>
    <cellStyle name="Normal 2 2 3 2 3 5" xfId="2756"/>
    <cellStyle name="Normal 2 2 3 2 3 5 2" xfId="29663"/>
    <cellStyle name="Normal 2 2 3 2 3 6" xfId="29664"/>
    <cellStyle name="Normal 2 2 3 2 3 6 2" xfId="29665"/>
    <cellStyle name="Normal 2 2 3 2 3 7" xfId="29666"/>
    <cellStyle name="Normal 2 2 3 2 4" xfId="2757"/>
    <cellStyle name="Normal 2 2 3 2 4 2" xfId="2758"/>
    <cellStyle name="Normal 2 2 3 2 4 2 2" xfId="29667"/>
    <cellStyle name="Normal 2 2 3 2 4 3" xfId="2759"/>
    <cellStyle name="Normal 2 2 3 2 4 3 2" xfId="29668"/>
    <cellStyle name="Normal 2 2 3 2 4 4" xfId="29669"/>
    <cellStyle name="Normal 2 2 3 2 5" xfId="2760"/>
    <cellStyle name="Normal 2 2 3 2 5 2" xfId="2761"/>
    <cellStyle name="Normal 2 2 3 2 5 2 2" xfId="29670"/>
    <cellStyle name="Normal 2 2 3 2 5 3" xfId="29671"/>
    <cellStyle name="Normal 2 2 3 2 6" xfId="2762"/>
    <cellStyle name="Normal 2 2 3 2 6 2" xfId="29672"/>
    <cellStyle name="Normal 2 2 3 2 7" xfId="2763"/>
    <cellStyle name="Normal 2 2 3 2 7 2" xfId="29673"/>
    <cellStyle name="Normal 2 2 3 2 8" xfId="29674"/>
    <cellStyle name="Normal 2 2 3 2 8 2" xfId="29675"/>
    <cellStyle name="Normal 2 2 3 2 9" xfId="29676"/>
    <cellStyle name="Normal 2 2 3 20" xfId="2764"/>
    <cellStyle name="Normal 2 2 3 20 10" xfId="29677"/>
    <cellStyle name="Normal 2 2 3 20 11" xfId="29678"/>
    <cellStyle name="Normal 2 2 3 20 2" xfId="2765"/>
    <cellStyle name="Normal 2 2 3 20 2 10" xfId="29679"/>
    <cellStyle name="Normal 2 2 3 20 2 2" xfId="2766"/>
    <cellStyle name="Normal 2 2 3 20 2 2 2" xfId="2767"/>
    <cellStyle name="Normal 2 2 3 20 2 2 2 2" xfId="2768"/>
    <cellStyle name="Normal 2 2 3 20 2 2 2 2 2" xfId="29680"/>
    <cellStyle name="Normal 2 2 3 20 2 2 2 3" xfId="2769"/>
    <cellStyle name="Normal 2 2 3 20 2 2 2 3 2" xfId="29681"/>
    <cellStyle name="Normal 2 2 3 20 2 2 2 4" xfId="29682"/>
    <cellStyle name="Normal 2 2 3 20 2 2 3" xfId="2770"/>
    <cellStyle name="Normal 2 2 3 20 2 2 3 2" xfId="29683"/>
    <cellStyle name="Normal 2 2 3 20 2 2 4" xfId="2771"/>
    <cellStyle name="Normal 2 2 3 20 2 2 4 2" xfId="29684"/>
    <cellStyle name="Normal 2 2 3 20 2 2 5" xfId="2772"/>
    <cellStyle name="Normal 2 2 3 20 2 2 5 2" xfId="29685"/>
    <cellStyle name="Normal 2 2 3 20 2 2 6" xfId="29686"/>
    <cellStyle name="Normal 2 2 3 20 2 2 6 2" xfId="29687"/>
    <cellStyle name="Normal 2 2 3 20 2 2 7" xfId="29688"/>
    <cellStyle name="Normal 2 2 3 20 2 3" xfId="2773"/>
    <cellStyle name="Normal 2 2 3 20 2 3 2" xfId="2774"/>
    <cellStyle name="Normal 2 2 3 20 2 3 2 2" xfId="29689"/>
    <cellStyle name="Normal 2 2 3 20 2 3 3" xfId="2775"/>
    <cellStyle name="Normal 2 2 3 20 2 3 3 2" xfId="29690"/>
    <cellStyle name="Normal 2 2 3 20 2 3 4" xfId="29691"/>
    <cellStyle name="Normal 2 2 3 20 2 4" xfId="2776"/>
    <cellStyle name="Normal 2 2 3 20 2 4 2" xfId="2777"/>
    <cellStyle name="Normal 2 2 3 20 2 4 2 2" xfId="29692"/>
    <cellStyle name="Normal 2 2 3 20 2 4 3" xfId="29693"/>
    <cellStyle name="Normal 2 2 3 20 2 5" xfId="2778"/>
    <cellStyle name="Normal 2 2 3 20 2 5 2" xfId="29694"/>
    <cellStyle name="Normal 2 2 3 20 2 6" xfId="2779"/>
    <cellStyle name="Normal 2 2 3 20 2 6 2" xfId="29695"/>
    <cellStyle name="Normal 2 2 3 20 2 7" xfId="29696"/>
    <cellStyle name="Normal 2 2 3 20 2 7 2" xfId="29697"/>
    <cellStyle name="Normal 2 2 3 20 2 8" xfId="29698"/>
    <cellStyle name="Normal 2 2 3 20 2 9" xfId="29699"/>
    <cellStyle name="Normal 2 2 3 20 3" xfId="2780"/>
    <cellStyle name="Normal 2 2 3 20 3 2" xfId="2781"/>
    <cellStyle name="Normal 2 2 3 20 3 2 2" xfId="2782"/>
    <cellStyle name="Normal 2 2 3 20 3 2 2 2" xfId="29700"/>
    <cellStyle name="Normal 2 2 3 20 3 2 3" xfId="2783"/>
    <cellStyle name="Normal 2 2 3 20 3 2 3 2" xfId="29701"/>
    <cellStyle name="Normal 2 2 3 20 3 2 4" xfId="29702"/>
    <cellStyle name="Normal 2 2 3 20 3 3" xfId="2784"/>
    <cellStyle name="Normal 2 2 3 20 3 3 2" xfId="29703"/>
    <cellStyle name="Normal 2 2 3 20 3 4" xfId="2785"/>
    <cellStyle name="Normal 2 2 3 20 3 4 2" xfId="29704"/>
    <cellStyle name="Normal 2 2 3 20 3 5" xfId="2786"/>
    <cellStyle name="Normal 2 2 3 20 3 5 2" xfId="29705"/>
    <cellStyle name="Normal 2 2 3 20 3 6" xfId="29706"/>
    <cellStyle name="Normal 2 2 3 20 3 6 2" xfId="29707"/>
    <cellStyle name="Normal 2 2 3 20 3 7" xfId="29708"/>
    <cellStyle name="Normal 2 2 3 20 4" xfId="2787"/>
    <cellStyle name="Normal 2 2 3 20 4 2" xfId="2788"/>
    <cellStyle name="Normal 2 2 3 20 4 2 2" xfId="29709"/>
    <cellStyle name="Normal 2 2 3 20 4 3" xfId="2789"/>
    <cellStyle name="Normal 2 2 3 20 4 3 2" xfId="29710"/>
    <cellStyle name="Normal 2 2 3 20 4 4" xfId="29711"/>
    <cellStyle name="Normal 2 2 3 20 5" xfId="2790"/>
    <cellStyle name="Normal 2 2 3 20 5 2" xfId="2791"/>
    <cellStyle name="Normal 2 2 3 20 5 2 2" xfId="29712"/>
    <cellStyle name="Normal 2 2 3 20 5 3" xfId="29713"/>
    <cellStyle name="Normal 2 2 3 20 6" xfId="2792"/>
    <cellStyle name="Normal 2 2 3 20 6 2" xfId="29714"/>
    <cellStyle name="Normal 2 2 3 20 7" xfId="2793"/>
    <cellStyle name="Normal 2 2 3 20 7 2" xfId="29715"/>
    <cellStyle name="Normal 2 2 3 20 8" xfId="29716"/>
    <cellStyle name="Normal 2 2 3 20 8 2" xfId="29717"/>
    <cellStyle name="Normal 2 2 3 20 9" xfId="29718"/>
    <cellStyle name="Normal 2 2 3 21" xfId="2794"/>
    <cellStyle name="Normal 2 2 3 21 10" xfId="29719"/>
    <cellStyle name="Normal 2 2 3 21 11" xfId="29720"/>
    <cellStyle name="Normal 2 2 3 21 2" xfId="2795"/>
    <cellStyle name="Normal 2 2 3 21 2 10" xfId="29721"/>
    <cellStyle name="Normal 2 2 3 21 2 2" xfId="2796"/>
    <cellStyle name="Normal 2 2 3 21 2 2 2" xfId="2797"/>
    <cellStyle name="Normal 2 2 3 21 2 2 2 2" xfId="2798"/>
    <cellStyle name="Normal 2 2 3 21 2 2 2 2 2" xfId="29722"/>
    <cellStyle name="Normal 2 2 3 21 2 2 2 3" xfId="2799"/>
    <cellStyle name="Normal 2 2 3 21 2 2 2 3 2" xfId="29723"/>
    <cellStyle name="Normal 2 2 3 21 2 2 2 4" xfId="29724"/>
    <cellStyle name="Normal 2 2 3 21 2 2 3" xfId="2800"/>
    <cellStyle name="Normal 2 2 3 21 2 2 3 2" xfId="29725"/>
    <cellStyle name="Normal 2 2 3 21 2 2 4" xfId="2801"/>
    <cellStyle name="Normal 2 2 3 21 2 2 4 2" xfId="29726"/>
    <cellStyle name="Normal 2 2 3 21 2 2 5" xfId="2802"/>
    <cellStyle name="Normal 2 2 3 21 2 2 5 2" xfId="29727"/>
    <cellStyle name="Normal 2 2 3 21 2 2 6" xfId="29728"/>
    <cellStyle name="Normal 2 2 3 21 2 2 6 2" xfId="29729"/>
    <cellStyle name="Normal 2 2 3 21 2 2 7" xfId="29730"/>
    <cellStyle name="Normal 2 2 3 21 2 3" xfId="2803"/>
    <cellStyle name="Normal 2 2 3 21 2 3 2" xfId="2804"/>
    <cellStyle name="Normal 2 2 3 21 2 3 2 2" xfId="29731"/>
    <cellStyle name="Normal 2 2 3 21 2 3 3" xfId="2805"/>
    <cellStyle name="Normal 2 2 3 21 2 3 3 2" xfId="29732"/>
    <cellStyle name="Normal 2 2 3 21 2 3 4" xfId="29733"/>
    <cellStyle name="Normal 2 2 3 21 2 4" xfId="2806"/>
    <cellStyle name="Normal 2 2 3 21 2 4 2" xfId="2807"/>
    <cellStyle name="Normal 2 2 3 21 2 4 2 2" xfId="29734"/>
    <cellStyle name="Normal 2 2 3 21 2 4 3" xfId="29735"/>
    <cellStyle name="Normal 2 2 3 21 2 5" xfId="2808"/>
    <cellStyle name="Normal 2 2 3 21 2 5 2" xfId="29736"/>
    <cellStyle name="Normal 2 2 3 21 2 6" xfId="2809"/>
    <cellStyle name="Normal 2 2 3 21 2 6 2" xfId="29737"/>
    <cellStyle name="Normal 2 2 3 21 2 7" xfId="29738"/>
    <cellStyle name="Normal 2 2 3 21 2 7 2" xfId="29739"/>
    <cellStyle name="Normal 2 2 3 21 2 8" xfId="29740"/>
    <cellStyle name="Normal 2 2 3 21 2 9" xfId="29741"/>
    <cellStyle name="Normal 2 2 3 21 3" xfId="2810"/>
    <cellStyle name="Normal 2 2 3 21 3 2" xfId="2811"/>
    <cellStyle name="Normal 2 2 3 21 3 2 2" xfId="2812"/>
    <cellStyle name="Normal 2 2 3 21 3 2 2 2" xfId="29742"/>
    <cellStyle name="Normal 2 2 3 21 3 2 3" xfId="2813"/>
    <cellStyle name="Normal 2 2 3 21 3 2 3 2" xfId="29743"/>
    <cellStyle name="Normal 2 2 3 21 3 2 4" xfId="29744"/>
    <cellStyle name="Normal 2 2 3 21 3 3" xfId="2814"/>
    <cellStyle name="Normal 2 2 3 21 3 3 2" xfId="29745"/>
    <cellStyle name="Normal 2 2 3 21 3 4" xfId="2815"/>
    <cellStyle name="Normal 2 2 3 21 3 4 2" xfId="29746"/>
    <cellStyle name="Normal 2 2 3 21 3 5" xfId="2816"/>
    <cellStyle name="Normal 2 2 3 21 3 5 2" xfId="29747"/>
    <cellStyle name="Normal 2 2 3 21 3 6" xfId="29748"/>
    <cellStyle name="Normal 2 2 3 21 3 6 2" xfId="29749"/>
    <cellStyle name="Normal 2 2 3 21 3 7" xfId="29750"/>
    <cellStyle name="Normal 2 2 3 21 4" xfId="2817"/>
    <cellStyle name="Normal 2 2 3 21 4 2" xfId="2818"/>
    <cellStyle name="Normal 2 2 3 21 4 2 2" xfId="29751"/>
    <cellStyle name="Normal 2 2 3 21 4 3" xfId="2819"/>
    <cellStyle name="Normal 2 2 3 21 4 3 2" xfId="29752"/>
    <cellStyle name="Normal 2 2 3 21 4 4" xfId="29753"/>
    <cellStyle name="Normal 2 2 3 21 5" xfId="2820"/>
    <cellStyle name="Normal 2 2 3 21 5 2" xfId="2821"/>
    <cellStyle name="Normal 2 2 3 21 5 2 2" xfId="29754"/>
    <cellStyle name="Normal 2 2 3 21 5 3" xfId="29755"/>
    <cellStyle name="Normal 2 2 3 21 6" xfId="2822"/>
    <cellStyle name="Normal 2 2 3 21 6 2" xfId="29756"/>
    <cellStyle name="Normal 2 2 3 21 7" xfId="2823"/>
    <cellStyle name="Normal 2 2 3 21 7 2" xfId="29757"/>
    <cellStyle name="Normal 2 2 3 21 8" xfId="29758"/>
    <cellStyle name="Normal 2 2 3 21 8 2" xfId="29759"/>
    <cellStyle name="Normal 2 2 3 21 9" xfId="29760"/>
    <cellStyle name="Normal 2 2 3 22" xfId="2824"/>
    <cellStyle name="Normal 2 2 3 22 10" xfId="29761"/>
    <cellStyle name="Normal 2 2 3 22 11" xfId="29762"/>
    <cellStyle name="Normal 2 2 3 22 2" xfId="2825"/>
    <cellStyle name="Normal 2 2 3 22 2 10" xfId="29763"/>
    <cellStyle name="Normal 2 2 3 22 2 2" xfId="2826"/>
    <cellStyle name="Normal 2 2 3 22 2 2 2" xfId="2827"/>
    <cellStyle name="Normal 2 2 3 22 2 2 2 2" xfId="2828"/>
    <cellStyle name="Normal 2 2 3 22 2 2 2 2 2" xfId="29764"/>
    <cellStyle name="Normal 2 2 3 22 2 2 2 3" xfId="2829"/>
    <cellStyle name="Normal 2 2 3 22 2 2 2 3 2" xfId="29765"/>
    <cellStyle name="Normal 2 2 3 22 2 2 2 4" xfId="29766"/>
    <cellStyle name="Normal 2 2 3 22 2 2 3" xfId="2830"/>
    <cellStyle name="Normal 2 2 3 22 2 2 3 2" xfId="29767"/>
    <cellStyle name="Normal 2 2 3 22 2 2 4" xfId="2831"/>
    <cellStyle name="Normal 2 2 3 22 2 2 4 2" xfId="29768"/>
    <cellStyle name="Normal 2 2 3 22 2 2 5" xfId="2832"/>
    <cellStyle name="Normal 2 2 3 22 2 2 5 2" xfId="29769"/>
    <cellStyle name="Normal 2 2 3 22 2 2 6" xfId="29770"/>
    <cellStyle name="Normal 2 2 3 22 2 2 6 2" xfId="29771"/>
    <cellStyle name="Normal 2 2 3 22 2 2 7" xfId="29772"/>
    <cellStyle name="Normal 2 2 3 22 2 3" xfId="2833"/>
    <cellStyle name="Normal 2 2 3 22 2 3 2" xfId="2834"/>
    <cellStyle name="Normal 2 2 3 22 2 3 2 2" xfId="29773"/>
    <cellStyle name="Normal 2 2 3 22 2 3 3" xfId="2835"/>
    <cellStyle name="Normal 2 2 3 22 2 3 3 2" xfId="29774"/>
    <cellStyle name="Normal 2 2 3 22 2 3 4" xfId="29775"/>
    <cellStyle name="Normal 2 2 3 22 2 4" xfId="2836"/>
    <cellStyle name="Normal 2 2 3 22 2 4 2" xfId="2837"/>
    <cellStyle name="Normal 2 2 3 22 2 4 2 2" xfId="29776"/>
    <cellStyle name="Normal 2 2 3 22 2 4 3" xfId="29777"/>
    <cellStyle name="Normal 2 2 3 22 2 5" xfId="2838"/>
    <cellStyle name="Normal 2 2 3 22 2 5 2" xfId="29778"/>
    <cellStyle name="Normal 2 2 3 22 2 6" xfId="2839"/>
    <cellStyle name="Normal 2 2 3 22 2 6 2" xfId="29779"/>
    <cellStyle name="Normal 2 2 3 22 2 7" xfId="29780"/>
    <cellStyle name="Normal 2 2 3 22 2 7 2" xfId="29781"/>
    <cellStyle name="Normal 2 2 3 22 2 8" xfId="29782"/>
    <cellStyle name="Normal 2 2 3 22 2 9" xfId="29783"/>
    <cellStyle name="Normal 2 2 3 22 3" xfId="2840"/>
    <cellStyle name="Normal 2 2 3 22 3 2" xfId="2841"/>
    <cellStyle name="Normal 2 2 3 22 3 2 2" xfId="2842"/>
    <cellStyle name="Normal 2 2 3 22 3 2 2 2" xfId="29784"/>
    <cellStyle name="Normal 2 2 3 22 3 2 3" xfId="2843"/>
    <cellStyle name="Normal 2 2 3 22 3 2 3 2" xfId="29785"/>
    <cellStyle name="Normal 2 2 3 22 3 2 4" xfId="29786"/>
    <cellStyle name="Normal 2 2 3 22 3 3" xfId="2844"/>
    <cellStyle name="Normal 2 2 3 22 3 3 2" xfId="29787"/>
    <cellStyle name="Normal 2 2 3 22 3 4" xfId="2845"/>
    <cellStyle name="Normal 2 2 3 22 3 4 2" xfId="29788"/>
    <cellStyle name="Normal 2 2 3 22 3 5" xfId="2846"/>
    <cellStyle name="Normal 2 2 3 22 3 5 2" xfId="29789"/>
    <cellStyle name="Normal 2 2 3 22 3 6" xfId="29790"/>
    <cellStyle name="Normal 2 2 3 22 3 6 2" xfId="29791"/>
    <cellStyle name="Normal 2 2 3 22 3 7" xfId="29792"/>
    <cellStyle name="Normal 2 2 3 22 4" xfId="2847"/>
    <cellStyle name="Normal 2 2 3 22 4 2" xfId="2848"/>
    <cellStyle name="Normal 2 2 3 22 4 2 2" xfId="29793"/>
    <cellStyle name="Normal 2 2 3 22 4 3" xfId="2849"/>
    <cellStyle name="Normal 2 2 3 22 4 3 2" xfId="29794"/>
    <cellStyle name="Normal 2 2 3 22 4 4" xfId="29795"/>
    <cellStyle name="Normal 2 2 3 22 5" xfId="2850"/>
    <cellStyle name="Normal 2 2 3 22 5 2" xfId="2851"/>
    <cellStyle name="Normal 2 2 3 22 5 2 2" xfId="29796"/>
    <cellStyle name="Normal 2 2 3 22 5 3" xfId="29797"/>
    <cellStyle name="Normal 2 2 3 22 6" xfId="2852"/>
    <cellStyle name="Normal 2 2 3 22 6 2" xfId="29798"/>
    <cellStyle name="Normal 2 2 3 22 7" xfId="2853"/>
    <cellStyle name="Normal 2 2 3 22 7 2" xfId="29799"/>
    <cellStyle name="Normal 2 2 3 22 8" xfId="29800"/>
    <cellStyle name="Normal 2 2 3 22 8 2" xfId="29801"/>
    <cellStyle name="Normal 2 2 3 22 9" xfId="29802"/>
    <cellStyle name="Normal 2 2 3 23" xfId="2854"/>
    <cellStyle name="Normal 2 2 3 23 10" xfId="29803"/>
    <cellStyle name="Normal 2 2 3 23 11" xfId="29804"/>
    <cellStyle name="Normal 2 2 3 23 2" xfId="2855"/>
    <cellStyle name="Normal 2 2 3 23 2 10" xfId="29805"/>
    <cellStyle name="Normal 2 2 3 23 2 2" xfId="2856"/>
    <cellStyle name="Normal 2 2 3 23 2 2 2" xfId="2857"/>
    <cellStyle name="Normal 2 2 3 23 2 2 2 2" xfId="2858"/>
    <cellStyle name="Normal 2 2 3 23 2 2 2 2 2" xfId="29806"/>
    <cellStyle name="Normal 2 2 3 23 2 2 2 3" xfId="2859"/>
    <cellStyle name="Normal 2 2 3 23 2 2 2 3 2" xfId="29807"/>
    <cellStyle name="Normal 2 2 3 23 2 2 2 4" xfId="29808"/>
    <cellStyle name="Normal 2 2 3 23 2 2 3" xfId="2860"/>
    <cellStyle name="Normal 2 2 3 23 2 2 3 2" xfId="29809"/>
    <cellStyle name="Normal 2 2 3 23 2 2 4" xfId="2861"/>
    <cellStyle name="Normal 2 2 3 23 2 2 4 2" xfId="29810"/>
    <cellStyle name="Normal 2 2 3 23 2 2 5" xfId="2862"/>
    <cellStyle name="Normal 2 2 3 23 2 2 5 2" xfId="29811"/>
    <cellStyle name="Normal 2 2 3 23 2 2 6" xfId="29812"/>
    <cellStyle name="Normal 2 2 3 23 2 2 6 2" xfId="29813"/>
    <cellStyle name="Normal 2 2 3 23 2 2 7" xfId="29814"/>
    <cellStyle name="Normal 2 2 3 23 2 3" xfId="2863"/>
    <cellStyle name="Normal 2 2 3 23 2 3 2" xfId="2864"/>
    <cellStyle name="Normal 2 2 3 23 2 3 2 2" xfId="29815"/>
    <cellStyle name="Normal 2 2 3 23 2 3 3" xfId="2865"/>
    <cellStyle name="Normal 2 2 3 23 2 3 3 2" xfId="29816"/>
    <cellStyle name="Normal 2 2 3 23 2 3 4" xfId="29817"/>
    <cellStyle name="Normal 2 2 3 23 2 4" xfId="2866"/>
    <cellStyle name="Normal 2 2 3 23 2 4 2" xfId="2867"/>
    <cellStyle name="Normal 2 2 3 23 2 4 2 2" xfId="29818"/>
    <cellStyle name="Normal 2 2 3 23 2 4 3" xfId="29819"/>
    <cellStyle name="Normal 2 2 3 23 2 5" xfId="2868"/>
    <cellStyle name="Normal 2 2 3 23 2 5 2" xfId="29820"/>
    <cellStyle name="Normal 2 2 3 23 2 6" xfId="2869"/>
    <cellStyle name="Normal 2 2 3 23 2 6 2" xfId="29821"/>
    <cellStyle name="Normal 2 2 3 23 2 7" xfId="29822"/>
    <cellStyle name="Normal 2 2 3 23 2 7 2" xfId="29823"/>
    <cellStyle name="Normal 2 2 3 23 2 8" xfId="29824"/>
    <cellStyle name="Normal 2 2 3 23 2 9" xfId="29825"/>
    <cellStyle name="Normal 2 2 3 23 3" xfId="2870"/>
    <cellStyle name="Normal 2 2 3 23 3 2" xfId="2871"/>
    <cellStyle name="Normal 2 2 3 23 3 2 2" xfId="2872"/>
    <cellStyle name="Normal 2 2 3 23 3 2 2 2" xfId="29826"/>
    <cellStyle name="Normal 2 2 3 23 3 2 3" xfId="2873"/>
    <cellStyle name="Normal 2 2 3 23 3 2 3 2" xfId="29827"/>
    <cellStyle name="Normal 2 2 3 23 3 2 4" xfId="29828"/>
    <cellStyle name="Normal 2 2 3 23 3 3" xfId="2874"/>
    <cellStyle name="Normal 2 2 3 23 3 3 2" xfId="29829"/>
    <cellStyle name="Normal 2 2 3 23 3 4" xfId="2875"/>
    <cellStyle name="Normal 2 2 3 23 3 4 2" xfId="29830"/>
    <cellStyle name="Normal 2 2 3 23 3 5" xfId="2876"/>
    <cellStyle name="Normal 2 2 3 23 3 5 2" xfId="29831"/>
    <cellStyle name="Normal 2 2 3 23 3 6" xfId="29832"/>
    <cellStyle name="Normal 2 2 3 23 3 6 2" xfId="29833"/>
    <cellStyle name="Normal 2 2 3 23 3 7" xfId="29834"/>
    <cellStyle name="Normal 2 2 3 23 4" xfId="2877"/>
    <cellStyle name="Normal 2 2 3 23 4 2" xfId="2878"/>
    <cellStyle name="Normal 2 2 3 23 4 2 2" xfId="29835"/>
    <cellStyle name="Normal 2 2 3 23 4 3" xfId="2879"/>
    <cellStyle name="Normal 2 2 3 23 4 3 2" xfId="29836"/>
    <cellStyle name="Normal 2 2 3 23 4 4" xfId="29837"/>
    <cellStyle name="Normal 2 2 3 23 5" xfId="2880"/>
    <cellStyle name="Normal 2 2 3 23 5 2" xfId="2881"/>
    <cellStyle name="Normal 2 2 3 23 5 2 2" xfId="29838"/>
    <cellStyle name="Normal 2 2 3 23 5 3" xfId="29839"/>
    <cellStyle name="Normal 2 2 3 23 6" xfId="2882"/>
    <cellStyle name="Normal 2 2 3 23 6 2" xfId="29840"/>
    <cellStyle name="Normal 2 2 3 23 7" xfId="2883"/>
    <cellStyle name="Normal 2 2 3 23 7 2" xfId="29841"/>
    <cellStyle name="Normal 2 2 3 23 8" xfId="29842"/>
    <cellStyle name="Normal 2 2 3 23 8 2" xfId="29843"/>
    <cellStyle name="Normal 2 2 3 23 9" xfId="29844"/>
    <cellStyle name="Normal 2 2 3 24" xfId="2884"/>
    <cellStyle name="Normal 2 2 3 24 10" xfId="29845"/>
    <cellStyle name="Normal 2 2 3 24 11" xfId="29846"/>
    <cellStyle name="Normal 2 2 3 24 2" xfId="2885"/>
    <cellStyle name="Normal 2 2 3 24 2 10" xfId="29847"/>
    <cellStyle name="Normal 2 2 3 24 2 2" xfId="2886"/>
    <cellStyle name="Normal 2 2 3 24 2 2 2" xfId="2887"/>
    <cellStyle name="Normal 2 2 3 24 2 2 2 2" xfId="2888"/>
    <cellStyle name="Normal 2 2 3 24 2 2 2 2 2" xfId="29848"/>
    <cellStyle name="Normal 2 2 3 24 2 2 2 3" xfId="2889"/>
    <cellStyle name="Normal 2 2 3 24 2 2 2 3 2" xfId="29849"/>
    <cellStyle name="Normal 2 2 3 24 2 2 2 4" xfId="29850"/>
    <cellStyle name="Normal 2 2 3 24 2 2 3" xfId="2890"/>
    <cellStyle name="Normal 2 2 3 24 2 2 3 2" xfId="29851"/>
    <cellStyle name="Normal 2 2 3 24 2 2 4" xfId="2891"/>
    <cellStyle name="Normal 2 2 3 24 2 2 4 2" xfId="29852"/>
    <cellStyle name="Normal 2 2 3 24 2 2 5" xfId="2892"/>
    <cellStyle name="Normal 2 2 3 24 2 2 5 2" xfId="29853"/>
    <cellStyle name="Normal 2 2 3 24 2 2 6" xfId="29854"/>
    <cellStyle name="Normal 2 2 3 24 2 2 6 2" xfId="29855"/>
    <cellStyle name="Normal 2 2 3 24 2 2 7" xfId="29856"/>
    <cellStyle name="Normal 2 2 3 24 2 3" xfId="2893"/>
    <cellStyle name="Normal 2 2 3 24 2 3 2" xfId="2894"/>
    <cellStyle name="Normal 2 2 3 24 2 3 2 2" xfId="29857"/>
    <cellStyle name="Normal 2 2 3 24 2 3 3" xfId="2895"/>
    <cellStyle name="Normal 2 2 3 24 2 3 3 2" xfId="29858"/>
    <cellStyle name="Normal 2 2 3 24 2 3 4" xfId="29859"/>
    <cellStyle name="Normal 2 2 3 24 2 4" xfId="2896"/>
    <cellStyle name="Normal 2 2 3 24 2 4 2" xfId="2897"/>
    <cellStyle name="Normal 2 2 3 24 2 4 2 2" xfId="29860"/>
    <cellStyle name="Normal 2 2 3 24 2 4 3" xfId="29861"/>
    <cellStyle name="Normal 2 2 3 24 2 5" xfId="2898"/>
    <cellStyle name="Normal 2 2 3 24 2 5 2" xfId="29862"/>
    <cellStyle name="Normal 2 2 3 24 2 6" xfId="2899"/>
    <cellStyle name="Normal 2 2 3 24 2 6 2" xfId="29863"/>
    <cellStyle name="Normal 2 2 3 24 2 7" xfId="29864"/>
    <cellStyle name="Normal 2 2 3 24 2 7 2" xfId="29865"/>
    <cellStyle name="Normal 2 2 3 24 2 8" xfId="29866"/>
    <cellStyle name="Normal 2 2 3 24 2 9" xfId="29867"/>
    <cellStyle name="Normal 2 2 3 24 3" xfId="2900"/>
    <cellStyle name="Normal 2 2 3 24 3 2" xfId="2901"/>
    <cellStyle name="Normal 2 2 3 24 3 2 2" xfId="2902"/>
    <cellStyle name="Normal 2 2 3 24 3 2 2 2" xfId="29868"/>
    <cellStyle name="Normal 2 2 3 24 3 2 3" xfId="2903"/>
    <cellStyle name="Normal 2 2 3 24 3 2 3 2" xfId="29869"/>
    <cellStyle name="Normal 2 2 3 24 3 2 4" xfId="29870"/>
    <cellStyle name="Normal 2 2 3 24 3 3" xfId="2904"/>
    <cellStyle name="Normal 2 2 3 24 3 3 2" xfId="29871"/>
    <cellStyle name="Normal 2 2 3 24 3 4" xfId="2905"/>
    <cellStyle name="Normal 2 2 3 24 3 4 2" xfId="29872"/>
    <cellStyle name="Normal 2 2 3 24 3 5" xfId="2906"/>
    <cellStyle name="Normal 2 2 3 24 3 5 2" xfId="29873"/>
    <cellStyle name="Normal 2 2 3 24 3 6" xfId="29874"/>
    <cellStyle name="Normal 2 2 3 24 3 6 2" xfId="29875"/>
    <cellStyle name="Normal 2 2 3 24 3 7" xfId="29876"/>
    <cellStyle name="Normal 2 2 3 24 4" xfId="2907"/>
    <cellStyle name="Normal 2 2 3 24 4 2" xfId="2908"/>
    <cellStyle name="Normal 2 2 3 24 4 2 2" xfId="29877"/>
    <cellStyle name="Normal 2 2 3 24 4 3" xfId="2909"/>
    <cellStyle name="Normal 2 2 3 24 4 3 2" xfId="29878"/>
    <cellStyle name="Normal 2 2 3 24 4 4" xfId="29879"/>
    <cellStyle name="Normal 2 2 3 24 5" xfId="2910"/>
    <cellStyle name="Normal 2 2 3 24 5 2" xfId="2911"/>
    <cellStyle name="Normal 2 2 3 24 5 2 2" xfId="29880"/>
    <cellStyle name="Normal 2 2 3 24 5 3" xfId="29881"/>
    <cellStyle name="Normal 2 2 3 24 6" xfId="2912"/>
    <cellStyle name="Normal 2 2 3 24 6 2" xfId="29882"/>
    <cellStyle name="Normal 2 2 3 24 7" xfId="2913"/>
    <cellStyle name="Normal 2 2 3 24 7 2" xfId="29883"/>
    <cellStyle name="Normal 2 2 3 24 8" xfId="29884"/>
    <cellStyle name="Normal 2 2 3 24 8 2" xfId="29885"/>
    <cellStyle name="Normal 2 2 3 24 9" xfId="29886"/>
    <cellStyle name="Normal 2 2 3 25" xfId="2914"/>
    <cellStyle name="Normal 2 2 3 25 10" xfId="29887"/>
    <cellStyle name="Normal 2 2 3 25 11" xfId="29888"/>
    <cellStyle name="Normal 2 2 3 25 2" xfId="2915"/>
    <cellStyle name="Normal 2 2 3 25 2 10" xfId="29889"/>
    <cellStyle name="Normal 2 2 3 25 2 2" xfId="2916"/>
    <cellStyle name="Normal 2 2 3 25 2 2 2" xfId="2917"/>
    <cellStyle name="Normal 2 2 3 25 2 2 2 2" xfId="2918"/>
    <cellStyle name="Normal 2 2 3 25 2 2 2 2 2" xfId="29890"/>
    <cellStyle name="Normal 2 2 3 25 2 2 2 3" xfId="2919"/>
    <cellStyle name="Normal 2 2 3 25 2 2 2 3 2" xfId="29891"/>
    <cellStyle name="Normal 2 2 3 25 2 2 2 4" xfId="29892"/>
    <cellStyle name="Normal 2 2 3 25 2 2 3" xfId="2920"/>
    <cellStyle name="Normal 2 2 3 25 2 2 3 2" xfId="29893"/>
    <cellStyle name="Normal 2 2 3 25 2 2 4" xfId="2921"/>
    <cellStyle name="Normal 2 2 3 25 2 2 4 2" xfId="29894"/>
    <cellStyle name="Normal 2 2 3 25 2 2 5" xfId="2922"/>
    <cellStyle name="Normal 2 2 3 25 2 2 5 2" xfId="29895"/>
    <cellStyle name="Normal 2 2 3 25 2 2 6" xfId="29896"/>
    <cellStyle name="Normal 2 2 3 25 2 2 6 2" xfId="29897"/>
    <cellStyle name="Normal 2 2 3 25 2 2 7" xfId="29898"/>
    <cellStyle name="Normal 2 2 3 25 2 3" xfId="2923"/>
    <cellStyle name="Normal 2 2 3 25 2 3 2" xfId="2924"/>
    <cellStyle name="Normal 2 2 3 25 2 3 2 2" xfId="29899"/>
    <cellStyle name="Normal 2 2 3 25 2 3 3" xfId="2925"/>
    <cellStyle name="Normal 2 2 3 25 2 3 3 2" xfId="29900"/>
    <cellStyle name="Normal 2 2 3 25 2 3 4" xfId="29901"/>
    <cellStyle name="Normal 2 2 3 25 2 4" xfId="2926"/>
    <cellStyle name="Normal 2 2 3 25 2 4 2" xfId="2927"/>
    <cellStyle name="Normal 2 2 3 25 2 4 2 2" xfId="29902"/>
    <cellStyle name="Normal 2 2 3 25 2 4 3" xfId="29903"/>
    <cellStyle name="Normal 2 2 3 25 2 5" xfId="2928"/>
    <cellStyle name="Normal 2 2 3 25 2 5 2" xfId="29904"/>
    <cellStyle name="Normal 2 2 3 25 2 6" xfId="2929"/>
    <cellStyle name="Normal 2 2 3 25 2 6 2" xfId="29905"/>
    <cellStyle name="Normal 2 2 3 25 2 7" xfId="29906"/>
    <cellStyle name="Normal 2 2 3 25 2 7 2" xfId="29907"/>
    <cellStyle name="Normal 2 2 3 25 2 8" xfId="29908"/>
    <cellStyle name="Normal 2 2 3 25 2 9" xfId="29909"/>
    <cellStyle name="Normal 2 2 3 25 3" xfId="2930"/>
    <cellStyle name="Normal 2 2 3 25 3 2" xfId="2931"/>
    <cellStyle name="Normal 2 2 3 25 3 2 2" xfId="2932"/>
    <cellStyle name="Normal 2 2 3 25 3 2 2 2" xfId="29910"/>
    <cellStyle name="Normal 2 2 3 25 3 2 3" xfId="2933"/>
    <cellStyle name="Normal 2 2 3 25 3 2 3 2" xfId="29911"/>
    <cellStyle name="Normal 2 2 3 25 3 2 4" xfId="29912"/>
    <cellStyle name="Normal 2 2 3 25 3 3" xfId="2934"/>
    <cellStyle name="Normal 2 2 3 25 3 3 2" xfId="29913"/>
    <cellStyle name="Normal 2 2 3 25 3 4" xfId="2935"/>
    <cellStyle name="Normal 2 2 3 25 3 4 2" xfId="29914"/>
    <cellStyle name="Normal 2 2 3 25 3 5" xfId="2936"/>
    <cellStyle name="Normal 2 2 3 25 3 5 2" xfId="29915"/>
    <cellStyle name="Normal 2 2 3 25 3 6" xfId="29916"/>
    <cellStyle name="Normal 2 2 3 25 3 6 2" xfId="29917"/>
    <cellStyle name="Normal 2 2 3 25 3 7" xfId="29918"/>
    <cellStyle name="Normal 2 2 3 25 4" xfId="2937"/>
    <cellStyle name="Normal 2 2 3 25 4 2" xfId="2938"/>
    <cellStyle name="Normal 2 2 3 25 4 2 2" xfId="29919"/>
    <cellStyle name="Normal 2 2 3 25 4 3" xfId="2939"/>
    <cellStyle name="Normal 2 2 3 25 4 3 2" xfId="29920"/>
    <cellStyle name="Normal 2 2 3 25 4 4" xfId="29921"/>
    <cellStyle name="Normal 2 2 3 25 5" xfId="2940"/>
    <cellStyle name="Normal 2 2 3 25 5 2" xfId="2941"/>
    <cellStyle name="Normal 2 2 3 25 5 2 2" xfId="29922"/>
    <cellStyle name="Normal 2 2 3 25 5 3" xfId="29923"/>
    <cellStyle name="Normal 2 2 3 25 6" xfId="2942"/>
    <cellStyle name="Normal 2 2 3 25 6 2" xfId="29924"/>
    <cellStyle name="Normal 2 2 3 25 7" xfId="2943"/>
    <cellStyle name="Normal 2 2 3 25 7 2" xfId="29925"/>
    <cellStyle name="Normal 2 2 3 25 8" xfId="29926"/>
    <cellStyle name="Normal 2 2 3 25 8 2" xfId="29927"/>
    <cellStyle name="Normal 2 2 3 25 9" xfId="29928"/>
    <cellStyle name="Normal 2 2 3 26" xfId="2944"/>
    <cellStyle name="Normal 2 2 3 26 10" xfId="29929"/>
    <cellStyle name="Normal 2 2 3 26 11" xfId="29930"/>
    <cellStyle name="Normal 2 2 3 26 2" xfId="2945"/>
    <cellStyle name="Normal 2 2 3 26 2 10" xfId="29931"/>
    <cellStyle name="Normal 2 2 3 26 2 2" xfId="2946"/>
    <cellStyle name="Normal 2 2 3 26 2 2 2" xfId="2947"/>
    <cellStyle name="Normal 2 2 3 26 2 2 2 2" xfId="2948"/>
    <cellStyle name="Normal 2 2 3 26 2 2 2 2 2" xfId="29932"/>
    <cellStyle name="Normal 2 2 3 26 2 2 2 3" xfId="2949"/>
    <cellStyle name="Normal 2 2 3 26 2 2 2 3 2" xfId="29933"/>
    <cellStyle name="Normal 2 2 3 26 2 2 2 4" xfId="29934"/>
    <cellStyle name="Normal 2 2 3 26 2 2 3" xfId="2950"/>
    <cellStyle name="Normal 2 2 3 26 2 2 3 2" xfId="29935"/>
    <cellStyle name="Normal 2 2 3 26 2 2 4" xfId="2951"/>
    <cellStyle name="Normal 2 2 3 26 2 2 4 2" xfId="29936"/>
    <cellStyle name="Normal 2 2 3 26 2 2 5" xfId="2952"/>
    <cellStyle name="Normal 2 2 3 26 2 2 5 2" xfId="29937"/>
    <cellStyle name="Normal 2 2 3 26 2 2 6" xfId="29938"/>
    <cellStyle name="Normal 2 2 3 26 2 2 6 2" xfId="29939"/>
    <cellStyle name="Normal 2 2 3 26 2 2 7" xfId="29940"/>
    <cellStyle name="Normal 2 2 3 26 2 3" xfId="2953"/>
    <cellStyle name="Normal 2 2 3 26 2 3 2" xfId="2954"/>
    <cellStyle name="Normal 2 2 3 26 2 3 2 2" xfId="29941"/>
    <cellStyle name="Normal 2 2 3 26 2 3 3" xfId="2955"/>
    <cellStyle name="Normal 2 2 3 26 2 3 3 2" xfId="29942"/>
    <cellStyle name="Normal 2 2 3 26 2 3 4" xfId="29943"/>
    <cellStyle name="Normal 2 2 3 26 2 4" xfId="2956"/>
    <cellStyle name="Normal 2 2 3 26 2 4 2" xfId="2957"/>
    <cellStyle name="Normal 2 2 3 26 2 4 2 2" xfId="29944"/>
    <cellStyle name="Normal 2 2 3 26 2 4 3" xfId="29945"/>
    <cellStyle name="Normal 2 2 3 26 2 5" xfId="2958"/>
    <cellStyle name="Normal 2 2 3 26 2 5 2" xfId="29946"/>
    <cellStyle name="Normal 2 2 3 26 2 6" xfId="2959"/>
    <cellStyle name="Normal 2 2 3 26 2 6 2" xfId="29947"/>
    <cellStyle name="Normal 2 2 3 26 2 7" xfId="29948"/>
    <cellStyle name="Normal 2 2 3 26 2 7 2" xfId="29949"/>
    <cellStyle name="Normal 2 2 3 26 2 8" xfId="29950"/>
    <cellStyle name="Normal 2 2 3 26 2 9" xfId="29951"/>
    <cellStyle name="Normal 2 2 3 26 3" xfId="2960"/>
    <cellStyle name="Normal 2 2 3 26 3 2" xfId="2961"/>
    <cellStyle name="Normal 2 2 3 26 3 2 2" xfId="2962"/>
    <cellStyle name="Normal 2 2 3 26 3 2 2 2" xfId="29952"/>
    <cellStyle name="Normal 2 2 3 26 3 2 3" xfId="2963"/>
    <cellStyle name="Normal 2 2 3 26 3 2 3 2" xfId="29953"/>
    <cellStyle name="Normal 2 2 3 26 3 2 4" xfId="29954"/>
    <cellStyle name="Normal 2 2 3 26 3 3" xfId="2964"/>
    <cellStyle name="Normal 2 2 3 26 3 3 2" xfId="29955"/>
    <cellStyle name="Normal 2 2 3 26 3 4" xfId="2965"/>
    <cellStyle name="Normal 2 2 3 26 3 4 2" xfId="29956"/>
    <cellStyle name="Normal 2 2 3 26 3 5" xfId="2966"/>
    <cellStyle name="Normal 2 2 3 26 3 5 2" xfId="29957"/>
    <cellStyle name="Normal 2 2 3 26 3 6" xfId="29958"/>
    <cellStyle name="Normal 2 2 3 26 3 6 2" xfId="29959"/>
    <cellStyle name="Normal 2 2 3 26 3 7" xfId="29960"/>
    <cellStyle name="Normal 2 2 3 26 4" xfId="2967"/>
    <cellStyle name="Normal 2 2 3 26 4 2" xfId="2968"/>
    <cellStyle name="Normal 2 2 3 26 4 2 2" xfId="29961"/>
    <cellStyle name="Normal 2 2 3 26 4 3" xfId="2969"/>
    <cellStyle name="Normal 2 2 3 26 4 3 2" xfId="29962"/>
    <cellStyle name="Normal 2 2 3 26 4 4" xfId="29963"/>
    <cellStyle name="Normal 2 2 3 26 5" xfId="2970"/>
    <cellStyle name="Normal 2 2 3 26 5 2" xfId="2971"/>
    <cellStyle name="Normal 2 2 3 26 5 2 2" xfId="29964"/>
    <cellStyle name="Normal 2 2 3 26 5 3" xfId="29965"/>
    <cellStyle name="Normal 2 2 3 26 6" xfId="2972"/>
    <cellStyle name="Normal 2 2 3 26 6 2" xfId="29966"/>
    <cellStyle name="Normal 2 2 3 26 7" xfId="2973"/>
    <cellStyle name="Normal 2 2 3 26 7 2" xfId="29967"/>
    <cellStyle name="Normal 2 2 3 26 8" xfId="29968"/>
    <cellStyle name="Normal 2 2 3 26 8 2" xfId="29969"/>
    <cellStyle name="Normal 2 2 3 26 9" xfId="29970"/>
    <cellStyle name="Normal 2 2 3 27" xfId="2974"/>
    <cellStyle name="Normal 2 2 3 27 10" xfId="29971"/>
    <cellStyle name="Normal 2 2 3 27 11" xfId="29972"/>
    <cellStyle name="Normal 2 2 3 27 2" xfId="2975"/>
    <cellStyle name="Normal 2 2 3 27 2 10" xfId="29973"/>
    <cellStyle name="Normal 2 2 3 27 2 2" xfId="2976"/>
    <cellStyle name="Normal 2 2 3 27 2 2 2" xfId="2977"/>
    <cellStyle name="Normal 2 2 3 27 2 2 2 2" xfId="2978"/>
    <cellStyle name="Normal 2 2 3 27 2 2 2 2 2" xfId="29974"/>
    <cellStyle name="Normal 2 2 3 27 2 2 2 3" xfId="2979"/>
    <cellStyle name="Normal 2 2 3 27 2 2 2 3 2" xfId="29975"/>
    <cellStyle name="Normal 2 2 3 27 2 2 2 4" xfId="29976"/>
    <cellStyle name="Normal 2 2 3 27 2 2 3" xfId="2980"/>
    <cellStyle name="Normal 2 2 3 27 2 2 3 2" xfId="29977"/>
    <cellStyle name="Normal 2 2 3 27 2 2 4" xfId="2981"/>
    <cellStyle name="Normal 2 2 3 27 2 2 4 2" xfId="29978"/>
    <cellStyle name="Normal 2 2 3 27 2 2 5" xfId="2982"/>
    <cellStyle name="Normal 2 2 3 27 2 2 5 2" xfId="29979"/>
    <cellStyle name="Normal 2 2 3 27 2 2 6" xfId="29980"/>
    <cellStyle name="Normal 2 2 3 27 2 2 6 2" xfId="29981"/>
    <cellStyle name="Normal 2 2 3 27 2 2 7" xfId="29982"/>
    <cellStyle name="Normal 2 2 3 27 2 3" xfId="2983"/>
    <cellStyle name="Normal 2 2 3 27 2 3 2" xfId="2984"/>
    <cellStyle name="Normal 2 2 3 27 2 3 2 2" xfId="29983"/>
    <cellStyle name="Normal 2 2 3 27 2 3 3" xfId="2985"/>
    <cellStyle name="Normal 2 2 3 27 2 3 3 2" xfId="29984"/>
    <cellStyle name="Normal 2 2 3 27 2 3 4" xfId="29985"/>
    <cellStyle name="Normal 2 2 3 27 2 4" xfId="2986"/>
    <cellStyle name="Normal 2 2 3 27 2 4 2" xfId="2987"/>
    <cellStyle name="Normal 2 2 3 27 2 4 2 2" xfId="29986"/>
    <cellStyle name="Normal 2 2 3 27 2 4 3" xfId="29987"/>
    <cellStyle name="Normal 2 2 3 27 2 5" xfId="2988"/>
    <cellStyle name="Normal 2 2 3 27 2 5 2" xfId="29988"/>
    <cellStyle name="Normal 2 2 3 27 2 6" xfId="2989"/>
    <cellStyle name="Normal 2 2 3 27 2 6 2" xfId="29989"/>
    <cellStyle name="Normal 2 2 3 27 2 7" xfId="29990"/>
    <cellStyle name="Normal 2 2 3 27 2 7 2" xfId="29991"/>
    <cellStyle name="Normal 2 2 3 27 2 8" xfId="29992"/>
    <cellStyle name="Normal 2 2 3 27 2 9" xfId="29993"/>
    <cellStyle name="Normal 2 2 3 27 3" xfId="2990"/>
    <cellStyle name="Normal 2 2 3 27 3 2" xfId="2991"/>
    <cellStyle name="Normal 2 2 3 27 3 2 2" xfId="2992"/>
    <cellStyle name="Normal 2 2 3 27 3 2 2 2" xfId="29994"/>
    <cellStyle name="Normal 2 2 3 27 3 2 3" xfId="2993"/>
    <cellStyle name="Normal 2 2 3 27 3 2 3 2" xfId="29995"/>
    <cellStyle name="Normal 2 2 3 27 3 2 4" xfId="29996"/>
    <cellStyle name="Normal 2 2 3 27 3 3" xfId="2994"/>
    <cellStyle name="Normal 2 2 3 27 3 3 2" xfId="29997"/>
    <cellStyle name="Normal 2 2 3 27 3 4" xfId="2995"/>
    <cellStyle name="Normal 2 2 3 27 3 4 2" xfId="29998"/>
    <cellStyle name="Normal 2 2 3 27 3 5" xfId="2996"/>
    <cellStyle name="Normal 2 2 3 27 3 5 2" xfId="29999"/>
    <cellStyle name="Normal 2 2 3 27 3 6" xfId="30000"/>
    <cellStyle name="Normal 2 2 3 27 3 6 2" xfId="30001"/>
    <cellStyle name="Normal 2 2 3 27 3 7" xfId="30002"/>
    <cellStyle name="Normal 2 2 3 27 4" xfId="2997"/>
    <cellStyle name="Normal 2 2 3 27 4 2" xfId="2998"/>
    <cellStyle name="Normal 2 2 3 27 4 2 2" xfId="30003"/>
    <cellStyle name="Normal 2 2 3 27 4 3" xfId="2999"/>
    <cellStyle name="Normal 2 2 3 27 4 3 2" xfId="30004"/>
    <cellStyle name="Normal 2 2 3 27 4 4" xfId="30005"/>
    <cellStyle name="Normal 2 2 3 27 5" xfId="3000"/>
    <cellStyle name="Normal 2 2 3 27 5 2" xfId="3001"/>
    <cellStyle name="Normal 2 2 3 27 5 2 2" xfId="30006"/>
    <cellStyle name="Normal 2 2 3 27 5 3" xfId="30007"/>
    <cellStyle name="Normal 2 2 3 27 6" xfId="3002"/>
    <cellStyle name="Normal 2 2 3 27 6 2" xfId="30008"/>
    <cellStyle name="Normal 2 2 3 27 7" xfId="3003"/>
    <cellStyle name="Normal 2 2 3 27 7 2" xfId="30009"/>
    <cellStyle name="Normal 2 2 3 27 8" xfId="30010"/>
    <cellStyle name="Normal 2 2 3 27 8 2" xfId="30011"/>
    <cellStyle name="Normal 2 2 3 27 9" xfId="30012"/>
    <cellStyle name="Normal 2 2 3 28" xfId="3004"/>
    <cellStyle name="Normal 2 2 3 28 10" xfId="30013"/>
    <cellStyle name="Normal 2 2 3 28 11" xfId="30014"/>
    <cellStyle name="Normal 2 2 3 28 2" xfId="3005"/>
    <cellStyle name="Normal 2 2 3 28 2 10" xfId="30015"/>
    <cellStyle name="Normal 2 2 3 28 2 2" xfId="3006"/>
    <cellStyle name="Normal 2 2 3 28 2 2 2" xfId="3007"/>
    <cellStyle name="Normal 2 2 3 28 2 2 2 2" xfId="3008"/>
    <cellStyle name="Normal 2 2 3 28 2 2 2 2 2" xfId="30016"/>
    <cellStyle name="Normal 2 2 3 28 2 2 2 3" xfId="3009"/>
    <cellStyle name="Normal 2 2 3 28 2 2 2 3 2" xfId="30017"/>
    <cellStyle name="Normal 2 2 3 28 2 2 2 4" xfId="30018"/>
    <cellStyle name="Normal 2 2 3 28 2 2 3" xfId="3010"/>
    <cellStyle name="Normal 2 2 3 28 2 2 3 2" xfId="30019"/>
    <cellStyle name="Normal 2 2 3 28 2 2 4" xfId="3011"/>
    <cellStyle name="Normal 2 2 3 28 2 2 4 2" xfId="30020"/>
    <cellStyle name="Normal 2 2 3 28 2 2 5" xfId="3012"/>
    <cellStyle name="Normal 2 2 3 28 2 2 5 2" xfId="30021"/>
    <cellStyle name="Normal 2 2 3 28 2 2 6" xfId="30022"/>
    <cellStyle name="Normal 2 2 3 28 2 2 6 2" xfId="30023"/>
    <cellStyle name="Normal 2 2 3 28 2 2 7" xfId="30024"/>
    <cellStyle name="Normal 2 2 3 28 2 3" xfId="3013"/>
    <cellStyle name="Normal 2 2 3 28 2 3 2" xfId="3014"/>
    <cellStyle name="Normal 2 2 3 28 2 3 2 2" xfId="30025"/>
    <cellStyle name="Normal 2 2 3 28 2 3 3" xfId="3015"/>
    <cellStyle name="Normal 2 2 3 28 2 3 3 2" xfId="30026"/>
    <cellStyle name="Normal 2 2 3 28 2 3 4" xfId="30027"/>
    <cellStyle name="Normal 2 2 3 28 2 4" xfId="3016"/>
    <cellStyle name="Normal 2 2 3 28 2 4 2" xfId="3017"/>
    <cellStyle name="Normal 2 2 3 28 2 4 2 2" xfId="30028"/>
    <cellStyle name="Normal 2 2 3 28 2 4 3" xfId="30029"/>
    <cellStyle name="Normal 2 2 3 28 2 5" xfId="3018"/>
    <cellStyle name="Normal 2 2 3 28 2 5 2" xfId="30030"/>
    <cellStyle name="Normal 2 2 3 28 2 6" xfId="3019"/>
    <cellStyle name="Normal 2 2 3 28 2 6 2" xfId="30031"/>
    <cellStyle name="Normal 2 2 3 28 2 7" xfId="30032"/>
    <cellStyle name="Normal 2 2 3 28 2 7 2" xfId="30033"/>
    <cellStyle name="Normal 2 2 3 28 2 8" xfId="30034"/>
    <cellStyle name="Normal 2 2 3 28 2 9" xfId="30035"/>
    <cellStyle name="Normal 2 2 3 28 3" xfId="3020"/>
    <cellStyle name="Normal 2 2 3 28 3 2" xfId="3021"/>
    <cellStyle name="Normal 2 2 3 28 3 2 2" xfId="3022"/>
    <cellStyle name="Normal 2 2 3 28 3 2 2 2" xfId="30036"/>
    <cellStyle name="Normal 2 2 3 28 3 2 3" xfId="3023"/>
    <cellStyle name="Normal 2 2 3 28 3 2 3 2" xfId="30037"/>
    <cellStyle name="Normal 2 2 3 28 3 2 4" xfId="30038"/>
    <cellStyle name="Normal 2 2 3 28 3 3" xfId="3024"/>
    <cellStyle name="Normal 2 2 3 28 3 3 2" xfId="30039"/>
    <cellStyle name="Normal 2 2 3 28 3 4" xfId="3025"/>
    <cellStyle name="Normal 2 2 3 28 3 4 2" xfId="30040"/>
    <cellStyle name="Normal 2 2 3 28 3 5" xfId="3026"/>
    <cellStyle name="Normal 2 2 3 28 3 5 2" xfId="30041"/>
    <cellStyle name="Normal 2 2 3 28 3 6" xfId="30042"/>
    <cellStyle name="Normal 2 2 3 28 3 6 2" xfId="30043"/>
    <cellStyle name="Normal 2 2 3 28 3 7" xfId="30044"/>
    <cellStyle name="Normal 2 2 3 28 4" xfId="3027"/>
    <cellStyle name="Normal 2 2 3 28 4 2" xfId="3028"/>
    <cellStyle name="Normal 2 2 3 28 4 2 2" xfId="30045"/>
    <cellStyle name="Normal 2 2 3 28 4 3" xfId="3029"/>
    <cellStyle name="Normal 2 2 3 28 4 3 2" xfId="30046"/>
    <cellStyle name="Normal 2 2 3 28 4 4" xfId="30047"/>
    <cellStyle name="Normal 2 2 3 28 5" xfId="3030"/>
    <cellStyle name="Normal 2 2 3 28 5 2" xfId="3031"/>
    <cellStyle name="Normal 2 2 3 28 5 2 2" xfId="30048"/>
    <cellStyle name="Normal 2 2 3 28 5 3" xfId="30049"/>
    <cellStyle name="Normal 2 2 3 28 6" xfId="3032"/>
    <cellStyle name="Normal 2 2 3 28 6 2" xfId="30050"/>
    <cellStyle name="Normal 2 2 3 28 7" xfId="3033"/>
    <cellStyle name="Normal 2 2 3 28 7 2" xfId="30051"/>
    <cellStyle name="Normal 2 2 3 28 8" xfId="30052"/>
    <cellStyle name="Normal 2 2 3 28 8 2" xfId="30053"/>
    <cellStyle name="Normal 2 2 3 28 9" xfId="30054"/>
    <cellStyle name="Normal 2 2 3 29" xfId="3034"/>
    <cellStyle name="Normal 2 2 3 29 10" xfId="30055"/>
    <cellStyle name="Normal 2 2 3 29 11" xfId="30056"/>
    <cellStyle name="Normal 2 2 3 29 2" xfId="3035"/>
    <cellStyle name="Normal 2 2 3 29 2 10" xfId="30057"/>
    <cellStyle name="Normal 2 2 3 29 2 2" xfId="3036"/>
    <cellStyle name="Normal 2 2 3 29 2 2 2" xfId="3037"/>
    <cellStyle name="Normal 2 2 3 29 2 2 2 2" xfId="3038"/>
    <cellStyle name="Normal 2 2 3 29 2 2 2 2 2" xfId="30058"/>
    <cellStyle name="Normal 2 2 3 29 2 2 2 3" xfId="3039"/>
    <cellStyle name="Normal 2 2 3 29 2 2 2 3 2" xfId="30059"/>
    <cellStyle name="Normal 2 2 3 29 2 2 2 4" xfId="30060"/>
    <cellStyle name="Normal 2 2 3 29 2 2 3" xfId="3040"/>
    <cellStyle name="Normal 2 2 3 29 2 2 3 2" xfId="30061"/>
    <cellStyle name="Normal 2 2 3 29 2 2 4" xfId="3041"/>
    <cellStyle name="Normal 2 2 3 29 2 2 4 2" xfId="30062"/>
    <cellStyle name="Normal 2 2 3 29 2 2 5" xfId="3042"/>
    <cellStyle name="Normal 2 2 3 29 2 2 5 2" xfId="30063"/>
    <cellStyle name="Normal 2 2 3 29 2 2 6" xfId="30064"/>
    <cellStyle name="Normal 2 2 3 29 2 2 6 2" xfId="30065"/>
    <cellStyle name="Normal 2 2 3 29 2 2 7" xfId="30066"/>
    <cellStyle name="Normal 2 2 3 29 2 3" xfId="3043"/>
    <cellStyle name="Normal 2 2 3 29 2 3 2" xfId="3044"/>
    <cellStyle name="Normal 2 2 3 29 2 3 2 2" xfId="30067"/>
    <cellStyle name="Normal 2 2 3 29 2 3 3" xfId="3045"/>
    <cellStyle name="Normal 2 2 3 29 2 3 3 2" xfId="30068"/>
    <cellStyle name="Normal 2 2 3 29 2 3 4" xfId="30069"/>
    <cellStyle name="Normal 2 2 3 29 2 4" xfId="3046"/>
    <cellStyle name="Normal 2 2 3 29 2 4 2" xfId="3047"/>
    <cellStyle name="Normal 2 2 3 29 2 4 2 2" xfId="30070"/>
    <cellStyle name="Normal 2 2 3 29 2 4 3" xfId="30071"/>
    <cellStyle name="Normal 2 2 3 29 2 5" xfId="3048"/>
    <cellStyle name="Normal 2 2 3 29 2 5 2" xfId="30072"/>
    <cellStyle name="Normal 2 2 3 29 2 6" xfId="3049"/>
    <cellStyle name="Normal 2 2 3 29 2 6 2" xfId="30073"/>
    <cellStyle name="Normal 2 2 3 29 2 7" xfId="30074"/>
    <cellStyle name="Normal 2 2 3 29 2 7 2" xfId="30075"/>
    <cellStyle name="Normal 2 2 3 29 2 8" xfId="30076"/>
    <cellStyle name="Normal 2 2 3 29 2 9" xfId="30077"/>
    <cellStyle name="Normal 2 2 3 29 3" xfId="3050"/>
    <cellStyle name="Normal 2 2 3 29 3 2" xfId="3051"/>
    <cellStyle name="Normal 2 2 3 29 3 2 2" xfId="3052"/>
    <cellStyle name="Normal 2 2 3 29 3 2 2 2" xfId="30078"/>
    <cellStyle name="Normal 2 2 3 29 3 2 3" xfId="3053"/>
    <cellStyle name="Normal 2 2 3 29 3 2 3 2" xfId="30079"/>
    <cellStyle name="Normal 2 2 3 29 3 2 4" xfId="30080"/>
    <cellStyle name="Normal 2 2 3 29 3 3" xfId="3054"/>
    <cellStyle name="Normal 2 2 3 29 3 3 2" xfId="30081"/>
    <cellStyle name="Normal 2 2 3 29 3 4" xfId="3055"/>
    <cellStyle name="Normal 2 2 3 29 3 4 2" xfId="30082"/>
    <cellStyle name="Normal 2 2 3 29 3 5" xfId="3056"/>
    <cellStyle name="Normal 2 2 3 29 3 5 2" xfId="30083"/>
    <cellStyle name="Normal 2 2 3 29 3 6" xfId="30084"/>
    <cellStyle name="Normal 2 2 3 29 3 6 2" xfId="30085"/>
    <cellStyle name="Normal 2 2 3 29 3 7" xfId="30086"/>
    <cellStyle name="Normal 2 2 3 29 4" xfId="3057"/>
    <cellStyle name="Normal 2 2 3 29 4 2" xfId="3058"/>
    <cellStyle name="Normal 2 2 3 29 4 2 2" xfId="30087"/>
    <cellStyle name="Normal 2 2 3 29 4 3" xfId="3059"/>
    <cellStyle name="Normal 2 2 3 29 4 3 2" xfId="30088"/>
    <cellStyle name="Normal 2 2 3 29 4 4" xfId="30089"/>
    <cellStyle name="Normal 2 2 3 29 5" xfId="3060"/>
    <cellStyle name="Normal 2 2 3 29 5 2" xfId="3061"/>
    <cellStyle name="Normal 2 2 3 29 5 2 2" xfId="30090"/>
    <cellStyle name="Normal 2 2 3 29 5 3" xfId="30091"/>
    <cellStyle name="Normal 2 2 3 29 6" xfId="3062"/>
    <cellStyle name="Normal 2 2 3 29 6 2" xfId="30092"/>
    <cellStyle name="Normal 2 2 3 29 7" xfId="3063"/>
    <cellStyle name="Normal 2 2 3 29 7 2" xfId="30093"/>
    <cellStyle name="Normal 2 2 3 29 8" xfId="30094"/>
    <cellStyle name="Normal 2 2 3 29 8 2" xfId="30095"/>
    <cellStyle name="Normal 2 2 3 29 9" xfId="30096"/>
    <cellStyle name="Normal 2 2 3 3" xfId="3064"/>
    <cellStyle name="Normal 2 2 3 3 10" xfId="30097"/>
    <cellStyle name="Normal 2 2 3 3 11" xfId="30098"/>
    <cellStyle name="Normal 2 2 3 3 2" xfId="3065"/>
    <cellStyle name="Normal 2 2 3 3 2 10" xfId="30099"/>
    <cellStyle name="Normal 2 2 3 3 2 2" xfId="3066"/>
    <cellStyle name="Normal 2 2 3 3 2 2 2" xfId="3067"/>
    <cellStyle name="Normal 2 2 3 3 2 2 2 2" xfId="3068"/>
    <cellStyle name="Normal 2 2 3 3 2 2 2 2 2" xfId="30100"/>
    <cellStyle name="Normal 2 2 3 3 2 2 2 3" xfId="3069"/>
    <cellStyle name="Normal 2 2 3 3 2 2 2 3 2" xfId="30101"/>
    <cellStyle name="Normal 2 2 3 3 2 2 2 4" xfId="30102"/>
    <cellStyle name="Normal 2 2 3 3 2 2 3" xfId="3070"/>
    <cellStyle name="Normal 2 2 3 3 2 2 3 2" xfId="30103"/>
    <cellStyle name="Normal 2 2 3 3 2 2 4" xfId="3071"/>
    <cellStyle name="Normal 2 2 3 3 2 2 4 2" xfId="30104"/>
    <cellStyle name="Normal 2 2 3 3 2 2 5" xfId="3072"/>
    <cellStyle name="Normal 2 2 3 3 2 2 5 2" xfId="30105"/>
    <cellStyle name="Normal 2 2 3 3 2 2 6" xfId="30106"/>
    <cellStyle name="Normal 2 2 3 3 2 2 6 2" xfId="30107"/>
    <cellStyle name="Normal 2 2 3 3 2 2 7" xfId="30108"/>
    <cellStyle name="Normal 2 2 3 3 2 3" xfId="3073"/>
    <cellStyle name="Normal 2 2 3 3 2 3 2" xfId="3074"/>
    <cellStyle name="Normal 2 2 3 3 2 3 2 2" xfId="30109"/>
    <cellStyle name="Normal 2 2 3 3 2 3 3" xfId="3075"/>
    <cellStyle name="Normal 2 2 3 3 2 3 3 2" xfId="30110"/>
    <cellStyle name="Normal 2 2 3 3 2 3 4" xfId="30111"/>
    <cellStyle name="Normal 2 2 3 3 2 4" xfId="3076"/>
    <cellStyle name="Normal 2 2 3 3 2 4 2" xfId="3077"/>
    <cellStyle name="Normal 2 2 3 3 2 4 2 2" xfId="30112"/>
    <cellStyle name="Normal 2 2 3 3 2 4 3" xfId="30113"/>
    <cellStyle name="Normal 2 2 3 3 2 5" xfId="3078"/>
    <cellStyle name="Normal 2 2 3 3 2 5 2" xfId="30114"/>
    <cellStyle name="Normal 2 2 3 3 2 6" xfId="3079"/>
    <cellStyle name="Normal 2 2 3 3 2 6 2" xfId="30115"/>
    <cellStyle name="Normal 2 2 3 3 2 7" xfId="30116"/>
    <cellStyle name="Normal 2 2 3 3 2 7 2" xfId="30117"/>
    <cellStyle name="Normal 2 2 3 3 2 8" xfId="30118"/>
    <cellStyle name="Normal 2 2 3 3 2 9" xfId="30119"/>
    <cellStyle name="Normal 2 2 3 3 3" xfId="3080"/>
    <cellStyle name="Normal 2 2 3 3 3 2" xfId="3081"/>
    <cellStyle name="Normal 2 2 3 3 3 2 2" xfId="3082"/>
    <cellStyle name="Normal 2 2 3 3 3 2 2 2" xfId="30120"/>
    <cellStyle name="Normal 2 2 3 3 3 2 3" xfId="3083"/>
    <cellStyle name="Normal 2 2 3 3 3 2 3 2" xfId="30121"/>
    <cellStyle name="Normal 2 2 3 3 3 2 4" xfId="30122"/>
    <cellStyle name="Normal 2 2 3 3 3 3" xfId="3084"/>
    <cellStyle name="Normal 2 2 3 3 3 3 2" xfId="30123"/>
    <cellStyle name="Normal 2 2 3 3 3 4" xfId="3085"/>
    <cellStyle name="Normal 2 2 3 3 3 4 2" xfId="30124"/>
    <cellStyle name="Normal 2 2 3 3 3 5" xfId="3086"/>
    <cellStyle name="Normal 2 2 3 3 3 5 2" xfId="30125"/>
    <cellStyle name="Normal 2 2 3 3 3 6" xfId="30126"/>
    <cellStyle name="Normal 2 2 3 3 3 6 2" xfId="30127"/>
    <cellStyle name="Normal 2 2 3 3 3 7" xfId="30128"/>
    <cellStyle name="Normal 2 2 3 3 4" xfId="3087"/>
    <cellStyle name="Normal 2 2 3 3 4 2" xfId="3088"/>
    <cellStyle name="Normal 2 2 3 3 4 2 2" xfId="30129"/>
    <cellStyle name="Normal 2 2 3 3 4 3" xfId="3089"/>
    <cellStyle name="Normal 2 2 3 3 4 3 2" xfId="30130"/>
    <cellStyle name="Normal 2 2 3 3 4 4" xfId="30131"/>
    <cellStyle name="Normal 2 2 3 3 5" xfId="3090"/>
    <cellStyle name="Normal 2 2 3 3 5 2" xfId="3091"/>
    <cellStyle name="Normal 2 2 3 3 5 2 2" xfId="30132"/>
    <cellStyle name="Normal 2 2 3 3 5 3" xfId="30133"/>
    <cellStyle name="Normal 2 2 3 3 6" xfId="3092"/>
    <cellStyle name="Normal 2 2 3 3 6 2" xfId="30134"/>
    <cellStyle name="Normal 2 2 3 3 7" xfId="3093"/>
    <cellStyle name="Normal 2 2 3 3 7 2" xfId="30135"/>
    <cellStyle name="Normal 2 2 3 3 8" xfId="30136"/>
    <cellStyle name="Normal 2 2 3 3 8 2" xfId="30137"/>
    <cellStyle name="Normal 2 2 3 3 9" xfId="30138"/>
    <cellStyle name="Normal 2 2 3 30" xfId="3094"/>
    <cellStyle name="Normal 2 2 3 30 10" xfId="30139"/>
    <cellStyle name="Normal 2 2 3 30 11" xfId="30140"/>
    <cellStyle name="Normal 2 2 3 30 2" xfId="3095"/>
    <cellStyle name="Normal 2 2 3 30 2 10" xfId="30141"/>
    <cellStyle name="Normal 2 2 3 30 2 2" xfId="3096"/>
    <cellStyle name="Normal 2 2 3 30 2 2 2" xfId="3097"/>
    <cellStyle name="Normal 2 2 3 30 2 2 2 2" xfId="3098"/>
    <cellStyle name="Normal 2 2 3 30 2 2 2 2 2" xfId="30142"/>
    <cellStyle name="Normal 2 2 3 30 2 2 2 3" xfId="3099"/>
    <cellStyle name="Normal 2 2 3 30 2 2 2 3 2" xfId="30143"/>
    <cellStyle name="Normal 2 2 3 30 2 2 2 4" xfId="30144"/>
    <cellStyle name="Normal 2 2 3 30 2 2 3" xfId="3100"/>
    <cellStyle name="Normal 2 2 3 30 2 2 3 2" xfId="30145"/>
    <cellStyle name="Normal 2 2 3 30 2 2 4" xfId="3101"/>
    <cellStyle name="Normal 2 2 3 30 2 2 4 2" xfId="30146"/>
    <cellStyle name="Normal 2 2 3 30 2 2 5" xfId="3102"/>
    <cellStyle name="Normal 2 2 3 30 2 2 5 2" xfId="30147"/>
    <cellStyle name="Normal 2 2 3 30 2 2 6" xfId="30148"/>
    <cellStyle name="Normal 2 2 3 30 2 2 6 2" xfId="30149"/>
    <cellStyle name="Normal 2 2 3 30 2 2 7" xfId="30150"/>
    <cellStyle name="Normal 2 2 3 30 2 3" xfId="3103"/>
    <cellStyle name="Normal 2 2 3 30 2 3 2" xfId="3104"/>
    <cellStyle name="Normal 2 2 3 30 2 3 2 2" xfId="30151"/>
    <cellStyle name="Normal 2 2 3 30 2 3 3" xfId="3105"/>
    <cellStyle name="Normal 2 2 3 30 2 3 3 2" xfId="30152"/>
    <cellStyle name="Normal 2 2 3 30 2 3 4" xfId="30153"/>
    <cellStyle name="Normal 2 2 3 30 2 4" xfId="3106"/>
    <cellStyle name="Normal 2 2 3 30 2 4 2" xfId="3107"/>
    <cellStyle name="Normal 2 2 3 30 2 4 2 2" xfId="30154"/>
    <cellStyle name="Normal 2 2 3 30 2 4 3" xfId="30155"/>
    <cellStyle name="Normal 2 2 3 30 2 5" xfId="3108"/>
    <cellStyle name="Normal 2 2 3 30 2 5 2" xfId="30156"/>
    <cellStyle name="Normal 2 2 3 30 2 6" xfId="3109"/>
    <cellStyle name="Normal 2 2 3 30 2 6 2" xfId="30157"/>
    <cellStyle name="Normal 2 2 3 30 2 7" xfId="30158"/>
    <cellStyle name="Normal 2 2 3 30 2 7 2" xfId="30159"/>
    <cellStyle name="Normal 2 2 3 30 2 8" xfId="30160"/>
    <cellStyle name="Normal 2 2 3 30 2 9" xfId="30161"/>
    <cellStyle name="Normal 2 2 3 30 3" xfId="3110"/>
    <cellStyle name="Normal 2 2 3 30 3 2" xfId="3111"/>
    <cellStyle name="Normal 2 2 3 30 3 2 2" xfId="3112"/>
    <cellStyle name="Normal 2 2 3 30 3 2 2 2" xfId="30162"/>
    <cellStyle name="Normal 2 2 3 30 3 2 3" xfId="3113"/>
    <cellStyle name="Normal 2 2 3 30 3 2 3 2" xfId="30163"/>
    <cellStyle name="Normal 2 2 3 30 3 2 4" xfId="30164"/>
    <cellStyle name="Normal 2 2 3 30 3 3" xfId="3114"/>
    <cellStyle name="Normal 2 2 3 30 3 3 2" xfId="30165"/>
    <cellStyle name="Normal 2 2 3 30 3 4" xfId="3115"/>
    <cellStyle name="Normal 2 2 3 30 3 4 2" xfId="30166"/>
    <cellStyle name="Normal 2 2 3 30 3 5" xfId="3116"/>
    <cellStyle name="Normal 2 2 3 30 3 5 2" xfId="30167"/>
    <cellStyle name="Normal 2 2 3 30 3 6" xfId="30168"/>
    <cellStyle name="Normal 2 2 3 30 3 6 2" xfId="30169"/>
    <cellStyle name="Normal 2 2 3 30 3 7" xfId="30170"/>
    <cellStyle name="Normal 2 2 3 30 4" xfId="3117"/>
    <cellStyle name="Normal 2 2 3 30 4 2" xfId="3118"/>
    <cellStyle name="Normal 2 2 3 30 4 2 2" xfId="30171"/>
    <cellStyle name="Normal 2 2 3 30 4 3" xfId="3119"/>
    <cellStyle name="Normal 2 2 3 30 4 3 2" xfId="30172"/>
    <cellStyle name="Normal 2 2 3 30 4 4" xfId="30173"/>
    <cellStyle name="Normal 2 2 3 30 5" xfId="3120"/>
    <cellStyle name="Normal 2 2 3 30 5 2" xfId="3121"/>
    <cellStyle name="Normal 2 2 3 30 5 2 2" xfId="30174"/>
    <cellStyle name="Normal 2 2 3 30 5 3" xfId="30175"/>
    <cellStyle name="Normal 2 2 3 30 6" xfId="3122"/>
    <cellStyle name="Normal 2 2 3 30 6 2" xfId="30176"/>
    <cellStyle name="Normal 2 2 3 30 7" xfId="3123"/>
    <cellStyle name="Normal 2 2 3 30 7 2" xfId="30177"/>
    <cellStyle name="Normal 2 2 3 30 8" xfId="30178"/>
    <cellStyle name="Normal 2 2 3 30 8 2" xfId="30179"/>
    <cellStyle name="Normal 2 2 3 30 9" xfId="30180"/>
    <cellStyle name="Normal 2 2 3 31" xfId="3124"/>
    <cellStyle name="Normal 2 2 3 31 10" xfId="30181"/>
    <cellStyle name="Normal 2 2 3 31 2" xfId="3125"/>
    <cellStyle name="Normal 2 2 3 31 2 2" xfId="3126"/>
    <cellStyle name="Normal 2 2 3 31 2 2 2" xfId="3127"/>
    <cellStyle name="Normal 2 2 3 31 2 2 2 2" xfId="30182"/>
    <cellStyle name="Normal 2 2 3 31 2 2 3" xfId="3128"/>
    <cellStyle name="Normal 2 2 3 31 2 2 3 2" xfId="30183"/>
    <cellStyle name="Normal 2 2 3 31 2 2 4" xfId="30184"/>
    <cellStyle name="Normal 2 2 3 31 2 3" xfId="3129"/>
    <cellStyle name="Normal 2 2 3 31 2 3 2" xfId="30185"/>
    <cellStyle name="Normal 2 2 3 31 2 4" xfId="3130"/>
    <cellStyle name="Normal 2 2 3 31 2 4 2" xfId="30186"/>
    <cellStyle name="Normal 2 2 3 31 2 5" xfId="3131"/>
    <cellStyle name="Normal 2 2 3 31 2 5 2" xfId="30187"/>
    <cellStyle name="Normal 2 2 3 31 2 6" xfId="30188"/>
    <cellStyle name="Normal 2 2 3 31 2 6 2" xfId="30189"/>
    <cellStyle name="Normal 2 2 3 31 2 7" xfId="30190"/>
    <cellStyle name="Normal 2 2 3 31 3" xfId="3132"/>
    <cellStyle name="Normal 2 2 3 31 3 2" xfId="3133"/>
    <cellStyle name="Normal 2 2 3 31 3 2 2" xfId="30191"/>
    <cellStyle name="Normal 2 2 3 31 3 3" xfId="3134"/>
    <cellStyle name="Normal 2 2 3 31 3 3 2" xfId="30192"/>
    <cellStyle name="Normal 2 2 3 31 3 4" xfId="30193"/>
    <cellStyle name="Normal 2 2 3 31 4" xfId="3135"/>
    <cellStyle name="Normal 2 2 3 31 4 2" xfId="3136"/>
    <cellStyle name="Normal 2 2 3 31 4 2 2" xfId="30194"/>
    <cellStyle name="Normal 2 2 3 31 4 3" xfId="30195"/>
    <cellStyle name="Normal 2 2 3 31 5" xfId="3137"/>
    <cellStyle name="Normal 2 2 3 31 5 2" xfId="30196"/>
    <cellStyle name="Normal 2 2 3 31 6" xfId="3138"/>
    <cellStyle name="Normal 2 2 3 31 6 2" xfId="30197"/>
    <cellStyle name="Normal 2 2 3 31 7" xfId="30198"/>
    <cellStyle name="Normal 2 2 3 31 7 2" xfId="30199"/>
    <cellStyle name="Normal 2 2 3 31 8" xfId="30200"/>
    <cellStyle name="Normal 2 2 3 31 9" xfId="30201"/>
    <cellStyle name="Normal 2 2 3 32" xfId="3139"/>
    <cellStyle name="Normal 2 2 3 32 2" xfId="3140"/>
    <cellStyle name="Normal 2 2 3 32 2 2" xfId="3141"/>
    <cellStyle name="Normal 2 2 3 32 2 2 2" xfId="30202"/>
    <cellStyle name="Normal 2 2 3 32 2 3" xfId="3142"/>
    <cellStyle name="Normal 2 2 3 32 2 3 2" xfId="30203"/>
    <cellStyle name="Normal 2 2 3 32 2 4" xfId="30204"/>
    <cellStyle name="Normal 2 2 3 32 3" xfId="3143"/>
    <cellStyle name="Normal 2 2 3 32 3 2" xfId="30205"/>
    <cellStyle name="Normal 2 2 3 32 4" xfId="3144"/>
    <cellStyle name="Normal 2 2 3 32 4 2" xfId="30206"/>
    <cellStyle name="Normal 2 2 3 32 5" xfId="3145"/>
    <cellStyle name="Normal 2 2 3 32 5 2" xfId="30207"/>
    <cellStyle name="Normal 2 2 3 32 6" xfId="30208"/>
    <cellStyle name="Normal 2 2 3 32 6 2" xfId="30209"/>
    <cellStyle name="Normal 2 2 3 32 7" xfId="30210"/>
    <cellStyle name="Normal 2 2 3 33" xfId="3146"/>
    <cellStyle name="Normal 2 2 3 33 2" xfId="3147"/>
    <cellStyle name="Normal 2 2 3 33 2 2" xfId="30211"/>
    <cellStyle name="Normal 2 2 3 33 3" xfId="3148"/>
    <cellStyle name="Normal 2 2 3 33 3 2" xfId="30212"/>
    <cellStyle name="Normal 2 2 3 33 4" xfId="30213"/>
    <cellStyle name="Normal 2 2 3 34" xfId="3149"/>
    <cellStyle name="Normal 2 2 3 34 2" xfId="3150"/>
    <cellStyle name="Normal 2 2 3 34 2 2" xfId="30214"/>
    <cellStyle name="Normal 2 2 3 34 3" xfId="30215"/>
    <cellStyle name="Normal 2 2 3 35" xfId="3151"/>
    <cellStyle name="Normal 2 2 3 35 2" xfId="30216"/>
    <cellStyle name="Normal 2 2 3 36" xfId="3152"/>
    <cellStyle name="Normal 2 2 3 36 2" xfId="30217"/>
    <cellStyle name="Normal 2 2 3 37" xfId="30218"/>
    <cellStyle name="Normal 2 2 3 37 2" xfId="30219"/>
    <cellStyle name="Normal 2 2 3 38" xfId="30220"/>
    <cellStyle name="Normal 2 2 3 39" xfId="30221"/>
    <cellStyle name="Normal 2 2 3 4" xfId="3153"/>
    <cellStyle name="Normal 2 2 3 4 10" xfId="30222"/>
    <cellStyle name="Normal 2 2 3 4 11" xfId="30223"/>
    <cellStyle name="Normal 2 2 3 4 2" xfId="3154"/>
    <cellStyle name="Normal 2 2 3 4 2 10" xfId="30224"/>
    <cellStyle name="Normal 2 2 3 4 2 2" xfId="3155"/>
    <cellStyle name="Normal 2 2 3 4 2 2 2" xfId="3156"/>
    <cellStyle name="Normal 2 2 3 4 2 2 2 2" xfId="3157"/>
    <cellStyle name="Normal 2 2 3 4 2 2 2 2 2" xfId="30225"/>
    <cellStyle name="Normal 2 2 3 4 2 2 2 3" xfId="3158"/>
    <cellStyle name="Normal 2 2 3 4 2 2 2 3 2" xfId="30226"/>
    <cellStyle name="Normal 2 2 3 4 2 2 2 4" xfId="30227"/>
    <cellStyle name="Normal 2 2 3 4 2 2 3" xfId="3159"/>
    <cellStyle name="Normal 2 2 3 4 2 2 3 2" xfId="30228"/>
    <cellStyle name="Normal 2 2 3 4 2 2 4" xfId="3160"/>
    <cellStyle name="Normal 2 2 3 4 2 2 4 2" xfId="30229"/>
    <cellStyle name="Normal 2 2 3 4 2 2 5" xfId="3161"/>
    <cellStyle name="Normal 2 2 3 4 2 2 5 2" xfId="30230"/>
    <cellStyle name="Normal 2 2 3 4 2 2 6" xfId="30231"/>
    <cellStyle name="Normal 2 2 3 4 2 2 6 2" xfId="30232"/>
    <cellStyle name="Normal 2 2 3 4 2 2 7" xfId="30233"/>
    <cellStyle name="Normal 2 2 3 4 2 3" xfId="3162"/>
    <cellStyle name="Normal 2 2 3 4 2 3 2" xfId="3163"/>
    <cellStyle name="Normal 2 2 3 4 2 3 2 2" xfId="30234"/>
    <cellStyle name="Normal 2 2 3 4 2 3 3" xfId="3164"/>
    <cellStyle name="Normal 2 2 3 4 2 3 3 2" xfId="30235"/>
    <cellStyle name="Normal 2 2 3 4 2 3 4" xfId="30236"/>
    <cellStyle name="Normal 2 2 3 4 2 4" xfId="3165"/>
    <cellStyle name="Normal 2 2 3 4 2 4 2" xfId="3166"/>
    <cellStyle name="Normal 2 2 3 4 2 4 2 2" xfId="30237"/>
    <cellStyle name="Normal 2 2 3 4 2 4 3" xfId="30238"/>
    <cellStyle name="Normal 2 2 3 4 2 5" xfId="3167"/>
    <cellStyle name="Normal 2 2 3 4 2 5 2" xfId="30239"/>
    <cellStyle name="Normal 2 2 3 4 2 6" xfId="3168"/>
    <cellStyle name="Normal 2 2 3 4 2 6 2" xfId="30240"/>
    <cellStyle name="Normal 2 2 3 4 2 7" xfId="30241"/>
    <cellStyle name="Normal 2 2 3 4 2 7 2" xfId="30242"/>
    <cellStyle name="Normal 2 2 3 4 2 8" xfId="30243"/>
    <cellStyle name="Normal 2 2 3 4 2 9" xfId="30244"/>
    <cellStyle name="Normal 2 2 3 4 3" xfId="3169"/>
    <cellStyle name="Normal 2 2 3 4 3 2" xfId="3170"/>
    <cellStyle name="Normal 2 2 3 4 3 2 2" xfId="3171"/>
    <cellStyle name="Normal 2 2 3 4 3 2 2 2" xfId="30245"/>
    <cellStyle name="Normal 2 2 3 4 3 2 3" xfId="3172"/>
    <cellStyle name="Normal 2 2 3 4 3 2 3 2" xfId="30246"/>
    <cellStyle name="Normal 2 2 3 4 3 2 4" xfId="30247"/>
    <cellStyle name="Normal 2 2 3 4 3 3" xfId="3173"/>
    <cellStyle name="Normal 2 2 3 4 3 3 2" xfId="30248"/>
    <cellStyle name="Normal 2 2 3 4 3 4" xfId="3174"/>
    <cellStyle name="Normal 2 2 3 4 3 4 2" xfId="30249"/>
    <cellStyle name="Normal 2 2 3 4 3 5" xfId="3175"/>
    <cellStyle name="Normal 2 2 3 4 3 5 2" xfId="30250"/>
    <cellStyle name="Normal 2 2 3 4 3 6" xfId="30251"/>
    <cellStyle name="Normal 2 2 3 4 3 6 2" xfId="30252"/>
    <cellStyle name="Normal 2 2 3 4 3 7" xfId="30253"/>
    <cellStyle name="Normal 2 2 3 4 4" xfId="3176"/>
    <cellStyle name="Normal 2 2 3 4 4 2" xfId="3177"/>
    <cellStyle name="Normal 2 2 3 4 4 2 2" xfId="30254"/>
    <cellStyle name="Normal 2 2 3 4 4 3" xfId="3178"/>
    <cellStyle name="Normal 2 2 3 4 4 3 2" xfId="30255"/>
    <cellStyle name="Normal 2 2 3 4 4 4" xfId="30256"/>
    <cellStyle name="Normal 2 2 3 4 5" xfId="3179"/>
    <cellStyle name="Normal 2 2 3 4 5 2" xfId="3180"/>
    <cellStyle name="Normal 2 2 3 4 5 2 2" xfId="30257"/>
    <cellStyle name="Normal 2 2 3 4 5 3" xfId="30258"/>
    <cellStyle name="Normal 2 2 3 4 6" xfId="3181"/>
    <cellStyle name="Normal 2 2 3 4 6 2" xfId="30259"/>
    <cellStyle name="Normal 2 2 3 4 7" xfId="3182"/>
    <cellStyle name="Normal 2 2 3 4 7 2" xfId="30260"/>
    <cellStyle name="Normal 2 2 3 4 8" xfId="30261"/>
    <cellStyle name="Normal 2 2 3 4 8 2" xfId="30262"/>
    <cellStyle name="Normal 2 2 3 4 9" xfId="30263"/>
    <cellStyle name="Normal 2 2 3 40" xfId="30264"/>
    <cellStyle name="Normal 2 2 3 5" xfId="3183"/>
    <cellStyle name="Normal 2 2 3 5 10" xfId="30265"/>
    <cellStyle name="Normal 2 2 3 5 11" xfId="30266"/>
    <cellStyle name="Normal 2 2 3 5 2" xfId="3184"/>
    <cellStyle name="Normal 2 2 3 5 2 10" xfId="30267"/>
    <cellStyle name="Normal 2 2 3 5 2 2" xfId="3185"/>
    <cellStyle name="Normal 2 2 3 5 2 2 2" xfId="3186"/>
    <cellStyle name="Normal 2 2 3 5 2 2 2 2" xfId="3187"/>
    <cellStyle name="Normal 2 2 3 5 2 2 2 2 2" xfId="30268"/>
    <cellStyle name="Normal 2 2 3 5 2 2 2 3" xfId="3188"/>
    <cellStyle name="Normal 2 2 3 5 2 2 2 3 2" xfId="30269"/>
    <cellStyle name="Normal 2 2 3 5 2 2 2 4" xfId="30270"/>
    <cellStyle name="Normal 2 2 3 5 2 2 3" xfId="3189"/>
    <cellStyle name="Normal 2 2 3 5 2 2 3 2" xfId="30271"/>
    <cellStyle name="Normal 2 2 3 5 2 2 4" xfId="3190"/>
    <cellStyle name="Normal 2 2 3 5 2 2 4 2" xfId="30272"/>
    <cellStyle name="Normal 2 2 3 5 2 2 5" xfId="3191"/>
    <cellStyle name="Normal 2 2 3 5 2 2 5 2" xfId="30273"/>
    <cellStyle name="Normal 2 2 3 5 2 2 6" xfId="30274"/>
    <cellStyle name="Normal 2 2 3 5 2 2 6 2" xfId="30275"/>
    <cellStyle name="Normal 2 2 3 5 2 2 7" xfId="30276"/>
    <cellStyle name="Normal 2 2 3 5 2 3" xfId="3192"/>
    <cellStyle name="Normal 2 2 3 5 2 3 2" xfId="3193"/>
    <cellStyle name="Normal 2 2 3 5 2 3 2 2" xfId="30277"/>
    <cellStyle name="Normal 2 2 3 5 2 3 3" xfId="3194"/>
    <cellStyle name="Normal 2 2 3 5 2 3 3 2" xfId="30278"/>
    <cellStyle name="Normal 2 2 3 5 2 3 4" xfId="30279"/>
    <cellStyle name="Normal 2 2 3 5 2 4" xfId="3195"/>
    <cellStyle name="Normal 2 2 3 5 2 4 2" xfId="3196"/>
    <cellStyle name="Normal 2 2 3 5 2 4 2 2" xfId="30280"/>
    <cellStyle name="Normal 2 2 3 5 2 4 3" xfId="30281"/>
    <cellStyle name="Normal 2 2 3 5 2 5" xfId="3197"/>
    <cellStyle name="Normal 2 2 3 5 2 5 2" xfId="30282"/>
    <cellStyle name="Normal 2 2 3 5 2 6" xfId="3198"/>
    <cellStyle name="Normal 2 2 3 5 2 6 2" xfId="30283"/>
    <cellStyle name="Normal 2 2 3 5 2 7" xfId="30284"/>
    <cellStyle name="Normal 2 2 3 5 2 7 2" xfId="30285"/>
    <cellStyle name="Normal 2 2 3 5 2 8" xfId="30286"/>
    <cellStyle name="Normal 2 2 3 5 2 9" xfId="30287"/>
    <cellStyle name="Normal 2 2 3 5 3" xfId="3199"/>
    <cellStyle name="Normal 2 2 3 5 3 2" xfId="3200"/>
    <cellStyle name="Normal 2 2 3 5 3 2 2" xfId="3201"/>
    <cellStyle name="Normal 2 2 3 5 3 2 2 2" xfId="30288"/>
    <cellStyle name="Normal 2 2 3 5 3 2 3" xfId="3202"/>
    <cellStyle name="Normal 2 2 3 5 3 2 3 2" xfId="30289"/>
    <cellStyle name="Normal 2 2 3 5 3 2 4" xfId="30290"/>
    <cellStyle name="Normal 2 2 3 5 3 3" xfId="3203"/>
    <cellStyle name="Normal 2 2 3 5 3 3 2" xfId="30291"/>
    <cellStyle name="Normal 2 2 3 5 3 4" xfId="3204"/>
    <cellStyle name="Normal 2 2 3 5 3 4 2" xfId="30292"/>
    <cellStyle name="Normal 2 2 3 5 3 5" xfId="3205"/>
    <cellStyle name="Normal 2 2 3 5 3 5 2" xfId="30293"/>
    <cellStyle name="Normal 2 2 3 5 3 6" xfId="30294"/>
    <cellStyle name="Normal 2 2 3 5 3 6 2" xfId="30295"/>
    <cellStyle name="Normal 2 2 3 5 3 7" xfId="30296"/>
    <cellStyle name="Normal 2 2 3 5 4" xfId="3206"/>
    <cellStyle name="Normal 2 2 3 5 4 2" xfId="3207"/>
    <cellStyle name="Normal 2 2 3 5 4 2 2" xfId="30297"/>
    <cellStyle name="Normal 2 2 3 5 4 3" xfId="3208"/>
    <cellStyle name="Normal 2 2 3 5 4 3 2" xfId="30298"/>
    <cellStyle name="Normal 2 2 3 5 4 4" xfId="30299"/>
    <cellStyle name="Normal 2 2 3 5 5" xfId="3209"/>
    <cellStyle name="Normal 2 2 3 5 5 2" xfId="3210"/>
    <cellStyle name="Normal 2 2 3 5 5 2 2" xfId="30300"/>
    <cellStyle name="Normal 2 2 3 5 5 3" xfId="30301"/>
    <cellStyle name="Normal 2 2 3 5 6" xfId="3211"/>
    <cellStyle name="Normal 2 2 3 5 6 2" xfId="30302"/>
    <cellStyle name="Normal 2 2 3 5 7" xfId="3212"/>
    <cellStyle name="Normal 2 2 3 5 7 2" xfId="30303"/>
    <cellStyle name="Normal 2 2 3 5 8" xfId="30304"/>
    <cellStyle name="Normal 2 2 3 5 8 2" xfId="30305"/>
    <cellStyle name="Normal 2 2 3 5 9" xfId="30306"/>
    <cellStyle name="Normal 2 2 3 6" xfId="3213"/>
    <cellStyle name="Normal 2 2 3 6 10" xfId="30307"/>
    <cellStyle name="Normal 2 2 3 6 11" xfId="30308"/>
    <cellStyle name="Normal 2 2 3 6 2" xfId="3214"/>
    <cellStyle name="Normal 2 2 3 6 2 10" xfId="30309"/>
    <cellStyle name="Normal 2 2 3 6 2 2" xfId="3215"/>
    <cellStyle name="Normal 2 2 3 6 2 2 2" xfId="3216"/>
    <cellStyle name="Normal 2 2 3 6 2 2 2 2" xfId="3217"/>
    <cellStyle name="Normal 2 2 3 6 2 2 2 2 2" xfId="30310"/>
    <cellStyle name="Normal 2 2 3 6 2 2 2 3" xfId="3218"/>
    <cellStyle name="Normal 2 2 3 6 2 2 2 3 2" xfId="30311"/>
    <cellStyle name="Normal 2 2 3 6 2 2 2 4" xfId="30312"/>
    <cellStyle name="Normal 2 2 3 6 2 2 3" xfId="3219"/>
    <cellStyle name="Normal 2 2 3 6 2 2 3 2" xfId="30313"/>
    <cellStyle name="Normal 2 2 3 6 2 2 4" xfId="3220"/>
    <cellStyle name="Normal 2 2 3 6 2 2 4 2" xfId="30314"/>
    <cellStyle name="Normal 2 2 3 6 2 2 5" xfId="3221"/>
    <cellStyle name="Normal 2 2 3 6 2 2 5 2" xfId="30315"/>
    <cellStyle name="Normal 2 2 3 6 2 2 6" xfId="30316"/>
    <cellStyle name="Normal 2 2 3 6 2 2 6 2" xfId="30317"/>
    <cellStyle name="Normal 2 2 3 6 2 2 7" xfId="30318"/>
    <cellStyle name="Normal 2 2 3 6 2 3" xfId="3222"/>
    <cellStyle name="Normal 2 2 3 6 2 3 2" xfId="3223"/>
    <cellStyle name="Normal 2 2 3 6 2 3 2 2" xfId="30319"/>
    <cellStyle name="Normal 2 2 3 6 2 3 3" xfId="3224"/>
    <cellStyle name="Normal 2 2 3 6 2 3 3 2" xfId="30320"/>
    <cellStyle name="Normal 2 2 3 6 2 3 4" xfId="30321"/>
    <cellStyle name="Normal 2 2 3 6 2 4" xfId="3225"/>
    <cellStyle name="Normal 2 2 3 6 2 4 2" xfId="3226"/>
    <cellStyle name="Normal 2 2 3 6 2 4 2 2" xfId="30322"/>
    <cellStyle name="Normal 2 2 3 6 2 4 3" xfId="30323"/>
    <cellStyle name="Normal 2 2 3 6 2 5" xfId="3227"/>
    <cellStyle name="Normal 2 2 3 6 2 5 2" xfId="30324"/>
    <cellStyle name="Normal 2 2 3 6 2 6" xfId="3228"/>
    <cellStyle name="Normal 2 2 3 6 2 6 2" xfId="30325"/>
    <cellStyle name="Normal 2 2 3 6 2 7" xfId="30326"/>
    <cellStyle name="Normal 2 2 3 6 2 7 2" xfId="30327"/>
    <cellStyle name="Normal 2 2 3 6 2 8" xfId="30328"/>
    <cellStyle name="Normal 2 2 3 6 2 9" xfId="30329"/>
    <cellStyle name="Normal 2 2 3 6 3" xfId="3229"/>
    <cellStyle name="Normal 2 2 3 6 3 2" xfId="3230"/>
    <cellStyle name="Normal 2 2 3 6 3 2 2" xfId="3231"/>
    <cellStyle name="Normal 2 2 3 6 3 2 2 2" xfId="30330"/>
    <cellStyle name="Normal 2 2 3 6 3 2 3" xfId="3232"/>
    <cellStyle name="Normal 2 2 3 6 3 2 3 2" xfId="30331"/>
    <cellStyle name="Normal 2 2 3 6 3 2 4" xfId="30332"/>
    <cellStyle name="Normal 2 2 3 6 3 3" xfId="3233"/>
    <cellStyle name="Normal 2 2 3 6 3 3 2" xfId="30333"/>
    <cellStyle name="Normal 2 2 3 6 3 4" xfId="3234"/>
    <cellStyle name="Normal 2 2 3 6 3 4 2" xfId="30334"/>
    <cellStyle name="Normal 2 2 3 6 3 5" xfId="3235"/>
    <cellStyle name="Normal 2 2 3 6 3 5 2" xfId="30335"/>
    <cellStyle name="Normal 2 2 3 6 3 6" xfId="30336"/>
    <cellStyle name="Normal 2 2 3 6 3 6 2" xfId="30337"/>
    <cellStyle name="Normal 2 2 3 6 3 7" xfId="30338"/>
    <cellStyle name="Normal 2 2 3 6 4" xfId="3236"/>
    <cellStyle name="Normal 2 2 3 6 4 2" xfId="3237"/>
    <cellStyle name="Normal 2 2 3 6 4 2 2" xfId="30339"/>
    <cellStyle name="Normal 2 2 3 6 4 3" xfId="3238"/>
    <cellStyle name="Normal 2 2 3 6 4 3 2" xfId="30340"/>
    <cellStyle name="Normal 2 2 3 6 4 4" xfId="30341"/>
    <cellStyle name="Normal 2 2 3 6 5" xfId="3239"/>
    <cellStyle name="Normal 2 2 3 6 5 2" xfId="3240"/>
    <cellStyle name="Normal 2 2 3 6 5 2 2" xfId="30342"/>
    <cellStyle name="Normal 2 2 3 6 5 3" xfId="30343"/>
    <cellStyle name="Normal 2 2 3 6 6" xfId="3241"/>
    <cellStyle name="Normal 2 2 3 6 6 2" xfId="30344"/>
    <cellStyle name="Normal 2 2 3 6 7" xfId="3242"/>
    <cellStyle name="Normal 2 2 3 6 7 2" xfId="30345"/>
    <cellStyle name="Normal 2 2 3 6 8" xfId="30346"/>
    <cellStyle name="Normal 2 2 3 6 8 2" xfId="30347"/>
    <cellStyle name="Normal 2 2 3 6 9" xfId="30348"/>
    <cellStyle name="Normal 2 2 3 7" xfId="3243"/>
    <cellStyle name="Normal 2 2 3 7 10" xfId="30349"/>
    <cellStyle name="Normal 2 2 3 7 11" xfId="30350"/>
    <cellStyle name="Normal 2 2 3 7 2" xfId="3244"/>
    <cellStyle name="Normal 2 2 3 7 2 10" xfId="30351"/>
    <cellStyle name="Normal 2 2 3 7 2 2" xfId="3245"/>
    <cellStyle name="Normal 2 2 3 7 2 2 2" xfId="3246"/>
    <cellStyle name="Normal 2 2 3 7 2 2 2 2" xfId="3247"/>
    <cellStyle name="Normal 2 2 3 7 2 2 2 2 2" xfId="30352"/>
    <cellStyle name="Normal 2 2 3 7 2 2 2 3" xfId="3248"/>
    <cellStyle name="Normal 2 2 3 7 2 2 2 3 2" xfId="30353"/>
    <cellStyle name="Normal 2 2 3 7 2 2 2 4" xfId="30354"/>
    <cellStyle name="Normal 2 2 3 7 2 2 3" xfId="3249"/>
    <cellStyle name="Normal 2 2 3 7 2 2 3 2" xfId="30355"/>
    <cellStyle name="Normal 2 2 3 7 2 2 4" xfId="3250"/>
    <cellStyle name="Normal 2 2 3 7 2 2 4 2" xfId="30356"/>
    <cellStyle name="Normal 2 2 3 7 2 2 5" xfId="3251"/>
    <cellStyle name="Normal 2 2 3 7 2 2 5 2" xfId="30357"/>
    <cellStyle name="Normal 2 2 3 7 2 2 6" xfId="30358"/>
    <cellStyle name="Normal 2 2 3 7 2 2 6 2" xfId="30359"/>
    <cellStyle name="Normal 2 2 3 7 2 2 7" xfId="30360"/>
    <cellStyle name="Normal 2 2 3 7 2 3" xfId="3252"/>
    <cellStyle name="Normal 2 2 3 7 2 3 2" xfId="3253"/>
    <cellStyle name="Normal 2 2 3 7 2 3 2 2" xfId="30361"/>
    <cellStyle name="Normal 2 2 3 7 2 3 3" xfId="3254"/>
    <cellStyle name="Normal 2 2 3 7 2 3 3 2" xfId="30362"/>
    <cellStyle name="Normal 2 2 3 7 2 3 4" xfId="30363"/>
    <cellStyle name="Normal 2 2 3 7 2 4" xfId="3255"/>
    <cellStyle name="Normal 2 2 3 7 2 4 2" xfId="3256"/>
    <cellStyle name="Normal 2 2 3 7 2 4 2 2" xfId="30364"/>
    <cellStyle name="Normal 2 2 3 7 2 4 3" xfId="30365"/>
    <cellStyle name="Normal 2 2 3 7 2 5" xfId="3257"/>
    <cellStyle name="Normal 2 2 3 7 2 5 2" xfId="30366"/>
    <cellStyle name="Normal 2 2 3 7 2 6" xfId="3258"/>
    <cellStyle name="Normal 2 2 3 7 2 6 2" xfId="30367"/>
    <cellStyle name="Normal 2 2 3 7 2 7" xfId="30368"/>
    <cellStyle name="Normal 2 2 3 7 2 7 2" xfId="30369"/>
    <cellStyle name="Normal 2 2 3 7 2 8" xfId="30370"/>
    <cellStyle name="Normal 2 2 3 7 2 9" xfId="30371"/>
    <cellStyle name="Normal 2 2 3 7 3" xfId="3259"/>
    <cellStyle name="Normal 2 2 3 7 3 2" xfId="3260"/>
    <cellStyle name="Normal 2 2 3 7 3 2 2" xfId="3261"/>
    <cellStyle name="Normal 2 2 3 7 3 2 2 2" xfId="30372"/>
    <cellStyle name="Normal 2 2 3 7 3 2 3" xfId="3262"/>
    <cellStyle name="Normal 2 2 3 7 3 2 3 2" xfId="30373"/>
    <cellStyle name="Normal 2 2 3 7 3 2 4" xfId="30374"/>
    <cellStyle name="Normal 2 2 3 7 3 3" xfId="3263"/>
    <cellStyle name="Normal 2 2 3 7 3 3 2" xfId="30375"/>
    <cellStyle name="Normal 2 2 3 7 3 4" xfId="3264"/>
    <cellStyle name="Normal 2 2 3 7 3 4 2" xfId="30376"/>
    <cellStyle name="Normal 2 2 3 7 3 5" xfId="3265"/>
    <cellStyle name="Normal 2 2 3 7 3 5 2" xfId="30377"/>
    <cellStyle name="Normal 2 2 3 7 3 6" xfId="30378"/>
    <cellStyle name="Normal 2 2 3 7 3 6 2" xfId="30379"/>
    <cellStyle name="Normal 2 2 3 7 3 7" xfId="30380"/>
    <cellStyle name="Normal 2 2 3 7 4" xfId="3266"/>
    <cellStyle name="Normal 2 2 3 7 4 2" xfId="3267"/>
    <cellStyle name="Normal 2 2 3 7 4 2 2" xfId="30381"/>
    <cellStyle name="Normal 2 2 3 7 4 3" xfId="3268"/>
    <cellStyle name="Normal 2 2 3 7 4 3 2" xfId="30382"/>
    <cellStyle name="Normal 2 2 3 7 4 4" xfId="30383"/>
    <cellStyle name="Normal 2 2 3 7 5" xfId="3269"/>
    <cellStyle name="Normal 2 2 3 7 5 2" xfId="3270"/>
    <cellStyle name="Normal 2 2 3 7 5 2 2" xfId="30384"/>
    <cellStyle name="Normal 2 2 3 7 5 3" xfId="30385"/>
    <cellStyle name="Normal 2 2 3 7 6" xfId="3271"/>
    <cellStyle name="Normal 2 2 3 7 6 2" xfId="30386"/>
    <cellStyle name="Normal 2 2 3 7 7" xfId="3272"/>
    <cellStyle name="Normal 2 2 3 7 7 2" xfId="30387"/>
    <cellStyle name="Normal 2 2 3 7 8" xfId="30388"/>
    <cellStyle name="Normal 2 2 3 7 8 2" xfId="30389"/>
    <cellStyle name="Normal 2 2 3 7 9" xfId="30390"/>
    <cellStyle name="Normal 2 2 3 8" xfId="3273"/>
    <cellStyle name="Normal 2 2 3 8 10" xfId="30391"/>
    <cellStyle name="Normal 2 2 3 8 11" xfId="30392"/>
    <cellStyle name="Normal 2 2 3 8 2" xfId="3274"/>
    <cellStyle name="Normal 2 2 3 8 2 10" xfId="30393"/>
    <cellStyle name="Normal 2 2 3 8 2 2" xfId="3275"/>
    <cellStyle name="Normal 2 2 3 8 2 2 2" xfId="3276"/>
    <cellStyle name="Normal 2 2 3 8 2 2 2 2" xfId="3277"/>
    <cellStyle name="Normal 2 2 3 8 2 2 2 2 2" xfId="30394"/>
    <cellStyle name="Normal 2 2 3 8 2 2 2 3" xfId="3278"/>
    <cellStyle name="Normal 2 2 3 8 2 2 2 3 2" xfId="30395"/>
    <cellStyle name="Normal 2 2 3 8 2 2 2 4" xfId="30396"/>
    <cellStyle name="Normal 2 2 3 8 2 2 3" xfId="3279"/>
    <cellStyle name="Normal 2 2 3 8 2 2 3 2" xfId="30397"/>
    <cellStyle name="Normal 2 2 3 8 2 2 4" xfId="3280"/>
    <cellStyle name="Normal 2 2 3 8 2 2 4 2" xfId="30398"/>
    <cellStyle name="Normal 2 2 3 8 2 2 5" xfId="3281"/>
    <cellStyle name="Normal 2 2 3 8 2 2 5 2" xfId="30399"/>
    <cellStyle name="Normal 2 2 3 8 2 2 6" xfId="30400"/>
    <cellStyle name="Normal 2 2 3 8 2 2 6 2" xfId="30401"/>
    <cellStyle name="Normal 2 2 3 8 2 2 7" xfId="30402"/>
    <cellStyle name="Normal 2 2 3 8 2 3" xfId="3282"/>
    <cellStyle name="Normal 2 2 3 8 2 3 2" xfId="3283"/>
    <cellStyle name="Normal 2 2 3 8 2 3 2 2" xfId="30403"/>
    <cellStyle name="Normal 2 2 3 8 2 3 3" xfId="3284"/>
    <cellStyle name="Normal 2 2 3 8 2 3 3 2" xfId="30404"/>
    <cellStyle name="Normal 2 2 3 8 2 3 4" xfId="30405"/>
    <cellStyle name="Normal 2 2 3 8 2 4" xfId="3285"/>
    <cellStyle name="Normal 2 2 3 8 2 4 2" xfId="3286"/>
    <cellStyle name="Normal 2 2 3 8 2 4 2 2" xfId="30406"/>
    <cellStyle name="Normal 2 2 3 8 2 4 3" xfId="30407"/>
    <cellStyle name="Normal 2 2 3 8 2 5" xfId="3287"/>
    <cellStyle name="Normal 2 2 3 8 2 5 2" xfId="30408"/>
    <cellStyle name="Normal 2 2 3 8 2 6" xfId="3288"/>
    <cellStyle name="Normal 2 2 3 8 2 6 2" xfId="30409"/>
    <cellStyle name="Normal 2 2 3 8 2 7" xfId="30410"/>
    <cellStyle name="Normal 2 2 3 8 2 7 2" xfId="30411"/>
    <cellStyle name="Normal 2 2 3 8 2 8" xfId="30412"/>
    <cellStyle name="Normal 2 2 3 8 2 9" xfId="30413"/>
    <cellStyle name="Normal 2 2 3 8 3" xfId="3289"/>
    <cellStyle name="Normal 2 2 3 8 3 2" xfId="3290"/>
    <cellStyle name="Normal 2 2 3 8 3 2 2" xfId="3291"/>
    <cellStyle name="Normal 2 2 3 8 3 2 2 2" xfId="30414"/>
    <cellStyle name="Normal 2 2 3 8 3 2 3" xfId="3292"/>
    <cellStyle name="Normal 2 2 3 8 3 2 3 2" xfId="30415"/>
    <cellStyle name="Normal 2 2 3 8 3 2 4" xfId="30416"/>
    <cellStyle name="Normal 2 2 3 8 3 3" xfId="3293"/>
    <cellStyle name="Normal 2 2 3 8 3 3 2" xfId="30417"/>
    <cellStyle name="Normal 2 2 3 8 3 4" xfId="3294"/>
    <cellStyle name="Normal 2 2 3 8 3 4 2" xfId="30418"/>
    <cellStyle name="Normal 2 2 3 8 3 5" xfId="3295"/>
    <cellStyle name="Normal 2 2 3 8 3 5 2" xfId="30419"/>
    <cellStyle name="Normal 2 2 3 8 3 6" xfId="30420"/>
    <cellStyle name="Normal 2 2 3 8 3 6 2" xfId="30421"/>
    <cellStyle name="Normal 2 2 3 8 3 7" xfId="30422"/>
    <cellStyle name="Normal 2 2 3 8 4" xfId="3296"/>
    <cellStyle name="Normal 2 2 3 8 4 2" xfId="3297"/>
    <cellStyle name="Normal 2 2 3 8 4 2 2" xfId="30423"/>
    <cellStyle name="Normal 2 2 3 8 4 3" xfId="3298"/>
    <cellStyle name="Normal 2 2 3 8 4 3 2" xfId="30424"/>
    <cellStyle name="Normal 2 2 3 8 4 4" xfId="30425"/>
    <cellStyle name="Normal 2 2 3 8 5" xfId="3299"/>
    <cellStyle name="Normal 2 2 3 8 5 2" xfId="3300"/>
    <cellStyle name="Normal 2 2 3 8 5 2 2" xfId="30426"/>
    <cellStyle name="Normal 2 2 3 8 5 3" xfId="30427"/>
    <cellStyle name="Normal 2 2 3 8 6" xfId="3301"/>
    <cellStyle name="Normal 2 2 3 8 6 2" xfId="30428"/>
    <cellStyle name="Normal 2 2 3 8 7" xfId="3302"/>
    <cellStyle name="Normal 2 2 3 8 7 2" xfId="30429"/>
    <cellStyle name="Normal 2 2 3 8 8" xfId="30430"/>
    <cellStyle name="Normal 2 2 3 8 8 2" xfId="30431"/>
    <cellStyle name="Normal 2 2 3 8 9" xfId="30432"/>
    <cellStyle name="Normal 2 2 3 9" xfId="3303"/>
    <cellStyle name="Normal 2 2 3 9 10" xfId="30433"/>
    <cellStyle name="Normal 2 2 3 9 11" xfId="30434"/>
    <cellStyle name="Normal 2 2 3 9 2" xfId="3304"/>
    <cellStyle name="Normal 2 2 3 9 2 10" xfId="30435"/>
    <cellStyle name="Normal 2 2 3 9 2 2" xfId="3305"/>
    <cellStyle name="Normal 2 2 3 9 2 2 2" xfId="3306"/>
    <cellStyle name="Normal 2 2 3 9 2 2 2 2" xfId="3307"/>
    <cellStyle name="Normal 2 2 3 9 2 2 2 2 2" xfId="30436"/>
    <cellStyle name="Normal 2 2 3 9 2 2 2 3" xfId="3308"/>
    <cellStyle name="Normal 2 2 3 9 2 2 2 3 2" xfId="30437"/>
    <cellStyle name="Normal 2 2 3 9 2 2 2 4" xfId="30438"/>
    <cellStyle name="Normal 2 2 3 9 2 2 3" xfId="3309"/>
    <cellStyle name="Normal 2 2 3 9 2 2 3 2" xfId="30439"/>
    <cellStyle name="Normal 2 2 3 9 2 2 4" xfId="3310"/>
    <cellStyle name="Normal 2 2 3 9 2 2 4 2" xfId="30440"/>
    <cellStyle name="Normal 2 2 3 9 2 2 5" xfId="3311"/>
    <cellStyle name="Normal 2 2 3 9 2 2 5 2" xfId="30441"/>
    <cellStyle name="Normal 2 2 3 9 2 2 6" xfId="30442"/>
    <cellStyle name="Normal 2 2 3 9 2 2 6 2" xfId="30443"/>
    <cellStyle name="Normal 2 2 3 9 2 2 7" xfId="30444"/>
    <cellStyle name="Normal 2 2 3 9 2 3" xfId="3312"/>
    <cellStyle name="Normal 2 2 3 9 2 3 2" xfId="3313"/>
    <cellStyle name="Normal 2 2 3 9 2 3 2 2" xfId="30445"/>
    <cellStyle name="Normal 2 2 3 9 2 3 3" xfId="3314"/>
    <cellStyle name="Normal 2 2 3 9 2 3 3 2" xfId="30446"/>
    <cellStyle name="Normal 2 2 3 9 2 3 4" xfId="30447"/>
    <cellStyle name="Normal 2 2 3 9 2 4" xfId="3315"/>
    <cellStyle name="Normal 2 2 3 9 2 4 2" xfId="3316"/>
    <cellStyle name="Normal 2 2 3 9 2 4 2 2" xfId="30448"/>
    <cellStyle name="Normal 2 2 3 9 2 4 3" xfId="30449"/>
    <cellStyle name="Normal 2 2 3 9 2 5" xfId="3317"/>
    <cellStyle name="Normal 2 2 3 9 2 5 2" xfId="30450"/>
    <cellStyle name="Normal 2 2 3 9 2 6" xfId="3318"/>
    <cellStyle name="Normal 2 2 3 9 2 6 2" xfId="30451"/>
    <cellStyle name="Normal 2 2 3 9 2 7" xfId="30452"/>
    <cellStyle name="Normal 2 2 3 9 2 7 2" xfId="30453"/>
    <cellStyle name="Normal 2 2 3 9 2 8" xfId="30454"/>
    <cellStyle name="Normal 2 2 3 9 2 9" xfId="30455"/>
    <cellStyle name="Normal 2 2 3 9 3" xfId="3319"/>
    <cellStyle name="Normal 2 2 3 9 3 2" xfId="3320"/>
    <cellStyle name="Normal 2 2 3 9 3 2 2" xfId="3321"/>
    <cellStyle name="Normal 2 2 3 9 3 2 2 2" xfId="30456"/>
    <cellStyle name="Normal 2 2 3 9 3 2 3" xfId="3322"/>
    <cellStyle name="Normal 2 2 3 9 3 2 3 2" xfId="30457"/>
    <cellStyle name="Normal 2 2 3 9 3 2 4" xfId="30458"/>
    <cellStyle name="Normal 2 2 3 9 3 3" xfId="3323"/>
    <cellStyle name="Normal 2 2 3 9 3 3 2" xfId="30459"/>
    <cellStyle name="Normal 2 2 3 9 3 4" xfId="3324"/>
    <cellStyle name="Normal 2 2 3 9 3 4 2" xfId="30460"/>
    <cellStyle name="Normal 2 2 3 9 3 5" xfId="3325"/>
    <cellStyle name="Normal 2 2 3 9 3 5 2" xfId="30461"/>
    <cellStyle name="Normal 2 2 3 9 3 6" xfId="30462"/>
    <cellStyle name="Normal 2 2 3 9 3 6 2" xfId="30463"/>
    <cellStyle name="Normal 2 2 3 9 3 7" xfId="30464"/>
    <cellStyle name="Normal 2 2 3 9 4" xfId="3326"/>
    <cellStyle name="Normal 2 2 3 9 4 2" xfId="3327"/>
    <cellStyle name="Normal 2 2 3 9 4 2 2" xfId="30465"/>
    <cellStyle name="Normal 2 2 3 9 4 3" xfId="3328"/>
    <cellStyle name="Normal 2 2 3 9 4 3 2" xfId="30466"/>
    <cellStyle name="Normal 2 2 3 9 4 4" xfId="30467"/>
    <cellStyle name="Normal 2 2 3 9 5" xfId="3329"/>
    <cellStyle name="Normal 2 2 3 9 5 2" xfId="3330"/>
    <cellStyle name="Normal 2 2 3 9 5 2 2" xfId="30468"/>
    <cellStyle name="Normal 2 2 3 9 5 3" xfId="30469"/>
    <cellStyle name="Normal 2 2 3 9 6" xfId="3331"/>
    <cellStyle name="Normal 2 2 3 9 6 2" xfId="30470"/>
    <cellStyle name="Normal 2 2 3 9 7" xfId="3332"/>
    <cellStyle name="Normal 2 2 3 9 7 2" xfId="30471"/>
    <cellStyle name="Normal 2 2 3 9 8" xfId="30472"/>
    <cellStyle name="Normal 2 2 3 9 8 2" xfId="30473"/>
    <cellStyle name="Normal 2 2 3 9 9" xfId="30474"/>
    <cellStyle name="Normal 2 2 30" xfId="3333"/>
    <cellStyle name="Normal 2 2 30 10" xfId="30475"/>
    <cellStyle name="Normal 2 2 30 11" xfId="30476"/>
    <cellStyle name="Normal 2 2 30 2" xfId="3334"/>
    <cellStyle name="Normal 2 2 30 2 10" xfId="30477"/>
    <cellStyle name="Normal 2 2 30 2 2" xfId="3335"/>
    <cellStyle name="Normal 2 2 30 2 2 2" xfId="3336"/>
    <cellStyle name="Normal 2 2 30 2 2 2 2" xfId="3337"/>
    <cellStyle name="Normal 2 2 30 2 2 2 2 2" xfId="30478"/>
    <cellStyle name="Normal 2 2 30 2 2 2 3" xfId="3338"/>
    <cellStyle name="Normal 2 2 30 2 2 2 3 2" xfId="30479"/>
    <cellStyle name="Normal 2 2 30 2 2 2 4" xfId="30480"/>
    <cellStyle name="Normal 2 2 30 2 2 3" xfId="3339"/>
    <cellStyle name="Normal 2 2 30 2 2 3 2" xfId="30481"/>
    <cellStyle name="Normal 2 2 30 2 2 4" xfId="3340"/>
    <cellStyle name="Normal 2 2 30 2 2 4 2" xfId="30482"/>
    <cellStyle name="Normal 2 2 30 2 2 5" xfId="3341"/>
    <cellStyle name="Normal 2 2 30 2 2 5 2" xfId="30483"/>
    <cellStyle name="Normal 2 2 30 2 2 6" xfId="30484"/>
    <cellStyle name="Normal 2 2 30 2 2 6 2" xfId="30485"/>
    <cellStyle name="Normal 2 2 30 2 2 7" xfId="30486"/>
    <cellStyle name="Normal 2 2 30 2 3" xfId="3342"/>
    <cellStyle name="Normal 2 2 30 2 3 2" xfId="3343"/>
    <cellStyle name="Normal 2 2 30 2 3 2 2" xfId="30487"/>
    <cellStyle name="Normal 2 2 30 2 3 3" xfId="3344"/>
    <cellStyle name="Normal 2 2 30 2 3 3 2" xfId="30488"/>
    <cellStyle name="Normal 2 2 30 2 3 4" xfId="30489"/>
    <cellStyle name="Normal 2 2 30 2 4" xfId="3345"/>
    <cellStyle name="Normal 2 2 30 2 4 2" xfId="3346"/>
    <cellStyle name="Normal 2 2 30 2 4 2 2" xfId="30490"/>
    <cellStyle name="Normal 2 2 30 2 4 3" xfId="30491"/>
    <cellStyle name="Normal 2 2 30 2 5" xfId="3347"/>
    <cellStyle name="Normal 2 2 30 2 5 2" xfId="30492"/>
    <cellStyle name="Normal 2 2 30 2 6" xfId="3348"/>
    <cellStyle name="Normal 2 2 30 2 6 2" xfId="30493"/>
    <cellStyle name="Normal 2 2 30 2 7" xfId="30494"/>
    <cellStyle name="Normal 2 2 30 2 7 2" xfId="30495"/>
    <cellStyle name="Normal 2 2 30 2 8" xfId="30496"/>
    <cellStyle name="Normal 2 2 30 2 9" xfId="30497"/>
    <cellStyle name="Normal 2 2 30 3" xfId="3349"/>
    <cellStyle name="Normal 2 2 30 3 2" xfId="3350"/>
    <cellStyle name="Normal 2 2 30 3 2 2" xfId="3351"/>
    <cellStyle name="Normal 2 2 30 3 2 2 2" xfId="30498"/>
    <cellStyle name="Normal 2 2 30 3 2 3" xfId="3352"/>
    <cellStyle name="Normal 2 2 30 3 2 3 2" xfId="30499"/>
    <cellStyle name="Normal 2 2 30 3 2 4" xfId="30500"/>
    <cellStyle name="Normal 2 2 30 3 3" xfId="3353"/>
    <cellStyle name="Normal 2 2 30 3 3 2" xfId="30501"/>
    <cellStyle name="Normal 2 2 30 3 4" xfId="3354"/>
    <cellStyle name="Normal 2 2 30 3 4 2" xfId="30502"/>
    <cellStyle name="Normal 2 2 30 3 5" xfId="3355"/>
    <cellStyle name="Normal 2 2 30 3 5 2" xfId="30503"/>
    <cellStyle name="Normal 2 2 30 3 6" xfId="30504"/>
    <cellStyle name="Normal 2 2 30 3 6 2" xfId="30505"/>
    <cellStyle name="Normal 2 2 30 3 7" xfId="30506"/>
    <cellStyle name="Normal 2 2 30 4" xfId="3356"/>
    <cellStyle name="Normal 2 2 30 4 2" xfId="3357"/>
    <cellStyle name="Normal 2 2 30 4 2 2" xfId="30507"/>
    <cellStyle name="Normal 2 2 30 4 3" xfId="3358"/>
    <cellStyle name="Normal 2 2 30 4 3 2" xfId="30508"/>
    <cellStyle name="Normal 2 2 30 4 4" xfId="30509"/>
    <cellStyle name="Normal 2 2 30 5" xfId="3359"/>
    <cellStyle name="Normal 2 2 30 5 2" xfId="3360"/>
    <cellStyle name="Normal 2 2 30 5 2 2" xfId="30510"/>
    <cellStyle name="Normal 2 2 30 5 3" xfId="30511"/>
    <cellStyle name="Normal 2 2 30 6" xfId="3361"/>
    <cellStyle name="Normal 2 2 30 6 2" xfId="30512"/>
    <cellStyle name="Normal 2 2 30 7" xfId="3362"/>
    <cellStyle name="Normal 2 2 30 7 2" xfId="30513"/>
    <cellStyle name="Normal 2 2 30 8" xfId="30514"/>
    <cellStyle name="Normal 2 2 30 8 2" xfId="30515"/>
    <cellStyle name="Normal 2 2 30 9" xfId="30516"/>
    <cellStyle name="Normal 2 2 31" xfId="3363"/>
    <cellStyle name="Normal 2 2 31 10" xfId="30517"/>
    <cellStyle name="Normal 2 2 31 11" xfId="30518"/>
    <cellStyle name="Normal 2 2 31 2" xfId="3364"/>
    <cellStyle name="Normal 2 2 31 2 10" xfId="30519"/>
    <cellStyle name="Normal 2 2 31 2 2" xfId="3365"/>
    <cellStyle name="Normal 2 2 31 2 2 2" xfId="3366"/>
    <cellStyle name="Normal 2 2 31 2 2 2 2" xfId="3367"/>
    <cellStyle name="Normal 2 2 31 2 2 2 2 2" xfId="30520"/>
    <cellStyle name="Normal 2 2 31 2 2 2 3" xfId="3368"/>
    <cellStyle name="Normal 2 2 31 2 2 2 3 2" xfId="30521"/>
    <cellStyle name="Normal 2 2 31 2 2 2 4" xfId="30522"/>
    <cellStyle name="Normal 2 2 31 2 2 3" xfId="3369"/>
    <cellStyle name="Normal 2 2 31 2 2 3 2" xfId="30523"/>
    <cellStyle name="Normal 2 2 31 2 2 4" xfId="3370"/>
    <cellStyle name="Normal 2 2 31 2 2 4 2" xfId="30524"/>
    <cellStyle name="Normal 2 2 31 2 2 5" xfId="3371"/>
    <cellStyle name="Normal 2 2 31 2 2 5 2" xfId="30525"/>
    <cellStyle name="Normal 2 2 31 2 2 6" xfId="30526"/>
    <cellStyle name="Normal 2 2 31 2 2 6 2" xfId="30527"/>
    <cellStyle name="Normal 2 2 31 2 2 7" xfId="30528"/>
    <cellStyle name="Normal 2 2 31 2 3" xfId="3372"/>
    <cellStyle name="Normal 2 2 31 2 3 2" xfId="3373"/>
    <cellStyle name="Normal 2 2 31 2 3 2 2" xfId="30529"/>
    <cellStyle name="Normal 2 2 31 2 3 3" xfId="3374"/>
    <cellStyle name="Normal 2 2 31 2 3 3 2" xfId="30530"/>
    <cellStyle name="Normal 2 2 31 2 3 4" xfId="30531"/>
    <cellStyle name="Normal 2 2 31 2 4" xfId="3375"/>
    <cellStyle name="Normal 2 2 31 2 4 2" xfId="3376"/>
    <cellStyle name="Normal 2 2 31 2 4 2 2" xfId="30532"/>
    <cellStyle name="Normal 2 2 31 2 4 3" xfId="30533"/>
    <cellStyle name="Normal 2 2 31 2 5" xfId="3377"/>
    <cellStyle name="Normal 2 2 31 2 5 2" xfId="30534"/>
    <cellStyle name="Normal 2 2 31 2 6" xfId="3378"/>
    <cellStyle name="Normal 2 2 31 2 6 2" xfId="30535"/>
    <cellStyle name="Normal 2 2 31 2 7" xfId="30536"/>
    <cellStyle name="Normal 2 2 31 2 7 2" xfId="30537"/>
    <cellStyle name="Normal 2 2 31 2 8" xfId="30538"/>
    <cellStyle name="Normal 2 2 31 2 9" xfId="30539"/>
    <cellStyle name="Normal 2 2 31 3" xfId="3379"/>
    <cellStyle name="Normal 2 2 31 3 2" xfId="3380"/>
    <cellStyle name="Normal 2 2 31 3 2 2" xfId="3381"/>
    <cellStyle name="Normal 2 2 31 3 2 2 2" xfId="30540"/>
    <cellStyle name="Normal 2 2 31 3 2 3" xfId="3382"/>
    <cellStyle name="Normal 2 2 31 3 2 3 2" xfId="30541"/>
    <cellStyle name="Normal 2 2 31 3 2 4" xfId="30542"/>
    <cellStyle name="Normal 2 2 31 3 3" xfId="3383"/>
    <cellStyle name="Normal 2 2 31 3 3 2" xfId="30543"/>
    <cellStyle name="Normal 2 2 31 3 4" xfId="3384"/>
    <cellStyle name="Normal 2 2 31 3 4 2" xfId="30544"/>
    <cellStyle name="Normal 2 2 31 3 5" xfId="3385"/>
    <cellStyle name="Normal 2 2 31 3 5 2" xfId="30545"/>
    <cellStyle name="Normal 2 2 31 3 6" xfId="30546"/>
    <cellStyle name="Normal 2 2 31 3 6 2" xfId="30547"/>
    <cellStyle name="Normal 2 2 31 3 7" xfId="30548"/>
    <cellStyle name="Normal 2 2 31 4" xfId="3386"/>
    <cellStyle name="Normal 2 2 31 4 2" xfId="3387"/>
    <cellStyle name="Normal 2 2 31 4 2 2" xfId="30549"/>
    <cellStyle name="Normal 2 2 31 4 3" xfId="3388"/>
    <cellStyle name="Normal 2 2 31 4 3 2" xfId="30550"/>
    <cellStyle name="Normal 2 2 31 4 4" xfId="30551"/>
    <cellStyle name="Normal 2 2 31 5" xfId="3389"/>
    <cellStyle name="Normal 2 2 31 5 2" xfId="3390"/>
    <cellStyle name="Normal 2 2 31 5 2 2" xfId="30552"/>
    <cellStyle name="Normal 2 2 31 5 3" xfId="30553"/>
    <cellStyle name="Normal 2 2 31 6" xfId="3391"/>
    <cellStyle name="Normal 2 2 31 6 2" xfId="30554"/>
    <cellStyle name="Normal 2 2 31 7" xfId="3392"/>
    <cellStyle name="Normal 2 2 31 7 2" xfId="30555"/>
    <cellStyle name="Normal 2 2 31 8" xfId="30556"/>
    <cellStyle name="Normal 2 2 31 8 2" xfId="30557"/>
    <cellStyle name="Normal 2 2 31 9" xfId="30558"/>
    <cellStyle name="Normal 2 2 32" xfId="3393"/>
    <cellStyle name="Normal 2 2 32 10" xfId="30559"/>
    <cellStyle name="Normal 2 2 32 11" xfId="30560"/>
    <cellStyle name="Normal 2 2 32 2" xfId="3394"/>
    <cellStyle name="Normal 2 2 32 2 10" xfId="30561"/>
    <cellStyle name="Normal 2 2 32 2 2" xfId="3395"/>
    <cellStyle name="Normal 2 2 32 2 2 2" xfId="3396"/>
    <cellStyle name="Normal 2 2 32 2 2 2 2" xfId="3397"/>
    <cellStyle name="Normal 2 2 32 2 2 2 2 2" xfId="30562"/>
    <cellStyle name="Normal 2 2 32 2 2 2 3" xfId="3398"/>
    <cellStyle name="Normal 2 2 32 2 2 2 3 2" xfId="30563"/>
    <cellStyle name="Normal 2 2 32 2 2 2 4" xfId="30564"/>
    <cellStyle name="Normal 2 2 32 2 2 3" xfId="3399"/>
    <cellStyle name="Normal 2 2 32 2 2 3 2" xfId="30565"/>
    <cellStyle name="Normal 2 2 32 2 2 4" xfId="3400"/>
    <cellStyle name="Normal 2 2 32 2 2 4 2" xfId="30566"/>
    <cellStyle name="Normal 2 2 32 2 2 5" xfId="3401"/>
    <cellStyle name="Normal 2 2 32 2 2 5 2" xfId="30567"/>
    <cellStyle name="Normal 2 2 32 2 2 6" xfId="30568"/>
    <cellStyle name="Normal 2 2 32 2 2 6 2" xfId="30569"/>
    <cellStyle name="Normal 2 2 32 2 2 7" xfId="30570"/>
    <cellStyle name="Normal 2 2 32 2 3" xfId="3402"/>
    <cellStyle name="Normal 2 2 32 2 3 2" xfId="3403"/>
    <cellStyle name="Normal 2 2 32 2 3 2 2" xfId="30571"/>
    <cellStyle name="Normal 2 2 32 2 3 3" xfId="3404"/>
    <cellStyle name="Normal 2 2 32 2 3 3 2" xfId="30572"/>
    <cellStyle name="Normal 2 2 32 2 3 4" xfId="30573"/>
    <cellStyle name="Normal 2 2 32 2 4" xfId="3405"/>
    <cellStyle name="Normal 2 2 32 2 4 2" xfId="3406"/>
    <cellStyle name="Normal 2 2 32 2 4 2 2" xfId="30574"/>
    <cellStyle name="Normal 2 2 32 2 4 3" xfId="30575"/>
    <cellStyle name="Normal 2 2 32 2 5" xfId="3407"/>
    <cellStyle name="Normal 2 2 32 2 5 2" xfId="30576"/>
    <cellStyle name="Normal 2 2 32 2 6" xfId="3408"/>
    <cellStyle name="Normal 2 2 32 2 6 2" xfId="30577"/>
    <cellStyle name="Normal 2 2 32 2 7" xfId="30578"/>
    <cellStyle name="Normal 2 2 32 2 7 2" xfId="30579"/>
    <cellStyle name="Normal 2 2 32 2 8" xfId="30580"/>
    <cellStyle name="Normal 2 2 32 2 9" xfId="30581"/>
    <cellStyle name="Normal 2 2 32 3" xfId="3409"/>
    <cellStyle name="Normal 2 2 32 3 2" xfId="3410"/>
    <cellStyle name="Normal 2 2 32 3 2 2" xfId="3411"/>
    <cellStyle name="Normal 2 2 32 3 2 2 2" xfId="30582"/>
    <cellStyle name="Normal 2 2 32 3 2 3" xfId="3412"/>
    <cellStyle name="Normal 2 2 32 3 2 3 2" xfId="30583"/>
    <cellStyle name="Normal 2 2 32 3 2 4" xfId="30584"/>
    <cellStyle name="Normal 2 2 32 3 3" xfId="3413"/>
    <cellStyle name="Normal 2 2 32 3 3 2" xfId="30585"/>
    <cellStyle name="Normal 2 2 32 3 4" xfId="3414"/>
    <cellStyle name="Normal 2 2 32 3 4 2" xfId="30586"/>
    <cellStyle name="Normal 2 2 32 3 5" xfId="3415"/>
    <cellStyle name="Normal 2 2 32 3 5 2" xfId="30587"/>
    <cellStyle name="Normal 2 2 32 3 6" xfId="30588"/>
    <cellStyle name="Normal 2 2 32 3 6 2" xfId="30589"/>
    <cellStyle name="Normal 2 2 32 3 7" xfId="30590"/>
    <cellStyle name="Normal 2 2 32 4" xfId="3416"/>
    <cellStyle name="Normal 2 2 32 4 2" xfId="3417"/>
    <cellStyle name="Normal 2 2 32 4 2 2" xfId="30591"/>
    <cellStyle name="Normal 2 2 32 4 3" xfId="3418"/>
    <cellStyle name="Normal 2 2 32 4 3 2" xfId="30592"/>
    <cellStyle name="Normal 2 2 32 4 4" xfId="30593"/>
    <cellStyle name="Normal 2 2 32 5" xfId="3419"/>
    <cellStyle name="Normal 2 2 32 5 2" xfId="3420"/>
    <cellStyle name="Normal 2 2 32 5 2 2" xfId="30594"/>
    <cellStyle name="Normal 2 2 32 5 3" xfId="30595"/>
    <cellStyle name="Normal 2 2 32 6" xfId="3421"/>
    <cellStyle name="Normal 2 2 32 6 2" xfId="30596"/>
    <cellStyle name="Normal 2 2 32 7" xfId="3422"/>
    <cellStyle name="Normal 2 2 32 7 2" xfId="30597"/>
    <cellStyle name="Normal 2 2 32 8" xfId="30598"/>
    <cellStyle name="Normal 2 2 32 8 2" xfId="30599"/>
    <cellStyle name="Normal 2 2 32 9" xfId="30600"/>
    <cellStyle name="Normal 2 2 33" xfId="3423"/>
    <cellStyle name="Normal 2 2 33 10" xfId="30601"/>
    <cellStyle name="Normal 2 2 33 11" xfId="30602"/>
    <cellStyle name="Normal 2 2 33 2" xfId="3424"/>
    <cellStyle name="Normal 2 2 33 2 10" xfId="30603"/>
    <cellStyle name="Normal 2 2 33 2 2" xfId="3425"/>
    <cellStyle name="Normal 2 2 33 2 2 2" xfId="3426"/>
    <cellStyle name="Normal 2 2 33 2 2 2 2" xfId="3427"/>
    <cellStyle name="Normal 2 2 33 2 2 2 2 2" xfId="30604"/>
    <cellStyle name="Normal 2 2 33 2 2 2 3" xfId="3428"/>
    <cellStyle name="Normal 2 2 33 2 2 2 3 2" xfId="30605"/>
    <cellStyle name="Normal 2 2 33 2 2 2 4" xfId="30606"/>
    <cellStyle name="Normal 2 2 33 2 2 3" xfId="3429"/>
    <cellStyle name="Normal 2 2 33 2 2 3 2" xfId="30607"/>
    <cellStyle name="Normal 2 2 33 2 2 4" xfId="3430"/>
    <cellStyle name="Normal 2 2 33 2 2 4 2" xfId="30608"/>
    <cellStyle name="Normal 2 2 33 2 2 5" xfId="3431"/>
    <cellStyle name="Normal 2 2 33 2 2 5 2" xfId="30609"/>
    <cellStyle name="Normal 2 2 33 2 2 6" xfId="30610"/>
    <cellStyle name="Normal 2 2 33 2 2 6 2" xfId="30611"/>
    <cellStyle name="Normal 2 2 33 2 2 7" xfId="30612"/>
    <cellStyle name="Normal 2 2 33 2 3" xfId="3432"/>
    <cellStyle name="Normal 2 2 33 2 3 2" xfId="3433"/>
    <cellStyle name="Normal 2 2 33 2 3 2 2" xfId="30613"/>
    <cellStyle name="Normal 2 2 33 2 3 3" xfId="3434"/>
    <cellStyle name="Normal 2 2 33 2 3 3 2" xfId="30614"/>
    <cellStyle name="Normal 2 2 33 2 3 4" xfId="30615"/>
    <cellStyle name="Normal 2 2 33 2 4" xfId="3435"/>
    <cellStyle name="Normal 2 2 33 2 4 2" xfId="3436"/>
    <cellStyle name="Normal 2 2 33 2 4 2 2" xfId="30616"/>
    <cellStyle name="Normal 2 2 33 2 4 3" xfId="30617"/>
    <cellStyle name="Normal 2 2 33 2 5" xfId="3437"/>
    <cellStyle name="Normal 2 2 33 2 5 2" xfId="30618"/>
    <cellStyle name="Normal 2 2 33 2 6" xfId="3438"/>
    <cellStyle name="Normal 2 2 33 2 6 2" xfId="30619"/>
    <cellStyle name="Normal 2 2 33 2 7" xfId="30620"/>
    <cellStyle name="Normal 2 2 33 2 7 2" xfId="30621"/>
    <cellStyle name="Normal 2 2 33 2 8" xfId="30622"/>
    <cellStyle name="Normal 2 2 33 2 9" xfId="30623"/>
    <cellStyle name="Normal 2 2 33 3" xfId="3439"/>
    <cellStyle name="Normal 2 2 33 3 2" xfId="3440"/>
    <cellStyle name="Normal 2 2 33 3 2 2" xfId="3441"/>
    <cellStyle name="Normal 2 2 33 3 2 2 2" xfId="30624"/>
    <cellStyle name="Normal 2 2 33 3 2 3" xfId="3442"/>
    <cellStyle name="Normal 2 2 33 3 2 3 2" xfId="30625"/>
    <cellStyle name="Normal 2 2 33 3 2 4" xfId="30626"/>
    <cellStyle name="Normal 2 2 33 3 3" xfId="3443"/>
    <cellStyle name="Normal 2 2 33 3 3 2" xfId="30627"/>
    <cellStyle name="Normal 2 2 33 3 4" xfId="3444"/>
    <cellStyle name="Normal 2 2 33 3 4 2" xfId="30628"/>
    <cellStyle name="Normal 2 2 33 3 5" xfId="3445"/>
    <cellStyle name="Normal 2 2 33 3 5 2" xfId="30629"/>
    <cellStyle name="Normal 2 2 33 3 6" xfId="30630"/>
    <cellStyle name="Normal 2 2 33 3 6 2" xfId="30631"/>
    <cellStyle name="Normal 2 2 33 3 7" xfId="30632"/>
    <cellStyle name="Normal 2 2 33 4" xfId="3446"/>
    <cellStyle name="Normal 2 2 33 4 2" xfId="3447"/>
    <cellStyle name="Normal 2 2 33 4 2 2" xfId="30633"/>
    <cellStyle name="Normal 2 2 33 4 3" xfId="3448"/>
    <cellStyle name="Normal 2 2 33 4 3 2" xfId="30634"/>
    <cellStyle name="Normal 2 2 33 4 4" xfId="30635"/>
    <cellStyle name="Normal 2 2 33 5" xfId="3449"/>
    <cellStyle name="Normal 2 2 33 5 2" xfId="3450"/>
    <cellStyle name="Normal 2 2 33 5 2 2" xfId="30636"/>
    <cellStyle name="Normal 2 2 33 5 3" xfId="30637"/>
    <cellStyle name="Normal 2 2 33 6" xfId="3451"/>
    <cellStyle name="Normal 2 2 33 6 2" xfId="30638"/>
    <cellStyle name="Normal 2 2 33 7" xfId="3452"/>
    <cellStyle name="Normal 2 2 33 7 2" xfId="30639"/>
    <cellStyle name="Normal 2 2 33 8" xfId="30640"/>
    <cellStyle name="Normal 2 2 33 8 2" xfId="30641"/>
    <cellStyle name="Normal 2 2 33 9" xfId="30642"/>
    <cellStyle name="Normal 2 2 34" xfId="3453"/>
    <cellStyle name="Normal 2 2 34 10" xfId="30643"/>
    <cellStyle name="Normal 2 2 34 11" xfId="30644"/>
    <cellStyle name="Normal 2 2 34 2" xfId="3454"/>
    <cellStyle name="Normal 2 2 34 2 10" xfId="30645"/>
    <cellStyle name="Normal 2 2 34 2 2" xfId="3455"/>
    <cellStyle name="Normal 2 2 34 2 2 2" xfId="3456"/>
    <cellStyle name="Normal 2 2 34 2 2 2 2" xfId="3457"/>
    <cellStyle name="Normal 2 2 34 2 2 2 2 2" xfId="30646"/>
    <cellStyle name="Normal 2 2 34 2 2 2 3" xfId="3458"/>
    <cellStyle name="Normal 2 2 34 2 2 2 3 2" xfId="30647"/>
    <cellStyle name="Normal 2 2 34 2 2 2 4" xfId="30648"/>
    <cellStyle name="Normal 2 2 34 2 2 3" xfId="3459"/>
    <cellStyle name="Normal 2 2 34 2 2 3 2" xfId="30649"/>
    <cellStyle name="Normal 2 2 34 2 2 4" xfId="3460"/>
    <cellStyle name="Normal 2 2 34 2 2 4 2" xfId="30650"/>
    <cellStyle name="Normal 2 2 34 2 2 5" xfId="3461"/>
    <cellStyle name="Normal 2 2 34 2 2 5 2" xfId="30651"/>
    <cellStyle name="Normal 2 2 34 2 2 6" xfId="30652"/>
    <cellStyle name="Normal 2 2 34 2 2 6 2" xfId="30653"/>
    <cellStyle name="Normal 2 2 34 2 2 7" xfId="30654"/>
    <cellStyle name="Normal 2 2 34 2 3" xfId="3462"/>
    <cellStyle name="Normal 2 2 34 2 3 2" xfId="3463"/>
    <cellStyle name="Normal 2 2 34 2 3 2 2" xfId="30655"/>
    <cellStyle name="Normal 2 2 34 2 3 3" xfId="3464"/>
    <cellStyle name="Normal 2 2 34 2 3 3 2" xfId="30656"/>
    <cellStyle name="Normal 2 2 34 2 3 4" xfId="30657"/>
    <cellStyle name="Normal 2 2 34 2 4" xfId="3465"/>
    <cellStyle name="Normal 2 2 34 2 4 2" xfId="3466"/>
    <cellStyle name="Normal 2 2 34 2 4 2 2" xfId="30658"/>
    <cellStyle name="Normal 2 2 34 2 4 3" xfId="30659"/>
    <cellStyle name="Normal 2 2 34 2 5" xfId="3467"/>
    <cellStyle name="Normal 2 2 34 2 5 2" xfId="30660"/>
    <cellStyle name="Normal 2 2 34 2 6" xfId="3468"/>
    <cellStyle name="Normal 2 2 34 2 6 2" xfId="30661"/>
    <cellStyle name="Normal 2 2 34 2 7" xfId="30662"/>
    <cellStyle name="Normal 2 2 34 2 7 2" xfId="30663"/>
    <cellStyle name="Normal 2 2 34 2 8" xfId="30664"/>
    <cellStyle name="Normal 2 2 34 2 9" xfId="30665"/>
    <cellStyle name="Normal 2 2 34 3" xfId="3469"/>
    <cellStyle name="Normal 2 2 34 3 2" xfId="3470"/>
    <cellStyle name="Normal 2 2 34 3 2 2" xfId="3471"/>
    <cellStyle name="Normal 2 2 34 3 2 2 2" xfId="30666"/>
    <cellStyle name="Normal 2 2 34 3 2 3" xfId="3472"/>
    <cellStyle name="Normal 2 2 34 3 2 3 2" xfId="30667"/>
    <cellStyle name="Normal 2 2 34 3 2 4" xfId="30668"/>
    <cellStyle name="Normal 2 2 34 3 3" xfId="3473"/>
    <cellStyle name="Normal 2 2 34 3 3 2" xfId="30669"/>
    <cellStyle name="Normal 2 2 34 3 4" xfId="3474"/>
    <cellStyle name="Normal 2 2 34 3 4 2" xfId="30670"/>
    <cellStyle name="Normal 2 2 34 3 5" xfId="3475"/>
    <cellStyle name="Normal 2 2 34 3 5 2" xfId="30671"/>
    <cellStyle name="Normal 2 2 34 3 6" xfId="30672"/>
    <cellStyle name="Normal 2 2 34 3 6 2" xfId="30673"/>
    <cellStyle name="Normal 2 2 34 3 7" xfId="30674"/>
    <cellStyle name="Normal 2 2 34 4" xfId="3476"/>
    <cellStyle name="Normal 2 2 34 4 2" xfId="3477"/>
    <cellStyle name="Normal 2 2 34 4 2 2" xfId="30675"/>
    <cellStyle name="Normal 2 2 34 4 3" xfId="3478"/>
    <cellStyle name="Normal 2 2 34 4 3 2" xfId="30676"/>
    <cellStyle name="Normal 2 2 34 4 4" xfId="30677"/>
    <cellStyle name="Normal 2 2 34 5" xfId="3479"/>
    <cellStyle name="Normal 2 2 34 5 2" xfId="3480"/>
    <cellStyle name="Normal 2 2 34 5 2 2" xfId="30678"/>
    <cellStyle name="Normal 2 2 34 5 3" xfId="30679"/>
    <cellStyle name="Normal 2 2 34 6" xfId="3481"/>
    <cellStyle name="Normal 2 2 34 6 2" xfId="30680"/>
    <cellStyle name="Normal 2 2 34 7" xfId="3482"/>
    <cellStyle name="Normal 2 2 34 7 2" xfId="30681"/>
    <cellStyle name="Normal 2 2 34 8" xfId="30682"/>
    <cellStyle name="Normal 2 2 34 8 2" xfId="30683"/>
    <cellStyle name="Normal 2 2 34 9" xfId="30684"/>
    <cellStyle name="Normal 2 2 35" xfId="3483"/>
    <cellStyle name="Normal 2 2 35 10" xfId="30685"/>
    <cellStyle name="Normal 2 2 35 11" xfId="30686"/>
    <cellStyle name="Normal 2 2 35 2" xfId="3484"/>
    <cellStyle name="Normal 2 2 35 2 10" xfId="30687"/>
    <cellStyle name="Normal 2 2 35 2 2" xfId="3485"/>
    <cellStyle name="Normal 2 2 35 2 2 2" xfId="3486"/>
    <cellStyle name="Normal 2 2 35 2 2 2 2" xfId="3487"/>
    <cellStyle name="Normal 2 2 35 2 2 2 2 2" xfId="30688"/>
    <cellStyle name="Normal 2 2 35 2 2 2 3" xfId="3488"/>
    <cellStyle name="Normal 2 2 35 2 2 2 3 2" xfId="30689"/>
    <cellStyle name="Normal 2 2 35 2 2 2 4" xfId="30690"/>
    <cellStyle name="Normal 2 2 35 2 2 3" xfId="3489"/>
    <cellStyle name="Normal 2 2 35 2 2 3 2" xfId="30691"/>
    <cellStyle name="Normal 2 2 35 2 2 4" xfId="3490"/>
    <cellStyle name="Normal 2 2 35 2 2 4 2" xfId="30692"/>
    <cellStyle name="Normal 2 2 35 2 2 5" xfId="3491"/>
    <cellStyle name="Normal 2 2 35 2 2 5 2" xfId="30693"/>
    <cellStyle name="Normal 2 2 35 2 2 6" xfId="30694"/>
    <cellStyle name="Normal 2 2 35 2 2 6 2" xfId="30695"/>
    <cellStyle name="Normal 2 2 35 2 2 7" xfId="30696"/>
    <cellStyle name="Normal 2 2 35 2 3" xfId="3492"/>
    <cellStyle name="Normal 2 2 35 2 3 2" xfId="3493"/>
    <cellStyle name="Normal 2 2 35 2 3 2 2" xfId="30697"/>
    <cellStyle name="Normal 2 2 35 2 3 3" xfId="3494"/>
    <cellStyle name="Normal 2 2 35 2 3 3 2" xfId="30698"/>
    <cellStyle name="Normal 2 2 35 2 3 4" xfId="30699"/>
    <cellStyle name="Normal 2 2 35 2 4" xfId="3495"/>
    <cellStyle name="Normal 2 2 35 2 4 2" xfId="3496"/>
    <cellStyle name="Normal 2 2 35 2 4 2 2" xfId="30700"/>
    <cellStyle name="Normal 2 2 35 2 4 3" xfId="30701"/>
    <cellStyle name="Normal 2 2 35 2 5" xfId="3497"/>
    <cellStyle name="Normal 2 2 35 2 5 2" xfId="30702"/>
    <cellStyle name="Normal 2 2 35 2 6" xfId="3498"/>
    <cellStyle name="Normal 2 2 35 2 6 2" xfId="30703"/>
    <cellStyle name="Normal 2 2 35 2 7" xfId="30704"/>
    <cellStyle name="Normal 2 2 35 2 7 2" xfId="30705"/>
    <cellStyle name="Normal 2 2 35 2 8" xfId="30706"/>
    <cellStyle name="Normal 2 2 35 2 9" xfId="30707"/>
    <cellStyle name="Normal 2 2 35 3" xfId="3499"/>
    <cellStyle name="Normal 2 2 35 3 2" xfId="3500"/>
    <cellStyle name="Normal 2 2 35 3 2 2" xfId="3501"/>
    <cellStyle name="Normal 2 2 35 3 2 2 2" xfId="30708"/>
    <cellStyle name="Normal 2 2 35 3 2 3" xfId="3502"/>
    <cellStyle name="Normal 2 2 35 3 2 3 2" xfId="30709"/>
    <cellStyle name="Normal 2 2 35 3 2 4" xfId="30710"/>
    <cellStyle name="Normal 2 2 35 3 3" xfId="3503"/>
    <cellStyle name="Normal 2 2 35 3 3 2" xfId="30711"/>
    <cellStyle name="Normal 2 2 35 3 4" xfId="3504"/>
    <cellStyle name="Normal 2 2 35 3 4 2" xfId="30712"/>
    <cellStyle name="Normal 2 2 35 3 5" xfId="3505"/>
    <cellStyle name="Normal 2 2 35 3 5 2" xfId="30713"/>
    <cellStyle name="Normal 2 2 35 3 6" xfId="30714"/>
    <cellStyle name="Normal 2 2 35 3 6 2" xfId="30715"/>
    <cellStyle name="Normal 2 2 35 3 7" xfId="30716"/>
    <cellStyle name="Normal 2 2 35 4" xfId="3506"/>
    <cellStyle name="Normal 2 2 35 4 2" xfId="3507"/>
    <cellStyle name="Normal 2 2 35 4 2 2" xfId="30717"/>
    <cellStyle name="Normal 2 2 35 4 3" xfId="3508"/>
    <cellStyle name="Normal 2 2 35 4 3 2" xfId="30718"/>
    <cellStyle name="Normal 2 2 35 4 4" xfId="30719"/>
    <cellStyle name="Normal 2 2 35 5" xfId="3509"/>
    <cellStyle name="Normal 2 2 35 5 2" xfId="3510"/>
    <cellStyle name="Normal 2 2 35 5 2 2" xfId="30720"/>
    <cellStyle name="Normal 2 2 35 5 3" xfId="30721"/>
    <cellStyle name="Normal 2 2 35 6" xfId="3511"/>
    <cellStyle name="Normal 2 2 35 6 2" xfId="30722"/>
    <cellStyle name="Normal 2 2 35 7" xfId="3512"/>
    <cellStyle name="Normal 2 2 35 7 2" xfId="30723"/>
    <cellStyle name="Normal 2 2 35 8" xfId="30724"/>
    <cellStyle name="Normal 2 2 35 8 2" xfId="30725"/>
    <cellStyle name="Normal 2 2 35 9" xfId="30726"/>
    <cellStyle name="Normal 2 2 36" xfId="3513"/>
    <cellStyle name="Normal 2 2 36 10" xfId="30727"/>
    <cellStyle name="Normal 2 2 36 11" xfId="30728"/>
    <cellStyle name="Normal 2 2 36 2" xfId="3514"/>
    <cellStyle name="Normal 2 2 36 2 10" xfId="30729"/>
    <cellStyle name="Normal 2 2 36 2 2" xfId="3515"/>
    <cellStyle name="Normal 2 2 36 2 2 2" xfId="3516"/>
    <cellStyle name="Normal 2 2 36 2 2 2 2" xfId="3517"/>
    <cellStyle name="Normal 2 2 36 2 2 2 2 2" xfId="30730"/>
    <cellStyle name="Normal 2 2 36 2 2 2 3" xfId="3518"/>
    <cellStyle name="Normal 2 2 36 2 2 2 3 2" xfId="30731"/>
    <cellStyle name="Normal 2 2 36 2 2 2 4" xfId="30732"/>
    <cellStyle name="Normal 2 2 36 2 2 3" xfId="3519"/>
    <cellStyle name="Normal 2 2 36 2 2 3 2" xfId="30733"/>
    <cellStyle name="Normal 2 2 36 2 2 4" xfId="3520"/>
    <cellStyle name="Normal 2 2 36 2 2 4 2" xfId="30734"/>
    <cellStyle name="Normal 2 2 36 2 2 5" xfId="3521"/>
    <cellStyle name="Normal 2 2 36 2 2 5 2" xfId="30735"/>
    <cellStyle name="Normal 2 2 36 2 2 6" xfId="30736"/>
    <cellStyle name="Normal 2 2 36 2 2 6 2" xfId="30737"/>
    <cellStyle name="Normal 2 2 36 2 2 7" xfId="30738"/>
    <cellStyle name="Normal 2 2 36 2 3" xfId="3522"/>
    <cellStyle name="Normal 2 2 36 2 3 2" xfId="3523"/>
    <cellStyle name="Normal 2 2 36 2 3 2 2" xfId="30739"/>
    <cellStyle name="Normal 2 2 36 2 3 3" xfId="3524"/>
    <cellStyle name="Normal 2 2 36 2 3 3 2" xfId="30740"/>
    <cellStyle name="Normal 2 2 36 2 3 4" xfId="30741"/>
    <cellStyle name="Normal 2 2 36 2 4" xfId="3525"/>
    <cellStyle name="Normal 2 2 36 2 4 2" xfId="3526"/>
    <cellStyle name="Normal 2 2 36 2 4 2 2" xfId="30742"/>
    <cellStyle name="Normal 2 2 36 2 4 3" xfId="30743"/>
    <cellStyle name="Normal 2 2 36 2 5" xfId="3527"/>
    <cellStyle name="Normal 2 2 36 2 5 2" xfId="30744"/>
    <cellStyle name="Normal 2 2 36 2 6" xfId="3528"/>
    <cellStyle name="Normal 2 2 36 2 6 2" xfId="30745"/>
    <cellStyle name="Normal 2 2 36 2 7" xfId="30746"/>
    <cellStyle name="Normal 2 2 36 2 7 2" xfId="30747"/>
    <cellStyle name="Normal 2 2 36 2 8" xfId="30748"/>
    <cellStyle name="Normal 2 2 36 2 9" xfId="30749"/>
    <cellStyle name="Normal 2 2 36 3" xfId="3529"/>
    <cellStyle name="Normal 2 2 36 3 2" xfId="3530"/>
    <cellStyle name="Normal 2 2 36 3 2 2" xfId="3531"/>
    <cellStyle name="Normal 2 2 36 3 2 2 2" xfId="30750"/>
    <cellStyle name="Normal 2 2 36 3 2 3" xfId="3532"/>
    <cellStyle name="Normal 2 2 36 3 2 3 2" xfId="30751"/>
    <cellStyle name="Normal 2 2 36 3 2 4" xfId="30752"/>
    <cellStyle name="Normal 2 2 36 3 3" xfId="3533"/>
    <cellStyle name="Normal 2 2 36 3 3 2" xfId="30753"/>
    <cellStyle name="Normal 2 2 36 3 4" xfId="3534"/>
    <cellStyle name="Normal 2 2 36 3 4 2" xfId="30754"/>
    <cellStyle name="Normal 2 2 36 3 5" xfId="3535"/>
    <cellStyle name="Normal 2 2 36 3 5 2" xfId="30755"/>
    <cellStyle name="Normal 2 2 36 3 6" xfId="30756"/>
    <cellStyle name="Normal 2 2 36 3 6 2" xfId="30757"/>
    <cellStyle name="Normal 2 2 36 3 7" xfId="30758"/>
    <cellStyle name="Normal 2 2 36 4" xfId="3536"/>
    <cellStyle name="Normal 2 2 36 4 2" xfId="3537"/>
    <cellStyle name="Normal 2 2 36 4 2 2" xfId="30759"/>
    <cellStyle name="Normal 2 2 36 4 3" xfId="3538"/>
    <cellStyle name="Normal 2 2 36 4 3 2" xfId="30760"/>
    <cellStyle name="Normal 2 2 36 4 4" xfId="30761"/>
    <cellStyle name="Normal 2 2 36 5" xfId="3539"/>
    <cellStyle name="Normal 2 2 36 5 2" xfId="3540"/>
    <cellStyle name="Normal 2 2 36 5 2 2" xfId="30762"/>
    <cellStyle name="Normal 2 2 36 5 3" xfId="30763"/>
    <cellStyle name="Normal 2 2 36 6" xfId="3541"/>
    <cellStyle name="Normal 2 2 36 6 2" xfId="30764"/>
    <cellStyle name="Normal 2 2 36 7" xfId="3542"/>
    <cellStyle name="Normal 2 2 36 7 2" xfId="30765"/>
    <cellStyle name="Normal 2 2 36 8" xfId="30766"/>
    <cellStyle name="Normal 2 2 36 8 2" xfId="30767"/>
    <cellStyle name="Normal 2 2 36 9" xfId="30768"/>
    <cellStyle name="Normal 2 2 37" xfId="3543"/>
    <cellStyle name="Normal 2 2 37 10" xfId="30769"/>
    <cellStyle name="Normal 2 2 37 11" xfId="30770"/>
    <cellStyle name="Normal 2 2 37 2" xfId="3544"/>
    <cellStyle name="Normal 2 2 37 2 10" xfId="30771"/>
    <cellStyle name="Normal 2 2 37 2 2" xfId="3545"/>
    <cellStyle name="Normal 2 2 37 2 2 2" xfId="3546"/>
    <cellStyle name="Normal 2 2 37 2 2 2 2" xfId="3547"/>
    <cellStyle name="Normal 2 2 37 2 2 2 2 2" xfId="30772"/>
    <cellStyle name="Normal 2 2 37 2 2 2 3" xfId="3548"/>
    <cellStyle name="Normal 2 2 37 2 2 2 3 2" xfId="30773"/>
    <cellStyle name="Normal 2 2 37 2 2 2 4" xfId="30774"/>
    <cellStyle name="Normal 2 2 37 2 2 3" xfId="3549"/>
    <cellStyle name="Normal 2 2 37 2 2 3 2" xfId="30775"/>
    <cellStyle name="Normal 2 2 37 2 2 4" xfId="3550"/>
    <cellStyle name="Normal 2 2 37 2 2 4 2" xfId="30776"/>
    <cellStyle name="Normal 2 2 37 2 2 5" xfId="3551"/>
    <cellStyle name="Normal 2 2 37 2 2 5 2" xfId="30777"/>
    <cellStyle name="Normal 2 2 37 2 2 6" xfId="30778"/>
    <cellStyle name="Normal 2 2 37 2 2 6 2" xfId="30779"/>
    <cellStyle name="Normal 2 2 37 2 2 7" xfId="30780"/>
    <cellStyle name="Normal 2 2 37 2 3" xfId="3552"/>
    <cellStyle name="Normal 2 2 37 2 3 2" xfId="3553"/>
    <cellStyle name="Normal 2 2 37 2 3 2 2" xfId="30781"/>
    <cellStyle name="Normal 2 2 37 2 3 3" xfId="3554"/>
    <cellStyle name="Normal 2 2 37 2 3 3 2" xfId="30782"/>
    <cellStyle name="Normal 2 2 37 2 3 4" xfId="30783"/>
    <cellStyle name="Normal 2 2 37 2 4" xfId="3555"/>
    <cellStyle name="Normal 2 2 37 2 4 2" xfId="3556"/>
    <cellStyle name="Normal 2 2 37 2 4 2 2" xfId="30784"/>
    <cellStyle name="Normal 2 2 37 2 4 3" xfId="30785"/>
    <cellStyle name="Normal 2 2 37 2 5" xfId="3557"/>
    <cellStyle name="Normal 2 2 37 2 5 2" xfId="30786"/>
    <cellStyle name="Normal 2 2 37 2 6" xfId="3558"/>
    <cellStyle name="Normal 2 2 37 2 6 2" xfId="30787"/>
    <cellStyle name="Normal 2 2 37 2 7" xfId="30788"/>
    <cellStyle name="Normal 2 2 37 2 7 2" xfId="30789"/>
    <cellStyle name="Normal 2 2 37 2 8" xfId="30790"/>
    <cellStyle name="Normal 2 2 37 2 9" xfId="30791"/>
    <cellStyle name="Normal 2 2 37 3" xfId="3559"/>
    <cellStyle name="Normal 2 2 37 3 2" xfId="3560"/>
    <cellStyle name="Normal 2 2 37 3 2 2" xfId="3561"/>
    <cellStyle name="Normal 2 2 37 3 2 2 2" xfId="30792"/>
    <cellStyle name="Normal 2 2 37 3 2 3" xfId="3562"/>
    <cellStyle name="Normal 2 2 37 3 2 3 2" xfId="30793"/>
    <cellStyle name="Normal 2 2 37 3 2 4" xfId="30794"/>
    <cellStyle name="Normal 2 2 37 3 3" xfId="3563"/>
    <cellStyle name="Normal 2 2 37 3 3 2" xfId="30795"/>
    <cellStyle name="Normal 2 2 37 3 4" xfId="3564"/>
    <cellStyle name="Normal 2 2 37 3 4 2" xfId="30796"/>
    <cellStyle name="Normal 2 2 37 3 5" xfId="3565"/>
    <cellStyle name="Normal 2 2 37 3 5 2" xfId="30797"/>
    <cellStyle name="Normal 2 2 37 3 6" xfId="30798"/>
    <cellStyle name="Normal 2 2 37 3 6 2" xfId="30799"/>
    <cellStyle name="Normal 2 2 37 3 7" xfId="30800"/>
    <cellStyle name="Normal 2 2 37 4" xfId="3566"/>
    <cellStyle name="Normal 2 2 37 4 2" xfId="3567"/>
    <cellStyle name="Normal 2 2 37 4 2 2" xfId="30801"/>
    <cellStyle name="Normal 2 2 37 4 3" xfId="3568"/>
    <cellStyle name="Normal 2 2 37 4 3 2" xfId="30802"/>
    <cellStyle name="Normal 2 2 37 4 4" xfId="30803"/>
    <cellStyle name="Normal 2 2 37 5" xfId="3569"/>
    <cellStyle name="Normal 2 2 37 5 2" xfId="3570"/>
    <cellStyle name="Normal 2 2 37 5 2 2" xfId="30804"/>
    <cellStyle name="Normal 2 2 37 5 3" xfId="30805"/>
    <cellStyle name="Normal 2 2 37 6" xfId="3571"/>
    <cellStyle name="Normal 2 2 37 6 2" xfId="30806"/>
    <cellStyle name="Normal 2 2 37 7" xfId="3572"/>
    <cellStyle name="Normal 2 2 37 7 2" xfId="30807"/>
    <cellStyle name="Normal 2 2 37 8" xfId="30808"/>
    <cellStyle name="Normal 2 2 37 8 2" xfId="30809"/>
    <cellStyle name="Normal 2 2 37 9" xfId="30810"/>
    <cellStyle name="Normal 2 2 38" xfId="3573"/>
    <cellStyle name="Normal 2 2 38 10" xfId="30811"/>
    <cellStyle name="Normal 2 2 38 11" xfId="30812"/>
    <cellStyle name="Normal 2 2 38 2" xfId="3574"/>
    <cellStyle name="Normal 2 2 38 2 10" xfId="30813"/>
    <cellStyle name="Normal 2 2 38 2 2" xfId="3575"/>
    <cellStyle name="Normal 2 2 38 2 2 2" xfId="3576"/>
    <cellStyle name="Normal 2 2 38 2 2 2 2" xfId="3577"/>
    <cellStyle name="Normal 2 2 38 2 2 2 2 2" xfId="30814"/>
    <cellStyle name="Normal 2 2 38 2 2 2 3" xfId="3578"/>
    <cellStyle name="Normal 2 2 38 2 2 2 3 2" xfId="30815"/>
    <cellStyle name="Normal 2 2 38 2 2 2 4" xfId="30816"/>
    <cellStyle name="Normal 2 2 38 2 2 3" xfId="3579"/>
    <cellStyle name="Normal 2 2 38 2 2 3 2" xfId="30817"/>
    <cellStyle name="Normal 2 2 38 2 2 4" xfId="3580"/>
    <cellStyle name="Normal 2 2 38 2 2 4 2" xfId="30818"/>
    <cellStyle name="Normal 2 2 38 2 2 5" xfId="3581"/>
    <cellStyle name="Normal 2 2 38 2 2 5 2" xfId="30819"/>
    <cellStyle name="Normal 2 2 38 2 2 6" xfId="30820"/>
    <cellStyle name="Normal 2 2 38 2 2 6 2" xfId="30821"/>
    <cellStyle name="Normal 2 2 38 2 2 7" xfId="30822"/>
    <cellStyle name="Normal 2 2 38 2 3" xfId="3582"/>
    <cellStyle name="Normal 2 2 38 2 3 2" xfId="3583"/>
    <cellStyle name="Normal 2 2 38 2 3 2 2" xfId="30823"/>
    <cellStyle name="Normal 2 2 38 2 3 3" xfId="3584"/>
    <cellStyle name="Normal 2 2 38 2 3 3 2" xfId="30824"/>
    <cellStyle name="Normal 2 2 38 2 3 4" xfId="30825"/>
    <cellStyle name="Normal 2 2 38 2 4" xfId="3585"/>
    <cellStyle name="Normal 2 2 38 2 4 2" xfId="3586"/>
    <cellStyle name="Normal 2 2 38 2 4 2 2" xfId="30826"/>
    <cellStyle name="Normal 2 2 38 2 4 3" xfId="30827"/>
    <cellStyle name="Normal 2 2 38 2 5" xfId="3587"/>
    <cellStyle name="Normal 2 2 38 2 5 2" xfId="30828"/>
    <cellStyle name="Normal 2 2 38 2 6" xfId="3588"/>
    <cellStyle name="Normal 2 2 38 2 6 2" xfId="30829"/>
    <cellStyle name="Normal 2 2 38 2 7" xfId="30830"/>
    <cellStyle name="Normal 2 2 38 2 7 2" xfId="30831"/>
    <cellStyle name="Normal 2 2 38 2 8" xfId="30832"/>
    <cellStyle name="Normal 2 2 38 2 9" xfId="30833"/>
    <cellStyle name="Normal 2 2 38 3" xfId="3589"/>
    <cellStyle name="Normal 2 2 38 3 2" xfId="3590"/>
    <cellStyle name="Normal 2 2 38 3 2 2" xfId="3591"/>
    <cellStyle name="Normal 2 2 38 3 2 2 2" xfId="30834"/>
    <cellStyle name="Normal 2 2 38 3 2 3" xfId="3592"/>
    <cellStyle name="Normal 2 2 38 3 2 3 2" xfId="30835"/>
    <cellStyle name="Normal 2 2 38 3 2 4" xfId="30836"/>
    <cellStyle name="Normal 2 2 38 3 3" xfId="3593"/>
    <cellStyle name="Normal 2 2 38 3 3 2" xfId="30837"/>
    <cellStyle name="Normal 2 2 38 3 4" xfId="3594"/>
    <cellStyle name="Normal 2 2 38 3 4 2" xfId="30838"/>
    <cellStyle name="Normal 2 2 38 3 5" xfId="3595"/>
    <cellStyle name="Normal 2 2 38 3 5 2" xfId="30839"/>
    <cellStyle name="Normal 2 2 38 3 6" xfId="30840"/>
    <cellStyle name="Normal 2 2 38 3 6 2" xfId="30841"/>
    <cellStyle name="Normal 2 2 38 3 7" xfId="30842"/>
    <cellStyle name="Normal 2 2 38 4" xfId="3596"/>
    <cellStyle name="Normal 2 2 38 4 2" xfId="3597"/>
    <cellStyle name="Normal 2 2 38 4 2 2" xfId="30843"/>
    <cellStyle name="Normal 2 2 38 4 3" xfId="3598"/>
    <cellStyle name="Normal 2 2 38 4 3 2" xfId="30844"/>
    <cellStyle name="Normal 2 2 38 4 4" xfId="30845"/>
    <cellStyle name="Normal 2 2 38 5" xfId="3599"/>
    <cellStyle name="Normal 2 2 38 5 2" xfId="3600"/>
    <cellStyle name="Normal 2 2 38 5 2 2" xfId="30846"/>
    <cellStyle name="Normal 2 2 38 5 3" xfId="30847"/>
    <cellStyle name="Normal 2 2 38 6" xfId="3601"/>
    <cellStyle name="Normal 2 2 38 6 2" xfId="30848"/>
    <cellStyle name="Normal 2 2 38 7" xfId="3602"/>
    <cellStyle name="Normal 2 2 38 7 2" xfId="30849"/>
    <cellStyle name="Normal 2 2 38 8" xfId="30850"/>
    <cellStyle name="Normal 2 2 38 8 2" xfId="30851"/>
    <cellStyle name="Normal 2 2 38 9" xfId="30852"/>
    <cellStyle name="Normal 2 2 39" xfId="3603"/>
    <cellStyle name="Normal 2 2 39 10" xfId="30853"/>
    <cellStyle name="Normal 2 2 39 11" xfId="30854"/>
    <cellStyle name="Normal 2 2 39 2" xfId="3604"/>
    <cellStyle name="Normal 2 2 39 2 10" xfId="30855"/>
    <cellStyle name="Normal 2 2 39 2 2" xfId="3605"/>
    <cellStyle name="Normal 2 2 39 2 2 2" xfId="3606"/>
    <cellStyle name="Normal 2 2 39 2 2 2 2" xfId="3607"/>
    <cellStyle name="Normal 2 2 39 2 2 2 2 2" xfId="30856"/>
    <cellStyle name="Normal 2 2 39 2 2 2 3" xfId="3608"/>
    <cellStyle name="Normal 2 2 39 2 2 2 3 2" xfId="30857"/>
    <cellStyle name="Normal 2 2 39 2 2 2 4" xfId="30858"/>
    <cellStyle name="Normal 2 2 39 2 2 3" xfId="3609"/>
    <cellStyle name="Normal 2 2 39 2 2 3 2" xfId="30859"/>
    <cellStyle name="Normal 2 2 39 2 2 4" xfId="3610"/>
    <cellStyle name="Normal 2 2 39 2 2 4 2" xfId="30860"/>
    <cellStyle name="Normal 2 2 39 2 2 5" xfId="30861"/>
    <cellStyle name="Normal 2 2 39 2 2 5 2" xfId="30862"/>
    <cellStyle name="Normal 2 2 39 2 2 6" xfId="30863"/>
    <cellStyle name="Normal 2 2 39 2 3" xfId="3611"/>
    <cellStyle name="Normal 2 2 39 2 3 2" xfId="3612"/>
    <cellStyle name="Normal 2 2 39 2 3 2 2" xfId="30864"/>
    <cellStyle name="Normal 2 2 39 2 3 3" xfId="3613"/>
    <cellStyle name="Normal 2 2 39 2 3 3 2" xfId="30865"/>
    <cellStyle name="Normal 2 2 39 2 3 4" xfId="30866"/>
    <cellStyle name="Normal 2 2 39 2 4" xfId="3614"/>
    <cellStyle name="Normal 2 2 39 2 4 2" xfId="30867"/>
    <cellStyle name="Normal 2 2 39 2 5" xfId="3615"/>
    <cellStyle name="Normal 2 2 39 2 5 2" xfId="30868"/>
    <cellStyle name="Normal 2 2 39 2 6" xfId="3616"/>
    <cellStyle name="Normal 2 2 39 2 6 2" xfId="30869"/>
    <cellStyle name="Normal 2 2 39 2 7" xfId="30870"/>
    <cellStyle name="Normal 2 2 39 2 7 2" xfId="30871"/>
    <cellStyle name="Normal 2 2 39 2 8" xfId="30872"/>
    <cellStyle name="Normal 2 2 39 2 9" xfId="30873"/>
    <cellStyle name="Normal 2 2 39 3" xfId="3617"/>
    <cellStyle name="Normal 2 2 39 3 2" xfId="3618"/>
    <cellStyle name="Normal 2 2 39 3 2 2" xfId="3619"/>
    <cellStyle name="Normal 2 2 39 3 2 2 2" xfId="30874"/>
    <cellStyle name="Normal 2 2 39 3 2 3" xfId="3620"/>
    <cellStyle name="Normal 2 2 39 3 2 3 2" xfId="30875"/>
    <cellStyle name="Normal 2 2 39 3 2 4" xfId="30876"/>
    <cellStyle name="Normal 2 2 39 3 3" xfId="3621"/>
    <cellStyle name="Normal 2 2 39 3 3 2" xfId="30877"/>
    <cellStyle name="Normal 2 2 39 3 4" xfId="3622"/>
    <cellStyle name="Normal 2 2 39 3 4 2" xfId="30878"/>
    <cellStyle name="Normal 2 2 39 3 5" xfId="30879"/>
    <cellStyle name="Normal 2 2 39 3 5 2" xfId="30880"/>
    <cellStyle name="Normal 2 2 39 3 6" xfId="30881"/>
    <cellStyle name="Normal 2 2 39 4" xfId="3623"/>
    <cellStyle name="Normal 2 2 39 4 2" xfId="3624"/>
    <cellStyle name="Normal 2 2 39 4 2 2" xfId="30882"/>
    <cellStyle name="Normal 2 2 39 4 3" xfId="3625"/>
    <cellStyle name="Normal 2 2 39 4 3 2" xfId="30883"/>
    <cellStyle name="Normal 2 2 39 4 4" xfId="30884"/>
    <cellStyle name="Normal 2 2 39 5" xfId="3626"/>
    <cellStyle name="Normal 2 2 39 5 2" xfId="3627"/>
    <cellStyle name="Normal 2 2 39 5 2 2" xfId="30885"/>
    <cellStyle name="Normal 2 2 39 5 3" xfId="30886"/>
    <cellStyle name="Normal 2 2 39 6" xfId="3628"/>
    <cellStyle name="Normal 2 2 39 6 2" xfId="30887"/>
    <cellStyle name="Normal 2 2 39 7" xfId="3629"/>
    <cellStyle name="Normal 2 2 39 7 2" xfId="30888"/>
    <cellStyle name="Normal 2 2 39 8" xfId="30889"/>
    <cellStyle name="Normal 2 2 39 8 2" xfId="30890"/>
    <cellStyle name="Normal 2 2 39 9" xfId="30891"/>
    <cellStyle name="Normal 2 2 4" xfId="3630"/>
    <cellStyle name="Normal 2 2 4 10" xfId="3631"/>
    <cellStyle name="Normal 2 2 4 10 10" xfId="30892"/>
    <cellStyle name="Normal 2 2 4 10 11" xfId="30893"/>
    <cellStyle name="Normal 2 2 4 10 2" xfId="3632"/>
    <cellStyle name="Normal 2 2 4 10 2 10" xfId="30894"/>
    <cellStyle name="Normal 2 2 4 10 2 2" xfId="3633"/>
    <cellStyle name="Normal 2 2 4 10 2 2 2" xfId="3634"/>
    <cellStyle name="Normal 2 2 4 10 2 2 2 2" xfId="3635"/>
    <cellStyle name="Normal 2 2 4 10 2 2 2 2 2" xfId="30895"/>
    <cellStyle name="Normal 2 2 4 10 2 2 2 3" xfId="3636"/>
    <cellStyle name="Normal 2 2 4 10 2 2 2 3 2" xfId="30896"/>
    <cellStyle name="Normal 2 2 4 10 2 2 2 4" xfId="30897"/>
    <cellStyle name="Normal 2 2 4 10 2 2 3" xfId="3637"/>
    <cellStyle name="Normal 2 2 4 10 2 2 3 2" xfId="30898"/>
    <cellStyle name="Normal 2 2 4 10 2 2 4" xfId="3638"/>
    <cellStyle name="Normal 2 2 4 10 2 2 4 2" xfId="30899"/>
    <cellStyle name="Normal 2 2 4 10 2 2 5" xfId="3639"/>
    <cellStyle name="Normal 2 2 4 10 2 2 5 2" xfId="30900"/>
    <cellStyle name="Normal 2 2 4 10 2 2 6" xfId="30901"/>
    <cellStyle name="Normal 2 2 4 10 2 2 6 2" xfId="30902"/>
    <cellStyle name="Normal 2 2 4 10 2 2 7" xfId="30903"/>
    <cellStyle name="Normal 2 2 4 10 2 3" xfId="3640"/>
    <cellStyle name="Normal 2 2 4 10 2 3 2" xfId="3641"/>
    <cellStyle name="Normal 2 2 4 10 2 3 2 2" xfId="30904"/>
    <cellStyle name="Normal 2 2 4 10 2 3 3" xfId="3642"/>
    <cellStyle name="Normal 2 2 4 10 2 3 3 2" xfId="30905"/>
    <cellStyle name="Normal 2 2 4 10 2 3 4" xfId="30906"/>
    <cellStyle name="Normal 2 2 4 10 2 4" xfId="3643"/>
    <cellStyle name="Normal 2 2 4 10 2 4 2" xfId="3644"/>
    <cellStyle name="Normal 2 2 4 10 2 4 2 2" xfId="30907"/>
    <cellStyle name="Normal 2 2 4 10 2 4 3" xfId="30908"/>
    <cellStyle name="Normal 2 2 4 10 2 5" xfId="3645"/>
    <cellStyle name="Normal 2 2 4 10 2 5 2" xfId="30909"/>
    <cellStyle name="Normal 2 2 4 10 2 6" xfId="3646"/>
    <cellStyle name="Normal 2 2 4 10 2 6 2" xfId="30910"/>
    <cellStyle name="Normal 2 2 4 10 2 7" xfId="30911"/>
    <cellStyle name="Normal 2 2 4 10 2 7 2" xfId="30912"/>
    <cellStyle name="Normal 2 2 4 10 2 8" xfId="30913"/>
    <cellStyle name="Normal 2 2 4 10 2 9" xfId="30914"/>
    <cellStyle name="Normal 2 2 4 10 3" xfId="3647"/>
    <cellStyle name="Normal 2 2 4 10 3 2" xfId="3648"/>
    <cellStyle name="Normal 2 2 4 10 3 2 2" xfId="3649"/>
    <cellStyle name="Normal 2 2 4 10 3 2 2 2" xfId="30915"/>
    <cellStyle name="Normal 2 2 4 10 3 2 3" xfId="3650"/>
    <cellStyle name="Normal 2 2 4 10 3 2 3 2" xfId="30916"/>
    <cellStyle name="Normal 2 2 4 10 3 2 4" xfId="30917"/>
    <cellStyle name="Normal 2 2 4 10 3 3" xfId="3651"/>
    <cellStyle name="Normal 2 2 4 10 3 3 2" xfId="30918"/>
    <cellStyle name="Normal 2 2 4 10 3 4" xfId="3652"/>
    <cellStyle name="Normal 2 2 4 10 3 4 2" xfId="30919"/>
    <cellStyle name="Normal 2 2 4 10 3 5" xfId="3653"/>
    <cellStyle name="Normal 2 2 4 10 3 5 2" xfId="30920"/>
    <cellStyle name="Normal 2 2 4 10 3 6" xfId="30921"/>
    <cellStyle name="Normal 2 2 4 10 3 6 2" xfId="30922"/>
    <cellStyle name="Normal 2 2 4 10 3 7" xfId="30923"/>
    <cellStyle name="Normal 2 2 4 10 4" xfId="3654"/>
    <cellStyle name="Normal 2 2 4 10 4 2" xfId="3655"/>
    <cellStyle name="Normal 2 2 4 10 4 2 2" xfId="30924"/>
    <cellStyle name="Normal 2 2 4 10 4 3" xfId="3656"/>
    <cellStyle name="Normal 2 2 4 10 4 3 2" xfId="30925"/>
    <cellStyle name="Normal 2 2 4 10 4 4" xfId="30926"/>
    <cellStyle name="Normal 2 2 4 10 5" xfId="3657"/>
    <cellStyle name="Normal 2 2 4 10 5 2" xfId="3658"/>
    <cellStyle name="Normal 2 2 4 10 5 2 2" xfId="30927"/>
    <cellStyle name="Normal 2 2 4 10 5 3" xfId="30928"/>
    <cellStyle name="Normal 2 2 4 10 6" xfId="3659"/>
    <cellStyle name="Normal 2 2 4 10 6 2" xfId="30929"/>
    <cellStyle name="Normal 2 2 4 10 7" xfId="3660"/>
    <cellStyle name="Normal 2 2 4 10 7 2" xfId="30930"/>
    <cellStyle name="Normal 2 2 4 10 8" xfId="30931"/>
    <cellStyle name="Normal 2 2 4 10 8 2" xfId="30932"/>
    <cellStyle name="Normal 2 2 4 10 9" xfId="30933"/>
    <cellStyle name="Normal 2 2 4 11" xfId="3661"/>
    <cellStyle name="Normal 2 2 4 11 10" xfId="30934"/>
    <cellStyle name="Normal 2 2 4 11 11" xfId="30935"/>
    <cellStyle name="Normal 2 2 4 11 2" xfId="3662"/>
    <cellStyle name="Normal 2 2 4 11 2 10" xfId="30936"/>
    <cellStyle name="Normal 2 2 4 11 2 2" xfId="3663"/>
    <cellStyle name="Normal 2 2 4 11 2 2 2" xfId="3664"/>
    <cellStyle name="Normal 2 2 4 11 2 2 2 2" xfId="3665"/>
    <cellStyle name="Normal 2 2 4 11 2 2 2 2 2" xfId="30937"/>
    <cellStyle name="Normal 2 2 4 11 2 2 2 3" xfId="3666"/>
    <cellStyle name="Normal 2 2 4 11 2 2 2 3 2" xfId="30938"/>
    <cellStyle name="Normal 2 2 4 11 2 2 2 4" xfId="30939"/>
    <cellStyle name="Normal 2 2 4 11 2 2 3" xfId="3667"/>
    <cellStyle name="Normal 2 2 4 11 2 2 3 2" xfId="30940"/>
    <cellStyle name="Normal 2 2 4 11 2 2 4" xfId="3668"/>
    <cellStyle name="Normal 2 2 4 11 2 2 4 2" xfId="30941"/>
    <cellStyle name="Normal 2 2 4 11 2 2 5" xfId="3669"/>
    <cellStyle name="Normal 2 2 4 11 2 2 5 2" xfId="30942"/>
    <cellStyle name="Normal 2 2 4 11 2 2 6" xfId="30943"/>
    <cellStyle name="Normal 2 2 4 11 2 2 6 2" xfId="30944"/>
    <cellStyle name="Normal 2 2 4 11 2 2 7" xfId="30945"/>
    <cellStyle name="Normal 2 2 4 11 2 3" xfId="3670"/>
    <cellStyle name="Normal 2 2 4 11 2 3 2" xfId="3671"/>
    <cellStyle name="Normal 2 2 4 11 2 3 2 2" xfId="30946"/>
    <cellStyle name="Normal 2 2 4 11 2 3 3" xfId="3672"/>
    <cellStyle name="Normal 2 2 4 11 2 3 3 2" xfId="30947"/>
    <cellStyle name="Normal 2 2 4 11 2 3 4" xfId="30948"/>
    <cellStyle name="Normal 2 2 4 11 2 4" xfId="3673"/>
    <cellStyle name="Normal 2 2 4 11 2 4 2" xfId="3674"/>
    <cellStyle name="Normal 2 2 4 11 2 4 2 2" xfId="30949"/>
    <cellStyle name="Normal 2 2 4 11 2 4 3" xfId="30950"/>
    <cellStyle name="Normal 2 2 4 11 2 5" xfId="3675"/>
    <cellStyle name="Normal 2 2 4 11 2 5 2" xfId="30951"/>
    <cellStyle name="Normal 2 2 4 11 2 6" xfId="3676"/>
    <cellStyle name="Normal 2 2 4 11 2 6 2" xfId="30952"/>
    <cellStyle name="Normal 2 2 4 11 2 7" xfId="30953"/>
    <cellStyle name="Normal 2 2 4 11 2 7 2" xfId="30954"/>
    <cellStyle name="Normal 2 2 4 11 2 8" xfId="30955"/>
    <cellStyle name="Normal 2 2 4 11 2 9" xfId="30956"/>
    <cellStyle name="Normal 2 2 4 11 3" xfId="3677"/>
    <cellStyle name="Normal 2 2 4 11 3 2" xfId="3678"/>
    <cellStyle name="Normal 2 2 4 11 3 2 2" xfId="3679"/>
    <cellStyle name="Normal 2 2 4 11 3 2 2 2" xfId="30957"/>
    <cellStyle name="Normal 2 2 4 11 3 2 3" xfId="3680"/>
    <cellStyle name="Normal 2 2 4 11 3 2 3 2" xfId="30958"/>
    <cellStyle name="Normal 2 2 4 11 3 2 4" xfId="30959"/>
    <cellStyle name="Normal 2 2 4 11 3 3" xfId="3681"/>
    <cellStyle name="Normal 2 2 4 11 3 3 2" xfId="30960"/>
    <cellStyle name="Normal 2 2 4 11 3 4" xfId="3682"/>
    <cellStyle name="Normal 2 2 4 11 3 4 2" xfId="30961"/>
    <cellStyle name="Normal 2 2 4 11 3 5" xfId="3683"/>
    <cellStyle name="Normal 2 2 4 11 3 5 2" xfId="30962"/>
    <cellStyle name="Normal 2 2 4 11 3 6" xfId="30963"/>
    <cellStyle name="Normal 2 2 4 11 3 6 2" xfId="30964"/>
    <cellStyle name="Normal 2 2 4 11 3 7" xfId="30965"/>
    <cellStyle name="Normal 2 2 4 11 4" xfId="3684"/>
    <cellStyle name="Normal 2 2 4 11 4 2" xfId="3685"/>
    <cellStyle name="Normal 2 2 4 11 4 2 2" xfId="30966"/>
    <cellStyle name="Normal 2 2 4 11 4 3" xfId="3686"/>
    <cellStyle name="Normal 2 2 4 11 4 3 2" xfId="30967"/>
    <cellStyle name="Normal 2 2 4 11 4 4" xfId="30968"/>
    <cellStyle name="Normal 2 2 4 11 5" xfId="3687"/>
    <cellStyle name="Normal 2 2 4 11 5 2" xfId="3688"/>
    <cellStyle name="Normal 2 2 4 11 5 2 2" xfId="30969"/>
    <cellStyle name="Normal 2 2 4 11 5 3" xfId="30970"/>
    <cellStyle name="Normal 2 2 4 11 6" xfId="3689"/>
    <cellStyle name="Normal 2 2 4 11 6 2" xfId="30971"/>
    <cellStyle name="Normal 2 2 4 11 7" xfId="3690"/>
    <cellStyle name="Normal 2 2 4 11 7 2" xfId="30972"/>
    <cellStyle name="Normal 2 2 4 11 8" xfId="30973"/>
    <cellStyle name="Normal 2 2 4 11 8 2" xfId="30974"/>
    <cellStyle name="Normal 2 2 4 11 9" xfId="30975"/>
    <cellStyle name="Normal 2 2 4 12" xfId="3691"/>
    <cellStyle name="Normal 2 2 4 12 10" xfId="30976"/>
    <cellStyle name="Normal 2 2 4 12 11" xfId="30977"/>
    <cellStyle name="Normal 2 2 4 12 2" xfId="3692"/>
    <cellStyle name="Normal 2 2 4 12 2 10" xfId="30978"/>
    <cellStyle name="Normal 2 2 4 12 2 2" xfId="3693"/>
    <cellStyle name="Normal 2 2 4 12 2 2 2" xfId="3694"/>
    <cellStyle name="Normal 2 2 4 12 2 2 2 2" xfId="3695"/>
    <cellStyle name="Normal 2 2 4 12 2 2 2 2 2" xfId="30979"/>
    <cellStyle name="Normal 2 2 4 12 2 2 2 3" xfId="3696"/>
    <cellStyle name="Normal 2 2 4 12 2 2 2 3 2" xfId="30980"/>
    <cellStyle name="Normal 2 2 4 12 2 2 2 4" xfId="30981"/>
    <cellStyle name="Normal 2 2 4 12 2 2 3" xfId="3697"/>
    <cellStyle name="Normal 2 2 4 12 2 2 3 2" xfId="30982"/>
    <cellStyle name="Normal 2 2 4 12 2 2 4" xfId="3698"/>
    <cellStyle name="Normal 2 2 4 12 2 2 4 2" xfId="30983"/>
    <cellStyle name="Normal 2 2 4 12 2 2 5" xfId="3699"/>
    <cellStyle name="Normal 2 2 4 12 2 2 5 2" xfId="30984"/>
    <cellStyle name="Normal 2 2 4 12 2 2 6" xfId="30985"/>
    <cellStyle name="Normal 2 2 4 12 2 2 6 2" xfId="30986"/>
    <cellStyle name="Normal 2 2 4 12 2 2 7" xfId="30987"/>
    <cellStyle name="Normal 2 2 4 12 2 3" xfId="3700"/>
    <cellStyle name="Normal 2 2 4 12 2 3 2" xfId="3701"/>
    <cellStyle name="Normal 2 2 4 12 2 3 2 2" xfId="30988"/>
    <cellStyle name="Normal 2 2 4 12 2 3 3" xfId="3702"/>
    <cellStyle name="Normal 2 2 4 12 2 3 3 2" xfId="30989"/>
    <cellStyle name="Normal 2 2 4 12 2 3 4" xfId="30990"/>
    <cellStyle name="Normal 2 2 4 12 2 4" xfId="3703"/>
    <cellStyle name="Normal 2 2 4 12 2 4 2" xfId="3704"/>
    <cellStyle name="Normal 2 2 4 12 2 4 2 2" xfId="30991"/>
    <cellStyle name="Normal 2 2 4 12 2 4 3" xfId="30992"/>
    <cellStyle name="Normal 2 2 4 12 2 5" xfId="3705"/>
    <cellStyle name="Normal 2 2 4 12 2 5 2" xfId="30993"/>
    <cellStyle name="Normal 2 2 4 12 2 6" xfId="3706"/>
    <cellStyle name="Normal 2 2 4 12 2 6 2" xfId="30994"/>
    <cellStyle name="Normal 2 2 4 12 2 7" xfId="30995"/>
    <cellStyle name="Normal 2 2 4 12 2 7 2" xfId="30996"/>
    <cellStyle name="Normal 2 2 4 12 2 8" xfId="30997"/>
    <cellStyle name="Normal 2 2 4 12 2 9" xfId="30998"/>
    <cellStyle name="Normal 2 2 4 12 3" xfId="3707"/>
    <cellStyle name="Normal 2 2 4 12 3 2" xfId="3708"/>
    <cellStyle name="Normal 2 2 4 12 3 2 2" xfId="3709"/>
    <cellStyle name="Normal 2 2 4 12 3 2 2 2" xfId="30999"/>
    <cellStyle name="Normal 2 2 4 12 3 2 3" xfId="3710"/>
    <cellStyle name="Normal 2 2 4 12 3 2 3 2" xfId="31000"/>
    <cellStyle name="Normal 2 2 4 12 3 2 4" xfId="31001"/>
    <cellStyle name="Normal 2 2 4 12 3 3" xfId="3711"/>
    <cellStyle name="Normal 2 2 4 12 3 3 2" xfId="31002"/>
    <cellStyle name="Normal 2 2 4 12 3 4" xfId="3712"/>
    <cellStyle name="Normal 2 2 4 12 3 4 2" xfId="31003"/>
    <cellStyle name="Normal 2 2 4 12 3 5" xfId="3713"/>
    <cellStyle name="Normal 2 2 4 12 3 5 2" xfId="31004"/>
    <cellStyle name="Normal 2 2 4 12 3 6" xfId="31005"/>
    <cellStyle name="Normal 2 2 4 12 3 6 2" xfId="31006"/>
    <cellStyle name="Normal 2 2 4 12 3 7" xfId="31007"/>
    <cellStyle name="Normal 2 2 4 12 4" xfId="3714"/>
    <cellStyle name="Normal 2 2 4 12 4 2" xfId="3715"/>
    <cellStyle name="Normal 2 2 4 12 4 2 2" xfId="31008"/>
    <cellStyle name="Normal 2 2 4 12 4 3" xfId="3716"/>
    <cellStyle name="Normal 2 2 4 12 4 3 2" xfId="31009"/>
    <cellStyle name="Normal 2 2 4 12 4 4" xfId="31010"/>
    <cellStyle name="Normal 2 2 4 12 5" xfId="3717"/>
    <cellStyle name="Normal 2 2 4 12 5 2" xfId="3718"/>
    <cellStyle name="Normal 2 2 4 12 5 2 2" xfId="31011"/>
    <cellStyle name="Normal 2 2 4 12 5 3" xfId="31012"/>
    <cellStyle name="Normal 2 2 4 12 6" xfId="3719"/>
    <cellStyle name="Normal 2 2 4 12 6 2" xfId="31013"/>
    <cellStyle name="Normal 2 2 4 12 7" xfId="3720"/>
    <cellStyle name="Normal 2 2 4 12 7 2" xfId="31014"/>
    <cellStyle name="Normal 2 2 4 12 8" xfId="31015"/>
    <cellStyle name="Normal 2 2 4 12 8 2" xfId="31016"/>
    <cellStyle name="Normal 2 2 4 12 9" xfId="31017"/>
    <cellStyle name="Normal 2 2 4 13" xfId="3721"/>
    <cellStyle name="Normal 2 2 4 13 10" xfId="31018"/>
    <cellStyle name="Normal 2 2 4 13 11" xfId="31019"/>
    <cellStyle name="Normal 2 2 4 13 2" xfId="3722"/>
    <cellStyle name="Normal 2 2 4 13 2 10" xfId="31020"/>
    <cellStyle name="Normal 2 2 4 13 2 2" xfId="3723"/>
    <cellStyle name="Normal 2 2 4 13 2 2 2" xfId="3724"/>
    <cellStyle name="Normal 2 2 4 13 2 2 2 2" xfId="3725"/>
    <cellStyle name="Normal 2 2 4 13 2 2 2 2 2" xfId="31021"/>
    <cellStyle name="Normal 2 2 4 13 2 2 2 3" xfId="3726"/>
    <cellStyle name="Normal 2 2 4 13 2 2 2 3 2" xfId="31022"/>
    <cellStyle name="Normal 2 2 4 13 2 2 2 4" xfId="31023"/>
    <cellStyle name="Normal 2 2 4 13 2 2 3" xfId="3727"/>
    <cellStyle name="Normal 2 2 4 13 2 2 3 2" xfId="31024"/>
    <cellStyle name="Normal 2 2 4 13 2 2 4" xfId="3728"/>
    <cellStyle name="Normal 2 2 4 13 2 2 4 2" xfId="31025"/>
    <cellStyle name="Normal 2 2 4 13 2 2 5" xfId="3729"/>
    <cellStyle name="Normal 2 2 4 13 2 2 5 2" xfId="31026"/>
    <cellStyle name="Normal 2 2 4 13 2 2 6" xfId="31027"/>
    <cellStyle name="Normal 2 2 4 13 2 2 6 2" xfId="31028"/>
    <cellStyle name="Normal 2 2 4 13 2 2 7" xfId="31029"/>
    <cellStyle name="Normal 2 2 4 13 2 3" xfId="3730"/>
    <cellStyle name="Normal 2 2 4 13 2 3 2" xfId="3731"/>
    <cellStyle name="Normal 2 2 4 13 2 3 2 2" xfId="31030"/>
    <cellStyle name="Normal 2 2 4 13 2 3 3" xfId="3732"/>
    <cellStyle name="Normal 2 2 4 13 2 3 3 2" xfId="31031"/>
    <cellStyle name="Normal 2 2 4 13 2 3 4" xfId="31032"/>
    <cellStyle name="Normal 2 2 4 13 2 4" xfId="3733"/>
    <cellStyle name="Normal 2 2 4 13 2 4 2" xfId="3734"/>
    <cellStyle name="Normal 2 2 4 13 2 4 2 2" xfId="31033"/>
    <cellStyle name="Normal 2 2 4 13 2 4 3" xfId="31034"/>
    <cellStyle name="Normal 2 2 4 13 2 5" xfId="3735"/>
    <cellStyle name="Normal 2 2 4 13 2 5 2" xfId="31035"/>
    <cellStyle name="Normal 2 2 4 13 2 6" xfId="3736"/>
    <cellStyle name="Normal 2 2 4 13 2 6 2" xfId="31036"/>
    <cellStyle name="Normal 2 2 4 13 2 7" xfId="31037"/>
    <cellStyle name="Normal 2 2 4 13 2 7 2" xfId="31038"/>
    <cellStyle name="Normal 2 2 4 13 2 8" xfId="31039"/>
    <cellStyle name="Normal 2 2 4 13 2 9" xfId="31040"/>
    <cellStyle name="Normal 2 2 4 13 3" xfId="3737"/>
    <cellStyle name="Normal 2 2 4 13 3 2" xfId="3738"/>
    <cellStyle name="Normal 2 2 4 13 3 2 2" xfId="3739"/>
    <cellStyle name="Normal 2 2 4 13 3 2 2 2" xfId="31041"/>
    <cellStyle name="Normal 2 2 4 13 3 2 3" xfId="3740"/>
    <cellStyle name="Normal 2 2 4 13 3 2 3 2" xfId="31042"/>
    <cellStyle name="Normal 2 2 4 13 3 2 4" xfId="31043"/>
    <cellStyle name="Normal 2 2 4 13 3 3" xfId="3741"/>
    <cellStyle name="Normal 2 2 4 13 3 3 2" xfId="31044"/>
    <cellStyle name="Normal 2 2 4 13 3 4" xfId="3742"/>
    <cellStyle name="Normal 2 2 4 13 3 4 2" xfId="31045"/>
    <cellStyle name="Normal 2 2 4 13 3 5" xfId="3743"/>
    <cellStyle name="Normal 2 2 4 13 3 5 2" xfId="31046"/>
    <cellStyle name="Normal 2 2 4 13 3 6" xfId="31047"/>
    <cellStyle name="Normal 2 2 4 13 3 6 2" xfId="31048"/>
    <cellStyle name="Normal 2 2 4 13 3 7" xfId="31049"/>
    <cellStyle name="Normal 2 2 4 13 4" xfId="3744"/>
    <cellStyle name="Normal 2 2 4 13 4 2" xfId="3745"/>
    <cellStyle name="Normal 2 2 4 13 4 2 2" xfId="31050"/>
    <cellStyle name="Normal 2 2 4 13 4 3" xfId="3746"/>
    <cellStyle name="Normal 2 2 4 13 4 3 2" xfId="31051"/>
    <cellStyle name="Normal 2 2 4 13 4 4" xfId="31052"/>
    <cellStyle name="Normal 2 2 4 13 5" xfId="3747"/>
    <cellStyle name="Normal 2 2 4 13 5 2" xfId="3748"/>
    <cellStyle name="Normal 2 2 4 13 5 2 2" xfId="31053"/>
    <cellStyle name="Normal 2 2 4 13 5 3" xfId="31054"/>
    <cellStyle name="Normal 2 2 4 13 6" xfId="3749"/>
    <cellStyle name="Normal 2 2 4 13 6 2" xfId="31055"/>
    <cellStyle name="Normal 2 2 4 13 7" xfId="3750"/>
    <cellStyle name="Normal 2 2 4 13 7 2" xfId="31056"/>
    <cellStyle name="Normal 2 2 4 13 8" xfId="31057"/>
    <cellStyle name="Normal 2 2 4 13 8 2" xfId="31058"/>
    <cellStyle name="Normal 2 2 4 13 9" xfId="31059"/>
    <cellStyle name="Normal 2 2 4 14" xfId="3751"/>
    <cellStyle name="Normal 2 2 4 14 10" xfId="31060"/>
    <cellStyle name="Normal 2 2 4 14 11" xfId="31061"/>
    <cellStyle name="Normal 2 2 4 14 2" xfId="3752"/>
    <cellStyle name="Normal 2 2 4 14 2 10" xfId="31062"/>
    <cellStyle name="Normal 2 2 4 14 2 2" xfId="3753"/>
    <cellStyle name="Normal 2 2 4 14 2 2 2" xfId="3754"/>
    <cellStyle name="Normal 2 2 4 14 2 2 2 2" xfId="3755"/>
    <cellStyle name="Normal 2 2 4 14 2 2 2 2 2" xfId="31063"/>
    <cellStyle name="Normal 2 2 4 14 2 2 2 3" xfId="3756"/>
    <cellStyle name="Normal 2 2 4 14 2 2 2 3 2" xfId="31064"/>
    <cellStyle name="Normal 2 2 4 14 2 2 2 4" xfId="31065"/>
    <cellStyle name="Normal 2 2 4 14 2 2 3" xfId="3757"/>
    <cellStyle name="Normal 2 2 4 14 2 2 3 2" xfId="31066"/>
    <cellStyle name="Normal 2 2 4 14 2 2 4" xfId="3758"/>
    <cellStyle name="Normal 2 2 4 14 2 2 4 2" xfId="31067"/>
    <cellStyle name="Normal 2 2 4 14 2 2 5" xfId="3759"/>
    <cellStyle name="Normal 2 2 4 14 2 2 5 2" xfId="31068"/>
    <cellStyle name="Normal 2 2 4 14 2 2 6" xfId="31069"/>
    <cellStyle name="Normal 2 2 4 14 2 2 6 2" xfId="31070"/>
    <cellStyle name="Normal 2 2 4 14 2 2 7" xfId="31071"/>
    <cellStyle name="Normal 2 2 4 14 2 3" xfId="3760"/>
    <cellStyle name="Normal 2 2 4 14 2 3 2" xfId="3761"/>
    <cellStyle name="Normal 2 2 4 14 2 3 2 2" xfId="31072"/>
    <cellStyle name="Normal 2 2 4 14 2 3 3" xfId="3762"/>
    <cellStyle name="Normal 2 2 4 14 2 3 3 2" xfId="31073"/>
    <cellStyle name="Normal 2 2 4 14 2 3 4" xfId="31074"/>
    <cellStyle name="Normal 2 2 4 14 2 4" xfId="3763"/>
    <cellStyle name="Normal 2 2 4 14 2 4 2" xfId="3764"/>
    <cellStyle name="Normal 2 2 4 14 2 4 2 2" xfId="31075"/>
    <cellStyle name="Normal 2 2 4 14 2 4 3" xfId="31076"/>
    <cellStyle name="Normal 2 2 4 14 2 5" xfId="3765"/>
    <cellStyle name="Normal 2 2 4 14 2 5 2" xfId="31077"/>
    <cellStyle name="Normal 2 2 4 14 2 6" xfId="3766"/>
    <cellStyle name="Normal 2 2 4 14 2 6 2" xfId="31078"/>
    <cellStyle name="Normal 2 2 4 14 2 7" xfId="31079"/>
    <cellStyle name="Normal 2 2 4 14 2 7 2" xfId="31080"/>
    <cellStyle name="Normal 2 2 4 14 2 8" xfId="31081"/>
    <cellStyle name="Normal 2 2 4 14 2 9" xfId="31082"/>
    <cellStyle name="Normal 2 2 4 14 3" xfId="3767"/>
    <cellStyle name="Normal 2 2 4 14 3 2" xfId="3768"/>
    <cellStyle name="Normal 2 2 4 14 3 2 2" xfId="3769"/>
    <cellStyle name="Normal 2 2 4 14 3 2 2 2" xfId="31083"/>
    <cellStyle name="Normal 2 2 4 14 3 2 3" xfId="3770"/>
    <cellStyle name="Normal 2 2 4 14 3 2 3 2" xfId="31084"/>
    <cellStyle name="Normal 2 2 4 14 3 2 4" xfId="31085"/>
    <cellStyle name="Normal 2 2 4 14 3 3" xfId="3771"/>
    <cellStyle name="Normal 2 2 4 14 3 3 2" xfId="31086"/>
    <cellStyle name="Normal 2 2 4 14 3 4" xfId="3772"/>
    <cellStyle name="Normal 2 2 4 14 3 4 2" xfId="31087"/>
    <cellStyle name="Normal 2 2 4 14 3 5" xfId="3773"/>
    <cellStyle name="Normal 2 2 4 14 3 5 2" xfId="31088"/>
    <cellStyle name="Normal 2 2 4 14 3 6" xfId="31089"/>
    <cellStyle name="Normal 2 2 4 14 3 6 2" xfId="31090"/>
    <cellStyle name="Normal 2 2 4 14 3 7" xfId="31091"/>
    <cellStyle name="Normal 2 2 4 14 4" xfId="3774"/>
    <cellStyle name="Normal 2 2 4 14 4 2" xfId="3775"/>
    <cellStyle name="Normal 2 2 4 14 4 2 2" xfId="31092"/>
    <cellStyle name="Normal 2 2 4 14 4 3" xfId="3776"/>
    <cellStyle name="Normal 2 2 4 14 4 3 2" xfId="31093"/>
    <cellStyle name="Normal 2 2 4 14 4 4" xfId="31094"/>
    <cellStyle name="Normal 2 2 4 14 5" xfId="3777"/>
    <cellStyle name="Normal 2 2 4 14 5 2" xfId="3778"/>
    <cellStyle name="Normal 2 2 4 14 5 2 2" xfId="31095"/>
    <cellStyle name="Normal 2 2 4 14 5 3" xfId="31096"/>
    <cellStyle name="Normal 2 2 4 14 6" xfId="3779"/>
    <cellStyle name="Normal 2 2 4 14 6 2" xfId="31097"/>
    <cellStyle name="Normal 2 2 4 14 7" xfId="3780"/>
    <cellStyle name="Normal 2 2 4 14 7 2" xfId="31098"/>
    <cellStyle name="Normal 2 2 4 14 8" xfId="31099"/>
    <cellStyle name="Normal 2 2 4 14 8 2" xfId="31100"/>
    <cellStyle name="Normal 2 2 4 14 9" xfId="31101"/>
    <cellStyle name="Normal 2 2 4 15" xfId="3781"/>
    <cellStyle name="Normal 2 2 4 15 10" xfId="31102"/>
    <cellStyle name="Normal 2 2 4 15 11" xfId="31103"/>
    <cellStyle name="Normal 2 2 4 15 2" xfId="3782"/>
    <cellStyle name="Normal 2 2 4 15 2 10" xfId="31104"/>
    <cellStyle name="Normal 2 2 4 15 2 2" xfId="3783"/>
    <cellStyle name="Normal 2 2 4 15 2 2 2" xfId="3784"/>
    <cellStyle name="Normal 2 2 4 15 2 2 2 2" xfId="3785"/>
    <cellStyle name="Normal 2 2 4 15 2 2 2 2 2" xfId="31105"/>
    <cellStyle name="Normal 2 2 4 15 2 2 2 3" xfId="3786"/>
    <cellStyle name="Normal 2 2 4 15 2 2 2 3 2" xfId="31106"/>
    <cellStyle name="Normal 2 2 4 15 2 2 2 4" xfId="31107"/>
    <cellStyle name="Normal 2 2 4 15 2 2 3" xfId="3787"/>
    <cellStyle name="Normal 2 2 4 15 2 2 3 2" xfId="31108"/>
    <cellStyle name="Normal 2 2 4 15 2 2 4" xfId="3788"/>
    <cellStyle name="Normal 2 2 4 15 2 2 4 2" xfId="31109"/>
    <cellStyle name="Normal 2 2 4 15 2 2 5" xfId="3789"/>
    <cellStyle name="Normal 2 2 4 15 2 2 5 2" xfId="31110"/>
    <cellStyle name="Normal 2 2 4 15 2 2 6" xfId="31111"/>
    <cellStyle name="Normal 2 2 4 15 2 2 6 2" xfId="31112"/>
    <cellStyle name="Normal 2 2 4 15 2 2 7" xfId="31113"/>
    <cellStyle name="Normal 2 2 4 15 2 3" xfId="3790"/>
    <cellStyle name="Normal 2 2 4 15 2 3 2" xfId="3791"/>
    <cellStyle name="Normal 2 2 4 15 2 3 2 2" xfId="31114"/>
    <cellStyle name="Normal 2 2 4 15 2 3 3" xfId="3792"/>
    <cellStyle name="Normal 2 2 4 15 2 3 3 2" xfId="31115"/>
    <cellStyle name="Normal 2 2 4 15 2 3 4" xfId="31116"/>
    <cellStyle name="Normal 2 2 4 15 2 4" xfId="3793"/>
    <cellStyle name="Normal 2 2 4 15 2 4 2" xfId="3794"/>
    <cellStyle name="Normal 2 2 4 15 2 4 2 2" xfId="31117"/>
    <cellStyle name="Normal 2 2 4 15 2 4 3" xfId="31118"/>
    <cellStyle name="Normal 2 2 4 15 2 5" xfId="3795"/>
    <cellStyle name="Normal 2 2 4 15 2 5 2" xfId="31119"/>
    <cellStyle name="Normal 2 2 4 15 2 6" xfId="3796"/>
    <cellStyle name="Normal 2 2 4 15 2 6 2" xfId="31120"/>
    <cellStyle name="Normal 2 2 4 15 2 7" xfId="31121"/>
    <cellStyle name="Normal 2 2 4 15 2 7 2" xfId="31122"/>
    <cellStyle name="Normal 2 2 4 15 2 8" xfId="31123"/>
    <cellStyle name="Normal 2 2 4 15 2 9" xfId="31124"/>
    <cellStyle name="Normal 2 2 4 15 3" xfId="3797"/>
    <cellStyle name="Normal 2 2 4 15 3 2" xfId="3798"/>
    <cellStyle name="Normal 2 2 4 15 3 2 2" xfId="3799"/>
    <cellStyle name="Normal 2 2 4 15 3 2 2 2" xfId="31125"/>
    <cellStyle name="Normal 2 2 4 15 3 2 3" xfId="3800"/>
    <cellStyle name="Normal 2 2 4 15 3 2 3 2" xfId="31126"/>
    <cellStyle name="Normal 2 2 4 15 3 2 4" xfId="31127"/>
    <cellStyle name="Normal 2 2 4 15 3 3" xfId="3801"/>
    <cellStyle name="Normal 2 2 4 15 3 3 2" xfId="31128"/>
    <cellStyle name="Normal 2 2 4 15 3 4" xfId="3802"/>
    <cellStyle name="Normal 2 2 4 15 3 4 2" xfId="31129"/>
    <cellStyle name="Normal 2 2 4 15 3 5" xfId="3803"/>
    <cellStyle name="Normal 2 2 4 15 3 5 2" xfId="31130"/>
    <cellStyle name="Normal 2 2 4 15 3 6" xfId="31131"/>
    <cellStyle name="Normal 2 2 4 15 3 6 2" xfId="31132"/>
    <cellStyle name="Normal 2 2 4 15 3 7" xfId="31133"/>
    <cellStyle name="Normal 2 2 4 15 4" xfId="3804"/>
    <cellStyle name="Normal 2 2 4 15 4 2" xfId="3805"/>
    <cellStyle name="Normal 2 2 4 15 4 2 2" xfId="31134"/>
    <cellStyle name="Normal 2 2 4 15 4 3" xfId="3806"/>
    <cellStyle name="Normal 2 2 4 15 4 3 2" xfId="31135"/>
    <cellStyle name="Normal 2 2 4 15 4 4" xfId="31136"/>
    <cellStyle name="Normal 2 2 4 15 5" xfId="3807"/>
    <cellStyle name="Normal 2 2 4 15 5 2" xfId="3808"/>
    <cellStyle name="Normal 2 2 4 15 5 2 2" xfId="31137"/>
    <cellStyle name="Normal 2 2 4 15 5 3" xfId="31138"/>
    <cellStyle name="Normal 2 2 4 15 6" xfId="3809"/>
    <cellStyle name="Normal 2 2 4 15 6 2" xfId="31139"/>
    <cellStyle name="Normal 2 2 4 15 7" xfId="3810"/>
    <cellStyle name="Normal 2 2 4 15 7 2" xfId="31140"/>
    <cellStyle name="Normal 2 2 4 15 8" xfId="31141"/>
    <cellStyle name="Normal 2 2 4 15 8 2" xfId="31142"/>
    <cellStyle name="Normal 2 2 4 15 9" xfId="31143"/>
    <cellStyle name="Normal 2 2 4 16" xfId="3811"/>
    <cellStyle name="Normal 2 2 4 16 10" xfId="31144"/>
    <cellStyle name="Normal 2 2 4 16 11" xfId="31145"/>
    <cellStyle name="Normal 2 2 4 16 2" xfId="3812"/>
    <cellStyle name="Normal 2 2 4 16 2 10" xfId="31146"/>
    <cellStyle name="Normal 2 2 4 16 2 2" xfId="3813"/>
    <cellStyle name="Normal 2 2 4 16 2 2 2" xfId="3814"/>
    <cellStyle name="Normal 2 2 4 16 2 2 2 2" xfId="3815"/>
    <cellStyle name="Normal 2 2 4 16 2 2 2 2 2" xfId="31147"/>
    <cellStyle name="Normal 2 2 4 16 2 2 2 3" xfId="3816"/>
    <cellStyle name="Normal 2 2 4 16 2 2 2 3 2" xfId="31148"/>
    <cellStyle name="Normal 2 2 4 16 2 2 2 4" xfId="31149"/>
    <cellStyle name="Normal 2 2 4 16 2 2 3" xfId="3817"/>
    <cellStyle name="Normal 2 2 4 16 2 2 3 2" xfId="31150"/>
    <cellStyle name="Normal 2 2 4 16 2 2 4" xfId="3818"/>
    <cellStyle name="Normal 2 2 4 16 2 2 4 2" xfId="31151"/>
    <cellStyle name="Normal 2 2 4 16 2 2 5" xfId="3819"/>
    <cellStyle name="Normal 2 2 4 16 2 2 5 2" xfId="31152"/>
    <cellStyle name="Normal 2 2 4 16 2 2 6" xfId="31153"/>
    <cellStyle name="Normal 2 2 4 16 2 2 6 2" xfId="31154"/>
    <cellStyle name="Normal 2 2 4 16 2 2 7" xfId="31155"/>
    <cellStyle name="Normal 2 2 4 16 2 3" xfId="3820"/>
    <cellStyle name="Normal 2 2 4 16 2 3 2" xfId="3821"/>
    <cellStyle name="Normal 2 2 4 16 2 3 2 2" xfId="31156"/>
    <cellStyle name="Normal 2 2 4 16 2 3 3" xfId="3822"/>
    <cellStyle name="Normal 2 2 4 16 2 3 3 2" xfId="31157"/>
    <cellStyle name="Normal 2 2 4 16 2 3 4" xfId="31158"/>
    <cellStyle name="Normal 2 2 4 16 2 4" xfId="3823"/>
    <cellStyle name="Normal 2 2 4 16 2 4 2" xfId="3824"/>
    <cellStyle name="Normal 2 2 4 16 2 4 2 2" xfId="31159"/>
    <cellStyle name="Normal 2 2 4 16 2 4 3" xfId="31160"/>
    <cellStyle name="Normal 2 2 4 16 2 5" xfId="3825"/>
    <cellStyle name="Normal 2 2 4 16 2 5 2" xfId="31161"/>
    <cellStyle name="Normal 2 2 4 16 2 6" xfId="3826"/>
    <cellStyle name="Normal 2 2 4 16 2 6 2" xfId="31162"/>
    <cellStyle name="Normal 2 2 4 16 2 7" xfId="31163"/>
    <cellStyle name="Normal 2 2 4 16 2 7 2" xfId="31164"/>
    <cellStyle name="Normal 2 2 4 16 2 8" xfId="31165"/>
    <cellStyle name="Normal 2 2 4 16 2 9" xfId="31166"/>
    <cellStyle name="Normal 2 2 4 16 3" xfId="3827"/>
    <cellStyle name="Normal 2 2 4 16 3 2" xfId="3828"/>
    <cellStyle name="Normal 2 2 4 16 3 2 2" xfId="3829"/>
    <cellStyle name="Normal 2 2 4 16 3 2 2 2" xfId="31167"/>
    <cellStyle name="Normal 2 2 4 16 3 2 3" xfId="3830"/>
    <cellStyle name="Normal 2 2 4 16 3 2 3 2" xfId="31168"/>
    <cellStyle name="Normal 2 2 4 16 3 2 4" xfId="31169"/>
    <cellStyle name="Normal 2 2 4 16 3 3" xfId="3831"/>
    <cellStyle name="Normal 2 2 4 16 3 3 2" xfId="31170"/>
    <cellStyle name="Normal 2 2 4 16 3 4" xfId="3832"/>
    <cellStyle name="Normal 2 2 4 16 3 4 2" xfId="31171"/>
    <cellStyle name="Normal 2 2 4 16 3 5" xfId="3833"/>
    <cellStyle name="Normal 2 2 4 16 3 5 2" xfId="31172"/>
    <cellStyle name="Normal 2 2 4 16 3 6" xfId="31173"/>
    <cellStyle name="Normal 2 2 4 16 3 6 2" xfId="31174"/>
    <cellStyle name="Normal 2 2 4 16 3 7" xfId="31175"/>
    <cellStyle name="Normal 2 2 4 16 4" xfId="3834"/>
    <cellStyle name="Normal 2 2 4 16 4 2" xfId="3835"/>
    <cellStyle name="Normal 2 2 4 16 4 2 2" xfId="31176"/>
    <cellStyle name="Normal 2 2 4 16 4 3" xfId="3836"/>
    <cellStyle name="Normal 2 2 4 16 4 3 2" xfId="31177"/>
    <cellStyle name="Normal 2 2 4 16 4 4" xfId="31178"/>
    <cellStyle name="Normal 2 2 4 16 5" xfId="3837"/>
    <cellStyle name="Normal 2 2 4 16 5 2" xfId="3838"/>
    <cellStyle name="Normal 2 2 4 16 5 2 2" xfId="31179"/>
    <cellStyle name="Normal 2 2 4 16 5 3" xfId="31180"/>
    <cellStyle name="Normal 2 2 4 16 6" xfId="3839"/>
    <cellStyle name="Normal 2 2 4 16 6 2" xfId="31181"/>
    <cellStyle name="Normal 2 2 4 16 7" xfId="3840"/>
    <cellStyle name="Normal 2 2 4 16 7 2" xfId="31182"/>
    <cellStyle name="Normal 2 2 4 16 8" xfId="31183"/>
    <cellStyle name="Normal 2 2 4 16 8 2" xfId="31184"/>
    <cellStyle name="Normal 2 2 4 16 9" xfId="31185"/>
    <cellStyle name="Normal 2 2 4 17" xfId="3841"/>
    <cellStyle name="Normal 2 2 4 17 10" xfId="31186"/>
    <cellStyle name="Normal 2 2 4 17 11" xfId="31187"/>
    <cellStyle name="Normal 2 2 4 17 2" xfId="3842"/>
    <cellStyle name="Normal 2 2 4 17 2 10" xfId="31188"/>
    <cellStyle name="Normal 2 2 4 17 2 2" xfId="3843"/>
    <cellStyle name="Normal 2 2 4 17 2 2 2" xfId="3844"/>
    <cellStyle name="Normal 2 2 4 17 2 2 2 2" xfId="3845"/>
    <cellStyle name="Normal 2 2 4 17 2 2 2 2 2" xfId="31189"/>
    <cellStyle name="Normal 2 2 4 17 2 2 2 3" xfId="3846"/>
    <cellStyle name="Normal 2 2 4 17 2 2 2 3 2" xfId="31190"/>
    <cellStyle name="Normal 2 2 4 17 2 2 2 4" xfId="31191"/>
    <cellStyle name="Normal 2 2 4 17 2 2 3" xfId="3847"/>
    <cellStyle name="Normal 2 2 4 17 2 2 3 2" xfId="31192"/>
    <cellStyle name="Normal 2 2 4 17 2 2 4" xfId="3848"/>
    <cellStyle name="Normal 2 2 4 17 2 2 4 2" xfId="31193"/>
    <cellStyle name="Normal 2 2 4 17 2 2 5" xfId="3849"/>
    <cellStyle name="Normal 2 2 4 17 2 2 5 2" xfId="31194"/>
    <cellStyle name="Normal 2 2 4 17 2 2 6" xfId="31195"/>
    <cellStyle name="Normal 2 2 4 17 2 2 6 2" xfId="31196"/>
    <cellStyle name="Normal 2 2 4 17 2 2 7" xfId="31197"/>
    <cellStyle name="Normal 2 2 4 17 2 3" xfId="3850"/>
    <cellStyle name="Normal 2 2 4 17 2 3 2" xfId="3851"/>
    <cellStyle name="Normal 2 2 4 17 2 3 2 2" xfId="31198"/>
    <cellStyle name="Normal 2 2 4 17 2 3 3" xfId="3852"/>
    <cellStyle name="Normal 2 2 4 17 2 3 3 2" xfId="31199"/>
    <cellStyle name="Normal 2 2 4 17 2 3 4" xfId="31200"/>
    <cellStyle name="Normal 2 2 4 17 2 4" xfId="3853"/>
    <cellStyle name="Normal 2 2 4 17 2 4 2" xfId="3854"/>
    <cellStyle name="Normal 2 2 4 17 2 4 2 2" xfId="31201"/>
    <cellStyle name="Normal 2 2 4 17 2 4 3" xfId="31202"/>
    <cellStyle name="Normal 2 2 4 17 2 5" xfId="3855"/>
    <cellStyle name="Normal 2 2 4 17 2 5 2" xfId="31203"/>
    <cellStyle name="Normal 2 2 4 17 2 6" xfId="3856"/>
    <cellStyle name="Normal 2 2 4 17 2 6 2" xfId="31204"/>
    <cellStyle name="Normal 2 2 4 17 2 7" xfId="31205"/>
    <cellStyle name="Normal 2 2 4 17 2 7 2" xfId="31206"/>
    <cellStyle name="Normal 2 2 4 17 2 8" xfId="31207"/>
    <cellStyle name="Normal 2 2 4 17 2 9" xfId="31208"/>
    <cellStyle name="Normal 2 2 4 17 3" xfId="3857"/>
    <cellStyle name="Normal 2 2 4 17 3 2" xfId="3858"/>
    <cellStyle name="Normal 2 2 4 17 3 2 2" xfId="3859"/>
    <cellStyle name="Normal 2 2 4 17 3 2 2 2" xfId="31209"/>
    <cellStyle name="Normal 2 2 4 17 3 2 3" xfId="3860"/>
    <cellStyle name="Normal 2 2 4 17 3 2 3 2" xfId="31210"/>
    <cellStyle name="Normal 2 2 4 17 3 2 4" xfId="31211"/>
    <cellStyle name="Normal 2 2 4 17 3 3" xfId="3861"/>
    <cellStyle name="Normal 2 2 4 17 3 3 2" xfId="31212"/>
    <cellStyle name="Normal 2 2 4 17 3 4" xfId="3862"/>
    <cellStyle name="Normal 2 2 4 17 3 4 2" xfId="31213"/>
    <cellStyle name="Normal 2 2 4 17 3 5" xfId="3863"/>
    <cellStyle name="Normal 2 2 4 17 3 5 2" xfId="31214"/>
    <cellStyle name="Normal 2 2 4 17 3 6" xfId="31215"/>
    <cellStyle name="Normal 2 2 4 17 3 6 2" xfId="31216"/>
    <cellStyle name="Normal 2 2 4 17 3 7" xfId="31217"/>
    <cellStyle name="Normal 2 2 4 17 4" xfId="3864"/>
    <cellStyle name="Normal 2 2 4 17 4 2" xfId="3865"/>
    <cellStyle name="Normal 2 2 4 17 4 2 2" xfId="31218"/>
    <cellStyle name="Normal 2 2 4 17 4 3" xfId="3866"/>
    <cellStyle name="Normal 2 2 4 17 4 3 2" xfId="31219"/>
    <cellStyle name="Normal 2 2 4 17 4 4" xfId="31220"/>
    <cellStyle name="Normal 2 2 4 17 5" xfId="3867"/>
    <cellStyle name="Normal 2 2 4 17 5 2" xfId="3868"/>
    <cellStyle name="Normal 2 2 4 17 5 2 2" xfId="31221"/>
    <cellStyle name="Normal 2 2 4 17 5 3" xfId="31222"/>
    <cellStyle name="Normal 2 2 4 17 6" xfId="3869"/>
    <cellStyle name="Normal 2 2 4 17 6 2" xfId="31223"/>
    <cellStyle name="Normal 2 2 4 17 7" xfId="3870"/>
    <cellStyle name="Normal 2 2 4 17 7 2" xfId="31224"/>
    <cellStyle name="Normal 2 2 4 17 8" xfId="31225"/>
    <cellStyle name="Normal 2 2 4 17 8 2" xfId="31226"/>
    <cellStyle name="Normal 2 2 4 17 9" xfId="31227"/>
    <cellStyle name="Normal 2 2 4 18" xfId="3871"/>
    <cellStyle name="Normal 2 2 4 18 10" xfId="31228"/>
    <cellStyle name="Normal 2 2 4 18 11" xfId="31229"/>
    <cellStyle name="Normal 2 2 4 18 2" xfId="3872"/>
    <cellStyle name="Normal 2 2 4 18 2 10" xfId="31230"/>
    <cellStyle name="Normal 2 2 4 18 2 2" xfId="3873"/>
    <cellStyle name="Normal 2 2 4 18 2 2 2" xfId="3874"/>
    <cellStyle name="Normal 2 2 4 18 2 2 2 2" xfId="3875"/>
    <cellStyle name="Normal 2 2 4 18 2 2 2 2 2" xfId="31231"/>
    <cellStyle name="Normal 2 2 4 18 2 2 2 3" xfId="3876"/>
    <cellStyle name="Normal 2 2 4 18 2 2 2 3 2" xfId="31232"/>
    <cellStyle name="Normal 2 2 4 18 2 2 2 4" xfId="31233"/>
    <cellStyle name="Normal 2 2 4 18 2 2 3" xfId="3877"/>
    <cellStyle name="Normal 2 2 4 18 2 2 3 2" xfId="31234"/>
    <cellStyle name="Normal 2 2 4 18 2 2 4" xfId="3878"/>
    <cellStyle name="Normal 2 2 4 18 2 2 4 2" xfId="31235"/>
    <cellStyle name="Normal 2 2 4 18 2 2 5" xfId="3879"/>
    <cellStyle name="Normal 2 2 4 18 2 2 5 2" xfId="31236"/>
    <cellStyle name="Normal 2 2 4 18 2 2 6" xfId="31237"/>
    <cellStyle name="Normal 2 2 4 18 2 2 6 2" xfId="31238"/>
    <cellStyle name="Normal 2 2 4 18 2 2 7" xfId="31239"/>
    <cellStyle name="Normal 2 2 4 18 2 3" xfId="3880"/>
    <cellStyle name="Normal 2 2 4 18 2 3 2" xfId="3881"/>
    <cellStyle name="Normal 2 2 4 18 2 3 2 2" xfId="31240"/>
    <cellStyle name="Normal 2 2 4 18 2 3 3" xfId="3882"/>
    <cellStyle name="Normal 2 2 4 18 2 3 3 2" xfId="31241"/>
    <cellStyle name="Normal 2 2 4 18 2 3 4" xfId="31242"/>
    <cellStyle name="Normal 2 2 4 18 2 4" xfId="3883"/>
    <cellStyle name="Normal 2 2 4 18 2 4 2" xfId="3884"/>
    <cellStyle name="Normal 2 2 4 18 2 4 2 2" xfId="31243"/>
    <cellStyle name="Normal 2 2 4 18 2 4 3" xfId="31244"/>
    <cellStyle name="Normal 2 2 4 18 2 5" xfId="3885"/>
    <cellStyle name="Normal 2 2 4 18 2 5 2" xfId="31245"/>
    <cellStyle name="Normal 2 2 4 18 2 6" xfId="3886"/>
    <cellStyle name="Normal 2 2 4 18 2 6 2" xfId="31246"/>
    <cellStyle name="Normal 2 2 4 18 2 7" xfId="31247"/>
    <cellStyle name="Normal 2 2 4 18 2 7 2" xfId="31248"/>
    <cellStyle name="Normal 2 2 4 18 2 8" xfId="31249"/>
    <cellStyle name="Normal 2 2 4 18 2 9" xfId="31250"/>
    <cellStyle name="Normal 2 2 4 18 3" xfId="3887"/>
    <cellStyle name="Normal 2 2 4 18 3 2" xfId="3888"/>
    <cellStyle name="Normal 2 2 4 18 3 2 2" xfId="3889"/>
    <cellStyle name="Normal 2 2 4 18 3 2 2 2" xfId="31251"/>
    <cellStyle name="Normal 2 2 4 18 3 2 3" xfId="3890"/>
    <cellStyle name="Normal 2 2 4 18 3 2 3 2" xfId="31252"/>
    <cellStyle name="Normal 2 2 4 18 3 2 4" xfId="31253"/>
    <cellStyle name="Normal 2 2 4 18 3 3" xfId="3891"/>
    <cellStyle name="Normal 2 2 4 18 3 3 2" xfId="31254"/>
    <cellStyle name="Normal 2 2 4 18 3 4" xfId="3892"/>
    <cellStyle name="Normal 2 2 4 18 3 4 2" xfId="31255"/>
    <cellStyle name="Normal 2 2 4 18 3 5" xfId="3893"/>
    <cellStyle name="Normal 2 2 4 18 3 5 2" xfId="31256"/>
    <cellStyle name="Normal 2 2 4 18 3 6" xfId="31257"/>
    <cellStyle name="Normal 2 2 4 18 3 6 2" xfId="31258"/>
    <cellStyle name="Normal 2 2 4 18 3 7" xfId="31259"/>
    <cellStyle name="Normal 2 2 4 18 4" xfId="3894"/>
    <cellStyle name="Normal 2 2 4 18 4 2" xfId="3895"/>
    <cellStyle name="Normal 2 2 4 18 4 2 2" xfId="31260"/>
    <cellStyle name="Normal 2 2 4 18 4 3" xfId="3896"/>
    <cellStyle name="Normal 2 2 4 18 4 3 2" xfId="31261"/>
    <cellStyle name="Normal 2 2 4 18 4 4" xfId="31262"/>
    <cellStyle name="Normal 2 2 4 18 5" xfId="3897"/>
    <cellStyle name="Normal 2 2 4 18 5 2" xfId="3898"/>
    <cellStyle name="Normal 2 2 4 18 5 2 2" xfId="31263"/>
    <cellStyle name="Normal 2 2 4 18 5 3" xfId="31264"/>
    <cellStyle name="Normal 2 2 4 18 6" xfId="3899"/>
    <cellStyle name="Normal 2 2 4 18 6 2" xfId="31265"/>
    <cellStyle name="Normal 2 2 4 18 7" xfId="3900"/>
    <cellStyle name="Normal 2 2 4 18 7 2" xfId="31266"/>
    <cellStyle name="Normal 2 2 4 18 8" xfId="31267"/>
    <cellStyle name="Normal 2 2 4 18 8 2" xfId="31268"/>
    <cellStyle name="Normal 2 2 4 18 9" xfId="31269"/>
    <cellStyle name="Normal 2 2 4 19" xfId="3901"/>
    <cellStyle name="Normal 2 2 4 19 10" xfId="31270"/>
    <cellStyle name="Normal 2 2 4 19 11" xfId="31271"/>
    <cellStyle name="Normal 2 2 4 19 2" xfId="3902"/>
    <cellStyle name="Normal 2 2 4 19 2 10" xfId="31272"/>
    <cellStyle name="Normal 2 2 4 19 2 2" xfId="3903"/>
    <cellStyle name="Normal 2 2 4 19 2 2 2" xfId="3904"/>
    <cellStyle name="Normal 2 2 4 19 2 2 2 2" xfId="3905"/>
    <cellStyle name="Normal 2 2 4 19 2 2 2 2 2" xfId="31273"/>
    <cellStyle name="Normal 2 2 4 19 2 2 2 3" xfId="3906"/>
    <cellStyle name="Normal 2 2 4 19 2 2 2 3 2" xfId="31274"/>
    <cellStyle name="Normal 2 2 4 19 2 2 2 4" xfId="31275"/>
    <cellStyle name="Normal 2 2 4 19 2 2 3" xfId="3907"/>
    <cellStyle name="Normal 2 2 4 19 2 2 3 2" xfId="31276"/>
    <cellStyle name="Normal 2 2 4 19 2 2 4" xfId="3908"/>
    <cellStyle name="Normal 2 2 4 19 2 2 4 2" xfId="31277"/>
    <cellStyle name="Normal 2 2 4 19 2 2 5" xfId="3909"/>
    <cellStyle name="Normal 2 2 4 19 2 2 5 2" xfId="31278"/>
    <cellStyle name="Normal 2 2 4 19 2 2 6" xfId="31279"/>
    <cellStyle name="Normal 2 2 4 19 2 2 6 2" xfId="31280"/>
    <cellStyle name="Normal 2 2 4 19 2 2 7" xfId="31281"/>
    <cellStyle name="Normal 2 2 4 19 2 3" xfId="3910"/>
    <cellStyle name="Normal 2 2 4 19 2 3 2" xfId="3911"/>
    <cellStyle name="Normal 2 2 4 19 2 3 2 2" xfId="31282"/>
    <cellStyle name="Normal 2 2 4 19 2 3 3" xfId="3912"/>
    <cellStyle name="Normal 2 2 4 19 2 3 3 2" xfId="31283"/>
    <cellStyle name="Normal 2 2 4 19 2 3 4" xfId="31284"/>
    <cellStyle name="Normal 2 2 4 19 2 4" xfId="3913"/>
    <cellStyle name="Normal 2 2 4 19 2 4 2" xfId="3914"/>
    <cellStyle name="Normal 2 2 4 19 2 4 2 2" xfId="31285"/>
    <cellStyle name="Normal 2 2 4 19 2 4 3" xfId="31286"/>
    <cellStyle name="Normal 2 2 4 19 2 5" xfId="3915"/>
    <cellStyle name="Normal 2 2 4 19 2 5 2" xfId="31287"/>
    <cellStyle name="Normal 2 2 4 19 2 6" xfId="3916"/>
    <cellStyle name="Normal 2 2 4 19 2 6 2" xfId="31288"/>
    <cellStyle name="Normal 2 2 4 19 2 7" xfId="31289"/>
    <cellStyle name="Normal 2 2 4 19 2 7 2" xfId="31290"/>
    <cellStyle name="Normal 2 2 4 19 2 8" xfId="31291"/>
    <cellStyle name="Normal 2 2 4 19 2 9" xfId="31292"/>
    <cellStyle name="Normal 2 2 4 19 3" xfId="3917"/>
    <cellStyle name="Normal 2 2 4 19 3 2" xfId="3918"/>
    <cellStyle name="Normal 2 2 4 19 3 2 2" xfId="3919"/>
    <cellStyle name="Normal 2 2 4 19 3 2 2 2" xfId="31293"/>
    <cellStyle name="Normal 2 2 4 19 3 2 3" xfId="3920"/>
    <cellStyle name="Normal 2 2 4 19 3 2 3 2" xfId="31294"/>
    <cellStyle name="Normal 2 2 4 19 3 2 4" xfId="31295"/>
    <cellStyle name="Normal 2 2 4 19 3 3" xfId="3921"/>
    <cellStyle name="Normal 2 2 4 19 3 3 2" xfId="31296"/>
    <cellStyle name="Normal 2 2 4 19 3 4" xfId="3922"/>
    <cellStyle name="Normal 2 2 4 19 3 4 2" xfId="31297"/>
    <cellStyle name="Normal 2 2 4 19 3 5" xfId="3923"/>
    <cellStyle name="Normal 2 2 4 19 3 5 2" xfId="31298"/>
    <cellStyle name="Normal 2 2 4 19 3 6" xfId="31299"/>
    <cellStyle name="Normal 2 2 4 19 3 6 2" xfId="31300"/>
    <cellStyle name="Normal 2 2 4 19 3 7" xfId="31301"/>
    <cellStyle name="Normal 2 2 4 19 4" xfId="3924"/>
    <cellStyle name="Normal 2 2 4 19 4 2" xfId="3925"/>
    <cellStyle name="Normal 2 2 4 19 4 2 2" xfId="31302"/>
    <cellStyle name="Normal 2 2 4 19 4 3" xfId="3926"/>
    <cellStyle name="Normal 2 2 4 19 4 3 2" xfId="31303"/>
    <cellStyle name="Normal 2 2 4 19 4 4" xfId="31304"/>
    <cellStyle name="Normal 2 2 4 19 5" xfId="3927"/>
    <cellStyle name="Normal 2 2 4 19 5 2" xfId="3928"/>
    <cellStyle name="Normal 2 2 4 19 5 2 2" xfId="31305"/>
    <cellStyle name="Normal 2 2 4 19 5 3" xfId="31306"/>
    <cellStyle name="Normal 2 2 4 19 6" xfId="3929"/>
    <cellStyle name="Normal 2 2 4 19 6 2" xfId="31307"/>
    <cellStyle name="Normal 2 2 4 19 7" xfId="3930"/>
    <cellStyle name="Normal 2 2 4 19 7 2" xfId="31308"/>
    <cellStyle name="Normal 2 2 4 19 8" xfId="31309"/>
    <cellStyle name="Normal 2 2 4 19 8 2" xfId="31310"/>
    <cellStyle name="Normal 2 2 4 19 9" xfId="31311"/>
    <cellStyle name="Normal 2 2 4 2" xfId="3931"/>
    <cellStyle name="Normal 2 2 4 2 10" xfId="31312"/>
    <cellStyle name="Normal 2 2 4 2 11" xfId="31313"/>
    <cellStyle name="Normal 2 2 4 2 2" xfId="3932"/>
    <cellStyle name="Normal 2 2 4 2 2 10" xfId="31314"/>
    <cellStyle name="Normal 2 2 4 2 2 2" xfId="3933"/>
    <cellStyle name="Normal 2 2 4 2 2 2 2" xfId="3934"/>
    <cellStyle name="Normal 2 2 4 2 2 2 2 2" xfId="3935"/>
    <cellStyle name="Normal 2 2 4 2 2 2 2 2 2" xfId="31315"/>
    <cellStyle name="Normal 2 2 4 2 2 2 2 3" xfId="3936"/>
    <cellStyle name="Normal 2 2 4 2 2 2 2 3 2" xfId="31316"/>
    <cellStyle name="Normal 2 2 4 2 2 2 2 4" xfId="31317"/>
    <cellStyle name="Normal 2 2 4 2 2 2 3" xfId="3937"/>
    <cellStyle name="Normal 2 2 4 2 2 2 3 2" xfId="31318"/>
    <cellStyle name="Normal 2 2 4 2 2 2 4" xfId="3938"/>
    <cellStyle name="Normal 2 2 4 2 2 2 4 2" xfId="31319"/>
    <cellStyle name="Normal 2 2 4 2 2 2 5" xfId="3939"/>
    <cellStyle name="Normal 2 2 4 2 2 2 5 2" xfId="31320"/>
    <cellStyle name="Normal 2 2 4 2 2 2 6" xfId="31321"/>
    <cellStyle name="Normal 2 2 4 2 2 2 6 2" xfId="31322"/>
    <cellStyle name="Normal 2 2 4 2 2 2 7" xfId="31323"/>
    <cellStyle name="Normal 2 2 4 2 2 3" xfId="3940"/>
    <cellStyle name="Normal 2 2 4 2 2 3 2" xfId="3941"/>
    <cellStyle name="Normal 2 2 4 2 2 3 2 2" xfId="31324"/>
    <cellStyle name="Normal 2 2 4 2 2 3 3" xfId="3942"/>
    <cellStyle name="Normal 2 2 4 2 2 3 3 2" xfId="31325"/>
    <cellStyle name="Normal 2 2 4 2 2 3 4" xfId="31326"/>
    <cellStyle name="Normal 2 2 4 2 2 4" xfId="3943"/>
    <cellStyle name="Normal 2 2 4 2 2 4 2" xfId="3944"/>
    <cellStyle name="Normal 2 2 4 2 2 4 2 2" xfId="31327"/>
    <cellStyle name="Normal 2 2 4 2 2 4 3" xfId="31328"/>
    <cellStyle name="Normal 2 2 4 2 2 5" xfId="3945"/>
    <cellStyle name="Normal 2 2 4 2 2 5 2" xfId="31329"/>
    <cellStyle name="Normal 2 2 4 2 2 6" xfId="3946"/>
    <cellStyle name="Normal 2 2 4 2 2 6 2" xfId="31330"/>
    <cellStyle name="Normal 2 2 4 2 2 7" xfId="31331"/>
    <cellStyle name="Normal 2 2 4 2 2 7 2" xfId="31332"/>
    <cellStyle name="Normal 2 2 4 2 2 8" xfId="31333"/>
    <cellStyle name="Normal 2 2 4 2 2 9" xfId="31334"/>
    <cellStyle name="Normal 2 2 4 2 3" xfId="3947"/>
    <cellStyle name="Normal 2 2 4 2 3 2" xfId="3948"/>
    <cellStyle name="Normal 2 2 4 2 3 2 2" xfId="3949"/>
    <cellStyle name="Normal 2 2 4 2 3 2 2 2" xfId="31335"/>
    <cellStyle name="Normal 2 2 4 2 3 2 3" xfId="3950"/>
    <cellStyle name="Normal 2 2 4 2 3 2 3 2" xfId="31336"/>
    <cellStyle name="Normal 2 2 4 2 3 2 4" xfId="31337"/>
    <cellStyle name="Normal 2 2 4 2 3 3" xfId="3951"/>
    <cellStyle name="Normal 2 2 4 2 3 3 2" xfId="31338"/>
    <cellStyle name="Normal 2 2 4 2 3 4" xfId="3952"/>
    <cellStyle name="Normal 2 2 4 2 3 4 2" xfId="31339"/>
    <cellStyle name="Normal 2 2 4 2 3 5" xfId="3953"/>
    <cellStyle name="Normal 2 2 4 2 3 5 2" xfId="31340"/>
    <cellStyle name="Normal 2 2 4 2 3 6" xfId="31341"/>
    <cellStyle name="Normal 2 2 4 2 3 6 2" xfId="31342"/>
    <cellStyle name="Normal 2 2 4 2 3 7" xfId="31343"/>
    <cellStyle name="Normal 2 2 4 2 4" xfId="3954"/>
    <cellStyle name="Normal 2 2 4 2 4 2" xfId="3955"/>
    <cellStyle name="Normal 2 2 4 2 4 2 2" xfId="31344"/>
    <cellStyle name="Normal 2 2 4 2 4 3" xfId="3956"/>
    <cellStyle name="Normal 2 2 4 2 4 3 2" xfId="31345"/>
    <cellStyle name="Normal 2 2 4 2 4 4" xfId="31346"/>
    <cellStyle name="Normal 2 2 4 2 5" xfId="3957"/>
    <cellStyle name="Normal 2 2 4 2 5 2" xfId="3958"/>
    <cellStyle name="Normal 2 2 4 2 5 2 2" xfId="31347"/>
    <cellStyle name="Normal 2 2 4 2 5 3" xfId="31348"/>
    <cellStyle name="Normal 2 2 4 2 6" xfId="3959"/>
    <cellStyle name="Normal 2 2 4 2 6 2" xfId="31349"/>
    <cellStyle name="Normal 2 2 4 2 7" xfId="3960"/>
    <cellStyle name="Normal 2 2 4 2 7 2" xfId="31350"/>
    <cellStyle name="Normal 2 2 4 2 8" xfId="31351"/>
    <cellStyle name="Normal 2 2 4 2 8 2" xfId="31352"/>
    <cellStyle name="Normal 2 2 4 2 9" xfId="31353"/>
    <cellStyle name="Normal 2 2 4 20" xfId="3961"/>
    <cellStyle name="Normal 2 2 4 20 10" xfId="31354"/>
    <cellStyle name="Normal 2 2 4 20 11" xfId="31355"/>
    <cellStyle name="Normal 2 2 4 20 2" xfId="3962"/>
    <cellStyle name="Normal 2 2 4 20 2 10" xfId="31356"/>
    <cellStyle name="Normal 2 2 4 20 2 2" xfId="3963"/>
    <cellStyle name="Normal 2 2 4 20 2 2 2" xfId="3964"/>
    <cellStyle name="Normal 2 2 4 20 2 2 2 2" xfId="3965"/>
    <cellStyle name="Normal 2 2 4 20 2 2 2 2 2" xfId="31357"/>
    <cellStyle name="Normal 2 2 4 20 2 2 2 3" xfId="3966"/>
    <cellStyle name="Normal 2 2 4 20 2 2 2 3 2" xfId="31358"/>
    <cellStyle name="Normal 2 2 4 20 2 2 2 4" xfId="31359"/>
    <cellStyle name="Normal 2 2 4 20 2 2 3" xfId="3967"/>
    <cellStyle name="Normal 2 2 4 20 2 2 3 2" xfId="31360"/>
    <cellStyle name="Normal 2 2 4 20 2 2 4" xfId="3968"/>
    <cellStyle name="Normal 2 2 4 20 2 2 4 2" xfId="31361"/>
    <cellStyle name="Normal 2 2 4 20 2 2 5" xfId="3969"/>
    <cellStyle name="Normal 2 2 4 20 2 2 5 2" xfId="31362"/>
    <cellStyle name="Normal 2 2 4 20 2 2 6" xfId="31363"/>
    <cellStyle name="Normal 2 2 4 20 2 2 6 2" xfId="31364"/>
    <cellStyle name="Normal 2 2 4 20 2 2 7" xfId="31365"/>
    <cellStyle name="Normal 2 2 4 20 2 3" xfId="3970"/>
    <cellStyle name="Normal 2 2 4 20 2 3 2" xfId="3971"/>
    <cellStyle name="Normal 2 2 4 20 2 3 2 2" xfId="31366"/>
    <cellStyle name="Normal 2 2 4 20 2 3 3" xfId="3972"/>
    <cellStyle name="Normal 2 2 4 20 2 3 3 2" xfId="31367"/>
    <cellStyle name="Normal 2 2 4 20 2 3 4" xfId="31368"/>
    <cellStyle name="Normal 2 2 4 20 2 4" xfId="3973"/>
    <cellStyle name="Normal 2 2 4 20 2 4 2" xfId="3974"/>
    <cellStyle name="Normal 2 2 4 20 2 4 2 2" xfId="31369"/>
    <cellStyle name="Normal 2 2 4 20 2 4 3" xfId="31370"/>
    <cellStyle name="Normal 2 2 4 20 2 5" xfId="3975"/>
    <cellStyle name="Normal 2 2 4 20 2 5 2" xfId="31371"/>
    <cellStyle name="Normal 2 2 4 20 2 6" xfId="3976"/>
    <cellStyle name="Normal 2 2 4 20 2 6 2" xfId="31372"/>
    <cellStyle name="Normal 2 2 4 20 2 7" xfId="31373"/>
    <cellStyle name="Normal 2 2 4 20 2 7 2" xfId="31374"/>
    <cellStyle name="Normal 2 2 4 20 2 8" xfId="31375"/>
    <cellStyle name="Normal 2 2 4 20 2 9" xfId="31376"/>
    <cellStyle name="Normal 2 2 4 20 3" xfId="3977"/>
    <cellStyle name="Normal 2 2 4 20 3 2" xfId="3978"/>
    <cellStyle name="Normal 2 2 4 20 3 2 2" xfId="3979"/>
    <cellStyle name="Normal 2 2 4 20 3 2 2 2" xfId="31377"/>
    <cellStyle name="Normal 2 2 4 20 3 2 3" xfId="3980"/>
    <cellStyle name="Normal 2 2 4 20 3 2 3 2" xfId="31378"/>
    <cellStyle name="Normal 2 2 4 20 3 2 4" xfId="31379"/>
    <cellStyle name="Normal 2 2 4 20 3 3" xfId="3981"/>
    <cellStyle name="Normal 2 2 4 20 3 3 2" xfId="31380"/>
    <cellStyle name="Normal 2 2 4 20 3 4" xfId="3982"/>
    <cellStyle name="Normal 2 2 4 20 3 4 2" xfId="31381"/>
    <cellStyle name="Normal 2 2 4 20 3 5" xfId="3983"/>
    <cellStyle name="Normal 2 2 4 20 3 5 2" xfId="31382"/>
    <cellStyle name="Normal 2 2 4 20 3 6" xfId="31383"/>
    <cellStyle name="Normal 2 2 4 20 3 6 2" xfId="31384"/>
    <cellStyle name="Normal 2 2 4 20 3 7" xfId="31385"/>
    <cellStyle name="Normal 2 2 4 20 4" xfId="3984"/>
    <cellStyle name="Normal 2 2 4 20 4 2" xfId="3985"/>
    <cellStyle name="Normal 2 2 4 20 4 2 2" xfId="31386"/>
    <cellStyle name="Normal 2 2 4 20 4 3" xfId="3986"/>
    <cellStyle name="Normal 2 2 4 20 4 3 2" xfId="31387"/>
    <cellStyle name="Normal 2 2 4 20 4 4" xfId="31388"/>
    <cellStyle name="Normal 2 2 4 20 5" xfId="3987"/>
    <cellStyle name="Normal 2 2 4 20 5 2" xfId="3988"/>
    <cellStyle name="Normal 2 2 4 20 5 2 2" xfId="31389"/>
    <cellStyle name="Normal 2 2 4 20 5 3" xfId="31390"/>
    <cellStyle name="Normal 2 2 4 20 6" xfId="3989"/>
    <cellStyle name="Normal 2 2 4 20 6 2" xfId="31391"/>
    <cellStyle name="Normal 2 2 4 20 7" xfId="3990"/>
    <cellStyle name="Normal 2 2 4 20 7 2" xfId="31392"/>
    <cellStyle name="Normal 2 2 4 20 8" xfId="31393"/>
    <cellStyle name="Normal 2 2 4 20 8 2" xfId="31394"/>
    <cellStyle name="Normal 2 2 4 20 9" xfId="31395"/>
    <cellStyle name="Normal 2 2 4 21" xfId="3991"/>
    <cellStyle name="Normal 2 2 4 21 10" xfId="31396"/>
    <cellStyle name="Normal 2 2 4 21 11" xfId="31397"/>
    <cellStyle name="Normal 2 2 4 21 2" xfId="3992"/>
    <cellStyle name="Normal 2 2 4 21 2 10" xfId="31398"/>
    <cellStyle name="Normal 2 2 4 21 2 2" xfId="3993"/>
    <cellStyle name="Normal 2 2 4 21 2 2 2" xfId="3994"/>
    <cellStyle name="Normal 2 2 4 21 2 2 2 2" xfId="3995"/>
    <cellStyle name="Normal 2 2 4 21 2 2 2 2 2" xfId="31399"/>
    <cellStyle name="Normal 2 2 4 21 2 2 2 3" xfId="3996"/>
    <cellStyle name="Normal 2 2 4 21 2 2 2 3 2" xfId="31400"/>
    <cellStyle name="Normal 2 2 4 21 2 2 2 4" xfId="31401"/>
    <cellStyle name="Normal 2 2 4 21 2 2 3" xfId="3997"/>
    <cellStyle name="Normal 2 2 4 21 2 2 3 2" xfId="31402"/>
    <cellStyle name="Normal 2 2 4 21 2 2 4" xfId="3998"/>
    <cellStyle name="Normal 2 2 4 21 2 2 4 2" xfId="31403"/>
    <cellStyle name="Normal 2 2 4 21 2 2 5" xfId="3999"/>
    <cellStyle name="Normal 2 2 4 21 2 2 5 2" xfId="31404"/>
    <cellStyle name="Normal 2 2 4 21 2 2 6" xfId="31405"/>
    <cellStyle name="Normal 2 2 4 21 2 2 6 2" xfId="31406"/>
    <cellStyle name="Normal 2 2 4 21 2 2 7" xfId="31407"/>
    <cellStyle name="Normal 2 2 4 21 2 3" xfId="4000"/>
    <cellStyle name="Normal 2 2 4 21 2 3 2" xfId="4001"/>
    <cellStyle name="Normal 2 2 4 21 2 3 2 2" xfId="31408"/>
    <cellStyle name="Normal 2 2 4 21 2 3 3" xfId="4002"/>
    <cellStyle name="Normal 2 2 4 21 2 3 3 2" xfId="31409"/>
    <cellStyle name="Normal 2 2 4 21 2 3 4" xfId="31410"/>
    <cellStyle name="Normal 2 2 4 21 2 4" xfId="4003"/>
    <cellStyle name="Normal 2 2 4 21 2 4 2" xfId="4004"/>
    <cellStyle name="Normal 2 2 4 21 2 4 2 2" xfId="31411"/>
    <cellStyle name="Normal 2 2 4 21 2 4 3" xfId="31412"/>
    <cellStyle name="Normal 2 2 4 21 2 5" xfId="4005"/>
    <cellStyle name="Normal 2 2 4 21 2 5 2" xfId="31413"/>
    <cellStyle name="Normal 2 2 4 21 2 6" xfId="4006"/>
    <cellStyle name="Normal 2 2 4 21 2 6 2" xfId="31414"/>
    <cellStyle name="Normal 2 2 4 21 2 7" xfId="31415"/>
    <cellStyle name="Normal 2 2 4 21 2 7 2" xfId="31416"/>
    <cellStyle name="Normal 2 2 4 21 2 8" xfId="31417"/>
    <cellStyle name="Normal 2 2 4 21 2 9" xfId="31418"/>
    <cellStyle name="Normal 2 2 4 21 3" xfId="4007"/>
    <cellStyle name="Normal 2 2 4 21 3 2" xfId="4008"/>
    <cellStyle name="Normal 2 2 4 21 3 2 2" xfId="4009"/>
    <cellStyle name="Normal 2 2 4 21 3 2 2 2" xfId="31419"/>
    <cellStyle name="Normal 2 2 4 21 3 2 3" xfId="4010"/>
    <cellStyle name="Normal 2 2 4 21 3 2 3 2" xfId="31420"/>
    <cellStyle name="Normal 2 2 4 21 3 2 4" xfId="31421"/>
    <cellStyle name="Normal 2 2 4 21 3 3" xfId="4011"/>
    <cellStyle name="Normal 2 2 4 21 3 3 2" xfId="31422"/>
    <cellStyle name="Normal 2 2 4 21 3 4" xfId="4012"/>
    <cellStyle name="Normal 2 2 4 21 3 4 2" xfId="31423"/>
    <cellStyle name="Normal 2 2 4 21 3 5" xfId="4013"/>
    <cellStyle name="Normal 2 2 4 21 3 5 2" xfId="31424"/>
    <cellStyle name="Normal 2 2 4 21 3 6" xfId="31425"/>
    <cellStyle name="Normal 2 2 4 21 3 6 2" xfId="31426"/>
    <cellStyle name="Normal 2 2 4 21 3 7" xfId="31427"/>
    <cellStyle name="Normal 2 2 4 21 4" xfId="4014"/>
    <cellStyle name="Normal 2 2 4 21 4 2" xfId="4015"/>
    <cellStyle name="Normal 2 2 4 21 4 2 2" xfId="31428"/>
    <cellStyle name="Normal 2 2 4 21 4 3" xfId="4016"/>
    <cellStyle name="Normal 2 2 4 21 4 3 2" xfId="31429"/>
    <cellStyle name="Normal 2 2 4 21 4 4" xfId="31430"/>
    <cellStyle name="Normal 2 2 4 21 5" xfId="4017"/>
    <cellStyle name="Normal 2 2 4 21 5 2" xfId="4018"/>
    <cellStyle name="Normal 2 2 4 21 5 2 2" xfId="31431"/>
    <cellStyle name="Normal 2 2 4 21 5 3" xfId="31432"/>
    <cellStyle name="Normal 2 2 4 21 6" xfId="4019"/>
    <cellStyle name="Normal 2 2 4 21 6 2" xfId="31433"/>
    <cellStyle name="Normal 2 2 4 21 7" xfId="4020"/>
    <cellStyle name="Normal 2 2 4 21 7 2" xfId="31434"/>
    <cellStyle name="Normal 2 2 4 21 8" xfId="31435"/>
    <cellStyle name="Normal 2 2 4 21 8 2" xfId="31436"/>
    <cellStyle name="Normal 2 2 4 21 9" xfId="31437"/>
    <cellStyle name="Normal 2 2 4 22" xfId="4021"/>
    <cellStyle name="Normal 2 2 4 22 10" xfId="31438"/>
    <cellStyle name="Normal 2 2 4 22 11" xfId="31439"/>
    <cellStyle name="Normal 2 2 4 22 2" xfId="4022"/>
    <cellStyle name="Normal 2 2 4 22 2 10" xfId="31440"/>
    <cellStyle name="Normal 2 2 4 22 2 2" xfId="4023"/>
    <cellStyle name="Normal 2 2 4 22 2 2 2" xfId="4024"/>
    <cellStyle name="Normal 2 2 4 22 2 2 2 2" xfId="4025"/>
    <cellStyle name="Normal 2 2 4 22 2 2 2 2 2" xfId="31441"/>
    <cellStyle name="Normal 2 2 4 22 2 2 2 3" xfId="4026"/>
    <cellStyle name="Normal 2 2 4 22 2 2 2 3 2" xfId="31442"/>
    <cellStyle name="Normal 2 2 4 22 2 2 2 4" xfId="31443"/>
    <cellStyle name="Normal 2 2 4 22 2 2 3" xfId="4027"/>
    <cellStyle name="Normal 2 2 4 22 2 2 3 2" xfId="31444"/>
    <cellStyle name="Normal 2 2 4 22 2 2 4" xfId="4028"/>
    <cellStyle name="Normal 2 2 4 22 2 2 4 2" xfId="31445"/>
    <cellStyle name="Normal 2 2 4 22 2 2 5" xfId="4029"/>
    <cellStyle name="Normal 2 2 4 22 2 2 5 2" xfId="31446"/>
    <cellStyle name="Normal 2 2 4 22 2 2 6" xfId="31447"/>
    <cellStyle name="Normal 2 2 4 22 2 2 6 2" xfId="31448"/>
    <cellStyle name="Normal 2 2 4 22 2 2 7" xfId="31449"/>
    <cellStyle name="Normal 2 2 4 22 2 3" xfId="4030"/>
    <cellStyle name="Normal 2 2 4 22 2 3 2" xfId="4031"/>
    <cellStyle name="Normal 2 2 4 22 2 3 2 2" xfId="31450"/>
    <cellStyle name="Normal 2 2 4 22 2 3 3" xfId="4032"/>
    <cellStyle name="Normal 2 2 4 22 2 3 3 2" xfId="31451"/>
    <cellStyle name="Normal 2 2 4 22 2 3 4" xfId="31452"/>
    <cellStyle name="Normal 2 2 4 22 2 4" xfId="4033"/>
    <cellStyle name="Normal 2 2 4 22 2 4 2" xfId="4034"/>
    <cellStyle name="Normal 2 2 4 22 2 4 2 2" xfId="31453"/>
    <cellStyle name="Normal 2 2 4 22 2 4 3" xfId="31454"/>
    <cellStyle name="Normal 2 2 4 22 2 5" xfId="4035"/>
    <cellStyle name="Normal 2 2 4 22 2 5 2" xfId="31455"/>
    <cellStyle name="Normal 2 2 4 22 2 6" xfId="4036"/>
    <cellStyle name="Normal 2 2 4 22 2 6 2" xfId="31456"/>
    <cellStyle name="Normal 2 2 4 22 2 7" xfId="31457"/>
    <cellStyle name="Normal 2 2 4 22 2 7 2" xfId="31458"/>
    <cellStyle name="Normal 2 2 4 22 2 8" xfId="31459"/>
    <cellStyle name="Normal 2 2 4 22 2 9" xfId="31460"/>
    <cellStyle name="Normal 2 2 4 22 3" xfId="4037"/>
    <cellStyle name="Normal 2 2 4 22 3 2" xfId="4038"/>
    <cellStyle name="Normal 2 2 4 22 3 2 2" xfId="4039"/>
    <cellStyle name="Normal 2 2 4 22 3 2 2 2" xfId="31461"/>
    <cellStyle name="Normal 2 2 4 22 3 2 3" xfId="4040"/>
    <cellStyle name="Normal 2 2 4 22 3 2 3 2" xfId="31462"/>
    <cellStyle name="Normal 2 2 4 22 3 2 4" xfId="31463"/>
    <cellStyle name="Normal 2 2 4 22 3 3" xfId="4041"/>
    <cellStyle name="Normal 2 2 4 22 3 3 2" xfId="31464"/>
    <cellStyle name="Normal 2 2 4 22 3 4" xfId="4042"/>
    <cellStyle name="Normal 2 2 4 22 3 4 2" xfId="31465"/>
    <cellStyle name="Normal 2 2 4 22 3 5" xfId="4043"/>
    <cellStyle name="Normal 2 2 4 22 3 5 2" xfId="31466"/>
    <cellStyle name="Normal 2 2 4 22 3 6" xfId="31467"/>
    <cellStyle name="Normal 2 2 4 22 3 6 2" xfId="31468"/>
    <cellStyle name="Normal 2 2 4 22 3 7" xfId="31469"/>
    <cellStyle name="Normal 2 2 4 22 4" xfId="4044"/>
    <cellStyle name="Normal 2 2 4 22 4 2" xfId="4045"/>
    <cellStyle name="Normal 2 2 4 22 4 2 2" xfId="31470"/>
    <cellStyle name="Normal 2 2 4 22 4 3" xfId="4046"/>
    <cellStyle name="Normal 2 2 4 22 4 3 2" xfId="31471"/>
    <cellStyle name="Normal 2 2 4 22 4 4" xfId="31472"/>
    <cellStyle name="Normal 2 2 4 22 5" xfId="4047"/>
    <cellStyle name="Normal 2 2 4 22 5 2" xfId="4048"/>
    <cellStyle name="Normal 2 2 4 22 5 2 2" xfId="31473"/>
    <cellStyle name="Normal 2 2 4 22 5 3" xfId="31474"/>
    <cellStyle name="Normal 2 2 4 22 6" xfId="4049"/>
    <cellStyle name="Normal 2 2 4 22 6 2" xfId="31475"/>
    <cellStyle name="Normal 2 2 4 22 7" xfId="4050"/>
    <cellStyle name="Normal 2 2 4 22 7 2" xfId="31476"/>
    <cellStyle name="Normal 2 2 4 22 8" xfId="31477"/>
    <cellStyle name="Normal 2 2 4 22 8 2" xfId="31478"/>
    <cellStyle name="Normal 2 2 4 22 9" xfId="31479"/>
    <cellStyle name="Normal 2 2 4 23" xfId="4051"/>
    <cellStyle name="Normal 2 2 4 23 10" xfId="31480"/>
    <cellStyle name="Normal 2 2 4 23 11" xfId="31481"/>
    <cellStyle name="Normal 2 2 4 23 2" xfId="4052"/>
    <cellStyle name="Normal 2 2 4 23 2 10" xfId="31482"/>
    <cellStyle name="Normal 2 2 4 23 2 2" xfId="4053"/>
    <cellStyle name="Normal 2 2 4 23 2 2 2" xfId="4054"/>
    <cellStyle name="Normal 2 2 4 23 2 2 2 2" xfId="4055"/>
    <cellStyle name="Normal 2 2 4 23 2 2 2 2 2" xfId="31483"/>
    <cellStyle name="Normal 2 2 4 23 2 2 2 3" xfId="4056"/>
    <cellStyle name="Normal 2 2 4 23 2 2 2 3 2" xfId="31484"/>
    <cellStyle name="Normal 2 2 4 23 2 2 2 4" xfId="31485"/>
    <cellStyle name="Normal 2 2 4 23 2 2 3" xfId="4057"/>
    <cellStyle name="Normal 2 2 4 23 2 2 3 2" xfId="31486"/>
    <cellStyle name="Normal 2 2 4 23 2 2 4" xfId="4058"/>
    <cellStyle name="Normal 2 2 4 23 2 2 4 2" xfId="31487"/>
    <cellStyle name="Normal 2 2 4 23 2 2 5" xfId="4059"/>
    <cellStyle name="Normal 2 2 4 23 2 2 5 2" xfId="31488"/>
    <cellStyle name="Normal 2 2 4 23 2 2 6" xfId="31489"/>
    <cellStyle name="Normal 2 2 4 23 2 2 6 2" xfId="31490"/>
    <cellStyle name="Normal 2 2 4 23 2 2 7" xfId="31491"/>
    <cellStyle name="Normal 2 2 4 23 2 3" xfId="4060"/>
    <cellStyle name="Normal 2 2 4 23 2 3 2" xfId="4061"/>
    <cellStyle name="Normal 2 2 4 23 2 3 2 2" xfId="31492"/>
    <cellStyle name="Normal 2 2 4 23 2 3 3" xfId="4062"/>
    <cellStyle name="Normal 2 2 4 23 2 3 3 2" xfId="31493"/>
    <cellStyle name="Normal 2 2 4 23 2 3 4" xfId="31494"/>
    <cellStyle name="Normal 2 2 4 23 2 4" xfId="4063"/>
    <cellStyle name="Normal 2 2 4 23 2 4 2" xfId="4064"/>
    <cellStyle name="Normal 2 2 4 23 2 4 2 2" xfId="31495"/>
    <cellStyle name="Normal 2 2 4 23 2 4 3" xfId="31496"/>
    <cellStyle name="Normal 2 2 4 23 2 5" xfId="4065"/>
    <cellStyle name="Normal 2 2 4 23 2 5 2" xfId="31497"/>
    <cellStyle name="Normal 2 2 4 23 2 6" xfId="4066"/>
    <cellStyle name="Normal 2 2 4 23 2 6 2" xfId="31498"/>
    <cellStyle name="Normal 2 2 4 23 2 7" xfId="31499"/>
    <cellStyle name="Normal 2 2 4 23 2 7 2" xfId="31500"/>
    <cellStyle name="Normal 2 2 4 23 2 8" xfId="31501"/>
    <cellStyle name="Normal 2 2 4 23 2 9" xfId="31502"/>
    <cellStyle name="Normal 2 2 4 23 3" xfId="4067"/>
    <cellStyle name="Normal 2 2 4 23 3 2" xfId="4068"/>
    <cellStyle name="Normal 2 2 4 23 3 2 2" xfId="4069"/>
    <cellStyle name="Normal 2 2 4 23 3 2 2 2" xfId="31503"/>
    <cellStyle name="Normal 2 2 4 23 3 2 3" xfId="4070"/>
    <cellStyle name="Normal 2 2 4 23 3 2 3 2" xfId="31504"/>
    <cellStyle name="Normal 2 2 4 23 3 2 4" xfId="31505"/>
    <cellStyle name="Normal 2 2 4 23 3 3" xfId="4071"/>
    <cellStyle name="Normal 2 2 4 23 3 3 2" xfId="31506"/>
    <cellStyle name="Normal 2 2 4 23 3 4" xfId="4072"/>
    <cellStyle name="Normal 2 2 4 23 3 4 2" xfId="31507"/>
    <cellStyle name="Normal 2 2 4 23 3 5" xfId="4073"/>
    <cellStyle name="Normal 2 2 4 23 3 5 2" xfId="31508"/>
    <cellStyle name="Normal 2 2 4 23 3 6" xfId="31509"/>
    <cellStyle name="Normal 2 2 4 23 3 6 2" xfId="31510"/>
    <cellStyle name="Normal 2 2 4 23 3 7" xfId="31511"/>
    <cellStyle name="Normal 2 2 4 23 4" xfId="4074"/>
    <cellStyle name="Normal 2 2 4 23 4 2" xfId="4075"/>
    <cellStyle name="Normal 2 2 4 23 4 2 2" xfId="31512"/>
    <cellStyle name="Normal 2 2 4 23 4 3" xfId="4076"/>
    <cellStyle name="Normal 2 2 4 23 4 3 2" xfId="31513"/>
    <cellStyle name="Normal 2 2 4 23 4 4" xfId="31514"/>
    <cellStyle name="Normal 2 2 4 23 5" xfId="4077"/>
    <cellStyle name="Normal 2 2 4 23 5 2" xfId="4078"/>
    <cellStyle name="Normal 2 2 4 23 5 2 2" xfId="31515"/>
    <cellStyle name="Normal 2 2 4 23 5 3" xfId="31516"/>
    <cellStyle name="Normal 2 2 4 23 6" xfId="4079"/>
    <cellStyle name="Normal 2 2 4 23 6 2" xfId="31517"/>
    <cellStyle name="Normal 2 2 4 23 7" xfId="4080"/>
    <cellStyle name="Normal 2 2 4 23 7 2" xfId="31518"/>
    <cellStyle name="Normal 2 2 4 23 8" xfId="31519"/>
    <cellStyle name="Normal 2 2 4 23 8 2" xfId="31520"/>
    <cellStyle name="Normal 2 2 4 23 9" xfId="31521"/>
    <cellStyle name="Normal 2 2 4 24" xfId="4081"/>
    <cellStyle name="Normal 2 2 4 24 10" xfId="31522"/>
    <cellStyle name="Normal 2 2 4 24 11" xfId="31523"/>
    <cellStyle name="Normal 2 2 4 24 2" xfId="4082"/>
    <cellStyle name="Normal 2 2 4 24 2 10" xfId="31524"/>
    <cellStyle name="Normal 2 2 4 24 2 2" xfId="4083"/>
    <cellStyle name="Normal 2 2 4 24 2 2 2" xfId="4084"/>
    <cellStyle name="Normal 2 2 4 24 2 2 2 2" xfId="4085"/>
    <cellStyle name="Normal 2 2 4 24 2 2 2 2 2" xfId="31525"/>
    <cellStyle name="Normal 2 2 4 24 2 2 2 3" xfId="4086"/>
    <cellStyle name="Normal 2 2 4 24 2 2 2 3 2" xfId="31526"/>
    <cellStyle name="Normal 2 2 4 24 2 2 2 4" xfId="31527"/>
    <cellStyle name="Normal 2 2 4 24 2 2 3" xfId="4087"/>
    <cellStyle name="Normal 2 2 4 24 2 2 3 2" xfId="31528"/>
    <cellStyle name="Normal 2 2 4 24 2 2 4" xfId="4088"/>
    <cellStyle name="Normal 2 2 4 24 2 2 4 2" xfId="31529"/>
    <cellStyle name="Normal 2 2 4 24 2 2 5" xfId="4089"/>
    <cellStyle name="Normal 2 2 4 24 2 2 5 2" xfId="31530"/>
    <cellStyle name="Normal 2 2 4 24 2 2 6" xfId="31531"/>
    <cellStyle name="Normal 2 2 4 24 2 2 6 2" xfId="31532"/>
    <cellStyle name="Normal 2 2 4 24 2 2 7" xfId="31533"/>
    <cellStyle name="Normal 2 2 4 24 2 3" xfId="4090"/>
    <cellStyle name="Normal 2 2 4 24 2 3 2" xfId="4091"/>
    <cellStyle name="Normal 2 2 4 24 2 3 2 2" xfId="31534"/>
    <cellStyle name="Normal 2 2 4 24 2 3 3" xfId="4092"/>
    <cellStyle name="Normal 2 2 4 24 2 3 3 2" xfId="31535"/>
    <cellStyle name="Normal 2 2 4 24 2 3 4" xfId="31536"/>
    <cellStyle name="Normal 2 2 4 24 2 4" xfId="4093"/>
    <cellStyle name="Normal 2 2 4 24 2 4 2" xfId="4094"/>
    <cellStyle name="Normal 2 2 4 24 2 4 2 2" xfId="31537"/>
    <cellStyle name="Normal 2 2 4 24 2 4 3" xfId="31538"/>
    <cellStyle name="Normal 2 2 4 24 2 5" xfId="4095"/>
    <cellStyle name="Normal 2 2 4 24 2 5 2" xfId="31539"/>
    <cellStyle name="Normal 2 2 4 24 2 6" xfId="4096"/>
    <cellStyle name="Normal 2 2 4 24 2 6 2" xfId="31540"/>
    <cellStyle name="Normal 2 2 4 24 2 7" xfId="31541"/>
    <cellStyle name="Normal 2 2 4 24 2 7 2" xfId="31542"/>
    <cellStyle name="Normal 2 2 4 24 2 8" xfId="31543"/>
    <cellStyle name="Normal 2 2 4 24 2 9" xfId="31544"/>
    <cellStyle name="Normal 2 2 4 24 3" xfId="4097"/>
    <cellStyle name="Normal 2 2 4 24 3 2" xfId="4098"/>
    <cellStyle name="Normal 2 2 4 24 3 2 2" xfId="4099"/>
    <cellStyle name="Normal 2 2 4 24 3 2 2 2" xfId="31545"/>
    <cellStyle name="Normal 2 2 4 24 3 2 3" xfId="4100"/>
    <cellStyle name="Normal 2 2 4 24 3 2 3 2" xfId="31546"/>
    <cellStyle name="Normal 2 2 4 24 3 2 4" xfId="31547"/>
    <cellStyle name="Normal 2 2 4 24 3 3" xfId="4101"/>
    <cellStyle name="Normal 2 2 4 24 3 3 2" xfId="31548"/>
    <cellStyle name="Normal 2 2 4 24 3 4" xfId="4102"/>
    <cellStyle name="Normal 2 2 4 24 3 4 2" xfId="31549"/>
    <cellStyle name="Normal 2 2 4 24 3 5" xfId="4103"/>
    <cellStyle name="Normal 2 2 4 24 3 5 2" xfId="31550"/>
    <cellStyle name="Normal 2 2 4 24 3 6" xfId="31551"/>
    <cellStyle name="Normal 2 2 4 24 3 6 2" xfId="31552"/>
    <cellStyle name="Normal 2 2 4 24 3 7" xfId="31553"/>
    <cellStyle name="Normal 2 2 4 24 4" xfId="4104"/>
    <cellStyle name="Normal 2 2 4 24 4 2" xfId="4105"/>
    <cellStyle name="Normal 2 2 4 24 4 2 2" xfId="31554"/>
    <cellStyle name="Normal 2 2 4 24 4 3" xfId="4106"/>
    <cellStyle name="Normal 2 2 4 24 4 3 2" xfId="31555"/>
    <cellStyle name="Normal 2 2 4 24 4 4" xfId="31556"/>
    <cellStyle name="Normal 2 2 4 24 5" xfId="4107"/>
    <cellStyle name="Normal 2 2 4 24 5 2" xfId="4108"/>
    <cellStyle name="Normal 2 2 4 24 5 2 2" xfId="31557"/>
    <cellStyle name="Normal 2 2 4 24 5 3" xfId="31558"/>
    <cellStyle name="Normal 2 2 4 24 6" xfId="4109"/>
    <cellStyle name="Normal 2 2 4 24 6 2" xfId="31559"/>
    <cellStyle name="Normal 2 2 4 24 7" xfId="4110"/>
    <cellStyle name="Normal 2 2 4 24 7 2" xfId="31560"/>
    <cellStyle name="Normal 2 2 4 24 8" xfId="31561"/>
    <cellStyle name="Normal 2 2 4 24 8 2" xfId="31562"/>
    <cellStyle name="Normal 2 2 4 24 9" xfId="31563"/>
    <cellStyle name="Normal 2 2 4 25" xfId="4111"/>
    <cellStyle name="Normal 2 2 4 25 10" xfId="31564"/>
    <cellStyle name="Normal 2 2 4 25 11" xfId="31565"/>
    <cellStyle name="Normal 2 2 4 25 2" xfId="4112"/>
    <cellStyle name="Normal 2 2 4 25 2 10" xfId="31566"/>
    <cellStyle name="Normal 2 2 4 25 2 2" xfId="4113"/>
    <cellStyle name="Normal 2 2 4 25 2 2 2" xfId="4114"/>
    <cellStyle name="Normal 2 2 4 25 2 2 2 2" xfId="4115"/>
    <cellStyle name="Normal 2 2 4 25 2 2 2 2 2" xfId="31567"/>
    <cellStyle name="Normal 2 2 4 25 2 2 2 3" xfId="4116"/>
    <cellStyle name="Normal 2 2 4 25 2 2 2 3 2" xfId="31568"/>
    <cellStyle name="Normal 2 2 4 25 2 2 2 4" xfId="31569"/>
    <cellStyle name="Normal 2 2 4 25 2 2 3" xfId="4117"/>
    <cellStyle name="Normal 2 2 4 25 2 2 3 2" xfId="31570"/>
    <cellStyle name="Normal 2 2 4 25 2 2 4" xfId="4118"/>
    <cellStyle name="Normal 2 2 4 25 2 2 4 2" xfId="31571"/>
    <cellStyle name="Normal 2 2 4 25 2 2 5" xfId="4119"/>
    <cellStyle name="Normal 2 2 4 25 2 2 5 2" xfId="31572"/>
    <cellStyle name="Normal 2 2 4 25 2 2 6" xfId="31573"/>
    <cellStyle name="Normal 2 2 4 25 2 2 6 2" xfId="31574"/>
    <cellStyle name="Normal 2 2 4 25 2 2 7" xfId="31575"/>
    <cellStyle name="Normal 2 2 4 25 2 3" xfId="4120"/>
    <cellStyle name="Normal 2 2 4 25 2 3 2" xfId="4121"/>
    <cellStyle name="Normal 2 2 4 25 2 3 2 2" xfId="31576"/>
    <cellStyle name="Normal 2 2 4 25 2 3 3" xfId="4122"/>
    <cellStyle name="Normal 2 2 4 25 2 3 3 2" xfId="31577"/>
    <cellStyle name="Normal 2 2 4 25 2 3 4" xfId="31578"/>
    <cellStyle name="Normal 2 2 4 25 2 4" xfId="4123"/>
    <cellStyle name="Normal 2 2 4 25 2 4 2" xfId="4124"/>
    <cellStyle name="Normal 2 2 4 25 2 4 2 2" xfId="31579"/>
    <cellStyle name="Normal 2 2 4 25 2 4 3" xfId="31580"/>
    <cellStyle name="Normal 2 2 4 25 2 5" xfId="4125"/>
    <cellStyle name="Normal 2 2 4 25 2 5 2" xfId="31581"/>
    <cellStyle name="Normal 2 2 4 25 2 6" xfId="4126"/>
    <cellStyle name="Normal 2 2 4 25 2 6 2" xfId="31582"/>
    <cellStyle name="Normal 2 2 4 25 2 7" xfId="31583"/>
    <cellStyle name="Normal 2 2 4 25 2 7 2" xfId="31584"/>
    <cellStyle name="Normal 2 2 4 25 2 8" xfId="31585"/>
    <cellStyle name="Normal 2 2 4 25 2 9" xfId="31586"/>
    <cellStyle name="Normal 2 2 4 25 3" xfId="4127"/>
    <cellStyle name="Normal 2 2 4 25 3 2" xfId="4128"/>
    <cellStyle name="Normal 2 2 4 25 3 2 2" xfId="4129"/>
    <cellStyle name="Normal 2 2 4 25 3 2 2 2" xfId="31587"/>
    <cellStyle name="Normal 2 2 4 25 3 2 3" xfId="4130"/>
    <cellStyle name="Normal 2 2 4 25 3 2 3 2" xfId="31588"/>
    <cellStyle name="Normal 2 2 4 25 3 2 4" xfId="31589"/>
    <cellStyle name="Normal 2 2 4 25 3 3" xfId="4131"/>
    <cellStyle name="Normal 2 2 4 25 3 3 2" xfId="31590"/>
    <cellStyle name="Normal 2 2 4 25 3 4" xfId="4132"/>
    <cellStyle name="Normal 2 2 4 25 3 4 2" xfId="31591"/>
    <cellStyle name="Normal 2 2 4 25 3 5" xfId="4133"/>
    <cellStyle name="Normal 2 2 4 25 3 5 2" xfId="31592"/>
    <cellStyle name="Normal 2 2 4 25 3 6" xfId="31593"/>
    <cellStyle name="Normal 2 2 4 25 3 6 2" xfId="31594"/>
    <cellStyle name="Normal 2 2 4 25 3 7" xfId="31595"/>
    <cellStyle name="Normal 2 2 4 25 4" xfId="4134"/>
    <cellStyle name="Normal 2 2 4 25 4 2" xfId="4135"/>
    <cellStyle name="Normal 2 2 4 25 4 2 2" xfId="31596"/>
    <cellStyle name="Normal 2 2 4 25 4 3" xfId="4136"/>
    <cellStyle name="Normal 2 2 4 25 4 3 2" xfId="31597"/>
    <cellStyle name="Normal 2 2 4 25 4 4" xfId="31598"/>
    <cellStyle name="Normal 2 2 4 25 5" xfId="4137"/>
    <cellStyle name="Normal 2 2 4 25 5 2" xfId="4138"/>
    <cellStyle name="Normal 2 2 4 25 5 2 2" xfId="31599"/>
    <cellStyle name="Normal 2 2 4 25 5 3" xfId="31600"/>
    <cellStyle name="Normal 2 2 4 25 6" xfId="4139"/>
    <cellStyle name="Normal 2 2 4 25 6 2" xfId="31601"/>
    <cellStyle name="Normal 2 2 4 25 7" xfId="4140"/>
    <cellStyle name="Normal 2 2 4 25 7 2" xfId="31602"/>
    <cellStyle name="Normal 2 2 4 25 8" xfId="31603"/>
    <cellStyle name="Normal 2 2 4 25 8 2" xfId="31604"/>
    <cellStyle name="Normal 2 2 4 25 9" xfId="31605"/>
    <cellStyle name="Normal 2 2 4 26" xfId="4141"/>
    <cellStyle name="Normal 2 2 4 26 10" xfId="31606"/>
    <cellStyle name="Normal 2 2 4 26 11" xfId="31607"/>
    <cellStyle name="Normal 2 2 4 26 2" xfId="4142"/>
    <cellStyle name="Normal 2 2 4 26 2 10" xfId="31608"/>
    <cellStyle name="Normal 2 2 4 26 2 2" xfId="4143"/>
    <cellStyle name="Normal 2 2 4 26 2 2 2" xfId="4144"/>
    <cellStyle name="Normal 2 2 4 26 2 2 2 2" xfId="4145"/>
    <cellStyle name="Normal 2 2 4 26 2 2 2 2 2" xfId="31609"/>
    <cellStyle name="Normal 2 2 4 26 2 2 2 3" xfId="4146"/>
    <cellStyle name="Normal 2 2 4 26 2 2 2 3 2" xfId="31610"/>
    <cellStyle name="Normal 2 2 4 26 2 2 2 4" xfId="31611"/>
    <cellStyle name="Normal 2 2 4 26 2 2 3" xfId="4147"/>
    <cellStyle name="Normal 2 2 4 26 2 2 3 2" xfId="31612"/>
    <cellStyle name="Normal 2 2 4 26 2 2 4" xfId="4148"/>
    <cellStyle name="Normal 2 2 4 26 2 2 4 2" xfId="31613"/>
    <cellStyle name="Normal 2 2 4 26 2 2 5" xfId="4149"/>
    <cellStyle name="Normal 2 2 4 26 2 2 5 2" xfId="31614"/>
    <cellStyle name="Normal 2 2 4 26 2 2 6" xfId="31615"/>
    <cellStyle name="Normal 2 2 4 26 2 2 6 2" xfId="31616"/>
    <cellStyle name="Normal 2 2 4 26 2 2 7" xfId="31617"/>
    <cellStyle name="Normal 2 2 4 26 2 3" xfId="4150"/>
    <cellStyle name="Normal 2 2 4 26 2 3 2" xfId="4151"/>
    <cellStyle name="Normal 2 2 4 26 2 3 2 2" xfId="31618"/>
    <cellStyle name="Normal 2 2 4 26 2 3 3" xfId="4152"/>
    <cellStyle name="Normal 2 2 4 26 2 3 3 2" xfId="31619"/>
    <cellStyle name="Normal 2 2 4 26 2 3 4" xfId="31620"/>
    <cellStyle name="Normal 2 2 4 26 2 4" xfId="4153"/>
    <cellStyle name="Normal 2 2 4 26 2 4 2" xfId="4154"/>
    <cellStyle name="Normal 2 2 4 26 2 4 2 2" xfId="31621"/>
    <cellStyle name="Normal 2 2 4 26 2 4 3" xfId="31622"/>
    <cellStyle name="Normal 2 2 4 26 2 5" xfId="4155"/>
    <cellStyle name="Normal 2 2 4 26 2 5 2" xfId="31623"/>
    <cellStyle name="Normal 2 2 4 26 2 6" xfId="4156"/>
    <cellStyle name="Normal 2 2 4 26 2 6 2" xfId="31624"/>
    <cellStyle name="Normal 2 2 4 26 2 7" xfId="31625"/>
    <cellStyle name="Normal 2 2 4 26 2 7 2" xfId="31626"/>
    <cellStyle name="Normal 2 2 4 26 2 8" xfId="31627"/>
    <cellStyle name="Normal 2 2 4 26 2 9" xfId="31628"/>
    <cellStyle name="Normal 2 2 4 26 3" xfId="4157"/>
    <cellStyle name="Normal 2 2 4 26 3 2" xfId="4158"/>
    <cellStyle name="Normal 2 2 4 26 3 2 2" xfId="4159"/>
    <cellStyle name="Normal 2 2 4 26 3 2 2 2" xfId="31629"/>
    <cellStyle name="Normal 2 2 4 26 3 2 3" xfId="4160"/>
    <cellStyle name="Normal 2 2 4 26 3 2 3 2" xfId="31630"/>
    <cellStyle name="Normal 2 2 4 26 3 2 4" xfId="31631"/>
    <cellStyle name="Normal 2 2 4 26 3 3" xfId="4161"/>
    <cellStyle name="Normal 2 2 4 26 3 3 2" xfId="31632"/>
    <cellStyle name="Normal 2 2 4 26 3 4" xfId="4162"/>
    <cellStyle name="Normal 2 2 4 26 3 4 2" xfId="31633"/>
    <cellStyle name="Normal 2 2 4 26 3 5" xfId="4163"/>
    <cellStyle name="Normal 2 2 4 26 3 5 2" xfId="31634"/>
    <cellStyle name="Normal 2 2 4 26 3 6" xfId="31635"/>
    <cellStyle name="Normal 2 2 4 26 3 6 2" xfId="31636"/>
    <cellStyle name="Normal 2 2 4 26 3 7" xfId="31637"/>
    <cellStyle name="Normal 2 2 4 26 4" xfId="4164"/>
    <cellStyle name="Normal 2 2 4 26 4 2" xfId="4165"/>
    <cellStyle name="Normal 2 2 4 26 4 2 2" xfId="31638"/>
    <cellStyle name="Normal 2 2 4 26 4 3" xfId="4166"/>
    <cellStyle name="Normal 2 2 4 26 4 3 2" xfId="31639"/>
    <cellStyle name="Normal 2 2 4 26 4 4" xfId="31640"/>
    <cellStyle name="Normal 2 2 4 26 5" xfId="4167"/>
    <cellStyle name="Normal 2 2 4 26 5 2" xfId="4168"/>
    <cellStyle name="Normal 2 2 4 26 5 2 2" xfId="31641"/>
    <cellStyle name="Normal 2 2 4 26 5 3" xfId="31642"/>
    <cellStyle name="Normal 2 2 4 26 6" xfId="4169"/>
    <cellStyle name="Normal 2 2 4 26 6 2" xfId="31643"/>
    <cellStyle name="Normal 2 2 4 26 7" xfId="4170"/>
    <cellStyle name="Normal 2 2 4 26 7 2" xfId="31644"/>
    <cellStyle name="Normal 2 2 4 26 8" xfId="31645"/>
    <cellStyle name="Normal 2 2 4 26 8 2" xfId="31646"/>
    <cellStyle name="Normal 2 2 4 26 9" xfId="31647"/>
    <cellStyle name="Normal 2 2 4 27" xfId="4171"/>
    <cellStyle name="Normal 2 2 4 27 10" xfId="31648"/>
    <cellStyle name="Normal 2 2 4 27 11" xfId="31649"/>
    <cellStyle name="Normal 2 2 4 27 2" xfId="4172"/>
    <cellStyle name="Normal 2 2 4 27 2 10" xfId="31650"/>
    <cellStyle name="Normal 2 2 4 27 2 2" xfId="4173"/>
    <cellStyle name="Normal 2 2 4 27 2 2 2" xfId="4174"/>
    <cellStyle name="Normal 2 2 4 27 2 2 2 2" xfId="4175"/>
    <cellStyle name="Normal 2 2 4 27 2 2 2 2 2" xfId="31651"/>
    <cellStyle name="Normal 2 2 4 27 2 2 2 3" xfId="4176"/>
    <cellStyle name="Normal 2 2 4 27 2 2 2 3 2" xfId="31652"/>
    <cellStyle name="Normal 2 2 4 27 2 2 2 4" xfId="31653"/>
    <cellStyle name="Normal 2 2 4 27 2 2 3" xfId="4177"/>
    <cellStyle name="Normal 2 2 4 27 2 2 3 2" xfId="31654"/>
    <cellStyle name="Normal 2 2 4 27 2 2 4" xfId="4178"/>
    <cellStyle name="Normal 2 2 4 27 2 2 4 2" xfId="31655"/>
    <cellStyle name="Normal 2 2 4 27 2 2 5" xfId="4179"/>
    <cellStyle name="Normal 2 2 4 27 2 2 5 2" xfId="31656"/>
    <cellStyle name="Normal 2 2 4 27 2 2 6" xfId="31657"/>
    <cellStyle name="Normal 2 2 4 27 2 2 6 2" xfId="31658"/>
    <cellStyle name="Normal 2 2 4 27 2 2 7" xfId="31659"/>
    <cellStyle name="Normal 2 2 4 27 2 3" xfId="4180"/>
    <cellStyle name="Normal 2 2 4 27 2 3 2" xfId="4181"/>
    <cellStyle name="Normal 2 2 4 27 2 3 2 2" xfId="31660"/>
    <cellStyle name="Normal 2 2 4 27 2 3 3" xfId="4182"/>
    <cellStyle name="Normal 2 2 4 27 2 3 3 2" xfId="31661"/>
    <cellStyle name="Normal 2 2 4 27 2 3 4" xfId="31662"/>
    <cellStyle name="Normal 2 2 4 27 2 4" xfId="4183"/>
    <cellStyle name="Normal 2 2 4 27 2 4 2" xfId="4184"/>
    <cellStyle name="Normal 2 2 4 27 2 4 2 2" xfId="31663"/>
    <cellStyle name="Normal 2 2 4 27 2 4 3" xfId="31664"/>
    <cellStyle name="Normal 2 2 4 27 2 5" xfId="4185"/>
    <cellStyle name="Normal 2 2 4 27 2 5 2" xfId="31665"/>
    <cellStyle name="Normal 2 2 4 27 2 6" xfId="4186"/>
    <cellStyle name="Normal 2 2 4 27 2 6 2" xfId="31666"/>
    <cellStyle name="Normal 2 2 4 27 2 7" xfId="31667"/>
    <cellStyle name="Normal 2 2 4 27 2 7 2" xfId="31668"/>
    <cellStyle name="Normal 2 2 4 27 2 8" xfId="31669"/>
    <cellStyle name="Normal 2 2 4 27 2 9" xfId="31670"/>
    <cellStyle name="Normal 2 2 4 27 3" xfId="4187"/>
    <cellStyle name="Normal 2 2 4 27 3 2" xfId="4188"/>
    <cellStyle name="Normal 2 2 4 27 3 2 2" xfId="4189"/>
    <cellStyle name="Normal 2 2 4 27 3 2 2 2" xfId="31671"/>
    <cellStyle name="Normal 2 2 4 27 3 2 3" xfId="4190"/>
    <cellStyle name="Normal 2 2 4 27 3 2 3 2" xfId="31672"/>
    <cellStyle name="Normal 2 2 4 27 3 2 4" xfId="31673"/>
    <cellStyle name="Normal 2 2 4 27 3 3" xfId="4191"/>
    <cellStyle name="Normal 2 2 4 27 3 3 2" xfId="31674"/>
    <cellStyle name="Normal 2 2 4 27 3 4" xfId="4192"/>
    <cellStyle name="Normal 2 2 4 27 3 4 2" xfId="31675"/>
    <cellStyle name="Normal 2 2 4 27 3 5" xfId="4193"/>
    <cellStyle name="Normal 2 2 4 27 3 5 2" xfId="31676"/>
    <cellStyle name="Normal 2 2 4 27 3 6" xfId="31677"/>
    <cellStyle name="Normal 2 2 4 27 3 6 2" xfId="31678"/>
    <cellStyle name="Normal 2 2 4 27 3 7" xfId="31679"/>
    <cellStyle name="Normal 2 2 4 27 4" xfId="4194"/>
    <cellStyle name="Normal 2 2 4 27 4 2" xfId="4195"/>
    <cellStyle name="Normal 2 2 4 27 4 2 2" xfId="31680"/>
    <cellStyle name="Normal 2 2 4 27 4 3" xfId="4196"/>
    <cellStyle name="Normal 2 2 4 27 4 3 2" xfId="31681"/>
    <cellStyle name="Normal 2 2 4 27 4 4" xfId="31682"/>
    <cellStyle name="Normal 2 2 4 27 5" xfId="4197"/>
    <cellStyle name="Normal 2 2 4 27 5 2" xfId="4198"/>
    <cellStyle name="Normal 2 2 4 27 5 2 2" xfId="31683"/>
    <cellStyle name="Normal 2 2 4 27 5 3" xfId="31684"/>
    <cellStyle name="Normal 2 2 4 27 6" xfId="4199"/>
    <cellStyle name="Normal 2 2 4 27 6 2" xfId="31685"/>
    <cellStyle name="Normal 2 2 4 27 7" xfId="4200"/>
    <cellStyle name="Normal 2 2 4 27 7 2" xfId="31686"/>
    <cellStyle name="Normal 2 2 4 27 8" xfId="31687"/>
    <cellStyle name="Normal 2 2 4 27 8 2" xfId="31688"/>
    <cellStyle name="Normal 2 2 4 27 9" xfId="31689"/>
    <cellStyle name="Normal 2 2 4 28" xfId="4201"/>
    <cellStyle name="Normal 2 2 4 28 10" xfId="31690"/>
    <cellStyle name="Normal 2 2 4 28 11" xfId="31691"/>
    <cellStyle name="Normal 2 2 4 28 2" xfId="4202"/>
    <cellStyle name="Normal 2 2 4 28 2 10" xfId="31692"/>
    <cellStyle name="Normal 2 2 4 28 2 2" xfId="4203"/>
    <cellStyle name="Normal 2 2 4 28 2 2 2" xfId="4204"/>
    <cellStyle name="Normal 2 2 4 28 2 2 2 2" xfId="4205"/>
    <cellStyle name="Normal 2 2 4 28 2 2 2 2 2" xfId="31693"/>
    <cellStyle name="Normal 2 2 4 28 2 2 2 3" xfId="4206"/>
    <cellStyle name="Normal 2 2 4 28 2 2 2 3 2" xfId="31694"/>
    <cellStyle name="Normal 2 2 4 28 2 2 2 4" xfId="31695"/>
    <cellStyle name="Normal 2 2 4 28 2 2 3" xfId="4207"/>
    <cellStyle name="Normal 2 2 4 28 2 2 3 2" xfId="31696"/>
    <cellStyle name="Normal 2 2 4 28 2 2 4" xfId="4208"/>
    <cellStyle name="Normal 2 2 4 28 2 2 4 2" xfId="31697"/>
    <cellStyle name="Normal 2 2 4 28 2 2 5" xfId="4209"/>
    <cellStyle name="Normal 2 2 4 28 2 2 5 2" xfId="31698"/>
    <cellStyle name="Normal 2 2 4 28 2 2 6" xfId="31699"/>
    <cellStyle name="Normal 2 2 4 28 2 2 6 2" xfId="31700"/>
    <cellStyle name="Normal 2 2 4 28 2 2 7" xfId="31701"/>
    <cellStyle name="Normal 2 2 4 28 2 3" xfId="4210"/>
    <cellStyle name="Normal 2 2 4 28 2 3 2" xfId="4211"/>
    <cellStyle name="Normal 2 2 4 28 2 3 2 2" xfId="31702"/>
    <cellStyle name="Normal 2 2 4 28 2 3 3" xfId="4212"/>
    <cellStyle name="Normal 2 2 4 28 2 3 3 2" xfId="31703"/>
    <cellStyle name="Normal 2 2 4 28 2 3 4" xfId="31704"/>
    <cellStyle name="Normal 2 2 4 28 2 4" xfId="4213"/>
    <cellStyle name="Normal 2 2 4 28 2 4 2" xfId="4214"/>
    <cellStyle name="Normal 2 2 4 28 2 4 2 2" xfId="31705"/>
    <cellStyle name="Normal 2 2 4 28 2 4 3" xfId="31706"/>
    <cellStyle name="Normal 2 2 4 28 2 5" xfId="4215"/>
    <cellStyle name="Normal 2 2 4 28 2 5 2" xfId="31707"/>
    <cellStyle name="Normal 2 2 4 28 2 6" xfId="4216"/>
    <cellStyle name="Normal 2 2 4 28 2 6 2" xfId="31708"/>
    <cellStyle name="Normal 2 2 4 28 2 7" xfId="31709"/>
    <cellStyle name="Normal 2 2 4 28 2 7 2" xfId="31710"/>
    <cellStyle name="Normal 2 2 4 28 2 8" xfId="31711"/>
    <cellStyle name="Normal 2 2 4 28 2 9" xfId="31712"/>
    <cellStyle name="Normal 2 2 4 28 3" xfId="4217"/>
    <cellStyle name="Normal 2 2 4 28 3 2" xfId="4218"/>
    <cellStyle name="Normal 2 2 4 28 3 2 2" xfId="4219"/>
    <cellStyle name="Normal 2 2 4 28 3 2 2 2" xfId="31713"/>
    <cellStyle name="Normal 2 2 4 28 3 2 3" xfId="4220"/>
    <cellStyle name="Normal 2 2 4 28 3 2 3 2" xfId="31714"/>
    <cellStyle name="Normal 2 2 4 28 3 2 4" xfId="31715"/>
    <cellStyle name="Normal 2 2 4 28 3 3" xfId="4221"/>
    <cellStyle name="Normal 2 2 4 28 3 3 2" xfId="31716"/>
    <cellStyle name="Normal 2 2 4 28 3 4" xfId="4222"/>
    <cellStyle name="Normal 2 2 4 28 3 4 2" xfId="31717"/>
    <cellStyle name="Normal 2 2 4 28 3 5" xfId="4223"/>
    <cellStyle name="Normal 2 2 4 28 3 5 2" xfId="31718"/>
    <cellStyle name="Normal 2 2 4 28 3 6" xfId="31719"/>
    <cellStyle name="Normal 2 2 4 28 3 6 2" xfId="31720"/>
    <cellStyle name="Normal 2 2 4 28 3 7" xfId="31721"/>
    <cellStyle name="Normal 2 2 4 28 4" xfId="4224"/>
    <cellStyle name="Normal 2 2 4 28 4 2" xfId="4225"/>
    <cellStyle name="Normal 2 2 4 28 4 2 2" xfId="31722"/>
    <cellStyle name="Normal 2 2 4 28 4 3" xfId="4226"/>
    <cellStyle name="Normal 2 2 4 28 4 3 2" xfId="31723"/>
    <cellStyle name="Normal 2 2 4 28 4 4" xfId="31724"/>
    <cellStyle name="Normal 2 2 4 28 5" xfId="4227"/>
    <cellStyle name="Normal 2 2 4 28 5 2" xfId="4228"/>
    <cellStyle name="Normal 2 2 4 28 5 2 2" xfId="31725"/>
    <cellStyle name="Normal 2 2 4 28 5 3" xfId="31726"/>
    <cellStyle name="Normal 2 2 4 28 6" xfId="4229"/>
    <cellStyle name="Normal 2 2 4 28 6 2" xfId="31727"/>
    <cellStyle name="Normal 2 2 4 28 7" xfId="4230"/>
    <cellStyle name="Normal 2 2 4 28 7 2" xfId="31728"/>
    <cellStyle name="Normal 2 2 4 28 8" xfId="31729"/>
    <cellStyle name="Normal 2 2 4 28 8 2" xfId="31730"/>
    <cellStyle name="Normal 2 2 4 28 9" xfId="31731"/>
    <cellStyle name="Normal 2 2 4 29" xfId="4231"/>
    <cellStyle name="Normal 2 2 4 29 10" xfId="31732"/>
    <cellStyle name="Normal 2 2 4 29 11" xfId="31733"/>
    <cellStyle name="Normal 2 2 4 29 2" xfId="4232"/>
    <cellStyle name="Normal 2 2 4 29 2 10" xfId="31734"/>
    <cellStyle name="Normal 2 2 4 29 2 2" xfId="4233"/>
    <cellStyle name="Normal 2 2 4 29 2 2 2" xfId="4234"/>
    <cellStyle name="Normal 2 2 4 29 2 2 2 2" xfId="4235"/>
    <cellStyle name="Normal 2 2 4 29 2 2 2 2 2" xfId="31735"/>
    <cellStyle name="Normal 2 2 4 29 2 2 2 3" xfId="4236"/>
    <cellStyle name="Normal 2 2 4 29 2 2 2 3 2" xfId="31736"/>
    <cellStyle name="Normal 2 2 4 29 2 2 2 4" xfId="31737"/>
    <cellStyle name="Normal 2 2 4 29 2 2 3" xfId="4237"/>
    <cellStyle name="Normal 2 2 4 29 2 2 3 2" xfId="31738"/>
    <cellStyle name="Normal 2 2 4 29 2 2 4" xfId="4238"/>
    <cellStyle name="Normal 2 2 4 29 2 2 4 2" xfId="31739"/>
    <cellStyle name="Normal 2 2 4 29 2 2 5" xfId="4239"/>
    <cellStyle name="Normal 2 2 4 29 2 2 5 2" xfId="31740"/>
    <cellStyle name="Normal 2 2 4 29 2 2 6" xfId="31741"/>
    <cellStyle name="Normal 2 2 4 29 2 2 6 2" xfId="31742"/>
    <cellStyle name="Normal 2 2 4 29 2 2 7" xfId="31743"/>
    <cellStyle name="Normal 2 2 4 29 2 3" xfId="4240"/>
    <cellStyle name="Normal 2 2 4 29 2 3 2" xfId="4241"/>
    <cellStyle name="Normal 2 2 4 29 2 3 2 2" xfId="31744"/>
    <cellStyle name="Normal 2 2 4 29 2 3 3" xfId="4242"/>
    <cellStyle name="Normal 2 2 4 29 2 3 3 2" xfId="31745"/>
    <cellStyle name="Normal 2 2 4 29 2 3 4" xfId="31746"/>
    <cellStyle name="Normal 2 2 4 29 2 4" xfId="4243"/>
    <cellStyle name="Normal 2 2 4 29 2 4 2" xfId="4244"/>
    <cellStyle name="Normal 2 2 4 29 2 4 2 2" xfId="31747"/>
    <cellStyle name="Normal 2 2 4 29 2 4 3" xfId="31748"/>
    <cellStyle name="Normal 2 2 4 29 2 5" xfId="4245"/>
    <cellStyle name="Normal 2 2 4 29 2 5 2" xfId="31749"/>
    <cellStyle name="Normal 2 2 4 29 2 6" xfId="4246"/>
    <cellStyle name="Normal 2 2 4 29 2 6 2" xfId="31750"/>
    <cellStyle name="Normal 2 2 4 29 2 7" xfId="31751"/>
    <cellStyle name="Normal 2 2 4 29 2 7 2" xfId="31752"/>
    <cellStyle name="Normal 2 2 4 29 2 8" xfId="31753"/>
    <cellStyle name="Normal 2 2 4 29 2 9" xfId="31754"/>
    <cellStyle name="Normal 2 2 4 29 3" xfId="4247"/>
    <cellStyle name="Normal 2 2 4 29 3 2" xfId="4248"/>
    <cellStyle name="Normal 2 2 4 29 3 2 2" xfId="4249"/>
    <cellStyle name="Normal 2 2 4 29 3 2 2 2" xfId="31755"/>
    <cellStyle name="Normal 2 2 4 29 3 2 3" xfId="4250"/>
    <cellStyle name="Normal 2 2 4 29 3 2 3 2" xfId="31756"/>
    <cellStyle name="Normal 2 2 4 29 3 2 4" xfId="31757"/>
    <cellStyle name="Normal 2 2 4 29 3 3" xfId="4251"/>
    <cellStyle name="Normal 2 2 4 29 3 3 2" xfId="31758"/>
    <cellStyle name="Normal 2 2 4 29 3 4" xfId="4252"/>
    <cellStyle name="Normal 2 2 4 29 3 4 2" xfId="31759"/>
    <cellStyle name="Normal 2 2 4 29 3 5" xfId="4253"/>
    <cellStyle name="Normal 2 2 4 29 3 5 2" xfId="31760"/>
    <cellStyle name="Normal 2 2 4 29 3 6" xfId="31761"/>
    <cellStyle name="Normal 2 2 4 29 3 6 2" xfId="31762"/>
    <cellStyle name="Normal 2 2 4 29 3 7" xfId="31763"/>
    <cellStyle name="Normal 2 2 4 29 4" xfId="4254"/>
    <cellStyle name="Normal 2 2 4 29 4 2" xfId="4255"/>
    <cellStyle name="Normal 2 2 4 29 4 2 2" xfId="31764"/>
    <cellStyle name="Normal 2 2 4 29 4 3" xfId="4256"/>
    <cellStyle name="Normal 2 2 4 29 4 3 2" xfId="31765"/>
    <cellStyle name="Normal 2 2 4 29 4 4" xfId="31766"/>
    <cellStyle name="Normal 2 2 4 29 5" xfId="4257"/>
    <cellStyle name="Normal 2 2 4 29 5 2" xfId="4258"/>
    <cellStyle name="Normal 2 2 4 29 5 2 2" xfId="31767"/>
    <cellStyle name="Normal 2 2 4 29 5 3" xfId="31768"/>
    <cellStyle name="Normal 2 2 4 29 6" xfId="4259"/>
    <cellStyle name="Normal 2 2 4 29 6 2" xfId="31769"/>
    <cellStyle name="Normal 2 2 4 29 7" xfId="4260"/>
    <cellStyle name="Normal 2 2 4 29 7 2" xfId="31770"/>
    <cellStyle name="Normal 2 2 4 29 8" xfId="31771"/>
    <cellStyle name="Normal 2 2 4 29 8 2" xfId="31772"/>
    <cellStyle name="Normal 2 2 4 29 9" xfId="31773"/>
    <cellStyle name="Normal 2 2 4 3" xfId="4261"/>
    <cellStyle name="Normal 2 2 4 3 10" xfId="31774"/>
    <cellStyle name="Normal 2 2 4 3 11" xfId="31775"/>
    <cellStyle name="Normal 2 2 4 3 2" xfId="4262"/>
    <cellStyle name="Normal 2 2 4 3 2 10" xfId="31776"/>
    <cellStyle name="Normal 2 2 4 3 2 2" xfId="4263"/>
    <cellStyle name="Normal 2 2 4 3 2 2 2" xfId="4264"/>
    <cellStyle name="Normal 2 2 4 3 2 2 2 2" xfId="4265"/>
    <cellStyle name="Normal 2 2 4 3 2 2 2 2 2" xfId="31777"/>
    <cellStyle name="Normal 2 2 4 3 2 2 2 3" xfId="4266"/>
    <cellStyle name="Normal 2 2 4 3 2 2 2 3 2" xfId="31778"/>
    <cellStyle name="Normal 2 2 4 3 2 2 2 4" xfId="31779"/>
    <cellStyle name="Normal 2 2 4 3 2 2 3" xfId="4267"/>
    <cellStyle name="Normal 2 2 4 3 2 2 3 2" xfId="31780"/>
    <cellStyle name="Normal 2 2 4 3 2 2 4" xfId="4268"/>
    <cellStyle name="Normal 2 2 4 3 2 2 4 2" xfId="31781"/>
    <cellStyle name="Normal 2 2 4 3 2 2 5" xfId="4269"/>
    <cellStyle name="Normal 2 2 4 3 2 2 5 2" xfId="31782"/>
    <cellStyle name="Normal 2 2 4 3 2 2 6" xfId="31783"/>
    <cellStyle name="Normal 2 2 4 3 2 2 6 2" xfId="31784"/>
    <cellStyle name="Normal 2 2 4 3 2 2 7" xfId="31785"/>
    <cellStyle name="Normal 2 2 4 3 2 3" xfId="4270"/>
    <cellStyle name="Normal 2 2 4 3 2 3 2" xfId="4271"/>
    <cellStyle name="Normal 2 2 4 3 2 3 2 2" xfId="31786"/>
    <cellStyle name="Normal 2 2 4 3 2 3 3" xfId="4272"/>
    <cellStyle name="Normal 2 2 4 3 2 3 3 2" xfId="31787"/>
    <cellStyle name="Normal 2 2 4 3 2 3 4" xfId="31788"/>
    <cellStyle name="Normal 2 2 4 3 2 4" xfId="4273"/>
    <cellStyle name="Normal 2 2 4 3 2 4 2" xfId="4274"/>
    <cellStyle name="Normal 2 2 4 3 2 4 2 2" xfId="31789"/>
    <cellStyle name="Normal 2 2 4 3 2 4 3" xfId="31790"/>
    <cellStyle name="Normal 2 2 4 3 2 5" xfId="4275"/>
    <cellStyle name="Normal 2 2 4 3 2 5 2" xfId="31791"/>
    <cellStyle name="Normal 2 2 4 3 2 6" xfId="4276"/>
    <cellStyle name="Normal 2 2 4 3 2 6 2" xfId="31792"/>
    <cellStyle name="Normal 2 2 4 3 2 7" xfId="31793"/>
    <cellStyle name="Normal 2 2 4 3 2 7 2" xfId="31794"/>
    <cellStyle name="Normal 2 2 4 3 2 8" xfId="31795"/>
    <cellStyle name="Normal 2 2 4 3 2 9" xfId="31796"/>
    <cellStyle name="Normal 2 2 4 3 3" xfId="4277"/>
    <cellStyle name="Normal 2 2 4 3 3 2" xfId="4278"/>
    <cellStyle name="Normal 2 2 4 3 3 2 2" xfId="4279"/>
    <cellStyle name="Normal 2 2 4 3 3 2 2 2" xfId="31797"/>
    <cellStyle name="Normal 2 2 4 3 3 2 3" xfId="4280"/>
    <cellStyle name="Normal 2 2 4 3 3 2 3 2" xfId="31798"/>
    <cellStyle name="Normal 2 2 4 3 3 2 4" xfId="31799"/>
    <cellStyle name="Normal 2 2 4 3 3 3" xfId="4281"/>
    <cellStyle name="Normal 2 2 4 3 3 3 2" xfId="31800"/>
    <cellStyle name="Normal 2 2 4 3 3 4" xfId="4282"/>
    <cellStyle name="Normal 2 2 4 3 3 4 2" xfId="31801"/>
    <cellStyle name="Normal 2 2 4 3 3 5" xfId="4283"/>
    <cellStyle name="Normal 2 2 4 3 3 5 2" xfId="31802"/>
    <cellStyle name="Normal 2 2 4 3 3 6" xfId="31803"/>
    <cellStyle name="Normal 2 2 4 3 3 6 2" xfId="31804"/>
    <cellStyle name="Normal 2 2 4 3 3 7" xfId="31805"/>
    <cellStyle name="Normal 2 2 4 3 4" xfId="4284"/>
    <cellStyle name="Normal 2 2 4 3 4 2" xfId="4285"/>
    <cellStyle name="Normal 2 2 4 3 4 2 2" xfId="31806"/>
    <cellStyle name="Normal 2 2 4 3 4 3" xfId="4286"/>
    <cellStyle name="Normal 2 2 4 3 4 3 2" xfId="31807"/>
    <cellStyle name="Normal 2 2 4 3 4 4" xfId="31808"/>
    <cellStyle name="Normal 2 2 4 3 5" xfId="4287"/>
    <cellStyle name="Normal 2 2 4 3 5 2" xfId="4288"/>
    <cellStyle name="Normal 2 2 4 3 5 2 2" xfId="31809"/>
    <cellStyle name="Normal 2 2 4 3 5 3" xfId="31810"/>
    <cellStyle name="Normal 2 2 4 3 6" xfId="4289"/>
    <cellStyle name="Normal 2 2 4 3 6 2" xfId="31811"/>
    <cellStyle name="Normal 2 2 4 3 7" xfId="4290"/>
    <cellStyle name="Normal 2 2 4 3 7 2" xfId="31812"/>
    <cellStyle name="Normal 2 2 4 3 8" xfId="31813"/>
    <cellStyle name="Normal 2 2 4 3 8 2" xfId="31814"/>
    <cellStyle name="Normal 2 2 4 3 9" xfId="31815"/>
    <cellStyle name="Normal 2 2 4 30" xfId="4291"/>
    <cellStyle name="Normal 2 2 4 30 10" xfId="31816"/>
    <cellStyle name="Normal 2 2 4 30 11" xfId="31817"/>
    <cellStyle name="Normal 2 2 4 30 2" xfId="4292"/>
    <cellStyle name="Normal 2 2 4 30 2 10" xfId="31818"/>
    <cellStyle name="Normal 2 2 4 30 2 2" xfId="4293"/>
    <cellStyle name="Normal 2 2 4 30 2 2 2" xfId="4294"/>
    <cellStyle name="Normal 2 2 4 30 2 2 2 2" xfId="4295"/>
    <cellStyle name="Normal 2 2 4 30 2 2 2 2 2" xfId="31819"/>
    <cellStyle name="Normal 2 2 4 30 2 2 2 3" xfId="4296"/>
    <cellStyle name="Normal 2 2 4 30 2 2 2 3 2" xfId="31820"/>
    <cellStyle name="Normal 2 2 4 30 2 2 2 4" xfId="31821"/>
    <cellStyle name="Normal 2 2 4 30 2 2 3" xfId="4297"/>
    <cellStyle name="Normal 2 2 4 30 2 2 3 2" xfId="31822"/>
    <cellStyle name="Normal 2 2 4 30 2 2 4" xfId="4298"/>
    <cellStyle name="Normal 2 2 4 30 2 2 4 2" xfId="31823"/>
    <cellStyle name="Normal 2 2 4 30 2 2 5" xfId="4299"/>
    <cellStyle name="Normal 2 2 4 30 2 2 5 2" xfId="31824"/>
    <cellStyle name="Normal 2 2 4 30 2 2 6" xfId="31825"/>
    <cellStyle name="Normal 2 2 4 30 2 2 6 2" xfId="31826"/>
    <cellStyle name="Normal 2 2 4 30 2 2 7" xfId="31827"/>
    <cellStyle name="Normal 2 2 4 30 2 3" xfId="4300"/>
    <cellStyle name="Normal 2 2 4 30 2 3 2" xfId="4301"/>
    <cellStyle name="Normal 2 2 4 30 2 3 2 2" xfId="31828"/>
    <cellStyle name="Normal 2 2 4 30 2 3 3" xfId="4302"/>
    <cellStyle name="Normal 2 2 4 30 2 3 3 2" xfId="31829"/>
    <cellStyle name="Normal 2 2 4 30 2 3 4" xfId="31830"/>
    <cellStyle name="Normal 2 2 4 30 2 4" xfId="4303"/>
    <cellStyle name="Normal 2 2 4 30 2 4 2" xfId="4304"/>
    <cellStyle name="Normal 2 2 4 30 2 4 2 2" xfId="31831"/>
    <cellStyle name="Normal 2 2 4 30 2 4 3" xfId="31832"/>
    <cellStyle name="Normal 2 2 4 30 2 5" xfId="4305"/>
    <cellStyle name="Normal 2 2 4 30 2 5 2" xfId="31833"/>
    <cellStyle name="Normal 2 2 4 30 2 6" xfId="4306"/>
    <cellStyle name="Normal 2 2 4 30 2 6 2" xfId="31834"/>
    <cellStyle name="Normal 2 2 4 30 2 7" xfId="31835"/>
    <cellStyle name="Normal 2 2 4 30 2 7 2" xfId="31836"/>
    <cellStyle name="Normal 2 2 4 30 2 8" xfId="31837"/>
    <cellStyle name="Normal 2 2 4 30 2 9" xfId="31838"/>
    <cellStyle name="Normal 2 2 4 30 3" xfId="4307"/>
    <cellStyle name="Normal 2 2 4 30 3 2" xfId="4308"/>
    <cellStyle name="Normal 2 2 4 30 3 2 2" xfId="4309"/>
    <cellStyle name="Normal 2 2 4 30 3 2 2 2" xfId="31839"/>
    <cellStyle name="Normal 2 2 4 30 3 2 3" xfId="4310"/>
    <cellStyle name="Normal 2 2 4 30 3 2 3 2" xfId="31840"/>
    <cellStyle name="Normal 2 2 4 30 3 2 4" xfId="31841"/>
    <cellStyle name="Normal 2 2 4 30 3 3" xfId="4311"/>
    <cellStyle name="Normal 2 2 4 30 3 3 2" xfId="31842"/>
    <cellStyle name="Normal 2 2 4 30 3 4" xfId="4312"/>
    <cellStyle name="Normal 2 2 4 30 3 4 2" xfId="31843"/>
    <cellStyle name="Normal 2 2 4 30 3 5" xfId="4313"/>
    <cellStyle name="Normal 2 2 4 30 3 5 2" xfId="31844"/>
    <cellStyle name="Normal 2 2 4 30 3 6" xfId="31845"/>
    <cellStyle name="Normal 2 2 4 30 3 6 2" xfId="31846"/>
    <cellStyle name="Normal 2 2 4 30 3 7" xfId="31847"/>
    <cellStyle name="Normal 2 2 4 30 4" xfId="4314"/>
    <cellStyle name="Normal 2 2 4 30 4 2" xfId="4315"/>
    <cellStyle name="Normal 2 2 4 30 4 2 2" xfId="31848"/>
    <cellStyle name="Normal 2 2 4 30 4 3" xfId="4316"/>
    <cellStyle name="Normal 2 2 4 30 4 3 2" xfId="31849"/>
    <cellStyle name="Normal 2 2 4 30 4 4" xfId="31850"/>
    <cellStyle name="Normal 2 2 4 30 5" xfId="4317"/>
    <cellStyle name="Normal 2 2 4 30 5 2" xfId="4318"/>
    <cellStyle name="Normal 2 2 4 30 5 2 2" xfId="31851"/>
    <cellStyle name="Normal 2 2 4 30 5 3" xfId="31852"/>
    <cellStyle name="Normal 2 2 4 30 6" xfId="4319"/>
    <cellStyle name="Normal 2 2 4 30 6 2" xfId="31853"/>
    <cellStyle name="Normal 2 2 4 30 7" xfId="4320"/>
    <cellStyle name="Normal 2 2 4 30 7 2" xfId="31854"/>
    <cellStyle name="Normal 2 2 4 30 8" xfId="31855"/>
    <cellStyle name="Normal 2 2 4 30 8 2" xfId="31856"/>
    <cellStyle name="Normal 2 2 4 30 9" xfId="31857"/>
    <cellStyle name="Normal 2 2 4 31" xfId="4321"/>
    <cellStyle name="Normal 2 2 4 31 10" xfId="31858"/>
    <cellStyle name="Normal 2 2 4 31 2" xfId="4322"/>
    <cellStyle name="Normal 2 2 4 31 2 2" xfId="4323"/>
    <cellStyle name="Normal 2 2 4 31 2 2 2" xfId="4324"/>
    <cellStyle name="Normal 2 2 4 31 2 2 2 2" xfId="31859"/>
    <cellStyle name="Normal 2 2 4 31 2 2 3" xfId="4325"/>
    <cellStyle name="Normal 2 2 4 31 2 2 3 2" xfId="31860"/>
    <cellStyle name="Normal 2 2 4 31 2 2 4" xfId="31861"/>
    <cellStyle name="Normal 2 2 4 31 2 3" xfId="4326"/>
    <cellStyle name="Normal 2 2 4 31 2 3 2" xfId="31862"/>
    <cellStyle name="Normal 2 2 4 31 2 4" xfId="4327"/>
    <cellStyle name="Normal 2 2 4 31 2 4 2" xfId="31863"/>
    <cellStyle name="Normal 2 2 4 31 2 5" xfId="4328"/>
    <cellStyle name="Normal 2 2 4 31 2 5 2" xfId="31864"/>
    <cellStyle name="Normal 2 2 4 31 2 6" xfId="31865"/>
    <cellStyle name="Normal 2 2 4 31 2 6 2" xfId="31866"/>
    <cellStyle name="Normal 2 2 4 31 2 7" xfId="31867"/>
    <cellStyle name="Normal 2 2 4 31 3" xfId="4329"/>
    <cellStyle name="Normal 2 2 4 31 3 2" xfId="4330"/>
    <cellStyle name="Normal 2 2 4 31 3 2 2" xfId="31868"/>
    <cellStyle name="Normal 2 2 4 31 3 3" xfId="4331"/>
    <cellStyle name="Normal 2 2 4 31 3 3 2" xfId="31869"/>
    <cellStyle name="Normal 2 2 4 31 3 4" xfId="31870"/>
    <cellStyle name="Normal 2 2 4 31 4" xfId="4332"/>
    <cellStyle name="Normal 2 2 4 31 4 2" xfId="4333"/>
    <cellStyle name="Normal 2 2 4 31 4 2 2" xfId="31871"/>
    <cellStyle name="Normal 2 2 4 31 4 3" xfId="31872"/>
    <cellStyle name="Normal 2 2 4 31 5" xfId="4334"/>
    <cellStyle name="Normal 2 2 4 31 5 2" xfId="31873"/>
    <cellStyle name="Normal 2 2 4 31 6" xfId="4335"/>
    <cellStyle name="Normal 2 2 4 31 6 2" xfId="31874"/>
    <cellStyle name="Normal 2 2 4 31 7" xfId="31875"/>
    <cellStyle name="Normal 2 2 4 31 7 2" xfId="31876"/>
    <cellStyle name="Normal 2 2 4 31 8" xfId="31877"/>
    <cellStyle name="Normal 2 2 4 31 9" xfId="31878"/>
    <cellStyle name="Normal 2 2 4 32" xfId="4336"/>
    <cellStyle name="Normal 2 2 4 32 2" xfId="4337"/>
    <cellStyle name="Normal 2 2 4 32 2 2" xfId="4338"/>
    <cellStyle name="Normal 2 2 4 32 2 2 2" xfId="31879"/>
    <cellStyle name="Normal 2 2 4 32 2 3" xfId="4339"/>
    <cellStyle name="Normal 2 2 4 32 2 3 2" xfId="31880"/>
    <cellStyle name="Normal 2 2 4 32 2 4" xfId="31881"/>
    <cellStyle name="Normal 2 2 4 32 3" xfId="4340"/>
    <cellStyle name="Normal 2 2 4 32 3 2" xfId="31882"/>
    <cellStyle name="Normal 2 2 4 32 4" xfId="4341"/>
    <cellStyle name="Normal 2 2 4 32 4 2" xfId="31883"/>
    <cellStyle name="Normal 2 2 4 32 5" xfId="4342"/>
    <cellStyle name="Normal 2 2 4 32 5 2" xfId="31884"/>
    <cellStyle name="Normal 2 2 4 32 6" xfId="31885"/>
    <cellStyle name="Normal 2 2 4 32 6 2" xfId="31886"/>
    <cellStyle name="Normal 2 2 4 32 7" xfId="31887"/>
    <cellStyle name="Normal 2 2 4 33" xfId="4343"/>
    <cellStyle name="Normal 2 2 4 33 2" xfId="4344"/>
    <cellStyle name="Normal 2 2 4 33 2 2" xfId="31888"/>
    <cellStyle name="Normal 2 2 4 33 3" xfId="4345"/>
    <cellStyle name="Normal 2 2 4 33 3 2" xfId="31889"/>
    <cellStyle name="Normal 2 2 4 33 4" xfId="31890"/>
    <cellStyle name="Normal 2 2 4 34" xfId="4346"/>
    <cellStyle name="Normal 2 2 4 34 2" xfId="4347"/>
    <cellStyle name="Normal 2 2 4 34 2 2" xfId="31891"/>
    <cellStyle name="Normal 2 2 4 34 3" xfId="31892"/>
    <cellStyle name="Normal 2 2 4 35" xfId="4348"/>
    <cellStyle name="Normal 2 2 4 35 2" xfId="31893"/>
    <cellStyle name="Normal 2 2 4 36" xfId="4349"/>
    <cellStyle name="Normal 2 2 4 36 2" xfId="31894"/>
    <cellStyle name="Normal 2 2 4 37" xfId="31895"/>
    <cellStyle name="Normal 2 2 4 37 2" xfId="31896"/>
    <cellStyle name="Normal 2 2 4 38" xfId="31897"/>
    <cellStyle name="Normal 2 2 4 39" xfId="31898"/>
    <cellStyle name="Normal 2 2 4 4" xfId="4350"/>
    <cellStyle name="Normal 2 2 4 4 10" xfId="31899"/>
    <cellStyle name="Normal 2 2 4 4 11" xfId="31900"/>
    <cellStyle name="Normal 2 2 4 4 2" xfId="4351"/>
    <cellStyle name="Normal 2 2 4 4 2 10" xfId="31901"/>
    <cellStyle name="Normal 2 2 4 4 2 2" xfId="4352"/>
    <cellStyle name="Normal 2 2 4 4 2 2 2" xfId="4353"/>
    <cellStyle name="Normal 2 2 4 4 2 2 2 2" xfId="4354"/>
    <cellStyle name="Normal 2 2 4 4 2 2 2 2 2" xfId="31902"/>
    <cellStyle name="Normal 2 2 4 4 2 2 2 3" xfId="4355"/>
    <cellStyle name="Normal 2 2 4 4 2 2 2 3 2" xfId="31903"/>
    <cellStyle name="Normal 2 2 4 4 2 2 2 4" xfId="31904"/>
    <cellStyle name="Normal 2 2 4 4 2 2 3" xfId="4356"/>
    <cellStyle name="Normal 2 2 4 4 2 2 3 2" xfId="31905"/>
    <cellStyle name="Normal 2 2 4 4 2 2 4" xfId="4357"/>
    <cellStyle name="Normal 2 2 4 4 2 2 4 2" xfId="31906"/>
    <cellStyle name="Normal 2 2 4 4 2 2 5" xfId="4358"/>
    <cellStyle name="Normal 2 2 4 4 2 2 5 2" xfId="31907"/>
    <cellStyle name="Normal 2 2 4 4 2 2 6" xfId="31908"/>
    <cellStyle name="Normal 2 2 4 4 2 2 6 2" xfId="31909"/>
    <cellStyle name="Normal 2 2 4 4 2 2 7" xfId="31910"/>
    <cellStyle name="Normal 2 2 4 4 2 3" xfId="4359"/>
    <cellStyle name="Normal 2 2 4 4 2 3 2" xfId="4360"/>
    <cellStyle name="Normal 2 2 4 4 2 3 2 2" xfId="31911"/>
    <cellStyle name="Normal 2 2 4 4 2 3 3" xfId="4361"/>
    <cellStyle name="Normal 2 2 4 4 2 3 3 2" xfId="31912"/>
    <cellStyle name="Normal 2 2 4 4 2 3 4" xfId="31913"/>
    <cellStyle name="Normal 2 2 4 4 2 4" xfId="4362"/>
    <cellStyle name="Normal 2 2 4 4 2 4 2" xfId="4363"/>
    <cellStyle name="Normal 2 2 4 4 2 4 2 2" xfId="31914"/>
    <cellStyle name="Normal 2 2 4 4 2 4 3" xfId="31915"/>
    <cellStyle name="Normal 2 2 4 4 2 5" xfId="4364"/>
    <cellStyle name="Normal 2 2 4 4 2 5 2" xfId="31916"/>
    <cellStyle name="Normal 2 2 4 4 2 6" xfId="4365"/>
    <cellStyle name="Normal 2 2 4 4 2 6 2" xfId="31917"/>
    <cellStyle name="Normal 2 2 4 4 2 7" xfId="31918"/>
    <cellStyle name="Normal 2 2 4 4 2 7 2" xfId="31919"/>
    <cellStyle name="Normal 2 2 4 4 2 8" xfId="31920"/>
    <cellStyle name="Normal 2 2 4 4 2 9" xfId="31921"/>
    <cellStyle name="Normal 2 2 4 4 3" xfId="4366"/>
    <cellStyle name="Normal 2 2 4 4 3 2" xfId="4367"/>
    <cellStyle name="Normal 2 2 4 4 3 2 2" xfId="4368"/>
    <cellStyle name="Normal 2 2 4 4 3 2 2 2" xfId="31922"/>
    <cellStyle name="Normal 2 2 4 4 3 2 3" xfId="4369"/>
    <cellStyle name="Normal 2 2 4 4 3 2 3 2" xfId="31923"/>
    <cellStyle name="Normal 2 2 4 4 3 2 4" xfId="31924"/>
    <cellStyle name="Normal 2 2 4 4 3 3" xfId="4370"/>
    <cellStyle name="Normal 2 2 4 4 3 3 2" xfId="31925"/>
    <cellStyle name="Normal 2 2 4 4 3 4" xfId="4371"/>
    <cellStyle name="Normal 2 2 4 4 3 4 2" xfId="31926"/>
    <cellStyle name="Normal 2 2 4 4 3 5" xfId="4372"/>
    <cellStyle name="Normal 2 2 4 4 3 5 2" xfId="31927"/>
    <cellStyle name="Normal 2 2 4 4 3 6" xfId="31928"/>
    <cellStyle name="Normal 2 2 4 4 3 6 2" xfId="31929"/>
    <cellStyle name="Normal 2 2 4 4 3 7" xfId="31930"/>
    <cellStyle name="Normal 2 2 4 4 4" xfId="4373"/>
    <cellStyle name="Normal 2 2 4 4 4 2" xfId="4374"/>
    <cellStyle name="Normal 2 2 4 4 4 2 2" xfId="31931"/>
    <cellStyle name="Normal 2 2 4 4 4 3" xfId="4375"/>
    <cellStyle name="Normal 2 2 4 4 4 3 2" xfId="31932"/>
    <cellStyle name="Normal 2 2 4 4 4 4" xfId="31933"/>
    <cellStyle name="Normal 2 2 4 4 5" xfId="4376"/>
    <cellStyle name="Normal 2 2 4 4 5 2" xfId="4377"/>
    <cellStyle name="Normal 2 2 4 4 5 2 2" xfId="31934"/>
    <cellStyle name="Normal 2 2 4 4 5 3" xfId="31935"/>
    <cellStyle name="Normal 2 2 4 4 6" xfId="4378"/>
    <cellStyle name="Normal 2 2 4 4 6 2" xfId="31936"/>
    <cellStyle name="Normal 2 2 4 4 7" xfId="4379"/>
    <cellStyle name="Normal 2 2 4 4 7 2" xfId="31937"/>
    <cellStyle name="Normal 2 2 4 4 8" xfId="31938"/>
    <cellStyle name="Normal 2 2 4 4 8 2" xfId="31939"/>
    <cellStyle name="Normal 2 2 4 4 9" xfId="31940"/>
    <cellStyle name="Normal 2 2 4 40" xfId="31941"/>
    <cellStyle name="Normal 2 2 4 5" xfId="4380"/>
    <cellStyle name="Normal 2 2 4 5 10" xfId="31942"/>
    <cellStyle name="Normal 2 2 4 5 11" xfId="31943"/>
    <cellStyle name="Normal 2 2 4 5 2" xfId="4381"/>
    <cellStyle name="Normal 2 2 4 5 2 10" xfId="31944"/>
    <cellStyle name="Normal 2 2 4 5 2 2" xfId="4382"/>
    <cellStyle name="Normal 2 2 4 5 2 2 2" xfId="4383"/>
    <cellStyle name="Normal 2 2 4 5 2 2 2 2" xfId="4384"/>
    <cellStyle name="Normal 2 2 4 5 2 2 2 2 2" xfId="31945"/>
    <cellStyle name="Normal 2 2 4 5 2 2 2 3" xfId="4385"/>
    <cellStyle name="Normal 2 2 4 5 2 2 2 3 2" xfId="31946"/>
    <cellStyle name="Normal 2 2 4 5 2 2 2 4" xfId="31947"/>
    <cellStyle name="Normal 2 2 4 5 2 2 3" xfId="4386"/>
    <cellStyle name="Normal 2 2 4 5 2 2 3 2" xfId="31948"/>
    <cellStyle name="Normal 2 2 4 5 2 2 4" xfId="4387"/>
    <cellStyle name="Normal 2 2 4 5 2 2 4 2" xfId="31949"/>
    <cellStyle name="Normal 2 2 4 5 2 2 5" xfId="4388"/>
    <cellStyle name="Normal 2 2 4 5 2 2 5 2" xfId="31950"/>
    <cellStyle name="Normal 2 2 4 5 2 2 6" xfId="31951"/>
    <cellStyle name="Normal 2 2 4 5 2 2 6 2" xfId="31952"/>
    <cellStyle name="Normal 2 2 4 5 2 2 7" xfId="31953"/>
    <cellStyle name="Normal 2 2 4 5 2 3" xfId="4389"/>
    <cellStyle name="Normal 2 2 4 5 2 3 2" xfId="4390"/>
    <cellStyle name="Normal 2 2 4 5 2 3 2 2" xfId="31954"/>
    <cellStyle name="Normal 2 2 4 5 2 3 3" xfId="4391"/>
    <cellStyle name="Normal 2 2 4 5 2 3 3 2" xfId="31955"/>
    <cellStyle name="Normal 2 2 4 5 2 3 4" xfId="31956"/>
    <cellStyle name="Normal 2 2 4 5 2 4" xfId="4392"/>
    <cellStyle name="Normal 2 2 4 5 2 4 2" xfId="4393"/>
    <cellStyle name="Normal 2 2 4 5 2 4 2 2" xfId="31957"/>
    <cellStyle name="Normal 2 2 4 5 2 4 3" xfId="31958"/>
    <cellStyle name="Normal 2 2 4 5 2 5" xfId="4394"/>
    <cellStyle name="Normal 2 2 4 5 2 5 2" xfId="31959"/>
    <cellStyle name="Normal 2 2 4 5 2 6" xfId="4395"/>
    <cellStyle name="Normal 2 2 4 5 2 6 2" xfId="31960"/>
    <cellStyle name="Normal 2 2 4 5 2 7" xfId="31961"/>
    <cellStyle name="Normal 2 2 4 5 2 7 2" xfId="31962"/>
    <cellStyle name="Normal 2 2 4 5 2 8" xfId="31963"/>
    <cellStyle name="Normal 2 2 4 5 2 9" xfId="31964"/>
    <cellStyle name="Normal 2 2 4 5 3" xfId="4396"/>
    <cellStyle name="Normal 2 2 4 5 3 2" xfId="4397"/>
    <cellStyle name="Normal 2 2 4 5 3 2 2" xfId="4398"/>
    <cellStyle name="Normal 2 2 4 5 3 2 2 2" xfId="31965"/>
    <cellStyle name="Normal 2 2 4 5 3 2 3" xfId="4399"/>
    <cellStyle name="Normal 2 2 4 5 3 2 3 2" xfId="31966"/>
    <cellStyle name="Normal 2 2 4 5 3 2 4" xfId="31967"/>
    <cellStyle name="Normal 2 2 4 5 3 3" xfId="4400"/>
    <cellStyle name="Normal 2 2 4 5 3 3 2" xfId="31968"/>
    <cellStyle name="Normal 2 2 4 5 3 4" xfId="4401"/>
    <cellStyle name="Normal 2 2 4 5 3 4 2" xfId="31969"/>
    <cellStyle name="Normal 2 2 4 5 3 5" xfId="4402"/>
    <cellStyle name="Normal 2 2 4 5 3 5 2" xfId="31970"/>
    <cellStyle name="Normal 2 2 4 5 3 6" xfId="31971"/>
    <cellStyle name="Normal 2 2 4 5 3 6 2" xfId="31972"/>
    <cellStyle name="Normal 2 2 4 5 3 7" xfId="31973"/>
    <cellStyle name="Normal 2 2 4 5 4" xfId="4403"/>
    <cellStyle name="Normal 2 2 4 5 4 2" xfId="4404"/>
    <cellStyle name="Normal 2 2 4 5 4 2 2" xfId="31974"/>
    <cellStyle name="Normal 2 2 4 5 4 3" xfId="4405"/>
    <cellStyle name="Normal 2 2 4 5 4 3 2" xfId="31975"/>
    <cellStyle name="Normal 2 2 4 5 4 4" xfId="31976"/>
    <cellStyle name="Normal 2 2 4 5 5" xfId="4406"/>
    <cellStyle name="Normal 2 2 4 5 5 2" xfId="4407"/>
    <cellStyle name="Normal 2 2 4 5 5 2 2" xfId="31977"/>
    <cellStyle name="Normal 2 2 4 5 5 3" xfId="31978"/>
    <cellStyle name="Normal 2 2 4 5 6" xfId="4408"/>
    <cellStyle name="Normal 2 2 4 5 6 2" xfId="31979"/>
    <cellStyle name="Normal 2 2 4 5 7" xfId="4409"/>
    <cellStyle name="Normal 2 2 4 5 7 2" xfId="31980"/>
    <cellStyle name="Normal 2 2 4 5 8" xfId="31981"/>
    <cellStyle name="Normal 2 2 4 5 8 2" xfId="31982"/>
    <cellStyle name="Normal 2 2 4 5 9" xfId="31983"/>
    <cellStyle name="Normal 2 2 4 6" xfId="4410"/>
    <cellStyle name="Normal 2 2 4 6 10" xfId="31984"/>
    <cellStyle name="Normal 2 2 4 6 11" xfId="31985"/>
    <cellStyle name="Normal 2 2 4 6 2" xfId="4411"/>
    <cellStyle name="Normal 2 2 4 6 2 10" xfId="31986"/>
    <cellStyle name="Normal 2 2 4 6 2 2" xfId="4412"/>
    <cellStyle name="Normal 2 2 4 6 2 2 2" xfId="4413"/>
    <cellStyle name="Normal 2 2 4 6 2 2 2 2" xfId="4414"/>
    <cellStyle name="Normal 2 2 4 6 2 2 2 2 2" xfId="31987"/>
    <cellStyle name="Normal 2 2 4 6 2 2 2 3" xfId="4415"/>
    <cellStyle name="Normal 2 2 4 6 2 2 2 3 2" xfId="31988"/>
    <cellStyle name="Normal 2 2 4 6 2 2 2 4" xfId="31989"/>
    <cellStyle name="Normal 2 2 4 6 2 2 3" xfId="4416"/>
    <cellStyle name="Normal 2 2 4 6 2 2 3 2" xfId="31990"/>
    <cellStyle name="Normal 2 2 4 6 2 2 4" xfId="4417"/>
    <cellStyle name="Normal 2 2 4 6 2 2 4 2" xfId="31991"/>
    <cellStyle name="Normal 2 2 4 6 2 2 5" xfId="4418"/>
    <cellStyle name="Normal 2 2 4 6 2 2 5 2" xfId="31992"/>
    <cellStyle name="Normal 2 2 4 6 2 2 6" xfId="31993"/>
    <cellStyle name="Normal 2 2 4 6 2 2 6 2" xfId="31994"/>
    <cellStyle name="Normal 2 2 4 6 2 2 7" xfId="31995"/>
    <cellStyle name="Normal 2 2 4 6 2 3" xfId="4419"/>
    <cellStyle name="Normal 2 2 4 6 2 3 2" xfId="4420"/>
    <cellStyle name="Normal 2 2 4 6 2 3 2 2" xfId="31996"/>
    <cellStyle name="Normal 2 2 4 6 2 3 3" xfId="4421"/>
    <cellStyle name="Normal 2 2 4 6 2 3 3 2" xfId="31997"/>
    <cellStyle name="Normal 2 2 4 6 2 3 4" xfId="31998"/>
    <cellStyle name="Normal 2 2 4 6 2 4" xfId="4422"/>
    <cellStyle name="Normal 2 2 4 6 2 4 2" xfId="4423"/>
    <cellStyle name="Normal 2 2 4 6 2 4 2 2" xfId="31999"/>
    <cellStyle name="Normal 2 2 4 6 2 4 3" xfId="32000"/>
    <cellStyle name="Normal 2 2 4 6 2 5" xfId="4424"/>
    <cellStyle name="Normal 2 2 4 6 2 5 2" xfId="32001"/>
    <cellStyle name="Normal 2 2 4 6 2 6" xfId="4425"/>
    <cellStyle name="Normal 2 2 4 6 2 6 2" xfId="32002"/>
    <cellStyle name="Normal 2 2 4 6 2 7" xfId="32003"/>
    <cellStyle name="Normal 2 2 4 6 2 7 2" xfId="32004"/>
    <cellStyle name="Normal 2 2 4 6 2 8" xfId="32005"/>
    <cellStyle name="Normal 2 2 4 6 2 9" xfId="32006"/>
    <cellStyle name="Normal 2 2 4 6 3" xfId="4426"/>
    <cellStyle name="Normal 2 2 4 6 3 2" xfId="4427"/>
    <cellStyle name="Normal 2 2 4 6 3 2 2" xfId="4428"/>
    <cellStyle name="Normal 2 2 4 6 3 2 2 2" xfId="32007"/>
    <cellStyle name="Normal 2 2 4 6 3 2 3" xfId="4429"/>
    <cellStyle name="Normal 2 2 4 6 3 2 3 2" xfId="32008"/>
    <cellStyle name="Normal 2 2 4 6 3 2 4" xfId="32009"/>
    <cellStyle name="Normal 2 2 4 6 3 3" xfId="4430"/>
    <cellStyle name="Normal 2 2 4 6 3 3 2" xfId="32010"/>
    <cellStyle name="Normal 2 2 4 6 3 4" xfId="4431"/>
    <cellStyle name="Normal 2 2 4 6 3 4 2" xfId="32011"/>
    <cellStyle name="Normal 2 2 4 6 3 5" xfId="4432"/>
    <cellStyle name="Normal 2 2 4 6 3 5 2" xfId="32012"/>
    <cellStyle name="Normal 2 2 4 6 3 6" xfId="32013"/>
    <cellStyle name="Normal 2 2 4 6 3 6 2" xfId="32014"/>
    <cellStyle name="Normal 2 2 4 6 3 7" xfId="32015"/>
    <cellStyle name="Normal 2 2 4 6 4" xfId="4433"/>
    <cellStyle name="Normal 2 2 4 6 4 2" xfId="4434"/>
    <cellStyle name="Normal 2 2 4 6 4 2 2" xfId="32016"/>
    <cellStyle name="Normal 2 2 4 6 4 3" xfId="4435"/>
    <cellStyle name="Normal 2 2 4 6 4 3 2" xfId="32017"/>
    <cellStyle name="Normal 2 2 4 6 4 4" xfId="32018"/>
    <cellStyle name="Normal 2 2 4 6 5" xfId="4436"/>
    <cellStyle name="Normal 2 2 4 6 5 2" xfId="4437"/>
    <cellStyle name="Normal 2 2 4 6 5 2 2" xfId="32019"/>
    <cellStyle name="Normal 2 2 4 6 5 3" xfId="32020"/>
    <cellStyle name="Normal 2 2 4 6 6" xfId="4438"/>
    <cellStyle name="Normal 2 2 4 6 6 2" xfId="32021"/>
    <cellStyle name="Normal 2 2 4 6 7" xfId="4439"/>
    <cellStyle name="Normal 2 2 4 6 7 2" xfId="32022"/>
    <cellStyle name="Normal 2 2 4 6 8" xfId="32023"/>
    <cellStyle name="Normal 2 2 4 6 8 2" xfId="32024"/>
    <cellStyle name="Normal 2 2 4 6 9" xfId="32025"/>
    <cellStyle name="Normal 2 2 4 7" xfId="4440"/>
    <cellStyle name="Normal 2 2 4 7 10" xfId="32026"/>
    <cellStyle name="Normal 2 2 4 7 11" xfId="32027"/>
    <cellStyle name="Normal 2 2 4 7 2" xfId="4441"/>
    <cellStyle name="Normal 2 2 4 7 2 10" xfId="32028"/>
    <cellStyle name="Normal 2 2 4 7 2 2" xfId="4442"/>
    <cellStyle name="Normal 2 2 4 7 2 2 2" xfId="4443"/>
    <cellStyle name="Normal 2 2 4 7 2 2 2 2" xfId="4444"/>
    <cellStyle name="Normal 2 2 4 7 2 2 2 2 2" xfId="32029"/>
    <cellStyle name="Normal 2 2 4 7 2 2 2 3" xfId="4445"/>
    <cellStyle name="Normal 2 2 4 7 2 2 2 3 2" xfId="32030"/>
    <cellStyle name="Normal 2 2 4 7 2 2 2 4" xfId="32031"/>
    <cellStyle name="Normal 2 2 4 7 2 2 3" xfId="4446"/>
    <cellStyle name="Normal 2 2 4 7 2 2 3 2" xfId="32032"/>
    <cellStyle name="Normal 2 2 4 7 2 2 4" xfId="4447"/>
    <cellStyle name="Normal 2 2 4 7 2 2 4 2" xfId="32033"/>
    <cellStyle name="Normal 2 2 4 7 2 2 5" xfId="4448"/>
    <cellStyle name="Normal 2 2 4 7 2 2 5 2" xfId="32034"/>
    <cellStyle name="Normal 2 2 4 7 2 2 6" xfId="32035"/>
    <cellStyle name="Normal 2 2 4 7 2 2 6 2" xfId="32036"/>
    <cellStyle name="Normal 2 2 4 7 2 2 7" xfId="32037"/>
    <cellStyle name="Normal 2 2 4 7 2 3" xfId="4449"/>
    <cellStyle name="Normal 2 2 4 7 2 3 2" xfId="4450"/>
    <cellStyle name="Normal 2 2 4 7 2 3 2 2" xfId="32038"/>
    <cellStyle name="Normal 2 2 4 7 2 3 3" xfId="4451"/>
    <cellStyle name="Normal 2 2 4 7 2 3 3 2" xfId="32039"/>
    <cellStyle name="Normal 2 2 4 7 2 3 4" xfId="32040"/>
    <cellStyle name="Normal 2 2 4 7 2 4" xfId="4452"/>
    <cellStyle name="Normal 2 2 4 7 2 4 2" xfId="4453"/>
    <cellStyle name="Normal 2 2 4 7 2 4 2 2" xfId="32041"/>
    <cellStyle name="Normal 2 2 4 7 2 4 3" xfId="32042"/>
    <cellStyle name="Normal 2 2 4 7 2 5" xfId="4454"/>
    <cellStyle name="Normal 2 2 4 7 2 5 2" xfId="32043"/>
    <cellStyle name="Normal 2 2 4 7 2 6" xfId="4455"/>
    <cellStyle name="Normal 2 2 4 7 2 6 2" xfId="32044"/>
    <cellStyle name="Normal 2 2 4 7 2 7" xfId="32045"/>
    <cellStyle name="Normal 2 2 4 7 2 7 2" xfId="32046"/>
    <cellStyle name="Normal 2 2 4 7 2 8" xfId="32047"/>
    <cellStyle name="Normal 2 2 4 7 2 9" xfId="32048"/>
    <cellStyle name="Normal 2 2 4 7 3" xfId="4456"/>
    <cellStyle name="Normal 2 2 4 7 3 2" xfId="4457"/>
    <cellStyle name="Normal 2 2 4 7 3 2 2" xfId="4458"/>
    <cellStyle name="Normal 2 2 4 7 3 2 2 2" xfId="32049"/>
    <cellStyle name="Normal 2 2 4 7 3 2 3" xfId="4459"/>
    <cellStyle name="Normal 2 2 4 7 3 2 3 2" xfId="32050"/>
    <cellStyle name="Normal 2 2 4 7 3 2 4" xfId="32051"/>
    <cellStyle name="Normal 2 2 4 7 3 3" xfId="4460"/>
    <cellStyle name="Normal 2 2 4 7 3 3 2" xfId="32052"/>
    <cellStyle name="Normal 2 2 4 7 3 4" xfId="4461"/>
    <cellStyle name="Normal 2 2 4 7 3 4 2" xfId="32053"/>
    <cellStyle name="Normal 2 2 4 7 3 5" xfId="4462"/>
    <cellStyle name="Normal 2 2 4 7 3 5 2" xfId="32054"/>
    <cellStyle name="Normal 2 2 4 7 3 6" xfId="32055"/>
    <cellStyle name="Normal 2 2 4 7 3 6 2" xfId="32056"/>
    <cellStyle name="Normal 2 2 4 7 3 7" xfId="32057"/>
    <cellStyle name="Normal 2 2 4 7 4" xfId="4463"/>
    <cellStyle name="Normal 2 2 4 7 4 2" xfId="4464"/>
    <cellStyle name="Normal 2 2 4 7 4 2 2" xfId="32058"/>
    <cellStyle name="Normal 2 2 4 7 4 3" xfId="4465"/>
    <cellStyle name="Normal 2 2 4 7 4 3 2" xfId="32059"/>
    <cellStyle name="Normal 2 2 4 7 4 4" xfId="32060"/>
    <cellStyle name="Normal 2 2 4 7 5" xfId="4466"/>
    <cellStyle name="Normal 2 2 4 7 5 2" xfId="4467"/>
    <cellStyle name="Normal 2 2 4 7 5 2 2" xfId="32061"/>
    <cellStyle name="Normal 2 2 4 7 5 3" xfId="32062"/>
    <cellStyle name="Normal 2 2 4 7 6" xfId="4468"/>
    <cellStyle name="Normal 2 2 4 7 6 2" xfId="32063"/>
    <cellStyle name="Normal 2 2 4 7 7" xfId="4469"/>
    <cellStyle name="Normal 2 2 4 7 7 2" xfId="32064"/>
    <cellStyle name="Normal 2 2 4 7 8" xfId="32065"/>
    <cellStyle name="Normal 2 2 4 7 8 2" xfId="32066"/>
    <cellStyle name="Normal 2 2 4 7 9" xfId="32067"/>
    <cellStyle name="Normal 2 2 4 8" xfId="4470"/>
    <cellStyle name="Normal 2 2 4 8 10" xfId="32068"/>
    <cellStyle name="Normal 2 2 4 8 11" xfId="32069"/>
    <cellStyle name="Normal 2 2 4 8 2" xfId="4471"/>
    <cellStyle name="Normal 2 2 4 8 2 10" xfId="32070"/>
    <cellStyle name="Normal 2 2 4 8 2 2" xfId="4472"/>
    <cellStyle name="Normal 2 2 4 8 2 2 2" xfId="4473"/>
    <cellStyle name="Normal 2 2 4 8 2 2 2 2" xfId="4474"/>
    <cellStyle name="Normal 2 2 4 8 2 2 2 2 2" xfId="32071"/>
    <cellStyle name="Normal 2 2 4 8 2 2 2 3" xfId="4475"/>
    <cellStyle name="Normal 2 2 4 8 2 2 2 3 2" xfId="32072"/>
    <cellStyle name="Normal 2 2 4 8 2 2 2 4" xfId="32073"/>
    <cellStyle name="Normal 2 2 4 8 2 2 3" xfId="4476"/>
    <cellStyle name="Normal 2 2 4 8 2 2 3 2" xfId="32074"/>
    <cellStyle name="Normal 2 2 4 8 2 2 4" xfId="4477"/>
    <cellStyle name="Normal 2 2 4 8 2 2 4 2" xfId="32075"/>
    <cellStyle name="Normal 2 2 4 8 2 2 5" xfId="4478"/>
    <cellStyle name="Normal 2 2 4 8 2 2 5 2" xfId="32076"/>
    <cellStyle name="Normal 2 2 4 8 2 2 6" xfId="32077"/>
    <cellStyle name="Normal 2 2 4 8 2 2 6 2" xfId="32078"/>
    <cellStyle name="Normal 2 2 4 8 2 2 7" xfId="32079"/>
    <cellStyle name="Normal 2 2 4 8 2 3" xfId="4479"/>
    <cellStyle name="Normal 2 2 4 8 2 3 2" xfId="4480"/>
    <cellStyle name="Normal 2 2 4 8 2 3 2 2" xfId="32080"/>
    <cellStyle name="Normal 2 2 4 8 2 3 3" xfId="4481"/>
    <cellStyle name="Normal 2 2 4 8 2 3 3 2" xfId="32081"/>
    <cellStyle name="Normal 2 2 4 8 2 3 4" xfId="32082"/>
    <cellStyle name="Normal 2 2 4 8 2 4" xfId="4482"/>
    <cellStyle name="Normal 2 2 4 8 2 4 2" xfId="4483"/>
    <cellStyle name="Normal 2 2 4 8 2 4 2 2" xfId="32083"/>
    <cellStyle name="Normal 2 2 4 8 2 4 3" xfId="32084"/>
    <cellStyle name="Normal 2 2 4 8 2 5" xfId="4484"/>
    <cellStyle name="Normal 2 2 4 8 2 5 2" xfId="32085"/>
    <cellStyle name="Normal 2 2 4 8 2 6" xfId="4485"/>
    <cellStyle name="Normal 2 2 4 8 2 6 2" xfId="32086"/>
    <cellStyle name="Normal 2 2 4 8 2 7" xfId="32087"/>
    <cellStyle name="Normal 2 2 4 8 2 7 2" xfId="32088"/>
    <cellStyle name="Normal 2 2 4 8 2 8" xfId="32089"/>
    <cellStyle name="Normal 2 2 4 8 2 9" xfId="32090"/>
    <cellStyle name="Normal 2 2 4 8 3" xfId="4486"/>
    <cellStyle name="Normal 2 2 4 8 3 2" xfId="4487"/>
    <cellStyle name="Normal 2 2 4 8 3 2 2" xfId="4488"/>
    <cellStyle name="Normal 2 2 4 8 3 2 2 2" xfId="32091"/>
    <cellStyle name="Normal 2 2 4 8 3 2 3" xfId="4489"/>
    <cellStyle name="Normal 2 2 4 8 3 2 3 2" xfId="32092"/>
    <cellStyle name="Normal 2 2 4 8 3 2 4" xfId="32093"/>
    <cellStyle name="Normal 2 2 4 8 3 3" xfId="4490"/>
    <cellStyle name="Normal 2 2 4 8 3 3 2" xfId="32094"/>
    <cellStyle name="Normal 2 2 4 8 3 4" xfId="4491"/>
    <cellStyle name="Normal 2 2 4 8 3 4 2" xfId="32095"/>
    <cellStyle name="Normal 2 2 4 8 3 5" xfId="4492"/>
    <cellStyle name="Normal 2 2 4 8 3 5 2" xfId="32096"/>
    <cellStyle name="Normal 2 2 4 8 3 6" xfId="32097"/>
    <cellStyle name="Normal 2 2 4 8 3 6 2" xfId="32098"/>
    <cellStyle name="Normal 2 2 4 8 3 7" xfId="32099"/>
    <cellStyle name="Normal 2 2 4 8 4" xfId="4493"/>
    <cellStyle name="Normal 2 2 4 8 4 2" xfId="4494"/>
    <cellStyle name="Normal 2 2 4 8 4 2 2" xfId="32100"/>
    <cellStyle name="Normal 2 2 4 8 4 3" xfId="4495"/>
    <cellStyle name="Normal 2 2 4 8 4 3 2" xfId="32101"/>
    <cellStyle name="Normal 2 2 4 8 4 4" xfId="32102"/>
    <cellStyle name="Normal 2 2 4 8 5" xfId="4496"/>
    <cellStyle name="Normal 2 2 4 8 5 2" xfId="4497"/>
    <cellStyle name="Normal 2 2 4 8 5 2 2" xfId="32103"/>
    <cellStyle name="Normal 2 2 4 8 5 3" xfId="32104"/>
    <cellStyle name="Normal 2 2 4 8 6" xfId="4498"/>
    <cellStyle name="Normal 2 2 4 8 6 2" xfId="32105"/>
    <cellStyle name="Normal 2 2 4 8 7" xfId="4499"/>
    <cellStyle name="Normal 2 2 4 8 7 2" xfId="32106"/>
    <cellStyle name="Normal 2 2 4 8 8" xfId="32107"/>
    <cellStyle name="Normal 2 2 4 8 8 2" xfId="32108"/>
    <cellStyle name="Normal 2 2 4 8 9" xfId="32109"/>
    <cellStyle name="Normal 2 2 4 9" xfId="4500"/>
    <cellStyle name="Normal 2 2 4 9 10" xfId="32110"/>
    <cellStyle name="Normal 2 2 4 9 11" xfId="32111"/>
    <cellStyle name="Normal 2 2 4 9 2" xfId="4501"/>
    <cellStyle name="Normal 2 2 4 9 2 10" xfId="32112"/>
    <cellStyle name="Normal 2 2 4 9 2 2" xfId="4502"/>
    <cellStyle name="Normal 2 2 4 9 2 2 2" xfId="4503"/>
    <cellStyle name="Normal 2 2 4 9 2 2 2 2" xfId="4504"/>
    <cellStyle name="Normal 2 2 4 9 2 2 2 2 2" xfId="32113"/>
    <cellStyle name="Normal 2 2 4 9 2 2 2 3" xfId="4505"/>
    <cellStyle name="Normal 2 2 4 9 2 2 2 3 2" xfId="32114"/>
    <cellStyle name="Normal 2 2 4 9 2 2 2 4" xfId="32115"/>
    <cellStyle name="Normal 2 2 4 9 2 2 3" xfId="4506"/>
    <cellStyle name="Normal 2 2 4 9 2 2 3 2" xfId="32116"/>
    <cellStyle name="Normal 2 2 4 9 2 2 4" xfId="4507"/>
    <cellStyle name="Normal 2 2 4 9 2 2 4 2" xfId="32117"/>
    <cellStyle name="Normal 2 2 4 9 2 2 5" xfId="4508"/>
    <cellStyle name="Normal 2 2 4 9 2 2 5 2" xfId="32118"/>
    <cellStyle name="Normal 2 2 4 9 2 2 6" xfId="32119"/>
    <cellStyle name="Normal 2 2 4 9 2 2 6 2" xfId="32120"/>
    <cellStyle name="Normal 2 2 4 9 2 2 7" xfId="32121"/>
    <cellStyle name="Normal 2 2 4 9 2 3" xfId="4509"/>
    <cellStyle name="Normal 2 2 4 9 2 3 2" xfId="4510"/>
    <cellStyle name="Normal 2 2 4 9 2 3 2 2" xfId="32122"/>
    <cellStyle name="Normal 2 2 4 9 2 3 3" xfId="4511"/>
    <cellStyle name="Normal 2 2 4 9 2 3 3 2" xfId="32123"/>
    <cellStyle name="Normal 2 2 4 9 2 3 4" xfId="32124"/>
    <cellStyle name="Normal 2 2 4 9 2 4" xfId="4512"/>
    <cellStyle name="Normal 2 2 4 9 2 4 2" xfId="4513"/>
    <cellStyle name="Normal 2 2 4 9 2 4 2 2" xfId="32125"/>
    <cellStyle name="Normal 2 2 4 9 2 4 3" xfId="32126"/>
    <cellStyle name="Normal 2 2 4 9 2 5" xfId="4514"/>
    <cellStyle name="Normal 2 2 4 9 2 5 2" xfId="32127"/>
    <cellStyle name="Normal 2 2 4 9 2 6" xfId="4515"/>
    <cellStyle name="Normal 2 2 4 9 2 6 2" xfId="32128"/>
    <cellStyle name="Normal 2 2 4 9 2 7" xfId="32129"/>
    <cellStyle name="Normal 2 2 4 9 2 7 2" xfId="32130"/>
    <cellStyle name="Normal 2 2 4 9 2 8" xfId="32131"/>
    <cellStyle name="Normal 2 2 4 9 2 9" xfId="32132"/>
    <cellStyle name="Normal 2 2 4 9 3" xfId="4516"/>
    <cellStyle name="Normal 2 2 4 9 3 2" xfId="4517"/>
    <cellStyle name="Normal 2 2 4 9 3 2 2" xfId="4518"/>
    <cellStyle name="Normal 2 2 4 9 3 2 2 2" xfId="32133"/>
    <cellStyle name="Normal 2 2 4 9 3 2 3" xfId="4519"/>
    <cellStyle name="Normal 2 2 4 9 3 2 3 2" xfId="32134"/>
    <cellStyle name="Normal 2 2 4 9 3 2 4" xfId="32135"/>
    <cellStyle name="Normal 2 2 4 9 3 3" xfId="4520"/>
    <cellStyle name="Normal 2 2 4 9 3 3 2" xfId="32136"/>
    <cellStyle name="Normal 2 2 4 9 3 4" xfId="4521"/>
    <cellStyle name="Normal 2 2 4 9 3 4 2" xfId="32137"/>
    <cellStyle name="Normal 2 2 4 9 3 5" xfId="4522"/>
    <cellStyle name="Normal 2 2 4 9 3 5 2" xfId="32138"/>
    <cellStyle name="Normal 2 2 4 9 3 6" xfId="32139"/>
    <cellStyle name="Normal 2 2 4 9 3 6 2" xfId="32140"/>
    <cellStyle name="Normal 2 2 4 9 3 7" xfId="32141"/>
    <cellStyle name="Normal 2 2 4 9 4" xfId="4523"/>
    <cellStyle name="Normal 2 2 4 9 4 2" xfId="4524"/>
    <cellStyle name="Normal 2 2 4 9 4 2 2" xfId="32142"/>
    <cellStyle name="Normal 2 2 4 9 4 3" xfId="4525"/>
    <cellStyle name="Normal 2 2 4 9 4 3 2" xfId="32143"/>
    <cellStyle name="Normal 2 2 4 9 4 4" xfId="32144"/>
    <cellStyle name="Normal 2 2 4 9 5" xfId="4526"/>
    <cellStyle name="Normal 2 2 4 9 5 2" xfId="4527"/>
    <cellStyle name="Normal 2 2 4 9 5 2 2" xfId="32145"/>
    <cellStyle name="Normal 2 2 4 9 5 3" xfId="32146"/>
    <cellStyle name="Normal 2 2 4 9 6" xfId="4528"/>
    <cellStyle name="Normal 2 2 4 9 6 2" xfId="32147"/>
    <cellStyle name="Normal 2 2 4 9 7" xfId="4529"/>
    <cellStyle name="Normal 2 2 4 9 7 2" xfId="32148"/>
    <cellStyle name="Normal 2 2 4 9 8" xfId="32149"/>
    <cellStyle name="Normal 2 2 4 9 8 2" xfId="32150"/>
    <cellStyle name="Normal 2 2 4 9 9" xfId="32151"/>
    <cellStyle name="Normal 2 2 40" xfId="4530"/>
    <cellStyle name="Normal 2 2 40 2" xfId="4531"/>
    <cellStyle name="Normal 2 2 40 2 2" xfId="4532"/>
    <cellStyle name="Normal 2 2 40 2 2 2" xfId="32152"/>
    <cellStyle name="Normal 2 2 40 2 3" xfId="4533"/>
    <cellStyle name="Normal 2 2 40 2 3 2" xfId="32153"/>
    <cellStyle name="Normal 2 2 40 3" xfId="4534"/>
    <cellStyle name="Normal 2 2 40 3 2" xfId="32154"/>
    <cellStyle name="Normal 2 2 40 4" xfId="32155"/>
    <cellStyle name="Normal 2 2 41" xfId="4535"/>
    <cellStyle name="Normal 2 2 41 2" xfId="32156"/>
    <cellStyle name="Normal 2 2 42" xfId="4536"/>
    <cellStyle name="Normal 2 2 42 2" xfId="32157"/>
    <cellStyle name="Normal 2 2 43" xfId="4537"/>
    <cellStyle name="Normal 2 2 43 2" xfId="32158"/>
    <cellStyle name="Normal 2 2 44" xfId="32159"/>
    <cellStyle name="Normal 2 2 45" xfId="62058"/>
    <cellStyle name="Normal 2 2 5" xfId="4538"/>
    <cellStyle name="Normal 2 2 5 10" xfId="4539"/>
    <cellStyle name="Normal 2 2 5 10 10" xfId="32160"/>
    <cellStyle name="Normal 2 2 5 10 11" xfId="32161"/>
    <cellStyle name="Normal 2 2 5 10 2" xfId="4540"/>
    <cellStyle name="Normal 2 2 5 10 2 10" xfId="32162"/>
    <cellStyle name="Normal 2 2 5 10 2 2" xfId="4541"/>
    <cellStyle name="Normal 2 2 5 10 2 2 2" xfId="4542"/>
    <cellStyle name="Normal 2 2 5 10 2 2 2 2" xfId="4543"/>
    <cellStyle name="Normal 2 2 5 10 2 2 2 2 2" xfId="32163"/>
    <cellStyle name="Normal 2 2 5 10 2 2 2 3" xfId="4544"/>
    <cellStyle name="Normal 2 2 5 10 2 2 2 3 2" xfId="32164"/>
    <cellStyle name="Normal 2 2 5 10 2 2 2 4" xfId="32165"/>
    <cellStyle name="Normal 2 2 5 10 2 2 3" xfId="4545"/>
    <cellStyle name="Normal 2 2 5 10 2 2 3 2" xfId="32166"/>
    <cellStyle name="Normal 2 2 5 10 2 2 4" xfId="4546"/>
    <cellStyle name="Normal 2 2 5 10 2 2 4 2" xfId="32167"/>
    <cellStyle name="Normal 2 2 5 10 2 2 5" xfId="4547"/>
    <cellStyle name="Normal 2 2 5 10 2 2 5 2" xfId="32168"/>
    <cellStyle name="Normal 2 2 5 10 2 2 6" xfId="32169"/>
    <cellStyle name="Normal 2 2 5 10 2 2 6 2" xfId="32170"/>
    <cellStyle name="Normal 2 2 5 10 2 2 7" xfId="32171"/>
    <cellStyle name="Normal 2 2 5 10 2 3" xfId="4548"/>
    <cellStyle name="Normal 2 2 5 10 2 3 2" xfId="4549"/>
    <cellStyle name="Normal 2 2 5 10 2 3 2 2" xfId="32172"/>
    <cellStyle name="Normal 2 2 5 10 2 3 3" xfId="4550"/>
    <cellStyle name="Normal 2 2 5 10 2 3 3 2" xfId="32173"/>
    <cellStyle name="Normal 2 2 5 10 2 3 4" xfId="32174"/>
    <cellStyle name="Normal 2 2 5 10 2 4" xfId="4551"/>
    <cellStyle name="Normal 2 2 5 10 2 4 2" xfId="4552"/>
    <cellStyle name="Normal 2 2 5 10 2 4 2 2" xfId="32175"/>
    <cellStyle name="Normal 2 2 5 10 2 4 3" xfId="32176"/>
    <cellStyle name="Normal 2 2 5 10 2 5" xfId="4553"/>
    <cellStyle name="Normal 2 2 5 10 2 5 2" xfId="32177"/>
    <cellStyle name="Normal 2 2 5 10 2 6" xfId="4554"/>
    <cellStyle name="Normal 2 2 5 10 2 6 2" xfId="32178"/>
    <cellStyle name="Normal 2 2 5 10 2 7" xfId="32179"/>
    <cellStyle name="Normal 2 2 5 10 2 7 2" xfId="32180"/>
    <cellStyle name="Normal 2 2 5 10 2 8" xfId="32181"/>
    <cellStyle name="Normal 2 2 5 10 2 9" xfId="32182"/>
    <cellStyle name="Normal 2 2 5 10 3" xfId="4555"/>
    <cellStyle name="Normal 2 2 5 10 3 2" xfId="4556"/>
    <cellStyle name="Normal 2 2 5 10 3 2 2" xfId="4557"/>
    <cellStyle name="Normal 2 2 5 10 3 2 2 2" xfId="32183"/>
    <cellStyle name="Normal 2 2 5 10 3 2 3" xfId="4558"/>
    <cellStyle name="Normal 2 2 5 10 3 2 3 2" xfId="32184"/>
    <cellStyle name="Normal 2 2 5 10 3 2 4" xfId="32185"/>
    <cellStyle name="Normal 2 2 5 10 3 3" xfId="4559"/>
    <cellStyle name="Normal 2 2 5 10 3 3 2" xfId="32186"/>
    <cellStyle name="Normal 2 2 5 10 3 4" xfId="4560"/>
    <cellStyle name="Normal 2 2 5 10 3 4 2" xfId="32187"/>
    <cellStyle name="Normal 2 2 5 10 3 5" xfId="4561"/>
    <cellStyle name="Normal 2 2 5 10 3 5 2" xfId="32188"/>
    <cellStyle name="Normal 2 2 5 10 3 6" xfId="32189"/>
    <cellStyle name="Normal 2 2 5 10 3 6 2" xfId="32190"/>
    <cellStyle name="Normal 2 2 5 10 3 7" xfId="32191"/>
    <cellStyle name="Normal 2 2 5 10 4" xfId="4562"/>
    <cellStyle name="Normal 2 2 5 10 4 2" xfId="4563"/>
    <cellStyle name="Normal 2 2 5 10 4 2 2" xfId="32192"/>
    <cellStyle name="Normal 2 2 5 10 4 3" xfId="4564"/>
    <cellStyle name="Normal 2 2 5 10 4 3 2" xfId="32193"/>
    <cellStyle name="Normal 2 2 5 10 4 4" xfId="32194"/>
    <cellStyle name="Normal 2 2 5 10 5" xfId="4565"/>
    <cellStyle name="Normal 2 2 5 10 5 2" xfId="4566"/>
    <cellStyle name="Normal 2 2 5 10 5 2 2" xfId="32195"/>
    <cellStyle name="Normal 2 2 5 10 5 3" xfId="32196"/>
    <cellStyle name="Normal 2 2 5 10 6" xfId="4567"/>
    <cellStyle name="Normal 2 2 5 10 6 2" xfId="32197"/>
    <cellStyle name="Normal 2 2 5 10 7" xfId="4568"/>
    <cellStyle name="Normal 2 2 5 10 7 2" xfId="32198"/>
    <cellStyle name="Normal 2 2 5 10 8" xfId="32199"/>
    <cellStyle name="Normal 2 2 5 10 8 2" xfId="32200"/>
    <cellStyle name="Normal 2 2 5 10 9" xfId="32201"/>
    <cellStyle name="Normal 2 2 5 11" xfId="4569"/>
    <cellStyle name="Normal 2 2 5 11 10" xfId="32202"/>
    <cellStyle name="Normal 2 2 5 11 11" xfId="32203"/>
    <cellStyle name="Normal 2 2 5 11 2" xfId="4570"/>
    <cellStyle name="Normal 2 2 5 11 2 10" xfId="32204"/>
    <cellStyle name="Normal 2 2 5 11 2 2" xfId="4571"/>
    <cellStyle name="Normal 2 2 5 11 2 2 2" xfId="4572"/>
    <cellStyle name="Normal 2 2 5 11 2 2 2 2" xfId="4573"/>
    <cellStyle name="Normal 2 2 5 11 2 2 2 2 2" xfId="32205"/>
    <cellStyle name="Normal 2 2 5 11 2 2 2 3" xfId="4574"/>
    <cellStyle name="Normal 2 2 5 11 2 2 2 3 2" xfId="32206"/>
    <cellStyle name="Normal 2 2 5 11 2 2 2 4" xfId="32207"/>
    <cellStyle name="Normal 2 2 5 11 2 2 3" xfId="4575"/>
    <cellStyle name="Normal 2 2 5 11 2 2 3 2" xfId="32208"/>
    <cellStyle name="Normal 2 2 5 11 2 2 4" xfId="4576"/>
    <cellStyle name="Normal 2 2 5 11 2 2 4 2" xfId="32209"/>
    <cellStyle name="Normal 2 2 5 11 2 2 5" xfId="4577"/>
    <cellStyle name="Normal 2 2 5 11 2 2 5 2" xfId="32210"/>
    <cellStyle name="Normal 2 2 5 11 2 2 6" xfId="32211"/>
    <cellStyle name="Normal 2 2 5 11 2 2 6 2" xfId="32212"/>
    <cellStyle name="Normal 2 2 5 11 2 2 7" xfId="32213"/>
    <cellStyle name="Normal 2 2 5 11 2 3" xfId="4578"/>
    <cellStyle name="Normal 2 2 5 11 2 3 2" xfId="4579"/>
    <cellStyle name="Normal 2 2 5 11 2 3 2 2" xfId="32214"/>
    <cellStyle name="Normal 2 2 5 11 2 3 3" xfId="4580"/>
    <cellStyle name="Normal 2 2 5 11 2 3 3 2" xfId="32215"/>
    <cellStyle name="Normal 2 2 5 11 2 3 4" xfId="32216"/>
    <cellStyle name="Normal 2 2 5 11 2 4" xfId="4581"/>
    <cellStyle name="Normal 2 2 5 11 2 4 2" xfId="4582"/>
    <cellStyle name="Normal 2 2 5 11 2 4 2 2" xfId="32217"/>
    <cellStyle name="Normal 2 2 5 11 2 4 3" xfId="32218"/>
    <cellStyle name="Normal 2 2 5 11 2 5" xfId="4583"/>
    <cellStyle name="Normal 2 2 5 11 2 5 2" xfId="32219"/>
    <cellStyle name="Normal 2 2 5 11 2 6" xfId="4584"/>
    <cellStyle name="Normal 2 2 5 11 2 6 2" xfId="32220"/>
    <cellStyle name="Normal 2 2 5 11 2 7" xfId="32221"/>
    <cellStyle name="Normal 2 2 5 11 2 7 2" xfId="32222"/>
    <cellStyle name="Normal 2 2 5 11 2 8" xfId="32223"/>
    <cellStyle name="Normal 2 2 5 11 2 9" xfId="32224"/>
    <cellStyle name="Normal 2 2 5 11 3" xfId="4585"/>
    <cellStyle name="Normal 2 2 5 11 3 2" xfId="4586"/>
    <cellStyle name="Normal 2 2 5 11 3 2 2" xfId="4587"/>
    <cellStyle name="Normal 2 2 5 11 3 2 2 2" xfId="32225"/>
    <cellStyle name="Normal 2 2 5 11 3 2 3" xfId="4588"/>
    <cellStyle name="Normal 2 2 5 11 3 2 3 2" xfId="32226"/>
    <cellStyle name="Normal 2 2 5 11 3 2 4" xfId="32227"/>
    <cellStyle name="Normal 2 2 5 11 3 3" xfId="4589"/>
    <cellStyle name="Normal 2 2 5 11 3 3 2" xfId="32228"/>
    <cellStyle name="Normal 2 2 5 11 3 4" xfId="4590"/>
    <cellStyle name="Normal 2 2 5 11 3 4 2" xfId="32229"/>
    <cellStyle name="Normal 2 2 5 11 3 5" xfId="4591"/>
    <cellStyle name="Normal 2 2 5 11 3 5 2" xfId="32230"/>
    <cellStyle name="Normal 2 2 5 11 3 6" xfId="32231"/>
    <cellStyle name="Normal 2 2 5 11 3 6 2" xfId="32232"/>
    <cellStyle name="Normal 2 2 5 11 3 7" xfId="32233"/>
    <cellStyle name="Normal 2 2 5 11 4" xfId="4592"/>
    <cellStyle name="Normal 2 2 5 11 4 2" xfId="4593"/>
    <cellStyle name="Normal 2 2 5 11 4 2 2" xfId="32234"/>
    <cellStyle name="Normal 2 2 5 11 4 3" xfId="4594"/>
    <cellStyle name="Normal 2 2 5 11 4 3 2" xfId="32235"/>
    <cellStyle name="Normal 2 2 5 11 4 4" xfId="32236"/>
    <cellStyle name="Normal 2 2 5 11 5" xfId="4595"/>
    <cellStyle name="Normal 2 2 5 11 5 2" xfId="4596"/>
    <cellStyle name="Normal 2 2 5 11 5 2 2" xfId="32237"/>
    <cellStyle name="Normal 2 2 5 11 5 3" xfId="32238"/>
    <cellStyle name="Normal 2 2 5 11 6" xfId="4597"/>
    <cellStyle name="Normal 2 2 5 11 6 2" xfId="32239"/>
    <cellStyle name="Normal 2 2 5 11 7" xfId="4598"/>
    <cellStyle name="Normal 2 2 5 11 7 2" xfId="32240"/>
    <cellStyle name="Normal 2 2 5 11 8" xfId="32241"/>
    <cellStyle name="Normal 2 2 5 11 8 2" xfId="32242"/>
    <cellStyle name="Normal 2 2 5 11 9" xfId="32243"/>
    <cellStyle name="Normal 2 2 5 12" xfId="4599"/>
    <cellStyle name="Normal 2 2 5 12 10" xfId="32244"/>
    <cellStyle name="Normal 2 2 5 12 11" xfId="32245"/>
    <cellStyle name="Normal 2 2 5 12 2" xfId="4600"/>
    <cellStyle name="Normal 2 2 5 12 2 10" xfId="32246"/>
    <cellStyle name="Normal 2 2 5 12 2 2" xfId="4601"/>
    <cellStyle name="Normal 2 2 5 12 2 2 2" xfId="4602"/>
    <cellStyle name="Normal 2 2 5 12 2 2 2 2" xfId="4603"/>
    <cellStyle name="Normal 2 2 5 12 2 2 2 2 2" xfId="32247"/>
    <cellStyle name="Normal 2 2 5 12 2 2 2 3" xfId="4604"/>
    <cellStyle name="Normal 2 2 5 12 2 2 2 3 2" xfId="32248"/>
    <cellStyle name="Normal 2 2 5 12 2 2 2 4" xfId="32249"/>
    <cellStyle name="Normal 2 2 5 12 2 2 3" xfId="4605"/>
    <cellStyle name="Normal 2 2 5 12 2 2 3 2" xfId="32250"/>
    <cellStyle name="Normal 2 2 5 12 2 2 4" xfId="4606"/>
    <cellStyle name="Normal 2 2 5 12 2 2 4 2" xfId="32251"/>
    <cellStyle name="Normal 2 2 5 12 2 2 5" xfId="4607"/>
    <cellStyle name="Normal 2 2 5 12 2 2 5 2" xfId="32252"/>
    <cellStyle name="Normal 2 2 5 12 2 2 6" xfId="32253"/>
    <cellStyle name="Normal 2 2 5 12 2 2 6 2" xfId="32254"/>
    <cellStyle name="Normal 2 2 5 12 2 2 7" xfId="32255"/>
    <cellStyle name="Normal 2 2 5 12 2 3" xfId="4608"/>
    <cellStyle name="Normal 2 2 5 12 2 3 2" xfId="4609"/>
    <cellStyle name="Normal 2 2 5 12 2 3 2 2" xfId="32256"/>
    <cellStyle name="Normal 2 2 5 12 2 3 3" xfId="4610"/>
    <cellStyle name="Normal 2 2 5 12 2 3 3 2" xfId="32257"/>
    <cellStyle name="Normal 2 2 5 12 2 3 4" xfId="32258"/>
    <cellStyle name="Normal 2 2 5 12 2 4" xfId="4611"/>
    <cellStyle name="Normal 2 2 5 12 2 4 2" xfId="4612"/>
    <cellStyle name="Normal 2 2 5 12 2 4 2 2" xfId="32259"/>
    <cellStyle name="Normal 2 2 5 12 2 4 3" xfId="32260"/>
    <cellStyle name="Normal 2 2 5 12 2 5" xfId="4613"/>
    <cellStyle name="Normal 2 2 5 12 2 5 2" xfId="32261"/>
    <cellStyle name="Normal 2 2 5 12 2 6" xfId="4614"/>
    <cellStyle name="Normal 2 2 5 12 2 6 2" xfId="32262"/>
    <cellStyle name="Normal 2 2 5 12 2 7" xfId="32263"/>
    <cellStyle name="Normal 2 2 5 12 2 7 2" xfId="32264"/>
    <cellStyle name="Normal 2 2 5 12 2 8" xfId="32265"/>
    <cellStyle name="Normal 2 2 5 12 2 9" xfId="32266"/>
    <cellStyle name="Normal 2 2 5 12 3" xfId="4615"/>
    <cellStyle name="Normal 2 2 5 12 3 2" xfId="4616"/>
    <cellStyle name="Normal 2 2 5 12 3 2 2" xfId="4617"/>
    <cellStyle name="Normal 2 2 5 12 3 2 2 2" xfId="32267"/>
    <cellStyle name="Normal 2 2 5 12 3 2 3" xfId="4618"/>
    <cellStyle name="Normal 2 2 5 12 3 2 3 2" xfId="32268"/>
    <cellStyle name="Normal 2 2 5 12 3 2 4" xfId="32269"/>
    <cellStyle name="Normal 2 2 5 12 3 3" xfId="4619"/>
    <cellStyle name="Normal 2 2 5 12 3 3 2" xfId="32270"/>
    <cellStyle name="Normal 2 2 5 12 3 4" xfId="4620"/>
    <cellStyle name="Normal 2 2 5 12 3 4 2" xfId="32271"/>
    <cellStyle name="Normal 2 2 5 12 3 5" xfId="4621"/>
    <cellStyle name="Normal 2 2 5 12 3 5 2" xfId="32272"/>
    <cellStyle name="Normal 2 2 5 12 3 6" xfId="32273"/>
    <cellStyle name="Normal 2 2 5 12 3 6 2" xfId="32274"/>
    <cellStyle name="Normal 2 2 5 12 3 7" xfId="32275"/>
    <cellStyle name="Normal 2 2 5 12 4" xfId="4622"/>
    <cellStyle name="Normal 2 2 5 12 4 2" xfId="4623"/>
    <cellStyle name="Normal 2 2 5 12 4 2 2" xfId="32276"/>
    <cellStyle name="Normal 2 2 5 12 4 3" xfId="4624"/>
    <cellStyle name="Normal 2 2 5 12 4 3 2" xfId="32277"/>
    <cellStyle name="Normal 2 2 5 12 4 4" xfId="32278"/>
    <cellStyle name="Normal 2 2 5 12 5" xfId="4625"/>
    <cellStyle name="Normal 2 2 5 12 5 2" xfId="4626"/>
    <cellStyle name="Normal 2 2 5 12 5 2 2" xfId="32279"/>
    <cellStyle name="Normal 2 2 5 12 5 3" xfId="32280"/>
    <cellStyle name="Normal 2 2 5 12 6" xfId="4627"/>
    <cellStyle name="Normal 2 2 5 12 6 2" xfId="32281"/>
    <cellStyle name="Normal 2 2 5 12 7" xfId="4628"/>
    <cellStyle name="Normal 2 2 5 12 7 2" xfId="32282"/>
    <cellStyle name="Normal 2 2 5 12 8" xfId="32283"/>
    <cellStyle name="Normal 2 2 5 12 8 2" xfId="32284"/>
    <cellStyle name="Normal 2 2 5 12 9" xfId="32285"/>
    <cellStyle name="Normal 2 2 5 13" xfId="4629"/>
    <cellStyle name="Normal 2 2 5 13 10" xfId="32286"/>
    <cellStyle name="Normal 2 2 5 13 11" xfId="32287"/>
    <cellStyle name="Normal 2 2 5 13 2" xfId="4630"/>
    <cellStyle name="Normal 2 2 5 13 2 10" xfId="32288"/>
    <cellStyle name="Normal 2 2 5 13 2 2" xfId="4631"/>
    <cellStyle name="Normal 2 2 5 13 2 2 2" xfId="4632"/>
    <cellStyle name="Normal 2 2 5 13 2 2 2 2" xfId="4633"/>
    <cellStyle name="Normal 2 2 5 13 2 2 2 2 2" xfId="32289"/>
    <cellStyle name="Normal 2 2 5 13 2 2 2 3" xfId="4634"/>
    <cellStyle name="Normal 2 2 5 13 2 2 2 3 2" xfId="32290"/>
    <cellStyle name="Normal 2 2 5 13 2 2 2 4" xfId="32291"/>
    <cellStyle name="Normal 2 2 5 13 2 2 3" xfId="4635"/>
    <cellStyle name="Normal 2 2 5 13 2 2 3 2" xfId="32292"/>
    <cellStyle name="Normal 2 2 5 13 2 2 4" xfId="4636"/>
    <cellStyle name="Normal 2 2 5 13 2 2 4 2" xfId="32293"/>
    <cellStyle name="Normal 2 2 5 13 2 2 5" xfId="4637"/>
    <cellStyle name="Normal 2 2 5 13 2 2 5 2" xfId="32294"/>
    <cellStyle name="Normal 2 2 5 13 2 2 6" xfId="32295"/>
    <cellStyle name="Normal 2 2 5 13 2 2 6 2" xfId="32296"/>
    <cellStyle name="Normal 2 2 5 13 2 2 7" xfId="32297"/>
    <cellStyle name="Normal 2 2 5 13 2 3" xfId="4638"/>
    <cellStyle name="Normal 2 2 5 13 2 3 2" xfId="4639"/>
    <cellStyle name="Normal 2 2 5 13 2 3 2 2" xfId="32298"/>
    <cellStyle name="Normal 2 2 5 13 2 3 3" xfId="4640"/>
    <cellStyle name="Normal 2 2 5 13 2 3 3 2" xfId="32299"/>
    <cellStyle name="Normal 2 2 5 13 2 3 4" xfId="32300"/>
    <cellStyle name="Normal 2 2 5 13 2 4" xfId="4641"/>
    <cellStyle name="Normal 2 2 5 13 2 4 2" xfId="4642"/>
    <cellStyle name="Normal 2 2 5 13 2 4 2 2" xfId="32301"/>
    <cellStyle name="Normal 2 2 5 13 2 4 3" xfId="32302"/>
    <cellStyle name="Normal 2 2 5 13 2 5" xfId="4643"/>
    <cellStyle name="Normal 2 2 5 13 2 5 2" xfId="32303"/>
    <cellStyle name="Normal 2 2 5 13 2 6" xfId="4644"/>
    <cellStyle name="Normal 2 2 5 13 2 6 2" xfId="32304"/>
    <cellStyle name="Normal 2 2 5 13 2 7" xfId="32305"/>
    <cellStyle name="Normal 2 2 5 13 2 7 2" xfId="32306"/>
    <cellStyle name="Normal 2 2 5 13 2 8" xfId="32307"/>
    <cellStyle name="Normal 2 2 5 13 2 9" xfId="32308"/>
    <cellStyle name="Normal 2 2 5 13 3" xfId="4645"/>
    <cellStyle name="Normal 2 2 5 13 3 2" xfId="4646"/>
    <cellStyle name="Normal 2 2 5 13 3 2 2" xfId="4647"/>
    <cellStyle name="Normal 2 2 5 13 3 2 2 2" xfId="32309"/>
    <cellStyle name="Normal 2 2 5 13 3 2 3" xfId="4648"/>
    <cellStyle name="Normal 2 2 5 13 3 2 3 2" xfId="32310"/>
    <cellStyle name="Normal 2 2 5 13 3 2 4" xfId="32311"/>
    <cellStyle name="Normal 2 2 5 13 3 3" xfId="4649"/>
    <cellStyle name="Normal 2 2 5 13 3 3 2" xfId="32312"/>
    <cellStyle name="Normal 2 2 5 13 3 4" xfId="4650"/>
    <cellStyle name="Normal 2 2 5 13 3 4 2" xfId="32313"/>
    <cellStyle name="Normal 2 2 5 13 3 5" xfId="4651"/>
    <cellStyle name="Normal 2 2 5 13 3 5 2" xfId="32314"/>
    <cellStyle name="Normal 2 2 5 13 3 6" xfId="32315"/>
    <cellStyle name="Normal 2 2 5 13 3 6 2" xfId="32316"/>
    <cellStyle name="Normal 2 2 5 13 3 7" xfId="32317"/>
    <cellStyle name="Normal 2 2 5 13 4" xfId="4652"/>
    <cellStyle name="Normal 2 2 5 13 4 2" xfId="4653"/>
    <cellStyle name="Normal 2 2 5 13 4 2 2" xfId="32318"/>
    <cellStyle name="Normal 2 2 5 13 4 3" xfId="4654"/>
    <cellStyle name="Normal 2 2 5 13 4 3 2" xfId="32319"/>
    <cellStyle name="Normal 2 2 5 13 4 4" xfId="32320"/>
    <cellStyle name="Normal 2 2 5 13 5" xfId="4655"/>
    <cellStyle name="Normal 2 2 5 13 5 2" xfId="4656"/>
    <cellStyle name="Normal 2 2 5 13 5 2 2" xfId="32321"/>
    <cellStyle name="Normal 2 2 5 13 5 3" xfId="32322"/>
    <cellStyle name="Normal 2 2 5 13 6" xfId="4657"/>
    <cellStyle name="Normal 2 2 5 13 6 2" xfId="32323"/>
    <cellStyle name="Normal 2 2 5 13 7" xfId="4658"/>
    <cellStyle name="Normal 2 2 5 13 7 2" xfId="32324"/>
    <cellStyle name="Normal 2 2 5 13 8" xfId="32325"/>
    <cellStyle name="Normal 2 2 5 13 8 2" xfId="32326"/>
    <cellStyle name="Normal 2 2 5 13 9" xfId="32327"/>
    <cellStyle name="Normal 2 2 5 14" xfId="4659"/>
    <cellStyle name="Normal 2 2 5 14 10" xfId="32328"/>
    <cellStyle name="Normal 2 2 5 14 11" xfId="32329"/>
    <cellStyle name="Normal 2 2 5 14 2" xfId="4660"/>
    <cellStyle name="Normal 2 2 5 14 2 10" xfId="32330"/>
    <cellStyle name="Normal 2 2 5 14 2 2" xfId="4661"/>
    <cellStyle name="Normal 2 2 5 14 2 2 2" xfId="4662"/>
    <cellStyle name="Normal 2 2 5 14 2 2 2 2" xfId="4663"/>
    <cellStyle name="Normal 2 2 5 14 2 2 2 2 2" xfId="32331"/>
    <cellStyle name="Normal 2 2 5 14 2 2 2 3" xfId="4664"/>
    <cellStyle name="Normal 2 2 5 14 2 2 2 3 2" xfId="32332"/>
    <cellStyle name="Normal 2 2 5 14 2 2 2 4" xfId="32333"/>
    <cellStyle name="Normal 2 2 5 14 2 2 3" xfId="4665"/>
    <cellStyle name="Normal 2 2 5 14 2 2 3 2" xfId="32334"/>
    <cellStyle name="Normal 2 2 5 14 2 2 4" xfId="4666"/>
    <cellStyle name="Normal 2 2 5 14 2 2 4 2" xfId="32335"/>
    <cellStyle name="Normal 2 2 5 14 2 2 5" xfId="4667"/>
    <cellStyle name="Normal 2 2 5 14 2 2 5 2" xfId="32336"/>
    <cellStyle name="Normal 2 2 5 14 2 2 6" xfId="32337"/>
    <cellStyle name="Normal 2 2 5 14 2 2 6 2" xfId="32338"/>
    <cellStyle name="Normal 2 2 5 14 2 2 7" xfId="32339"/>
    <cellStyle name="Normal 2 2 5 14 2 3" xfId="4668"/>
    <cellStyle name="Normal 2 2 5 14 2 3 2" xfId="4669"/>
    <cellStyle name="Normal 2 2 5 14 2 3 2 2" xfId="32340"/>
    <cellStyle name="Normal 2 2 5 14 2 3 3" xfId="4670"/>
    <cellStyle name="Normal 2 2 5 14 2 3 3 2" xfId="32341"/>
    <cellStyle name="Normal 2 2 5 14 2 3 4" xfId="32342"/>
    <cellStyle name="Normal 2 2 5 14 2 4" xfId="4671"/>
    <cellStyle name="Normal 2 2 5 14 2 4 2" xfId="4672"/>
    <cellStyle name="Normal 2 2 5 14 2 4 2 2" xfId="32343"/>
    <cellStyle name="Normal 2 2 5 14 2 4 3" xfId="32344"/>
    <cellStyle name="Normal 2 2 5 14 2 5" xfId="4673"/>
    <cellStyle name="Normal 2 2 5 14 2 5 2" xfId="32345"/>
    <cellStyle name="Normal 2 2 5 14 2 6" xfId="4674"/>
    <cellStyle name="Normal 2 2 5 14 2 6 2" xfId="32346"/>
    <cellStyle name="Normal 2 2 5 14 2 7" xfId="32347"/>
    <cellStyle name="Normal 2 2 5 14 2 7 2" xfId="32348"/>
    <cellStyle name="Normal 2 2 5 14 2 8" xfId="32349"/>
    <cellStyle name="Normal 2 2 5 14 2 9" xfId="32350"/>
    <cellStyle name="Normal 2 2 5 14 3" xfId="4675"/>
    <cellStyle name="Normal 2 2 5 14 3 2" xfId="4676"/>
    <cellStyle name="Normal 2 2 5 14 3 2 2" xfId="4677"/>
    <cellStyle name="Normal 2 2 5 14 3 2 2 2" xfId="32351"/>
    <cellStyle name="Normal 2 2 5 14 3 2 3" xfId="4678"/>
    <cellStyle name="Normal 2 2 5 14 3 2 3 2" xfId="32352"/>
    <cellStyle name="Normal 2 2 5 14 3 2 4" xfId="32353"/>
    <cellStyle name="Normal 2 2 5 14 3 3" xfId="4679"/>
    <cellStyle name="Normal 2 2 5 14 3 3 2" xfId="32354"/>
    <cellStyle name="Normal 2 2 5 14 3 4" xfId="4680"/>
    <cellStyle name="Normal 2 2 5 14 3 4 2" xfId="32355"/>
    <cellStyle name="Normal 2 2 5 14 3 5" xfId="4681"/>
    <cellStyle name="Normal 2 2 5 14 3 5 2" xfId="32356"/>
    <cellStyle name="Normal 2 2 5 14 3 6" xfId="32357"/>
    <cellStyle name="Normal 2 2 5 14 3 6 2" xfId="32358"/>
    <cellStyle name="Normal 2 2 5 14 3 7" xfId="32359"/>
    <cellStyle name="Normal 2 2 5 14 4" xfId="4682"/>
    <cellStyle name="Normal 2 2 5 14 4 2" xfId="4683"/>
    <cellStyle name="Normal 2 2 5 14 4 2 2" xfId="32360"/>
    <cellStyle name="Normal 2 2 5 14 4 3" xfId="4684"/>
    <cellStyle name="Normal 2 2 5 14 4 3 2" xfId="32361"/>
    <cellStyle name="Normal 2 2 5 14 4 4" xfId="32362"/>
    <cellStyle name="Normal 2 2 5 14 5" xfId="4685"/>
    <cellStyle name="Normal 2 2 5 14 5 2" xfId="4686"/>
    <cellStyle name="Normal 2 2 5 14 5 2 2" xfId="32363"/>
    <cellStyle name="Normal 2 2 5 14 5 3" xfId="32364"/>
    <cellStyle name="Normal 2 2 5 14 6" xfId="4687"/>
    <cellStyle name="Normal 2 2 5 14 6 2" xfId="32365"/>
    <cellStyle name="Normal 2 2 5 14 7" xfId="4688"/>
    <cellStyle name="Normal 2 2 5 14 7 2" xfId="32366"/>
    <cellStyle name="Normal 2 2 5 14 8" xfId="32367"/>
    <cellStyle name="Normal 2 2 5 14 8 2" xfId="32368"/>
    <cellStyle name="Normal 2 2 5 14 9" xfId="32369"/>
    <cellStyle name="Normal 2 2 5 15" xfId="4689"/>
    <cellStyle name="Normal 2 2 5 15 10" xfId="32370"/>
    <cellStyle name="Normal 2 2 5 15 11" xfId="32371"/>
    <cellStyle name="Normal 2 2 5 15 2" xfId="4690"/>
    <cellStyle name="Normal 2 2 5 15 2 10" xfId="32372"/>
    <cellStyle name="Normal 2 2 5 15 2 2" xfId="4691"/>
    <cellStyle name="Normal 2 2 5 15 2 2 2" xfId="4692"/>
    <cellStyle name="Normal 2 2 5 15 2 2 2 2" xfId="4693"/>
    <cellStyle name="Normal 2 2 5 15 2 2 2 2 2" xfId="32373"/>
    <cellStyle name="Normal 2 2 5 15 2 2 2 3" xfId="4694"/>
    <cellStyle name="Normal 2 2 5 15 2 2 2 3 2" xfId="32374"/>
    <cellStyle name="Normal 2 2 5 15 2 2 2 4" xfId="32375"/>
    <cellStyle name="Normal 2 2 5 15 2 2 3" xfId="4695"/>
    <cellStyle name="Normal 2 2 5 15 2 2 3 2" xfId="32376"/>
    <cellStyle name="Normal 2 2 5 15 2 2 4" xfId="4696"/>
    <cellStyle name="Normal 2 2 5 15 2 2 4 2" xfId="32377"/>
    <cellStyle name="Normal 2 2 5 15 2 2 5" xfId="4697"/>
    <cellStyle name="Normal 2 2 5 15 2 2 5 2" xfId="32378"/>
    <cellStyle name="Normal 2 2 5 15 2 2 6" xfId="32379"/>
    <cellStyle name="Normal 2 2 5 15 2 2 6 2" xfId="32380"/>
    <cellStyle name="Normal 2 2 5 15 2 2 7" xfId="32381"/>
    <cellStyle name="Normal 2 2 5 15 2 3" xfId="4698"/>
    <cellStyle name="Normal 2 2 5 15 2 3 2" xfId="4699"/>
    <cellStyle name="Normal 2 2 5 15 2 3 2 2" xfId="32382"/>
    <cellStyle name="Normal 2 2 5 15 2 3 3" xfId="4700"/>
    <cellStyle name="Normal 2 2 5 15 2 3 3 2" xfId="32383"/>
    <cellStyle name="Normal 2 2 5 15 2 3 4" xfId="32384"/>
    <cellStyle name="Normal 2 2 5 15 2 4" xfId="4701"/>
    <cellStyle name="Normal 2 2 5 15 2 4 2" xfId="4702"/>
    <cellStyle name="Normal 2 2 5 15 2 4 2 2" xfId="32385"/>
    <cellStyle name="Normal 2 2 5 15 2 4 3" xfId="32386"/>
    <cellStyle name="Normal 2 2 5 15 2 5" xfId="4703"/>
    <cellStyle name="Normal 2 2 5 15 2 5 2" xfId="32387"/>
    <cellStyle name="Normal 2 2 5 15 2 6" xfId="4704"/>
    <cellStyle name="Normal 2 2 5 15 2 6 2" xfId="32388"/>
    <cellStyle name="Normal 2 2 5 15 2 7" xfId="32389"/>
    <cellStyle name="Normal 2 2 5 15 2 7 2" xfId="32390"/>
    <cellStyle name="Normal 2 2 5 15 2 8" xfId="32391"/>
    <cellStyle name="Normal 2 2 5 15 2 9" xfId="32392"/>
    <cellStyle name="Normal 2 2 5 15 3" xfId="4705"/>
    <cellStyle name="Normal 2 2 5 15 3 2" xfId="4706"/>
    <cellStyle name="Normal 2 2 5 15 3 2 2" xfId="4707"/>
    <cellStyle name="Normal 2 2 5 15 3 2 2 2" xfId="32393"/>
    <cellStyle name="Normal 2 2 5 15 3 2 3" xfId="4708"/>
    <cellStyle name="Normal 2 2 5 15 3 2 3 2" xfId="32394"/>
    <cellStyle name="Normal 2 2 5 15 3 2 4" xfId="32395"/>
    <cellStyle name="Normal 2 2 5 15 3 3" xfId="4709"/>
    <cellStyle name="Normal 2 2 5 15 3 3 2" xfId="32396"/>
    <cellStyle name="Normal 2 2 5 15 3 4" xfId="4710"/>
    <cellStyle name="Normal 2 2 5 15 3 4 2" xfId="32397"/>
    <cellStyle name="Normal 2 2 5 15 3 5" xfId="4711"/>
    <cellStyle name="Normal 2 2 5 15 3 5 2" xfId="32398"/>
    <cellStyle name="Normal 2 2 5 15 3 6" xfId="32399"/>
    <cellStyle name="Normal 2 2 5 15 3 6 2" xfId="32400"/>
    <cellStyle name="Normal 2 2 5 15 3 7" xfId="32401"/>
    <cellStyle name="Normal 2 2 5 15 4" xfId="4712"/>
    <cellStyle name="Normal 2 2 5 15 4 2" xfId="4713"/>
    <cellStyle name="Normal 2 2 5 15 4 2 2" xfId="32402"/>
    <cellStyle name="Normal 2 2 5 15 4 3" xfId="4714"/>
    <cellStyle name="Normal 2 2 5 15 4 3 2" xfId="32403"/>
    <cellStyle name="Normal 2 2 5 15 4 4" xfId="32404"/>
    <cellStyle name="Normal 2 2 5 15 5" xfId="4715"/>
    <cellStyle name="Normal 2 2 5 15 5 2" xfId="4716"/>
    <cellStyle name="Normal 2 2 5 15 5 2 2" xfId="32405"/>
    <cellStyle name="Normal 2 2 5 15 5 3" xfId="32406"/>
    <cellStyle name="Normal 2 2 5 15 6" xfId="4717"/>
    <cellStyle name="Normal 2 2 5 15 6 2" xfId="32407"/>
    <cellStyle name="Normal 2 2 5 15 7" xfId="4718"/>
    <cellStyle name="Normal 2 2 5 15 7 2" xfId="32408"/>
    <cellStyle name="Normal 2 2 5 15 8" xfId="32409"/>
    <cellStyle name="Normal 2 2 5 15 8 2" xfId="32410"/>
    <cellStyle name="Normal 2 2 5 15 9" xfId="32411"/>
    <cellStyle name="Normal 2 2 5 16" xfId="4719"/>
    <cellStyle name="Normal 2 2 5 16 10" xfId="32412"/>
    <cellStyle name="Normal 2 2 5 16 11" xfId="32413"/>
    <cellStyle name="Normal 2 2 5 16 2" xfId="4720"/>
    <cellStyle name="Normal 2 2 5 16 2 10" xfId="32414"/>
    <cellStyle name="Normal 2 2 5 16 2 2" xfId="4721"/>
    <cellStyle name="Normal 2 2 5 16 2 2 2" xfId="4722"/>
    <cellStyle name="Normal 2 2 5 16 2 2 2 2" xfId="4723"/>
    <cellStyle name="Normal 2 2 5 16 2 2 2 2 2" xfId="32415"/>
    <cellStyle name="Normal 2 2 5 16 2 2 2 3" xfId="4724"/>
    <cellStyle name="Normal 2 2 5 16 2 2 2 3 2" xfId="32416"/>
    <cellStyle name="Normal 2 2 5 16 2 2 2 4" xfId="32417"/>
    <cellStyle name="Normal 2 2 5 16 2 2 3" xfId="4725"/>
    <cellStyle name="Normal 2 2 5 16 2 2 3 2" xfId="32418"/>
    <cellStyle name="Normal 2 2 5 16 2 2 4" xfId="4726"/>
    <cellStyle name="Normal 2 2 5 16 2 2 4 2" xfId="32419"/>
    <cellStyle name="Normal 2 2 5 16 2 2 5" xfId="4727"/>
    <cellStyle name="Normal 2 2 5 16 2 2 5 2" xfId="32420"/>
    <cellStyle name="Normal 2 2 5 16 2 2 6" xfId="32421"/>
    <cellStyle name="Normal 2 2 5 16 2 2 6 2" xfId="32422"/>
    <cellStyle name="Normal 2 2 5 16 2 2 7" xfId="32423"/>
    <cellStyle name="Normal 2 2 5 16 2 3" xfId="4728"/>
    <cellStyle name="Normal 2 2 5 16 2 3 2" xfId="4729"/>
    <cellStyle name="Normal 2 2 5 16 2 3 2 2" xfId="32424"/>
    <cellStyle name="Normal 2 2 5 16 2 3 3" xfId="4730"/>
    <cellStyle name="Normal 2 2 5 16 2 3 3 2" xfId="32425"/>
    <cellStyle name="Normal 2 2 5 16 2 3 4" xfId="32426"/>
    <cellStyle name="Normal 2 2 5 16 2 4" xfId="4731"/>
    <cellStyle name="Normal 2 2 5 16 2 4 2" xfId="4732"/>
    <cellStyle name="Normal 2 2 5 16 2 4 2 2" xfId="32427"/>
    <cellStyle name="Normal 2 2 5 16 2 4 3" xfId="32428"/>
    <cellStyle name="Normal 2 2 5 16 2 5" xfId="4733"/>
    <cellStyle name="Normal 2 2 5 16 2 5 2" xfId="32429"/>
    <cellStyle name="Normal 2 2 5 16 2 6" xfId="4734"/>
    <cellStyle name="Normal 2 2 5 16 2 6 2" xfId="32430"/>
    <cellStyle name="Normal 2 2 5 16 2 7" xfId="32431"/>
    <cellStyle name="Normal 2 2 5 16 2 7 2" xfId="32432"/>
    <cellStyle name="Normal 2 2 5 16 2 8" xfId="32433"/>
    <cellStyle name="Normal 2 2 5 16 2 9" xfId="32434"/>
    <cellStyle name="Normal 2 2 5 16 3" xfId="4735"/>
    <cellStyle name="Normal 2 2 5 16 3 2" xfId="4736"/>
    <cellStyle name="Normal 2 2 5 16 3 2 2" xfId="4737"/>
    <cellStyle name="Normal 2 2 5 16 3 2 2 2" xfId="32435"/>
    <cellStyle name="Normal 2 2 5 16 3 2 3" xfId="4738"/>
    <cellStyle name="Normal 2 2 5 16 3 2 3 2" xfId="32436"/>
    <cellStyle name="Normal 2 2 5 16 3 2 4" xfId="32437"/>
    <cellStyle name="Normal 2 2 5 16 3 3" xfId="4739"/>
    <cellStyle name="Normal 2 2 5 16 3 3 2" xfId="32438"/>
    <cellStyle name="Normal 2 2 5 16 3 4" xfId="4740"/>
    <cellStyle name="Normal 2 2 5 16 3 4 2" xfId="32439"/>
    <cellStyle name="Normal 2 2 5 16 3 5" xfId="4741"/>
    <cellStyle name="Normal 2 2 5 16 3 5 2" xfId="32440"/>
    <cellStyle name="Normal 2 2 5 16 3 6" xfId="32441"/>
    <cellStyle name="Normal 2 2 5 16 3 6 2" xfId="32442"/>
    <cellStyle name="Normal 2 2 5 16 3 7" xfId="32443"/>
    <cellStyle name="Normal 2 2 5 16 4" xfId="4742"/>
    <cellStyle name="Normal 2 2 5 16 4 2" xfId="4743"/>
    <cellStyle name="Normal 2 2 5 16 4 2 2" xfId="32444"/>
    <cellStyle name="Normal 2 2 5 16 4 3" xfId="4744"/>
    <cellStyle name="Normal 2 2 5 16 4 3 2" xfId="32445"/>
    <cellStyle name="Normal 2 2 5 16 4 4" xfId="32446"/>
    <cellStyle name="Normal 2 2 5 16 5" xfId="4745"/>
    <cellStyle name="Normal 2 2 5 16 5 2" xfId="4746"/>
    <cellStyle name="Normal 2 2 5 16 5 2 2" xfId="32447"/>
    <cellStyle name="Normal 2 2 5 16 5 3" xfId="32448"/>
    <cellStyle name="Normal 2 2 5 16 6" xfId="4747"/>
    <cellStyle name="Normal 2 2 5 16 6 2" xfId="32449"/>
    <cellStyle name="Normal 2 2 5 16 7" xfId="4748"/>
    <cellStyle name="Normal 2 2 5 16 7 2" xfId="32450"/>
    <cellStyle name="Normal 2 2 5 16 8" xfId="32451"/>
    <cellStyle name="Normal 2 2 5 16 8 2" xfId="32452"/>
    <cellStyle name="Normal 2 2 5 16 9" xfId="32453"/>
    <cellStyle name="Normal 2 2 5 17" xfId="4749"/>
    <cellStyle name="Normal 2 2 5 17 10" xfId="32454"/>
    <cellStyle name="Normal 2 2 5 17 11" xfId="32455"/>
    <cellStyle name="Normal 2 2 5 17 2" xfId="4750"/>
    <cellStyle name="Normal 2 2 5 17 2 10" xfId="32456"/>
    <cellStyle name="Normal 2 2 5 17 2 2" xfId="4751"/>
    <cellStyle name="Normal 2 2 5 17 2 2 2" xfId="4752"/>
    <cellStyle name="Normal 2 2 5 17 2 2 2 2" xfId="4753"/>
    <cellStyle name="Normal 2 2 5 17 2 2 2 2 2" xfId="32457"/>
    <cellStyle name="Normal 2 2 5 17 2 2 2 3" xfId="4754"/>
    <cellStyle name="Normal 2 2 5 17 2 2 2 3 2" xfId="32458"/>
    <cellStyle name="Normal 2 2 5 17 2 2 2 4" xfId="32459"/>
    <cellStyle name="Normal 2 2 5 17 2 2 3" xfId="4755"/>
    <cellStyle name="Normal 2 2 5 17 2 2 3 2" xfId="32460"/>
    <cellStyle name="Normal 2 2 5 17 2 2 4" xfId="4756"/>
    <cellStyle name="Normal 2 2 5 17 2 2 4 2" xfId="32461"/>
    <cellStyle name="Normal 2 2 5 17 2 2 5" xfId="4757"/>
    <cellStyle name="Normal 2 2 5 17 2 2 5 2" xfId="32462"/>
    <cellStyle name="Normal 2 2 5 17 2 2 6" xfId="32463"/>
    <cellStyle name="Normal 2 2 5 17 2 2 6 2" xfId="32464"/>
    <cellStyle name="Normal 2 2 5 17 2 2 7" xfId="32465"/>
    <cellStyle name="Normal 2 2 5 17 2 3" xfId="4758"/>
    <cellStyle name="Normal 2 2 5 17 2 3 2" xfId="4759"/>
    <cellStyle name="Normal 2 2 5 17 2 3 2 2" xfId="32466"/>
    <cellStyle name="Normal 2 2 5 17 2 3 3" xfId="4760"/>
    <cellStyle name="Normal 2 2 5 17 2 3 3 2" xfId="32467"/>
    <cellStyle name="Normal 2 2 5 17 2 3 4" xfId="32468"/>
    <cellStyle name="Normal 2 2 5 17 2 4" xfId="4761"/>
    <cellStyle name="Normal 2 2 5 17 2 4 2" xfId="4762"/>
    <cellStyle name="Normal 2 2 5 17 2 4 2 2" xfId="32469"/>
    <cellStyle name="Normal 2 2 5 17 2 4 3" xfId="32470"/>
    <cellStyle name="Normal 2 2 5 17 2 5" xfId="4763"/>
    <cellStyle name="Normal 2 2 5 17 2 5 2" xfId="32471"/>
    <cellStyle name="Normal 2 2 5 17 2 6" xfId="4764"/>
    <cellStyle name="Normal 2 2 5 17 2 6 2" xfId="32472"/>
    <cellStyle name="Normal 2 2 5 17 2 7" xfId="32473"/>
    <cellStyle name="Normal 2 2 5 17 2 7 2" xfId="32474"/>
    <cellStyle name="Normal 2 2 5 17 2 8" xfId="32475"/>
    <cellStyle name="Normal 2 2 5 17 2 9" xfId="32476"/>
    <cellStyle name="Normal 2 2 5 17 3" xfId="4765"/>
    <cellStyle name="Normal 2 2 5 17 3 2" xfId="4766"/>
    <cellStyle name="Normal 2 2 5 17 3 2 2" xfId="4767"/>
    <cellStyle name="Normal 2 2 5 17 3 2 2 2" xfId="32477"/>
    <cellStyle name="Normal 2 2 5 17 3 2 3" xfId="4768"/>
    <cellStyle name="Normal 2 2 5 17 3 2 3 2" xfId="32478"/>
    <cellStyle name="Normal 2 2 5 17 3 2 4" xfId="32479"/>
    <cellStyle name="Normal 2 2 5 17 3 3" xfId="4769"/>
    <cellStyle name="Normal 2 2 5 17 3 3 2" xfId="32480"/>
    <cellStyle name="Normal 2 2 5 17 3 4" xfId="4770"/>
    <cellStyle name="Normal 2 2 5 17 3 4 2" xfId="32481"/>
    <cellStyle name="Normal 2 2 5 17 3 5" xfId="4771"/>
    <cellStyle name="Normal 2 2 5 17 3 5 2" xfId="32482"/>
    <cellStyle name="Normal 2 2 5 17 3 6" xfId="32483"/>
    <cellStyle name="Normal 2 2 5 17 3 6 2" xfId="32484"/>
    <cellStyle name="Normal 2 2 5 17 3 7" xfId="32485"/>
    <cellStyle name="Normal 2 2 5 17 4" xfId="4772"/>
    <cellStyle name="Normal 2 2 5 17 4 2" xfId="4773"/>
    <cellStyle name="Normal 2 2 5 17 4 2 2" xfId="32486"/>
    <cellStyle name="Normal 2 2 5 17 4 3" xfId="4774"/>
    <cellStyle name="Normal 2 2 5 17 4 3 2" xfId="32487"/>
    <cellStyle name="Normal 2 2 5 17 4 4" xfId="32488"/>
    <cellStyle name="Normal 2 2 5 17 5" xfId="4775"/>
    <cellStyle name="Normal 2 2 5 17 5 2" xfId="4776"/>
    <cellStyle name="Normal 2 2 5 17 5 2 2" xfId="32489"/>
    <cellStyle name="Normal 2 2 5 17 5 3" xfId="32490"/>
    <cellStyle name="Normal 2 2 5 17 6" xfId="4777"/>
    <cellStyle name="Normal 2 2 5 17 6 2" xfId="32491"/>
    <cellStyle name="Normal 2 2 5 17 7" xfId="4778"/>
    <cellStyle name="Normal 2 2 5 17 7 2" xfId="32492"/>
    <cellStyle name="Normal 2 2 5 17 8" xfId="32493"/>
    <cellStyle name="Normal 2 2 5 17 8 2" xfId="32494"/>
    <cellStyle name="Normal 2 2 5 17 9" xfId="32495"/>
    <cellStyle name="Normal 2 2 5 18" xfId="4779"/>
    <cellStyle name="Normal 2 2 5 18 10" xfId="32496"/>
    <cellStyle name="Normal 2 2 5 18 11" xfId="32497"/>
    <cellStyle name="Normal 2 2 5 18 2" xfId="4780"/>
    <cellStyle name="Normal 2 2 5 18 2 10" xfId="32498"/>
    <cellStyle name="Normal 2 2 5 18 2 2" xfId="4781"/>
    <cellStyle name="Normal 2 2 5 18 2 2 2" xfId="4782"/>
    <cellStyle name="Normal 2 2 5 18 2 2 2 2" xfId="4783"/>
    <cellStyle name="Normal 2 2 5 18 2 2 2 2 2" xfId="32499"/>
    <cellStyle name="Normal 2 2 5 18 2 2 2 3" xfId="4784"/>
    <cellStyle name="Normal 2 2 5 18 2 2 2 3 2" xfId="32500"/>
    <cellStyle name="Normal 2 2 5 18 2 2 2 4" xfId="32501"/>
    <cellStyle name="Normal 2 2 5 18 2 2 3" xfId="4785"/>
    <cellStyle name="Normal 2 2 5 18 2 2 3 2" xfId="32502"/>
    <cellStyle name="Normal 2 2 5 18 2 2 4" xfId="4786"/>
    <cellStyle name="Normal 2 2 5 18 2 2 4 2" xfId="32503"/>
    <cellStyle name="Normal 2 2 5 18 2 2 5" xfId="4787"/>
    <cellStyle name="Normal 2 2 5 18 2 2 5 2" xfId="32504"/>
    <cellStyle name="Normal 2 2 5 18 2 2 6" xfId="32505"/>
    <cellStyle name="Normal 2 2 5 18 2 2 6 2" xfId="32506"/>
    <cellStyle name="Normal 2 2 5 18 2 2 7" xfId="32507"/>
    <cellStyle name="Normal 2 2 5 18 2 3" xfId="4788"/>
    <cellStyle name="Normal 2 2 5 18 2 3 2" xfId="4789"/>
    <cellStyle name="Normal 2 2 5 18 2 3 2 2" xfId="32508"/>
    <cellStyle name="Normal 2 2 5 18 2 3 3" xfId="4790"/>
    <cellStyle name="Normal 2 2 5 18 2 3 3 2" xfId="32509"/>
    <cellStyle name="Normal 2 2 5 18 2 3 4" xfId="32510"/>
    <cellStyle name="Normal 2 2 5 18 2 4" xfId="4791"/>
    <cellStyle name="Normal 2 2 5 18 2 4 2" xfId="4792"/>
    <cellStyle name="Normal 2 2 5 18 2 4 2 2" xfId="32511"/>
    <cellStyle name="Normal 2 2 5 18 2 4 3" xfId="32512"/>
    <cellStyle name="Normal 2 2 5 18 2 5" xfId="4793"/>
    <cellStyle name="Normal 2 2 5 18 2 5 2" xfId="32513"/>
    <cellStyle name="Normal 2 2 5 18 2 6" xfId="4794"/>
    <cellStyle name="Normal 2 2 5 18 2 6 2" xfId="32514"/>
    <cellStyle name="Normal 2 2 5 18 2 7" xfId="32515"/>
    <cellStyle name="Normal 2 2 5 18 2 7 2" xfId="32516"/>
    <cellStyle name="Normal 2 2 5 18 2 8" xfId="32517"/>
    <cellStyle name="Normal 2 2 5 18 2 9" xfId="32518"/>
    <cellStyle name="Normal 2 2 5 18 3" xfId="4795"/>
    <cellStyle name="Normal 2 2 5 18 3 2" xfId="4796"/>
    <cellStyle name="Normal 2 2 5 18 3 2 2" xfId="4797"/>
    <cellStyle name="Normal 2 2 5 18 3 2 2 2" xfId="32519"/>
    <cellStyle name="Normal 2 2 5 18 3 2 3" xfId="4798"/>
    <cellStyle name="Normal 2 2 5 18 3 2 3 2" xfId="32520"/>
    <cellStyle name="Normal 2 2 5 18 3 2 4" xfId="32521"/>
    <cellStyle name="Normal 2 2 5 18 3 3" xfId="4799"/>
    <cellStyle name="Normal 2 2 5 18 3 3 2" xfId="32522"/>
    <cellStyle name="Normal 2 2 5 18 3 4" xfId="4800"/>
    <cellStyle name="Normal 2 2 5 18 3 4 2" xfId="32523"/>
    <cellStyle name="Normal 2 2 5 18 3 5" xfId="4801"/>
    <cellStyle name="Normal 2 2 5 18 3 5 2" xfId="32524"/>
    <cellStyle name="Normal 2 2 5 18 3 6" xfId="32525"/>
    <cellStyle name="Normal 2 2 5 18 3 6 2" xfId="32526"/>
    <cellStyle name="Normal 2 2 5 18 3 7" xfId="32527"/>
    <cellStyle name="Normal 2 2 5 18 4" xfId="4802"/>
    <cellStyle name="Normal 2 2 5 18 4 2" xfId="4803"/>
    <cellStyle name="Normal 2 2 5 18 4 2 2" xfId="32528"/>
    <cellStyle name="Normal 2 2 5 18 4 3" xfId="4804"/>
    <cellStyle name="Normal 2 2 5 18 4 3 2" xfId="32529"/>
    <cellStyle name="Normal 2 2 5 18 4 4" xfId="32530"/>
    <cellStyle name="Normal 2 2 5 18 5" xfId="4805"/>
    <cellStyle name="Normal 2 2 5 18 5 2" xfId="4806"/>
    <cellStyle name="Normal 2 2 5 18 5 2 2" xfId="32531"/>
    <cellStyle name="Normal 2 2 5 18 5 3" xfId="32532"/>
    <cellStyle name="Normal 2 2 5 18 6" xfId="4807"/>
    <cellStyle name="Normal 2 2 5 18 6 2" xfId="32533"/>
    <cellStyle name="Normal 2 2 5 18 7" xfId="4808"/>
    <cellStyle name="Normal 2 2 5 18 7 2" xfId="32534"/>
    <cellStyle name="Normal 2 2 5 18 8" xfId="32535"/>
    <cellStyle name="Normal 2 2 5 18 8 2" xfId="32536"/>
    <cellStyle name="Normal 2 2 5 18 9" xfId="32537"/>
    <cellStyle name="Normal 2 2 5 19" xfId="4809"/>
    <cellStyle name="Normal 2 2 5 19 10" xfId="32538"/>
    <cellStyle name="Normal 2 2 5 19 11" xfId="32539"/>
    <cellStyle name="Normal 2 2 5 19 2" xfId="4810"/>
    <cellStyle name="Normal 2 2 5 19 2 10" xfId="32540"/>
    <cellStyle name="Normal 2 2 5 19 2 2" xfId="4811"/>
    <cellStyle name="Normal 2 2 5 19 2 2 2" xfId="4812"/>
    <cellStyle name="Normal 2 2 5 19 2 2 2 2" xfId="4813"/>
    <cellStyle name="Normal 2 2 5 19 2 2 2 2 2" xfId="32541"/>
    <cellStyle name="Normal 2 2 5 19 2 2 2 3" xfId="4814"/>
    <cellStyle name="Normal 2 2 5 19 2 2 2 3 2" xfId="32542"/>
    <cellStyle name="Normal 2 2 5 19 2 2 2 4" xfId="32543"/>
    <cellStyle name="Normal 2 2 5 19 2 2 3" xfId="4815"/>
    <cellStyle name="Normal 2 2 5 19 2 2 3 2" xfId="32544"/>
    <cellStyle name="Normal 2 2 5 19 2 2 4" xfId="4816"/>
    <cellStyle name="Normal 2 2 5 19 2 2 4 2" xfId="32545"/>
    <cellStyle name="Normal 2 2 5 19 2 2 5" xfId="4817"/>
    <cellStyle name="Normal 2 2 5 19 2 2 5 2" xfId="32546"/>
    <cellStyle name="Normal 2 2 5 19 2 2 6" xfId="32547"/>
    <cellStyle name="Normal 2 2 5 19 2 2 6 2" xfId="32548"/>
    <cellStyle name="Normal 2 2 5 19 2 2 7" xfId="32549"/>
    <cellStyle name="Normal 2 2 5 19 2 3" xfId="4818"/>
    <cellStyle name="Normal 2 2 5 19 2 3 2" xfId="4819"/>
    <cellStyle name="Normal 2 2 5 19 2 3 2 2" xfId="32550"/>
    <cellStyle name="Normal 2 2 5 19 2 3 3" xfId="4820"/>
    <cellStyle name="Normal 2 2 5 19 2 3 3 2" xfId="32551"/>
    <cellStyle name="Normal 2 2 5 19 2 3 4" xfId="32552"/>
    <cellStyle name="Normal 2 2 5 19 2 4" xfId="4821"/>
    <cellStyle name="Normal 2 2 5 19 2 4 2" xfId="4822"/>
    <cellStyle name="Normal 2 2 5 19 2 4 2 2" xfId="32553"/>
    <cellStyle name="Normal 2 2 5 19 2 4 3" xfId="32554"/>
    <cellStyle name="Normal 2 2 5 19 2 5" xfId="4823"/>
    <cellStyle name="Normal 2 2 5 19 2 5 2" xfId="32555"/>
    <cellStyle name="Normal 2 2 5 19 2 6" xfId="4824"/>
    <cellStyle name="Normal 2 2 5 19 2 6 2" xfId="32556"/>
    <cellStyle name="Normal 2 2 5 19 2 7" xfId="32557"/>
    <cellStyle name="Normal 2 2 5 19 2 7 2" xfId="32558"/>
    <cellStyle name="Normal 2 2 5 19 2 8" xfId="32559"/>
    <cellStyle name="Normal 2 2 5 19 2 9" xfId="32560"/>
    <cellStyle name="Normal 2 2 5 19 3" xfId="4825"/>
    <cellStyle name="Normal 2 2 5 19 3 2" xfId="4826"/>
    <cellStyle name="Normal 2 2 5 19 3 2 2" xfId="4827"/>
    <cellStyle name="Normal 2 2 5 19 3 2 2 2" xfId="32561"/>
    <cellStyle name="Normal 2 2 5 19 3 2 3" xfId="4828"/>
    <cellStyle name="Normal 2 2 5 19 3 2 3 2" xfId="32562"/>
    <cellStyle name="Normal 2 2 5 19 3 2 4" xfId="32563"/>
    <cellStyle name="Normal 2 2 5 19 3 3" xfId="4829"/>
    <cellStyle name="Normal 2 2 5 19 3 3 2" xfId="32564"/>
    <cellStyle name="Normal 2 2 5 19 3 4" xfId="4830"/>
    <cellStyle name="Normal 2 2 5 19 3 4 2" xfId="32565"/>
    <cellStyle name="Normal 2 2 5 19 3 5" xfId="4831"/>
    <cellStyle name="Normal 2 2 5 19 3 5 2" xfId="32566"/>
    <cellStyle name="Normal 2 2 5 19 3 6" xfId="32567"/>
    <cellStyle name="Normal 2 2 5 19 3 6 2" xfId="32568"/>
    <cellStyle name="Normal 2 2 5 19 3 7" xfId="32569"/>
    <cellStyle name="Normal 2 2 5 19 4" xfId="4832"/>
    <cellStyle name="Normal 2 2 5 19 4 2" xfId="4833"/>
    <cellStyle name="Normal 2 2 5 19 4 2 2" xfId="32570"/>
    <cellStyle name="Normal 2 2 5 19 4 3" xfId="4834"/>
    <cellStyle name="Normal 2 2 5 19 4 3 2" xfId="32571"/>
    <cellStyle name="Normal 2 2 5 19 4 4" xfId="32572"/>
    <cellStyle name="Normal 2 2 5 19 5" xfId="4835"/>
    <cellStyle name="Normal 2 2 5 19 5 2" xfId="4836"/>
    <cellStyle name="Normal 2 2 5 19 5 2 2" xfId="32573"/>
    <cellStyle name="Normal 2 2 5 19 5 3" xfId="32574"/>
    <cellStyle name="Normal 2 2 5 19 6" xfId="4837"/>
    <cellStyle name="Normal 2 2 5 19 6 2" xfId="32575"/>
    <cellStyle name="Normal 2 2 5 19 7" xfId="4838"/>
    <cellStyle name="Normal 2 2 5 19 7 2" xfId="32576"/>
    <cellStyle name="Normal 2 2 5 19 8" xfId="32577"/>
    <cellStyle name="Normal 2 2 5 19 8 2" xfId="32578"/>
    <cellStyle name="Normal 2 2 5 19 9" xfId="32579"/>
    <cellStyle name="Normal 2 2 5 2" xfId="4839"/>
    <cellStyle name="Normal 2 2 5 2 10" xfId="32580"/>
    <cellStyle name="Normal 2 2 5 2 11" xfId="32581"/>
    <cellStyle name="Normal 2 2 5 2 2" xfId="4840"/>
    <cellStyle name="Normal 2 2 5 2 2 10" xfId="32582"/>
    <cellStyle name="Normal 2 2 5 2 2 2" xfId="4841"/>
    <cellStyle name="Normal 2 2 5 2 2 2 2" xfId="4842"/>
    <cellStyle name="Normal 2 2 5 2 2 2 2 2" xfId="4843"/>
    <cellStyle name="Normal 2 2 5 2 2 2 2 2 2" xfId="32583"/>
    <cellStyle name="Normal 2 2 5 2 2 2 2 3" xfId="4844"/>
    <cellStyle name="Normal 2 2 5 2 2 2 2 3 2" xfId="32584"/>
    <cellStyle name="Normal 2 2 5 2 2 2 2 4" xfId="32585"/>
    <cellStyle name="Normal 2 2 5 2 2 2 3" xfId="4845"/>
    <cellStyle name="Normal 2 2 5 2 2 2 3 2" xfId="32586"/>
    <cellStyle name="Normal 2 2 5 2 2 2 4" xfId="4846"/>
    <cellStyle name="Normal 2 2 5 2 2 2 4 2" xfId="32587"/>
    <cellStyle name="Normal 2 2 5 2 2 2 5" xfId="4847"/>
    <cellStyle name="Normal 2 2 5 2 2 2 5 2" xfId="32588"/>
    <cellStyle name="Normal 2 2 5 2 2 2 6" xfId="32589"/>
    <cellStyle name="Normal 2 2 5 2 2 2 6 2" xfId="32590"/>
    <cellStyle name="Normal 2 2 5 2 2 2 7" xfId="32591"/>
    <cellStyle name="Normal 2 2 5 2 2 3" xfId="4848"/>
    <cellStyle name="Normal 2 2 5 2 2 3 2" xfId="4849"/>
    <cellStyle name="Normal 2 2 5 2 2 3 2 2" xfId="32592"/>
    <cellStyle name="Normal 2 2 5 2 2 3 3" xfId="4850"/>
    <cellStyle name="Normal 2 2 5 2 2 3 3 2" xfId="32593"/>
    <cellStyle name="Normal 2 2 5 2 2 3 4" xfId="32594"/>
    <cellStyle name="Normal 2 2 5 2 2 4" xfId="4851"/>
    <cellStyle name="Normal 2 2 5 2 2 4 2" xfId="4852"/>
    <cellStyle name="Normal 2 2 5 2 2 4 2 2" xfId="32595"/>
    <cellStyle name="Normal 2 2 5 2 2 4 3" xfId="32596"/>
    <cellStyle name="Normal 2 2 5 2 2 5" xfId="4853"/>
    <cellStyle name="Normal 2 2 5 2 2 5 2" xfId="32597"/>
    <cellStyle name="Normal 2 2 5 2 2 6" xfId="4854"/>
    <cellStyle name="Normal 2 2 5 2 2 6 2" xfId="32598"/>
    <cellStyle name="Normal 2 2 5 2 2 7" xfId="32599"/>
    <cellStyle name="Normal 2 2 5 2 2 7 2" xfId="32600"/>
    <cellStyle name="Normal 2 2 5 2 2 8" xfId="32601"/>
    <cellStyle name="Normal 2 2 5 2 2 9" xfId="32602"/>
    <cellStyle name="Normal 2 2 5 2 3" xfId="4855"/>
    <cellStyle name="Normal 2 2 5 2 3 2" xfId="4856"/>
    <cellStyle name="Normal 2 2 5 2 3 2 2" xfId="4857"/>
    <cellStyle name="Normal 2 2 5 2 3 2 2 2" xfId="32603"/>
    <cellStyle name="Normal 2 2 5 2 3 2 3" xfId="4858"/>
    <cellStyle name="Normal 2 2 5 2 3 2 3 2" xfId="32604"/>
    <cellStyle name="Normal 2 2 5 2 3 2 4" xfId="32605"/>
    <cellStyle name="Normal 2 2 5 2 3 3" xfId="4859"/>
    <cellStyle name="Normal 2 2 5 2 3 3 2" xfId="32606"/>
    <cellStyle name="Normal 2 2 5 2 3 4" xfId="4860"/>
    <cellStyle name="Normal 2 2 5 2 3 4 2" xfId="32607"/>
    <cellStyle name="Normal 2 2 5 2 3 5" xfId="4861"/>
    <cellStyle name="Normal 2 2 5 2 3 5 2" xfId="32608"/>
    <cellStyle name="Normal 2 2 5 2 3 6" xfId="32609"/>
    <cellStyle name="Normal 2 2 5 2 3 6 2" xfId="32610"/>
    <cellStyle name="Normal 2 2 5 2 3 7" xfId="32611"/>
    <cellStyle name="Normal 2 2 5 2 4" xfId="4862"/>
    <cellStyle name="Normal 2 2 5 2 4 2" xfId="4863"/>
    <cellStyle name="Normal 2 2 5 2 4 2 2" xfId="32612"/>
    <cellStyle name="Normal 2 2 5 2 4 3" xfId="4864"/>
    <cellStyle name="Normal 2 2 5 2 4 3 2" xfId="32613"/>
    <cellStyle name="Normal 2 2 5 2 4 4" xfId="32614"/>
    <cellStyle name="Normal 2 2 5 2 5" xfId="4865"/>
    <cellStyle name="Normal 2 2 5 2 5 2" xfId="4866"/>
    <cellStyle name="Normal 2 2 5 2 5 2 2" xfId="32615"/>
    <cellStyle name="Normal 2 2 5 2 5 3" xfId="32616"/>
    <cellStyle name="Normal 2 2 5 2 6" xfId="4867"/>
    <cellStyle name="Normal 2 2 5 2 6 2" xfId="32617"/>
    <cellStyle name="Normal 2 2 5 2 7" xfId="4868"/>
    <cellStyle name="Normal 2 2 5 2 7 2" xfId="32618"/>
    <cellStyle name="Normal 2 2 5 2 8" xfId="32619"/>
    <cellStyle name="Normal 2 2 5 2 8 2" xfId="32620"/>
    <cellStyle name="Normal 2 2 5 2 9" xfId="32621"/>
    <cellStyle name="Normal 2 2 5 20" xfId="4869"/>
    <cellStyle name="Normal 2 2 5 20 10" xfId="32622"/>
    <cellStyle name="Normal 2 2 5 20 11" xfId="32623"/>
    <cellStyle name="Normal 2 2 5 20 2" xfId="4870"/>
    <cellStyle name="Normal 2 2 5 20 2 10" xfId="32624"/>
    <cellStyle name="Normal 2 2 5 20 2 2" xfId="4871"/>
    <cellStyle name="Normal 2 2 5 20 2 2 2" xfId="4872"/>
    <cellStyle name="Normal 2 2 5 20 2 2 2 2" xfId="4873"/>
    <cellStyle name="Normal 2 2 5 20 2 2 2 2 2" xfId="32625"/>
    <cellStyle name="Normal 2 2 5 20 2 2 2 3" xfId="4874"/>
    <cellStyle name="Normal 2 2 5 20 2 2 2 3 2" xfId="32626"/>
    <cellStyle name="Normal 2 2 5 20 2 2 2 4" xfId="32627"/>
    <cellStyle name="Normal 2 2 5 20 2 2 3" xfId="4875"/>
    <cellStyle name="Normal 2 2 5 20 2 2 3 2" xfId="32628"/>
    <cellStyle name="Normal 2 2 5 20 2 2 4" xfId="4876"/>
    <cellStyle name="Normal 2 2 5 20 2 2 4 2" xfId="32629"/>
    <cellStyle name="Normal 2 2 5 20 2 2 5" xfId="4877"/>
    <cellStyle name="Normal 2 2 5 20 2 2 5 2" xfId="32630"/>
    <cellStyle name="Normal 2 2 5 20 2 2 6" xfId="32631"/>
    <cellStyle name="Normal 2 2 5 20 2 2 6 2" xfId="32632"/>
    <cellStyle name="Normal 2 2 5 20 2 2 7" xfId="32633"/>
    <cellStyle name="Normal 2 2 5 20 2 3" xfId="4878"/>
    <cellStyle name="Normal 2 2 5 20 2 3 2" xfId="4879"/>
    <cellStyle name="Normal 2 2 5 20 2 3 2 2" xfId="32634"/>
    <cellStyle name="Normal 2 2 5 20 2 3 3" xfId="4880"/>
    <cellStyle name="Normal 2 2 5 20 2 3 3 2" xfId="32635"/>
    <cellStyle name="Normal 2 2 5 20 2 3 4" xfId="32636"/>
    <cellStyle name="Normal 2 2 5 20 2 4" xfId="4881"/>
    <cellStyle name="Normal 2 2 5 20 2 4 2" xfId="4882"/>
    <cellStyle name="Normal 2 2 5 20 2 4 2 2" xfId="32637"/>
    <cellStyle name="Normal 2 2 5 20 2 4 3" xfId="32638"/>
    <cellStyle name="Normal 2 2 5 20 2 5" xfId="4883"/>
    <cellStyle name="Normal 2 2 5 20 2 5 2" xfId="32639"/>
    <cellStyle name="Normal 2 2 5 20 2 6" xfId="4884"/>
    <cellStyle name="Normal 2 2 5 20 2 6 2" xfId="32640"/>
    <cellStyle name="Normal 2 2 5 20 2 7" xfId="32641"/>
    <cellStyle name="Normal 2 2 5 20 2 7 2" xfId="32642"/>
    <cellStyle name="Normal 2 2 5 20 2 8" xfId="32643"/>
    <cellStyle name="Normal 2 2 5 20 2 9" xfId="32644"/>
    <cellStyle name="Normal 2 2 5 20 3" xfId="4885"/>
    <cellStyle name="Normal 2 2 5 20 3 2" xfId="4886"/>
    <cellStyle name="Normal 2 2 5 20 3 2 2" xfId="4887"/>
    <cellStyle name="Normal 2 2 5 20 3 2 2 2" xfId="32645"/>
    <cellStyle name="Normal 2 2 5 20 3 2 3" xfId="4888"/>
    <cellStyle name="Normal 2 2 5 20 3 2 3 2" xfId="32646"/>
    <cellStyle name="Normal 2 2 5 20 3 2 4" xfId="32647"/>
    <cellStyle name="Normal 2 2 5 20 3 3" xfId="4889"/>
    <cellStyle name="Normal 2 2 5 20 3 3 2" xfId="32648"/>
    <cellStyle name="Normal 2 2 5 20 3 4" xfId="4890"/>
    <cellStyle name="Normal 2 2 5 20 3 4 2" xfId="32649"/>
    <cellStyle name="Normal 2 2 5 20 3 5" xfId="4891"/>
    <cellStyle name="Normal 2 2 5 20 3 5 2" xfId="32650"/>
    <cellStyle name="Normal 2 2 5 20 3 6" xfId="32651"/>
    <cellStyle name="Normal 2 2 5 20 3 6 2" xfId="32652"/>
    <cellStyle name="Normal 2 2 5 20 3 7" xfId="32653"/>
    <cellStyle name="Normal 2 2 5 20 4" xfId="4892"/>
    <cellStyle name="Normal 2 2 5 20 4 2" xfId="4893"/>
    <cellStyle name="Normal 2 2 5 20 4 2 2" xfId="32654"/>
    <cellStyle name="Normal 2 2 5 20 4 3" xfId="4894"/>
    <cellStyle name="Normal 2 2 5 20 4 3 2" xfId="32655"/>
    <cellStyle name="Normal 2 2 5 20 4 4" xfId="32656"/>
    <cellStyle name="Normal 2 2 5 20 5" xfId="4895"/>
    <cellStyle name="Normal 2 2 5 20 5 2" xfId="4896"/>
    <cellStyle name="Normal 2 2 5 20 5 2 2" xfId="32657"/>
    <cellStyle name="Normal 2 2 5 20 5 3" xfId="32658"/>
    <cellStyle name="Normal 2 2 5 20 6" xfId="4897"/>
    <cellStyle name="Normal 2 2 5 20 6 2" xfId="32659"/>
    <cellStyle name="Normal 2 2 5 20 7" xfId="4898"/>
    <cellStyle name="Normal 2 2 5 20 7 2" xfId="32660"/>
    <cellStyle name="Normal 2 2 5 20 8" xfId="32661"/>
    <cellStyle name="Normal 2 2 5 20 8 2" xfId="32662"/>
    <cellStyle name="Normal 2 2 5 20 9" xfId="32663"/>
    <cellStyle name="Normal 2 2 5 21" xfId="4899"/>
    <cellStyle name="Normal 2 2 5 21 10" xfId="32664"/>
    <cellStyle name="Normal 2 2 5 21 11" xfId="32665"/>
    <cellStyle name="Normal 2 2 5 21 2" xfId="4900"/>
    <cellStyle name="Normal 2 2 5 21 2 10" xfId="32666"/>
    <cellStyle name="Normal 2 2 5 21 2 2" xfId="4901"/>
    <cellStyle name="Normal 2 2 5 21 2 2 2" xfId="4902"/>
    <cellStyle name="Normal 2 2 5 21 2 2 2 2" xfId="4903"/>
    <cellStyle name="Normal 2 2 5 21 2 2 2 2 2" xfId="32667"/>
    <cellStyle name="Normal 2 2 5 21 2 2 2 3" xfId="4904"/>
    <cellStyle name="Normal 2 2 5 21 2 2 2 3 2" xfId="32668"/>
    <cellStyle name="Normal 2 2 5 21 2 2 2 4" xfId="32669"/>
    <cellStyle name="Normal 2 2 5 21 2 2 3" xfId="4905"/>
    <cellStyle name="Normal 2 2 5 21 2 2 3 2" xfId="32670"/>
    <cellStyle name="Normal 2 2 5 21 2 2 4" xfId="4906"/>
    <cellStyle name="Normal 2 2 5 21 2 2 4 2" xfId="32671"/>
    <cellStyle name="Normal 2 2 5 21 2 2 5" xfId="4907"/>
    <cellStyle name="Normal 2 2 5 21 2 2 5 2" xfId="32672"/>
    <cellStyle name="Normal 2 2 5 21 2 2 6" xfId="32673"/>
    <cellStyle name="Normal 2 2 5 21 2 2 6 2" xfId="32674"/>
    <cellStyle name="Normal 2 2 5 21 2 2 7" xfId="32675"/>
    <cellStyle name="Normal 2 2 5 21 2 3" xfId="4908"/>
    <cellStyle name="Normal 2 2 5 21 2 3 2" xfId="4909"/>
    <cellStyle name="Normal 2 2 5 21 2 3 2 2" xfId="32676"/>
    <cellStyle name="Normal 2 2 5 21 2 3 3" xfId="4910"/>
    <cellStyle name="Normal 2 2 5 21 2 3 3 2" xfId="32677"/>
    <cellStyle name="Normal 2 2 5 21 2 3 4" xfId="32678"/>
    <cellStyle name="Normal 2 2 5 21 2 4" xfId="4911"/>
    <cellStyle name="Normal 2 2 5 21 2 4 2" xfId="4912"/>
    <cellStyle name="Normal 2 2 5 21 2 4 2 2" xfId="32679"/>
    <cellStyle name="Normal 2 2 5 21 2 4 3" xfId="32680"/>
    <cellStyle name="Normal 2 2 5 21 2 5" xfId="4913"/>
    <cellStyle name="Normal 2 2 5 21 2 5 2" xfId="32681"/>
    <cellStyle name="Normal 2 2 5 21 2 6" xfId="4914"/>
    <cellStyle name="Normal 2 2 5 21 2 6 2" xfId="32682"/>
    <cellStyle name="Normal 2 2 5 21 2 7" xfId="32683"/>
    <cellStyle name="Normal 2 2 5 21 2 7 2" xfId="32684"/>
    <cellStyle name="Normal 2 2 5 21 2 8" xfId="32685"/>
    <cellStyle name="Normal 2 2 5 21 2 9" xfId="32686"/>
    <cellStyle name="Normal 2 2 5 21 3" xfId="4915"/>
    <cellStyle name="Normal 2 2 5 21 3 2" xfId="4916"/>
    <cellStyle name="Normal 2 2 5 21 3 2 2" xfId="4917"/>
    <cellStyle name="Normal 2 2 5 21 3 2 2 2" xfId="32687"/>
    <cellStyle name="Normal 2 2 5 21 3 2 3" xfId="4918"/>
    <cellStyle name="Normal 2 2 5 21 3 2 3 2" xfId="32688"/>
    <cellStyle name="Normal 2 2 5 21 3 2 4" xfId="32689"/>
    <cellStyle name="Normal 2 2 5 21 3 3" xfId="4919"/>
    <cellStyle name="Normal 2 2 5 21 3 3 2" xfId="32690"/>
    <cellStyle name="Normal 2 2 5 21 3 4" xfId="4920"/>
    <cellStyle name="Normal 2 2 5 21 3 4 2" xfId="32691"/>
    <cellStyle name="Normal 2 2 5 21 3 5" xfId="4921"/>
    <cellStyle name="Normal 2 2 5 21 3 5 2" xfId="32692"/>
    <cellStyle name="Normal 2 2 5 21 3 6" xfId="32693"/>
    <cellStyle name="Normal 2 2 5 21 3 6 2" xfId="32694"/>
    <cellStyle name="Normal 2 2 5 21 3 7" xfId="32695"/>
    <cellStyle name="Normal 2 2 5 21 4" xfId="4922"/>
    <cellStyle name="Normal 2 2 5 21 4 2" xfId="4923"/>
    <cellStyle name="Normal 2 2 5 21 4 2 2" xfId="32696"/>
    <cellStyle name="Normal 2 2 5 21 4 3" xfId="4924"/>
    <cellStyle name="Normal 2 2 5 21 4 3 2" xfId="32697"/>
    <cellStyle name="Normal 2 2 5 21 4 4" xfId="32698"/>
    <cellStyle name="Normal 2 2 5 21 5" xfId="4925"/>
    <cellStyle name="Normal 2 2 5 21 5 2" xfId="4926"/>
    <cellStyle name="Normal 2 2 5 21 5 2 2" xfId="32699"/>
    <cellStyle name="Normal 2 2 5 21 5 3" xfId="32700"/>
    <cellStyle name="Normal 2 2 5 21 6" xfId="4927"/>
    <cellStyle name="Normal 2 2 5 21 6 2" xfId="32701"/>
    <cellStyle name="Normal 2 2 5 21 7" xfId="4928"/>
    <cellStyle name="Normal 2 2 5 21 7 2" xfId="32702"/>
    <cellStyle name="Normal 2 2 5 21 8" xfId="32703"/>
    <cellStyle name="Normal 2 2 5 21 8 2" xfId="32704"/>
    <cellStyle name="Normal 2 2 5 21 9" xfId="32705"/>
    <cellStyle name="Normal 2 2 5 22" xfId="4929"/>
    <cellStyle name="Normal 2 2 5 22 10" xfId="32706"/>
    <cellStyle name="Normal 2 2 5 22 11" xfId="32707"/>
    <cellStyle name="Normal 2 2 5 22 2" xfId="4930"/>
    <cellStyle name="Normal 2 2 5 22 2 10" xfId="32708"/>
    <cellStyle name="Normal 2 2 5 22 2 2" xfId="4931"/>
    <cellStyle name="Normal 2 2 5 22 2 2 2" xfId="4932"/>
    <cellStyle name="Normal 2 2 5 22 2 2 2 2" xfId="4933"/>
    <cellStyle name="Normal 2 2 5 22 2 2 2 2 2" xfId="32709"/>
    <cellStyle name="Normal 2 2 5 22 2 2 2 3" xfId="4934"/>
    <cellStyle name="Normal 2 2 5 22 2 2 2 3 2" xfId="32710"/>
    <cellStyle name="Normal 2 2 5 22 2 2 2 4" xfId="32711"/>
    <cellStyle name="Normal 2 2 5 22 2 2 3" xfId="4935"/>
    <cellStyle name="Normal 2 2 5 22 2 2 3 2" xfId="32712"/>
    <cellStyle name="Normal 2 2 5 22 2 2 4" xfId="4936"/>
    <cellStyle name="Normal 2 2 5 22 2 2 4 2" xfId="32713"/>
    <cellStyle name="Normal 2 2 5 22 2 2 5" xfId="4937"/>
    <cellStyle name="Normal 2 2 5 22 2 2 5 2" xfId="32714"/>
    <cellStyle name="Normal 2 2 5 22 2 2 6" xfId="32715"/>
    <cellStyle name="Normal 2 2 5 22 2 2 6 2" xfId="32716"/>
    <cellStyle name="Normal 2 2 5 22 2 2 7" xfId="32717"/>
    <cellStyle name="Normal 2 2 5 22 2 3" xfId="4938"/>
    <cellStyle name="Normal 2 2 5 22 2 3 2" xfId="4939"/>
    <cellStyle name="Normal 2 2 5 22 2 3 2 2" xfId="32718"/>
    <cellStyle name="Normal 2 2 5 22 2 3 3" xfId="4940"/>
    <cellStyle name="Normal 2 2 5 22 2 3 3 2" xfId="32719"/>
    <cellStyle name="Normal 2 2 5 22 2 3 4" xfId="32720"/>
    <cellStyle name="Normal 2 2 5 22 2 4" xfId="4941"/>
    <cellStyle name="Normal 2 2 5 22 2 4 2" xfId="4942"/>
    <cellStyle name="Normal 2 2 5 22 2 4 2 2" xfId="32721"/>
    <cellStyle name="Normal 2 2 5 22 2 4 3" xfId="32722"/>
    <cellStyle name="Normal 2 2 5 22 2 5" xfId="4943"/>
    <cellStyle name="Normal 2 2 5 22 2 5 2" xfId="32723"/>
    <cellStyle name="Normal 2 2 5 22 2 6" xfId="4944"/>
    <cellStyle name="Normal 2 2 5 22 2 6 2" xfId="32724"/>
    <cellStyle name="Normal 2 2 5 22 2 7" xfId="32725"/>
    <cellStyle name="Normal 2 2 5 22 2 7 2" xfId="32726"/>
    <cellStyle name="Normal 2 2 5 22 2 8" xfId="32727"/>
    <cellStyle name="Normal 2 2 5 22 2 9" xfId="32728"/>
    <cellStyle name="Normal 2 2 5 22 3" xfId="4945"/>
    <cellStyle name="Normal 2 2 5 22 3 2" xfId="4946"/>
    <cellStyle name="Normal 2 2 5 22 3 2 2" xfId="4947"/>
    <cellStyle name="Normal 2 2 5 22 3 2 2 2" xfId="32729"/>
    <cellStyle name="Normal 2 2 5 22 3 2 3" xfId="4948"/>
    <cellStyle name="Normal 2 2 5 22 3 2 3 2" xfId="32730"/>
    <cellStyle name="Normal 2 2 5 22 3 2 4" xfId="32731"/>
    <cellStyle name="Normal 2 2 5 22 3 3" xfId="4949"/>
    <cellStyle name="Normal 2 2 5 22 3 3 2" xfId="32732"/>
    <cellStyle name="Normal 2 2 5 22 3 4" xfId="4950"/>
    <cellStyle name="Normal 2 2 5 22 3 4 2" xfId="32733"/>
    <cellStyle name="Normal 2 2 5 22 3 5" xfId="4951"/>
    <cellStyle name="Normal 2 2 5 22 3 5 2" xfId="32734"/>
    <cellStyle name="Normal 2 2 5 22 3 6" xfId="32735"/>
    <cellStyle name="Normal 2 2 5 22 3 6 2" xfId="32736"/>
    <cellStyle name="Normal 2 2 5 22 3 7" xfId="32737"/>
    <cellStyle name="Normal 2 2 5 22 4" xfId="4952"/>
    <cellStyle name="Normal 2 2 5 22 4 2" xfId="4953"/>
    <cellStyle name="Normal 2 2 5 22 4 2 2" xfId="32738"/>
    <cellStyle name="Normal 2 2 5 22 4 3" xfId="4954"/>
    <cellStyle name="Normal 2 2 5 22 4 3 2" xfId="32739"/>
    <cellStyle name="Normal 2 2 5 22 4 4" xfId="32740"/>
    <cellStyle name="Normal 2 2 5 22 5" xfId="4955"/>
    <cellStyle name="Normal 2 2 5 22 5 2" xfId="4956"/>
    <cellStyle name="Normal 2 2 5 22 5 2 2" xfId="32741"/>
    <cellStyle name="Normal 2 2 5 22 5 3" xfId="32742"/>
    <cellStyle name="Normal 2 2 5 22 6" xfId="4957"/>
    <cellStyle name="Normal 2 2 5 22 6 2" xfId="32743"/>
    <cellStyle name="Normal 2 2 5 22 7" xfId="4958"/>
    <cellStyle name="Normal 2 2 5 22 7 2" xfId="32744"/>
    <cellStyle name="Normal 2 2 5 22 8" xfId="32745"/>
    <cellStyle name="Normal 2 2 5 22 8 2" xfId="32746"/>
    <cellStyle name="Normal 2 2 5 22 9" xfId="32747"/>
    <cellStyle name="Normal 2 2 5 23" xfId="4959"/>
    <cellStyle name="Normal 2 2 5 23 10" xfId="32748"/>
    <cellStyle name="Normal 2 2 5 23 11" xfId="32749"/>
    <cellStyle name="Normal 2 2 5 23 2" xfId="4960"/>
    <cellStyle name="Normal 2 2 5 23 2 10" xfId="32750"/>
    <cellStyle name="Normal 2 2 5 23 2 2" xfId="4961"/>
    <cellStyle name="Normal 2 2 5 23 2 2 2" xfId="4962"/>
    <cellStyle name="Normal 2 2 5 23 2 2 2 2" xfId="4963"/>
    <cellStyle name="Normal 2 2 5 23 2 2 2 2 2" xfId="32751"/>
    <cellStyle name="Normal 2 2 5 23 2 2 2 3" xfId="4964"/>
    <cellStyle name="Normal 2 2 5 23 2 2 2 3 2" xfId="32752"/>
    <cellStyle name="Normal 2 2 5 23 2 2 2 4" xfId="32753"/>
    <cellStyle name="Normal 2 2 5 23 2 2 3" xfId="4965"/>
    <cellStyle name="Normal 2 2 5 23 2 2 3 2" xfId="32754"/>
    <cellStyle name="Normal 2 2 5 23 2 2 4" xfId="4966"/>
    <cellStyle name="Normal 2 2 5 23 2 2 4 2" xfId="32755"/>
    <cellStyle name="Normal 2 2 5 23 2 2 5" xfId="4967"/>
    <cellStyle name="Normal 2 2 5 23 2 2 5 2" xfId="32756"/>
    <cellStyle name="Normal 2 2 5 23 2 2 6" xfId="32757"/>
    <cellStyle name="Normal 2 2 5 23 2 2 6 2" xfId="32758"/>
    <cellStyle name="Normal 2 2 5 23 2 2 7" xfId="32759"/>
    <cellStyle name="Normal 2 2 5 23 2 3" xfId="4968"/>
    <cellStyle name="Normal 2 2 5 23 2 3 2" xfId="4969"/>
    <cellStyle name="Normal 2 2 5 23 2 3 2 2" xfId="32760"/>
    <cellStyle name="Normal 2 2 5 23 2 3 3" xfId="4970"/>
    <cellStyle name="Normal 2 2 5 23 2 3 3 2" xfId="32761"/>
    <cellStyle name="Normal 2 2 5 23 2 3 4" xfId="32762"/>
    <cellStyle name="Normal 2 2 5 23 2 4" xfId="4971"/>
    <cellStyle name="Normal 2 2 5 23 2 4 2" xfId="4972"/>
    <cellStyle name="Normal 2 2 5 23 2 4 2 2" xfId="32763"/>
    <cellStyle name="Normal 2 2 5 23 2 4 3" xfId="32764"/>
    <cellStyle name="Normal 2 2 5 23 2 5" xfId="4973"/>
    <cellStyle name="Normal 2 2 5 23 2 5 2" xfId="32765"/>
    <cellStyle name="Normal 2 2 5 23 2 6" xfId="4974"/>
    <cellStyle name="Normal 2 2 5 23 2 6 2" xfId="32766"/>
    <cellStyle name="Normal 2 2 5 23 2 7" xfId="32767"/>
    <cellStyle name="Normal 2 2 5 23 2 7 2" xfId="32768"/>
    <cellStyle name="Normal 2 2 5 23 2 8" xfId="32769"/>
    <cellStyle name="Normal 2 2 5 23 2 9" xfId="32770"/>
    <cellStyle name="Normal 2 2 5 23 3" xfId="4975"/>
    <cellStyle name="Normal 2 2 5 23 3 2" xfId="4976"/>
    <cellStyle name="Normal 2 2 5 23 3 2 2" xfId="4977"/>
    <cellStyle name="Normal 2 2 5 23 3 2 2 2" xfId="32771"/>
    <cellStyle name="Normal 2 2 5 23 3 2 3" xfId="4978"/>
    <cellStyle name="Normal 2 2 5 23 3 2 3 2" xfId="32772"/>
    <cellStyle name="Normal 2 2 5 23 3 2 4" xfId="32773"/>
    <cellStyle name="Normal 2 2 5 23 3 3" xfId="4979"/>
    <cellStyle name="Normal 2 2 5 23 3 3 2" xfId="32774"/>
    <cellStyle name="Normal 2 2 5 23 3 4" xfId="4980"/>
    <cellStyle name="Normal 2 2 5 23 3 4 2" xfId="32775"/>
    <cellStyle name="Normal 2 2 5 23 3 5" xfId="4981"/>
    <cellStyle name="Normal 2 2 5 23 3 5 2" xfId="32776"/>
    <cellStyle name="Normal 2 2 5 23 3 6" xfId="32777"/>
    <cellStyle name="Normal 2 2 5 23 3 6 2" xfId="32778"/>
    <cellStyle name="Normal 2 2 5 23 3 7" xfId="32779"/>
    <cellStyle name="Normal 2 2 5 23 4" xfId="4982"/>
    <cellStyle name="Normal 2 2 5 23 4 2" xfId="4983"/>
    <cellStyle name="Normal 2 2 5 23 4 2 2" xfId="32780"/>
    <cellStyle name="Normal 2 2 5 23 4 3" xfId="4984"/>
    <cellStyle name="Normal 2 2 5 23 4 3 2" xfId="32781"/>
    <cellStyle name="Normal 2 2 5 23 4 4" xfId="32782"/>
    <cellStyle name="Normal 2 2 5 23 5" xfId="4985"/>
    <cellStyle name="Normal 2 2 5 23 5 2" xfId="4986"/>
    <cellStyle name="Normal 2 2 5 23 5 2 2" xfId="32783"/>
    <cellStyle name="Normal 2 2 5 23 5 3" xfId="32784"/>
    <cellStyle name="Normal 2 2 5 23 6" xfId="4987"/>
    <cellStyle name="Normal 2 2 5 23 6 2" xfId="32785"/>
    <cellStyle name="Normal 2 2 5 23 7" xfId="4988"/>
    <cellStyle name="Normal 2 2 5 23 7 2" xfId="32786"/>
    <cellStyle name="Normal 2 2 5 23 8" xfId="32787"/>
    <cellStyle name="Normal 2 2 5 23 8 2" xfId="32788"/>
    <cellStyle name="Normal 2 2 5 23 9" xfId="32789"/>
    <cellStyle name="Normal 2 2 5 24" xfId="4989"/>
    <cellStyle name="Normal 2 2 5 24 10" xfId="32790"/>
    <cellStyle name="Normal 2 2 5 24 11" xfId="32791"/>
    <cellStyle name="Normal 2 2 5 24 2" xfId="4990"/>
    <cellStyle name="Normal 2 2 5 24 2 10" xfId="32792"/>
    <cellStyle name="Normal 2 2 5 24 2 2" xfId="4991"/>
    <cellStyle name="Normal 2 2 5 24 2 2 2" xfId="4992"/>
    <cellStyle name="Normal 2 2 5 24 2 2 2 2" xfId="4993"/>
    <cellStyle name="Normal 2 2 5 24 2 2 2 2 2" xfId="32793"/>
    <cellStyle name="Normal 2 2 5 24 2 2 2 3" xfId="4994"/>
    <cellStyle name="Normal 2 2 5 24 2 2 2 3 2" xfId="32794"/>
    <cellStyle name="Normal 2 2 5 24 2 2 2 4" xfId="32795"/>
    <cellStyle name="Normal 2 2 5 24 2 2 3" xfId="4995"/>
    <cellStyle name="Normal 2 2 5 24 2 2 3 2" xfId="32796"/>
    <cellStyle name="Normal 2 2 5 24 2 2 4" xfId="4996"/>
    <cellStyle name="Normal 2 2 5 24 2 2 4 2" xfId="32797"/>
    <cellStyle name="Normal 2 2 5 24 2 2 5" xfId="4997"/>
    <cellStyle name="Normal 2 2 5 24 2 2 5 2" xfId="32798"/>
    <cellStyle name="Normal 2 2 5 24 2 2 6" xfId="32799"/>
    <cellStyle name="Normal 2 2 5 24 2 2 6 2" xfId="32800"/>
    <cellStyle name="Normal 2 2 5 24 2 2 7" xfId="32801"/>
    <cellStyle name="Normal 2 2 5 24 2 3" xfId="4998"/>
    <cellStyle name="Normal 2 2 5 24 2 3 2" xfId="4999"/>
    <cellStyle name="Normal 2 2 5 24 2 3 2 2" xfId="32802"/>
    <cellStyle name="Normal 2 2 5 24 2 3 3" xfId="5000"/>
    <cellStyle name="Normal 2 2 5 24 2 3 3 2" xfId="32803"/>
    <cellStyle name="Normal 2 2 5 24 2 3 4" xfId="32804"/>
    <cellStyle name="Normal 2 2 5 24 2 4" xfId="5001"/>
    <cellStyle name="Normal 2 2 5 24 2 4 2" xfId="5002"/>
    <cellStyle name="Normal 2 2 5 24 2 4 2 2" xfId="32805"/>
    <cellStyle name="Normal 2 2 5 24 2 4 3" xfId="32806"/>
    <cellStyle name="Normal 2 2 5 24 2 5" xfId="5003"/>
    <cellStyle name="Normal 2 2 5 24 2 5 2" xfId="32807"/>
    <cellStyle name="Normal 2 2 5 24 2 6" xfId="5004"/>
    <cellStyle name="Normal 2 2 5 24 2 6 2" xfId="32808"/>
    <cellStyle name="Normal 2 2 5 24 2 7" xfId="32809"/>
    <cellStyle name="Normal 2 2 5 24 2 7 2" xfId="32810"/>
    <cellStyle name="Normal 2 2 5 24 2 8" xfId="32811"/>
    <cellStyle name="Normal 2 2 5 24 2 9" xfId="32812"/>
    <cellStyle name="Normal 2 2 5 24 3" xfId="5005"/>
    <cellStyle name="Normal 2 2 5 24 3 2" xfId="5006"/>
    <cellStyle name="Normal 2 2 5 24 3 2 2" xfId="5007"/>
    <cellStyle name="Normal 2 2 5 24 3 2 2 2" xfId="32813"/>
    <cellStyle name="Normal 2 2 5 24 3 2 3" xfId="5008"/>
    <cellStyle name="Normal 2 2 5 24 3 2 3 2" xfId="32814"/>
    <cellStyle name="Normal 2 2 5 24 3 2 4" xfId="32815"/>
    <cellStyle name="Normal 2 2 5 24 3 3" xfId="5009"/>
    <cellStyle name="Normal 2 2 5 24 3 3 2" xfId="32816"/>
    <cellStyle name="Normal 2 2 5 24 3 4" xfId="5010"/>
    <cellStyle name="Normal 2 2 5 24 3 4 2" xfId="32817"/>
    <cellStyle name="Normal 2 2 5 24 3 5" xfId="5011"/>
    <cellStyle name="Normal 2 2 5 24 3 5 2" xfId="32818"/>
    <cellStyle name="Normal 2 2 5 24 3 6" xfId="32819"/>
    <cellStyle name="Normal 2 2 5 24 3 6 2" xfId="32820"/>
    <cellStyle name="Normal 2 2 5 24 3 7" xfId="32821"/>
    <cellStyle name="Normal 2 2 5 24 4" xfId="5012"/>
    <cellStyle name="Normal 2 2 5 24 4 2" xfId="5013"/>
    <cellStyle name="Normal 2 2 5 24 4 2 2" xfId="32822"/>
    <cellStyle name="Normal 2 2 5 24 4 3" xfId="5014"/>
    <cellStyle name="Normal 2 2 5 24 4 3 2" xfId="32823"/>
    <cellStyle name="Normal 2 2 5 24 4 4" xfId="32824"/>
    <cellStyle name="Normal 2 2 5 24 5" xfId="5015"/>
    <cellStyle name="Normal 2 2 5 24 5 2" xfId="5016"/>
    <cellStyle name="Normal 2 2 5 24 5 2 2" xfId="32825"/>
    <cellStyle name="Normal 2 2 5 24 5 3" xfId="32826"/>
    <cellStyle name="Normal 2 2 5 24 6" xfId="5017"/>
    <cellStyle name="Normal 2 2 5 24 6 2" xfId="32827"/>
    <cellStyle name="Normal 2 2 5 24 7" xfId="5018"/>
    <cellStyle name="Normal 2 2 5 24 7 2" xfId="32828"/>
    <cellStyle name="Normal 2 2 5 24 8" xfId="32829"/>
    <cellStyle name="Normal 2 2 5 24 8 2" xfId="32830"/>
    <cellStyle name="Normal 2 2 5 24 9" xfId="32831"/>
    <cellStyle name="Normal 2 2 5 25" xfId="5019"/>
    <cellStyle name="Normal 2 2 5 25 10" xfId="32832"/>
    <cellStyle name="Normal 2 2 5 25 11" xfId="32833"/>
    <cellStyle name="Normal 2 2 5 25 2" xfId="5020"/>
    <cellStyle name="Normal 2 2 5 25 2 10" xfId="32834"/>
    <cellStyle name="Normal 2 2 5 25 2 2" xfId="5021"/>
    <cellStyle name="Normal 2 2 5 25 2 2 2" xfId="5022"/>
    <cellStyle name="Normal 2 2 5 25 2 2 2 2" xfId="5023"/>
    <cellStyle name="Normal 2 2 5 25 2 2 2 2 2" xfId="32835"/>
    <cellStyle name="Normal 2 2 5 25 2 2 2 3" xfId="5024"/>
    <cellStyle name="Normal 2 2 5 25 2 2 2 3 2" xfId="32836"/>
    <cellStyle name="Normal 2 2 5 25 2 2 2 4" xfId="32837"/>
    <cellStyle name="Normal 2 2 5 25 2 2 3" xfId="5025"/>
    <cellStyle name="Normal 2 2 5 25 2 2 3 2" xfId="32838"/>
    <cellStyle name="Normal 2 2 5 25 2 2 4" xfId="5026"/>
    <cellStyle name="Normal 2 2 5 25 2 2 4 2" xfId="32839"/>
    <cellStyle name="Normal 2 2 5 25 2 2 5" xfId="5027"/>
    <cellStyle name="Normal 2 2 5 25 2 2 5 2" xfId="32840"/>
    <cellStyle name="Normal 2 2 5 25 2 2 6" xfId="32841"/>
    <cellStyle name="Normal 2 2 5 25 2 2 6 2" xfId="32842"/>
    <cellStyle name="Normal 2 2 5 25 2 2 7" xfId="32843"/>
    <cellStyle name="Normal 2 2 5 25 2 3" xfId="5028"/>
    <cellStyle name="Normal 2 2 5 25 2 3 2" xfId="5029"/>
    <cellStyle name="Normal 2 2 5 25 2 3 2 2" xfId="32844"/>
    <cellStyle name="Normal 2 2 5 25 2 3 3" xfId="5030"/>
    <cellStyle name="Normal 2 2 5 25 2 3 3 2" xfId="32845"/>
    <cellStyle name="Normal 2 2 5 25 2 3 4" xfId="32846"/>
    <cellStyle name="Normal 2 2 5 25 2 4" xfId="5031"/>
    <cellStyle name="Normal 2 2 5 25 2 4 2" xfId="5032"/>
    <cellStyle name="Normal 2 2 5 25 2 4 2 2" xfId="32847"/>
    <cellStyle name="Normal 2 2 5 25 2 4 3" xfId="32848"/>
    <cellStyle name="Normal 2 2 5 25 2 5" xfId="5033"/>
    <cellStyle name="Normal 2 2 5 25 2 5 2" xfId="32849"/>
    <cellStyle name="Normal 2 2 5 25 2 6" xfId="5034"/>
    <cellStyle name="Normal 2 2 5 25 2 6 2" xfId="32850"/>
    <cellStyle name="Normal 2 2 5 25 2 7" xfId="32851"/>
    <cellStyle name="Normal 2 2 5 25 2 7 2" xfId="32852"/>
    <cellStyle name="Normal 2 2 5 25 2 8" xfId="32853"/>
    <cellStyle name="Normal 2 2 5 25 2 9" xfId="32854"/>
    <cellStyle name="Normal 2 2 5 25 3" xfId="5035"/>
    <cellStyle name="Normal 2 2 5 25 3 2" xfId="5036"/>
    <cellStyle name="Normal 2 2 5 25 3 2 2" xfId="5037"/>
    <cellStyle name="Normal 2 2 5 25 3 2 2 2" xfId="32855"/>
    <cellStyle name="Normal 2 2 5 25 3 2 3" xfId="5038"/>
    <cellStyle name="Normal 2 2 5 25 3 2 3 2" xfId="32856"/>
    <cellStyle name="Normal 2 2 5 25 3 2 4" xfId="32857"/>
    <cellStyle name="Normal 2 2 5 25 3 3" xfId="5039"/>
    <cellStyle name="Normal 2 2 5 25 3 3 2" xfId="32858"/>
    <cellStyle name="Normal 2 2 5 25 3 4" xfId="5040"/>
    <cellStyle name="Normal 2 2 5 25 3 4 2" xfId="32859"/>
    <cellStyle name="Normal 2 2 5 25 3 5" xfId="5041"/>
    <cellStyle name="Normal 2 2 5 25 3 5 2" xfId="32860"/>
    <cellStyle name="Normal 2 2 5 25 3 6" xfId="32861"/>
    <cellStyle name="Normal 2 2 5 25 3 6 2" xfId="32862"/>
    <cellStyle name="Normal 2 2 5 25 3 7" xfId="32863"/>
    <cellStyle name="Normal 2 2 5 25 4" xfId="5042"/>
    <cellStyle name="Normal 2 2 5 25 4 2" xfId="5043"/>
    <cellStyle name="Normal 2 2 5 25 4 2 2" xfId="32864"/>
    <cellStyle name="Normal 2 2 5 25 4 3" xfId="5044"/>
    <cellStyle name="Normal 2 2 5 25 4 3 2" xfId="32865"/>
    <cellStyle name="Normal 2 2 5 25 4 4" xfId="32866"/>
    <cellStyle name="Normal 2 2 5 25 5" xfId="5045"/>
    <cellStyle name="Normal 2 2 5 25 5 2" xfId="5046"/>
    <cellStyle name="Normal 2 2 5 25 5 2 2" xfId="32867"/>
    <cellStyle name="Normal 2 2 5 25 5 3" xfId="32868"/>
    <cellStyle name="Normal 2 2 5 25 6" xfId="5047"/>
    <cellStyle name="Normal 2 2 5 25 6 2" xfId="32869"/>
    <cellStyle name="Normal 2 2 5 25 7" xfId="5048"/>
    <cellStyle name="Normal 2 2 5 25 7 2" xfId="32870"/>
    <cellStyle name="Normal 2 2 5 25 8" xfId="32871"/>
    <cellStyle name="Normal 2 2 5 25 8 2" xfId="32872"/>
    <cellStyle name="Normal 2 2 5 25 9" xfId="32873"/>
    <cellStyle name="Normal 2 2 5 26" xfId="5049"/>
    <cellStyle name="Normal 2 2 5 26 10" xfId="32874"/>
    <cellStyle name="Normal 2 2 5 26 11" xfId="32875"/>
    <cellStyle name="Normal 2 2 5 26 2" xfId="5050"/>
    <cellStyle name="Normal 2 2 5 26 2 10" xfId="32876"/>
    <cellStyle name="Normal 2 2 5 26 2 2" xfId="5051"/>
    <cellStyle name="Normal 2 2 5 26 2 2 2" xfId="5052"/>
    <cellStyle name="Normal 2 2 5 26 2 2 2 2" xfId="5053"/>
    <cellStyle name="Normal 2 2 5 26 2 2 2 2 2" xfId="32877"/>
    <cellStyle name="Normal 2 2 5 26 2 2 2 3" xfId="5054"/>
    <cellStyle name="Normal 2 2 5 26 2 2 2 3 2" xfId="32878"/>
    <cellStyle name="Normal 2 2 5 26 2 2 2 4" xfId="32879"/>
    <cellStyle name="Normal 2 2 5 26 2 2 3" xfId="5055"/>
    <cellStyle name="Normal 2 2 5 26 2 2 3 2" xfId="32880"/>
    <cellStyle name="Normal 2 2 5 26 2 2 4" xfId="5056"/>
    <cellStyle name="Normal 2 2 5 26 2 2 4 2" xfId="32881"/>
    <cellStyle name="Normal 2 2 5 26 2 2 5" xfId="5057"/>
    <cellStyle name="Normal 2 2 5 26 2 2 5 2" xfId="32882"/>
    <cellStyle name="Normal 2 2 5 26 2 2 6" xfId="32883"/>
    <cellStyle name="Normal 2 2 5 26 2 2 6 2" xfId="32884"/>
    <cellStyle name="Normal 2 2 5 26 2 2 7" xfId="32885"/>
    <cellStyle name="Normal 2 2 5 26 2 3" xfId="5058"/>
    <cellStyle name="Normal 2 2 5 26 2 3 2" xfId="5059"/>
    <cellStyle name="Normal 2 2 5 26 2 3 2 2" xfId="32886"/>
    <cellStyle name="Normal 2 2 5 26 2 3 3" xfId="5060"/>
    <cellStyle name="Normal 2 2 5 26 2 3 3 2" xfId="32887"/>
    <cellStyle name="Normal 2 2 5 26 2 3 4" xfId="32888"/>
    <cellStyle name="Normal 2 2 5 26 2 4" xfId="5061"/>
    <cellStyle name="Normal 2 2 5 26 2 4 2" xfId="5062"/>
    <cellStyle name="Normal 2 2 5 26 2 4 2 2" xfId="32889"/>
    <cellStyle name="Normal 2 2 5 26 2 4 3" xfId="32890"/>
    <cellStyle name="Normal 2 2 5 26 2 5" xfId="5063"/>
    <cellStyle name="Normal 2 2 5 26 2 5 2" xfId="32891"/>
    <cellStyle name="Normal 2 2 5 26 2 6" xfId="5064"/>
    <cellStyle name="Normal 2 2 5 26 2 6 2" xfId="32892"/>
    <cellStyle name="Normal 2 2 5 26 2 7" xfId="32893"/>
    <cellStyle name="Normal 2 2 5 26 2 7 2" xfId="32894"/>
    <cellStyle name="Normal 2 2 5 26 2 8" xfId="32895"/>
    <cellStyle name="Normal 2 2 5 26 2 9" xfId="32896"/>
    <cellStyle name="Normal 2 2 5 26 3" xfId="5065"/>
    <cellStyle name="Normal 2 2 5 26 3 2" xfId="5066"/>
    <cellStyle name="Normal 2 2 5 26 3 2 2" xfId="5067"/>
    <cellStyle name="Normal 2 2 5 26 3 2 2 2" xfId="32897"/>
    <cellStyle name="Normal 2 2 5 26 3 2 3" xfId="5068"/>
    <cellStyle name="Normal 2 2 5 26 3 2 3 2" xfId="32898"/>
    <cellStyle name="Normal 2 2 5 26 3 2 4" xfId="32899"/>
    <cellStyle name="Normal 2 2 5 26 3 3" xfId="5069"/>
    <cellStyle name="Normal 2 2 5 26 3 3 2" xfId="32900"/>
    <cellStyle name="Normal 2 2 5 26 3 4" xfId="5070"/>
    <cellStyle name="Normal 2 2 5 26 3 4 2" xfId="32901"/>
    <cellStyle name="Normal 2 2 5 26 3 5" xfId="5071"/>
    <cellStyle name="Normal 2 2 5 26 3 5 2" xfId="32902"/>
    <cellStyle name="Normal 2 2 5 26 3 6" xfId="32903"/>
    <cellStyle name="Normal 2 2 5 26 3 6 2" xfId="32904"/>
    <cellStyle name="Normal 2 2 5 26 3 7" xfId="32905"/>
    <cellStyle name="Normal 2 2 5 26 4" xfId="5072"/>
    <cellStyle name="Normal 2 2 5 26 4 2" xfId="5073"/>
    <cellStyle name="Normal 2 2 5 26 4 2 2" xfId="32906"/>
    <cellStyle name="Normal 2 2 5 26 4 3" xfId="5074"/>
    <cellStyle name="Normal 2 2 5 26 4 3 2" xfId="32907"/>
    <cellStyle name="Normal 2 2 5 26 4 4" xfId="32908"/>
    <cellStyle name="Normal 2 2 5 26 5" xfId="5075"/>
    <cellStyle name="Normal 2 2 5 26 5 2" xfId="5076"/>
    <cellStyle name="Normal 2 2 5 26 5 2 2" xfId="32909"/>
    <cellStyle name="Normal 2 2 5 26 5 3" xfId="32910"/>
    <cellStyle name="Normal 2 2 5 26 6" xfId="5077"/>
    <cellStyle name="Normal 2 2 5 26 6 2" xfId="32911"/>
    <cellStyle name="Normal 2 2 5 26 7" xfId="5078"/>
    <cellStyle name="Normal 2 2 5 26 7 2" xfId="32912"/>
    <cellStyle name="Normal 2 2 5 26 8" xfId="32913"/>
    <cellStyle name="Normal 2 2 5 26 8 2" xfId="32914"/>
    <cellStyle name="Normal 2 2 5 26 9" xfId="32915"/>
    <cellStyle name="Normal 2 2 5 27" xfId="5079"/>
    <cellStyle name="Normal 2 2 5 27 10" xfId="32916"/>
    <cellStyle name="Normal 2 2 5 27 11" xfId="32917"/>
    <cellStyle name="Normal 2 2 5 27 2" xfId="5080"/>
    <cellStyle name="Normal 2 2 5 27 2 10" xfId="32918"/>
    <cellStyle name="Normal 2 2 5 27 2 2" xfId="5081"/>
    <cellStyle name="Normal 2 2 5 27 2 2 2" xfId="5082"/>
    <cellStyle name="Normal 2 2 5 27 2 2 2 2" xfId="5083"/>
    <cellStyle name="Normal 2 2 5 27 2 2 2 2 2" xfId="32919"/>
    <cellStyle name="Normal 2 2 5 27 2 2 2 3" xfId="5084"/>
    <cellStyle name="Normal 2 2 5 27 2 2 2 3 2" xfId="32920"/>
    <cellStyle name="Normal 2 2 5 27 2 2 2 4" xfId="32921"/>
    <cellStyle name="Normal 2 2 5 27 2 2 3" xfId="5085"/>
    <cellStyle name="Normal 2 2 5 27 2 2 3 2" xfId="32922"/>
    <cellStyle name="Normal 2 2 5 27 2 2 4" xfId="5086"/>
    <cellStyle name="Normal 2 2 5 27 2 2 4 2" xfId="32923"/>
    <cellStyle name="Normal 2 2 5 27 2 2 5" xfId="5087"/>
    <cellStyle name="Normal 2 2 5 27 2 2 5 2" xfId="32924"/>
    <cellStyle name="Normal 2 2 5 27 2 2 6" xfId="32925"/>
    <cellStyle name="Normal 2 2 5 27 2 2 6 2" xfId="32926"/>
    <cellStyle name="Normal 2 2 5 27 2 2 7" xfId="32927"/>
    <cellStyle name="Normal 2 2 5 27 2 3" xfId="5088"/>
    <cellStyle name="Normal 2 2 5 27 2 3 2" xfId="5089"/>
    <cellStyle name="Normal 2 2 5 27 2 3 2 2" xfId="32928"/>
    <cellStyle name="Normal 2 2 5 27 2 3 3" xfId="5090"/>
    <cellStyle name="Normal 2 2 5 27 2 3 3 2" xfId="32929"/>
    <cellStyle name="Normal 2 2 5 27 2 3 4" xfId="32930"/>
    <cellStyle name="Normal 2 2 5 27 2 4" xfId="5091"/>
    <cellStyle name="Normal 2 2 5 27 2 4 2" xfId="5092"/>
    <cellStyle name="Normal 2 2 5 27 2 4 2 2" xfId="32931"/>
    <cellStyle name="Normal 2 2 5 27 2 4 3" xfId="32932"/>
    <cellStyle name="Normal 2 2 5 27 2 5" xfId="5093"/>
    <cellStyle name="Normal 2 2 5 27 2 5 2" xfId="32933"/>
    <cellStyle name="Normal 2 2 5 27 2 6" xfId="5094"/>
    <cellStyle name="Normal 2 2 5 27 2 6 2" xfId="32934"/>
    <cellStyle name="Normal 2 2 5 27 2 7" xfId="32935"/>
    <cellStyle name="Normal 2 2 5 27 2 7 2" xfId="32936"/>
    <cellStyle name="Normal 2 2 5 27 2 8" xfId="32937"/>
    <cellStyle name="Normal 2 2 5 27 2 9" xfId="32938"/>
    <cellStyle name="Normal 2 2 5 27 3" xfId="5095"/>
    <cellStyle name="Normal 2 2 5 27 3 2" xfId="5096"/>
    <cellStyle name="Normal 2 2 5 27 3 2 2" xfId="5097"/>
    <cellStyle name="Normal 2 2 5 27 3 2 2 2" xfId="32939"/>
    <cellStyle name="Normal 2 2 5 27 3 2 3" xfId="5098"/>
    <cellStyle name="Normal 2 2 5 27 3 2 3 2" xfId="32940"/>
    <cellStyle name="Normal 2 2 5 27 3 2 4" xfId="32941"/>
    <cellStyle name="Normal 2 2 5 27 3 3" xfId="5099"/>
    <cellStyle name="Normal 2 2 5 27 3 3 2" xfId="32942"/>
    <cellStyle name="Normal 2 2 5 27 3 4" xfId="5100"/>
    <cellStyle name="Normal 2 2 5 27 3 4 2" xfId="32943"/>
    <cellStyle name="Normal 2 2 5 27 3 5" xfId="5101"/>
    <cellStyle name="Normal 2 2 5 27 3 5 2" xfId="32944"/>
    <cellStyle name="Normal 2 2 5 27 3 6" xfId="32945"/>
    <cellStyle name="Normal 2 2 5 27 3 6 2" xfId="32946"/>
    <cellStyle name="Normal 2 2 5 27 3 7" xfId="32947"/>
    <cellStyle name="Normal 2 2 5 27 4" xfId="5102"/>
    <cellStyle name="Normal 2 2 5 27 4 2" xfId="5103"/>
    <cellStyle name="Normal 2 2 5 27 4 2 2" xfId="32948"/>
    <cellStyle name="Normal 2 2 5 27 4 3" xfId="5104"/>
    <cellStyle name="Normal 2 2 5 27 4 3 2" xfId="32949"/>
    <cellStyle name="Normal 2 2 5 27 4 4" xfId="32950"/>
    <cellStyle name="Normal 2 2 5 27 5" xfId="5105"/>
    <cellStyle name="Normal 2 2 5 27 5 2" xfId="5106"/>
    <cellStyle name="Normal 2 2 5 27 5 2 2" xfId="32951"/>
    <cellStyle name="Normal 2 2 5 27 5 3" xfId="32952"/>
    <cellStyle name="Normal 2 2 5 27 6" xfId="5107"/>
    <cellStyle name="Normal 2 2 5 27 6 2" xfId="32953"/>
    <cellStyle name="Normal 2 2 5 27 7" xfId="5108"/>
    <cellStyle name="Normal 2 2 5 27 7 2" xfId="32954"/>
    <cellStyle name="Normal 2 2 5 27 8" xfId="32955"/>
    <cellStyle name="Normal 2 2 5 27 8 2" xfId="32956"/>
    <cellStyle name="Normal 2 2 5 27 9" xfId="32957"/>
    <cellStyle name="Normal 2 2 5 28" xfId="5109"/>
    <cellStyle name="Normal 2 2 5 28 10" xfId="32958"/>
    <cellStyle name="Normal 2 2 5 28 11" xfId="32959"/>
    <cellStyle name="Normal 2 2 5 28 2" xfId="5110"/>
    <cellStyle name="Normal 2 2 5 28 2 10" xfId="32960"/>
    <cellStyle name="Normal 2 2 5 28 2 2" xfId="5111"/>
    <cellStyle name="Normal 2 2 5 28 2 2 2" xfId="5112"/>
    <cellStyle name="Normal 2 2 5 28 2 2 2 2" xfId="5113"/>
    <cellStyle name="Normal 2 2 5 28 2 2 2 2 2" xfId="32961"/>
    <cellStyle name="Normal 2 2 5 28 2 2 2 3" xfId="5114"/>
    <cellStyle name="Normal 2 2 5 28 2 2 2 3 2" xfId="32962"/>
    <cellStyle name="Normal 2 2 5 28 2 2 2 4" xfId="32963"/>
    <cellStyle name="Normal 2 2 5 28 2 2 3" xfId="5115"/>
    <cellStyle name="Normal 2 2 5 28 2 2 3 2" xfId="32964"/>
    <cellStyle name="Normal 2 2 5 28 2 2 4" xfId="5116"/>
    <cellStyle name="Normal 2 2 5 28 2 2 4 2" xfId="32965"/>
    <cellStyle name="Normal 2 2 5 28 2 2 5" xfId="5117"/>
    <cellStyle name="Normal 2 2 5 28 2 2 5 2" xfId="32966"/>
    <cellStyle name="Normal 2 2 5 28 2 2 6" xfId="32967"/>
    <cellStyle name="Normal 2 2 5 28 2 2 6 2" xfId="32968"/>
    <cellStyle name="Normal 2 2 5 28 2 2 7" xfId="32969"/>
    <cellStyle name="Normal 2 2 5 28 2 3" xfId="5118"/>
    <cellStyle name="Normal 2 2 5 28 2 3 2" xfId="5119"/>
    <cellStyle name="Normal 2 2 5 28 2 3 2 2" xfId="32970"/>
    <cellStyle name="Normal 2 2 5 28 2 3 3" xfId="5120"/>
    <cellStyle name="Normal 2 2 5 28 2 3 3 2" xfId="32971"/>
    <cellStyle name="Normal 2 2 5 28 2 3 4" xfId="32972"/>
    <cellStyle name="Normal 2 2 5 28 2 4" xfId="5121"/>
    <cellStyle name="Normal 2 2 5 28 2 4 2" xfId="5122"/>
    <cellStyle name="Normal 2 2 5 28 2 4 2 2" xfId="32973"/>
    <cellStyle name="Normal 2 2 5 28 2 4 3" xfId="32974"/>
    <cellStyle name="Normal 2 2 5 28 2 5" xfId="5123"/>
    <cellStyle name="Normal 2 2 5 28 2 5 2" xfId="32975"/>
    <cellStyle name="Normal 2 2 5 28 2 6" xfId="5124"/>
    <cellStyle name="Normal 2 2 5 28 2 6 2" xfId="32976"/>
    <cellStyle name="Normal 2 2 5 28 2 7" xfId="32977"/>
    <cellStyle name="Normal 2 2 5 28 2 7 2" xfId="32978"/>
    <cellStyle name="Normal 2 2 5 28 2 8" xfId="32979"/>
    <cellStyle name="Normal 2 2 5 28 2 9" xfId="32980"/>
    <cellStyle name="Normal 2 2 5 28 3" xfId="5125"/>
    <cellStyle name="Normal 2 2 5 28 3 2" xfId="5126"/>
    <cellStyle name="Normal 2 2 5 28 3 2 2" xfId="5127"/>
    <cellStyle name="Normal 2 2 5 28 3 2 2 2" xfId="32981"/>
    <cellStyle name="Normal 2 2 5 28 3 2 3" xfId="5128"/>
    <cellStyle name="Normal 2 2 5 28 3 2 3 2" xfId="32982"/>
    <cellStyle name="Normal 2 2 5 28 3 2 4" xfId="32983"/>
    <cellStyle name="Normal 2 2 5 28 3 3" xfId="5129"/>
    <cellStyle name="Normal 2 2 5 28 3 3 2" xfId="32984"/>
    <cellStyle name="Normal 2 2 5 28 3 4" xfId="5130"/>
    <cellStyle name="Normal 2 2 5 28 3 4 2" xfId="32985"/>
    <cellStyle name="Normal 2 2 5 28 3 5" xfId="5131"/>
    <cellStyle name="Normal 2 2 5 28 3 5 2" xfId="32986"/>
    <cellStyle name="Normal 2 2 5 28 3 6" xfId="32987"/>
    <cellStyle name="Normal 2 2 5 28 3 6 2" xfId="32988"/>
    <cellStyle name="Normal 2 2 5 28 3 7" xfId="32989"/>
    <cellStyle name="Normal 2 2 5 28 4" xfId="5132"/>
    <cellStyle name="Normal 2 2 5 28 4 2" xfId="5133"/>
    <cellStyle name="Normal 2 2 5 28 4 2 2" xfId="32990"/>
    <cellStyle name="Normal 2 2 5 28 4 3" xfId="5134"/>
    <cellStyle name="Normal 2 2 5 28 4 3 2" xfId="32991"/>
    <cellStyle name="Normal 2 2 5 28 4 4" xfId="32992"/>
    <cellStyle name="Normal 2 2 5 28 5" xfId="5135"/>
    <cellStyle name="Normal 2 2 5 28 5 2" xfId="5136"/>
    <cellStyle name="Normal 2 2 5 28 5 2 2" xfId="32993"/>
    <cellStyle name="Normal 2 2 5 28 5 3" xfId="32994"/>
    <cellStyle name="Normal 2 2 5 28 6" xfId="5137"/>
    <cellStyle name="Normal 2 2 5 28 6 2" xfId="32995"/>
    <cellStyle name="Normal 2 2 5 28 7" xfId="5138"/>
    <cellStyle name="Normal 2 2 5 28 7 2" xfId="32996"/>
    <cellStyle name="Normal 2 2 5 28 8" xfId="32997"/>
    <cellStyle name="Normal 2 2 5 28 8 2" xfId="32998"/>
    <cellStyle name="Normal 2 2 5 28 9" xfId="32999"/>
    <cellStyle name="Normal 2 2 5 29" xfId="5139"/>
    <cellStyle name="Normal 2 2 5 29 10" xfId="33000"/>
    <cellStyle name="Normal 2 2 5 29 11" xfId="33001"/>
    <cellStyle name="Normal 2 2 5 29 2" xfId="5140"/>
    <cellStyle name="Normal 2 2 5 29 2 10" xfId="33002"/>
    <cellStyle name="Normal 2 2 5 29 2 2" xfId="5141"/>
    <cellStyle name="Normal 2 2 5 29 2 2 2" xfId="5142"/>
    <cellStyle name="Normal 2 2 5 29 2 2 2 2" xfId="5143"/>
    <cellStyle name="Normal 2 2 5 29 2 2 2 2 2" xfId="33003"/>
    <cellStyle name="Normal 2 2 5 29 2 2 2 3" xfId="5144"/>
    <cellStyle name="Normal 2 2 5 29 2 2 2 3 2" xfId="33004"/>
    <cellStyle name="Normal 2 2 5 29 2 2 2 4" xfId="33005"/>
    <cellStyle name="Normal 2 2 5 29 2 2 3" xfId="5145"/>
    <cellStyle name="Normal 2 2 5 29 2 2 3 2" xfId="33006"/>
    <cellStyle name="Normal 2 2 5 29 2 2 4" xfId="5146"/>
    <cellStyle name="Normal 2 2 5 29 2 2 4 2" xfId="33007"/>
    <cellStyle name="Normal 2 2 5 29 2 2 5" xfId="5147"/>
    <cellStyle name="Normal 2 2 5 29 2 2 5 2" xfId="33008"/>
    <cellStyle name="Normal 2 2 5 29 2 2 6" xfId="33009"/>
    <cellStyle name="Normal 2 2 5 29 2 2 6 2" xfId="33010"/>
    <cellStyle name="Normal 2 2 5 29 2 2 7" xfId="33011"/>
    <cellStyle name="Normal 2 2 5 29 2 3" xfId="5148"/>
    <cellStyle name="Normal 2 2 5 29 2 3 2" xfId="5149"/>
    <cellStyle name="Normal 2 2 5 29 2 3 2 2" xfId="33012"/>
    <cellStyle name="Normal 2 2 5 29 2 3 3" xfId="5150"/>
    <cellStyle name="Normal 2 2 5 29 2 3 3 2" xfId="33013"/>
    <cellStyle name="Normal 2 2 5 29 2 3 4" xfId="33014"/>
    <cellStyle name="Normal 2 2 5 29 2 4" xfId="5151"/>
    <cellStyle name="Normal 2 2 5 29 2 4 2" xfId="5152"/>
    <cellStyle name="Normal 2 2 5 29 2 4 2 2" xfId="33015"/>
    <cellStyle name="Normal 2 2 5 29 2 4 3" xfId="33016"/>
    <cellStyle name="Normal 2 2 5 29 2 5" xfId="5153"/>
    <cellStyle name="Normal 2 2 5 29 2 5 2" xfId="33017"/>
    <cellStyle name="Normal 2 2 5 29 2 6" xfId="5154"/>
    <cellStyle name="Normal 2 2 5 29 2 6 2" xfId="33018"/>
    <cellStyle name="Normal 2 2 5 29 2 7" xfId="33019"/>
    <cellStyle name="Normal 2 2 5 29 2 7 2" xfId="33020"/>
    <cellStyle name="Normal 2 2 5 29 2 8" xfId="33021"/>
    <cellStyle name="Normal 2 2 5 29 2 9" xfId="33022"/>
    <cellStyle name="Normal 2 2 5 29 3" xfId="5155"/>
    <cellStyle name="Normal 2 2 5 29 3 2" xfId="5156"/>
    <cellStyle name="Normal 2 2 5 29 3 2 2" xfId="5157"/>
    <cellStyle name="Normal 2 2 5 29 3 2 2 2" xfId="33023"/>
    <cellStyle name="Normal 2 2 5 29 3 2 3" xfId="5158"/>
    <cellStyle name="Normal 2 2 5 29 3 2 3 2" xfId="33024"/>
    <cellStyle name="Normal 2 2 5 29 3 2 4" xfId="33025"/>
    <cellStyle name="Normal 2 2 5 29 3 3" xfId="5159"/>
    <cellStyle name="Normal 2 2 5 29 3 3 2" xfId="33026"/>
    <cellStyle name="Normal 2 2 5 29 3 4" xfId="5160"/>
    <cellStyle name="Normal 2 2 5 29 3 4 2" xfId="33027"/>
    <cellStyle name="Normal 2 2 5 29 3 5" xfId="5161"/>
    <cellStyle name="Normal 2 2 5 29 3 5 2" xfId="33028"/>
    <cellStyle name="Normal 2 2 5 29 3 6" xfId="33029"/>
    <cellStyle name="Normal 2 2 5 29 3 6 2" xfId="33030"/>
    <cellStyle name="Normal 2 2 5 29 3 7" xfId="33031"/>
    <cellStyle name="Normal 2 2 5 29 4" xfId="5162"/>
    <cellStyle name="Normal 2 2 5 29 4 2" xfId="5163"/>
    <cellStyle name="Normal 2 2 5 29 4 2 2" xfId="33032"/>
    <cellStyle name="Normal 2 2 5 29 4 3" xfId="5164"/>
    <cellStyle name="Normal 2 2 5 29 4 3 2" xfId="33033"/>
    <cellStyle name="Normal 2 2 5 29 4 4" xfId="33034"/>
    <cellStyle name="Normal 2 2 5 29 5" xfId="5165"/>
    <cellStyle name="Normal 2 2 5 29 5 2" xfId="5166"/>
    <cellStyle name="Normal 2 2 5 29 5 2 2" xfId="33035"/>
    <cellStyle name="Normal 2 2 5 29 5 3" xfId="33036"/>
    <cellStyle name="Normal 2 2 5 29 6" xfId="5167"/>
    <cellStyle name="Normal 2 2 5 29 6 2" xfId="33037"/>
    <cellStyle name="Normal 2 2 5 29 7" xfId="5168"/>
    <cellStyle name="Normal 2 2 5 29 7 2" xfId="33038"/>
    <cellStyle name="Normal 2 2 5 29 8" xfId="33039"/>
    <cellStyle name="Normal 2 2 5 29 8 2" xfId="33040"/>
    <cellStyle name="Normal 2 2 5 29 9" xfId="33041"/>
    <cellStyle name="Normal 2 2 5 3" xfId="5169"/>
    <cellStyle name="Normal 2 2 5 3 10" xfId="33042"/>
    <cellStyle name="Normal 2 2 5 3 11" xfId="33043"/>
    <cellStyle name="Normal 2 2 5 3 2" xfId="5170"/>
    <cellStyle name="Normal 2 2 5 3 2 10" xfId="33044"/>
    <cellStyle name="Normal 2 2 5 3 2 2" xfId="5171"/>
    <cellStyle name="Normal 2 2 5 3 2 2 2" xfId="5172"/>
    <cellStyle name="Normal 2 2 5 3 2 2 2 2" xfId="5173"/>
    <cellStyle name="Normal 2 2 5 3 2 2 2 2 2" xfId="33045"/>
    <cellStyle name="Normal 2 2 5 3 2 2 2 3" xfId="5174"/>
    <cellStyle name="Normal 2 2 5 3 2 2 2 3 2" xfId="33046"/>
    <cellStyle name="Normal 2 2 5 3 2 2 2 4" xfId="33047"/>
    <cellStyle name="Normal 2 2 5 3 2 2 3" xfId="5175"/>
    <cellStyle name="Normal 2 2 5 3 2 2 3 2" xfId="33048"/>
    <cellStyle name="Normal 2 2 5 3 2 2 4" xfId="5176"/>
    <cellStyle name="Normal 2 2 5 3 2 2 4 2" xfId="33049"/>
    <cellStyle name="Normal 2 2 5 3 2 2 5" xfId="5177"/>
    <cellStyle name="Normal 2 2 5 3 2 2 5 2" xfId="33050"/>
    <cellStyle name="Normal 2 2 5 3 2 2 6" xfId="33051"/>
    <cellStyle name="Normal 2 2 5 3 2 2 6 2" xfId="33052"/>
    <cellStyle name="Normal 2 2 5 3 2 2 7" xfId="33053"/>
    <cellStyle name="Normal 2 2 5 3 2 3" xfId="5178"/>
    <cellStyle name="Normal 2 2 5 3 2 3 2" xfId="5179"/>
    <cellStyle name="Normal 2 2 5 3 2 3 2 2" xfId="33054"/>
    <cellStyle name="Normal 2 2 5 3 2 3 3" xfId="5180"/>
    <cellStyle name="Normal 2 2 5 3 2 3 3 2" xfId="33055"/>
    <cellStyle name="Normal 2 2 5 3 2 3 4" xfId="33056"/>
    <cellStyle name="Normal 2 2 5 3 2 4" xfId="5181"/>
    <cellStyle name="Normal 2 2 5 3 2 4 2" xfId="5182"/>
    <cellStyle name="Normal 2 2 5 3 2 4 2 2" xfId="33057"/>
    <cellStyle name="Normal 2 2 5 3 2 4 3" xfId="33058"/>
    <cellStyle name="Normal 2 2 5 3 2 5" xfId="5183"/>
    <cellStyle name="Normal 2 2 5 3 2 5 2" xfId="33059"/>
    <cellStyle name="Normal 2 2 5 3 2 6" xfId="5184"/>
    <cellStyle name="Normal 2 2 5 3 2 6 2" xfId="33060"/>
    <cellStyle name="Normal 2 2 5 3 2 7" xfId="33061"/>
    <cellStyle name="Normal 2 2 5 3 2 7 2" xfId="33062"/>
    <cellStyle name="Normal 2 2 5 3 2 8" xfId="33063"/>
    <cellStyle name="Normal 2 2 5 3 2 9" xfId="33064"/>
    <cellStyle name="Normal 2 2 5 3 3" xfId="5185"/>
    <cellStyle name="Normal 2 2 5 3 3 2" xfId="5186"/>
    <cellStyle name="Normal 2 2 5 3 3 2 2" xfId="5187"/>
    <cellStyle name="Normal 2 2 5 3 3 2 2 2" xfId="33065"/>
    <cellStyle name="Normal 2 2 5 3 3 2 3" xfId="5188"/>
    <cellStyle name="Normal 2 2 5 3 3 2 3 2" xfId="33066"/>
    <cellStyle name="Normal 2 2 5 3 3 2 4" xfId="33067"/>
    <cellStyle name="Normal 2 2 5 3 3 3" xfId="5189"/>
    <cellStyle name="Normal 2 2 5 3 3 3 2" xfId="33068"/>
    <cellStyle name="Normal 2 2 5 3 3 4" xfId="5190"/>
    <cellStyle name="Normal 2 2 5 3 3 4 2" xfId="33069"/>
    <cellStyle name="Normal 2 2 5 3 3 5" xfId="5191"/>
    <cellStyle name="Normal 2 2 5 3 3 5 2" xfId="33070"/>
    <cellStyle name="Normal 2 2 5 3 3 6" xfId="33071"/>
    <cellStyle name="Normal 2 2 5 3 3 6 2" xfId="33072"/>
    <cellStyle name="Normal 2 2 5 3 3 7" xfId="33073"/>
    <cellStyle name="Normal 2 2 5 3 4" xfId="5192"/>
    <cellStyle name="Normal 2 2 5 3 4 2" xfId="5193"/>
    <cellStyle name="Normal 2 2 5 3 4 2 2" xfId="33074"/>
    <cellStyle name="Normal 2 2 5 3 4 3" xfId="5194"/>
    <cellStyle name="Normal 2 2 5 3 4 3 2" xfId="33075"/>
    <cellStyle name="Normal 2 2 5 3 4 4" xfId="33076"/>
    <cellStyle name="Normal 2 2 5 3 5" xfId="5195"/>
    <cellStyle name="Normal 2 2 5 3 5 2" xfId="5196"/>
    <cellStyle name="Normal 2 2 5 3 5 2 2" xfId="33077"/>
    <cellStyle name="Normal 2 2 5 3 5 3" xfId="33078"/>
    <cellStyle name="Normal 2 2 5 3 6" xfId="5197"/>
    <cellStyle name="Normal 2 2 5 3 6 2" xfId="33079"/>
    <cellStyle name="Normal 2 2 5 3 7" xfId="5198"/>
    <cellStyle name="Normal 2 2 5 3 7 2" xfId="33080"/>
    <cellStyle name="Normal 2 2 5 3 8" xfId="33081"/>
    <cellStyle name="Normal 2 2 5 3 8 2" xfId="33082"/>
    <cellStyle name="Normal 2 2 5 3 9" xfId="33083"/>
    <cellStyle name="Normal 2 2 5 30" xfId="5199"/>
    <cellStyle name="Normal 2 2 5 30 10" xfId="33084"/>
    <cellStyle name="Normal 2 2 5 30 11" xfId="33085"/>
    <cellStyle name="Normal 2 2 5 30 2" xfId="5200"/>
    <cellStyle name="Normal 2 2 5 30 2 10" xfId="33086"/>
    <cellStyle name="Normal 2 2 5 30 2 2" xfId="5201"/>
    <cellStyle name="Normal 2 2 5 30 2 2 2" xfId="5202"/>
    <cellStyle name="Normal 2 2 5 30 2 2 2 2" xfId="5203"/>
    <cellStyle name="Normal 2 2 5 30 2 2 2 2 2" xfId="33087"/>
    <cellStyle name="Normal 2 2 5 30 2 2 2 3" xfId="5204"/>
    <cellStyle name="Normal 2 2 5 30 2 2 2 3 2" xfId="33088"/>
    <cellStyle name="Normal 2 2 5 30 2 2 2 4" xfId="33089"/>
    <cellStyle name="Normal 2 2 5 30 2 2 3" xfId="5205"/>
    <cellStyle name="Normal 2 2 5 30 2 2 3 2" xfId="33090"/>
    <cellStyle name="Normal 2 2 5 30 2 2 4" xfId="5206"/>
    <cellStyle name="Normal 2 2 5 30 2 2 4 2" xfId="33091"/>
    <cellStyle name="Normal 2 2 5 30 2 2 5" xfId="5207"/>
    <cellStyle name="Normal 2 2 5 30 2 2 5 2" xfId="33092"/>
    <cellStyle name="Normal 2 2 5 30 2 2 6" xfId="33093"/>
    <cellStyle name="Normal 2 2 5 30 2 2 6 2" xfId="33094"/>
    <cellStyle name="Normal 2 2 5 30 2 2 7" xfId="33095"/>
    <cellStyle name="Normal 2 2 5 30 2 3" xfId="5208"/>
    <cellStyle name="Normal 2 2 5 30 2 3 2" xfId="5209"/>
    <cellStyle name="Normal 2 2 5 30 2 3 2 2" xfId="33096"/>
    <cellStyle name="Normal 2 2 5 30 2 3 3" xfId="5210"/>
    <cellStyle name="Normal 2 2 5 30 2 3 3 2" xfId="33097"/>
    <cellStyle name="Normal 2 2 5 30 2 3 4" xfId="33098"/>
    <cellStyle name="Normal 2 2 5 30 2 4" xfId="5211"/>
    <cellStyle name="Normal 2 2 5 30 2 4 2" xfId="5212"/>
    <cellStyle name="Normal 2 2 5 30 2 4 2 2" xfId="33099"/>
    <cellStyle name="Normal 2 2 5 30 2 4 3" xfId="33100"/>
    <cellStyle name="Normal 2 2 5 30 2 5" xfId="5213"/>
    <cellStyle name="Normal 2 2 5 30 2 5 2" xfId="33101"/>
    <cellStyle name="Normal 2 2 5 30 2 6" xfId="5214"/>
    <cellStyle name="Normal 2 2 5 30 2 6 2" xfId="33102"/>
    <cellStyle name="Normal 2 2 5 30 2 7" xfId="33103"/>
    <cellStyle name="Normal 2 2 5 30 2 7 2" xfId="33104"/>
    <cellStyle name="Normal 2 2 5 30 2 8" xfId="33105"/>
    <cellStyle name="Normal 2 2 5 30 2 9" xfId="33106"/>
    <cellStyle name="Normal 2 2 5 30 3" xfId="5215"/>
    <cellStyle name="Normal 2 2 5 30 3 2" xfId="5216"/>
    <cellStyle name="Normal 2 2 5 30 3 2 2" xfId="5217"/>
    <cellStyle name="Normal 2 2 5 30 3 2 2 2" xfId="33107"/>
    <cellStyle name="Normal 2 2 5 30 3 2 3" xfId="5218"/>
    <cellStyle name="Normal 2 2 5 30 3 2 3 2" xfId="33108"/>
    <cellStyle name="Normal 2 2 5 30 3 2 4" xfId="33109"/>
    <cellStyle name="Normal 2 2 5 30 3 3" xfId="5219"/>
    <cellStyle name="Normal 2 2 5 30 3 3 2" xfId="33110"/>
    <cellStyle name="Normal 2 2 5 30 3 4" xfId="5220"/>
    <cellStyle name="Normal 2 2 5 30 3 4 2" xfId="33111"/>
    <cellStyle name="Normal 2 2 5 30 3 5" xfId="5221"/>
    <cellStyle name="Normal 2 2 5 30 3 5 2" xfId="33112"/>
    <cellStyle name="Normal 2 2 5 30 3 6" xfId="33113"/>
    <cellStyle name="Normal 2 2 5 30 3 6 2" xfId="33114"/>
    <cellStyle name="Normal 2 2 5 30 3 7" xfId="33115"/>
    <cellStyle name="Normal 2 2 5 30 4" xfId="5222"/>
    <cellStyle name="Normal 2 2 5 30 4 2" xfId="5223"/>
    <cellStyle name="Normal 2 2 5 30 4 2 2" xfId="33116"/>
    <cellStyle name="Normal 2 2 5 30 4 3" xfId="5224"/>
    <cellStyle name="Normal 2 2 5 30 4 3 2" xfId="33117"/>
    <cellStyle name="Normal 2 2 5 30 4 4" xfId="33118"/>
    <cellStyle name="Normal 2 2 5 30 5" xfId="5225"/>
    <cellStyle name="Normal 2 2 5 30 5 2" xfId="5226"/>
    <cellStyle name="Normal 2 2 5 30 5 2 2" xfId="33119"/>
    <cellStyle name="Normal 2 2 5 30 5 3" xfId="33120"/>
    <cellStyle name="Normal 2 2 5 30 6" xfId="5227"/>
    <cellStyle name="Normal 2 2 5 30 6 2" xfId="33121"/>
    <cellStyle name="Normal 2 2 5 30 7" xfId="5228"/>
    <cellStyle name="Normal 2 2 5 30 7 2" xfId="33122"/>
    <cellStyle name="Normal 2 2 5 30 8" xfId="33123"/>
    <cellStyle name="Normal 2 2 5 30 8 2" xfId="33124"/>
    <cellStyle name="Normal 2 2 5 30 9" xfId="33125"/>
    <cellStyle name="Normal 2 2 5 31" xfId="5229"/>
    <cellStyle name="Normal 2 2 5 31 10" xfId="33126"/>
    <cellStyle name="Normal 2 2 5 31 2" xfId="5230"/>
    <cellStyle name="Normal 2 2 5 31 2 2" xfId="5231"/>
    <cellStyle name="Normal 2 2 5 31 2 2 2" xfId="5232"/>
    <cellStyle name="Normal 2 2 5 31 2 2 2 2" xfId="33127"/>
    <cellStyle name="Normal 2 2 5 31 2 2 3" xfId="5233"/>
    <cellStyle name="Normal 2 2 5 31 2 2 3 2" xfId="33128"/>
    <cellStyle name="Normal 2 2 5 31 2 2 4" xfId="33129"/>
    <cellStyle name="Normal 2 2 5 31 2 3" xfId="5234"/>
    <cellStyle name="Normal 2 2 5 31 2 3 2" xfId="33130"/>
    <cellStyle name="Normal 2 2 5 31 2 4" xfId="5235"/>
    <cellStyle name="Normal 2 2 5 31 2 4 2" xfId="33131"/>
    <cellStyle name="Normal 2 2 5 31 2 5" xfId="5236"/>
    <cellStyle name="Normal 2 2 5 31 2 5 2" xfId="33132"/>
    <cellStyle name="Normal 2 2 5 31 2 6" xfId="33133"/>
    <cellStyle name="Normal 2 2 5 31 2 6 2" xfId="33134"/>
    <cellStyle name="Normal 2 2 5 31 2 7" xfId="33135"/>
    <cellStyle name="Normal 2 2 5 31 3" xfId="5237"/>
    <cellStyle name="Normal 2 2 5 31 3 2" xfId="5238"/>
    <cellStyle name="Normal 2 2 5 31 3 2 2" xfId="33136"/>
    <cellStyle name="Normal 2 2 5 31 3 3" xfId="5239"/>
    <cellStyle name="Normal 2 2 5 31 3 3 2" xfId="33137"/>
    <cellStyle name="Normal 2 2 5 31 3 4" xfId="33138"/>
    <cellStyle name="Normal 2 2 5 31 4" xfId="5240"/>
    <cellStyle name="Normal 2 2 5 31 4 2" xfId="5241"/>
    <cellStyle name="Normal 2 2 5 31 4 2 2" xfId="33139"/>
    <cellStyle name="Normal 2 2 5 31 4 3" xfId="33140"/>
    <cellStyle name="Normal 2 2 5 31 5" xfId="5242"/>
    <cellStyle name="Normal 2 2 5 31 5 2" xfId="33141"/>
    <cellStyle name="Normal 2 2 5 31 6" xfId="5243"/>
    <cellStyle name="Normal 2 2 5 31 6 2" xfId="33142"/>
    <cellStyle name="Normal 2 2 5 31 7" xfId="33143"/>
    <cellStyle name="Normal 2 2 5 31 7 2" xfId="33144"/>
    <cellStyle name="Normal 2 2 5 31 8" xfId="33145"/>
    <cellStyle name="Normal 2 2 5 31 9" xfId="33146"/>
    <cellStyle name="Normal 2 2 5 32" xfId="5244"/>
    <cellStyle name="Normal 2 2 5 32 2" xfId="5245"/>
    <cellStyle name="Normal 2 2 5 32 2 2" xfId="5246"/>
    <cellStyle name="Normal 2 2 5 32 2 2 2" xfId="33147"/>
    <cellStyle name="Normal 2 2 5 32 2 3" xfId="5247"/>
    <cellStyle name="Normal 2 2 5 32 2 3 2" xfId="33148"/>
    <cellStyle name="Normal 2 2 5 32 2 4" xfId="33149"/>
    <cellStyle name="Normal 2 2 5 32 3" xfId="5248"/>
    <cellStyle name="Normal 2 2 5 32 3 2" xfId="33150"/>
    <cellStyle name="Normal 2 2 5 32 4" xfId="5249"/>
    <cellStyle name="Normal 2 2 5 32 4 2" xfId="33151"/>
    <cellStyle name="Normal 2 2 5 32 5" xfId="5250"/>
    <cellStyle name="Normal 2 2 5 32 5 2" xfId="33152"/>
    <cellStyle name="Normal 2 2 5 32 6" xfId="33153"/>
    <cellStyle name="Normal 2 2 5 32 6 2" xfId="33154"/>
    <cellStyle name="Normal 2 2 5 32 7" xfId="33155"/>
    <cellStyle name="Normal 2 2 5 33" xfId="5251"/>
    <cellStyle name="Normal 2 2 5 33 2" xfId="5252"/>
    <cellStyle name="Normal 2 2 5 33 2 2" xfId="33156"/>
    <cellStyle name="Normal 2 2 5 33 3" xfId="5253"/>
    <cellStyle name="Normal 2 2 5 33 3 2" xfId="33157"/>
    <cellStyle name="Normal 2 2 5 33 4" xfId="33158"/>
    <cellStyle name="Normal 2 2 5 34" xfId="5254"/>
    <cellStyle name="Normal 2 2 5 34 2" xfId="5255"/>
    <cellStyle name="Normal 2 2 5 34 2 2" xfId="33159"/>
    <cellStyle name="Normal 2 2 5 34 3" xfId="33160"/>
    <cellStyle name="Normal 2 2 5 35" xfId="5256"/>
    <cellStyle name="Normal 2 2 5 35 2" xfId="33161"/>
    <cellStyle name="Normal 2 2 5 36" xfId="5257"/>
    <cellStyle name="Normal 2 2 5 36 2" xfId="33162"/>
    <cellStyle name="Normal 2 2 5 37" xfId="33163"/>
    <cellStyle name="Normal 2 2 5 37 2" xfId="33164"/>
    <cellStyle name="Normal 2 2 5 38" xfId="33165"/>
    <cellStyle name="Normal 2 2 5 39" xfId="33166"/>
    <cellStyle name="Normal 2 2 5 4" xfId="5258"/>
    <cellStyle name="Normal 2 2 5 4 10" xfId="33167"/>
    <cellStyle name="Normal 2 2 5 4 11" xfId="33168"/>
    <cellStyle name="Normal 2 2 5 4 2" xfId="5259"/>
    <cellStyle name="Normal 2 2 5 4 2 10" xfId="33169"/>
    <cellStyle name="Normal 2 2 5 4 2 2" xfId="5260"/>
    <cellStyle name="Normal 2 2 5 4 2 2 2" xfId="5261"/>
    <cellStyle name="Normal 2 2 5 4 2 2 2 2" xfId="5262"/>
    <cellStyle name="Normal 2 2 5 4 2 2 2 2 2" xfId="33170"/>
    <cellStyle name="Normal 2 2 5 4 2 2 2 3" xfId="5263"/>
    <cellStyle name="Normal 2 2 5 4 2 2 2 3 2" xfId="33171"/>
    <cellStyle name="Normal 2 2 5 4 2 2 2 4" xfId="33172"/>
    <cellStyle name="Normal 2 2 5 4 2 2 3" xfId="5264"/>
    <cellStyle name="Normal 2 2 5 4 2 2 3 2" xfId="33173"/>
    <cellStyle name="Normal 2 2 5 4 2 2 4" xfId="5265"/>
    <cellStyle name="Normal 2 2 5 4 2 2 4 2" xfId="33174"/>
    <cellStyle name="Normal 2 2 5 4 2 2 5" xfId="5266"/>
    <cellStyle name="Normal 2 2 5 4 2 2 5 2" xfId="33175"/>
    <cellStyle name="Normal 2 2 5 4 2 2 6" xfId="33176"/>
    <cellStyle name="Normal 2 2 5 4 2 2 6 2" xfId="33177"/>
    <cellStyle name="Normal 2 2 5 4 2 2 7" xfId="33178"/>
    <cellStyle name="Normal 2 2 5 4 2 3" xfId="5267"/>
    <cellStyle name="Normal 2 2 5 4 2 3 2" xfId="5268"/>
    <cellStyle name="Normal 2 2 5 4 2 3 2 2" xfId="33179"/>
    <cellStyle name="Normal 2 2 5 4 2 3 3" xfId="5269"/>
    <cellStyle name="Normal 2 2 5 4 2 3 3 2" xfId="33180"/>
    <cellStyle name="Normal 2 2 5 4 2 3 4" xfId="33181"/>
    <cellStyle name="Normal 2 2 5 4 2 4" xfId="5270"/>
    <cellStyle name="Normal 2 2 5 4 2 4 2" xfId="5271"/>
    <cellStyle name="Normal 2 2 5 4 2 4 2 2" xfId="33182"/>
    <cellStyle name="Normal 2 2 5 4 2 4 3" xfId="33183"/>
    <cellStyle name="Normal 2 2 5 4 2 5" xfId="5272"/>
    <cellStyle name="Normal 2 2 5 4 2 5 2" xfId="33184"/>
    <cellStyle name="Normal 2 2 5 4 2 6" xfId="5273"/>
    <cellStyle name="Normal 2 2 5 4 2 6 2" xfId="33185"/>
    <cellStyle name="Normal 2 2 5 4 2 7" xfId="33186"/>
    <cellStyle name="Normal 2 2 5 4 2 7 2" xfId="33187"/>
    <cellStyle name="Normal 2 2 5 4 2 8" xfId="33188"/>
    <cellStyle name="Normal 2 2 5 4 2 9" xfId="33189"/>
    <cellStyle name="Normal 2 2 5 4 3" xfId="5274"/>
    <cellStyle name="Normal 2 2 5 4 3 2" xfId="5275"/>
    <cellStyle name="Normal 2 2 5 4 3 2 2" xfId="5276"/>
    <cellStyle name="Normal 2 2 5 4 3 2 2 2" xfId="33190"/>
    <cellStyle name="Normal 2 2 5 4 3 2 3" xfId="5277"/>
    <cellStyle name="Normal 2 2 5 4 3 2 3 2" xfId="33191"/>
    <cellStyle name="Normal 2 2 5 4 3 2 4" xfId="33192"/>
    <cellStyle name="Normal 2 2 5 4 3 3" xfId="5278"/>
    <cellStyle name="Normal 2 2 5 4 3 3 2" xfId="33193"/>
    <cellStyle name="Normal 2 2 5 4 3 4" xfId="5279"/>
    <cellStyle name="Normal 2 2 5 4 3 4 2" xfId="33194"/>
    <cellStyle name="Normal 2 2 5 4 3 5" xfId="5280"/>
    <cellStyle name="Normal 2 2 5 4 3 5 2" xfId="33195"/>
    <cellStyle name="Normal 2 2 5 4 3 6" xfId="33196"/>
    <cellStyle name="Normal 2 2 5 4 3 6 2" xfId="33197"/>
    <cellStyle name="Normal 2 2 5 4 3 7" xfId="33198"/>
    <cellStyle name="Normal 2 2 5 4 4" xfId="5281"/>
    <cellStyle name="Normal 2 2 5 4 4 2" xfId="5282"/>
    <cellStyle name="Normal 2 2 5 4 4 2 2" xfId="33199"/>
    <cellStyle name="Normal 2 2 5 4 4 3" xfId="5283"/>
    <cellStyle name="Normal 2 2 5 4 4 3 2" xfId="33200"/>
    <cellStyle name="Normal 2 2 5 4 4 4" xfId="33201"/>
    <cellStyle name="Normal 2 2 5 4 5" xfId="5284"/>
    <cellStyle name="Normal 2 2 5 4 5 2" xfId="5285"/>
    <cellStyle name="Normal 2 2 5 4 5 2 2" xfId="33202"/>
    <cellStyle name="Normal 2 2 5 4 5 3" xfId="33203"/>
    <cellStyle name="Normal 2 2 5 4 6" xfId="5286"/>
    <cellStyle name="Normal 2 2 5 4 6 2" xfId="33204"/>
    <cellStyle name="Normal 2 2 5 4 7" xfId="5287"/>
    <cellStyle name="Normal 2 2 5 4 7 2" xfId="33205"/>
    <cellStyle name="Normal 2 2 5 4 8" xfId="33206"/>
    <cellStyle name="Normal 2 2 5 4 8 2" xfId="33207"/>
    <cellStyle name="Normal 2 2 5 4 9" xfId="33208"/>
    <cellStyle name="Normal 2 2 5 40" xfId="33209"/>
    <cellStyle name="Normal 2 2 5 5" xfId="5288"/>
    <cellStyle name="Normal 2 2 5 5 10" xfId="33210"/>
    <cellStyle name="Normal 2 2 5 5 11" xfId="33211"/>
    <cellStyle name="Normal 2 2 5 5 2" xfId="5289"/>
    <cellStyle name="Normal 2 2 5 5 2 10" xfId="33212"/>
    <cellStyle name="Normal 2 2 5 5 2 2" xfId="5290"/>
    <cellStyle name="Normal 2 2 5 5 2 2 2" xfId="5291"/>
    <cellStyle name="Normal 2 2 5 5 2 2 2 2" xfId="5292"/>
    <cellStyle name="Normal 2 2 5 5 2 2 2 2 2" xfId="33213"/>
    <cellStyle name="Normal 2 2 5 5 2 2 2 3" xfId="5293"/>
    <cellStyle name="Normal 2 2 5 5 2 2 2 3 2" xfId="33214"/>
    <cellStyle name="Normal 2 2 5 5 2 2 2 4" xfId="33215"/>
    <cellStyle name="Normal 2 2 5 5 2 2 3" xfId="5294"/>
    <cellStyle name="Normal 2 2 5 5 2 2 3 2" xfId="33216"/>
    <cellStyle name="Normal 2 2 5 5 2 2 4" xfId="5295"/>
    <cellStyle name="Normal 2 2 5 5 2 2 4 2" xfId="33217"/>
    <cellStyle name="Normal 2 2 5 5 2 2 5" xfId="5296"/>
    <cellStyle name="Normal 2 2 5 5 2 2 5 2" xfId="33218"/>
    <cellStyle name="Normal 2 2 5 5 2 2 6" xfId="33219"/>
    <cellStyle name="Normal 2 2 5 5 2 2 6 2" xfId="33220"/>
    <cellStyle name="Normal 2 2 5 5 2 2 7" xfId="33221"/>
    <cellStyle name="Normal 2 2 5 5 2 3" xfId="5297"/>
    <cellStyle name="Normal 2 2 5 5 2 3 2" xfId="5298"/>
    <cellStyle name="Normal 2 2 5 5 2 3 2 2" xfId="33222"/>
    <cellStyle name="Normal 2 2 5 5 2 3 3" xfId="5299"/>
    <cellStyle name="Normal 2 2 5 5 2 3 3 2" xfId="33223"/>
    <cellStyle name="Normal 2 2 5 5 2 3 4" xfId="33224"/>
    <cellStyle name="Normal 2 2 5 5 2 4" xfId="5300"/>
    <cellStyle name="Normal 2 2 5 5 2 4 2" xfId="5301"/>
    <cellStyle name="Normal 2 2 5 5 2 4 2 2" xfId="33225"/>
    <cellStyle name="Normal 2 2 5 5 2 4 3" xfId="33226"/>
    <cellStyle name="Normal 2 2 5 5 2 5" xfId="5302"/>
    <cellStyle name="Normal 2 2 5 5 2 5 2" xfId="33227"/>
    <cellStyle name="Normal 2 2 5 5 2 6" xfId="5303"/>
    <cellStyle name="Normal 2 2 5 5 2 6 2" xfId="33228"/>
    <cellStyle name="Normal 2 2 5 5 2 7" xfId="33229"/>
    <cellStyle name="Normal 2 2 5 5 2 7 2" xfId="33230"/>
    <cellStyle name="Normal 2 2 5 5 2 8" xfId="33231"/>
    <cellStyle name="Normal 2 2 5 5 2 9" xfId="33232"/>
    <cellStyle name="Normal 2 2 5 5 3" xfId="5304"/>
    <cellStyle name="Normal 2 2 5 5 3 2" xfId="5305"/>
    <cellStyle name="Normal 2 2 5 5 3 2 2" xfId="5306"/>
    <cellStyle name="Normal 2 2 5 5 3 2 2 2" xfId="33233"/>
    <cellStyle name="Normal 2 2 5 5 3 2 3" xfId="5307"/>
    <cellStyle name="Normal 2 2 5 5 3 2 3 2" xfId="33234"/>
    <cellStyle name="Normal 2 2 5 5 3 2 4" xfId="33235"/>
    <cellStyle name="Normal 2 2 5 5 3 3" xfId="5308"/>
    <cellStyle name="Normal 2 2 5 5 3 3 2" xfId="33236"/>
    <cellStyle name="Normal 2 2 5 5 3 4" xfId="5309"/>
    <cellStyle name="Normal 2 2 5 5 3 4 2" xfId="33237"/>
    <cellStyle name="Normal 2 2 5 5 3 5" xfId="5310"/>
    <cellStyle name="Normal 2 2 5 5 3 5 2" xfId="33238"/>
    <cellStyle name="Normal 2 2 5 5 3 6" xfId="33239"/>
    <cellStyle name="Normal 2 2 5 5 3 6 2" xfId="33240"/>
    <cellStyle name="Normal 2 2 5 5 3 7" xfId="33241"/>
    <cellStyle name="Normal 2 2 5 5 4" xfId="5311"/>
    <cellStyle name="Normal 2 2 5 5 4 2" xfId="5312"/>
    <cellStyle name="Normal 2 2 5 5 4 2 2" xfId="33242"/>
    <cellStyle name="Normal 2 2 5 5 4 3" xfId="5313"/>
    <cellStyle name="Normal 2 2 5 5 4 3 2" xfId="33243"/>
    <cellStyle name="Normal 2 2 5 5 4 4" xfId="33244"/>
    <cellStyle name="Normal 2 2 5 5 5" xfId="5314"/>
    <cellStyle name="Normal 2 2 5 5 5 2" xfId="5315"/>
    <cellStyle name="Normal 2 2 5 5 5 2 2" xfId="33245"/>
    <cellStyle name="Normal 2 2 5 5 5 3" xfId="33246"/>
    <cellStyle name="Normal 2 2 5 5 6" xfId="5316"/>
    <cellStyle name="Normal 2 2 5 5 6 2" xfId="33247"/>
    <cellStyle name="Normal 2 2 5 5 7" xfId="5317"/>
    <cellStyle name="Normal 2 2 5 5 7 2" xfId="33248"/>
    <cellStyle name="Normal 2 2 5 5 8" xfId="33249"/>
    <cellStyle name="Normal 2 2 5 5 8 2" xfId="33250"/>
    <cellStyle name="Normal 2 2 5 5 9" xfId="33251"/>
    <cellStyle name="Normal 2 2 5 6" xfId="5318"/>
    <cellStyle name="Normal 2 2 5 6 10" xfId="33252"/>
    <cellStyle name="Normal 2 2 5 6 11" xfId="33253"/>
    <cellStyle name="Normal 2 2 5 6 2" xfId="5319"/>
    <cellStyle name="Normal 2 2 5 6 2 10" xfId="33254"/>
    <cellStyle name="Normal 2 2 5 6 2 2" xfId="5320"/>
    <cellStyle name="Normal 2 2 5 6 2 2 2" xfId="5321"/>
    <cellStyle name="Normal 2 2 5 6 2 2 2 2" xfId="5322"/>
    <cellStyle name="Normal 2 2 5 6 2 2 2 2 2" xfId="33255"/>
    <cellStyle name="Normal 2 2 5 6 2 2 2 3" xfId="5323"/>
    <cellStyle name="Normal 2 2 5 6 2 2 2 3 2" xfId="33256"/>
    <cellStyle name="Normal 2 2 5 6 2 2 2 4" xfId="33257"/>
    <cellStyle name="Normal 2 2 5 6 2 2 3" xfId="5324"/>
    <cellStyle name="Normal 2 2 5 6 2 2 3 2" xfId="33258"/>
    <cellStyle name="Normal 2 2 5 6 2 2 4" xfId="5325"/>
    <cellStyle name="Normal 2 2 5 6 2 2 4 2" xfId="33259"/>
    <cellStyle name="Normal 2 2 5 6 2 2 5" xfId="5326"/>
    <cellStyle name="Normal 2 2 5 6 2 2 5 2" xfId="33260"/>
    <cellStyle name="Normal 2 2 5 6 2 2 6" xfId="33261"/>
    <cellStyle name="Normal 2 2 5 6 2 2 6 2" xfId="33262"/>
    <cellStyle name="Normal 2 2 5 6 2 2 7" xfId="33263"/>
    <cellStyle name="Normal 2 2 5 6 2 3" xfId="5327"/>
    <cellStyle name="Normal 2 2 5 6 2 3 2" xfId="5328"/>
    <cellStyle name="Normal 2 2 5 6 2 3 2 2" xfId="33264"/>
    <cellStyle name="Normal 2 2 5 6 2 3 3" xfId="5329"/>
    <cellStyle name="Normal 2 2 5 6 2 3 3 2" xfId="33265"/>
    <cellStyle name="Normal 2 2 5 6 2 3 4" xfId="33266"/>
    <cellStyle name="Normal 2 2 5 6 2 4" xfId="5330"/>
    <cellStyle name="Normal 2 2 5 6 2 4 2" xfId="5331"/>
    <cellStyle name="Normal 2 2 5 6 2 4 2 2" xfId="33267"/>
    <cellStyle name="Normal 2 2 5 6 2 4 3" xfId="33268"/>
    <cellStyle name="Normal 2 2 5 6 2 5" xfId="5332"/>
    <cellStyle name="Normal 2 2 5 6 2 5 2" xfId="33269"/>
    <cellStyle name="Normal 2 2 5 6 2 6" xfId="5333"/>
    <cellStyle name="Normal 2 2 5 6 2 6 2" xfId="33270"/>
    <cellStyle name="Normal 2 2 5 6 2 7" xfId="33271"/>
    <cellStyle name="Normal 2 2 5 6 2 7 2" xfId="33272"/>
    <cellStyle name="Normal 2 2 5 6 2 8" xfId="33273"/>
    <cellStyle name="Normal 2 2 5 6 2 9" xfId="33274"/>
    <cellStyle name="Normal 2 2 5 6 3" xfId="5334"/>
    <cellStyle name="Normal 2 2 5 6 3 2" xfId="5335"/>
    <cellStyle name="Normal 2 2 5 6 3 2 2" xfId="5336"/>
    <cellStyle name="Normal 2 2 5 6 3 2 2 2" xfId="33275"/>
    <cellStyle name="Normal 2 2 5 6 3 2 3" xfId="5337"/>
    <cellStyle name="Normal 2 2 5 6 3 2 3 2" xfId="33276"/>
    <cellStyle name="Normal 2 2 5 6 3 2 4" xfId="33277"/>
    <cellStyle name="Normal 2 2 5 6 3 3" xfId="5338"/>
    <cellStyle name="Normal 2 2 5 6 3 3 2" xfId="33278"/>
    <cellStyle name="Normal 2 2 5 6 3 4" xfId="5339"/>
    <cellStyle name="Normal 2 2 5 6 3 4 2" xfId="33279"/>
    <cellStyle name="Normal 2 2 5 6 3 5" xfId="5340"/>
    <cellStyle name="Normal 2 2 5 6 3 5 2" xfId="33280"/>
    <cellStyle name="Normal 2 2 5 6 3 6" xfId="33281"/>
    <cellStyle name="Normal 2 2 5 6 3 6 2" xfId="33282"/>
    <cellStyle name="Normal 2 2 5 6 3 7" xfId="33283"/>
    <cellStyle name="Normal 2 2 5 6 4" xfId="5341"/>
    <cellStyle name="Normal 2 2 5 6 4 2" xfId="5342"/>
    <cellStyle name="Normal 2 2 5 6 4 2 2" xfId="33284"/>
    <cellStyle name="Normal 2 2 5 6 4 3" xfId="5343"/>
    <cellStyle name="Normal 2 2 5 6 4 3 2" xfId="33285"/>
    <cellStyle name="Normal 2 2 5 6 4 4" xfId="33286"/>
    <cellStyle name="Normal 2 2 5 6 5" xfId="5344"/>
    <cellStyle name="Normal 2 2 5 6 5 2" xfId="5345"/>
    <cellStyle name="Normal 2 2 5 6 5 2 2" xfId="33287"/>
    <cellStyle name="Normal 2 2 5 6 5 3" xfId="33288"/>
    <cellStyle name="Normal 2 2 5 6 6" xfId="5346"/>
    <cellStyle name="Normal 2 2 5 6 6 2" xfId="33289"/>
    <cellStyle name="Normal 2 2 5 6 7" xfId="5347"/>
    <cellStyle name="Normal 2 2 5 6 7 2" xfId="33290"/>
    <cellStyle name="Normal 2 2 5 6 8" xfId="33291"/>
    <cellStyle name="Normal 2 2 5 6 8 2" xfId="33292"/>
    <cellStyle name="Normal 2 2 5 6 9" xfId="33293"/>
    <cellStyle name="Normal 2 2 5 7" xfId="5348"/>
    <cellStyle name="Normal 2 2 5 7 10" xfId="33294"/>
    <cellStyle name="Normal 2 2 5 7 11" xfId="33295"/>
    <cellStyle name="Normal 2 2 5 7 2" xfId="5349"/>
    <cellStyle name="Normal 2 2 5 7 2 10" xfId="33296"/>
    <cellStyle name="Normal 2 2 5 7 2 2" xfId="5350"/>
    <cellStyle name="Normal 2 2 5 7 2 2 2" xfId="5351"/>
    <cellStyle name="Normal 2 2 5 7 2 2 2 2" xfId="5352"/>
    <cellStyle name="Normal 2 2 5 7 2 2 2 2 2" xfId="33297"/>
    <cellStyle name="Normal 2 2 5 7 2 2 2 3" xfId="5353"/>
    <cellStyle name="Normal 2 2 5 7 2 2 2 3 2" xfId="33298"/>
    <cellStyle name="Normal 2 2 5 7 2 2 2 4" xfId="33299"/>
    <cellStyle name="Normal 2 2 5 7 2 2 3" xfId="5354"/>
    <cellStyle name="Normal 2 2 5 7 2 2 3 2" xfId="33300"/>
    <cellStyle name="Normal 2 2 5 7 2 2 4" xfId="5355"/>
    <cellStyle name="Normal 2 2 5 7 2 2 4 2" xfId="33301"/>
    <cellStyle name="Normal 2 2 5 7 2 2 5" xfId="5356"/>
    <cellStyle name="Normal 2 2 5 7 2 2 5 2" xfId="33302"/>
    <cellStyle name="Normal 2 2 5 7 2 2 6" xfId="33303"/>
    <cellStyle name="Normal 2 2 5 7 2 2 6 2" xfId="33304"/>
    <cellStyle name="Normal 2 2 5 7 2 2 7" xfId="33305"/>
    <cellStyle name="Normal 2 2 5 7 2 3" xfId="5357"/>
    <cellStyle name="Normal 2 2 5 7 2 3 2" xfId="5358"/>
    <cellStyle name="Normal 2 2 5 7 2 3 2 2" xfId="33306"/>
    <cellStyle name="Normal 2 2 5 7 2 3 3" xfId="5359"/>
    <cellStyle name="Normal 2 2 5 7 2 3 3 2" xfId="33307"/>
    <cellStyle name="Normal 2 2 5 7 2 3 4" xfId="33308"/>
    <cellStyle name="Normal 2 2 5 7 2 4" xfId="5360"/>
    <cellStyle name="Normal 2 2 5 7 2 4 2" xfId="5361"/>
    <cellStyle name="Normal 2 2 5 7 2 4 2 2" xfId="33309"/>
    <cellStyle name="Normal 2 2 5 7 2 4 3" xfId="33310"/>
    <cellStyle name="Normal 2 2 5 7 2 5" xfId="5362"/>
    <cellStyle name="Normal 2 2 5 7 2 5 2" xfId="33311"/>
    <cellStyle name="Normal 2 2 5 7 2 6" xfId="5363"/>
    <cellStyle name="Normal 2 2 5 7 2 6 2" xfId="33312"/>
    <cellStyle name="Normal 2 2 5 7 2 7" xfId="33313"/>
    <cellStyle name="Normal 2 2 5 7 2 7 2" xfId="33314"/>
    <cellStyle name="Normal 2 2 5 7 2 8" xfId="33315"/>
    <cellStyle name="Normal 2 2 5 7 2 9" xfId="33316"/>
    <cellStyle name="Normal 2 2 5 7 3" xfId="5364"/>
    <cellStyle name="Normal 2 2 5 7 3 2" xfId="5365"/>
    <cellStyle name="Normal 2 2 5 7 3 2 2" xfId="5366"/>
    <cellStyle name="Normal 2 2 5 7 3 2 2 2" xfId="33317"/>
    <cellStyle name="Normal 2 2 5 7 3 2 3" xfId="5367"/>
    <cellStyle name="Normal 2 2 5 7 3 2 3 2" xfId="33318"/>
    <cellStyle name="Normal 2 2 5 7 3 2 4" xfId="33319"/>
    <cellStyle name="Normal 2 2 5 7 3 3" xfId="5368"/>
    <cellStyle name="Normal 2 2 5 7 3 3 2" xfId="33320"/>
    <cellStyle name="Normal 2 2 5 7 3 4" xfId="5369"/>
    <cellStyle name="Normal 2 2 5 7 3 4 2" xfId="33321"/>
    <cellStyle name="Normal 2 2 5 7 3 5" xfId="5370"/>
    <cellStyle name="Normal 2 2 5 7 3 5 2" xfId="33322"/>
    <cellStyle name="Normal 2 2 5 7 3 6" xfId="33323"/>
    <cellStyle name="Normal 2 2 5 7 3 6 2" xfId="33324"/>
    <cellStyle name="Normal 2 2 5 7 3 7" xfId="33325"/>
    <cellStyle name="Normal 2 2 5 7 4" xfId="5371"/>
    <cellStyle name="Normal 2 2 5 7 4 2" xfId="5372"/>
    <cellStyle name="Normal 2 2 5 7 4 2 2" xfId="33326"/>
    <cellStyle name="Normal 2 2 5 7 4 3" xfId="5373"/>
    <cellStyle name="Normal 2 2 5 7 4 3 2" xfId="33327"/>
    <cellStyle name="Normal 2 2 5 7 4 4" xfId="33328"/>
    <cellStyle name="Normal 2 2 5 7 5" xfId="5374"/>
    <cellStyle name="Normal 2 2 5 7 5 2" xfId="5375"/>
    <cellStyle name="Normal 2 2 5 7 5 2 2" xfId="33329"/>
    <cellStyle name="Normal 2 2 5 7 5 3" xfId="33330"/>
    <cellStyle name="Normal 2 2 5 7 6" xfId="5376"/>
    <cellStyle name="Normal 2 2 5 7 6 2" xfId="33331"/>
    <cellStyle name="Normal 2 2 5 7 7" xfId="5377"/>
    <cellStyle name="Normal 2 2 5 7 7 2" xfId="33332"/>
    <cellStyle name="Normal 2 2 5 7 8" xfId="33333"/>
    <cellStyle name="Normal 2 2 5 7 8 2" xfId="33334"/>
    <cellStyle name="Normal 2 2 5 7 9" xfId="33335"/>
    <cellStyle name="Normal 2 2 5 8" xfId="5378"/>
    <cellStyle name="Normal 2 2 5 8 10" xfId="33336"/>
    <cellStyle name="Normal 2 2 5 8 11" xfId="33337"/>
    <cellStyle name="Normal 2 2 5 8 2" xfId="5379"/>
    <cellStyle name="Normal 2 2 5 8 2 10" xfId="33338"/>
    <cellStyle name="Normal 2 2 5 8 2 2" xfId="5380"/>
    <cellStyle name="Normal 2 2 5 8 2 2 2" xfId="5381"/>
    <cellStyle name="Normal 2 2 5 8 2 2 2 2" xfId="5382"/>
    <cellStyle name="Normal 2 2 5 8 2 2 2 2 2" xfId="33339"/>
    <cellStyle name="Normal 2 2 5 8 2 2 2 3" xfId="5383"/>
    <cellStyle name="Normal 2 2 5 8 2 2 2 3 2" xfId="33340"/>
    <cellStyle name="Normal 2 2 5 8 2 2 2 4" xfId="33341"/>
    <cellStyle name="Normal 2 2 5 8 2 2 3" xfId="5384"/>
    <cellStyle name="Normal 2 2 5 8 2 2 3 2" xfId="33342"/>
    <cellStyle name="Normal 2 2 5 8 2 2 4" xfId="5385"/>
    <cellStyle name="Normal 2 2 5 8 2 2 4 2" xfId="33343"/>
    <cellStyle name="Normal 2 2 5 8 2 2 5" xfId="5386"/>
    <cellStyle name="Normal 2 2 5 8 2 2 5 2" xfId="33344"/>
    <cellStyle name="Normal 2 2 5 8 2 2 6" xfId="33345"/>
    <cellStyle name="Normal 2 2 5 8 2 2 6 2" xfId="33346"/>
    <cellStyle name="Normal 2 2 5 8 2 2 7" xfId="33347"/>
    <cellStyle name="Normal 2 2 5 8 2 3" xfId="5387"/>
    <cellStyle name="Normal 2 2 5 8 2 3 2" xfId="5388"/>
    <cellStyle name="Normal 2 2 5 8 2 3 2 2" xfId="33348"/>
    <cellStyle name="Normal 2 2 5 8 2 3 3" xfId="5389"/>
    <cellStyle name="Normal 2 2 5 8 2 3 3 2" xfId="33349"/>
    <cellStyle name="Normal 2 2 5 8 2 3 4" xfId="33350"/>
    <cellStyle name="Normal 2 2 5 8 2 4" xfId="5390"/>
    <cellStyle name="Normal 2 2 5 8 2 4 2" xfId="5391"/>
    <cellStyle name="Normal 2 2 5 8 2 4 2 2" xfId="33351"/>
    <cellStyle name="Normal 2 2 5 8 2 4 3" xfId="33352"/>
    <cellStyle name="Normal 2 2 5 8 2 5" xfId="5392"/>
    <cellStyle name="Normal 2 2 5 8 2 5 2" xfId="33353"/>
    <cellStyle name="Normal 2 2 5 8 2 6" xfId="5393"/>
    <cellStyle name="Normal 2 2 5 8 2 6 2" xfId="33354"/>
    <cellStyle name="Normal 2 2 5 8 2 7" xfId="33355"/>
    <cellStyle name="Normal 2 2 5 8 2 7 2" xfId="33356"/>
    <cellStyle name="Normal 2 2 5 8 2 8" xfId="33357"/>
    <cellStyle name="Normal 2 2 5 8 2 9" xfId="33358"/>
    <cellStyle name="Normal 2 2 5 8 3" xfId="5394"/>
    <cellStyle name="Normal 2 2 5 8 3 2" xfId="5395"/>
    <cellStyle name="Normal 2 2 5 8 3 2 2" xfId="5396"/>
    <cellStyle name="Normal 2 2 5 8 3 2 2 2" xfId="33359"/>
    <cellStyle name="Normal 2 2 5 8 3 2 3" xfId="5397"/>
    <cellStyle name="Normal 2 2 5 8 3 2 3 2" xfId="33360"/>
    <cellStyle name="Normal 2 2 5 8 3 2 4" xfId="33361"/>
    <cellStyle name="Normal 2 2 5 8 3 3" xfId="5398"/>
    <cellStyle name="Normal 2 2 5 8 3 3 2" xfId="33362"/>
    <cellStyle name="Normal 2 2 5 8 3 4" xfId="5399"/>
    <cellStyle name="Normal 2 2 5 8 3 4 2" xfId="33363"/>
    <cellStyle name="Normal 2 2 5 8 3 5" xfId="5400"/>
    <cellStyle name="Normal 2 2 5 8 3 5 2" xfId="33364"/>
    <cellStyle name="Normal 2 2 5 8 3 6" xfId="33365"/>
    <cellStyle name="Normal 2 2 5 8 3 6 2" xfId="33366"/>
    <cellStyle name="Normal 2 2 5 8 3 7" xfId="33367"/>
    <cellStyle name="Normal 2 2 5 8 4" xfId="5401"/>
    <cellStyle name="Normal 2 2 5 8 4 2" xfId="5402"/>
    <cellStyle name="Normal 2 2 5 8 4 2 2" xfId="33368"/>
    <cellStyle name="Normal 2 2 5 8 4 3" xfId="5403"/>
    <cellStyle name="Normal 2 2 5 8 4 3 2" xfId="33369"/>
    <cellStyle name="Normal 2 2 5 8 4 4" xfId="33370"/>
    <cellStyle name="Normal 2 2 5 8 5" xfId="5404"/>
    <cellStyle name="Normal 2 2 5 8 5 2" xfId="5405"/>
    <cellStyle name="Normal 2 2 5 8 5 2 2" xfId="33371"/>
    <cellStyle name="Normal 2 2 5 8 5 3" xfId="33372"/>
    <cellStyle name="Normal 2 2 5 8 6" xfId="5406"/>
    <cellStyle name="Normal 2 2 5 8 6 2" xfId="33373"/>
    <cellStyle name="Normal 2 2 5 8 7" xfId="5407"/>
    <cellStyle name="Normal 2 2 5 8 7 2" xfId="33374"/>
    <cellStyle name="Normal 2 2 5 8 8" xfId="33375"/>
    <cellStyle name="Normal 2 2 5 8 8 2" xfId="33376"/>
    <cellStyle name="Normal 2 2 5 8 9" xfId="33377"/>
    <cellStyle name="Normal 2 2 5 9" xfId="5408"/>
    <cellStyle name="Normal 2 2 5 9 10" xfId="33378"/>
    <cellStyle name="Normal 2 2 5 9 11" xfId="33379"/>
    <cellStyle name="Normal 2 2 5 9 2" xfId="5409"/>
    <cellStyle name="Normal 2 2 5 9 2 10" xfId="33380"/>
    <cellStyle name="Normal 2 2 5 9 2 2" xfId="5410"/>
    <cellStyle name="Normal 2 2 5 9 2 2 2" xfId="5411"/>
    <cellStyle name="Normal 2 2 5 9 2 2 2 2" xfId="5412"/>
    <cellStyle name="Normal 2 2 5 9 2 2 2 2 2" xfId="33381"/>
    <cellStyle name="Normal 2 2 5 9 2 2 2 3" xfId="5413"/>
    <cellStyle name="Normal 2 2 5 9 2 2 2 3 2" xfId="33382"/>
    <cellStyle name="Normal 2 2 5 9 2 2 2 4" xfId="33383"/>
    <cellStyle name="Normal 2 2 5 9 2 2 3" xfId="5414"/>
    <cellStyle name="Normal 2 2 5 9 2 2 3 2" xfId="33384"/>
    <cellStyle name="Normal 2 2 5 9 2 2 4" xfId="5415"/>
    <cellStyle name="Normal 2 2 5 9 2 2 4 2" xfId="33385"/>
    <cellStyle name="Normal 2 2 5 9 2 2 5" xfId="5416"/>
    <cellStyle name="Normal 2 2 5 9 2 2 5 2" xfId="33386"/>
    <cellStyle name="Normal 2 2 5 9 2 2 6" xfId="33387"/>
    <cellStyle name="Normal 2 2 5 9 2 2 6 2" xfId="33388"/>
    <cellStyle name="Normal 2 2 5 9 2 2 7" xfId="33389"/>
    <cellStyle name="Normal 2 2 5 9 2 3" xfId="5417"/>
    <cellStyle name="Normal 2 2 5 9 2 3 2" xfId="5418"/>
    <cellStyle name="Normal 2 2 5 9 2 3 2 2" xfId="33390"/>
    <cellStyle name="Normal 2 2 5 9 2 3 3" xfId="5419"/>
    <cellStyle name="Normal 2 2 5 9 2 3 3 2" xfId="33391"/>
    <cellStyle name="Normal 2 2 5 9 2 3 4" xfId="33392"/>
    <cellStyle name="Normal 2 2 5 9 2 4" xfId="5420"/>
    <cellStyle name="Normal 2 2 5 9 2 4 2" xfId="5421"/>
    <cellStyle name="Normal 2 2 5 9 2 4 2 2" xfId="33393"/>
    <cellStyle name="Normal 2 2 5 9 2 4 3" xfId="33394"/>
    <cellStyle name="Normal 2 2 5 9 2 5" xfId="5422"/>
    <cellStyle name="Normal 2 2 5 9 2 5 2" xfId="33395"/>
    <cellStyle name="Normal 2 2 5 9 2 6" xfId="5423"/>
    <cellStyle name="Normal 2 2 5 9 2 6 2" xfId="33396"/>
    <cellStyle name="Normal 2 2 5 9 2 7" xfId="33397"/>
    <cellStyle name="Normal 2 2 5 9 2 7 2" xfId="33398"/>
    <cellStyle name="Normal 2 2 5 9 2 8" xfId="33399"/>
    <cellStyle name="Normal 2 2 5 9 2 9" xfId="33400"/>
    <cellStyle name="Normal 2 2 5 9 3" xfId="5424"/>
    <cellStyle name="Normal 2 2 5 9 3 2" xfId="5425"/>
    <cellStyle name="Normal 2 2 5 9 3 2 2" xfId="5426"/>
    <cellStyle name="Normal 2 2 5 9 3 2 2 2" xfId="33401"/>
    <cellStyle name="Normal 2 2 5 9 3 2 3" xfId="5427"/>
    <cellStyle name="Normal 2 2 5 9 3 2 3 2" xfId="33402"/>
    <cellStyle name="Normal 2 2 5 9 3 2 4" xfId="33403"/>
    <cellStyle name="Normal 2 2 5 9 3 3" xfId="5428"/>
    <cellStyle name="Normal 2 2 5 9 3 3 2" xfId="33404"/>
    <cellStyle name="Normal 2 2 5 9 3 4" xfId="5429"/>
    <cellStyle name="Normal 2 2 5 9 3 4 2" xfId="33405"/>
    <cellStyle name="Normal 2 2 5 9 3 5" xfId="5430"/>
    <cellStyle name="Normal 2 2 5 9 3 5 2" xfId="33406"/>
    <cellStyle name="Normal 2 2 5 9 3 6" xfId="33407"/>
    <cellStyle name="Normal 2 2 5 9 3 6 2" xfId="33408"/>
    <cellStyle name="Normal 2 2 5 9 3 7" xfId="33409"/>
    <cellStyle name="Normal 2 2 5 9 4" xfId="5431"/>
    <cellStyle name="Normal 2 2 5 9 4 2" xfId="5432"/>
    <cellStyle name="Normal 2 2 5 9 4 2 2" xfId="33410"/>
    <cellStyle name="Normal 2 2 5 9 4 3" xfId="5433"/>
    <cellStyle name="Normal 2 2 5 9 4 3 2" xfId="33411"/>
    <cellStyle name="Normal 2 2 5 9 4 4" xfId="33412"/>
    <cellStyle name="Normal 2 2 5 9 5" xfId="5434"/>
    <cellStyle name="Normal 2 2 5 9 5 2" xfId="5435"/>
    <cellStyle name="Normal 2 2 5 9 5 2 2" xfId="33413"/>
    <cellStyle name="Normal 2 2 5 9 5 3" xfId="33414"/>
    <cellStyle name="Normal 2 2 5 9 6" xfId="5436"/>
    <cellStyle name="Normal 2 2 5 9 6 2" xfId="33415"/>
    <cellStyle name="Normal 2 2 5 9 7" xfId="5437"/>
    <cellStyle name="Normal 2 2 5 9 7 2" xfId="33416"/>
    <cellStyle name="Normal 2 2 5 9 8" xfId="33417"/>
    <cellStyle name="Normal 2 2 5 9 8 2" xfId="33418"/>
    <cellStyle name="Normal 2 2 5 9 9" xfId="33419"/>
    <cellStyle name="Normal 2 2 6" xfId="5438"/>
    <cellStyle name="Normal 2 2 6 10" xfId="5439"/>
    <cellStyle name="Normal 2 2 6 10 10" xfId="33420"/>
    <cellStyle name="Normal 2 2 6 10 11" xfId="33421"/>
    <cellStyle name="Normal 2 2 6 10 2" xfId="5440"/>
    <cellStyle name="Normal 2 2 6 10 2 10" xfId="33422"/>
    <cellStyle name="Normal 2 2 6 10 2 2" xfId="5441"/>
    <cellStyle name="Normal 2 2 6 10 2 2 2" xfId="5442"/>
    <cellStyle name="Normal 2 2 6 10 2 2 2 2" xfId="5443"/>
    <cellStyle name="Normal 2 2 6 10 2 2 2 2 2" xfId="33423"/>
    <cellStyle name="Normal 2 2 6 10 2 2 2 3" xfId="5444"/>
    <cellStyle name="Normal 2 2 6 10 2 2 2 3 2" xfId="33424"/>
    <cellStyle name="Normal 2 2 6 10 2 2 2 4" xfId="33425"/>
    <cellStyle name="Normal 2 2 6 10 2 2 3" xfId="5445"/>
    <cellStyle name="Normal 2 2 6 10 2 2 3 2" xfId="33426"/>
    <cellStyle name="Normal 2 2 6 10 2 2 4" xfId="5446"/>
    <cellStyle name="Normal 2 2 6 10 2 2 4 2" xfId="33427"/>
    <cellStyle name="Normal 2 2 6 10 2 2 5" xfId="5447"/>
    <cellStyle name="Normal 2 2 6 10 2 2 5 2" xfId="33428"/>
    <cellStyle name="Normal 2 2 6 10 2 2 6" xfId="33429"/>
    <cellStyle name="Normal 2 2 6 10 2 2 6 2" xfId="33430"/>
    <cellStyle name="Normal 2 2 6 10 2 2 7" xfId="33431"/>
    <cellStyle name="Normal 2 2 6 10 2 3" xfId="5448"/>
    <cellStyle name="Normal 2 2 6 10 2 3 2" xfId="5449"/>
    <cellStyle name="Normal 2 2 6 10 2 3 2 2" xfId="33432"/>
    <cellStyle name="Normal 2 2 6 10 2 3 3" xfId="5450"/>
    <cellStyle name="Normal 2 2 6 10 2 3 3 2" xfId="33433"/>
    <cellStyle name="Normal 2 2 6 10 2 3 4" xfId="33434"/>
    <cellStyle name="Normal 2 2 6 10 2 4" xfId="5451"/>
    <cellStyle name="Normal 2 2 6 10 2 4 2" xfId="5452"/>
    <cellStyle name="Normal 2 2 6 10 2 4 2 2" xfId="33435"/>
    <cellStyle name="Normal 2 2 6 10 2 4 3" xfId="33436"/>
    <cellStyle name="Normal 2 2 6 10 2 5" xfId="5453"/>
    <cellStyle name="Normal 2 2 6 10 2 5 2" xfId="33437"/>
    <cellStyle name="Normal 2 2 6 10 2 6" xfId="5454"/>
    <cellStyle name="Normal 2 2 6 10 2 6 2" xfId="33438"/>
    <cellStyle name="Normal 2 2 6 10 2 7" xfId="33439"/>
    <cellStyle name="Normal 2 2 6 10 2 7 2" xfId="33440"/>
    <cellStyle name="Normal 2 2 6 10 2 8" xfId="33441"/>
    <cellStyle name="Normal 2 2 6 10 2 9" xfId="33442"/>
    <cellStyle name="Normal 2 2 6 10 3" xfId="5455"/>
    <cellStyle name="Normal 2 2 6 10 3 2" xfId="5456"/>
    <cellStyle name="Normal 2 2 6 10 3 2 2" xfId="5457"/>
    <cellStyle name="Normal 2 2 6 10 3 2 2 2" xfId="33443"/>
    <cellStyle name="Normal 2 2 6 10 3 2 3" xfId="5458"/>
    <cellStyle name="Normal 2 2 6 10 3 2 3 2" xfId="33444"/>
    <cellStyle name="Normal 2 2 6 10 3 2 4" xfId="33445"/>
    <cellStyle name="Normal 2 2 6 10 3 3" xfId="5459"/>
    <cellStyle name="Normal 2 2 6 10 3 3 2" xfId="33446"/>
    <cellStyle name="Normal 2 2 6 10 3 4" xfId="5460"/>
    <cellStyle name="Normal 2 2 6 10 3 4 2" xfId="33447"/>
    <cellStyle name="Normal 2 2 6 10 3 5" xfId="5461"/>
    <cellStyle name="Normal 2 2 6 10 3 5 2" xfId="33448"/>
    <cellStyle name="Normal 2 2 6 10 3 6" xfId="33449"/>
    <cellStyle name="Normal 2 2 6 10 3 6 2" xfId="33450"/>
    <cellStyle name="Normal 2 2 6 10 3 7" xfId="33451"/>
    <cellStyle name="Normal 2 2 6 10 4" xfId="5462"/>
    <cellStyle name="Normal 2 2 6 10 4 2" xfId="5463"/>
    <cellStyle name="Normal 2 2 6 10 4 2 2" xfId="33452"/>
    <cellStyle name="Normal 2 2 6 10 4 3" xfId="5464"/>
    <cellStyle name="Normal 2 2 6 10 4 3 2" xfId="33453"/>
    <cellStyle name="Normal 2 2 6 10 4 4" xfId="33454"/>
    <cellStyle name="Normal 2 2 6 10 5" xfId="5465"/>
    <cellStyle name="Normal 2 2 6 10 5 2" xfId="5466"/>
    <cellStyle name="Normal 2 2 6 10 5 2 2" xfId="33455"/>
    <cellStyle name="Normal 2 2 6 10 5 3" xfId="33456"/>
    <cellStyle name="Normal 2 2 6 10 6" xfId="5467"/>
    <cellStyle name="Normal 2 2 6 10 6 2" xfId="33457"/>
    <cellStyle name="Normal 2 2 6 10 7" xfId="5468"/>
    <cellStyle name="Normal 2 2 6 10 7 2" xfId="33458"/>
    <cellStyle name="Normal 2 2 6 10 8" xfId="33459"/>
    <cellStyle name="Normal 2 2 6 10 8 2" xfId="33460"/>
    <cellStyle name="Normal 2 2 6 10 9" xfId="33461"/>
    <cellStyle name="Normal 2 2 6 11" xfId="5469"/>
    <cellStyle name="Normal 2 2 6 11 10" xfId="33462"/>
    <cellStyle name="Normal 2 2 6 11 11" xfId="33463"/>
    <cellStyle name="Normal 2 2 6 11 2" xfId="5470"/>
    <cellStyle name="Normal 2 2 6 11 2 10" xfId="33464"/>
    <cellStyle name="Normal 2 2 6 11 2 2" xfId="5471"/>
    <cellStyle name="Normal 2 2 6 11 2 2 2" xfId="5472"/>
    <cellStyle name="Normal 2 2 6 11 2 2 2 2" xfId="5473"/>
    <cellStyle name="Normal 2 2 6 11 2 2 2 2 2" xfId="33465"/>
    <cellStyle name="Normal 2 2 6 11 2 2 2 3" xfId="5474"/>
    <cellStyle name="Normal 2 2 6 11 2 2 2 3 2" xfId="33466"/>
    <cellStyle name="Normal 2 2 6 11 2 2 2 4" xfId="33467"/>
    <cellStyle name="Normal 2 2 6 11 2 2 3" xfId="5475"/>
    <cellStyle name="Normal 2 2 6 11 2 2 3 2" xfId="33468"/>
    <cellStyle name="Normal 2 2 6 11 2 2 4" xfId="5476"/>
    <cellStyle name="Normal 2 2 6 11 2 2 4 2" xfId="33469"/>
    <cellStyle name="Normal 2 2 6 11 2 2 5" xfId="5477"/>
    <cellStyle name="Normal 2 2 6 11 2 2 5 2" xfId="33470"/>
    <cellStyle name="Normal 2 2 6 11 2 2 6" xfId="33471"/>
    <cellStyle name="Normal 2 2 6 11 2 2 6 2" xfId="33472"/>
    <cellStyle name="Normal 2 2 6 11 2 2 7" xfId="33473"/>
    <cellStyle name="Normal 2 2 6 11 2 3" xfId="5478"/>
    <cellStyle name="Normal 2 2 6 11 2 3 2" xfId="5479"/>
    <cellStyle name="Normal 2 2 6 11 2 3 2 2" xfId="33474"/>
    <cellStyle name="Normal 2 2 6 11 2 3 3" xfId="5480"/>
    <cellStyle name="Normal 2 2 6 11 2 3 3 2" xfId="33475"/>
    <cellStyle name="Normal 2 2 6 11 2 3 4" xfId="33476"/>
    <cellStyle name="Normal 2 2 6 11 2 4" xfId="5481"/>
    <cellStyle name="Normal 2 2 6 11 2 4 2" xfId="5482"/>
    <cellStyle name="Normal 2 2 6 11 2 4 2 2" xfId="33477"/>
    <cellStyle name="Normal 2 2 6 11 2 4 3" xfId="33478"/>
    <cellStyle name="Normal 2 2 6 11 2 5" xfId="5483"/>
    <cellStyle name="Normal 2 2 6 11 2 5 2" xfId="33479"/>
    <cellStyle name="Normal 2 2 6 11 2 6" xfId="5484"/>
    <cellStyle name="Normal 2 2 6 11 2 6 2" xfId="33480"/>
    <cellStyle name="Normal 2 2 6 11 2 7" xfId="33481"/>
    <cellStyle name="Normal 2 2 6 11 2 7 2" xfId="33482"/>
    <cellStyle name="Normal 2 2 6 11 2 8" xfId="33483"/>
    <cellStyle name="Normal 2 2 6 11 2 9" xfId="33484"/>
    <cellStyle name="Normal 2 2 6 11 3" xfId="5485"/>
    <cellStyle name="Normal 2 2 6 11 3 2" xfId="5486"/>
    <cellStyle name="Normal 2 2 6 11 3 2 2" xfId="5487"/>
    <cellStyle name="Normal 2 2 6 11 3 2 2 2" xfId="33485"/>
    <cellStyle name="Normal 2 2 6 11 3 2 3" xfId="5488"/>
    <cellStyle name="Normal 2 2 6 11 3 2 3 2" xfId="33486"/>
    <cellStyle name="Normal 2 2 6 11 3 2 4" xfId="33487"/>
    <cellStyle name="Normal 2 2 6 11 3 3" xfId="5489"/>
    <cellStyle name="Normal 2 2 6 11 3 3 2" xfId="33488"/>
    <cellStyle name="Normal 2 2 6 11 3 4" xfId="5490"/>
    <cellStyle name="Normal 2 2 6 11 3 4 2" xfId="33489"/>
    <cellStyle name="Normal 2 2 6 11 3 5" xfId="5491"/>
    <cellStyle name="Normal 2 2 6 11 3 5 2" xfId="33490"/>
    <cellStyle name="Normal 2 2 6 11 3 6" xfId="33491"/>
    <cellStyle name="Normal 2 2 6 11 3 6 2" xfId="33492"/>
    <cellStyle name="Normal 2 2 6 11 3 7" xfId="33493"/>
    <cellStyle name="Normal 2 2 6 11 4" xfId="5492"/>
    <cellStyle name="Normal 2 2 6 11 4 2" xfId="5493"/>
    <cellStyle name="Normal 2 2 6 11 4 2 2" xfId="33494"/>
    <cellStyle name="Normal 2 2 6 11 4 3" xfId="5494"/>
    <cellStyle name="Normal 2 2 6 11 4 3 2" xfId="33495"/>
    <cellStyle name="Normal 2 2 6 11 4 4" xfId="33496"/>
    <cellStyle name="Normal 2 2 6 11 5" xfId="5495"/>
    <cellStyle name="Normal 2 2 6 11 5 2" xfId="5496"/>
    <cellStyle name="Normal 2 2 6 11 5 2 2" xfId="33497"/>
    <cellStyle name="Normal 2 2 6 11 5 3" xfId="33498"/>
    <cellStyle name="Normal 2 2 6 11 6" xfId="5497"/>
    <cellStyle name="Normal 2 2 6 11 6 2" xfId="33499"/>
    <cellStyle name="Normal 2 2 6 11 7" xfId="5498"/>
    <cellStyle name="Normal 2 2 6 11 7 2" xfId="33500"/>
    <cellStyle name="Normal 2 2 6 11 8" xfId="33501"/>
    <cellStyle name="Normal 2 2 6 11 8 2" xfId="33502"/>
    <cellStyle name="Normal 2 2 6 11 9" xfId="33503"/>
    <cellStyle name="Normal 2 2 6 12" xfId="5499"/>
    <cellStyle name="Normal 2 2 6 12 10" xfId="33504"/>
    <cellStyle name="Normal 2 2 6 12 11" xfId="33505"/>
    <cellStyle name="Normal 2 2 6 12 2" xfId="5500"/>
    <cellStyle name="Normal 2 2 6 12 2 10" xfId="33506"/>
    <cellStyle name="Normal 2 2 6 12 2 2" xfId="5501"/>
    <cellStyle name="Normal 2 2 6 12 2 2 2" xfId="5502"/>
    <cellStyle name="Normal 2 2 6 12 2 2 2 2" xfId="5503"/>
    <cellStyle name="Normal 2 2 6 12 2 2 2 2 2" xfId="33507"/>
    <cellStyle name="Normal 2 2 6 12 2 2 2 3" xfId="5504"/>
    <cellStyle name="Normal 2 2 6 12 2 2 2 3 2" xfId="33508"/>
    <cellStyle name="Normal 2 2 6 12 2 2 2 4" xfId="33509"/>
    <cellStyle name="Normal 2 2 6 12 2 2 3" xfId="5505"/>
    <cellStyle name="Normal 2 2 6 12 2 2 3 2" xfId="33510"/>
    <cellStyle name="Normal 2 2 6 12 2 2 4" xfId="5506"/>
    <cellStyle name="Normal 2 2 6 12 2 2 4 2" xfId="33511"/>
    <cellStyle name="Normal 2 2 6 12 2 2 5" xfId="5507"/>
    <cellStyle name="Normal 2 2 6 12 2 2 5 2" xfId="33512"/>
    <cellStyle name="Normal 2 2 6 12 2 2 6" xfId="33513"/>
    <cellStyle name="Normal 2 2 6 12 2 2 6 2" xfId="33514"/>
    <cellStyle name="Normal 2 2 6 12 2 2 7" xfId="33515"/>
    <cellStyle name="Normal 2 2 6 12 2 3" xfId="5508"/>
    <cellStyle name="Normal 2 2 6 12 2 3 2" xfId="5509"/>
    <cellStyle name="Normal 2 2 6 12 2 3 2 2" xfId="33516"/>
    <cellStyle name="Normal 2 2 6 12 2 3 3" xfId="5510"/>
    <cellStyle name="Normal 2 2 6 12 2 3 3 2" xfId="33517"/>
    <cellStyle name="Normal 2 2 6 12 2 3 4" xfId="33518"/>
    <cellStyle name="Normal 2 2 6 12 2 4" xfId="5511"/>
    <cellStyle name="Normal 2 2 6 12 2 4 2" xfId="5512"/>
    <cellStyle name="Normal 2 2 6 12 2 4 2 2" xfId="33519"/>
    <cellStyle name="Normal 2 2 6 12 2 4 3" xfId="33520"/>
    <cellStyle name="Normal 2 2 6 12 2 5" xfId="5513"/>
    <cellStyle name="Normal 2 2 6 12 2 5 2" xfId="33521"/>
    <cellStyle name="Normal 2 2 6 12 2 6" xfId="5514"/>
    <cellStyle name="Normal 2 2 6 12 2 6 2" xfId="33522"/>
    <cellStyle name="Normal 2 2 6 12 2 7" xfId="33523"/>
    <cellStyle name="Normal 2 2 6 12 2 7 2" xfId="33524"/>
    <cellStyle name="Normal 2 2 6 12 2 8" xfId="33525"/>
    <cellStyle name="Normal 2 2 6 12 2 9" xfId="33526"/>
    <cellStyle name="Normal 2 2 6 12 3" xfId="5515"/>
    <cellStyle name="Normal 2 2 6 12 3 2" xfId="5516"/>
    <cellStyle name="Normal 2 2 6 12 3 2 2" xfId="5517"/>
    <cellStyle name="Normal 2 2 6 12 3 2 2 2" xfId="33527"/>
    <cellStyle name="Normal 2 2 6 12 3 2 3" xfId="5518"/>
    <cellStyle name="Normal 2 2 6 12 3 2 3 2" xfId="33528"/>
    <cellStyle name="Normal 2 2 6 12 3 2 4" xfId="33529"/>
    <cellStyle name="Normal 2 2 6 12 3 3" xfId="5519"/>
    <cellStyle name="Normal 2 2 6 12 3 3 2" xfId="33530"/>
    <cellStyle name="Normal 2 2 6 12 3 4" xfId="5520"/>
    <cellStyle name="Normal 2 2 6 12 3 4 2" xfId="33531"/>
    <cellStyle name="Normal 2 2 6 12 3 5" xfId="5521"/>
    <cellStyle name="Normal 2 2 6 12 3 5 2" xfId="33532"/>
    <cellStyle name="Normal 2 2 6 12 3 6" xfId="33533"/>
    <cellStyle name="Normal 2 2 6 12 3 6 2" xfId="33534"/>
    <cellStyle name="Normal 2 2 6 12 3 7" xfId="33535"/>
    <cellStyle name="Normal 2 2 6 12 4" xfId="5522"/>
    <cellStyle name="Normal 2 2 6 12 4 2" xfId="5523"/>
    <cellStyle name="Normal 2 2 6 12 4 2 2" xfId="33536"/>
    <cellStyle name="Normal 2 2 6 12 4 3" xfId="5524"/>
    <cellStyle name="Normal 2 2 6 12 4 3 2" xfId="33537"/>
    <cellStyle name="Normal 2 2 6 12 4 4" xfId="33538"/>
    <cellStyle name="Normal 2 2 6 12 5" xfId="5525"/>
    <cellStyle name="Normal 2 2 6 12 5 2" xfId="5526"/>
    <cellStyle name="Normal 2 2 6 12 5 2 2" xfId="33539"/>
    <cellStyle name="Normal 2 2 6 12 5 3" xfId="33540"/>
    <cellStyle name="Normal 2 2 6 12 6" xfId="5527"/>
    <cellStyle name="Normal 2 2 6 12 6 2" xfId="33541"/>
    <cellStyle name="Normal 2 2 6 12 7" xfId="5528"/>
    <cellStyle name="Normal 2 2 6 12 7 2" xfId="33542"/>
    <cellStyle name="Normal 2 2 6 12 8" xfId="33543"/>
    <cellStyle name="Normal 2 2 6 12 8 2" xfId="33544"/>
    <cellStyle name="Normal 2 2 6 12 9" xfId="33545"/>
    <cellStyle name="Normal 2 2 6 13" xfId="5529"/>
    <cellStyle name="Normal 2 2 6 13 10" xfId="33546"/>
    <cellStyle name="Normal 2 2 6 13 11" xfId="33547"/>
    <cellStyle name="Normal 2 2 6 13 2" xfId="5530"/>
    <cellStyle name="Normal 2 2 6 13 2 10" xfId="33548"/>
    <cellStyle name="Normal 2 2 6 13 2 2" xfId="5531"/>
    <cellStyle name="Normal 2 2 6 13 2 2 2" xfId="5532"/>
    <cellStyle name="Normal 2 2 6 13 2 2 2 2" xfId="5533"/>
    <cellStyle name="Normal 2 2 6 13 2 2 2 2 2" xfId="33549"/>
    <cellStyle name="Normal 2 2 6 13 2 2 2 3" xfId="5534"/>
    <cellStyle name="Normal 2 2 6 13 2 2 2 3 2" xfId="33550"/>
    <cellStyle name="Normal 2 2 6 13 2 2 2 4" xfId="33551"/>
    <cellStyle name="Normal 2 2 6 13 2 2 3" xfId="5535"/>
    <cellStyle name="Normal 2 2 6 13 2 2 3 2" xfId="33552"/>
    <cellStyle name="Normal 2 2 6 13 2 2 4" xfId="5536"/>
    <cellStyle name="Normal 2 2 6 13 2 2 4 2" xfId="33553"/>
    <cellStyle name="Normal 2 2 6 13 2 2 5" xfId="5537"/>
    <cellStyle name="Normal 2 2 6 13 2 2 5 2" xfId="33554"/>
    <cellStyle name="Normal 2 2 6 13 2 2 6" xfId="33555"/>
    <cellStyle name="Normal 2 2 6 13 2 2 6 2" xfId="33556"/>
    <cellStyle name="Normal 2 2 6 13 2 2 7" xfId="33557"/>
    <cellStyle name="Normal 2 2 6 13 2 3" xfId="5538"/>
    <cellStyle name="Normal 2 2 6 13 2 3 2" xfId="5539"/>
    <cellStyle name="Normal 2 2 6 13 2 3 2 2" xfId="33558"/>
    <cellStyle name="Normal 2 2 6 13 2 3 3" xfId="5540"/>
    <cellStyle name="Normal 2 2 6 13 2 3 3 2" xfId="33559"/>
    <cellStyle name="Normal 2 2 6 13 2 3 4" xfId="33560"/>
    <cellStyle name="Normal 2 2 6 13 2 4" xfId="5541"/>
    <cellStyle name="Normal 2 2 6 13 2 4 2" xfId="5542"/>
    <cellStyle name="Normal 2 2 6 13 2 4 2 2" xfId="33561"/>
    <cellStyle name="Normal 2 2 6 13 2 4 3" xfId="33562"/>
    <cellStyle name="Normal 2 2 6 13 2 5" xfId="5543"/>
    <cellStyle name="Normal 2 2 6 13 2 5 2" xfId="33563"/>
    <cellStyle name="Normal 2 2 6 13 2 6" xfId="5544"/>
    <cellStyle name="Normal 2 2 6 13 2 6 2" xfId="33564"/>
    <cellStyle name="Normal 2 2 6 13 2 7" xfId="33565"/>
    <cellStyle name="Normal 2 2 6 13 2 7 2" xfId="33566"/>
    <cellStyle name="Normal 2 2 6 13 2 8" xfId="33567"/>
    <cellStyle name="Normal 2 2 6 13 2 9" xfId="33568"/>
    <cellStyle name="Normal 2 2 6 13 3" xfId="5545"/>
    <cellStyle name="Normal 2 2 6 13 3 2" xfId="5546"/>
    <cellStyle name="Normal 2 2 6 13 3 2 2" xfId="5547"/>
    <cellStyle name="Normal 2 2 6 13 3 2 2 2" xfId="33569"/>
    <cellStyle name="Normal 2 2 6 13 3 2 3" xfId="5548"/>
    <cellStyle name="Normal 2 2 6 13 3 2 3 2" xfId="33570"/>
    <cellStyle name="Normal 2 2 6 13 3 2 4" xfId="33571"/>
    <cellStyle name="Normal 2 2 6 13 3 3" xfId="5549"/>
    <cellStyle name="Normal 2 2 6 13 3 3 2" xfId="33572"/>
    <cellStyle name="Normal 2 2 6 13 3 4" xfId="5550"/>
    <cellStyle name="Normal 2 2 6 13 3 4 2" xfId="33573"/>
    <cellStyle name="Normal 2 2 6 13 3 5" xfId="5551"/>
    <cellStyle name="Normal 2 2 6 13 3 5 2" xfId="33574"/>
    <cellStyle name="Normal 2 2 6 13 3 6" xfId="33575"/>
    <cellStyle name="Normal 2 2 6 13 3 6 2" xfId="33576"/>
    <cellStyle name="Normal 2 2 6 13 3 7" xfId="33577"/>
    <cellStyle name="Normal 2 2 6 13 4" xfId="5552"/>
    <cellStyle name="Normal 2 2 6 13 4 2" xfId="5553"/>
    <cellStyle name="Normal 2 2 6 13 4 2 2" xfId="33578"/>
    <cellStyle name="Normal 2 2 6 13 4 3" xfId="5554"/>
    <cellStyle name="Normal 2 2 6 13 4 3 2" xfId="33579"/>
    <cellStyle name="Normal 2 2 6 13 4 4" xfId="33580"/>
    <cellStyle name="Normal 2 2 6 13 5" xfId="5555"/>
    <cellStyle name="Normal 2 2 6 13 5 2" xfId="5556"/>
    <cellStyle name="Normal 2 2 6 13 5 2 2" xfId="33581"/>
    <cellStyle name="Normal 2 2 6 13 5 3" xfId="33582"/>
    <cellStyle name="Normal 2 2 6 13 6" xfId="5557"/>
    <cellStyle name="Normal 2 2 6 13 6 2" xfId="33583"/>
    <cellStyle name="Normal 2 2 6 13 7" xfId="5558"/>
    <cellStyle name="Normal 2 2 6 13 7 2" xfId="33584"/>
    <cellStyle name="Normal 2 2 6 13 8" xfId="33585"/>
    <cellStyle name="Normal 2 2 6 13 8 2" xfId="33586"/>
    <cellStyle name="Normal 2 2 6 13 9" xfId="33587"/>
    <cellStyle name="Normal 2 2 6 14" xfId="5559"/>
    <cellStyle name="Normal 2 2 6 14 10" xfId="33588"/>
    <cellStyle name="Normal 2 2 6 14 11" xfId="33589"/>
    <cellStyle name="Normal 2 2 6 14 2" xfId="5560"/>
    <cellStyle name="Normal 2 2 6 14 2 10" xfId="33590"/>
    <cellStyle name="Normal 2 2 6 14 2 2" xfId="5561"/>
    <cellStyle name="Normal 2 2 6 14 2 2 2" xfId="5562"/>
    <cellStyle name="Normal 2 2 6 14 2 2 2 2" xfId="5563"/>
    <cellStyle name="Normal 2 2 6 14 2 2 2 2 2" xfId="33591"/>
    <cellStyle name="Normal 2 2 6 14 2 2 2 3" xfId="5564"/>
    <cellStyle name="Normal 2 2 6 14 2 2 2 3 2" xfId="33592"/>
    <cellStyle name="Normal 2 2 6 14 2 2 2 4" xfId="33593"/>
    <cellStyle name="Normal 2 2 6 14 2 2 3" xfId="5565"/>
    <cellStyle name="Normal 2 2 6 14 2 2 3 2" xfId="33594"/>
    <cellStyle name="Normal 2 2 6 14 2 2 4" xfId="5566"/>
    <cellStyle name="Normal 2 2 6 14 2 2 4 2" xfId="33595"/>
    <cellStyle name="Normal 2 2 6 14 2 2 5" xfId="5567"/>
    <cellStyle name="Normal 2 2 6 14 2 2 5 2" xfId="33596"/>
    <cellStyle name="Normal 2 2 6 14 2 2 6" xfId="33597"/>
    <cellStyle name="Normal 2 2 6 14 2 2 6 2" xfId="33598"/>
    <cellStyle name="Normal 2 2 6 14 2 2 7" xfId="33599"/>
    <cellStyle name="Normal 2 2 6 14 2 3" xfId="5568"/>
    <cellStyle name="Normal 2 2 6 14 2 3 2" xfId="5569"/>
    <cellStyle name="Normal 2 2 6 14 2 3 2 2" xfId="33600"/>
    <cellStyle name="Normal 2 2 6 14 2 3 3" xfId="5570"/>
    <cellStyle name="Normal 2 2 6 14 2 3 3 2" xfId="33601"/>
    <cellStyle name="Normal 2 2 6 14 2 3 4" xfId="33602"/>
    <cellStyle name="Normal 2 2 6 14 2 4" xfId="5571"/>
    <cellStyle name="Normal 2 2 6 14 2 4 2" xfId="5572"/>
    <cellStyle name="Normal 2 2 6 14 2 4 2 2" xfId="33603"/>
    <cellStyle name="Normal 2 2 6 14 2 4 3" xfId="33604"/>
    <cellStyle name="Normal 2 2 6 14 2 5" xfId="5573"/>
    <cellStyle name="Normal 2 2 6 14 2 5 2" xfId="33605"/>
    <cellStyle name="Normal 2 2 6 14 2 6" xfId="5574"/>
    <cellStyle name="Normal 2 2 6 14 2 6 2" xfId="33606"/>
    <cellStyle name="Normal 2 2 6 14 2 7" xfId="33607"/>
    <cellStyle name="Normal 2 2 6 14 2 7 2" xfId="33608"/>
    <cellStyle name="Normal 2 2 6 14 2 8" xfId="33609"/>
    <cellStyle name="Normal 2 2 6 14 2 9" xfId="33610"/>
    <cellStyle name="Normal 2 2 6 14 3" xfId="5575"/>
    <cellStyle name="Normal 2 2 6 14 3 2" xfId="5576"/>
    <cellStyle name="Normal 2 2 6 14 3 2 2" xfId="5577"/>
    <cellStyle name="Normal 2 2 6 14 3 2 2 2" xfId="33611"/>
    <cellStyle name="Normal 2 2 6 14 3 2 3" xfId="5578"/>
    <cellStyle name="Normal 2 2 6 14 3 2 3 2" xfId="33612"/>
    <cellStyle name="Normal 2 2 6 14 3 2 4" xfId="33613"/>
    <cellStyle name="Normal 2 2 6 14 3 3" xfId="5579"/>
    <cellStyle name="Normal 2 2 6 14 3 3 2" xfId="33614"/>
    <cellStyle name="Normal 2 2 6 14 3 4" xfId="5580"/>
    <cellStyle name="Normal 2 2 6 14 3 4 2" xfId="33615"/>
    <cellStyle name="Normal 2 2 6 14 3 5" xfId="5581"/>
    <cellStyle name="Normal 2 2 6 14 3 5 2" xfId="33616"/>
    <cellStyle name="Normal 2 2 6 14 3 6" xfId="33617"/>
    <cellStyle name="Normal 2 2 6 14 3 6 2" xfId="33618"/>
    <cellStyle name="Normal 2 2 6 14 3 7" xfId="33619"/>
    <cellStyle name="Normal 2 2 6 14 4" xfId="5582"/>
    <cellStyle name="Normal 2 2 6 14 4 2" xfId="5583"/>
    <cellStyle name="Normal 2 2 6 14 4 2 2" xfId="33620"/>
    <cellStyle name="Normal 2 2 6 14 4 3" xfId="5584"/>
    <cellStyle name="Normal 2 2 6 14 4 3 2" xfId="33621"/>
    <cellStyle name="Normal 2 2 6 14 4 4" xfId="33622"/>
    <cellStyle name="Normal 2 2 6 14 5" xfId="5585"/>
    <cellStyle name="Normal 2 2 6 14 5 2" xfId="5586"/>
    <cellStyle name="Normal 2 2 6 14 5 2 2" xfId="33623"/>
    <cellStyle name="Normal 2 2 6 14 5 3" xfId="33624"/>
    <cellStyle name="Normal 2 2 6 14 6" xfId="5587"/>
    <cellStyle name="Normal 2 2 6 14 6 2" xfId="33625"/>
    <cellStyle name="Normal 2 2 6 14 7" xfId="5588"/>
    <cellStyle name="Normal 2 2 6 14 7 2" xfId="33626"/>
    <cellStyle name="Normal 2 2 6 14 8" xfId="33627"/>
    <cellStyle name="Normal 2 2 6 14 8 2" xfId="33628"/>
    <cellStyle name="Normal 2 2 6 14 9" xfId="33629"/>
    <cellStyle name="Normal 2 2 6 15" xfId="5589"/>
    <cellStyle name="Normal 2 2 6 15 10" xfId="33630"/>
    <cellStyle name="Normal 2 2 6 15 11" xfId="33631"/>
    <cellStyle name="Normal 2 2 6 15 2" xfId="5590"/>
    <cellStyle name="Normal 2 2 6 15 2 10" xfId="33632"/>
    <cellStyle name="Normal 2 2 6 15 2 2" xfId="5591"/>
    <cellStyle name="Normal 2 2 6 15 2 2 2" xfId="5592"/>
    <cellStyle name="Normal 2 2 6 15 2 2 2 2" xfId="5593"/>
    <cellStyle name="Normal 2 2 6 15 2 2 2 2 2" xfId="33633"/>
    <cellStyle name="Normal 2 2 6 15 2 2 2 3" xfId="5594"/>
    <cellStyle name="Normal 2 2 6 15 2 2 2 3 2" xfId="33634"/>
    <cellStyle name="Normal 2 2 6 15 2 2 2 4" xfId="33635"/>
    <cellStyle name="Normal 2 2 6 15 2 2 3" xfId="5595"/>
    <cellStyle name="Normal 2 2 6 15 2 2 3 2" xfId="33636"/>
    <cellStyle name="Normal 2 2 6 15 2 2 4" xfId="5596"/>
    <cellStyle name="Normal 2 2 6 15 2 2 4 2" xfId="33637"/>
    <cellStyle name="Normal 2 2 6 15 2 2 5" xfId="5597"/>
    <cellStyle name="Normal 2 2 6 15 2 2 5 2" xfId="33638"/>
    <cellStyle name="Normal 2 2 6 15 2 2 6" xfId="33639"/>
    <cellStyle name="Normal 2 2 6 15 2 2 6 2" xfId="33640"/>
    <cellStyle name="Normal 2 2 6 15 2 2 7" xfId="33641"/>
    <cellStyle name="Normal 2 2 6 15 2 3" xfId="5598"/>
    <cellStyle name="Normal 2 2 6 15 2 3 2" xfId="5599"/>
    <cellStyle name="Normal 2 2 6 15 2 3 2 2" xfId="33642"/>
    <cellStyle name="Normal 2 2 6 15 2 3 3" xfId="5600"/>
    <cellStyle name="Normal 2 2 6 15 2 3 3 2" xfId="33643"/>
    <cellStyle name="Normal 2 2 6 15 2 3 4" xfId="33644"/>
    <cellStyle name="Normal 2 2 6 15 2 4" xfId="5601"/>
    <cellStyle name="Normal 2 2 6 15 2 4 2" xfId="5602"/>
    <cellStyle name="Normal 2 2 6 15 2 4 2 2" xfId="33645"/>
    <cellStyle name="Normal 2 2 6 15 2 4 3" xfId="33646"/>
    <cellStyle name="Normal 2 2 6 15 2 5" xfId="5603"/>
    <cellStyle name="Normal 2 2 6 15 2 5 2" xfId="33647"/>
    <cellStyle name="Normal 2 2 6 15 2 6" xfId="5604"/>
    <cellStyle name="Normal 2 2 6 15 2 6 2" xfId="33648"/>
    <cellStyle name="Normal 2 2 6 15 2 7" xfId="33649"/>
    <cellStyle name="Normal 2 2 6 15 2 7 2" xfId="33650"/>
    <cellStyle name="Normal 2 2 6 15 2 8" xfId="33651"/>
    <cellStyle name="Normal 2 2 6 15 2 9" xfId="33652"/>
    <cellStyle name="Normal 2 2 6 15 3" xfId="5605"/>
    <cellStyle name="Normal 2 2 6 15 3 2" xfId="5606"/>
    <cellStyle name="Normal 2 2 6 15 3 2 2" xfId="5607"/>
    <cellStyle name="Normal 2 2 6 15 3 2 2 2" xfId="33653"/>
    <cellStyle name="Normal 2 2 6 15 3 2 3" xfId="5608"/>
    <cellStyle name="Normal 2 2 6 15 3 2 3 2" xfId="33654"/>
    <cellStyle name="Normal 2 2 6 15 3 2 4" xfId="33655"/>
    <cellStyle name="Normal 2 2 6 15 3 3" xfId="5609"/>
    <cellStyle name="Normal 2 2 6 15 3 3 2" xfId="33656"/>
    <cellStyle name="Normal 2 2 6 15 3 4" xfId="5610"/>
    <cellStyle name="Normal 2 2 6 15 3 4 2" xfId="33657"/>
    <cellStyle name="Normal 2 2 6 15 3 5" xfId="5611"/>
    <cellStyle name="Normal 2 2 6 15 3 5 2" xfId="33658"/>
    <cellStyle name="Normal 2 2 6 15 3 6" xfId="33659"/>
    <cellStyle name="Normal 2 2 6 15 3 6 2" xfId="33660"/>
    <cellStyle name="Normal 2 2 6 15 3 7" xfId="33661"/>
    <cellStyle name="Normal 2 2 6 15 4" xfId="5612"/>
    <cellStyle name="Normal 2 2 6 15 4 2" xfId="5613"/>
    <cellStyle name="Normal 2 2 6 15 4 2 2" xfId="33662"/>
    <cellStyle name="Normal 2 2 6 15 4 3" xfId="5614"/>
    <cellStyle name="Normal 2 2 6 15 4 3 2" xfId="33663"/>
    <cellStyle name="Normal 2 2 6 15 4 4" xfId="33664"/>
    <cellStyle name="Normal 2 2 6 15 5" xfId="5615"/>
    <cellStyle name="Normal 2 2 6 15 5 2" xfId="5616"/>
    <cellStyle name="Normal 2 2 6 15 5 2 2" xfId="33665"/>
    <cellStyle name="Normal 2 2 6 15 5 3" xfId="33666"/>
    <cellStyle name="Normal 2 2 6 15 6" xfId="5617"/>
    <cellStyle name="Normal 2 2 6 15 6 2" xfId="33667"/>
    <cellStyle name="Normal 2 2 6 15 7" xfId="5618"/>
    <cellStyle name="Normal 2 2 6 15 7 2" xfId="33668"/>
    <cellStyle name="Normal 2 2 6 15 8" xfId="33669"/>
    <cellStyle name="Normal 2 2 6 15 8 2" xfId="33670"/>
    <cellStyle name="Normal 2 2 6 15 9" xfId="33671"/>
    <cellStyle name="Normal 2 2 6 16" xfId="5619"/>
    <cellStyle name="Normal 2 2 6 16 10" xfId="33672"/>
    <cellStyle name="Normal 2 2 6 16 11" xfId="33673"/>
    <cellStyle name="Normal 2 2 6 16 2" xfId="5620"/>
    <cellStyle name="Normal 2 2 6 16 2 10" xfId="33674"/>
    <cellStyle name="Normal 2 2 6 16 2 2" xfId="5621"/>
    <cellStyle name="Normal 2 2 6 16 2 2 2" xfId="5622"/>
    <cellStyle name="Normal 2 2 6 16 2 2 2 2" xfId="5623"/>
    <cellStyle name="Normal 2 2 6 16 2 2 2 2 2" xfId="33675"/>
    <cellStyle name="Normal 2 2 6 16 2 2 2 3" xfId="5624"/>
    <cellStyle name="Normal 2 2 6 16 2 2 2 3 2" xfId="33676"/>
    <cellStyle name="Normal 2 2 6 16 2 2 2 4" xfId="33677"/>
    <cellStyle name="Normal 2 2 6 16 2 2 3" xfId="5625"/>
    <cellStyle name="Normal 2 2 6 16 2 2 3 2" xfId="33678"/>
    <cellStyle name="Normal 2 2 6 16 2 2 4" xfId="5626"/>
    <cellStyle name="Normal 2 2 6 16 2 2 4 2" xfId="33679"/>
    <cellStyle name="Normal 2 2 6 16 2 2 5" xfId="5627"/>
    <cellStyle name="Normal 2 2 6 16 2 2 5 2" xfId="33680"/>
    <cellStyle name="Normal 2 2 6 16 2 2 6" xfId="33681"/>
    <cellStyle name="Normal 2 2 6 16 2 2 6 2" xfId="33682"/>
    <cellStyle name="Normal 2 2 6 16 2 2 7" xfId="33683"/>
    <cellStyle name="Normal 2 2 6 16 2 3" xfId="5628"/>
    <cellStyle name="Normal 2 2 6 16 2 3 2" xfId="5629"/>
    <cellStyle name="Normal 2 2 6 16 2 3 2 2" xfId="33684"/>
    <cellStyle name="Normal 2 2 6 16 2 3 3" xfId="5630"/>
    <cellStyle name="Normal 2 2 6 16 2 3 3 2" xfId="33685"/>
    <cellStyle name="Normal 2 2 6 16 2 3 4" xfId="33686"/>
    <cellStyle name="Normal 2 2 6 16 2 4" xfId="5631"/>
    <cellStyle name="Normal 2 2 6 16 2 4 2" xfId="5632"/>
    <cellStyle name="Normal 2 2 6 16 2 4 2 2" xfId="33687"/>
    <cellStyle name="Normal 2 2 6 16 2 4 3" xfId="33688"/>
    <cellStyle name="Normal 2 2 6 16 2 5" xfId="5633"/>
    <cellStyle name="Normal 2 2 6 16 2 5 2" xfId="33689"/>
    <cellStyle name="Normal 2 2 6 16 2 6" xfId="5634"/>
    <cellStyle name="Normal 2 2 6 16 2 6 2" xfId="33690"/>
    <cellStyle name="Normal 2 2 6 16 2 7" xfId="33691"/>
    <cellStyle name="Normal 2 2 6 16 2 7 2" xfId="33692"/>
    <cellStyle name="Normal 2 2 6 16 2 8" xfId="33693"/>
    <cellStyle name="Normal 2 2 6 16 2 9" xfId="33694"/>
    <cellStyle name="Normal 2 2 6 16 3" xfId="5635"/>
    <cellStyle name="Normal 2 2 6 16 3 2" xfId="5636"/>
    <cellStyle name="Normal 2 2 6 16 3 2 2" xfId="5637"/>
    <cellStyle name="Normal 2 2 6 16 3 2 2 2" xfId="33695"/>
    <cellStyle name="Normal 2 2 6 16 3 2 3" xfId="5638"/>
    <cellStyle name="Normal 2 2 6 16 3 2 3 2" xfId="33696"/>
    <cellStyle name="Normal 2 2 6 16 3 2 4" xfId="33697"/>
    <cellStyle name="Normal 2 2 6 16 3 3" xfId="5639"/>
    <cellStyle name="Normal 2 2 6 16 3 3 2" xfId="33698"/>
    <cellStyle name="Normal 2 2 6 16 3 4" xfId="5640"/>
    <cellStyle name="Normal 2 2 6 16 3 4 2" xfId="33699"/>
    <cellStyle name="Normal 2 2 6 16 3 5" xfId="5641"/>
    <cellStyle name="Normal 2 2 6 16 3 5 2" xfId="33700"/>
    <cellStyle name="Normal 2 2 6 16 3 6" xfId="33701"/>
    <cellStyle name="Normal 2 2 6 16 3 6 2" xfId="33702"/>
    <cellStyle name="Normal 2 2 6 16 3 7" xfId="33703"/>
    <cellStyle name="Normal 2 2 6 16 4" xfId="5642"/>
    <cellStyle name="Normal 2 2 6 16 4 2" xfId="5643"/>
    <cellStyle name="Normal 2 2 6 16 4 2 2" xfId="33704"/>
    <cellStyle name="Normal 2 2 6 16 4 3" xfId="5644"/>
    <cellStyle name="Normal 2 2 6 16 4 3 2" xfId="33705"/>
    <cellStyle name="Normal 2 2 6 16 4 4" xfId="33706"/>
    <cellStyle name="Normal 2 2 6 16 5" xfId="5645"/>
    <cellStyle name="Normal 2 2 6 16 5 2" xfId="5646"/>
    <cellStyle name="Normal 2 2 6 16 5 2 2" xfId="33707"/>
    <cellStyle name="Normal 2 2 6 16 5 3" xfId="33708"/>
    <cellStyle name="Normal 2 2 6 16 6" xfId="5647"/>
    <cellStyle name="Normal 2 2 6 16 6 2" xfId="33709"/>
    <cellStyle name="Normal 2 2 6 16 7" xfId="5648"/>
    <cellStyle name="Normal 2 2 6 16 7 2" xfId="33710"/>
    <cellStyle name="Normal 2 2 6 16 8" xfId="33711"/>
    <cellStyle name="Normal 2 2 6 16 8 2" xfId="33712"/>
    <cellStyle name="Normal 2 2 6 16 9" xfId="33713"/>
    <cellStyle name="Normal 2 2 6 17" xfId="5649"/>
    <cellStyle name="Normal 2 2 6 17 10" xfId="33714"/>
    <cellStyle name="Normal 2 2 6 17 11" xfId="33715"/>
    <cellStyle name="Normal 2 2 6 17 2" xfId="5650"/>
    <cellStyle name="Normal 2 2 6 17 2 10" xfId="33716"/>
    <cellStyle name="Normal 2 2 6 17 2 2" xfId="5651"/>
    <cellStyle name="Normal 2 2 6 17 2 2 2" xfId="5652"/>
    <cellStyle name="Normal 2 2 6 17 2 2 2 2" xfId="5653"/>
    <cellStyle name="Normal 2 2 6 17 2 2 2 2 2" xfId="33717"/>
    <cellStyle name="Normal 2 2 6 17 2 2 2 3" xfId="5654"/>
    <cellStyle name="Normal 2 2 6 17 2 2 2 3 2" xfId="33718"/>
    <cellStyle name="Normal 2 2 6 17 2 2 2 4" xfId="33719"/>
    <cellStyle name="Normal 2 2 6 17 2 2 3" xfId="5655"/>
    <cellStyle name="Normal 2 2 6 17 2 2 3 2" xfId="33720"/>
    <cellStyle name="Normal 2 2 6 17 2 2 4" xfId="5656"/>
    <cellStyle name="Normal 2 2 6 17 2 2 4 2" xfId="33721"/>
    <cellStyle name="Normal 2 2 6 17 2 2 5" xfId="5657"/>
    <cellStyle name="Normal 2 2 6 17 2 2 5 2" xfId="33722"/>
    <cellStyle name="Normal 2 2 6 17 2 2 6" xfId="33723"/>
    <cellStyle name="Normal 2 2 6 17 2 2 6 2" xfId="33724"/>
    <cellStyle name="Normal 2 2 6 17 2 2 7" xfId="33725"/>
    <cellStyle name="Normal 2 2 6 17 2 3" xfId="5658"/>
    <cellStyle name="Normal 2 2 6 17 2 3 2" xfId="5659"/>
    <cellStyle name="Normal 2 2 6 17 2 3 2 2" xfId="33726"/>
    <cellStyle name="Normal 2 2 6 17 2 3 3" xfId="5660"/>
    <cellStyle name="Normal 2 2 6 17 2 3 3 2" xfId="33727"/>
    <cellStyle name="Normal 2 2 6 17 2 3 4" xfId="33728"/>
    <cellStyle name="Normal 2 2 6 17 2 4" xfId="5661"/>
    <cellStyle name="Normal 2 2 6 17 2 4 2" xfId="5662"/>
    <cellStyle name="Normal 2 2 6 17 2 4 2 2" xfId="33729"/>
    <cellStyle name="Normal 2 2 6 17 2 4 3" xfId="33730"/>
    <cellStyle name="Normal 2 2 6 17 2 5" xfId="5663"/>
    <cellStyle name="Normal 2 2 6 17 2 5 2" xfId="33731"/>
    <cellStyle name="Normal 2 2 6 17 2 6" xfId="5664"/>
    <cellStyle name="Normal 2 2 6 17 2 6 2" xfId="33732"/>
    <cellStyle name="Normal 2 2 6 17 2 7" xfId="33733"/>
    <cellStyle name="Normal 2 2 6 17 2 7 2" xfId="33734"/>
    <cellStyle name="Normal 2 2 6 17 2 8" xfId="33735"/>
    <cellStyle name="Normal 2 2 6 17 2 9" xfId="33736"/>
    <cellStyle name="Normal 2 2 6 17 3" xfId="5665"/>
    <cellStyle name="Normal 2 2 6 17 3 2" xfId="5666"/>
    <cellStyle name="Normal 2 2 6 17 3 2 2" xfId="5667"/>
    <cellStyle name="Normal 2 2 6 17 3 2 2 2" xfId="33737"/>
    <cellStyle name="Normal 2 2 6 17 3 2 3" xfId="5668"/>
    <cellStyle name="Normal 2 2 6 17 3 2 3 2" xfId="33738"/>
    <cellStyle name="Normal 2 2 6 17 3 2 4" xfId="33739"/>
    <cellStyle name="Normal 2 2 6 17 3 3" xfId="5669"/>
    <cellStyle name="Normal 2 2 6 17 3 3 2" xfId="33740"/>
    <cellStyle name="Normal 2 2 6 17 3 4" xfId="5670"/>
    <cellStyle name="Normal 2 2 6 17 3 4 2" xfId="33741"/>
    <cellStyle name="Normal 2 2 6 17 3 5" xfId="5671"/>
    <cellStyle name="Normal 2 2 6 17 3 5 2" xfId="33742"/>
    <cellStyle name="Normal 2 2 6 17 3 6" xfId="33743"/>
    <cellStyle name="Normal 2 2 6 17 3 6 2" xfId="33744"/>
    <cellStyle name="Normal 2 2 6 17 3 7" xfId="33745"/>
    <cellStyle name="Normal 2 2 6 17 4" xfId="5672"/>
    <cellStyle name="Normal 2 2 6 17 4 2" xfId="5673"/>
    <cellStyle name="Normal 2 2 6 17 4 2 2" xfId="33746"/>
    <cellStyle name="Normal 2 2 6 17 4 3" xfId="5674"/>
    <cellStyle name="Normal 2 2 6 17 4 3 2" xfId="33747"/>
    <cellStyle name="Normal 2 2 6 17 4 4" xfId="33748"/>
    <cellStyle name="Normal 2 2 6 17 5" xfId="5675"/>
    <cellStyle name="Normal 2 2 6 17 5 2" xfId="5676"/>
    <cellStyle name="Normal 2 2 6 17 5 2 2" xfId="33749"/>
    <cellStyle name="Normal 2 2 6 17 5 3" xfId="33750"/>
    <cellStyle name="Normal 2 2 6 17 6" xfId="5677"/>
    <cellStyle name="Normal 2 2 6 17 6 2" xfId="33751"/>
    <cellStyle name="Normal 2 2 6 17 7" xfId="5678"/>
    <cellStyle name="Normal 2 2 6 17 7 2" xfId="33752"/>
    <cellStyle name="Normal 2 2 6 17 8" xfId="33753"/>
    <cellStyle name="Normal 2 2 6 17 8 2" xfId="33754"/>
    <cellStyle name="Normal 2 2 6 17 9" xfId="33755"/>
    <cellStyle name="Normal 2 2 6 18" xfId="5679"/>
    <cellStyle name="Normal 2 2 6 18 10" xfId="33756"/>
    <cellStyle name="Normal 2 2 6 18 11" xfId="33757"/>
    <cellStyle name="Normal 2 2 6 18 2" xfId="5680"/>
    <cellStyle name="Normal 2 2 6 18 2 10" xfId="33758"/>
    <cellStyle name="Normal 2 2 6 18 2 2" xfId="5681"/>
    <cellStyle name="Normal 2 2 6 18 2 2 2" xfId="5682"/>
    <cellStyle name="Normal 2 2 6 18 2 2 2 2" xfId="5683"/>
    <cellStyle name="Normal 2 2 6 18 2 2 2 2 2" xfId="33759"/>
    <cellStyle name="Normal 2 2 6 18 2 2 2 3" xfId="5684"/>
    <cellStyle name="Normal 2 2 6 18 2 2 2 3 2" xfId="33760"/>
    <cellStyle name="Normal 2 2 6 18 2 2 2 4" xfId="33761"/>
    <cellStyle name="Normal 2 2 6 18 2 2 3" xfId="5685"/>
    <cellStyle name="Normal 2 2 6 18 2 2 3 2" xfId="33762"/>
    <cellStyle name="Normal 2 2 6 18 2 2 4" xfId="5686"/>
    <cellStyle name="Normal 2 2 6 18 2 2 4 2" xfId="33763"/>
    <cellStyle name="Normal 2 2 6 18 2 2 5" xfId="5687"/>
    <cellStyle name="Normal 2 2 6 18 2 2 5 2" xfId="33764"/>
    <cellStyle name="Normal 2 2 6 18 2 2 6" xfId="33765"/>
    <cellStyle name="Normal 2 2 6 18 2 2 6 2" xfId="33766"/>
    <cellStyle name="Normal 2 2 6 18 2 2 7" xfId="33767"/>
    <cellStyle name="Normal 2 2 6 18 2 3" xfId="5688"/>
    <cellStyle name="Normal 2 2 6 18 2 3 2" xfId="5689"/>
    <cellStyle name="Normal 2 2 6 18 2 3 2 2" xfId="33768"/>
    <cellStyle name="Normal 2 2 6 18 2 3 3" xfId="5690"/>
    <cellStyle name="Normal 2 2 6 18 2 3 3 2" xfId="33769"/>
    <cellStyle name="Normal 2 2 6 18 2 3 4" xfId="33770"/>
    <cellStyle name="Normal 2 2 6 18 2 4" xfId="5691"/>
    <cellStyle name="Normal 2 2 6 18 2 4 2" xfId="5692"/>
    <cellStyle name="Normal 2 2 6 18 2 4 2 2" xfId="33771"/>
    <cellStyle name="Normal 2 2 6 18 2 4 3" xfId="33772"/>
    <cellStyle name="Normal 2 2 6 18 2 5" xfId="5693"/>
    <cellStyle name="Normal 2 2 6 18 2 5 2" xfId="33773"/>
    <cellStyle name="Normal 2 2 6 18 2 6" xfId="5694"/>
    <cellStyle name="Normal 2 2 6 18 2 6 2" xfId="33774"/>
    <cellStyle name="Normal 2 2 6 18 2 7" xfId="33775"/>
    <cellStyle name="Normal 2 2 6 18 2 7 2" xfId="33776"/>
    <cellStyle name="Normal 2 2 6 18 2 8" xfId="33777"/>
    <cellStyle name="Normal 2 2 6 18 2 9" xfId="33778"/>
    <cellStyle name="Normal 2 2 6 18 3" xfId="5695"/>
    <cellStyle name="Normal 2 2 6 18 3 2" xfId="5696"/>
    <cellStyle name="Normal 2 2 6 18 3 2 2" xfId="5697"/>
    <cellStyle name="Normal 2 2 6 18 3 2 2 2" xfId="33779"/>
    <cellStyle name="Normal 2 2 6 18 3 2 3" xfId="5698"/>
    <cellStyle name="Normal 2 2 6 18 3 2 3 2" xfId="33780"/>
    <cellStyle name="Normal 2 2 6 18 3 2 4" xfId="33781"/>
    <cellStyle name="Normal 2 2 6 18 3 3" xfId="5699"/>
    <cellStyle name="Normal 2 2 6 18 3 3 2" xfId="33782"/>
    <cellStyle name="Normal 2 2 6 18 3 4" xfId="5700"/>
    <cellStyle name="Normal 2 2 6 18 3 4 2" xfId="33783"/>
    <cellStyle name="Normal 2 2 6 18 3 5" xfId="5701"/>
    <cellStyle name="Normal 2 2 6 18 3 5 2" xfId="33784"/>
    <cellStyle name="Normal 2 2 6 18 3 6" xfId="33785"/>
    <cellStyle name="Normal 2 2 6 18 3 6 2" xfId="33786"/>
    <cellStyle name="Normal 2 2 6 18 3 7" xfId="33787"/>
    <cellStyle name="Normal 2 2 6 18 4" xfId="5702"/>
    <cellStyle name="Normal 2 2 6 18 4 2" xfId="5703"/>
    <cellStyle name="Normal 2 2 6 18 4 2 2" xfId="33788"/>
    <cellStyle name="Normal 2 2 6 18 4 3" xfId="5704"/>
    <cellStyle name="Normal 2 2 6 18 4 3 2" xfId="33789"/>
    <cellStyle name="Normal 2 2 6 18 4 4" xfId="33790"/>
    <cellStyle name="Normal 2 2 6 18 5" xfId="5705"/>
    <cellStyle name="Normal 2 2 6 18 5 2" xfId="5706"/>
    <cellStyle name="Normal 2 2 6 18 5 2 2" xfId="33791"/>
    <cellStyle name="Normal 2 2 6 18 5 3" xfId="33792"/>
    <cellStyle name="Normal 2 2 6 18 6" xfId="5707"/>
    <cellStyle name="Normal 2 2 6 18 6 2" xfId="33793"/>
    <cellStyle name="Normal 2 2 6 18 7" xfId="5708"/>
    <cellStyle name="Normal 2 2 6 18 7 2" xfId="33794"/>
    <cellStyle name="Normal 2 2 6 18 8" xfId="33795"/>
    <cellStyle name="Normal 2 2 6 18 8 2" xfId="33796"/>
    <cellStyle name="Normal 2 2 6 18 9" xfId="33797"/>
    <cellStyle name="Normal 2 2 6 19" xfId="5709"/>
    <cellStyle name="Normal 2 2 6 19 10" xfId="33798"/>
    <cellStyle name="Normal 2 2 6 19 11" xfId="33799"/>
    <cellStyle name="Normal 2 2 6 19 2" xfId="5710"/>
    <cellStyle name="Normal 2 2 6 19 2 10" xfId="33800"/>
    <cellStyle name="Normal 2 2 6 19 2 2" xfId="5711"/>
    <cellStyle name="Normal 2 2 6 19 2 2 2" xfId="5712"/>
    <cellStyle name="Normal 2 2 6 19 2 2 2 2" xfId="5713"/>
    <cellStyle name="Normal 2 2 6 19 2 2 2 2 2" xfId="33801"/>
    <cellStyle name="Normal 2 2 6 19 2 2 2 3" xfId="5714"/>
    <cellStyle name="Normal 2 2 6 19 2 2 2 3 2" xfId="33802"/>
    <cellStyle name="Normal 2 2 6 19 2 2 2 4" xfId="33803"/>
    <cellStyle name="Normal 2 2 6 19 2 2 3" xfId="5715"/>
    <cellStyle name="Normal 2 2 6 19 2 2 3 2" xfId="33804"/>
    <cellStyle name="Normal 2 2 6 19 2 2 4" xfId="5716"/>
    <cellStyle name="Normal 2 2 6 19 2 2 4 2" xfId="33805"/>
    <cellStyle name="Normal 2 2 6 19 2 2 5" xfId="5717"/>
    <cellStyle name="Normal 2 2 6 19 2 2 5 2" xfId="33806"/>
    <cellStyle name="Normal 2 2 6 19 2 2 6" xfId="33807"/>
    <cellStyle name="Normal 2 2 6 19 2 2 6 2" xfId="33808"/>
    <cellStyle name="Normal 2 2 6 19 2 2 7" xfId="33809"/>
    <cellStyle name="Normal 2 2 6 19 2 3" xfId="5718"/>
    <cellStyle name="Normal 2 2 6 19 2 3 2" xfId="5719"/>
    <cellStyle name="Normal 2 2 6 19 2 3 2 2" xfId="33810"/>
    <cellStyle name="Normal 2 2 6 19 2 3 3" xfId="5720"/>
    <cellStyle name="Normal 2 2 6 19 2 3 3 2" xfId="33811"/>
    <cellStyle name="Normal 2 2 6 19 2 3 4" xfId="33812"/>
    <cellStyle name="Normal 2 2 6 19 2 4" xfId="5721"/>
    <cellStyle name="Normal 2 2 6 19 2 4 2" xfId="5722"/>
    <cellStyle name="Normal 2 2 6 19 2 4 2 2" xfId="33813"/>
    <cellStyle name="Normal 2 2 6 19 2 4 3" xfId="33814"/>
    <cellStyle name="Normal 2 2 6 19 2 5" xfId="5723"/>
    <cellStyle name="Normal 2 2 6 19 2 5 2" xfId="33815"/>
    <cellStyle name="Normal 2 2 6 19 2 6" xfId="5724"/>
    <cellStyle name="Normal 2 2 6 19 2 6 2" xfId="33816"/>
    <cellStyle name="Normal 2 2 6 19 2 7" xfId="33817"/>
    <cellStyle name="Normal 2 2 6 19 2 7 2" xfId="33818"/>
    <cellStyle name="Normal 2 2 6 19 2 8" xfId="33819"/>
    <cellStyle name="Normal 2 2 6 19 2 9" xfId="33820"/>
    <cellStyle name="Normal 2 2 6 19 3" xfId="5725"/>
    <cellStyle name="Normal 2 2 6 19 3 2" xfId="5726"/>
    <cellStyle name="Normal 2 2 6 19 3 2 2" xfId="5727"/>
    <cellStyle name="Normal 2 2 6 19 3 2 2 2" xfId="33821"/>
    <cellStyle name="Normal 2 2 6 19 3 2 3" xfId="5728"/>
    <cellStyle name="Normal 2 2 6 19 3 2 3 2" xfId="33822"/>
    <cellStyle name="Normal 2 2 6 19 3 2 4" xfId="33823"/>
    <cellStyle name="Normal 2 2 6 19 3 3" xfId="5729"/>
    <cellStyle name="Normal 2 2 6 19 3 3 2" xfId="33824"/>
    <cellStyle name="Normal 2 2 6 19 3 4" xfId="5730"/>
    <cellStyle name="Normal 2 2 6 19 3 4 2" xfId="33825"/>
    <cellStyle name="Normal 2 2 6 19 3 5" xfId="5731"/>
    <cellStyle name="Normal 2 2 6 19 3 5 2" xfId="33826"/>
    <cellStyle name="Normal 2 2 6 19 3 6" xfId="33827"/>
    <cellStyle name="Normal 2 2 6 19 3 6 2" xfId="33828"/>
    <cellStyle name="Normal 2 2 6 19 3 7" xfId="33829"/>
    <cellStyle name="Normal 2 2 6 19 4" xfId="5732"/>
    <cellStyle name="Normal 2 2 6 19 4 2" xfId="5733"/>
    <cellStyle name="Normal 2 2 6 19 4 2 2" xfId="33830"/>
    <cellStyle name="Normal 2 2 6 19 4 3" xfId="5734"/>
    <cellStyle name="Normal 2 2 6 19 4 3 2" xfId="33831"/>
    <cellStyle name="Normal 2 2 6 19 4 4" xfId="33832"/>
    <cellStyle name="Normal 2 2 6 19 5" xfId="5735"/>
    <cellStyle name="Normal 2 2 6 19 5 2" xfId="5736"/>
    <cellStyle name="Normal 2 2 6 19 5 2 2" xfId="33833"/>
    <cellStyle name="Normal 2 2 6 19 5 3" xfId="33834"/>
    <cellStyle name="Normal 2 2 6 19 6" xfId="5737"/>
    <cellStyle name="Normal 2 2 6 19 6 2" xfId="33835"/>
    <cellStyle name="Normal 2 2 6 19 7" xfId="5738"/>
    <cellStyle name="Normal 2 2 6 19 7 2" xfId="33836"/>
    <cellStyle name="Normal 2 2 6 19 8" xfId="33837"/>
    <cellStyle name="Normal 2 2 6 19 8 2" xfId="33838"/>
    <cellStyle name="Normal 2 2 6 19 9" xfId="33839"/>
    <cellStyle name="Normal 2 2 6 2" xfId="5739"/>
    <cellStyle name="Normal 2 2 6 2 10" xfId="33840"/>
    <cellStyle name="Normal 2 2 6 2 11" xfId="33841"/>
    <cellStyle name="Normal 2 2 6 2 2" xfId="5740"/>
    <cellStyle name="Normal 2 2 6 2 2 10" xfId="33842"/>
    <cellStyle name="Normal 2 2 6 2 2 2" xfId="5741"/>
    <cellStyle name="Normal 2 2 6 2 2 2 2" xfId="5742"/>
    <cellStyle name="Normal 2 2 6 2 2 2 2 2" xfId="5743"/>
    <cellStyle name="Normal 2 2 6 2 2 2 2 2 2" xfId="33843"/>
    <cellStyle name="Normal 2 2 6 2 2 2 2 3" xfId="5744"/>
    <cellStyle name="Normal 2 2 6 2 2 2 2 3 2" xfId="33844"/>
    <cellStyle name="Normal 2 2 6 2 2 2 2 4" xfId="33845"/>
    <cellStyle name="Normal 2 2 6 2 2 2 3" xfId="5745"/>
    <cellStyle name="Normal 2 2 6 2 2 2 3 2" xfId="33846"/>
    <cellStyle name="Normal 2 2 6 2 2 2 4" xfId="5746"/>
    <cellStyle name="Normal 2 2 6 2 2 2 4 2" xfId="33847"/>
    <cellStyle name="Normal 2 2 6 2 2 2 5" xfId="5747"/>
    <cellStyle name="Normal 2 2 6 2 2 2 5 2" xfId="33848"/>
    <cellStyle name="Normal 2 2 6 2 2 2 6" xfId="33849"/>
    <cellStyle name="Normal 2 2 6 2 2 2 6 2" xfId="33850"/>
    <cellStyle name="Normal 2 2 6 2 2 2 7" xfId="33851"/>
    <cellStyle name="Normal 2 2 6 2 2 3" xfId="5748"/>
    <cellStyle name="Normal 2 2 6 2 2 3 2" xfId="5749"/>
    <cellStyle name="Normal 2 2 6 2 2 3 2 2" xfId="33852"/>
    <cellStyle name="Normal 2 2 6 2 2 3 3" xfId="5750"/>
    <cellStyle name="Normal 2 2 6 2 2 3 3 2" xfId="33853"/>
    <cellStyle name="Normal 2 2 6 2 2 3 4" xfId="33854"/>
    <cellStyle name="Normal 2 2 6 2 2 4" xfId="5751"/>
    <cellStyle name="Normal 2 2 6 2 2 4 2" xfId="5752"/>
    <cellStyle name="Normal 2 2 6 2 2 4 2 2" xfId="33855"/>
    <cellStyle name="Normal 2 2 6 2 2 4 3" xfId="33856"/>
    <cellStyle name="Normal 2 2 6 2 2 5" xfId="5753"/>
    <cellStyle name="Normal 2 2 6 2 2 5 2" xfId="33857"/>
    <cellStyle name="Normal 2 2 6 2 2 6" xfId="5754"/>
    <cellStyle name="Normal 2 2 6 2 2 6 2" xfId="33858"/>
    <cellStyle name="Normal 2 2 6 2 2 7" xfId="33859"/>
    <cellStyle name="Normal 2 2 6 2 2 7 2" xfId="33860"/>
    <cellStyle name="Normal 2 2 6 2 2 8" xfId="33861"/>
    <cellStyle name="Normal 2 2 6 2 2 9" xfId="33862"/>
    <cellStyle name="Normal 2 2 6 2 3" xfId="5755"/>
    <cellStyle name="Normal 2 2 6 2 3 2" xfId="5756"/>
    <cellStyle name="Normal 2 2 6 2 3 2 2" xfId="5757"/>
    <cellStyle name="Normal 2 2 6 2 3 2 2 2" xfId="33863"/>
    <cellStyle name="Normal 2 2 6 2 3 2 3" xfId="5758"/>
    <cellStyle name="Normal 2 2 6 2 3 2 3 2" xfId="33864"/>
    <cellStyle name="Normal 2 2 6 2 3 2 4" xfId="33865"/>
    <cellStyle name="Normal 2 2 6 2 3 3" xfId="5759"/>
    <cellStyle name="Normal 2 2 6 2 3 3 2" xfId="33866"/>
    <cellStyle name="Normal 2 2 6 2 3 4" xfId="5760"/>
    <cellStyle name="Normal 2 2 6 2 3 4 2" xfId="33867"/>
    <cellStyle name="Normal 2 2 6 2 3 5" xfId="5761"/>
    <cellStyle name="Normal 2 2 6 2 3 5 2" xfId="33868"/>
    <cellStyle name="Normal 2 2 6 2 3 6" xfId="33869"/>
    <cellStyle name="Normal 2 2 6 2 3 6 2" xfId="33870"/>
    <cellStyle name="Normal 2 2 6 2 3 7" xfId="33871"/>
    <cellStyle name="Normal 2 2 6 2 4" xfId="5762"/>
    <cellStyle name="Normal 2 2 6 2 4 2" xfId="5763"/>
    <cellStyle name="Normal 2 2 6 2 4 2 2" xfId="33872"/>
    <cellStyle name="Normal 2 2 6 2 4 3" xfId="5764"/>
    <cellStyle name="Normal 2 2 6 2 4 3 2" xfId="33873"/>
    <cellStyle name="Normal 2 2 6 2 4 4" xfId="33874"/>
    <cellStyle name="Normal 2 2 6 2 5" xfId="5765"/>
    <cellStyle name="Normal 2 2 6 2 5 2" xfId="5766"/>
    <cellStyle name="Normal 2 2 6 2 5 2 2" xfId="33875"/>
    <cellStyle name="Normal 2 2 6 2 5 3" xfId="33876"/>
    <cellStyle name="Normal 2 2 6 2 6" xfId="5767"/>
    <cellStyle name="Normal 2 2 6 2 6 2" xfId="33877"/>
    <cellStyle name="Normal 2 2 6 2 7" xfId="5768"/>
    <cellStyle name="Normal 2 2 6 2 7 2" xfId="33878"/>
    <cellStyle name="Normal 2 2 6 2 8" xfId="33879"/>
    <cellStyle name="Normal 2 2 6 2 8 2" xfId="33880"/>
    <cellStyle name="Normal 2 2 6 2 9" xfId="33881"/>
    <cellStyle name="Normal 2 2 6 20" xfId="5769"/>
    <cellStyle name="Normal 2 2 6 20 10" xfId="33882"/>
    <cellStyle name="Normal 2 2 6 20 11" xfId="33883"/>
    <cellStyle name="Normal 2 2 6 20 2" xfId="5770"/>
    <cellStyle name="Normal 2 2 6 20 2 10" xfId="33884"/>
    <cellStyle name="Normal 2 2 6 20 2 2" xfId="5771"/>
    <cellStyle name="Normal 2 2 6 20 2 2 2" xfId="5772"/>
    <cellStyle name="Normal 2 2 6 20 2 2 2 2" xfId="5773"/>
    <cellStyle name="Normal 2 2 6 20 2 2 2 2 2" xfId="33885"/>
    <cellStyle name="Normal 2 2 6 20 2 2 2 3" xfId="5774"/>
    <cellStyle name="Normal 2 2 6 20 2 2 2 3 2" xfId="33886"/>
    <cellStyle name="Normal 2 2 6 20 2 2 2 4" xfId="33887"/>
    <cellStyle name="Normal 2 2 6 20 2 2 3" xfId="5775"/>
    <cellStyle name="Normal 2 2 6 20 2 2 3 2" xfId="33888"/>
    <cellStyle name="Normal 2 2 6 20 2 2 4" xfId="5776"/>
    <cellStyle name="Normal 2 2 6 20 2 2 4 2" xfId="33889"/>
    <cellStyle name="Normal 2 2 6 20 2 2 5" xfId="5777"/>
    <cellStyle name="Normal 2 2 6 20 2 2 5 2" xfId="33890"/>
    <cellStyle name="Normal 2 2 6 20 2 2 6" xfId="33891"/>
    <cellStyle name="Normal 2 2 6 20 2 2 6 2" xfId="33892"/>
    <cellStyle name="Normal 2 2 6 20 2 2 7" xfId="33893"/>
    <cellStyle name="Normal 2 2 6 20 2 3" xfId="5778"/>
    <cellStyle name="Normal 2 2 6 20 2 3 2" xfId="5779"/>
    <cellStyle name="Normal 2 2 6 20 2 3 2 2" xfId="33894"/>
    <cellStyle name="Normal 2 2 6 20 2 3 3" xfId="5780"/>
    <cellStyle name="Normal 2 2 6 20 2 3 3 2" xfId="33895"/>
    <cellStyle name="Normal 2 2 6 20 2 3 4" xfId="33896"/>
    <cellStyle name="Normal 2 2 6 20 2 4" xfId="5781"/>
    <cellStyle name="Normal 2 2 6 20 2 4 2" xfId="5782"/>
    <cellStyle name="Normal 2 2 6 20 2 4 2 2" xfId="33897"/>
    <cellStyle name="Normal 2 2 6 20 2 4 3" xfId="33898"/>
    <cellStyle name="Normal 2 2 6 20 2 5" xfId="5783"/>
    <cellStyle name="Normal 2 2 6 20 2 5 2" xfId="33899"/>
    <cellStyle name="Normal 2 2 6 20 2 6" xfId="5784"/>
    <cellStyle name="Normal 2 2 6 20 2 6 2" xfId="33900"/>
    <cellStyle name="Normal 2 2 6 20 2 7" xfId="33901"/>
    <cellStyle name="Normal 2 2 6 20 2 7 2" xfId="33902"/>
    <cellStyle name="Normal 2 2 6 20 2 8" xfId="33903"/>
    <cellStyle name="Normal 2 2 6 20 2 9" xfId="33904"/>
    <cellStyle name="Normal 2 2 6 20 3" xfId="5785"/>
    <cellStyle name="Normal 2 2 6 20 3 2" xfId="5786"/>
    <cellStyle name="Normal 2 2 6 20 3 2 2" xfId="5787"/>
    <cellStyle name="Normal 2 2 6 20 3 2 2 2" xfId="33905"/>
    <cellStyle name="Normal 2 2 6 20 3 2 3" xfId="5788"/>
    <cellStyle name="Normal 2 2 6 20 3 2 3 2" xfId="33906"/>
    <cellStyle name="Normal 2 2 6 20 3 2 4" xfId="33907"/>
    <cellStyle name="Normal 2 2 6 20 3 3" xfId="5789"/>
    <cellStyle name="Normal 2 2 6 20 3 3 2" xfId="33908"/>
    <cellStyle name="Normal 2 2 6 20 3 4" xfId="5790"/>
    <cellStyle name="Normal 2 2 6 20 3 4 2" xfId="33909"/>
    <cellStyle name="Normal 2 2 6 20 3 5" xfId="5791"/>
    <cellStyle name="Normal 2 2 6 20 3 5 2" xfId="33910"/>
    <cellStyle name="Normal 2 2 6 20 3 6" xfId="33911"/>
    <cellStyle name="Normal 2 2 6 20 3 6 2" xfId="33912"/>
    <cellStyle name="Normal 2 2 6 20 3 7" xfId="33913"/>
    <cellStyle name="Normal 2 2 6 20 4" xfId="5792"/>
    <cellStyle name="Normal 2 2 6 20 4 2" xfId="5793"/>
    <cellStyle name="Normal 2 2 6 20 4 2 2" xfId="33914"/>
    <cellStyle name="Normal 2 2 6 20 4 3" xfId="5794"/>
    <cellStyle name="Normal 2 2 6 20 4 3 2" xfId="33915"/>
    <cellStyle name="Normal 2 2 6 20 4 4" xfId="33916"/>
    <cellStyle name="Normal 2 2 6 20 5" xfId="5795"/>
    <cellStyle name="Normal 2 2 6 20 5 2" xfId="5796"/>
    <cellStyle name="Normal 2 2 6 20 5 2 2" xfId="33917"/>
    <cellStyle name="Normal 2 2 6 20 5 3" xfId="33918"/>
    <cellStyle name="Normal 2 2 6 20 6" xfId="5797"/>
    <cellStyle name="Normal 2 2 6 20 6 2" xfId="33919"/>
    <cellStyle name="Normal 2 2 6 20 7" xfId="5798"/>
    <cellStyle name="Normal 2 2 6 20 7 2" xfId="33920"/>
    <cellStyle name="Normal 2 2 6 20 8" xfId="33921"/>
    <cellStyle name="Normal 2 2 6 20 8 2" xfId="33922"/>
    <cellStyle name="Normal 2 2 6 20 9" xfId="33923"/>
    <cellStyle name="Normal 2 2 6 21" xfId="5799"/>
    <cellStyle name="Normal 2 2 6 21 10" xfId="33924"/>
    <cellStyle name="Normal 2 2 6 21 11" xfId="33925"/>
    <cellStyle name="Normal 2 2 6 21 2" xfId="5800"/>
    <cellStyle name="Normal 2 2 6 21 2 10" xfId="33926"/>
    <cellStyle name="Normal 2 2 6 21 2 2" xfId="5801"/>
    <cellStyle name="Normal 2 2 6 21 2 2 2" xfId="5802"/>
    <cellStyle name="Normal 2 2 6 21 2 2 2 2" xfId="5803"/>
    <cellStyle name="Normal 2 2 6 21 2 2 2 2 2" xfId="33927"/>
    <cellStyle name="Normal 2 2 6 21 2 2 2 3" xfId="5804"/>
    <cellStyle name="Normal 2 2 6 21 2 2 2 3 2" xfId="33928"/>
    <cellStyle name="Normal 2 2 6 21 2 2 2 4" xfId="33929"/>
    <cellStyle name="Normal 2 2 6 21 2 2 3" xfId="5805"/>
    <cellStyle name="Normal 2 2 6 21 2 2 3 2" xfId="33930"/>
    <cellStyle name="Normal 2 2 6 21 2 2 4" xfId="5806"/>
    <cellStyle name="Normal 2 2 6 21 2 2 4 2" xfId="33931"/>
    <cellStyle name="Normal 2 2 6 21 2 2 5" xfId="5807"/>
    <cellStyle name="Normal 2 2 6 21 2 2 5 2" xfId="33932"/>
    <cellStyle name="Normal 2 2 6 21 2 2 6" xfId="33933"/>
    <cellStyle name="Normal 2 2 6 21 2 2 6 2" xfId="33934"/>
    <cellStyle name="Normal 2 2 6 21 2 2 7" xfId="33935"/>
    <cellStyle name="Normal 2 2 6 21 2 3" xfId="5808"/>
    <cellStyle name="Normal 2 2 6 21 2 3 2" xfId="5809"/>
    <cellStyle name="Normal 2 2 6 21 2 3 2 2" xfId="33936"/>
    <cellStyle name="Normal 2 2 6 21 2 3 3" xfId="5810"/>
    <cellStyle name="Normal 2 2 6 21 2 3 3 2" xfId="33937"/>
    <cellStyle name="Normal 2 2 6 21 2 3 4" xfId="33938"/>
    <cellStyle name="Normal 2 2 6 21 2 4" xfId="5811"/>
    <cellStyle name="Normal 2 2 6 21 2 4 2" xfId="5812"/>
    <cellStyle name="Normal 2 2 6 21 2 4 2 2" xfId="33939"/>
    <cellStyle name="Normal 2 2 6 21 2 4 3" xfId="33940"/>
    <cellStyle name="Normal 2 2 6 21 2 5" xfId="5813"/>
    <cellStyle name="Normal 2 2 6 21 2 5 2" xfId="33941"/>
    <cellStyle name="Normal 2 2 6 21 2 6" xfId="5814"/>
    <cellStyle name="Normal 2 2 6 21 2 6 2" xfId="33942"/>
    <cellStyle name="Normal 2 2 6 21 2 7" xfId="33943"/>
    <cellStyle name="Normal 2 2 6 21 2 7 2" xfId="33944"/>
    <cellStyle name="Normal 2 2 6 21 2 8" xfId="33945"/>
    <cellStyle name="Normal 2 2 6 21 2 9" xfId="33946"/>
    <cellStyle name="Normal 2 2 6 21 3" xfId="5815"/>
    <cellStyle name="Normal 2 2 6 21 3 2" xfId="5816"/>
    <cellStyle name="Normal 2 2 6 21 3 2 2" xfId="5817"/>
    <cellStyle name="Normal 2 2 6 21 3 2 2 2" xfId="33947"/>
    <cellStyle name="Normal 2 2 6 21 3 2 3" xfId="5818"/>
    <cellStyle name="Normal 2 2 6 21 3 2 3 2" xfId="33948"/>
    <cellStyle name="Normal 2 2 6 21 3 2 4" xfId="33949"/>
    <cellStyle name="Normal 2 2 6 21 3 3" xfId="5819"/>
    <cellStyle name="Normal 2 2 6 21 3 3 2" xfId="33950"/>
    <cellStyle name="Normal 2 2 6 21 3 4" xfId="5820"/>
    <cellStyle name="Normal 2 2 6 21 3 4 2" xfId="33951"/>
    <cellStyle name="Normal 2 2 6 21 3 5" xfId="5821"/>
    <cellStyle name="Normal 2 2 6 21 3 5 2" xfId="33952"/>
    <cellStyle name="Normal 2 2 6 21 3 6" xfId="33953"/>
    <cellStyle name="Normal 2 2 6 21 3 6 2" xfId="33954"/>
    <cellStyle name="Normal 2 2 6 21 3 7" xfId="33955"/>
    <cellStyle name="Normal 2 2 6 21 4" xfId="5822"/>
    <cellStyle name="Normal 2 2 6 21 4 2" xfId="5823"/>
    <cellStyle name="Normal 2 2 6 21 4 2 2" xfId="33956"/>
    <cellStyle name="Normal 2 2 6 21 4 3" xfId="5824"/>
    <cellStyle name="Normal 2 2 6 21 4 3 2" xfId="33957"/>
    <cellStyle name="Normal 2 2 6 21 4 4" xfId="33958"/>
    <cellStyle name="Normal 2 2 6 21 5" xfId="5825"/>
    <cellStyle name="Normal 2 2 6 21 5 2" xfId="5826"/>
    <cellStyle name="Normal 2 2 6 21 5 2 2" xfId="33959"/>
    <cellStyle name="Normal 2 2 6 21 5 3" xfId="33960"/>
    <cellStyle name="Normal 2 2 6 21 6" xfId="5827"/>
    <cellStyle name="Normal 2 2 6 21 6 2" xfId="33961"/>
    <cellStyle name="Normal 2 2 6 21 7" xfId="5828"/>
    <cellStyle name="Normal 2 2 6 21 7 2" xfId="33962"/>
    <cellStyle name="Normal 2 2 6 21 8" xfId="33963"/>
    <cellStyle name="Normal 2 2 6 21 8 2" xfId="33964"/>
    <cellStyle name="Normal 2 2 6 21 9" xfId="33965"/>
    <cellStyle name="Normal 2 2 6 22" xfId="5829"/>
    <cellStyle name="Normal 2 2 6 22 10" xfId="33966"/>
    <cellStyle name="Normal 2 2 6 22 11" xfId="33967"/>
    <cellStyle name="Normal 2 2 6 22 2" xfId="5830"/>
    <cellStyle name="Normal 2 2 6 22 2 10" xfId="33968"/>
    <cellStyle name="Normal 2 2 6 22 2 2" xfId="5831"/>
    <cellStyle name="Normal 2 2 6 22 2 2 2" xfId="5832"/>
    <cellStyle name="Normal 2 2 6 22 2 2 2 2" xfId="5833"/>
    <cellStyle name="Normal 2 2 6 22 2 2 2 2 2" xfId="33969"/>
    <cellStyle name="Normal 2 2 6 22 2 2 2 3" xfId="5834"/>
    <cellStyle name="Normal 2 2 6 22 2 2 2 3 2" xfId="33970"/>
    <cellStyle name="Normal 2 2 6 22 2 2 2 4" xfId="33971"/>
    <cellStyle name="Normal 2 2 6 22 2 2 3" xfId="5835"/>
    <cellStyle name="Normal 2 2 6 22 2 2 3 2" xfId="33972"/>
    <cellStyle name="Normal 2 2 6 22 2 2 4" xfId="5836"/>
    <cellStyle name="Normal 2 2 6 22 2 2 4 2" xfId="33973"/>
    <cellStyle name="Normal 2 2 6 22 2 2 5" xfId="5837"/>
    <cellStyle name="Normal 2 2 6 22 2 2 5 2" xfId="33974"/>
    <cellStyle name="Normal 2 2 6 22 2 2 6" xfId="33975"/>
    <cellStyle name="Normal 2 2 6 22 2 2 6 2" xfId="33976"/>
    <cellStyle name="Normal 2 2 6 22 2 2 7" xfId="33977"/>
    <cellStyle name="Normal 2 2 6 22 2 3" xfId="5838"/>
    <cellStyle name="Normal 2 2 6 22 2 3 2" xfId="5839"/>
    <cellStyle name="Normal 2 2 6 22 2 3 2 2" xfId="33978"/>
    <cellStyle name="Normal 2 2 6 22 2 3 3" xfId="5840"/>
    <cellStyle name="Normal 2 2 6 22 2 3 3 2" xfId="33979"/>
    <cellStyle name="Normal 2 2 6 22 2 3 4" xfId="33980"/>
    <cellStyle name="Normal 2 2 6 22 2 4" xfId="5841"/>
    <cellStyle name="Normal 2 2 6 22 2 4 2" xfId="5842"/>
    <cellStyle name="Normal 2 2 6 22 2 4 2 2" xfId="33981"/>
    <cellStyle name="Normal 2 2 6 22 2 4 3" xfId="33982"/>
    <cellStyle name="Normal 2 2 6 22 2 5" xfId="5843"/>
    <cellStyle name="Normal 2 2 6 22 2 5 2" xfId="33983"/>
    <cellStyle name="Normal 2 2 6 22 2 6" xfId="5844"/>
    <cellStyle name="Normal 2 2 6 22 2 6 2" xfId="33984"/>
    <cellStyle name="Normal 2 2 6 22 2 7" xfId="33985"/>
    <cellStyle name="Normal 2 2 6 22 2 7 2" xfId="33986"/>
    <cellStyle name="Normal 2 2 6 22 2 8" xfId="33987"/>
    <cellStyle name="Normal 2 2 6 22 2 9" xfId="33988"/>
    <cellStyle name="Normal 2 2 6 22 3" xfId="5845"/>
    <cellStyle name="Normal 2 2 6 22 3 2" xfId="5846"/>
    <cellStyle name="Normal 2 2 6 22 3 2 2" xfId="5847"/>
    <cellStyle name="Normal 2 2 6 22 3 2 2 2" xfId="33989"/>
    <cellStyle name="Normal 2 2 6 22 3 2 3" xfId="5848"/>
    <cellStyle name="Normal 2 2 6 22 3 2 3 2" xfId="33990"/>
    <cellStyle name="Normal 2 2 6 22 3 2 4" xfId="33991"/>
    <cellStyle name="Normal 2 2 6 22 3 3" xfId="5849"/>
    <cellStyle name="Normal 2 2 6 22 3 3 2" xfId="33992"/>
    <cellStyle name="Normal 2 2 6 22 3 4" xfId="5850"/>
    <cellStyle name="Normal 2 2 6 22 3 4 2" xfId="33993"/>
    <cellStyle name="Normal 2 2 6 22 3 5" xfId="5851"/>
    <cellStyle name="Normal 2 2 6 22 3 5 2" xfId="33994"/>
    <cellStyle name="Normal 2 2 6 22 3 6" xfId="33995"/>
    <cellStyle name="Normal 2 2 6 22 3 6 2" xfId="33996"/>
    <cellStyle name="Normal 2 2 6 22 3 7" xfId="33997"/>
    <cellStyle name="Normal 2 2 6 22 4" xfId="5852"/>
    <cellStyle name="Normal 2 2 6 22 4 2" xfId="5853"/>
    <cellStyle name="Normal 2 2 6 22 4 2 2" xfId="33998"/>
    <cellStyle name="Normal 2 2 6 22 4 3" xfId="5854"/>
    <cellStyle name="Normal 2 2 6 22 4 3 2" xfId="33999"/>
    <cellStyle name="Normal 2 2 6 22 4 4" xfId="34000"/>
    <cellStyle name="Normal 2 2 6 22 5" xfId="5855"/>
    <cellStyle name="Normal 2 2 6 22 5 2" xfId="5856"/>
    <cellStyle name="Normal 2 2 6 22 5 2 2" xfId="34001"/>
    <cellStyle name="Normal 2 2 6 22 5 3" xfId="34002"/>
    <cellStyle name="Normal 2 2 6 22 6" xfId="5857"/>
    <cellStyle name="Normal 2 2 6 22 6 2" xfId="34003"/>
    <cellStyle name="Normal 2 2 6 22 7" xfId="5858"/>
    <cellStyle name="Normal 2 2 6 22 7 2" xfId="34004"/>
    <cellStyle name="Normal 2 2 6 22 8" xfId="34005"/>
    <cellStyle name="Normal 2 2 6 22 8 2" xfId="34006"/>
    <cellStyle name="Normal 2 2 6 22 9" xfId="34007"/>
    <cellStyle name="Normal 2 2 6 23" xfId="5859"/>
    <cellStyle name="Normal 2 2 6 23 10" xfId="34008"/>
    <cellStyle name="Normal 2 2 6 23 11" xfId="34009"/>
    <cellStyle name="Normal 2 2 6 23 2" xfId="5860"/>
    <cellStyle name="Normal 2 2 6 23 2 10" xfId="34010"/>
    <cellStyle name="Normal 2 2 6 23 2 2" xfId="5861"/>
    <cellStyle name="Normal 2 2 6 23 2 2 2" xfId="5862"/>
    <cellStyle name="Normal 2 2 6 23 2 2 2 2" xfId="5863"/>
    <cellStyle name="Normal 2 2 6 23 2 2 2 2 2" xfId="34011"/>
    <cellStyle name="Normal 2 2 6 23 2 2 2 3" xfId="5864"/>
    <cellStyle name="Normal 2 2 6 23 2 2 2 3 2" xfId="34012"/>
    <cellStyle name="Normal 2 2 6 23 2 2 2 4" xfId="34013"/>
    <cellStyle name="Normal 2 2 6 23 2 2 3" xfId="5865"/>
    <cellStyle name="Normal 2 2 6 23 2 2 3 2" xfId="34014"/>
    <cellStyle name="Normal 2 2 6 23 2 2 4" xfId="5866"/>
    <cellStyle name="Normal 2 2 6 23 2 2 4 2" xfId="34015"/>
    <cellStyle name="Normal 2 2 6 23 2 2 5" xfId="5867"/>
    <cellStyle name="Normal 2 2 6 23 2 2 5 2" xfId="34016"/>
    <cellStyle name="Normal 2 2 6 23 2 2 6" xfId="34017"/>
    <cellStyle name="Normal 2 2 6 23 2 2 6 2" xfId="34018"/>
    <cellStyle name="Normal 2 2 6 23 2 2 7" xfId="34019"/>
    <cellStyle name="Normal 2 2 6 23 2 3" xfId="5868"/>
    <cellStyle name="Normal 2 2 6 23 2 3 2" xfId="5869"/>
    <cellStyle name="Normal 2 2 6 23 2 3 2 2" xfId="34020"/>
    <cellStyle name="Normal 2 2 6 23 2 3 3" xfId="5870"/>
    <cellStyle name="Normal 2 2 6 23 2 3 3 2" xfId="34021"/>
    <cellStyle name="Normal 2 2 6 23 2 3 4" xfId="34022"/>
    <cellStyle name="Normal 2 2 6 23 2 4" xfId="5871"/>
    <cellStyle name="Normal 2 2 6 23 2 4 2" xfId="5872"/>
    <cellStyle name="Normal 2 2 6 23 2 4 2 2" xfId="34023"/>
    <cellStyle name="Normal 2 2 6 23 2 4 3" xfId="34024"/>
    <cellStyle name="Normal 2 2 6 23 2 5" xfId="5873"/>
    <cellStyle name="Normal 2 2 6 23 2 5 2" xfId="34025"/>
    <cellStyle name="Normal 2 2 6 23 2 6" xfId="5874"/>
    <cellStyle name="Normal 2 2 6 23 2 6 2" xfId="34026"/>
    <cellStyle name="Normal 2 2 6 23 2 7" xfId="34027"/>
    <cellStyle name="Normal 2 2 6 23 2 7 2" xfId="34028"/>
    <cellStyle name="Normal 2 2 6 23 2 8" xfId="34029"/>
    <cellStyle name="Normal 2 2 6 23 2 9" xfId="34030"/>
    <cellStyle name="Normal 2 2 6 23 3" xfId="5875"/>
    <cellStyle name="Normal 2 2 6 23 3 2" xfId="5876"/>
    <cellStyle name="Normal 2 2 6 23 3 2 2" xfId="5877"/>
    <cellStyle name="Normal 2 2 6 23 3 2 2 2" xfId="34031"/>
    <cellStyle name="Normal 2 2 6 23 3 2 3" xfId="5878"/>
    <cellStyle name="Normal 2 2 6 23 3 2 3 2" xfId="34032"/>
    <cellStyle name="Normal 2 2 6 23 3 2 4" xfId="34033"/>
    <cellStyle name="Normal 2 2 6 23 3 3" xfId="5879"/>
    <cellStyle name="Normal 2 2 6 23 3 3 2" xfId="34034"/>
    <cellStyle name="Normal 2 2 6 23 3 4" xfId="5880"/>
    <cellStyle name="Normal 2 2 6 23 3 4 2" xfId="34035"/>
    <cellStyle name="Normal 2 2 6 23 3 5" xfId="5881"/>
    <cellStyle name="Normal 2 2 6 23 3 5 2" xfId="34036"/>
    <cellStyle name="Normal 2 2 6 23 3 6" xfId="34037"/>
    <cellStyle name="Normal 2 2 6 23 3 6 2" xfId="34038"/>
    <cellStyle name="Normal 2 2 6 23 3 7" xfId="34039"/>
    <cellStyle name="Normal 2 2 6 23 4" xfId="5882"/>
    <cellStyle name="Normal 2 2 6 23 4 2" xfId="5883"/>
    <cellStyle name="Normal 2 2 6 23 4 2 2" xfId="34040"/>
    <cellStyle name="Normal 2 2 6 23 4 3" xfId="5884"/>
    <cellStyle name="Normal 2 2 6 23 4 3 2" xfId="34041"/>
    <cellStyle name="Normal 2 2 6 23 4 4" xfId="34042"/>
    <cellStyle name="Normal 2 2 6 23 5" xfId="5885"/>
    <cellStyle name="Normal 2 2 6 23 5 2" xfId="5886"/>
    <cellStyle name="Normal 2 2 6 23 5 2 2" xfId="34043"/>
    <cellStyle name="Normal 2 2 6 23 5 3" xfId="34044"/>
    <cellStyle name="Normal 2 2 6 23 6" xfId="5887"/>
    <cellStyle name="Normal 2 2 6 23 6 2" xfId="34045"/>
    <cellStyle name="Normal 2 2 6 23 7" xfId="5888"/>
    <cellStyle name="Normal 2 2 6 23 7 2" xfId="34046"/>
    <cellStyle name="Normal 2 2 6 23 8" xfId="34047"/>
    <cellStyle name="Normal 2 2 6 23 8 2" xfId="34048"/>
    <cellStyle name="Normal 2 2 6 23 9" xfId="34049"/>
    <cellStyle name="Normal 2 2 6 24" xfId="5889"/>
    <cellStyle name="Normal 2 2 6 24 10" xfId="34050"/>
    <cellStyle name="Normal 2 2 6 24 11" xfId="34051"/>
    <cellStyle name="Normal 2 2 6 24 2" xfId="5890"/>
    <cellStyle name="Normal 2 2 6 24 2 10" xfId="34052"/>
    <cellStyle name="Normal 2 2 6 24 2 2" xfId="5891"/>
    <cellStyle name="Normal 2 2 6 24 2 2 2" xfId="5892"/>
    <cellStyle name="Normal 2 2 6 24 2 2 2 2" xfId="5893"/>
    <cellStyle name="Normal 2 2 6 24 2 2 2 2 2" xfId="34053"/>
    <cellStyle name="Normal 2 2 6 24 2 2 2 3" xfId="5894"/>
    <cellStyle name="Normal 2 2 6 24 2 2 2 3 2" xfId="34054"/>
    <cellStyle name="Normal 2 2 6 24 2 2 2 4" xfId="34055"/>
    <cellStyle name="Normal 2 2 6 24 2 2 3" xfId="5895"/>
    <cellStyle name="Normal 2 2 6 24 2 2 3 2" xfId="34056"/>
    <cellStyle name="Normal 2 2 6 24 2 2 4" xfId="5896"/>
    <cellStyle name="Normal 2 2 6 24 2 2 4 2" xfId="34057"/>
    <cellStyle name="Normal 2 2 6 24 2 2 5" xfId="5897"/>
    <cellStyle name="Normal 2 2 6 24 2 2 5 2" xfId="34058"/>
    <cellStyle name="Normal 2 2 6 24 2 2 6" xfId="34059"/>
    <cellStyle name="Normal 2 2 6 24 2 2 6 2" xfId="34060"/>
    <cellStyle name="Normal 2 2 6 24 2 2 7" xfId="34061"/>
    <cellStyle name="Normal 2 2 6 24 2 3" xfId="5898"/>
    <cellStyle name="Normal 2 2 6 24 2 3 2" xfId="5899"/>
    <cellStyle name="Normal 2 2 6 24 2 3 2 2" xfId="34062"/>
    <cellStyle name="Normal 2 2 6 24 2 3 3" xfId="5900"/>
    <cellStyle name="Normal 2 2 6 24 2 3 3 2" xfId="34063"/>
    <cellStyle name="Normal 2 2 6 24 2 3 4" xfId="34064"/>
    <cellStyle name="Normal 2 2 6 24 2 4" xfId="5901"/>
    <cellStyle name="Normal 2 2 6 24 2 4 2" xfId="5902"/>
    <cellStyle name="Normal 2 2 6 24 2 4 2 2" xfId="34065"/>
    <cellStyle name="Normal 2 2 6 24 2 4 3" xfId="34066"/>
    <cellStyle name="Normal 2 2 6 24 2 5" xfId="5903"/>
    <cellStyle name="Normal 2 2 6 24 2 5 2" xfId="34067"/>
    <cellStyle name="Normal 2 2 6 24 2 6" xfId="5904"/>
    <cellStyle name="Normal 2 2 6 24 2 6 2" xfId="34068"/>
    <cellStyle name="Normal 2 2 6 24 2 7" xfId="34069"/>
    <cellStyle name="Normal 2 2 6 24 2 7 2" xfId="34070"/>
    <cellStyle name="Normal 2 2 6 24 2 8" xfId="34071"/>
    <cellStyle name="Normal 2 2 6 24 2 9" xfId="34072"/>
    <cellStyle name="Normal 2 2 6 24 3" xfId="5905"/>
    <cellStyle name="Normal 2 2 6 24 3 2" xfId="5906"/>
    <cellStyle name="Normal 2 2 6 24 3 2 2" xfId="5907"/>
    <cellStyle name="Normal 2 2 6 24 3 2 2 2" xfId="34073"/>
    <cellStyle name="Normal 2 2 6 24 3 2 3" xfId="5908"/>
    <cellStyle name="Normal 2 2 6 24 3 2 3 2" xfId="34074"/>
    <cellStyle name="Normal 2 2 6 24 3 2 4" xfId="34075"/>
    <cellStyle name="Normal 2 2 6 24 3 3" xfId="5909"/>
    <cellStyle name="Normal 2 2 6 24 3 3 2" xfId="34076"/>
    <cellStyle name="Normal 2 2 6 24 3 4" xfId="5910"/>
    <cellStyle name="Normal 2 2 6 24 3 4 2" xfId="34077"/>
    <cellStyle name="Normal 2 2 6 24 3 5" xfId="5911"/>
    <cellStyle name="Normal 2 2 6 24 3 5 2" xfId="34078"/>
    <cellStyle name="Normal 2 2 6 24 3 6" xfId="34079"/>
    <cellStyle name="Normal 2 2 6 24 3 6 2" xfId="34080"/>
    <cellStyle name="Normal 2 2 6 24 3 7" xfId="34081"/>
    <cellStyle name="Normal 2 2 6 24 4" xfId="5912"/>
    <cellStyle name="Normal 2 2 6 24 4 2" xfId="5913"/>
    <cellStyle name="Normal 2 2 6 24 4 2 2" xfId="34082"/>
    <cellStyle name="Normal 2 2 6 24 4 3" xfId="5914"/>
    <cellStyle name="Normal 2 2 6 24 4 3 2" xfId="34083"/>
    <cellStyle name="Normal 2 2 6 24 4 4" xfId="34084"/>
    <cellStyle name="Normal 2 2 6 24 5" xfId="5915"/>
    <cellStyle name="Normal 2 2 6 24 5 2" xfId="5916"/>
    <cellStyle name="Normal 2 2 6 24 5 2 2" xfId="34085"/>
    <cellStyle name="Normal 2 2 6 24 5 3" xfId="34086"/>
    <cellStyle name="Normal 2 2 6 24 6" xfId="5917"/>
    <cellStyle name="Normal 2 2 6 24 6 2" xfId="34087"/>
    <cellStyle name="Normal 2 2 6 24 7" xfId="5918"/>
    <cellStyle name="Normal 2 2 6 24 7 2" xfId="34088"/>
    <cellStyle name="Normal 2 2 6 24 8" xfId="34089"/>
    <cellStyle name="Normal 2 2 6 24 8 2" xfId="34090"/>
    <cellStyle name="Normal 2 2 6 24 9" xfId="34091"/>
    <cellStyle name="Normal 2 2 6 25" xfId="5919"/>
    <cellStyle name="Normal 2 2 6 25 10" xfId="34092"/>
    <cellStyle name="Normal 2 2 6 25 11" xfId="34093"/>
    <cellStyle name="Normal 2 2 6 25 2" xfId="5920"/>
    <cellStyle name="Normal 2 2 6 25 2 10" xfId="34094"/>
    <cellStyle name="Normal 2 2 6 25 2 2" xfId="5921"/>
    <cellStyle name="Normal 2 2 6 25 2 2 2" xfId="5922"/>
    <cellStyle name="Normal 2 2 6 25 2 2 2 2" xfId="5923"/>
    <cellStyle name="Normal 2 2 6 25 2 2 2 2 2" xfId="34095"/>
    <cellStyle name="Normal 2 2 6 25 2 2 2 3" xfId="5924"/>
    <cellStyle name="Normal 2 2 6 25 2 2 2 3 2" xfId="34096"/>
    <cellStyle name="Normal 2 2 6 25 2 2 2 4" xfId="34097"/>
    <cellStyle name="Normal 2 2 6 25 2 2 3" xfId="5925"/>
    <cellStyle name="Normal 2 2 6 25 2 2 3 2" xfId="34098"/>
    <cellStyle name="Normal 2 2 6 25 2 2 4" xfId="5926"/>
    <cellStyle name="Normal 2 2 6 25 2 2 4 2" xfId="34099"/>
    <cellStyle name="Normal 2 2 6 25 2 2 5" xfId="5927"/>
    <cellStyle name="Normal 2 2 6 25 2 2 5 2" xfId="34100"/>
    <cellStyle name="Normal 2 2 6 25 2 2 6" xfId="34101"/>
    <cellStyle name="Normal 2 2 6 25 2 2 6 2" xfId="34102"/>
    <cellStyle name="Normal 2 2 6 25 2 2 7" xfId="34103"/>
    <cellStyle name="Normal 2 2 6 25 2 3" xfId="5928"/>
    <cellStyle name="Normal 2 2 6 25 2 3 2" xfId="5929"/>
    <cellStyle name="Normal 2 2 6 25 2 3 2 2" xfId="34104"/>
    <cellStyle name="Normal 2 2 6 25 2 3 3" xfId="5930"/>
    <cellStyle name="Normal 2 2 6 25 2 3 3 2" xfId="34105"/>
    <cellStyle name="Normal 2 2 6 25 2 3 4" xfId="34106"/>
    <cellStyle name="Normal 2 2 6 25 2 4" xfId="5931"/>
    <cellStyle name="Normal 2 2 6 25 2 4 2" xfId="5932"/>
    <cellStyle name="Normal 2 2 6 25 2 4 2 2" xfId="34107"/>
    <cellStyle name="Normal 2 2 6 25 2 4 3" xfId="34108"/>
    <cellStyle name="Normal 2 2 6 25 2 5" xfId="5933"/>
    <cellStyle name="Normal 2 2 6 25 2 5 2" xfId="34109"/>
    <cellStyle name="Normal 2 2 6 25 2 6" xfId="5934"/>
    <cellStyle name="Normal 2 2 6 25 2 6 2" xfId="34110"/>
    <cellStyle name="Normal 2 2 6 25 2 7" xfId="34111"/>
    <cellStyle name="Normal 2 2 6 25 2 7 2" xfId="34112"/>
    <cellStyle name="Normal 2 2 6 25 2 8" xfId="34113"/>
    <cellStyle name="Normal 2 2 6 25 2 9" xfId="34114"/>
    <cellStyle name="Normal 2 2 6 25 3" xfId="5935"/>
    <cellStyle name="Normal 2 2 6 25 3 2" xfId="5936"/>
    <cellStyle name="Normal 2 2 6 25 3 2 2" xfId="5937"/>
    <cellStyle name="Normal 2 2 6 25 3 2 2 2" xfId="34115"/>
    <cellStyle name="Normal 2 2 6 25 3 2 3" xfId="5938"/>
    <cellStyle name="Normal 2 2 6 25 3 2 3 2" xfId="34116"/>
    <cellStyle name="Normal 2 2 6 25 3 2 4" xfId="34117"/>
    <cellStyle name="Normal 2 2 6 25 3 3" xfId="5939"/>
    <cellStyle name="Normal 2 2 6 25 3 3 2" xfId="34118"/>
    <cellStyle name="Normal 2 2 6 25 3 4" xfId="5940"/>
    <cellStyle name="Normal 2 2 6 25 3 4 2" xfId="34119"/>
    <cellStyle name="Normal 2 2 6 25 3 5" xfId="5941"/>
    <cellStyle name="Normal 2 2 6 25 3 5 2" xfId="34120"/>
    <cellStyle name="Normal 2 2 6 25 3 6" xfId="34121"/>
    <cellStyle name="Normal 2 2 6 25 3 6 2" xfId="34122"/>
    <cellStyle name="Normal 2 2 6 25 3 7" xfId="34123"/>
    <cellStyle name="Normal 2 2 6 25 4" xfId="5942"/>
    <cellStyle name="Normal 2 2 6 25 4 2" xfId="5943"/>
    <cellStyle name="Normal 2 2 6 25 4 2 2" xfId="34124"/>
    <cellStyle name="Normal 2 2 6 25 4 3" xfId="5944"/>
    <cellStyle name="Normal 2 2 6 25 4 3 2" xfId="34125"/>
    <cellStyle name="Normal 2 2 6 25 4 4" xfId="34126"/>
    <cellStyle name="Normal 2 2 6 25 5" xfId="5945"/>
    <cellStyle name="Normal 2 2 6 25 5 2" xfId="5946"/>
    <cellStyle name="Normal 2 2 6 25 5 2 2" xfId="34127"/>
    <cellStyle name="Normal 2 2 6 25 5 3" xfId="34128"/>
    <cellStyle name="Normal 2 2 6 25 6" xfId="5947"/>
    <cellStyle name="Normal 2 2 6 25 6 2" xfId="34129"/>
    <cellStyle name="Normal 2 2 6 25 7" xfId="5948"/>
    <cellStyle name="Normal 2 2 6 25 7 2" xfId="34130"/>
    <cellStyle name="Normal 2 2 6 25 8" xfId="34131"/>
    <cellStyle name="Normal 2 2 6 25 8 2" xfId="34132"/>
    <cellStyle name="Normal 2 2 6 25 9" xfId="34133"/>
    <cellStyle name="Normal 2 2 6 26" xfId="5949"/>
    <cellStyle name="Normal 2 2 6 26 10" xfId="34134"/>
    <cellStyle name="Normal 2 2 6 26 11" xfId="34135"/>
    <cellStyle name="Normal 2 2 6 26 2" xfId="5950"/>
    <cellStyle name="Normal 2 2 6 26 2 10" xfId="34136"/>
    <cellStyle name="Normal 2 2 6 26 2 2" xfId="5951"/>
    <cellStyle name="Normal 2 2 6 26 2 2 2" xfId="5952"/>
    <cellStyle name="Normal 2 2 6 26 2 2 2 2" xfId="5953"/>
    <cellStyle name="Normal 2 2 6 26 2 2 2 2 2" xfId="34137"/>
    <cellStyle name="Normal 2 2 6 26 2 2 2 3" xfId="5954"/>
    <cellStyle name="Normal 2 2 6 26 2 2 2 3 2" xfId="34138"/>
    <cellStyle name="Normal 2 2 6 26 2 2 2 4" xfId="34139"/>
    <cellStyle name="Normal 2 2 6 26 2 2 3" xfId="5955"/>
    <cellStyle name="Normal 2 2 6 26 2 2 3 2" xfId="34140"/>
    <cellStyle name="Normal 2 2 6 26 2 2 4" xfId="5956"/>
    <cellStyle name="Normal 2 2 6 26 2 2 4 2" xfId="34141"/>
    <cellStyle name="Normal 2 2 6 26 2 2 5" xfId="5957"/>
    <cellStyle name="Normal 2 2 6 26 2 2 5 2" xfId="34142"/>
    <cellStyle name="Normal 2 2 6 26 2 2 6" xfId="34143"/>
    <cellStyle name="Normal 2 2 6 26 2 2 6 2" xfId="34144"/>
    <cellStyle name="Normal 2 2 6 26 2 2 7" xfId="34145"/>
    <cellStyle name="Normal 2 2 6 26 2 3" xfId="5958"/>
    <cellStyle name="Normal 2 2 6 26 2 3 2" xfId="5959"/>
    <cellStyle name="Normal 2 2 6 26 2 3 2 2" xfId="34146"/>
    <cellStyle name="Normal 2 2 6 26 2 3 3" xfId="5960"/>
    <cellStyle name="Normal 2 2 6 26 2 3 3 2" xfId="34147"/>
    <cellStyle name="Normal 2 2 6 26 2 3 4" xfId="34148"/>
    <cellStyle name="Normal 2 2 6 26 2 4" xfId="5961"/>
    <cellStyle name="Normal 2 2 6 26 2 4 2" xfId="5962"/>
    <cellStyle name="Normal 2 2 6 26 2 4 2 2" xfId="34149"/>
    <cellStyle name="Normal 2 2 6 26 2 4 3" xfId="34150"/>
    <cellStyle name="Normal 2 2 6 26 2 5" xfId="5963"/>
    <cellStyle name="Normal 2 2 6 26 2 5 2" xfId="34151"/>
    <cellStyle name="Normal 2 2 6 26 2 6" xfId="5964"/>
    <cellStyle name="Normal 2 2 6 26 2 6 2" xfId="34152"/>
    <cellStyle name="Normal 2 2 6 26 2 7" xfId="34153"/>
    <cellStyle name="Normal 2 2 6 26 2 7 2" xfId="34154"/>
    <cellStyle name="Normal 2 2 6 26 2 8" xfId="34155"/>
    <cellStyle name="Normal 2 2 6 26 2 9" xfId="34156"/>
    <cellStyle name="Normal 2 2 6 26 3" xfId="5965"/>
    <cellStyle name="Normal 2 2 6 26 3 2" xfId="5966"/>
    <cellStyle name="Normal 2 2 6 26 3 2 2" xfId="5967"/>
    <cellStyle name="Normal 2 2 6 26 3 2 2 2" xfId="34157"/>
    <cellStyle name="Normal 2 2 6 26 3 2 3" xfId="5968"/>
    <cellStyle name="Normal 2 2 6 26 3 2 3 2" xfId="34158"/>
    <cellStyle name="Normal 2 2 6 26 3 2 4" xfId="34159"/>
    <cellStyle name="Normal 2 2 6 26 3 3" xfId="5969"/>
    <cellStyle name="Normal 2 2 6 26 3 3 2" xfId="34160"/>
    <cellStyle name="Normal 2 2 6 26 3 4" xfId="5970"/>
    <cellStyle name="Normal 2 2 6 26 3 4 2" xfId="34161"/>
    <cellStyle name="Normal 2 2 6 26 3 5" xfId="5971"/>
    <cellStyle name="Normal 2 2 6 26 3 5 2" xfId="34162"/>
    <cellStyle name="Normal 2 2 6 26 3 6" xfId="34163"/>
    <cellStyle name="Normal 2 2 6 26 3 6 2" xfId="34164"/>
    <cellStyle name="Normal 2 2 6 26 3 7" xfId="34165"/>
    <cellStyle name="Normal 2 2 6 26 4" xfId="5972"/>
    <cellStyle name="Normal 2 2 6 26 4 2" xfId="5973"/>
    <cellStyle name="Normal 2 2 6 26 4 2 2" xfId="34166"/>
    <cellStyle name="Normal 2 2 6 26 4 3" xfId="5974"/>
    <cellStyle name="Normal 2 2 6 26 4 3 2" xfId="34167"/>
    <cellStyle name="Normal 2 2 6 26 4 4" xfId="34168"/>
    <cellStyle name="Normal 2 2 6 26 5" xfId="5975"/>
    <cellStyle name="Normal 2 2 6 26 5 2" xfId="5976"/>
    <cellStyle name="Normal 2 2 6 26 5 2 2" xfId="34169"/>
    <cellStyle name="Normal 2 2 6 26 5 3" xfId="34170"/>
    <cellStyle name="Normal 2 2 6 26 6" xfId="5977"/>
    <cellStyle name="Normal 2 2 6 26 6 2" xfId="34171"/>
    <cellStyle name="Normal 2 2 6 26 7" xfId="5978"/>
    <cellStyle name="Normal 2 2 6 26 7 2" xfId="34172"/>
    <cellStyle name="Normal 2 2 6 26 8" xfId="34173"/>
    <cellStyle name="Normal 2 2 6 26 8 2" xfId="34174"/>
    <cellStyle name="Normal 2 2 6 26 9" xfId="34175"/>
    <cellStyle name="Normal 2 2 6 27" xfId="5979"/>
    <cellStyle name="Normal 2 2 6 27 10" xfId="34176"/>
    <cellStyle name="Normal 2 2 6 27 11" xfId="34177"/>
    <cellStyle name="Normal 2 2 6 27 2" xfId="5980"/>
    <cellStyle name="Normal 2 2 6 27 2 10" xfId="34178"/>
    <cellStyle name="Normal 2 2 6 27 2 2" xfId="5981"/>
    <cellStyle name="Normal 2 2 6 27 2 2 2" xfId="5982"/>
    <cellStyle name="Normal 2 2 6 27 2 2 2 2" xfId="5983"/>
    <cellStyle name="Normal 2 2 6 27 2 2 2 2 2" xfId="34179"/>
    <cellStyle name="Normal 2 2 6 27 2 2 2 3" xfId="5984"/>
    <cellStyle name="Normal 2 2 6 27 2 2 2 3 2" xfId="34180"/>
    <cellStyle name="Normal 2 2 6 27 2 2 2 4" xfId="34181"/>
    <cellStyle name="Normal 2 2 6 27 2 2 3" xfId="5985"/>
    <cellStyle name="Normal 2 2 6 27 2 2 3 2" xfId="34182"/>
    <cellStyle name="Normal 2 2 6 27 2 2 4" xfId="5986"/>
    <cellStyle name="Normal 2 2 6 27 2 2 4 2" xfId="34183"/>
    <cellStyle name="Normal 2 2 6 27 2 2 5" xfId="5987"/>
    <cellStyle name="Normal 2 2 6 27 2 2 5 2" xfId="34184"/>
    <cellStyle name="Normal 2 2 6 27 2 2 6" xfId="34185"/>
    <cellStyle name="Normal 2 2 6 27 2 2 6 2" xfId="34186"/>
    <cellStyle name="Normal 2 2 6 27 2 2 7" xfId="34187"/>
    <cellStyle name="Normal 2 2 6 27 2 3" xfId="5988"/>
    <cellStyle name="Normal 2 2 6 27 2 3 2" xfId="5989"/>
    <cellStyle name="Normal 2 2 6 27 2 3 2 2" xfId="34188"/>
    <cellStyle name="Normal 2 2 6 27 2 3 3" xfId="5990"/>
    <cellStyle name="Normal 2 2 6 27 2 3 3 2" xfId="34189"/>
    <cellStyle name="Normal 2 2 6 27 2 3 4" xfId="34190"/>
    <cellStyle name="Normal 2 2 6 27 2 4" xfId="5991"/>
    <cellStyle name="Normal 2 2 6 27 2 4 2" xfId="5992"/>
    <cellStyle name="Normal 2 2 6 27 2 4 2 2" xfId="34191"/>
    <cellStyle name="Normal 2 2 6 27 2 4 3" xfId="34192"/>
    <cellStyle name="Normal 2 2 6 27 2 5" xfId="5993"/>
    <cellStyle name="Normal 2 2 6 27 2 5 2" xfId="34193"/>
    <cellStyle name="Normal 2 2 6 27 2 6" xfId="5994"/>
    <cellStyle name="Normal 2 2 6 27 2 6 2" xfId="34194"/>
    <cellStyle name="Normal 2 2 6 27 2 7" xfId="34195"/>
    <cellStyle name="Normal 2 2 6 27 2 7 2" xfId="34196"/>
    <cellStyle name="Normal 2 2 6 27 2 8" xfId="34197"/>
    <cellStyle name="Normal 2 2 6 27 2 9" xfId="34198"/>
    <cellStyle name="Normal 2 2 6 27 3" xfId="5995"/>
    <cellStyle name="Normal 2 2 6 27 3 2" xfId="5996"/>
    <cellStyle name="Normal 2 2 6 27 3 2 2" xfId="5997"/>
    <cellStyle name="Normal 2 2 6 27 3 2 2 2" xfId="34199"/>
    <cellStyle name="Normal 2 2 6 27 3 2 3" xfId="5998"/>
    <cellStyle name="Normal 2 2 6 27 3 2 3 2" xfId="34200"/>
    <cellStyle name="Normal 2 2 6 27 3 2 4" xfId="34201"/>
    <cellStyle name="Normal 2 2 6 27 3 3" xfId="5999"/>
    <cellStyle name="Normal 2 2 6 27 3 3 2" xfId="34202"/>
    <cellStyle name="Normal 2 2 6 27 3 4" xfId="6000"/>
    <cellStyle name="Normal 2 2 6 27 3 4 2" xfId="34203"/>
    <cellStyle name="Normal 2 2 6 27 3 5" xfId="6001"/>
    <cellStyle name="Normal 2 2 6 27 3 5 2" xfId="34204"/>
    <cellStyle name="Normal 2 2 6 27 3 6" xfId="34205"/>
    <cellStyle name="Normal 2 2 6 27 3 6 2" xfId="34206"/>
    <cellStyle name="Normal 2 2 6 27 3 7" xfId="34207"/>
    <cellStyle name="Normal 2 2 6 27 4" xfId="6002"/>
    <cellStyle name="Normal 2 2 6 27 4 2" xfId="6003"/>
    <cellStyle name="Normal 2 2 6 27 4 2 2" xfId="34208"/>
    <cellStyle name="Normal 2 2 6 27 4 3" xfId="6004"/>
    <cellStyle name="Normal 2 2 6 27 4 3 2" xfId="34209"/>
    <cellStyle name="Normal 2 2 6 27 4 4" xfId="34210"/>
    <cellStyle name="Normal 2 2 6 27 5" xfId="6005"/>
    <cellStyle name="Normal 2 2 6 27 5 2" xfId="6006"/>
    <cellStyle name="Normal 2 2 6 27 5 2 2" xfId="34211"/>
    <cellStyle name="Normal 2 2 6 27 5 3" xfId="34212"/>
    <cellStyle name="Normal 2 2 6 27 6" xfId="6007"/>
    <cellStyle name="Normal 2 2 6 27 6 2" xfId="34213"/>
    <cellStyle name="Normal 2 2 6 27 7" xfId="6008"/>
    <cellStyle name="Normal 2 2 6 27 7 2" xfId="34214"/>
    <cellStyle name="Normal 2 2 6 27 8" xfId="34215"/>
    <cellStyle name="Normal 2 2 6 27 8 2" xfId="34216"/>
    <cellStyle name="Normal 2 2 6 27 9" xfId="34217"/>
    <cellStyle name="Normal 2 2 6 28" xfId="6009"/>
    <cellStyle name="Normal 2 2 6 28 10" xfId="34218"/>
    <cellStyle name="Normal 2 2 6 28 11" xfId="34219"/>
    <cellStyle name="Normal 2 2 6 28 2" xfId="6010"/>
    <cellStyle name="Normal 2 2 6 28 2 10" xfId="34220"/>
    <cellStyle name="Normal 2 2 6 28 2 2" xfId="6011"/>
    <cellStyle name="Normal 2 2 6 28 2 2 2" xfId="6012"/>
    <cellStyle name="Normal 2 2 6 28 2 2 2 2" xfId="6013"/>
    <cellStyle name="Normal 2 2 6 28 2 2 2 2 2" xfId="34221"/>
    <cellStyle name="Normal 2 2 6 28 2 2 2 3" xfId="6014"/>
    <cellStyle name="Normal 2 2 6 28 2 2 2 3 2" xfId="34222"/>
    <cellStyle name="Normal 2 2 6 28 2 2 2 4" xfId="34223"/>
    <cellStyle name="Normal 2 2 6 28 2 2 3" xfId="6015"/>
    <cellStyle name="Normal 2 2 6 28 2 2 3 2" xfId="34224"/>
    <cellStyle name="Normal 2 2 6 28 2 2 4" xfId="6016"/>
    <cellStyle name="Normal 2 2 6 28 2 2 4 2" xfId="34225"/>
    <cellStyle name="Normal 2 2 6 28 2 2 5" xfId="6017"/>
    <cellStyle name="Normal 2 2 6 28 2 2 5 2" xfId="34226"/>
    <cellStyle name="Normal 2 2 6 28 2 2 6" xfId="34227"/>
    <cellStyle name="Normal 2 2 6 28 2 2 6 2" xfId="34228"/>
    <cellStyle name="Normal 2 2 6 28 2 2 7" xfId="34229"/>
    <cellStyle name="Normal 2 2 6 28 2 3" xfId="6018"/>
    <cellStyle name="Normal 2 2 6 28 2 3 2" xfId="6019"/>
    <cellStyle name="Normal 2 2 6 28 2 3 2 2" xfId="34230"/>
    <cellStyle name="Normal 2 2 6 28 2 3 3" xfId="6020"/>
    <cellStyle name="Normal 2 2 6 28 2 3 3 2" xfId="34231"/>
    <cellStyle name="Normal 2 2 6 28 2 3 4" xfId="34232"/>
    <cellStyle name="Normal 2 2 6 28 2 4" xfId="6021"/>
    <cellStyle name="Normal 2 2 6 28 2 4 2" xfId="6022"/>
    <cellStyle name="Normal 2 2 6 28 2 4 2 2" xfId="34233"/>
    <cellStyle name="Normal 2 2 6 28 2 4 3" xfId="34234"/>
    <cellStyle name="Normal 2 2 6 28 2 5" xfId="6023"/>
    <cellStyle name="Normal 2 2 6 28 2 5 2" xfId="34235"/>
    <cellStyle name="Normal 2 2 6 28 2 6" xfId="6024"/>
    <cellStyle name="Normal 2 2 6 28 2 6 2" xfId="34236"/>
    <cellStyle name="Normal 2 2 6 28 2 7" xfId="34237"/>
    <cellStyle name="Normal 2 2 6 28 2 7 2" xfId="34238"/>
    <cellStyle name="Normal 2 2 6 28 2 8" xfId="34239"/>
    <cellStyle name="Normal 2 2 6 28 2 9" xfId="34240"/>
    <cellStyle name="Normal 2 2 6 28 3" xfId="6025"/>
    <cellStyle name="Normal 2 2 6 28 3 2" xfId="6026"/>
    <cellStyle name="Normal 2 2 6 28 3 2 2" xfId="6027"/>
    <cellStyle name="Normal 2 2 6 28 3 2 2 2" xfId="34241"/>
    <cellStyle name="Normal 2 2 6 28 3 2 3" xfId="6028"/>
    <cellStyle name="Normal 2 2 6 28 3 2 3 2" xfId="34242"/>
    <cellStyle name="Normal 2 2 6 28 3 2 4" xfId="34243"/>
    <cellStyle name="Normal 2 2 6 28 3 3" xfId="6029"/>
    <cellStyle name="Normal 2 2 6 28 3 3 2" xfId="34244"/>
    <cellStyle name="Normal 2 2 6 28 3 4" xfId="6030"/>
    <cellStyle name="Normal 2 2 6 28 3 4 2" xfId="34245"/>
    <cellStyle name="Normal 2 2 6 28 3 5" xfId="6031"/>
    <cellStyle name="Normal 2 2 6 28 3 5 2" xfId="34246"/>
    <cellStyle name="Normal 2 2 6 28 3 6" xfId="34247"/>
    <cellStyle name="Normal 2 2 6 28 3 6 2" xfId="34248"/>
    <cellStyle name="Normal 2 2 6 28 3 7" xfId="34249"/>
    <cellStyle name="Normal 2 2 6 28 4" xfId="6032"/>
    <cellStyle name="Normal 2 2 6 28 4 2" xfId="6033"/>
    <cellStyle name="Normal 2 2 6 28 4 2 2" xfId="34250"/>
    <cellStyle name="Normal 2 2 6 28 4 3" xfId="6034"/>
    <cellStyle name="Normal 2 2 6 28 4 3 2" xfId="34251"/>
    <cellStyle name="Normal 2 2 6 28 4 4" xfId="34252"/>
    <cellStyle name="Normal 2 2 6 28 5" xfId="6035"/>
    <cellStyle name="Normal 2 2 6 28 5 2" xfId="6036"/>
    <cellStyle name="Normal 2 2 6 28 5 2 2" xfId="34253"/>
    <cellStyle name="Normal 2 2 6 28 5 3" xfId="34254"/>
    <cellStyle name="Normal 2 2 6 28 6" xfId="6037"/>
    <cellStyle name="Normal 2 2 6 28 6 2" xfId="34255"/>
    <cellStyle name="Normal 2 2 6 28 7" xfId="6038"/>
    <cellStyle name="Normal 2 2 6 28 7 2" xfId="34256"/>
    <cellStyle name="Normal 2 2 6 28 8" xfId="34257"/>
    <cellStyle name="Normal 2 2 6 28 8 2" xfId="34258"/>
    <cellStyle name="Normal 2 2 6 28 9" xfId="34259"/>
    <cellStyle name="Normal 2 2 6 29" xfId="6039"/>
    <cellStyle name="Normal 2 2 6 29 10" xfId="34260"/>
    <cellStyle name="Normal 2 2 6 29 11" xfId="34261"/>
    <cellStyle name="Normal 2 2 6 29 2" xfId="6040"/>
    <cellStyle name="Normal 2 2 6 29 2 10" xfId="34262"/>
    <cellStyle name="Normal 2 2 6 29 2 2" xfId="6041"/>
    <cellStyle name="Normal 2 2 6 29 2 2 2" xfId="6042"/>
    <cellStyle name="Normal 2 2 6 29 2 2 2 2" xfId="6043"/>
    <cellStyle name="Normal 2 2 6 29 2 2 2 2 2" xfId="34263"/>
    <cellStyle name="Normal 2 2 6 29 2 2 2 3" xfId="6044"/>
    <cellStyle name="Normal 2 2 6 29 2 2 2 3 2" xfId="34264"/>
    <cellStyle name="Normal 2 2 6 29 2 2 2 4" xfId="34265"/>
    <cellStyle name="Normal 2 2 6 29 2 2 3" xfId="6045"/>
    <cellStyle name="Normal 2 2 6 29 2 2 3 2" xfId="34266"/>
    <cellStyle name="Normal 2 2 6 29 2 2 4" xfId="6046"/>
    <cellStyle name="Normal 2 2 6 29 2 2 4 2" xfId="34267"/>
    <cellStyle name="Normal 2 2 6 29 2 2 5" xfId="6047"/>
    <cellStyle name="Normal 2 2 6 29 2 2 5 2" xfId="34268"/>
    <cellStyle name="Normal 2 2 6 29 2 2 6" xfId="34269"/>
    <cellStyle name="Normal 2 2 6 29 2 2 6 2" xfId="34270"/>
    <cellStyle name="Normal 2 2 6 29 2 2 7" xfId="34271"/>
    <cellStyle name="Normal 2 2 6 29 2 3" xfId="6048"/>
    <cellStyle name="Normal 2 2 6 29 2 3 2" xfId="6049"/>
    <cellStyle name="Normal 2 2 6 29 2 3 2 2" xfId="34272"/>
    <cellStyle name="Normal 2 2 6 29 2 3 3" xfId="6050"/>
    <cellStyle name="Normal 2 2 6 29 2 3 3 2" xfId="34273"/>
    <cellStyle name="Normal 2 2 6 29 2 3 4" xfId="34274"/>
    <cellStyle name="Normal 2 2 6 29 2 4" xfId="6051"/>
    <cellStyle name="Normal 2 2 6 29 2 4 2" xfId="6052"/>
    <cellStyle name="Normal 2 2 6 29 2 4 2 2" xfId="34275"/>
    <cellStyle name="Normal 2 2 6 29 2 4 3" xfId="34276"/>
    <cellStyle name="Normal 2 2 6 29 2 5" xfId="6053"/>
    <cellStyle name="Normal 2 2 6 29 2 5 2" xfId="34277"/>
    <cellStyle name="Normal 2 2 6 29 2 6" xfId="6054"/>
    <cellStyle name="Normal 2 2 6 29 2 6 2" xfId="34278"/>
    <cellStyle name="Normal 2 2 6 29 2 7" xfId="34279"/>
    <cellStyle name="Normal 2 2 6 29 2 7 2" xfId="34280"/>
    <cellStyle name="Normal 2 2 6 29 2 8" xfId="34281"/>
    <cellStyle name="Normal 2 2 6 29 2 9" xfId="34282"/>
    <cellStyle name="Normal 2 2 6 29 3" xfId="6055"/>
    <cellStyle name="Normal 2 2 6 29 3 2" xfId="6056"/>
    <cellStyle name="Normal 2 2 6 29 3 2 2" xfId="6057"/>
    <cellStyle name="Normal 2 2 6 29 3 2 2 2" xfId="34283"/>
    <cellStyle name="Normal 2 2 6 29 3 2 3" xfId="6058"/>
    <cellStyle name="Normal 2 2 6 29 3 2 3 2" xfId="34284"/>
    <cellStyle name="Normal 2 2 6 29 3 2 4" xfId="34285"/>
    <cellStyle name="Normal 2 2 6 29 3 3" xfId="6059"/>
    <cellStyle name="Normal 2 2 6 29 3 3 2" xfId="34286"/>
    <cellStyle name="Normal 2 2 6 29 3 4" xfId="6060"/>
    <cellStyle name="Normal 2 2 6 29 3 4 2" xfId="34287"/>
    <cellStyle name="Normal 2 2 6 29 3 5" xfId="6061"/>
    <cellStyle name="Normal 2 2 6 29 3 5 2" xfId="34288"/>
    <cellStyle name="Normal 2 2 6 29 3 6" xfId="34289"/>
    <cellStyle name="Normal 2 2 6 29 3 6 2" xfId="34290"/>
    <cellStyle name="Normal 2 2 6 29 3 7" xfId="34291"/>
    <cellStyle name="Normal 2 2 6 29 4" xfId="6062"/>
    <cellStyle name="Normal 2 2 6 29 4 2" xfId="6063"/>
    <cellStyle name="Normal 2 2 6 29 4 2 2" xfId="34292"/>
    <cellStyle name="Normal 2 2 6 29 4 3" xfId="6064"/>
    <cellStyle name="Normal 2 2 6 29 4 3 2" xfId="34293"/>
    <cellStyle name="Normal 2 2 6 29 4 4" xfId="34294"/>
    <cellStyle name="Normal 2 2 6 29 5" xfId="6065"/>
    <cellStyle name="Normal 2 2 6 29 5 2" xfId="6066"/>
    <cellStyle name="Normal 2 2 6 29 5 2 2" xfId="34295"/>
    <cellStyle name="Normal 2 2 6 29 5 3" xfId="34296"/>
    <cellStyle name="Normal 2 2 6 29 6" xfId="6067"/>
    <cellStyle name="Normal 2 2 6 29 6 2" xfId="34297"/>
    <cellStyle name="Normal 2 2 6 29 7" xfId="6068"/>
    <cellStyle name="Normal 2 2 6 29 7 2" xfId="34298"/>
    <cellStyle name="Normal 2 2 6 29 8" xfId="34299"/>
    <cellStyle name="Normal 2 2 6 29 8 2" xfId="34300"/>
    <cellStyle name="Normal 2 2 6 29 9" xfId="34301"/>
    <cellStyle name="Normal 2 2 6 3" xfId="6069"/>
    <cellStyle name="Normal 2 2 6 3 10" xfId="34302"/>
    <cellStyle name="Normal 2 2 6 3 11" xfId="34303"/>
    <cellStyle name="Normal 2 2 6 3 2" xfId="6070"/>
    <cellStyle name="Normal 2 2 6 3 2 10" xfId="34304"/>
    <cellStyle name="Normal 2 2 6 3 2 2" xfId="6071"/>
    <cellStyle name="Normal 2 2 6 3 2 2 2" xfId="6072"/>
    <cellStyle name="Normal 2 2 6 3 2 2 2 2" xfId="6073"/>
    <cellStyle name="Normal 2 2 6 3 2 2 2 2 2" xfId="34305"/>
    <cellStyle name="Normal 2 2 6 3 2 2 2 3" xfId="6074"/>
    <cellStyle name="Normal 2 2 6 3 2 2 2 3 2" xfId="34306"/>
    <cellStyle name="Normal 2 2 6 3 2 2 2 4" xfId="34307"/>
    <cellStyle name="Normal 2 2 6 3 2 2 3" xfId="6075"/>
    <cellStyle name="Normal 2 2 6 3 2 2 3 2" xfId="34308"/>
    <cellStyle name="Normal 2 2 6 3 2 2 4" xfId="6076"/>
    <cellStyle name="Normal 2 2 6 3 2 2 4 2" xfId="34309"/>
    <cellStyle name="Normal 2 2 6 3 2 2 5" xfId="6077"/>
    <cellStyle name="Normal 2 2 6 3 2 2 5 2" xfId="34310"/>
    <cellStyle name="Normal 2 2 6 3 2 2 6" xfId="34311"/>
    <cellStyle name="Normal 2 2 6 3 2 2 6 2" xfId="34312"/>
    <cellStyle name="Normal 2 2 6 3 2 2 7" xfId="34313"/>
    <cellStyle name="Normal 2 2 6 3 2 3" xfId="6078"/>
    <cellStyle name="Normal 2 2 6 3 2 3 2" xfId="6079"/>
    <cellStyle name="Normal 2 2 6 3 2 3 2 2" xfId="34314"/>
    <cellStyle name="Normal 2 2 6 3 2 3 3" xfId="6080"/>
    <cellStyle name="Normal 2 2 6 3 2 3 3 2" xfId="34315"/>
    <cellStyle name="Normal 2 2 6 3 2 3 4" xfId="34316"/>
    <cellStyle name="Normal 2 2 6 3 2 4" xfId="6081"/>
    <cellStyle name="Normal 2 2 6 3 2 4 2" xfId="6082"/>
    <cellStyle name="Normal 2 2 6 3 2 4 2 2" xfId="34317"/>
    <cellStyle name="Normal 2 2 6 3 2 4 3" xfId="34318"/>
    <cellStyle name="Normal 2 2 6 3 2 5" xfId="6083"/>
    <cellStyle name="Normal 2 2 6 3 2 5 2" xfId="34319"/>
    <cellStyle name="Normal 2 2 6 3 2 6" xfId="6084"/>
    <cellStyle name="Normal 2 2 6 3 2 6 2" xfId="34320"/>
    <cellStyle name="Normal 2 2 6 3 2 7" xfId="34321"/>
    <cellStyle name="Normal 2 2 6 3 2 7 2" xfId="34322"/>
    <cellStyle name="Normal 2 2 6 3 2 8" xfId="34323"/>
    <cellStyle name="Normal 2 2 6 3 2 9" xfId="34324"/>
    <cellStyle name="Normal 2 2 6 3 3" xfId="6085"/>
    <cellStyle name="Normal 2 2 6 3 3 2" xfId="6086"/>
    <cellStyle name="Normal 2 2 6 3 3 2 2" xfId="6087"/>
    <cellStyle name="Normal 2 2 6 3 3 2 2 2" xfId="34325"/>
    <cellStyle name="Normal 2 2 6 3 3 2 3" xfId="6088"/>
    <cellStyle name="Normal 2 2 6 3 3 2 3 2" xfId="34326"/>
    <cellStyle name="Normal 2 2 6 3 3 2 4" xfId="34327"/>
    <cellStyle name="Normal 2 2 6 3 3 3" xfId="6089"/>
    <cellStyle name="Normal 2 2 6 3 3 3 2" xfId="34328"/>
    <cellStyle name="Normal 2 2 6 3 3 4" xfId="6090"/>
    <cellStyle name="Normal 2 2 6 3 3 4 2" xfId="34329"/>
    <cellStyle name="Normal 2 2 6 3 3 5" xfId="6091"/>
    <cellStyle name="Normal 2 2 6 3 3 5 2" xfId="34330"/>
    <cellStyle name="Normal 2 2 6 3 3 6" xfId="34331"/>
    <cellStyle name="Normal 2 2 6 3 3 6 2" xfId="34332"/>
    <cellStyle name="Normal 2 2 6 3 3 7" xfId="34333"/>
    <cellStyle name="Normal 2 2 6 3 4" xfId="6092"/>
    <cellStyle name="Normal 2 2 6 3 4 2" xfId="6093"/>
    <cellStyle name="Normal 2 2 6 3 4 2 2" xfId="34334"/>
    <cellStyle name="Normal 2 2 6 3 4 3" xfId="6094"/>
    <cellStyle name="Normal 2 2 6 3 4 3 2" xfId="34335"/>
    <cellStyle name="Normal 2 2 6 3 4 4" xfId="34336"/>
    <cellStyle name="Normal 2 2 6 3 5" xfId="6095"/>
    <cellStyle name="Normal 2 2 6 3 5 2" xfId="6096"/>
    <cellStyle name="Normal 2 2 6 3 5 2 2" xfId="34337"/>
    <cellStyle name="Normal 2 2 6 3 5 3" xfId="34338"/>
    <cellStyle name="Normal 2 2 6 3 6" xfId="6097"/>
    <cellStyle name="Normal 2 2 6 3 6 2" xfId="34339"/>
    <cellStyle name="Normal 2 2 6 3 7" xfId="6098"/>
    <cellStyle name="Normal 2 2 6 3 7 2" xfId="34340"/>
    <cellStyle name="Normal 2 2 6 3 8" xfId="34341"/>
    <cellStyle name="Normal 2 2 6 3 8 2" xfId="34342"/>
    <cellStyle name="Normal 2 2 6 3 9" xfId="34343"/>
    <cellStyle name="Normal 2 2 6 30" xfId="6099"/>
    <cellStyle name="Normal 2 2 6 30 10" xfId="34344"/>
    <cellStyle name="Normal 2 2 6 30 11" xfId="34345"/>
    <cellStyle name="Normal 2 2 6 30 2" xfId="6100"/>
    <cellStyle name="Normal 2 2 6 30 2 10" xfId="34346"/>
    <cellStyle name="Normal 2 2 6 30 2 2" xfId="6101"/>
    <cellStyle name="Normal 2 2 6 30 2 2 2" xfId="6102"/>
    <cellStyle name="Normal 2 2 6 30 2 2 2 2" xfId="6103"/>
    <cellStyle name="Normal 2 2 6 30 2 2 2 2 2" xfId="34347"/>
    <cellStyle name="Normal 2 2 6 30 2 2 2 3" xfId="6104"/>
    <cellStyle name="Normal 2 2 6 30 2 2 2 3 2" xfId="34348"/>
    <cellStyle name="Normal 2 2 6 30 2 2 2 4" xfId="34349"/>
    <cellStyle name="Normal 2 2 6 30 2 2 3" xfId="6105"/>
    <cellStyle name="Normal 2 2 6 30 2 2 3 2" xfId="34350"/>
    <cellStyle name="Normal 2 2 6 30 2 2 4" xfId="6106"/>
    <cellStyle name="Normal 2 2 6 30 2 2 4 2" xfId="34351"/>
    <cellStyle name="Normal 2 2 6 30 2 2 5" xfId="6107"/>
    <cellStyle name="Normal 2 2 6 30 2 2 5 2" xfId="34352"/>
    <cellStyle name="Normal 2 2 6 30 2 2 6" xfId="34353"/>
    <cellStyle name="Normal 2 2 6 30 2 2 6 2" xfId="34354"/>
    <cellStyle name="Normal 2 2 6 30 2 2 7" xfId="34355"/>
    <cellStyle name="Normal 2 2 6 30 2 3" xfId="6108"/>
    <cellStyle name="Normal 2 2 6 30 2 3 2" xfId="6109"/>
    <cellStyle name="Normal 2 2 6 30 2 3 2 2" xfId="34356"/>
    <cellStyle name="Normal 2 2 6 30 2 3 3" xfId="6110"/>
    <cellStyle name="Normal 2 2 6 30 2 3 3 2" xfId="34357"/>
    <cellStyle name="Normal 2 2 6 30 2 3 4" xfId="34358"/>
    <cellStyle name="Normal 2 2 6 30 2 4" xfId="6111"/>
    <cellStyle name="Normal 2 2 6 30 2 4 2" xfId="6112"/>
    <cellStyle name="Normal 2 2 6 30 2 4 2 2" xfId="34359"/>
    <cellStyle name="Normal 2 2 6 30 2 4 3" xfId="34360"/>
    <cellStyle name="Normal 2 2 6 30 2 5" xfId="6113"/>
    <cellStyle name="Normal 2 2 6 30 2 5 2" xfId="34361"/>
    <cellStyle name="Normal 2 2 6 30 2 6" xfId="6114"/>
    <cellStyle name="Normal 2 2 6 30 2 6 2" xfId="34362"/>
    <cellStyle name="Normal 2 2 6 30 2 7" xfId="34363"/>
    <cellStyle name="Normal 2 2 6 30 2 7 2" xfId="34364"/>
    <cellStyle name="Normal 2 2 6 30 2 8" xfId="34365"/>
    <cellStyle name="Normal 2 2 6 30 2 9" xfId="34366"/>
    <cellStyle name="Normal 2 2 6 30 3" xfId="6115"/>
    <cellStyle name="Normal 2 2 6 30 3 2" xfId="6116"/>
    <cellStyle name="Normal 2 2 6 30 3 2 2" xfId="6117"/>
    <cellStyle name="Normal 2 2 6 30 3 2 2 2" xfId="34367"/>
    <cellStyle name="Normal 2 2 6 30 3 2 3" xfId="6118"/>
    <cellStyle name="Normal 2 2 6 30 3 2 3 2" xfId="34368"/>
    <cellStyle name="Normal 2 2 6 30 3 2 4" xfId="34369"/>
    <cellStyle name="Normal 2 2 6 30 3 3" xfId="6119"/>
    <cellStyle name="Normal 2 2 6 30 3 3 2" xfId="34370"/>
    <cellStyle name="Normal 2 2 6 30 3 4" xfId="6120"/>
    <cellStyle name="Normal 2 2 6 30 3 4 2" xfId="34371"/>
    <cellStyle name="Normal 2 2 6 30 3 5" xfId="6121"/>
    <cellStyle name="Normal 2 2 6 30 3 5 2" xfId="34372"/>
    <cellStyle name="Normal 2 2 6 30 3 6" xfId="34373"/>
    <cellStyle name="Normal 2 2 6 30 3 6 2" xfId="34374"/>
    <cellStyle name="Normal 2 2 6 30 3 7" xfId="34375"/>
    <cellStyle name="Normal 2 2 6 30 4" xfId="6122"/>
    <cellStyle name="Normal 2 2 6 30 4 2" xfId="6123"/>
    <cellStyle name="Normal 2 2 6 30 4 2 2" xfId="34376"/>
    <cellStyle name="Normal 2 2 6 30 4 3" xfId="6124"/>
    <cellStyle name="Normal 2 2 6 30 4 3 2" xfId="34377"/>
    <cellStyle name="Normal 2 2 6 30 4 4" xfId="34378"/>
    <cellStyle name="Normal 2 2 6 30 5" xfId="6125"/>
    <cellStyle name="Normal 2 2 6 30 5 2" xfId="6126"/>
    <cellStyle name="Normal 2 2 6 30 5 2 2" xfId="34379"/>
    <cellStyle name="Normal 2 2 6 30 5 3" xfId="34380"/>
    <cellStyle name="Normal 2 2 6 30 6" xfId="6127"/>
    <cellStyle name="Normal 2 2 6 30 6 2" xfId="34381"/>
    <cellStyle name="Normal 2 2 6 30 7" xfId="6128"/>
    <cellStyle name="Normal 2 2 6 30 7 2" xfId="34382"/>
    <cellStyle name="Normal 2 2 6 30 8" xfId="34383"/>
    <cellStyle name="Normal 2 2 6 30 8 2" xfId="34384"/>
    <cellStyle name="Normal 2 2 6 30 9" xfId="34385"/>
    <cellStyle name="Normal 2 2 6 31" xfId="6129"/>
    <cellStyle name="Normal 2 2 6 31 10" xfId="34386"/>
    <cellStyle name="Normal 2 2 6 31 2" xfId="6130"/>
    <cellStyle name="Normal 2 2 6 31 2 2" xfId="6131"/>
    <cellStyle name="Normal 2 2 6 31 2 2 2" xfId="6132"/>
    <cellStyle name="Normal 2 2 6 31 2 2 2 2" xfId="34387"/>
    <cellStyle name="Normal 2 2 6 31 2 2 3" xfId="6133"/>
    <cellStyle name="Normal 2 2 6 31 2 2 3 2" xfId="34388"/>
    <cellStyle name="Normal 2 2 6 31 2 2 4" xfId="34389"/>
    <cellStyle name="Normal 2 2 6 31 2 3" xfId="6134"/>
    <cellStyle name="Normal 2 2 6 31 2 3 2" xfId="34390"/>
    <cellStyle name="Normal 2 2 6 31 2 4" xfId="6135"/>
    <cellStyle name="Normal 2 2 6 31 2 4 2" xfId="34391"/>
    <cellStyle name="Normal 2 2 6 31 2 5" xfId="6136"/>
    <cellStyle name="Normal 2 2 6 31 2 5 2" xfId="34392"/>
    <cellStyle name="Normal 2 2 6 31 2 6" xfId="34393"/>
    <cellStyle name="Normal 2 2 6 31 2 6 2" xfId="34394"/>
    <cellStyle name="Normal 2 2 6 31 2 7" xfId="34395"/>
    <cellStyle name="Normal 2 2 6 31 3" xfId="6137"/>
    <cellStyle name="Normal 2 2 6 31 3 2" xfId="6138"/>
    <cellStyle name="Normal 2 2 6 31 3 2 2" xfId="34396"/>
    <cellStyle name="Normal 2 2 6 31 3 3" xfId="6139"/>
    <cellStyle name="Normal 2 2 6 31 3 3 2" xfId="34397"/>
    <cellStyle name="Normal 2 2 6 31 3 4" xfId="34398"/>
    <cellStyle name="Normal 2 2 6 31 4" xfId="6140"/>
    <cellStyle name="Normal 2 2 6 31 4 2" xfId="6141"/>
    <cellStyle name="Normal 2 2 6 31 4 2 2" xfId="34399"/>
    <cellStyle name="Normal 2 2 6 31 4 3" xfId="34400"/>
    <cellStyle name="Normal 2 2 6 31 5" xfId="6142"/>
    <cellStyle name="Normal 2 2 6 31 5 2" xfId="34401"/>
    <cellStyle name="Normal 2 2 6 31 6" xfId="6143"/>
    <cellStyle name="Normal 2 2 6 31 6 2" xfId="34402"/>
    <cellStyle name="Normal 2 2 6 31 7" xfId="34403"/>
    <cellStyle name="Normal 2 2 6 31 7 2" xfId="34404"/>
    <cellStyle name="Normal 2 2 6 31 8" xfId="34405"/>
    <cellStyle name="Normal 2 2 6 31 9" xfId="34406"/>
    <cellStyle name="Normal 2 2 6 32" xfId="6144"/>
    <cellStyle name="Normal 2 2 6 32 2" xfId="6145"/>
    <cellStyle name="Normal 2 2 6 32 2 2" xfId="6146"/>
    <cellStyle name="Normal 2 2 6 32 2 2 2" xfId="34407"/>
    <cellStyle name="Normal 2 2 6 32 2 3" xfId="6147"/>
    <cellStyle name="Normal 2 2 6 32 2 3 2" xfId="34408"/>
    <cellStyle name="Normal 2 2 6 32 2 4" xfId="34409"/>
    <cellStyle name="Normal 2 2 6 32 3" xfId="6148"/>
    <cellStyle name="Normal 2 2 6 32 3 2" xfId="34410"/>
    <cellStyle name="Normal 2 2 6 32 4" xfId="6149"/>
    <cellStyle name="Normal 2 2 6 32 4 2" xfId="34411"/>
    <cellStyle name="Normal 2 2 6 32 5" xfId="6150"/>
    <cellStyle name="Normal 2 2 6 32 5 2" xfId="34412"/>
    <cellStyle name="Normal 2 2 6 32 6" xfId="34413"/>
    <cellStyle name="Normal 2 2 6 32 6 2" xfId="34414"/>
    <cellStyle name="Normal 2 2 6 32 7" xfId="34415"/>
    <cellStyle name="Normal 2 2 6 33" xfId="6151"/>
    <cellStyle name="Normal 2 2 6 33 2" xfId="6152"/>
    <cellStyle name="Normal 2 2 6 33 2 2" xfId="34416"/>
    <cellStyle name="Normal 2 2 6 33 3" xfId="6153"/>
    <cellStyle name="Normal 2 2 6 33 3 2" xfId="34417"/>
    <cellStyle name="Normal 2 2 6 33 4" xfId="34418"/>
    <cellStyle name="Normal 2 2 6 34" xfId="6154"/>
    <cellStyle name="Normal 2 2 6 34 2" xfId="6155"/>
    <cellStyle name="Normal 2 2 6 34 2 2" xfId="34419"/>
    <cellStyle name="Normal 2 2 6 34 3" xfId="34420"/>
    <cellStyle name="Normal 2 2 6 35" xfId="6156"/>
    <cellStyle name="Normal 2 2 6 35 2" xfId="34421"/>
    <cellStyle name="Normal 2 2 6 36" xfId="6157"/>
    <cellStyle name="Normal 2 2 6 36 2" xfId="34422"/>
    <cellStyle name="Normal 2 2 6 37" xfId="34423"/>
    <cellStyle name="Normal 2 2 6 37 2" xfId="34424"/>
    <cellStyle name="Normal 2 2 6 38" xfId="34425"/>
    <cellStyle name="Normal 2 2 6 39" xfId="34426"/>
    <cellStyle name="Normal 2 2 6 4" xfId="6158"/>
    <cellStyle name="Normal 2 2 6 4 10" xfId="34427"/>
    <cellStyle name="Normal 2 2 6 4 11" xfId="34428"/>
    <cellStyle name="Normal 2 2 6 4 2" xfId="6159"/>
    <cellStyle name="Normal 2 2 6 4 2 10" xfId="34429"/>
    <cellStyle name="Normal 2 2 6 4 2 2" xfId="6160"/>
    <cellStyle name="Normal 2 2 6 4 2 2 2" xfId="6161"/>
    <cellStyle name="Normal 2 2 6 4 2 2 2 2" xfId="6162"/>
    <cellStyle name="Normal 2 2 6 4 2 2 2 2 2" xfId="34430"/>
    <cellStyle name="Normal 2 2 6 4 2 2 2 3" xfId="6163"/>
    <cellStyle name="Normal 2 2 6 4 2 2 2 3 2" xfId="34431"/>
    <cellStyle name="Normal 2 2 6 4 2 2 2 4" xfId="34432"/>
    <cellStyle name="Normal 2 2 6 4 2 2 3" xfId="6164"/>
    <cellStyle name="Normal 2 2 6 4 2 2 3 2" xfId="34433"/>
    <cellStyle name="Normal 2 2 6 4 2 2 4" xfId="6165"/>
    <cellStyle name="Normal 2 2 6 4 2 2 4 2" xfId="34434"/>
    <cellStyle name="Normal 2 2 6 4 2 2 5" xfId="6166"/>
    <cellStyle name="Normal 2 2 6 4 2 2 5 2" xfId="34435"/>
    <cellStyle name="Normal 2 2 6 4 2 2 6" xfId="34436"/>
    <cellStyle name="Normal 2 2 6 4 2 2 6 2" xfId="34437"/>
    <cellStyle name="Normal 2 2 6 4 2 2 7" xfId="34438"/>
    <cellStyle name="Normal 2 2 6 4 2 3" xfId="6167"/>
    <cellStyle name="Normal 2 2 6 4 2 3 2" xfId="6168"/>
    <cellStyle name="Normal 2 2 6 4 2 3 2 2" xfId="34439"/>
    <cellStyle name="Normal 2 2 6 4 2 3 3" xfId="6169"/>
    <cellStyle name="Normal 2 2 6 4 2 3 3 2" xfId="34440"/>
    <cellStyle name="Normal 2 2 6 4 2 3 4" xfId="34441"/>
    <cellStyle name="Normal 2 2 6 4 2 4" xfId="6170"/>
    <cellStyle name="Normal 2 2 6 4 2 4 2" xfId="6171"/>
    <cellStyle name="Normal 2 2 6 4 2 4 2 2" xfId="34442"/>
    <cellStyle name="Normal 2 2 6 4 2 4 3" xfId="34443"/>
    <cellStyle name="Normal 2 2 6 4 2 5" xfId="6172"/>
    <cellStyle name="Normal 2 2 6 4 2 5 2" xfId="34444"/>
    <cellStyle name="Normal 2 2 6 4 2 6" xfId="6173"/>
    <cellStyle name="Normal 2 2 6 4 2 6 2" xfId="34445"/>
    <cellStyle name="Normal 2 2 6 4 2 7" xfId="34446"/>
    <cellStyle name="Normal 2 2 6 4 2 7 2" xfId="34447"/>
    <cellStyle name="Normal 2 2 6 4 2 8" xfId="34448"/>
    <cellStyle name="Normal 2 2 6 4 2 9" xfId="34449"/>
    <cellStyle name="Normal 2 2 6 4 3" xfId="6174"/>
    <cellStyle name="Normal 2 2 6 4 3 2" xfId="6175"/>
    <cellStyle name="Normal 2 2 6 4 3 2 2" xfId="6176"/>
    <cellStyle name="Normal 2 2 6 4 3 2 2 2" xfId="34450"/>
    <cellStyle name="Normal 2 2 6 4 3 2 3" xfId="6177"/>
    <cellStyle name="Normal 2 2 6 4 3 2 3 2" xfId="34451"/>
    <cellStyle name="Normal 2 2 6 4 3 2 4" xfId="34452"/>
    <cellStyle name="Normal 2 2 6 4 3 3" xfId="6178"/>
    <cellStyle name="Normal 2 2 6 4 3 3 2" xfId="34453"/>
    <cellStyle name="Normal 2 2 6 4 3 4" xfId="6179"/>
    <cellStyle name="Normal 2 2 6 4 3 4 2" xfId="34454"/>
    <cellStyle name="Normal 2 2 6 4 3 5" xfId="6180"/>
    <cellStyle name="Normal 2 2 6 4 3 5 2" xfId="34455"/>
    <cellStyle name="Normal 2 2 6 4 3 6" xfId="34456"/>
    <cellStyle name="Normal 2 2 6 4 3 6 2" xfId="34457"/>
    <cellStyle name="Normal 2 2 6 4 3 7" xfId="34458"/>
    <cellStyle name="Normal 2 2 6 4 4" xfId="6181"/>
    <cellStyle name="Normal 2 2 6 4 4 2" xfId="6182"/>
    <cellStyle name="Normal 2 2 6 4 4 2 2" xfId="34459"/>
    <cellStyle name="Normal 2 2 6 4 4 3" xfId="6183"/>
    <cellStyle name="Normal 2 2 6 4 4 3 2" xfId="34460"/>
    <cellStyle name="Normal 2 2 6 4 4 4" xfId="34461"/>
    <cellStyle name="Normal 2 2 6 4 5" xfId="6184"/>
    <cellStyle name="Normal 2 2 6 4 5 2" xfId="6185"/>
    <cellStyle name="Normal 2 2 6 4 5 2 2" xfId="34462"/>
    <cellStyle name="Normal 2 2 6 4 5 3" xfId="34463"/>
    <cellStyle name="Normal 2 2 6 4 6" xfId="6186"/>
    <cellStyle name="Normal 2 2 6 4 6 2" xfId="34464"/>
    <cellStyle name="Normal 2 2 6 4 7" xfId="6187"/>
    <cellStyle name="Normal 2 2 6 4 7 2" xfId="34465"/>
    <cellStyle name="Normal 2 2 6 4 8" xfId="34466"/>
    <cellStyle name="Normal 2 2 6 4 8 2" xfId="34467"/>
    <cellStyle name="Normal 2 2 6 4 9" xfId="34468"/>
    <cellStyle name="Normal 2 2 6 40" xfId="34469"/>
    <cellStyle name="Normal 2 2 6 5" xfId="6188"/>
    <cellStyle name="Normal 2 2 6 5 10" xfId="34470"/>
    <cellStyle name="Normal 2 2 6 5 11" xfId="34471"/>
    <cellStyle name="Normal 2 2 6 5 2" xfId="6189"/>
    <cellStyle name="Normal 2 2 6 5 2 10" xfId="34472"/>
    <cellStyle name="Normal 2 2 6 5 2 2" xfId="6190"/>
    <cellStyle name="Normal 2 2 6 5 2 2 2" xfId="6191"/>
    <cellStyle name="Normal 2 2 6 5 2 2 2 2" xfId="6192"/>
    <cellStyle name="Normal 2 2 6 5 2 2 2 2 2" xfId="34473"/>
    <cellStyle name="Normal 2 2 6 5 2 2 2 3" xfId="6193"/>
    <cellStyle name="Normal 2 2 6 5 2 2 2 3 2" xfId="34474"/>
    <cellStyle name="Normal 2 2 6 5 2 2 2 4" xfId="34475"/>
    <cellStyle name="Normal 2 2 6 5 2 2 3" xfId="6194"/>
    <cellStyle name="Normal 2 2 6 5 2 2 3 2" xfId="34476"/>
    <cellStyle name="Normal 2 2 6 5 2 2 4" xfId="6195"/>
    <cellStyle name="Normal 2 2 6 5 2 2 4 2" xfId="34477"/>
    <cellStyle name="Normal 2 2 6 5 2 2 5" xfId="6196"/>
    <cellStyle name="Normal 2 2 6 5 2 2 5 2" xfId="34478"/>
    <cellStyle name="Normal 2 2 6 5 2 2 6" xfId="34479"/>
    <cellStyle name="Normal 2 2 6 5 2 2 6 2" xfId="34480"/>
    <cellStyle name="Normal 2 2 6 5 2 2 7" xfId="34481"/>
    <cellStyle name="Normal 2 2 6 5 2 3" xfId="6197"/>
    <cellStyle name="Normal 2 2 6 5 2 3 2" xfId="6198"/>
    <cellStyle name="Normal 2 2 6 5 2 3 2 2" xfId="34482"/>
    <cellStyle name="Normal 2 2 6 5 2 3 3" xfId="6199"/>
    <cellStyle name="Normal 2 2 6 5 2 3 3 2" xfId="34483"/>
    <cellStyle name="Normal 2 2 6 5 2 3 4" xfId="34484"/>
    <cellStyle name="Normal 2 2 6 5 2 4" xfId="6200"/>
    <cellStyle name="Normal 2 2 6 5 2 4 2" xfId="6201"/>
    <cellStyle name="Normal 2 2 6 5 2 4 2 2" xfId="34485"/>
    <cellStyle name="Normal 2 2 6 5 2 4 3" xfId="34486"/>
    <cellStyle name="Normal 2 2 6 5 2 5" xfId="6202"/>
    <cellStyle name="Normal 2 2 6 5 2 5 2" xfId="34487"/>
    <cellStyle name="Normal 2 2 6 5 2 6" xfId="6203"/>
    <cellStyle name="Normal 2 2 6 5 2 6 2" xfId="34488"/>
    <cellStyle name="Normal 2 2 6 5 2 7" xfId="34489"/>
    <cellStyle name="Normal 2 2 6 5 2 7 2" xfId="34490"/>
    <cellStyle name="Normal 2 2 6 5 2 8" xfId="34491"/>
    <cellStyle name="Normal 2 2 6 5 2 9" xfId="34492"/>
    <cellStyle name="Normal 2 2 6 5 3" xfId="6204"/>
    <cellStyle name="Normal 2 2 6 5 3 2" xfId="6205"/>
    <cellStyle name="Normal 2 2 6 5 3 2 2" xfId="6206"/>
    <cellStyle name="Normal 2 2 6 5 3 2 2 2" xfId="34493"/>
    <cellStyle name="Normal 2 2 6 5 3 2 3" xfId="6207"/>
    <cellStyle name="Normal 2 2 6 5 3 2 3 2" xfId="34494"/>
    <cellStyle name="Normal 2 2 6 5 3 2 4" xfId="34495"/>
    <cellStyle name="Normal 2 2 6 5 3 3" xfId="6208"/>
    <cellStyle name="Normal 2 2 6 5 3 3 2" xfId="34496"/>
    <cellStyle name="Normal 2 2 6 5 3 4" xfId="6209"/>
    <cellStyle name="Normal 2 2 6 5 3 4 2" xfId="34497"/>
    <cellStyle name="Normal 2 2 6 5 3 5" xfId="6210"/>
    <cellStyle name="Normal 2 2 6 5 3 5 2" xfId="34498"/>
    <cellStyle name="Normal 2 2 6 5 3 6" xfId="34499"/>
    <cellStyle name="Normal 2 2 6 5 3 6 2" xfId="34500"/>
    <cellStyle name="Normal 2 2 6 5 3 7" xfId="34501"/>
    <cellStyle name="Normal 2 2 6 5 4" xfId="6211"/>
    <cellStyle name="Normal 2 2 6 5 4 2" xfId="6212"/>
    <cellStyle name="Normal 2 2 6 5 4 2 2" xfId="34502"/>
    <cellStyle name="Normal 2 2 6 5 4 3" xfId="6213"/>
    <cellStyle name="Normal 2 2 6 5 4 3 2" xfId="34503"/>
    <cellStyle name="Normal 2 2 6 5 4 4" xfId="34504"/>
    <cellStyle name="Normal 2 2 6 5 5" xfId="6214"/>
    <cellStyle name="Normal 2 2 6 5 5 2" xfId="6215"/>
    <cellStyle name="Normal 2 2 6 5 5 2 2" xfId="34505"/>
    <cellStyle name="Normal 2 2 6 5 5 3" xfId="34506"/>
    <cellStyle name="Normal 2 2 6 5 6" xfId="6216"/>
    <cellStyle name="Normal 2 2 6 5 6 2" xfId="34507"/>
    <cellStyle name="Normal 2 2 6 5 7" xfId="6217"/>
    <cellStyle name="Normal 2 2 6 5 7 2" xfId="34508"/>
    <cellStyle name="Normal 2 2 6 5 8" xfId="34509"/>
    <cellStyle name="Normal 2 2 6 5 8 2" xfId="34510"/>
    <cellStyle name="Normal 2 2 6 5 9" xfId="34511"/>
    <cellStyle name="Normal 2 2 6 6" xfId="6218"/>
    <cellStyle name="Normal 2 2 6 6 10" xfId="34512"/>
    <cellStyle name="Normal 2 2 6 6 11" xfId="34513"/>
    <cellStyle name="Normal 2 2 6 6 2" xfId="6219"/>
    <cellStyle name="Normal 2 2 6 6 2 10" xfId="34514"/>
    <cellStyle name="Normal 2 2 6 6 2 2" xfId="6220"/>
    <cellStyle name="Normal 2 2 6 6 2 2 2" xfId="6221"/>
    <cellStyle name="Normal 2 2 6 6 2 2 2 2" xfId="6222"/>
    <cellStyle name="Normal 2 2 6 6 2 2 2 2 2" xfId="34515"/>
    <cellStyle name="Normal 2 2 6 6 2 2 2 3" xfId="6223"/>
    <cellStyle name="Normal 2 2 6 6 2 2 2 3 2" xfId="34516"/>
    <cellStyle name="Normal 2 2 6 6 2 2 2 4" xfId="34517"/>
    <cellStyle name="Normal 2 2 6 6 2 2 3" xfId="6224"/>
    <cellStyle name="Normal 2 2 6 6 2 2 3 2" xfId="34518"/>
    <cellStyle name="Normal 2 2 6 6 2 2 4" xfId="6225"/>
    <cellStyle name="Normal 2 2 6 6 2 2 4 2" xfId="34519"/>
    <cellStyle name="Normal 2 2 6 6 2 2 5" xfId="6226"/>
    <cellStyle name="Normal 2 2 6 6 2 2 5 2" xfId="34520"/>
    <cellStyle name="Normal 2 2 6 6 2 2 6" xfId="34521"/>
    <cellStyle name="Normal 2 2 6 6 2 2 6 2" xfId="34522"/>
    <cellStyle name="Normal 2 2 6 6 2 2 7" xfId="34523"/>
    <cellStyle name="Normal 2 2 6 6 2 3" xfId="6227"/>
    <cellStyle name="Normal 2 2 6 6 2 3 2" xfId="6228"/>
    <cellStyle name="Normal 2 2 6 6 2 3 2 2" xfId="34524"/>
    <cellStyle name="Normal 2 2 6 6 2 3 3" xfId="6229"/>
    <cellStyle name="Normal 2 2 6 6 2 3 3 2" xfId="34525"/>
    <cellStyle name="Normal 2 2 6 6 2 3 4" xfId="34526"/>
    <cellStyle name="Normal 2 2 6 6 2 4" xfId="6230"/>
    <cellStyle name="Normal 2 2 6 6 2 4 2" xfId="6231"/>
    <cellStyle name="Normal 2 2 6 6 2 4 2 2" xfId="34527"/>
    <cellStyle name="Normal 2 2 6 6 2 4 3" xfId="34528"/>
    <cellStyle name="Normal 2 2 6 6 2 5" xfId="6232"/>
    <cellStyle name="Normal 2 2 6 6 2 5 2" xfId="34529"/>
    <cellStyle name="Normal 2 2 6 6 2 6" xfId="6233"/>
    <cellStyle name="Normal 2 2 6 6 2 6 2" xfId="34530"/>
    <cellStyle name="Normal 2 2 6 6 2 7" xfId="34531"/>
    <cellStyle name="Normal 2 2 6 6 2 7 2" xfId="34532"/>
    <cellStyle name="Normal 2 2 6 6 2 8" xfId="34533"/>
    <cellStyle name="Normal 2 2 6 6 2 9" xfId="34534"/>
    <cellStyle name="Normal 2 2 6 6 3" xfId="6234"/>
    <cellStyle name="Normal 2 2 6 6 3 2" xfId="6235"/>
    <cellStyle name="Normal 2 2 6 6 3 2 2" xfId="6236"/>
    <cellStyle name="Normal 2 2 6 6 3 2 2 2" xfId="34535"/>
    <cellStyle name="Normal 2 2 6 6 3 2 3" xfId="6237"/>
    <cellStyle name="Normal 2 2 6 6 3 2 3 2" xfId="34536"/>
    <cellStyle name="Normal 2 2 6 6 3 2 4" xfId="34537"/>
    <cellStyle name="Normal 2 2 6 6 3 3" xfId="6238"/>
    <cellStyle name="Normal 2 2 6 6 3 3 2" xfId="34538"/>
    <cellStyle name="Normal 2 2 6 6 3 4" xfId="6239"/>
    <cellStyle name="Normal 2 2 6 6 3 4 2" xfId="34539"/>
    <cellStyle name="Normal 2 2 6 6 3 5" xfId="6240"/>
    <cellStyle name="Normal 2 2 6 6 3 5 2" xfId="34540"/>
    <cellStyle name="Normal 2 2 6 6 3 6" xfId="34541"/>
    <cellStyle name="Normal 2 2 6 6 3 6 2" xfId="34542"/>
    <cellStyle name="Normal 2 2 6 6 3 7" xfId="34543"/>
    <cellStyle name="Normal 2 2 6 6 4" xfId="6241"/>
    <cellStyle name="Normal 2 2 6 6 4 2" xfId="6242"/>
    <cellStyle name="Normal 2 2 6 6 4 2 2" xfId="34544"/>
    <cellStyle name="Normal 2 2 6 6 4 3" xfId="6243"/>
    <cellStyle name="Normal 2 2 6 6 4 3 2" xfId="34545"/>
    <cellStyle name="Normal 2 2 6 6 4 4" xfId="34546"/>
    <cellStyle name="Normal 2 2 6 6 5" xfId="6244"/>
    <cellStyle name="Normal 2 2 6 6 5 2" xfId="6245"/>
    <cellStyle name="Normal 2 2 6 6 5 2 2" xfId="34547"/>
    <cellStyle name="Normal 2 2 6 6 5 3" xfId="34548"/>
    <cellStyle name="Normal 2 2 6 6 6" xfId="6246"/>
    <cellStyle name="Normal 2 2 6 6 6 2" xfId="34549"/>
    <cellStyle name="Normal 2 2 6 6 7" xfId="6247"/>
    <cellStyle name="Normal 2 2 6 6 7 2" xfId="34550"/>
    <cellStyle name="Normal 2 2 6 6 8" xfId="34551"/>
    <cellStyle name="Normal 2 2 6 6 8 2" xfId="34552"/>
    <cellStyle name="Normal 2 2 6 6 9" xfId="34553"/>
    <cellStyle name="Normal 2 2 6 7" xfId="6248"/>
    <cellStyle name="Normal 2 2 6 7 10" xfId="34554"/>
    <cellStyle name="Normal 2 2 6 7 11" xfId="34555"/>
    <cellStyle name="Normal 2 2 6 7 2" xfId="6249"/>
    <cellStyle name="Normal 2 2 6 7 2 10" xfId="34556"/>
    <cellStyle name="Normal 2 2 6 7 2 2" xfId="6250"/>
    <cellStyle name="Normal 2 2 6 7 2 2 2" xfId="6251"/>
    <cellStyle name="Normal 2 2 6 7 2 2 2 2" xfId="6252"/>
    <cellStyle name="Normal 2 2 6 7 2 2 2 2 2" xfId="34557"/>
    <cellStyle name="Normal 2 2 6 7 2 2 2 3" xfId="6253"/>
    <cellStyle name="Normal 2 2 6 7 2 2 2 3 2" xfId="34558"/>
    <cellStyle name="Normal 2 2 6 7 2 2 2 4" xfId="34559"/>
    <cellStyle name="Normal 2 2 6 7 2 2 3" xfId="6254"/>
    <cellStyle name="Normal 2 2 6 7 2 2 3 2" xfId="34560"/>
    <cellStyle name="Normal 2 2 6 7 2 2 4" xfId="6255"/>
    <cellStyle name="Normal 2 2 6 7 2 2 4 2" xfId="34561"/>
    <cellStyle name="Normal 2 2 6 7 2 2 5" xfId="6256"/>
    <cellStyle name="Normal 2 2 6 7 2 2 5 2" xfId="34562"/>
    <cellStyle name="Normal 2 2 6 7 2 2 6" xfId="34563"/>
    <cellStyle name="Normal 2 2 6 7 2 2 6 2" xfId="34564"/>
    <cellStyle name="Normal 2 2 6 7 2 2 7" xfId="34565"/>
    <cellStyle name="Normal 2 2 6 7 2 3" xfId="6257"/>
    <cellStyle name="Normal 2 2 6 7 2 3 2" xfId="6258"/>
    <cellStyle name="Normal 2 2 6 7 2 3 2 2" xfId="34566"/>
    <cellStyle name="Normal 2 2 6 7 2 3 3" xfId="6259"/>
    <cellStyle name="Normal 2 2 6 7 2 3 3 2" xfId="34567"/>
    <cellStyle name="Normal 2 2 6 7 2 3 4" xfId="34568"/>
    <cellStyle name="Normal 2 2 6 7 2 4" xfId="6260"/>
    <cellStyle name="Normal 2 2 6 7 2 4 2" xfId="6261"/>
    <cellStyle name="Normal 2 2 6 7 2 4 2 2" xfId="34569"/>
    <cellStyle name="Normal 2 2 6 7 2 4 3" xfId="34570"/>
    <cellStyle name="Normal 2 2 6 7 2 5" xfId="6262"/>
    <cellStyle name="Normal 2 2 6 7 2 5 2" xfId="34571"/>
    <cellStyle name="Normal 2 2 6 7 2 6" xfId="6263"/>
    <cellStyle name="Normal 2 2 6 7 2 6 2" xfId="34572"/>
    <cellStyle name="Normal 2 2 6 7 2 7" xfId="34573"/>
    <cellStyle name="Normal 2 2 6 7 2 7 2" xfId="34574"/>
    <cellStyle name="Normal 2 2 6 7 2 8" xfId="34575"/>
    <cellStyle name="Normal 2 2 6 7 2 9" xfId="34576"/>
    <cellStyle name="Normal 2 2 6 7 3" xfId="6264"/>
    <cellStyle name="Normal 2 2 6 7 3 2" xfId="6265"/>
    <cellStyle name="Normal 2 2 6 7 3 2 2" xfId="6266"/>
    <cellStyle name="Normal 2 2 6 7 3 2 2 2" xfId="34577"/>
    <cellStyle name="Normal 2 2 6 7 3 2 3" xfId="6267"/>
    <cellStyle name="Normal 2 2 6 7 3 2 3 2" xfId="34578"/>
    <cellStyle name="Normal 2 2 6 7 3 2 4" xfId="34579"/>
    <cellStyle name="Normal 2 2 6 7 3 3" xfId="6268"/>
    <cellStyle name="Normal 2 2 6 7 3 3 2" xfId="34580"/>
    <cellStyle name="Normal 2 2 6 7 3 4" xfId="6269"/>
    <cellStyle name="Normal 2 2 6 7 3 4 2" xfId="34581"/>
    <cellStyle name="Normal 2 2 6 7 3 5" xfId="6270"/>
    <cellStyle name="Normal 2 2 6 7 3 5 2" xfId="34582"/>
    <cellStyle name="Normal 2 2 6 7 3 6" xfId="34583"/>
    <cellStyle name="Normal 2 2 6 7 3 6 2" xfId="34584"/>
    <cellStyle name="Normal 2 2 6 7 3 7" xfId="34585"/>
    <cellStyle name="Normal 2 2 6 7 4" xfId="6271"/>
    <cellStyle name="Normal 2 2 6 7 4 2" xfId="6272"/>
    <cellStyle name="Normal 2 2 6 7 4 2 2" xfId="34586"/>
    <cellStyle name="Normal 2 2 6 7 4 3" xfId="6273"/>
    <cellStyle name="Normal 2 2 6 7 4 3 2" xfId="34587"/>
    <cellStyle name="Normal 2 2 6 7 4 4" xfId="34588"/>
    <cellStyle name="Normal 2 2 6 7 5" xfId="6274"/>
    <cellStyle name="Normal 2 2 6 7 5 2" xfId="6275"/>
    <cellStyle name="Normal 2 2 6 7 5 2 2" xfId="34589"/>
    <cellStyle name="Normal 2 2 6 7 5 3" xfId="34590"/>
    <cellStyle name="Normal 2 2 6 7 6" xfId="6276"/>
    <cellStyle name="Normal 2 2 6 7 6 2" xfId="34591"/>
    <cellStyle name="Normal 2 2 6 7 7" xfId="6277"/>
    <cellStyle name="Normal 2 2 6 7 7 2" xfId="34592"/>
    <cellStyle name="Normal 2 2 6 7 8" xfId="34593"/>
    <cellStyle name="Normal 2 2 6 7 8 2" xfId="34594"/>
    <cellStyle name="Normal 2 2 6 7 9" xfId="34595"/>
    <cellStyle name="Normal 2 2 6 8" xfId="6278"/>
    <cellStyle name="Normal 2 2 6 8 10" xfId="34596"/>
    <cellStyle name="Normal 2 2 6 8 11" xfId="34597"/>
    <cellStyle name="Normal 2 2 6 8 2" xfId="6279"/>
    <cellStyle name="Normal 2 2 6 8 2 10" xfId="34598"/>
    <cellStyle name="Normal 2 2 6 8 2 2" xfId="6280"/>
    <cellStyle name="Normal 2 2 6 8 2 2 2" xfId="6281"/>
    <cellStyle name="Normal 2 2 6 8 2 2 2 2" xfId="6282"/>
    <cellStyle name="Normal 2 2 6 8 2 2 2 2 2" xfId="34599"/>
    <cellStyle name="Normal 2 2 6 8 2 2 2 3" xfId="6283"/>
    <cellStyle name="Normal 2 2 6 8 2 2 2 3 2" xfId="34600"/>
    <cellStyle name="Normal 2 2 6 8 2 2 2 4" xfId="34601"/>
    <cellStyle name="Normal 2 2 6 8 2 2 3" xfId="6284"/>
    <cellStyle name="Normal 2 2 6 8 2 2 3 2" xfId="34602"/>
    <cellStyle name="Normal 2 2 6 8 2 2 4" xfId="6285"/>
    <cellStyle name="Normal 2 2 6 8 2 2 4 2" xfId="34603"/>
    <cellStyle name="Normal 2 2 6 8 2 2 5" xfId="6286"/>
    <cellStyle name="Normal 2 2 6 8 2 2 5 2" xfId="34604"/>
    <cellStyle name="Normal 2 2 6 8 2 2 6" xfId="34605"/>
    <cellStyle name="Normal 2 2 6 8 2 2 6 2" xfId="34606"/>
    <cellStyle name="Normal 2 2 6 8 2 2 7" xfId="34607"/>
    <cellStyle name="Normal 2 2 6 8 2 3" xfId="6287"/>
    <cellStyle name="Normal 2 2 6 8 2 3 2" xfId="6288"/>
    <cellStyle name="Normal 2 2 6 8 2 3 2 2" xfId="34608"/>
    <cellStyle name="Normal 2 2 6 8 2 3 3" xfId="6289"/>
    <cellStyle name="Normal 2 2 6 8 2 3 3 2" xfId="34609"/>
    <cellStyle name="Normal 2 2 6 8 2 3 4" xfId="34610"/>
    <cellStyle name="Normal 2 2 6 8 2 4" xfId="6290"/>
    <cellStyle name="Normal 2 2 6 8 2 4 2" xfId="6291"/>
    <cellStyle name="Normal 2 2 6 8 2 4 2 2" xfId="34611"/>
    <cellStyle name="Normal 2 2 6 8 2 4 3" xfId="34612"/>
    <cellStyle name="Normal 2 2 6 8 2 5" xfId="6292"/>
    <cellStyle name="Normal 2 2 6 8 2 5 2" xfId="34613"/>
    <cellStyle name="Normal 2 2 6 8 2 6" xfId="6293"/>
    <cellStyle name="Normal 2 2 6 8 2 6 2" xfId="34614"/>
    <cellStyle name="Normal 2 2 6 8 2 7" xfId="34615"/>
    <cellStyle name="Normal 2 2 6 8 2 7 2" xfId="34616"/>
    <cellStyle name="Normal 2 2 6 8 2 8" xfId="34617"/>
    <cellStyle name="Normal 2 2 6 8 2 9" xfId="34618"/>
    <cellStyle name="Normal 2 2 6 8 3" xfId="6294"/>
    <cellStyle name="Normal 2 2 6 8 3 2" xfId="6295"/>
    <cellStyle name="Normal 2 2 6 8 3 2 2" xfId="6296"/>
    <cellStyle name="Normal 2 2 6 8 3 2 2 2" xfId="34619"/>
    <cellStyle name="Normal 2 2 6 8 3 2 3" xfId="6297"/>
    <cellStyle name="Normal 2 2 6 8 3 2 3 2" xfId="34620"/>
    <cellStyle name="Normal 2 2 6 8 3 2 4" xfId="34621"/>
    <cellStyle name="Normal 2 2 6 8 3 3" xfId="6298"/>
    <cellStyle name="Normal 2 2 6 8 3 3 2" xfId="34622"/>
    <cellStyle name="Normal 2 2 6 8 3 4" xfId="6299"/>
    <cellStyle name="Normal 2 2 6 8 3 4 2" xfId="34623"/>
    <cellStyle name="Normal 2 2 6 8 3 5" xfId="6300"/>
    <cellStyle name="Normal 2 2 6 8 3 5 2" xfId="34624"/>
    <cellStyle name="Normal 2 2 6 8 3 6" xfId="34625"/>
    <cellStyle name="Normal 2 2 6 8 3 6 2" xfId="34626"/>
    <cellStyle name="Normal 2 2 6 8 3 7" xfId="34627"/>
    <cellStyle name="Normal 2 2 6 8 4" xfId="6301"/>
    <cellStyle name="Normal 2 2 6 8 4 2" xfId="6302"/>
    <cellStyle name="Normal 2 2 6 8 4 2 2" xfId="34628"/>
    <cellStyle name="Normal 2 2 6 8 4 3" xfId="6303"/>
    <cellStyle name="Normal 2 2 6 8 4 3 2" xfId="34629"/>
    <cellStyle name="Normal 2 2 6 8 4 4" xfId="34630"/>
    <cellStyle name="Normal 2 2 6 8 5" xfId="6304"/>
    <cellStyle name="Normal 2 2 6 8 5 2" xfId="6305"/>
    <cellStyle name="Normal 2 2 6 8 5 2 2" xfId="34631"/>
    <cellStyle name="Normal 2 2 6 8 5 3" xfId="34632"/>
    <cellStyle name="Normal 2 2 6 8 6" xfId="6306"/>
    <cellStyle name="Normal 2 2 6 8 6 2" xfId="34633"/>
    <cellStyle name="Normal 2 2 6 8 7" xfId="6307"/>
    <cellStyle name="Normal 2 2 6 8 7 2" xfId="34634"/>
    <cellStyle name="Normal 2 2 6 8 8" xfId="34635"/>
    <cellStyle name="Normal 2 2 6 8 8 2" xfId="34636"/>
    <cellStyle name="Normal 2 2 6 8 9" xfId="34637"/>
    <cellStyle name="Normal 2 2 6 9" xfId="6308"/>
    <cellStyle name="Normal 2 2 6 9 10" xfId="34638"/>
    <cellStyle name="Normal 2 2 6 9 11" xfId="34639"/>
    <cellStyle name="Normal 2 2 6 9 2" xfId="6309"/>
    <cellStyle name="Normal 2 2 6 9 2 10" xfId="34640"/>
    <cellStyle name="Normal 2 2 6 9 2 2" xfId="6310"/>
    <cellStyle name="Normal 2 2 6 9 2 2 2" xfId="6311"/>
    <cellStyle name="Normal 2 2 6 9 2 2 2 2" xfId="6312"/>
    <cellStyle name="Normal 2 2 6 9 2 2 2 2 2" xfId="34641"/>
    <cellStyle name="Normal 2 2 6 9 2 2 2 3" xfId="6313"/>
    <cellStyle name="Normal 2 2 6 9 2 2 2 3 2" xfId="34642"/>
    <cellStyle name="Normal 2 2 6 9 2 2 2 4" xfId="34643"/>
    <cellStyle name="Normal 2 2 6 9 2 2 3" xfId="6314"/>
    <cellStyle name="Normal 2 2 6 9 2 2 3 2" xfId="34644"/>
    <cellStyle name="Normal 2 2 6 9 2 2 4" xfId="6315"/>
    <cellStyle name="Normal 2 2 6 9 2 2 4 2" xfId="34645"/>
    <cellStyle name="Normal 2 2 6 9 2 2 5" xfId="6316"/>
    <cellStyle name="Normal 2 2 6 9 2 2 5 2" xfId="34646"/>
    <cellStyle name="Normal 2 2 6 9 2 2 6" xfId="34647"/>
    <cellStyle name="Normal 2 2 6 9 2 2 6 2" xfId="34648"/>
    <cellStyle name="Normal 2 2 6 9 2 2 7" xfId="34649"/>
    <cellStyle name="Normal 2 2 6 9 2 3" xfId="6317"/>
    <cellStyle name="Normal 2 2 6 9 2 3 2" xfId="6318"/>
    <cellStyle name="Normal 2 2 6 9 2 3 2 2" xfId="34650"/>
    <cellStyle name="Normal 2 2 6 9 2 3 3" xfId="6319"/>
    <cellStyle name="Normal 2 2 6 9 2 3 3 2" xfId="34651"/>
    <cellStyle name="Normal 2 2 6 9 2 3 4" xfId="34652"/>
    <cellStyle name="Normal 2 2 6 9 2 4" xfId="6320"/>
    <cellStyle name="Normal 2 2 6 9 2 4 2" xfId="6321"/>
    <cellStyle name="Normal 2 2 6 9 2 4 2 2" xfId="34653"/>
    <cellStyle name="Normal 2 2 6 9 2 4 3" xfId="34654"/>
    <cellStyle name="Normal 2 2 6 9 2 5" xfId="6322"/>
    <cellStyle name="Normal 2 2 6 9 2 5 2" xfId="34655"/>
    <cellStyle name="Normal 2 2 6 9 2 6" xfId="6323"/>
    <cellStyle name="Normal 2 2 6 9 2 6 2" xfId="34656"/>
    <cellStyle name="Normal 2 2 6 9 2 7" xfId="34657"/>
    <cellStyle name="Normal 2 2 6 9 2 7 2" xfId="34658"/>
    <cellStyle name="Normal 2 2 6 9 2 8" xfId="34659"/>
    <cellStyle name="Normal 2 2 6 9 2 9" xfId="34660"/>
    <cellStyle name="Normal 2 2 6 9 3" xfId="6324"/>
    <cellStyle name="Normal 2 2 6 9 3 2" xfId="6325"/>
    <cellStyle name="Normal 2 2 6 9 3 2 2" xfId="6326"/>
    <cellStyle name="Normal 2 2 6 9 3 2 2 2" xfId="34661"/>
    <cellStyle name="Normal 2 2 6 9 3 2 3" xfId="6327"/>
    <cellStyle name="Normal 2 2 6 9 3 2 3 2" xfId="34662"/>
    <cellStyle name="Normal 2 2 6 9 3 2 4" xfId="34663"/>
    <cellStyle name="Normal 2 2 6 9 3 3" xfId="6328"/>
    <cellStyle name="Normal 2 2 6 9 3 3 2" xfId="34664"/>
    <cellStyle name="Normal 2 2 6 9 3 4" xfId="6329"/>
    <cellStyle name="Normal 2 2 6 9 3 4 2" xfId="34665"/>
    <cellStyle name="Normal 2 2 6 9 3 5" xfId="6330"/>
    <cellStyle name="Normal 2 2 6 9 3 5 2" xfId="34666"/>
    <cellStyle name="Normal 2 2 6 9 3 6" xfId="34667"/>
    <cellStyle name="Normal 2 2 6 9 3 6 2" xfId="34668"/>
    <cellStyle name="Normal 2 2 6 9 3 7" xfId="34669"/>
    <cellStyle name="Normal 2 2 6 9 4" xfId="6331"/>
    <cellStyle name="Normal 2 2 6 9 4 2" xfId="6332"/>
    <cellStyle name="Normal 2 2 6 9 4 2 2" xfId="34670"/>
    <cellStyle name="Normal 2 2 6 9 4 3" xfId="6333"/>
    <cellStyle name="Normal 2 2 6 9 4 3 2" xfId="34671"/>
    <cellStyle name="Normal 2 2 6 9 4 4" xfId="34672"/>
    <cellStyle name="Normal 2 2 6 9 5" xfId="6334"/>
    <cellStyle name="Normal 2 2 6 9 5 2" xfId="6335"/>
    <cellStyle name="Normal 2 2 6 9 5 2 2" xfId="34673"/>
    <cellStyle name="Normal 2 2 6 9 5 3" xfId="34674"/>
    <cellStyle name="Normal 2 2 6 9 6" xfId="6336"/>
    <cellStyle name="Normal 2 2 6 9 6 2" xfId="34675"/>
    <cellStyle name="Normal 2 2 6 9 7" xfId="6337"/>
    <cellStyle name="Normal 2 2 6 9 7 2" xfId="34676"/>
    <cellStyle name="Normal 2 2 6 9 8" xfId="34677"/>
    <cellStyle name="Normal 2 2 6 9 8 2" xfId="34678"/>
    <cellStyle name="Normal 2 2 6 9 9" xfId="34679"/>
    <cellStyle name="Normal 2 2 7" xfId="6338"/>
    <cellStyle name="Normal 2 2 7 10" xfId="6339"/>
    <cellStyle name="Normal 2 2 7 10 10" xfId="34680"/>
    <cellStyle name="Normal 2 2 7 10 11" xfId="34681"/>
    <cellStyle name="Normal 2 2 7 10 2" xfId="6340"/>
    <cellStyle name="Normal 2 2 7 10 2 10" xfId="34682"/>
    <cellStyle name="Normal 2 2 7 10 2 2" xfId="6341"/>
    <cellStyle name="Normal 2 2 7 10 2 2 2" xfId="6342"/>
    <cellStyle name="Normal 2 2 7 10 2 2 2 2" xfId="6343"/>
    <cellStyle name="Normal 2 2 7 10 2 2 2 2 2" xfId="34683"/>
    <cellStyle name="Normal 2 2 7 10 2 2 2 3" xfId="6344"/>
    <cellStyle name="Normal 2 2 7 10 2 2 2 3 2" xfId="34684"/>
    <cellStyle name="Normal 2 2 7 10 2 2 2 4" xfId="34685"/>
    <cellStyle name="Normal 2 2 7 10 2 2 3" xfId="6345"/>
    <cellStyle name="Normal 2 2 7 10 2 2 3 2" xfId="34686"/>
    <cellStyle name="Normal 2 2 7 10 2 2 4" xfId="6346"/>
    <cellStyle name="Normal 2 2 7 10 2 2 4 2" xfId="34687"/>
    <cellStyle name="Normal 2 2 7 10 2 2 5" xfId="6347"/>
    <cellStyle name="Normal 2 2 7 10 2 2 5 2" xfId="34688"/>
    <cellStyle name="Normal 2 2 7 10 2 2 6" xfId="34689"/>
    <cellStyle name="Normal 2 2 7 10 2 2 6 2" xfId="34690"/>
    <cellStyle name="Normal 2 2 7 10 2 2 7" xfId="34691"/>
    <cellStyle name="Normal 2 2 7 10 2 3" xfId="6348"/>
    <cellStyle name="Normal 2 2 7 10 2 3 2" xfId="6349"/>
    <cellStyle name="Normal 2 2 7 10 2 3 2 2" xfId="34692"/>
    <cellStyle name="Normal 2 2 7 10 2 3 3" xfId="6350"/>
    <cellStyle name="Normal 2 2 7 10 2 3 3 2" xfId="34693"/>
    <cellStyle name="Normal 2 2 7 10 2 3 4" xfId="34694"/>
    <cellStyle name="Normal 2 2 7 10 2 4" xfId="6351"/>
    <cellStyle name="Normal 2 2 7 10 2 4 2" xfId="6352"/>
    <cellStyle name="Normal 2 2 7 10 2 4 2 2" xfId="34695"/>
    <cellStyle name="Normal 2 2 7 10 2 4 3" xfId="34696"/>
    <cellStyle name="Normal 2 2 7 10 2 5" xfId="6353"/>
    <cellStyle name="Normal 2 2 7 10 2 5 2" xfId="34697"/>
    <cellStyle name="Normal 2 2 7 10 2 6" xfId="6354"/>
    <cellStyle name="Normal 2 2 7 10 2 6 2" xfId="34698"/>
    <cellStyle name="Normal 2 2 7 10 2 7" xfId="34699"/>
    <cellStyle name="Normal 2 2 7 10 2 7 2" xfId="34700"/>
    <cellStyle name="Normal 2 2 7 10 2 8" xfId="34701"/>
    <cellStyle name="Normal 2 2 7 10 2 9" xfId="34702"/>
    <cellStyle name="Normal 2 2 7 10 3" xfId="6355"/>
    <cellStyle name="Normal 2 2 7 10 3 2" xfId="6356"/>
    <cellStyle name="Normal 2 2 7 10 3 2 2" xfId="6357"/>
    <cellStyle name="Normal 2 2 7 10 3 2 2 2" xfId="34703"/>
    <cellStyle name="Normal 2 2 7 10 3 2 3" xfId="6358"/>
    <cellStyle name="Normal 2 2 7 10 3 2 3 2" xfId="34704"/>
    <cellStyle name="Normal 2 2 7 10 3 2 4" xfId="34705"/>
    <cellStyle name="Normal 2 2 7 10 3 3" xfId="6359"/>
    <cellStyle name="Normal 2 2 7 10 3 3 2" xfId="34706"/>
    <cellStyle name="Normal 2 2 7 10 3 4" xfId="6360"/>
    <cellStyle name="Normal 2 2 7 10 3 4 2" xfId="34707"/>
    <cellStyle name="Normal 2 2 7 10 3 5" xfId="6361"/>
    <cellStyle name="Normal 2 2 7 10 3 5 2" xfId="34708"/>
    <cellStyle name="Normal 2 2 7 10 3 6" xfId="34709"/>
    <cellStyle name="Normal 2 2 7 10 3 6 2" xfId="34710"/>
    <cellStyle name="Normal 2 2 7 10 3 7" xfId="34711"/>
    <cellStyle name="Normal 2 2 7 10 4" xfId="6362"/>
    <cellStyle name="Normal 2 2 7 10 4 2" xfId="6363"/>
    <cellStyle name="Normal 2 2 7 10 4 2 2" xfId="34712"/>
    <cellStyle name="Normal 2 2 7 10 4 3" xfId="6364"/>
    <cellStyle name="Normal 2 2 7 10 4 3 2" xfId="34713"/>
    <cellStyle name="Normal 2 2 7 10 4 4" xfId="34714"/>
    <cellStyle name="Normal 2 2 7 10 5" xfId="6365"/>
    <cellStyle name="Normal 2 2 7 10 5 2" xfId="6366"/>
    <cellStyle name="Normal 2 2 7 10 5 2 2" xfId="34715"/>
    <cellStyle name="Normal 2 2 7 10 5 3" xfId="34716"/>
    <cellStyle name="Normal 2 2 7 10 6" xfId="6367"/>
    <cellStyle name="Normal 2 2 7 10 6 2" xfId="34717"/>
    <cellStyle name="Normal 2 2 7 10 7" xfId="6368"/>
    <cellStyle name="Normal 2 2 7 10 7 2" xfId="34718"/>
    <cellStyle name="Normal 2 2 7 10 8" xfId="34719"/>
    <cellStyle name="Normal 2 2 7 10 8 2" xfId="34720"/>
    <cellStyle name="Normal 2 2 7 10 9" xfId="34721"/>
    <cellStyle name="Normal 2 2 7 11" xfId="6369"/>
    <cellStyle name="Normal 2 2 7 11 10" xfId="34722"/>
    <cellStyle name="Normal 2 2 7 11 11" xfId="34723"/>
    <cellStyle name="Normal 2 2 7 11 2" xfId="6370"/>
    <cellStyle name="Normal 2 2 7 11 2 10" xfId="34724"/>
    <cellStyle name="Normal 2 2 7 11 2 2" xfId="6371"/>
    <cellStyle name="Normal 2 2 7 11 2 2 2" xfId="6372"/>
    <cellStyle name="Normal 2 2 7 11 2 2 2 2" xfId="6373"/>
    <cellStyle name="Normal 2 2 7 11 2 2 2 2 2" xfId="34725"/>
    <cellStyle name="Normal 2 2 7 11 2 2 2 3" xfId="6374"/>
    <cellStyle name="Normal 2 2 7 11 2 2 2 3 2" xfId="34726"/>
    <cellStyle name="Normal 2 2 7 11 2 2 2 4" xfId="34727"/>
    <cellStyle name="Normal 2 2 7 11 2 2 3" xfId="6375"/>
    <cellStyle name="Normal 2 2 7 11 2 2 3 2" xfId="34728"/>
    <cellStyle name="Normal 2 2 7 11 2 2 4" xfId="6376"/>
    <cellStyle name="Normal 2 2 7 11 2 2 4 2" xfId="34729"/>
    <cellStyle name="Normal 2 2 7 11 2 2 5" xfId="6377"/>
    <cellStyle name="Normal 2 2 7 11 2 2 5 2" xfId="34730"/>
    <cellStyle name="Normal 2 2 7 11 2 2 6" xfId="34731"/>
    <cellStyle name="Normal 2 2 7 11 2 2 6 2" xfId="34732"/>
    <cellStyle name="Normal 2 2 7 11 2 2 7" xfId="34733"/>
    <cellStyle name="Normal 2 2 7 11 2 3" xfId="6378"/>
    <cellStyle name="Normal 2 2 7 11 2 3 2" xfId="6379"/>
    <cellStyle name="Normal 2 2 7 11 2 3 2 2" xfId="34734"/>
    <cellStyle name="Normal 2 2 7 11 2 3 3" xfId="6380"/>
    <cellStyle name="Normal 2 2 7 11 2 3 3 2" xfId="34735"/>
    <cellStyle name="Normal 2 2 7 11 2 3 4" xfId="34736"/>
    <cellStyle name="Normal 2 2 7 11 2 4" xfId="6381"/>
    <cellStyle name="Normal 2 2 7 11 2 4 2" xfId="6382"/>
    <cellStyle name="Normal 2 2 7 11 2 4 2 2" xfId="34737"/>
    <cellStyle name="Normal 2 2 7 11 2 4 3" xfId="34738"/>
    <cellStyle name="Normal 2 2 7 11 2 5" xfId="6383"/>
    <cellStyle name="Normal 2 2 7 11 2 5 2" xfId="34739"/>
    <cellStyle name="Normal 2 2 7 11 2 6" xfId="6384"/>
    <cellStyle name="Normal 2 2 7 11 2 6 2" xfId="34740"/>
    <cellStyle name="Normal 2 2 7 11 2 7" xfId="34741"/>
    <cellStyle name="Normal 2 2 7 11 2 7 2" xfId="34742"/>
    <cellStyle name="Normal 2 2 7 11 2 8" xfId="34743"/>
    <cellStyle name="Normal 2 2 7 11 2 9" xfId="34744"/>
    <cellStyle name="Normal 2 2 7 11 3" xfId="6385"/>
    <cellStyle name="Normal 2 2 7 11 3 2" xfId="6386"/>
    <cellStyle name="Normal 2 2 7 11 3 2 2" xfId="6387"/>
    <cellStyle name="Normal 2 2 7 11 3 2 2 2" xfId="34745"/>
    <cellStyle name="Normal 2 2 7 11 3 2 3" xfId="6388"/>
    <cellStyle name="Normal 2 2 7 11 3 2 3 2" xfId="34746"/>
    <cellStyle name="Normal 2 2 7 11 3 2 4" xfId="34747"/>
    <cellStyle name="Normal 2 2 7 11 3 3" xfId="6389"/>
    <cellStyle name="Normal 2 2 7 11 3 3 2" xfId="34748"/>
    <cellStyle name="Normal 2 2 7 11 3 4" xfId="6390"/>
    <cellStyle name="Normal 2 2 7 11 3 4 2" xfId="34749"/>
    <cellStyle name="Normal 2 2 7 11 3 5" xfId="6391"/>
    <cellStyle name="Normal 2 2 7 11 3 5 2" xfId="34750"/>
    <cellStyle name="Normal 2 2 7 11 3 6" xfId="34751"/>
    <cellStyle name="Normal 2 2 7 11 3 6 2" xfId="34752"/>
    <cellStyle name="Normal 2 2 7 11 3 7" xfId="34753"/>
    <cellStyle name="Normal 2 2 7 11 4" xfId="6392"/>
    <cellStyle name="Normal 2 2 7 11 4 2" xfId="6393"/>
    <cellStyle name="Normal 2 2 7 11 4 2 2" xfId="34754"/>
    <cellStyle name="Normal 2 2 7 11 4 3" xfId="6394"/>
    <cellStyle name="Normal 2 2 7 11 4 3 2" xfId="34755"/>
    <cellStyle name="Normal 2 2 7 11 4 4" xfId="34756"/>
    <cellStyle name="Normal 2 2 7 11 5" xfId="6395"/>
    <cellStyle name="Normal 2 2 7 11 5 2" xfId="6396"/>
    <cellStyle name="Normal 2 2 7 11 5 2 2" xfId="34757"/>
    <cellStyle name="Normal 2 2 7 11 5 3" xfId="34758"/>
    <cellStyle name="Normal 2 2 7 11 6" xfId="6397"/>
    <cellStyle name="Normal 2 2 7 11 6 2" xfId="34759"/>
    <cellStyle name="Normal 2 2 7 11 7" xfId="6398"/>
    <cellStyle name="Normal 2 2 7 11 7 2" xfId="34760"/>
    <cellStyle name="Normal 2 2 7 11 8" xfId="34761"/>
    <cellStyle name="Normal 2 2 7 11 8 2" xfId="34762"/>
    <cellStyle name="Normal 2 2 7 11 9" xfId="34763"/>
    <cellStyle name="Normal 2 2 7 12" xfId="6399"/>
    <cellStyle name="Normal 2 2 7 12 10" xfId="34764"/>
    <cellStyle name="Normal 2 2 7 12 11" xfId="34765"/>
    <cellStyle name="Normal 2 2 7 12 2" xfId="6400"/>
    <cellStyle name="Normal 2 2 7 12 2 10" xfId="34766"/>
    <cellStyle name="Normal 2 2 7 12 2 2" xfId="6401"/>
    <cellStyle name="Normal 2 2 7 12 2 2 2" xfId="6402"/>
    <cellStyle name="Normal 2 2 7 12 2 2 2 2" xfId="6403"/>
    <cellStyle name="Normal 2 2 7 12 2 2 2 2 2" xfId="34767"/>
    <cellStyle name="Normal 2 2 7 12 2 2 2 3" xfId="6404"/>
    <cellStyle name="Normal 2 2 7 12 2 2 2 3 2" xfId="34768"/>
    <cellStyle name="Normal 2 2 7 12 2 2 2 4" xfId="34769"/>
    <cellStyle name="Normal 2 2 7 12 2 2 3" xfId="6405"/>
    <cellStyle name="Normal 2 2 7 12 2 2 3 2" xfId="34770"/>
    <cellStyle name="Normal 2 2 7 12 2 2 4" xfId="6406"/>
    <cellStyle name="Normal 2 2 7 12 2 2 4 2" xfId="34771"/>
    <cellStyle name="Normal 2 2 7 12 2 2 5" xfId="6407"/>
    <cellStyle name="Normal 2 2 7 12 2 2 5 2" xfId="34772"/>
    <cellStyle name="Normal 2 2 7 12 2 2 6" xfId="34773"/>
    <cellStyle name="Normal 2 2 7 12 2 2 6 2" xfId="34774"/>
    <cellStyle name="Normal 2 2 7 12 2 2 7" xfId="34775"/>
    <cellStyle name="Normal 2 2 7 12 2 3" xfId="6408"/>
    <cellStyle name="Normal 2 2 7 12 2 3 2" xfId="6409"/>
    <cellStyle name="Normal 2 2 7 12 2 3 2 2" xfId="34776"/>
    <cellStyle name="Normal 2 2 7 12 2 3 3" xfId="6410"/>
    <cellStyle name="Normal 2 2 7 12 2 3 3 2" xfId="34777"/>
    <cellStyle name="Normal 2 2 7 12 2 3 4" xfId="34778"/>
    <cellStyle name="Normal 2 2 7 12 2 4" xfId="6411"/>
    <cellStyle name="Normal 2 2 7 12 2 4 2" xfId="6412"/>
    <cellStyle name="Normal 2 2 7 12 2 4 2 2" xfId="34779"/>
    <cellStyle name="Normal 2 2 7 12 2 4 3" xfId="34780"/>
    <cellStyle name="Normal 2 2 7 12 2 5" xfId="6413"/>
    <cellStyle name="Normal 2 2 7 12 2 5 2" xfId="34781"/>
    <cellStyle name="Normal 2 2 7 12 2 6" xfId="6414"/>
    <cellStyle name="Normal 2 2 7 12 2 6 2" xfId="34782"/>
    <cellStyle name="Normal 2 2 7 12 2 7" xfId="34783"/>
    <cellStyle name="Normal 2 2 7 12 2 7 2" xfId="34784"/>
    <cellStyle name="Normal 2 2 7 12 2 8" xfId="34785"/>
    <cellStyle name="Normal 2 2 7 12 2 9" xfId="34786"/>
    <cellStyle name="Normal 2 2 7 12 3" xfId="6415"/>
    <cellStyle name="Normal 2 2 7 12 3 2" xfId="6416"/>
    <cellStyle name="Normal 2 2 7 12 3 2 2" xfId="6417"/>
    <cellStyle name="Normal 2 2 7 12 3 2 2 2" xfId="34787"/>
    <cellStyle name="Normal 2 2 7 12 3 2 3" xfId="6418"/>
    <cellStyle name="Normal 2 2 7 12 3 2 3 2" xfId="34788"/>
    <cellStyle name="Normal 2 2 7 12 3 2 4" xfId="34789"/>
    <cellStyle name="Normal 2 2 7 12 3 3" xfId="6419"/>
    <cellStyle name="Normal 2 2 7 12 3 3 2" xfId="34790"/>
    <cellStyle name="Normal 2 2 7 12 3 4" xfId="6420"/>
    <cellStyle name="Normal 2 2 7 12 3 4 2" xfId="34791"/>
    <cellStyle name="Normal 2 2 7 12 3 5" xfId="6421"/>
    <cellStyle name="Normal 2 2 7 12 3 5 2" xfId="34792"/>
    <cellStyle name="Normal 2 2 7 12 3 6" xfId="34793"/>
    <cellStyle name="Normal 2 2 7 12 3 6 2" xfId="34794"/>
    <cellStyle name="Normal 2 2 7 12 3 7" xfId="34795"/>
    <cellStyle name="Normal 2 2 7 12 4" xfId="6422"/>
    <cellStyle name="Normal 2 2 7 12 4 2" xfId="6423"/>
    <cellStyle name="Normal 2 2 7 12 4 2 2" xfId="34796"/>
    <cellStyle name="Normal 2 2 7 12 4 3" xfId="6424"/>
    <cellStyle name="Normal 2 2 7 12 4 3 2" xfId="34797"/>
    <cellStyle name="Normal 2 2 7 12 4 4" xfId="34798"/>
    <cellStyle name="Normal 2 2 7 12 5" xfId="6425"/>
    <cellStyle name="Normal 2 2 7 12 5 2" xfId="6426"/>
    <cellStyle name="Normal 2 2 7 12 5 2 2" xfId="34799"/>
    <cellStyle name="Normal 2 2 7 12 5 3" xfId="34800"/>
    <cellStyle name="Normal 2 2 7 12 6" xfId="6427"/>
    <cellStyle name="Normal 2 2 7 12 6 2" xfId="34801"/>
    <cellStyle name="Normal 2 2 7 12 7" xfId="6428"/>
    <cellStyle name="Normal 2 2 7 12 7 2" xfId="34802"/>
    <cellStyle name="Normal 2 2 7 12 8" xfId="34803"/>
    <cellStyle name="Normal 2 2 7 12 8 2" xfId="34804"/>
    <cellStyle name="Normal 2 2 7 12 9" xfId="34805"/>
    <cellStyle name="Normal 2 2 7 13" xfId="6429"/>
    <cellStyle name="Normal 2 2 7 13 10" xfId="34806"/>
    <cellStyle name="Normal 2 2 7 13 11" xfId="34807"/>
    <cellStyle name="Normal 2 2 7 13 2" xfId="6430"/>
    <cellStyle name="Normal 2 2 7 13 2 10" xfId="34808"/>
    <cellStyle name="Normal 2 2 7 13 2 2" xfId="6431"/>
    <cellStyle name="Normal 2 2 7 13 2 2 2" xfId="6432"/>
    <cellStyle name="Normal 2 2 7 13 2 2 2 2" xfId="6433"/>
    <cellStyle name="Normal 2 2 7 13 2 2 2 2 2" xfId="34809"/>
    <cellStyle name="Normal 2 2 7 13 2 2 2 3" xfId="6434"/>
    <cellStyle name="Normal 2 2 7 13 2 2 2 3 2" xfId="34810"/>
    <cellStyle name="Normal 2 2 7 13 2 2 2 4" xfId="34811"/>
    <cellStyle name="Normal 2 2 7 13 2 2 3" xfId="6435"/>
    <cellStyle name="Normal 2 2 7 13 2 2 3 2" xfId="34812"/>
    <cellStyle name="Normal 2 2 7 13 2 2 4" xfId="6436"/>
    <cellStyle name="Normal 2 2 7 13 2 2 4 2" xfId="34813"/>
    <cellStyle name="Normal 2 2 7 13 2 2 5" xfId="6437"/>
    <cellStyle name="Normal 2 2 7 13 2 2 5 2" xfId="34814"/>
    <cellStyle name="Normal 2 2 7 13 2 2 6" xfId="34815"/>
    <cellStyle name="Normal 2 2 7 13 2 2 6 2" xfId="34816"/>
    <cellStyle name="Normal 2 2 7 13 2 2 7" xfId="34817"/>
    <cellStyle name="Normal 2 2 7 13 2 3" xfId="6438"/>
    <cellStyle name="Normal 2 2 7 13 2 3 2" xfId="6439"/>
    <cellStyle name="Normal 2 2 7 13 2 3 2 2" xfId="34818"/>
    <cellStyle name="Normal 2 2 7 13 2 3 3" xfId="6440"/>
    <cellStyle name="Normal 2 2 7 13 2 3 3 2" xfId="34819"/>
    <cellStyle name="Normal 2 2 7 13 2 3 4" xfId="34820"/>
    <cellStyle name="Normal 2 2 7 13 2 4" xfId="6441"/>
    <cellStyle name="Normal 2 2 7 13 2 4 2" xfId="6442"/>
    <cellStyle name="Normal 2 2 7 13 2 4 2 2" xfId="34821"/>
    <cellStyle name="Normal 2 2 7 13 2 4 3" xfId="34822"/>
    <cellStyle name="Normal 2 2 7 13 2 5" xfId="6443"/>
    <cellStyle name="Normal 2 2 7 13 2 5 2" xfId="34823"/>
    <cellStyle name="Normal 2 2 7 13 2 6" xfId="6444"/>
    <cellStyle name="Normal 2 2 7 13 2 6 2" xfId="34824"/>
    <cellStyle name="Normal 2 2 7 13 2 7" xfId="34825"/>
    <cellStyle name="Normal 2 2 7 13 2 7 2" xfId="34826"/>
    <cellStyle name="Normal 2 2 7 13 2 8" xfId="34827"/>
    <cellStyle name="Normal 2 2 7 13 2 9" xfId="34828"/>
    <cellStyle name="Normal 2 2 7 13 3" xfId="6445"/>
    <cellStyle name="Normal 2 2 7 13 3 2" xfId="6446"/>
    <cellStyle name="Normal 2 2 7 13 3 2 2" xfId="6447"/>
    <cellStyle name="Normal 2 2 7 13 3 2 2 2" xfId="34829"/>
    <cellStyle name="Normal 2 2 7 13 3 2 3" xfId="6448"/>
    <cellStyle name="Normal 2 2 7 13 3 2 3 2" xfId="34830"/>
    <cellStyle name="Normal 2 2 7 13 3 2 4" xfId="34831"/>
    <cellStyle name="Normal 2 2 7 13 3 3" xfId="6449"/>
    <cellStyle name="Normal 2 2 7 13 3 3 2" xfId="34832"/>
    <cellStyle name="Normal 2 2 7 13 3 4" xfId="6450"/>
    <cellStyle name="Normal 2 2 7 13 3 4 2" xfId="34833"/>
    <cellStyle name="Normal 2 2 7 13 3 5" xfId="6451"/>
    <cellStyle name="Normal 2 2 7 13 3 5 2" xfId="34834"/>
    <cellStyle name="Normal 2 2 7 13 3 6" xfId="34835"/>
    <cellStyle name="Normal 2 2 7 13 3 6 2" xfId="34836"/>
    <cellStyle name="Normal 2 2 7 13 3 7" xfId="34837"/>
    <cellStyle name="Normal 2 2 7 13 4" xfId="6452"/>
    <cellStyle name="Normal 2 2 7 13 4 2" xfId="6453"/>
    <cellStyle name="Normal 2 2 7 13 4 2 2" xfId="34838"/>
    <cellStyle name="Normal 2 2 7 13 4 3" xfId="6454"/>
    <cellStyle name="Normal 2 2 7 13 4 3 2" xfId="34839"/>
    <cellStyle name="Normal 2 2 7 13 4 4" xfId="34840"/>
    <cellStyle name="Normal 2 2 7 13 5" xfId="6455"/>
    <cellStyle name="Normal 2 2 7 13 5 2" xfId="6456"/>
    <cellStyle name="Normal 2 2 7 13 5 2 2" xfId="34841"/>
    <cellStyle name="Normal 2 2 7 13 5 3" xfId="34842"/>
    <cellStyle name="Normal 2 2 7 13 6" xfId="6457"/>
    <cellStyle name="Normal 2 2 7 13 6 2" xfId="34843"/>
    <cellStyle name="Normal 2 2 7 13 7" xfId="6458"/>
    <cellStyle name="Normal 2 2 7 13 7 2" xfId="34844"/>
    <cellStyle name="Normal 2 2 7 13 8" xfId="34845"/>
    <cellStyle name="Normal 2 2 7 13 8 2" xfId="34846"/>
    <cellStyle name="Normal 2 2 7 13 9" xfId="34847"/>
    <cellStyle name="Normal 2 2 7 14" xfId="6459"/>
    <cellStyle name="Normal 2 2 7 14 10" xfId="34848"/>
    <cellStyle name="Normal 2 2 7 14 11" xfId="34849"/>
    <cellStyle name="Normal 2 2 7 14 2" xfId="6460"/>
    <cellStyle name="Normal 2 2 7 14 2 10" xfId="34850"/>
    <cellStyle name="Normal 2 2 7 14 2 2" xfId="6461"/>
    <cellStyle name="Normal 2 2 7 14 2 2 2" xfId="6462"/>
    <cellStyle name="Normal 2 2 7 14 2 2 2 2" xfId="6463"/>
    <cellStyle name="Normal 2 2 7 14 2 2 2 2 2" xfId="34851"/>
    <cellStyle name="Normal 2 2 7 14 2 2 2 3" xfId="6464"/>
    <cellStyle name="Normal 2 2 7 14 2 2 2 3 2" xfId="34852"/>
    <cellStyle name="Normal 2 2 7 14 2 2 2 4" xfId="34853"/>
    <cellStyle name="Normal 2 2 7 14 2 2 3" xfId="6465"/>
    <cellStyle name="Normal 2 2 7 14 2 2 3 2" xfId="34854"/>
    <cellStyle name="Normal 2 2 7 14 2 2 4" xfId="6466"/>
    <cellStyle name="Normal 2 2 7 14 2 2 4 2" xfId="34855"/>
    <cellStyle name="Normal 2 2 7 14 2 2 5" xfId="6467"/>
    <cellStyle name="Normal 2 2 7 14 2 2 5 2" xfId="34856"/>
    <cellStyle name="Normal 2 2 7 14 2 2 6" xfId="34857"/>
    <cellStyle name="Normal 2 2 7 14 2 2 6 2" xfId="34858"/>
    <cellStyle name="Normal 2 2 7 14 2 2 7" xfId="34859"/>
    <cellStyle name="Normal 2 2 7 14 2 3" xfId="6468"/>
    <cellStyle name="Normal 2 2 7 14 2 3 2" xfId="6469"/>
    <cellStyle name="Normal 2 2 7 14 2 3 2 2" xfId="34860"/>
    <cellStyle name="Normal 2 2 7 14 2 3 3" xfId="6470"/>
    <cellStyle name="Normal 2 2 7 14 2 3 3 2" xfId="34861"/>
    <cellStyle name="Normal 2 2 7 14 2 3 4" xfId="34862"/>
    <cellStyle name="Normal 2 2 7 14 2 4" xfId="6471"/>
    <cellStyle name="Normal 2 2 7 14 2 4 2" xfId="6472"/>
    <cellStyle name="Normal 2 2 7 14 2 4 2 2" xfId="34863"/>
    <cellStyle name="Normal 2 2 7 14 2 4 3" xfId="34864"/>
    <cellStyle name="Normal 2 2 7 14 2 5" xfId="6473"/>
    <cellStyle name="Normal 2 2 7 14 2 5 2" xfId="34865"/>
    <cellStyle name="Normal 2 2 7 14 2 6" xfId="6474"/>
    <cellStyle name="Normal 2 2 7 14 2 6 2" xfId="34866"/>
    <cellStyle name="Normal 2 2 7 14 2 7" xfId="34867"/>
    <cellStyle name="Normal 2 2 7 14 2 7 2" xfId="34868"/>
    <cellStyle name="Normal 2 2 7 14 2 8" xfId="34869"/>
    <cellStyle name="Normal 2 2 7 14 2 9" xfId="34870"/>
    <cellStyle name="Normal 2 2 7 14 3" xfId="6475"/>
    <cellStyle name="Normal 2 2 7 14 3 2" xfId="6476"/>
    <cellStyle name="Normal 2 2 7 14 3 2 2" xfId="6477"/>
    <cellStyle name="Normal 2 2 7 14 3 2 2 2" xfId="34871"/>
    <cellStyle name="Normal 2 2 7 14 3 2 3" xfId="6478"/>
    <cellStyle name="Normal 2 2 7 14 3 2 3 2" xfId="34872"/>
    <cellStyle name="Normal 2 2 7 14 3 2 4" xfId="34873"/>
    <cellStyle name="Normal 2 2 7 14 3 3" xfId="6479"/>
    <cellStyle name="Normal 2 2 7 14 3 3 2" xfId="34874"/>
    <cellStyle name="Normal 2 2 7 14 3 4" xfId="6480"/>
    <cellStyle name="Normal 2 2 7 14 3 4 2" xfId="34875"/>
    <cellStyle name="Normal 2 2 7 14 3 5" xfId="6481"/>
    <cellStyle name="Normal 2 2 7 14 3 5 2" xfId="34876"/>
    <cellStyle name="Normal 2 2 7 14 3 6" xfId="34877"/>
    <cellStyle name="Normal 2 2 7 14 3 6 2" xfId="34878"/>
    <cellStyle name="Normal 2 2 7 14 3 7" xfId="34879"/>
    <cellStyle name="Normal 2 2 7 14 4" xfId="6482"/>
    <cellStyle name="Normal 2 2 7 14 4 2" xfId="6483"/>
    <cellStyle name="Normal 2 2 7 14 4 2 2" xfId="34880"/>
    <cellStyle name="Normal 2 2 7 14 4 3" xfId="6484"/>
    <cellStyle name="Normal 2 2 7 14 4 3 2" xfId="34881"/>
    <cellStyle name="Normal 2 2 7 14 4 4" xfId="34882"/>
    <cellStyle name="Normal 2 2 7 14 5" xfId="6485"/>
    <cellStyle name="Normal 2 2 7 14 5 2" xfId="6486"/>
    <cellStyle name="Normal 2 2 7 14 5 2 2" xfId="34883"/>
    <cellStyle name="Normal 2 2 7 14 5 3" xfId="34884"/>
    <cellStyle name="Normal 2 2 7 14 6" xfId="6487"/>
    <cellStyle name="Normal 2 2 7 14 6 2" xfId="34885"/>
    <cellStyle name="Normal 2 2 7 14 7" xfId="6488"/>
    <cellStyle name="Normal 2 2 7 14 7 2" xfId="34886"/>
    <cellStyle name="Normal 2 2 7 14 8" xfId="34887"/>
    <cellStyle name="Normal 2 2 7 14 8 2" xfId="34888"/>
    <cellStyle name="Normal 2 2 7 14 9" xfId="34889"/>
    <cellStyle name="Normal 2 2 7 15" xfId="6489"/>
    <cellStyle name="Normal 2 2 7 15 10" xfId="34890"/>
    <cellStyle name="Normal 2 2 7 15 11" xfId="34891"/>
    <cellStyle name="Normal 2 2 7 15 2" xfId="6490"/>
    <cellStyle name="Normal 2 2 7 15 2 10" xfId="34892"/>
    <cellStyle name="Normal 2 2 7 15 2 2" xfId="6491"/>
    <cellStyle name="Normal 2 2 7 15 2 2 2" xfId="6492"/>
    <cellStyle name="Normal 2 2 7 15 2 2 2 2" xfId="6493"/>
    <cellStyle name="Normal 2 2 7 15 2 2 2 2 2" xfId="34893"/>
    <cellStyle name="Normal 2 2 7 15 2 2 2 3" xfId="6494"/>
    <cellStyle name="Normal 2 2 7 15 2 2 2 3 2" xfId="34894"/>
    <cellStyle name="Normal 2 2 7 15 2 2 2 4" xfId="34895"/>
    <cellStyle name="Normal 2 2 7 15 2 2 3" xfId="6495"/>
    <cellStyle name="Normal 2 2 7 15 2 2 3 2" xfId="34896"/>
    <cellStyle name="Normal 2 2 7 15 2 2 4" xfId="6496"/>
    <cellStyle name="Normal 2 2 7 15 2 2 4 2" xfId="34897"/>
    <cellStyle name="Normal 2 2 7 15 2 2 5" xfId="6497"/>
    <cellStyle name="Normal 2 2 7 15 2 2 5 2" xfId="34898"/>
    <cellStyle name="Normal 2 2 7 15 2 2 6" xfId="34899"/>
    <cellStyle name="Normal 2 2 7 15 2 2 6 2" xfId="34900"/>
    <cellStyle name="Normal 2 2 7 15 2 2 7" xfId="34901"/>
    <cellStyle name="Normal 2 2 7 15 2 3" xfId="6498"/>
    <cellStyle name="Normal 2 2 7 15 2 3 2" xfId="6499"/>
    <cellStyle name="Normal 2 2 7 15 2 3 2 2" xfId="34902"/>
    <cellStyle name="Normal 2 2 7 15 2 3 3" xfId="6500"/>
    <cellStyle name="Normal 2 2 7 15 2 3 3 2" xfId="34903"/>
    <cellStyle name="Normal 2 2 7 15 2 3 4" xfId="34904"/>
    <cellStyle name="Normal 2 2 7 15 2 4" xfId="6501"/>
    <cellStyle name="Normal 2 2 7 15 2 4 2" xfId="6502"/>
    <cellStyle name="Normal 2 2 7 15 2 4 2 2" xfId="34905"/>
    <cellStyle name="Normal 2 2 7 15 2 4 3" xfId="34906"/>
    <cellStyle name="Normal 2 2 7 15 2 5" xfId="6503"/>
    <cellStyle name="Normal 2 2 7 15 2 5 2" xfId="34907"/>
    <cellStyle name="Normal 2 2 7 15 2 6" xfId="6504"/>
    <cellStyle name="Normal 2 2 7 15 2 6 2" xfId="34908"/>
    <cellStyle name="Normal 2 2 7 15 2 7" xfId="34909"/>
    <cellStyle name="Normal 2 2 7 15 2 7 2" xfId="34910"/>
    <cellStyle name="Normal 2 2 7 15 2 8" xfId="34911"/>
    <cellStyle name="Normal 2 2 7 15 2 9" xfId="34912"/>
    <cellStyle name="Normal 2 2 7 15 3" xfId="6505"/>
    <cellStyle name="Normal 2 2 7 15 3 2" xfId="6506"/>
    <cellStyle name="Normal 2 2 7 15 3 2 2" xfId="6507"/>
    <cellStyle name="Normal 2 2 7 15 3 2 2 2" xfId="34913"/>
    <cellStyle name="Normal 2 2 7 15 3 2 3" xfId="6508"/>
    <cellStyle name="Normal 2 2 7 15 3 2 3 2" xfId="34914"/>
    <cellStyle name="Normal 2 2 7 15 3 2 4" xfId="34915"/>
    <cellStyle name="Normal 2 2 7 15 3 3" xfId="6509"/>
    <cellStyle name="Normal 2 2 7 15 3 3 2" xfId="34916"/>
    <cellStyle name="Normal 2 2 7 15 3 4" xfId="6510"/>
    <cellStyle name="Normal 2 2 7 15 3 4 2" xfId="34917"/>
    <cellStyle name="Normal 2 2 7 15 3 5" xfId="6511"/>
    <cellStyle name="Normal 2 2 7 15 3 5 2" xfId="34918"/>
    <cellStyle name="Normal 2 2 7 15 3 6" xfId="34919"/>
    <cellStyle name="Normal 2 2 7 15 3 6 2" xfId="34920"/>
    <cellStyle name="Normal 2 2 7 15 3 7" xfId="34921"/>
    <cellStyle name="Normal 2 2 7 15 4" xfId="6512"/>
    <cellStyle name="Normal 2 2 7 15 4 2" xfId="6513"/>
    <cellStyle name="Normal 2 2 7 15 4 2 2" xfId="34922"/>
    <cellStyle name="Normal 2 2 7 15 4 3" xfId="6514"/>
    <cellStyle name="Normal 2 2 7 15 4 3 2" xfId="34923"/>
    <cellStyle name="Normal 2 2 7 15 4 4" xfId="34924"/>
    <cellStyle name="Normal 2 2 7 15 5" xfId="6515"/>
    <cellStyle name="Normal 2 2 7 15 5 2" xfId="6516"/>
    <cellStyle name="Normal 2 2 7 15 5 2 2" xfId="34925"/>
    <cellStyle name="Normal 2 2 7 15 5 3" xfId="34926"/>
    <cellStyle name="Normal 2 2 7 15 6" xfId="6517"/>
    <cellStyle name="Normal 2 2 7 15 6 2" xfId="34927"/>
    <cellStyle name="Normal 2 2 7 15 7" xfId="6518"/>
    <cellStyle name="Normal 2 2 7 15 7 2" xfId="34928"/>
    <cellStyle name="Normal 2 2 7 15 8" xfId="34929"/>
    <cellStyle name="Normal 2 2 7 15 8 2" xfId="34930"/>
    <cellStyle name="Normal 2 2 7 15 9" xfId="34931"/>
    <cellStyle name="Normal 2 2 7 16" xfId="6519"/>
    <cellStyle name="Normal 2 2 7 16 10" xfId="34932"/>
    <cellStyle name="Normal 2 2 7 16 11" xfId="34933"/>
    <cellStyle name="Normal 2 2 7 16 2" xfId="6520"/>
    <cellStyle name="Normal 2 2 7 16 2 10" xfId="34934"/>
    <cellStyle name="Normal 2 2 7 16 2 2" xfId="6521"/>
    <cellStyle name="Normal 2 2 7 16 2 2 2" xfId="6522"/>
    <cellStyle name="Normal 2 2 7 16 2 2 2 2" xfId="6523"/>
    <cellStyle name="Normal 2 2 7 16 2 2 2 2 2" xfId="34935"/>
    <cellStyle name="Normal 2 2 7 16 2 2 2 3" xfId="6524"/>
    <cellStyle name="Normal 2 2 7 16 2 2 2 3 2" xfId="34936"/>
    <cellStyle name="Normal 2 2 7 16 2 2 2 4" xfId="34937"/>
    <cellStyle name="Normal 2 2 7 16 2 2 3" xfId="6525"/>
    <cellStyle name="Normal 2 2 7 16 2 2 3 2" xfId="34938"/>
    <cellStyle name="Normal 2 2 7 16 2 2 4" xfId="6526"/>
    <cellStyle name="Normal 2 2 7 16 2 2 4 2" xfId="34939"/>
    <cellStyle name="Normal 2 2 7 16 2 2 5" xfId="6527"/>
    <cellStyle name="Normal 2 2 7 16 2 2 5 2" xfId="34940"/>
    <cellStyle name="Normal 2 2 7 16 2 2 6" xfId="34941"/>
    <cellStyle name="Normal 2 2 7 16 2 2 6 2" xfId="34942"/>
    <cellStyle name="Normal 2 2 7 16 2 2 7" xfId="34943"/>
    <cellStyle name="Normal 2 2 7 16 2 3" xfId="6528"/>
    <cellStyle name="Normal 2 2 7 16 2 3 2" xfId="6529"/>
    <cellStyle name="Normal 2 2 7 16 2 3 2 2" xfId="34944"/>
    <cellStyle name="Normal 2 2 7 16 2 3 3" xfId="6530"/>
    <cellStyle name="Normal 2 2 7 16 2 3 3 2" xfId="34945"/>
    <cellStyle name="Normal 2 2 7 16 2 3 4" xfId="34946"/>
    <cellStyle name="Normal 2 2 7 16 2 4" xfId="6531"/>
    <cellStyle name="Normal 2 2 7 16 2 4 2" xfId="6532"/>
    <cellStyle name="Normal 2 2 7 16 2 4 2 2" xfId="34947"/>
    <cellStyle name="Normal 2 2 7 16 2 4 3" xfId="34948"/>
    <cellStyle name="Normal 2 2 7 16 2 5" xfId="6533"/>
    <cellStyle name="Normal 2 2 7 16 2 5 2" xfId="34949"/>
    <cellStyle name="Normal 2 2 7 16 2 6" xfId="6534"/>
    <cellStyle name="Normal 2 2 7 16 2 6 2" xfId="34950"/>
    <cellStyle name="Normal 2 2 7 16 2 7" xfId="34951"/>
    <cellStyle name="Normal 2 2 7 16 2 7 2" xfId="34952"/>
    <cellStyle name="Normal 2 2 7 16 2 8" xfId="34953"/>
    <cellStyle name="Normal 2 2 7 16 2 9" xfId="34954"/>
    <cellStyle name="Normal 2 2 7 16 3" xfId="6535"/>
    <cellStyle name="Normal 2 2 7 16 3 2" xfId="6536"/>
    <cellStyle name="Normal 2 2 7 16 3 2 2" xfId="6537"/>
    <cellStyle name="Normal 2 2 7 16 3 2 2 2" xfId="34955"/>
    <cellStyle name="Normal 2 2 7 16 3 2 3" xfId="6538"/>
    <cellStyle name="Normal 2 2 7 16 3 2 3 2" xfId="34956"/>
    <cellStyle name="Normal 2 2 7 16 3 2 4" xfId="34957"/>
    <cellStyle name="Normal 2 2 7 16 3 3" xfId="6539"/>
    <cellStyle name="Normal 2 2 7 16 3 3 2" xfId="34958"/>
    <cellStyle name="Normal 2 2 7 16 3 4" xfId="6540"/>
    <cellStyle name="Normal 2 2 7 16 3 4 2" xfId="34959"/>
    <cellStyle name="Normal 2 2 7 16 3 5" xfId="6541"/>
    <cellStyle name="Normal 2 2 7 16 3 5 2" xfId="34960"/>
    <cellStyle name="Normal 2 2 7 16 3 6" xfId="34961"/>
    <cellStyle name="Normal 2 2 7 16 3 6 2" xfId="34962"/>
    <cellStyle name="Normal 2 2 7 16 3 7" xfId="34963"/>
    <cellStyle name="Normal 2 2 7 16 4" xfId="6542"/>
    <cellStyle name="Normal 2 2 7 16 4 2" xfId="6543"/>
    <cellStyle name="Normal 2 2 7 16 4 2 2" xfId="34964"/>
    <cellStyle name="Normal 2 2 7 16 4 3" xfId="6544"/>
    <cellStyle name="Normal 2 2 7 16 4 3 2" xfId="34965"/>
    <cellStyle name="Normal 2 2 7 16 4 4" xfId="34966"/>
    <cellStyle name="Normal 2 2 7 16 5" xfId="6545"/>
    <cellStyle name="Normal 2 2 7 16 5 2" xfId="6546"/>
    <cellStyle name="Normal 2 2 7 16 5 2 2" xfId="34967"/>
    <cellStyle name="Normal 2 2 7 16 5 3" xfId="34968"/>
    <cellStyle name="Normal 2 2 7 16 6" xfId="6547"/>
    <cellStyle name="Normal 2 2 7 16 6 2" xfId="34969"/>
    <cellStyle name="Normal 2 2 7 16 7" xfId="6548"/>
    <cellStyle name="Normal 2 2 7 16 7 2" xfId="34970"/>
    <cellStyle name="Normal 2 2 7 16 8" xfId="34971"/>
    <cellStyle name="Normal 2 2 7 16 8 2" xfId="34972"/>
    <cellStyle name="Normal 2 2 7 16 9" xfId="34973"/>
    <cellStyle name="Normal 2 2 7 17" xfId="6549"/>
    <cellStyle name="Normal 2 2 7 17 10" xfId="34974"/>
    <cellStyle name="Normal 2 2 7 17 11" xfId="34975"/>
    <cellStyle name="Normal 2 2 7 17 2" xfId="6550"/>
    <cellStyle name="Normal 2 2 7 17 2 10" xfId="34976"/>
    <cellStyle name="Normal 2 2 7 17 2 2" xfId="6551"/>
    <cellStyle name="Normal 2 2 7 17 2 2 2" xfId="6552"/>
    <cellStyle name="Normal 2 2 7 17 2 2 2 2" xfId="6553"/>
    <cellStyle name="Normal 2 2 7 17 2 2 2 2 2" xfId="34977"/>
    <cellStyle name="Normal 2 2 7 17 2 2 2 3" xfId="6554"/>
    <cellStyle name="Normal 2 2 7 17 2 2 2 3 2" xfId="34978"/>
    <cellStyle name="Normal 2 2 7 17 2 2 2 4" xfId="34979"/>
    <cellStyle name="Normal 2 2 7 17 2 2 3" xfId="6555"/>
    <cellStyle name="Normal 2 2 7 17 2 2 3 2" xfId="34980"/>
    <cellStyle name="Normal 2 2 7 17 2 2 4" xfId="6556"/>
    <cellStyle name="Normal 2 2 7 17 2 2 4 2" xfId="34981"/>
    <cellStyle name="Normal 2 2 7 17 2 2 5" xfId="6557"/>
    <cellStyle name="Normal 2 2 7 17 2 2 5 2" xfId="34982"/>
    <cellStyle name="Normal 2 2 7 17 2 2 6" xfId="34983"/>
    <cellStyle name="Normal 2 2 7 17 2 2 6 2" xfId="34984"/>
    <cellStyle name="Normal 2 2 7 17 2 2 7" xfId="34985"/>
    <cellStyle name="Normal 2 2 7 17 2 3" xfId="6558"/>
    <cellStyle name="Normal 2 2 7 17 2 3 2" xfId="6559"/>
    <cellStyle name="Normal 2 2 7 17 2 3 2 2" xfId="34986"/>
    <cellStyle name="Normal 2 2 7 17 2 3 3" xfId="6560"/>
    <cellStyle name="Normal 2 2 7 17 2 3 3 2" xfId="34987"/>
    <cellStyle name="Normal 2 2 7 17 2 3 4" xfId="34988"/>
    <cellStyle name="Normal 2 2 7 17 2 4" xfId="6561"/>
    <cellStyle name="Normal 2 2 7 17 2 4 2" xfId="6562"/>
    <cellStyle name="Normal 2 2 7 17 2 4 2 2" xfId="34989"/>
    <cellStyle name="Normal 2 2 7 17 2 4 3" xfId="34990"/>
    <cellStyle name="Normal 2 2 7 17 2 5" xfId="6563"/>
    <cellStyle name="Normal 2 2 7 17 2 5 2" xfId="34991"/>
    <cellStyle name="Normal 2 2 7 17 2 6" xfId="6564"/>
    <cellStyle name="Normal 2 2 7 17 2 6 2" xfId="34992"/>
    <cellStyle name="Normal 2 2 7 17 2 7" xfId="34993"/>
    <cellStyle name="Normal 2 2 7 17 2 7 2" xfId="34994"/>
    <cellStyle name="Normal 2 2 7 17 2 8" xfId="34995"/>
    <cellStyle name="Normal 2 2 7 17 2 9" xfId="34996"/>
    <cellStyle name="Normal 2 2 7 17 3" xfId="6565"/>
    <cellStyle name="Normal 2 2 7 17 3 2" xfId="6566"/>
    <cellStyle name="Normal 2 2 7 17 3 2 2" xfId="6567"/>
    <cellStyle name="Normal 2 2 7 17 3 2 2 2" xfId="34997"/>
    <cellStyle name="Normal 2 2 7 17 3 2 3" xfId="6568"/>
    <cellStyle name="Normal 2 2 7 17 3 2 3 2" xfId="34998"/>
    <cellStyle name="Normal 2 2 7 17 3 2 4" xfId="34999"/>
    <cellStyle name="Normal 2 2 7 17 3 3" xfId="6569"/>
    <cellStyle name="Normal 2 2 7 17 3 3 2" xfId="35000"/>
    <cellStyle name="Normal 2 2 7 17 3 4" xfId="6570"/>
    <cellStyle name="Normal 2 2 7 17 3 4 2" xfId="35001"/>
    <cellStyle name="Normal 2 2 7 17 3 5" xfId="6571"/>
    <cellStyle name="Normal 2 2 7 17 3 5 2" xfId="35002"/>
    <cellStyle name="Normal 2 2 7 17 3 6" xfId="35003"/>
    <cellStyle name="Normal 2 2 7 17 3 6 2" xfId="35004"/>
    <cellStyle name="Normal 2 2 7 17 3 7" xfId="35005"/>
    <cellStyle name="Normal 2 2 7 17 4" xfId="6572"/>
    <cellStyle name="Normal 2 2 7 17 4 2" xfId="6573"/>
    <cellStyle name="Normal 2 2 7 17 4 2 2" xfId="35006"/>
    <cellStyle name="Normal 2 2 7 17 4 3" xfId="6574"/>
    <cellStyle name="Normal 2 2 7 17 4 3 2" xfId="35007"/>
    <cellStyle name="Normal 2 2 7 17 4 4" xfId="35008"/>
    <cellStyle name="Normal 2 2 7 17 5" xfId="6575"/>
    <cellStyle name="Normal 2 2 7 17 5 2" xfId="6576"/>
    <cellStyle name="Normal 2 2 7 17 5 2 2" xfId="35009"/>
    <cellStyle name="Normal 2 2 7 17 5 3" xfId="35010"/>
    <cellStyle name="Normal 2 2 7 17 6" xfId="6577"/>
    <cellStyle name="Normal 2 2 7 17 6 2" xfId="35011"/>
    <cellStyle name="Normal 2 2 7 17 7" xfId="6578"/>
    <cellStyle name="Normal 2 2 7 17 7 2" xfId="35012"/>
    <cellStyle name="Normal 2 2 7 17 8" xfId="35013"/>
    <cellStyle name="Normal 2 2 7 17 8 2" xfId="35014"/>
    <cellStyle name="Normal 2 2 7 17 9" xfId="35015"/>
    <cellStyle name="Normal 2 2 7 18" xfId="6579"/>
    <cellStyle name="Normal 2 2 7 18 10" xfId="35016"/>
    <cellStyle name="Normal 2 2 7 18 11" xfId="35017"/>
    <cellStyle name="Normal 2 2 7 18 2" xfId="6580"/>
    <cellStyle name="Normal 2 2 7 18 2 10" xfId="35018"/>
    <cellStyle name="Normal 2 2 7 18 2 2" xfId="6581"/>
    <cellStyle name="Normal 2 2 7 18 2 2 2" xfId="6582"/>
    <cellStyle name="Normal 2 2 7 18 2 2 2 2" xfId="6583"/>
    <cellStyle name="Normal 2 2 7 18 2 2 2 2 2" xfId="35019"/>
    <cellStyle name="Normal 2 2 7 18 2 2 2 3" xfId="6584"/>
    <cellStyle name="Normal 2 2 7 18 2 2 2 3 2" xfId="35020"/>
    <cellStyle name="Normal 2 2 7 18 2 2 2 4" xfId="35021"/>
    <cellStyle name="Normal 2 2 7 18 2 2 3" xfId="6585"/>
    <cellStyle name="Normal 2 2 7 18 2 2 3 2" xfId="35022"/>
    <cellStyle name="Normal 2 2 7 18 2 2 4" xfId="6586"/>
    <cellStyle name="Normal 2 2 7 18 2 2 4 2" xfId="35023"/>
    <cellStyle name="Normal 2 2 7 18 2 2 5" xfId="6587"/>
    <cellStyle name="Normal 2 2 7 18 2 2 5 2" xfId="35024"/>
    <cellStyle name="Normal 2 2 7 18 2 2 6" xfId="35025"/>
    <cellStyle name="Normal 2 2 7 18 2 2 6 2" xfId="35026"/>
    <cellStyle name="Normal 2 2 7 18 2 2 7" xfId="35027"/>
    <cellStyle name="Normal 2 2 7 18 2 3" xfId="6588"/>
    <cellStyle name="Normal 2 2 7 18 2 3 2" xfId="6589"/>
    <cellStyle name="Normal 2 2 7 18 2 3 2 2" xfId="35028"/>
    <cellStyle name="Normal 2 2 7 18 2 3 3" xfId="6590"/>
    <cellStyle name="Normal 2 2 7 18 2 3 3 2" xfId="35029"/>
    <cellStyle name="Normal 2 2 7 18 2 3 4" xfId="35030"/>
    <cellStyle name="Normal 2 2 7 18 2 4" xfId="6591"/>
    <cellStyle name="Normal 2 2 7 18 2 4 2" xfId="6592"/>
    <cellStyle name="Normal 2 2 7 18 2 4 2 2" xfId="35031"/>
    <cellStyle name="Normal 2 2 7 18 2 4 3" xfId="35032"/>
    <cellStyle name="Normal 2 2 7 18 2 5" xfId="6593"/>
    <cellStyle name="Normal 2 2 7 18 2 5 2" xfId="35033"/>
    <cellStyle name="Normal 2 2 7 18 2 6" xfId="6594"/>
    <cellStyle name="Normal 2 2 7 18 2 6 2" xfId="35034"/>
    <cellStyle name="Normal 2 2 7 18 2 7" xfId="35035"/>
    <cellStyle name="Normal 2 2 7 18 2 7 2" xfId="35036"/>
    <cellStyle name="Normal 2 2 7 18 2 8" xfId="35037"/>
    <cellStyle name="Normal 2 2 7 18 2 9" xfId="35038"/>
    <cellStyle name="Normal 2 2 7 18 3" xfId="6595"/>
    <cellStyle name="Normal 2 2 7 18 3 2" xfId="6596"/>
    <cellStyle name="Normal 2 2 7 18 3 2 2" xfId="6597"/>
    <cellStyle name="Normal 2 2 7 18 3 2 2 2" xfId="35039"/>
    <cellStyle name="Normal 2 2 7 18 3 2 3" xfId="6598"/>
    <cellStyle name="Normal 2 2 7 18 3 2 3 2" xfId="35040"/>
    <cellStyle name="Normal 2 2 7 18 3 2 4" xfId="35041"/>
    <cellStyle name="Normal 2 2 7 18 3 3" xfId="6599"/>
    <cellStyle name="Normal 2 2 7 18 3 3 2" xfId="35042"/>
    <cellStyle name="Normal 2 2 7 18 3 4" xfId="6600"/>
    <cellStyle name="Normal 2 2 7 18 3 4 2" xfId="35043"/>
    <cellStyle name="Normal 2 2 7 18 3 5" xfId="6601"/>
    <cellStyle name="Normal 2 2 7 18 3 5 2" xfId="35044"/>
    <cellStyle name="Normal 2 2 7 18 3 6" xfId="35045"/>
    <cellStyle name="Normal 2 2 7 18 3 6 2" xfId="35046"/>
    <cellStyle name="Normal 2 2 7 18 3 7" xfId="35047"/>
    <cellStyle name="Normal 2 2 7 18 4" xfId="6602"/>
    <cellStyle name="Normal 2 2 7 18 4 2" xfId="6603"/>
    <cellStyle name="Normal 2 2 7 18 4 2 2" xfId="35048"/>
    <cellStyle name="Normal 2 2 7 18 4 3" xfId="6604"/>
    <cellStyle name="Normal 2 2 7 18 4 3 2" xfId="35049"/>
    <cellStyle name="Normal 2 2 7 18 4 4" xfId="35050"/>
    <cellStyle name="Normal 2 2 7 18 5" xfId="6605"/>
    <cellStyle name="Normal 2 2 7 18 5 2" xfId="6606"/>
    <cellStyle name="Normal 2 2 7 18 5 2 2" xfId="35051"/>
    <cellStyle name="Normal 2 2 7 18 5 3" xfId="35052"/>
    <cellStyle name="Normal 2 2 7 18 6" xfId="6607"/>
    <cellStyle name="Normal 2 2 7 18 6 2" xfId="35053"/>
    <cellStyle name="Normal 2 2 7 18 7" xfId="6608"/>
    <cellStyle name="Normal 2 2 7 18 7 2" xfId="35054"/>
    <cellStyle name="Normal 2 2 7 18 8" xfId="35055"/>
    <cellStyle name="Normal 2 2 7 18 8 2" xfId="35056"/>
    <cellStyle name="Normal 2 2 7 18 9" xfId="35057"/>
    <cellStyle name="Normal 2 2 7 19" xfId="6609"/>
    <cellStyle name="Normal 2 2 7 19 10" xfId="35058"/>
    <cellStyle name="Normal 2 2 7 19 11" xfId="35059"/>
    <cellStyle name="Normal 2 2 7 19 2" xfId="6610"/>
    <cellStyle name="Normal 2 2 7 19 2 10" xfId="35060"/>
    <cellStyle name="Normal 2 2 7 19 2 2" xfId="6611"/>
    <cellStyle name="Normal 2 2 7 19 2 2 2" xfId="6612"/>
    <cellStyle name="Normal 2 2 7 19 2 2 2 2" xfId="6613"/>
    <cellStyle name="Normal 2 2 7 19 2 2 2 2 2" xfId="35061"/>
    <cellStyle name="Normal 2 2 7 19 2 2 2 3" xfId="6614"/>
    <cellStyle name="Normal 2 2 7 19 2 2 2 3 2" xfId="35062"/>
    <cellStyle name="Normal 2 2 7 19 2 2 2 4" xfId="35063"/>
    <cellStyle name="Normal 2 2 7 19 2 2 3" xfId="6615"/>
    <cellStyle name="Normal 2 2 7 19 2 2 3 2" xfId="35064"/>
    <cellStyle name="Normal 2 2 7 19 2 2 4" xfId="6616"/>
    <cellStyle name="Normal 2 2 7 19 2 2 4 2" xfId="35065"/>
    <cellStyle name="Normal 2 2 7 19 2 2 5" xfId="6617"/>
    <cellStyle name="Normal 2 2 7 19 2 2 5 2" xfId="35066"/>
    <cellStyle name="Normal 2 2 7 19 2 2 6" xfId="35067"/>
    <cellStyle name="Normal 2 2 7 19 2 2 6 2" xfId="35068"/>
    <cellStyle name="Normal 2 2 7 19 2 2 7" xfId="35069"/>
    <cellStyle name="Normal 2 2 7 19 2 3" xfId="6618"/>
    <cellStyle name="Normal 2 2 7 19 2 3 2" xfId="6619"/>
    <cellStyle name="Normal 2 2 7 19 2 3 2 2" xfId="35070"/>
    <cellStyle name="Normal 2 2 7 19 2 3 3" xfId="6620"/>
    <cellStyle name="Normal 2 2 7 19 2 3 3 2" xfId="35071"/>
    <cellStyle name="Normal 2 2 7 19 2 3 4" xfId="35072"/>
    <cellStyle name="Normal 2 2 7 19 2 4" xfId="6621"/>
    <cellStyle name="Normal 2 2 7 19 2 4 2" xfId="6622"/>
    <cellStyle name="Normal 2 2 7 19 2 4 2 2" xfId="35073"/>
    <cellStyle name="Normal 2 2 7 19 2 4 3" xfId="35074"/>
    <cellStyle name="Normal 2 2 7 19 2 5" xfId="6623"/>
    <cellStyle name="Normal 2 2 7 19 2 5 2" xfId="35075"/>
    <cellStyle name="Normal 2 2 7 19 2 6" xfId="6624"/>
    <cellStyle name="Normal 2 2 7 19 2 6 2" xfId="35076"/>
    <cellStyle name="Normal 2 2 7 19 2 7" xfId="35077"/>
    <cellStyle name="Normal 2 2 7 19 2 7 2" xfId="35078"/>
    <cellStyle name="Normal 2 2 7 19 2 8" xfId="35079"/>
    <cellStyle name="Normal 2 2 7 19 2 9" xfId="35080"/>
    <cellStyle name="Normal 2 2 7 19 3" xfId="6625"/>
    <cellStyle name="Normal 2 2 7 19 3 2" xfId="6626"/>
    <cellStyle name="Normal 2 2 7 19 3 2 2" xfId="6627"/>
    <cellStyle name="Normal 2 2 7 19 3 2 2 2" xfId="35081"/>
    <cellStyle name="Normal 2 2 7 19 3 2 3" xfId="6628"/>
    <cellStyle name="Normal 2 2 7 19 3 2 3 2" xfId="35082"/>
    <cellStyle name="Normal 2 2 7 19 3 2 4" xfId="35083"/>
    <cellStyle name="Normal 2 2 7 19 3 3" xfId="6629"/>
    <cellStyle name="Normal 2 2 7 19 3 3 2" xfId="35084"/>
    <cellStyle name="Normal 2 2 7 19 3 4" xfId="6630"/>
    <cellStyle name="Normal 2 2 7 19 3 4 2" xfId="35085"/>
    <cellStyle name="Normal 2 2 7 19 3 5" xfId="6631"/>
    <cellStyle name="Normal 2 2 7 19 3 5 2" xfId="35086"/>
    <cellStyle name="Normal 2 2 7 19 3 6" xfId="35087"/>
    <cellStyle name="Normal 2 2 7 19 3 6 2" xfId="35088"/>
    <cellStyle name="Normal 2 2 7 19 3 7" xfId="35089"/>
    <cellStyle name="Normal 2 2 7 19 4" xfId="6632"/>
    <cellStyle name="Normal 2 2 7 19 4 2" xfId="6633"/>
    <cellStyle name="Normal 2 2 7 19 4 2 2" xfId="35090"/>
    <cellStyle name="Normal 2 2 7 19 4 3" xfId="6634"/>
    <cellStyle name="Normal 2 2 7 19 4 3 2" xfId="35091"/>
    <cellStyle name="Normal 2 2 7 19 4 4" xfId="35092"/>
    <cellStyle name="Normal 2 2 7 19 5" xfId="6635"/>
    <cellStyle name="Normal 2 2 7 19 5 2" xfId="6636"/>
    <cellStyle name="Normal 2 2 7 19 5 2 2" xfId="35093"/>
    <cellStyle name="Normal 2 2 7 19 5 3" xfId="35094"/>
    <cellStyle name="Normal 2 2 7 19 6" xfId="6637"/>
    <cellStyle name="Normal 2 2 7 19 6 2" xfId="35095"/>
    <cellStyle name="Normal 2 2 7 19 7" xfId="6638"/>
    <cellStyle name="Normal 2 2 7 19 7 2" xfId="35096"/>
    <cellStyle name="Normal 2 2 7 19 8" xfId="35097"/>
    <cellStyle name="Normal 2 2 7 19 8 2" xfId="35098"/>
    <cellStyle name="Normal 2 2 7 19 9" xfId="35099"/>
    <cellStyle name="Normal 2 2 7 2" xfId="6639"/>
    <cellStyle name="Normal 2 2 7 2 10" xfId="35100"/>
    <cellStyle name="Normal 2 2 7 2 11" xfId="35101"/>
    <cellStyle name="Normal 2 2 7 2 2" xfId="6640"/>
    <cellStyle name="Normal 2 2 7 2 2 10" xfId="35102"/>
    <cellStyle name="Normal 2 2 7 2 2 2" xfId="6641"/>
    <cellStyle name="Normal 2 2 7 2 2 2 2" xfId="6642"/>
    <cellStyle name="Normal 2 2 7 2 2 2 2 2" xfId="6643"/>
    <cellStyle name="Normal 2 2 7 2 2 2 2 2 2" xfId="35103"/>
    <cellStyle name="Normal 2 2 7 2 2 2 2 3" xfId="6644"/>
    <cellStyle name="Normal 2 2 7 2 2 2 2 3 2" xfId="35104"/>
    <cellStyle name="Normal 2 2 7 2 2 2 2 4" xfId="35105"/>
    <cellStyle name="Normal 2 2 7 2 2 2 3" xfId="6645"/>
    <cellStyle name="Normal 2 2 7 2 2 2 3 2" xfId="35106"/>
    <cellStyle name="Normal 2 2 7 2 2 2 4" xfId="6646"/>
    <cellStyle name="Normal 2 2 7 2 2 2 4 2" xfId="35107"/>
    <cellStyle name="Normal 2 2 7 2 2 2 5" xfId="6647"/>
    <cellStyle name="Normal 2 2 7 2 2 2 5 2" xfId="35108"/>
    <cellStyle name="Normal 2 2 7 2 2 2 6" xfId="35109"/>
    <cellStyle name="Normal 2 2 7 2 2 2 6 2" xfId="35110"/>
    <cellStyle name="Normal 2 2 7 2 2 2 7" xfId="35111"/>
    <cellStyle name="Normal 2 2 7 2 2 3" xfId="6648"/>
    <cellStyle name="Normal 2 2 7 2 2 3 2" xfId="6649"/>
    <cellStyle name="Normal 2 2 7 2 2 3 2 2" xfId="35112"/>
    <cellStyle name="Normal 2 2 7 2 2 3 3" xfId="6650"/>
    <cellStyle name="Normal 2 2 7 2 2 3 3 2" xfId="35113"/>
    <cellStyle name="Normal 2 2 7 2 2 3 4" xfId="35114"/>
    <cellStyle name="Normal 2 2 7 2 2 4" xfId="6651"/>
    <cellStyle name="Normal 2 2 7 2 2 4 2" xfId="6652"/>
    <cellStyle name="Normal 2 2 7 2 2 4 2 2" xfId="35115"/>
    <cellStyle name="Normal 2 2 7 2 2 4 3" xfId="35116"/>
    <cellStyle name="Normal 2 2 7 2 2 5" xfId="6653"/>
    <cellStyle name="Normal 2 2 7 2 2 5 2" xfId="35117"/>
    <cellStyle name="Normal 2 2 7 2 2 6" xfId="6654"/>
    <cellStyle name="Normal 2 2 7 2 2 6 2" xfId="35118"/>
    <cellStyle name="Normal 2 2 7 2 2 7" xfId="35119"/>
    <cellStyle name="Normal 2 2 7 2 2 7 2" xfId="35120"/>
    <cellStyle name="Normal 2 2 7 2 2 8" xfId="35121"/>
    <cellStyle name="Normal 2 2 7 2 2 9" xfId="35122"/>
    <cellStyle name="Normal 2 2 7 2 3" xfId="6655"/>
    <cellStyle name="Normal 2 2 7 2 3 2" xfId="6656"/>
    <cellStyle name="Normal 2 2 7 2 3 2 2" xfId="6657"/>
    <cellStyle name="Normal 2 2 7 2 3 2 2 2" xfId="35123"/>
    <cellStyle name="Normal 2 2 7 2 3 2 3" xfId="6658"/>
    <cellStyle name="Normal 2 2 7 2 3 2 3 2" xfId="35124"/>
    <cellStyle name="Normal 2 2 7 2 3 2 4" xfId="35125"/>
    <cellStyle name="Normal 2 2 7 2 3 3" xfId="6659"/>
    <cellStyle name="Normal 2 2 7 2 3 3 2" xfId="35126"/>
    <cellStyle name="Normal 2 2 7 2 3 4" xfId="6660"/>
    <cellStyle name="Normal 2 2 7 2 3 4 2" xfId="35127"/>
    <cellStyle name="Normal 2 2 7 2 3 5" xfId="6661"/>
    <cellStyle name="Normal 2 2 7 2 3 5 2" xfId="35128"/>
    <cellStyle name="Normal 2 2 7 2 3 6" xfId="35129"/>
    <cellStyle name="Normal 2 2 7 2 3 6 2" xfId="35130"/>
    <cellStyle name="Normal 2 2 7 2 3 7" xfId="35131"/>
    <cellStyle name="Normal 2 2 7 2 4" xfId="6662"/>
    <cellStyle name="Normal 2 2 7 2 4 2" xfId="6663"/>
    <cellStyle name="Normal 2 2 7 2 4 2 2" xfId="35132"/>
    <cellStyle name="Normal 2 2 7 2 4 3" xfId="6664"/>
    <cellStyle name="Normal 2 2 7 2 4 3 2" xfId="35133"/>
    <cellStyle name="Normal 2 2 7 2 4 4" xfId="35134"/>
    <cellStyle name="Normal 2 2 7 2 5" xfId="6665"/>
    <cellStyle name="Normal 2 2 7 2 5 2" xfId="6666"/>
    <cellStyle name="Normal 2 2 7 2 5 2 2" xfId="35135"/>
    <cellStyle name="Normal 2 2 7 2 5 3" xfId="35136"/>
    <cellStyle name="Normal 2 2 7 2 6" xfId="6667"/>
    <cellStyle name="Normal 2 2 7 2 6 2" xfId="35137"/>
    <cellStyle name="Normal 2 2 7 2 7" xfId="6668"/>
    <cellStyle name="Normal 2 2 7 2 7 2" xfId="35138"/>
    <cellStyle name="Normal 2 2 7 2 8" xfId="35139"/>
    <cellStyle name="Normal 2 2 7 2 8 2" xfId="35140"/>
    <cellStyle name="Normal 2 2 7 2 9" xfId="35141"/>
    <cellStyle name="Normal 2 2 7 20" xfId="6669"/>
    <cellStyle name="Normal 2 2 7 20 10" xfId="35142"/>
    <cellStyle name="Normal 2 2 7 20 11" xfId="35143"/>
    <cellStyle name="Normal 2 2 7 20 2" xfId="6670"/>
    <cellStyle name="Normal 2 2 7 20 2 10" xfId="35144"/>
    <cellStyle name="Normal 2 2 7 20 2 2" xfId="6671"/>
    <cellStyle name="Normal 2 2 7 20 2 2 2" xfId="6672"/>
    <cellStyle name="Normal 2 2 7 20 2 2 2 2" xfId="6673"/>
    <cellStyle name="Normal 2 2 7 20 2 2 2 2 2" xfId="35145"/>
    <cellStyle name="Normal 2 2 7 20 2 2 2 3" xfId="6674"/>
    <cellStyle name="Normal 2 2 7 20 2 2 2 3 2" xfId="35146"/>
    <cellStyle name="Normal 2 2 7 20 2 2 2 4" xfId="35147"/>
    <cellStyle name="Normal 2 2 7 20 2 2 3" xfId="6675"/>
    <cellStyle name="Normal 2 2 7 20 2 2 3 2" xfId="35148"/>
    <cellStyle name="Normal 2 2 7 20 2 2 4" xfId="6676"/>
    <cellStyle name="Normal 2 2 7 20 2 2 4 2" xfId="35149"/>
    <cellStyle name="Normal 2 2 7 20 2 2 5" xfId="6677"/>
    <cellStyle name="Normal 2 2 7 20 2 2 5 2" xfId="35150"/>
    <cellStyle name="Normal 2 2 7 20 2 2 6" xfId="35151"/>
    <cellStyle name="Normal 2 2 7 20 2 2 6 2" xfId="35152"/>
    <cellStyle name="Normal 2 2 7 20 2 2 7" xfId="35153"/>
    <cellStyle name="Normal 2 2 7 20 2 3" xfId="6678"/>
    <cellStyle name="Normal 2 2 7 20 2 3 2" xfId="6679"/>
    <cellStyle name="Normal 2 2 7 20 2 3 2 2" xfId="35154"/>
    <cellStyle name="Normal 2 2 7 20 2 3 3" xfId="6680"/>
    <cellStyle name="Normal 2 2 7 20 2 3 3 2" xfId="35155"/>
    <cellStyle name="Normal 2 2 7 20 2 3 4" xfId="35156"/>
    <cellStyle name="Normal 2 2 7 20 2 4" xfId="6681"/>
    <cellStyle name="Normal 2 2 7 20 2 4 2" xfId="6682"/>
    <cellStyle name="Normal 2 2 7 20 2 4 2 2" xfId="35157"/>
    <cellStyle name="Normal 2 2 7 20 2 4 3" xfId="35158"/>
    <cellStyle name="Normal 2 2 7 20 2 5" xfId="6683"/>
    <cellStyle name="Normal 2 2 7 20 2 5 2" xfId="35159"/>
    <cellStyle name="Normal 2 2 7 20 2 6" xfId="6684"/>
    <cellStyle name="Normal 2 2 7 20 2 6 2" xfId="35160"/>
    <cellStyle name="Normal 2 2 7 20 2 7" xfId="35161"/>
    <cellStyle name="Normal 2 2 7 20 2 7 2" xfId="35162"/>
    <cellStyle name="Normal 2 2 7 20 2 8" xfId="35163"/>
    <cellStyle name="Normal 2 2 7 20 2 9" xfId="35164"/>
    <cellStyle name="Normal 2 2 7 20 3" xfId="6685"/>
    <cellStyle name="Normal 2 2 7 20 3 2" xfId="6686"/>
    <cellStyle name="Normal 2 2 7 20 3 2 2" xfId="6687"/>
    <cellStyle name="Normal 2 2 7 20 3 2 2 2" xfId="35165"/>
    <cellStyle name="Normal 2 2 7 20 3 2 3" xfId="6688"/>
    <cellStyle name="Normal 2 2 7 20 3 2 3 2" xfId="35166"/>
    <cellStyle name="Normal 2 2 7 20 3 2 4" xfId="35167"/>
    <cellStyle name="Normal 2 2 7 20 3 3" xfId="6689"/>
    <cellStyle name="Normal 2 2 7 20 3 3 2" xfId="35168"/>
    <cellStyle name="Normal 2 2 7 20 3 4" xfId="6690"/>
    <cellStyle name="Normal 2 2 7 20 3 4 2" xfId="35169"/>
    <cellStyle name="Normal 2 2 7 20 3 5" xfId="6691"/>
    <cellStyle name="Normal 2 2 7 20 3 5 2" xfId="35170"/>
    <cellStyle name="Normal 2 2 7 20 3 6" xfId="35171"/>
    <cellStyle name="Normal 2 2 7 20 3 6 2" xfId="35172"/>
    <cellStyle name="Normal 2 2 7 20 3 7" xfId="35173"/>
    <cellStyle name="Normal 2 2 7 20 4" xfId="6692"/>
    <cellStyle name="Normal 2 2 7 20 4 2" xfId="6693"/>
    <cellStyle name="Normal 2 2 7 20 4 2 2" xfId="35174"/>
    <cellStyle name="Normal 2 2 7 20 4 3" xfId="6694"/>
    <cellStyle name="Normal 2 2 7 20 4 3 2" xfId="35175"/>
    <cellStyle name="Normal 2 2 7 20 4 4" xfId="35176"/>
    <cellStyle name="Normal 2 2 7 20 5" xfId="6695"/>
    <cellStyle name="Normal 2 2 7 20 5 2" xfId="6696"/>
    <cellStyle name="Normal 2 2 7 20 5 2 2" xfId="35177"/>
    <cellStyle name="Normal 2 2 7 20 5 3" xfId="35178"/>
    <cellStyle name="Normal 2 2 7 20 6" xfId="6697"/>
    <cellStyle name="Normal 2 2 7 20 6 2" xfId="35179"/>
    <cellStyle name="Normal 2 2 7 20 7" xfId="6698"/>
    <cellStyle name="Normal 2 2 7 20 7 2" xfId="35180"/>
    <cellStyle name="Normal 2 2 7 20 8" xfId="35181"/>
    <cellStyle name="Normal 2 2 7 20 8 2" xfId="35182"/>
    <cellStyle name="Normal 2 2 7 20 9" xfId="35183"/>
    <cellStyle name="Normal 2 2 7 21" xfId="6699"/>
    <cellStyle name="Normal 2 2 7 21 10" xfId="35184"/>
    <cellStyle name="Normal 2 2 7 21 11" xfId="35185"/>
    <cellStyle name="Normal 2 2 7 21 2" xfId="6700"/>
    <cellStyle name="Normal 2 2 7 21 2 10" xfId="35186"/>
    <cellStyle name="Normal 2 2 7 21 2 2" xfId="6701"/>
    <cellStyle name="Normal 2 2 7 21 2 2 2" xfId="6702"/>
    <cellStyle name="Normal 2 2 7 21 2 2 2 2" xfId="6703"/>
    <cellStyle name="Normal 2 2 7 21 2 2 2 2 2" xfId="35187"/>
    <cellStyle name="Normal 2 2 7 21 2 2 2 3" xfId="6704"/>
    <cellStyle name="Normal 2 2 7 21 2 2 2 3 2" xfId="35188"/>
    <cellStyle name="Normal 2 2 7 21 2 2 2 4" xfId="35189"/>
    <cellStyle name="Normal 2 2 7 21 2 2 3" xfId="6705"/>
    <cellStyle name="Normal 2 2 7 21 2 2 3 2" xfId="35190"/>
    <cellStyle name="Normal 2 2 7 21 2 2 4" xfId="6706"/>
    <cellStyle name="Normal 2 2 7 21 2 2 4 2" xfId="35191"/>
    <cellStyle name="Normal 2 2 7 21 2 2 5" xfId="6707"/>
    <cellStyle name="Normal 2 2 7 21 2 2 5 2" xfId="35192"/>
    <cellStyle name="Normal 2 2 7 21 2 2 6" xfId="35193"/>
    <cellStyle name="Normal 2 2 7 21 2 2 6 2" xfId="35194"/>
    <cellStyle name="Normal 2 2 7 21 2 2 7" xfId="35195"/>
    <cellStyle name="Normal 2 2 7 21 2 3" xfId="6708"/>
    <cellStyle name="Normal 2 2 7 21 2 3 2" xfId="6709"/>
    <cellStyle name="Normal 2 2 7 21 2 3 2 2" xfId="35196"/>
    <cellStyle name="Normal 2 2 7 21 2 3 3" xfId="6710"/>
    <cellStyle name="Normal 2 2 7 21 2 3 3 2" xfId="35197"/>
    <cellStyle name="Normal 2 2 7 21 2 3 4" xfId="35198"/>
    <cellStyle name="Normal 2 2 7 21 2 4" xfId="6711"/>
    <cellStyle name="Normal 2 2 7 21 2 4 2" xfId="6712"/>
    <cellStyle name="Normal 2 2 7 21 2 4 2 2" xfId="35199"/>
    <cellStyle name="Normal 2 2 7 21 2 4 3" xfId="35200"/>
    <cellStyle name="Normal 2 2 7 21 2 5" xfId="6713"/>
    <cellStyle name="Normal 2 2 7 21 2 5 2" xfId="35201"/>
    <cellStyle name="Normal 2 2 7 21 2 6" xfId="6714"/>
    <cellStyle name="Normal 2 2 7 21 2 6 2" xfId="35202"/>
    <cellStyle name="Normal 2 2 7 21 2 7" xfId="35203"/>
    <cellStyle name="Normal 2 2 7 21 2 7 2" xfId="35204"/>
    <cellStyle name="Normal 2 2 7 21 2 8" xfId="35205"/>
    <cellStyle name="Normal 2 2 7 21 2 9" xfId="35206"/>
    <cellStyle name="Normal 2 2 7 21 3" xfId="6715"/>
    <cellStyle name="Normal 2 2 7 21 3 2" xfId="6716"/>
    <cellStyle name="Normal 2 2 7 21 3 2 2" xfId="6717"/>
    <cellStyle name="Normal 2 2 7 21 3 2 2 2" xfId="35207"/>
    <cellStyle name="Normal 2 2 7 21 3 2 3" xfId="6718"/>
    <cellStyle name="Normal 2 2 7 21 3 2 3 2" xfId="35208"/>
    <cellStyle name="Normal 2 2 7 21 3 2 4" xfId="35209"/>
    <cellStyle name="Normal 2 2 7 21 3 3" xfId="6719"/>
    <cellStyle name="Normal 2 2 7 21 3 3 2" xfId="35210"/>
    <cellStyle name="Normal 2 2 7 21 3 4" xfId="6720"/>
    <cellStyle name="Normal 2 2 7 21 3 4 2" xfId="35211"/>
    <cellStyle name="Normal 2 2 7 21 3 5" xfId="6721"/>
    <cellStyle name="Normal 2 2 7 21 3 5 2" xfId="35212"/>
    <cellStyle name="Normal 2 2 7 21 3 6" xfId="35213"/>
    <cellStyle name="Normal 2 2 7 21 3 6 2" xfId="35214"/>
    <cellStyle name="Normal 2 2 7 21 3 7" xfId="35215"/>
    <cellStyle name="Normal 2 2 7 21 4" xfId="6722"/>
    <cellStyle name="Normal 2 2 7 21 4 2" xfId="6723"/>
    <cellStyle name="Normal 2 2 7 21 4 2 2" xfId="35216"/>
    <cellStyle name="Normal 2 2 7 21 4 3" xfId="6724"/>
    <cellStyle name="Normal 2 2 7 21 4 3 2" xfId="35217"/>
    <cellStyle name="Normal 2 2 7 21 4 4" xfId="35218"/>
    <cellStyle name="Normal 2 2 7 21 5" xfId="6725"/>
    <cellStyle name="Normal 2 2 7 21 5 2" xfId="6726"/>
    <cellStyle name="Normal 2 2 7 21 5 2 2" xfId="35219"/>
    <cellStyle name="Normal 2 2 7 21 5 3" xfId="35220"/>
    <cellStyle name="Normal 2 2 7 21 6" xfId="6727"/>
    <cellStyle name="Normal 2 2 7 21 6 2" xfId="35221"/>
    <cellStyle name="Normal 2 2 7 21 7" xfId="6728"/>
    <cellStyle name="Normal 2 2 7 21 7 2" xfId="35222"/>
    <cellStyle name="Normal 2 2 7 21 8" xfId="35223"/>
    <cellStyle name="Normal 2 2 7 21 8 2" xfId="35224"/>
    <cellStyle name="Normal 2 2 7 21 9" xfId="35225"/>
    <cellStyle name="Normal 2 2 7 22" xfId="6729"/>
    <cellStyle name="Normal 2 2 7 22 10" xfId="35226"/>
    <cellStyle name="Normal 2 2 7 22 11" xfId="35227"/>
    <cellStyle name="Normal 2 2 7 22 2" xfId="6730"/>
    <cellStyle name="Normal 2 2 7 22 2 10" xfId="35228"/>
    <cellStyle name="Normal 2 2 7 22 2 2" xfId="6731"/>
    <cellStyle name="Normal 2 2 7 22 2 2 2" xfId="6732"/>
    <cellStyle name="Normal 2 2 7 22 2 2 2 2" xfId="6733"/>
    <cellStyle name="Normal 2 2 7 22 2 2 2 2 2" xfId="35229"/>
    <cellStyle name="Normal 2 2 7 22 2 2 2 3" xfId="6734"/>
    <cellStyle name="Normal 2 2 7 22 2 2 2 3 2" xfId="35230"/>
    <cellStyle name="Normal 2 2 7 22 2 2 2 4" xfId="35231"/>
    <cellStyle name="Normal 2 2 7 22 2 2 3" xfId="6735"/>
    <cellStyle name="Normal 2 2 7 22 2 2 3 2" xfId="35232"/>
    <cellStyle name="Normal 2 2 7 22 2 2 4" xfId="6736"/>
    <cellStyle name="Normal 2 2 7 22 2 2 4 2" xfId="35233"/>
    <cellStyle name="Normal 2 2 7 22 2 2 5" xfId="6737"/>
    <cellStyle name="Normal 2 2 7 22 2 2 5 2" xfId="35234"/>
    <cellStyle name="Normal 2 2 7 22 2 2 6" xfId="35235"/>
    <cellStyle name="Normal 2 2 7 22 2 2 6 2" xfId="35236"/>
    <cellStyle name="Normal 2 2 7 22 2 2 7" xfId="35237"/>
    <cellStyle name="Normal 2 2 7 22 2 3" xfId="6738"/>
    <cellStyle name="Normal 2 2 7 22 2 3 2" xfId="6739"/>
    <cellStyle name="Normal 2 2 7 22 2 3 2 2" xfId="35238"/>
    <cellStyle name="Normal 2 2 7 22 2 3 3" xfId="6740"/>
    <cellStyle name="Normal 2 2 7 22 2 3 3 2" xfId="35239"/>
    <cellStyle name="Normal 2 2 7 22 2 3 4" xfId="35240"/>
    <cellStyle name="Normal 2 2 7 22 2 4" xfId="6741"/>
    <cellStyle name="Normal 2 2 7 22 2 4 2" xfId="6742"/>
    <cellStyle name="Normal 2 2 7 22 2 4 2 2" xfId="35241"/>
    <cellStyle name="Normal 2 2 7 22 2 4 3" xfId="35242"/>
    <cellStyle name="Normal 2 2 7 22 2 5" xfId="6743"/>
    <cellStyle name="Normal 2 2 7 22 2 5 2" xfId="35243"/>
    <cellStyle name="Normal 2 2 7 22 2 6" xfId="6744"/>
    <cellStyle name="Normal 2 2 7 22 2 6 2" xfId="35244"/>
    <cellStyle name="Normal 2 2 7 22 2 7" xfId="35245"/>
    <cellStyle name="Normal 2 2 7 22 2 7 2" xfId="35246"/>
    <cellStyle name="Normal 2 2 7 22 2 8" xfId="35247"/>
    <cellStyle name="Normal 2 2 7 22 2 9" xfId="35248"/>
    <cellStyle name="Normal 2 2 7 22 3" xfId="6745"/>
    <cellStyle name="Normal 2 2 7 22 3 2" xfId="6746"/>
    <cellStyle name="Normal 2 2 7 22 3 2 2" xfId="6747"/>
    <cellStyle name="Normal 2 2 7 22 3 2 2 2" xfId="35249"/>
    <cellStyle name="Normal 2 2 7 22 3 2 3" xfId="6748"/>
    <cellStyle name="Normal 2 2 7 22 3 2 3 2" xfId="35250"/>
    <cellStyle name="Normal 2 2 7 22 3 2 4" xfId="35251"/>
    <cellStyle name="Normal 2 2 7 22 3 3" xfId="6749"/>
    <cellStyle name="Normal 2 2 7 22 3 3 2" xfId="35252"/>
    <cellStyle name="Normal 2 2 7 22 3 4" xfId="6750"/>
    <cellStyle name="Normal 2 2 7 22 3 4 2" xfId="35253"/>
    <cellStyle name="Normal 2 2 7 22 3 5" xfId="6751"/>
    <cellStyle name="Normal 2 2 7 22 3 5 2" xfId="35254"/>
    <cellStyle name="Normal 2 2 7 22 3 6" xfId="35255"/>
    <cellStyle name="Normal 2 2 7 22 3 6 2" xfId="35256"/>
    <cellStyle name="Normal 2 2 7 22 3 7" xfId="35257"/>
    <cellStyle name="Normal 2 2 7 22 4" xfId="6752"/>
    <cellStyle name="Normal 2 2 7 22 4 2" xfId="6753"/>
    <cellStyle name="Normal 2 2 7 22 4 2 2" xfId="35258"/>
    <cellStyle name="Normal 2 2 7 22 4 3" xfId="6754"/>
    <cellStyle name="Normal 2 2 7 22 4 3 2" xfId="35259"/>
    <cellStyle name="Normal 2 2 7 22 4 4" xfId="35260"/>
    <cellStyle name="Normal 2 2 7 22 5" xfId="6755"/>
    <cellStyle name="Normal 2 2 7 22 5 2" xfId="6756"/>
    <cellStyle name="Normal 2 2 7 22 5 2 2" xfId="35261"/>
    <cellStyle name="Normal 2 2 7 22 5 3" xfId="35262"/>
    <cellStyle name="Normal 2 2 7 22 6" xfId="6757"/>
    <cellStyle name="Normal 2 2 7 22 6 2" xfId="35263"/>
    <cellStyle name="Normal 2 2 7 22 7" xfId="6758"/>
    <cellStyle name="Normal 2 2 7 22 7 2" xfId="35264"/>
    <cellStyle name="Normal 2 2 7 22 8" xfId="35265"/>
    <cellStyle name="Normal 2 2 7 22 8 2" xfId="35266"/>
    <cellStyle name="Normal 2 2 7 22 9" xfId="35267"/>
    <cellStyle name="Normal 2 2 7 23" xfId="6759"/>
    <cellStyle name="Normal 2 2 7 23 10" xfId="35268"/>
    <cellStyle name="Normal 2 2 7 23 11" xfId="35269"/>
    <cellStyle name="Normal 2 2 7 23 2" xfId="6760"/>
    <cellStyle name="Normal 2 2 7 23 2 10" xfId="35270"/>
    <cellStyle name="Normal 2 2 7 23 2 2" xfId="6761"/>
    <cellStyle name="Normal 2 2 7 23 2 2 2" xfId="6762"/>
    <cellStyle name="Normal 2 2 7 23 2 2 2 2" xfId="6763"/>
    <cellStyle name="Normal 2 2 7 23 2 2 2 2 2" xfId="35271"/>
    <cellStyle name="Normal 2 2 7 23 2 2 2 3" xfId="6764"/>
    <cellStyle name="Normal 2 2 7 23 2 2 2 3 2" xfId="35272"/>
    <cellStyle name="Normal 2 2 7 23 2 2 2 4" xfId="35273"/>
    <cellStyle name="Normal 2 2 7 23 2 2 3" xfId="6765"/>
    <cellStyle name="Normal 2 2 7 23 2 2 3 2" xfId="35274"/>
    <cellStyle name="Normal 2 2 7 23 2 2 4" xfId="6766"/>
    <cellStyle name="Normal 2 2 7 23 2 2 4 2" xfId="35275"/>
    <cellStyle name="Normal 2 2 7 23 2 2 5" xfId="6767"/>
    <cellStyle name="Normal 2 2 7 23 2 2 5 2" xfId="35276"/>
    <cellStyle name="Normal 2 2 7 23 2 2 6" xfId="35277"/>
    <cellStyle name="Normal 2 2 7 23 2 2 6 2" xfId="35278"/>
    <cellStyle name="Normal 2 2 7 23 2 2 7" xfId="35279"/>
    <cellStyle name="Normal 2 2 7 23 2 3" xfId="6768"/>
    <cellStyle name="Normal 2 2 7 23 2 3 2" xfId="6769"/>
    <cellStyle name="Normal 2 2 7 23 2 3 2 2" xfId="35280"/>
    <cellStyle name="Normal 2 2 7 23 2 3 3" xfId="6770"/>
    <cellStyle name="Normal 2 2 7 23 2 3 3 2" xfId="35281"/>
    <cellStyle name="Normal 2 2 7 23 2 3 4" xfId="35282"/>
    <cellStyle name="Normal 2 2 7 23 2 4" xfId="6771"/>
    <cellStyle name="Normal 2 2 7 23 2 4 2" xfId="6772"/>
    <cellStyle name="Normal 2 2 7 23 2 4 2 2" xfId="35283"/>
    <cellStyle name="Normal 2 2 7 23 2 4 3" xfId="35284"/>
    <cellStyle name="Normal 2 2 7 23 2 5" xfId="6773"/>
    <cellStyle name="Normal 2 2 7 23 2 5 2" xfId="35285"/>
    <cellStyle name="Normal 2 2 7 23 2 6" xfId="6774"/>
    <cellStyle name="Normal 2 2 7 23 2 6 2" xfId="35286"/>
    <cellStyle name="Normal 2 2 7 23 2 7" xfId="35287"/>
    <cellStyle name="Normal 2 2 7 23 2 7 2" xfId="35288"/>
    <cellStyle name="Normal 2 2 7 23 2 8" xfId="35289"/>
    <cellStyle name="Normal 2 2 7 23 2 9" xfId="35290"/>
    <cellStyle name="Normal 2 2 7 23 3" xfId="6775"/>
    <cellStyle name="Normal 2 2 7 23 3 2" xfId="6776"/>
    <cellStyle name="Normal 2 2 7 23 3 2 2" xfId="6777"/>
    <cellStyle name="Normal 2 2 7 23 3 2 2 2" xfId="35291"/>
    <cellStyle name="Normal 2 2 7 23 3 2 3" xfId="6778"/>
    <cellStyle name="Normal 2 2 7 23 3 2 3 2" xfId="35292"/>
    <cellStyle name="Normal 2 2 7 23 3 2 4" xfId="35293"/>
    <cellStyle name="Normal 2 2 7 23 3 3" xfId="6779"/>
    <cellStyle name="Normal 2 2 7 23 3 3 2" xfId="35294"/>
    <cellStyle name="Normal 2 2 7 23 3 4" xfId="6780"/>
    <cellStyle name="Normal 2 2 7 23 3 4 2" xfId="35295"/>
    <cellStyle name="Normal 2 2 7 23 3 5" xfId="6781"/>
    <cellStyle name="Normal 2 2 7 23 3 5 2" xfId="35296"/>
    <cellStyle name="Normal 2 2 7 23 3 6" xfId="35297"/>
    <cellStyle name="Normal 2 2 7 23 3 6 2" xfId="35298"/>
    <cellStyle name="Normal 2 2 7 23 3 7" xfId="35299"/>
    <cellStyle name="Normal 2 2 7 23 4" xfId="6782"/>
    <cellStyle name="Normal 2 2 7 23 4 2" xfId="6783"/>
    <cellStyle name="Normal 2 2 7 23 4 2 2" xfId="35300"/>
    <cellStyle name="Normal 2 2 7 23 4 3" xfId="6784"/>
    <cellStyle name="Normal 2 2 7 23 4 3 2" xfId="35301"/>
    <cellStyle name="Normal 2 2 7 23 4 4" xfId="35302"/>
    <cellStyle name="Normal 2 2 7 23 5" xfId="6785"/>
    <cellStyle name="Normal 2 2 7 23 5 2" xfId="6786"/>
    <cellStyle name="Normal 2 2 7 23 5 2 2" xfId="35303"/>
    <cellStyle name="Normal 2 2 7 23 5 3" xfId="35304"/>
    <cellStyle name="Normal 2 2 7 23 6" xfId="6787"/>
    <cellStyle name="Normal 2 2 7 23 6 2" xfId="35305"/>
    <cellStyle name="Normal 2 2 7 23 7" xfId="6788"/>
    <cellStyle name="Normal 2 2 7 23 7 2" xfId="35306"/>
    <cellStyle name="Normal 2 2 7 23 8" xfId="35307"/>
    <cellStyle name="Normal 2 2 7 23 8 2" xfId="35308"/>
    <cellStyle name="Normal 2 2 7 23 9" xfId="35309"/>
    <cellStyle name="Normal 2 2 7 24" xfId="6789"/>
    <cellStyle name="Normal 2 2 7 24 10" xfId="35310"/>
    <cellStyle name="Normal 2 2 7 24 11" xfId="35311"/>
    <cellStyle name="Normal 2 2 7 24 2" xfId="6790"/>
    <cellStyle name="Normal 2 2 7 24 2 10" xfId="35312"/>
    <cellStyle name="Normal 2 2 7 24 2 2" xfId="6791"/>
    <cellStyle name="Normal 2 2 7 24 2 2 2" xfId="6792"/>
    <cellStyle name="Normal 2 2 7 24 2 2 2 2" xfId="6793"/>
    <cellStyle name="Normal 2 2 7 24 2 2 2 2 2" xfId="35313"/>
    <cellStyle name="Normal 2 2 7 24 2 2 2 3" xfId="6794"/>
    <cellStyle name="Normal 2 2 7 24 2 2 2 3 2" xfId="35314"/>
    <cellStyle name="Normal 2 2 7 24 2 2 2 4" xfId="35315"/>
    <cellStyle name="Normal 2 2 7 24 2 2 3" xfId="6795"/>
    <cellStyle name="Normal 2 2 7 24 2 2 3 2" xfId="35316"/>
    <cellStyle name="Normal 2 2 7 24 2 2 4" xfId="6796"/>
    <cellStyle name="Normal 2 2 7 24 2 2 4 2" xfId="35317"/>
    <cellStyle name="Normal 2 2 7 24 2 2 5" xfId="6797"/>
    <cellStyle name="Normal 2 2 7 24 2 2 5 2" xfId="35318"/>
    <cellStyle name="Normal 2 2 7 24 2 2 6" xfId="35319"/>
    <cellStyle name="Normal 2 2 7 24 2 2 6 2" xfId="35320"/>
    <cellStyle name="Normal 2 2 7 24 2 2 7" xfId="35321"/>
    <cellStyle name="Normal 2 2 7 24 2 3" xfId="6798"/>
    <cellStyle name="Normal 2 2 7 24 2 3 2" xfId="6799"/>
    <cellStyle name="Normal 2 2 7 24 2 3 2 2" xfId="35322"/>
    <cellStyle name="Normal 2 2 7 24 2 3 3" xfId="6800"/>
    <cellStyle name="Normal 2 2 7 24 2 3 3 2" xfId="35323"/>
    <cellStyle name="Normal 2 2 7 24 2 3 4" xfId="35324"/>
    <cellStyle name="Normal 2 2 7 24 2 4" xfId="6801"/>
    <cellStyle name="Normal 2 2 7 24 2 4 2" xfId="6802"/>
    <cellStyle name="Normal 2 2 7 24 2 4 2 2" xfId="35325"/>
    <cellStyle name="Normal 2 2 7 24 2 4 3" xfId="35326"/>
    <cellStyle name="Normal 2 2 7 24 2 5" xfId="6803"/>
    <cellStyle name="Normal 2 2 7 24 2 5 2" xfId="35327"/>
    <cellStyle name="Normal 2 2 7 24 2 6" xfId="6804"/>
    <cellStyle name="Normal 2 2 7 24 2 6 2" xfId="35328"/>
    <cellStyle name="Normal 2 2 7 24 2 7" xfId="35329"/>
    <cellStyle name="Normal 2 2 7 24 2 7 2" xfId="35330"/>
    <cellStyle name="Normal 2 2 7 24 2 8" xfId="35331"/>
    <cellStyle name="Normal 2 2 7 24 2 9" xfId="35332"/>
    <cellStyle name="Normal 2 2 7 24 3" xfId="6805"/>
    <cellStyle name="Normal 2 2 7 24 3 2" xfId="6806"/>
    <cellStyle name="Normal 2 2 7 24 3 2 2" xfId="6807"/>
    <cellStyle name="Normal 2 2 7 24 3 2 2 2" xfId="35333"/>
    <cellStyle name="Normal 2 2 7 24 3 2 3" xfId="6808"/>
    <cellStyle name="Normal 2 2 7 24 3 2 3 2" xfId="35334"/>
    <cellStyle name="Normal 2 2 7 24 3 2 4" xfId="35335"/>
    <cellStyle name="Normal 2 2 7 24 3 3" xfId="6809"/>
    <cellStyle name="Normal 2 2 7 24 3 3 2" xfId="35336"/>
    <cellStyle name="Normal 2 2 7 24 3 4" xfId="6810"/>
    <cellStyle name="Normal 2 2 7 24 3 4 2" xfId="35337"/>
    <cellStyle name="Normal 2 2 7 24 3 5" xfId="6811"/>
    <cellStyle name="Normal 2 2 7 24 3 5 2" xfId="35338"/>
    <cellStyle name="Normal 2 2 7 24 3 6" xfId="35339"/>
    <cellStyle name="Normal 2 2 7 24 3 6 2" xfId="35340"/>
    <cellStyle name="Normal 2 2 7 24 3 7" xfId="35341"/>
    <cellStyle name="Normal 2 2 7 24 4" xfId="6812"/>
    <cellStyle name="Normal 2 2 7 24 4 2" xfId="6813"/>
    <cellStyle name="Normal 2 2 7 24 4 2 2" xfId="35342"/>
    <cellStyle name="Normal 2 2 7 24 4 3" xfId="6814"/>
    <cellStyle name="Normal 2 2 7 24 4 3 2" xfId="35343"/>
    <cellStyle name="Normal 2 2 7 24 4 4" xfId="35344"/>
    <cellStyle name="Normal 2 2 7 24 5" xfId="6815"/>
    <cellStyle name="Normal 2 2 7 24 5 2" xfId="6816"/>
    <cellStyle name="Normal 2 2 7 24 5 2 2" xfId="35345"/>
    <cellStyle name="Normal 2 2 7 24 5 3" xfId="35346"/>
    <cellStyle name="Normal 2 2 7 24 6" xfId="6817"/>
    <cellStyle name="Normal 2 2 7 24 6 2" xfId="35347"/>
    <cellStyle name="Normal 2 2 7 24 7" xfId="6818"/>
    <cellStyle name="Normal 2 2 7 24 7 2" xfId="35348"/>
    <cellStyle name="Normal 2 2 7 24 8" xfId="35349"/>
    <cellStyle name="Normal 2 2 7 24 8 2" xfId="35350"/>
    <cellStyle name="Normal 2 2 7 24 9" xfId="35351"/>
    <cellStyle name="Normal 2 2 7 25" xfId="6819"/>
    <cellStyle name="Normal 2 2 7 25 10" xfId="35352"/>
    <cellStyle name="Normal 2 2 7 25 11" xfId="35353"/>
    <cellStyle name="Normal 2 2 7 25 2" xfId="6820"/>
    <cellStyle name="Normal 2 2 7 25 2 10" xfId="35354"/>
    <cellStyle name="Normal 2 2 7 25 2 2" xfId="6821"/>
    <cellStyle name="Normal 2 2 7 25 2 2 2" xfId="6822"/>
    <cellStyle name="Normal 2 2 7 25 2 2 2 2" xfId="6823"/>
    <cellStyle name="Normal 2 2 7 25 2 2 2 2 2" xfId="35355"/>
    <cellStyle name="Normal 2 2 7 25 2 2 2 3" xfId="6824"/>
    <cellStyle name="Normal 2 2 7 25 2 2 2 3 2" xfId="35356"/>
    <cellStyle name="Normal 2 2 7 25 2 2 2 4" xfId="35357"/>
    <cellStyle name="Normal 2 2 7 25 2 2 3" xfId="6825"/>
    <cellStyle name="Normal 2 2 7 25 2 2 3 2" xfId="35358"/>
    <cellStyle name="Normal 2 2 7 25 2 2 4" xfId="6826"/>
    <cellStyle name="Normal 2 2 7 25 2 2 4 2" xfId="35359"/>
    <cellStyle name="Normal 2 2 7 25 2 2 5" xfId="6827"/>
    <cellStyle name="Normal 2 2 7 25 2 2 5 2" xfId="35360"/>
    <cellStyle name="Normal 2 2 7 25 2 2 6" xfId="35361"/>
    <cellStyle name="Normal 2 2 7 25 2 2 6 2" xfId="35362"/>
    <cellStyle name="Normal 2 2 7 25 2 2 7" xfId="35363"/>
    <cellStyle name="Normal 2 2 7 25 2 3" xfId="6828"/>
    <cellStyle name="Normal 2 2 7 25 2 3 2" xfId="6829"/>
    <cellStyle name="Normal 2 2 7 25 2 3 2 2" xfId="35364"/>
    <cellStyle name="Normal 2 2 7 25 2 3 3" xfId="6830"/>
    <cellStyle name="Normal 2 2 7 25 2 3 3 2" xfId="35365"/>
    <cellStyle name="Normal 2 2 7 25 2 3 4" xfId="35366"/>
    <cellStyle name="Normal 2 2 7 25 2 4" xfId="6831"/>
    <cellStyle name="Normal 2 2 7 25 2 4 2" xfId="6832"/>
    <cellStyle name="Normal 2 2 7 25 2 4 2 2" xfId="35367"/>
    <cellStyle name="Normal 2 2 7 25 2 4 3" xfId="35368"/>
    <cellStyle name="Normal 2 2 7 25 2 5" xfId="6833"/>
    <cellStyle name="Normal 2 2 7 25 2 5 2" xfId="35369"/>
    <cellStyle name="Normal 2 2 7 25 2 6" xfId="6834"/>
    <cellStyle name="Normal 2 2 7 25 2 6 2" xfId="35370"/>
    <cellStyle name="Normal 2 2 7 25 2 7" xfId="35371"/>
    <cellStyle name="Normal 2 2 7 25 2 7 2" xfId="35372"/>
    <cellStyle name="Normal 2 2 7 25 2 8" xfId="35373"/>
    <cellStyle name="Normal 2 2 7 25 2 9" xfId="35374"/>
    <cellStyle name="Normal 2 2 7 25 3" xfId="6835"/>
    <cellStyle name="Normal 2 2 7 25 3 2" xfId="6836"/>
    <cellStyle name="Normal 2 2 7 25 3 2 2" xfId="6837"/>
    <cellStyle name="Normal 2 2 7 25 3 2 2 2" xfId="35375"/>
    <cellStyle name="Normal 2 2 7 25 3 2 3" xfId="6838"/>
    <cellStyle name="Normal 2 2 7 25 3 2 3 2" xfId="35376"/>
    <cellStyle name="Normal 2 2 7 25 3 2 4" xfId="35377"/>
    <cellStyle name="Normal 2 2 7 25 3 3" xfId="6839"/>
    <cellStyle name="Normal 2 2 7 25 3 3 2" xfId="35378"/>
    <cellStyle name="Normal 2 2 7 25 3 4" xfId="6840"/>
    <cellStyle name="Normal 2 2 7 25 3 4 2" xfId="35379"/>
    <cellStyle name="Normal 2 2 7 25 3 5" xfId="6841"/>
    <cellStyle name="Normal 2 2 7 25 3 5 2" xfId="35380"/>
    <cellStyle name="Normal 2 2 7 25 3 6" xfId="35381"/>
    <cellStyle name="Normal 2 2 7 25 3 6 2" xfId="35382"/>
    <cellStyle name="Normal 2 2 7 25 3 7" xfId="35383"/>
    <cellStyle name="Normal 2 2 7 25 4" xfId="6842"/>
    <cellStyle name="Normal 2 2 7 25 4 2" xfId="6843"/>
    <cellStyle name="Normal 2 2 7 25 4 2 2" xfId="35384"/>
    <cellStyle name="Normal 2 2 7 25 4 3" xfId="6844"/>
    <cellStyle name="Normal 2 2 7 25 4 3 2" xfId="35385"/>
    <cellStyle name="Normal 2 2 7 25 4 4" xfId="35386"/>
    <cellStyle name="Normal 2 2 7 25 5" xfId="6845"/>
    <cellStyle name="Normal 2 2 7 25 5 2" xfId="6846"/>
    <cellStyle name="Normal 2 2 7 25 5 2 2" xfId="35387"/>
    <cellStyle name="Normal 2 2 7 25 5 3" xfId="35388"/>
    <cellStyle name="Normal 2 2 7 25 6" xfId="6847"/>
    <cellStyle name="Normal 2 2 7 25 6 2" xfId="35389"/>
    <cellStyle name="Normal 2 2 7 25 7" xfId="6848"/>
    <cellStyle name="Normal 2 2 7 25 7 2" xfId="35390"/>
    <cellStyle name="Normal 2 2 7 25 8" xfId="35391"/>
    <cellStyle name="Normal 2 2 7 25 8 2" xfId="35392"/>
    <cellStyle name="Normal 2 2 7 25 9" xfId="35393"/>
    <cellStyle name="Normal 2 2 7 26" xfId="6849"/>
    <cellStyle name="Normal 2 2 7 26 10" xfId="35394"/>
    <cellStyle name="Normal 2 2 7 26 11" xfId="35395"/>
    <cellStyle name="Normal 2 2 7 26 2" xfId="6850"/>
    <cellStyle name="Normal 2 2 7 26 2 10" xfId="35396"/>
    <cellStyle name="Normal 2 2 7 26 2 2" xfId="6851"/>
    <cellStyle name="Normal 2 2 7 26 2 2 2" xfId="6852"/>
    <cellStyle name="Normal 2 2 7 26 2 2 2 2" xfId="6853"/>
    <cellStyle name="Normal 2 2 7 26 2 2 2 2 2" xfId="35397"/>
    <cellStyle name="Normal 2 2 7 26 2 2 2 3" xfId="6854"/>
    <cellStyle name="Normal 2 2 7 26 2 2 2 3 2" xfId="35398"/>
    <cellStyle name="Normal 2 2 7 26 2 2 2 4" xfId="35399"/>
    <cellStyle name="Normal 2 2 7 26 2 2 3" xfId="6855"/>
    <cellStyle name="Normal 2 2 7 26 2 2 3 2" xfId="35400"/>
    <cellStyle name="Normal 2 2 7 26 2 2 4" xfId="6856"/>
    <cellStyle name="Normal 2 2 7 26 2 2 4 2" xfId="35401"/>
    <cellStyle name="Normal 2 2 7 26 2 2 5" xfId="6857"/>
    <cellStyle name="Normal 2 2 7 26 2 2 5 2" xfId="35402"/>
    <cellStyle name="Normal 2 2 7 26 2 2 6" xfId="35403"/>
    <cellStyle name="Normal 2 2 7 26 2 2 6 2" xfId="35404"/>
    <cellStyle name="Normal 2 2 7 26 2 2 7" xfId="35405"/>
    <cellStyle name="Normal 2 2 7 26 2 3" xfId="6858"/>
    <cellStyle name="Normal 2 2 7 26 2 3 2" xfId="6859"/>
    <cellStyle name="Normal 2 2 7 26 2 3 2 2" xfId="35406"/>
    <cellStyle name="Normal 2 2 7 26 2 3 3" xfId="6860"/>
    <cellStyle name="Normal 2 2 7 26 2 3 3 2" xfId="35407"/>
    <cellStyle name="Normal 2 2 7 26 2 3 4" xfId="35408"/>
    <cellStyle name="Normal 2 2 7 26 2 4" xfId="6861"/>
    <cellStyle name="Normal 2 2 7 26 2 4 2" xfId="6862"/>
    <cellStyle name="Normal 2 2 7 26 2 4 2 2" xfId="35409"/>
    <cellStyle name="Normal 2 2 7 26 2 4 3" xfId="35410"/>
    <cellStyle name="Normal 2 2 7 26 2 5" xfId="6863"/>
    <cellStyle name="Normal 2 2 7 26 2 5 2" xfId="35411"/>
    <cellStyle name="Normal 2 2 7 26 2 6" xfId="6864"/>
    <cellStyle name="Normal 2 2 7 26 2 6 2" xfId="35412"/>
    <cellStyle name="Normal 2 2 7 26 2 7" xfId="35413"/>
    <cellStyle name="Normal 2 2 7 26 2 7 2" xfId="35414"/>
    <cellStyle name="Normal 2 2 7 26 2 8" xfId="35415"/>
    <cellStyle name="Normal 2 2 7 26 2 9" xfId="35416"/>
    <cellStyle name="Normal 2 2 7 26 3" xfId="6865"/>
    <cellStyle name="Normal 2 2 7 26 3 2" xfId="6866"/>
    <cellStyle name="Normal 2 2 7 26 3 2 2" xfId="6867"/>
    <cellStyle name="Normal 2 2 7 26 3 2 2 2" xfId="35417"/>
    <cellStyle name="Normal 2 2 7 26 3 2 3" xfId="6868"/>
    <cellStyle name="Normal 2 2 7 26 3 2 3 2" xfId="35418"/>
    <cellStyle name="Normal 2 2 7 26 3 2 4" xfId="35419"/>
    <cellStyle name="Normal 2 2 7 26 3 3" xfId="6869"/>
    <cellStyle name="Normal 2 2 7 26 3 3 2" xfId="35420"/>
    <cellStyle name="Normal 2 2 7 26 3 4" xfId="6870"/>
    <cellStyle name="Normal 2 2 7 26 3 4 2" xfId="35421"/>
    <cellStyle name="Normal 2 2 7 26 3 5" xfId="6871"/>
    <cellStyle name="Normal 2 2 7 26 3 5 2" xfId="35422"/>
    <cellStyle name="Normal 2 2 7 26 3 6" xfId="35423"/>
    <cellStyle name="Normal 2 2 7 26 3 6 2" xfId="35424"/>
    <cellStyle name="Normal 2 2 7 26 3 7" xfId="35425"/>
    <cellStyle name="Normal 2 2 7 26 4" xfId="6872"/>
    <cellStyle name="Normal 2 2 7 26 4 2" xfId="6873"/>
    <cellStyle name="Normal 2 2 7 26 4 2 2" xfId="35426"/>
    <cellStyle name="Normal 2 2 7 26 4 3" xfId="6874"/>
    <cellStyle name="Normal 2 2 7 26 4 3 2" xfId="35427"/>
    <cellStyle name="Normal 2 2 7 26 4 4" xfId="35428"/>
    <cellStyle name="Normal 2 2 7 26 5" xfId="6875"/>
    <cellStyle name="Normal 2 2 7 26 5 2" xfId="6876"/>
    <cellStyle name="Normal 2 2 7 26 5 2 2" xfId="35429"/>
    <cellStyle name="Normal 2 2 7 26 5 3" xfId="35430"/>
    <cellStyle name="Normal 2 2 7 26 6" xfId="6877"/>
    <cellStyle name="Normal 2 2 7 26 6 2" xfId="35431"/>
    <cellStyle name="Normal 2 2 7 26 7" xfId="6878"/>
    <cellStyle name="Normal 2 2 7 26 7 2" xfId="35432"/>
    <cellStyle name="Normal 2 2 7 26 8" xfId="35433"/>
    <cellStyle name="Normal 2 2 7 26 8 2" xfId="35434"/>
    <cellStyle name="Normal 2 2 7 26 9" xfId="35435"/>
    <cellStyle name="Normal 2 2 7 27" xfId="6879"/>
    <cellStyle name="Normal 2 2 7 27 10" xfId="35436"/>
    <cellStyle name="Normal 2 2 7 27 11" xfId="35437"/>
    <cellStyle name="Normal 2 2 7 27 2" xfId="6880"/>
    <cellStyle name="Normal 2 2 7 27 2 10" xfId="35438"/>
    <cellStyle name="Normal 2 2 7 27 2 2" xfId="6881"/>
    <cellStyle name="Normal 2 2 7 27 2 2 2" xfId="6882"/>
    <cellStyle name="Normal 2 2 7 27 2 2 2 2" xfId="6883"/>
    <cellStyle name="Normal 2 2 7 27 2 2 2 2 2" xfId="35439"/>
    <cellStyle name="Normal 2 2 7 27 2 2 2 3" xfId="6884"/>
    <cellStyle name="Normal 2 2 7 27 2 2 2 3 2" xfId="35440"/>
    <cellStyle name="Normal 2 2 7 27 2 2 2 4" xfId="35441"/>
    <cellStyle name="Normal 2 2 7 27 2 2 3" xfId="6885"/>
    <cellStyle name="Normal 2 2 7 27 2 2 3 2" xfId="35442"/>
    <cellStyle name="Normal 2 2 7 27 2 2 4" xfId="6886"/>
    <cellStyle name="Normal 2 2 7 27 2 2 4 2" xfId="35443"/>
    <cellStyle name="Normal 2 2 7 27 2 2 5" xfId="6887"/>
    <cellStyle name="Normal 2 2 7 27 2 2 5 2" xfId="35444"/>
    <cellStyle name="Normal 2 2 7 27 2 2 6" xfId="35445"/>
    <cellStyle name="Normal 2 2 7 27 2 2 6 2" xfId="35446"/>
    <cellStyle name="Normal 2 2 7 27 2 2 7" xfId="35447"/>
    <cellStyle name="Normal 2 2 7 27 2 3" xfId="6888"/>
    <cellStyle name="Normal 2 2 7 27 2 3 2" xfId="6889"/>
    <cellStyle name="Normal 2 2 7 27 2 3 2 2" xfId="35448"/>
    <cellStyle name="Normal 2 2 7 27 2 3 3" xfId="6890"/>
    <cellStyle name="Normal 2 2 7 27 2 3 3 2" xfId="35449"/>
    <cellStyle name="Normal 2 2 7 27 2 3 4" xfId="35450"/>
    <cellStyle name="Normal 2 2 7 27 2 4" xfId="6891"/>
    <cellStyle name="Normal 2 2 7 27 2 4 2" xfId="6892"/>
    <cellStyle name="Normal 2 2 7 27 2 4 2 2" xfId="35451"/>
    <cellStyle name="Normal 2 2 7 27 2 4 3" xfId="35452"/>
    <cellStyle name="Normal 2 2 7 27 2 5" xfId="6893"/>
    <cellStyle name="Normal 2 2 7 27 2 5 2" xfId="35453"/>
    <cellStyle name="Normal 2 2 7 27 2 6" xfId="6894"/>
    <cellStyle name="Normal 2 2 7 27 2 6 2" xfId="35454"/>
    <cellStyle name="Normal 2 2 7 27 2 7" xfId="35455"/>
    <cellStyle name="Normal 2 2 7 27 2 7 2" xfId="35456"/>
    <cellStyle name="Normal 2 2 7 27 2 8" xfId="35457"/>
    <cellStyle name="Normal 2 2 7 27 2 9" xfId="35458"/>
    <cellStyle name="Normal 2 2 7 27 3" xfId="6895"/>
    <cellStyle name="Normal 2 2 7 27 3 2" xfId="6896"/>
    <cellStyle name="Normal 2 2 7 27 3 2 2" xfId="6897"/>
    <cellStyle name="Normal 2 2 7 27 3 2 2 2" xfId="35459"/>
    <cellStyle name="Normal 2 2 7 27 3 2 3" xfId="6898"/>
    <cellStyle name="Normal 2 2 7 27 3 2 3 2" xfId="35460"/>
    <cellStyle name="Normal 2 2 7 27 3 2 4" xfId="35461"/>
    <cellStyle name="Normal 2 2 7 27 3 3" xfId="6899"/>
    <cellStyle name="Normal 2 2 7 27 3 3 2" xfId="35462"/>
    <cellStyle name="Normal 2 2 7 27 3 4" xfId="6900"/>
    <cellStyle name="Normal 2 2 7 27 3 4 2" xfId="35463"/>
    <cellStyle name="Normal 2 2 7 27 3 5" xfId="6901"/>
    <cellStyle name="Normal 2 2 7 27 3 5 2" xfId="35464"/>
    <cellStyle name="Normal 2 2 7 27 3 6" xfId="35465"/>
    <cellStyle name="Normal 2 2 7 27 3 6 2" xfId="35466"/>
    <cellStyle name="Normal 2 2 7 27 3 7" xfId="35467"/>
    <cellStyle name="Normal 2 2 7 27 4" xfId="6902"/>
    <cellStyle name="Normal 2 2 7 27 4 2" xfId="6903"/>
    <cellStyle name="Normal 2 2 7 27 4 2 2" xfId="35468"/>
    <cellStyle name="Normal 2 2 7 27 4 3" xfId="6904"/>
    <cellStyle name="Normal 2 2 7 27 4 3 2" xfId="35469"/>
    <cellStyle name="Normal 2 2 7 27 4 4" xfId="35470"/>
    <cellStyle name="Normal 2 2 7 27 5" xfId="6905"/>
    <cellStyle name="Normal 2 2 7 27 5 2" xfId="6906"/>
    <cellStyle name="Normal 2 2 7 27 5 2 2" xfId="35471"/>
    <cellStyle name="Normal 2 2 7 27 5 3" xfId="35472"/>
    <cellStyle name="Normal 2 2 7 27 6" xfId="6907"/>
    <cellStyle name="Normal 2 2 7 27 6 2" xfId="35473"/>
    <cellStyle name="Normal 2 2 7 27 7" xfId="6908"/>
    <cellStyle name="Normal 2 2 7 27 7 2" xfId="35474"/>
    <cellStyle name="Normal 2 2 7 27 8" xfId="35475"/>
    <cellStyle name="Normal 2 2 7 27 8 2" xfId="35476"/>
    <cellStyle name="Normal 2 2 7 27 9" xfId="35477"/>
    <cellStyle name="Normal 2 2 7 28" xfId="6909"/>
    <cellStyle name="Normal 2 2 7 28 10" xfId="35478"/>
    <cellStyle name="Normal 2 2 7 28 11" xfId="35479"/>
    <cellStyle name="Normal 2 2 7 28 2" xfId="6910"/>
    <cellStyle name="Normal 2 2 7 28 2 10" xfId="35480"/>
    <cellStyle name="Normal 2 2 7 28 2 2" xfId="6911"/>
    <cellStyle name="Normal 2 2 7 28 2 2 2" xfId="6912"/>
    <cellStyle name="Normal 2 2 7 28 2 2 2 2" xfId="6913"/>
    <cellStyle name="Normal 2 2 7 28 2 2 2 2 2" xfId="35481"/>
    <cellStyle name="Normal 2 2 7 28 2 2 2 3" xfId="6914"/>
    <cellStyle name="Normal 2 2 7 28 2 2 2 3 2" xfId="35482"/>
    <cellStyle name="Normal 2 2 7 28 2 2 2 4" xfId="35483"/>
    <cellStyle name="Normal 2 2 7 28 2 2 3" xfId="6915"/>
    <cellStyle name="Normal 2 2 7 28 2 2 3 2" xfId="35484"/>
    <cellStyle name="Normal 2 2 7 28 2 2 4" xfId="6916"/>
    <cellStyle name="Normal 2 2 7 28 2 2 4 2" xfId="35485"/>
    <cellStyle name="Normal 2 2 7 28 2 2 5" xfId="6917"/>
    <cellStyle name="Normal 2 2 7 28 2 2 5 2" xfId="35486"/>
    <cellStyle name="Normal 2 2 7 28 2 2 6" xfId="35487"/>
    <cellStyle name="Normal 2 2 7 28 2 2 6 2" xfId="35488"/>
    <cellStyle name="Normal 2 2 7 28 2 2 7" xfId="35489"/>
    <cellStyle name="Normal 2 2 7 28 2 3" xfId="6918"/>
    <cellStyle name="Normal 2 2 7 28 2 3 2" xfId="6919"/>
    <cellStyle name="Normal 2 2 7 28 2 3 2 2" xfId="35490"/>
    <cellStyle name="Normal 2 2 7 28 2 3 3" xfId="6920"/>
    <cellStyle name="Normal 2 2 7 28 2 3 3 2" xfId="35491"/>
    <cellStyle name="Normal 2 2 7 28 2 3 4" xfId="35492"/>
    <cellStyle name="Normal 2 2 7 28 2 4" xfId="6921"/>
    <cellStyle name="Normal 2 2 7 28 2 4 2" xfId="6922"/>
    <cellStyle name="Normal 2 2 7 28 2 4 2 2" xfId="35493"/>
    <cellStyle name="Normal 2 2 7 28 2 4 3" xfId="35494"/>
    <cellStyle name="Normal 2 2 7 28 2 5" xfId="6923"/>
    <cellStyle name="Normal 2 2 7 28 2 5 2" xfId="35495"/>
    <cellStyle name="Normal 2 2 7 28 2 6" xfId="6924"/>
    <cellStyle name="Normal 2 2 7 28 2 6 2" xfId="35496"/>
    <cellStyle name="Normal 2 2 7 28 2 7" xfId="35497"/>
    <cellStyle name="Normal 2 2 7 28 2 7 2" xfId="35498"/>
    <cellStyle name="Normal 2 2 7 28 2 8" xfId="35499"/>
    <cellStyle name="Normal 2 2 7 28 2 9" xfId="35500"/>
    <cellStyle name="Normal 2 2 7 28 3" xfId="6925"/>
    <cellStyle name="Normal 2 2 7 28 3 2" xfId="6926"/>
    <cellStyle name="Normal 2 2 7 28 3 2 2" xfId="6927"/>
    <cellStyle name="Normal 2 2 7 28 3 2 2 2" xfId="35501"/>
    <cellStyle name="Normal 2 2 7 28 3 2 3" xfId="6928"/>
    <cellStyle name="Normal 2 2 7 28 3 2 3 2" xfId="35502"/>
    <cellStyle name="Normal 2 2 7 28 3 2 4" xfId="35503"/>
    <cellStyle name="Normal 2 2 7 28 3 3" xfId="6929"/>
    <cellStyle name="Normal 2 2 7 28 3 3 2" xfId="35504"/>
    <cellStyle name="Normal 2 2 7 28 3 4" xfId="6930"/>
    <cellStyle name="Normal 2 2 7 28 3 4 2" xfId="35505"/>
    <cellStyle name="Normal 2 2 7 28 3 5" xfId="6931"/>
    <cellStyle name="Normal 2 2 7 28 3 5 2" xfId="35506"/>
    <cellStyle name="Normal 2 2 7 28 3 6" xfId="35507"/>
    <cellStyle name="Normal 2 2 7 28 3 6 2" xfId="35508"/>
    <cellStyle name="Normal 2 2 7 28 3 7" xfId="35509"/>
    <cellStyle name="Normal 2 2 7 28 4" xfId="6932"/>
    <cellStyle name="Normal 2 2 7 28 4 2" xfId="6933"/>
    <cellStyle name="Normal 2 2 7 28 4 2 2" xfId="35510"/>
    <cellStyle name="Normal 2 2 7 28 4 3" xfId="6934"/>
    <cellStyle name="Normal 2 2 7 28 4 3 2" xfId="35511"/>
    <cellStyle name="Normal 2 2 7 28 4 4" xfId="35512"/>
    <cellStyle name="Normal 2 2 7 28 5" xfId="6935"/>
    <cellStyle name="Normal 2 2 7 28 5 2" xfId="6936"/>
    <cellStyle name="Normal 2 2 7 28 5 2 2" xfId="35513"/>
    <cellStyle name="Normal 2 2 7 28 5 3" xfId="35514"/>
    <cellStyle name="Normal 2 2 7 28 6" xfId="6937"/>
    <cellStyle name="Normal 2 2 7 28 6 2" xfId="35515"/>
    <cellStyle name="Normal 2 2 7 28 7" xfId="6938"/>
    <cellStyle name="Normal 2 2 7 28 7 2" xfId="35516"/>
    <cellStyle name="Normal 2 2 7 28 8" xfId="35517"/>
    <cellStyle name="Normal 2 2 7 28 8 2" xfId="35518"/>
    <cellStyle name="Normal 2 2 7 28 9" xfId="35519"/>
    <cellStyle name="Normal 2 2 7 29" xfId="6939"/>
    <cellStyle name="Normal 2 2 7 29 10" xfId="35520"/>
    <cellStyle name="Normal 2 2 7 29 11" xfId="35521"/>
    <cellStyle name="Normal 2 2 7 29 2" xfId="6940"/>
    <cellStyle name="Normal 2 2 7 29 2 10" xfId="35522"/>
    <cellStyle name="Normal 2 2 7 29 2 2" xfId="6941"/>
    <cellStyle name="Normal 2 2 7 29 2 2 2" xfId="6942"/>
    <cellStyle name="Normal 2 2 7 29 2 2 2 2" xfId="6943"/>
    <cellStyle name="Normal 2 2 7 29 2 2 2 2 2" xfId="35523"/>
    <cellStyle name="Normal 2 2 7 29 2 2 2 3" xfId="6944"/>
    <cellStyle name="Normal 2 2 7 29 2 2 2 3 2" xfId="35524"/>
    <cellStyle name="Normal 2 2 7 29 2 2 2 4" xfId="35525"/>
    <cellStyle name="Normal 2 2 7 29 2 2 3" xfId="6945"/>
    <cellStyle name="Normal 2 2 7 29 2 2 3 2" xfId="35526"/>
    <cellStyle name="Normal 2 2 7 29 2 2 4" xfId="6946"/>
    <cellStyle name="Normal 2 2 7 29 2 2 4 2" xfId="35527"/>
    <cellStyle name="Normal 2 2 7 29 2 2 5" xfId="6947"/>
    <cellStyle name="Normal 2 2 7 29 2 2 5 2" xfId="35528"/>
    <cellStyle name="Normal 2 2 7 29 2 2 6" xfId="35529"/>
    <cellStyle name="Normal 2 2 7 29 2 2 6 2" xfId="35530"/>
    <cellStyle name="Normal 2 2 7 29 2 2 7" xfId="35531"/>
    <cellStyle name="Normal 2 2 7 29 2 3" xfId="6948"/>
    <cellStyle name="Normal 2 2 7 29 2 3 2" xfId="6949"/>
    <cellStyle name="Normal 2 2 7 29 2 3 2 2" xfId="35532"/>
    <cellStyle name="Normal 2 2 7 29 2 3 3" xfId="6950"/>
    <cellStyle name="Normal 2 2 7 29 2 3 3 2" xfId="35533"/>
    <cellStyle name="Normal 2 2 7 29 2 3 4" xfId="35534"/>
    <cellStyle name="Normal 2 2 7 29 2 4" xfId="6951"/>
    <cellStyle name="Normal 2 2 7 29 2 4 2" xfId="6952"/>
    <cellStyle name="Normal 2 2 7 29 2 4 2 2" xfId="35535"/>
    <cellStyle name="Normal 2 2 7 29 2 4 3" xfId="35536"/>
    <cellStyle name="Normal 2 2 7 29 2 5" xfId="6953"/>
    <cellStyle name="Normal 2 2 7 29 2 5 2" xfId="35537"/>
    <cellStyle name="Normal 2 2 7 29 2 6" xfId="6954"/>
    <cellStyle name="Normal 2 2 7 29 2 6 2" xfId="35538"/>
    <cellStyle name="Normal 2 2 7 29 2 7" xfId="35539"/>
    <cellStyle name="Normal 2 2 7 29 2 7 2" xfId="35540"/>
    <cellStyle name="Normal 2 2 7 29 2 8" xfId="35541"/>
    <cellStyle name="Normal 2 2 7 29 2 9" xfId="35542"/>
    <cellStyle name="Normal 2 2 7 29 3" xfId="6955"/>
    <cellStyle name="Normal 2 2 7 29 3 2" xfId="6956"/>
    <cellStyle name="Normal 2 2 7 29 3 2 2" xfId="6957"/>
    <cellStyle name="Normal 2 2 7 29 3 2 2 2" xfId="35543"/>
    <cellStyle name="Normal 2 2 7 29 3 2 3" xfId="6958"/>
    <cellStyle name="Normal 2 2 7 29 3 2 3 2" xfId="35544"/>
    <cellStyle name="Normal 2 2 7 29 3 2 4" xfId="35545"/>
    <cellStyle name="Normal 2 2 7 29 3 3" xfId="6959"/>
    <cellStyle name="Normal 2 2 7 29 3 3 2" xfId="35546"/>
    <cellStyle name="Normal 2 2 7 29 3 4" xfId="6960"/>
    <cellStyle name="Normal 2 2 7 29 3 4 2" xfId="35547"/>
    <cellStyle name="Normal 2 2 7 29 3 5" xfId="6961"/>
    <cellStyle name="Normal 2 2 7 29 3 5 2" xfId="35548"/>
    <cellStyle name="Normal 2 2 7 29 3 6" xfId="35549"/>
    <cellStyle name="Normal 2 2 7 29 3 6 2" xfId="35550"/>
    <cellStyle name="Normal 2 2 7 29 3 7" xfId="35551"/>
    <cellStyle name="Normal 2 2 7 29 4" xfId="6962"/>
    <cellStyle name="Normal 2 2 7 29 4 2" xfId="6963"/>
    <cellStyle name="Normal 2 2 7 29 4 2 2" xfId="35552"/>
    <cellStyle name="Normal 2 2 7 29 4 3" xfId="6964"/>
    <cellStyle name="Normal 2 2 7 29 4 3 2" xfId="35553"/>
    <cellStyle name="Normal 2 2 7 29 4 4" xfId="35554"/>
    <cellStyle name="Normal 2 2 7 29 5" xfId="6965"/>
    <cellStyle name="Normal 2 2 7 29 5 2" xfId="6966"/>
    <cellStyle name="Normal 2 2 7 29 5 2 2" xfId="35555"/>
    <cellStyle name="Normal 2 2 7 29 5 3" xfId="35556"/>
    <cellStyle name="Normal 2 2 7 29 6" xfId="6967"/>
    <cellStyle name="Normal 2 2 7 29 6 2" xfId="35557"/>
    <cellStyle name="Normal 2 2 7 29 7" xfId="6968"/>
    <cellStyle name="Normal 2 2 7 29 7 2" xfId="35558"/>
    <cellStyle name="Normal 2 2 7 29 8" xfId="35559"/>
    <cellStyle name="Normal 2 2 7 29 8 2" xfId="35560"/>
    <cellStyle name="Normal 2 2 7 29 9" xfId="35561"/>
    <cellStyle name="Normal 2 2 7 3" xfId="6969"/>
    <cellStyle name="Normal 2 2 7 3 10" xfId="35562"/>
    <cellStyle name="Normal 2 2 7 3 11" xfId="35563"/>
    <cellStyle name="Normal 2 2 7 3 2" xfId="6970"/>
    <cellStyle name="Normal 2 2 7 3 2 10" xfId="35564"/>
    <cellStyle name="Normal 2 2 7 3 2 2" xfId="6971"/>
    <cellStyle name="Normal 2 2 7 3 2 2 2" xfId="6972"/>
    <cellStyle name="Normal 2 2 7 3 2 2 2 2" xfId="6973"/>
    <cellStyle name="Normal 2 2 7 3 2 2 2 2 2" xfId="35565"/>
    <cellStyle name="Normal 2 2 7 3 2 2 2 3" xfId="6974"/>
    <cellStyle name="Normal 2 2 7 3 2 2 2 3 2" xfId="35566"/>
    <cellStyle name="Normal 2 2 7 3 2 2 2 4" xfId="35567"/>
    <cellStyle name="Normal 2 2 7 3 2 2 3" xfId="6975"/>
    <cellStyle name="Normal 2 2 7 3 2 2 3 2" xfId="35568"/>
    <cellStyle name="Normal 2 2 7 3 2 2 4" xfId="6976"/>
    <cellStyle name="Normal 2 2 7 3 2 2 4 2" xfId="35569"/>
    <cellStyle name="Normal 2 2 7 3 2 2 5" xfId="6977"/>
    <cellStyle name="Normal 2 2 7 3 2 2 5 2" xfId="35570"/>
    <cellStyle name="Normal 2 2 7 3 2 2 6" xfId="35571"/>
    <cellStyle name="Normal 2 2 7 3 2 2 6 2" xfId="35572"/>
    <cellStyle name="Normal 2 2 7 3 2 2 7" xfId="35573"/>
    <cellStyle name="Normal 2 2 7 3 2 3" xfId="6978"/>
    <cellStyle name="Normal 2 2 7 3 2 3 2" xfId="6979"/>
    <cellStyle name="Normal 2 2 7 3 2 3 2 2" xfId="35574"/>
    <cellStyle name="Normal 2 2 7 3 2 3 3" xfId="6980"/>
    <cellStyle name="Normal 2 2 7 3 2 3 3 2" xfId="35575"/>
    <cellStyle name="Normal 2 2 7 3 2 3 4" xfId="35576"/>
    <cellStyle name="Normal 2 2 7 3 2 4" xfId="6981"/>
    <cellStyle name="Normal 2 2 7 3 2 4 2" xfId="6982"/>
    <cellStyle name="Normal 2 2 7 3 2 4 2 2" xfId="35577"/>
    <cellStyle name="Normal 2 2 7 3 2 4 3" xfId="35578"/>
    <cellStyle name="Normal 2 2 7 3 2 5" xfId="6983"/>
    <cellStyle name="Normal 2 2 7 3 2 5 2" xfId="35579"/>
    <cellStyle name="Normal 2 2 7 3 2 6" xfId="6984"/>
    <cellStyle name="Normal 2 2 7 3 2 6 2" xfId="35580"/>
    <cellStyle name="Normal 2 2 7 3 2 7" xfId="35581"/>
    <cellStyle name="Normal 2 2 7 3 2 7 2" xfId="35582"/>
    <cellStyle name="Normal 2 2 7 3 2 8" xfId="35583"/>
    <cellStyle name="Normal 2 2 7 3 2 9" xfId="35584"/>
    <cellStyle name="Normal 2 2 7 3 3" xfId="6985"/>
    <cellStyle name="Normal 2 2 7 3 3 2" xfId="6986"/>
    <cellStyle name="Normal 2 2 7 3 3 2 2" xfId="6987"/>
    <cellStyle name="Normal 2 2 7 3 3 2 2 2" xfId="35585"/>
    <cellStyle name="Normal 2 2 7 3 3 2 3" xfId="6988"/>
    <cellStyle name="Normal 2 2 7 3 3 2 3 2" xfId="35586"/>
    <cellStyle name="Normal 2 2 7 3 3 2 4" xfId="35587"/>
    <cellStyle name="Normal 2 2 7 3 3 3" xfId="6989"/>
    <cellStyle name="Normal 2 2 7 3 3 3 2" xfId="35588"/>
    <cellStyle name="Normal 2 2 7 3 3 4" xfId="6990"/>
    <cellStyle name="Normal 2 2 7 3 3 4 2" xfId="35589"/>
    <cellStyle name="Normal 2 2 7 3 3 5" xfId="6991"/>
    <cellStyle name="Normal 2 2 7 3 3 5 2" xfId="35590"/>
    <cellStyle name="Normal 2 2 7 3 3 6" xfId="35591"/>
    <cellStyle name="Normal 2 2 7 3 3 6 2" xfId="35592"/>
    <cellStyle name="Normal 2 2 7 3 3 7" xfId="35593"/>
    <cellStyle name="Normal 2 2 7 3 4" xfId="6992"/>
    <cellStyle name="Normal 2 2 7 3 4 2" xfId="6993"/>
    <cellStyle name="Normal 2 2 7 3 4 2 2" xfId="35594"/>
    <cellStyle name="Normal 2 2 7 3 4 3" xfId="6994"/>
    <cellStyle name="Normal 2 2 7 3 4 3 2" xfId="35595"/>
    <cellStyle name="Normal 2 2 7 3 4 4" xfId="35596"/>
    <cellStyle name="Normal 2 2 7 3 5" xfId="6995"/>
    <cellStyle name="Normal 2 2 7 3 5 2" xfId="6996"/>
    <cellStyle name="Normal 2 2 7 3 5 2 2" xfId="35597"/>
    <cellStyle name="Normal 2 2 7 3 5 3" xfId="35598"/>
    <cellStyle name="Normal 2 2 7 3 6" xfId="6997"/>
    <cellStyle name="Normal 2 2 7 3 6 2" xfId="35599"/>
    <cellStyle name="Normal 2 2 7 3 7" xfId="6998"/>
    <cellStyle name="Normal 2 2 7 3 7 2" xfId="35600"/>
    <cellStyle name="Normal 2 2 7 3 8" xfId="35601"/>
    <cellStyle name="Normal 2 2 7 3 8 2" xfId="35602"/>
    <cellStyle name="Normal 2 2 7 3 9" xfId="35603"/>
    <cellStyle name="Normal 2 2 7 30" xfId="6999"/>
    <cellStyle name="Normal 2 2 7 30 10" xfId="35604"/>
    <cellStyle name="Normal 2 2 7 30 11" xfId="35605"/>
    <cellStyle name="Normal 2 2 7 30 2" xfId="7000"/>
    <cellStyle name="Normal 2 2 7 30 2 10" xfId="35606"/>
    <cellStyle name="Normal 2 2 7 30 2 2" xfId="7001"/>
    <cellStyle name="Normal 2 2 7 30 2 2 2" xfId="7002"/>
    <cellStyle name="Normal 2 2 7 30 2 2 2 2" xfId="7003"/>
    <cellStyle name="Normal 2 2 7 30 2 2 2 2 2" xfId="35607"/>
    <cellStyle name="Normal 2 2 7 30 2 2 2 3" xfId="7004"/>
    <cellStyle name="Normal 2 2 7 30 2 2 2 3 2" xfId="35608"/>
    <cellStyle name="Normal 2 2 7 30 2 2 2 4" xfId="35609"/>
    <cellStyle name="Normal 2 2 7 30 2 2 3" xfId="7005"/>
    <cellStyle name="Normal 2 2 7 30 2 2 3 2" xfId="35610"/>
    <cellStyle name="Normal 2 2 7 30 2 2 4" xfId="7006"/>
    <cellStyle name="Normal 2 2 7 30 2 2 4 2" xfId="35611"/>
    <cellStyle name="Normal 2 2 7 30 2 2 5" xfId="7007"/>
    <cellStyle name="Normal 2 2 7 30 2 2 5 2" xfId="35612"/>
    <cellStyle name="Normal 2 2 7 30 2 2 6" xfId="35613"/>
    <cellStyle name="Normal 2 2 7 30 2 2 6 2" xfId="35614"/>
    <cellStyle name="Normal 2 2 7 30 2 2 7" xfId="35615"/>
    <cellStyle name="Normal 2 2 7 30 2 3" xfId="7008"/>
    <cellStyle name="Normal 2 2 7 30 2 3 2" xfId="7009"/>
    <cellStyle name="Normal 2 2 7 30 2 3 2 2" xfId="35616"/>
    <cellStyle name="Normal 2 2 7 30 2 3 3" xfId="7010"/>
    <cellStyle name="Normal 2 2 7 30 2 3 3 2" xfId="35617"/>
    <cellStyle name="Normal 2 2 7 30 2 3 4" xfId="35618"/>
    <cellStyle name="Normal 2 2 7 30 2 4" xfId="7011"/>
    <cellStyle name="Normal 2 2 7 30 2 4 2" xfId="7012"/>
    <cellStyle name="Normal 2 2 7 30 2 4 2 2" xfId="35619"/>
    <cellStyle name="Normal 2 2 7 30 2 4 3" xfId="35620"/>
    <cellStyle name="Normal 2 2 7 30 2 5" xfId="7013"/>
    <cellStyle name="Normal 2 2 7 30 2 5 2" xfId="35621"/>
    <cellStyle name="Normal 2 2 7 30 2 6" xfId="7014"/>
    <cellStyle name="Normal 2 2 7 30 2 6 2" xfId="35622"/>
    <cellStyle name="Normal 2 2 7 30 2 7" xfId="35623"/>
    <cellStyle name="Normal 2 2 7 30 2 7 2" xfId="35624"/>
    <cellStyle name="Normal 2 2 7 30 2 8" xfId="35625"/>
    <cellStyle name="Normal 2 2 7 30 2 9" xfId="35626"/>
    <cellStyle name="Normal 2 2 7 30 3" xfId="7015"/>
    <cellStyle name="Normal 2 2 7 30 3 2" xfId="7016"/>
    <cellStyle name="Normal 2 2 7 30 3 2 2" xfId="7017"/>
    <cellStyle name="Normal 2 2 7 30 3 2 2 2" xfId="35627"/>
    <cellStyle name="Normal 2 2 7 30 3 2 3" xfId="7018"/>
    <cellStyle name="Normal 2 2 7 30 3 2 3 2" xfId="35628"/>
    <cellStyle name="Normal 2 2 7 30 3 2 4" xfId="35629"/>
    <cellStyle name="Normal 2 2 7 30 3 3" xfId="7019"/>
    <cellStyle name="Normal 2 2 7 30 3 3 2" xfId="35630"/>
    <cellStyle name="Normal 2 2 7 30 3 4" xfId="7020"/>
    <cellStyle name="Normal 2 2 7 30 3 4 2" xfId="35631"/>
    <cellStyle name="Normal 2 2 7 30 3 5" xfId="7021"/>
    <cellStyle name="Normal 2 2 7 30 3 5 2" xfId="35632"/>
    <cellStyle name="Normal 2 2 7 30 3 6" xfId="35633"/>
    <cellStyle name="Normal 2 2 7 30 3 6 2" xfId="35634"/>
    <cellStyle name="Normal 2 2 7 30 3 7" xfId="35635"/>
    <cellStyle name="Normal 2 2 7 30 4" xfId="7022"/>
    <cellStyle name="Normal 2 2 7 30 4 2" xfId="7023"/>
    <cellStyle name="Normal 2 2 7 30 4 2 2" xfId="35636"/>
    <cellStyle name="Normal 2 2 7 30 4 3" xfId="7024"/>
    <cellStyle name="Normal 2 2 7 30 4 3 2" xfId="35637"/>
    <cellStyle name="Normal 2 2 7 30 4 4" xfId="35638"/>
    <cellStyle name="Normal 2 2 7 30 5" xfId="7025"/>
    <cellStyle name="Normal 2 2 7 30 5 2" xfId="7026"/>
    <cellStyle name="Normal 2 2 7 30 5 2 2" xfId="35639"/>
    <cellStyle name="Normal 2 2 7 30 5 3" xfId="35640"/>
    <cellStyle name="Normal 2 2 7 30 6" xfId="7027"/>
    <cellStyle name="Normal 2 2 7 30 6 2" xfId="35641"/>
    <cellStyle name="Normal 2 2 7 30 7" xfId="7028"/>
    <cellStyle name="Normal 2 2 7 30 7 2" xfId="35642"/>
    <cellStyle name="Normal 2 2 7 30 8" xfId="35643"/>
    <cellStyle name="Normal 2 2 7 30 8 2" xfId="35644"/>
    <cellStyle name="Normal 2 2 7 30 9" xfId="35645"/>
    <cellStyle name="Normal 2 2 7 31" xfId="7029"/>
    <cellStyle name="Normal 2 2 7 31 10" xfId="35646"/>
    <cellStyle name="Normal 2 2 7 31 2" xfId="7030"/>
    <cellStyle name="Normal 2 2 7 31 2 2" xfId="7031"/>
    <cellStyle name="Normal 2 2 7 31 2 2 2" xfId="7032"/>
    <cellStyle name="Normal 2 2 7 31 2 2 2 2" xfId="35647"/>
    <cellStyle name="Normal 2 2 7 31 2 2 3" xfId="7033"/>
    <cellStyle name="Normal 2 2 7 31 2 2 3 2" xfId="35648"/>
    <cellStyle name="Normal 2 2 7 31 2 2 4" xfId="35649"/>
    <cellStyle name="Normal 2 2 7 31 2 3" xfId="7034"/>
    <cellStyle name="Normal 2 2 7 31 2 3 2" xfId="35650"/>
    <cellStyle name="Normal 2 2 7 31 2 4" xfId="7035"/>
    <cellStyle name="Normal 2 2 7 31 2 4 2" xfId="35651"/>
    <cellStyle name="Normal 2 2 7 31 2 5" xfId="7036"/>
    <cellStyle name="Normal 2 2 7 31 2 5 2" xfId="35652"/>
    <cellStyle name="Normal 2 2 7 31 2 6" xfId="35653"/>
    <cellStyle name="Normal 2 2 7 31 2 6 2" xfId="35654"/>
    <cellStyle name="Normal 2 2 7 31 2 7" xfId="35655"/>
    <cellStyle name="Normal 2 2 7 31 3" xfId="7037"/>
    <cellStyle name="Normal 2 2 7 31 3 2" xfId="7038"/>
    <cellStyle name="Normal 2 2 7 31 3 2 2" xfId="35656"/>
    <cellStyle name="Normal 2 2 7 31 3 3" xfId="7039"/>
    <cellStyle name="Normal 2 2 7 31 3 3 2" xfId="35657"/>
    <cellStyle name="Normal 2 2 7 31 3 4" xfId="35658"/>
    <cellStyle name="Normal 2 2 7 31 4" xfId="7040"/>
    <cellStyle name="Normal 2 2 7 31 4 2" xfId="7041"/>
    <cellStyle name="Normal 2 2 7 31 4 2 2" xfId="35659"/>
    <cellStyle name="Normal 2 2 7 31 4 3" xfId="35660"/>
    <cellStyle name="Normal 2 2 7 31 5" xfId="7042"/>
    <cellStyle name="Normal 2 2 7 31 5 2" xfId="35661"/>
    <cellStyle name="Normal 2 2 7 31 6" xfId="7043"/>
    <cellStyle name="Normal 2 2 7 31 6 2" xfId="35662"/>
    <cellStyle name="Normal 2 2 7 31 7" xfId="35663"/>
    <cellStyle name="Normal 2 2 7 31 7 2" xfId="35664"/>
    <cellStyle name="Normal 2 2 7 31 8" xfId="35665"/>
    <cellStyle name="Normal 2 2 7 31 9" xfId="35666"/>
    <cellStyle name="Normal 2 2 7 32" xfId="7044"/>
    <cellStyle name="Normal 2 2 7 32 2" xfId="7045"/>
    <cellStyle name="Normal 2 2 7 32 2 2" xfId="7046"/>
    <cellStyle name="Normal 2 2 7 32 2 2 2" xfId="35667"/>
    <cellStyle name="Normal 2 2 7 32 2 3" xfId="7047"/>
    <cellStyle name="Normal 2 2 7 32 2 3 2" xfId="35668"/>
    <cellStyle name="Normal 2 2 7 32 2 4" xfId="35669"/>
    <cellStyle name="Normal 2 2 7 32 3" xfId="7048"/>
    <cellStyle name="Normal 2 2 7 32 3 2" xfId="35670"/>
    <cellStyle name="Normal 2 2 7 32 4" xfId="7049"/>
    <cellStyle name="Normal 2 2 7 32 4 2" xfId="35671"/>
    <cellStyle name="Normal 2 2 7 32 5" xfId="7050"/>
    <cellStyle name="Normal 2 2 7 32 5 2" xfId="35672"/>
    <cellStyle name="Normal 2 2 7 32 6" xfId="35673"/>
    <cellStyle name="Normal 2 2 7 32 6 2" xfId="35674"/>
    <cellStyle name="Normal 2 2 7 32 7" xfId="35675"/>
    <cellStyle name="Normal 2 2 7 33" xfId="7051"/>
    <cellStyle name="Normal 2 2 7 33 2" xfId="7052"/>
    <cellStyle name="Normal 2 2 7 33 2 2" xfId="35676"/>
    <cellStyle name="Normal 2 2 7 33 3" xfId="7053"/>
    <cellStyle name="Normal 2 2 7 33 3 2" xfId="35677"/>
    <cellStyle name="Normal 2 2 7 33 4" xfId="35678"/>
    <cellStyle name="Normal 2 2 7 34" xfId="7054"/>
    <cellStyle name="Normal 2 2 7 34 2" xfId="7055"/>
    <cellStyle name="Normal 2 2 7 34 2 2" xfId="35679"/>
    <cellStyle name="Normal 2 2 7 34 3" xfId="35680"/>
    <cellStyle name="Normal 2 2 7 35" xfId="7056"/>
    <cellStyle name="Normal 2 2 7 35 2" xfId="35681"/>
    <cellStyle name="Normal 2 2 7 36" xfId="7057"/>
    <cellStyle name="Normal 2 2 7 36 2" xfId="35682"/>
    <cellStyle name="Normal 2 2 7 37" xfId="35683"/>
    <cellStyle name="Normal 2 2 7 37 2" xfId="35684"/>
    <cellStyle name="Normal 2 2 7 38" xfId="35685"/>
    <cellStyle name="Normal 2 2 7 39" xfId="35686"/>
    <cellStyle name="Normal 2 2 7 4" xfId="7058"/>
    <cellStyle name="Normal 2 2 7 4 10" xfId="35687"/>
    <cellStyle name="Normal 2 2 7 4 11" xfId="35688"/>
    <cellStyle name="Normal 2 2 7 4 2" xfId="7059"/>
    <cellStyle name="Normal 2 2 7 4 2 10" xfId="35689"/>
    <cellStyle name="Normal 2 2 7 4 2 2" xfId="7060"/>
    <cellStyle name="Normal 2 2 7 4 2 2 2" xfId="7061"/>
    <cellStyle name="Normal 2 2 7 4 2 2 2 2" xfId="7062"/>
    <cellStyle name="Normal 2 2 7 4 2 2 2 2 2" xfId="35690"/>
    <cellStyle name="Normal 2 2 7 4 2 2 2 3" xfId="7063"/>
    <cellStyle name="Normal 2 2 7 4 2 2 2 3 2" xfId="35691"/>
    <cellStyle name="Normal 2 2 7 4 2 2 2 4" xfId="35692"/>
    <cellStyle name="Normal 2 2 7 4 2 2 3" xfId="7064"/>
    <cellStyle name="Normal 2 2 7 4 2 2 3 2" xfId="35693"/>
    <cellStyle name="Normal 2 2 7 4 2 2 4" xfId="7065"/>
    <cellStyle name="Normal 2 2 7 4 2 2 4 2" xfId="35694"/>
    <cellStyle name="Normal 2 2 7 4 2 2 5" xfId="7066"/>
    <cellStyle name="Normal 2 2 7 4 2 2 5 2" xfId="35695"/>
    <cellStyle name="Normal 2 2 7 4 2 2 6" xfId="35696"/>
    <cellStyle name="Normal 2 2 7 4 2 2 6 2" xfId="35697"/>
    <cellStyle name="Normal 2 2 7 4 2 2 7" xfId="35698"/>
    <cellStyle name="Normal 2 2 7 4 2 3" xfId="7067"/>
    <cellStyle name="Normal 2 2 7 4 2 3 2" xfId="7068"/>
    <cellStyle name="Normal 2 2 7 4 2 3 2 2" xfId="35699"/>
    <cellStyle name="Normal 2 2 7 4 2 3 3" xfId="7069"/>
    <cellStyle name="Normal 2 2 7 4 2 3 3 2" xfId="35700"/>
    <cellStyle name="Normal 2 2 7 4 2 3 4" xfId="35701"/>
    <cellStyle name="Normal 2 2 7 4 2 4" xfId="7070"/>
    <cellStyle name="Normal 2 2 7 4 2 4 2" xfId="7071"/>
    <cellStyle name="Normal 2 2 7 4 2 4 2 2" xfId="35702"/>
    <cellStyle name="Normal 2 2 7 4 2 4 3" xfId="35703"/>
    <cellStyle name="Normal 2 2 7 4 2 5" xfId="7072"/>
    <cellStyle name="Normal 2 2 7 4 2 5 2" xfId="35704"/>
    <cellStyle name="Normal 2 2 7 4 2 6" xfId="7073"/>
    <cellStyle name="Normal 2 2 7 4 2 6 2" xfId="35705"/>
    <cellStyle name="Normal 2 2 7 4 2 7" xfId="35706"/>
    <cellStyle name="Normal 2 2 7 4 2 7 2" xfId="35707"/>
    <cellStyle name="Normal 2 2 7 4 2 8" xfId="35708"/>
    <cellStyle name="Normal 2 2 7 4 2 9" xfId="35709"/>
    <cellStyle name="Normal 2 2 7 4 3" xfId="7074"/>
    <cellStyle name="Normal 2 2 7 4 3 2" xfId="7075"/>
    <cellStyle name="Normal 2 2 7 4 3 2 2" xfId="7076"/>
    <cellStyle name="Normal 2 2 7 4 3 2 2 2" xfId="35710"/>
    <cellStyle name="Normal 2 2 7 4 3 2 3" xfId="7077"/>
    <cellStyle name="Normal 2 2 7 4 3 2 3 2" xfId="35711"/>
    <cellStyle name="Normal 2 2 7 4 3 2 4" xfId="35712"/>
    <cellStyle name="Normal 2 2 7 4 3 3" xfId="7078"/>
    <cellStyle name="Normal 2 2 7 4 3 3 2" xfId="35713"/>
    <cellStyle name="Normal 2 2 7 4 3 4" xfId="7079"/>
    <cellStyle name="Normal 2 2 7 4 3 4 2" xfId="35714"/>
    <cellStyle name="Normal 2 2 7 4 3 5" xfId="7080"/>
    <cellStyle name="Normal 2 2 7 4 3 5 2" xfId="35715"/>
    <cellStyle name="Normal 2 2 7 4 3 6" xfId="35716"/>
    <cellStyle name="Normal 2 2 7 4 3 6 2" xfId="35717"/>
    <cellStyle name="Normal 2 2 7 4 3 7" xfId="35718"/>
    <cellStyle name="Normal 2 2 7 4 4" xfId="7081"/>
    <cellStyle name="Normal 2 2 7 4 4 2" xfId="7082"/>
    <cellStyle name="Normal 2 2 7 4 4 2 2" xfId="35719"/>
    <cellStyle name="Normal 2 2 7 4 4 3" xfId="7083"/>
    <cellStyle name="Normal 2 2 7 4 4 3 2" xfId="35720"/>
    <cellStyle name="Normal 2 2 7 4 4 4" xfId="35721"/>
    <cellStyle name="Normal 2 2 7 4 5" xfId="7084"/>
    <cellStyle name="Normal 2 2 7 4 5 2" xfId="7085"/>
    <cellStyle name="Normal 2 2 7 4 5 2 2" xfId="35722"/>
    <cellStyle name="Normal 2 2 7 4 5 3" xfId="35723"/>
    <cellStyle name="Normal 2 2 7 4 6" xfId="7086"/>
    <cellStyle name="Normal 2 2 7 4 6 2" xfId="35724"/>
    <cellStyle name="Normal 2 2 7 4 7" xfId="7087"/>
    <cellStyle name="Normal 2 2 7 4 7 2" xfId="35725"/>
    <cellStyle name="Normal 2 2 7 4 8" xfId="35726"/>
    <cellStyle name="Normal 2 2 7 4 8 2" xfId="35727"/>
    <cellStyle name="Normal 2 2 7 4 9" xfId="35728"/>
    <cellStyle name="Normal 2 2 7 40" xfId="35729"/>
    <cellStyle name="Normal 2 2 7 5" xfId="7088"/>
    <cellStyle name="Normal 2 2 7 5 10" xfId="35730"/>
    <cellStyle name="Normal 2 2 7 5 11" xfId="35731"/>
    <cellStyle name="Normal 2 2 7 5 2" xfId="7089"/>
    <cellStyle name="Normal 2 2 7 5 2 10" xfId="35732"/>
    <cellStyle name="Normal 2 2 7 5 2 2" xfId="7090"/>
    <cellStyle name="Normal 2 2 7 5 2 2 2" xfId="7091"/>
    <cellStyle name="Normal 2 2 7 5 2 2 2 2" xfId="7092"/>
    <cellStyle name="Normal 2 2 7 5 2 2 2 2 2" xfId="35733"/>
    <cellStyle name="Normal 2 2 7 5 2 2 2 3" xfId="7093"/>
    <cellStyle name="Normal 2 2 7 5 2 2 2 3 2" xfId="35734"/>
    <cellStyle name="Normal 2 2 7 5 2 2 2 4" xfId="35735"/>
    <cellStyle name="Normal 2 2 7 5 2 2 3" xfId="7094"/>
    <cellStyle name="Normal 2 2 7 5 2 2 3 2" xfId="35736"/>
    <cellStyle name="Normal 2 2 7 5 2 2 4" xfId="7095"/>
    <cellStyle name="Normal 2 2 7 5 2 2 4 2" xfId="35737"/>
    <cellStyle name="Normal 2 2 7 5 2 2 5" xfId="7096"/>
    <cellStyle name="Normal 2 2 7 5 2 2 5 2" xfId="35738"/>
    <cellStyle name="Normal 2 2 7 5 2 2 6" xfId="35739"/>
    <cellStyle name="Normal 2 2 7 5 2 2 6 2" xfId="35740"/>
    <cellStyle name="Normal 2 2 7 5 2 2 7" xfId="35741"/>
    <cellStyle name="Normal 2 2 7 5 2 3" xfId="7097"/>
    <cellStyle name="Normal 2 2 7 5 2 3 2" xfId="7098"/>
    <cellStyle name="Normal 2 2 7 5 2 3 2 2" xfId="35742"/>
    <cellStyle name="Normal 2 2 7 5 2 3 3" xfId="7099"/>
    <cellStyle name="Normal 2 2 7 5 2 3 3 2" xfId="35743"/>
    <cellStyle name="Normal 2 2 7 5 2 3 4" xfId="35744"/>
    <cellStyle name="Normal 2 2 7 5 2 4" xfId="7100"/>
    <cellStyle name="Normal 2 2 7 5 2 4 2" xfId="7101"/>
    <cellStyle name="Normal 2 2 7 5 2 4 2 2" xfId="35745"/>
    <cellStyle name="Normal 2 2 7 5 2 4 3" xfId="35746"/>
    <cellStyle name="Normal 2 2 7 5 2 5" xfId="7102"/>
    <cellStyle name="Normal 2 2 7 5 2 5 2" xfId="35747"/>
    <cellStyle name="Normal 2 2 7 5 2 6" xfId="7103"/>
    <cellStyle name="Normal 2 2 7 5 2 6 2" xfId="35748"/>
    <cellStyle name="Normal 2 2 7 5 2 7" xfId="35749"/>
    <cellStyle name="Normal 2 2 7 5 2 7 2" xfId="35750"/>
    <cellStyle name="Normal 2 2 7 5 2 8" xfId="35751"/>
    <cellStyle name="Normal 2 2 7 5 2 9" xfId="35752"/>
    <cellStyle name="Normal 2 2 7 5 3" xfId="7104"/>
    <cellStyle name="Normal 2 2 7 5 3 2" xfId="7105"/>
    <cellStyle name="Normal 2 2 7 5 3 2 2" xfId="7106"/>
    <cellStyle name="Normal 2 2 7 5 3 2 2 2" xfId="35753"/>
    <cellStyle name="Normal 2 2 7 5 3 2 3" xfId="7107"/>
    <cellStyle name="Normal 2 2 7 5 3 2 3 2" xfId="35754"/>
    <cellStyle name="Normal 2 2 7 5 3 2 4" xfId="35755"/>
    <cellStyle name="Normal 2 2 7 5 3 3" xfId="7108"/>
    <cellStyle name="Normal 2 2 7 5 3 3 2" xfId="35756"/>
    <cellStyle name="Normal 2 2 7 5 3 4" xfId="7109"/>
    <cellStyle name="Normal 2 2 7 5 3 4 2" xfId="35757"/>
    <cellStyle name="Normal 2 2 7 5 3 5" xfId="7110"/>
    <cellStyle name="Normal 2 2 7 5 3 5 2" xfId="35758"/>
    <cellStyle name="Normal 2 2 7 5 3 6" xfId="35759"/>
    <cellStyle name="Normal 2 2 7 5 3 6 2" xfId="35760"/>
    <cellStyle name="Normal 2 2 7 5 3 7" xfId="35761"/>
    <cellStyle name="Normal 2 2 7 5 4" xfId="7111"/>
    <cellStyle name="Normal 2 2 7 5 4 2" xfId="7112"/>
    <cellStyle name="Normal 2 2 7 5 4 2 2" xfId="35762"/>
    <cellStyle name="Normal 2 2 7 5 4 3" xfId="7113"/>
    <cellStyle name="Normal 2 2 7 5 4 3 2" xfId="35763"/>
    <cellStyle name="Normal 2 2 7 5 4 4" xfId="35764"/>
    <cellStyle name="Normal 2 2 7 5 5" xfId="7114"/>
    <cellStyle name="Normal 2 2 7 5 5 2" xfId="7115"/>
    <cellStyle name="Normal 2 2 7 5 5 2 2" xfId="35765"/>
    <cellStyle name="Normal 2 2 7 5 5 3" xfId="35766"/>
    <cellStyle name="Normal 2 2 7 5 6" xfId="7116"/>
    <cellStyle name="Normal 2 2 7 5 6 2" xfId="35767"/>
    <cellStyle name="Normal 2 2 7 5 7" xfId="7117"/>
    <cellStyle name="Normal 2 2 7 5 7 2" xfId="35768"/>
    <cellStyle name="Normal 2 2 7 5 8" xfId="35769"/>
    <cellStyle name="Normal 2 2 7 5 8 2" xfId="35770"/>
    <cellStyle name="Normal 2 2 7 5 9" xfId="35771"/>
    <cellStyle name="Normal 2 2 7 6" xfId="7118"/>
    <cellStyle name="Normal 2 2 7 6 10" xfId="35772"/>
    <cellStyle name="Normal 2 2 7 6 11" xfId="35773"/>
    <cellStyle name="Normal 2 2 7 6 2" xfId="7119"/>
    <cellStyle name="Normal 2 2 7 6 2 10" xfId="35774"/>
    <cellStyle name="Normal 2 2 7 6 2 2" xfId="7120"/>
    <cellStyle name="Normal 2 2 7 6 2 2 2" xfId="7121"/>
    <cellStyle name="Normal 2 2 7 6 2 2 2 2" xfId="7122"/>
    <cellStyle name="Normal 2 2 7 6 2 2 2 2 2" xfId="35775"/>
    <cellStyle name="Normal 2 2 7 6 2 2 2 3" xfId="7123"/>
    <cellStyle name="Normal 2 2 7 6 2 2 2 3 2" xfId="35776"/>
    <cellStyle name="Normal 2 2 7 6 2 2 2 4" xfId="35777"/>
    <cellStyle name="Normal 2 2 7 6 2 2 3" xfId="7124"/>
    <cellStyle name="Normal 2 2 7 6 2 2 3 2" xfId="35778"/>
    <cellStyle name="Normal 2 2 7 6 2 2 4" xfId="7125"/>
    <cellStyle name="Normal 2 2 7 6 2 2 4 2" xfId="35779"/>
    <cellStyle name="Normal 2 2 7 6 2 2 5" xfId="7126"/>
    <cellStyle name="Normal 2 2 7 6 2 2 5 2" xfId="35780"/>
    <cellStyle name="Normal 2 2 7 6 2 2 6" xfId="35781"/>
    <cellStyle name="Normal 2 2 7 6 2 2 6 2" xfId="35782"/>
    <cellStyle name="Normal 2 2 7 6 2 2 7" xfId="35783"/>
    <cellStyle name="Normal 2 2 7 6 2 3" xfId="7127"/>
    <cellStyle name="Normal 2 2 7 6 2 3 2" xfId="7128"/>
    <cellStyle name="Normal 2 2 7 6 2 3 2 2" xfId="35784"/>
    <cellStyle name="Normal 2 2 7 6 2 3 3" xfId="7129"/>
    <cellStyle name="Normal 2 2 7 6 2 3 3 2" xfId="35785"/>
    <cellStyle name="Normal 2 2 7 6 2 3 4" xfId="35786"/>
    <cellStyle name="Normal 2 2 7 6 2 4" xfId="7130"/>
    <cellStyle name="Normal 2 2 7 6 2 4 2" xfId="7131"/>
    <cellStyle name="Normal 2 2 7 6 2 4 2 2" xfId="35787"/>
    <cellStyle name="Normal 2 2 7 6 2 4 3" xfId="35788"/>
    <cellStyle name="Normal 2 2 7 6 2 5" xfId="7132"/>
    <cellStyle name="Normal 2 2 7 6 2 5 2" xfId="35789"/>
    <cellStyle name="Normal 2 2 7 6 2 6" xfId="7133"/>
    <cellStyle name="Normal 2 2 7 6 2 6 2" xfId="35790"/>
    <cellStyle name="Normal 2 2 7 6 2 7" xfId="35791"/>
    <cellStyle name="Normal 2 2 7 6 2 7 2" xfId="35792"/>
    <cellStyle name="Normal 2 2 7 6 2 8" xfId="35793"/>
    <cellStyle name="Normal 2 2 7 6 2 9" xfId="35794"/>
    <cellStyle name="Normal 2 2 7 6 3" xfId="7134"/>
    <cellStyle name="Normal 2 2 7 6 3 2" xfId="7135"/>
    <cellStyle name="Normal 2 2 7 6 3 2 2" xfId="7136"/>
    <cellStyle name="Normal 2 2 7 6 3 2 2 2" xfId="35795"/>
    <cellStyle name="Normal 2 2 7 6 3 2 3" xfId="7137"/>
    <cellStyle name="Normal 2 2 7 6 3 2 3 2" xfId="35796"/>
    <cellStyle name="Normal 2 2 7 6 3 2 4" xfId="35797"/>
    <cellStyle name="Normal 2 2 7 6 3 3" xfId="7138"/>
    <cellStyle name="Normal 2 2 7 6 3 3 2" xfId="35798"/>
    <cellStyle name="Normal 2 2 7 6 3 4" xfId="7139"/>
    <cellStyle name="Normal 2 2 7 6 3 4 2" xfId="35799"/>
    <cellStyle name="Normal 2 2 7 6 3 5" xfId="7140"/>
    <cellStyle name="Normal 2 2 7 6 3 5 2" xfId="35800"/>
    <cellStyle name="Normal 2 2 7 6 3 6" xfId="35801"/>
    <cellStyle name="Normal 2 2 7 6 3 6 2" xfId="35802"/>
    <cellStyle name="Normal 2 2 7 6 3 7" xfId="35803"/>
    <cellStyle name="Normal 2 2 7 6 4" xfId="7141"/>
    <cellStyle name="Normal 2 2 7 6 4 2" xfId="7142"/>
    <cellStyle name="Normal 2 2 7 6 4 2 2" xfId="35804"/>
    <cellStyle name="Normal 2 2 7 6 4 3" xfId="7143"/>
    <cellStyle name="Normal 2 2 7 6 4 3 2" xfId="35805"/>
    <cellStyle name="Normal 2 2 7 6 4 4" xfId="35806"/>
    <cellStyle name="Normal 2 2 7 6 5" xfId="7144"/>
    <cellStyle name="Normal 2 2 7 6 5 2" xfId="7145"/>
    <cellStyle name="Normal 2 2 7 6 5 2 2" xfId="35807"/>
    <cellStyle name="Normal 2 2 7 6 5 3" xfId="35808"/>
    <cellStyle name="Normal 2 2 7 6 6" xfId="7146"/>
    <cellStyle name="Normal 2 2 7 6 6 2" xfId="35809"/>
    <cellStyle name="Normal 2 2 7 6 7" xfId="7147"/>
    <cellStyle name="Normal 2 2 7 6 7 2" xfId="35810"/>
    <cellStyle name="Normal 2 2 7 6 8" xfId="35811"/>
    <cellStyle name="Normal 2 2 7 6 8 2" xfId="35812"/>
    <cellStyle name="Normal 2 2 7 6 9" xfId="35813"/>
    <cellStyle name="Normal 2 2 7 7" xfId="7148"/>
    <cellStyle name="Normal 2 2 7 7 10" xfId="35814"/>
    <cellStyle name="Normal 2 2 7 7 11" xfId="35815"/>
    <cellStyle name="Normal 2 2 7 7 2" xfId="7149"/>
    <cellStyle name="Normal 2 2 7 7 2 10" xfId="35816"/>
    <cellStyle name="Normal 2 2 7 7 2 2" xfId="7150"/>
    <cellStyle name="Normal 2 2 7 7 2 2 2" xfId="7151"/>
    <cellStyle name="Normal 2 2 7 7 2 2 2 2" xfId="7152"/>
    <cellStyle name="Normal 2 2 7 7 2 2 2 2 2" xfId="35817"/>
    <cellStyle name="Normal 2 2 7 7 2 2 2 3" xfId="7153"/>
    <cellStyle name="Normal 2 2 7 7 2 2 2 3 2" xfId="35818"/>
    <cellStyle name="Normal 2 2 7 7 2 2 2 4" xfId="35819"/>
    <cellStyle name="Normal 2 2 7 7 2 2 3" xfId="7154"/>
    <cellStyle name="Normal 2 2 7 7 2 2 3 2" xfId="35820"/>
    <cellStyle name="Normal 2 2 7 7 2 2 4" xfId="7155"/>
    <cellStyle name="Normal 2 2 7 7 2 2 4 2" xfId="35821"/>
    <cellStyle name="Normal 2 2 7 7 2 2 5" xfId="7156"/>
    <cellStyle name="Normal 2 2 7 7 2 2 5 2" xfId="35822"/>
    <cellStyle name="Normal 2 2 7 7 2 2 6" xfId="35823"/>
    <cellStyle name="Normal 2 2 7 7 2 2 6 2" xfId="35824"/>
    <cellStyle name="Normal 2 2 7 7 2 2 7" xfId="35825"/>
    <cellStyle name="Normal 2 2 7 7 2 3" xfId="7157"/>
    <cellStyle name="Normal 2 2 7 7 2 3 2" xfId="7158"/>
    <cellStyle name="Normal 2 2 7 7 2 3 2 2" xfId="35826"/>
    <cellStyle name="Normal 2 2 7 7 2 3 3" xfId="7159"/>
    <cellStyle name="Normal 2 2 7 7 2 3 3 2" xfId="35827"/>
    <cellStyle name="Normal 2 2 7 7 2 3 4" xfId="35828"/>
    <cellStyle name="Normal 2 2 7 7 2 4" xfId="7160"/>
    <cellStyle name="Normal 2 2 7 7 2 4 2" xfId="7161"/>
    <cellStyle name="Normal 2 2 7 7 2 4 2 2" xfId="35829"/>
    <cellStyle name="Normal 2 2 7 7 2 4 3" xfId="35830"/>
    <cellStyle name="Normal 2 2 7 7 2 5" xfId="7162"/>
    <cellStyle name="Normal 2 2 7 7 2 5 2" xfId="35831"/>
    <cellStyle name="Normal 2 2 7 7 2 6" xfId="7163"/>
    <cellStyle name="Normal 2 2 7 7 2 6 2" xfId="35832"/>
    <cellStyle name="Normal 2 2 7 7 2 7" xfId="35833"/>
    <cellStyle name="Normal 2 2 7 7 2 7 2" xfId="35834"/>
    <cellStyle name="Normal 2 2 7 7 2 8" xfId="35835"/>
    <cellStyle name="Normal 2 2 7 7 2 9" xfId="35836"/>
    <cellStyle name="Normal 2 2 7 7 3" xfId="7164"/>
    <cellStyle name="Normal 2 2 7 7 3 2" xfId="7165"/>
    <cellStyle name="Normal 2 2 7 7 3 2 2" xfId="7166"/>
    <cellStyle name="Normal 2 2 7 7 3 2 2 2" xfId="35837"/>
    <cellStyle name="Normal 2 2 7 7 3 2 3" xfId="7167"/>
    <cellStyle name="Normal 2 2 7 7 3 2 3 2" xfId="35838"/>
    <cellStyle name="Normal 2 2 7 7 3 2 4" xfId="35839"/>
    <cellStyle name="Normal 2 2 7 7 3 3" xfId="7168"/>
    <cellStyle name="Normal 2 2 7 7 3 3 2" xfId="35840"/>
    <cellStyle name="Normal 2 2 7 7 3 4" xfId="7169"/>
    <cellStyle name="Normal 2 2 7 7 3 4 2" xfId="35841"/>
    <cellStyle name="Normal 2 2 7 7 3 5" xfId="7170"/>
    <cellStyle name="Normal 2 2 7 7 3 5 2" xfId="35842"/>
    <cellStyle name="Normal 2 2 7 7 3 6" xfId="35843"/>
    <cellStyle name="Normal 2 2 7 7 3 6 2" xfId="35844"/>
    <cellStyle name="Normal 2 2 7 7 3 7" xfId="35845"/>
    <cellStyle name="Normal 2 2 7 7 4" xfId="7171"/>
    <cellStyle name="Normal 2 2 7 7 4 2" xfId="7172"/>
    <cellStyle name="Normal 2 2 7 7 4 2 2" xfId="35846"/>
    <cellStyle name="Normal 2 2 7 7 4 3" xfId="7173"/>
    <cellStyle name="Normal 2 2 7 7 4 3 2" xfId="35847"/>
    <cellStyle name="Normal 2 2 7 7 4 4" xfId="35848"/>
    <cellStyle name="Normal 2 2 7 7 5" xfId="7174"/>
    <cellStyle name="Normal 2 2 7 7 5 2" xfId="7175"/>
    <cellStyle name="Normal 2 2 7 7 5 2 2" xfId="35849"/>
    <cellStyle name="Normal 2 2 7 7 5 3" xfId="35850"/>
    <cellStyle name="Normal 2 2 7 7 6" xfId="7176"/>
    <cellStyle name="Normal 2 2 7 7 6 2" xfId="35851"/>
    <cellStyle name="Normal 2 2 7 7 7" xfId="7177"/>
    <cellStyle name="Normal 2 2 7 7 7 2" xfId="35852"/>
    <cellStyle name="Normal 2 2 7 7 8" xfId="35853"/>
    <cellStyle name="Normal 2 2 7 7 8 2" xfId="35854"/>
    <cellStyle name="Normal 2 2 7 7 9" xfId="35855"/>
    <cellStyle name="Normal 2 2 7 8" xfId="7178"/>
    <cellStyle name="Normal 2 2 7 8 10" xfId="35856"/>
    <cellStyle name="Normal 2 2 7 8 11" xfId="35857"/>
    <cellStyle name="Normal 2 2 7 8 2" xfId="7179"/>
    <cellStyle name="Normal 2 2 7 8 2 10" xfId="35858"/>
    <cellStyle name="Normal 2 2 7 8 2 2" xfId="7180"/>
    <cellStyle name="Normal 2 2 7 8 2 2 2" xfId="7181"/>
    <cellStyle name="Normal 2 2 7 8 2 2 2 2" xfId="7182"/>
    <cellStyle name="Normal 2 2 7 8 2 2 2 2 2" xfId="35859"/>
    <cellStyle name="Normal 2 2 7 8 2 2 2 3" xfId="7183"/>
    <cellStyle name="Normal 2 2 7 8 2 2 2 3 2" xfId="35860"/>
    <cellStyle name="Normal 2 2 7 8 2 2 2 4" xfId="35861"/>
    <cellStyle name="Normal 2 2 7 8 2 2 3" xfId="7184"/>
    <cellStyle name="Normal 2 2 7 8 2 2 3 2" xfId="35862"/>
    <cellStyle name="Normal 2 2 7 8 2 2 4" xfId="7185"/>
    <cellStyle name="Normal 2 2 7 8 2 2 4 2" xfId="35863"/>
    <cellStyle name="Normal 2 2 7 8 2 2 5" xfId="7186"/>
    <cellStyle name="Normal 2 2 7 8 2 2 5 2" xfId="35864"/>
    <cellStyle name="Normal 2 2 7 8 2 2 6" xfId="35865"/>
    <cellStyle name="Normal 2 2 7 8 2 2 6 2" xfId="35866"/>
    <cellStyle name="Normal 2 2 7 8 2 2 7" xfId="35867"/>
    <cellStyle name="Normal 2 2 7 8 2 3" xfId="7187"/>
    <cellStyle name="Normal 2 2 7 8 2 3 2" xfId="7188"/>
    <cellStyle name="Normal 2 2 7 8 2 3 2 2" xfId="35868"/>
    <cellStyle name="Normal 2 2 7 8 2 3 3" xfId="7189"/>
    <cellStyle name="Normal 2 2 7 8 2 3 3 2" xfId="35869"/>
    <cellStyle name="Normal 2 2 7 8 2 3 4" xfId="35870"/>
    <cellStyle name="Normal 2 2 7 8 2 4" xfId="7190"/>
    <cellStyle name="Normal 2 2 7 8 2 4 2" xfId="7191"/>
    <cellStyle name="Normal 2 2 7 8 2 4 2 2" xfId="35871"/>
    <cellStyle name="Normal 2 2 7 8 2 4 3" xfId="35872"/>
    <cellStyle name="Normal 2 2 7 8 2 5" xfId="7192"/>
    <cellStyle name="Normal 2 2 7 8 2 5 2" xfId="35873"/>
    <cellStyle name="Normal 2 2 7 8 2 6" xfId="7193"/>
    <cellStyle name="Normal 2 2 7 8 2 6 2" xfId="35874"/>
    <cellStyle name="Normal 2 2 7 8 2 7" xfId="35875"/>
    <cellStyle name="Normal 2 2 7 8 2 7 2" xfId="35876"/>
    <cellStyle name="Normal 2 2 7 8 2 8" xfId="35877"/>
    <cellStyle name="Normal 2 2 7 8 2 9" xfId="35878"/>
    <cellStyle name="Normal 2 2 7 8 3" xfId="7194"/>
    <cellStyle name="Normal 2 2 7 8 3 2" xfId="7195"/>
    <cellStyle name="Normal 2 2 7 8 3 2 2" xfId="7196"/>
    <cellStyle name="Normal 2 2 7 8 3 2 2 2" xfId="35879"/>
    <cellStyle name="Normal 2 2 7 8 3 2 3" xfId="7197"/>
    <cellStyle name="Normal 2 2 7 8 3 2 3 2" xfId="35880"/>
    <cellStyle name="Normal 2 2 7 8 3 2 4" xfId="35881"/>
    <cellStyle name="Normal 2 2 7 8 3 3" xfId="7198"/>
    <cellStyle name="Normal 2 2 7 8 3 3 2" xfId="35882"/>
    <cellStyle name="Normal 2 2 7 8 3 4" xfId="7199"/>
    <cellStyle name="Normal 2 2 7 8 3 4 2" xfId="35883"/>
    <cellStyle name="Normal 2 2 7 8 3 5" xfId="7200"/>
    <cellStyle name="Normal 2 2 7 8 3 5 2" xfId="35884"/>
    <cellStyle name="Normal 2 2 7 8 3 6" xfId="35885"/>
    <cellStyle name="Normal 2 2 7 8 3 6 2" xfId="35886"/>
    <cellStyle name="Normal 2 2 7 8 3 7" xfId="35887"/>
    <cellStyle name="Normal 2 2 7 8 4" xfId="7201"/>
    <cellStyle name="Normal 2 2 7 8 4 2" xfId="7202"/>
    <cellStyle name="Normal 2 2 7 8 4 2 2" xfId="35888"/>
    <cellStyle name="Normal 2 2 7 8 4 3" xfId="7203"/>
    <cellStyle name="Normal 2 2 7 8 4 3 2" xfId="35889"/>
    <cellStyle name="Normal 2 2 7 8 4 4" xfId="35890"/>
    <cellStyle name="Normal 2 2 7 8 5" xfId="7204"/>
    <cellStyle name="Normal 2 2 7 8 5 2" xfId="7205"/>
    <cellStyle name="Normal 2 2 7 8 5 2 2" xfId="35891"/>
    <cellStyle name="Normal 2 2 7 8 5 3" xfId="35892"/>
    <cellStyle name="Normal 2 2 7 8 6" xfId="7206"/>
    <cellStyle name="Normal 2 2 7 8 6 2" xfId="35893"/>
    <cellStyle name="Normal 2 2 7 8 7" xfId="7207"/>
    <cellStyle name="Normal 2 2 7 8 7 2" xfId="35894"/>
    <cellStyle name="Normal 2 2 7 8 8" xfId="35895"/>
    <cellStyle name="Normal 2 2 7 8 8 2" xfId="35896"/>
    <cellStyle name="Normal 2 2 7 8 9" xfId="35897"/>
    <cellStyle name="Normal 2 2 7 9" xfId="7208"/>
    <cellStyle name="Normal 2 2 7 9 10" xfId="35898"/>
    <cellStyle name="Normal 2 2 7 9 11" xfId="35899"/>
    <cellStyle name="Normal 2 2 7 9 2" xfId="7209"/>
    <cellStyle name="Normal 2 2 7 9 2 10" xfId="35900"/>
    <cellStyle name="Normal 2 2 7 9 2 2" xfId="7210"/>
    <cellStyle name="Normal 2 2 7 9 2 2 2" xfId="7211"/>
    <cellStyle name="Normal 2 2 7 9 2 2 2 2" xfId="7212"/>
    <cellStyle name="Normal 2 2 7 9 2 2 2 2 2" xfId="35901"/>
    <cellStyle name="Normal 2 2 7 9 2 2 2 3" xfId="7213"/>
    <cellStyle name="Normal 2 2 7 9 2 2 2 3 2" xfId="35902"/>
    <cellStyle name="Normal 2 2 7 9 2 2 2 4" xfId="35903"/>
    <cellStyle name="Normal 2 2 7 9 2 2 3" xfId="7214"/>
    <cellStyle name="Normal 2 2 7 9 2 2 3 2" xfId="35904"/>
    <cellStyle name="Normal 2 2 7 9 2 2 4" xfId="7215"/>
    <cellStyle name="Normal 2 2 7 9 2 2 4 2" xfId="35905"/>
    <cellStyle name="Normal 2 2 7 9 2 2 5" xfId="7216"/>
    <cellStyle name="Normal 2 2 7 9 2 2 5 2" xfId="35906"/>
    <cellStyle name="Normal 2 2 7 9 2 2 6" xfId="35907"/>
    <cellStyle name="Normal 2 2 7 9 2 2 6 2" xfId="35908"/>
    <cellStyle name="Normal 2 2 7 9 2 2 7" xfId="35909"/>
    <cellStyle name="Normal 2 2 7 9 2 3" xfId="7217"/>
    <cellStyle name="Normal 2 2 7 9 2 3 2" xfId="7218"/>
    <cellStyle name="Normal 2 2 7 9 2 3 2 2" xfId="35910"/>
    <cellStyle name="Normal 2 2 7 9 2 3 3" xfId="7219"/>
    <cellStyle name="Normal 2 2 7 9 2 3 3 2" xfId="35911"/>
    <cellStyle name="Normal 2 2 7 9 2 3 4" xfId="35912"/>
    <cellStyle name="Normal 2 2 7 9 2 4" xfId="7220"/>
    <cellStyle name="Normal 2 2 7 9 2 4 2" xfId="7221"/>
    <cellStyle name="Normal 2 2 7 9 2 4 2 2" xfId="35913"/>
    <cellStyle name="Normal 2 2 7 9 2 4 3" xfId="35914"/>
    <cellStyle name="Normal 2 2 7 9 2 5" xfId="7222"/>
    <cellStyle name="Normal 2 2 7 9 2 5 2" xfId="35915"/>
    <cellStyle name="Normal 2 2 7 9 2 6" xfId="7223"/>
    <cellStyle name="Normal 2 2 7 9 2 6 2" xfId="35916"/>
    <cellStyle name="Normal 2 2 7 9 2 7" xfId="35917"/>
    <cellStyle name="Normal 2 2 7 9 2 7 2" xfId="35918"/>
    <cellStyle name="Normal 2 2 7 9 2 8" xfId="35919"/>
    <cellStyle name="Normal 2 2 7 9 2 9" xfId="35920"/>
    <cellStyle name="Normal 2 2 7 9 3" xfId="7224"/>
    <cellStyle name="Normal 2 2 7 9 3 2" xfId="7225"/>
    <cellStyle name="Normal 2 2 7 9 3 2 2" xfId="7226"/>
    <cellStyle name="Normal 2 2 7 9 3 2 2 2" xfId="35921"/>
    <cellStyle name="Normal 2 2 7 9 3 2 3" xfId="7227"/>
    <cellStyle name="Normal 2 2 7 9 3 2 3 2" xfId="35922"/>
    <cellStyle name="Normal 2 2 7 9 3 2 4" xfId="35923"/>
    <cellStyle name="Normal 2 2 7 9 3 3" xfId="7228"/>
    <cellStyle name="Normal 2 2 7 9 3 3 2" xfId="35924"/>
    <cellStyle name="Normal 2 2 7 9 3 4" xfId="7229"/>
    <cellStyle name="Normal 2 2 7 9 3 4 2" xfId="35925"/>
    <cellStyle name="Normal 2 2 7 9 3 5" xfId="7230"/>
    <cellStyle name="Normal 2 2 7 9 3 5 2" xfId="35926"/>
    <cellStyle name="Normal 2 2 7 9 3 6" xfId="35927"/>
    <cellStyle name="Normal 2 2 7 9 3 6 2" xfId="35928"/>
    <cellStyle name="Normal 2 2 7 9 3 7" xfId="35929"/>
    <cellStyle name="Normal 2 2 7 9 4" xfId="7231"/>
    <cellStyle name="Normal 2 2 7 9 4 2" xfId="7232"/>
    <cellStyle name="Normal 2 2 7 9 4 2 2" xfId="35930"/>
    <cellStyle name="Normal 2 2 7 9 4 3" xfId="7233"/>
    <cellStyle name="Normal 2 2 7 9 4 3 2" xfId="35931"/>
    <cellStyle name="Normal 2 2 7 9 4 4" xfId="35932"/>
    <cellStyle name="Normal 2 2 7 9 5" xfId="7234"/>
    <cellStyle name="Normal 2 2 7 9 5 2" xfId="7235"/>
    <cellStyle name="Normal 2 2 7 9 5 2 2" xfId="35933"/>
    <cellStyle name="Normal 2 2 7 9 5 3" xfId="35934"/>
    <cellStyle name="Normal 2 2 7 9 6" xfId="7236"/>
    <cellStyle name="Normal 2 2 7 9 6 2" xfId="35935"/>
    <cellStyle name="Normal 2 2 7 9 7" xfId="7237"/>
    <cellStyle name="Normal 2 2 7 9 7 2" xfId="35936"/>
    <cellStyle name="Normal 2 2 7 9 8" xfId="35937"/>
    <cellStyle name="Normal 2 2 7 9 8 2" xfId="35938"/>
    <cellStyle name="Normal 2 2 7 9 9" xfId="35939"/>
    <cellStyle name="Normal 2 2 8" xfId="7238"/>
    <cellStyle name="Normal 2 2 8 10" xfId="7239"/>
    <cellStyle name="Normal 2 2 8 10 10" xfId="35940"/>
    <cellStyle name="Normal 2 2 8 10 11" xfId="35941"/>
    <cellStyle name="Normal 2 2 8 10 2" xfId="7240"/>
    <cellStyle name="Normal 2 2 8 10 2 10" xfId="35942"/>
    <cellStyle name="Normal 2 2 8 10 2 2" xfId="7241"/>
    <cellStyle name="Normal 2 2 8 10 2 2 2" xfId="7242"/>
    <cellStyle name="Normal 2 2 8 10 2 2 2 2" xfId="7243"/>
    <cellStyle name="Normal 2 2 8 10 2 2 2 2 2" xfId="35943"/>
    <cellStyle name="Normal 2 2 8 10 2 2 2 3" xfId="7244"/>
    <cellStyle name="Normal 2 2 8 10 2 2 2 3 2" xfId="35944"/>
    <cellStyle name="Normal 2 2 8 10 2 2 2 4" xfId="35945"/>
    <cellStyle name="Normal 2 2 8 10 2 2 3" xfId="7245"/>
    <cellStyle name="Normal 2 2 8 10 2 2 3 2" xfId="35946"/>
    <cellStyle name="Normal 2 2 8 10 2 2 4" xfId="7246"/>
    <cellStyle name="Normal 2 2 8 10 2 2 4 2" xfId="35947"/>
    <cellStyle name="Normal 2 2 8 10 2 2 5" xfId="7247"/>
    <cellStyle name="Normal 2 2 8 10 2 2 5 2" xfId="35948"/>
    <cellStyle name="Normal 2 2 8 10 2 2 6" xfId="35949"/>
    <cellStyle name="Normal 2 2 8 10 2 2 6 2" xfId="35950"/>
    <cellStyle name="Normal 2 2 8 10 2 2 7" xfId="35951"/>
    <cellStyle name="Normal 2 2 8 10 2 3" xfId="7248"/>
    <cellStyle name="Normal 2 2 8 10 2 3 2" xfId="7249"/>
    <cellStyle name="Normal 2 2 8 10 2 3 2 2" xfId="35952"/>
    <cellStyle name="Normal 2 2 8 10 2 3 3" xfId="7250"/>
    <cellStyle name="Normal 2 2 8 10 2 3 3 2" xfId="35953"/>
    <cellStyle name="Normal 2 2 8 10 2 3 4" xfId="35954"/>
    <cellStyle name="Normal 2 2 8 10 2 4" xfId="7251"/>
    <cellStyle name="Normal 2 2 8 10 2 4 2" xfId="7252"/>
    <cellStyle name="Normal 2 2 8 10 2 4 2 2" xfId="35955"/>
    <cellStyle name="Normal 2 2 8 10 2 4 3" xfId="35956"/>
    <cellStyle name="Normal 2 2 8 10 2 5" xfId="7253"/>
    <cellStyle name="Normal 2 2 8 10 2 5 2" xfId="35957"/>
    <cellStyle name="Normal 2 2 8 10 2 6" xfId="7254"/>
    <cellStyle name="Normal 2 2 8 10 2 6 2" xfId="35958"/>
    <cellStyle name="Normal 2 2 8 10 2 7" xfId="35959"/>
    <cellStyle name="Normal 2 2 8 10 2 7 2" xfId="35960"/>
    <cellStyle name="Normal 2 2 8 10 2 8" xfId="35961"/>
    <cellStyle name="Normal 2 2 8 10 2 9" xfId="35962"/>
    <cellStyle name="Normal 2 2 8 10 3" xfId="7255"/>
    <cellStyle name="Normal 2 2 8 10 3 2" xfId="7256"/>
    <cellStyle name="Normal 2 2 8 10 3 2 2" xfId="7257"/>
    <cellStyle name="Normal 2 2 8 10 3 2 2 2" xfId="35963"/>
    <cellStyle name="Normal 2 2 8 10 3 2 3" xfId="7258"/>
    <cellStyle name="Normal 2 2 8 10 3 2 3 2" xfId="35964"/>
    <cellStyle name="Normal 2 2 8 10 3 2 4" xfId="35965"/>
    <cellStyle name="Normal 2 2 8 10 3 3" xfId="7259"/>
    <cellStyle name="Normal 2 2 8 10 3 3 2" xfId="35966"/>
    <cellStyle name="Normal 2 2 8 10 3 4" xfId="7260"/>
    <cellStyle name="Normal 2 2 8 10 3 4 2" xfId="35967"/>
    <cellStyle name="Normal 2 2 8 10 3 5" xfId="7261"/>
    <cellStyle name="Normal 2 2 8 10 3 5 2" xfId="35968"/>
    <cellStyle name="Normal 2 2 8 10 3 6" xfId="35969"/>
    <cellStyle name="Normal 2 2 8 10 3 6 2" xfId="35970"/>
    <cellStyle name="Normal 2 2 8 10 3 7" xfId="35971"/>
    <cellStyle name="Normal 2 2 8 10 4" xfId="7262"/>
    <cellStyle name="Normal 2 2 8 10 4 2" xfId="7263"/>
    <cellStyle name="Normal 2 2 8 10 4 2 2" xfId="35972"/>
    <cellStyle name="Normal 2 2 8 10 4 3" xfId="7264"/>
    <cellStyle name="Normal 2 2 8 10 4 3 2" xfId="35973"/>
    <cellStyle name="Normal 2 2 8 10 4 4" xfId="35974"/>
    <cellStyle name="Normal 2 2 8 10 5" xfId="7265"/>
    <cellStyle name="Normal 2 2 8 10 5 2" xfId="7266"/>
    <cellStyle name="Normal 2 2 8 10 5 2 2" xfId="35975"/>
    <cellStyle name="Normal 2 2 8 10 5 3" xfId="35976"/>
    <cellStyle name="Normal 2 2 8 10 6" xfId="7267"/>
    <cellStyle name="Normal 2 2 8 10 6 2" xfId="35977"/>
    <cellStyle name="Normal 2 2 8 10 7" xfId="7268"/>
    <cellStyle name="Normal 2 2 8 10 7 2" xfId="35978"/>
    <cellStyle name="Normal 2 2 8 10 8" xfId="35979"/>
    <cellStyle name="Normal 2 2 8 10 8 2" xfId="35980"/>
    <cellStyle name="Normal 2 2 8 10 9" xfId="35981"/>
    <cellStyle name="Normal 2 2 8 11" xfId="7269"/>
    <cellStyle name="Normal 2 2 8 11 10" xfId="35982"/>
    <cellStyle name="Normal 2 2 8 11 11" xfId="35983"/>
    <cellStyle name="Normal 2 2 8 11 2" xfId="7270"/>
    <cellStyle name="Normal 2 2 8 11 2 10" xfId="35984"/>
    <cellStyle name="Normal 2 2 8 11 2 2" xfId="7271"/>
    <cellStyle name="Normal 2 2 8 11 2 2 2" xfId="7272"/>
    <cellStyle name="Normal 2 2 8 11 2 2 2 2" xfId="7273"/>
    <cellStyle name="Normal 2 2 8 11 2 2 2 2 2" xfId="35985"/>
    <cellStyle name="Normal 2 2 8 11 2 2 2 3" xfId="7274"/>
    <cellStyle name="Normal 2 2 8 11 2 2 2 3 2" xfId="35986"/>
    <cellStyle name="Normal 2 2 8 11 2 2 2 4" xfId="35987"/>
    <cellStyle name="Normal 2 2 8 11 2 2 3" xfId="7275"/>
    <cellStyle name="Normal 2 2 8 11 2 2 3 2" xfId="35988"/>
    <cellStyle name="Normal 2 2 8 11 2 2 4" xfId="7276"/>
    <cellStyle name="Normal 2 2 8 11 2 2 4 2" xfId="35989"/>
    <cellStyle name="Normal 2 2 8 11 2 2 5" xfId="7277"/>
    <cellStyle name="Normal 2 2 8 11 2 2 5 2" xfId="35990"/>
    <cellStyle name="Normal 2 2 8 11 2 2 6" xfId="35991"/>
    <cellStyle name="Normal 2 2 8 11 2 2 6 2" xfId="35992"/>
    <cellStyle name="Normal 2 2 8 11 2 2 7" xfId="35993"/>
    <cellStyle name="Normal 2 2 8 11 2 3" xfId="7278"/>
    <cellStyle name="Normal 2 2 8 11 2 3 2" xfId="7279"/>
    <cellStyle name="Normal 2 2 8 11 2 3 2 2" xfId="35994"/>
    <cellStyle name="Normal 2 2 8 11 2 3 3" xfId="7280"/>
    <cellStyle name="Normal 2 2 8 11 2 3 3 2" xfId="35995"/>
    <cellStyle name="Normal 2 2 8 11 2 3 4" xfId="35996"/>
    <cellStyle name="Normal 2 2 8 11 2 4" xfId="7281"/>
    <cellStyle name="Normal 2 2 8 11 2 4 2" xfId="7282"/>
    <cellStyle name="Normal 2 2 8 11 2 4 2 2" xfId="35997"/>
    <cellStyle name="Normal 2 2 8 11 2 4 3" xfId="35998"/>
    <cellStyle name="Normal 2 2 8 11 2 5" xfId="7283"/>
    <cellStyle name="Normal 2 2 8 11 2 5 2" xfId="35999"/>
    <cellStyle name="Normal 2 2 8 11 2 6" xfId="7284"/>
    <cellStyle name="Normal 2 2 8 11 2 6 2" xfId="36000"/>
    <cellStyle name="Normal 2 2 8 11 2 7" xfId="36001"/>
    <cellStyle name="Normal 2 2 8 11 2 7 2" xfId="36002"/>
    <cellStyle name="Normal 2 2 8 11 2 8" xfId="36003"/>
    <cellStyle name="Normal 2 2 8 11 2 9" xfId="36004"/>
    <cellStyle name="Normal 2 2 8 11 3" xfId="7285"/>
    <cellStyle name="Normal 2 2 8 11 3 2" xfId="7286"/>
    <cellStyle name="Normal 2 2 8 11 3 2 2" xfId="7287"/>
    <cellStyle name="Normal 2 2 8 11 3 2 2 2" xfId="36005"/>
    <cellStyle name="Normal 2 2 8 11 3 2 3" xfId="7288"/>
    <cellStyle name="Normal 2 2 8 11 3 2 3 2" xfId="36006"/>
    <cellStyle name="Normal 2 2 8 11 3 2 4" xfId="36007"/>
    <cellStyle name="Normal 2 2 8 11 3 3" xfId="7289"/>
    <cellStyle name="Normal 2 2 8 11 3 3 2" xfId="36008"/>
    <cellStyle name="Normal 2 2 8 11 3 4" xfId="7290"/>
    <cellStyle name="Normal 2 2 8 11 3 4 2" xfId="36009"/>
    <cellStyle name="Normal 2 2 8 11 3 5" xfId="7291"/>
    <cellStyle name="Normal 2 2 8 11 3 5 2" xfId="36010"/>
    <cellStyle name="Normal 2 2 8 11 3 6" xfId="36011"/>
    <cellStyle name="Normal 2 2 8 11 3 6 2" xfId="36012"/>
    <cellStyle name="Normal 2 2 8 11 3 7" xfId="36013"/>
    <cellStyle name="Normal 2 2 8 11 4" xfId="7292"/>
    <cellStyle name="Normal 2 2 8 11 4 2" xfId="7293"/>
    <cellStyle name="Normal 2 2 8 11 4 2 2" xfId="36014"/>
    <cellStyle name="Normal 2 2 8 11 4 3" xfId="7294"/>
    <cellStyle name="Normal 2 2 8 11 4 3 2" xfId="36015"/>
    <cellStyle name="Normal 2 2 8 11 4 4" xfId="36016"/>
    <cellStyle name="Normal 2 2 8 11 5" xfId="7295"/>
    <cellStyle name="Normal 2 2 8 11 5 2" xfId="7296"/>
    <cellStyle name="Normal 2 2 8 11 5 2 2" xfId="36017"/>
    <cellStyle name="Normal 2 2 8 11 5 3" xfId="36018"/>
    <cellStyle name="Normal 2 2 8 11 6" xfId="7297"/>
    <cellStyle name="Normal 2 2 8 11 6 2" xfId="36019"/>
    <cellStyle name="Normal 2 2 8 11 7" xfId="7298"/>
    <cellStyle name="Normal 2 2 8 11 7 2" xfId="36020"/>
    <cellStyle name="Normal 2 2 8 11 8" xfId="36021"/>
    <cellStyle name="Normal 2 2 8 11 8 2" xfId="36022"/>
    <cellStyle name="Normal 2 2 8 11 9" xfId="36023"/>
    <cellStyle name="Normal 2 2 8 12" xfId="7299"/>
    <cellStyle name="Normal 2 2 8 12 10" xfId="36024"/>
    <cellStyle name="Normal 2 2 8 12 11" xfId="36025"/>
    <cellStyle name="Normal 2 2 8 12 2" xfId="7300"/>
    <cellStyle name="Normal 2 2 8 12 2 10" xfId="36026"/>
    <cellStyle name="Normal 2 2 8 12 2 2" xfId="7301"/>
    <cellStyle name="Normal 2 2 8 12 2 2 2" xfId="7302"/>
    <cellStyle name="Normal 2 2 8 12 2 2 2 2" xfId="7303"/>
    <cellStyle name="Normal 2 2 8 12 2 2 2 2 2" xfId="36027"/>
    <cellStyle name="Normal 2 2 8 12 2 2 2 3" xfId="7304"/>
    <cellStyle name="Normal 2 2 8 12 2 2 2 3 2" xfId="36028"/>
    <cellStyle name="Normal 2 2 8 12 2 2 2 4" xfId="36029"/>
    <cellStyle name="Normal 2 2 8 12 2 2 3" xfId="7305"/>
    <cellStyle name="Normal 2 2 8 12 2 2 3 2" xfId="36030"/>
    <cellStyle name="Normal 2 2 8 12 2 2 4" xfId="7306"/>
    <cellStyle name="Normal 2 2 8 12 2 2 4 2" xfId="36031"/>
    <cellStyle name="Normal 2 2 8 12 2 2 5" xfId="7307"/>
    <cellStyle name="Normal 2 2 8 12 2 2 5 2" xfId="36032"/>
    <cellStyle name="Normal 2 2 8 12 2 2 6" xfId="36033"/>
    <cellStyle name="Normal 2 2 8 12 2 2 6 2" xfId="36034"/>
    <cellStyle name="Normal 2 2 8 12 2 2 7" xfId="36035"/>
    <cellStyle name="Normal 2 2 8 12 2 3" xfId="7308"/>
    <cellStyle name="Normal 2 2 8 12 2 3 2" xfId="7309"/>
    <cellStyle name="Normal 2 2 8 12 2 3 2 2" xfId="36036"/>
    <cellStyle name="Normal 2 2 8 12 2 3 3" xfId="7310"/>
    <cellStyle name="Normal 2 2 8 12 2 3 3 2" xfId="36037"/>
    <cellStyle name="Normal 2 2 8 12 2 3 4" xfId="36038"/>
    <cellStyle name="Normal 2 2 8 12 2 4" xfId="7311"/>
    <cellStyle name="Normal 2 2 8 12 2 4 2" xfId="7312"/>
    <cellStyle name="Normal 2 2 8 12 2 4 2 2" xfId="36039"/>
    <cellStyle name="Normal 2 2 8 12 2 4 3" xfId="36040"/>
    <cellStyle name="Normal 2 2 8 12 2 5" xfId="7313"/>
    <cellStyle name="Normal 2 2 8 12 2 5 2" xfId="36041"/>
    <cellStyle name="Normal 2 2 8 12 2 6" xfId="7314"/>
    <cellStyle name="Normal 2 2 8 12 2 6 2" xfId="36042"/>
    <cellStyle name="Normal 2 2 8 12 2 7" xfId="36043"/>
    <cellStyle name="Normal 2 2 8 12 2 7 2" xfId="36044"/>
    <cellStyle name="Normal 2 2 8 12 2 8" xfId="36045"/>
    <cellStyle name="Normal 2 2 8 12 2 9" xfId="36046"/>
    <cellStyle name="Normal 2 2 8 12 3" xfId="7315"/>
    <cellStyle name="Normal 2 2 8 12 3 2" xfId="7316"/>
    <cellStyle name="Normal 2 2 8 12 3 2 2" xfId="7317"/>
    <cellStyle name="Normal 2 2 8 12 3 2 2 2" xfId="36047"/>
    <cellStyle name="Normal 2 2 8 12 3 2 3" xfId="7318"/>
    <cellStyle name="Normal 2 2 8 12 3 2 3 2" xfId="36048"/>
    <cellStyle name="Normal 2 2 8 12 3 2 4" xfId="36049"/>
    <cellStyle name="Normal 2 2 8 12 3 3" xfId="7319"/>
    <cellStyle name="Normal 2 2 8 12 3 3 2" xfId="36050"/>
    <cellStyle name="Normal 2 2 8 12 3 4" xfId="7320"/>
    <cellStyle name="Normal 2 2 8 12 3 4 2" xfId="36051"/>
    <cellStyle name="Normal 2 2 8 12 3 5" xfId="7321"/>
    <cellStyle name="Normal 2 2 8 12 3 5 2" xfId="36052"/>
    <cellStyle name="Normal 2 2 8 12 3 6" xfId="36053"/>
    <cellStyle name="Normal 2 2 8 12 3 6 2" xfId="36054"/>
    <cellStyle name="Normal 2 2 8 12 3 7" xfId="36055"/>
    <cellStyle name="Normal 2 2 8 12 4" xfId="7322"/>
    <cellStyle name="Normal 2 2 8 12 4 2" xfId="7323"/>
    <cellStyle name="Normal 2 2 8 12 4 2 2" xfId="36056"/>
    <cellStyle name="Normal 2 2 8 12 4 3" xfId="7324"/>
    <cellStyle name="Normal 2 2 8 12 4 3 2" xfId="36057"/>
    <cellStyle name="Normal 2 2 8 12 4 4" xfId="36058"/>
    <cellStyle name="Normal 2 2 8 12 5" xfId="7325"/>
    <cellStyle name="Normal 2 2 8 12 5 2" xfId="7326"/>
    <cellStyle name="Normal 2 2 8 12 5 2 2" xfId="36059"/>
    <cellStyle name="Normal 2 2 8 12 5 3" xfId="36060"/>
    <cellStyle name="Normal 2 2 8 12 6" xfId="7327"/>
    <cellStyle name="Normal 2 2 8 12 6 2" xfId="36061"/>
    <cellStyle name="Normal 2 2 8 12 7" xfId="7328"/>
    <cellStyle name="Normal 2 2 8 12 7 2" xfId="36062"/>
    <cellStyle name="Normal 2 2 8 12 8" xfId="36063"/>
    <cellStyle name="Normal 2 2 8 12 8 2" xfId="36064"/>
    <cellStyle name="Normal 2 2 8 12 9" xfId="36065"/>
    <cellStyle name="Normal 2 2 8 13" xfId="7329"/>
    <cellStyle name="Normal 2 2 8 13 10" xfId="36066"/>
    <cellStyle name="Normal 2 2 8 13 11" xfId="36067"/>
    <cellStyle name="Normal 2 2 8 13 2" xfId="7330"/>
    <cellStyle name="Normal 2 2 8 13 2 10" xfId="36068"/>
    <cellStyle name="Normal 2 2 8 13 2 2" xfId="7331"/>
    <cellStyle name="Normal 2 2 8 13 2 2 2" xfId="7332"/>
    <cellStyle name="Normal 2 2 8 13 2 2 2 2" xfId="7333"/>
    <cellStyle name="Normal 2 2 8 13 2 2 2 2 2" xfId="36069"/>
    <cellStyle name="Normal 2 2 8 13 2 2 2 3" xfId="7334"/>
    <cellStyle name="Normal 2 2 8 13 2 2 2 3 2" xfId="36070"/>
    <cellStyle name="Normal 2 2 8 13 2 2 2 4" xfId="36071"/>
    <cellStyle name="Normal 2 2 8 13 2 2 3" xfId="7335"/>
    <cellStyle name="Normal 2 2 8 13 2 2 3 2" xfId="36072"/>
    <cellStyle name="Normal 2 2 8 13 2 2 4" xfId="7336"/>
    <cellStyle name="Normal 2 2 8 13 2 2 4 2" xfId="36073"/>
    <cellStyle name="Normal 2 2 8 13 2 2 5" xfId="7337"/>
    <cellStyle name="Normal 2 2 8 13 2 2 5 2" xfId="36074"/>
    <cellStyle name="Normal 2 2 8 13 2 2 6" xfId="36075"/>
    <cellStyle name="Normal 2 2 8 13 2 2 6 2" xfId="36076"/>
    <cellStyle name="Normal 2 2 8 13 2 2 7" xfId="36077"/>
    <cellStyle name="Normal 2 2 8 13 2 3" xfId="7338"/>
    <cellStyle name="Normal 2 2 8 13 2 3 2" xfId="7339"/>
    <cellStyle name="Normal 2 2 8 13 2 3 2 2" xfId="36078"/>
    <cellStyle name="Normal 2 2 8 13 2 3 3" xfId="7340"/>
    <cellStyle name="Normal 2 2 8 13 2 3 3 2" xfId="36079"/>
    <cellStyle name="Normal 2 2 8 13 2 3 4" xfId="36080"/>
    <cellStyle name="Normal 2 2 8 13 2 4" xfId="7341"/>
    <cellStyle name="Normal 2 2 8 13 2 4 2" xfId="7342"/>
    <cellStyle name="Normal 2 2 8 13 2 4 2 2" xfId="36081"/>
    <cellStyle name="Normal 2 2 8 13 2 4 3" xfId="36082"/>
    <cellStyle name="Normal 2 2 8 13 2 5" xfId="7343"/>
    <cellStyle name="Normal 2 2 8 13 2 5 2" xfId="36083"/>
    <cellStyle name="Normal 2 2 8 13 2 6" xfId="7344"/>
    <cellStyle name="Normal 2 2 8 13 2 6 2" xfId="36084"/>
    <cellStyle name="Normal 2 2 8 13 2 7" xfId="36085"/>
    <cellStyle name="Normal 2 2 8 13 2 7 2" xfId="36086"/>
    <cellStyle name="Normal 2 2 8 13 2 8" xfId="36087"/>
    <cellStyle name="Normal 2 2 8 13 2 9" xfId="36088"/>
    <cellStyle name="Normal 2 2 8 13 3" xfId="7345"/>
    <cellStyle name="Normal 2 2 8 13 3 2" xfId="7346"/>
    <cellStyle name="Normal 2 2 8 13 3 2 2" xfId="7347"/>
    <cellStyle name="Normal 2 2 8 13 3 2 2 2" xfId="36089"/>
    <cellStyle name="Normal 2 2 8 13 3 2 3" xfId="7348"/>
    <cellStyle name="Normal 2 2 8 13 3 2 3 2" xfId="36090"/>
    <cellStyle name="Normal 2 2 8 13 3 2 4" xfId="36091"/>
    <cellStyle name="Normal 2 2 8 13 3 3" xfId="7349"/>
    <cellStyle name="Normal 2 2 8 13 3 3 2" xfId="36092"/>
    <cellStyle name="Normal 2 2 8 13 3 4" xfId="7350"/>
    <cellStyle name="Normal 2 2 8 13 3 4 2" xfId="36093"/>
    <cellStyle name="Normal 2 2 8 13 3 5" xfId="7351"/>
    <cellStyle name="Normal 2 2 8 13 3 5 2" xfId="36094"/>
    <cellStyle name="Normal 2 2 8 13 3 6" xfId="36095"/>
    <cellStyle name="Normal 2 2 8 13 3 6 2" xfId="36096"/>
    <cellStyle name="Normal 2 2 8 13 3 7" xfId="36097"/>
    <cellStyle name="Normal 2 2 8 13 4" xfId="7352"/>
    <cellStyle name="Normal 2 2 8 13 4 2" xfId="7353"/>
    <cellStyle name="Normal 2 2 8 13 4 2 2" xfId="36098"/>
    <cellStyle name="Normal 2 2 8 13 4 3" xfId="7354"/>
    <cellStyle name="Normal 2 2 8 13 4 3 2" xfId="36099"/>
    <cellStyle name="Normal 2 2 8 13 4 4" xfId="36100"/>
    <cellStyle name="Normal 2 2 8 13 5" xfId="7355"/>
    <cellStyle name="Normal 2 2 8 13 5 2" xfId="7356"/>
    <cellStyle name="Normal 2 2 8 13 5 2 2" xfId="36101"/>
    <cellStyle name="Normal 2 2 8 13 5 3" xfId="36102"/>
    <cellStyle name="Normal 2 2 8 13 6" xfId="7357"/>
    <cellStyle name="Normal 2 2 8 13 6 2" xfId="36103"/>
    <cellStyle name="Normal 2 2 8 13 7" xfId="7358"/>
    <cellStyle name="Normal 2 2 8 13 7 2" xfId="36104"/>
    <cellStyle name="Normal 2 2 8 13 8" xfId="36105"/>
    <cellStyle name="Normal 2 2 8 13 8 2" xfId="36106"/>
    <cellStyle name="Normal 2 2 8 13 9" xfId="36107"/>
    <cellStyle name="Normal 2 2 8 14" xfId="7359"/>
    <cellStyle name="Normal 2 2 8 14 10" xfId="36108"/>
    <cellStyle name="Normal 2 2 8 14 11" xfId="36109"/>
    <cellStyle name="Normal 2 2 8 14 2" xfId="7360"/>
    <cellStyle name="Normal 2 2 8 14 2 10" xfId="36110"/>
    <cellStyle name="Normal 2 2 8 14 2 2" xfId="7361"/>
    <cellStyle name="Normal 2 2 8 14 2 2 2" xfId="7362"/>
    <cellStyle name="Normal 2 2 8 14 2 2 2 2" xfId="7363"/>
    <cellStyle name="Normal 2 2 8 14 2 2 2 2 2" xfId="36111"/>
    <cellStyle name="Normal 2 2 8 14 2 2 2 3" xfId="7364"/>
    <cellStyle name="Normal 2 2 8 14 2 2 2 3 2" xfId="36112"/>
    <cellStyle name="Normal 2 2 8 14 2 2 2 4" xfId="36113"/>
    <cellStyle name="Normal 2 2 8 14 2 2 3" xfId="7365"/>
    <cellStyle name="Normal 2 2 8 14 2 2 3 2" xfId="36114"/>
    <cellStyle name="Normal 2 2 8 14 2 2 4" xfId="7366"/>
    <cellStyle name="Normal 2 2 8 14 2 2 4 2" xfId="36115"/>
    <cellStyle name="Normal 2 2 8 14 2 2 5" xfId="7367"/>
    <cellStyle name="Normal 2 2 8 14 2 2 5 2" xfId="36116"/>
    <cellStyle name="Normal 2 2 8 14 2 2 6" xfId="36117"/>
    <cellStyle name="Normal 2 2 8 14 2 2 6 2" xfId="36118"/>
    <cellStyle name="Normal 2 2 8 14 2 2 7" xfId="36119"/>
    <cellStyle name="Normal 2 2 8 14 2 3" xfId="7368"/>
    <cellStyle name="Normal 2 2 8 14 2 3 2" xfId="7369"/>
    <cellStyle name="Normal 2 2 8 14 2 3 2 2" xfId="36120"/>
    <cellStyle name="Normal 2 2 8 14 2 3 3" xfId="7370"/>
    <cellStyle name="Normal 2 2 8 14 2 3 3 2" xfId="36121"/>
    <cellStyle name="Normal 2 2 8 14 2 3 4" xfId="36122"/>
    <cellStyle name="Normal 2 2 8 14 2 4" xfId="7371"/>
    <cellStyle name="Normal 2 2 8 14 2 4 2" xfId="7372"/>
    <cellStyle name="Normal 2 2 8 14 2 4 2 2" xfId="36123"/>
    <cellStyle name="Normal 2 2 8 14 2 4 3" xfId="36124"/>
    <cellStyle name="Normal 2 2 8 14 2 5" xfId="7373"/>
    <cellStyle name="Normal 2 2 8 14 2 5 2" xfId="36125"/>
    <cellStyle name="Normal 2 2 8 14 2 6" xfId="7374"/>
    <cellStyle name="Normal 2 2 8 14 2 6 2" xfId="36126"/>
    <cellStyle name="Normal 2 2 8 14 2 7" xfId="36127"/>
    <cellStyle name="Normal 2 2 8 14 2 7 2" xfId="36128"/>
    <cellStyle name="Normal 2 2 8 14 2 8" xfId="36129"/>
    <cellStyle name="Normal 2 2 8 14 2 9" xfId="36130"/>
    <cellStyle name="Normal 2 2 8 14 3" xfId="7375"/>
    <cellStyle name="Normal 2 2 8 14 3 2" xfId="7376"/>
    <cellStyle name="Normal 2 2 8 14 3 2 2" xfId="7377"/>
    <cellStyle name="Normal 2 2 8 14 3 2 2 2" xfId="36131"/>
    <cellStyle name="Normal 2 2 8 14 3 2 3" xfId="7378"/>
    <cellStyle name="Normal 2 2 8 14 3 2 3 2" xfId="36132"/>
    <cellStyle name="Normal 2 2 8 14 3 2 4" xfId="36133"/>
    <cellStyle name="Normal 2 2 8 14 3 3" xfId="7379"/>
    <cellStyle name="Normal 2 2 8 14 3 3 2" xfId="36134"/>
    <cellStyle name="Normal 2 2 8 14 3 4" xfId="7380"/>
    <cellStyle name="Normal 2 2 8 14 3 4 2" xfId="36135"/>
    <cellStyle name="Normal 2 2 8 14 3 5" xfId="7381"/>
    <cellStyle name="Normal 2 2 8 14 3 5 2" xfId="36136"/>
    <cellStyle name="Normal 2 2 8 14 3 6" xfId="36137"/>
    <cellStyle name="Normal 2 2 8 14 3 6 2" xfId="36138"/>
    <cellStyle name="Normal 2 2 8 14 3 7" xfId="36139"/>
    <cellStyle name="Normal 2 2 8 14 4" xfId="7382"/>
    <cellStyle name="Normal 2 2 8 14 4 2" xfId="7383"/>
    <cellStyle name="Normal 2 2 8 14 4 2 2" xfId="36140"/>
    <cellStyle name="Normal 2 2 8 14 4 3" xfId="7384"/>
    <cellStyle name="Normal 2 2 8 14 4 3 2" xfId="36141"/>
    <cellStyle name="Normal 2 2 8 14 4 4" xfId="36142"/>
    <cellStyle name="Normal 2 2 8 14 5" xfId="7385"/>
    <cellStyle name="Normal 2 2 8 14 5 2" xfId="7386"/>
    <cellStyle name="Normal 2 2 8 14 5 2 2" xfId="36143"/>
    <cellStyle name="Normal 2 2 8 14 5 3" xfId="36144"/>
    <cellStyle name="Normal 2 2 8 14 6" xfId="7387"/>
    <cellStyle name="Normal 2 2 8 14 6 2" xfId="36145"/>
    <cellStyle name="Normal 2 2 8 14 7" xfId="7388"/>
    <cellStyle name="Normal 2 2 8 14 7 2" xfId="36146"/>
    <cellStyle name="Normal 2 2 8 14 8" xfId="36147"/>
    <cellStyle name="Normal 2 2 8 14 8 2" xfId="36148"/>
    <cellStyle name="Normal 2 2 8 14 9" xfId="36149"/>
    <cellStyle name="Normal 2 2 8 15" xfId="7389"/>
    <cellStyle name="Normal 2 2 8 15 10" xfId="36150"/>
    <cellStyle name="Normal 2 2 8 15 11" xfId="36151"/>
    <cellStyle name="Normal 2 2 8 15 2" xfId="7390"/>
    <cellStyle name="Normal 2 2 8 15 2 10" xfId="36152"/>
    <cellStyle name="Normal 2 2 8 15 2 2" xfId="7391"/>
    <cellStyle name="Normal 2 2 8 15 2 2 2" xfId="7392"/>
    <cellStyle name="Normal 2 2 8 15 2 2 2 2" xfId="7393"/>
    <cellStyle name="Normal 2 2 8 15 2 2 2 2 2" xfId="36153"/>
    <cellStyle name="Normal 2 2 8 15 2 2 2 3" xfId="7394"/>
    <cellStyle name="Normal 2 2 8 15 2 2 2 3 2" xfId="36154"/>
    <cellStyle name="Normal 2 2 8 15 2 2 2 4" xfId="36155"/>
    <cellStyle name="Normal 2 2 8 15 2 2 3" xfId="7395"/>
    <cellStyle name="Normal 2 2 8 15 2 2 3 2" xfId="36156"/>
    <cellStyle name="Normal 2 2 8 15 2 2 4" xfId="7396"/>
    <cellStyle name="Normal 2 2 8 15 2 2 4 2" xfId="36157"/>
    <cellStyle name="Normal 2 2 8 15 2 2 5" xfId="7397"/>
    <cellStyle name="Normal 2 2 8 15 2 2 5 2" xfId="36158"/>
    <cellStyle name="Normal 2 2 8 15 2 2 6" xfId="36159"/>
    <cellStyle name="Normal 2 2 8 15 2 2 6 2" xfId="36160"/>
    <cellStyle name="Normal 2 2 8 15 2 2 7" xfId="36161"/>
    <cellStyle name="Normal 2 2 8 15 2 3" xfId="7398"/>
    <cellStyle name="Normal 2 2 8 15 2 3 2" xfId="7399"/>
    <cellStyle name="Normal 2 2 8 15 2 3 2 2" xfId="36162"/>
    <cellStyle name="Normal 2 2 8 15 2 3 3" xfId="7400"/>
    <cellStyle name="Normal 2 2 8 15 2 3 3 2" xfId="36163"/>
    <cellStyle name="Normal 2 2 8 15 2 3 4" xfId="36164"/>
    <cellStyle name="Normal 2 2 8 15 2 4" xfId="7401"/>
    <cellStyle name="Normal 2 2 8 15 2 4 2" xfId="7402"/>
    <cellStyle name="Normal 2 2 8 15 2 4 2 2" xfId="36165"/>
    <cellStyle name="Normal 2 2 8 15 2 4 3" xfId="36166"/>
    <cellStyle name="Normal 2 2 8 15 2 5" xfId="7403"/>
    <cellStyle name="Normal 2 2 8 15 2 5 2" xfId="36167"/>
    <cellStyle name="Normal 2 2 8 15 2 6" xfId="7404"/>
    <cellStyle name="Normal 2 2 8 15 2 6 2" xfId="36168"/>
    <cellStyle name="Normal 2 2 8 15 2 7" xfId="36169"/>
    <cellStyle name="Normal 2 2 8 15 2 7 2" xfId="36170"/>
    <cellStyle name="Normal 2 2 8 15 2 8" xfId="36171"/>
    <cellStyle name="Normal 2 2 8 15 2 9" xfId="36172"/>
    <cellStyle name="Normal 2 2 8 15 3" xfId="7405"/>
    <cellStyle name="Normal 2 2 8 15 3 2" xfId="7406"/>
    <cellStyle name="Normal 2 2 8 15 3 2 2" xfId="7407"/>
    <cellStyle name="Normal 2 2 8 15 3 2 2 2" xfId="36173"/>
    <cellStyle name="Normal 2 2 8 15 3 2 3" xfId="7408"/>
    <cellStyle name="Normal 2 2 8 15 3 2 3 2" xfId="36174"/>
    <cellStyle name="Normal 2 2 8 15 3 2 4" xfId="36175"/>
    <cellStyle name="Normal 2 2 8 15 3 3" xfId="7409"/>
    <cellStyle name="Normal 2 2 8 15 3 3 2" xfId="36176"/>
    <cellStyle name="Normal 2 2 8 15 3 4" xfId="7410"/>
    <cellStyle name="Normal 2 2 8 15 3 4 2" xfId="36177"/>
    <cellStyle name="Normal 2 2 8 15 3 5" xfId="7411"/>
    <cellStyle name="Normal 2 2 8 15 3 5 2" xfId="36178"/>
    <cellStyle name="Normal 2 2 8 15 3 6" xfId="36179"/>
    <cellStyle name="Normal 2 2 8 15 3 6 2" xfId="36180"/>
    <cellStyle name="Normal 2 2 8 15 3 7" xfId="36181"/>
    <cellStyle name="Normal 2 2 8 15 4" xfId="7412"/>
    <cellStyle name="Normal 2 2 8 15 4 2" xfId="7413"/>
    <cellStyle name="Normal 2 2 8 15 4 2 2" xfId="36182"/>
    <cellStyle name="Normal 2 2 8 15 4 3" xfId="7414"/>
    <cellStyle name="Normal 2 2 8 15 4 3 2" xfId="36183"/>
    <cellStyle name="Normal 2 2 8 15 4 4" xfId="36184"/>
    <cellStyle name="Normal 2 2 8 15 5" xfId="7415"/>
    <cellStyle name="Normal 2 2 8 15 5 2" xfId="7416"/>
    <cellStyle name="Normal 2 2 8 15 5 2 2" xfId="36185"/>
    <cellStyle name="Normal 2 2 8 15 5 3" xfId="36186"/>
    <cellStyle name="Normal 2 2 8 15 6" xfId="7417"/>
    <cellStyle name="Normal 2 2 8 15 6 2" xfId="36187"/>
    <cellStyle name="Normal 2 2 8 15 7" xfId="7418"/>
    <cellStyle name="Normal 2 2 8 15 7 2" xfId="36188"/>
    <cellStyle name="Normal 2 2 8 15 8" xfId="36189"/>
    <cellStyle name="Normal 2 2 8 15 8 2" xfId="36190"/>
    <cellStyle name="Normal 2 2 8 15 9" xfId="36191"/>
    <cellStyle name="Normal 2 2 8 16" xfId="7419"/>
    <cellStyle name="Normal 2 2 8 16 10" xfId="36192"/>
    <cellStyle name="Normal 2 2 8 16 11" xfId="36193"/>
    <cellStyle name="Normal 2 2 8 16 2" xfId="7420"/>
    <cellStyle name="Normal 2 2 8 16 2 10" xfId="36194"/>
    <cellStyle name="Normal 2 2 8 16 2 2" xfId="7421"/>
    <cellStyle name="Normal 2 2 8 16 2 2 2" xfId="7422"/>
    <cellStyle name="Normal 2 2 8 16 2 2 2 2" xfId="7423"/>
    <cellStyle name="Normal 2 2 8 16 2 2 2 2 2" xfId="36195"/>
    <cellStyle name="Normal 2 2 8 16 2 2 2 3" xfId="7424"/>
    <cellStyle name="Normal 2 2 8 16 2 2 2 3 2" xfId="36196"/>
    <cellStyle name="Normal 2 2 8 16 2 2 2 4" xfId="36197"/>
    <cellStyle name="Normal 2 2 8 16 2 2 3" xfId="7425"/>
    <cellStyle name="Normal 2 2 8 16 2 2 3 2" xfId="36198"/>
    <cellStyle name="Normal 2 2 8 16 2 2 4" xfId="7426"/>
    <cellStyle name="Normal 2 2 8 16 2 2 4 2" xfId="36199"/>
    <cellStyle name="Normal 2 2 8 16 2 2 5" xfId="7427"/>
    <cellStyle name="Normal 2 2 8 16 2 2 5 2" xfId="36200"/>
    <cellStyle name="Normal 2 2 8 16 2 2 6" xfId="36201"/>
    <cellStyle name="Normal 2 2 8 16 2 2 6 2" xfId="36202"/>
    <cellStyle name="Normal 2 2 8 16 2 2 7" xfId="36203"/>
    <cellStyle name="Normal 2 2 8 16 2 3" xfId="7428"/>
    <cellStyle name="Normal 2 2 8 16 2 3 2" xfId="7429"/>
    <cellStyle name="Normal 2 2 8 16 2 3 2 2" xfId="36204"/>
    <cellStyle name="Normal 2 2 8 16 2 3 3" xfId="7430"/>
    <cellStyle name="Normal 2 2 8 16 2 3 3 2" xfId="36205"/>
    <cellStyle name="Normal 2 2 8 16 2 3 4" xfId="36206"/>
    <cellStyle name="Normal 2 2 8 16 2 4" xfId="7431"/>
    <cellStyle name="Normal 2 2 8 16 2 4 2" xfId="7432"/>
    <cellStyle name="Normal 2 2 8 16 2 4 2 2" xfId="36207"/>
    <cellStyle name="Normal 2 2 8 16 2 4 3" xfId="36208"/>
    <cellStyle name="Normal 2 2 8 16 2 5" xfId="7433"/>
    <cellStyle name="Normal 2 2 8 16 2 5 2" xfId="36209"/>
    <cellStyle name="Normal 2 2 8 16 2 6" xfId="7434"/>
    <cellStyle name="Normal 2 2 8 16 2 6 2" xfId="36210"/>
    <cellStyle name="Normal 2 2 8 16 2 7" xfId="36211"/>
    <cellStyle name="Normal 2 2 8 16 2 7 2" xfId="36212"/>
    <cellStyle name="Normal 2 2 8 16 2 8" xfId="36213"/>
    <cellStyle name="Normal 2 2 8 16 2 9" xfId="36214"/>
    <cellStyle name="Normal 2 2 8 16 3" xfId="7435"/>
    <cellStyle name="Normal 2 2 8 16 3 2" xfId="7436"/>
    <cellStyle name="Normal 2 2 8 16 3 2 2" xfId="7437"/>
    <cellStyle name="Normal 2 2 8 16 3 2 2 2" xfId="36215"/>
    <cellStyle name="Normal 2 2 8 16 3 2 3" xfId="7438"/>
    <cellStyle name="Normal 2 2 8 16 3 2 3 2" xfId="36216"/>
    <cellStyle name="Normal 2 2 8 16 3 2 4" xfId="36217"/>
    <cellStyle name="Normal 2 2 8 16 3 3" xfId="7439"/>
    <cellStyle name="Normal 2 2 8 16 3 3 2" xfId="36218"/>
    <cellStyle name="Normal 2 2 8 16 3 4" xfId="7440"/>
    <cellStyle name="Normal 2 2 8 16 3 4 2" xfId="36219"/>
    <cellStyle name="Normal 2 2 8 16 3 5" xfId="7441"/>
    <cellStyle name="Normal 2 2 8 16 3 5 2" xfId="36220"/>
    <cellStyle name="Normal 2 2 8 16 3 6" xfId="36221"/>
    <cellStyle name="Normal 2 2 8 16 3 6 2" xfId="36222"/>
    <cellStyle name="Normal 2 2 8 16 3 7" xfId="36223"/>
    <cellStyle name="Normal 2 2 8 16 4" xfId="7442"/>
    <cellStyle name="Normal 2 2 8 16 4 2" xfId="7443"/>
    <cellStyle name="Normal 2 2 8 16 4 2 2" xfId="36224"/>
    <cellStyle name="Normal 2 2 8 16 4 3" xfId="7444"/>
    <cellStyle name="Normal 2 2 8 16 4 3 2" xfId="36225"/>
    <cellStyle name="Normal 2 2 8 16 4 4" xfId="36226"/>
    <cellStyle name="Normal 2 2 8 16 5" xfId="7445"/>
    <cellStyle name="Normal 2 2 8 16 5 2" xfId="7446"/>
    <cellStyle name="Normal 2 2 8 16 5 2 2" xfId="36227"/>
    <cellStyle name="Normal 2 2 8 16 5 3" xfId="36228"/>
    <cellStyle name="Normal 2 2 8 16 6" xfId="7447"/>
    <cellStyle name="Normal 2 2 8 16 6 2" xfId="36229"/>
    <cellStyle name="Normal 2 2 8 16 7" xfId="7448"/>
    <cellStyle name="Normal 2 2 8 16 7 2" xfId="36230"/>
    <cellStyle name="Normal 2 2 8 16 8" xfId="36231"/>
    <cellStyle name="Normal 2 2 8 16 8 2" xfId="36232"/>
    <cellStyle name="Normal 2 2 8 16 9" xfId="36233"/>
    <cellStyle name="Normal 2 2 8 17" xfId="7449"/>
    <cellStyle name="Normal 2 2 8 17 10" xfId="36234"/>
    <cellStyle name="Normal 2 2 8 17 11" xfId="36235"/>
    <cellStyle name="Normal 2 2 8 17 2" xfId="7450"/>
    <cellStyle name="Normal 2 2 8 17 2 10" xfId="36236"/>
    <cellStyle name="Normal 2 2 8 17 2 2" xfId="7451"/>
    <cellStyle name="Normal 2 2 8 17 2 2 2" xfId="7452"/>
    <cellStyle name="Normal 2 2 8 17 2 2 2 2" xfId="7453"/>
    <cellStyle name="Normal 2 2 8 17 2 2 2 2 2" xfId="36237"/>
    <cellStyle name="Normal 2 2 8 17 2 2 2 3" xfId="7454"/>
    <cellStyle name="Normal 2 2 8 17 2 2 2 3 2" xfId="36238"/>
    <cellStyle name="Normal 2 2 8 17 2 2 2 4" xfId="36239"/>
    <cellStyle name="Normal 2 2 8 17 2 2 3" xfId="7455"/>
    <cellStyle name="Normal 2 2 8 17 2 2 3 2" xfId="36240"/>
    <cellStyle name="Normal 2 2 8 17 2 2 4" xfId="7456"/>
    <cellStyle name="Normal 2 2 8 17 2 2 4 2" xfId="36241"/>
    <cellStyle name="Normal 2 2 8 17 2 2 5" xfId="7457"/>
    <cellStyle name="Normal 2 2 8 17 2 2 5 2" xfId="36242"/>
    <cellStyle name="Normal 2 2 8 17 2 2 6" xfId="36243"/>
    <cellStyle name="Normal 2 2 8 17 2 2 6 2" xfId="36244"/>
    <cellStyle name="Normal 2 2 8 17 2 2 7" xfId="36245"/>
    <cellStyle name="Normal 2 2 8 17 2 3" xfId="7458"/>
    <cellStyle name="Normal 2 2 8 17 2 3 2" xfId="7459"/>
    <cellStyle name="Normal 2 2 8 17 2 3 2 2" xfId="36246"/>
    <cellStyle name="Normal 2 2 8 17 2 3 3" xfId="7460"/>
    <cellStyle name="Normal 2 2 8 17 2 3 3 2" xfId="36247"/>
    <cellStyle name="Normal 2 2 8 17 2 3 4" xfId="36248"/>
    <cellStyle name="Normal 2 2 8 17 2 4" xfId="7461"/>
    <cellStyle name="Normal 2 2 8 17 2 4 2" xfId="7462"/>
    <cellStyle name="Normal 2 2 8 17 2 4 2 2" xfId="36249"/>
    <cellStyle name="Normal 2 2 8 17 2 4 3" xfId="36250"/>
    <cellStyle name="Normal 2 2 8 17 2 5" xfId="7463"/>
    <cellStyle name="Normal 2 2 8 17 2 5 2" xfId="36251"/>
    <cellStyle name="Normal 2 2 8 17 2 6" xfId="7464"/>
    <cellStyle name="Normal 2 2 8 17 2 6 2" xfId="36252"/>
    <cellStyle name="Normal 2 2 8 17 2 7" xfId="36253"/>
    <cellStyle name="Normal 2 2 8 17 2 7 2" xfId="36254"/>
    <cellStyle name="Normal 2 2 8 17 2 8" xfId="36255"/>
    <cellStyle name="Normal 2 2 8 17 2 9" xfId="36256"/>
    <cellStyle name="Normal 2 2 8 17 3" xfId="7465"/>
    <cellStyle name="Normal 2 2 8 17 3 2" xfId="7466"/>
    <cellStyle name="Normal 2 2 8 17 3 2 2" xfId="7467"/>
    <cellStyle name="Normal 2 2 8 17 3 2 2 2" xfId="36257"/>
    <cellStyle name="Normal 2 2 8 17 3 2 3" xfId="7468"/>
    <cellStyle name="Normal 2 2 8 17 3 2 3 2" xfId="36258"/>
    <cellStyle name="Normal 2 2 8 17 3 2 4" xfId="36259"/>
    <cellStyle name="Normal 2 2 8 17 3 3" xfId="7469"/>
    <cellStyle name="Normal 2 2 8 17 3 3 2" xfId="36260"/>
    <cellStyle name="Normal 2 2 8 17 3 4" xfId="7470"/>
    <cellStyle name="Normal 2 2 8 17 3 4 2" xfId="36261"/>
    <cellStyle name="Normal 2 2 8 17 3 5" xfId="7471"/>
    <cellStyle name="Normal 2 2 8 17 3 5 2" xfId="36262"/>
    <cellStyle name="Normal 2 2 8 17 3 6" xfId="36263"/>
    <cellStyle name="Normal 2 2 8 17 3 6 2" xfId="36264"/>
    <cellStyle name="Normal 2 2 8 17 3 7" xfId="36265"/>
    <cellStyle name="Normal 2 2 8 17 4" xfId="7472"/>
    <cellStyle name="Normal 2 2 8 17 4 2" xfId="7473"/>
    <cellStyle name="Normal 2 2 8 17 4 2 2" xfId="36266"/>
    <cellStyle name="Normal 2 2 8 17 4 3" xfId="7474"/>
    <cellStyle name="Normal 2 2 8 17 4 3 2" xfId="36267"/>
    <cellStyle name="Normal 2 2 8 17 4 4" xfId="36268"/>
    <cellStyle name="Normal 2 2 8 17 5" xfId="7475"/>
    <cellStyle name="Normal 2 2 8 17 5 2" xfId="7476"/>
    <cellStyle name="Normal 2 2 8 17 5 2 2" xfId="36269"/>
    <cellStyle name="Normal 2 2 8 17 5 3" xfId="36270"/>
    <cellStyle name="Normal 2 2 8 17 6" xfId="7477"/>
    <cellStyle name="Normal 2 2 8 17 6 2" xfId="36271"/>
    <cellStyle name="Normal 2 2 8 17 7" xfId="7478"/>
    <cellStyle name="Normal 2 2 8 17 7 2" xfId="36272"/>
    <cellStyle name="Normal 2 2 8 17 8" xfId="36273"/>
    <cellStyle name="Normal 2 2 8 17 8 2" xfId="36274"/>
    <cellStyle name="Normal 2 2 8 17 9" xfId="36275"/>
    <cellStyle name="Normal 2 2 8 18" xfId="7479"/>
    <cellStyle name="Normal 2 2 8 18 10" xfId="36276"/>
    <cellStyle name="Normal 2 2 8 18 11" xfId="36277"/>
    <cellStyle name="Normal 2 2 8 18 2" xfId="7480"/>
    <cellStyle name="Normal 2 2 8 18 2 10" xfId="36278"/>
    <cellStyle name="Normal 2 2 8 18 2 2" xfId="7481"/>
    <cellStyle name="Normal 2 2 8 18 2 2 2" xfId="7482"/>
    <cellStyle name="Normal 2 2 8 18 2 2 2 2" xfId="7483"/>
    <cellStyle name="Normal 2 2 8 18 2 2 2 2 2" xfId="36279"/>
    <cellStyle name="Normal 2 2 8 18 2 2 2 3" xfId="7484"/>
    <cellStyle name="Normal 2 2 8 18 2 2 2 3 2" xfId="36280"/>
    <cellStyle name="Normal 2 2 8 18 2 2 2 4" xfId="36281"/>
    <cellStyle name="Normal 2 2 8 18 2 2 3" xfId="7485"/>
    <cellStyle name="Normal 2 2 8 18 2 2 3 2" xfId="36282"/>
    <cellStyle name="Normal 2 2 8 18 2 2 4" xfId="7486"/>
    <cellStyle name="Normal 2 2 8 18 2 2 4 2" xfId="36283"/>
    <cellStyle name="Normal 2 2 8 18 2 2 5" xfId="7487"/>
    <cellStyle name="Normal 2 2 8 18 2 2 5 2" xfId="36284"/>
    <cellStyle name="Normal 2 2 8 18 2 2 6" xfId="36285"/>
    <cellStyle name="Normal 2 2 8 18 2 2 6 2" xfId="36286"/>
    <cellStyle name="Normal 2 2 8 18 2 2 7" xfId="36287"/>
    <cellStyle name="Normal 2 2 8 18 2 3" xfId="7488"/>
    <cellStyle name="Normal 2 2 8 18 2 3 2" xfId="7489"/>
    <cellStyle name="Normal 2 2 8 18 2 3 2 2" xfId="36288"/>
    <cellStyle name="Normal 2 2 8 18 2 3 3" xfId="7490"/>
    <cellStyle name="Normal 2 2 8 18 2 3 3 2" xfId="36289"/>
    <cellStyle name="Normal 2 2 8 18 2 3 4" xfId="36290"/>
    <cellStyle name="Normal 2 2 8 18 2 4" xfId="7491"/>
    <cellStyle name="Normal 2 2 8 18 2 4 2" xfId="7492"/>
    <cellStyle name="Normal 2 2 8 18 2 4 2 2" xfId="36291"/>
    <cellStyle name="Normal 2 2 8 18 2 4 3" xfId="36292"/>
    <cellStyle name="Normal 2 2 8 18 2 5" xfId="7493"/>
    <cellStyle name="Normal 2 2 8 18 2 5 2" xfId="36293"/>
    <cellStyle name="Normal 2 2 8 18 2 6" xfId="7494"/>
    <cellStyle name="Normal 2 2 8 18 2 6 2" xfId="36294"/>
    <cellStyle name="Normal 2 2 8 18 2 7" xfId="36295"/>
    <cellStyle name="Normal 2 2 8 18 2 7 2" xfId="36296"/>
    <cellStyle name="Normal 2 2 8 18 2 8" xfId="36297"/>
    <cellStyle name="Normal 2 2 8 18 2 9" xfId="36298"/>
    <cellStyle name="Normal 2 2 8 18 3" xfId="7495"/>
    <cellStyle name="Normal 2 2 8 18 3 2" xfId="7496"/>
    <cellStyle name="Normal 2 2 8 18 3 2 2" xfId="7497"/>
    <cellStyle name="Normal 2 2 8 18 3 2 2 2" xfId="36299"/>
    <cellStyle name="Normal 2 2 8 18 3 2 3" xfId="7498"/>
    <cellStyle name="Normal 2 2 8 18 3 2 3 2" xfId="36300"/>
    <cellStyle name="Normal 2 2 8 18 3 2 4" xfId="36301"/>
    <cellStyle name="Normal 2 2 8 18 3 3" xfId="7499"/>
    <cellStyle name="Normal 2 2 8 18 3 3 2" xfId="36302"/>
    <cellStyle name="Normal 2 2 8 18 3 4" xfId="7500"/>
    <cellStyle name="Normal 2 2 8 18 3 4 2" xfId="36303"/>
    <cellStyle name="Normal 2 2 8 18 3 5" xfId="7501"/>
    <cellStyle name="Normal 2 2 8 18 3 5 2" xfId="36304"/>
    <cellStyle name="Normal 2 2 8 18 3 6" xfId="36305"/>
    <cellStyle name="Normal 2 2 8 18 3 6 2" xfId="36306"/>
    <cellStyle name="Normal 2 2 8 18 3 7" xfId="36307"/>
    <cellStyle name="Normal 2 2 8 18 4" xfId="7502"/>
    <cellStyle name="Normal 2 2 8 18 4 2" xfId="7503"/>
    <cellStyle name="Normal 2 2 8 18 4 2 2" xfId="36308"/>
    <cellStyle name="Normal 2 2 8 18 4 3" xfId="7504"/>
    <cellStyle name="Normal 2 2 8 18 4 3 2" xfId="36309"/>
    <cellStyle name="Normal 2 2 8 18 4 4" xfId="36310"/>
    <cellStyle name="Normal 2 2 8 18 5" xfId="7505"/>
    <cellStyle name="Normal 2 2 8 18 5 2" xfId="7506"/>
    <cellStyle name="Normal 2 2 8 18 5 2 2" xfId="36311"/>
    <cellStyle name="Normal 2 2 8 18 5 3" xfId="36312"/>
    <cellStyle name="Normal 2 2 8 18 6" xfId="7507"/>
    <cellStyle name="Normal 2 2 8 18 6 2" xfId="36313"/>
    <cellStyle name="Normal 2 2 8 18 7" xfId="7508"/>
    <cellStyle name="Normal 2 2 8 18 7 2" xfId="36314"/>
    <cellStyle name="Normal 2 2 8 18 8" xfId="36315"/>
    <cellStyle name="Normal 2 2 8 18 8 2" xfId="36316"/>
    <cellStyle name="Normal 2 2 8 18 9" xfId="36317"/>
    <cellStyle name="Normal 2 2 8 19" xfId="7509"/>
    <cellStyle name="Normal 2 2 8 19 10" xfId="36318"/>
    <cellStyle name="Normal 2 2 8 19 11" xfId="36319"/>
    <cellStyle name="Normal 2 2 8 19 2" xfId="7510"/>
    <cellStyle name="Normal 2 2 8 19 2 10" xfId="36320"/>
    <cellStyle name="Normal 2 2 8 19 2 2" xfId="7511"/>
    <cellStyle name="Normal 2 2 8 19 2 2 2" xfId="7512"/>
    <cellStyle name="Normal 2 2 8 19 2 2 2 2" xfId="7513"/>
    <cellStyle name="Normal 2 2 8 19 2 2 2 2 2" xfId="36321"/>
    <cellStyle name="Normal 2 2 8 19 2 2 2 3" xfId="7514"/>
    <cellStyle name="Normal 2 2 8 19 2 2 2 3 2" xfId="36322"/>
    <cellStyle name="Normal 2 2 8 19 2 2 2 4" xfId="36323"/>
    <cellStyle name="Normal 2 2 8 19 2 2 3" xfId="7515"/>
    <cellStyle name="Normal 2 2 8 19 2 2 3 2" xfId="36324"/>
    <cellStyle name="Normal 2 2 8 19 2 2 4" xfId="7516"/>
    <cellStyle name="Normal 2 2 8 19 2 2 4 2" xfId="36325"/>
    <cellStyle name="Normal 2 2 8 19 2 2 5" xfId="7517"/>
    <cellStyle name="Normal 2 2 8 19 2 2 5 2" xfId="36326"/>
    <cellStyle name="Normal 2 2 8 19 2 2 6" xfId="36327"/>
    <cellStyle name="Normal 2 2 8 19 2 2 6 2" xfId="36328"/>
    <cellStyle name="Normal 2 2 8 19 2 2 7" xfId="36329"/>
    <cellStyle name="Normal 2 2 8 19 2 3" xfId="7518"/>
    <cellStyle name="Normal 2 2 8 19 2 3 2" xfId="7519"/>
    <cellStyle name="Normal 2 2 8 19 2 3 2 2" xfId="36330"/>
    <cellStyle name="Normal 2 2 8 19 2 3 3" xfId="7520"/>
    <cellStyle name="Normal 2 2 8 19 2 3 3 2" xfId="36331"/>
    <cellStyle name="Normal 2 2 8 19 2 3 4" xfId="36332"/>
    <cellStyle name="Normal 2 2 8 19 2 4" xfId="7521"/>
    <cellStyle name="Normal 2 2 8 19 2 4 2" xfId="7522"/>
    <cellStyle name="Normal 2 2 8 19 2 4 2 2" xfId="36333"/>
    <cellStyle name="Normal 2 2 8 19 2 4 3" xfId="36334"/>
    <cellStyle name="Normal 2 2 8 19 2 5" xfId="7523"/>
    <cellStyle name="Normal 2 2 8 19 2 5 2" xfId="36335"/>
    <cellStyle name="Normal 2 2 8 19 2 6" xfId="7524"/>
    <cellStyle name="Normal 2 2 8 19 2 6 2" xfId="36336"/>
    <cellStyle name="Normal 2 2 8 19 2 7" xfId="36337"/>
    <cellStyle name="Normal 2 2 8 19 2 7 2" xfId="36338"/>
    <cellStyle name="Normal 2 2 8 19 2 8" xfId="36339"/>
    <cellStyle name="Normal 2 2 8 19 2 9" xfId="36340"/>
    <cellStyle name="Normal 2 2 8 19 3" xfId="7525"/>
    <cellStyle name="Normal 2 2 8 19 3 2" xfId="7526"/>
    <cellStyle name="Normal 2 2 8 19 3 2 2" xfId="7527"/>
    <cellStyle name="Normal 2 2 8 19 3 2 2 2" xfId="36341"/>
    <cellStyle name="Normal 2 2 8 19 3 2 3" xfId="7528"/>
    <cellStyle name="Normal 2 2 8 19 3 2 3 2" xfId="36342"/>
    <cellStyle name="Normal 2 2 8 19 3 2 4" xfId="36343"/>
    <cellStyle name="Normal 2 2 8 19 3 3" xfId="7529"/>
    <cellStyle name="Normal 2 2 8 19 3 3 2" xfId="36344"/>
    <cellStyle name="Normal 2 2 8 19 3 4" xfId="7530"/>
    <cellStyle name="Normal 2 2 8 19 3 4 2" xfId="36345"/>
    <cellStyle name="Normal 2 2 8 19 3 5" xfId="7531"/>
    <cellStyle name="Normal 2 2 8 19 3 5 2" xfId="36346"/>
    <cellStyle name="Normal 2 2 8 19 3 6" xfId="36347"/>
    <cellStyle name="Normal 2 2 8 19 3 6 2" xfId="36348"/>
    <cellStyle name="Normal 2 2 8 19 3 7" xfId="36349"/>
    <cellStyle name="Normal 2 2 8 19 4" xfId="7532"/>
    <cellStyle name="Normal 2 2 8 19 4 2" xfId="7533"/>
    <cellStyle name="Normal 2 2 8 19 4 2 2" xfId="36350"/>
    <cellStyle name="Normal 2 2 8 19 4 3" xfId="7534"/>
    <cellStyle name="Normal 2 2 8 19 4 3 2" xfId="36351"/>
    <cellStyle name="Normal 2 2 8 19 4 4" xfId="36352"/>
    <cellStyle name="Normal 2 2 8 19 5" xfId="7535"/>
    <cellStyle name="Normal 2 2 8 19 5 2" xfId="7536"/>
    <cellStyle name="Normal 2 2 8 19 5 2 2" xfId="36353"/>
    <cellStyle name="Normal 2 2 8 19 5 3" xfId="36354"/>
    <cellStyle name="Normal 2 2 8 19 6" xfId="7537"/>
    <cellStyle name="Normal 2 2 8 19 6 2" xfId="36355"/>
    <cellStyle name="Normal 2 2 8 19 7" xfId="7538"/>
    <cellStyle name="Normal 2 2 8 19 7 2" xfId="36356"/>
    <cellStyle name="Normal 2 2 8 19 8" xfId="36357"/>
    <cellStyle name="Normal 2 2 8 19 8 2" xfId="36358"/>
    <cellStyle name="Normal 2 2 8 19 9" xfId="36359"/>
    <cellStyle name="Normal 2 2 8 2" xfId="7539"/>
    <cellStyle name="Normal 2 2 8 2 10" xfId="36360"/>
    <cellStyle name="Normal 2 2 8 2 11" xfId="36361"/>
    <cellStyle name="Normal 2 2 8 2 2" xfId="7540"/>
    <cellStyle name="Normal 2 2 8 2 2 10" xfId="36362"/>
    <cellStyle name="Normal 2 2 8 2 2 2" xfId="7541"/>
    <cellStyle name="Normal 2 2 8 2 2 2 2" xfId="7542"/>
    <cellStyle name="Normal 2 2 8 2 2 2 2 2" xfId="7543"/>
    <cellStyle name="Normal 2 2 8 2 2 2 2 2 2" xfId="36363"/>
    <cellStyle name="Normal 2 2 8 2 2 2 2 3" xfId="7544"/>
    <cellStyle name="Normal 2 2 8 2 2 2 2 3 2" xfId="36364"/>
    <cellStyle name="Normal 2 2 8 2 2 2 2 4" xfId="36365"/>
    <cellStyle name="Normal 2 2 8 2 2 2 3" xfId="7545"/>
    <cellStyle name="Normal 2 2 8 2 2 2 3 2" xfId="36366"/>
    <cellStyle name="Normal 2 2 8 2 2 2 4" xfId="7546"/>
    <cellStyle name="Normal 2 2 8 2 2 2 4 2" xfId="36367"/>
    <cellStyle name="Normal 2 2 8 2 2 2 5" xfId="7547"/>
    <cellStyle name="Normal 2 2 8 2 2 2 5 2" xfId="36368"/>
    <cellStyle name="Normal 2 2 8 2 2 2 6" xfId="36369"/>
    <cellStyle name="Normal 2 2 8 2 2 2 6 2" xfId="36370"/>
    <cellStyle name="Normal 2 2 8 2 2 2 7" xfId="36371"/>
    <cellStyle name="Normal 2 2 8 2 2 3" xfId="7548"/>
    <cellStyle name="Normal 2 2 8 2 2 3 2" xfId="7549"/>
    <cellStyle name="Normal 2 2 8 2 2 3 2 2" xfId="36372"/>
    <cellStyle name="Normal 2 2 8 2 2 3 3" xfId="7550"/>
    <cellStyle name="Normal 2 2 8 2 2 3 3 2" xfId="36373"/>
    <cellStyle name="Normal 2 2 8 2 2 3 4" xfId="36374"/>
    <cellStyle name="Normal 2 2 8 2 2 4" xfId="7551"/>
    <cellStyle name="Normal 2 2 8 2 2 4 2" xfId="7552"/>
    <cellStyle name="Normal 2 2 8 2 2 4 2 2" xfId="36375"/>
    <cellStyle name="Normal 2 2 8 2 2 4 3" xfId="36376"/>
    <cellStyle name="Normal 2 2 8 2 2 5" xfId="7553"/>
    <cellStyle name="Normal 2 2 8 2 2 5 2" xfId="36377"/>
    <cellStyle name="Normal 2 2 8 2 2 6" xfId="7554"/>
    <cellStyle name="Normal 2 2 8 2 2 6 2" xfId="36378"/>
    <cellStyle name="Normal 2 2 8 2 2 7" xfId="36379"/>
    <cellStyle name="Normal 2 2 8 2 2 7 2" xfId="36380"/>
    <cellStyle name="Normal 2 2 8 2 2 8" xfId="36381"/>
    <cellStyle name="Normal 2 2 8 2 2 9" xfId="36382"/>
    <cellStyle name="Normal 2 2 8 2 3" xfId="7555"/>
    <cellStyle name="Normal 2 2 8 2 3 2" xfId="7556"/>
    <cellStyle name="Normal 2 2 8 2 3 2 2" xfId="7557"/>
    <cellStyle name="Normal 2 2 8 2 3 2 2 2" xfId="36383"/>
    <cellStyle name="Normal 2 2 8 2 3 2 3" xfId="7558"/>
    <cellStyle name="Normal 2 2 8 2 3 2 3 2" xfId="36384"/>
    <cellStyle name="Normal 2 2 8 2 3 2 4" xfId="36385"/>
    <cellStyle name="Normal 2 2 8 2 3 3" xfId="7559"/>
    <cellStyle name="Normal 2 2 8 2 3 3 2" xfId="36386"/>
    <cellStyle name="Normal 2 2 8 2 3 4" xfId="7560"/>
    <cellStyle name="Normal 2 2 8 2 3 4 2" xfId="36387"/>
    <cellStyle name="Normal 2 2 8 2 3 5" xfId="7561"/>
    <cellStyle name="Normal 2 2 8 2 3 5 2" xfId="36388"/>
    <cellStyle name="Normal 2 2 8 2 3 6" xfId="36389"/>
    <cellStyle name="Normal 2 2 8 2 3 6 2" xfId="36390"/>
    <cellStyle name="Normal 2 2 8 2 3 7" xfId="36391"/>
    <cellStyle name="Normal 2 2 8 2 4" xfId="7562"/>
    <cellStyle name="Normal 2 2 8 2 4 2" xfId="7563"/>
    <cellStyle name="Normal 2 2 8 2 4 2 2" xfId="36392"/>
    <cellStyle name="Normal 2 2 8 2 4 3" xfId="7564"/>
    <cellStyle name="Normal 2 2 8 2 4 3 2" xfId="36393"/>
    <cellStyle name="Normal 2 2 8 2 4 4" xfId="36394"/>
    <cellStyle name="Normal 2 2 8 2 5" xfId="7565"/>
    <cellStyle name="Normal 2 2 8 2 5 2" xfId="7566"/>
    <cellStyle name="Normal 2 2 8 2 5 2 2" xfId="36395"/>
    <cellStyle name="Normal 2 2 8 2 5 3" xfId="36396"/>
    <cellStyle name="Normal 2 2 8 2 6" xfId="7567"/>
    <cellStyle name="Normal 2 2 8 2 6 2" xfId="36397"/>
    <cellStyle name="Normal 2 2 8 2 7" xfId="7568"/>
    <cellStyle name="Normal 2 2 8 2 7 2" xfId="36398"/>
    <cellStyle name="Normal 2 2 8 2 8" xfId="36399"/>
    <cellStyle name="Normal 2 2 8 2 8 2" xfId="36400"/>
    <cellStyle name="Normal 2 2 8 2 9" xfId="36401"/>
    <cellStyle name="Normal 2 2 8 20" xfId="7569"/>
    <cellStyle name="Normal 2 2 8 20 10" xfId="36402"/>
    <cellStyle name="Normal 2 2 8 20 11" xfId="36403"/>
    <cellStyle name="Normal 2 2 8 20 2" xfId="7570"/>
    <cellStyle name="Normal 2 2 8 20 2 10" xfId="36404"/>
    <cellStyle name="Normal 2 2 8 20 2 2" xfId="7571"/>
    <cellStyle name="Normal 2 2 8 20 2 2 2" xfId="7572"/>
    <cellStyle name="Normal 2 2 8 20 2 2 2 2" xfId="7573"/>
    <cellStyle name="Normal 2 2 8 20 2 2 2 2 2" xfId="36405"/>
    <cellStyle name="Normal 2 2 8 20 2 2 2 3" xfId="7574"/>
    <cellStyle name="Normal 2 2 8 20 2 2 2 3 2" xfId="36406"/>
    <cellStyle name="Normal 2 2 8 20 2 2 2 4" xfId="36407"/>
    <cellStyle name="Normal 2 2 8 20 2 2 3" xfId="7575"/>
    <cellStyle name="Normal 2 2 8 20 2 2 3 2" xfId="36408"/>
    <cellStyle name="Normal 2 2 8 20 2 2 4" xfId="7576"/>
    <cellStyle name="Normal 2 2 8 20 2 2 4 2" xfId="36409"/>
    <cellStyle name="Normal 2 2 8 20 2 2 5" xfId="7577"/>
    <cellStyle name="Normal 2 2 8 20 2 2 5 2" xfId="36410"/>
    <cellStyle name="Normal 2 2 8 20 2 2 6" xfId="36411"/>
    <cellStyle name="Normal 2 2 8 20 2 2 6 2" xfId="36412"/>
    <cellStyle name="Normal 2 2 8 20 2 2 7" xfId="36413"/>
    <cellStyle name="Normal 2 2 8 20 2 3" xfId="7578"/>
    <cellStyle name="Normal 2 2 8 20 2 3 2" xfId="7579"/>
    <cellStyle name="Normal 2 2 8 20 2 3 2 2" xfId="36414"/>
    <cellStyle name="Normal 2 2 8 20 2 3 3" xfId="7580"/>
    <cellStyle name="Normal 2 2 8 20 2 3 3 2" xfId="36415"/>
    <cellStyle name="Normal 2 2 8 20 2 3 4" xfId="36416"/>
    <cellStyle name="Normal 2 2 8 20 2 4" xfId="7581"/>
    <cellStyle name="Normal 2 2 8 20 2 4 2" xfId="7582"/>
    <cellStyle name="Normal 2 2 8 20 2 4 2 2" xfId="36417"/>
    <cellStyle name="Normal 2 2 8 20 2 4 3" xfId="36418"/>
    <cellStyle name="Normal 2 2 8 20 2 5" xfId="7583"/>
    <cellStyle name="Normal 2 2 8 20 2 5 2" xfId="36419"/>
    <cellStyle name="Normal 2 2 8 20 2 6" xfId="7584"/>
    <cellStyle name="Normal 2 2 8 20 2 6 2" xfId="36420"/>
    <cellStyle name="Normal 2 2 8 20 2 7" xfId="36421"/>
    <cellStyle name="Normal 2 2 8 20 2 7 2" xfId="36422"/>
    <cellStyle name="Normal 2 2 8 20 2 8" xfId="36423"/>
    <cellStyle name="Normal 2 2 8 20 2 9" xfId="36424"/>
    <cellStyle name="Normal 2 2 8 20 3" xfId="7585"/>
    <cellStyle name="Normal 2 2 8 20 3 2" xfId="7586"/>
    <cellStyle name="Normal 2 2 8 20 3 2 2" xfId="7587"/>
    <cellStyle name="Normal 2 2 8 20 3 2 2 2" xfId="36425"/>
    <cellStyle name="Normal 2 2 8 20 3 2 3" xfId="7588"/>
    <cellStyle name="Normal 2 2 8 20 3 2 3 2" xfId="36426"/>
    <cellStyle name="Normal 2 2 8 20 3 2 4" xfId="36427"/>
    <cellStyle name="Normal 2 2 8 20 3 3" xfId="7589"/>
    <cellStyle name="Normal 2 2 8 20 3 3 2" xfId="36428"/>
    <cellStyle name="Normal 2 2 8 20 3 4" xfId="7590"/>
    <cellStyle name="Normal 2 2 8 20 3 4 2" xfId="36429"/>
    <cellStyle name="Normal 2 2 8 20 3 5" xfId="7591"/>
    <cellStyle name="Normal 2 2 8 20 3 5 2" xfId="36430"/>
    <cellStyle name="Normal 2 2 8 20 3 6" xfId="36431"/>
    <cellStyle name="Normal 2 2 8 20 3 6 2" xfId="36432"/>
    <cellStyle name="Normal 2 2 8 20 3 7" xfId="36433"/>
    <cellStyle name="Normal 2 2 8 20 4" xfId="7592"/>
    <cellStyle name="Normal 2 2 8 20 4 2" xfId="7593"/>
    <cellStyle name="Normal 2 2 8 20 4 2 2" xfId="36434"/>
    <cellStyle name="Normal 2 2 8 20 4 3" xfId="7594"/>
    <cellStyle name="Normal 2 2 8 20 4 3 2" xfId="36435"/>
    <cellStyle name="Normal 2 2 8 20 4 4" xfId="36436"/>
    <cellStyle name="Normal 2 2 8 20 5" xfId="7595"/>
    <cellStyle name="Normal 2 2 8 20 5 2" xfId="7596"/>
    <cellStyle name="Normal 2 2 8 20 5 2 2" xfId="36437"/>
    <cellStyle name="Normal 2 2 8 20 5 3" xfId="36438"/>
    <cellStyle name="Normal 2 2 8 20 6" xfId="7597"/>
    <cellStyle name="Normal 2 2 8 20 6 2" xfId="36439"/>
    <cellStyle name="Normal 2 2 8 20 7" xfId="7598"/>
    <cellStyle name="Normal 2 2 8 20 7 2" xfId="36440"/>
    <cellStyle name="Normal 2 2 8 20 8" xfId="36441"/>
    <cellStyle name="Normal 2 2 8 20 8 2" xfId="36442"/>
    <cellStyle name="Normal 2 2 8 20 9" xfId="36443"/>
    <cellStyle name="Normal 2 2 8 21" xfId="7599"/>
    <cellStyle name="Normal 2 2 8 21 10" xfId="36444"/>
    <cellStyle name="Normal 2 2 8 21 11" xfId="36445"/>
    <cellStyle name="Normal 2 2 8 21 2" xfId="7600"/>
    <cellStyle name="Normal 2 2 8 21 2 10" xfId="36446"/>
    <cellStyle name="Normal 2 2 8 21 2 2" xfId="7601"/>
    <cellStyle name="Normal 2 2 8 21 2 2 2" xfId="7602"/>
    <cellStyle name="Normal 2 2 8 21 2 2 2 2" xfId="7603"/>
    <cellStyle name="Normal 2 2 8 21 2 2 2 2 2" xfId="36447"/>
    <cellStyle name="Normal 2 2 8 21 2 2 2 3" xfId="7604"/>
    <cellStyle name="Normal 2 2 8 21 2 2 2 3 2" xfId="36448"/>
    <cellStyle name="Normal 2 2 8 21 2 2 2 4" xfId="36449"/>
    <cellStyle name="Normal 2 2 8 21 2 2 3" xfId="7605"/>
    <cellStyle name="Normal 2 2 8 21 2 2 3 2" xfId="36450"/>
    <cellStyle name="Normal 2 2 8 21 2 2 4" xfId="7606"/>
    <cellStyle name="Normal 2 2 8 21 2 2 4 2" xfId="36451"/>
    <cellStyle name="Normal 2 2 8 21 2 2 5" xfId="7607"/>
    <cellStyle name="Normal 2 2 8 21 2 2 5 2" xfId="36452"/>
    <cellStyle name="Normal 2 2 8 21 2 2 6" xfId="36453"/>
    <cellStyle name="Normal 2 2 8 21 2 2 6 2" xfId="36454"/>
    <cellStyle name="Normal 2 2 8 21 2 2 7" xfId="36455"/>
    <cellStyle name="Normal 2 2 8 21 2 3" xfId="7608"/>
    <cellStyle name="Normal 2 2 8 21 2 3 2" xfId="7609"/>
    <cellStyle name="Normal 2 2 8 21 2 3 2 2" xfId="36456"/>
    <cellStyle name="Normal 2 2 8 21 2 3 3" xfId="7610"/>
    <cellStyle name="Normal 2 2 8 21 2 3 3 2" xfId="36457"/>
    <cellStyle name="Normal 2 2 8 21 2 3 4" xfId="36458"/>
    <cellStyle name="Normal 2 2 8 21 2 4" xfId="7611"/>
    <cellStyle name="Normal 2 2 8 21 2 4 2" xfId="7612"/>
    <cellStyle name="Normal 2 2 8 21 2 4 2 2" xfId="36459"/>
    <cellStyle name="Normal 2 2 8 21 2 4 3" xfId="36460"/>
    <cellStyle name="Normal 2 2 8 21 2 5" xfId="7613"/>
    <cellStyle name="Normal 2 2 8 21 2 5 2" xfId="36461"/>
    <cellStyle name="Normal 2 2 8 21 2 6" xfId="7614"/>
    <cellStyle name="Normal 2 2 8 21 2 6 2" xfId="36462"/>
    <cellStyle name="Normal 2 2 8 21 2 7" xfId="36463"/>
    <cellStyle name="Normal 2 2 8 21 2 7 2" xfId="36464"/>
    <cellStyle name="Normal 2 2 8 21 2 8" xfId="36465"/>
    <cellStyle name="Normal 2 2 8 21 2 9" xfId="36466"/>
    <cellStyle name="Normal 2 2 8 21 3" xfId="7615"/>
    <cellStyle name="Normal 2 2 8 21 3 2" xfId="7616"/>
    <cellStyle name="Normal 2 2 8 21 3 2 2" xfId="7617"/>
    <cellStyle name="Normal 2 2 8 21 3 2 2 2" xfId="36467"/>
    <cellStyle name="Normal 2 2 8 21 3 2 3" xfId="7618"/>
    <cellStyle name="Normal 2 2 8 21 3 2 3 2" xfId="36468"/>
    <cellStyle name="Normal 2 2 8 21 3 2 4" xfId="36469"/>
    <cellStyle name="Normal 2 2 8 21 3 3" xfId="7619"/>
    <cellStyle name="Normal 2 2 8 21 3 3 2" xfId="36470"/>
    <cellStyle name="Normal 2 2 8 21 3 4" xfId="7620"/>
    <cellStyle name="Normal 2 2 8 21 3 4 2" xfId="36471"/>
    <cellStyle name="Normal 2 2 8 21 3 5" xfId="7621"/>
    <cellStyle name="Normal 2 2 8 21 3 5 2" xfId="36472"/>
    <cellStyle name="Normal 2 2 8 21 3 6" xfId="36473"/>
    <cellStyle name="Normal 2 2 8 21 3 6 2" xfId="36474"/>
    <cellStyle name="Normal 2 2 8 21 3 7" xfId="36475"/>
    <cellStyle name="Normal 2 2 8 21 4" xfId="7622"/>
    <cellStyle name="Normal 2 2 8 21 4 2" xfId="7623"/>
    <cellStyle name="Normal 2 2 8 21 4 2 2" xfId="36476"/>
    <cellStyle name="Normal 2 2 8 21 4 3" xfId="7624"/>
    <cellStyle name="Normal 2 2 8 21 4 3 2" xfId="36477"/>
    <cellStyle name="Normal 2 2 8 21 4 4" xfId="36478"/>
    <cellStyle name="Normal 2 2 8 21 5" xfId="7625"/>
    <cellStyle name="Normal 2 2 8 21 5 2" xfId="7626"/>
    <cellStyle name="Normal 2 2 8 21 5 2 2" xfId="36479"/>
    <cellStyle name="Normal 2 2 8 21 5 3" xfId="36480"/>
    <cellStyle name="Normal 2 2 8 21 6" xfId="7627"/>
    <cellStyle name="Normal 2 2 8 21 6 2" xfId="36481"/>
    <cellStyle name="Normal 2 2 8 21 7" xfId="7628"/>
    <cellStyle name="Normal 2 2 8 21 7 2" xfId="36482"/>
    <cellStyle name="Normal 2 2 8 21 8" xfId="36483"/>
    <cellStyle name="Normal 2 2 8 21 8 2" xfId="36484"/>
    <cellStyle name="Normal 2 2 8 21 9" xfId="36485"/>
    <cellStyle name="Normal 2 2 8 22" xfId="7629"/>
    <cellStyle name="Normal 2 2 8 22 10" xfId="36486"/>
    <cellStyle name="Normal 2 2 8 22 11" xfId="36487"/>
    <cellStyle name="Normal 2 2 8 22 2" xfId="7630"/>
    <cellStyle name="Normal 2 2 8 22 2 10" xfId="36488"/>
    <cellStyle name="Normal 2 2 8 22 2 2" xfId="7631"/>
    <cellStyle name="Normal 2 2 8 22 2 2 2" xfId="7632"/>
    <cellStyle name="Normal 2 2 8 22 2 2 2 2" xfId="7633"/>
    <cellStyle name="Normal 2 2 8 22 2 2 2 2 2" xfId="36489"/>
    <cellStyle name="Normal 2 2 8 22 2 2 2 3" xfId="7634"/>
    <cellStyle name="Normal 2 2 8 22 2 2 2 3 2" xfId="36490"/>
    <cellStyle name="Normal 2 2 8 22 2 2 2 4" xfId="36491"/>
    <cellStyle name="Normal 2 2 8 22 2 2 3" xfId="7635"/>
    <cellStyle name="Normal 2 2 8 22 2 2 3 2" xfId="36492"/>
    <cellStyle name="Normal 2 2 8 22 2 2 4" xfId="7636"/>
    <cellStyle name="Normal 2 2 8 22 2 2 4 2" xfId="36493"/>
    <cellStyle name="Normal 2 2 8 22 2 2 5" xfId="7637"/>
    <cellStyle name="Normal 2 2 8 22 2 2 5 2" xfId="36494"/>
    <cellStyle name="Normal 2 2 8 22 2 2 6" xfId="36495"/>
    <cellStyle name="Normal 2 2 8 22 2 2 6 2" xfId="36496"/>
    <cellStyle name="Normal 2 2 8 22 2 2 7" xfId="36497"/>
    <cellStyle name="Normal 2 2 8 22 2 3" xfId="7638"/>
    <cellStyle name="Normal 2 2 8 22 2 3 2" xfId="7639"/>
    <cellStyle name="Normal 2 2 8 22 2 3 2 2" xfId="36498"/>
    <cellStyle name="Normal 2 2 8 22 2 3 3" xfId="7640"/>
    <cellStyle name="Normal 2 2 8 22 2 3 3 2" xfId="36499"/>
    <cellStyle name="Normal 2 2 8 22 2 3 4" xfId="36500"/>
    <cellStyle name="Normal 2 2 8 22 2 4" xfId="7641"/>
    <cellStyle name="Normal 2 2 8 22 2 4 2" xfId="7642"/>
    <cellStyle name="Normal 2 2 8 22 2 4 2 2" xfId="36501"/>
    <cellStyle name="Normal 2 2 8 22 2 4 3" xfId="36502"/>
    <cellStyle name="Normal 2 2 8 22 2 5" xfId="7643"/>
    <cellStyle name="Normal 2 2 8 22 2 5 2" xfId="36503"/>
    <cellStyle name="Normal 2 2 8 22 2 6" xfId="7644"/>
    <cellStyle name="Normal 2 2 8 22 2 6 2" xfId="36504"/>
    <cellStyle name="Normal 2 2 8 22 2 7" xfId="36505"/>
    <cellStyle name="Normal 2 2 8 22 2 7 2" xfId="36506"/>
    <cellStyle name="Normal 2 2 8 22 2 8" xfId="36507"/>
    <cellStyle name="Normal 2 2 8 22 2 9" xfId="36508"/>
    <cellStyle name="Normal 2 2 8 22 3" xfId="7645"/>
    <cellStyle name="Normal 2 2 8 22 3 2" xfId="7646"/>
    <cellStyle name="Normal 2 2 8 22 3 2 2" xfId="7647"/>
    <cellStyle name="Normal 2 2 8 22 3 2 2 2" xfId="36509"/>
    <cellStyle name="Normal 2 2 8 22 3 2 3" xfId="7648"/>
    <cellStyle name="Normal 2 2 8 22 3 2 3 2" xfId="36510"/>
    <cellStyle name="Normal 2 2 8 22 3 2 4" xfId="36511"/>
    <cellStyle name="Normal 2 2 8 22 3 3" xfId="7649"/>
    <cellStyle name="Normal 2 2 8 22 3 3 2" xfId="36512"/>
    <cellStyle name="Normal 2 2 8 22 3 4" xfId="7650"/>
    <cellStyle name="Normal 2 2 8 22 3 4 2" xfId="36513"/>
    <cellStyle name="Normal 2 2 8 22 3 5" xfId="7651"/>
    <cellStyle name="Normal 2 2 8 22 3 5 2" xfId="36514"/>
    <cellStyle name="Normal 2 2 8 22 3 6" xfId="36515"/>
    <cellStyle name="Normal 2 2 8 22 3 6 2" xfId="36516"/>
    <cellStyle name="Normal 2 2 8 22 3 7" xfId="36517"/>
    <cellStyle name="Normal 2 2 8 22 4" xfId="7652"/>
    <cellStyle name="Normal 2 2 8 22 4 2" xfId="7653"/>
    <cellStyle name="Normal 2 2 8 22 4 2 2" xfId="36518"/>
    <cellStyle name="Normal 2 2 8 22 4 3" xfId="7654"/>
    <cellStyle name="Normal 2 2 8 22 4 3 2" xfId="36519"/>
    <cellStyle name="Normal 2 2 8 22 4 4" xfId="36520"/>
    <cellStyle name="Normal 2 2 8 22 5" xfId="7655"/>
    <cellStyle name="Normal 2 2 8 22 5 2" xfId="7656"/>
    <cellStyle name="Normal 2 2 8 22 5 2 2" xfId="36521"/>
    <cellStyle name="Normal 2 2 8 22 5 3" xfId="36522"/>
    <cellStyle name="Normal 2 2 8 22 6" xfId="7657"/>
    <cellStyle name="Normal 2 2 8 22 6 2" xfId="36523"/>
    <cellStyle name="Normal 2 2 8 22 7" xfId="7658"/>
    <cellStyle name="Normal 2 2 8 22 7 2" xfId="36524"/>
    <cellStyle name="Normal 2 2 8 22 8" xfId="36525"/>
    <cellStyle name="Normal 2 2 8 22 8 2" xfId="36526"/>
    <cellStyle name="Normal 2 2 8 22 9" xfId="36527"/>
    <cellStyle name="Normal 2 2 8 23" xfId="7659"/>
    <cellStyle name="Normal 2 2 8 23 10" xfId="36528"/>
    <cellStyle name="Normal 2 2 8 23 11" xfId="36529"/>
    <cellStyle name="Normal 2 2 8 23 2" xfId="7660"/>
    <cellStyle name="Normal 2 2 8 23 2 10" xfId="36530"/>
    <cellStyle name="Normal 2 2 8 23 2 2" xfId="7661"/>
    <cellStyle name="Normal 2 2 8 23 2 2 2" xfId="7662"/>
    <cellStyle name="Normal 2 2 8 23 2 2 2 2" xfId="7663"/>
    <cellStyle name="Normal 2 2 8 23 2 2 2 2 2" xfId="36531"/>
    <cellStyle name="Normal 2 2 8 23 2 2 2 3" xfId="7664"/>
    <cellStyle name="Normal 2 2 8 23 2 2 2 3 2" xfId="36532"/>
    <cellStyle name="Normal 2 2 8 23 2 2 2 4" xfId="36533"/>
    <cellStyle name="Normal 2 2 8 23 2 2 3" xfId="7665"/>
    <cellStyle name="Normal 2 2 8 23 2 2 3 2" xfId="36534"/>
    <cellStyle name="Normal 2 2 8 23 2 2 4" xfId="7666"/>
    <cellStyle name="Normal 2 2 8 23 2 2 4 2" xfId="36535"/>
    <cellStyle name="Normal 2 2 8 23 2 2 5" xfId="7667"/>
    <cellStyle name="Normal 2 2 8 23 2 2 5 2" xfId="36536"/>
    <cellStyle name="Normal 2 2 8 23 2 2 6" xfId="36537"/>
    <cellStyle name="Normal 2 2 8 23 2 2 6 2" xfId="36538"/>
    <cellStyle name="Normal 2 2 8 23 2 2 7" xfId="36539"/>
    <cellStyle name="Normal 2 2 8 23 2 3" xfId="7668"/>
    <cellStyle name="Normal 2 2 8 23 2 3 2" xfId="7669"/>
    <cellStyle name="Normal 2 2 8 23 2 3 2 2" xfId="36540"/>
    <cellStyle name="Normal 2 2 8 23 2 3 3" xfId="7670"/>
    <cellStyle name="Normal 2 2 8 23 2 3 3 2" xfId="36541"/>
    <cellStyle name="Normal 2 2 8 23 2 3 4" xfId="36542"/>
    <cellStyle name="Normal 2 2 8 23 2 4" xfId="7671"/>
    <cellStyle name="Normal 2 2 8 23 2 4 2" xfId="7672"/>
    <cellStyle name="Normal 2 2 8 23 2 4 2 2" xfId="36543"/>
    <cellStyle name="Normal 2 2 8 23 2 4 3" xfId="36544"/>
    <cellStyle name="Normal 2 2 8 23 2 5" xfId="7673"/>
    <cellStyle name="Normal 2 2 8 23 2 5 2" xfId="36545"/>
    <cellStyle name="Normal 2 2 8 23 2 6" xfId="7674"/>
    <cellStyle name="Normal 2 2 8 23 2 6 2" xfId="36546"/>
    <cellStyle name="Normal 2 2 8 23 2 7" xfId="36547"/>
    <cellStyle name="Normal 2 2 8 23 2 7 2" xfId="36548"/>
    <cellStyle name="Normal 2 2 8 23 2 8" xfId="36549"/>
    <cellStyle name="Normal 2 2 8 23 2 9" xfId="36550"/>
    <cellStyle name="Normal 2 2 8 23 3" xfId="7675"/>
    <cellStyle name="Normal 2 2 8 23 3 2" xfId="7676"/>
    <cellStyle name="Normal 2 2 8 23 3 2 2" xfId="7677"/>
    <cellStyle name="Normal 2 2 8 23 3 2 2 2" xfId="36551"/>
    <cellStyle name="Normal 2 2 8 23 3 2 3" xfId="7678"/>
    <cellStyle name="Normal 2 2 8 23 3 2 3 2" xfId="36552"/>
    <cellStyle name="Normal 2 2 8 23 3 2 4" xfId="36553"/>
    <cellStyle name="Normal 2 2 8 23 3 3" xfId="7679"/>
    <cellStyle name="Normal 2 2 8 23 3 3 2" xfId="36554"/>
    <cellStyle name="Normal 2 2 8 23 3 4" xfId="7680"/>
    <cellStyle name="Normal 2 2 8 23 3 4 2" xfId="36555"/>
    <cellStyle name="Normal 2 2 8 23 3 5" xfId="7681"/>
    <cellStyle name="Normal 2 2 8 23 3 5 2" xfId="36556"/>
    <cellStyle name="Normal 2 2 8 23 3 6" xfId="36557"/>
    <cellStyle name="Normal 2 2 8 23 3 6 2" xfId="36558"/>
    <cellStyle name="Normal 2 2 8 23 3 7" xfId="36559"/>
    <cellStyle name="Normal 2 2 8 23 4" xfId="7682"/>
    <cellStyle name="Normal 2 2 8 23 4 2" xfId="7683"/>
    <cellStyle name="Normal 2 2 8 23 4 2 2" xfId="36560"/>
    <cellStyle name="Normal 2 2 8 23 4 3" xfId="7684"/>
    <cellStyle name="Normal 2 2 8 23 4 3 2" xfId="36561"/>
    <cellStyle name="Normal 2 2 8 23 4 4" xfId="36562"/>
    <cellStyle name="Normal 2 2 8 23 5" xfId="7685"/>
    <cellStyle name="Normal 2 2 8 23 5 2" xfId="7686"/>
    <cellStyle name="Normal 2 2 8 23 5 2 2" xfId="36563"/>
    <cellStyle name="Normal 2 2 8 23 5 3" xfId="36564"/>
    <cellStyle name="Normal 2 2 8 23 6" xfId="7687"/>
    <cellStyle name="Normal 2 2 8 23 6 2" xfId="36565"/>
    <cellStyle name="Normal 2 2 8 23 7" xfId="7688"/>
    <cellStyle name="Normal 2 2 8 23 7 2" xfId="36566"/>
    <cellStyle name="Normal 2 2 8 23 8" xfId="36567"/>
    <cellStyle name="Normal 2 2 8 23 8 2" xfId="36568"/>
    <cellStyle name="Normal 2 2 8 23 9" xfId="36569"/>
    <cellStyle name="Normal 2 2 8 24" xfId="7689"/>
    <cellStyle name="Normal 2 2 8 24 10" xfId="36570"/>
    <cellStyle name="Normal 2 2 8 24 11" xfId="36571"/>
    <cellStyle name="Normal 2 2 8 24 2" xfId="7690"/>
    <cellStyle name="Normal 2 2 8 24 2 10" xfId="36572"/>
    <cellStyle name="Normal 2 2 8 24 2 2" xfId="7691"/>
    <cellStyle name="Normal 2 2 8 24 2 2 2" xfId="7692"/>
    <cellStyle name="Normal 2 2 8 24 2 2 2 2" xfId="7693"/>
    <cellStyle name="Normal 2 2 8 24 2 2 2 2 2" xfId="36573"/>
    <cellStyle name="Normal 2 2 8 24 2 2 2 3" xfId="7694"/>
    <cellStyle name="Normal 2 2 8 24 2 2 2 3 2" xfId="36574"/>
    <cellStyle name="Normal 2 2 8 24 2 2 2 4" xfId="36575"/>
    <cellStyle name="Normal 2 2 8 24 2 2 3" xfId="7695"/>
    <cellStyle name="Normal 2 2 8 24 2 2 3 2" xfId="36576"/>
    <cellStyle name="Normal 2 2 8 24 2 2 4" xfId="7696"/>
    <cellStyle name="Normal 2 2 8 24 2 2 4 2" xfId="36577"/>
    <cellStyle name="Normal 2 2 8 24 2 2 5" xfId="7697"/>
    <cellStyle name="Normal 2 2 8 24 2 2 5 2" xfId="36578"/>
    <cellStyle name="Normal 2 2 8 24 2 2 6" xfId="36579"/>
    <cellStyle name="Normal 2 2 8 24 2 2 6 2" xfId="36580"/>
    <cellStyle name="Normal 2 2 8 24 2 2 7" xfId="36581"/>
    <cellStyle name="Normal 2 2 8 24 2 3" xfId="7698"/>
    <cellStyle name="Normal 2 2 8 24 2 3 2" xfId="7699"/>
    <cellStyle name="Normal 2 2 8 24 2 3 2 2" xfId="36582"/>
    <cellStyle name="Normal 2 2 8 24 2 3 3" xfId="7700"/>
    <cellStyle name="Normal 2 2 8 24 2 3 3 2" xfId="36583"/>
    <cellStyle name="Normal 2 2 8 24 2 3 4" xfId="36584"/>
    <cellStyle name="Normal 2 2 8 24 2 4" xfId="7701"/>
    <cellStyle name="Normal 2 2 8 24 2 4 2" xfId="7702"/>
    <cellStyle name="Normal 2 2 8 24 2 4 2 2" xfId="36585"/>
    <cellStyle name="Normal 2 2 8 24 2 4 3" xfId="36586"/>
    <cellStyle name="Normal 2 2 8 24 2 5" xfId="7703"/>
    <cellStyle name="Normal 2 2 8 24 2 5 2" xfId="36587"/>
    <cellStyle name="Normal 2 2 8 24 2 6" xfId="7704"/>
    <cellStyle name="Normal 2 2 8 24 2 6 2" xfId="36588"/>
    <cellStyle name="Normal 2 2 8 24 2 7" xfId="36589"/>
    <cellStyle name="Normal 2 2 8 24 2 7 2" xfId="36590"/>
    <cellStyle name="Normal 2 2 8 24 2 8" xfId="36591"/>
    <cellStyle name="Normal 2 2 8 24 2 9" xfId="36592"/>
    <cellStyle name="Normal 2 2 8 24 3" xfId="7705"/>
    <cellStyle name="Normal 2 2 8 24 3 2" xfId="7706"/>
    <cellStyle name="Normal 2 2 8 24 3 2 2" xfId="7707"/>
    <cellStyle name="Normal 2 2 8 24 3 2 2 2" xfId="36593"/>
    <cellStyle name="Normal 2 2 8 24 3 2 3" xfId="7708"/>
    <cellStyle name="Normal 2 2 8 24 3 2 3 2" xfId="36594"/>
    <cellStyle name="Normal 2 2 8 24 3 2 4" xfId="36595"/>
    <cellStyle name="Normal 2 2 8 24 3 3" xfId="7709"/>
    <cellStyle name="Normal 2 2 8 24 3 3 2" xfId="36596"/>
    <cellStyle name="Normal 2 2 8 24 3 4" xfId="7710"/>
    <cellStyle name="Normal 2 2 8 24 3 4 2" xfId="36597"/>
    <cellStyle name="Normal 2 2 8 24 3 5" xfId="7711"/>
    <cellStyle name="Normal 2 2 8 24 3 5 2" xfId="36598"/>
    <cellStyle name="Normal 2 2 8 24 3 6" xfId="36599"/>
    <cellStyle name="Normal 2 2 8 24 3 6 2" xfId="36600"/>
    <cellStyle name="Normal 2 2 8 24 3 7" xfId="36601"/>
    <cellStyle name="Normal 2 2 8 24 4" xfId="7712"/>
    <cellStyle name="Normal 2 2 8 24 4 2" xfId="7713"/>
    <cellStyle name="Normal 2 2 8 24 4 2 2" xfId="36602"/>
    <cellStyle name="Normal 2 2 8 24 4 3" xfId="7714"/>
    <cellStyle name="Normal 2 2 8 24 4 3 2" xfId="36603"/>
    <cellStyle name="Normal 2 2 8 24 4 4" xfId="36604"/>
    <cellStyle name="Normal 2 2 8 24 5" xfId="7715"/>
    <cellStyle name="Normal 2 2 8 24 5 2" xfId="7716"/>
    <cellStyle name="Normal 2 2 8 24 5 2 2" xfId="36605"/>
    <cellStyle name="Normal 2 2 8 24 5 3" xfId="36606"/>
    <cellStyle name="Normal 2 2 8 24 6" xfId="7717"/>
    <cellStyle name="Normal 2 2 8 24 6 2" xfId="36607"/>
    <cellStyle name="Normal 2 2 8 24 7" xfId="7718"/>
    <cellStyle name="Normal 2 2 8 24 7 2" xfId="36608"/>
    <cellStyle name="Normal 2 2 8 24 8" xfId="36609"/>
    <cellStyle name="Normal 2 2 8 24 8 2" xfId="36610"/>
    <cellStyle name="Normal 2 2 8 24 9" xfId="36611"/>
    <cellStyle name="Normal 2 2 8 25" xfId="7719"/>
    <cellStyle name="Normal 2 2 8 25 10" xfId="36612"/>
    <cellStyle name="Normal 2 2 8 25 11" xfId="36613"/>
    <cellStyle name="Normal 2 2 8 25 2" xfId="7720"/>
    <cellStyle name="Normal 2 2 8 25 2 10" xfId="36614"/>
    <cellStyle name="Normal 2 2 8 25 2 2" xfId="7721"/>
    <cellStyle name="Normal 2 2 8 25 2 2 2" xfId="7722"/>
    <cellStyle name="Normal 2 2 8 25 2 2 2 2" xfId="7723"/>
    <cellStyle name="Normal 2 2 8 25 2 2 2 2 2" xfId="36615"/>
    <cellStyle name="Normal 2 2 8 25 2 2 2 3" xfId="7724"/>
    <cellStyle name="Normal 2 2 8 25 2 2 2 3 2" xfId="36616"/>
    <cellStyle name="Normal 2 2 8 25 2 2 2 4" xfId="36617"/>
    <cellStyle name="Normal 2 2 8 25 2 2 3" xfId="7725"/>
    <cellStyle name="Normal 2 2 8 25 2 2 3 2" xfId="36618"/>
    <cellStyle name="Normal 2 2 8 25 2 2 4" xfId="7726"/>
    <cellStyle name="Normal 2 2 8 25 2 2 4 2" xfId="36619"/>
    <cellStyle name="Normal 2 2 8 25 2 2 5" xfId="7727"/>
    <cellStyle name="Normal 2 2 8 25 2 2 5 2" xfId="36620"/>
    <cellStyle name="Normal 2 2 8 25 2 2 6" xfId="36621"/>
    <cellStyle name="Normal 2 2 8 25 2 2 6 2" xfId="36622"/>
    <cellStyle name="Normal 2 2 8 25 2 2 7" xfId="36623"/>
    <cellStyle name="Normal 2 2 8 25 2 3" xfId="7728"/>
    <cellStyle name="Normal 2 2 8 25 2 3 2" xfId="7729"/>
    <cellStyle name="Normal 2 2 8 25 2 3 2 2" xfId="36624"/>
    <cellStyle name="Normal 2 2 8 25 2 3 3" xfId="7730"/>
    <cellStyle name="Normal 2 2 8 25 2 3 3 2" xfId="36625"/>
    <cellStyle name="Normal 2 2 8 25 2 3 4" xfId="36626"/>
    <cellStyle name="Normal 2 2 8 25 2 4" xfId="7731"/>
    <cellStyle name="Normal 2 2 8 25 2 4 2" xfId="7732"/>
    <cellStyle name="Normal 2 2 8 25 2 4 2 2" xfId="36627"/>
    <cellStyle name="Normal 2 2 8 25 2 4 3" xfId="36628"/>
    <cellStyle name="Normal 2 2 8 25 2 5" xfId="7733"/>
    <cellStyle name="Normal 2 2 8 25 2 5 2" xfId="36629"/>
    <cellStyle name="Normal 2 2 8 25 2 6" xfId="7734"/>
    <cellStyle name="Normal 2 2 8 25 2 6 2" xfId="36630"/>
    <cellStyle name="Normal 2 2 8 25 2 7" xfId="36631"/>
    <cellStyle name="Normal 2 2 8 25 2 7 2" xfId="36632"/>
    <cellStyle name="Normal 2 2 8 25 2 8" xfId="36633"/>
    <cellStyle name="Normal 2 2 8 25 2 9" xfId="36634"/>
    <cellStyle name="Normal 2 2 8 25 3" xfId="7735"/>
    <cellStyle name="Normal 2 2 8 25 3 2" xfId="7736"/>
    <cellStyle name="Normal 2 2 8 25 3 2 2" xfId="7737"/>
    <cellStyle name="Normal 2 2 8 25 3 2 2 2" xfId="36635"/>
    <cellStyle name="Normal 2 2 8 25 3 2 3" xfId="7738"/>
    <cellStyle name="Normal 2 2 8 25 3 2 3 2" xfId="36636"/>
    <cellStyle name="Normal 2 2 8 25 3 2 4" xfId="36637"/>
    <cellStyle name="Normal 2 2 8 25 3 3" xfId="7739"/>
    <cellStyle name="Normal 2 2 8 25 3 3 2" xfId="36638"/>
    <cellStyle name="Normal 2 2 8 25 3 4" xfId="7740"/>
    <cellStyle name="Normal 2 2 8 25 3 4 2" xfId="36639"/>
    <cellStyle name="Normal 2 2 8 25 3 5" xfId="7741"/>
    <cellStyle name="Normal 2 2 8 25 3 5 2" xfId="36640"/>
    <cellStyle name="Normal 2 2 8 25 3 6" xfId="36641"/>
    <cellStyle name="Normal 2 2 8 25 3 6 2" xfId="36642"/>
    <cellStyle name="Normal 2 2 8 25 3 7" xfId="36643"/>
    <cellStyle name="Normal 2 2 8 25 4" xfId="7742"/>
    <cellStyle name="Normal 2 2 8 25 4 2" xfId="7743"/>
    <cellStyle name="Normal 2 2 8 25 4 2 2" xfId="36644"/>
    <cellStyle name="Normal 2 2 8 25 4 3" xfId="7744"/>
    <cellStyle name="Normal 2 2 8 25 4 3 2" xfId="36645"/>
    <cellStyle name="Normal 2 2 8 25 4 4" xfId="36646"/>
    <cellStyle name="Normal 2 2 8 25 5" xfId="7745"/>
    <cellStyle name="Normal 2 2 8 25 5 2" xfId="7746"/>
    <cellStyle name="Normal 2 2 8 25 5 2 2" xfId="36647"/>
    <cellStyle name="Normal 2 2 8 25 5 3" xfId="36648"/>
    <cellStyle name="Normal 2 2 8 25 6" xfId="7747"/>
    <cellStyle name="Normal 2 2 8 25 6 2" xfId="36649"/>
    <cellStyle name="Normal 2 2 8 25 7" xfId="7748"/>
    <cellStyle name="Normal 2 2 8 25 7 2" xfId="36650"/>
    <cellStyle name="Normal 2 2 8 25 8" xfId="36651"/>
    <cellStyle name="Normal 2 2 8 25 8 2" xfId="36652"/>
    <cellStyle name="Normal 2 2 8 25 9" xfId="36653"/>
    <cellStyle name="Normal 2 2 8 26" xfId="7749"/>
    <cellStyle name="Normal 2 2 8 26 10" xfId="36654"/>
    <cellStyle name="Normal 2 2 8 26 11" xfId="36655"/>
    <cellStyle name="Normal 2 2 8 26 2" xfId="7750"/>
    <cellStyle name="Normal 2 2 8 26 2 10" xfId="36656"/>
    <cellStyle name="Normal 2 2 8 26 2 2" xfId="7751"/>
    <cellStyle name="Normal 2 2 8 26 2 2 2" xfId="7752"/>
    <cellStyle name="Normal 2 2 8 26 2 2 2 2" xfId="7753"/>
    <cellStyle name="Normal 2 2 8 26 2 2 2 2 2" xfId="36657"/>
    <cellStyle name="Normal 2 2 8 26 2 2 2 3" xfId="7754"/>
    <cellStyle name="Normal 2 2 8 26 2 2 2 3 2" xfId="36658"/>
    <cellStyle name="Normal 2 2 8 26 2 2 2 4" xfId="36659"/>
    <cellStyle name="Normal 2 2 8 26 2 2 3" xfId="7755"/>
    <cellStyle name="Normal 2 2 8 26 2 2 3 2" xfId="36660"/>
    <cellStyle name="Normal 2 2 8 26 2 2 4" xfId="7756"/>
    <cellStyle name="Normal 2 2 8 26 2 2 4 2" xfId="36661"/>
    <cellStyle name="Normal 2 2 8 26 2 2 5" xfId="7757"/>
    <cellStyle name="Normal 2 2 8 26 2 2 5 2" xfId="36662"/>
    <cellStyle name="Normal 2 2 8 26 2 2 6" xfId="36663"/>
    <cellStyle name="Normal 2 2 8 26 2 2 6 2" xfId="36664"/>
    <cellStyle name="Normal 2 2 8 26 2 2 7" xfId="36665"/>
    <cellStyle name="Normal 2 2 8 26 2 3" xfId="7758"/>
    <cellStyle name="Normal 2 2 8 26 2 3 2" xfId="7759"/>
    <cellStyle name="Normal 2 2 8 26 2 3 2 2" xfId="36666"/>
    <cellStyle name="Normal 2 2 8 26 2 3 3" xfId="7760"/>
    <cellStyle name="Normal 2 2 8 26 2 3 3 2" xfId="36667"/>
    <cellStyle name="Normal 2 2 8 26 2 3 4" xfId="36668"/>
    <cellStyle name="Normal 2 2 8 26 2 4" xfId="7761"/>
    <cellStyle name="Normal 2 2 8 26 2 4 2" xfId="7762"/>
    <cellStyle name="Normal 2 2 8 26 2 4 2 2" xfId="36669"/>
    <cellStyle name="Normal 2 2 8 26 2 4 3" xfId="36670"/>
    <cellStyle name="Normal 2 2 8 26 2 5" xfId="7763"/>
    <cellStyle name="Normal 2 2 8 26 2 5 2" xfId="36671"/>
    <cellStyle name="Normal 2 2 8 26 2 6" xfId="7764"/>
    <cellStyle name="Normal 2 2 8 26 2 6 2" xfId="36672"/>
    <cellStyle name="Normal 2 2 8 26 2 7" xfId="36673"/>
    <cellStyle name="Normal 2 2 8 26 2 7 2" xfId="36674"/>
    <cellStyle name="Normal 2 2 8 26 2 8" xfId="36675"/>
    <cellStyle name="Normal 2 2 8 26 2 9" xfId="36676"/>
    <cellStyle name="Normal 2 2 8 26 3" xfId="7765"/>
    <cellStyle name="Normal 2 2 8 26 3 2" xfId="7766"/>
    <cellStyle name="Normal 2 2 8 26 3 2 2" xfId="7767"/>
    <cellStyle name="Normal 2 2 8 26 3 2 2 2" xfId="36677"/>
    <cellStyle name="Normal 2 2 8 26 3 2 3" xfId="7768"/>
    <cellStyle name="Normal 2 2 8 26 3 2 3 2" xfId="36678"/>
    <cellStyle name="Normal 2 2 8 26 3 2 4" xfId="36679"/>
    <cellStyle name="Normal 2 2 8 26 3 3" xfId="7769"/>
    <cellStyle name="Normal 2 2 8 26 3 3 2" xfId="36680"/>
    <cellStyle name="Normal 2 2 8 26 3 4" xfId="7770"/>
    <cellStyle name="Normal 2 2 8 26 3 4 2" xfId="36681"/>
    <cellStyle name="Normal 2 2 8 26 3 5" xfId="7771"/>
    <cellStyle name="Normal 2 2 8 26 3 5 2" xfId="36682"/>
    <cellStyle name="Normal 2 2 8 26 3 6" xfId="36683"/>
    <cellStyle name="Normal 2 2 8 26 3 6 2" xfId="36684"/>
    <cellStyle name="Normal 2 2 8 26 3 7" xfId="36685"/>
    <cellStyle name="Normal 2 2 8 26 4" xfId="7772"/>
    <cellStyle name="Normal 2 2 8 26 4 2" xfId="7773"/>
    <cellStyle name="Normal 2 2 8 26 4 2 2" xfId="36686"/>
    <cellStyle name="Normal 2 2 8 26 4 3" xfId="7774"/>
    <cellStyle name="Normal 2 2 8 26 4 3 2" xfId="36687"/>
    <cellStyle name="Normal 2 2 8 26 4 4" xfId="36688"/>
    <cellStyle name="Normal 2 2 8 26 5" xfId="7775"/>
    <cellStyle name="Normal 2 2 8 26 5 2" xfId="7776"/>
    <cellStyle name="Normal 2 2 8 26 5 2 2" xfId="36689"/>
    <cellStyle name="Normal 2 2 8 26 5 3" xfId="36690"/>
    <cellStyle name="Normal 2 2 8 26 6" xfId="7777"/>
    <cellStyle name="Normal 2 2 8 26 6 2" xfId="36691"/>
    <cellStyle name="Normal 2 2 8 26 7" xfId="7778"/>
    <cellStyle name="Normal 2 2 8 26 7 2" xfId="36692"/>
    <cellStyle name="Normal 2 2 8 26 8" xfId="36693"/>
    <cellStyle name="Normal 2 2 8 26 8 2" xfId="36694"/>
    <cellStyle name="Normal 2 2 8 26 9" xfId="36695"/>
    <cellStyle name="Normal 2 2 8 27" xfId="7779"/>
    <cellStyle name="Normal 2 2 8 27 10" xfId="36696"/>
    <cellStyle name="Normal 2 2 8 27 11" xfId="36697"/>
    <cellStyle name="Normal 2 2 8 27 2" xfId="7780"/>
    <cellStyle name="Normal 2 2 8 27 2 10" xfId="36698"/>
    <cellStyle name="Normal 2 2 8 27 2 2" xfId="7781"/>
    <cellStyle name="Normal 2 2 8 27 2 2 2" xfId="7782"/>
    <cellStyle name="Normal 2 2 8 27 2 2 2 2" xfId="7783"/>
    <cellStyle name="Normal 2 2 8 27 2 2 2 2 2" xfId="36699"/>
    <cellStyle name="Normal 2 2 8 27 2 2 2 3" xfId="7784"/>
    <cellStyle name="Normal 2 2 8 27 2 2 2 3 2" xfId="36700"/>
    <cellStyle name="Normal 2 2 8 27 2 2 2 4" xfId="36701"/>
    <cellStyle name="Normal 2 2 8 27 2 2 3" xfId="7785"/>
    <cellStyle name="Normal 2 2 8 27 2 2 3 2" xfId="36702"/>
    <cellStyle name="Normal 2 2 8 27 2 2 4" xfId="7786"/>
    <cellStyle name="Normal 2 2 8 27 2 2 4 2" xfId="36703"/>
    <cellStyle name="Normal 2 2 8 27 2 2 5" xfId="7787"/>
    <cellStyle name="Normal 2 2 8 27 2 2 5 2" xfId="36704"/>
    <cellStyle name="Normal 2 2 8 27 2 2 6" xfId="36705"/>
    <cellStyle name="Normal 2 2 8 27 2 2 6 2" xfId="36706"/>
    <cellStyle name="Normal 2 2 8 27 2 2 7" xfId="36707"/>
    <cellStyle name="Normal 2 2 8 27 2 3" xfId="7788"/>
    <cellStyle name="Normal 2 2 8 27 2 3 2" xfId="7789"/>
    <cellStyle name="Normal 2 2 8 27 2 3 2 2" xfId="36708"/>
    <cellStyle name="Normal 2 2 8 27 2 3 3" xfId="7790"/>
    <cellStyle name="Normal 2 2 8 27 2 3 3 2" xfId="36709"/>
    <cellStyle name="Normal 2 2 8 27 2 3 4" xfId="36710"/>
    <cellStyle name="Normal 2 2 8 27 2 4" xfId="7791"/>
    <cellStyle name="Normal 2 2 8 27 2 4 2" xfId="7792"/>
    <cellStyle name="Normal 2 2 8 27 2 4 2 2" xfId="36711"/>
    <cellStyle name="Normal 2 2 8 27 2 4 3" xfId="36712"/>
    <cellStyle name="Normal 2 2 8 27 2 5" xfId="7793"/>
    <cellStyle name="Normal 2 2 8 27 2 5 2" xfId="36713"/>
    <cellStyle name="Normal 2 2 8 27 2 6" xfId="7794"/>
    <cellStyle name="Normal 2 2 8 27 2 6 2" xfId="36714"/>
    <cellStyle name="Normal 2 2 8 27 2 7" xfId="36715"/>
    <cellStyle name="Normal 2 2 8 27 2 7 2" xfId="36716"/>
    <cellStyle name="Normal 2 2 8 27 2 8" xfId="36717"/>
    <cellStyle name="Normal 2 2 8 27 2 9" xfId="36718"/>
    <cellStyle name="Normal 2 2 8 27 3" xfId="7795"/>
    <cellStyle name="Normal 2 2 8 27 3 2" xfId="7796"/>
    <cellStyle name="Normal 2 2 8 27 3 2 2" xfId="7797"/>
    <cellStyle name="Normal 2 2 8 27 3 2 2 2" xfId="36719"/>
    <cellStyle name="Normal 2 2 8 27 3 2 3" xfId="7798"/>
    <cellStyle name="Normal 2 2 8 27 3 2 3 2" xfId="36720"/>
    <cellStyle name="Normal 2 2 8 27 3 2 4" xfId="36721"/>
    <cellStyle name="Normal 2 2 8 27 3 3" xfId="7799"/>
    <cellStyle name="Normal 2 2 8 27 3 3 2" xfId="36722"/>
    <cellStyle name="Normal 2 2 8 27 3 4" xfId="7800"/>
    <cellStyle name="Normal 2 2 8 27 3 4 2" xfId="36723"/>
    <cellStyle name="Normal 2 2 8 27 3 5" xfId="7801"/>
    <cellStyle name="Normal 2 2 8 27 3 5 2" xfId="36724"/>
    <cellStyle name="Normal 2 2 8 27 3 6" xfId="36725"/>
    <cellStyle name="Normal 2 2 8 27 3 6 2" xfId="36726"/>
    <cellStyle name="Normal 2 2 8 27 3 7" xfId="36727"/>
    <cellStyle name="Normal 2 2 8 27 4" xfId="7802"/>
    <cellStyle name="Normal 2 2 8 27 4 2" xfId="7803"/>
    <cellStyle name="Normal 2 2 8 27 4 2 2" xfId="36728"/>
    <cellStyle name="Normal 2 2 8 27 4 3" xfId="7804"/>
    <cellStyle name="Normal 2 2 8 27 4 3 2" xfId="36729"/>
    <cellStyle name="Normal 2 2 8 27 4 4" xfId="36730"/>
    <cellStyle name="Normal 2 2 8 27 5" xfId="7805"/>
    <cellStyle name="Normal 2 2 8 27 5 2" xfId="7806"/>
    <cellStyle name="Normal 2 2 8 27 5 2 2" xfId="36731"/>
    <cellStyle name="Normal 2 2 8 27 5 3" xfId="36732"/>
    <cellStyle name="Normal 2 2 8 27 6" xfId="7807"/>
    <cellStyle name="Normal 2 2 8 27 6 2" xfId="36733"/>
    <cellStyle name="Normal 2 2 8 27 7" xfId="7808"/>
    <cellStyle name="Normal 2 2 8 27 7 2" xfId="36734"/>
    <cellStyle name="Normal 2 2 8 27 8" xfId="36735"/>
    <cellStyle name="Normal 2 2 8 27 8 2" xfId="36736"/>
    <cellStyle name="Normal 2 2 8 27 9" xfId="36737"/>
    <cellStyle name="Normal 2 2 8 28" xfId="7809"/>
    <cellStyle name="Normal 2 2 8 28 10" xfId="36738"/>
    <cellStyle name="Normal 2 2 8 28 11" xfId="36739"/>
    <cellStyle name="Normal 2 2 8 28 2" xfId="7810"/>
    <cellStyle name="Normal 2 2 8 28 2 10" xfId="36740"/>
    <cellStyle name="Normal 2 2 8 28 2 2" xfId="7811"/>
    <cellStyle name="Normal 2 2 8 28 2 2 2" xfId="7812"/>
    <cellStyle name="Normal 2 2 8 28 2 2 2 2" xfId="7813"/>
    <cellStyle name="Normal 2 2 8 28 2 2 2 2 2" xfId="36741"/>
    <cellStyle name="Normal 2 2 8 28 2 2 2 3" xfId="7814"/>
    <cellStyle name="Normal 2 2 8 28 2 2 2 3 2" xfId="36742"/>
    <cellStyle name="Normal 2 2 8 28 2 2 2 4" xfId="36743"/>
    <cellStyle name="Normal 2 2 8 28 2 2 3" xfId="7815"/>
    <cellStyle name="Normal 2 2 8 28 2 2 3 2" xfId="36744"/>
    <cellStyle name="Normal 2 2 8 28 2 2 4" xfId="7816"/>
    <cellStyle name="Normal 2 2 8 28 2 2 4 2" xfId="36745"/>
    <cellStyle name="Normal 2 2 8 28 2 2 5" xfId="7817"/>
    <cellStyle name="Normal 2 2 8 28 2 2 5 2" xfId="36746"/>
    <cellStyle name="Normal 2 2 8 28 2 2 6" xfId="36747"/>
    <cellStyle name="Normal 2 2 8 28 2 2 6 2" xfId="36748"/>
    <cellStyle name="Normal 2 2 8 28 2 2 7" xfId="36749"/>
    <cellStyle name="Normal 2 2 8 28 2 3" xfId="7818"/>
    <cellStyle name="Normal 2 2 8 28 2 3 2" xfId="7819"/>
    <cellStyle name="Normal 2 2 8 28 2 3 2 2" xfId="36750"/>
    <cellStyle name="Normal 2 2 8 28 2 3 3" xfId="7820"/>
    <cellStyle name="Normal 2 2 8 28 2 3 3 2" xfId="36751"/>
    <cellStyle name="Normal 2 2 8 28 2 3 4" xfId="36752"/>
    <cellStyle name="Normal 2 2 8 28 2 4" xfId="7821"/>
    <cellStyle name="Normal 2 2 8 28 2 4 2" xfId="7822"/>
    <cellStyle name="Normal 2 2 8 28 2 4 2 2" xfId="36753"/>
    <cellStyle name="Normal 2 2 8 28 2 4 3" xfId="36754"/>
    <cellStyle name="Normal 2 2 8 28 2 5" xfId="7823"/>
    <cellStyle name="Normal 2 2 8 28 2 5 2" xfId="36755"/>
    <cellStyle name="Normal 2 2 8 28 2 6" xfId="7824"/>
    <cellStyle name="Normal 2 2 8 28 2 6 2" xfId="36756"/>
    <cellStyle name="Normal 2 2 8 28 2 7" xfId="36757"/>
    <cellStyle name="Normal 2 2 8 28 2 7 2" xfId="36758"/>
    <cellStyle name="Normal 2 2 8 28 2 8" xfId="36759"/>
    <cellStyle name="Normal 2 2 8 28 2 9" xfId="36760"/>
    <cellStyle name="Normal 2 2 8 28 3" xfId="7825"/>
    <cellStyle name="Normal 2 2 8 28 3 2" xfId="7826"/>
    <cellStyle name="Normal 2 2 8 28 3 2 2" xfId="7827"/>
    <cellStyle name="Normal 2 2 8 28 3 2 2 2" xfId="36761"/>
    <cellStyle name="Normal 2 2 8 28 3 2 3" xfId="7828"/>
    <cellStyle name="Normal 2 2 8 28 3 2 3 2" xfId="36762"/>
    <cellStyle name="Normal 2 2 8 28 3 2 4" xfId="36763"/>
    <cellStyle name="Normal 2 2 8 28 3 3" xfId="7829"/>
    <cellStyle name="Normal 2 2 8 28 3 3 2" xfId="36764"/>
    <cellStyle name="Normal 2 2 8 28 3 4" xfId="7830"/>
    <cellStyle name="Normal 2 2 8 28 3 4 2" xfId="36765"/>
    <cellStyle name="Normal 2 2 8 28 3 5" xfId="7831"/>
    <cellStyle name="Normal 2 2 8 28 3 5 2" xfId="36766"/>
    <cellStyle name="Normal 2 2 8 28 3 6" xfId="36767"/>
    <cellStyle name="Normal 2 2 8 28 3 6 2" xfId="36768"/>
    <cellStyle name="Normal 2 2 8 28 3 7" xfId="36769"/>
    <cellStyle name="Normal 2 2 8 28 4" xfId="7832"/>
    <cellStyle name="Normal 2 2 8 28 4 2" xfId="7833"/>
    <cellStyle name="Normal 2 2 8 28 4 2 2" xfId="36770"/>
    <cellStyle name="Normal 2 2 8 28 4 3" xfId="7834"/>
    <cellStyle name="Normal 2 2 8 28 4 3 2" xfId="36771"/>
    <cellStyle name="Normal 2 2 8 28 4 4" xfId="36772"/>
    <cellStyle name="Normal 2 2 8 28 5" xfId="7835"/>
    <cellStyle name="Normal 2 2 8 28 5 2" xfId="7836"/>
    <cellStyle name="Normal 2 2 8 28 5 2 2" xfId="36773"/>
    <cellStyle name="Normal 2 2 8 28 5 3" xfId="36774"/>
    <cellStyle name="Normal 2 2 8 28 6" xfId="7837"/>
    <cellStyle name="Normal 2 2 8 28 6 2" xfId="36775"/>
    <cellStyle name="Normal 2 2 8 28 7" xfId="7838"/>
    <cellStyle name="Normal 2 2 8 28 7 2" xfId="36776"/>
    <cellStyle name="Normal 2 2 8 28 8" xfId="36777"/>
    <cellStyle name="Normal 2 2 8 28 8 2" xfId="36778"/>
    <cellStyle name="Normal 2 2 8 28 9" xfId="36779"/>
    <cellStyle name="Normal 2 2 8 29" xfId="7839"/>
    <cellStyle name="Normal 2 2 8 29 10" xfId="36780"/>
    <cellStyle name="Normal 2 2 8 29 11" xfId="36781"/>
    <cellStyle name="Normal 2 2 8 29 2" xfId="7840"/>
    <cellStyle name="Normal 2 2 8 29 2 10" xfId="36782"/>
    <cellStyle name="Normal 2 2 8 29 2 2" xfId="7841"/>
    <cellStyle name="Normal 2 2 8 29 2 2 2" xfId="7842"/>
    <cellStyle name="Normal 2 2 8 29 2 2 2 2" xfId="7843"/>
    <cellStyle name="Normal 2 2 8 29 2 2 2 2 2" xfId="36783"/>
    <cellStyle name="Normal 2 2 8 29 2 2 2 3" xfId="7844"/>
    <cellStyle name="Normal 2 2 8 29 2 2 2 3 2" xfId="36784"/>
    <cellStyle name="Normal 2 2 8 29 2 2 2 4" xfId="36785"/>
    <cellStyle name="Normal 2 2 8 29 2 2 3" xfId="7845"/>
    <cellStyle name="Normal 2 2 8 29 2 2 3 2" xfId="36786"/>
    <cellStyle name="Normal 2 2 8 29 2 2 4" xfId="7846"/>
    <cellStyle name="Normal 2 2 8 29 2 2 4 2" xfId="36787"/>
    <cellStyle name="Normal 2 2 8 29 2 2 5" xfId="7847"/>
    <cellStyle name="Normal 2 2 8 29 2 2 5 2" xfId="36788"/>
    <cellStyle name="Normal 2 2 8 29 2 2 6" xfId="36789"/>
    <cellStyle name="Normal 2 2 8 29 2 2 6 2" xfId="36790"/>
    <cellStyle name="Normal 2 2 8 29 2 2 7" xfId="36791"/>
    <cellStyle name="Normal 2 2 8 29 2 3" xfId="7848"/>
    <cellStyle name="Normal 2 2 8 29 2 3 2" xfId="7849"/>
    <cellStyle name="Normal 2 2 8 29 2 3 2 2" xfId="36792"/>
    <cellStyle name="Normal 2 2 8 29 2 3 3" xfId="7850"/>
    <cellStyle name="Normal 2 2 8 29 2 3 3 2" xfId="36793"/>
    <cellStyle name="Normal 2 2 8 29 2 3 4" xfId="36794"/>
    <cellStyle name="Normal 2 2 8 29 2 4" xfId="7851"/>
    <cellStyle name="Normal 2 2 8 29 2 4 2" xfId="7852"/>
    <cellStyle name="Normal 2 2 8 29 2 4 2 2" xfId="36795"/>
    <cellStyle name="Normal 2 2 8 29 2 4 3" xfId="36796"/>
    <cellStyle name="Normal 2 2 8 29 2 5" xfId="7853"/>
    <cellStyle name="Normal 2 2 8 29 2 5 2" xfId="36797"/>
    <cellStyle name="Normal 2 2 8 29 2 6" xfId="7854"/>
    <cellStyle name="Normal 2 2 8 29 2 6 2" xfId="36798"/>
    <cellStyle name="Normal 2 2 8 29 2 7" xfId="36799"/>
    <cellStyle name="Normal 2 2 8 29 2 7 2" xfId="36800"/>
    <cellStyle name="Normal 2 2 8 29 2 8" xfId="36801"/>
    <cellStyle name="Normal 2 2 8 29 2 9" xfId="36802"/>
    <cellStyle name="Normal 2 2 8 29 3" xfId="7855"/>
    <cellStyle name="Normal 2 2 8 29 3 2" xfId="7856"/>
    <cellStyle name="Normal 2 2 8 29 3 2 2" xfId="7857"/>
    <cellStyle name="Normal 2 2 8 29 3 2 2 2" xfId="36803"/>
    <cellStyle name="Normal 2 2 8 29 3 2 3" xfId="7858"/>
    <cellStyle name="Normal 2 2 8 29 3 2 3 2" xfId="36804"/>
    <cellStyle name="Normal 2 2 8 29 3 2 4" xfId="36805"/>
    <cellStyle name="Normal 2 2 8 29 3 3" xfId="7859"/>
    <cellStyle name="Normal 2 2 8 29 3 3 2" xfId="36806"/>
    <cellStyle name="Normal 2 2 8 29 3 4" xfId="7860"/>
    <cellStyle name="Normal 2 2 8 29 3 4 2" xfId="36807"/>
    <cellStyle name="Normal 2 2 8 29 3 5" xfId="7861"/>
    <cellStyle name="Normal 2 2 8 29 3 5 2" xfId="36808"/>
    <cellStyle name="Normal 2 2 8 29 3 6" xfId="36809"/>
    <cellStyle name="Normal 2 2 8 29 3 6 2" xfId="36810"/>
    <cellStyle name="Normal 2 2 8 29 3 7" xfId="36811"/>
    <cellStyle name="Normal 2 2 8 29 4" xfId="7862"/>
    <cellStyle name="Normal 2 2 8 29 4 2" xfId="7863"/>
    <cellStyle name="Normal 2 2 8 29 4 2 2" xfId="36812"/>
    <cellStyle name="Normal 2 2 8 29 4 3" xfId="7864"/>
    <cellStyle name="Normal 2 2 8 29 4 3 2" xfId="36813"/>
    <cellStyle name="Normal 2 2 8 29 4 4" xfId="36814"/>
    <cellStyle name="Normal 2 2 8 29 5" xfId="7865"/>
    <cellStyle name="Normal 2 2 8 29 5 2" xfId="7866"/>
    <cellStyle name="Normal 2 2 8 29 5 2 2" xfId="36815"/>
    <cellStyle name="Normal 2 2 8 29 5 3" xfId="36816"/>
    <cellStyle name="Normal 2 2 8 29 6" xfId="7867"/>
    <cellStyle name="Normal 2 2 8 29 6 2" xfId="36817"/>
    <cellStyle name="Normal 2 2 8 29 7" xfId="7868"/>
    <cellStyle name="Normal 2 2 8 29 7 2" xfId="36818"/>
    <cellStyle name="Normal 2 2 8 29 8" xfId="36819"/>
    <cellStyle name="Normal 2 2 8 29 8 2" xfId="36820"/>
    <cellStyle name="Normal 2 2 8 29 9" xfId="36821"/>
    <cellStyle name="Normal 2 2 8 3" xfId="7869"/>
    <cellStyle name="Normal 2 2 8 3 10" xfId="36822"/>
    <cellStyle name="Normal 2 2 8 3 11" xfId="36823"/>
    <cellStyle name="Normal 2 2 8 3 2" xfId="7870"/>
    <cellStyle name="Normal 2 2 8 3 2 10" xfId="36824"/>
    <cellStyle name="Normal 2 2 8 3 2 2" xfId="7871"/>
    <cellStyle name="Normal 2 2 8 3 2 2 2" xfId="7872"/>
    <cellStyle name="Normal 2 2 8 3 2 2 2 2" xfId="7873"/>
    <cellStyle name="Normal 2 2 8 3 2 2 2 2 2" xfId="36825"/>
    <cellStyle name="Normal 2 2 8 3 2 2 2 3" xfId="7874"/>
    <cellStyle name="Normal 2 2 8 3 2 2 2 3 2" xfId="36826"/>
    <cellStyle name="Normal 2 2 8 3 2 2 2 4" xfId="36827"/>
    <cellStyle name="Normal 2 2 8 3 2 2 3" xfId="7875"/>
    <cellStyle name="Normal 2 2 8 3 2 2 3 2" xfId="36828"/>
    <cellStyle name="Normal 2 2 8 3 2 2 4" xfId="7876"/>
    <cellStyle name="Normal 2 2 8 3 2 2 4 2" xfId="36829"/>
    <cellStyle name="Normal 2 2 8 3 2 2 5" xfId="7877"/>
    <cellStyle name="Normal 2 2 8 3 2 2 5 2" xfId="36830"/>
    <cellStyle name="Normal 2 2 8 3 2 2 6" xfId="36831"/>
    <cellStyle name="Normal 2 2 8 3 2 2 6 2" xfId="36832"/>
    <cellStyle name="Normal 2 2 8 3 2 2 7" xfId="36833"/>
    <cellStyle name="Normal 2 2 8 3 2 3" xfId="7878"/>
    <cellStyle name="Normal 2 2 8 3 2 3 2" xfId="7879"/>
    <cellStyle name="Normal 2 2 8 3 2 3 2 2" xfId="36834"/>
    <cellStyle name="Normal 2 2 8 3 2 3 3" xfId="7880"/>
    <cellStyle name="Normal 2 2 8 3 2 3 3 2" xfId="36835"/>
    <cellStyle name="Normal 2 2 8 3 2 3 4" xfId="36836"/>
    <cellStyle name="Normal 2 2 8 3 2 4" xfId="7881"/>
    <cellStyle name="Normal 2 2 8 3 2 4 2" xfId="7882"/>
    <cellStyle name="Normal 2 2 8 3 2 4 2 2" xfId="36837"/>
    <cellStyle name="Normal 2 2 8 3 2 4 3" xfId="36838"/>
    <cellStyle name="Normal 2 2 8 3 2 5" xfId="7883"/>
    <cellStyle name="Normal 2 2 8 3 2 5 2" xfId="36839"/>
    <cellStyle name="Normal 2 2 8 3 2 6" xfId="7884"/>
    <cellStyle name="Normal 2 2 8 3 2 6 2" xfId="36840"/>
    <cellStyle name="Normal 2 2 8 3 2 7" xfId="36841"/>
    <cellStyle name="Normal 2 2 8 3 2 7 2" xfId="36842"/>
    <cellStyle name="Normal 2 2 8 3 2 8" xfId="36843"/>
    <cellStyle name="Normal 2 2 8 3 2 9" xfId="36844"/>
    <cellStyle name="Normal 2 2 8 3 3" xfId="7885"/>
    <cellStyle name="Normal 2 2 8 3 3 2" xfId="7886"/>
    <cellStyle name="Normal 2 2 8 3 3 2 2" xfId="7887"/>
    <cellStyle name="Normal 2 2 8 3 3 2 2 2" xfId="36845"/>
    <cellStyle name="Normal 2 2 8 3 3 2 3" xfId="7888"/>
    <cellStyle name="Normal 2 2 8 3 3 2 3 2" xfId="36846"/>
    <cellStyle name="Normal 2 2 8 3 3 2 4" xfId="36847"/>
    <cellStyle name="Normal 2 2 8 3 3 3" xfId="7889"/>
    <cellStyle name="Normal 2 2 8 3 3 3 2" xfId="36848"/>
    <cellStyle name="Normal 2 2 8 3 3 4" xfId="7890"/>
    <cellStyle name="Normal 2 2 8 3 3 4 2" xfId="36849"/>
    <cellStyle name="Normal 2 2 8 3 3 5" xfId="7891"/>
    <cellStyle name="Normal 2 2 8 3 3 5 2" xfId="36850"/>
    <cellStyle name="Normal 2 2 8 3 3 6" xfId="36851"/>
    <cellStyle name="Normal 2 2 8 3 3 6 2" xfId="36852"/>
    <cellStyle name="Normal 2 2 8 3 3 7" xfId="36853"/>
    <cellStyle name="Normal 2 2 8 3 4" xfId="7892"/>
    <cellStyle name="Normal 2 2 8 3 4 2" xfId="7893"/>
    <cellStyle name="Normal 2 2 8 3 4 2 2" xfId="36854"/>
    <cellStyle name="Normal 2 2 8 3 4 3" xfId="7894"/>
    <cellStyle name="Normal 2 2 8 3 4 3 2" xfId="36855"/>
    <cellStyle name="Normal 2 2 8 3 4 4" xfId="36856"/>
    <cellStyle name="Normal 2 2 8 3 5" xfId="7895"/>
    <cellStyle name="Normal 2 2 8 3 5 2" xfId="7896"/>
    <cellStyle name="Normal 2 2 8 3 5 2 2" xfId="36857"/>
    <cellStyle name="Normal 2 2 8 3 5 3" xfId="36858"/>
    <cellStyle name="Normal 2 2 8 3 6" xfId="7897"/>
    <cellStyle name="Normal 2 2 8 3 6 2" xfId="36859"/>
    <cellStyle name="Normal 2 2 8 3 7" xfId="7898"/>
    <cellStyle name="Normal 2 2 8 3 7 2" xfId="36860"/>
    <cellStyle name="Normal 2 2 8 3 8" xfId="36861"/>
    <cellStyle name="Normal 2 2 8 3 8 2" xfId="36862"/>
    <cellStyle name="Normal 2 2 8 3 9" xfId="36863"/>
    <cellStyle name="Normal 2 2 8 30" xfId="7899"/>
    <cellStyle name="Normal 2 2 8 30 10" xfId="36864"/>
    <cellStyle name="Normal 2 2 8 30 11" xfId="36865"/>
    <cellStyle name="Normal 2 2 8 30 2" xfId="7900"/>
    <cellStyle name="Normal 2 2 8 30 2 10" xfId="36866"/>
    <cellStyle name="Normal 2 2 8 30 2 2" xfId="7901"/>
    <cellStyle name="Normal 2 2 8 30 2 2 2" xfId="7902"/>
    <cellStyle name="Normal 2 2 8 30 2 2 2 2" xfId="7903"/>
    <cellStyle name="Normal 2 2 8 30 2 2 2 2 2" xfId="36867"/>
    <cellStyle name="Normal 2 2 8 30 2 2 2 3" xfId="7904"/>
    <cellStyle name="Normal 2 2 8 30 2 2 2 3 2" xfId="36868"/>
    <cellStyle name="Normal 2 2 8 30 2 2 2 4" xfId="36869"/>
    <cellStyle name="Normal 2 2 8 30 2 2 3" xfId="7905"/>
    <cellStyle name="Normal 2 2 8 30 2 2 3 2" xfId="36870"/>
    <cellStyle name="Normal 2 2 8 30 2 2 4" xfId="7906"/>
    <cellStyle name="Normal 2 2 8 30 2 2 4 2" xfId="36871"/>
    <cellStyle name="Normal 2 2 8 30 2 2 5" xfId="7907"/>
    <cellStyle name="Normal 2 2 8 30 2 2 5 2" xfId="36872"/>
    <cellStyle name="Normal 2 2 8 30 2 2 6" xfId="36873"/>
    <cellStyle name="Normal 2 2 8 30 2 2 6 2" xfId="36874"/>
    <cellStyle name="Normal 2 2 8 30 2 2 7" xfId="36875"/>
    <cellStyle name="Normal 2 2 8 30 2 3" xfId="7908"/>
    <cellStyle name="Normal 2 2 8 30 2 3 2" xfId="7909"/>
    <cellStyle name="Normal 2 2 8 30 2 3 2 2" xfId="36876"/>
    <cellStyle name="Normal 2 2 8 30 2 3 3" xfId="7910"/>
    <cellStyle name="Normal 2 2 8 30 2 3 3 2" xfId="36877"/>
    <cellStyle name="Normal 2 2 8 30 2 3 4" xfId="36878"/>
    <cellStyle name="Normal 2 2 8 30 2 4" xfId="7911"/>
    <cellStyle name="Normal 2 2 8 30 2 4 2" xfId="7912"/>
    <cellStyle name="Normal 2 2 8 30 2 4 2 2" xfId="36879"/>
    <cellStyle name="Normal 2 2 8 30 2 4 3" xfId="36880"/>
    <cellStyle name="Normal 2 2 8 30 2 5" xfId="7913"/>
    <cellStyle name="Normal 2 2 8 30 2 5 2" xfId="36881"/>
    <cellStyle name="Normal 2 2 8 30 2 6" xfId="7914"/>
    <cellStyle name="Normal 2 2 8 30 2 6 2" xfId="36882"/>
    <cellStyle name="Normal 2 2 8 30 2 7" xfId="36883"/>
    <cellStyle name="Normal 2 2 8 30 2 7 2" xfId="36884"/>
    <cellStyle name="Normal 2 2 8 30 2 8" xfId="36885"/>
    <cellStyle name="Normal 2 2 8 30 2 9" xfId="36886"/>
    <cellStyle name="Normal 2 2 8 30 3" xfId="7915"/>
    <cellStyle name="Normal 2 2 8 30 3 2" xfId="7916"/>
    <cellStyle name="Normal 2 2 8 30 3 2 2" xfId="7917"/>
    <cellStyle name="Normal 2 2 8 30 3 2 2 2" xfId="36887"/>
    <cellStyle name="Normal 2 2 8 30 3 2 3" xfId="7918"/>
    <cellStyle name="Normal 2 2 8 30 3 2 3 2" xfId="36888"/>
    <cellStyle name="Normal 2 2 8 30 3 2 4" xfId="36889"/>
    <cellStyle name="Normal 2 2 8 30 3 3" xfId="7919"/>
    <cellStyle name="Normal 2 2 8 30 3 3 2" xfId="36890"/>
    <cellStyle name="Normal 2 2 8 30 3 4" xfId="7920"/>
    <cellStyle name="Normal 2 2 8 30 3 4 2" xfId="36891"/>
    <cellStyle name="Normal 2 2 8 30 3 5" xfId="7921"/>
    <cellStyle name="Normal 2 2 8 30 3 5 2" xfId="36892"/>
    <cellStyle name="Normal 2 2 8 30 3 6" xfId="36893"/>
    <cellStyle name="Normal 2 2 8 30 3 6 2" xfId="36894"/>
    <cellStyle name="Normal 2 2 8 30 3 7" xfId="36895"/>
    <cellStyle name="Normal 2 2 8 30 4" xfId="7922"/>
    <cellStyle name="Normal 2 2 8 30 4 2" xfId="7923"/>
    <cellStyle name="Normal 2 2 8 30 4 2 2" xfId="36896"/>
    <cellStyle name="Normal 2 2 8 30 4 3" xfId="7924"/>
    <cellStyle name="Normal 2 2 8 30 4 3 2" xfId="36897"/>
    <cellStyle name="Normal 2 2 8 30 4 4" xfId="36898"/>
    <cellStyle name="Normal 2 2 8 30 5" xfId="7925"/>
    <cellStyle name="Normal 2 2 8 30 5 2" xfId="7926"/>
    <cellStyle name="Normal 2 2 8 30 5 2 2" xfId="36899"/>
    <cellStyle name="Normal 2 2 8 30 5 3" xfId="36900"/>
    <cellStyle name="Normal 2 2 8 30 6" xfId="7927"/>
    <cellStyle name="Normal 2 2 8 30 6 2" xfId="36901"/>
    <cellStyle name="Normal 2 2 8 30 7" xfId="7928"/>
    <cellStyle name="Normal 2 2 8 30 7 2" xfId="36902"/>
    <cellStyle name="Normal 2 2 8 30 8" xfId="36903"/>
    <cellStyle name="Normal 2 2 8 30 8 2" xfId="36904"/>
    <cellStyle name="Normal 2 2 8 30 9" xfId="36905"/>
    <cellStyle name="Normal 2 2 8 31" xfId="7929"/>
    <cellStyle name="Normal 2 2 8 31 10" xfId="36906"/>
    <cellStyle name="Normal 2 2 8 31 2" xfId="7930"/>
    <cellStyle name="Normal 2 2 8 31 2 2" xfId="7931"/>
    <cellStyle name="Normal 2 2 8 31 2 2 2" xfId="7932"/>
    <cellStyle name="Normal 2 2 8 31 2 2 2 2" xfId="36907"/>
    <cellStyle name="Normal 2 2 8 31 2 2 3" xfId="7933"/>
    <cellStyle name="Normal 2 2 8 31 2 2 3 2" xfId="36908"/>
    <cellStyle name="Normal 2 2 8 31 2 2 4" xfId="36909"/>
    <cellStyle name="Normal 2 2 8 31 2 3" xfId="7934"/>
    <cellStyle name="Normal 2 2 8 31 2 3 2" xfId="36910"/>
    <cellStyle name="Normal 2 2 8 31 2 4" xfId="7935"/>
    <cellStyle name="Normal 2 2 8 31 2 4 2" xfId="36911"/>
    <cellStyle name="Normal 2 2 8 31 2 5" xfId="7936"/>
    <cellStyle name="Normal 2 2 8 31 2 5 2" xfId="36912"/>
    <cellStyle name="Normal 2 2 8 31 2 6" xfId="36913"/>
    <cellStyle name="Normal 2 2 8 31 2 6 2" xfId="36914"/>
    <cellStyle name="Normal 2 2 8 31 2 7" xfId="36915"/>
    <cellStyle name="Normal 2 2 8 31 3" xfId="7937"/>
    <cellStyle name="Normal 2 2 8 31 3 2" xfId="7938"/>
    <cellStyle name="Normal 2 2 8 31 3 2 2" xfId="36916"/>
    <cellStyle name="Normal 2 2 8 31 3 3" xfId="7939"/>
    <cellStyle name="Normal 2 2 8 31 3 3 2" xfId="36917"/>
    <cellStyle name="Normal 2 2 8 31 3 4" xfId="36918"/>
    <cellStyle name="Normal 2 2 8 31 4" xfId="7940"/>
    <cellStyle name="Normal 2 2 8 31 4 2" xfId="7941"/>
    <cellStyle name="Normal 2 2 8 31 4 2 2" xfId="36919"/>
    <cellStyle name="Normal 2 2 8 31 4 3" xfId="36920"/>
    <cellStyle name="Normal 2 2 8 31 5" xfId="7942"/>
    <cellStyle name="Normal 2 2 8 31 5 2" xfId="36921"/>
    <cellStyle name="Normal 2 2 8 31 6" xfId="7943"/>
    <cellStyle name="Normal 2 2 8 31 6 2" xfId="36922"/>
    <cellStyle name="Normal 2 2 8 31 7" xfId="36923"/>
    <cellStyle name="Normal 2 2 8 31 7 2" xfId="36924"/>
    <cellStyle name="Normal 2 2 8 31 8" xfId="36925"/>
    <cellStyle name="Normal 2 2 8 31 9" xfId="36926"/>
    <cellStyle name="Normal 2 2 8 32" xfId="7944"/>
    <cellStyle name="Normal 2 2 8 32 2" xfId="7945"/>
    <cellStyle name="Normal 2 2 8 32 2 2" xfId="7946"/>
    <cellStyle name="Normal 2 2 8 32 2 2 2" xfId="36927"/>
    <cellStyle name="Normal 2 2 8 32 2 3" xfId="7947"/>
    <cellStyle name="Normal 2 2 8 32 2 3 2" xfId="36928"/>
    <cellStyle name="Normal 2 2 8 32 2 4" xfId="36929"/>
    <cellStyle name="Normal 2 2 8 32 3" xfId="7948"/>
    <cellStyle name="Normal 2 2 8 32 3 2" xfId="36930"/>
    <cellStyle name="Normal 2 2 8 32 4" xfId="7949"/>
    <cellStyle name="Normal 2 2 8 32 4 2" xfId="36931"/>
    <cellStyle name="Normal 2 2 8 32 5" xfId="7950"/>
    <cellStyle name="Normal 2 2 8 32 5 2" xfId="36932"/>
    <cellStyle name="Normal 2 2 8 32 6" xfId="36933"/>
    <cellStyle name="Normal 2 2 8 32 6 2" xfId="36934"/>
    <cellStyle name="Normal 2 2 8 32 7" xfId="36935"/>
    <cellStyle name="Normal 2 2 8 33" xfId="7951"/>
    <cellStyle name="Normal 2 2 8 33 2" xfId="7952"/>
    <cellStyle name="Normal 2 2 8 33 2 2" xfId="36936"/>
    <cellStyle name="Normal 2 2 8 33 3" xfId="7953"/>
    <cellStyle name="Normal 2 2 8 33 3 2" xfId="36937"/>
    <cellStyle name="Normal 2 2 8 33 4" xfId="36938"/>
    <cellStyle name="Normal 2 2 8 34" xfId="7954"/>
    <cellStyle name="Normal 2 2 8 34 2" xfId="7955"/>
    <cellStyle name="Normal 2 2 8 34 2 2" xfId="36939"/>
    <cellStyle name="Normal 2 2 8 34 3" xfId="36940"/>
    <cellStyle name="Normal 2 2 8 35" xfId="7956"/>
    <cellStyle name="Normal 2 2 8 35 2" xfId="36941"/>
    <cellStyle name="Normal 2 2 8 36" xfId="7957"/>
    <cellStyle name="Normal 2 2 8 36 2" xfId="36942"/>
    <cellStyle name="Normal 2 2 8 37" xfId="36943"/>
    <cellStyle name="Normal 2 2 8 37 2" xfId="36944"/>
    <cellStyle name="Normal 2 2 8 38" xfId="36945"/>
    <cellStyle name="Normal 2 2 8 39" xfId="36946"/>
    <cellStyle name="Normal 2 2 8 4" xfId="7958"/>
    <cellStyle name="Normal 2 2 8 4 10" xfId="36947"/>
    <cellStyle name="Normal 2 2 8 4 11" xfId="36948"/>
    <cellStyle name="Normal 2 2 8 4 2" xfId="7959"/>
    <cellStyle name="Normal 2 2 8 4 2 10" xfId="36949"/>
    <cellStyle name="Normal 2 2 8 4 2 2" xfId="7960"/>
    <cellStyle name="Normal 2 2 8 4 2 2 2" xfId="7961"/>
    <cellStyle name="Normal 2 2 8 4 2 2 2 2" xfId="7962"/>
    <cellStyle name="Normal 2 2 8 4 2 2 2 2 2" xfId="36950"/>
    <cellStyle name="Normal 2 2 8 4 2 2 2 3" xfId="7963"/>
    <cellStyle name="Normal 2 2 8 4 2 2 2 3 2" xfId="36951"/>
    <cellStyle name="Normal 2 2 8 4 2 2 2 4" xfId="36952"/>
    <cellStyle name="Normal 2 2 8 4 2 2 3" xfId="7964"/>
    <cellStyle name="Normal 2 2 8 4 2 2 3 2" xfId="36953"/>
    <cellStyle name="Normal 2 2 8 4 2 2 4" xfId="7965"/>
    <cellStyle name="Normal 2 2 8 4 2 2 4 2" xfId="36954"/>
    <cellStyle name="Normal 2 2 8 4 2 2 5" xfId="7966"/>
    <cellStyle name="Normal 2 2 8 4 2 2 5 2" xfId="36955"/>
    <cellStyle name="Normal 2 2 8 4 2 2 6" xfId="36956"/>
    <cellStyle name="Normal 2 2 8 4 2 2 6 2" xfId="36957"/>
    <cellStyle name="Normal 2 2 8 4 2 2 7" xfId="36958"/>
    <cellStyle name="Normal 2 2 8 4 2 3" xfId="7967"/>
    <cellStyle name="Normal 2 2 8 4 2 3 2" xfId="7968"/>
    <cellStyle name="Normal 2 2 8 4 2 3 2 2" xfId="36959"/>
    <cellStyle name="Normal 2 2 8 4 2 3 3" xfId="7969"/>
    <cellStyle name="Normal 2 2 8 4 2 3 3 2" xfId="36960"/>
    <cellStyle name="Normal 2 2 8 4 2 3 4" xfId="36961"/>
    <cellStyle name="Normal 2 2 8 4 2 4" xfId="7970"/>
    <cellStyle name="Normal 2 2 8 4 2 4 2" xfId="7971"/>
    <cellStyle name="Normal 2 2 8 4 2 4 2 2" xfId="36962"/>
    <cellStyle name="Normal 2 2 8 4 2 4 3" xfId="36963"/>
    <cellStyle name="Normal 2 2 8 4 2 5" xfId="7972"/>
    <cellStyle name="Normal 2 2 8 4 2 5 2" xfId="36964"/>
    <cellStyle name="Normal 2 2 8 4 2 6" xfId="7973"/>
    <cellStyle name="Normal 2 2 8 4 2 6 2" xfId="36965"/>
    <cellStyle name="Normal 2 2 8 4 2 7" xfId="36966"/>
    <cellStyle name="Normal 2 2 8 4 2 7 2" xfId="36967"/>
    <cellStyle name="Normal 2 2 8 4 2 8" xfId="36968"/>
    <cellStyle name="Normal 2 2 8 4 2 9" xfId="36969"/>
    <cellStyle name="Normal 2 2 8 4 3" xfId="7974"/>
    <cellStyle name="Normal 2 2 8 4 3 2" xfId="7975"/>
    <cellStyle name="Normal 2 2 8 4 3 2 2" xfId="7976"/>
    <cellStyle name="Normal 2 2 8 4 3 2 2 2" xfId="36970"/>
    <cellStyle name="Normal 2 2 8 4 3 2 3" xfId="7977"/>
    <cellStyle name="Normal 2 2 8 4 3 2 3 2" xfId="36971"/>
    <cellStyle name="Normal 2 2 8 4 3 2 4" xfId="36972"/>
    <cellStyle name="Normal 2 2 8 4 3 3" xfId="7978"/>
    <cellStyle name="Normal 2 2 8 4 3 3 2" xfId="36973"/>
    <cellStyle name="Normal 2 2 8 4 3 4" xfId="7979"/>
    <cellStyle name="Normal 2 2 8 4 3 4 2" xfId="36974"/>
    <cellStyle name="Normal 2 2 8 4 3 5" xfId="7980"/>
    <cellStyle name="Normal 2 2 8 4 3 5 2" xfId="36975"/>
    <cellStyle name="Normal 2 2 8 4 3 6" xfId="36976"/>
    <cellStyle name="Normal 2 2 8 4 3 6 2" xfId="36977"/>
    <cellStyle name="Normal 2 2 8 4 3 7" xfId="36978"/>
    <cellStyle name="Normal 2 2 8 4 4" xfId="7981"/>
    <cellStyle name="Normal 2 2 8 4 4 2" xfId="7982"/>
    <cellStyle name="Normal 2 2 8 4 4 2 2" xfId="36979"/>
    <cellStyle name="Normal 2 2 8 4 4 3" xfId="7983"/>
    <cellStyle name="Normal 2 2 8 4 4 3 2" xfId="36980"/>
    <cellStyle name="Normal 2 2 8 4 4 4" xfId="36981"/>
    <cellStyle name="Normal 2 2 8 4 5" xfId="7984"/>
    <cellStyle name="Normal 2 2 8 4 5 2" xfId="7985"/>
    <cellStyle name="Normal 2 2 8 4 5 2 2" xfId="36982"/>
    <cellStyle name="Normal 2 2 8 4 5 3" xfId="36983"/>
    <cellStyle name="Normal 2 2 8 4 6" xfId="7986"/>
    <cellStyle name="Normal 2 2 8 4 6 2" xfId="36984"/>
    <cellStyle name="Normal 2 2 8 4 7" xfId="7987"/>
    <cellStyle name="Normal 2 2 8 4 7 2" xfId="36985"/>
    <cellStyle name="Normal 2 2 8 4 8" xfId="36986"/>
    <cellStyle name="Normal 2 2 8 4 8 2" xfId="36987"/>
    <cellStyle name="Normal 2 2 8 4 9" xfId="36988"/>
    <cellStyle name="Normal 2 2 8 40" xfId="36989"/>
    <cellStyle name="Normal 2 2 8 5" xfId="7988"/>
    <cellStyle name="Normal 2 2 8 5 10" xfId="36990"/>
    <cellStyle name="Normal 2 2 8 5 11" xfId="36991"/>
    <cellStyle name="Normal 2 2 8 5 2" xfId="7989"/>
    <cellStyle name="Normal 2 2 8 5 2 10" xfId="36992"/>
    <cellStyle name="Normal 2 2 8 5 2 2" xfId="7990"/>
    <cellStyle name="Normal 2 2 8 5 2 2 2" xfId="7991"/>
    <cellStyle name="Normal 2 2 8 5 2 2 2 2" xfId="7992"/>
    <cellStyle name="Normal 2 2 8 5 2 2 2 2 2" xfId="36993"/>
    <cellStyle name="Normal 2 2 8 5 2 2 2 3" xfId="7993"/>
    <cellStyle name="Normal 2 2 8 5 2 2 2 3 2" xfId="36994"/>
    <cellStyle name="Normal 2 2 8 5 2 2 2 4" xfId="36995"/>
    <cellStyle name="Normal 2 2 8 5 2 2 3" xfId="7994"/>
    <cellStyle name="Normal 2 2 8 5 2 2 3 2" xfId="36996"/>
    <cellStyle name="Normal 2 2 8 5 2 2 4" xfId="7995"/>
    <cellStyle name="Normal 2 2 8 5 2 2 4 2" xfId="36997"/>
    <cellStyle name="Normal 2 2 8 5 2 2 5" xfId="7996"/>
    <cellStyle name="Normal 2 2 8 5 2 2 5 2" xfId="36998"/>
    <cellStyle name="Normal 2 2 8 5 2 2 6" xfId="36999"/>
    <cellStyle name="Normal 2 2 8 5 2 2 6 2" xfId="37000"/>
    <cellStyle name="Normal 2 2 8 5 2 2 7" xfId="37001"/>
    <cellStyle name="Normal 2 2 8 5 2 3" xfId="7997"/>
    <cellStyle name="Normal 2 2 8 5 2 3 2" xfId="7998"/>
    <cellStyle name="Normal 2 2 8 5 2 3 2 2" xfId="37002"/>
    <cellStyle name="Normal 2 2 8 5 2 3 3" xfId="7999"/>
    <cellStyle name="Normal 2 2 8 5 2 3 3 2" xfId="37003"/>
    <cellStyle name="Normal 2 2 8 5 2 3 4" xfId="37004"/>
    <cellStyle name="Normal 2 2 8 5 2 4" xfId="8000"/>
    <cellStyle name="Normal 2 2 8 5 2 4 2" xfId="8001"/>
    <cellStyle name="Normal 2 2 8 5 2 4 2 2" xfId="37005"/>
    <cellStyle name="Normal 2 2 8 5 2 4 3" xfId="37006"/>
    <cellStyle name="Normal 2 2 8 5 2 5" xfId="8002"/>
    <cellStyle name="Normal 2 2 8 5 2 5 2" xfId="37007"/>
    <cellStyle name="Normal 2 2 8 5 2 6" xfId="8003"/>
    <cellStyle name="Normal 2 2 8 5 2 6 2" xfId="37008"/>
    <cellStyle name="Normal 2 2 8 5 2 7" xfId="37009"/>
    <cellStyle name="Normal 2 2 8 5 2 7 2" xfId="37010"/>
    <cellStyle name="Normal 2 2 8 5 2 8" xfId="37011"/>
    <cellStyle name="Normal 2 2 8 5 2 9" xfId="37012"/>
    <cellStyle name="Normal 2 2 8 5 3" xfId="8004"/>
    <cellStyle name="Normal 2 2 8 5 3 2" xfId="8005"/>
    <cellStyle name="Normal 2 2 8 5 3 2 2" xfId="8006"/>
    <cellStyle name="Normal 2 2 8 5 3 2 2 2" xfId="37013"/>
    <cellStyle name="Normal 2 2 8 5 3 2 3" xfId="8007"/>
    <cellStyle name="Normal 2 2 8 5 3 2 3 2" xfId="37014"/>
    <cellStyle name="Normal 2 2 8 5 3 2 4" xfId="37015"/>
    <cellStyle name="Normal 2 2 8 5 3 3" xfId="8008"/>
    <cellStyle name="Normal 2 2 8 5 3 3 2" xfId="37016"/>
    <cellStyle name="Normal 2 2 8 5 3 4" xfId="8009"/>
    <cellStyle name="Normal 2 2 8 5 3 4 2" xfId="37017"/>
    <cellStyle name="Normal 2 2 8 5 3 5" xfId="8010"/>
    <cellStyle name="Normal 2 2 8 5 3 5 2" xfId="37018"/>
    <cellStyle name="Normal 2 2 8 5 3 6" xfId="37019"/>
    <cellStyle name="Normal 2 2 8 5 3 6 2" xfId="37020"/>
    <cellStyle name="Normal 2 2 8 5 3 7" xfId="37021"/>
    <cellStyle name="Normal 2 2 8 5 4" xfId="8011"/>
    <cellStyle name="Normal 2 2 8 5 4 2" xfId="8012"/>
    <cellStyle name="Normal 2 2 8 5 4 2 2" xfId="37022"/>
    <cellStyle name="Normal 2 2 8 5 4 3" xfId="8013"/>
    <cellStyle name="Normal 2 2 8 5 4 3 2" xfId="37023"/>
    <cellStyle name="Normal 2 2 8 5 4 4" xfId="37024"/>
    <cellStyle name="Normal 2 2 8 5 5" xfId="8014"/>
    <cellStyle name="Normal 2 2 8 5 5 2" xfId="8015"/>
    <cellStyle name="Normal 2 2 8 5 5 2 2" xfId="37025"/>
    <cellStyle name="Normal 2 2 8 5 5 3" xfId="37026"/>
    <cellStyle name="Normal 2 2 8 5 6" xfId="8016"/>
    <cellStyle name="Normal 2 2 8 5 6 2" xfId="37027"/>
    <cellStyle name="Normal 2 2 8 5 7" xfId="8017"/>
    <cellStyle name="Normal 2 2 8 5 7 2" xfId="37028"/>
    <cellStyle name="Normal 2 2 8 5 8" xfId="37029"/>
    <cellStyle name="Normal 2 2 8 5 8 2" xfId="37030"/>
    <cellStyle name="Normal 2 2 8 5 9" xfId="37031"/>
    <cellStyle name="Normal 2 2 8 6" xfId="8018"/>
    <cellStyle name="Normal 2 2 8 6 10" xfId="37032"/>
    <cellStyle name="Normal 2 2 8 6 11" xfId="37033"/>
    <cellStyle name="Normal 2 2 8 6 2" xfId="8019"/>
    <cellStyle name="Normal 2 2 8 6 2 10" xfId="37034"/>
    <cellStyle name="Normal 2 2 8 6 2 2" xfId="8020"/>
    <cellStyle name="Normal 2 2 8 6 2 2 2" xfId="8021"/>
    <cellStyle name="Normal 2 2 8 6 2 2 2 2" xfId="8022"/>
    <cellStyle name="Normal 2 2 8 6 2 2 2 2 2" xfId="37035"/>
    <cellStyle name="Normal 2 2 8 6 2 2 2 3" xfId="8023"/>
    <cellStyle name="Normal 2 2 8 6 2 2 2 3 2" xfId="37036"/>
    <cellStyle name="Normal 2 2 8 6 2 2 2 4" xfId="37037"/>
    <cellStyle name="Normal 2 2 8 6 2 2 3" xfId="8024"/>
    <cellStyle name="Normal 2 2 8 6 2 2 3 2" xfId="37038"/>
    <cellStyle name="Normal 2 2 8 6 2 2 4" xfId="8025"/>
    <cellStyle name="Normal 2 2 8 6 2 2 4 2" xfId="37039"/>
    <cellStyle name="Normal 2 2 8 6 2 2 5" xfId="8026"/>
    <cellStyle name="Normal 2 2 8 6 2 2 5 2" xfId="37040"/>
    <cellStyle name="Normal 2 2 8 6 2 2 6" xfId="37041"/>
    <cellStyle name="Normal 2 2 8 6 2 2 6 2" xfId="37042"/>
    <cellStyle name="Normal 2 2 8 6 2 2 7" xfId="37043"/>
    <cellStyle name="Normal 2 2 8 6 2 3" xfId="8027"/>
    <cellStyle name="Normal 2 2 8 6 2 3 2" xfId="8028"/>
    <cellStyle name="Normal 2 2 8 6 2 3 2 2" xfId="37044"/>
    <cellStyle name="Normal 2 2 8 6 2 3 3" xfId="8029"/>
    <cellStyle name="Normal 2 2 8 6 2 3 3 2" xfId="37045"/>
    <cellStyle name="Normal 2 2 8 6 2 3 4" xfId="37046"/>
    <cellStyle name="Normal 2 2 8 6 2 4" xfId="8030"/>
    <cellStyle name="Normal 2 2 8 6 2 4 2" xfId="8031"/>
    <cellStyle name="Normal 2 2 8 6 2 4 2 2" xfId="37047"/>
    <cellStyle name="Normal 2 2 8 6 2 4 3" xfId="37048"/>
    <cellStyle name="Normal 2 2 8 6 2 5" xfId="8032"/>
    <cellStyle name="Normal 2 2 8 6 2 5 2" xfId="37049"/>
    <cellStyle name="Normal 2 2 8 6 2 6" xfId="8033"/>
    <cellStyle name="Normal 2 2 8 6 2 6 2" xfId="37050"/>
    <cellStyle name="Normal 2 2 8 6 2 7" xfId="37051"/>
    <cellStyle name="Normal 2 2 8 6 2 7 2" xfId="37052"/>
    <cellStyle name="Normal 2 2 8 6 2 8" xfId="37053"/>
    <cellStyle name="Normal 2 2 8 6 2 9" xfId="37054"/>
    <cellStyle name="Normal 2 2 8 6 3" xfId="8034"/>
    <cellStyle name="Normal 2 2 8 6 3 2" xfId="8035"/>
    <cellStyle name="Normal 2 2 8 6 3 2 2" xfId="8036"/>
    <cellStyle name="Normal 2 2 8 6 3 2 2 2" xfId="37055"/>
    <cellStyle name="Normal 2 2 8 6 3 2 3" xfId="8037"/>
    <cellStyle name="Normal 2 2 8 6 3 2 3 2" xfId="37056"/>
    <cellStyle name="Normal 2 2 8 6 3 2 4" xfId="37057"/>
    <cellStyle name="Normal 2 2 8 6 3 3" xfId="8038"/>
    <cellStyle name="Normal 2 2 8 6 3 3 2" xfId="37058"/>
    <cellStyle name="Normal 2 2 8 6 3 4" xfId="8039"/>
    <cellStyle name="Normal 2 2 8 6 3 4 2" xfId="37059"/>
    <cellStyle name="Normal 2 2 8 6 3 5" xfId="8040"/>
    <cellStyle name="Normal 2 2 8 6 3 5 2" xfId="37060"/>
    <cellStyle name="Normal 2 2 8 6 3 6" xfId="37061"/>
    <cellStyle name="Normal 2 2 8 6 3 6 2" xfId="37062"/>
    <cellStyle name="Normal 2 2 8 6 3 7" xfId="37063"/>
    <cellStyle name="Normal 2 2 8 6 4" xfId="8041"/>
    <cellStyle name="Normal 2 2 8 6 4 2" xfId="8042"/>
    <cellStyle name="Normal 2 2 8 6 4 2 2" xfId="37064"/>
    <cellStyle name="Normal 2 2 8 6 4 3" xfId="8043"/>
    <cellStyle name="Normal 2 2 8 6 4 3 2" xfId="37065"/>
    <cellStyle name="Normal 2 2 8 6 4 4" xfId="37066"/>
    <cellStyle name="Normal 2 2 8 6 5" xfId="8044"/>
    <cellStyle name="Normal 2 2 8 6 5 2" xfId="8045"/>
    <cellStyle name="Normal 2 2 8 6 5 2 2" xfId="37067"/>
    <cellStyle name="Normal 2 2 8 6 5 3" xfId="37068"/>
    <cellStyle name="Normal 2 2 8 6 6" xfId="8046"/>
    <cellStyle name="Normal 2 2 8 6 6 2" xfId="37069"/>
    <cellStyle name="Normal 2 2 8 6 7" xfId="8047"/>
    <cellStyle name="Normal 2 2 8 6 7 2" xfId="37070"/>
    <cellStyle name="Normal 2 2 8 6 8" xfId="37071"/>
    <cellStyle name="Normal 2 2 8 6 8 2" xfId="37072"/>
    <cellStyle name="Normal 2 2 8 6 9" xfId="37073"/>
    <cellStyle name="Normal 2 2 8 7" xfId="8048"/>
    <cellStyle name="Normal 2 2 8 7 10" xfId="37074"/>
    <cellStyle name="Normal 2 2 8 7 11" xfId="37075"/>
    <cellStyle name="Normal 2 2 8 7 2" xfId="8049"/>
    <cellStyle name="Normal 2 2 8 7 2 10" xfId="37076"/>
    <cellStyle name="Normal 2 2 8 7 2 2" xfId="8050"/>
    <cellStyle name="Normal 2 2 8 7 2 2 2" xfId="8051"/>
    <cellStyle name="Normal 2 2 8 7 2 2 2 2" xfId="8052"/>
    <cellStyle name="Normal 2 2 8 7 2 2 2 2 2" xfId="37077"/>
    <cellStyle name="Normal 2 2 8 7 2 2 2 3" xfId="8053"/>
    <cellStyle name="Normal 2 2 8 7 2 2 2 3 2" xfId="37078"/>
    <cellStyle name="Normal 2 2 8 7 2 2 2 4" xfId="37079"/>
    <cellStyle name="Normal 2 2 8 7 2 2 3" xfId="8054"/>
    <cellStyle name="Normal 2 2 8 7 2 2 3 2" xfId="37080"/>
    <cellStyle name="Normal 2 2 8 7 2 2 4" xfId="8055"/>
    <cellStyle name="Normal 2 2 8 7 2 2 4 2" xfId="37081"/>
    <cellStyle name="Normal 2 2 8 7 2 2 5" xfId="8056"/>
    <cellStyle name="Normal 2 2 8 7 2 2 5 2" xfId="37082"/>
    <cellStyle name="Normal 2 2 8 7 2 2 6" xfId="37083"/>
    <cellStyle name="Normal 2 2 8 7 2 2 6 2" xfId="37084"/>
    <cellStyle name="Normal 2 2 8 7 2 2 7" xfId="37085"/>
    <cellStyle name="Normal 2 2 8 7 2 3" xfId="8057"/>
    <cellStyle name="Normal 2 2 8 7 2 3 2" xfId="8058"/>
    <cellStyle name="Normal 2 2 8 7 2 3 2 2" xfId="37086"/>
    <cellStyle name="Normal 2 2 8 7 2 3 3" xfId="8059"/>
    <cellStyle name="Normal 2 2 8 7 2 3 3 2" xfId="37087"/>
    <cellStyle name="Normal 2 2 8 7 2 3 4" xfId="37088"/>
    <cellStyle name="Normal 2 2 8 7 2 4" xfId="8060"/>
    <cellStyle name="Normal 2 2 8 7 2 4 2" xfId="8061"/>
    <cellStyle name="Normal 2 2 8 7 2 4 2 2" xfId="37089"/>
    <cellStyle name="Normal 2 2 8 7 2 4 3" xfId="37090"/>
    <cellStyle name="Normal 2 2 8 7 2 5" xfId="8062"/>
    <cellStyle name="Normal 2 2 8 7 2 5 2" xfId="37091"/>
    <cellStyle name="Normal 2 2 8 7 2 6" xfId="8063"/>
    <cellStyle name="Normal 2 2 8 7 2 6 2" xfId="37092"/>
    <cellStyle name="Normal 2 2 8 7 2 7" xfId="37093"/>
    <cellStyle name="Normal 2 2 8 7 2 7 2" xfId="37094"/>
    <cellStyle name="Normal 2 2 8 7 2 8" xfId="37095"/>
    <cellStyle name="Normal 2 2 8 7 2 9" xfId="37096"/>
    <cellStyle name="Normal 2 2 8 7 3" xfId="8064"/>
    <cellStyle name="Normal 2 2 8 7 3 2" xfId="8065"/>
    <cellStyle name="Normal 2 2 8 7 3 2 2" xfId="8066"/>
    <cellStyle name="Normal 2 2 8 7 3 2 2 2" xfId="37097"/>
    <cellStyle name="Normal 2 2 8 7 3 2 3" xfId="8067"/>
    <cellStyle name="Normal 2 2 8 7 3 2 3 2" xfId="37098"/>
    <cellStyle name="Normal 2 2 8 7 3 2 4" xfId="37099"/>
    <cellStyle name="Normal 2 2 8 7 3 3" xfId="8068"/>
    <cellStyle name="Normal 2 2 8 7 3 3 2" xfId="37100"/>
    <cellStyle name="Normal 2 2 8 7 3 4" xfId="8069"/>
    <cellStyle name="Normal 2 2 8 7 3 4 2" xfId="37101"/>
    <cellStyle name="Normal 2 2 8 7 3 5" xfId="8070"/>
    <cellStyle name="Normal 2 2 8 7 3 5 2" xfId="37102"/>
    <cellStyle name="Normal 2 2 8 7 3 6" xfId="37103"/>
    <cellStyle name="Normal 2 2 8 7 3 6 2" xfId="37104"/>
    <cellStyle name="Normal 2 2 8 7 3 7" xfId="37105"/>
    <cellStyle name="Normal 2 2 8 7 4" xfId="8071"/>
    <cellStyle name="Normal 2 2 8 7 4 2" xfId="8072"/>
    <cellStyle name="Normal 2 2 8 7 4 2 2" xfId="37106"/>
    <cellStyle name="Normal 2 2 8 7 4 3" xfId="8073"/>
    <cellStyle name="Normal 2 2 8 7 4 3 2" xfId="37107"/>
    <cellStyle name="Normal 2 2 8 7 4 4" xfId="37108"/>
    <cellStyle name="Normal 2 2 8 7 5" xfId="8074"/>
    <cellStyle name="Normal 2 2 8 7 5 2" xfId="8075"/>
    <cellStyle name="Normal 2 2 8 7 5 2 2" xfId="37109"/>
    <cellStyle name="Normal 2 2 8 7 5 3" xfId="37110"/>
    <cellStyle name="Normal 2 2 8 7 6" xfId="8076"/>
    <cellStyle name="Normal 2 2 8 7 6 2" xfId="37111"/>
    <cellStyle name="Normal 2 2 8 7 7" xfId="8077"/>
    <cellStyle name="Normal 2 2 8 7 7 2" xfId="37112"/>
    <cellStyle name="Normal 2 2 8 7 8" xfId="37113"/>
    <cellStyle name="Normal 2 2 8 7 8 2" xfId="37114"/>
    <cellStyle name="Normal 2 2 8 7 9" xfId="37115"/>
    <cellStyle name="Normal 2 2 8 8" xfId="8078"/>
    <cellStyle name="Normal 2 2 8 8 10" xfId="37116"/>
    <cellStyle name="Normal 2 2 8 8 11" xfId="37117"/>
    <cellStyle name="Normal 2 2 8 8 2" xfId="8079"/>
    <cellStyle name="Normal 2 2 8 8 2 10" xfId="37118"/>
    <cellStyle name="Normal 2 2 8 8 2 2" xfId="8080"/>
    <cellStyle name="Normal 2 2 8 8 2 2 2" xfId="8081"/>
    <cellStyle name="Normal 2 2 8 8 2 2 2 2" xfId="8082"/>
    <cellStyle name="Normal 2 2 8 8 2 2 2 2 2" xfId="37119"/>
    <cellStyle name="Normal 2 2 8 8 2 2 2 3" xfId="8083"/>
    <cellStyle name="Normal 2 2 8 8 2 2 2 3 2" xfId="37120"/>
    <cellStyle name="Normal 2 2 8 8 2 2 2 4" xfId="37121"/>
    <cellStyle name="Normal 2 2 8 8 2 2 3" xfId="8084"/>
    <cellStyle name="Normal 2 2 8 8 2 2 3 2" xfId="37122"/>
    <cellStyle name="Normal 2 2 8 8 2 2 4" xfId="8085"/>
    <cellStyle name="Normal 2 2 8 8 2 2 4 2" xfId="37123"/>
    <cellStyle name="Normal 2 2 8 8 2 2 5" xfId="8086"/>
    <cellStyle name="Normal 2 2 8 8 2 2 5 2" xfId="37124"/>
    <cellStyle name="Normal 2 2 8 8 2 2 6" xfId="37125"/>
    <cellStyle name="Normal 2 2 8 8 2 2 6 2" xfId="37126"/>
    <cellStyle name="Normal 2 2 8 8 2 2 7" xfId="37127"/>
    <cellStyle name="Normal 2 2 8 8 2 3" xfId="8087"/>
    <cellStyle name="Normal 2 2 8 8 2 3 2" xfId="8088"/>
    <cellStyle name="Normal 2 2 8 8 2 3 2 2" xfId="37128"/>
    <cellStyle name="Normal 2 2 8 8 2 3 3" xfId="8089"/>
    <cellStyle name="Normal 2 2 8 8 2 3 3 2" xfId="37129"/>
    <cellStyle name="Normal 2 2 8 8 2 3 4" xfId="37130"/>
    <cellStyle name="Normal 2 2 8 8 2 4" xfId="8090"/>
    <cellStyle name="Normal 2 2 8 8 2 4 2" xfId="8091"/>
    <cellStyle name="Normal 2 2 8 8 2 4 2 2" xfId="37131"/>
    <cellStyle name="Normal 2 2 8 8 2 4 3" xfId="37132"/>
    <cellStyle name="Normal 2 2 8 8 2 5" xfId="8092"/>
    <cellStyle name="Normal 2 2 8 8 2 5 2" xfId="37133"/>
    <cellStyle name="Normal 2 2 8 8 2 6" xfId="8093"/>
    <cellStyle name="Normal 2 2 8 8 2 6 2" xfId="37134"/>
    <cellStyle name="Normal 2 2 8 8 2 7" xfId="37135"/>
    <cellStyle name="Normal 2 2 8 8 2 7 2" xfId="37136"/>
    <cellStyle name="Normal 2 2 8 8 2 8" xfId="37137"/>
    <cellStyle name="Normal 2 2 8 8 2 9" xfId="37138"/>
    <cellStyle name="Normal 2 2 8 8 3" xfId="8094"/>
    <cellStyle name="Normal 2 2 8 8 3 2" xfId="8095"/>
    <cellStyle name="Normal 2 2 8 8 3 2 2" xfId="8096"/>
    <cellStyle name="Normal 2 2 8 8 3 2 2 2" xfId="37139"/>
    <cellStyle name="Normal 2 2 8 8 3 2 3" xfId="8097"/>
    <cellStyle name="Normal 2 2 8 8 3 2 3 2" xfId="37140"/>
    <cellStyle name="Normal 2 2 8 8 3 2 4" xfId="37141"/>
    <cellStyle name="Normal 2 2 8 8 3 3" xfId="8098"/>
    <cellStyle name="Normal 2 2 8 8 3 3 2" xfId="37142"/>
    <cellStyle name="Normal 2 2 8 8 3 4" xfId="8099"/>
    <cellStyle name="Normal 2 2 8 8 3 4 2" xfId="37143"/>
    <cellStyle name="Normal 2 2 8 8 3 5" xfId="8100"/>
    <cellStyle name="Normal 2 2 8 8 3 5 2" xfId="37144"/>
    <cellStyle name="Normal 2 2 8 8 3 6" xfId="37145"/>
    <cellStyle name="Normal 2 2 8 8 3 6 2" xfId="37146"/>
    <cellStyle name="Normal 2 2 8 8 3 7" xfId="37147"/>
    <cellStyle name="Normal 2 2 8 8 4" xfId="8101"/>
    <cellStyle name="Normal 2 2 8 8 4 2" xfId="8102"/>
    <cellStyle name="Normal 2 2 8 8 4 2 2" xfId="37148"/>
    <cellStyle name="Normal 2 2 8 8 4 3" xfId="8103"/>
    <cellStyle name="Normal 2 2 8 8 4 3 2" xfId="37149"/>
    <cellStyle name="Normal 2 2 8 8 4 4" xfId="37150"/>
    <cellStyle name="Normal 2 2 8 8 5" xfId="8104"/>
    <cellStyle name="Normal 2 2 8 8 5 2" xfId="8105"/>
    <cellStyle name="Normal 2 2 8 8 5 2 2" xfId="37151"/>
    <cellStyle name="Normal 2 2 8 8 5 3" xfId="37152"/>
    <cellStyle name="Normal 2 2 8 8 6" xfId="8106"/>
    <cellStyle name="Normal 2 2 8 8 6 2" xfId="37153"/>
    <cellStyle name="Normal 2 2 8 8 7" xfId="8107"/>
    <cellStyle name="Normal 2 2 8 8 7 2" xfId="37154"/>
    <cellStyle name="Normal 2 2 8 8 8" xfId="37155"/>
    <cellStyle name="Normal 2 2 8 8 8 2" xfId="37156"/>
    <cellStyle name="Normal 2 2 8 8 9" xfId="37157"/>
    <cellStyle name="Normal 2 2 8 9" xfId="8108"/>
    <cellStyle name="Normal 2 2 8 9 10" xfId="37158"/>
    <cellStyle name="Normal 2 2 8 9 11" xfId="37159"/>
    <cellStyle name="Normal 2 2 8 9 2" xfId="8109"/>
    <cellStyle name="Normal 2 2 8 9 2 10" xfId="37160"/>
    <cellStyle name="Normal 2 2 8 9 2 2" xfId="8110"/>
    <cellStyle name="Normal 2 2 8 9 2 2 2" xfId="8111"/>
    <cellStyle name="Normal 2 2 8 9 2 2 2 2" xfId="8112"/>
    <cellStyle name="Normal 2 2 8 9 2 2 2 2 2" xfId="37161"/>
    <cellStyle name="Normal 2 2 8 9 2 2 2 3" xfId="8113"/>
    <cellStyle name="Normal 2 2 8 9 2 2 2 3 2" xfId="37162"/>
    <cellStyle name="Normal 2 2 8 9 2 2 2 4" xfId="37163"/>
    <cellStyle name="Normal 2 2 8 9 2 2 3" xfId="8114"/>
    <cellStyle name="Normal 2 2 8 9 2 2 3 2" xfId="37164"/>
    <cellStyle name="Normal 2 2 8 9 2 2 4" xfId="8115"/>
    <cellStyle name="Normal 2 2 8 9 2 2 4 2" xfId="37165"/>
    <cellStyle name="Normal 2 2 8 9 2 2 5" xfId="8116"/>
    <cellStyle name="Normal 2 2 8 9 2 2 5 2" xfId="37166"/>
    <cellStyle name="Normal 2 2 8 9 2 2 6" xfId="37167"/>
    <cellStyle name="Normal 2 2 8 9 2 2 6 2" xfId="37168"/>
    <cellStyle name="Normal 2 2 8 9 2 2 7" xfId="37169"/>
    <cellStyle name="Normal 2 2 8 9 2 3" xfId="8117"/>
    <cellStyle name="Normal 2 2 8 9 2 3 2" xfId="8118"/>
    <cellStyle name="Normal 2 2 8 9 2 3 2 2" xfId="37170"/>
    <cellStyle name="Normal 2 2 8 9 2 3 3" xfId="8119"/>
    <cellStyle name="Normal 2 2 8 9 2 3 3 2" xfId="37171"/>
    <cellStyle name="Normal 2 2 8 9 2 3 4" xfId="37172"/>
    <cellStyle name="Normal 2 2 8 9 2 4" xfId="8120"/>
    <cellStyle name="Normal 2 2 8 9 2 4 2" xfId="8121"/>
    <cellStyle name="Normal 2 2 8 9 2 4 2 2" xfId="37173"/>
    <cellStyle name="Normal 2 2 8 9 2 4 3" xfId="37174"/>
    <cellStyle name="Normal 2 2 8 9 2 5" xfId="8122"/>
    <cellStyle name="Normal 2 2 8 9 2 5 2" xfId="37175"/>
    <cellStyle name="Normal 2 2 8 9 2 6" xfId="8123"/>
    <cellStyle name="Normal 2 2 8 9 2 6 2" xfId="37176"/>
    <cellStyle name="Normal 2 2 8 9 2 7" xfId="37177"/>
    <cellStyle name="Normal 2 2 8 9 2 7 2" xfId="37178"/>
    <cellStyle name="Normal 2 2 8 9 2 8" xfId="37179"/>
    <cellStyle name="Normal 2 2 8 9 2 9" xfId="37180"/>
    <cellStyle name="Normal 2 2 8 9 3" xfId="8124"/>
    <cellStyle name="Normal 2 2 8 9 3 2" xfId="8125"/>
    <cellStyle name="Normal 2 2 8 9 3 2 2" xfId="8126"/>
    <cellStyle name="Normal 2 2 8 9 3 2 2 2" xfId="37181"/>
    <cellStyle name="Normal 2 2 8 9 3 2 3" xfId="8127"/>
    <cellStyle name="Normal 2 2 8 9 3 2 3 2" xfId="37182"/>
    <cellStyle name="Normal 2 2 8 9 3 2 4" xfId="37183"/>
    <cellStyle name="Normal 2 2 8 9 3 3" xfId="8128"/>
    <cellStyle name="Normal 2 2 8 9 3 3 2" xfId="37184"/>
    <cellStyle name="Normal 2 2 8 9 3 4" xfId="8129"/>
    <cellStyle name="Normal 2 2 8 9 3 4 2" xfId="37185"/>
    <cellStyle name="Normal 2 2 8 9 3 5" xfId="8130"/>
    <cellStyle name="Normal 2 2 8 9 3 5 2" xfId="37186"/>
    <cellStyle name="Normal 2 2 8 9 3 6" xfId="37187"/>
    <cellStyle name="Normal 2 2 8 9 3 6 2" xfId="37188"/>
    <cellStyle name="Normal 2 2 8 9 3 7" xfId="37189"/>
    <cellStyle name="Normal 2 2 8 9 4" xfId="8131"/>
    <cellStyle name="Normal 2 2 8 9 4 2" xfId="8132"/>
    <cellStyle name="Normal 2 2 8 9 4 2 2" xfId="37190"/>
    <cellStyle name="Normal 2 2 8 9 4 3" xfId="8133"/>
    <cellStyle name="Normal 2 2 8 9 4 3 2" xfId="37191"/>
    <cellStyle name="Normal 2 2 8 9 4 4" xfId="37192"/>
    <cellStyle name="Normal 2 2 8 9 5" xfId="8134"/>
    <cellStyle name="Normal 2 2 8 9 5 2" xfId="8135"/>
    <cellStyle name="Normal 2 2 8 9 5 2 2" xfId="37193"/>
    <cellStyle name="Normal 2 2 8 9 5 3" xfId="37194"/>
    <cellStyle name="Normal 2 2 8 9 6" xfId="8136"/>
    <cellStyle name="Normal 2 2 8 9 6 2" xfId="37195"/>
    <cellStyle name="Normal 2 2 8 9 7" xfId="8137"/>
    <cellStyle name="Normal 2 2 8 9 7 2" xfId="37196"/>
    <cellStyle name="Normal 2 2 8 9 8" xfId="37197"/>
    <cellStyle name="Normal 2 2 8 9 8 2" xfId="37198"/>
    <cellStyle name="Normal 2 2 8 9 9" xfId="37199"/>
    <cellStyle name="Normal 2 2 9" xfId="8138"/>
    <cellStyle name="Normal 2 2 9 10" xfId="8139"/>
    <cellStyle name="Normal 2 2 9 10 10" xfId="37200"/>
    <cellStyle name="Normal 2 2 9 10 11" xfId="37201"/>
    <cellStyle name="Normal 2 2 9 10 2" xfId="8140"/>
    <cellStyle name="Normal 2 2 9 10 2 10" xfId="37202"/>
    <cellStyle name="Normal 2 2 9 10 2 2" xfId="8141"/>
    <cellStyle name="Normal 2 2 9 10 2 2 2" xfId="8142"/>
    <cellStyle name="Normal 2 2 9 10 2 2 2 2" xfId="8143"/>
    <cellStyle name="Normal 2 2 9 10 2 2 2 2 2" xfId="37203"/>
    <cellStyle name="Normal 2 2 9 10 2 2 2 3" xfId="8144"/>
    <cellStyle name="Normal 2 2 9 10 2 2 2 3 2" xfId="37204"/>
    <cellStyle name="Normal 2 2 9 10 2 2 2 4" xfId="37205"/>
    <cellStyle name="Normal 2 2 9 10 2 2 3" xfId="8145"/>
    <cellStyle name="Normal 2 2 9 10 2 2 3 2" xfId="37206"/>
    <cellStyle name="Normal 2 2 9 10 2 2 4" xfId="8146"/>
    <cellStyle name="Normal 2 2 9 10 2 2 4 2" xfId="37207"/>
    <cellStyle name="Normal 2 2 9 10 2 2 5" xfId="8147"/>
    <cellStyle name="Normal 2 2 9 10 2 2 5 2" xfId="37208"/>
    <cellStyle name="Normal 2 2 9 10 2 2 6" xfId="37209"/>
    <cellStyle name="Normal 2 2 9 10 2 2 6 2" xfId="37210"/>
    <cellStyle name="Normal 2 2 9 10 2 2 7" xfId="37211"/>
    <cellStyle name="Normal 2 2 9 10 2 3" xfId="8148"/>
    <cellStyle name="Normal 2 2 9 10 2 3 2" xfId="8149"/>
    <cellStyle name="Normal 2 2 9 10 2 3 2 2" xfId="37212"/>
    <cellStyle name="Normal 2 2 9 10 2 3 3" xfId="8150"/>
    <cellStyle name="Normal 2 2 9 10 2 3 3 2" xfId="37213"/>
    <cellStyle name="Normal 2 2 9 10 2 3 4" xfId="37214"/>
    <cellStyle name="Normal 2 2 9 10 2 4" xfId="8151"/>
    <cellStyle name="Normal 2 2 9 10 2 4 2" xfId="8152"/>
    <cellStyle name="Normal 2 2 9 10 2 4 2 2" xfId="37215"/>
    <cellStyle name="Normal 2 2 9 10 2 4 3" xfId="37216"/>
    <cellStyle name="Normal 2 2 9 10 2 5" xfId="8153"/>
    <cellStyle name="Normal 2 2 9 10 2 5 2" xfId="37217"/>
    <cellStyle name="Normal 2 2 9 10 2 6" xfId="8154"/>
    <cellStyle name="Normal 2 2 9 10 2 6 2" xfId="37218"/>
    <cellStyle name="Normal 2 2 9 10 2 7" xfId="37219"/>
    <cellStyle name="Normal 2 2 9 10 2 7 2" xfId="37220"/>
    <cellStyle name="Normal 2 2 9 10 2 8" xfId="37221"/>
    <cellStyle name="Normal 2 2 9 10 2 9" xfId="37222"/>
    <cellStyle name="Normal 2 2 9 10 3" xfId="8155"/>
    <cellStyle name="Normal 2 2 9 10 3 2" xfId="8156"/>
    <cellStyle name="Normal 2 2 9 10 3 2 2" xfId="8157"/>
    <cellStyle name="Normal 2 2 9 10 3 2 2 2" xfId="37223"/>
    <cellStyle name="Normal 2 2 9 10 3 2 3" xfId="8158"/>
    <cellStyle name="Normal 2 2 9 10 3 2 3 2" xfId="37224"/>
    <cellStyle name="Normal 2 2 9 10 3 2 4" xfId="37225"/>
    <cellStyle name="Normal 2 2 9 10 3 3" xfId="8159"/>
    <cellStyle name="Normal 2 2 9 10 3 3 2" xfId="37226"/>
    <cellStyle name="Normal 2 2 9 10 3 4" xfId="8160"/>
    <cellStyle name="Normal 2 2 9 10 3 4 2" xfId="37227"/>
    <cellStyle name="Normal 2 2 9 10 3 5" xfId="8161"/>
    <cellStyle name="Normal 2 2 9 10 3 5 2" xfId="37228"/>
    <cellStyle name="Normal 2 2 9 10 3 6" xfId="37229"/>
    <cellStyle name="Normal 2 2 9 10 3 6 2" xfId="37230"/>
    <cellStyle name="Normal 2 2 9 10 3 7" xfId="37231"/>
    <cellStyle name="Normal 2 2 9 10 4" xfId="8162"/>
    <cellStyle name="Normal 2 2 9 10 4 2" xfId="8163"/>
    <cellStyle name="Normal 2 2 9 10 4 2 2" xfId="37232"/>
    <cellStyle name="Normal 2 2 9 10 4 3" xfId="8164"/>
    <cellStyle name="Normal 2 2 9 10 4 3 2" xfId="37233"/>
    <cellStyle name="Normal 2 2 9 10 4 4" xfId="37234"/>
    <cellStyle name="Normal 2 2 9 10 5" xfId="8165"/>
    <cellStyle name="Normal 2 2 9 10 5 2" xfId="8166"/>
    <cellStyle name="Normal 2 2 9 10 5 2 2" xfId="37235"/>
    <cellStyle name="Normal 2 2 9 10 5 3" xfId="37236"/>
    <cellStyle name="Normal 2 2 9 10 6" xfId="8167"/>
    <cellStyle name="Normal 2 2 9 10 6 2" xfId="37237"/>
    <cellStyle name="Normal 2 2 9 10 7" xfId="8168"/>
    <cellStyle name="Normal 2 2 9 10 7 2" xfId="37238"/>
    <cellStyle name="Normal 2 2 9 10 8" xfId="37239"/>
    <cellStyle name="Normal 2 2 9 10 8 2" xfId="37240"/>
    <cellStyle name="Normal 2 2 9 10 9" xfId="37241"/>
    <cellStyle name="Normal 2 2 9 11" xfId="8169"/>
    <cellStyle name="Normal 2 2 9 11 10" xfId="37242"/>
    <cellStyle name="Normal 2 2 9 11 11" xfId="37243"/>
    <cellStyle name="Normal 2 2 9 11 2" xfId="8170"/>
    <cellStyle name="Normal 2 2 9 11 2 10" xfId="37244"/>
    <cellStyle name="Normal 2 2 9 11 2 2" xfId="8171"/>
    <cellStyle name="Normal 2 2 9 11 2 2 2" xfId="8172"/>
    <cellStyle name="Normal 2 2 9 11 2 2 2 2" xfId="8173"/>
    <cellStyle name="Normal 2 2 9 11 2 2 2 2 2" xfId="37245"/>
    <cellStyle name="Normal 2 2 9 11 2 2 2 3" xfId="8174"/>
    <cellStyle name="Normal 2 2 9 11 2 2 2 3 2" xfId="37246"/>
    <cellStyle name="Normal 2 2 9 11 2 2 2 4" xfId="37247"/>
    <cellStyle name="Normal 2 2 9 11 2 2 3" xfId="8175"/>
    <cellStyle name="Normal 2 2 9 11 2 2 3 2" xfId="37248"/>
    <cellStyle name="Normal 2 2 9 11 2 2 4" xfId="8176"/>
    <cellStyle name="Normal 2 2 9 11 2 2 4 2" xfId="37249"/>
    <cellStyle name="Normal 2 2 9 11 2 2 5" xfId="8177"/>
    <cellStyle name="Normal 2 2 9 11 2 2 5 2" xfId="37250"/>
    <cellStyle name="Normal 2 2 9 11 2 2 6" xfId="37251"/>
    <cellStyle name="Normal 2 2 9 11 2 2 6 2" xfId="37252"/>
    <cellStyle name="Normal 2 2 9 11 2 2 7" xfId="37253"/>
    <cellStyle name="Normal 2 2 9 11 2 3" xfId="8178"/>
    <cellStyle name="Normal 2 2 9 11 2 3 2" xfId="8179"/>
    <cellStyle name="Normal 2 2 9 11 2 3 2 2" xfId="37254"/>
    <cellStyle name="Normal 2 2 9 11 2 3 3" xfId="8180"/>
    <cellStyle name="Normal 2 2 9 11 2 3 3 2" xfId="37255"/>
    <cellStyle name="Normal 2 2 9 11 2 3 4" xfId="37256"/>
    <cellStyle name="Normal 2 2 9 11 2 4" xfId="8181"/>
    <cellStyle name="Normal 2 2 9 11 2 4 2" xfId="8182"/>
    <cellStyle name="Normal 2 2 9 11 2 4 2 2" xfId="37257"/>
    <cellStyle name="Normal 2 2 9 11 2 4 3" xfId="37258"/>
    <cellStyle name="Normal 2 2 9 11 2 5" xfId="8183"/>
    <cellStyle name="Normal 2 2 9 11 2 5 2" xfId="37259"/>
    <cellStyle name="Normal 2 2 9 11 2 6" xfId="8184"/>
    <cellStyle name="Normal 2 2 9 11 2 6 2" xfId="37260"/>
    <cellStyle name="Normal 2 2 9 11 2 7" xfId="37261"/>
    <cellStyle name="Normal 2 2 9 11 2 7 2" xfId="37262"/>
    <cellStyle name="Normal 2 2 9 11 2 8" xfId="37263"/>
    <cellStyle name="Normal 2 2 9 11 2 9" xfId="37264"/>
    <cellStyle name="Normal 2 2 9 11 3" xfId="8185"/>
    <cellStyle name="Normal 2 2 9 11 3 2" xfId="8186"/>
    <cellStyle name="Normal 2 2 9 11 3 2 2" xfId="8187"/>
    <cellStyle name="Normal 2 2 9 11 3 2 2 2" xfId="37265"/>
    <cellStyle name="Normal 2 2 9 11 3 2 3" xfId="8188"/>
    <cellStyle name="Normal 2 2 9 11 3 2 3 2" xfId="37266"/>
    <cellStyle name="Normal 2 2 9 11 3 2 4" xfId="37267"/>
    <cellStyle name="Normal 2 2 9 11 3 3" xfId="8189"/>
    <cellStyle name="Normal 2 2 9 11 3 3 2" xfId="37268"/>
    <cellStyle name="Normal 2 2 9 11 3 4" xfId="8190"/>
    <cellStyle name="Normal 2 2 9 11 3 4 2" xfId="37269"/>
    <cellStyle name="Normal 2 2 9 11 3 5" xfId="8191"/>
    <cellStyle name="Normal 2 2 9 11 3 5 2" xfId="37270"/>
    <cellStyle name="Normal 2 2 9 11 3 6" xfId="37271"/>
    <cellStyle name="Normal 2 2 9 11 3 6 2" xfId="37272"/>
    <cellStyle name="Normal 2 2 9 11 3 7" xfId="37273"/>
    <cellStyle name="Normal 2 2 9 11 4" xfId="8192"/>
    <cellStyle name="Normal 2 2 9 11 4 2" xfId="8193"/>
    <cellStyle name="Normal 2 2 9 11 4 2 2" xfId="37274"/>
    <cellStyle name="Normal 2 2 9 11 4 3" xfId="8194"/>
    <cellStyle name="Normal 2 2 9 11 4 3 2" xfId="37275"/>
    <cellStyle name="Normal 2 2 9 11 4 4" xfId="37276"/>
    <cellStyle name="Normal 2 2 9 11 5" xfId="8195"/>
    <cellStyle name="Normal 2 2 9 11 5 2" xfId="8196"/>
    <cellStyle name="Normal 2 2 9 11 5 2 2" xfId="37277"/>
    <cellStyle name="Normal 2 2 9 11 5 3" xfId="37278"/>
    <cellStyle name="Normal 2 2 9 11 6" xfId="8197"/>
    <cellStyle name="Normal 2 2 9 11 6 2" xfId="37279"/>
    <cellStyle name="Normal 2 2 9 11 7" xfId="8198"/>
    <cellStyle name="Normal 2 2 9 11 7 2" xfId="37280"/>
    <cellStyle name="Normal 2 2 9 11 8" xfId="37281"/>
    <cellStyle name="Normal 2 2 9 11 8 2" xfId="37282"/>
    <cellStyle name="Normal 2 2 9 11 9" xfId="37283"/>
    <cellStyle name="Normal 2 2 9 12" xfId="8199"/>
    <cellStyle name="Normal 2 2 9 12 10" xfId="37284"/>
    <cellStyle name="Normal 2 2 9 12 11" xfId="37285"/>
    <cellStyle name="Normal 2 2 9 12 2" xfId="8200"/>
    <cellStyle name="Normal 2 2 9 12 2 10" xfId="37286"/>
    <cellStyle name="Normal 2 2 9 12 2 2" xfId="8201"/>
    <cellStyle name="Normal 2 2 9 12 2 2 2" xfId="8202"/>
    <cellStyle name="Normal 2 2 9 12 2 2 2 2" xfId="8203"/>
    <cellStyle name="Normal 2 2 9 12 2 2 2 2 2" xfId="37287"/>
    <cellStyle name="Normal 2 2 9 12 2 2 2 3" xfId="8204"/>
    <cellStyle name="Normal 2 2 9 12 2 2 2 3 2" xfId="37288"/>
    <cellStyle name="Normal 2 2 9 12 2 2 2 4" xfId="37289"/>
    <cellStyle name="Normal 2 2 9 12 2 2 3" xfId="8205"/>
    <cellStyle name="Normal 2 2 9 12 2 2 3 2" xfId="37290"/>
    <cellStyle name="Normal 2 2 9 12 2 2 4" xfId="8206"/>
    <cellStyle name="Normal 2 2 9 12 2 2 4 2" xfId="37291"/>
    <cellStyle name="Normal 2 2 9 12 2 2 5" xfId="8207"/>
    <cellStyle name="Normal 2 2 9 12 2 2 5 2" xfId="37292"/>
    <cellStyle name="Normal 2 2 9 12 2 2 6" xfId="37293"/>
    <cellStyle name="Normal 2 2 9 12 2 2 6 2" xfId="37294"/>
    <cellStyle name="Normal 2 2 9 12 2 2 7" xfId="37295"/>
    <cellStyle name="Normal 2 2 9 12 2 3" xfId="8208"/>
    <cellStyle name="Normal 2 2 9 12 2 3 2" xfId="8209"/>
    <cellStyle name="Normal 2 2 9 12 2 3 2 2" xfId="37296"/>
    <cellStyle name="Normal 2 2 9 12 2 3 3" xfId="8210"/>
    <cellStyle name="Normal 2 2 9 12 2 3 3 2" xfId="37297"/>
    <cellStyle name="Normal 2 2 9 12 2 3 4" xfId="37298"/>
    <cellStyle name="Normal 2 2 9 12 2 4" xfId="8211"/>
    <cellStyle name="Normal 2 2 9 12 2 4 2" xfId="8212"/>
    <cellStyle name="Normal 2 2 9 12 2 4 2 2" xfId="37299"/>
    <cellStyle name="Normal 2 2 9 12 2 4 3" xfId="37300"/>
    <cellStyle name="Normal 2 2 9 12 2 5" xfId="8213"/>
    <cellStyle name="Normal 2 2 9 12 2 5 2" xfId="37301"/>
    <cellStyle name="Normal 2 2 9 12 2 6" xfId="8214"/>
    <cellStyle name="Normal 2 2 9 12 2 6 2" xfId="37302"/>
    <cellStyle name="Normal 2 2 9 12 2 7" xfId="37303"/>
    <cellStyle name="Normal 2 2 9 12 2 7 2" xfId="37304"/>
    <cellStyle name="Normal 2 2 9 12 2 8" xfId="37305"/>
    <cellStyle name="Normal 2 2 9 12 2 9" xfId="37306"/>
    <cellStyle name="Normal 2 2 9 12 3" xfId="8215"/>
    <cellStyle name="Normal 2 2 9 12 3 2" xfId="8216"/>
    <cellStyle name="Normal 2 2 9 12 3 2 2" xfId="8217"/>
    <cellStyle name="Normal 2 2 9 12 3 2 2 2" xfId="37307"/>
    <cellStyle name="Normal 2 2 9 12 3 2 3" xfId="8218"/>
    <cellStyle name="Normal 2 2 9 12 3 2 3 2" xfId="37308"/>
    <cellStyle name="Normal 2 2 9 12 3 2 4" xfId="37309"/>
    <cellStyle name="Normal 2 2 9 12 3 3" xfId="8219"/>
    <cellStyle name="Normal 2 2 9 12 3 3 2" xfId="37310"/>
    <cellStyle name="Normal 2 2 9 12 3 4" xfId="8220"/>
    <cellStyle name="Normal 2 2 9 12 3 4 2" xfId="37311"/>
    <cellStyle name="Normal 2 2 9 12 3 5" xfId="8221"/>
    <cellStyle name="Normal 2 2 9 12 3 5 2" xfId="37312"/>
    <cellStyle name="Normal 2 2 9 12 3 6" xfId="37313"/>
    <cellStyle name="Normal 2 2 9 12 3 6 2" xfId="37314"/>
    <cellStyle name="Normal 2 2 9 12 3 7" xfId="37315"/>
    <cellStyle name="Normal 2 2 9 12 4" xfId="8222"/>
    <cellStyle name="Normal 2 2 9 12 4 2" xfId="8223"/>
    <cellStyle name="Normal 2 2 9 12 4 2 2" xfId="37316"/>
    <cellStyle name="Normal 2 2 9 12 4 3" xfId="8224"/>
    <cellStyle name="Normal 2 2 9 12 4 3 2" xfId="37317"/>
    <cellStyle name="Normal 2 2 9 12 4 4" xfId="37318"/>
    <cellStyle name="Normal 2 2 9 12 5" xfId="8225"/>
    <cellStyle name="Normal 2 2 9 12 5 2" xfId="8226"/>
    <cellStyle name="Normal 2 2 9 12 5 2 2" xfId="37319"/>
    <cellStyle name="Normal 2 2 9 12 5 3" xfId="37320"/>
    <cellStyle name="Normal 2 2 9 12 6" xfId="8227"/>
    <cellStyle name="Normal 2 2 9 12 6 2" xfId="37321"/>
    <cellStyle name="Normal 2 2 9 12 7" xfId="8228"/>
    <cellStyle name="Normal 2 2 9 12 7 2" xfId="37322"/>
    <cellStyle name="Normal 2 2 9 12 8" xfId="37323"/>
    <cellStyle name="Normal 2 2 9 12 8 2" xfId="37324"/>
    <cellStyle name="Normal 2 2 9 12 9" xfId="37325"/>
    <cellStyle name="Normal 2 2 9 13" xfId="8229"/>
    <cellStyle name="Normal 2 2 9 13 10" xfId="37326"/>
    <cellStyle name="Normal 2 2 9 13 11" xfId="37327"/>
    <cellStyle name="Normal 2 2 9 13 2" xfId="8230"/>
    <cellStyle name="Normal 2 2 9 13 2 10" xfId="37328"/>
    <cellStyle name="Normal 2 2 9 13 2 2" xfId="8231"/>
    <cellStyle name="Normal 2 2 9 13 2 2 2" xfId="8232"/>
    <cellStyle name="Normal 2 2 9 13 2 2 2 2" xfId="8233"/>
    <cellStyle name="Normal 2 2 9 13 2 2 2 2 2" xfId="37329"/>
    <cellStyle name="Normal 2 2 9 13 2 2 2 3" xfId="8234"/>
    <cellStyle name="Normal 2 2 9 13 2 2 2 3 2" xfId="37330"/>
    <cellStyle name="Normal 2 2 9 13 2 2 2 4" xfId="37331"/>
    <cellStyle name="Normal 2 2 9 13 2 2 3" xfId="8235"/>
    <cellStyle name="Normal 2 2 9 13 2 2 3 2" xfId="37332"/>
    <cellStyle name="Normal 2 2 9 13 2 2 4" xfId="8236"/>
    <cellStyle name="Normal 2 2 9 13 2 2 4 2" xfId="37333"/>
    <cellStyle name="Normal 2 2 9 13 2 2 5" xfId="8237"/>
    <cellStyle name="Normal 2 2 9 13 2 2 5 2" xfId="37334"/>
    <cellStyle name="Normal 2 2 9 13 2 2 6" xfId="37335"/>
    <cellStyle name="Normal 2 2 9 13 2 2 6 2" xfId="37336"/>
    <cellStyle name="Normal 2 2 9 13 2 2 7" xfId="37337"/>
    <cellStyle name="Normal 2 2 9 13 2 3" xfId="8238"/>
    <cellStyle name="Normal 2 2 9 13 2 3 2" xfId="8239"/>
    <cellStyle name="Normal 2 2 9 13 2 3 2 2" xfId="37338"/>
    <cellStyle name="Normal 2 2 9 13 2 3 3" xfId="8240"/>
    <cellStyle name="Normal 2 2 9 13 2 3 3 2" xfId="37339"/>
    <cellStyle name="Normal 2 2 9 13 2 3 4" xfId="37340"/>
    <cellStyle name="Normal 2 2 9 13 2 4" xfId="8241"/>
    <cellStyle name="Normal 2 2 9 13 2 4 2" xfId="8242"/>
    <cellStyle name="Normal 2 2 9 13 2 4 2 2" xfId="37341"/>
    <cellStyle name="Normal 2 2 9 13 2 4 3" xfId="37342"/>
    <cellStyle name="Normal 2 2 9 13 2 5" xfId="8243"/>
    <cellStyle name="Normal 2 2 9 13 2 5 2" xfId="37343"/>
    <cellStyle name="Normal 2 2 9 13 2 6" xfId="8244"/>
    <cellStyle name="Normal 2 2 9 13 2 6 2" xfId="37344"/>
    <cellStyle name="Normal 2 2 9 13 2 7" xfId="37345"/>
    <cellStyle name="Normal 2 2 9 13 2 7 2" xfId="37346"/>
    <cellStyle name="Normal 2 2 9 13 2 8" xfId="37347"/>
    <cellStyle name="Normal 2 2 9 13 2 9" xfId="37348"/>
    <cellStyle name="Normal 2 2 9 13 3" xfId="8245"/>
    <cellStyle name="Normal 2 2 9 13 3 2" xfId="8246"/>
    <cellStyle name="Normal 2 2 9 13 3 2 2" xfId="8247"/>
    <cellStyle name="Normal 2 2 9 13 3 2 2 2" xfId="37349"/>
    <cellStyle name="Normal 2 2 9 13 3 2 3" xfId="8248"/>
    <cellStyle name="Normal 2 2 9 13 3 2 3 2" xfId="37350"/>
    <cellStyle name="Normal 2 2 9 13 3 2 4" xfId="37351"/>
    <cellStyle name="Normal 2 2 9 13 3 3" xfId="8249"/>
    <cellStyle name="Normal 2 2 9 13 3 3 2" xfId="37352"/>
    <cellStyle name="Normal 2 2 9 13 3 4" xfId="8250"/>
    <cellStyle name="Normal 2 2 9 13 3 4 2" xfId="37353"/>
    <cellStyle name="Normal 2 2 9 13 3 5" xfId="8251"/>
    <cellStyle name="Normal 2 2 9 13 3 5 2" xfId="37354"/>
    <cellStyle name="Normal 2 2 9 13 3 6" xfId="37355"/>
    <cellStyle name="Normal 2 2 9 13 3 6 2" xfId="37356"/>
    <cellStyle name="Normal 2 2 9 13 3 7" xfId="37357"/>
    <cellStyle name="Normal 2 2 9 13 4" xfId="8252"/>
    <cellStyle name="Normal 2 2 9 13 4 2" xfId="8253"/>
    <cellStyle name="Normal 2 2 9 13 4 2 2" xfId="37358"/>
    <cellStyle name="Normal 2 2 9 13 4 3" xfId="8254"/>
    <cellStyle name="Normal 2 2 9 13 4 3 2" xfId="37359"/>
    <cellStyle name="Normal 2 2 9 13 4 4" xfId="37360"/>
    <cellStyle name="Normal 2 2 9 13 5" xfId="8255"/>
    <cellStyle name="Normal 2 2 9 13 5 2" xfId="8256"/>
    <cellStyle name="Normal 2 2 9 13 5 2 2" xfId="37361"/>
    <cellStyle name="Normal 2 2 9 13 5 3" xfId="37362"/>
    <cellStyle name="Normal 2 2 9 13 6" xfId="8257"/>
    <cellStyle name="Normal 2 2 9 13 6 2" xfId="37363"/>
    <cellStyle name="Normal 2 2 9 13 7" xfId="8258"/>
    <cellStyle name="Normal 2 2 9 13 7 2" xfId="37364"/>
    <cellStyle name="Normal 2 2 9 13 8" xfId="37365"/>
    <cellStyle name="Normal 2 2 9 13 8 2" xfId="37366"/>
    <cellStyle name="Normal 2 2 9 13 9" xfId="37367"/>
    <cellStyle name="Normal 2 2 9 14" xfId="8259"/>
    <cellStyle name="Normal 2 2 9 14 10" xfId="37368"/>
    <cellStyle name="Normal 2 2 9 14 11" xfId="37369"/>
    <cellStyle name="Normal 2 2 9 14 2" xfId="8260"/>
    <cellStyle name="Normal 2 2 9 14 2 10" xfId="37370"/>
    <cellStyle name="Normal 2 2 9 14 2 2" xfId="8261"/>
    <cellStyle name="Normal 2 2 9 14 2 2 2" xfId="8262"/>
    <cellStyle name="Normal 2 2 9 14 2 2 2 2" xfId="8263"/>
    <cellStyle name="Normal 2 2 9 14 2 2 2 2 2" xfId="37371"/>
    <cellStyle name="Normal 2 2 9 14 2 2 2 3" xfId="8264"/>
    <cellStyle name="Normal 2 2 9 14 2 2 2 3 2" xfId="37372"/>
    <cellStyle name="Normal 2 2 9 14 2 2 2 4" xfId="37373"/>
    <cellStyle name="Normal 2 2 9 14 2 2 3" xfId="8265"/>
    <cellStyle name="Normal 2 2 9 14 2 2 3 2" xfId="37374"/>
    <cellStyle name="Normal 2 2 9 14 2 2 4" xfId="8266"/>
    <cellStyle name="Normal 2 2 9 14 2 2 4 2" xfId="37375"/>
    <cellStyle name="Normal 2 2 9 14 2 2 5" xfId="8267"/>
    <cellStyle name="Normal 2 2 9 14 2 2 5 2" xfId="37376"/>
    <cellStyle name="Normal 2 2 9 14 2 2 6" xfId="37377"/>
    <cellStyle name="Normal 2 2 9 14 2 2 6 2" xfId="37378"/>
    <cellStyle name="Normal 2 2 9 14 2 2 7" xfId="37379"/>
    <cellStyle name="Normal 2 2 9 14 2 3" xfId="8268"/>
    <cellStyle name="Normal 2 2 9 14 2 3 2" xfId="8269"/>
    <cellStyle name="Normal 2 2 9 14 2 3 2 2" xfId="37380"/>
    <cellStyle name="Normal 2 2 9 14 2 3 3" xfId="8270"/>
    <cellStyle name="Normal 2 2 9 14 2 3 3 2" xfId="37381"/>
    <cellStyle name="Normal 2 2 9 14 2 3 4" xfId="37382"/>
    <cellStyle name="Normal 2 2 9 14 2 4" xfId="8271"/>
    <cellStyle name="Normal 2 2 9 14 2 4 2" xfId="8272"/>
    <cellStyle name="Normal 2 2 9 14 2 4 2 2" xfId="37383"/>
    <cellStyle name="Normal 2 2 9 14 2 4 3" xfId="37384"/>
    <cellStyle name="Normal 2 2 9 14 2 5" xfId="8273"/>
    <cellStyle name="Normal 2 2 9 14 2 5 2" xfId="37385"/>
    <cellStyle name="Normal 2 2 9 14 2 6" xfId="8274"/>
    <cellStyle name="Normal 2 2 9 14 2 6 2" xfId="37386"/>
    <cellStyle name="Normal 2 2 9 14 2 7" xfId="37387"/>
    <cellStyle name="Normal 2 2 9 14 2 7 2" xfId="37388"/>
    <cellStyle name="Normal 2 2 9 14 2 8" xfId="37389"/>
    <cellStyle name="Normal 2 2 9 14 2 9" xfId="37390"/>
    <cellStyle name="Normal 2 2 9 14 3" xfId="8275"/>
    <cellStyle name="Normal 2 2 9 14 3 2" xfId="8276"/>
    <cellStyle name="Normal 2 2 9 14 3 2 2" xfId="8277"/>
    <cellStyle name="Normal 2 2 9 14 3 2 2 2" xfId="37391"/>
    <cellStyle name="Normal 2 2 9 14 3 2 3" xfId="8278"/>
    <cellStyle name="Normal 2 2 9 14 3 2 3 2" xfId="37392"/>
    <cellStyle name="Normal 2 2 9 14 3 2 4" xfId="37393"/>
    <cellStyle name="Normal 2 2 9 14 3 3" xfId="8279"/>
    <cellStyle name="Normal 2 2 9 14 3 3 2" xfId="37394"/>
    <cellStyle name="Normal 2 2 9 14 3 4" xfId="8280"/>
    <cellStyle name="Normal 2 2 9 14 3 4 2" xfId="37395"/>
    <cellStyle name="Normal 2 2 9 14 3 5" xfId="8281"/>
    <cellStyle name="Normal 2 2 9 14 3 5 2" xfId="37396"/>
    <cellStyle name="Normal 2 2 9 14 3 6" xfId="37397"/>
    <cellStyle name="Normal 2 2 9 14 3 6 2" xfId="37398"/>
    <cellStyle name="Normal 2 2 9 14 3 7" xfId="37399"/>
    <cellStyle name="Normal 2 2 9 14 4" xfId="8282"/>
    <cellStyle name="Normal 2 2 9 14 4 2" xfId="8283"/>
    <cellStyle name="Normal 2 2 9 14 4 2 2" xfId="37400"/>
    <cellStyle name="Normal 2 2 9 14 4 3" xfId="8284"/>
    <cellStyle name="Normal 2 2 9 14 4 3 2" xfId="37401"/>
    <cellStyle name="Normal 2 2 9 14 4 4" xfId="37402"/>
    <cellStyle name="Normal 2 2 9 14 5" xfId="8285"/>
    <cellStyle name="Normal 2 2 9 14 5 2" xfId="8286"/>
    <cellStyle name="Normal 2 2 9 14 5 2 2" xfId="37403"/>
    <cellStyle name="Normal 2 2 9 14 5 3" xfId="37404"/>
    <cellStyle name="Normal 2 2 9 14 6" xfId="8287"/>
    <cellStyle name="Normal 2 2 9 14 6 2" xfId="37405"/>
    <cellStyle name="Normal 2 2 9 14 7" xfId="8288"/>
    <cellStyle name="Normal 2 2 9 14 7 2" xfId="37406"/>
    <cellStyle name="Normal 2 2 9 14 8" xfId="37407"/>
    <cellStyle name="Normal 2 2 9 14 8 2" xfId="37408"/>
    <cellStyle name="Normal 2 2 9 14 9" xfId="37409"/>
    <cellStyle name="Normal 2 2 9 15" xfId="8289"/>
    <cellStyle name="Normal 2 2 9 15 10" xfId="37410"/>
    <cellStyle name="Normal 2 2 9 15 11" xfId="37411"/>
    <cellStyle name="Normal 2 2 9 15 2" xfId="8290"/>
    <cellStyle name="Normal 2 2 9 15 2 10" xfId="37412"/>
    <cellStyle name="Normal 2 2 9 15 2 2" xfId="8291"/>
    <cellStyle name="Normal 2 2 9 15 2 2 2" xfId="8292"/>
    <cellStyle name="Normal 2 2 9 15 2 2 2 2" xfId="8293"/>
    <cellStyle name="Normal 2 2 9 15 2 2 2 2 2" xfId="37413"/>
    <cellStyle name="Normal 2 2 9 15 2 2 2 3" xfId="8294"/>
    <cellStyle name="Normal 2 2 9 15 2 2 2 3 2" xfId="37414"/>
    <cellStyle name="Normal 2 2 9 15 2 2 2 4" xfId="37415"/>
    <cellStyle name="Normal 2 2 9 15 2 2 3" xfId="8295"/>
    <cellStyle name="Normal 2 2 9 15 2 2 3 2" xfId="37416"/>
    <cellStyle name="Normal 2 2 9 15 2 2 4" xfId="8296"/>
    <cellStyle name="Normal 2 2 9 15 2 2 4 2" xfId="37417"/>
    <cellStyle name="Normal 2 2 9 15 2 2 5" xfId="8297"/>
    <cellStyle name="Normal 2 2 9 15 2 2 5 2" xfId="37418"/>
    <cellStyle name="Normal 2 2 9 15 2 2 6" xfId="37419"/>
    <cellStyle name="Normal 2 2 9 15 2 2 6 2" xfId="37420"/>
    <cellStyle name="Normal 2 2 9 15 2 2 7" xfId="37421"/>
    <cellStyle name="Normal 2 2 9 15 2 3" xfId="8298"/>
    <cellStyle name="Normal 2 2 9 15 2 3 2" xfId="8299"/>
    <cellStyle name="Normal 2 2 9 15 2 3 2 2" xfId="37422"/>
    <cellStyle name="Normal 2 2 9 15 2 3 3" xfId="8300"/>
    <cellStyle name="Normal 2 2 9 15 2 3 3 2" xfId="37423"/>
    <cellStyle name="Normal 2 2 9 15 2 3 4" xfId="37424"/>
    <cellStyle name="Normal 2 2 9 15 2 4" xfId="8301"/>
    <cellStyle name="Normal 2 2 9 15 2 4 2" xfId="8302"/>
    <cellStyle name="Normal 2 2 9 15 2 4 2 2" xfId="37425"/>
    <cellStyle name="Normal 2 2 9 15 2 4 3" xfId="37426"/>
    <cellStyle name="Normal 2 2 9 15 2 5" xfId="8303"/>
    <cellStyle name="Normal 2 2 9 15 2 5 2" xfId="37427"/>
    <cellStyle name="Normal 2 2 9 15 2 6" xfId="8304"/>
    <cellStyle name="Normal 2 2 9 15 2 6 2" xfId="37428"/>
    <cellStyle name="Normal 2 2 9 15 2 7" xfId="37429"/>
    <cellStyle name="Normal 2 2 9 15 2 7 2" xfId="37430"/>
    <cellStyle name="Normal 2 2 9 15 2 8" xfId="37431"/>
    <cellStyle name="Normal 2 2 9 15 2 9" xfId="37432"/>
    <cellStyle name="Normal 2 2 9 15 3" xfId="8305"/>
    <cellStyle name="Normal 2 2 9 15 3 2" xfId="8306"/>
    <cellStyle name="Normal 2 2 9 15 3 2 2" xfId="8307"/>
    <cellStyle name="Normal 2 2 9 15 3 2 2 2" xfId="37433"/>
    <cellStyle name="Normal 2 2 9 15 3 2 3" xfId="8308"/>
    <cellStyle name="Normal 2 2 9 15 3 2 3 2" xfId="37434"/>
    <cellStyle name="Normal 2 2 9 15 3 2 4" xfId="37435"/>
    <cellStyle name="Normal 2 2 9 15 3 3" xfId="8309"/>
    <cellStyle name="Normal 2 2 9 15 3 3 2" xfId="37436"/>
    <cellStyle name="Normal 2 2 9 15 3 4" xfId="8310"/>
    <cellStyle name="Normal 2 2 9 15 3 4 2" xfId="37437"/>
    <cellStyle name="Normal 2 2 9 15 3 5" xfId="8311"/>
    <cellStyle name="Normal 2 2 9 15 3 5 2" xfId="37438"/>
    <cellStyle name="Normal 2 2 9 15 3 6" xfId="37439"/>
    <cellStyle name="Normal 2 2 9 15 3 6 2" xfId="37440"/>
    <cellStyle name="Normal 2 2 9 15 3 7" xfId="37441"/>
    <cellStyle name="Normal 2 2 9 15 4" xfId="8312"/>
    <cellStyle name="Normal 2 2 9 15 4 2" xfId="8313"/>
    <cellStyle name="Normal 2 2 9 15 4 2 2" xfId="37442"/>
    <cellStyle name="Normal 2 2 9 15 4 3" xfId="8314"/>
    <cellStyle name="Normal 2 2 9 15 4 3 2" xfId="37443"/>
    <cellStyle name="Normal 2 2 9 15 4 4" xfId="37444"/>
    <cellStyle name="Normal 2 2 9 15 5" xfId="8315"/>
    <cellStyle name="Normal 2 2 9 15 5 2" xfId="8316"/>
    <cellStyle name="Normal 2 2 9 15 5 2 2" xfId="37445"/>
    <cellStyle name="Normal 2 2 9 15 5 3" xfId="37446"/>
    <cellStyle name="Normal 2 2 9 15 6" xfId="8317"/>
    <cellStyle name="Normal 2 2 9 15 6 2" xfId="37447"/>
    <cellStyle name="Normal 2 2 9 15 7" xfId="8318"/>
    <cellStyle name="Normal 2 2 9 15 7 2" xfId="37448"/>
    <cellStyle name="Normal 2 2 9 15 8" xfId="37449"/>
    <cellStyle name="Normal 2 2 9 15 8 2" xfId="37450"/>
    <cellStyle name="Normal 2 2 9 15 9" xfId="37451"/>
    <cellStyle name="Normal 2 2 9 16" xfId="8319"/>
    <cellStyle name="Normal 2 2 9 16 10" xfId="37452"/>
    <cellStyle name="Normal 2 2 9 16 11" xfId="37453"/>
    <cellStyle name="Normal 2 2 9 16 2" xfId="8320"/>
    <cellStyle name="Normal 2 2 9 16 2 10" xfId="37454"/>
    <cellStyle name="Normal 2 2 9 16 2 2" xfId="8321"/>
    <cellStyle name="Normal 2 2 9 16 2 2 2" xfId="8322"/>
    <cellStyle name="Normal 2 2 9 16 2 2 2 2" xfId="8323"/>
    <cellStyle name="Normal 2 2 9 16 2 2 2 2 2" xfId="37455"/>
    <cellStyle name="Normal 2 2 9 16 2 2 2 3" xfId="8324"/>
    <cellStyle name="Normal 2 2 9 16 2 2 2 3 2" xfId="37456"/>
    <cellStyle name="Normal 2 2 9 16 2 2 2 4" xfId="37457"/>
    <cellStyle name="Normal 2 2 9 16 2 2 3" xfId="8325"/>
    <cellStyle name="Normal 2 2 9 16 2 2 3 2" xfId="37458"/>
    <cellStyle name="Normal 2 2 9 16 2 2 4" xfId="8326"/>
    <cellStyle name="Normal 2 2 9 16 2 2 4 2" xfId="37459"/>
    <cellStyle name="Normal 2 2 9 16 2 2 5" xfId="8327"/>
    <cellStyle name="Normal 2 2 9 16 2 2 5 2" xfId="37460"/>
    <cellStyle name="Normal 2 2 9 16 2 2 6" xfId="37461"/>
    <cellStyle name="Normal 2 2 9 16 2 2 6 2" xfId="37462"/>
    <cellStyle name="Normal 2 2 9 16 2 2 7" xfId="37463"/>
    <cellStyle name="Normal 2 2 9 16 2 3" xfId="8328"/>
    <cellStyle name="Normal 2 2 9 16 2 3 2" xfId="8329"/>
    <cellStyle name="Normal 2 2 9 16 2 3 2 2" xfId="37464"/>
    <cellStyle name="Normal 2 2 9 16 2 3 3" xfId="8330"/>
    <cellStyle name="Normal 2 2 9 16 2 3 3 2" xfId="37465"/>
    <cellStyle name="Normal 2 2 9 16 2 3 4" xfId="37466"/>
    <cellStyle name="Normal 2 2 9 16 2 4" xfId="8331"/>
    <cellStyle name="Normal 2 2 9 16 2 4 2" xfId="8332"/>
    <cellStyle name="Normal 2 2 9 16 2 4 2 2" xfId="37467"/>
    <cellStyle name="Normal 2 2 9 16 2 4 3" xfId="37468"/>
    <cellStyle name="Normal 2 2 9 16 2 5" xfId="8333"/>
    <cellStyle name="Normal 2 2 9 16 2 5 2" xfId="37469"/>
    <cellStyle name="Normal 2 2 9 16 2 6" xfId="8334"/>
    <cellStyle name="Normal 2 2 9 16 2 6 2" xfId="37470"/>
    <cellStyle name="Normal 2 2 9 16 2 7" xfId="37471"/>
    <cellStyle name="Normal 2 2 9 16 2 7 2" xfId="37472"/>
    <cellStyle name="Normal 2 2 9 16 2 8" xfId="37473"/>
    <cellStyle name="Normal 2 2 9 16 2 9" xfId="37474"/>
    <cellStyle name="Normal 2 2 9 16 3" xfId="8335"/>
    <cellStyle name="Normal 2 2 9 16 3 2" xfId="8336"/>
    <cellStyle name="Normal 2 2 9 16 3 2 2" xfId="8337"/>
    <cellStyle name="Normal 2 2 9 16 3 2 2 2" xfId="37475"/>
    <cellStyle name="Normal 2 2 9 16 3 2 3" xfId="8338"/>
    <cellStyle name="Normal 2 2 9 16 3 2 3 2" xfId="37476"/>
    <cellStyle name="Normal 2 2 9 16 3 2 4" xfId="37477"/>
    <cellStyle name="Normal 2 2 9 16 3 3" xfId="8339"/>
    <cellStyle name="Normal 2 2 9 16 3 3 2" xfId="37478"/>
    <cellStyle name="Normal 2 2 9 16 3 4" xfId="8340"/>
    <cellStyle name="Normal 2 2 9 16 3 4 2" xfId="37479"/>
    <cellStyle name="Normal 2 2 9 16 3 5" xfId="8341"/>
    <cellStyle name="Normal 2 2 9 16 3 5 2" xfId="37480"/>
    <cellStyle name="Normal 2 2 9 16 3 6" xfId="37481"/>
    <cellStyle name="Normal 2 2 9 16 3 6 2" xfId="37482"/>
    <cellStyle name="Normal 2 2 9 16 3 7" xfId="37483"/>
    <cellStyle name="Normal 2 2 9 16 4" xfId="8342"/>
    <cellStyle name="Normal 2 2 9 16 4 2" xfId="8343"/>
    <cellStyle name="Normal 2 2 9 16 4 2 2" xfId="37484"/>
    <cellStyle name="Normal 2 2 9 16 4 3" xfId="8344"/>
    <cellStyle name="Normal 2 2 9 16 4 3 2" xfId="37485"/>
    <cellStyle name="Normal 2 2 9 16 4 4" xfId="37486"/>
    <cellStyle name="Normal 2 2 9 16 5" xfId="8345"/>
    <cellStyle name="Normal 2 2 9 16 5 2" xfId="8346"/>
    <cellStyle name="Normal 2 2 9 16 5 2 2" xfId="37487"/>
    <cellStyle name="Normal 2 2 9 16 5 3" xfId="37488"/>
    <cellStyle name="Normal 2 2 9 16 6" xfId="8347"/>
    <cellStyle name="Normal 2 2 9 16 6 2" xfId="37489"/>
    <cellStyle name="Normal 2 2 9 16 7" xfId="8348"/>
    <cellStyle name="Normal 2 2 9 16 7 2" xfId="37490"/>
    <cellStyle name="Normal 2 2 9 16 8" xfId="37491"/>
    <cellStyle name="Normal 2 2 9 16 8 2" xfId="37492"/>
    <cellStyle name="Normal 2 2 9 16 9" xfId="37493"/>
    <cellStyle name="Normal 2 2 9 17" xfId="8349"/>
    <cellStyle name="Normal 2 2 9 17 10" xfId="37494"/>
    <cellStyle name="Normal 2 2 9 17 11" xfId="37495"/>
    <cellStyle name="Normal 2 2 9 17 2" xfId="8350"/>
    <cellStyle name="Normal 2 2 9 17 2 10" xfId="37496"/>
    <cellStyle name="Normal 2 2 9 17 2 2" xfId="8351"/>
    <cellStyle name="Normal 2 2 9 17 2 2 2" xfId="8352"/>
    <cellStyle name="Normal 2 2 9 17 2 2 2 2" xfId="8353"/>
    <cellStyle name="Normal 2 2 9 17 2 2 2 2 2" xfId="37497"/>
    <cellStyle name="Normal 2 2 9 17 2 2 2 3" xfId="8354"/>
    <cellStyle name="Normal 2 2 9 17 2 2 2 3 2" xfId="37498"/>
    <cellStyle name="Normal 2 2 9 17 2 2 2 4" xfId="37499"/>
    <cellStyle name="Normal 2 2 9 17 2 2 3" xfId="8355"/>
    <cellStyle name="Normal 2 2 9 17 2 2 3 2" xfId="37500"/>
    <cellStyle name="Normal 2 2 9 17 2 2 4" xfId="8356"/>
    <cellStyle name="Normal 2 2 9 17 2 2 4 2" xfId="37501"/>
    <cellStyle name="Normal 2 2 9 17 2 2 5" xfId="8357"/>
    <cellStyle name="Normal 2 2 9 17 2 2 5 2" xfId="37502"/>
    <cellStyle name="Normal 2 2 9 17 2 2 6" xfId="37503"/>
    <cellStyle name="Normal 2 2 9 17 2 2 6 2" xfId="37504"/>
    <cellStyle name="Normal 2 2 9 17 2 2 7" xfId="37505"/>
    <cellStyle name="Normal 2 2 9 17 2 3" xfId="8358"/>
    <cellStyle name="Normal 2 2 9 17 2 3 2" xfId="8359"/>
    <cellStyle name="Normal 2 2 9 17 2 3 2 2" xfId="37506"/>
    <cellStyle name="Normal 2 2 9 17 2 3 3" xfId="8360"/>
    <cellStyle name="Normal 2 2 9 17 2 3 3 2" xfId="37507"/>
    <cellStyle name="Normal 2 2 9 17 2 3 4" xfId="37508"/>
    <cellStyle name="Normal 2 2 9 17 2 4" xfId="8361"/>
    <cellStyle name="Normal 2 2 9 17 2 4 2" xfId="8362"/>
    <cellStyle name="Normal 2 2 9 17 2 4 2 2" xfId="37509"/>
    <cellStyle name="Normal 2 2 9 17 2 4 3" xfId="37510"/>
    <cellStyle name="Normal 2 2 9 17 2 5" xfId="8363"/>
    <cellStyle name="Normal 2 2 9 17 2 5 2" xfId="37511"/>
    <cellStyle name="Normal 2 2 9 17 2 6" xfId="8364"/>
    <cellStyle name="Normal 2 2 9 17 2 6 2" xfId="37512"/>
    <cellStyle name="Normal 2 2 9 17 2 7" xfId="37513"/>
    <cellStyle name="Normal 2 2 9 17 2 7 2" xfId="37514"/>
    <cellStyle name="Normal 2 2 9 17 2 8" xfId="37515"/>
    <cellStyle name="Normal 2 2 9 17 2 9" xfId="37516"/>
    <cellStyle name="Normal 2 2 9 17 3" xfId="8365"/>
    <cellStyle name="Normal 2 2 9 17 3 2" xfId="8366"/>
    <cellStyle name="Normal 2 2 9 17 3 2 2" xfId="8367"/>
    <cellStyle name="Normal 2 2 9 17 3 2 2 2" xfId="37517"/>
    <cellStyle name="Normal 2 2 9 17 3 2 3" xfId="8368"/>
    <cellStyle name="Normal 2 2 9 17 3 2 3 2" xfId="37518"/>
    <cellStyle name="Normal 2 2 9 17 3 2 4" xfId="37519"/>
    <cellStyle name="Normal 2 2 9 17 3 3" xfId="8369"/>
    <cellStyle name="Normal 2 2 9 17 3 3 2" xfId="37520"/>
    <cellStyle name="Normal 2 2 9 17 3 4" xfId="8370"/>
    <cellStyle name="Normal 2 2 9 17 3 4 2" xfId="37521"/>
    <cellStyle name="Normal 2 2 9 17 3 5" xfId="8371"/>
    <cellStyle name="Normal 2 2 9 17 3 5 2" xfId="37522"/>
    <cellStyle name="Normal 2 2 9 17 3 6" xfId="37523"/>
    <cellStyle name="Normal 2 2 9 17 3 6 2" xfId="37524"/>
    <cellStyle name="Normal 2 2 9 17 3 7" xfId="37525"/>
    <cellStyle name="Normal 2 2 9 17 4" xfId="8372"/>
    <cellStyle name="Normal 2 2 9 17 4 2" xfId="8373"/>
    <cellStyle name="Normal 2 2 9 17 4 2 2" xfId="37526"/>
    <cellStyle name="Normal 2 2 9 17 4 3" xfId="8374"/>
    <cellStyle name="Normal 2 2 9 17 4 3 2" xfId="37527"/>
    <cellStyle name="Normal 2 2 9 17 4 4" xfId="37528"/>
    <cellStyle name="Normal 2 2 9 17 5" xfId="8375"/>
    <cellStyle name="Normal 2 2 9 17 5 2" xfId="8376"/>
    <cellStyle name="Normal 2 2 9 17 5 2 2" xfId="37529"/>
    <cellStyle name="Normal 2 2 9 17 5 3" xfId="37530"/>
    <cellStyle name="Normal 2 2 9 17 6" xfId="8377"/>
    <cellStyle name="Normal 2 2 9 17 6 2" xfId="37531"/>
    <cellStyle name="Normal 2 2 9 17 7" xfId="8378"/>
    <cellStyle name="Normal 2 2 9 17 7 2" xfId="37532"/>
    <cellStyle name="Normal 2 2 9 17 8" xfId="37533"/>
    <cellStyle name="Normal 2 2 9 17 8 2" xfId="37534"/>
    <cellStyle name="Normal 2 2 9 17 9" xfId="37535"/>
    <cellStyle name="Normal 2 2 9 18" xfId="8379"/>
    <cellStyle name="Normal 2 2 9 18 10" xfId="37536"/>
    <cellStyle name="Normal 2 2 9 18 11" xfId="37537"/>
    <cellStyle name="Normal 2 2 9 18 2" xfId="8380"/>
    <cellStyle name="Normal 2 2 9 18 2 10" xfId="37538"/>
    <cellStyle name="Normal 2 2 9 18 2 2" xfId="8381"/>
    <cellStyle name="Normal 2 2 9 18 2 2 2" xfId="8382"/>
    <cellStyle name="Normal 2 2 9 18 2 2 2 2" xfId="8383"/>
    <cellStyle name="Normal 2 2 9 18 2 2 2 2 2" xfId="37539"/>
    <cellStyle name="Normal 2 2 9 18 2 2 2 3" xfId="8384"/>
    <cellStyle name="Normal 2 2 9 18 2 2 2 3 2" xfId="37540"/>
    <cellStyle name="Normal 2 2 9 18 2 2 2 4" xfId="37541"/>
    <cellStyle name="Normal 2 2 9 18 2 2 3" xfId="8385"/>
    <cellStyle name="Normal 2 2 9 18 2 2 3 2" xfId="37542"/>
    <cellStyle name="Normal 2 2 9 18 2 2 4" xfId="8386"/>
    <cellStyle name="Normal 2 2 9 18 2 2 4 2" xfId="37543"/>
    <cellStyle name="Normal 2 2 9 18 2 2 5" xfId="8387"/>
    <cellStyle name="Normal 2 2 9 18 2 2 5 2" xfId="37544"/>
    <cellStyle name="Normal 2 2 9 18 2 2 6" xfId="37545"/>
    <cellStyle name="Normal 2 2 9 18 2 2 6 2" xfId="37546"/>
    <cellStyle name="Normal 2 2 9 18 2 2 7" xfId="37547"/>
    <cellStyle name="Normal 2 2 9 18 2 3" xfId="8388"/>
    <cellStyle name="Normal 2 2 9 18 2 3 2" xfId="8389"/>
    <cellStyle name="Normal 2 2 9 18 2 3 2 2" xfId="37548"/>
    <cellStyle name="Normal 2 2 9 18 2 3 3" xfId="8390"/>
    <cellStyle name="Normal 2 2 9 18 2 3 3 2" xfId="37549"/>
    <cellStyle name="Normal 2 2 9 18 2 3 4" xfId="37550"/>
    <cellStyle name="Normal 2 2 9 18 2 4" xfId="8391"/>
    <cellStyle name="Normal 2 2 9 18 2 4 2" xfId="8392"/>
    <cellStyle name="Normal 2 2 9 18 2 4 2 2" xfId="37551"/>
    <cellStyle name="Normal 2 2 9 18 2 4 3" xfId="37552"/>
    <cellStyle name="Normal 2 2 9 18 2 5" xfId="8393"/>
    <cellStyle name="Normal 2 2 9 18 2 5 2" xfId="37553"/>
    <cellStyle name="Normal 2 2 9 18 2 6" xfId="8394"/>
    <cellStyle name="Normal 2 2 9 18 2 6 2" xfId="37554"/>
    <cellStyle name="Normal 2 2 9 18 2 7" xfId="37555"/>
    <cellStyle name="Normal 2 2 9 18 2 7 2" xfId="37556"/>
    <cellStyle name="Normal 2 2 9 18 2 8" xfId="37557"/>
    <cellStyle name="Normal 2 2 9 18 2 9" xfId="37558"/>
    <cellStyle name="Normal 2 2 9 18 3" xfId="8395"/>
    <cellStyle name="Normal 2 2 9 18 3 2" xfId="8396"/>
    <cellStyle name="Normal 2 2 9 18 3 2 2" xfId="8397"/>
    <cellStyle name="Normal 2 2 9 18 3 2 2 2" xfId="37559"/>
    <cellStyle name="Normal 2 2 9 18 3 2 3" xfId="8398"/>
    <cellStyle name="Normal 2 2 9 18 3 2 3 2" xfId="37560"/>
    <cellStyle name="Normal 2 2 9 18 3 2 4" xfId="37561"/>
    <cellStyle name="Normal 2 2 9 18 3 3" xfId="8399"/>
    <cellStyle name="Normal 2 2 9 18 3 3 2" xfId="37562"/>
    <cellStyle name="Normal 2 2 9 18 3 4" xfId="8400"/>
    <cellStyle name="Normal 2 2 9 18 3 4 2" xfId="37563"/>
    <cellStyle name="Normal 2 2 9 18 3 5" xfId="8401"/>
    <cellStyle name="Normal 2 2 9 18 3 5 2" xfId="37564"/>
    <cellStyle name="Normal 2 2 9 18 3 6" xfId="37565"/>
    <cellStyle name="Normal 2 2 9 18 3 6 2" xfId="37566"/>
    <cellStyle name="Normal 2 2 9 18 3 7" xfId="37567"/>
    <cellStyle name="Normal 2 2 9 18 4" xfId="8402"/>
    <cellStyle name="Normal 2 2 9 18 4 2" xfId="8403"/>
    <cellStyle name="Normal 2 2 9 18 4 2 2" xfId="37568"/>
    <cellStyle name="Normal 2 2 9 18 4 3" xfId="8404"/>
    <cellStyle name="Normal 2 2 9 18 4 3 2" xfId="37569"/>
    <cellStyle name="Normal 2 2 9 18 4 4" xfId="37570"/>
    <cellStyle name="Normal 2 2 9 18 5" xfId="8405"/>
    <cellStyle name="Normal 2 2 9 18 5 2" xfId="8406"/>
    <cellStyle name="Normal 2 2 9 18 5 2 2" xfId="37571"/>
    <cellStyle name="Normal 2 2 9 18 5 3" xfId="37572"/>
    <cellStyle name="Normal 2 2 9 18 6" xfId="8407"/>
    <cellStyle name="Normal 2 2 9 18 6 2" xfId="37573"/>
    <cellStyle name="Normal 2 2 9 18 7" xfId="8408"/>
    <cellStyle name="Normal 2 2 9 18 7 2" xfId="37574"/>
    <cellStyle name="Normal 2 2 9 18 8" xfId="37575"/>
    <cellStyle name="Normal 2 2 9 18 8 2" xfId="37576"/>
    <cellStyle name="Normal 2 2 9 18 9" xfId="37577"/>
    <cellStyle name="Normal 2 2 9 19" xfId="8409"/>
    <cellStyle name="Normal 2 2 9 19 10" xfId="37578"/>
    <cellStyle name="Normal 2 2 9 19 11" xfId="37579"/>
    <cellStyle name="Normal 2 2 9 19 2" xfId="8410"/>
    <cellStyle name="Normal 2 2 9 19 2 10" xfId="37580"/>
    <cellStyle name="Normal 2 2 9 19 2 2" xfId="8411"/>
    <cellStyle name="Normal 2 2 9 19 2 2 2" xfId="8412"/>
    <cellStyle name="Normal 2 2 9 19 2 2 2 2" xfId="8413"/>
    <cellStyle name="Normal 2 2 9 19 2 2 2 2 2" xfId="37581"/>
    <cellStyle name="Normal 2 2 9 19 2 2 2 3" xfId="8414"/>
    <cellStyle name="Normal 2 2 9 19 2 2 2 3 2" xfId="37582"/>
    <cellStyle name="Normal 2 2 9 19 2 2 2 4" xfId="37583"/>
    <cellStyle name="Normal 2 2 9 19 2 2 3" xfId="8415"/>
    <cellStyle name="Normal 2 2 9 19 2 2 3 2" xfId="37584"/>
    <cellStyle name="Normal 2 2 9 19 2 2 4" xfId="8416"/>
    <cellStyle name="Normal 2 2 9 19 2 2 4 2" xfId="37585"/>
    <cellStyle name="Normal 2 2 9 19 2 2 5" xfId="8417"/>
    <cellStyle name="Normal 2 2 9 19 2 2 5 2" xfId="37586"/>
    <cellStyle name="Normal 2 2 9 19 2 2 6" xfId="37587"/>
    <cellStyle name="Normal 2 2 9 19 2 2 6 2" xfId="37588"/>
    <cellStyle name="Normal 2 2 9 19 2 2 7" xfId="37589"/>
    <cellStyle name="Normal 2 2 9 19 2 3" xfId="8418"/>
    <cellStyle name="Normal 2 2 9 19 2 3 2" xfId="8419"/>
    <cellStyle name="Normal 2 2 9 19 2 3 2 2" xfId="37590"/>
    <cellStyle name="Normal 2 2 9 19 2 3 3" xfId="8420"/>
    <cellStyle name="Normal 2 2 9 19 2 3 3 2" xfId="37591"/>
    <cellStyle name="Normal 2 2 9 19 2 3 4" xfId="37592"/>
    <cellStyle name="Normal 2 2 9 19 2 4" xfId="8421"/>
    <cellStyle name="Normal 2 2 9 19 2 4 2" xfId="8422"/>
    <cellStyle name="Normal 2 2 9 19 2 4 2 2" xfId="37593"/>
    <cellStyle name="Normal 2 2 9 19 2 4 3" xfId="37594"/>
    <cellStyle name="Normal 2 2 9 19 2 5" xfId="8423"/>
    <cellStyle name="Normal 2 2 9 19 2 5 2" xfId="37595"/>
    <cellStyle name="Normal 2 2 9 19 2 6" xfId="8424"/>
    <cellStyle name="Normal 2 2 9 19 2 6 2" xfId="37596"/>
    <cellStyle name="Normal 2 2 9 19 2 7" xfId="37597"/>
    <cellStyle name="Normal 2 2 9 19 2 7 2" xfId="37598"/>
    <cellStyle name="Normal 2 2 9 19 2 8" xfId="37599"/>
    <cellStyle name="Normal 2 2 9 19 2 9" xfId="37600"/>
    <cellStyle name="Normal 2 2 9 19 3" xfId="8425"/>
    <cellStyle name="Normal 2 2 9 19 3 2" xfId="8426"/>
    <cellStyle name="Normal 2 2 9 19 3 2 2" xfId="8427"/>
    <cellStyle name="Normal 2 2 9 19 3 2 2 2" xfId="37601"/>
    <cellStyle name="Normal 2 2 9 19 3 2 3" xfId="8428"/>
    <cellStyle name="Normal 2 2 9 19 3 2 3 2" xfId="37602"/>
    <cellStyle name="Normal 2 2 9 19 3 2 4" xfId="37603"/>
    <cellStyle name="Normal 2 2 9 19 3 3" xfId="8429"/>
    <cellStyle name="Normal 2 2 9 19 3 3 2" xfId="37604"/>
    <cellStyle name="Normal 2 2 9 19 3 4" xfId="8430"/>
    <cellStyle name="Normal 2 2 9 19 3 4 2" xfId="37605"/>
    <cellStyle name="Normal 2 2 9 19 3 5" xfId="8431"/>
    <cellStyle name="Normal 2 2 9 19 3 5 2" xfId="37606"/>
    <cellStyle name="Normal 2 2 9 19 3 6" xfId="37607"/>
    <cellStyle name="Normal 2 2 9 19 3 6 2" xfId="37608"/>
    <cellStyle name="Normal 2 2 9 19 3 7" xfId="37609"/>
    <cellStyle name="Normal 2 2 9 19 4" xfId="8432"/>
    <cellStyle name="Normal 2 2 9 19 4 2" xfId="8433"/>
    <cellStyle name="Normal 2 2 9 19 4 2 2" xfId="37610"/>
    <cellStyle name="Normal 2 2 9 19 4 3" xfId="8434"/>
    <cellStyle name="Normal 2 2 9 19 4 3 2" xfId="37611"/>
    <cellStyle name="Normal 2 2 9 19 4 4" xfId="37612"/>
    <cellStyle name="Normal 2 2 9 19 5" xfId="8435"/>
    <cellStyle name="Normal 2 2 9 19 5 2" xfId="8436"/>
    <cellStyle name="Normal 2 2 9 19 5 2 2" xfId="37613"/>
    <cellStyle name="Normal 2 2 9 19 5 3" xfId="37614"/>
    <cellStyle name="Normal 2 2 9 19 6" xfId="8437"/>
    <cellStyle name="Normal 2 2 9 19 6 2" xfId="37615"/>
    <cellStyle name="Normal 2 2 9 19 7" xfId="8438"/>
    <cellStyle name="Normal 2 2 9 19 7 2" xfId="37616"/>
    <cellStyle name="Normal 2 2 9 19 8" xfId="37617"/>
    <cellStyle name="Normal 2 2 9 19 8 2" xfId="37618"/>
    <cellStyle name="Normal 2 2 9 19 9" xfId="37619"/>
    <cellStyle name="Normal 2 2 9 2" xfId="8439"/>
    <cellStyle name="Normal 2 2 9 2 10" xfId="37620"/>
    <cellStyle name="Normal 2 2 9 2 11" xfId="37621"/>
    <cellStyle name="Normal 2 2 9 2 2" xfId="8440"/>
    <cellStyle name="Normal 2 2 9 2 2 10" xfId="37622"/>
    <cellStyle name="Normal 2 2 9 2 2 2" xfId="8441"/>
    <cellStyle name="Normal 2 2 9 2 2 2 2" xfId="8442"/>
    <cellStyle name="Normal 2 2 9 2 2 2 2 2" xfId="8443"/>
    <cellStyle name="Normal 2 2 9 2 2 2 2 2 2" xfId="37623"/>
    <cellStyle name="Normal 2 2 9 2 2 2 2 3" xfId="8444"/>
    <cellStyle name="Normal 2 2 9 2 2 2 2 3 2" xfId="37624"/>
    <cellStyle name="Normal 2 2 9 2 2 2 2 4" xfId="37625"/>
    <cellStyle name="Normal 2 2 9 2 2 2 3" xfId="8445"/>
    <cellStyle name="Normal 2 2 9 2 2 2 3 2" xfId="37626"/>
    <cellStyle name="Normal 2 2 9 2 2 2 4" xfId="8446"/>
    <cellStyle name="Normal 2 2 9 2 2 2 4 2" xfId="37627"/>
    <cellStyle name="Normal 2 2 9 2 2 2 5" xfId="8447"/>
    <cellStyle name="Normal 2 2 9 2 2 2 5 2" xfId="37628"/>
    <cellStyle name="Normal 2 2 9 2 2 2 6" xfId="37629"/>
    <cellStyle name="Normal 2 2 9 2 2 2 6 2" xfId="37630"/>
    <cellStyle name="Normal 2 2 9 2 2 2 7" xfId="37631"/>
    <cellStyle name="Normal 2 2 9 2 2 3" xfId="8448"/>
    <cellStyle name="Normal 2 2 9 2 2 3 2" xfId="8449"/>
    <cellStyle name="Normal 2 2 9 2 2 3 2 2" xfId="37632"/>
    <cellStyle name="Normal 2 2 9 2 2 3 3" xfId="8450"/>
    <cellStyle name="Normal 2 2 9 2 2 3 3 2" xfId="37633"/>
    <cellStyle name="Normal 2 2 9 2 2 3 4" xfId="37634"/>
    <cellStyle name="Normal 2 2 9 2 2 4" xfId="8451"/>
    <cellStyle name="Normal 2 2 9 2 2 4 2" xfId="8452"/>
    <cellStyle name="Normal 2 2 9 2 2 4 2 2" xfId="37635"/>
    <cellStyle name="Normal 2 2 9 2 2 4 3" xfId="37636"/>
    <cellStyle name="Normal 2 2 9 2 2 5" xfId="8453"/>
    <cellStyle name="Normal 2 2 9 2 2 5 2" xfId="37637"/>
    <cellStyle name="Normal 2 2 9 2 2 6" xfId="8454"/>
    <cellStyle name="Normal 2 2 9 2 2 6 2" xfId="37638"/>
    <cellStyle name="Normal 2 2 9 2 2 7" xfId="37639"/>
    <cellStyle name="Normal 2 2 9 2 2 7 2" xfId="37640"/>
    <cellStyle name="Normal 2 2 9 2 2 8" xfId="37641"/>
    <cellStyle name="Normal 2 2 9 2 2 9" xfId="37642"/>
    <cellStyle name="Normal 2 2 9 2 3" xfId="8455"/>
    <cellStyle name="Normal 2 2 9 2 3 2" xfId="8456"/>
    <cellStyle name="Normal 2 2 9 2 3 2 2" xfId="8457"/>
    <cellStyle name="Normal 2 2 9 2 3 2 2 2" xfId="37643"/>
    <cellStyle name="Normal 2 2 9 2 3 2 3" xfId="8458"/>
    <cellStyle name="Normal 2 2 9 2 3 2 3 2" xfId="37644"/>
    <cellStyle name="Normal 2 2 9 2 3 2 4" xfId="37645"/>
    <cellStyle name="Normal 2 2 9 2 3 3" xfId="8459"/>
    <cellStyle name="Normal 2 2 9 2 3 3 2" xfId="37646"/>
    <cellStyle name="Normal 2 2 9 2 3 4" xfId="8460"/>
    <cellStyle name="Normal 2 2 9 2 3 4 2" xfId="37647"/>
    <cellStyle name="Normal 2 2 9 2 3 5" xfId="8461"/>
    <cellStyle name="Normal 2 2 9 2 3 5 2" xfId="37648"/>
    <cellStyle name="Normal 2 2 9 2 3 6" xfId="37649"/>
    <cellStyle name="Normal 2 2 9 2 3 6 2" xfId="37650"/>
    <cellStyle name="Normal 2 2 9 2 3 7" xfId="37651"/>
    <cellStyle name="Normal 2 2 9 2 4" xfId="8462"/>
    <cellStyle name="Normal 2 2 9 2 4 2" xfId="8463"/>
    <cellStyle name="Normal 2 2 9 2 4 2 2" xfId="37652"/>
    <cellStyle name="Normal 2 2 9 2 4 3" xfId="8464"/>
    <cellStyle name="Normal 2 2 9 2 4 3 2" xfId="37653"/>
    <cellStyle name="Normal 2 2 9 2 4 4" xfId="37654"/>
    <cellStyle name="Normal 2 2 9 2 5" xfId="8465"/>
    <cellStyle name="Normal 2 2 9 2 5 2" xfId="8466"/>
    <cellStyle name="Normal 2 2 9 2 5 2 2" xfId="37655"/>
    <cellStyle name="Normal 2 2 9 2 5 3" xfId="37656"/>
    <cellStyle name="Normal 2 2 9 2 6" xfId="8467"/>
    <cellStyle name="Normal 2 2 9 2 6 2" xfId="37657"/>
    <cellStyle name="Normal 2 2 9 2 7" xfId="8468"/>
    <cellStyle name="Normal 2 2 9 2 7 2" xfId="37658"/>
    <cellStyle name="Normal 2 2 9 2 8" xfId="37659"/>
    <cellStyle name="Normal 2 2 9 2 8 2" xfId="37660"/>
    <cellStyle name="Normal 2 2 9 2 9" xfId="37661"/>
    <cellStyle name="Normal 2 2 9 20" xfId="8469"/>
    <cellStyle name="Normal 2 2 9 20 10" xfId="37662"/>
    <cellStyle name="Normal 2 2 9 20 11" xfId="37663"/>
    <cellStyle name="Normal 2 2 9 20 2" xfId="8470"/>
    <cellStyle name="Normal 2 2 9 20 2 10" xfId="37664"/>
    <cellStyle name="Normal 2 2 9 20 2 2" xfId="8471"/>
    <cellStyle name="Normal 2 2 9 20 2 2 2" xfId="8472"/>
    <cellStyle name="Normal 2 2 9 20 2 2 2 2" xfId="8473"/>
    <cellStyle name="Normal 2 2 9 20 2 2 2 2 2" xfId="37665"/>
    <cellStyle name="Normal 2 2 9 20 2 2 2 3" xfId="8474"/>
    <cellStyle name="Normal 2 2 9 20 2 2 2 3 2" xfId="37666"/>
    <cellStyle name="Normal 2 2 9 20 2 2 2 4" xfId="37667"/>
    <cellStyle name="Normal 2 2 9 20 2 2 3" xfId="8475"/>
    <cellStyle name="Normal 2 2 9 20 2 2 3 2" xfId="37668"/>
    <cellStyle name="Normal 2 2 9 20 2 2 4" xfId="8476"/>
    <cellStyle name="Normal 2 2 9 20 2 2 4 2" xfId="37669"/>
    <cellStyle name="Normal 2 2 9 20 2 2 5" xfId="8477"/>
    <cellStyle name="Normal 2 2 9 20 2 2 5 2" xfId="37670"/>
    <cellStyle name="Normal 2 2 9 20 2 2 6" xfId="37671"/>
    <cellStyle name="Normal 2 2 9 20 2 2 6 2" xfId="37672"/>
    <cellStyle name="Normal 2 2 9 20 2 2 7" xfId="37673"/>
    <cellStyle name="Normal 2 2 9 20 2 3" xfId="8478"/>
    <cellStyle name="Normal 2 2 9 20 2 3 2" xfId="8479"/>
    <cellStyle name="Normal 2 2 9 20 2 3 2 2" xfId="37674"/>
    <cellStyle name="Normal 2 2 9 20 2 3 3" xfId="8480"/>
    <cellStyle name="Normal 2 2 9 20 2 3 3 2" xfId="37675"/>
    <cellStyle name="Normal 2 2 9 20 2 3 4" xfId="37676"/>
    <cellStyle name="Normal 2 2 9 20 2 4" xfId="8481"/>
    <cellStyle name="Normal 2 2 9 20 2 4 2" xfId="8482"/>
    <cellStyle name="Normal 2 2 9 20 2 4 2 2" xfId="37677"/>
    <cellStyle name="Normal 2 2 9 20 2 4 3" xfId="37678"/>
    <cellStyle name="Normal 2 2 9 20 2 5" xfId="8483"/>
    <cellStyle name="Normal 2 2 9 20 2 5 2" xfId="37679"/>
    <cellStyle name="Normal 2 2 9 20 2 6" xfId="8484"/>
    <cellStyle name="Normal 2 2 9 20 2 6 2" xfId="37680"/>
    <cellStyle name="Normal 2 2 9 20 2 7" xfId="37681"/>
    <cellStyle name="Normal 2 2 9 20 2 7 2" xfId="37682"/>
    <cellStyle name="Normal 2 2 9 20 2 8" xfId="37683"/>
    <cellStyle name="Normal 2 2 9 20 2 9" xfId="37684"/>
    <cellStyle name="Normal 2 2 9 20 3" xfId="8485"/>
    <cellStyle name="Normal 2 2 9 20 3 2" xfId="8486"/>
    <cellStyle name="Normal 2 2 9 20 3 2 2" xfId="8487"/>
    <cellStyle name="Normal 2 2 9 20 3 2 2 2" xfId="37685"/>
    <cellStyle name="Normal 2 2 9 20 3 2 3" xfId="8488"/>
    <cellStyle name="Normal 2 2 9 20 3 2 3 2" xfId="37686"/>
    <cellStyle name="Normal 2 2 9 20 3 2 4" xfId="37687"/>
    <cellStyle name="Normal 2 2 9 20 3 3" xfId="8489"/>
    <cellStyle name="Normal 2 2 9 20 3 3 2" xfId="37688"/>
    <cellStyle name="Normal 2 2 9 20 3 4" xfId="8490"/>
    <cellStyle name="Normal 2 2 9 20 3 4 2" xfId="37689"/>
    <cellStyle name="Normal 2 2 9 20 3 5" xfId="8491"/>
    <cellStyle name="Normal 2 2 9 20 3 5 2" xfId="37690"/>
    <cellStyle name="Normal 2 2 9 20 3 6" xfId="37691"/>
    <cellStyle name="Normal 2 2 9 20 3 6 2" xfId="37692"/>
    <cellStyle name="Normal 2 2 9 20 3 7" xfId="37693"/>
    <cellStyle name="Normal 2 2 9 20 4" xfId="8492"/>
    <cellStyle name="Normal 2 2 9 20 4 2" xfId="8493"/>
    <cellStyle name="Normal 2 2 9 20 4 2 2" xfId="37694"/>
    <cellStyle name="Normal 2 2 9 20 4 3" xfId="8494"/>
    <cellStyle name="Normal 2 2 9 20 4 3 2" xfId="37695"/>
    <cellStyle name="Normal 2 2 9 20 4 4" xfId="37696"/>
    <cellStyle name="Normal 2 2 9 20 5" xfId="8495"/>
    <cellStyle name="Normal 2 2 9 20 5 2" xfId="8496"/>
    <cellStyle name="Normal 2 2 9 20 5 2 2" xfId="37697"/>
    <cellStyle name="Normal 2 2 9 20 5 3" xfId="37698"/>
    <cellStyle name="Normal 2 2 9 20 6" xfId="8497"/>
    <cellStyle name="Normal 2 2 9 20 6 2" xfId="37699"/>
    <cellStyle name="Normal 2 2 9 20 7" xfId="8498"/>
    <cellStyle name="Normal 2 2 9 20 7 2" xfId="37700"/>
    <cellStyle name="Normal 2 2 9 20 8" xfId="37701"/>
    <cellStyle name="Normal 2 2 9 20 8 2" xfId="37702"/>
    <cellStyle name="Normal 2 2 9 20 9" xfId="37703"/>
    <cellStyle name="Normal 2 2 9 21" xfId="8499"/>
    <cellStyle name="Normal 2 2 9 21 10" xfId="37704"/>
    <cellStyle name="Normal 2 2 9 21 11" xfId="37705"/>
    <cellStyle name="Normal 2 2 9 21 2" xfId="8500"/>
    <cellStyle name="Normal 2 2 9 21 2 10" xfId="37706"/>
    <cellStyle name="Normal 2 2 9 21 2 2" xfId="8501"/>
    <cellStyle name="Normal 2 2 9 21 2 2 2" xfId="8502"/>
    <cellStyle name="Normal 2 2 9 21 2 2 2 2" xfId="8503"/>
    <cellStyle name="Normal 2 2 9 21 2 2 2 2 2" xfId="37707"/>
    <cellStyle name="Normal 2 2 9 21 2 2 2 3" xfId="8504"/>
    <cellStyle name="Normal 2 2 9 21 2 2 2 3 2" xfId="37708"/>
    <cellStyle name="Normal 2 2 9 21 2 2 2 4" xfId="37709"/>
    <cellStyle name="Normal 2 2 9 21 2 2 3" xfId="8505"/>
    <cellStyle name="Normal 2 2 9 21 2 2 3 2" xfId="37710"/>
    <cellStyle name="Normal 2 2 9 21 2 2 4" xfId="8506"/>
    <cellStyle name="Normal 2 2 9 21 2 2 4 2" xfId="37711"/>
    <cellStyle name="Normal 2 2 9 21 2 2 5" xfId="8507"/>
    <cellStyle name="Normal 2 2 9 21 2 2 5 2" xfId="37712"/>
    <cellStyle name="Normal 2 2 9 21 2 2 6" xfId="37713"/>
    <cellStyle name="Normal 2 2 9 21 2 2 6 2" xfId="37714"/>
    <cellStyle name="Normal 2 2 9 21 2 2 7" xfId="37715"/>
    <cellStyle name="Normal 2 2 9 21 2 3" xfId="8508"/>
    <cellStyle name="Normal 2 2 9 21 2 3 2" xfId="8509"/>
    <cellStyle name="Normal 2 2 9 21 2 3 2 2" xfId="37716"/>
    <cellStyle name="Normal 2 2 9 21 2 3 3" xfId="8510"/>
    <cellStyle name="Normal 2 2 9 21 2 3 3 2" xfId="37717"/>
    <cellStyle name="Normal 2 2 9 21 2 3 4" xfId="37718"/>
    <cellStyle name="Normal 2 2 9 21 2 4" xfId="8511"/>
    <cellStyle name="Normal 2 2 9 21 2 4 2" xfId="8512"/>
    <cellStyle name="Normal 2 2 9 21 2 4 2 2" xfId="37719"/>
    <cellStyle name="Normal 2 2 9 21 2 4 3" xfId="37720"/>
    <cellStyle name="Normal 2 2 9 21 2 5" xfId="8513"/>
    <cellStyle name="Normal 2 2 9 21 2 5 2" xfId="37721"/>
    <cellStyle name="Normal 2 2 9 21 2 6" xfId="8514"/>
    <cellStyle name="Normal 2 2 9 21 2 6 2" xfId="37722"/>
    <cellStyle name="Normal 2 2 9 21 2 7" xfId="37723"/>
    <cellStyle name="Normal 2 2 9 21 2 7 2" xfId="37724"/>
    <cellStyle name="Normal 2 2 9 21 2 8" xfId="37725"/>
    <cellStyle name="Normal 2 2 9 21 2 9" xfId="37726"/>
    <cellStyle name="Normal 2 2 9 21 3" xfId="8515"/>
    <cellStyle name="Normal 2 2 9 21 3 2" xfId="8516"/>
    <cellStyle name="Normal 2 2 9 21 3 2 2" xfId="8517"/>
    <cellStyle name="Normal 2 2 9 21 3 2 2 2" xfId="37727"/>
    <cellStyle name="Normal 2 2 9 21 3 2 3" xfId="8518"/>
    <cellStyle name="Normal 2 2 9 21 3 2 3 2" xfId="37728"/>
    <cellStyle name="Normal 2 2 9 21 3 2 4" xfId="37729"/>
    <cellStyle name="Normal 2 2 9 21 3 3" xfId="8519"/>
    <cellStyle name="Normal 2 2 9 21 3 3 2" xfId="37730"/>
    <cellStyle name="Normal 2 2 9 21 3 4" xfId="8520"/>
    <cellStyle name="Normal 2 2 9 21 3 4 2" xfId="37731"/>
    <cellStyle name="Normal 2 2 9 21 3 5" xfId="8521"/>
    <cellStyle name="Normal 2 2 9 21 3 5 2" xfId="37732"/>
    <cellStyle name="Normal 2 2 9 21 3 6" xfId="37733"/>
    <cellStyle name="Normal 2 2 9 21 3 6 2" xfId="37734"/>
    <cellStyle name="Normal 2 2 9 21 3 7" xfId="37735"/>
    <cellStyle name="Normal 2 2 9 21 4" xfId="8522"/>
    <cellStyle name="Normal 2 2 9 21 4 2" xfId="8523"/>
    <cellStyle name="Normal 2 2 9 21 4 2 2" xfId="37736"/>
    <cellStyle name="Normal 2 2 9 21 4 3" xfId="8524"/>
    <cellStyle name="Normal 2 2 9 21 4 3 2" xfId="37737"/>
    <cellStyle name="Normal 2 2 9 21 4 4" xfId="37738"/>
    <cellStyle name="Normal 2 2 9 21 5" xfId="8525"/>
    <cellStyle name="Normal 2 2 9 21 5 2" xfId="8526"/>
    <cellStyle name="Normal 2 2 9 21 5 2 2" xfId="37739"/>
    <cellStyle name="Normal 2 2 9 21 5 3" xfId="37740"/>
    <cellStyle name="Normal 2 2 9 21 6" xfId="8527"/>
    <cellStyle name="Normal 2 2 9 21 6 2" xfId="37741"/>
    <cellStyle name="Normal 2 2 9 21 7" xfId="8528"/>
    <cellStyle name="Normal 2 2 9 21 7 2" xfId="37742"/>
    <cellStyle name="Normal 2 2 9 21 8" xfId="37743"/>
    <cellStyle name="Normal 2 2 9 21 8 2" xfId="37744"/>
    <cellStyle name="Normal 2 2 9 21 9" xfId="37745"/>
    <cellStyle name="Normal 2 2 9 22" xfId="8529"/>
    <cellStyle name="Normal 2 2 9 22 10" xfId="37746"/>
    <cellStyle name="Normal 2 2 9 22 11" xfId="37747"/>
    <cellStyle name="Normal 2 2 9 22 2" xfId="8530"/>
    <cellStyle name="Normal 2 2 9 22 2 10" xfId="37748"/>
    <cellStyle name="Normal 2 2 9 22 2 2" xfId="8531"/>
    <cellStyle name="Normal 2 2 9 22 2 2 2" xfId="8532"/>
    <cellStyle name="Normal 2 2 9 22 2 2 2 2" xfId="8533"/>
    <cellStyle name="Normal 2 2 9 22 2 2 2 2 2" xfId="37749"/>
    <cellStyle name="Normal 2 2 9 22 2 2 2 3" xfId="8534"/>
    <cellStyle name="Normal 2 2 9 22 2 2 2 3 2" xfId="37750"/>
    <cellStyle name="Normal 2 2 9 22 2 2 2 4" xfId="37751"/>
    <cellStyle name="Normal 2 2 9 22 2 2 3" xfId="8535"/>
    <cellStyle name="Normal 2 2 9 22 2 2 3 2" xfId="37752"/>
    <cellStyle name="Normal 2 2 9 22 2 2 4" xfId="8536"/>
    <cellStyle name="Normal 2 2 9 22 2 2 4 2" xfId="37753"/>
    <cellStyle name="Normal 2 2 9 22 2 2 5" xfId="8537"/>
    <cellStyle name="Normal 2 2 9 22 2 2 5 2" xfId="37754"/>
    <cellStyle name="Normal 2 2 9 22 2 2 6" xfId="37755"/>
    <cellStyle name="Normal 2 2 9 22 2 2 6 2" xfId="37756"/>
    <cellStyle name="Normal 2 2 9 22 2 2 7" xfId="37757"/>
    <cellStyle name="Normal 2 2 9 22 2 3" xfId="8538"/>
    <cellStyle name="Normal 2 2 9 22 2 3 2" xfId="8539"/>
    <cellStyle name="Normal 2 2 9 22 2 3 2 2" xfId="37758"/>
    <cellStyle name="Normal 2 2 9 22 2 3 3" xfId="8540"/>
    <cellStyle name="Normal 2 2 9 22 2 3 3 2" xfId="37759"/>
    <cellStyle name="Normal 2 2 9 22 2 3 4" xfId="37760"/>
    <cellStyle name="Normal 2 2 9 22 2 4" xfId="8541"/>
    <cellStyle name="Normal 2 2 9 22 2 4 2" xfId="8542"/>
    <cellStyle name="Normal 2 2 9 22 2 4 2 2" xfId="37761"/>
    <cellStyle name="Normal 2 2 9 22 2 4 3" xfId="37762"/>
    <cellStyle name="Normal 2 2 9 22 2 5" xfId="8543"/>
    <cellStyle name="Normal 2 2 9 22 2 5 2" xfId="37763"/>
    <cellStyle name="Normal 2 2 9 22 2 6" xfId="8544"/>
    <cellStyle name="Normal 2 2 9 22 2 6 2" xfId="37764"/>
    <cellStyle name="Normal 2 2 9 22 2 7" xfId="37765"/>
    <cellStyle name="Normal 2 2 9 22 2 7 2" xfId="37766"/>
    <cellStyle name="Normal 2 2 9 22 2 8" xfId="37767"/>
    <cellStyle name="Normal 2 2 9 22 2 9" xfId="37768"/>
    <cellStyle name="Normal 2 2 9 22 3" xfId="8545"/>
    <cellStyle name="Normal 2 2 9 22 3 2" xfId="8546"/>
    <cellStyle name="Normal 2 2 9 22 3 2 2" xfId="8547"/>
    <cellStyle name="Normal 2 2 9 22 3 2 2 2" xfId="37769"/>
    <cellStyle name="Normal 2 2 9 22 3 2 3" xfId="8548"/>
    <cellStyle name="Normal 2 2 9 22 3 2 3 2" xfId="37770"/>
    <cellStyle name="Normal 2 2 9 22 3 2 4" xfId="37771"/>
    <cellStyle name="Normal 2 2 9 22 3 3" xfId="8549"/>
    <cellStyle name="Normal 2 2 9 22 3 3 2" xfId="37772"/>
    <cellStyle name="Normal 2 2 9 22 3 4" xfId="8550"/>
    <cellStyle name="Normal 2 2 9 22 3 4 2" xfId="37773"/>
    <cellStyle name="Normal 2 2 9 22 3 5" xfId="8551"/>
    <cellStyle name="Normal 2 2 9 22 3 5 2" xfId="37774"/>
    <cellStyle name="Normal 2 2 9 22 3 6" xfId="37775"/>
    <cellStyle name="Normal 2 2 9 22 3 6 2" xfId="37776"/>
    <cellStyle name="Normal 2 2 9 22 3 7" xfId="37777"/>
    <cellStyle name="Normal 2 2 9 22 4" xfId="8552"/>
    <cellStyle name="Normal 2 2 9 22 4 2" xfId="8553"/>
    <cellStyle name="Normal 2 2 9 22 4 2 2" xfId="37778"/>
    <cellStyle name="Normal 2 2 9 22 4 3" xfId="8554"/>
    <cellStyle name="Normal 2 2 9 22 4 3 2" xfId="37779"/>
    <cellStyle name="Normal 2 2 9 22 4 4" xfId="37780"/>
    <cellStyle name="Normal 2 2 9 22 5" xfId="8555"/>
    <cellStyle name="Normal 2 2 9 22 5 2" xfId="8556"/>
    <cellStyle name="Normal 2 2 9 22 5 2 2" xfId="37781"/>
    <cellStyle name="Normal 2 2 9 22 5 3" xfId="37782"/>
    <cellStyle name="Normal 2 2 9 22 6" xfId="8557"/>
    <cellStyle name="Normal 2 2 9 22 6 2" xfId="37783"/>
    <cellStyle name="Normal 2 2 9 22 7" xfId="8558"/>
    <cellStyle name="Normal 2 2 9 22 7 2" xfId="37784"/>
    <cellStyle name="Normal 2 2 9 22 8" xfId="37785"/>
    <cellStyle name="Normal 2 2 9 22 8 2" xfId="37786"/>
    <cellStyle name="Normal 2 2 9 22 9" xfId="37787"/>
    <cellStyle name="Normal 2 2 9 23" xfId="8559"/>
    <cellStyle name="Normal 2 2 9 23 10" xfId="37788"/>
    <cellStyle name="Normal 2 2 9 23 11" xfId="37789"/>
    <cellStyle name="Normal 2 2 9 23 2" xfId="8560"/>
    <cellStyle name="Normal 2 2 9 23 2 10" xfId="37790"/>
    <cellStyle name="Normal 2 2 9 23 2 2" xfId="8561"/>
    <cellStyle name="Normal 2 2 9 23 2 2 2" xfId="8562"/>
    <cellStyle name="Normal 2 2 9 23 2 2 2 2" xfId="8563"/>
    <cellStyle name="Normal 2 2 9 23 2 2 2 2 2" xfId="37791"/>
    <cellStyle name="Normal 2 2 9 23 2 2 2 3" xfId="8564"/>
    <cellStyle name="Normal 2 2 9 23 2 2 2 3 2" xfId="37792"/>
    <cellStyle name="Normal 2 2 9 23 2 2 2 4" xfId="37793"/>
    <cellStyle name="Normal 2 2 9 23 2 2 3" xfId="8565"/>
    <cellStyle name="Normal 2 2 9 23 2 2 3 2" xfId="37794"/>
    <cellStyle name="Normal 2 2 9 23 2 2 4" xfId="8566"/>
    <cellStyle name="Normal 2 2 9 23 2 2 4 2" xfId="37795"/>
    <cellStyle name="Normal 2 2 9 23 2 2 5" xfId="8567"/>
    <cellStyle name="Normal 2 2 9 23 2 2 5 2" xfId="37796"/>
    <cellStyle name="Normal 2 2 9 23 2 2 6" xfId="37797"/>
    <cellStyle name="Normal 2 2 9 23 2 2 6 2" xfId="37798"/>
    <cellStyle name="Normal 2 2 9 23 2 2 7" xfId="37799"/>
    <cellStyle name="Normal 2 2 9 23 2 3" xfId="8568"/>
    <cellStyle name="Normal 2 2 9 23 2 3 2" xfId="8569"/>
    <cellStyle name="Normal 2 2 9 23 2 3 2 2" xfId="37800"/>
    <cellStyle name="Normal 2 2 9 23 2 3 3" xfId="8570"/>
    <cellStyle name="Normal 2 2 9 23 2 3 3 2" xfId="37801"/>
    <cellStyle name="Normal 2 2 9 23 2 3 4" xfId="37802"/>
    <cellStyle name="Normal 2 2 9 23 2 4" xfId="8571"/>
    <cellStyle name="Normal 2 2 9 23 2 4 2" xfId="8572"/>
    <cellStyle name="Normal 2 2 9 23 2 4 2 2" xfId="37803"/>
    <cellStyle name="Normal 2 2 9 23 2 4 3" xfId="37804"/>
    <cellStyle name="Normal 2 2 9 23 2 5" xfId="8573"/>
    <cellStyle name="Normal 2 2 9 23 2 5 2" xfId="37805"/>
    <cellStyle name="Normal 2 2 9 23 2 6" xfId="8574"/>
    <cellStyle name="Normal 2 2 9 23 2 6 2" xfId="37806"/>
    <cellStyle name="Normal 2 2 9 23 2 7" xfId="37807"/>
    <cellStyle name="Normal 2 2 9 23 2 7 2" xfId="37808"/>
    <cellStyle name="Normal 2 2 9 23 2 8" xfId="37809"/>
    <cellStyle name="Normal 2 2 9 23 2 9" xfId="37810"/>
    <cellStyle name="Normal 2 2 9 23 3" xfId="8575"/>
    <cellStyle name="Normal 2 2 9 23 3 2" xfId="8576"/>
    <cellStyle name="Normal 2 2 9 23 3 2 2" xfId="8577"/>
    <cellStyle name="Normal 2 2 9 23 3 2 2 2" xfId="37811"/>
    <cellStyle name="Normal 2 2 9 23 3 2 3" xfId="8578"/>
    <cellStyle name="Normal 2 2 9 23 3 2 3 2" xfId="37812"/>
    <cellStyle name="Normal 2 2 9 23 3 2 4" xfId="37813"/>
    <cellStyle name="Normal 2 2 9 23 3 3" xfId="8579"/>
    <cellStyle name="Normal 2 2 9 23 3 3 2" xfId="37814"/>
    <cellStyle name="Normal 2 2 9 23 3 4" xfId="8580"/>
    <cellStyle name="Normal 2 2 9 23 3 4 2" xfId="37815"/>
    <cellStyle name="Normal 2 2 9 23 3 5" xfId="8581"/>
    <cellStyle name="Normal 2 2 9 23 3 5 2" xfId="37816"/>
    <cellStyle name="Normal 2 2 9 23 3 6" xfId="37817"/>
    <cellStyle name="Normal 2 2 9 23 3 6 2" xfId="37818"/>
    <cellStyle name="Normal 2 2 9 23 3 7" xfId="37819"/>
    <cellStyle name="Normal 2 2 9 23 4" xfId="8582"/>
    <cellStyle name="Normal 2 2 9 23 4 2" xfId="8583"/>
    <cellStyle name="Normal 2 2 9 23 4 2 2" xfId="37820"/>
    <cellStyle name="Normal 2 2 9 23 4 3" xfId="8584"/>
    <cellStyle name="Normal 2 2 9 23 4 3 2" xfId="37821"/>
    <cellStyle name="Normal 2 2 9 23 4 4" xfId="37822"/>
    <cellStyle name="Normal 2 2 9 23 5" xfId="8585"/>
    <cellStyle name="Normal 2 2 9 23 5 2" xfId="8586"/>
    <cellStyle name="Normal 2 2 9 23 5 2 2" xfId="37823"/>
    <cellStyle name="Normal 2 2 9 23 5 3" xfId="37824"/>
    <cellStyle name="Normal 2 2 9 23 6" xfId="8587"/>
    <cellStyle name="Normal 2 2 9 23 6 2" xfId="37825"/>
    <cellStyle name="Normal 2 2 9 23 7" xfId="8588"/>
    <cellStyle name="Normal 2 2 9 23 7 2" xfId="37826"/>
    <cellStyle name="Normal 2 2 9 23 8" xfId="37827"/>
    <cellStyle name="Normal 2 2 9 23 8 2" xfId="37828"/>
    <cellStyle name="Normal 2 2 9 23 9" xfId="37829"/>
    <cellStyle name="Normal 2 2 9 24" xfId="8589"/>
    <cellStyle name="Normal 2 2 9 24 10" xfId="37830"/>
    <cellStyle name="Normal 2 2 9 24 11" xfId="37831"/>
    <cellStyle name="Normal 2 2 9 24 2" xfId="8590"/>
    <cellStyle name="Normal 2 2 9 24 2 10" xfId="37832"/>
    <cellStyle name="Normal 2 2 9 24 2 2" xfId="8591"/>
    <cellStyle name="Normal 2 2 9 24 2 2 2" xfId="8592"/>
    <cellStyle name="Normal 2 2 9 24 2 2 2 2" xfId="8593"/>
    <cellStyle name="Normal 2 2 9 24 2 2 2 2 2" xfId="37833"/>
    <cellStyle name="Normal 2 2 9 24 2 2 2 3" xfId="8594"/>
    <cellStyle name="Normal 2 2 9 24 2 2 2 3 2" xfId="37834"/>
    <cellStyle name="Normal 2 2 9 24 2 2 2 4" xfId="37835"/>
    <cellStyle name="Normal 2 2 9 24 2 2 3" xfId="8595"/>
    <cellStyle name="Normal 2 2 9 24 2 2 3 2" xfId="37836"/>
    <cellStyle name="Normal 2 2 9 24 2 2 4" xfId="8596"/>
    <cellStyle name="Normal 2 2 9 24 2 2 4 2" xfId="37837"/>
    <cellStyle name="Normal 2 2 9 24 2 2 5" xfId="8597"/>
    <cellStyle name="Normal 2 2 9 24 2 2 5 2" xfId="37838"/>
    <cellStyle name="Normal 2 2 9 24 2 2 6" xfId="37839"/>
    <cellStyle name="Normal 2 2 9 24 2 2 6 2" xfId="37840"/>
    <cellStyle name="Normal 2 2 9 24 2 2 7" xfId="37841"/>
    <cellStyle name="Normal 2 2 9 24 2 3" xfId="8598"/>
    <cellStyle name="Normal 2 2 9 24 2 3 2" xfId="8599"/>
    <cellStyle name="Normal 2 2 9 24 2 3 2 2" xfId="37842"/>
    <cellStyle name="Normal 2 2 9 24 2 3 3" xfId="8600"/>
    <cellStyle name="Normal 2 2 9 24 2 3 3 2" xfId="37843"/>
    <cellStyle name="Normal 2 2 9 24 2 3 4" xfId="37844"/>
    <cellStyle name="Normal 2 2 9 24 2 4" xfId="8601"/>
    <cellStyle name="Normal 2 2 9 24 2 4 2" xfId="8602"/>
    <cellStyle name="Normal 2 2 9 24 2 4 2 2" xfId="37845"/>
    <cellStyle name="Normal 2 2 9 24 2 4 3" xfId="37846"/>
    <cellStyle name="Normal 2 2 9 24 2 5" xfId="8603"/>
    <cellStyle name="Normal 2 2 9 24 2 5 2" xfId="37847"/>
    <cellStyle name="Normal 2 2 9 24 2 6" xfId="8604"/>
    <cellStyle name="Normal 2 2 9 24 2 6 2" xfId="37848"/>
    <cellStyle name="Normal 2 2 9 24 2 7" xfId="37849"/>
    <cellStyle name="Normal 2 2 9 24 2 7 2" xfId="37850"/>
    <cellStyle name="Normal 2 2 9 24 2 8" xfId="37851"/>
    <cellStyle name="Normal 2 2 9 24 2 9" xfId="37852"/>
    <cellStyle name="Normal 2 2 9 24 3" xfId="8605"/>
    <cellStyle name="Normal 2 2 9 24 3 2" xfId="8606"/>
    <cellStyle name="Normal 2 2 9 24 3 2 2" xfId="8607"/>
    <cellStyle name="Normal 2 2 9 24 3 2 2 2" xfId="37853"/>
    <cellStyle name="Normal 2 2 9 24 3 2 3" xfId="8608"/>
    <cellStyle name="Normal 2 2 9 24 3 2 3 2" xfId="37854"/>
    <cellStyle name="Normal 2 2 9 24 3 2 4" xfId="37855"/>
    <cellStyle name="Normal 2 2 9 24 3 3" xfId="8609"/>
    <cellStyle name="Normal 2 2 9 24 3 3 2" xfId="37856"/>
    <cellStyle name="Normal 2 2 9 24 3 4" xfId="8610"/>
    <cellStyle name="Normal 2 2 9 24 3 4 2" xfId="37857"/>
    <cellStyle name="Normal 2 2 9 24 3 5" xfId="8611"/>
    <cellStyle name="Normal 2 2 9 24 3 5 2" xfId="37858"/>
    <cellStyle name="Normal 2 2 9 24 3 6" xfId="37859"/>
    <cellStyle name="Normal 2 2 9 24 3 6 2" xfId="37860"/>
    <cellStyle name="Normal 2 2 9 24 3 7" xfId="37861"/>
    <cellStyle name="Normal 2 2 9 24 4" xfId="8612"/>
    <cellStyle name="Normal 2 2 9 24 4 2" xfId="8613"/>
    <cellStyle name="Normal 2 2 9 24 4 2 2" xfId="37862"/>
    <cellStyle name="Normal 2 2 9 24 4 3" xfId="8614"/>
    <cellStyle name="Normal 2 2 9 24 4 3 2" xfId="37863"/>
    <cellStyle name="Normal 2 2 9 24 4 4" xfId="37864"/>
    <cellStyle name="Normal 2 2 9 24 5" xfId="8615"/>
    <cellStyle name="Normal 2 2 9 24 5 2" xfId="8616"/>
    <cellStyle name="Normal 2 2 9 24 5 2 2" xfId="37865"/>
    <cellStyle name="Normal 2 2 9 24 5 3" xfId="37866"/>
    <cellStyle name="Normal 2 2 9 24 6" xfId="8617"/>
    <cellStyle name="Normal 2 2 9 24 6 2" xfId="37867"/>
    <cellStyle name="Normal 2 2 9 24 7" xfId="8618"/>
    <cellStyle name="Normal 2 2 9 24 7 2" xfId="37868"/>
    <cellStyle name="Normal 2 2 9 24 8" xfId="37869"/>
    <cellStyle name="Normal 2 2 9 24 8 2" xfId="37870"/>
    <cellStyle name="Normal 2 2 9 24 9" xfId="37871"/>
    <cellStyle name="Normal 2 2 9 25" xfId="8619"/>
    <cellStyle name="Normal 2 2 9 25 10" xfId="37872"/>
    <cellStyle name="Normal 2 2 9 25 11" xfId="37873"/>
    <cellStyle name="Normal 2 2 9 25 2" xfId="8620"/>
    <cellStyle name="Normal 2 2 9 25 2 10" xfId="37874"/>
    <cellStyle name="Normal 2 2 9 25 2 2" xfId="8621"/>
    <cellStyle name="Normal 2 2 9 25 2 2 2" xfId="8622"/>
    <cellStyle name="Normal 2 2 9 25 2 2 2 2" xfId="8623"/>
    <cellStyle name="Normal 2 2 9 25 2 2 2 2 2" xfId="37875"/>
    <cellStyle name="Normal 2 2 9 25 2 2 2 3" xfId="8624"/>
    <cellStyle name="Normal 2 2 9 25 2 2 2 3 2" xfId="37876"/>
    <cellStyle name="Normal 2 2 9 25 2 2 2 4" xfId="37877"/>
    <cellStyle name="Normal 2 2 9 25 2 2 3" xfId="8625"/>
    <cellStyle name="Normal 2 2 9 25 2 2 3 2" xfId="37878"/>
    <cellStyle name="Normal 2 2 9 25 2 2 4" xfId="8626"/>
    <cellStyle name="Normal 2 2 9 25 2 2 4 2" xfId="37879"/>
    <cellStyle name="Normal 2 2 9 25 2 2 5" xfId="8627"/>
    <cellStyle name="Normal 2 2 9 25 2 2 5 2" xfId="37880"/>
    <cellStyle name="Normal 2 2 9 25 2 2 6" xfId="37881"/>
    <cellStyle name="Normal 2 2 9 25 2 2 6 2" xfId="37882"/>
    <cellStyle name="Normal 2 2 9 25 2 2 7" xfId="37883"/>
    <cellStyle name="Normal 2 2 9 25 2 3" xfId="8628"/>
    <cellStyle name="Normal 2 2 9 25 2 3 2" xfId="8629"/>
    <cellStyle name="Normal 2 2 9 25 2 3 2 2" xfId="37884"/>
    <cellStyle name="Normal 2 2 9 25 2 3 3" xfId="8630"/>
    <cellStyle name="Normal 2 2 9 25 2 3 3 2" xfId="37885"/>
    <cellStyle name="Normal 2 2 9 25 2 3 4" xfId="37886"/>
    <cellStyle name="Normal 2 2 9 25 2 4" xfId="8631"/>
    <cellStyle name="Normal 2 2 9 25 2 4 2" xfId="8632"/>
    <cellStyle name="Normal 2 2 9 25 2 4 2 2" xfId="37887"/>
    <cellStyle name="Normal 2 2 9 25 2 4 3" xfId="37888"/>
    <cellStyle name="Normal 2 2 9 25 2 5" xfId="8633"/>
    <cellStyle name="Normal 2 2 9 25 2 5 2" xfId="37889"/>
    <cellStyle name="Normal 2 2 9 25 2 6" xfId="8634"/>
    <cellStyle name="Normal 2 2 9 25 2 6 2" xfId="37890"/>
    <cellStyle name="Normal 2 2 9 25 2 7" xfId="37891"/>
    <cellStyle name="Normal 2 2 9 25 2 7 2" xfId="37892"/>
    <cellStyle name="Normal 2 2 9 25 2 8" xfId="37893"/>
    <cellStyle name="Normal 2 2 9 25 2 9" xfId="37894"/>
    <cellStyle name="Normal 2 2 9 25 3" xfId="8635"/>
    <cellStyle name="Normal 2 2 9 25 3 2" xfId="8636"/>
    <cellStyle name="Normal 2 2 9 25 3 2 2" xfId="8637"/>
    <cellStyle name="Normal 2 2 9 25 3 2 2 2" xfId="37895"/>
    <cellStyle name="Normal 2 2 9 25 3 2 3" xfId="8638"/>
    <cellStyle name="Normal 2 2 9 25 3 2 3 2" xfId="37896"/>
    <cellStyle name="Normal 2 2 9 25 3 2 4" xfId="37897"/>
    <cellStyle name="Normal 2 2 9 25 3 3" xfId="8639"/>
    <cellStyle name="Normal 2 2 9 25 3 3 2" xfId="37898"/>
    <cellStyle name="Normal 2 2 9 25 3 4" xfId="8640"/>
    <cellStyle name="Normal 2 2 9 25 3 4 2" xfId="37899"/>
    <cellStyle name="Normal 2 2 9 25 3 5" xfId="8641"/>
    <cellStyle name="Normal 2 2 9 25 3 5 2" xfId="37900"/>
    <cellStyle name="Normal 2 2 9 25 3 6" xfId="37901"/>
    <cellStyle name="Normal 2 2 9 25 3 6 2" xfId="37902"/>
    <cellStyle name="Normal 2 2 9 25 3 7" xfId="37903"/>
    <cellStyle name="Normal 2 2 9 25 4" xfId="8642"/>
    <cellStyle name="Normal 2 2 9 25 4 2" xfId="8643"/>
    <cellStyle name="Normal 2 2 9 25 4 2 2" xfId="37904"/>
    <cellStyle name="Normal 2 2 9 25 4 3" xfId="8644"/>
    <cellStyle name="Normal 2 2 9 25 4 3 2" xfId="37905"/>
    <cellStyle name="Normal 2 2 9 25 4 4" xfId="37906"/>
    <cellStyle name="Normal 2 2 9 25 5" xfId="8645"/>
    <cellStyle name="Normal 2 2 9 25 5 2" xfId="8646"/>
    <cellStyle name="Normal 2 2 9 25 5 2 2" xfId="37907"/>
    <cellStyle name="Normal 2 2 9 25 5 3" xfId="37908"/>
    <cellStyle name="Normal 2 2 9 25 6" xfId="8647"/>
    <cellStyle name="Normal 2 2 9 25 6 2" xfId="37909"/>
    <cellStyle name="Normal 2 2 9 25 7" xfId="8648"/>
    <cellStyle name="Normal 2 2 9 25 7 2" xfId="37910"/>
    <cellStyle name="Normal 2 2 9 25 8" xfId="37911"/>
    <cellStyle name="Normal 2 2 9 25 8 2" xfId="37912"/>
    <cellStyle name="Normal 2 2 9 25 9" xfId="37913"/>
    <cellStyle name="Normal 2 2 9 26" xfId="8649"/>
    <cellStyle name="Normal 2 2 9 26 10" xfId="37914"/>
    <cellStyle name="Normal 2 2 9 26 11" xfId="37915"/>
    <cellStyle name="Normal 2 2 9 26 2" xfId="8650"/>
    <cellStyle name="Normal 2 2 9 26 2 10" xfId="37916"/>
    <cellStyle name="Normal 2 2 9 26 2 2" xfId="8651"/>
    <cellStyle name="Normal 2 2 9 26 2 2 2" xfId="8652"/>
    <cellStyle name="Normal 2 2 9 26 2 2 2 2" xfId="8653"/>
    <cellStyle name="Normal 2 2 9 26 2 2 2 2 2" xfId="37917"/>
    <cellStyle name="Normal 2 2 9 26 2 2 2 3" xfId="8654"/>
    <cellStyle name="Normal 2 2 9 26 2 2 2 3 2" xfId="37918"/>
    <cellStyle name="Normal 2 2 9 26 2 2 2 4" xfId="37919"/>
    <cellStyle name="Normal 2 2 9 26 2 2 3" xfId="8655"/>
    <cellStyle name="Normal 2 2 9 26 2 2 3 2" xfId="37920"/>
    <cellStyle name="Normal 2 2 9 26 2 2 4" xfId="8656"/>
    <cellStyle name="Normal 2 2 9 26 2 2 4 2" xfId="37921"/>
    <cellStyle name="Normal 2 2 9 26 2 2 5" xfId="8657"/>
    <cellStyle name="Normal 2 2 9 26 2 2 5 2" xfId="37922"/>
    <cellStyle name="Normal 2 2 9 26 2 2 6" xfId="37923"/>
    <cellStyle name="Normal 2 2 9 26 2 2 6 2" xfId="37924"/>
    <cellStyle name="Normal 2 2 9 26 2 2 7" xfId="37925"/>
    <cellStyle name="Normal 2 2 9 26 2 3" xfId="8658"/>
    <cellStyle name="Normal 2 2 9 26 2 3 2" xfId="8659"/>
    <cellStyle name="Normal 2 2 9 26 2 3 2 2" xfId="37926"/>
    <cellStyle name="Normal 2 2 9 26 2 3 3" xfId="8660"/>
    <cellStyle name="Normal 2 2 9 26 2 3 3 2" xfId="37927"/>
    <cellStyle name="Normal 2 2 9 26 2 3 4" xfId="37928"/>
    <cellStyle name="Normal 2 2 9 26 2 4" xfId="8661"/>
    <cellStyle name="Normal 2 2 9 26 2 4 2" xfId="8662"/>
    <cellStyle name="Normal 2 2 9 26 2 4 2 2" xfId="37929"/>
    <cellStyle name="Normal 2 2 9 26 2 4 3" xfId="37930"/>
    <cellStyle name="Normal 2 2 9 26 2 5" xfId="8663"/>
    <cellStyle name="Normal 2 2 9 26 2 5 2" xfId="37931"/>
    <cellStyle name="Normal 2 2 9 26 2 6" xfId="8664"/>
    <cellStyle name="Normal 2 2 9 26 2 6 2" xfId="37932"/>
    <cellStyle name="Normal 2 2 9 26 2 7" xfId="37933"/>
    <cellStyle name="Normal 2 2 9 26 2 7 2" xfId="37934"/>
    <cellStyle name="Normal 2 2 9 26 2 8" xfId="37935"/>
    <cellStyle name="Normal 2 2 9 26 2 9" xfId="37936"/>
    <cellStyle name="Normal 2 2 9 26 3" xfId="8665"/>
    <cellStyle name="Normal 2 2 9 26 3 2" xfId="8666"/>
    <cellStyle name="Normal 2 2 9 26 3 2 2" xfId="8667"/>
    <cellStyle name="Normal 2 2 9 26 3 2 2 2" xfId="37937"/>
    <cellStyle name="Normal 2 2 9 26 3 2 3" xfId="8668"/>
    <cellStyle name="Normal 2 2 9 26 3 2 3 2" xfId="37938"/>
    <cellStyle name="Normal 2 2 9 26 3 2 4" xfId="37939"/>
    <cellStyle name="Normal 2 2 9 26 3 3" xfId="8669"/>
    <cellStyle name="Normal 2 2 9 26 3 3 2" xfId="37940"/>
    <cellStyle name="Normal 2 2 9 26 3 4" xfId="8670"/>
    <cellStyle name="Normal 2 2 9 26 3 4 2" xfId="37941"/>
    <cellStyle name="Normal 2 2 9 26 3 5" xfId="8671"/>
    <cellStyle name="Normal 2 2 9 26 3 5 2" xfId="37942"/>
    <cellStyle name="Normal 2 2 9 26 3 6" xfId="37943"/>
    <cellStyle name="Normal 2 2 9 26 3 6 2" xfId="37944"/>
    <cellStyle name="Normal 2 2 9 26 3 7" xfId="37945"/>
    <cellStyle name="Normal 2 2 9 26 4" xfId="8672"/>
    <cellStyle name="Normal 2 2 9 26 4 2" xfId="8673"/>
    <cellStyle name="Normal 2 2 9 26 4 2 2" xfId="37946"/>
    <cellStyle name="Normal 2 2 9 26 4 3" xfId="8674"/>
    <cellStyle name="Normal 2 2 9 26 4 3 2" xfId="37947"/>
    <cellStyle name="Normal 2 2 9 26 4 4" xfId="37948"/>
    <cellStyle name="Normal 2 2 9 26 5" xfId="8675"/>
    <cellStyle name="Normal 2 2 9 26 5 2" xfId="8676"/>
    <cellStyle name="Normal 2 2 9 26 5 2 2" xfId="37949"/>
    <cellStyle name="Normal 2 2 9 26 5 3" xfId="37950"/>
    <cellStyle name="Normal 2 2 9 26 6" xfId="8677"/>
    <cellStyle name="Normal 2 2 9 26 6 2" xfId="37951"/>
    <cellStyle name="Normal 2 2 9 26 7" xfId="8678"/>
    <cellStyle name="Normal 2 2 9 26 7 2" xfId="37952"/>
    <cellStyle name="Normal 2 2 9 26 8" xfId="37953"/>
    <cellStyle name="Normal 2 2 9 26 8 2" xfId="37954"/>
    <cellStyle name="Normal 2 2 9 26 9" xfId="37955"/>
    <cellStyle name="Normal 2 2 9 27" xfId="8679"/>
    <cellStyle name="Normal 2 2 9 27 10" xfId="37956"/>
    <cellStyle name="Normal 2 2 9 27 11" xfId="37957"/>
    <cellStyle name="Normal 2 2 9 27 2" xfId="8680"/>
    <cellStyle name="Normal 2 2 9 27 2 10" xfId="37958"/>
    <cellStyle name="Normal 2 2 9 27 2 2" xfId="8681"/>
    <cellStyle name="Normal 2 2 9 27 2 2 2" xfId="8682"/>
    <cellStyle name="Normal 2 2 9 27 2 2 2 2" xfId="8683"/>
    <cellStyle name="Normal 2 2 9 27 2 2 2 2 2" xfId="37959"/>
    <cellStyle name="Normal 2 2 9 27 2 2 2 3" xfId="8684"/>
    <cellStyle name="Normal 2 2 9 27 2 2 2 3 2" xfId="37960"/>
    <cellStyle name="Normal 2 2 9 27 2 2 2 4" xfId="37961"/>
    <cellStyle name="Normal 2 2 9 27 2 2 3" xfId="8685"/>
    <cellStyle name="Normal 2 2 9 27 2 2 3 2" xfId="37962"/>
    <cellStyle name="Normal 2 2 9 27 2 2 4" xfId="8686"/>
    <cellStyle name="Normal 2 2 9 27 2 2 4 2" xfId="37963"/>
    <cellStyle name="Normal 2 2 9 27 2 2 5" xfId="8687"/>
    <cellStyle name="Normal 2 2 9 27 2 2 5 2" xfId="37964"/>
    <cellStyle name="Normal 2 2 9 27 2 2 6" xfId="37965"/>
    <cellStyle name="Normal 2 2 9 27 2 2 6 2" xfId="37966"/>
    <cellStyle name="Normal 2 2 9 27 2 2 7" xfId="37967"/>
    <cellStyle name="Normal 2 2 9 27 2 3" xfId="8688"/>
    <cellStyle name="Normal 2 2 9 27 2 3 2" xfId="8689"/>
    <cellStyle name="Normal 2 2 9 27 2 3 2 2" xfId="37968"/>
    <cellStyle name="Normal 2 2 9 27 2 3 3" xfId="8690"/>
    <cellStyle name="Normal 2 2 9 27 2 3 3 2" xfId="37969"/>
    <cellStyle name="Normal 2 2 9 27 2 3 4" xfId="37970"/>
    <cellStyle name="Normal 2 2 9 27 2 4" xfId="8691"/>
    <cellStyle name="Normal 2 2 9 27 2 4 2" xfId="8692"/>
    <cellStyle name="Normal 2 2 9 27 2 4 2 2" xfId="37971"/>
    <cellStyle name="Normal 2 2 9 27 2 4 3" xfId="37972"/>
    <cellStyle name="Normal 2 2 9 27 2 5" xfId="8693"/>
    <cellStyle name="Normal 2 2 9 27 2 5 2" xfId="37973"/>
    <cellStyle name="Normal 2 2 9 27 2 6" xfId="8694"/>
    <cellStyle name="Normal 2 2 9 27 2 6 2" xfId="37974"/>
    <cellStyle name="Normal 2 2 9 27 2 7" xfId="37975"/>
    <cellStyle name="Normal 2 2 9 27 2 7 2" xfId="37976"/>
    <cellStyle name="Normal 2 2 9 27 2 8" xfId="37977"/>
    <cellStyle name="Normal 2 2 9 27 2 9" xfId="37978"/>
    <cellStyle name="Normal 2 2 9 27 3" xfId="8695"/>
    <cellStyle name="Normal 2 2 9 27 3 2" xfId="8696"/>
    <cellStyle name="Normal 2 2 9 27 3 2 2" xfId="8697"/>
    <cellStyle name="Normal 2 2 9 27 3 2 2 2" xfId="37979"/>
    <cellStyle name="Normal 2 2 9 27 3 2 3" xfId="8698"/>
    <cellStyle name="Normal 2 2 9 27 3 2 3 2" xfId="37980"/>
    <cellStyle name="Normal 2 2 9 27 3 2 4" xfId="37981"/>
    <cellStyle name="Normal 2 2 9 27 3 3" xfId="8699"/>
    <cellStyle name="Normal 2 2 9 27 3 3 2" xfId="37982"/>
    <cellStyle name="Normal 2 2 9 27 3 4" xfId="8700"/>
    <cellStyle name="Normal 2 2 9 27 3 4 2" xfId="37983"/>
    <cellStyle name="Normal 2 2 9 27 3 5" xfId="8701"/>
    <cellStyle name="Normal 2 2 9 27 3 5 2" xfId="37984"/>
    <cellStyle name="Normal 2 2 9 27 3 6" xfId="37985"/>
    <cellStyle name="Normal 2 2 9 27 3 6 2" xfId="37986"/>
    <cellStyle name="Normal 2 2 9 27 3 7" xfId="37987"/>
    <cellStyle name="Normal 2 2 9 27 4" xfId="8702"/>
    <cellStyle name="Normal 2 2 9 27 4 2" xfId="8703"/>
    <cellStyle name="Normal 2 2 9 27 4 2 2" xfId="37988"/>
    <cellStyle name="Normal 2 2 9 27 4 3" xfId="8704"/>
    <cellStyle name="Normal 2 2 9 27 4 3 2" xfId="37989"/>
    <cellStyle name="Normal 2 2 9 27 4 4" xfId="37990"/>
    <cellStyle name="Normal 2 2 9 27 5" xfId="8705"/>
    <cellStyle name="Normal 2 2 9 27 5 2" xfId="8706"/>
    <cellStyle name="Normal 2 2 9 27 5 2 2" xfId="37991"/>
    <cellStyle name="Normal 2 2 9 27 5 3" xfId="37992"/>
    <cellStyle name="Normal 2 2 9 27 6" xfId="8707"/>
    <cellStyle name="Normal 2 2 9 27 6 2" xfId="37993"/>
    <cellStyle name="Normal 2 2 9 27 7" xfId="8708"/>
    <cellStyle name="Normal 2 2 9 27 7 2" xfId="37994"/>
    <cellStyle name="Normal 2 2 9 27 8" xfId="37995"/>
    <cellStyle name="Normal 2 2 9 27 8 2" xfId="37996"/>
    <cellStyle name="Normal 2 2 9 27 9" xfId="37997"/>
    <cellStyle name="Normal 2 2 9 28" xfId="8709"/>
    <cellStyle name="Normal 2 2 9 28 10" xfId="37998"/>
    <cellStyle name="Normal 2 2 9 28 11" xfId="37999"/>
    <cellStyle name="Normal 2 2 9 28 2" xfId="8710"/>
    <cellStyle name="Normal 2 2 9 28 2 10" xfId="38000"/>
    <cellStyle name="Normal 2 2 9 28 2 2" xfId="8711"/>
    <cellStyle name="Normal 2 2 9 28 2 2 2" xfId="8712"/>
    <cellStyle name="Normal 2 2 9 28 2 2 2 2" xfId="8713"/>
    <cellStyle name="Normal 2 2 9 28 2 2 2 2 2" xfId="38001"/>
    <cellStyle name="Normal 2 2 9 28 2 2 2 3" xfId="8714"/>
    <cellStyle name="Normal 2 2 9 28 2 2 2 3 2" xfId="38002"/>
    <cellStyle name="Normal 2 2 9 28 2 2 2 4" xfId="38003"/>
    <cellStyle name="Normal 2 2 9 28 2 2 3" xfId="8715"/>
    <cellStyle name="Normal 2 2 9 28 2 2 3 2" xfId="38004"/>
    <cellStyle name="Normal 2 2 9 28 2 2 4" xfId="8716"/>
    <cellStyle name="Normal 2 2 9 28 2 2 4 2" xfId="38005"/>
    <cellStyle name="Normal 2 2 9 28 2 2 5" xfId="8717"/>
    <cellStyle name="Normal 2 2 9 28 2 2 5 2" xfId="38006"/>
    <cellStyle name="Normal 2 2 9 28 2 2 6" xfId="38007"/>
    <cellStyle name="Normal 2 2 9 28 2 2 6 2" xfId="38008"/>
    <cellStyle name="Normal 2 2 9 28 2 2 7" xfId="38009"/>
    <cellStyle name="Normal 2 2 9 28 2 3" xfId="8718"/>
    <cellStyle name="Normal 2 2 9 28 2 3 2" xfId="8719"/>
    <cellStyle name="Normal 2 2 9 28 2 3 2 2" xfId="38010"/>
    <cellStyle name="Normal 2 2 9 28 2 3 3" xfId="8720"/>
    <cellStyle name="Normal 2 2 9 28 2 3 3 2" xfId="38011"/>
    <cellStyle name="Normal 2 2 9 28 2 3 4" xfId="38012"/>
    <cellStyle name="Normal 2 2 9 28 2 4" xfId="8721"/>
    <cellStyle name="Normal 2 2 9 28 2 4 2" xfId="8722"/>
    <cellStyle name="Normal 2 2 9 28 2 4 2 2" xfId="38013"/>
    <cellStyle name="Normal 2 2 9 28 2 4 3" xfId="38014"/>
    <cellStyle name="Normal 2 2 9 28 2 5" xfId="8723"/>
    <cellStyle name="Normal 2 2 9 28 2 5 2" xfId="38015"/>
    <cellStyle name="Normal 2 2 9 28 2 6" xfId="8724"/>
    <cellStyle name="Normal 2 2 9 28 2 6 2" xfId="38016"/>
    <cellStyle name="Normal 2 2 9 28 2 7" xfId="38017"/>
    <cellStyle name="Normal 2 2 9 28 2 7 2" xfId="38018"/>
    <cellStyle name="Normal 2 2 9 28 2 8" xfId="38019"/>
    <cellStyle name="Normal 2 2 9 28 2 9" xfId="38020"/>
    <cellStyle name="Normal 2 2 9 28 3" xfId="8725"/>
    <cellStyle name="Normal 2 2 9 28 3 2" xfId="8726"/>
    <cellStyle name="Normal 2 2 9 28 3 2 2" xfId="8727"/>
    <cellStyle name="Normal 2 2 9 28 3 2 2 2" xfId="38021"/>
    <cellStyle name="Normal 2 2 9 28 3 2 3" xfId="8728"/>
    <cellStyle name="Normal 2 2 9 28 3 2 3 2" xfId="38022"/>
    <cellStyle name="Normal 2 2 9 28 3 2 4" xfId="38023"/>
    <cellStyle name="Normal 2 2 9 28 3 3" xfId="8729"/>
    <cellStyle name="Normal 2 2 9 28 3 3 2" xfId="38024"/>
    <cellStyle name="Normal 2 2 9 28 3 4" xfId="8730"/>
    <cellStyle name="Normal 2 2 9 28 3 4 2" xfId="38025"/>
    <cellStyle name="Normal 2 2 9 28 3 5" xfId="8731"/>
    <cellStyle name="Normal 2 2 9 28 3 5 2" xfId="38026"/>
    <cellStyle name="Normal 2 2 9 28 3 6" xfId="38027"/>
    <cellStyle name="Normal 2 2 9 28 3 6 2" xfId="38028"/>
    <cellStyle name="Normal 2 2 9 28 3 7" xfId="38029"/>
    <cellStyle name="Normal 2 2 9 28 4" xfId="8732"/>
    <cellStyle name="Normal 2 2 9 28 4 2" xfId="8733"/>
    <cellStyle name="Normal 2 2 9 28 4 2 2" xfId="38030"/>
    <cellStyle name="Normal 2 2 9 28 4 3" xfId="8734"/>
    <cellStyle name="Normal 2 2 9 28 4 3 2" xfId="38031"/>
    <cellStyle name="Normal 2 2 9 28 4 4" xfId="38032"/>
    <cellStyle name="Normal 2 2 9 28 5" xfId="8735"/>
    <cellStyle name="Normal 2 2 9 28 5 2" xfId="8736"/>
    <cellStyle name="Normal 2 2 9 28 5 2 2" xfId="38033"/>
    <cellStyle name="Normal 2 2 9 28 5 3" xfId="38034"/>
    <cellStyle name="Normal 2 2 9 28 6" xfId="8737"/>
    <cellStyle name="Normal 2 2 9 28 6 2" xfId="38035"/>
    <cellStyle name="Normal 2 2 9 28 7" xfId="8738"/>
    <cellStyle name="Normal 2 2 9 28 7 2" xfId="38036"/>
    <cellStyle name="Normal 2 2 9 28 8" xfId="38037"/>
    <cellStyle name="Normal 2 2 9 28 8 2" xfId="38038"/>
    <cellStyle name="Normal 2 2 9 28 9" xfId="38039"/>
    <cellStyle name="Normal 2 2 9 29" xfId="8739"/>
    <cellStyle name="Normal 2 2 9 29 10" xfId="38040"/>
    <cellStyle name="Normal 2 2 9 29 11" xfId="38041"/>
    <cellStyle name="Normal 2 2 9 29 2" xfId="8740"/>
    <cellStyle name="Normal 2 2 9 29 2 10" xfId="38042"/>
    <cellStyle name="Normal 2 2 9 29 2 2" xfId="8741"/>
    <cellStyle name="Normal 2 2 9 29 2 2 2" xfId="8742"/>
    <cellStyle name="Normal 2 2 9 29 2 2 2 2" xfId="8743"/>
    <cellStyle name="Normal 2 2 9 29 2 2 2 2 2" xfId="38043"/>
    <cellStyle name="Normal 2 2 9 29 2 2 2 3" xfId="8744"/>
    <cellStyle name="Normal 2 2 9 29 2 2 2 3 2" xfId="38044"/>
    <cellStyle name="Normal 2 2 9 29 2 2 2 4" xfId="38045"/>
    <cellStyle name="Normal 2 2 9 29 2 2 3" xfId="8745"/>
    <cellStyle name="Normal 2 2 9 29 2 2 3 2" xfId="38046"/>
    <cellStyle name="Normal 2 2 9 29 2 2 4" xfId="8746"/>
    <cellStyle name="Normal 2 2 9 29 2 2 4 2" xfId="38047"/>
    <cellStyle name="Normal 2 2 9 29 2 2 5" xfId="8747"/>
    <cellStyle name="Normal 2 2 9 29 2 2 5 2" xfId="38048"/>
    <cellStyle name="Normal 2 2 9 29 2 2 6" xfId="38049"/>
    <cellStyle name="Normal 2 2 9 29 2 2 6 2" xfId="38050"/>
    <cellStyle name="Normal 2 2 9 29 2 2 7" xfId="38051"/>
    <cellStyle name="Normal 2 2 9 29 2 3" xfId="8748"/>
    <cellStyle name="Normal 2 2 9 29 2 3 2" xfId="8749"/>
    <cellStyle name="Normal 2 2 9 29 2 3 2 2" xfId="38052"/>
    <cellStyle name="Normal 2 2 9 29 2 3 3" xfId="8750"/>
    <cellStyle name="Normal 2 2 9 29 2 3 3 2" xfId="38053"/>
    <cellStyle name="Normal 2 2 9 29 2 3 4" xfId="38054"/>
    <cellStyle name="Normal 2 2 9 29 2 4" xfId="8751"/>
    <cellStyle name="Normal 2 2 9 29 2 4 2" xfId="8752"/>
    <cellStyle name="Normal 2 2 9 29 2 4 2 2" xfId="38055"/>
    <cellStyle name="Normal 2 2 9 29 2 4 3" xfId="38056"/>
    <cellStyle name="Normal 2 2 9 29 2 5" xfId="8753"/>
    <cellStyle name="Normal 2 2 9 29 2 5 2" xfId="38057"/>
    <cellStyle name="Normal 2 2 9 29 2 6" xfId="8754"/>
    <cellStyle name="Normal 2 2 9 29 2 6 2" xfId="38058"/>
    <cellStyle name="Normal 2 2 9 29 2 7" xfId="38059"/>
    <cellStyle name="Normal 2 2 9 29 2 7 2" xfId="38060"/>
    <cellStyle name="Normal 2 2 9 29 2 8" xfId="38061"/>
    <cellStyle name="Normal 2 2 9 29 2 9" xfId="38062"/>
    <cellStyle name="Normal 2 2 9 29 3" xfId="8755"/>
    <cellStyle name="Normal 2 2 9 29 3 2" xfId="8756"/>
    <cellStyle name="Normal 2 2 9 29 3 2 2" xfId="8757"/>
    <cellStyle name="Normal 2 2 9 29 3 2 2 2" xfId="38063"/>
    <cellStyle name="Normal 2 2 9 29 3 2 3" xfId="8758"/>
    <cellStyle name="Normal 2 2 9 29 3 2 3 2" xfId="38064"/>
    <cellStyle name="Normal 2 2 9 29 3 2 4" xfId="38065"/>
    <cellStyle name="Normal 2 2 9 29 3 3" xfId="8759"/>
    <cellStyle name="Normal 2 2 9 29 3 3 2" xfId="38066"/>
    <cellStyle name="Normal 2 2 9 29 3 4" xfId="8760"/>
    <cellStyle name="Normal 2 2 9 29 3 4 2" xfId="38067"/>
    <cellStyle name="Normal 2 2 9 29 3 5" xfId="8761"/>
    <cellStyle name="Normal 2 2 9 29 3 5 2" xfId="38068"/>
    <cellStyle name="Normal 2 2 9 29 3 6" xfId="38069"/>
    <cellStyle name="Normal 2 2 9 29 3 6 2" xfId="38070"/>
    <cellStyle name="Normal 2 2 9 29 3 7" xfId="38071"/>
    <cellStyle name="Normal 2 2 9 29 4" xfId="8762"/>
    <cellStyle name="Normal 2 2 9 29 4 2" xfId="8763"/>
    <cellStyle name="Normal 2 2 9 29 4 2 2" xfId="38072"/>
    <cellStyle name="Normal 2 2 9 29 4 3" xfId="8764"/>
    <cellStyle name="Normal 2 2 9 29 4 3 2" xfId="38073"/>
    <cellStyle name="Normal 2 2 9 29 4 4" xfId="38074"/>
    <cellStyle name="Normal 2 2 9 29 5" xfId="8765"/>
    <cellStyle name="Normal 2 2 9 29 5 2" xfId="8766"/>
    <cellStyle name="Normal 2 2 9 29 5 2 2" xfId="38075"/>
    <cellStyle name="Normal 2 2 9 29 5 3" xfId="38076"/>
    <cellStyle name="Normal 2 2 9 29 6" xfId="8767"/>
    <cellStyle name="Normal 2 2 9 29 6 2" xfId="38077"/>
    <cellStyle name="Normal 2 2 9 29 7" xfId="8768"/>
    <cellStyle name="Normal 2 2 9 29 7 2" xfId="38078"/>
    <cellStyle name="Normal 2 2 9 29 8" xfId="38079"/>
    <cellStyle name="Normal 2 2 9 29 8 2" xfId="38080"/>
    <cellStyle name="Normal 2 2 9 29 9" xfId="38081"/>
    <cellStyle name="Normal 2 2 9 3" xfId="8769"/>
    <cellStyle name="Normal 2 2 9 3 10" xfId="38082"/>
    <cellStyle name="Normal 2 2 9 3 11" xfId="38083"/>
    <cellStyle name="Normal 2 2 9 3 2" xfId="8770"/>
    <cellStyle name="Normal 2 2 9 3 2 10" xfId="38084"/>
    <cellStyle name="Normal 2 2 9 3 2 2" xfId="8771"/>
    <cellStyle name="Normal 2 2 9 3 2 2 2" xfId="8772"/>
    <cellStyle name="Normal 2 2 9 3 2 2 2 2" xfId="8773"/>
    <cellStyle name="Normal 2 2 9 3 2 2 2 2 2" xfId="38085"/>
    <cellStyle name="Normal 2 2 9 3 2 2 2 3" xfId="8774"/>
    <cellStyle name="Normal 2 2 9 3 2 2 2 3 2" xfId="38086"/>
    <cellStyle name="Normal 2 2 9 3 2 2 2 4" xfId="38087"/>
    <cellStyle name="Normal 2 2 9 3 2 2 3" xfId="8775"/>
    <cellStyle name="Normal 2 2 9 3 2 2 3 2" xfId="38088"/>
    <cellStyle name="Normal 2 2 9 3 2 2 4" xfId="8776"/>
    <cellStyle name="Normal 2 2 9 3 2 2 4 2" xfId="38089"/>
    <cellStyle name="Normal 2 2 9 3 2 2 5" xfId="8777"/>
    <cellStyle name="Normal 2 2 9 3 2 2 5 2" xfId="38090"/>
    <cellStyle name="Normal 2 2 9 3 2 2 6" xfId="38091"/>
    <cellStyle name="Normal 2 2 9 3 2 2 6 2" xfId="38092"/>
    <cellStyle name="Normal 2 2 9 3 2 2 7" xfId="38093"/>
    <cellStyle name="Normal 2 2 9 3 2 3" xfId="8778"/>
    <cellStyle name="Normal 2 2 9 3 2 3 2" xfId="8779"/>
    <cellStyle name="Normal 2 2 9 3 2 3 2 2" xfId="38094"/>
    <cellStyle name="Normal 2 2 9 3 2 3 3" xfId="8780"/>
    <cellStyle name="Normal 2 2 9 3 2 3 3 2" xfId="38095"/>
    <cellStyle name="Normal 2 2 9 3 2 3 4" xfId="38096"/>
    <cellStyle name="Normal 2 2 9 3 2 4" xfId="8781"/>
    <cellStyle name="Normal 2 2 9 3 2 4 2" xfId="8782"/>
    <cellStyle name="Normal 2 2 9 3 2 4 2 2" xfId="38097"/>
    <cellStyle name="Normal 2 2 9 3 2 4 3" xfId="38098"/>
    <cellStyle name="Normal 2 2 9 3 2 5" xfId="8783"/>
    <cellStyle name="Normal 2 2 9 3 2 5 2" xfId="38099"/>
    <cellStyle name="Normal 2 2 9 3 2 6" xfId="8784"/>
    <cellStyle name="Normal 2 2 9 3 2 6 2" xfId="38100"/>
    <cellStyle name="Normal 2 2 9 3 2 7" xfId="38101"/>
    <cellStyle name="Normal 2 2 9 3 2 7 2" xfId="38102"/>
    <cellStyle name="Normal 2 2 9 3 2 8" xfId="38103"/>
    <cellStyle name="Normal 2 2 9 3 2 9" xfId="38104"/>
    <cellStyle name="Normal 2 2 9 3 3" xfId="8785"/>
    <cellStyle name="Normal 2 2 9 3 3 2" xfId="8786"/>
    <cellStyle name="Normal 2 2 9 3 3 2 2" xfId="8787"/>
    <cellStyle name="Normal 2 2 9 3 3 2 2 2" xfId="38105"/>
    <cellStyle name="Normal 2 2 9 3 3 2 3" xfId="8788"/>
    <cellStyle name="Normal 2 2 9 3 3 2 3 2" xfId="38106"/>
    <cellStyle name="Normal 2 2 9 3 3 2 4" xfId="38107"/>
    <cellStyle name="Normal 2 2 9 3 3 3" xfId="8789"/>
    <cellStyle name="Normal 2 2 9 3 3 3 2" xfId="38108"/>
    <cellStyle name="Normal 2 2 9 3 3 4" xfId="8790"/>
    <cellStyle name="Normal 2 2 9 3 3 4 2" xfId="38109"/>
    <cellStyle name="Normal 2 2 9 3 3 5" xfId="8791"/>
    <cellStyle name="Normal 2 2 9 3 3 5 2" xfId="38110"/>
    <cellStyle name="Normal 2 2 9 3 3 6" xfId="38111"/>
    <cellStyle name="Normal 2 2 9 3 3 6 2" xfId="38112"/>
    <cellStyle name="Normal 2 2 9 3 3 7" xfId="38113"/>
    <cellStyle name="Normal 2 2 9 3 4" xfId="8792"/>
    <cellStyle name="Normal 2 2 9 3 4 2" xfId="8793"/>
    <cellStyle name="Normal 2 2 9 3 4 2 2" xfId="38114"/>
    <cellStyle name="Normal 2 2 9 3 4 3" xfId="8794"/>
    <cellStyle name="Normal 2 2 9 3 4 3 2" xfId="38115"/>
    <cellStyle name="Normal 2 2 9 3 4 4" xfId="38116"/>
    <cellStyle name="Normal 2 2 9 3 5" xfId="8795"/>
    <cellStyle name="Normal 2 2 9 3 5 2" xfId="8796"/>
    <cellStyle name="Normal 2 2 9 3 5 2 2" xfId="38117"/>
    <cellStyle name="Normal 2 2 9 3 5 3" xfId="38118"/>
    <cellStyle name="Normal 2 2 9 3 6" xfId="8797"/>
    <cellStyle name="Normal 2 2 9 3 6 2" xfId="38119"/>
    <cellStyle name="Normal 2 2 9 3 7" xfId="8798"/>
    <cellStyle name="Normal 2 2 9 3 7 2" xfId="38120"/>
    <cellStyle name="Normal 2 2 9 3 8" xfId="38121"/>
    <cellStyle name="Normal 2 2 9 3 8 2" xfId="38122"/>
    <cellStyle name="Normal 2 2 9 3 9" xfId="38123"/>
    <cellStyle name="Normal 2 2 9 30" xfId="8799"/>
    <cellStyle name="Normal 2 2 9 30 10" xfId="38124"/>
    <cellStyle name="Normal 2 2 9 30 11" xfId="38125"/>
    <cellStyle name="Normal 2 2 9 30 2" xfId="8800"/>
    <cellStyle name="Normal 2 2 9 30 2 10" xfId="38126"/>
    <cellStyle name="Normal 2 2 9 30 2 2" xfId="8801"/>
    <cellStyle name="Normal 2 2 9 30 2 2 2" xfId="8802"/>
    <cellStyle name="Normal 2 2 9 30 2 2 2 2" xfId="8803"/>
    <cellStyle name="Normal 2 2 9 30 2 2 2 2 2" xfId="38127"/>
    <cellStyle name="Normal 2 2 9 30 2 2 2 3" xfId="8804"/>
    <cellStyle name="Normal 2 2 9 30 2 2 2 3 2" xfId="38128"/>
    <cellStyle name="Normal 2 2 9 30 2 2 2 4" xfId="38129"/>
    <cellStyle name="Normal 2 2 9 30 2 2 3" xfId="8805"/>
    <cellStyle name="Normal 2 2 9 30 2 2 3 2" xfId="38130"/>
    <cellStyle name="Normal 2 2 9 30 2 2 4" xfId="8806"/>
    <cellStyle name="Normal 2 2 9 30 2 2 4 2" xfId="38131"/>
    <cellStyle name="Normal 2 2 9 30 2 2 5" xfId="8807"/>
    <cellStyle name="Normal 2 2 9 30 2 2 5 2" xfId="38132"/>
    <cellStyle name="Normal 2 2 9 30 2 2 6" xfId="38133"/>
    <cellStyle name="Normal 2 2 9 30 2 2 6 2" xfId="38134"/>
    <cellStyle name="Normal 2 2 9 30 2 2 7" xfId="38135"/>
    <cellStyle name="Normal 2 2 9 30 2 3" xfId="8808"/>
    <cellStyle name="Normal 2 2 9 30 2 3 2" xfId="8809"/>
    <cellStyle name="Normal 2 2 9 30 2 3 2 2" xfId="38136"/>
    <cellStyle name="Normal 2 2 9 30 2 3 3" xfId="8810"/>
    <cellStyle name="Normal 2 2 9 30 2 3 3 2" xfId="38137"/>
    <cellStyle name="Normal 2 2 9 30 2 3 4" xfId="38138"/>
    <cellStyle name="Normal 2 2 9 30 2 4" xfId="8811"/>
    <cellStyle name="Normal 2 2 9 30 2 4 2" xfId="8812"/>
    <cellStyle name="Normal 2 2 9 30 2 4 2 2" xfId="38139"/>
    <cellStyle name="Normal 2 2 9 30 2 4 3" xfId="38140"/>
    <cellStyle name="Normal 2 2 9 30 2 5" xfId="8813"/>
    <cellStyle name="Normal 2 2 9 30 2 5 2" xfId="38141"/>
    <cellStyle name="Normal 2 2 9 30 2 6" xfId="8814"/>
    <cellStyle name="Normal 2 2 9 30 2 6 2" xfId="38142"/>
    <cellStyle name="Normal 2 2 9 30 2 7" xfId="38143"/>
    <cellStyle name="Normal 2 2 9 30 2 7 2" xfId="38144"/>
    <cellStyle name="Normal 2 2 9 30 2 8" xfId="38145"/>
    <cellStyle name="Normal 2 2 9 30 2 9" xfId="38146"/>
    <cellStyle name="Normal 2 2 9 30 3" xfId="8815"/>
    <cellStyle name="Normal 2 2 9 30 3 2" xfId="8816"/>
    <cellStyle name="Normal 2 2 9 30 3 2 2" xfId="8817"/>
    <cellStyle name="Normal 2 2 9 30 3 2 2 2" xfId="38147"/>
    <cellStyle name="Normal 2 2 9 30 3 2 3" xfId="8818"/>
    <cellStyle name="Normal 2 2 9 30 3 2 3 2" xfId="38148"/>
    <cellStyle name="Normal 2 2 9 30 3 2 4" xfId="38149"/>
    <cellStyle name="Normal 2 2 9 30 3 3" xfId="8819"/>
    <cellStyle name="Normal 2 2 9 30 3 3 2" xfId="38150"/>
    <cellStyle name="Normal 2 2 9 30 3 4" xfId="8820"/>
    <cellStyle name="Normal 2 2 9 30 3 4 2" xfId="38151"/>
    <cellStyle name="Normal 2 2 9 30 3 5" xfId="8821"/>
    <cellStyle name="Normal 2 2 9 30 3 5 2" xfId="38152"/>
    <cellStyle name="Normal 2 2 9 30 3 6" xfId="38153"/>
    <cellStyle name="Normal 2 2 9 30 3 6 2" xfId="38154"/>
    <cellStyle name="Normal 2 2 9 30 3 7" xfId="38155"/>
    <cellStyle name="Normal 2 2 9 30 4" xfId="8822"/>
    <cellStyle name="Normal 2 2 9 30 4 2" xfId="8823"/>
    <cellStyle name="Normal 2 2 9 30 4 2 2" xfId="38156"/>
    <cellStyle name="Normal 2 2 9 30 4 3" xfId="8824"/>
    <cellStyle name="Normal 2 2 9 30 4 3 2" xfId="38157"/>
    <cellStyle name="Normal 2 2 9 30 4 4" xfId="38158"/>
    <cellStyle name="Normal 2 2 9 30 5" xfId="8825"/>
    <cellStyle name="Normal 2 2 9 30 5 2" xfId="8826"/>
    <cellStyle name="Normal 2 2 9 30 5 2 2" xfId="38159"/>
    <cellStyle name="Normal 2 2 9 30 5 3" xfId="38160"/>
    <cellStyle name="Normal 2 2 9 30 6" xfId="8827"/>
    <cellStyle name="Normal 2 2 9 30 6 2" xfId="38161"/>
    <cellStyle name="Normal 2 2 9 30 7" xfId="8828"/>
    <cellStyle name="Normal 2 2 9 30 7 2" xfId="38162"/>
    <cellStyle name="Normal 2 2 9 30 8" xfId="38163"/>
    <cellStyle name="Normal 2 2 9 30 8 2" xfId="38164"/>
    <cellStyle name="Normal 2 2 9 30 9" xfId="38165"/>
    <cellStyle name="Normal 2 2 9 31" xfId="8829"/>
    <cellStyle name="Normal 2 2 9 31 10" xfId="38166"/>
    <cellStyle name="Normal 2 2 9 31 2" xfId="8830"/>
    <cellStyle name="Normal 2 2 9 31 2 2" xfId="8831"/>
    <cellStyle name="Normal 2 2 9 31 2 2 2" xfId="8832"/>
    <cellStyle name="Normal 2 2 9 31 2 2 2 2" xfId="38167"/>
    <cellStyle name="Normal 2 2 9 31 2 2 3" xfId="8833"/>
    <cellStyle name="Normal 2 2 9 31 2 2 3 2" xfId="38168"/>
    <cellStyle name="Normal 2 2 9 31 2 2 4" xfId="38169"/>
    <cellStyle name="Normal 2 2 9 31 2 3" xfId="8834"/>
    <cellStyle name="Normal 2 2 9 31 2 3 2" xfId="38170"/>
    <cellStyle name="Normal 2 2 9 31 2 4" xfId="8835"/>
    <cellStyle name="Normal 2 2 9 31 2 4 2" xfId="38171"/>
    <cellStyle name="Normal 2 2 9 31 2 5" xfId="8836"/>
    <cellStyle name="Normal 2 2 9 31 2 5 2" xfId="38172"/>
    <cellStyle name="Normal 2 2 9 31 2 6" xfId="38173"/>
    <cellStyle name="Normal 2 2 9 31 2 6 2" xfId="38174"/>
    <cellStyle name="Normal 2 2 9 31 2 7" xfId="38175"/>
    <cellStyle name="Normal 2 2 9 31 3" xfId="8837"/>
    <cellStyle name="Normal 2 2 9 31 3 2" xfId="8838"/>
    <cellStyle name="Normal 2 2 9 31 3 2 2" xfId="38176"/>
    <cellStyle name="Normal 2 2 9 31 3 3" xfId="8839"/>
    <cellStyle name="Normal 2 2 9 31 3 3 2" xfId="38177"/>
    <cellStyle name="Normal 2 2 9 31 3 4" xfId="38178"/>
    <cellStyle name="Normal 2 2 9 31 4" xfId="8840"/>
    <cellStyle name="Normal 2 2 9 31 4 2" xfId="8841"/>
    <cellStyle name="Normal 2 2 9 31 4 2 2" xfId="38179"/>
    <cellStyle name="Normal 2 2 9 31 4 3" xfId="38180"/>
    <cellStyle name="Normal 2 2 9 31 5" xfId="8842"/>
    <cellStyle name="Normal 2 2 9 31 5 2" xfId="38181"/>
    <cellStyle name="Normal 2 2 9 31 6" xfId="8843"/>
    <cellStyle name="Normal 2 2 9 31 6 2" xfId="38182"/>
    <cellStyle name="Normal 2 2 9 31 7" xfId="38183"/>
    <cellStyle name="Normal 2 2 9 31 7 2" xfId="38184"/>
    <cellStyle name="Normal 2 2 9 31 8" xfId="38185"/>
    <cellStyle name="Normal 2 2 9 31 9" xfId="38186"/>
    <cellStyle name="Normal 2 2 9 32" xfId="8844"/>
    <cellStyle name="Normal 2 2 9 32 2" xfId="8845"/>
    <cellStyle name="Normal 2 2 9 32 2 2" xfId="8846"/>
    <cellStyle name="Normal 2 2 9 32 2 2 2" xfId="38187"/>
    <cellStyle name="Normal 2 2 9 32 2 3" xfId="8847"/>
    <cellStyle name="Normal 2 2 9 32 2 3 2" xfId="38188"/>
    <cellStyle name="Normal 2 2 9 32 2 4" xfId="38189"/>
    <cellStyle name="Normal 2 2 9 32 3" xfId="8848"/>
    <cellStyle name="Normal 2 2 9 32 3 2" xfId="38190"/>
    <cellStyle name="Normal 2 2 9 32 4" xfId="8849"/>
    <cellStyle name="Normal 2 2 9 32 4 2" xfId="38191"/>
    <cellStyle name="Normal 2 2 9 32 5" xfId="8850"/>
    <cellStyle name="Normal 2 2 9 32 5 2" xfId="38192"/>
    <cellStyle name="Normal 2 2 9 32 6" xfId="38193"/>
    <cellStyle name="Normal 2 2 9 32 6 2" xfId="38194"/>
    <cellStyle name="Normal 2 2 9 32 7" xfId="38195"/>
    <cellStyle name="Normal 2 2 9 33" xfId="8851"/>
    <cellStyle name="Normal 2 2 9 33 2" xfId="8852"/>
    <cellStyle name="Normal 2 2 9 33 2 2" xfId="38196"/>
    <cellStyle name="Normal 2 2 9 33 3" xfId="8853"/>
    <cellStyle name="Normal 2 2 9 33 3 2" xfId="38197"/>
    <cellStyle name="Normal 2 2 9 33 4" xfId="38198"/>
    <cellStyle name="Normal 2 2 9 34" xfId="8854"/>
    <cellStyle name="Normal 2 2 9 34 2" xfId="8855"/>
    <cellStyle name="Normal 2 2 9 34 2 2" xfId="38199"/>
    <cellStyle name="Normal 2 2 9 34 3" xfId="38200"/>
    <cellStyle name="Normal 2 2 9 35" xfId="8856"/>
    <cellStyle name="Normal 2 2 9 35 2" xfId="38201"/>
    <cellStyle name="Normal 2 2 9 36" xfId="8857"/>
    <cellStyle name="Normal 2 2 9 36 2" xfId="38202"/>
    <cellStyle name="Normal 2 2 9 37" xfId="38203"/>
    <cellStyle name="Normal 2 2 9 37 2" xfId="38204"/>
    <cellStyle name="Normal 2 2 9 38" xfId="38205"/>
    <cellStyle name="Normal 2 2 9 39" xfId="38206"/>
    <cellStyle name="Normal 2 2 9 4" xfId="8858"/>
    <cellStyle name="Normal 2 2 9 4 10" xfId="38207"/>
    <cellStyle name="Normal 2 2 9 4 11" xfId="38208"/>
    <cellStyle name="Normal 2 2 9 4 2" xfId="8859"/>
    <cellStyle name="Normal 2 2 9 4 2 10" xfId="38209"/>
    <cellStyle name="Normal 2 2 9 4 2 2" xfId="8860"/>
    <cellStyle name="Normal 2 2 9 4 2 2 2" xfId="8861"/>
    <cellStyle name="Normal 2 2 9 4 2 2 2 2" xfId="8862"/>
    <cellStyle name="Normal 2 2 9 4 2 2 2 2 2" xfId="38210"/>
    <cellStyle name="Normal 2 2 9 4 2 2 2 3" xfId="8863"/>
    <cellStyle name="Normal 2 2 9 4 2 2 2 3 2" xfId="38211"/>
    <cellStyle name="Normal 2 2 9 4 2 2 2 4" xfId="38212"/>
    <cellStyle name="Normal 2 2 9 4 2 2 3" xfId="8864"/>
    <cellStyle name="Normal 2 2 9 4 2 2 3 2" xfId="38213"/>
    <cellStyle name="Normal 2 2 9 4 2 2 4" xfId="8865"/>
    <cellStyle name="Normal 2 2 9 4 2 2 4 2" xfId="38214"/>
    <cellStyle name="Normal 2 2 9 4 2 2 5" xfId="8866"/>
    <cellStyle name="Normal 2 2 9 4 2 2 5 2" xfId="38215"/>
    <cellStyle name="Normal 2 2 9 4 2 2 6" xfId="38216"/>
    <cellStyle name="Normal 2 2 9 4 2 2 6 2" xfId="38217"/>
    <cellStyle name="Normal 2 2 9 4 2 2 7" xfId="38218"/>
    <cellStyle name="Normal 2 2 9 4 2 3" xfId="8867"/>
    <cellStyle name="Normal 2 2 9 4 2 3 2" xfId="8868"/>
    <cellStyle name="Normal 2 2 9 4 2 3 2 2" xfId="38219"/>
    <cellStyle name="Normal 2 2 9 4 2 3 3" xfId="8869"/>
    <cellStyle name="Normal 2 2 9 4 2 3 3 2" xfId="38220"/>
    <cellStyle name="Normal 2 2 9 4 2 3 4" xfId="38221"/>
    <cellStyle name="Normal 2 2 9 4 2 4" xfId="8870"/>
    <cellStyle name="Normal 2 2 9 4 2 4 2" xfId="8871"/>
    <cellStyle name="Normal 2 2 9 4 2 4 2 2" xfId="38222"/>
    <cellStyle name="Normal 2 2 9 4 2 4 3" xfId="38223"/>
    <cellStyle name="Normal 2 2 9 4 2 5" xfId="8872"/>
    <cellStyle name="Normal 2 2 9 4 2 5 2" xfId="38224"/>
    <cellStyle name="Normal 2 2 9 4 2 6" xfId="8873"/>
    <cellStyle name="Normal 2 2 9 4 2 6 2" xfId="38225"/>
    <cellStyle name="Normal 2 2 9 4 2 7" xfId="38226"/>
    <cellStyle name="Normal 2 2 9 4 2 7 2" xfId="38227"/>
    <cellStyle name="Normal 2 2 9 4 2 8" xfId="38228"/>
    <cellStyle name="Normal 2 2 9 4 2 9" xfId="38229"/>
    <cellStyle name="Normal 2 2 9 4 3" xfId="8874"/>
    <cellStyle name="Normal 2 2 9 4 3 2" xfId="8875"/>
    <cellStyle name="Normal 2 2 9 4 3 2 2" xfId="8876"/>
    <cellStyle name="Normal 2 2 9 4 3 2 2 2" xfId="38230"/>
    <cellStyle name="Normal 2 2 9 4 3 2 3" xfId="8877"/>
    <cellStyle name="Normal 2 2 9 4 3 2 3 2" xfId="38231"/>
    <cellStyle name="Normal 2 2 9 4 3 2 4" xfId="38232"/>
    <cellStyle name="Normal 2 2 9 4 3 3" xfId="8878"/>
    <cellStyle name="Normal 2 2 9 4 3 3 2" xfId="38233"/>
    <cellStyle name="Normal 2 2 9 4 3 4" xfId="8879"/>
    <cellStyle name="Normal 2 2 9 4 3 4 2" xfId="38234"/>
    <cellStyle name="Normal 2 2 9 4 3 5" xfId="8880"/>
    <cellStyle name="Normal 2 2 9 4 3 5 2" xfId="38235"/>
    <cellStyle name="Normal 2 2 9 4 3 6" xfId="38236"/>
    <cellStyle name="Normal 2 2 9 4 3 6 2" xfId="38237"/>
    <cellStyle name="Normal 2 2 9 4 3 7" xfId="38238"/>
    <cellStyle name="Normal 2 2 9 4 4" xfId="8881"/>
    <cellStyle name="Normal 2 2 9 4 4 2" xfId="8882"/>
    <cellStyle name="Normal 2 2 9 4 4 2 2" xfId="38239"/>
    <cellStyle name="Normal 2 2 9 4 4 3" xfId="8883"/>
    <cellStyle name="Normal 2 2 9 4 4 3 2" xfId="38240"/>
    <cellStyle name="Normal 2 2 9 4 4 4" xfId="38241"/>
    <cellStyle name="Normal 2 2 9 4 5" xfId="8884"/>
    <cellStyle name="Normal 2 2 9 4 5 2" xfId="8885"/>
    <cellStyle name="Normal 2 2 9 4 5 2 2" xfId="38242"/>
    <cellStyle name="Normal 2 2 9 4 5 3" xfId="38243"/>
    <cellStyle name="Normal 2 2 9 4 6" xfId="8886"/>
    <cellStyle name="Normal 2 2 9 4 6 2" xfId="38244"/>
    <cellStyle name="Normal 2 2 9 4 7" xfId="8887"/>
    <cellStyle name="Normal 2 2 9 4 7 2" xfId="38245"/>
    <cellStyle name="Normal 2 2 9 4 8" xfId="38246"/>
    <cellStyle name="Normal 2 2 9 4 8 2" xfId="38247"/>
    <cellStyle name="Normal 2 2 9 4 9" xfId="38248"/>
    <cellStyle name="Normal 2 2 9 40" xfId="38249"/>
    <cellStyle name="Normal 2 2 9 5" xfId="8888"/>
    <cellStyle name="Normal 2 2 9 5 10" xfId="38250"/>
    <cellStyle name="Normal 2 2 9 5 11" xfId="38251"/>
    <cellStyle name="Normal 2 2 9 5 2" xfId="8889"/>
    <cellStyle name="Normal 2 2 9 5 2 10" xfId="38252"/>
    <cellStyle name="Normal 2 2 9 5 2 2" xfId="8890"/>
    <cellStyle name="Normal 2 2 9 5 2 2 2" xfId="8891"/>
    <cellStyle name="Normal 2 2 9 5 2 2 2 2" xfId="8892"/>
    <cellStyle name="Normal 2 2 9 5 2 2 2 2 2" xfId="38253"/>
    <cellStyle name="Normal 2 2 9 5 2 2 2 3" xfId="8893"/>
    <cellStyle name="Normal 2 2 9 5 2 2 2 3 2" xfId="38254"/>
    <cellStyle name="Normal 2 2 9 5 2 2 2 4" xfId="38255"/>
    <cellStyle name="Normal 2 2 9 5 2 2 3" xfId="8894"/>
    <cellStyle name="Normal 2 2 9 5 2 2 3 2" xfId="38256"/>
    <cellStyle name="Normal 2 2 9 5 2 2 4" xfId="8895"/>
    <cellStyle name="Normal 2 2 9 5 2 2 4 2" xfId="38257"/>
    <cellStyle name="Normal 2 2 9 5 2 2 5" xfId="8896"/>
    <cellStyle name="Normal 2 2 9 5 2 2 5 2" xfId="38258"/>
    <cellStyle name="Normal 2 2 9 5 2 2 6" xfId="38259"/>
    <cellStyle name="Normal 2 2 9 5 2 2 6 2" xfId="38260"/>
    <cellStyle name="Normal 2 2 9 5 2 2 7" xfId="38261"/>
    <cellStyle name="Normal 2 2 9 5 2 3" xfId="8897"/>
    <cellStyle name="Normal 2 2 9 5 2 3 2" xfId="8898"/>
    <cellStyle name="Normal 2 2 9 5 2 3 2 2" xfId="38262"/>
    <cellStyle name="Normal 2 2 9 5 2 3 3" xfId="8899"/>
    <cellStyle name="Normal 2 2 9 5 2 3 3 2" xfId="38263"/>
    <cellStyle name="Normal 2 2 9 5 2 3 4" xfId="38264"/>
    <cellStyle name="Normal 2 2 9 5 2 4" xfId="8900"/>
    <cellStyle name="Normal 2 2 9 5 2 4 2" xfId="8901"/>
    <cellStyle name="Normal 2 2 9 5 2 4 2 2" xfId="38265"/>
    <cellStyle name="Normal 2 2 9 5 2 4 3" xfId="38266"/>
    <cellStyle name="Normal 2 2 9 5 2 5" xfId="8902"/>
    <cellStyle name="Normal 2 2 9 5 2 5 2" xfId="38267"/>
    <cellStyle name="Normal 2 2 9 5 2 6" xfId="8903"/>
    <cellStyle name="Normal 2 2 9 5 2 6 2" xfId="38268"/>
    <cellStyle name="Normal 2 2 9 5 2 7" xfId="38269"/>
    <cellStyle name="Normal 2 2 9 5 2 7 2" xfId="38270"/>
    <cellStyle name="Normal 2 2 9 5 2 8" xfId="38271"/>
    <cellStyle name="Normal 2 2 9 5 2 9" xfId="38272"/>
    <cellStyle name="Normal 2 2 9 5 3" xfId="8904"/>
    <cellStyle name="Normal 2 2 9 5 3 2" xfId="8905"/>
    <cellStyle name="Normal 2 2 9 5 3 2 2" xfId="8906"/>
    <cellStyle name="Normal 2 2 9 5 3 2 2 2" xfId="38273"/>
    <cellStyle name="Normal 2 2 9 5 3 2 3" xfId="8907"/>
    <cellStyle name="Normal 2 2 9 5 3 2 3 2" xfId="38274"/>
    <cellStyle name="Normal 2 2 9 5 3 2 4" xfId="38275"/>
    <cellStyle name="Normal 2 2 9 5 3 3" xfId="8908"/>
    <cellStyle name="Normal 2 2 9 5 3 3 2" xfId="38276"/>
    <cellStyle name="Normal 2 2 9 5 3 4" xfId="8909"/>
    <cellStyle name="Normal 2 2 9 5 3 4 2" xfId="38277"/>
    <cellStyle name="Normal 2 2 9 5 3 5" xfId="8910"/>
    <cellStyle name="Normal 2 2 9 5 3 5 2" xfId="38278"/>
    <cellStyle name="Normal 2 2 9 5 3 6" xfId="38279"/>
    <cellStyle name="Normal 2 2 9 5 3 6 2" xfId="38280"/>
    <cellStyle name="Normal 2 2 9 5 3 7" xfId="38281"/>
    <cellStyle name="Normal 2 2 9 5 4" xfId="8911"/>
    <cellStyle name="Normal 2 2 9 5 4 2" xfId="8912"/>
    <cellStyle name="Normal 2 2 9 5 4 2 2" xfId="38282"/>
    <cellStyle name="Normal 2 2 9 5 4 3" xfId="8913"/>
    <cellStyle name="Normal 2 2 9 5 4 3 2" xfId="38283"/>
    <cellStyle name="Normal 2 2 9 5 4 4" xfId="38284"/>
    <cellStyle name="Normal 2 2 9 5 5" xfId="8914"/>
    <cellStyle name="Normal 2 2 9 5 5 2" xfId="8915"/>
    <cellStyle name="Normal 2 2 9 5 5 2 2" xfId="38285"/>
    <cellStyle name="Normal 2 2 9 5 5 3" xfId="38286"/>
    <cellStyle name="Normal 2 2 9 5 6" xfId="8916"/>
    <cellStyle name="Normal 2 2 9 5 6 2" xfId="38287"/>
    <cellStyle name="Normal 2 2 9 5 7" xfId="8917"/>
    <cellStyle name="Normal 2 2 9 5 7 2" xfId="38288"/>
    <cellStyle name="Normal 2 2 9 5 8" xfId="38289"/>
    <cellStyle name="Normal 2 2 9 5 8 2" xfId="38290"/>
    <cellStyle name="Normal 2 2 9 5 9" xfId="38291"/>
    <cellStyle name="Normal 2 2 9 6" xfId="8918"/>
    <cellStyle name="Normal 2 2 9 6 10" xfId="38292"/>
    <cellStyle name="Normal 2 2 9 6 11" xfId="38293"/>
    <cellStyle name="Normal 2 2 9 6 2" xfId="8919"/>
    <cellStyle name="Normal 2 2 9 6 2 10" xfId="38294"/>
    <cellStyle name="Normal 2 2 9 6 2 2" xfId="8920"/>
    <cellStyle name="Normal 2 2 9 6 2 2 2" xfId="8921"/>
    <cellStyle name="Normal 2 2 9 6 2 2 2 2" xfId="8922"/>
    <cellStyle name="Normal 2 2 9 6 2 2 2 2 2" xfId="38295"/>
    <cellStyle name="Normal 2 2 9 6 2 2 2 3" xfId="8923"/>
    <cellStyle name="Normal 2 2 9 6 2 2 2 3 2" xfId="38296"/>
    <cellStyle name="Normal 2 2 9 6 2 2 2 4" xfId="38297"/>
    <cellStyle name="Normal 2 2 9 6 2 2 3" xfId="8924"/>
    <cellStyle name="Normal 2 2 9 6 2 2 3 2" xfId="38298"/>
    <cellStyle name="Normal 2 2 9 6 2 2 4" xfId="8925"/>
    <cellStyle name="Normal 2 2 9 6 2 2 4 2" xfId="38299"/>
    <cellStyle name="Normal 2 2 9 6 2 2 5" xfId="8926"/>
    <cellStyle name="Normal 2 2 9 6 2 2 5 2" xfId="38300"/>
    <cellStyle name="Normal 2 2 9 6 2 2 6" xfId="38301"/>
    <cellStyle name="Normal 2 2 9 6 2 2 6 2" xfId="38302"/>
    <cellStyle name="Normal 2 2 9 6 2 2 7" xfId="38303"/>
    <cellStyle name="Normal 2 2 9 6 2 3" xfId="8927"/>
    <cellStyle name="Normal 2 2 9 6 2 3 2" xfId="8928"/>
    <cellStyle name="Normal 2 2 9 6 2 3 2 2" xfId="38304"/>
    <cellStyle name="Normal 2 2 9 6 2 3 3" xfId="8929"/>
    <cellStyle name="Normal 2 2 9 6 2 3 3 2" xfId="38305"/>
    <cellStyle name="Normal 2 2 9 6 2 3 4" xfId="38306"/>
    <cellStyle name="Normal 2 2 9 6 2 4" xfId="8930"/>
    <cellStyle name="Normal 2 2 9 6 2 4 2" xfId="8931"/>
    <cellStyle name="Normal 2 2 9 6 2 4 2 2" xfId="38307"/>
    <cellStyle name="Normal 2 2 9 6 2 4 3" xfId="38308"/>
    <cellStyle name="Normal 2 2 9 6 2 5" xfId="8932"/>
    <cellStyle name="Normal 2 2 9 6 2 5 2" xfId="38309"/>
    <cellStyle name="Normal 2 2 9 6 2 6" xfId="8933"/>
    <cellStyle name="Normal 2 2 9 6 2 6 2" xfId="38310"/>
    <cellStyle name="Normal 2 2 9 6 2 7" xfId="38311"/>
    <cellStyle name="Normal 2 2 9 6 2 7 2" xfId="38312"/>
    <cellStyle name="Normal 2 2 9 6 2 8" xfId="38313"/>
    <cellStyle name="Normal 2 2 9 6 2 9" xfId="38314"/>
    <cellStyle name="Normal 2 2 9 6 3" xfId="8934"/>
    <cellStyle name="Normal 2 2 9 6 3 2" xfId="8935"/>
    <cellStyle name="Normal 2 2 9 6 3 2 2" xfId="8936"/>
    <cellStyle name="Normal 2 2 9 6 3 2 2 2" xfId="38315"/>
    <cellStyle name="Normal 2 2 9 6 3 2 3" xfId="8937"/>
    <cellStyle name="Normal 2 2 9 6 3 2 3 2" xfId="38316"/>
    <cellStyle name="Normal 2 2 9 6 3 2 4" xfId="38317"/>
    <cellStyle name="Normal 2 2 9 6 3 3" xfId="8938"/>
    <cellStyle name="Normal 2 2 9 6 3 3 2" xfId="38318"/>
    <cellStyle name="Normal 2 2 9 6 3 4" xfId="8939"/>
    <cellStyle name="Normal 2 2 9 6 3 4 2" xfId="38319"/>
    <cellStyle name="Normal 2 2 9 6 3 5" xfId="8940"/>
    <cellStyle name="Normal 2 2 9 6 3 5 2" xfId="38320"/>
    <cellStyle name="Normal 2 2 9 6 3 6" xfId="38321"/>
    <cellStyle name="Normal 2 2 9 6 3 6 2" xfId="38322"/>
    <cellStyle name="Normal 2 2 9 6 3 7" xfId="38323"/>
    <cellStyle name="Normal 2 2 9 6 4" xfId="8941"/>
    <cellStyle name="Normal 2 2 9 6 4 2" xfId="8942"/>
    <cellStyle name="Normal 2 2 9 6 4 2 2" xfId="38324"/>
    <cellStyle name="Normal 2 2 9 6 4 3" xfId="8943"/>
    <cellStyle name="Normal 2 2 9 6 4 3 2" xfId="38325"/>
    <cellStyle name="Normal 2 2 9 6 4 4" xfId="38326"/>
    <cellStyle name="Normal 2 2 9 6 5" xfId="8944"/>
    <cellStyle name="Normal 2 2 9 6 5 2" xfId="8945"/>
    <cellStyle name="Normal 2 2 9 6 5 2 2" xfId="38327"/>
    <cellStyle name="Normal 2 2 9 6 5 3" xfId="38328"/>
    <cellStyle name="Normal 2 2 9 6 6" xfId="8946"/>
    <cellStyle name="Normal 2 2 9 6 6 2" xfId="38329"/>
    <cellStyle name="Normal 2 2 9 6 7" xfId="8947"/>
    <cellStyle name="Normal 2 2 9 6 7 2" xfId="38330"/>
    <cellStyle name="Normal 2 2 9 6 8" xfId="38331"/>
    <cellStyle name="Normal 2 2 9 6 8 2" xfId="38332"/>
    <cellStyle name="Normal 2 2 9 6 9" xfId="38333"/>
    <cellStyle name="Normal 2 2 9 7" xfId="8948"/>
    <cellStyle name="Normal 2 2 9 7 10" xfId="38334"/>
    <cellStyle name="Normal 2 2 9 7 11" xfId="38335"/>
    <cellStyle name="Normal 2 2 9 7 2" xfId="8949"/>
    <cellStyle name="Normal 2 2 9 7 2 10" xfId="38336"/>
    <cellStyle name="Normal 2 2 9 7 2 2" xfId="8950"/>
    <cellStyle name="Normal 2 2 9 7 2 2 2" xfId="8951"/>
    <cellStyle name="Normal 2 2 9 7 2 2 2 2" xfId="8952"/>
    <cellStyle name="Normal 2 2 9 7 2 2 2 2 2" xfId="38337"/>
    <cellStyle name="Normal 2 2 9 7 2 2 2 3" xfId="8953"/>
    <cellStyle name="Normal 2 2 9 7 2 2 2 3 2" xfId="38338"/>
    <cellStyle name="Normal 2 2 9 7 2 2 2 4" xfId="38339"/>
    <cellStyle name="Normal 2 2 9 7 2 2 3" xfId="8954"/>
    <cellStyle name="Normal 2 2 9 7 2 2 3 2" xfId="38340"/>
    <cellStyle name="Normal 2 2 9 7 2 2 4" xfId="8955"/>
    <cellStyle name="Normal 2 2 9 7 2 2 4 2" xfId="38341"/>
    <cellStyle name="Normal 2 2 9 7 2 2 5" xfId="8956"/>
    <cellStyle name="Normal 2 2 9 7 2 2 5 2" xfId="38342"/>
    <cellStyle name="Normal 2 2 9 7 2 2 6" xfId="38343"/>
    <cellStyle name="Normal 2 2 9 7 2 2 6 2" xfId="38344"/>
    <cellStyle name="Normal 2 2 9 7 2 2 7" xfId="38345"/>
    <cellStyle name="Normal 2 2 9 7 2 3" xfId="8957"/>
    <cellStyle name="Normal 2 2 9 7 2 3 2" xfId="8958"/>
    <cellStyle name="Normal 2 2 9 7 2 3 2 2" xfId="38346"/>
    <cellStyle name="Normal 2 2 9 7 2 3 3" xfId="8959"/>
    <cellStyle name="Normal 2 2 9 7 2 3 3 2" xfId="38347"/>
    <cellStyle name="Normal 2 2 9 7 2 3 4" xfId="38348"/>
    <cellStyle name="Normal 2 2 9 7 2 4" xfId="8960"/>
    <cellStyle name="Normal 2 2 9 7 2 4 2" xfId="8961"/>
    <cellStyle name="Normal 2 2 9 7 2 4 2 2" xfId="38349"/>
    <cellStyle name="Normal 2 2 9 7 2 4 3" xfId="38350"/>
    <cellStyle name="Normal 2 2 9 7 2 5" xfId="8962"/>
    <cellStyle name="Normal 2 2 9 7 2 5 2" xfId="38351"/>
    <cellStyle name="Normal 2 2 9 7 2 6" xfId="8963"/>
    <cellStyle name="Normal 2 2 9 7 2 6 2" xfId="38352"/>
    <cellStyle name="Normal 2 2 9 7 2 7" xfId="38353"/>
    <cellStyle name="Normal 2 2 9 7 2 7 2" xfId="38354"/>
    <cellStyle name="Normal 2 2 9 7 2 8" xfId="38355"/>
    <cellStyle name="Normal 2 2 9 7 2 9" xfId="38356"/>
    <cellStyle name="Normal 2 2 9 7 3" xfId="8964"/>
    <cellStyle name="Normal 2 2 9 7 3 2" xfId="8965"/>
    <cellStyle name="Normal 2 2 9 7 3 2 2" xfId="8966"/>
    <cellStyle name="Normal 2 2 9 7 3 2 2 2" xfId="38357"/>
    <cellStyle name="Normal 2 2 9 7 3 2 3" xfId="8967"/>
    <cellStyle name="Normal 2 2 9 7 3 2 3 2" xfId="38358"/>
    <cellStyle name="Normal 2 2 9 7 3 2 4" xfId="38359"/>
    <cellStyle name="Normal 2 2 9 7 3 3" xfId="8968"/>
    <cellStyle name="Normal 2 2 9 7 3 3 2" xfId="38360"/>
    <cellStyle name="Normal 2 2 9 7 3 4" xfId="8969"/>
    <cellStyle name="Normal 2 2 9 7 3 4 2" xfId="38361"/>
    <cellStyle name="Normal 2 2 9 7 3 5" xfId="8970"/>
    <cellStyle name="Normal 2 2 9 7 3 5 2" xfId="38362"/>
    <cellStyle name="Normal 2 2 9 7 3 6" xfId="38363"/>
    <cellStyle name="Normal 2 2 9 7 3 6 2" xfId="38364"/>
    <cellStyle name="Normal 2 2 9 7 3 7" xfId="38365"/>
    <cellStyle name="Normal 2 2 9 7 4" xfId="8971"/>
    <cellStyle name="Normal 2 2 9 7 4 2" xfId="8972"/>
    <cellStyle name="Normal 2 2 9 7 4 2 2" xfId="38366"/>
    <cellStyle name="Normal 2 2 9 7 4 3" xfId="8973"/>
    <cellStyle name="Normal 2 2 9 7 4 3 2" xfId="38367"/>
    <cellStyle name="Normal 2 2 9 7 4 4" xfId="38368"/>
    <cellStyle name="Normal 2 2 9 7 5" xfId="8974"/>
    <cellStyle name="Normal 2 2 9 7 5 2" xfId="8975"/>
    <cellStyle name="Normal 2 2 9 7 5 2 2" xfId="38369"/>
    <cellStyle name="Normal 2 2 9 7 5 3" xfId="38370"/>
    <cellStyle name="Normal 2 2 9 7 6" xfId="8976"/>
    <cellStyle name="Normal 2 2 9 7 6 2" xfId="38371"/>
    <cellStyle name="Normal 2 2 9 7 7" xfId="8977"/>
    <cellStyle name="Normal 2 2 9 7 7 2" xfId="38372"/>
    <cellStyle name="Normal 2 2 9 7 8" xfId="38373"/>
    <cellStyle name="Normal 2 2 9 7 8 2" xfId="38374"/>
    <cellStyle name="Normal 2 2 9 7 9" xfId="38375"/>
    <cellStyle name="Normal 2 2 9 8" xfId="8978"/>
    <cellStyle name="Normal 2 2 9 8 10" xfId="38376"/>
    <cellStyle name="Normal 2 2 9 8 11" xfId="38377"/>
    <cellStyle name="Normal 2 2 9 8 2" xfId="8979"/>
    <cellStyle name="Normal 2 2 9 8 2 10" xfId="38378"/>
    <cellStyle name="Normal 2 2 9 8 2 2" xfId="8980"/>
    <cellStyle name="Normal 2 2 9 8 2 2 2" xfId="8981"/>
    <cellStyle name="Normal 2 2 9 8 2 2 2 2" xfId="8982"/>
    <cellStyle name="Normal 2 2 9 8 2 2 2 2 2" xfId="38379"/>
    <cellStyle name="Normal 2 2 9 8 2 2 2 3" xfId="8983"/>
    <cellStyle name="Normal 2 2 9 8 2 2 2 3 2" xfId="38380"/>
    <cellStyle name="Normal 2 2 9 8 2 2 2 4" xfId="38381"/>
    <cellStyle name="Normal 2 2 9 8 2 2 3" xfId="8984"/>
    <cellStyle name="Normal 2 2 9 8 2 2 3 2" xfId="38382"/>
    <cellStyle name="Normal 2 2 9 8 2 2 4" xfId="8985"/>
    <cellStyle name="Normal 2 2 9 8 2 2 4 2" xfId="38383"/>
    <cellStyle name="Normal 2 2 9 8 2 2 5" xfId="8986"/>
    <cellStyle name="Normal 2 2 9 8 2 2 5 2" xfId="38384"/>
    <cellStyle name="Normal 2 2 9 8 2 2 6" xfId="38385"/>
    <cellStyle name="Normal 2 2 9 8 2 2 6 2" xfId="38386"/>
    <cellStyle name="Normal 2 2 9 8 2 2 7" xfId="38387"/>
    <cellStyle name="Normal 2 2 9 8 2 3" xfId="8987"/>
    <cellStyle name="Normal 2 2 9 8 2 3 2" xfId="8988"/>
    <cellStyle name="Normal 2 2 9 8 2 3 2 2" xfId="38388"/>
    <cellStyle name="Normal 2 2 9 8 2 3 3" xfId="8989"/>
    <cellStyle name="Normal 2 2 9 8 2 3 3 2" xfId="38389"/>
    <cellStyle name="Normal 2 2 9 8 2 3 4" xfId="38390"/>
    <cellStyle name="Normal 2 2 9 8 2 4" xfId="8990"/>
    <cellStyle name="Normal 2 2 9 8 2 4 2" xfId="8991"/>
    <cellStyle name="Normal 2 2 9 8 2 4 2 2" xfId="38391"/>
    <cellStyle name="Normal 2 2 9 8 2 4 3" xfId="38392"/>
    <cellStyle name="Normal 2 2 9 8 2 5" xfId="8992"/>
    <cellStyle name="Normal 2 2 9 8 2 5 2" xfId="38393"/>
    <cellStyle name="Normal 2 2 9 8 2 6" xfId="8993"/>
    <cellStyle name="Normal 2 2 9 8 2 6 2" xfId="38394"/>
    <cellStyle name="Normal 2 2 9 8 2 7" xfId="38395"/>
    <cellStyle name="Normal 2 2 9 8 2 7 2" xfId="38396"/>
    <cellStyle name="Normal 2 2 9 8 2 8" xfId="38397"/>
    <cellStyle name="Normal 2 2 9 8 2 9" xfId="38398"/>
    <cellStyle name="Normal 2 2 9 8 3" xfId="8994"/>
    <cellStyle name="Normal 2 2 9 8 3 2" xfId="8995"/>
    <cellStyle name="Normal 2 2 9 8 3 2 2" xfId="8996"/>
    <cellStyle name="Normal 2 2 9 8 3 2 2 2" xfId="38399"/>
    <cellStyle name="Normal 2 2 9 8 3 2 3" xfId="8997"/>
    <cellStyle name="Normal 2 2 9 8 3 2 3 2" xfId="38400"/>
    <cellStyle name="Normal 2 2 9 8 3 2 4" xfId="38401"/>
    <cellStyle name="Normal 2 2 9 8 3 3" xfId="8998"/>
    <cellStyle name="Normal 2 2 9 8 3 3 2" xfId="38402"/>
    <cellStyle name="Normal 2 2 9 8 3 4" xfId="8999"/>
    <cellStyle name="Normal 2 2 9 8 3 4 2" xfId="38403"/>
    <cellStyle name="Normal 2 2 9 8 3 5" xfId="9000"/>
    <cellStyle name="Normal 2 2 9 8 3 5 2" xfId="38404"/>
    <cellStyle name="Normal 2 2 9 8 3 6" xfId="38405"/>
    <cellStyle name="Normal 2 2 9 8 3 6 2" xfId="38406"/>
    <cellStyle name="Normal 2 2 9 8 3 7" xfId="38407"/>
    <cellStyle name="Normal 2 2 9 8 4" xfId="9001"/>
    <cellStyle name="Normal 2 2 9 8 4 2" xfId="9002"/>
    <cellStyle name="Normal 2 2 9 8 4 2 2" xfId="38408"/>
    <cellStyle name="Normal 2 2 9 8 4 3" xfId="9003"/>
    <cellStyle name="Normal 2 2 9 8 4 3 2" xfId="38409"/>
    <cellStyle name="Normal 2 2 9 8 4 4" xfId="38410"/>
    <cellStyle name="Normal 2 2 9 8 5" xfId="9004"/>
    <cellStyle name="Normal 2 2 9 8 5 2" xfId="9005"/>
    <cellStyle name="Normal 2 2 9 8 5 2 2" xfId="38411"/>
    <cellStyle name="Normal 2 2 9 8 5 3" xfId="38412"/>
    <cellStyle name="Normal 2 2 9 8 6" xfId="9006"/>
    <cellStyle name="Normal 2 2 9 8 6 2" xfId="38413"/>
    <cellStyle name="Normal 2 2 9 8 7" xfId="9007"/>
    <cellStyle name="Normal 2 2 9 8 7 2" xfId="38414"/>
    <cellStyle name="Normal 2 2 9 8 8" xfId="38415"/>
    <cellStyle name="Normal 2 2 9 8 8 2" xfId="38416"/>
    <cellStyle name="Normal 2 2 9 8 9" xfId="38417"/>
    <cellStyle name="Normal 2 2 9 9" xfId="9008"/>
    <cellStyle name="Normal 2 2 9 9 10" xfId="38418"/>
    <cellStyle name="Normal 2 2 9 9 11" xfId="38419"/>
    <cellStyle name="Normal 2 2 9 9 2" xfId="9009"/>
    <cellStyle name="Normal 2 2 9 9 2 10" xfId="38420"/>
    <cellStyle name="Normal 2 2 9 9 2 2" xfId="9010"/>
    <cellStyle name="Normal 2 2 9 9 2 2 2" xfId="9011"/>
    <cellStyle name="Normal 2 2 9 9 2 2 2 2" xfId="9012"/>
    <cellStyle name="Normal 2 2 9 9 2 2 2 2 2" xfId="38421"/>
    <cellStyle name="Normal 2 2 9 9 2 2 2 3" xfId="9013"/>
    <cellStyle name="Normal 2 2 9 9 2 2 2 3 2" xfId="38422"/>
    <cellStyle name="Normal 2 2 9 9 2 2 2 4" xfId="38423"/>
    <cellStyle name="Normal 2 2 9 9 2 2 3" xfId="9014"/>
    <cellStyle name="Normal 2 2 9 9 2 2 3 2" xfId="38424"/>
    <cellStyle name="Normal 2 2 9 9 2 2 4" xfId="9015"/>
    <cellStyle name="Normal 2 2 9 9 2 2 4 2" xfId="38425"/>
    <cellStyle name="Normal 2 2 9 9 2 2 5" xfId="9016"/>
    <cellStyle name="Normal 2 2 9 9 2 2 5 2" xfId="38426"/>
    <cellStyle name="Normal 2 2 9 9 2 2 6" xfId="38427"/>
    <cellStyle name="Normal 2 2 9 9 2 2 6 2" xfId="38428"/>
    <cellStyle name="Normal 2 2 9 9 2 2 7" xfId="38429"/>
    <cellStyle name="Normal 2 2 9 9 2 3" xfId="9017"/>
    <cellStyle name="Normal 2 2 9 9 2 3 2" xfId="9018"/>
    <cellStyle name="Normal 2 2 9 9 2 3 2 2" xfId="38430"/>
    <cellStyle name="Normal 2 2 9 9 2 3 3" xfId="9019"/>
    <cellStyle name="Normal 2 2 9 9 2 3 3 2" xfId="38431"/>
    <cellStyle name="Normal 2 2 9 9 2 3 4" xfId="38432"/>
    <cellStyle name="Normal 2 2 9 9 2 4" xfId="9020"/>
    <cellStyle name="Normal 2 2 9 9 2 4 2" xfId="9021"/>
    <cellStyle name="Normal 2 2 9 9 2 4 2 2" xfId="38433"/>
    <cellStyle name="Normal 2 2 9 9 2 4 3" xfId="38434"/>
    <cellStyle name="Normal 2 2 9 9 2 5" xfId="9022"/>
    <cellStyle name="Normal 2 2 9 9 2 5 2" xfId="38435"/>
    <cellStyle name="Normal 2 2 9 9 2 6" xfId="9023"/>
    <cellStyle name="Normal 2 2 9 9 2 6 2" xfId="38436"/>
    <cellStyle name="Normal 2 2 9 9 2 7" xfId="38437"/>
    <cellStyle name="Normal 2 2 9 9 2 7 2" xfId="38438"/>
    <cellStyle name="Normal 2 2 9 9 2 8" xfId="38439"/>
    <cellStyle name="Normal 2 2 9 9 2 9" xfId="38440"/>
    <cellStyle name="Normal 2 2 9 9 3" xfId="9024"/>
    <cellStyle name="Normal 2 2 9 9 3 2" xfId="9025"/>
    <cellStyle name="Normal 2 2 9 9 3 2 2" xfId="9026"/>
    <cellStyle name="Normal 2 2 9 9 3 2 2 2" xfId="38441"/>
    <cellStyle name="Normal 2 2 9 9 3 2 3" xfId="9027"/>
    <cellStyle name="Normal 2 2 9 9 3 2 3 2" xfId="38442"/>
    <cellStyle name="Normal 2 2 9 9 3 2 4" xfId="38443"/>
    <cellStyle name="Normal 2 2 9 9 3 3" xfId="9028"/>
    <cellStyle name="Normal 2 2 9 9 3 3 2" xfId="38444"/>
    <cellStyle name="Normal 2 2 9 9 3 4" xfId="9029"/>
    <cellStyle name="Normal 2 2 9 9 3 4 2" xfId="38445"/>
    <cellStyle name="Normal 2 2 9 9 3 5" xfId="9030"/>
    <cellStyle name="Normal 2 2 9 9 3 5 2" xfId="38446"/>
    <cellStyle name="Normal 2 2 9 9 3 6" xfId="38447"/>
    <cellStyle name="Normal 2 2 9 9 3 6 2" xfId="38448"/>
    <cellStyle name="Normal 2 2 9 9 3 7" xfId="38449"/>
    <cellStyle name="Normal 2 2 9 9 4" xfId="9031"/>
    <cellStyle name="Normal 2 2 9 9 4 2" xfId="9032"/>
    <cellStyle name="Normal 2 2 9 9 4 2 2" xfId="38450"/>
    <cellStyle name="Normal 2 2 9 9 4 3" xfId="9033"/>
    <cellStyle name="Normal 2 2 9 9 4 3 2" xfId="38451"/>
    <cellStyle name="Normal 2 2 9 9 4 4" xfId="38452"/>
    <cellStyle name="Normal 2 2 9 9 5" xfId="9034"/>
    <cellStyle name="Normal 2 2 9 9 5 2" xfId="9035"/>
    <cellStyle name="Normal 2 2 9 9 5 2 2" xfId="38453"/>
    <cellStyle name="Normal 2 2 9 9 5 3" xfId="38454"/>
    <cellStyle name="Normal 2 2 9 9 6" xfId="9036"/>
    <cellStyle name="Normal 2 2 9 9 6 2" xfId="38455"/>
    <cellStyle name="Normal 2 2 9 9 7" xfId="9037"/>
    <cellStyle name="Normal 2 2 9 9 7 2" xfId="38456"/>
    <cellStyle name="Normal 2 2 9 9 8" xfId="38457"/>
    <cellStyle name="Normal 2 2 9 9 8 2" xfId="38458"/>
    <cellStyle name="Normal 2 2 9 9 9" xfId="38459"/>
    <cellStyle name="Normal 2 3" xfId="9038"/>
    <cellStyle name="Normal 2 3 10" xfId="9039"/>
    <cellStyle name="Normal 2 3 10 10" xfId="38460"/>
    <cellStyle name="Normal 2 3 10 11" xfId="38461"/>
    <cellStyle name="Normal 2 3 10 2" xfId="9040"/>
    <cellStyle name="Normal 2 3 10 2 10" xfId="38462"/>
    <cellStyle name="Normal 2 3 10 2 2" xfId="9041"/>
    <cellStyle name="Normal 2 3 10 2 2 2" xfId="9042"/>
    <cellStyle name="Normal 2 3 10 2 2 2 2" xfId="9043"/>
    <cellStyle name="Normal 2 3 10 2 2 2 2 2" xfId="38463"/>
    <cellStyle name="Normal 2 3 10 2 2 2 3" xfId="9044"/>
    <cellStyle name="Normal 2 3 10 2 2 2 3 2" xfId="38464"/>
    <cellStyle name="Normal 2 3 10 2 2 2 4" xfId="38465"/>
    <cellStyle name="Normal 2 3 10 2 2 3" xfId="9045"/>
    <cellStyle name="Normal 2 3 10 2 2 3 2" xfId="38466"/>
    <cellStyle name="Normal 2 3 10 2 2 4" xfId="9046"/>
    <cellStyle name="Normal 2 3 10 2 2 4 2" xfId="38467"/>
    <cellStyle name="Normal 2 3 10 2 2 5" xfId="9047"/>
    <cellStyle name="Normal 2 3 10 2 2 5 2" xfId="38468"/>
    <cellStyle name="Normal 2 3 10 2 2 6" xfId="38469"/>
    <cellStyle name="Normal 2 3 10 2 2 6 2" xfId="38470"/>
    <cellStyle name="Normal 2 3 10 2 2 7" xfId="38471"/>
    <cellStyle name="Normal 2 3 10 2 3" xfId="9048"/>
    <cellStyle name="Normal 2 3 10 2 3 2" xfId="9049"/>
    <cellStyle name="Normal 2 3 10 2 3 2 2" xfId="38472"/>
    <cellStyle name="Normal 2 3 10 2 3 3" xfId="9050"/>
    <cellStyle name="Normal 2 3 10 2 3 3 2" xfId="38473"/>
    <cellStyle name="Normal 2 3 10 2 3 4" xfId="38474"/>
    <cellStyle name="Normal 2 3 10 2 4" xfId="9051"/>
    <cellStyle name="Normal 2 3 10 2 4 2" xfId="9052"/>
    <cellStyle name="Normal 2 3 10 2 4 2 2" xfId="38475"/>
    <cellStyle name="Normal 2 3 10 2 4 3" xfId="38476"/>
    <cellStyle name="Normal 2 3 10 2 5" xfId="9053"/>
    <cellStyle name="Normal 2 3 10 2 5 2" xfId="38477"/>
    <cellStyle name="Normal 2 3 10 2 6" xfId="9054"/>
    <cellStyle name="Normal 2 3 10 2 6 2" xfId="38478"/>
    <cellStyle name="Normal 2 3 10 2 7" xfId="38479"/>
    <cellStyle name="Normal 2 3 10 2 7 2" xfId="38480"/>
    <cellStyle name="Normal 2 3 10 2 8" xfId="38481"/>
    <cellStyle name="Normal 2 3 10 2 9" xfId="38482"/>
    <cellStyle name="Normal 2 3 10 3" xfId="9055"/>
    <cellStyle name="Normal 2 3 10 3 2" xfId="9056"/>
    <cellStyle name="Normal 2 3 10 3 2 2" xfId="9057"/>
    <cellStyle name="Normal 2 3 10 3 2 2 2" xfId="38483"/>
    <cellStyle name="Normal 2 3 10 3 2 3" xfId="9058"/>
    <cellStyle name="Normal 2 3 10 3 2 3 2" xfId="38484"/>
    <cellStyle name="Normal 2 3 10 3 2 4" xfId="38485"/>
    <cellStyle name="Normal 2 3 10 3 3" xfId="9059"/>
    <cellStyle name="Normal 2 3 10 3 3 2" xfId="38486"/>
    <cellStyle name="Normal 2 3 10 3 4" xfId="9060"/>
    <cellStyle name="Normal 2 3 10 3 4 2" xfId="38487"/>
    <cellStyle name="Normal 2 3 10 3 5" xfId="9061"/>
    <cellStyle name="Normal 2 3 10 3 5 2" xfId="38488"/>
    <cellStyle name="Normal 2 3 10 3 6" xfId="38489"/>
    <cellStyle name="Normal 2 3 10 3 6 2" xfId="38490"/>
    <cellStyle name="Normal 2 3 10 3 7" xfId="38491"/>
    <cellStyle name="Normal 2 3 10 4" xfId="9062"/>
    <cellStyle name="Normal 2 3 10 4 2" xfId="9063"/>
    <cellStyle name="Normal 2 3 10 4 2 2" xfId="38492"/>
    <cellStyle name="Normal 2 3 10 4 3" xfId="9064"/>
    <cellStyle name="Normal 2 3 10 4 3 2" xfId="38493"/>
    <cellStyle name="Normal 2 3 10 4 4" xfId="38494"/>
    <cellStyle name="Normal 2 3 10 5" xfId="9065"/>
    <cellStyle name="Normal 2 3 10 5 2" xfId="9066"/>
    <cellStyle name="Normal 2 3 10 5 2 2" xfId="38495"/>
    <cellStyle name="Normal 2 3 10 5 3" xfId="38496"/>
    <cellStyle name="Normal 2 3 10 6" xfId="9067"/>
    <cellStyle name="Normal 2 3 10 6 2" xfId="38497"/>
    <cellStyle name="Normal 2 3 10 7" xfId="9068"/>
    <cellStyle name="Normal 2 3 10 7 2" xfId="38498"/>
    <cellStyle name="Normal 2 3 10 8" xfId="38499"/>
    <cellStyle name="Normal 2 3 10 8 2" xfId="38500"/>
    <cellStyle name="Normal 2 3 10 9" xfId="38501"/>
    <cellStyle name="Normal 2 3 11" xfId="9069"/>
    <cellStyle name="Normal 2 3 11 10" xfId="38502"/>
    <cellStyle name="Normal 2 3 11 11" xfId="38503"/>
    <cellStyle name="Normal 2 3 11 2" xfId="9070"/>
    <cellStyle name="Normal 2 3 11 2 10" xfId="38504"/>
    <cellStyle name="Normal 2 3 11 2 2" xfId="9071"/>
    <cellStyle name="Normal 2 3 11 2 2 2" xfId="9072"/>
    <cellStyle name="Normal 2 3 11 2 2 2 2" xfId="9073"/>
    <cellStyle name="Normal 2 3 11 2 2 2 2 2" xfId="38505"/>
    <cellStyle name="Normal 2 3 11 2 2 2 3" xfId="9074"/>
    <cellStyle name="Normal 2 3 11 2 2 2 3 2" xfId="38506"/>
    <cellStyle name="Normal 2 3 11 2 2 2 4" xfId="38507"/>
    <cellStyle name="Normal 2 3 11 2 2 3" xfId="9075"/>
    <cellStyle name="Normal 2 3 11 2 2 3 2" xfId="38508"/>
    <cellStyle name="Normal 2 3 11 2 2 4" xfId="9076"/>
    <cellStyle name="Normal 2 3 11 2 2 4 2" xfId="38509"/>
    <cellStyle name="Normal 2 3 11 2 2 5" xfId="9077"/>
    <cellStyle name="Normal 2 3 11 2 2 5 2" xfId="38510"/>
    <cellStyle name="Normal 2 3 11 2 2 6" xfId="38511"/>
    <cellStyle name="Normal 2 3 11 2 2 6 2" xfId="38512"/>
    <cellStyle name="Normal 2 3 11 2 2 7" xfId="38513"/>
    <cellStyle name="Normal 2 3 11 2 3" xfId="9078"/>
    <cellStyle name="Normal 2 3 11 2 3 2" xfId="9079"/>
    <cellStyle name="Normal 2 3 11 2 3 2 2" xfId="38514"/>
    <cellStyle name="Normal 2 3 11 2 3 3" xfId="9080"/>
    <cellStyle name="Normal 2 3 11 2 3 3 2" xfId="38515"/>
    <cellStyle name="Normal 2 3 11 2 3 4" xfId="38516"/>
    <cellStyle name="Normal 2 3 11 2 4" xfId="9081"/>
    <cellStyle name="Normal 2 3 11 2 4 2" xfId="9082"/>
    <cellStyle name="Normal 2 3 11 2 4 2 2" xfId="38517"/>
    <cellStyle name="Normal 2 3 11 2 4 3" xfId="38518"/>
    <cellStyle name="Normal 2 3 11 2 5" xfId="9083"/>
    <cellStyle name="Normal 2 3 11 2 5 2" xfId="38519"/>
    <cellStyle name="Normal 2 3 11 2 6" xfId="9084"/>
    <cellStyle name="Normal 2 3 11 2 6 2" xfId="38520"/>
    <cellStyle name="Normal 2 3 11 2 7" xfId="38521"/>
    <cellStyle name="Normal 2 3 11 2 7 2" xfId="38522"/>
    <cellStyle name="Normal 2 3 11 2 8" xfId="38523"/>
    <cellStyle name="Normal 2 3 11 2 9" xfId="38524"/>
    <cellStyle name="Normal 2 3 11 3" xfId="9085"/>
    <cellStyle name="Normal 2 3 11 3 2" xfId="9086"/>
    <cellStyle name="Normal 2 3 11 3 2 2" xfId="9087"/>
    <cellStyle name="Normal 2 3 11 3 2 2 2" xfId="38525"/>
    <cellStyle name="Normal 2 3 11 3 2 3" xfId="9088"/>
    <cellStyle name="Normal 2 3 11 3 2 3 2" xfId="38526"/>
    <cellStyle name="Normal 2 3 11 3 2 4" xfId="38527"/>
    <cellStyle name="Normal 2 3 11 3 3" xfId="9089"/>
    <cellStyle name="Normal 2 3 11 3 3 2" xfId="38528"/>
    <cellStyle name="Normal 2 3 11 3 4" xfId="9090"/>
    <cellStyle name="Normal 2 3 11 3 4 2" xfId="38529"/>
    <cellStyle name="Normal 2 3 11 3 5" xfId="9091"/>
    <cellStyle name="Normal 2 3 11 3 5 2" xfId="38530"/>
    <cellStyle name="Normal 2 3 11 3 6" xfId="38531"/>
    <cellStyle name="Normal 2 3 11 3 6 2" xfId="38532"/>
    <cellStyle name="Normal 2 3 11 3 7" xfId="38533"/>
    <cellStyle name="Normal 2 3 11 4" xfId="9092"/>
    <cellStyle name="Normal 2 3 11 4 2" xfId="9093"/>
    <cellStyle name="Normal 2 3 11 4 2 2" xfId="38534"/>
    <cellStyle name="Normal 2 3 11 4 3" xfId="9094"/>
    <cellStyle name="Normal 2 3 11 4 3 2" xfId="38535"/>
    <cellStyle name="Normal 2 3 11 4 4" xfId="38536"/>
    <cellStyle name="Normal 2 3 11 5" xfId="9095"/>
    <cellStyle name="Normal 2 3 11 5 2" xfId="9096"/>
    <cellStyle name="Normal 2 3 11 5 2 2" xfId="38537"/>
    <cellStyle name="Normal 2 3 11 5 3" xfId="38538"/>
    <cellStyle name="Normal 2 3 11 6" xfId="9097"/>
    <cellStyle name="Normal 2 3 11 6 2" xfId="38539"/>
    <cellStyle name="Normal 2 3 11 7" xfId="9098"/>
    <cellStyle name="Normal 2 3 11 7 2" xfId="38540"/>
    <cellStyle name="Normal 2 3 11 8" xfId="38541"/>
    <cellStyle name="Normal 2 3 11 8 2" xfId="38542"/>
    <cellStyle name="Normal 2 3 11 9" xfId="38543"/>
    <cellStyle name="Normal 2 3 12" xfId="9099"/>
    <cellStyle name="Normal 2 3 12 10" xfId="38544"/>
    <cellStyle name="Normal 2 3 12 11" xfId="38545"/>
    <cellStyle name="Normal 2 3 12 2" xfId="9100"/>
    <cellStyle name="Normal 2 3 12 2 10" xfId="38546"/>
    <cellStyle name="Normal 2 3 12 2 2" xfId="9101"/>
    <cellStyle name="Normal 2 3 12 2 2 2" xfId="9102"/>
    <cellStyle name="Normal 2 3 12 2 2 2 2" xfId="9103"/>
    <cellStyle name="Normal 2 3 12 2 2 2 2 2" xfId="38547"/>
    <cellStyle name="Normal 2 3 12 2 2 2 3" xfId="9104"/>
    <cellStyle name="Normal 2 3 12 2 2 2 3 2" xfId="38548"/>
    <cellStyle name="Normal 2 3 12 2 2 2 4" xfId="38549"/>
    <cellStyle name="Normal 2 3 12 2 2 3" xfId="9105"/>
    <cellStyle name="Normal 2 3 12 2 2 3 2" xfId="38550"/>
    <cellStyle name="Normal 2 3 12 2 2 4" xfId="9106"/>
    <cellStyle name="Normal 2 3 12 2 2 4 2" xfId="38551"/>
    <cellStyle name="Normal 2 3 12 2 2 5" xfId="9107"/>
    <cellStyle name="Normal 2 3 12 2 2 5 2" xfId="38552"/>
    <cellStyle name="Normal 2 3 12 2 2 6" xfId="38553"/>
    <cellStyle name="Normal 2 3 12 2 2 6 2" xfId="38554"/>
    <cellStyle name="Normal 2 3 12 2 2 7" xfId="38555"/>
    <cellStyle name="Normal 2 3 12 2 3" xfId="9108"/>
    <cellStyle name="Normal 2 3 12 2 3 2" xfId="9109"/>
    <cellStyle name="Normal 2 3 12 2 3 2 2" xfId="38556"/>
    <cellStyle name="Normal 2 3 12 2 3 3" xfId="9110"/>
    <cellStyle name="Normal 2 3 12 2 3 3 2" xfId="38557"/>
    <cellStyle name="Normal 2 3 12 2 3 4" xfId="38558"/>
    <cellStyle name="Normal 2 3 12 2 4" xfId="9111"/>
    <cellStyle name="Normal 2 3 12 2 4 2" xfId="9112"/>
    <cellStyle name="Normal 2 3 12 2 4 2 2" xfId="38559"/>
    <cellStyle name="Normal 2 3 12 2 4 3" xfId="38560"/>
    <cellStyle name="Normal 2 3 12 2 5" xfId="9113"/>
    <cellStyle name="Normal 2 3 12 2 5 2" xfId="38561"/>
    <cellStyle name="Normal 2 3 12 2 6" xfId="9114"/>
    <cellStyle name="Normal 2 3 12 2 6 2" xfId="38562"/>
    <cellStyle name="Normal 2 3 12 2 7" xfId="38563"/>
    <cellStyle name="Normal 2 3 12 2 7 2" xfId="38564"/>
    <cellStyle name="Normal 2 3 12 2 8" xfId="38565"/>
    <cellStyle name="Normal 2 3 12 2 9" xfId="38566"/>
    <cellStyle name="Normal 2 3 12 3" xfId="9115"/>
    <cellStyle name="Normal 2 3 12 3 2" xfId="9116"/>
    <cellStyle name="Normal 2 3 12 3 2 2" xfId="9117"/>
    <cellStyle name="Normal 2 3 12 3 2 2 2" xfId="38567"/>
    <cellStyle name="Normal 2 3 12 3 2 3" xfId="9118"/>
    <cellStyle name="Normal 2 3 12 3 2 3 2" xfId="38568"/>
    <cellStyle name="Normal 2 3 12 3 2 4" xfId="38569"/>
    <cellStyle name="Normal 2 3 12 3 3" xfId="9119"/>
    <cellStyle name="Normal 2 3 12 3 3 2" xfId="38570"/>
    <cellStyle name="Normal 2 3 12 3 4" xfId="9120"/>
    <cellStyle name="Normal 2 3 12 3 4 2" xfId="38571"/>
    <cellStyle name="Normal 2 3 12 3 5" xfId="9121"/>
    <cellStyle name="Normal 2 3 12 3 5 2" xfId="38572"/>
    <cellStyle name="Normal 2 3 12 3 6" xfId="38573"/>
    <cellStyle name="Normal 2 3 12 3 6 2" xfId="38574"/>
    <cellStyle name="Normal 2 3 12 3 7" xfId="38575"/>
    <cellStyle name="Normal 2 3 12 4" xfId="9122"/>
    <cellStyle name="Normal 2 3 12 4 2" xfId="9123"/>
    <cellStyle name="Normal 2 3 12 4 2 2" xfId="38576"/>
    <cellStyle name="Normal 2 3 12 4 3" xfId="9124"/>
    <cellStyle name="Normal 2 3 12 4 3 2" xfId="38577"/>
    <cellStyle name="Normal 2 3 12 4 4" xfId="38578"/>
    <cellStyle name="Normal 2 3 12 5" xfId="9125"/>
    <cellStyle name="Normal 2 3 12 5 2" xfId="9126"/>
    <cellStyle name="Normal 2 3 12 5 2 2" xfId="38579"/>
    <cellStyle name="Normal 2 3 12 5 3" xfId="38580"/>
    <cellStyle name="Normal 2 3 12 6" xfId="9127"/>
    <cellStyle name="Normal 2 3 12 6 2" xfId="38581"/>
    <cellStyle name="Normal 2 3 12 7" xfId="9128"/>
    <cellStyle name="Normal 2 3 12 7 2" xfId="38582"/>
    <cellStyle name="Normal 2 3 12 8" xfId="38583"/>
    <cellStyle name="Normal 2 3 12 8 2" xfId="38584"/>
    <cellStyle name="Normal 2 3 12 9" xfId="38585"/>
    <cellStyle name="Normal 2 3 13" xfId="9129"/>
    <cellStyle name="Normal 2 3 13 10" xfId="38586"/>
    <cellStyle name="Normal 2 3 13 11" xfId="38587"/>
    <cellStyle name="Normal 2 3 13 2" xfId="9130"/>
    <cellStyle name="Normal 2 3 13 2 10" xfId="38588"/>
    <cellStyle name="Normal 2 3 13 2 2" xfId="9131"/>
    <cellStyle name="Normal 2 3 13 2 2 2" xfId="9132"/>
    <cellStyle name="Normal 2 3 13 2 2 2 2" xfId="9133"/>
    <cellStyle name="Normal 2 3 13 2 2 2 2 2" xfId="38589"/>
    <cellStyle name="Normal 2 3 13 2 2 2 3" xfId="9134"/>
    <cellStyle name="Normal 2 3 13 2 2 2 3 2" xfId="38590"/>
    <cellStyle name="Normal 2 3 13 2 2 2 4" xfId="38591"/>
    <cellStyle name="Normal 2 3 13 2 2 3" xfId="9135"/>
    <cellStyle name="Normal 2 3 13 2 2 3 2" xfId="38592"/>
    <cellStyle name="Normal 2 3 13 2 2 4" xfId="9136"/>
    <cellStyle name="Normal 2 3 13 2 2 4 2" xfId="38593"/>
    <cellStyle name="Normal 2 3 13 2 2 5" xfId="9137"/>
    <cellStyle name="Normal 2 3 13 2 2 5 2" xfId="38594"/>
    <cellStyle name="Normal 2 3 13 2 2 6" xfId="38595"/>
    <cellStyle name="Normal 2 3 13 2 2 6 2" xfId="38596"/>
    <cellStyle name="Normal 2 3 13 2 2 7" xfId="38597"/>
    <cellStyle name="Normal 2 3 13 2 3" xfId="9138"/>
    <cellStyle name="Normal 2 3 13 2 3 2" xfId="9139"/>
    <cellStyle name="Normal 2 3 13 2 3 2 2" xfId="38598"/>
    <cellStyle name="Normal 2 3 13 2 3 3" xfId="9140"/>
    <cellStyle name="Normal 2 3 13 2 3 3 2" xfId="38599"/>
    <cellStyle name="Normal 2 3 13 2 3 4" xfId="38600"/>
    <cellStyle name="Normal 2 3 13 2 4" xfId="9141"/>
    <cellStyle name="Normal 2 3 13 2 4 2" xfId="9142"/>
    <cellStyle name="Normal 2 3 13 2 4 2 2" xfId="38601"/>
    <cellStyle name="Normal 2 3 13 2 4 3" xfId="38602"/>
    <cellStyle name="Normal 2 3 13 2 5" xfId="9143"/>
    <cellStyle name="Normal 2 3 13 2 5 2" xfId="38603"/>
    <cellStyle name="Normal 2 3 13 2 6" xfId="9144"/>
    <cellStyle name="Normal 2 3 13 2 6 2" xfId="38604"/>
    <cellStyle name="Normal 2 3 13 2 7" xfId="38605"/>
    <cellStyle name="Normal 2 3 13 2 7 2" xfId="38606"/>
    <cellStyle name="Normal 2 3 13 2 8" xfId="38607"/>
    <cellStyle name="Normal 2 3 13 2 9" xfId="38608"/>
    <cellStyle name="Normal 2 3 13 3" xfId="9145"/>
    <cellStyle name="Normal 2 3 13 3 2" xfId="9146"/>
    <cellStyle name="Normal 2 3 13 3 2 2" xfId="9147"/>
    <cellStyle name="Normal 2 3 13 3 2 2 2" xfId="38609"/>
    <cellStyle name="Normal 2 3 13 3 2 3" xfId="9148"/>
    <cellStyle name="Normal 2 3 13 3 2 3 2" xfId="38610"/>
    <cellStyle name="Normal 2 3 13 3 2 4" xfId="38611"/>
    <cellStyle name="Normal 2 3 13 3 3" xfId="9149"/>
    <cellStyle name="Normal 2 3 13 3 3 2" xfId="38612"/>
    <cellStyle name="Normal 2 3 13 3 4" xfId="9150"/>
    <cellStyle name="Normal 2 3 13 3 4 2" xfId="38613"/>
    <cellStyle name="Normal 2 3 13 3 5" xfId="9151"/>
    <cellStyle name="Normal 2 3 13 3 5 2" xfId="38614"/>
    <cellStyle name="Normal 2 3 13 3 6" xfId="38615"/>
    <cellStyle name="Normal 2 3 13 3 6 2" xfId="38616"/>
    <cellStyle name="Normal 2 3 13 3 7" xfId="38617"/>
    <cellStyle name="Normal 2 3 13 4" xfId="9152"/>
    <cellStyle name="Normal 2 3 13 4 2" xfId="9153"/>
    <cellStyle name="Normal 2 3 13 4 2 2" xfId="38618"/>
    <cellStyle name="Normal 2 3 13 4 3" xfId="9154"/>
    <cellStyle name="Normal 2 3 13 4 3 2" xfId="38619"/>
    <cellStyle name="Normal 2 3 13 4 4" xfId="38620"/>
    <cellStyle name="Normal 2 3 13 5" xfId="9155"/>
    <cellStyle name="Normal 2 3 13 5 2" xfId="9156"/>
    <cellStyle name="Normal 2 3 13 5 2 2" xfId="38621"/>
    <cellStyle name="Normal 2 3 13 5 3" xfId="38622"/>
    <cellStyle name="Normal 2 3 13 6" xfId="9157"/>
    <cellStyle name="Normal 2 3 13 6 2" xfId="38623"/>
    <cellStyle name="Normal 2 3 13 7" xfId="9158"/>
    <cellStyle name="Normal 2 3 13 7 2" xfId="38624"/>
    <cellStyle name="Normal 2 3 13 8" xfId="38625"/>
    <cellStyle name="Normal 2 3 13 8 2" xfId="38626"/>
    <cellStyle name="Normal 2 3 13 9" xfId="38627"/>
    <cellStyle name="Normal 2 3 14" xfId="9159"/>
    <cellStyle name="Normal 2 3 14 10" xfId="38628"/>
    <cellStyle name="Normal 2 3 14 11" xfId="38629"/>
    <cellStyle name="Normal 2 3 14 2" xfId="9160"/>
    <cellStyle name="Normal 2 3 14 2 10" xfId="38630"/>
    <cellStyle name="Normal 2 3 14 2 2" xfId="9161"/>
    <cellStyle name="Normal 2 3 14 2 2 2" xfId="9162"/>
    <cellStyle name="Normal 2 3 14 2 2 2 2" xfId="9163"/>
    <cellStyle name="Normal 2 3 14 2 2 2 2 2" xfId="38631"/>
    <cellStyle name="Normal 2 3 14 2 2 2 3" xfId="9164"/>
    <cellStyle name="Normal 2 3 14 2 2 2 3 2" xfId="38632"/>
    <cellStyle name="Normal 2 3 14 2 2 2 4" xfId="38633"/>
    <cellStyle name="Normal 2 3 14 2 2 3" xfId="9165"/>
    <cellStyle name="Normal 2 3 14 2 2 3 2" xfId="38634"/>
    <cellStyle name="Normal 2 3 14 2 2 4" xfId="9166"/>
    <cellStyle name="Normal 2 3 14 2 2 4 2" xfId="38635"/>
    <cellStyle name="Normal 2 3 14 2 2 5" xfId="9167"/>
    <cellStyle name="Normal 2 3 14 2 2 5 2" xfId="38636"/>
    <cellStyle name="Normal 2 3 14 2 2 6" xfId="38637"/>
    <cellStyle name="Normal 2 3 14 2 2 6 2" xfId="38638"/>
    <cellStyle name="Normal 2 3 14 2 2 7" xfId="38639"/>
    <cellStyle name="Normal 2 3 14 2 3" xfId="9168"/>
    <cellStyle name="Normal 2 3 14 2 3 2" xfId="9169"/>
    <cellStyle name="Normal 2 3 14 2 3 2 2" xfId="38640"/>
    <cellStyle name="Normal 2 3 14 2 3 3" xfId="9170"/>
    <cellStyle name="Normal 2 3 14 2 3 3 2" xfId="38641"/>
    <cellStyle name="Normal 2 3 14 2 3 4" xfId="38642"/>
    <cellStyle name="Normal 2 3 14 2 4" xfId="9171"/>
    <cellStyle name="Normal 2 3 14 2 4 2" xfId="9172"/>
    <cellStyle name="Normal 2 3 14 2 4 2 2" xfId="38643"/>
    <cellStyle name="Normal 2 3 14 2 4 3" xfId="38644"/>
    <cellStyle name="Normal 2 3 14 2 5" xfId="9173"/>
    <cellStyle name="Normal 2 3 14 2 5 2" xfId="38645"/>
    <cellStyle name="Normal 2 3 14 2 6" xfId="9174"/>
    <cellStyle name="Normal 2 3 14 2 6 2" xfId="38646"/>
    <cellStyle name="Normal 2 3 14 2 7" xfId="38647"/>
    <cellStyle name="Normal 2 3 14 2 7 2" xfId="38648"/>
    <cellStyle name="Normal 2 3 14 2 8" xfId="38649"/>
    <cellStyle name="Normal 2 3 14 2 9" xfId="38650"/>
    <cellStyle name="Normal 2 3 14 3" xfId="9175"/>
    <cellStyle name="Normal 2 3 14 3 2" xfId="9176"/>
    <cellStyle name="Normal 2 3 14 3 2 2" xfId="9177"/>
    <cellStyle name="Normal 2 3 14 3 2 2 2" xfId="38651"/>
    <cellStyle name="Normal 2 3 14 3 2 3" xfId="9178"/>
    <cellStyle name="Normal 2 3 14 3 2 3 2" xfId="38652"/>
    <cellStyle name="Normal 2 3 14 3 2 4" xfId="38653"/>
    <cellStyle name="Normal 2 3 14 3 3" xfId="9179"/>
    <cellStyle name="Normal 2 3 14 3 3 2" xfId="38654"/>
    <cellStyle name="Normal 2 3 14 3 4" xfId="9180"/>
    <cellStyle name="Normal 2 3 14 3 4 2" xfId="38655"/>
    <cellStyle name="Normal 2 3 14 3 5" xfId="9181"/>
    <cellStyle name="Normal 2 3 14 3 5 2" xfId="38656"/>
    <cellStyle name="Normal 2 3 14 3 6" xfId="38657"/>
    <cellStyle name="Normal 2 3 14 3 6 2" xfId="38658"/>
    <cellStyle name="Normal 2 3 14 3 7" xfId="38659"/>
    <cellStyle name="Normal 2 3 14 4" xfId="9182"/>
    <cellStyle name="Normal 2 3 14 4 2" xfId="9183"/>
    <cellStyle name="Normal 2 3 14 4 2 2" xfId="38660"/>
    <cellStyle name="Normal 2 3 14 4 3" xfId="9184"/>
    <cellStyle name="Normal 2 3 14 4 3 2" xfId="38661"/>
    <cellStyle name="Normal 2 3 14 4 4" xfId="38662"/>
    <cellStyle name="Normal 2 3 14 5" xfId="9185"/>
    <cellStyle name="Normal 2 3 14 5 2" xfId="9186"/>
    <cellStyle name="Normal 2 3 14 5 2 2" xfId="38663"/>
    <cellStyle name="Normal 2 3 14 5 3" xfId="38664"/>
    <cellStyle name="Normal 2 3 14 6" xfId="9187"/>
    <cellStyle name="Normal 2 3 14 6 2" xfId="38665"/>
    <cellStyle name="Normal 2 3 14 7" xfId="9188"/>
    <cellStyle name="Normal 2 3 14 7 2" xfId="38666"/>
    <cellStyle name="Normal 2 3 14 8" xfId="38667"/>
    <cellStyle name="Normal 2 3 14 8 2" xfId="38668"/>
    <cellStyle name="Normal 2 3 14 9" xfId="38669"/>
    <cellStyle name="Normal 2 3 15" xfId="9189"/>
    <cellStyle name="Normal 2 3 15 10" xfId="38670"/>
    <cellStyle name="Normal 2 3 15 11" xfId="38671"/>
    <cellStyle name="Normal 2 3 15 2" xfId="9190"/>
    <cellStyle name="Normal 2 3 15 2 10" xfId="38672"/>
    <cellStyle name="Normal 2 3 15 2 2" xfId="9191"/>
    <cellStyle name="Normal 2 3 15 2 2 2" xfId="9192"/>
    <cellStyle name="Normal 2 3 15 2 2 2 2" xfId="9193"/>
    <cellStyle name="Normal 2 3 15 2 2 2 2 2" xfId="38673"/>
    <cellStyle name="Normal 2 3 15 2 2 2 3" xfId="9194"/>
    <cellStyle name="Normal 2 3 15 2 2 2 3 2" xfId="38674"/>
    <cellStyle name="Normal 2 3 15 2 2 2 4" xfId="38675"/>
    <cellStyle name="Normal 2 3 15 2 2 3" xfId="9195"/>
    <cellStyle name="Normal 2 3 15 2 2 3 2" xfId="38676"/>
    <cellStyle name="Normal 2 3 15 2 2 4" xfId="9196"/>
    <cellStyle name="Normal 2 3 15 2 2 4 2" xfId="38677"/>
    <cellStyle name="Normal 2 3 15 2 2 5" xfId="9197"/>
    <cellStyle name="Normal 2 3 15 2 2 5 2" xfId="38678"/>
    <cellStyle name="Normal 2 3 15 2 2 6" xfId="38679"/>
    <cellStyle name="Normal 2 3 15 2 2 6 2" xfId="38680"/>
    <cellStyle name="Normal 2 3 15 2 2 7" xfId="38681"/>
    <cellStyle name="Normal 2 3 15 2 3" xfId="9198"/>
    <cellStyle name="Normal 2 3 15 2 3 2" xfId="9199"/>
    <cellStyle name="Normal 2 3 15 2 3 2 2" xfId="38682"/>
    <cellStyle name="Normal 2 3 15 2 3 3" xfId="9200"/>
    <cellStyle name="Normal 2 3 15 2 3 3 2" xfId="38683"/>
    <cellStyle name="Normal 2 3 15 2 3 4" xfId="38684"/>
    <cellStyle name="Normal 2 3 15 2 4" xfId="9201"/>
    <cellStyle name="Normal 2 3 15 2 4 2" xfId="9202"/>
    <cellStyle name="Normal 2 3 15 2 4 2 2" xfId="38685"/>
    <cellStyle name="Normal 2 3 15 2 4 3" xfId="38686"/>
    <cellStyle name="Normal 2 3 15 2 5" xfId="9203"/>
    <cellStyle name="Normal 2 3 15 2 5 2" xfId="38687"/>
    <cellStyle name="Normal 2 3 15 2 6" xfId="9204"/>
    <cellStyle name="Normal 2 3 15 2 6 2" xfId="38688"/>
    <cellStyle name="Normal 2 3 15 2 7" xfId="38689"/>
    <cellStyle name="Normal 2 3 15 2 7 2" xfId="38690"/>
    <cellStyle name="Normal 2 3 15 2 8" xfId="38691"/>
    <cellStyle name="Normal 2 3 15 2 9" xfId="38692"/>
    <cellStyle name="Normal 2 3 15 3" xfId="9205"/>
    <cellStyle name="Normal 2 3 15 3 2" xfId="9206"/>
    <cellStyle name="Normal 2 3 15 3 2 2" xfId="9207"/>
    <cellStyle name="Normal 2 3 15 3 2 2 2" xfId="38693"/>
    <cellStyle name="Normal 2 3 15 3 2 3" xfId="9208"/>
    <cellStyle name="Normal 2 3 15 3 2 3 2" xfId="38694"/>
    <cellStyle name="Normal 2 3 15 3 2 4" xfId="38695"/>
    <cellStyle name="Normal 2 3 15 3 3" xfId="9209"/>
    <cellStyle name="Normal 2 3 15 3 3 2" xfId="38696"/>
    <cellStyle name="Normal 2 3 15 3 4" xfId="9210"/>
    <cellStyle name="Normal 2 3 15 3 4 2" xfId="38697"/>
    <cellStyle name="Normal 2 3 15 3 5" xfId="9211"/>
    <cellStyle name="Normal 2 3 15 3 5 2" xfId="38698"/>
    <cellStyle name="Normal 2 3 15 3 6" xfId="38699"/>
    <cellStyle name="Normal 2 3 15 3 6 2" xfId="38700"/>
    <cellStyle name="Normal 2 3 15 3 7" xfId="38701"/>
    <cellStyle name="Normal 2 3 15 4" xfId="9212"/>
    <cellStyle name="Normal 2 3 15 4 2" xfId="9213"/>
    <cellStyle name="Normal 2 3 15 4 2 2" xfId="38702"/>
    <cellStyle name="Normal 2 3 15 4 3" xfId="9214"/>
    <cellStyle name="Normal 2 3 15 4 3 2" xfId="38703"/>
    <cellStyle name="Normal 2 3 15 4 4" xfId="38704"/>
    <cellStyle name="Normal 2 3 15 5" xfId="9215"/>
    <cellStyle name="Normal 2 3 15 5 2" xfId="9216"/>
    <cellStyle name="Normal 2 3 15 5 2 2" xfId="38705"/>
    <cellStyle name="Normal 2 3 15 5 3" xfId="38706"/>
    <cellStyle name="Normal 2 3 15 6" xfId="9217"/>
    <cellStyle name="Normal 2 3 15 6 2" xfId="38707"/>
    <cellStyle name="Normal 2 3 15 7" xfId="9218"/>
    <cellStyle name="Normal 2 3 15 7 2" xfId="38708"/>
    <cellStyle name="Normal 2 3 15 8" xfId="38709"/>
    <cellStyle name="Normal 2 3 15 8 2" xfId="38710"/>
    <cellStyle name="Normal 2 3 15 9" xfId="38711"/>
    <cellStyle name="Normal 2 3 16" xfId="9219"/>
    <cellStyle name="Normal 2 3 16 10" xfId="38712"/>
    <cellStyle name="Normal 2 3 16 11" xfId="38713"/>
    <cellStyle name="Normal 2 3 16 2" xfId="9220"/>
    <cellStyle name="Normal 2 3 16 2 10" xfId="38714"/>
    <cellStyle name="Normal 2 3 16 2 2" xfId="9221"/>
    <cellStyle name="Normal 2 3 16 2 2 2" xfId="9222"/>
    <cellStyle name="Normal 2 3 16 2 2 2 2" xfId="9223"/>
    <cellStyle name="Normal 2 3 16 2 2 2 2 2" xfId="38715"/>
    <cellStyle name="Normal 2 3 16 2 2 2 3" xfId="9224"/>
    <cellStyle name="Normal 2 3 16 2 2 2 3 2" xfId="38716"/>
    <cellStyle name="Normal 2 3 16 2 2 2 4" xfId="38717"/>
    <cellStyle name="Normal 2 3 16 2 2 3" xfId="9225"/>
    <cellStyle name="Normal 2 3 16 2 2 3 2" xfId="38718"/>
    <cellStyle name="Normal 2 3 16 2 2 4" xfId="9226"/>
    <cellStyle name="Normal 2 3 16 2 2 4 2" xfId="38719"/>
    <cellStyle name="Normal 2 3 16 2 2 5" xfId="9227"/>
    <cellStyle name="Normal 2 3 16 2 2 5 2" xfId="38720"/>
    <cellStyle name="Normal 2 3 16 2 2 6" xfId="38721"/>
    <cellStyle name="Normal 2 3 16 2 2 6 2" xfId="38722"/>
    <cellStyle name="Normal 2 3 16 2 2 7" xfId="38723"/>
    <cellStyle name="Normal 2 3 16 2 3" xfId="9228"/>
    <cellStyle name="Normal 2 3 16 2 3 2" xfId="9229"/>
    <cellStyle name="Normal 2 3 16 2 3 2 2" xfId="38724"/>
    <cellStyle name="Normal 2 3 16 2 3 3" xfId="9230"/>
    <cellStyle name="Normal 2 3 16 2 3 3 2" xfId="38725"/>
    <cellStyle name="Normal 2 3 16 2 3 4" xfId="38726"/>
    <cellStyle name="Normal 2 3 16 2 4" xfId="9231"/>
    <cellStyle name="Normal 2 3 16 2 4 2" xfId="9232"/>
    <cellStyle name="Normal 2 3 16 2 4 2 2" xfId="38727"/>
    <cellStyle name="Normal 2 3 16 2 4 3" xfId="38728"/>
    <cellStyle name="Normal 2 3 16 2 5" xfId="9233"/>
    <cellStyle name="Normal 2 3 16 2 5 2" xfId="38729"/>
    <cellStyle name="Normal 2 3 16 2 6" xfId="9234"/>
    <cellStyle name="Normal 2 3 16 2 6 2" xfId="38730"/>
    <cellStyle name="Normal 2 3 16 2 7" xfId="38731"/>
    <cellStyle name="Normal 2 3 16 2 7 2" xfId="38732"/>
    <cellStyle name="Normal 2 3 16 2 8" xfId="38733"/>
    <cellStyle name="Normal 2 3 16 2 9" xfId="38734"/>
    <cellStyle name="Normal 2 3 16 3" xfId="9235"/>
    <cellStyle name="Normal 2 3 16 3 2" xfId="9236"/>
    <cellStyle name="Normal 2 3 16 3 2 2" xfId="9237"/>
    <cellStyle name="Normal 2 3 16 3 2 2 2" xfId="38735"/>
    <cellStyle name="Normal 2 3 16 3 2 3" xfId="9238"/>
    <cellStyle name="Normal 2 3 16 3 2 3 2" xfId="38736"/>
    <cellStyle name="Normal 2 3 16 3 2 4" xfId="38737"/>
    <cellStyle name="Normal 2 3 16 3 3" xfId="9239"/>
    <cellStyle name="Normal 2 3 16 3 3 2" xfId="38738"/>
    <cellStyle name="Normal 2 3 16 3 4" xfId="9240"/>
    <cellStyle name="Normal 2 3 16 3 4 2" xfId="38739"/>
    <cellStyle name="Normal 2 3 16 3 5" xfId="9241"/>
    <cellStyle name="Normal 2 3 16 3 5 2" xfId="38740"/>
    <cellStyle name="Normal 2 3 16 3 6" xfId="38741"/>
    <cellStyle name="Normal 2 3 16 3 6 2" xfId="38742"/>
    <cellStyle name="Normal 2 3 16 3 7" xfId="38743"/>
    <cellStyle name="Normal 2 3 16 4" xfId="9242"/>
    <cellStyle name="Normal 2 3 16 4 2" xfId="9243"/>
    <cellStyle name="Normal 2 3 16 4 2 2" xfId="38744"/>
    <cellStyle name="Normal 2 3 16 4 3" xfId="9244"/>
    <cellStyle name="Normal 2 3 16 4 3 2" xfId="38745"/>
    <cellStyle name="Normal 2 3 16 4 4" xfId="38746"/>
    <cellStyle name="Normal 2 3 16 5" xfId="9245"/>
    <cellStyle name="Normal 2 3 16 5 2" xfId="9246"/>
    <cellStyle name="Normal 2 3 16 5 2 2" xfId="38747"/>
    <cellStyle name="Normal 2 3 16 5 3" xfId="38748"/>
    <cellStyle name="Normal 2 3 16 6" xfId="9247"/>
    <cellStyle name="Normal 2 3 16 6 2" xfId="38749"/>
    <cellStyle name="Normal 2 3 16 7" xfId="9248"/>
    <cellStyle name="Normal 2 3 16 7 2" xfId="38750"/>
    <cellStyle name="Normal 2 3 16 8" xfId="38751"/>
    <cellStyle name="Normal 2 3 16 8 2" xfId="38752"/>
    <cellStyle name="Normal 2 3 16 9" xfId="38753"/>
    <cellStyle name="Normal 2 3 17" xfId="9249"/>
    <cellStyle name="Normal 2 3 17 10" xfId="38754"/>
    <cellStyle name="Normal 2 3 17 11" xfId="38755"/>
    <cellStyle name="Normal 2 3 17 2" xfId="9250"/>
    <cellStyle name="Normal 2 3 17 2 10" xfId="38756"/>
    <cellStyle name="Normal 2 3 17 2 2" xfId="9251"/>
    <cellStyle name="Normal 2 3 17 2 2 2" xfId="9252"/>
    <cellStyle name="Normal 2 3 17 2 2 2 2" xfId="9253"/>
    <cellStyle name="Normal 2 3 17 2 2 2 2 2" xfId="38757"/>
    <cellStyle name="Normal 2 3 17 2 2 2 3" xfId="9254"/>
    <cellStyle name="Normal 2 3 17 2 2 2 3 2" xfId="38758"/>
    <cellStyle name="Normal 2 3 17 2 2 2 4" xfId="38759"/>
    <cellStyle name="Normal 2 3 17 2 2 3" xfId="9255"/>
    <cellStyle name="Normal 2 3 17 2 2 3 2" xfId="38760"/>
    <cellStyle name="Normal 2 3 17 2 2 4" xfId="9256"/>
    <cellStyle name="Normal 2 3 17 2 2 4 2" xfId="38761"/>
    <cellStyle name="Normal 2 3 17 2 2 5" xfId="9257"/>
    <cellStyle name="Normal 2 3 17 2 2 5 2" xfId="38762"/>
    <cellStyle name="Normal 2 3 17 2 2 6" xfId="38763"/>
    <cellStyle name="Normal 2 3 17 2 2 6 2" xfId="38764"/>
    <cellStyle name="Normal 2 3 17 2 2 7" xfId="38765"/>
    <cellStyle name="Normal 2 3 17 2 3" xfId="9258"/>
    <cellStyle name="Normal 2 3 17 2 3 2" xfId="9259"/>
    <cellStyle name="Normal 2 3 17 2 3 2 2" xfId="38766"/>
    <cellStyle name="Normal 2 3 17 2 3 3" xfId="9260"/>
    <cellStyle name="Normal 2 3 17 2 3 3 2" xfId="38767"/>
    <cellStyle name="Normal 2 3 17 2 3 4" xfId="38768"/>
    <cellStyle name="Normal 2 3 17 2 4" xfId="9261"/>
    <cellStyle name="Normal 2 3 17 2 4 2" xfId="9262"/>
    <cellStyle name="Normal 2 3 17 2 4 2 2" xfId="38769"/>
    <cellStyle name="Normal 2 3 17 2 4 3" xfId="38770"/>
    <cellStyle name="Normal 2 3 17 2 5" xfId="9263"/>
    <cellStyle name="Normal 2 3 17 2 5 2" xfId="38771"/>
    <cellStyle name="Normal 2 3 17 2 6" xfId="9264"/>
    <cellStyle name="Normal 2 3 17 2 6 2" xfId="38772"/>
    <cellStyle name="Normal 2 3 17 2 7" xfId="38773"/>
    <cellStyle name="Normal 2 3 17 2 7 2" xfId="38774"/>
    <cellStyle name="Normal 2 3 17 2 8" xfId="38775"/>
    <cellStyle name="Normal 2 3 17 2 9" xfId="38776"/>
    <cellStyle name="Normal 2 3 17 3" xfId="9265"/>
    <cellStyle name="Normal 2 3 17 3 2" xfId="9266"/>
    <cellStyle name="Normal 2 3 17 3 2 2" xfId="9267"/>
    <cellStyle name="Normal 2 3 17 3 2 2 2" xfId="38777"/>
    <cellStyle name="Normal 2 3 17 3 2 3" xfId="9268"/>
    <cellStyle name="Normal 2 3 17 3 2 3 2" xfId="38778"/>
    <cellStyle name="Normal 2 3 17 3 2 4" xfId="38779"/>
    <cellStyle name="Normal 2 3 17 3 3" xfId="9269"/>
    <cellStyle name="Normal 2 3 17 3 3 2" xfId="38780"/>
    <cellStyle name="Normal 2 3 17 3 4" xfId="9270"/>
    <cellStyle name="Normal 2 3 17 3 4 2" xfId="38781"/>
    <cellStyle name="Normal 2 3 17 3 5" xfId="9271"/>
    <cellStyle name="Normal 2 3 17 3 5 2" xfId="38782"/>
    <cellStyle name="Normal 2 3 17 3 6" xfId="38783"/>
    <cellStyle name="Normal 2 3 17 3 6 2" xfId="38784"/>
    <cellStyle name="Normal 2 3 17 3 7" xfId="38785"/>
    <cellStyle name="Normal 2 3 17 4" xfId="9272"/>
    <cellStyle name="Normal 2 3 17 4 2" xfId="9273"/>
    <cellStyle name="Normal 2 3 17 4 2 2" xfId="38786"/>
    <cellStyle name="Normal 2 3 17 4 3" xfId="9274"/>
    <cellStyle name="Normal 2 3 17 4 3 2" xfId="38787"/>
    <cellStyle name="Normal 2 3 17 4 4" xfId="38788"/>
    <cellStyle name="Normal 2 3 17 5" xfId="9275"/>
    <cellStyle name="Normal 2 3 17 5 2" xfId="9276"/>
    <cellStyle name="Normal 2 3 17 5 2 2" xfId="38789"/>
    <cellStyle name="Normal 2 3 17 5 3" xfId="38790"/>
    <cellStyle name="Normal 2 3 17 6" xfId="9277"/>
    <cellStyle name="Normal 2 3 17 6 2" xfId="38791"/>
    <cellStyle name="Normal 2 3 17 7" xfId="9278"/>
    <cellStyle name="Normal 2 3 17 7 2" xfId="38792"/>
    <cellStyle name="Normal 2 3 17 8" xfId="38793"/>
    <cellStyle name="Normal 2 3 17 8 2" xfId="38794"/>
    <cellStyle name="Normal 2 3 17 9" xfId="38795"/>
    <cellStyle name="Normal 2 3 18" xfId="9279"/>
    <cellStyle name="Normal 2 3 18 10" xfId="38796"/>
    <cellStyle name="Normal 2 3 18 11" xfId="38797"/>
    <cellStyle name="Normal 2 3 18 2" xfId="9280"/>
    <cellStyle name="Normal 2 3 18 2 10" xfId="38798"/>
    <cellStyle name="Normal 2 3 18 2 2" xfId="9281"/>
    <cellStyle name="Normal 2 3 18 2 2 2" xfId="9282"/>
    <cellStyle name="Normal 2 3 18 2 2 2 2" xfId="9283"/>
    <cellStyle name="Normal 2 3 18 2 2 2 2 2" xfId="38799"/>
    <cellStyle name="Normal 2 3 18 2 2 2 3" xfId="9284"/>
    <cellStyle name="Normal 2 3 18 2 2 2 3 2" xfId="38800"/>
    <cellStyle name="Normal 2 3 18 2 2 2 4" xfId="38801"/>
    <cellStyle name="Normal 2 3 18 2 2 3" xfId="9285"/>
    <cellStyle name="Normal 2 3 18 2 2 3 2" xfId="38802"/>
    <cellStyle name="Normal 2 3 18 2 2 4" xfId="9286"/>
    <cellStyle name="Normal 2 3 18 2 2 4 2" xfId="38803"/>
    <cellStyle name="Normal 2 3 18 2 2 5" xfId="9287"/>
    <cellStyle name="Normal 2 3 18 2 2 5 2" xfId="38804"/>
    <cellStyle name="Normal 2 3 18 2 2 6" xfId="38805"/>
    <cellStyle name="Normal 2 3 18 2 2 6 2" xfId="38806"/>
    <cellStyle name="Normal 2 3 18 2 2 7" xfId="38807"/>
    <cellStyle name="Normal 2 3 18 2 3" xfId="9288"/>
    <cellStyle name="Normal 2 3 18 2 3 2" xfId="9289"/>
    <cellStyle name="Normal 2 3 18 2 3 2 2" xfId="38808"/>
    <cellStyle name="Normal 2 3 18 2 3 3" xfId="9290"/>
    <cellStyle name="Normal 2 3 18 2 3 3 2" xfId="38809"/>
    <cellStyle name="Normal 2 3 18 2 3 4" xfId="38810"/>
    <cellStyle name="Normal 2 3 18 2 4" xfId="9291"/>
    <cellStyle name="Normal 2 3 18 2 4 2" xfId="9292"/>
    <cellStyle name="Normal 2 3 18 2 4 2 2" xfId="38811"/>
    <cellStyle name="Normal 2 3 18 2 4 3" xfId="38812"/>
    <cellStyle name="Normal 2 3 18 2 5" xfId="9293"/>
    <cellStyle name="Normal 2 3 18 2 5 2" xfId="38813"/>
    <cellStyle name="Normal 2 3 18 2 6" xfId="9294"/>
    <cellStyle name="Normal 2 3 18 2 6 2" xfId="38814"/>
    <cellStyle name="Normal 2 3 18 2 7" xfId="38815"/>
    <cellStyle name="Normal 2 3 18 2 7 2" xfId="38816"/>
    <cellStyle name="Normal 2 3 18 2 8" xfId="38817"/>
    <cellStyle name="Normal 2 3 18 2 9" xfId="38818"/>
    <cellStyle name="Normal 2 3 18 3" xfId="9295"/>
    <cellStyle name="Normal 2 3 18 3 2" xfId="9296"/>
    <cellStyle name="Normal 2 3 18 3 2 2" xfId="9297"/>
    <cellStyle name="Normal 2 3 18 3 2 2 2" xfId="38819"/>
    <cellStyle name="Normal 2 3 18 3 2 3" xfId="9298"/>
    <cellStyle name="Normal 2 3 18 3 2 3 2" xfId="38820"/>
    <cellStyle name="Normal 2 3 18 3 2 4" xfId="38821"/>
    <cellStyle name="Normal 2 3 18 3 3" xfId="9299"/>
    <cellStyle name="Normal 2 3 18 3 3 2" xfId="38822"/>
    <cellStyle name="Normal 2 3 18 3 4" xfId="9300"/>
    <cellStyle name="Normal 2 3 18 3 4 2" xfId="38823"/>
    <cellStyle name="Normal 2 3 18 3 5" xfId="9301"/>
    <cellStyle name="Normal 2 3 18 3 5 2" xfId="38824"/>
    <cellStyle name="Normal 2 3 18 3 6" xfId="38825"/>
    <cellStyle name="Normal 2 3 18 3 6 2" xfId="38826"/>
    <cellStyle name="Normal 2 3 18 3 7" xfId="38827"/>
    <cellStyle name="Normal 2 3 18 4" xfId="9302"/>
    <cellStyle name="Normal 2 3 18 4 2" xfId="9303"/>
    <cellStyle name="Normal 2 3 18 4 2 2" xfId="38828"/>
    <cellStyle name="Normal 2 3 18 4 3" xfId="9304"/>
    <cellStyle name="Normal 2 3 18 4 3 2" xfId="38829"/>
    <cellStyle name="Normal 2 3 18 4 4" xfId="38830"/>
    <cellStyle name="Normal 2 3 18 5" xfId="9305"/>
    <cellStyle name="Normal 2 3 18 5 2" xfId="9306"/>
    <cellStyle name="Normal 2 3 18 5 2 2" xfId="38831"/>
    <cellStyle name="Normal 2 3 18 5 3" xfId="38832"/>
    <cellStyle name="Normal 2 3 18 6" xfId="9307"/>
    <cellStyle name="Normal 2 3 18 6 2" xfId="38833"/>
    <cellStyle name="Normal 2 3 18 7" xfId="9308"/>
    <cellStyle name="Normal 2 3 18 7 2" xfId="38834"/>
    <cellStyle name="Normal 2 3 18 8" xfId="38835"/>
    <cellStyle name="Normal 2 3 18 8 2" xfId="38836"/>
    <cellStyle name="Normal 2 3 18 9" xfId="38837"/>
    <cellStyle name="Normal 2 3 19" xfId="9309"/>
    <cellStyle name="Normal 2 3 19 10" xfId="38838"/>
    <cellStyle name="Normal 2 3 19 11" xfId="38839"/>
    <cellStyle name="Normal 2 3 19 2" xfId="9310"/>
    <cellStyle name="Normal 2 3 19 2 10" xfId="38840"/>
    <cellStyle name="Normal 2 3 19 2 2" xfId="9311"/>
    <cellStyle name="Normal 2 3 19 2 2 2" xfId="9312"/>
    <cellStyle name="Normal 2 3 19 2 2 2 2" xfId="9313"/>
    <cellStyle name="Normal 2 3 19 2 2 2 2 2" xfId="38841"/>
    <cellStyle name="Normal 2 3 19 2 2 2 3" xfId="9314"/>
    <cellStyle name="Normal 2 3 19 2 2 2 3 2" xfId="38842"/>
    <cellStyle name="Normal 2 3 19 2 2 2 4" xfId="38843"/>
    <cellStyle name="Normal 2 3 19 2 2 3" xfId="9315"/>
    <cellStyle name="Normal 2 3 19 2 2 3 2" xfId="38844"/>
    <cellStyle name="Normal 2 3 19 2 2 4" xfId="9316"/>
    <cellStyle name="Normal 2 3 19 2 2 4 2" xfId="38845"/>
    <cellStyle name="Normal 2 3 19 2 2 5" xfId="9317"/>
    <cellStyle name="Normal 2 3 19 2 2 5 2" xfId="38846"/>
    <cellStyle name="Normal 2 3 19 2 2 6" xfId="38847"/>
    <cellStyle name="Normal 2 3 19 2 2 6 2" xfId="38848"/>
    <cellStyle name="Normal 2 3 19 2 2 7" xfId="38849"/>
    <cellStyle name="Normal 2 3 19 2 3" xfId="9318"/>
    <cellStyle name="Normal 2 3 19 2 3 2" xfId="9319"/>
    <cellStyle name="Normal 2 3 19 2 3 2 2" xfId="38850"/>
    <cellStyle name="Normal 2 3 19 2 3 3" xfId="9320"/>
    <cellStyle name="Normal 2 3 19 2 3 3 2" xfId="38851"/>
    <cellStyle name="Normal 2 3 19 2 3 4" xfId="38852"/>
    <cellStyle name="Normal 2 3 19 2 4" xfId="9321"/>
    <cellStyle name="Normal 2 3 19 2 4 2" xfId="9322"/>
    <cellStyle name="Normal 2 3 19 2 4 2 2" xfId="38853"/>
    <cellStyle name="Normal 2 3 19 2 4 3" xfId="38854"/>
    <cellStyle name="Normal 2 3 19 2 5" xfId="9323"/>
    <cellStyle name="Normal 2 3 19 2 5 2" xfId="38855"/>
    <cellStyle name="Normal 2 3 19 2 6" xfId="9324"/>
    <cellStyle name="Normal 2 3 19 2 6 2" xfId="38856"/>
    <cellStyle name="Normal 2 3 19 2 7" xfId="38857"/>
    <cellStyle name="Normal 2 3 19 2 7 2" xfId="38858"/>
    <cellStyle name="Normal 2 3 19 2 8" xfId="38859"/>
    <cellStyle name="Normal 2 3 19 2 9" xfId="38860"/>
    <cellStyle name="Normal 2 3 19 3" xfId="9325"/>
    <cellStyle name="Normal 2 3 19 3 2" xfId="9326"/>
    <cellStyle name="Normal 2 3 19 3 2 2" xfId="9327"/>
    <cellStyle name="Normal 2 3 19 3 2 2 2" xfId="38861"/>
    <cellStyle name="Normal 2 3 19 3 2 3" xfId="9328"/>
    <cellStyle name="Normal 2 3 19 3 2 3 2" xfId="38862"/>
    <cellStyle name="Normal 2 3 19 3 2 4" xfId="38863"/>
    <cellStyle name="Normal 2 3 19 3 3" xfId="9329"/>
    <cellStyle name="Normal 2 3 19 3 3 2" xfId="38864"/>
    <cellStyle name="Normal 2 3 19 3 4" xfId="9330"/>
    <cellStyle name="Normal 2 3 19 3 4 2" xfId="38865"/>
    <cellStyle name="Normal 2 3 19 3 5" xfId="9331"/>
    <cellStyle name="Normal 2 3 19 3 5 2" xfId="38866"/>
    <cellStyle name="Normal 2 3 19 3 6" xfId="38867"/>
    <cellStyle name="Normal 2 3 19 3 6 2" xfId="38868"/>
    <cellStyle name="Normal 2 3 19 3 7" xfId="38869"/>
    <cellStyle name="Normal 2 3 19 4" xfId="9332"/>
    <cellStyle name="Normal 2 3 19 4 2" xfId="9333"/>
    <cellStyle name="Normal 2 3 19 4 2 2" xfId="38870"/>
    <cellStyle name="Normal 2 3 19 4 3" xfId="9334"/>
    <cellStyle name="Normal 2 3 19 4 3 2" xfId="38871"/>
    <cellStyle name="Normal 2 3 19 4 4" xfId="38872"/>
    <cellStyle name="Normal 2 3 19 5" xfId="9335"/>
    <cellStyle name="Normal 2 3 19 5 2" xfId="9336"/>
    <cellStyle name="Normal 2 3 19 5 2 2" xfId="38873"/>
    <cellStyle name="Normal 2 3 19 5 3" xfId="38874"/>
    <cellStyle name="Normal 2 3 19 6" xfId="9337"/>
    <cellStyle name="Normal 2 3 19 6 2" xfId="38875"/>
    <cellStyle name="Normal 2 3 19 7" xfId="9338"/>
    <cellStyle name="Normal 2 3 19 7 2" xfId="38876"/>
    <cellStyle name="Normal 2 3 19 8" xfId="38877"/>
    <cellStyle name="Normal 2 3 19 8 2" xfId="38878"/>
    <cellStyle name="Normal 2 3 19 9" xfId="38879"/>
    <cellStyle name="Normal 2 3 2" xfId="9339"/>
    <cellStyle name="Normal 2 3 2 10" xfId="9340"/>
    <cellStyle name="Normal 2 3 2 10 10" xfId="38880"/>
    <cellStyle name="Normal 2 3 2 10 11" xfId="38881"/>
    <cellStyle name="Normal 2 3 2 10 2" xfId="9341"/>
    <cellStyle name="Normal 2 3 2 10 2 10" xfId="38882"/>
    <cellStyle name="Normal 2 3 2 10 2 2" xfId="9342"/>
    <cellStyle name="Normal 2 3 2 10 2 2 2" xfId="9343"/>
    <cellStyle name="Normal 2 3 2 10 2 2 2 2" xfId="9344"/>
    <cellStyle name="Normal 2 3 2 10 2 2 2 2 2" xfId="38883"/>
    <cellStyle name="Normal 2 3 2 10 2 2 2 3" xfId="9345"/>
    <cellStyle name="Normal 2 3 2 10 2 2 2 3 2" xfId="38884"/>
    <cellStyle name="Normal 2 3 2 10 2 2 2 4" xfId="38885"/>
    <cellStyle name="Normal 2 3 2 10 2 2 3" xfId="9346"/>
    <cellStyle name="Normal 2 3 2 10 2 2 3 2" xfId="38886"/>
    <cellStyle name="Normal 2 3 2 10 2 2 4" xfId="9347"/>
    <cellStyle name="Normal 2 3 2 10 2 2 4 2" xfId="38887"/>
    <cellStyle name="Normal 2 3 2 10 2 2 5" xfId="9348"/>
    <cellStyle name="Normal 2 3 2 10 2 2 5 2" xfId="38888"/>
    <cellStyle name="Normal 2 3 2 10 2 2 6" xfId="38889"/>
    <cellStyle name="Normal 2 3 2 10 2 2 6 2" xfId="38890"/>
    <cellStyle name="Normal 2 3 2 10 2 2 7" xfId="38891"/>
    <cellStyle name="Normal 2 3 2 10 2 3" xfId="9349"/>
    <cellStyle name="Normal 2 3 2 10 2 3 2" xfId="9350"/>
    <cellStyle name="Normal 2 3 2 10 2 3 2 2" xfId="38892"/>
    <cellStyle name="Normal 2 3 2 10 2 3 3" xfId="9351"/>
    <cellStyle name="Normal 2 3 2 10 2 3 3 2" xfId="38893"/>
    <cellStyle name="Normal 2 3 2 10 2 3 4" xfId="38894"/>
    <cellStyle name="Normal 2 3 2 10 2 4" xfId="9352"/>
    <cellStyle name="Normal 2 3 2 10 2 4 2" xfId="9353"/>
    <cellStyle name="Normal 2 3 2 10 2 4 2 2" xfId="38895"/>
    <cellStyle name="Normal 2 3 2 10 2 4 3" xfId="38896"/>
    <cellStyle name="Normal 2 3 2 10 2 5" xfId="9354"/>
    <cellStyle name="Normal 2 3 2 10 2 5 2" xfId="38897"/>
    <cellStyle name="Normal 2 3 2 10 2 6" xfId="9355"/>
    <cellStyle name="Normal 2 3 2 10 2 6 2" xfId="38898"/>
    <cellStyle name="Normal 2 3 2 10 2 7" xfId="38899"/>
    <cellStyle name="Normal 2 3 2 10 2 7 2" xfId="38900"/>
    <cellStyle name="Normal 2 3 2 10 2 8" xfId="38901"/>
    <cellStyle name="Normal 2 3 2 10 2 9" xfId="38902"/>
    <cellStyle name="Normal 2 3 2 10 3" xfId="9356"/>
    <cellStyle name="Normal 2 3 2 10 3 2" xfId="9357"/>
    <cellStyle name="Normal 2 3 2 10 3 2 2" xfId="9358"/>
    <cellStyle name="Normal 2 3 2 10 3 2 2 2" xfId="38903"/>
    <cellStyle name="Normal 2 3 2 10 3 2 3" xfId="9359"/>
    <cellStyle name="Normal 2 3 2 10 3 2 3 2" xfId="38904"/>
    <cellStyle name="Normal 2 3 2 10 3 2 4" xfId="38905"/>
    <cellStyle name="Normal 2 3 2 10 3 3" xfId="9360"/>
    <cellStyle name="Normal 2 3 2 10 3 3 2" xfId="38906"/>
    <cellStyle name="Normal 2 3 2 10 3 4" xfId="9361"/>
    <cellStyle name="Normal 2 3 2 10 3 4 2" xfId="38907"/>
    <cellStyle name="Normal 2 3 2 10 3 5" xfId="9362"/>
    <cellStyle name="Normal 2 3 2 10 3 5 2" xfId="38908"/>
    <cellStyle name="Normal 2 3 2 10 3 6" xfId="38909"/>
    <cellStyle name="Normal 2 3 2 10 3 6 2" xfId="38910"/>
    <cellStyle name="Normal 2 3 2 10 3 7" xfId="38911"/>
    <cellStyle name="Normal 2 3 2 10 4" xfId="9363"/>
    <cellStyle name="Normal 2 3 2 10 4 2" xfId="9364"/>
    <cellStyle name="Normal 2 3 2 10 4 2 2" xfId="38912"/>
    <cellStyle name="Normal 2 3 2 10 4 3" xfId="9365"/>
    <cellStyle name="Normal 2 3 2 10 4 3 2" xfId="38913"/>
    <cellStyle name="Normal 2 3 2 10 4 4" xfId="38914"/>
    <cellStyle name="Normal 2 3 2 10 5" xfId="9366"/>
    <cellStyle name="Normal 2 3 2 10 5 2" xfId="9367"/>
    <cellStyle name="Normal 2 3 2 10 5 2 2" xfId="38915"/>
    <cellStyle name="Normal 2 3 2 10 5 3" xfId="38916"/>
    <cellStyle name="Normal 2 3 2 10 6" xfId="9368"/>
    <cellStyle name="Normal 2 3 2 10 6 2" xfId="38917"/>
    <cellStyle name="Normal 2 3 2 10 7" xfId="9369"/>
    <cellStyle name="Normal 2 3 2 10 7 2" xfId="38918"/>
    <cellStyle name="Normal 2 3 2 10 8" xfId="38919"/>
    <cellStyle name="Normal 2 3 2 10 8 2" xfId="38920"/>
    <cellStyle name="Normal 2 3 2 10 9" xfId="38921"/>
    <cellStyle name="Normal 2 3 2 11" xfId="9370"/>
    <cellStyle name="Normal 2 3 2 11 10" xfId="38922"/>
    <cellStyle name="Normal 2 3 2 11 11" xfId="38923"/>
    <cellStyle name="Normal 2 3 2 11 2" xfId="9371"/>
    <cellStyle name="Normal 2 3 2 11 2 10" xfId="38924"/>
    <cellStyle name="Normal 2 3 2 11 2 2" xfId="9372"/>
    <cellStyle name="Normal 2 3 2 11 2 2 2" xfId="9373"/>
    <cellStyle name="Normal 2 3 2 11 2 2 2 2" xfId="9374"/>
    <cellStyle name="Normal 2 3 2 11 2 2 2 2 2" xfId="38925"/>
    <cellStyle name="Normal 2 3 2 11 2 2 2 3" xfId="9375"/>
    <cellStyle name="Normal 2 3 2 11 2 2 2 3 2" xfId="38926"/>
    <cellStyle name="Normal 2 3 2 11 2 2 2 4" xfId="38927"/>
    <cellStyle name="Normal 2 3 2 11 2 2 3" xfId="9376"/>
    <cellStyle name="Normal 2 3 2 11 2 2 3 2" xfId="38928"/>
    <cellStyle name="Normal 2 3 2 11 2 2 4" xfId="9377"/>
    <cellStyle name="Normal 2 3 2 11 2 2 4 2" xfId="38929"/>
    <cellStyle name="Normal 2 3 2 11 2 2 5" xfId="9378"/>
    <cellStyle name="Normal 2 3 2 11 2 2 5 2" xfId="38930"/>
    <cellStyle name="Normal 2 3 2 11 2 2 6" xfId="38931"/>
    <cellStyle name="Normal 2 3 2 11 2 2 6 2" xfId="38932"/>
    <cellStyle name="Normal 2 3 2 11 2 2 7" xfId="38933"/>
    <cellStyle name="Normal 2 3 2 11 2 3" xfId="9379"/>
    <cellStyle name="Normal 2 3 2 11 2 3 2" xfId="9380"/>
    <cellStyle name="Normal 2 3 2 11 2 3 2 2" xfId="38934"/>
    <cellStyle name="Normal 2 3 2 11 2 3 3" xfId="9381"/>
    <cellStyle name="Normal 2 3 2 11 2 3 3 2" xfId="38935"/>
    <cellStyle name="Normal 2 3 2 11 2 3 4" xfId="38936"/>
    <cellStyle name="Normal 2 3 2 11 2 4" xfId="9382"/>
    <cellStyle name="Normal 2 3 2 11 2 4 2" xfId="9383"/>
    <cellStyle name="Normal 2 3 2 11 2 4 2 2" xfId="38937"/>
    <cellStyle name="Normal 2 3 2 11 2 4 3" xfId="38938"/>
    <cellStyle name="Normal 2 3 2 11 2 5" xfId="9384"/>
    <cellStyle name="Normal 2 3 2 11 2 5 2" xfId="38939"/>
    <cellStyle name="Normal 2 3 2 11 2 6" xfId="9385"/>
    <cellStyle name="Normal 2 3 2 11 2 6 2" xfId="38940"/>
    <cellStyle name="Normal 2 3 2 11 2 7" xfId="38941"/>
    <cellStyle name="Normal 2 3 2 11 2 7 2" xfId="38942"/>
    <cellStyle name="Normal 2 3 2 11 2 8" xfId="38943"/>
    <cellStyle name="Normal 2 3 2 11 2 9" xfId="38944"/>
    <cellStyle name="Normal 2 3 2 11 3" xfId="9386"/>
    <cellStyle name="Normal 2 3 2 11 3 2" xfId="9387"/>
    <cellStyle name="Normal 2 3 2 11 3 2 2" xfId="9388"/>
    <cellStyle name="Normal 2 3 2 11 3 2 2 2" xfId="38945"/>
    <cellStyle name="Normal 2 3 2 11 3 2 3" xfId="9389"/>
    <cellStyle name="Normal 2 3 2 11 3 2 3 2" xfId="38946"/>
    <cellStyle name="Normal 2 3 2 11 3 2 4" xfId="38947"/>
    <cellStyle name="Normal 2 3 2 11 3 3" xfId="9390"/>
    <cellStyle name="Normal 2 3 2 11 3 3 2" xfId="38948"/>
    <cellStyle name="Normal 2 3 2 11 3 4" xfId="9391"/>
    <cellStyle name="Normal 2 3 2 11 3 4 2" xfId="38949"/>
    <cellStyle name="Normal 2 3 2 11 3 5" xfId="9392"/>
    <cellStyle name="Normal 2 3 2 11 3 5 2" xfId="38950"/>
    <cellStyle name="Normal 2 3 2 11 3 6" xfId="38951"/>
    <cellStyle name="Normal 2 3 2 11 3 6 2" xfId="38952"/>
    <cellStyle name="Normal 2 3 2 11 3 7" xfId="38953"/>
    <cellStyle name="Normal 2 3 2 11 4" xfId="9393"/>
    <cellStyle name="Normal 2 3 2 11 4 2" xfId="9394"/>
    <cellStyle name="Normal 2 3 2 11 4 2 2" xfId="38954"/>
    <cellStyle name="Normal 2 3 2 11 4 3" xfId="9395"/>
    <cellStyle name="Normal 2 3 2 11 4 3 2" xfId="38955"/>
    <cellStyle name="Normal 2 3 2 11 4 4" xfId="38956"/>
    <cellStyle name="Normal 2 3 2 11 5" xfId="9396"/>
    <cellStyle name="Normal 2 3 2 11 5 2" xfId="9397"/>
    <cellStyle name="Normal 2 3 2 11 5 2 2" xfId="38957"/>
    <cellStyle name="Normal 2 3 2 11 5 3" xfId="38958"/>
    <cellStyle name="Normal 2 3 2 11 6" xfId="9398"/>
    <cellStyle name="Normal 2 3 2 11 6 2" xfId="38959"/>
    <cellStyle name="Normal 2 3 2 11 7" xfId="9399"/>
    <cellStyle name="Normal 2 3 2 11 7 2" xfId="38960"/>
    <cellStyle name="Normal 2 3 2 11 8" xfId="38961"/>
    <cellStyle name="Normal 2 3 2 11 8 2" xfId="38962"/>
    <cellStyle name="Normal 2 3 2 11 9" xfId="38963"/>
    <cellStyle name="Normal 2 3 2 12" xfId="9400"/>
    <cellStyle name="Normal 2 3 2 12 10" xfId="38964"/>
    <cellStyle name="Normal 2 3 2 12 11" xfId="38965"/>
    <cellStyle name="Normal 2 3 2 12 2" xfId="9401"/>
    <cellStyle name="Normal 2 3 2 12 2 10" xfId="38966"/>
    <cellStyle name="Normal 2 3 2 12 2 2" xfId="9402"/>
    <cellStyle name="Normal 2 3 2 12 2 2 2" xfId="9403"/>
    <cellStyle name="Normal 2 3 2 12 2 2 2 2" xfId="9404"/>
    <cellStyle name="Normal 2 3 2 12 2 2 2 2 2" xfId="38967"/>
    <cellStyle name="Normal 2 3 2 12 2 2 2 3" xfId="9405"/>
    <cellStyle name="Normal 2 3 2 12 2 2 2 3 2" xfId="38968"/>
    <cellStyle name="Normal 2 3 2 12 2 2 2 4" xfId="38969"/>
    <cellStyle name="Normal 2 3 2 12 2 2 3" xfId="9406"/>
    <cellStyle name="Normal 2 3 2 12 2 2 3 2" xfId="38970"/>
    <cellStyle name="Normal 2 3 2 12 2 2 4" xfId="9407"/>
    <cellStyle name="Normal 2 3 2 12 2 2 4 2" xfId="38971"/>
    <cellStyle name="Normal 2 3 2 12 2 2 5" xfId="9408"/>
    <cellStyle name="Normal 2 3 2 12 2 2 5 2" xfId="38972"/>
    <cellStyle name="Normal 2 3 2 12 2 2 6" xfId="38973"/>
    <cellStyle name="Normal 2 3 2 12 2 2 6 2" xfId="38974"/>
    <cellStyle name="Normal 2 3 2 12 2 2 7" xfId="38975"/>
    <cellStyle name="Normal 2 3 2 12 2 3" xfId="9409"/>
    <cellStyle name="Normal 2 3 2 12 2 3 2" xfId="9410"/>
    <cellStyle name="Normal 2 3 2 12 2 3 2 2" xfId="38976"/>
    <cellStyle name="Normal 2 3 2 12 2 3 3" xfId="9411"/>
    <cellStyle name="Normal 2 3 2 12 2 3 3 2" xfId="38977"/>
    <cellStyle name="Normal 2 3 2 12 2 3 4" xfId="38978"/>
    <cellStyle name="Normal 2 3 2 12 2 4" xfId="9412"/>
    <cellStyle name="Normal 2 3 2 12 2 4 2" xfId="9413"/>
    <cellStyle name="Normal 2 3 2 12 2 4 2 2" xfId="38979"/>
    <cellStyle name="Normal 2 3 2 12 2 4 3" xfId="38980"/>
    <cellStyle name="Normal 2 3 2 12 2 5" xfId="9414"/>
    <cellStyle name="Normal 2 3 2 12 2 5 2" xfId="38981"/>
    <cellStyle name="Normal 2 3 2 12 2 6" xfId="9415"/>
    <cellStyle name="Normal 2 3 2 12 2 6 2" xfId="38982"/>
    <cellStyle name="Normal 2 3 2 12 2 7" xfId="38983"/>
    <cellStyle name="Normal 2 3 2 12 2 7 2" xfId="38984"/>
    <cellStyle name="Normal 2 3 2 12 2 8" xfId="38985"/>
    <cellStyle name="Normal 2 3 2 12 2 9" xfId="38986"/>
    <cellStyle name="Normal 2 3 2 12 3" xfId="9416"/>
    <cellStyle name="Normal 2 3 2 12 3 2" xfId="9417"/>
    <cellStyle name="Normal 2 3 2 12 3 2 2" xfId="9418"/>
    <cellStyle name="Normal 2 3 2 12 3 2 2 2" xfId="38987"/>
    <cellStyle name="Normal 2 3 2 12 3 2 3" xfId="9419"/>
    <cellStyle name="Normal 2 3 2 12 3 2 3 2" xfId="38988"/>
    <cellStyle name="Normal 2 3 2 12 3 2 4" xfId="38989"/>
    <cellStyle name="Normal 2 3 2 12 3 3" xfId="9420"/>
    <cellStyle name="Normal 2 3 2 12 3 3 2" xfId="38990"/>
    <cellStyle name="Normal 2 3 2 12 3 4" xfId="9421"/>
    <cellStyle name="Normal 2 3 2 12 3 4 2" xfId="38991"/>
    <cellStyle name="Normal 2 3 2 12 3 5" xfId="9422"/>
    <cellStyle name="Normal 2 3 2 12 3 5 2" xfId="38992"/>
    <cellStyle name="Normal 2 3 2 12 3 6" xfId="38993"/>
    <cellStyle name="Normal 2 3 2 12 3 6 2" xfId="38994"/>
    <cellStyle name="Normal 2 3 2 12 3 7" xfId="38995"/>
    <cellStyle name="Normal 2 3 2 12 4" xfId="9423"/>
    <cellStyle name="Normal 2 3 2 12 4 2" xfId="9424"/>
    <cellStyle name="Normal 2 3 2 12 4 2 2" xfId="38996"/>
    <cellStyle name="Normal 2 3 2 12 4 3" xfId="9425"/>
    <cellStyle name="Normal 2 3 2 12 4 3 2" xfId="38997"/>
    <cellStyle name="Normal 2 3 2 12 4 4" xfId="38998"/>
    <cellStyle name="Normal 2 3 2 12 5" xfId="9426"/>
    <cellStyle name="Normal 2 3 2 12 5 2" xfId="9427"/>
    <cellStyle name="Normal 2 3 2 12 5 2 2" xfId="38999"/>
    <cellStyle name="Normal 2 3 2 12 5 3" xfId="39000"/>
    <cellStyle name="Normal 2 3 2 12 6" xfId="9428"/>
    <cellStyle name="Normal 2 3 2 12 6 2" xfId="39001"/>
    <cellStyle name="Normal 2 3 2 12 7" xfId="9429"/>
    <cellStyle name="Normal 2 3 2 12 7 2" xfId="39002"/>
    <cellStyle name="Normal 2 3 2 12 8" xfId="39003"/>
    <cellStyle name="Normal 2 3 2 12 8 2" xfId="39004"/>
    <cellStyle name="Normal 2 3 2 12 9" xfId="39005"/>
    <cellStyle name="Normal 2 3 2 13" xfId="9430"/>
    <cellStyle name="Normal 2 3 2 13 10" xfId="39006"/>
    <cellStyle name="Normal 2 3 2 13 11" xfId="39007"/>
    <cellStyle name="Normal 2 3 2 13 2" xfId="9431"/>
    <cellStyle name="Normal 2 3 2 13 2 10" xfId="39008"/>
    <cellStyle name="Normal 2 3 2 13 2 2" xfId="9432"/>
    <cellStyle name="Normal 2 3 2 13 2 2 2" xfId="9433"/>
    <cellStyle name="Normal 2 3 2 13 2 2 2 2" xfId="9434"/>
    <cellStyle name="Normal 2 3 2 13 2 2 2 2 2" xfId="39009"/>
    <cellStyle name="Normal 2 3 2 13 2 2 2 3" xfId="9435"/>
    <cellStyle name="Normal 2 3 2 13 2 2 2 3 2" xfId="39010"/>
    <cellStyle name="Normal 2 3 2 13 2 2 2 4" xfId="39011"/>
    <cellStyle name="Normal 2 3 2 13 2 2 3" xfId="9436"/>
    <cellStyle name="Normal 2 3 2 13 2 2 3 2" xfId="39012"/>
    <cellStyle name="Normal 2 3 2 13 2 2 4" xfId="9437"/>
    <cellStyle name="Normal 2 3 2 13 2 2 4 2" xfId="39013"/>
    <cellStyle name="Normal 2 3 2 13 2 2 5" xfId="9438"/>
    <cellStyle name="Normal 2 3 2 13 2 2 5 2" xfId="39014"/>
    <cellStyle name="Normal 2 3 2 13 2 2 6" xfId="39015"/>
    <cellStyle name="Normal 2 3 2 13 2 2 6 2" xfId="39016"/>
    <cellStyle name="Normal 2 3 2 13 2 2 7" xfId="39017"/>
    <cellStyle name="Normal 2 3 2 13 2 3" xfId="9439"/>
    <cellStyle name="Normal 2 3 2 13 2 3 2" xfId="9440"/>
    <cellStyle name="Normal 2 3 2 13 2 3 2 2" xfId="39018"/>
    <cellStyle name="Normal 2 3 2 13 2 3 3" xfId="9441"/>
    <cellStyle name="Normal 2 3 2 13 2 3 3 2" xfId="39019"/>
    <cellStyle name="Normal 2 3 2 13 2 3 4" xfId="39020"/>
    <cellStyle name="Normal 2 3 2 13 2 4" xfId="9442"/>
    <cellStyle name="Normal 2 3 2 13 2 4 2" xfId="9443"/>
    <cellStyle name="Normal 2 3 2 13 2 4 2 2" xfId="39021"/>
    <cellStyle name="Normal 2 3 2 13 2 4 3" xfId="39022"/>
    <cellStyle name="Normal 2 3 2 13 2 5" xfId="9444"/>
    <cellStyle name="Normal 2 3 2 13 2 5 2" xfId="39023"/>
    <cellStyle name="Normal 2 3 2 13 2 6" xfId="9445"/>
    <cellStyle name="Normal 2 3 2 13 2 6 2" xfId="39024"/>
    <cellStyle name="Normal 2 3 2 13 2 7" xfId="39025"/>
    <cellStyle name="Normal 2 3 2 13 2 7 2" xfId="39026"/>
    <cellStyle name="Normal 2 3 2 13 2 8" xfId="39027"/>
    <cellStyle name="Normal 2 3 2 13 2 9" xfId="39028"/>
    <cellStyle name="Normal 2 3 2 13 3" xfId="9446"/>
    <cellStyle name="Normal 2 3 2 13 3 2" xfId="9447"/>
    <cellStyle name="Normal 2 3 2 13 3 2 2" xfId="9448"/>
    <cellStyle name="Normal 2 3 2 13 3 2 2 2" xfId="39029"/>
    <cellStyle name="Normal 2 3 2 13 3 2 3" xfId="9449"/>
    <cellStyle name="Normal 2 3 2 13 3 2 3 2" xfId="39030"/>
    <cellStyle name="Normal 2 3 2 13 3 2 4" xfId="39031"/>
    <cellStyle name="Normal 2 3 2 13 3 3" xfId="9450"/>
    <cellStyle name="Normal 2 3 2 13 3 3 2" xfId="39032"/>
    <cellStyle name="Normal 2 3 2 13 3 4" xfId="9451"/>
    <cellStyle name="Normal 2 3 2 13 3 4 2" xfId="39033"/>
    <cellStyle name="Normal 2 3 2 13 3 5" xfId="9452"/>
    <cellStyle name="Normal 2 3 2 13 3 5 2" xfId="39034"/>
    <cellStyle name="Normal 2 3 2 13 3 6" xfId="39035"/>
    <cellStyle name="Normal 2 3 2 13 3 6 2" xfId="39036"/>
    <cellStyle name="Normal 2 3 2 13 3 7" xfId="39037"/>
    <cellStyle name="Normal 2 3 2 13 4" xfId="9453"/>
    <cellStyle name="Normal 2 3 2 13 4 2" xfId="9454"/>
    <cellStyle name="Normal 2 3 2 13 4 2 2" xfId="39038"/>
    <cellStyle name="Normal 2 3 2 13 4 3" xfId="9455"/>
    <cellStyle name="Normal 2 3 2 13 4 3 2" xfId="39039"/>
    <cellStyle name="Normal 2 3 2 13 4 4" xfId="39040"/>
    <cellStyle name="Normal 2 3 2 13 5" xfId="9456"/>
    <cellStyle name="Normal 2 3 2 13 5 2" xfId="9457"/>
    <cellStyle name="Normal 2 3 2 13 5 2 2" xfId="39041"/>
    <cellStyle name="Normal 2 3 2 13 5 3" xfId="39042"/>
    <cellStyle name="Normal 2 3 2 13 6" xfId="9458"/>
    <cellStyle name="Normal 2 3 2 13 6 2" xfId="39043"/>
    <cellStyle name="Normal 2 3 2 13 7" xfId="9459"/>
    <cellStyle name="Normal 2 3 2 13 7 2" xfId="39044"/>
    <cellStyle name="Normal 2 3 2 13 8" xfId="39045"/>
    <cellStyle name="Normal 2 3 2 13 8 2" xfId="39046"/>
    <cellStyle name="Normal 2 3 2 13 9" xfId="39047"/>
    <cellStyle name="Normal 2 3 2 14" xfId="9460"/>
    <cellStyle name="Normal 2 3 2 14 10" xfId="39048"/>
    <cellStyle name="Normal 2 3 2 14 11" xfId="39049"/>
    <cellStyle name="Normal 2 3 2 14 2" xfId="9461"/>
    <cellStyle name="Normal 2 3 2 14 2 10" xfId="39050"/>
    <cellStyle name="Normal 2 3 2 14 2 2" xfId="9462"/>
    <cellStyle name="Normal 2 3 2 14 2 2 2" xfId="9463"/>
    <cellStyle name="Normal 2 3 2 14 2 2 2 2" xfId="9464"/>
    <cellStyle name="Normal 2 3 2 14 2 2 2 2 2" xfId="39051"/>
    <cellStyle name="Normal 2 3 2 14 2 2 2 3" xfId="9465"/>
    <cellStyle name="Normal 2 3 2 14 2 2 2 3 2" xfId="39052"/>
    <cellStyle name="Normal 2 3 2 14 2 2 2 4" xfId="39053"/>
    <cellStyle name="Normal 2 3 2 14 2 2 3" xfId="9466"/>
    <cellStyle name="Normal 2 3 2 14 2 2 3 2" xfId="39054"/>
    <cellStyle name="Normal 2 3 2 14 2 2 4" xfId="9467"/>
    <cellStyle name="Normal 2 3 2 14 2 2 4 2" xfId="39055"/>
    <cellStyle name="Normal 2 3 2 14 2 2 5" xfId="9468"/>
    <cellStyle name="Normal 2 3 2 14 2 2 5 2" xfId="39056"/>
    <cellStyle name="Normal 2 3 2 14 2 2 6" xfId="39057"/>
    <cellStyle name="Normal 2 3 2 14 2 2 6 2" xfId="39058"/>
    <cellStyle name="Normal 2 3 2 14 2 2 7" xfId="39059"/>
    <cellStyle name="Normal 2 3 2 14 2 3" xfId="9469"/>
    <cellStyle name="Normal 2 3 2 14 2 3 2" xfId="9470"/>
    <cellStyle name="Normal 2 3 2 14 2 3 2 2" xfId="39060"/>
    <cellStyle name="Normal 2 3 2 14 2 3 3" xfId="9471"/>
    <cellStyle name="Normal 2 3 2 14 2 3 3 2" xfId="39061"/>
    <cellStyle name="Normal 2 3 2 14 2 3 4" xfId="39062"/>
    <cellStyle name="Normal 2 3 2 14 2 4" xfId="9472"/>
    <cellStyle name="Normal 2 3 2 14 2 4 2" xfId="9473"/>
    <cellStyle name="Normal 2 3 2 14 2 4 2 2" xfId="39063"/>
    <cellStyle name="Normal 2 3 2 14 2 4 3" xfId="39064"/>
    <cellStyle name="Normal 2 3 2 14 2 5" xfId="9474"/>
    <cellStyle name="Normal 2 3 2 14 2 5 2" xfId="39065"/>
    <cellStyle name="Normal 2 3 2 14 2 6" xfId="9475"/>
    <cellStyle name="Normal 2 3 2 14 2 6 2" xfId="39066"/>
    <cellStyle name="Normal 2 3 2 14 2 7" xfId="39067"/>
    <cellStyle name="Normal 2 3 2 14 2 7 2" xfId="39068"/>
    <cellStyle name="Normal 2 3 2 14 2 8" xfId="39069"/>
    <cellStyle name="Normal 2 3 2 14 2 9" xfId="39070"/>
    <cellStyle name="Normal 2 3 2 14 3" xfId="9476"/>
    <cellStyle name="Normal 2 3 2 14 3 2" xfId="9477"/>
    <cellStyle name="Normal 2 3 2 14 3 2 2" xfId="9478"/>
    <cellStyle name="Normal 2 3 2 14 3 2 2 2" xfId="39071"/>
    <cellStyle name="Normal 2 3 2 14 3 2 3" xfId="9479"/>
    <cellStyle name="Normal 2 3 2 14 3 2 3 2" xfId="39072"/>
    <cellStyle name="Normal 2 3 2 14 3 2 4" xfId="39073"/>
    <cellStyle name="Normal 2 3 2 14 3 3" xfId="9480"/>
    <cellStyle name="Normal 2 3 2 14 3 3 2" xfId="39074"/>
    <cellStyle name="Normal 2 3 2 14 3 4" xfId="9481"/>
    <cellStyle name="Normal 2 3 2 14 3 4 2" xfId="39075"/>
    <cellStyle name="Normal 2 3 2 14 3 5" xfId="9482"/>
    <cellStyle name="Normal 2 3 2 14 3 5 2" xfId="39076"/>
    <cellStyle name="Normal 2 3 2 14 3 6" xfId="39077"/>
    <cellStyle name="Normal 2 3 2 14 3 6 2" xfId="39078"/>
    <cellStyle name="Normal 2 3 2 14 3 7" xfId="39079"/>
    <cellStyle name="Normal 2 3 2 14 4" xfId="9483"/>
    <cellStyle name="Normal 2 3 2 14 4 2" xfId="9484"/>
    <cellStyle name="Normal 2 3 2 14 4 2 2" xfId="39080"/>
    <cellStyle name="Normal 2 3 2 14 4 3" xfId="9485"/>
    <cellStyle name="Normal 2 3 2 14 4 3 2" xfId="39081"/>
    <cellStyle name="Normal 2 3 2 14 4 4" xfId="39082"/>
    <cellStyle name="Normal 2 3 2 14 5" xfId="9486"/>
    <cellStyle name="Normal 2 3 2 14 5 2" xfId="9487"/>
    <cellStyle name="Normal 2 3 2 14 5 2 2" xfId="39083"/>
    <cellStyle name="Normal 2 3 2 14 5 3" xfId="39084"/>
    <cellStyle name="Normal 2 3 2 14 6" xfId="9488"/>
    <cellStyle name="Normal 2 3 2 14 6 2" xfId="39085"/>
    <cellStyle name="Normal 2 3 2 14 7" xfId="9489"/>
    <cellStyle name="Normal 2 3 2 14 7 2" xfId="39086"/>
    <cellStyle name="Normal 2 3 2 14 8" xfId="39087"/>
    <cellStyle name="Normal 2 3 2 14 8 2" xfId="39088"/>
    <cellStyle name="Normal 2 3 2 14 9" xfId="39089"/>
    <cellStyle name="Normal 2 3 2 15" xfId="9490"/>
    <cellStyle name="Normal 2 3 2 15 10" xfId="39090"/>
    <cellStyle name="Normal 2 3 2 15 11" xfId="39091"/>
    <cellStyle name="Normal 2 3 2 15 2" xfId="9491"/>
    <cellStyle name="Normal 2 3 2 15 2 10" xfId="39092"/>
    <cellStyle name="Normal 2 3 2 15 2 2" xfId="9492"/>
    <cellStyle name="Normal 2 3 2 15 2 2 2" xfId="9493"/>
    <cellStyle name="Normal 2 3 2 15 2 2 2 2" xfId="9494"/>
    <cellStyle name="Normal 2 3 2 15 2 2 2 2 2" xfId="39093"/>
    <cellStyle name="Normal 2 3 2 15 2 2 2 3" xfId="9495"/>
    <cellStyle name="Normal 2 3 2 15 2 2 2 3 2" xfId="39094"/>
    <cellStyle name="Normal 2 3 2 15 2 2 2 4" xfId="39095"/>
    <cellStyle name="Normal 2 3 2 15 2 2 3" xfId="9496"/>
    <cellStyle name="Normal 2 3 2 15 2 2 3 2" xfId="39096"/>
    <cellStyle name="Normal 2 3 2 15 2 2 4" xfId="9497"/>
    <cellStyle name="Normal 2 3 2 15 2 2 4 2" xfId="39097"/>
    <cellStyle name="Normal 2 3 2 15 2 2 5" xfId="9498"/>
    <cellStyle name="Normal 2 3 2 15 2 2 5 2" xfId="39098"/>
    <cellStyle name="Normal 2 3 2 15 2 2 6" xfId="39099"/>
    <cellStyle name="Normal 2 3 2 15 2 2 6 2" xfId="39100"/>
    <cellStyle name="Normal 2 3 2 15 2 2 7" xfId="39101"/>
    <cellStyle name="Normal 2 3 2 15 2 3" xfId="9499"/>
    <cellStyle name="Normal 2 3 2 15 2 3 2" xfId="9500"/>
    <cellStyle name="Normal 2 3 2 15 2 3 2 2" xfId="39102"/>
    <cellStyle name="Normal 2 3 2 15 2 3 3" xfId="9501"/>
    <cellStyle name="Normal 2 3 2 15 2 3 3 2" xfId="39103"/>
    <cellStyle name="Normal 2 3 2 15 2 3 4" xfId="39104"/>
    <cellStyle name="Normal 2 3 2 15 2 4" xfId="9502"/>
    <cellStyle name="Normal 2 3 2 15 2 4 2" xfId="9503"/>
    <cellStyle name="Normal 2 3 2 15 2 4 2 2" xfId="39105"/>
    <cellStyle name="Normal 2 3 2 15 2 4 3" xfId="39106"/>
    <cellStyle name="Normal 2 3 2 15 2 5" xfId="9504"/>
    <cellStyle name="Normal 2 3 2 15 2 5 2" xfId="39107"/>
    <cellStyle name="Normal 2 3 2 15 2 6" xfId="9505"/>
    <cellStyle name="Normal 2 3 2 15 2 6 2" xfId="39108"/>
    <cellStyle name="Normal 2 3 2 15 2 7" xfId="39109"/>
    <cellStyle name="Normal 2 3 2 15 2 7 2" xfId="39110"/>
    <cellStyle name="Normal 2 3 2 15 2 8" xfId="39111"/>
    <cellStyle name="Normal 2 3 2 15 2 9" xfId="39112"/>
    <cellStyle name="Normal 2 3 2 15 3" xfId="9506"/>
    <cellStyle name="Normal 2 3 2 15 3 2" xfId="9507"/>
    <cellStyle name="Normal 2 3 2 15 3 2 2" xfId="9508"/>
    <cellStyle name="Normal 2 3 2 15 3 2 2 2" xfId="39113"/>
    <cellStyle name="Normal 2 3 2 15 3 2 3" xfId="9509"/>
    <cellStyle name="Normal 2 3 2 15 3 2 3 2" xfId="39114"/>
    <cellStyle name="Normal 2 3 2 15 3 2 4" xfId="39115"/>
    <cellStyle name="Normal 2 3 2 15 3 3" xfId="9510"/>
    <cellStyle name="Normal 2 3 2 15 3 3 2" xfId="39116"/>
    <cellStyle name="Normal 2 3 2 15 3 4" xfId="9511"/>
    <cellStyle name="Normal 2 3 2 15 3 4 2" xfId="39117"/>
    <cellStyle name="Normal 2 3 2 15 3 5" xfId="9512"/>
    <cellStyle name="Normal 2 3 2 15 3 5 2" xfId="39118"/>
    <cellStyle name="Normal 2 3 2 15 3 6" xfId="39119"/>
    <cellStyle name="Normal 2 3 2 15 3 6 2" xfId="39120"/>
    <cellStyle name="Normal 2 3 2 15 3 7" xfId="39121"/>
    <cellStyle name="Normal 2 3 2 15 4" xfId="9513"/>
    <cellStyle name="Normal 2 3 2 15 4 2" xfId="9514"/>
    <cellStyle name="Normal 2 3 2 15 4 2 2" xfId="39122"/>
    <cellStyle name="Normal 2 3 2 15 4 3" xfId="9515"/>
    <cellStyle name="Normal 2 3 2 15 4 3 2" xfId="39123"/>
    <cellStyle name="Normal 2 3 2 15 4 4" xfId="39124"/>
    <cellStyle name="Normal 2 3 2 15 5" xfId="9516"/>
    <cellStyle name="Normal 2 3 2 15 5 2" xfId="9517"/>
    <cellStyle name="Normal 2 3 2 15 5 2 2" xfId="39125"/>
    <cellStyle name="Normal 2 3 2 15 5 3" xfId="39126"/>
    <cellStyle name="Normal 2 3 2 15 6" xfId="9518"/>
    <cellStyle name="Normal 2 3 2 15 6 2" xfId="39127"/>
    <cellStyle name="Normal 2 3 2 15 7" xfId="9519"/>
    <cellStyle name="Normal 2 3 2 15 7 2" xfId="39128"/>
    <cellStyle name="Normal 2 3 2 15 8" xfId="39129"/>
    <cellStyle name="Normal 2 3 2 15 8 2" xfId="39130"/>
    <cellStyle name="Normal 2 3 2 15 9" xfId="39131"/>
    <cellStyle name="Normal 2 3 2 16" xfId="9520"/>
    <cellStyle name="Normal 2 3 2 16 10" xfId="39132"/>
    <cellStyle name="Normal 2 3 2 16 11" xfId="39133"/>
    <cellStyle name="Normal 2 3 2 16 2" xfId="9521"/>
    <cellStyle name="Normal 2 3 2 16 2 10" xfId="39134"/>
    <cellStyle name="Normal 2 3 2 16 2 2" xfId="9522"/>
    <cellStyle name="Normal 2 3 2 16 2 2 2" xfId="9523"/>
    <cellStyle name="Normal 2 3 2 16 2 2 2 2" xfId="9524"/>
    <cellStyle name="Normal 2 3 2 16 2 2 2 2 2" xfId="39135"/>
    <cellStyle name="Normal 2 3 2 16 2 2 2 3" xfId="9525"/>
    <cellStyle name="Normal 2 3 2 16 2 2 2 3 2" xfId="39136"/>
    <cellStyle name="Normal 2 3 2 16 2 2 2 4" xfId="39137"/>
    <cellStyle name="Normal 2 3 2 16 2 2 3" xfId="9526"/>
    <cellStyle name="Normal 2 3 2 16 2 2 3 2" xfId="39138"/>
    <cellStyle name="Normal 2 3 2 16 2 2 4" xfId="9527"/>
    <cellStyle name="Normal 2 3 2 16 2 2 4 2" xfId="39139"/>
    <cellStyle name="Normal 2 3 2 16 2 2 5" xfId="9528"/>
    <cellStyle name="Normal 2 3 2 16 2 2 5 2" xfId="39140"/>
    <cellStyle name="Normal 2 3 2 16 2 2 6" xfId="39141"/>
    <cellStyle name="Normal 2 3 2 16 2 2 6 2" xfId="39142"/>
    <cellStyle name="Normal 2 3 2 16 2 2 7" xfId="39143"/>
    <cellStyle name="Normal 2 3 2 16 2 3" xfId="9529"/>
    <cellStyle name="Normal 2 3 2 16 2 3 2" xfId="9530"/>
    <cellStyle name="Normal 2 3 2 16 2 3 2 2" xfId="39144"/>
    <cellStyle name="Normal 2 3 2 16 2 3 3" xfId="9531"/>
    <cellStyle name="Normal 2 3 2 16 2 3 3 2" xfId="39145"/>
    <cellStyle name="Normal 2 3 2 16 2 3 4" xfId="39146"/>
    <cellStyle name="Normal 2 3 2 16 2 4" xfId="9532"/>
    <cellStyle name="Normal 2 3 2 16 2 4 2" xfId="9533"/>
    <cellStyle name="Normal 2 3 2 16 2 4 2 2" xfId="39147"/>
    <cellStyle name="Normal 2 3 2 16 2 4 3" xfId="39148"/>
    <cellStyle name="Normal 2 3 2 16 2 5" xfId="9534"/>
    <cellStyle name="Normal 2 3 2 16 2 5 2" xfId="39149"/>
    <cellStyle name="Normal 2 3 2 16 2 6" xfId="9535"/>
    <cellStyle name="Normal 2 3 2 16 2 6 2" xfId="39150"/>
    <cellStyle name="Normal 2 3 2 16 2 7" xfId="39151"/>
    <cellStyle name="Normal 2 3 2 16 2 7 2" xfId="39152"/>
    <cellStyle name="Normal 2 3 2 16 2 8" xfId="39153"/>
    <cellStyle name="Normal 2 3 2 16 2 9" xfId="39154"/>
    <cellStyle name="Normal 2 3 2 16 3" xfId="9536"/>
    <cellStyle name="Normal 2 3 2 16 3 2" xfId="9537"/>
    <cellStyle name="Normal 2 3 2 16 3 2 2" xfId="9538"/>
    <cellStyle name="Normal 2 3 2 16 3 2 2 2" xfId="39155"/>
    <cellStyle name="Normal 2 3 2 16 3 2 3" xfId="9539"/>
    <cellStyle name="Normal 2 3 2 16 3 2 3 2" xfId="39156"/>
    <cellStyle name="Normal 2 3 2 16 3 2 4" xfId="39157"/>
    <cellStyle name="Normal 2 3 2 16 3 3" xfId="9540"/>
    <cellStyle name="Normal 2 3 2 16 3 3 2" xfId="39158"/>
    <cellStyle name="Normal 2 3 2 16 3 4" xfId="9541"/>
    <cellStyle name="Normal 2 3 2 16 3 4 2" xfId="39159"/>
    <cellStyle name="Normal 2 3 2 16 3 5" xfId="9542"/>
    <cellStyle name="Normal 2 3 2 16 3 5 2" xfId="39160"/>
    <cellStyle name="Normal 2 3 2 16 3 6" xfId="39161"/>
    <cellStyle name="Normal 2 3 2 16 3 6 2" xfId="39162"/>
    <cellStyle name="Normal 2 3 2 16 3 7" xfId="39163"/>
    <cellStyle name="Normal 2 3 2 16 4" xfId="9543"/>
    <cellStyle name="Normal 2 3 2 16 4 2" xfId="9544"/>
    <cellStyle name="Normal 2 3 2 16 4 2 2" xfId="39164"/>
    <cellStyle name="Normal 2 3 2 16 4 3" xfId="9545"/>
    <cellStyle name="Normal 2 3 2 16 4 3 2" xfId="39165"/>
    <cellStyle name="Normal 2 3 2 16 4 4" xfId="39166"/>
    <cellStyle name="Normal 2 3 2 16 5" xfId="9546"/>
    <cellStyle name="Normal 2 3 2 16 5 2" xfId="9547"/>
    <cellStyle name="Normal 2 3 2 16 5 2 2" xfId="39167"/>
    <cellStyle name="Normal 2 3 2 16 5 3" xfId="39168"/>
    <cellStyle name="Normal 2 3 2 16 6" xfId="9548"/>
    <cellStyle name="Normal 2 3 2 16 6 2" xfId="39169"/>
    <cellStyle name="Normal 2 3 2 16 7" xfId="9549"/>
    <cellStyle name="Normal 2 3 2 16 7 2" xfId="39170"/>
    <cellStyle name="Normal 2 3 2 16 8" xfId="39171"/>
    <cellStyle name="Normal 2 3 2 16 8 2" xfId="39172"/>
    <cellStyle name="Normal 2 3 2 16 9" xfId="39173"/>
    <cellStyle name="Normal 2 3 2 17" xfId="9550"/>
    <cellStyle name="Normal 2 3 2 17 10" xfId="39174"/>
    <cellStyle name="Normal 2 3 2 17 11" xfId="39175"/>
    <cellStyle name="Normal 2 3 2 17 2" xfId="9551"/>
    <cellStyle name="Normal 2 3 2 17 2 10" xfId="39176"/>
    <cellStyle name="Normal 2 3 2 17 2 2" xfId="9552"/>
    <cellStyle name="Normal 2 3 2 17 2 2 2" xfId="9553"/>
    <cellStyle name="Normal 2 3 2 17 2 2 2 2" xfId="9554"/>
    <cellStyle name="Normal 2 3 2 17 2 2 2 2 2" xfId="39177"/>
    <cellStyle name="Normal 2 3 2 17 2 2 2 3" xfId="9555"/>
    <cellStyle name="Normal 2 3 2 17 2 2 2 3 2" xfId="39178"/>
    <cellStyle name="Normal 2 3 2 17 2 2 2 4" xfId="39179"/>
    <cellStyle name="Normal 2 3 2 17 2 2 3" xfId="9556"/>
    <cellStyle name="Normal 2 3 2 17 2 2 3 2" xfId="39180"/>
    <cellStyle name="Normal 2 3 2 17 2 2 4" xfId="9557"/>
    <cellStyle name="Normal 2 3 2 17 2 2 4 2" xfId="39181"/>
    <cellStyle name="Normal 2 3 2 17 2 2 5" xfId="9558"/>
    <cellStyle name="Normal 2 3 2 17 2 2 5 2" xfId="39182"/>
    <cellStyle name="Normal 2 3 2 17 2 2 6" xfId="39183"/>
    <cellStyle name="Normal 2 3 2 17 2 2 6 2" xfId="39184"/>
    <cellStyle name="Normal 2 3 2 17 2 2 7" xfId="39185"/>
    <cellStyle name="Normal 2 3 2 17 2 3" xfId="9559"/>
    <cellStyle name="Normal 2 3 2 17 2 3 2" xfId="9560"/>
    <cellStyle name="Normal 2 3 2 17 2 3 2 2" xfId="39186"/>
    <cellStyle name="Normal 2 3 2 17 2 3 3" xfId="9561"/>
    <cellStyle name="Normal 2 3 2 17 2 3 3 2" xfId="39187"/>
    <cellStyle name="Normal 2 3 2 17 2 3 4" xfId="39188"/>
    <cellStyle name="Normal 2 3 2 17 2 4" xfId="9562"/>
    <cellStyle name="Normal 2 3 2 17 2 4 2" xfId="9563"/>
    <cellStyle name="Normal 2 3 2 17 2 4 2 2" xfId="39189"/>
    <cellStyle name="Normal 2 3 2 17 2 4 3" xfId="39190"/>
    <cellStyle name="Normal 2 3 2 17 2 5" xfId="9564"/>
    <cellStyle name="Normal 2 3 2 17 2 5 2" xfId="39191"/>
    <cellStyle name="Normal 2 3 2 17 2 6" xfId="9565"/>
    <cellStyle name="Normal 2 3 2 17 2 6 2" xfId="39192"/>
    <cellStyle name="Normal 2 3 2 17 2 7" xfId="39193"/>
    <cellStyle name="Normal 2 3 2 17 2 7 2" xfId="39194"/>
    <cellStyle name="Normal 2 3 2 17 2 8" xfId="39195"/>
    <cellStyle name="Normal 2 3 2 17 2 9" xfId="39196"/>
    <cellStyle name="Normal 2 3 2 17 3" xfId="9566"/>
    <cellStyle name="Normal 2 3 2 17 3 2" xfId="9567"/>
    <cellStyle name="Normal 2 3 2 17 3 2 2" xfId="9568"/>
    <cellStyle name="Normal 2 3 2 17 3 2 2 2" xfId="39197"/>
    <cellStyle name="Normal 2 3 2 17 3 2 3" xfId="9569"/>
    <cellStyle name="Normal 2 3 2 17 3 2 3 2" xfId="39198"/>
    <cellStyle name="Normal 2 3 2 17 3 2 4" xfId="39199"/>
    <cellStyle name="Normal 2 3 2 17 3 3" xfId="9570"/>
    <cellStyle name="Normal 2 3 2 17 3 3 2" xfId="39200"/>
    <cellStyle name="Normal 2 3 2 17 3 4" xfId="9571"/>
    <cellStyle name="Normal 2 3 2 17 3 4 2" xfId="39201"/>
    <cellStyle name="Normal 2 3 2 17 3 5" xfId="9572"/>
    <cellStyle name="Normal 2 3 2 17 3 5 2" xfId="39202"/>
    <cellStyle name="Normal 2 3 2 17 3 6" xfId="39203"/>
    <cellStyle name="Normal 2 3 2 17 3 6 2" xfId="39204"/>
    <cellStyle name="Normal 2 3 2 17 3 7" xfId="39205"/>
    <cellStyle name="Normal 2 3 2 17 4" xfId="9573"/>
    <cellStyle name="Normal 2 3 2 17 4 2" xfId="9574"/>
    <cellStyle name="Normal 2 3 2 17 4 2 2" xfId="39206"/>
    <cellStyle name="Normal 2 3 2 17 4 3" xfId="9575"/>
    <cellStyle name="Normal 2 3 2 17 4 3 2" xfId="39207"/>
    <cellStyle name="Normal 2 3 2 17 4 4" xfId="39208"/>
    <cellStyle name="Normal 2 3 2 17 5" xfId="9576"/>
    <cellStyle name="Normal 2 3 2 17 5 2" xfId="9577"/>
    <cellStyle name="Normal 2 3 2 17 5 2 2" xfId="39209"/>
    <cellStyle name="Normal 2 3 2 17 5 3" xfId="39210"/>
    <cellStyle name="Normal 2 3 2 17 6" xfId="9578"/>
    <cellStyle name="Normal 2 3 2 17 6 2" xfId="39211"/>
    <cellStyle name="Normal 2 3 2 17 7" xfId="9579"/>
    <cellStyle name="Normal 2 3 2 17 7 2" xfId="39212"/>
    <cellStyle name="Normal 2 3 2 17 8" xfId="39213"/>
    <cellStyle name="Normal 2 3 2 17 8 2" xfId="39214"/>
    <cellStyle name="Normal 2 3 2 17 9" xfId="39215"/>
    <cellStyle name="Normal 2 3 2 18" xfId="9580"/>
    <cellStyle name="Normal 2 3 2 18 10" xfId="39216"/>
    <cellStyle name="Normal 2 3 2 18 11" xfId="39217"/>
    <cellStyle name="Normal 2 3 2 18 2" xfId="9581"/>
    <cellStyle name="Normal 2 3 2 18 2 10" xfId="39218"/>
    <cellStyle name="Normal 2 3 2 18 2 2" xfId="9582"/>
    <cellStyle name="Normal 2 3 2 18 2 2 2" xfId="9583"/>
    <cellStyle name="Normal 2 3 2 18 2 2 2 2" xfId="9584"/>
    <cellStyle name="Normal 2 3 2 18 2 2 2 2 2" xfId="39219"/>
    <cellStyle name="Normal 2 3 2 18 2 2 2 3" xfId="9585"/>
    <cellStyle name="Normal 2 3 2 18 2 2 2 3 2" xfId="39220"/>
    <cellStyle name="Normal 2 3 2 18 2 2 2 4" xfId="39221"/>
    <cellStyle name="Normal 2 3 2 18 2 2 3" xfId="9586"/>
    <cellStyle name="Normal 2 3 2 18 2 2 3 2" xfId="39222"/>
    <cellStyle name="Normal 2 3 2 18 2 2 4" xfId="9587"/>
    <cellStyle name="Normal 2 3 2 18 2 2 4 2" xfId="39223"/>
    <cellStyle name="Normal 2 3 2 18 2 2 5" xfId="9588"/>
    <cellStyle name="Normal 2 3 2 18 2 2 5 2" xfId="39224"/>
    <cellStyle name="Normal 2 3 2 18 2 2 6" xfId="39225"/>
    <cellStyle name="Normal 2 3 2 18 2 2 6 2" xfId="39226"/>
    <cellStyle name="Normal 2 3 2 18 2 2 7" xfId="39227"/>
    <cellStyle name="Normal 2 3 2 18 2 3" xfId="9589"/>
    <cellStyle name="Normal 2 3 2 18 2 3 2" xfId="9590"/>
    <cellStyle name="Normal 2 3 2 18 2 3 2 2" xfId="39228"/>
    <cellStyle name="Normal 2 3 2 18 2 3 3" xfId="9591"/>
    <cellStyle name="Normal 2 3 2 18 2 3 3 2" xfId="39229"/>
    <cellStyle name="Normal 2 3 2 18 2 3 4" xfId="39230"/>
    <cellStyle name="Normal 2 3 2 18 2 4" xfId="9592"/>
    <cellStyle name="Normal 2 3 2 18 2 4 2" xfId="9593"/>
    <cellStyle name="Normal 2 3 2 18 2 4 2 2" xfId="39231"/>
    <cellStyle name="Normal 2 3 2 18 2 4 3" xfId="39232"/>
    <cellStyle name="Normal 2 3 2 18 2 5" xfId="9594"/>
    <cellStyle name="Normal 2 3 2 18 2 5 2" xfId="39233"/>
    <cellStyle name="Normal 2 3 2 18 2 6" xfId="9595"/>
    <cellStyle name="Normal 2 3 2 18 2 6 2" xfId="39234"/>
    <cellStyle name="Normal 2 3 2 18 2 7" xfId="39235"/>
    <cellStyle name="Normal 2 3 2 18 2 7 2" xfId="39236"/>
    <cellStyle name="Normal 2 3 2 18 2 8" xfId="39237"/>
    <cellStyle name="Normal 2 3 2 18 2 9" xfId="39238"/>
    <cellStyle name="Normal 2 3 2 18 3" xfId="9596"/>
    <cellStyle name="Normal 2 3 2 18 3 2" xfId="9597"/>
    <cellStyle name="Normal 2 3 2 18 3 2 2" xfId="9598"/>
    <cellStyle name="Normal 2 3 2 18 3 2 2 2" xfId="39239"/>
    <cellStyle name="Normal 2 3 2 18 3 2 3" xfId="9599"/>
    <cellStyle name="Normal 2 3 2 18 3 2 3 2" xfId="39240"/>
    <cellStyle name="Normal 2 3 2 18 3 2 4" xfId="39241"/>
    <cellStyle name="Normal 2 3 2 18 3 3" xfId="9600"/>
    <cellStyle name="Normal 2 3 2 18 3 3 2" xfId="39242"/>
    <cellStyle name="Normal 2 3 2 18 3 4" xfId="9601"/>
    <cellStyle name="Normal 2 3 2 18 3 4 2" xfId="39243"/>
    <cellStyle name="Normal 2 3 2 18 3 5" xfId="9602"/>
    <cellStyle name="Normal 2 3 2 18 3 5 2" xfId="39244"/>
    <cellStyle name="Normal 2 3 2 18 3 6" xfId="39245"/>
    <cellStyle name="Normal 2 3 2 18 3 6 2" xfId="39246"/>
    <cellStyle name="Normal 2 3 2 18 3 7" xfId="39247"/>
    <cellStyle name="Normal 2 3 2 18 4" xfId="9603"/>
    <cellStyle name="Normal 2 3 2 18 4 2" xfId="9604"/>
    <cellStyle name="Normal 2 3 2 18 4 2 2" xfId="39248"/>
    <cellStyle name="Normal 2 3 2 18 4 3" xfId="9605"/>
    <cellStyle name="Normal 2 3 2 18 4 3 2" xfId="39249"/>
    <cellStyle name="Normal 2 3 2 18 4 4" xfId="39250"/>
    <cellStyle name="Normal 2 3 2 18 5" xfId="9606"/>
    <cellStyle name="Normal 2 3 2 18 5 2" xfId="9607"/>
    <cellStyle name="Normal 2 3 2 18 5 2 2" xfId="39251"/>
    <cellStyle name="Normal 2 3 2 18 5 3" xfId="39252"/>
    <cellStyle name="Normal 2 3 2 18 6" xfId="9608"/>
    <cellStyle name="Normal 2 3 2 18 6 2" xfId="39253"/>
    <cellStyle name="Normal 2 3 2 18 7" xfId="9609"/>
    <cellStyle name="Normal 2 3 2 18 7 2" xfId="39254"/>
    <cellStyle name="Normal 2 3 2 18 8" xfId="39255"/>
    <cellStyle name="Normal 2 3 2 18 8 2" xfId="39256"/>
    <cellStyle name="Normal 2 3 2 18 9" xfId="39257"/>
    <cellStyle name="Normal 2 3 2 19" xfId="9610"/>
    <cellStyle name="Normal 2 3 2 19 10" xfId="39258"/>
    <cellStyle name="Normal 2 3 2 19 11" xfId="39259"/>
    <cellStyle name="Normal 2 3 2 19 2" xfId="9611"/>
    <cellStyle name="Normal 2 3 2 19 2 10" xfId="39260"/>
    <cellStyle name="Normal 2 3 2 19 2 2" xfId="9612"/>
    <cellStyle name="Normal 2 3 2 19 2 2 2" xfId="9613"/>
    <cellStyle name="Normal 2 3 2 19 2 2 2 2" xfId="9614"/>
    <cellStyle name="Normal 2 3 2 19 2 2 2 2 2" xfId="39261"/>
    <cellStyle name="Normal 2 3 2 19 2 2 2 3" xfId="9615"/>
    <cellStyle name="Normal 2 3 2 19 2 2 2 3 2" xfId="39262"/>
    <cellStyle name="Normal 2 3 2 19 2 2 2 4" xfId="39263"/>
    <cellStyle name="Normal 2 3 2 19 2 2 3" xfId="9616"/>
    <cellStyle name="Normal 2 3 2 19 2 2 3 2" xfId="39264"/>
    <cellStyle name="Normal 2 3 2 19 2 2 4" xfId="9617"/>
    <cellStyle name="Normal 2 3 2 19 2 2 4 2" xfId="39265"/>
    <cellStyle name="Normal 2 3 2 19 2 2 5" xfId="9618"/>
    <cellStyle name="Normal 2 3 2 19 2 2 5 2" xfId="39266"/>
    <cellStyle name="Normal 2 3 2 19 2 2 6" xfId="39267"/>
    <cellStyle name="Normal 2 3 2 19 2 2 6 2" xfId="39268"/>
    <cellStyle name="Normal 2 3 2 19 2 2 7" xfId="39269"/>
    <cellStyle name="Normal 2 3 2 19 2 3" xfId="9619"/>
    <cellStyle name="Normal 2 3 2 19 2 3 2" xfId="9620"/>
    <cellStyle name="Normal 2 3 2 19 2 3 2 2" xfId="39270"/>
    <cellStyle name="Normal 2 3 2 19 2 3 3" xfId="9621"/>
    <cellStyle name="Normal 2 3 2 19 2 3 3 2" xfId="39271"/>
    <cellStyle name="Normal 2 3 2 19 2 3 4" xfId="39272"/>
    <cellStyle name="Normal 2 3 2 19 2 4" xfId="9622"/>
    <cellStyle name="Normal 2 3 2 19 2 4 2" xfId="9623"/>
    <cellStyle name="Normal 2 3 2 19 2 4 2 2" xfId="39273"/>
    <cellStyle name="Normal 2 3 2 19 2 4 3" xfId="39274"/>
    <cellStyle name="Normal 2 3 2 19 2 5" xfId="9624"/>
    <cellStyle name="Normal 2 3 2 19 2 5 2" xfId="39275"/>
    <cellStyle name="Normal 2 3 2 19 2 6" xfId="9625"/>
    <cellStyle name="Normal 2 3 2 19 2 6 2" xfId="39276"/>
    <cellStyle name="Normal 2 3 2 19 2 7" xfId="39277"/>
    <cellStyle name="Normal 2 3 2 19 2 7 2" xfId="39278"/>
    <cellStyle name="Normal 2 3 2 19 2 8" xfId="39279"/>
    <cellStyle name="Normal 2 3 2 19 2 9" xfId="39280"/>
    <cellStyle name="Normal 2 3 2 19 3" xfId="9626"/>
    <cellStyle name="Normal 2 3 2 19 3 2" xfId="9627"/>
    <cellStyle name="Normal 2 3 2 19 3 2 2" xfId="9628"/>
    <cellStyle name="Normal 2 3 2 19 3 2 2 2" xfId="39281"/>
    <cellStyle name="Normal 2 3 2 19 3 2 3" xfId="9629"/>
    <cellStyle name="Normal 2 3 2 19 3 2 3 2" xfId="39282"/>
    <cellStyle name="Normal 2 3 2 19 3 2 4" xfId="39283"/>
    <cellStyle name="Normal 2 3 2 19 3 3" xfId="9630"/>
    <cellStyle name="Normal 2 3 2 19 3 3 2" xfId="39284"/>
    <cellStyle name="Normal 2 3 2 19 3 4" xfId="9631"/>
    <cellStyle name="Normal 2 3 2 19 3 4 2" xfId="39285"/>
    <cellStyle name="Normal 2 3 2 19 3 5" xfId="9632"/>
    <cellStyle name="Normal 2 3 2 19 3 5 2" xfId="39286"/>
    <cellStyle name="Normal 2 3 2 19 3 6" xfId="39287"/>
    <cellStyle name="Normal 2 3 2 19 3 6 2" xfId="39288"/>
    <cellStyle name="Normal 2 3 2 19 3 7" xfId="39289"/>
    <cellStyle name="Normal 2 3 2 19 4" xfId="9633"/>
    <cellStyle name="Normal 2 3 2 19 4 2" xfId="9634"/>
    <cellStyle name="Normal 2 3 2 19 4 2 2" xfId="39290"/>
    <cellStyle name="Normal 2 3 2 19 4 3" xfId="9635"/>
    <cellStyle name="Normal 2 3 2 19 4 3 2" xfId="39291"/>
    <cellStyle name="Normal 2 3 2 19 4 4" xfId="39292"/>
    <cellStyle name="Normal 2 3 2 19 5" xfId="9636"/>
    <cellStyle name="Normal 2 3 2 19 5 2" xfId="9637"/>
    <cellStyle name="Normal 2 3 2 19 5 2 2" xfId="39293"/>
    <cellStyle name="Normal 2 3 2 19 5 3" xfId="39294"/>
    <cellStyle name="Normal 2 3 2 19 6" xfId="9638"/>
    <cellStyle name="Normal 2 3 2 19 6 2" xfId="39295"/>
    <cellStyle name="Normal 2 3 2 19 7" xfId="9639"/>
    <cellStyle name="Normal 2 3 2 19 7 2" xfId="39296"/>
    <cellStyle name="Normal 2 3 2 19 8" xfId="39297"/>
    <cellStyle name="Normal 2 3 2 19 8 2" xfId="39298"/>
    <cellStyle name="Normal 2 3 2 19 9" xfId="39299"/>
    <cellStyle name="Normal 2 3 2 2" xfId="9640"/>
    <cellStyle name="Normal 2 3 2 2 10" xfId="39300"/>
    <cellStyle name="Normal 2 3 2 2 11" xfId="39301"/>
    <cellStyle name="Normal 2 3 2 2 2" xfId="9641"/>
    <cellStyle name="Normal 2 3 2 2 2 10" xfId="39302"/>
    <cellStyle name="Normal 2 3 2 2 2 2" xfId="9642"/>
    <cellStyle name="Normal 2 3 2 2 2 2 2" xfId="9643"/>
    <cellStyle name="Normal 2 3 2 2 2 2 2 2" xfId="9644"/>
    <cellStyle name="Normal 2 3 2 2 2 2 2 2 2" xfId="39303"/>
    <cellStyle name="Normal 2 3 2 2 2 2 2 3" xfId="9645"/>
    <cellStyle name="Normal 2 3 2 2 2 2 2 3 2" xfId="39304"/>
    <cellStyle name="Normal 2 3 2 2 2 2 2 4" xfId="39305"/>
    <cellStyle name="Normal 2 3 2 2 2 2 3" xfId="9646"/>
    <cellStyle name="Normal 2 3 2 2 2 2 3 2" xfId="39306"/>
    <cellStyle name="Normal 2 3 2 2 2 2 4" xfId="9647"/>
    <cellStyle name="Normal 2 3 2 2 2 2 4 2" xfId="39307"/>
    <cellStyle name="Normal 2 3 2 2 2 2 5" xfId="9648"/>
    <cellStyle name="Normal 2 3 2 2 2 2 5 2" xfId="39308"/>
    <cellStyle name="Normal 2 3 2 2 2 2 6" xfId="39309"/>
    <cellStyle name="Normal 2 3 2 2 2 2 6 2" xfId="39310"/>
    <cellStyle name="Normal 2 3 2 2 2 2 7" xfId="39311"/>
    <cellStyle name="Normal 2 3 2 2 2 3" xfId="9649"/>
    <cellStyle name="Normal 2 3 2 2 2 3 2" xfId="9650"/>
    <cellStyle name="Normal 2 3 2 2 2 3 2 2" xfId="39312"/>
    <cellStyle name="Normal 2 3 2 2 2 3 3" xfId="9651"/>
    <cellStyle name="Normal 2 3 2 2 2 3 3 2" xfId="39313"/>
    <cellStyle name="Normal 2 3 2 2 2 3 4" xfId="39314"/>
    <cellStyle name="Normal 2 3 2 2 2 4" xfId="9652"/>
    <cellStyle name="Normal 2 3 2 2 2 4 2" xfId="9653"/>
    <cellStyle name="Normal 2 3 2 2 2 4 2 2" xfId="39315"/>
    <cellStyle name="Normal 2 3 2 2 2 4 3" xfId="39316"/>
    <cellStyle name="Normal 2 3 2 2 2 5" xfId="9654"/>
    <cellStyle name="Normal 2 3 2 2 2 5 2" xfId="39317"/>
    <cellStyle name="Normal 2 3 2 2 2 6" xfId="9655"/>
    <cellStyle name="Normal 2 3 2 2 2 6 2" xfId="39318"/>
    <cellStyle name="Normal 2 3 2 2 2 7" xfId="39319"/>
    <cellStyle name="Normal 2 3 2 2 2 7 2" xfId="39320"/>
    <cellStyle name="Normal 2 3 2 2 2 8" xfId="39321"/>
    <cellStyle name="Normal 2 3 2 2 2 9" xfId="39322"/>
    <cellStyle name="Normal 2 3 2 2 3" xfId="9656"/>
    <cellStyle name="Normal 2 3 2 2 3 2" xfId="9657"/>
    <cellStyle name="Normal 2 3 2 2 3 2 2" xfId="9658"/>
    <cellStyle name="Normal 2 3 2 2 3 2 2 2" xfId="39323"/>
    <cellStyle name="Normal 2 3 2 2 3 2 3" xfId="9659"/>
    <cellStyle name="Normal 2 3 2 2 3 2 3 2" xfId="39324"/>
    <cellStyle name="Normal 2 3 2 2 3 2 4" xfId="39325"/>
    <cellStyle name="Normal 2 3 2 2 3 3" xfId="9660"/>
    <cellStyle name="Normal 2 3 2 2 3 3 2" xfId="39326"/>
    <cellStyle name="Normal 2 3 2 2 3 4" xfId="9661"/>
    <cellStyle name="Normal 2 3 2 2 3 4 2" xfId="39327"/>
    <cellStyle name="Normal 2 3 2 2 3 5" xfId="9662"/>
    <cellStyle name="Normal 2 3 2 2 3 5 2" xfId="39328"/>
    <cellStyle name="Normal 2 3 2 2 3 6" xfId="39329"/>
    <cellStyle name="Normal 2 3 2 2 3 6 2" xfId="39330"/>
    <cellStyle name="Normal 2 3 2 2 3 7" xfId="39331"/>
    <cellStyle name="Normal 2 3 2 2 4" xfId="9663"/>
    <cellStyle name="Normal 2 3 2 2 4 2" xfId="9664"/>
    <cellStyle name="Normal 2 3 2 2 4 2 2" xfId="39332"/>
    <cellStyle name="Normal 2 3 2 2 4 3" xfId="9665"/>
    <cellStyle name="Normal 2 3 2 2 4 3 2" xfId="39333"/>
    <cellStyle name="Normal 2 3 2 2 4 4" xfId="39334"/>
    <cellStyle name="Normal 2 3 2 2 5" xfId="9666"/>
    <cellStyle name="Normal 2 3 2 2 5 2" xfId="9667"/>
    <cellStyle name="Normal 2 3 2 2 5 2 2" xfId="39335"/>
    <cellStyle name="Normal 2 3 2 2 5 3" xfId="39336"/>
    <cellStyle name="Normal 2 3 2 2 6" xfId="9668"/>
    <cellStyle name="Normal 2 3 2 2 6 2" xfId="39337"/>
    <cellStyle name="Normal 2 3 2 2 7" xfId="9669"/>
    <cellStyle name="Normal 2 3 2 2 7 2" xfId="39338"/>
    <cellStyle name="Normal 2 3 2 2 8" xfId="39339"/>
    <cellStyle name="Normal 2 3 2 2 8 2" xfId="39340"/>
    <cellStyle name="Normal 2 3 2 2 9" xfId="39341"/>
    <cellStyle name="Normal 2 3 2 20" xfId="9670"/>
    <cellStyle name="Normal 2 3 2 20 10" xfId="39342"/>
    <cellStyle name="Normal 2 3 2 20 11" xfId="39343"/>
    <cellStyle name="Normal 2 3 2 20 2" xfId="9671"/>
    <cellStyle name="Normal 2 3 2 20 2 10" xfId="39344"/>
    <cellStyle name="Normal 2 3 2 20 2 2" xfId="9672"/>
    <cellStyle name="Normal 2 3 2 20 2 2 2" xfId="9673"/>
    <cellStyle name="Normal 2 3 2 20 2 2 2 2" xfId="9674"/>
    <cellStyle name="Normal 2 3 2 20 2 2 2 2 2" xfId="39345"/>
    <cellStyle name="Normal 2 3 2 20 2 2 2 3" xfId="9675"/>
    <cellStyle name="Normal 2 3 2 20 2 2 2 3 2" xfId="39346"/>
    <cellStyle name="Normal 2 3 2 20 2 2 2 4" xfId="39347"/>
    <cellStyle name="Normal 2 3 2 20 2 2 3" xfId="9676"/>
    <cellStyle name="Normal 2 3 2 20 2 2 3 2" xfId="39348"/>
    <cellStyle name="Normal 2 3 2 20 2 2 4" xfId="9677"/>
    <cellStyle name="Normal 2 3 2 20 2 2 4 2" xfId="39349"/>
    <cellStyle name="Normal 2 3 2 20 2 2 5" xfId="9678"/>
    <cellStyle name="Normal 2 3 2 20 2 2 5 2" xfId="39350"/>
    <cellStyle name="Normal 2 3 2 20 2 2 6" xfId="39351"/>
    <cellStyle name="Normal 2 3 2 20 2 2 6 2" xfId="39352"/>
    <cellStyle name="Normal 2 3 2 20 2 2 7" xfId="39353"/>
    <cellStyle name="Normal 2 3 2 20 2 3" xfId="9679"/>
    <cellStyle name="Normal 2 3 2 20 2 3 2" xfId="9680"/>
    <cellStyle name="Normal 2 3 2 20 2 3 2 2" xfId="39354"/>
    <cellStyle name="Normal 2 3 2 20 2 3 3" xfId="9681"/>
    <cellStyle name="Normal 2 3 2 20 2 3 3 2" xfId="39355"/>
    <cellStyle name="Normal 2 3 2 20 2 3 4" xfId="39356"/>
    <cellStyle name="Normal 2 3 2 20 2 4" xfId="9682"/>
    <cellStyle name="Normal 2 3 2 20 2 4 2" xfId="9683"/>
    <cellStyle name="Normal 2 3 2 20 2 4 2 2" xfId="39357"/>
    <cellStyle name="Normal 2 3 2 20 2 4 3" xfId="39358"/>
    <cellStyle name="Normal 2 3 2 20 2 5" xfId="9684"/>
    <cellStyle name="Normal 2 3 2 20 2 5 2" xfId="39359"/>
    <cellStyle name="Normal 2 3 2 20 2 6" xfId="9685"/>
    <cellStyle name="Normal 2 3 2 20 2 6 2" xfId="39360"/>
    <cellStyle name="Normal 2 3 2 20 2 7" xfId="39361"/>
    <cellStyle name="Normal 2 3 2 20 2 7 2" xfId="39362"/>
    <cellStyle name="Normal 2 3 2 20 2 8" xfId="39363"/>
    <cellStyle name="Normal 2 3 2 20 2 9" xfId="39364"/>
    <cellStyle name="Normal 2 3 2 20 3" xfId="9686"/>
    <cellStyle name="Normal 2 3 2 20 3 2" xfId="9687"/>
    <cellStyle name="Normal 2 3 2 20 3 2 2" xfId="9688"/>
    <cellStyle name="Normal 2 3 2 20 3 2 2 2" xfId="39365"/>
    <cellStyle name="Normal 2 3 2 20 3 2 3" xfId="9689"/>
    <cellStyle name="Normal 2 3 2 20 3 2 3 2" xfId="39366"/>
    <cellStyle name="Normal 2 3 2 20 3 2 4" xfId="39367"/>
    <cellStyle name="Normal 2 3 2 20 3 3" xfId="9690"/>
    <cellStyle name="Normal 2 3 2 20 3 3 2" xfId="39368"/>
    <cellStyle name="Normal 2 3 2 20 3 4" xfId="9691"/>
    <cellStyle name="Normal 2 3 2 20 3 4 2" xfId="39369"/>
    <cellStyle name="Normal 2 3 2 20 3 5" xfId="9692"/>
    <cellStyle name="Normal 2 3 2 20 3 5 2" xfId="39370"/>
    <cellStyle name="Normal 2 3 2 20 3 6" xfId="39371"/>
    <cellStyle name="Normal 2 3 2 20 3 6 2" xfId="39372"/>
    <cellStyle name="Normal 2 3 2 20 3 7" xfId="39373"/>
    <cellStyle name="Normal 2 3 2 20 4" xfId="9693"/>
    <cellStyle name="Normal 2 3 2 20 4 2" xfId="9694"/>
    <cellStyle name="Normal 2 3 2 20 4 2 2" xfId="39374"/>
    <cellStyle name="Normal 2 3 2 20 4 3" xfId="9695"/>
    <cellStyle name="Normal 2 3 2 20 4 3 2" xfId="39375"/>
    <cellStyle name="Normal 2 3 2 20 4 4" xfId="39376"/>
    <cellStyle name="Normal 2 3 2 20 5" xfId="9696"/>
    <cellStyle name="Normal 2 3 2 20 5 2" xfId="9697"/>
    <cellStyle name="Normal 2 3 2 20 5 2 2" xfId="39377"/>
    <cellStyle name="Normal 2 3 2 20 5 3" xfId="39378"/>
    <cellStyle name="Normal 2 3 2 20 6" xfId="9698"/>
    <cellStyle name="Normal 2 3 2 20 6 2" xfId="39379"/>
    <cellStyle name="Normal 2 3 2 20 7" xfId="9699"/>
    <cellStyle name="Normal 2 3 2 20 7 2" xfId="39380"/>
    <cellStyle name="Normal 2 3 2 20 8" xfId="39381"/>
    <cellStyle name="Normal 2 3 2 20 8 2" xfId="39382"/>
    <cellStyle name="Normal 2 3 2 20 9" xfId="39383"/>
    <cellStyle name="Normal 2 3 2 21" xfId="9700"/>
    <cellStyle name="Normal 2 3 2 21 10" xfId="39384"/>
    <cellStyle name="Normal 2 3 2 21 11" xfId="39385"/>
    <cellStyle name="Normal 2 3 2 21 2" xfId="9701"/>
    <cellStyle name="Normal 2 3 2 21 2 10" xfId="39386"/>
    <cellStyle name="Normal 2 3 2 21 2 2" xfId="9702"/>
    <cellStyle name="Normal 2 3 2 21 2 2 2" xfId="9703"/>
    <cellStyle name="Normal 2 3 2 21 2 2 2 2" xfId="9704"/>
    <cellStyle name="Normal 2 3 2 21 2 2 2 2 2" xfId="39387"/>
    <cellStyle name="Normal 2 3 2 21 2 2 2 3" xfId="9705"/>
    <cellStyle name="Normal 2 3 2 21 2 2 2 3 2" xfId="39388"/>
    <cellStyle name="Normal 2 3 2 21 2 2 2 4" xfId="39389"/>
    <cellStyle name="Normal 2 3 2 21 2 2 3" xfId="9706"/>
    <cellStyle name="Normal 2 3 2 21 2 2 3 2" xfId="39390"/>
    <cellStyle name="Normal 2 3 2 21 2 2 4" xfId="9707"/>
    <cellStyle name="Normal 2 3 2 21 2 2 4 2" xfId="39391"/>
    <cellStyle name="Normal 2 3 2 21 2 2 5" xfId="9708"/>
    <cellStyle name="Normal 2 3 2 21 2 2 5 2" xfId="39392"/>
    <cellStyle name="Normal 2 3 2 21 2 2 6" xfId="39393"/>
    <cellStyle name="Normal 2 3 2 21 2 2 6 2" xfId="39394"/>
    <cellStyle name="Normal 2 3 2 21 2 2 7" xfId="39395"/>
    <cellStyle name="Normal 2 3 2 21 2 3" xfId="9709"/>
    <cellStyle name="Normal 2 3 2 21 2 3 2" xfId="9710"/>
    <cellStyle name="Normal 2 3 2 21 2 3 2 2" xfId="39396"/>
    <cellStyle name="Normal 2 3 2 21 2 3 3" xfId="9711"/>
    <cellStyle name="Normal 2 3 2 21 2 3 3 2" xfId="39397"/>
    <cellStyle name="Normal 2 3 2 21 2 3 4" xfId="39398"/>
    <cellStyle name="Normal 2 3 2 21 2 4" xfId="9712"/>
    <cellStyle name="Normal 2 3 2 21 2 4 2" xfId="9713"/>
    <cellStyle name="Normal 2 3 2 21 2 4 2 2" xfId="39399"/>
    <cellStyle name="Normal 2 3 2 21 2 4 3" xfId="39400"/>
    <cellStyle name="Normal 2 3 2 21 2 5" xfId="9714"/>
    <cellStyle name="Normal 2 3 2 21 2 5 2" xfId="39401"/>
    <cellStyle name="Normal 2 3 2 21 2 6" xfId="9715"/>
    <cellStyle name="Normal 2 3 2 21 2 6 2" xfId="39402"/>
    <cellStyle name="Normal 2 3 2 21 2 7" xfId="39403"/>
    <cellStyle name="Normal 2 3 2 21 2 7 2" xfId="39404"/>
    <cellStyle name="Normal 2 3 2 21 2 8" xfId="39405"/>
    <cellStyle name="Normal 2 3 2 21 2 9" xfId="39406"/>
    <cellStyle name="Normal 2 3 2 21 3" xfId="9716"/>
    <cellStyle name="Normal 2 3 2 21 3 2" xfId="9717"/>
    <cellStyle name="Normal 2 3 2 21 3 2 2" xfId="9718"/>
    <cellStyle name="Normal 2 3 2 21 3 2 2 2" xfId="39407"/>
    <cellStyle name="Normal 2 3 2 21 3 2 3" xfId="9719"/>
    <cellStyle name="Normal 2 3 2 21 3 2 3 2" xfId="39408"/>
    <cellStyle name="Normal 2 3 2 21 3 2 4" xfId="39409"/>
    <cellStyle name="Normal 2 3 2 21 3 3" xfId="9720"/>
    <cellStyle name="Normal 2 3 2 21 3 3 2" xfId="39410"/>
    <cellStyle name="Normal 2 3 2 21 3 4" xfId="9721"/>
    <cellStyle name="Normal 2 3 2 21 3 4 2" xfId="39411"/>
    <cellStyle name="Normal 2 3 2 21 3 5" xfId="9722"/>
    <cellStyle name="Normal 2 3 2 21 3 5 2" xfId="39412"/>
    <cellStyle name="Normal 2 3 2 21 3 6" xfId="39413"/>
    <cellStyle name="Normal 2 3 2 21 3 6 2" xfId="39414"/>
    <cellStyle name="Normal 2 3 2 21 3 7" xfId="39415"/>
    <cellStyle name="Normal 2 3 2 21 4" xfId="9723"/>
    <cellStyle name="Normal 2 3 2 21 4 2" xfId="9724"/>
    <cellStyle name="Normal 2 3 2 21 4 2 2" xfId="39416"/>
    <cellStyle name="Normal 2 3 2 21 4 3" xfId="9725"/>
    <cellStyle name="Normal 2 3 2 21 4 3 2" xfId="39417"/>
    <cellStyle name="Normal 2 3 2 21 4 4" xfId="39418"/>
    <cellStyle name="Normal 2 3 2 21 5" xfId="9726"/>
    <cellStyle name="Normal 2 3 2 21 5 2" xfId="9727"/>
    <cellStyle name="Normal 2 3 2 21 5 2 2" xfId="39419"/>
    <cellStyle name="Normal 2 3 2 21 5 3" xfId="39420"/>
    <cellStyle name="Normal 2 3 2 21 6" xfId="9728"/>
    <cellStyle name="Normal 2 3 2 21 6 2" xfId="39421"/>
    <cellStyle name="Normal 2 3 2 21 7" xfId="9729"/>
    <cellStyle name="Normal 2 3 2 21 7 2" xfId="39422"/>
    <cellStyle name="Normal 2 3 2 21 8" xfId="39423"/>
    <cellStyle name="Normal 2 3 2 21 8 2" xfId="39424"/>
    <cellStyle name="Normal 2 3 2 21 9" xfId="39425"/>
    <cellStyle name="Normal 2 3 2 22" xfId="9730"/>
    <cellStyle name="Normal 2 3 2 22 10" xfId="39426"/>
    <cellStyle name="Normal 2 3 2 22 11" xfId="39427"/>
    <cellStyle name="Normal 2 3 2 22 2" xfId="9731"/>
    <cellStyle name="Normal 2 3 2 22 2 10" xfId="39428"/>
    <cellStyle name="Normal 2 3 2 22 2 2" xfId="9732"/>
    <cellStyle name="Normal 2 3 2 22 2 2 2" xfId="9733"/>
    <cellStyle name="Normal 2 3 2 22 2 2 2 2" xfId="9734"/>
    <cellStyle name="Normal 2 3 2 22 2 2 2 2 2" xfId="39429"/>
    <cellStyle name="Normal 2 3 2 22 2 2 2 3" xfId="9735"/>
    <cellStyle name="Normal 2 3 2 22 2 2 2 3 2" xfId="39430"/>
    <cellStyle name="Normal 2 3 2 22 2 2 2 4" xfId="39431"/>
    <cellStyle name="Normal 2 3 2 22 2 2 3" xfId="9736"/>
    <cellStyle name="Normal 2 3 2 22 2 2 3 2" xfId="39432"/>
    <cellStyle name="Normal 2 3 2 22 2 2 4" xfId="9737"/>
    <cellStyle name="Normal 2 3 2 22 2 2 4 2" xfId="39433"/>
    <cellStyle name="Normal 2 3 2 22 2 2 5" xfId="9738"/>
    <cellStyle name="Normal 2 3 2 22 2 2 5 2" xfId="39434"/>
    <cellStyle name="Normal 2 3 2 22 2 2 6" xfId="39435"/>
    <cellStyle name="Normal 2 3 2 22 2 2 6 2" xfId="39436"/>
    <cellStyle name="Normal 2 3 2 22 2 2 7" xfId="39437"/>
    <cellStyle name="Normal 2 3 2 22 2 3" xfId="9739"/>
    <cellStyle name="Normal 2 3 2 22 2 3 2" xfId="9740"/>
    <cellStyle name="Normal 2 3 2 22 2 3 2 2" xfId="39438"/>
    <cellStyle name="Normal 2 3 2 22 2 3 3" xfId="9741"/>
    <cellStyle name="Normal 2 3 2 22 2 3 3 2" xfId="39439"/>
    <cellStyle name="Normal 2 3 2 22 2 3 4" xfId="39440"/>
    <cellStyle name="Normal 2 3 2 22 2 4" xfId="9742"/>
    <cellStyle name="Normal 2 3 2 22 2 4 2" xfId="9743"/>
    <cellStyle name="Normal 2 3 2 22 2 4 2 2" xfId="39441"/>
    <cellStyle name="Normal 2 3 2 22 2 4 3" xfId="39442"/>
    <cellStyle name="Normal 2 3 2 22 2 5" xfId="9744"/>
    <cellStyle name="Normal 2 3 2 22 2 5 2" xfId="39443"/>
    <cellStyle name="Normal 2 3 2 22 2 6" xfId="9745"/>
    <cellStyle name="Normal 2 3 2 22 2 6 2" xfId="39444"/>
    <cellStyle name="Normal 2 3 2 22 2 7" xfId="39445"/>
    <cellStyle name="Normal 2 3 2 22 2 7 2" xfId="39446"/>
    <cellStyle name="Normal 2 3 2 22 2 8" xfId="39447"/>
    <cellStyle name="Normal 2 3 2 22 2 9" xfId="39448"/>
    <cellStyle name="Normal 2 3 2 22 3" xfId="9746"/>
    <cellStyle name="Normal 2 3 2 22 3 2" xfId="9747"/>
    <cellStyle name="Normal 2 3 2 22 3 2 2" xfId="9748"/>
    <cellStyle name="Normal 2 3 2 22 3 2 2 2" xfId="39449"/>
    <cellStyle name="Normal 2 3 2 22 3 2 3" xfId="9749"/>
    <cellStyle name="Normal 2 3 2 22 3 2 3 2" xfId="39450"/>
    <cellStyle name="Normal 2 3 2 22 3 2 4" xfId="39451"/>
    <cellStyle name="Normal 2 3 2 22 3 3" xfId="9750"/>
    <cellStyle name="Normal 2 3 2 22 3 3 2" xfId="39452"/>
    <cellStyle name="Normal 2 3 2 22 3 4" xfId="9751"/>
    <cellStyle name="Normal 2 3 2 22 3 4 2" xfId="39453"/>
    <cellStyle name="Normal 2 3 2 22 3 5" xfId="9752"/>
    <cellStyle name="Normal 2 3 2 22 3 5 2" xfId="39454"/>
    <cellStyle name="Normal 2 3 2 22 3 6" xfId="39455"/>
    <cellStyle name="Normal 2 3 2 22 3 6 2" xfId="39456"/>
    <cellStyle name="Normal 2 3 2 22 3 7" xfId="39457"/>
    <cellStyle name="Normal 2 3 2 22 4" xfId="9753"/>
    <cellStyle name="Normal 2 3 2 22 4 2" xfId="9754"/>
    <cellStyle name="Normal 2 3 2 22 4 2 2" xfId="39458"/>
    <cellStyle name="Normal 2 3 2 22 4 3" xfId="9755"/>
    <cellStyle name="Normal 2 3 2 22 4 3 2" xfId="39459"/>
    <cellStyle name="Normal 2 3 2 22 4 4" xfId="39460"/>
    <cellStyle name="Normal 2 3 2 22 5" xfId="9756"/>
    <cellStyle name="Normal 2 3 2 22 5 2" xfId="9757"/>
    <cellStyle name="Normal 2 3 2 22 5 2 2" xfId="39461"/>
    <cellStyle name="Normal 2 3 2 22 5 3" xfId="39462"/>
    <cellStyle name="Normal 2 3 2 22 6" xfId="9758"/>
    <cellStyle name="Normal 2 3 2 22 6 2" xfId="39463"/>
    <cellStyle name="Normal 2 3 2 22 7" xfId="9759"/>
    <cellStyle name="Normal 2 3 2 22 7 2" xfId="39464"/>
    <cellStyle name="Normal 2 3 2 22 8" xfId="39465"/>
    <cellStyle name="Normal 2 3 2 22 8 2" xfId="39466"/>
    <cellStyle name="Normal 2 3 2 22 9" xfId="39467"/>
    <cellStyle name="Normal 2 3 2 23" xfId="9760"/>
    <cellStyle name="Normal 2 3 2 23 10" xfId="39468"/>
    <cellStyle name="Normal 2 3 2 23 11" xfId="39469"/>
    <cellStyle name="Normal 2 3 2 23 2" xfId="9761"/>
    <cellStyle name="Normal 2 3 2 23 2 10" xfId="39470"/>
    <cellStyle name="Normal 2 3 2 23 2 2" xfId="9762"/>
    <cellStyle name="Normal 2 3 2 23 2 2 2" xfId="9763"/>
    <cellStyle name="Normal 2 3 2 23 2 2 2 2" xfId="9764"/>
    <cellStyle name="Normal 2 3 2 23 2 2 2 2 2" xfId="39471"/>
    <cellStyle name="Normal 2 3 2 23 2 2 2 3" xfId="9765"/>
    <cellStyle name="Normal 2 3 2 23 2 2 2 3 2" xfId="39472"/>
    <cellStyle name="Normal 2 3 2 23 2 2 2 4" xfId="39473"/>
    <cellStyle name="Normal 2 3 2 23 2 2 3" xfId="9766"/>
    <cellStyle name="Normal 2 3 2 23 2 2 3 2" xfId="39474"/>
    <cellStyle name="Normal 2 3 2 23 2 2 4" xfId="9767"/>
    <cellStyle name="Normal 2 3 2 23 2 2 4 2" xfId="39475"/>
    <cellStyle name="Normal 2 3 2 23 2 2 5" xfId="9768"/>
    <cellStyle name="Normal 2 3 2 23 2 2 5 2" xfId="39476"/>
    <cellStyle name="Normal 2 3 2 23 2 2 6" xfId="39477"/>
    <cellStyle name="Normal 2 3 2 23 2 2 6 2" xfId="39478"/>
    <cellStyle name="Normal 2 3 2 23 2 2 7" xfId="39479"/>
    <cellStyle name="Normal 2 3 2 23 2 3" xfId="9769"/>
    <cellStyle name="Normal 2 3 2 23 2 3 2" xfId="9770"/>
    <cellStyle name="Normal 2 3 2 23 2 3 2 2" xfId="39480"/>
    <cellStyle name="Normal 2 3 2 23 2 3 3" xfId="9771"/>
    <cellStyle name="Normal 2 3 2 23 2 3 3 2" xfId="39481"/>
    <cellStyle name="Normal 2 3 2 23 2 3 4" xfId="39482"/>
    <cellStyle name="Normal 2 3 2 23 2 4" xfId="9772"/>
    <cellStyle name="Normal 2 3 2 23 2 4 2" xfId="9773"/>
    <cellStyle name="Normal 2 3 2 23 2 4 2 2" xfId="39483"/>
    <cellStyle name="Normal 2 3 2 23 2 4 3" xfId="39484"/>
    <cellStyle name="Normal 2 3 2 23 2 5" xfId="9774"/>
    <cellStyle name="Normal 2 3 2 23 2 5 2" xfId="39485"/>
    <cellStyle name="Normal 2 3 2 23 2 6" xfId="9775"/>
    <cellStyle name="Normal 2 3 2 23 2 6 2" xfId="39486"/>
    <cellStyle name="Normal 2 3 2 23 2 7" xfId="39487"/>
    <cellStyle name="Normal 2 3 2 23 2 7 2" xfId="39488"/>
    <cellStyle name="Normal 2 3 2 23 2 8" xfId="39489"/>
    <cellStyle name="Normal 2 3 2 23 2 9" xfId="39490"/>
    <cellStyle name="Normal 2 3 2 23 3" xfId="9776"/>
    <cellStyle name="Normal 2 3 2 23 3 2" xfId="9777"/>
    <cellStyle name="Normal 2 3 2 23 3 2 2" xfId="9778"/>
    <cellStyle name="Normal 2 3 2 23 3 2 2 2" xfId="39491"/>
    <cellStyle name="Normal 2 3 2 23 3 2 3" xfId="9779"/>
    <cellStyle name="Normal 2 3 2 23 3 2 3 2" xfId="39492"/>
    <cellStyle name="Normal 2 3 2 23 3 2 4" xfId="39493"/>
    <cellStyle name="Normal 2 3 2 23 3 3" xfId="9780"/>
    <cellStyle name="Normal 2 3 2 23 3 3 2" xfId="39494"/>
    <cellStyle name="Normal 2 3 2 23 3 4" xfId="9781"/>
    <cellStyle name="Normal 2 3 2 23 3 4 2" xfId="39495"/>
    <cellStyle name="Normal 2 3 2 23 3 5" xfId="9782"/>
    <cellStyle name="Normal 2 3 2 23 3 5 2" xfId="39496"/>
    <cellStyle name="Normal 2 3 2 23 3 6" xfId="39497"/>
    <cellStyle name="Normal 2 3 2 23 3 6 2" xfId="39498"/>
    <cellStyle name="Normal 2 3 2 23 3 7" xfId="39499"/>
    <cellStyle name="Normal 2 3 2 23 4" xfId="9783"/>
    <cellStyle name="Normal 2 3 2 23 4 2" xfId="9784"/>
    <cellStyle name="Normal 2 3 2 23 4 2 2" xfId="39500"/>
    <cellStyle name="Normal 2 3 2 23 4 3" xfId="9785"/>
    <cellStyle name="Normal 2 3 2 23 4 3 2" xfId="39501"/>
    <cellStyle name="Normal 2 3 2 23 4 4" xfId="39502"/>
    <cellStyle name="Normal 2 3 2 23 5" xfId="9786"/>
    <cellStyle name="Normal 2 3 2 23 5 2" xfId="9787"/>
    <cellStyle name="Normal 2 3 2 23 5 2 2" xfId="39503"/>
    <cellStyle name="Normal 2 3 2 23 5 3" xfId="39504"/>
    <cellStyle name="Normal 2 3 2 23 6" xfId="9788"/>
    <cellStyle name="Normal 2 3 2 23 6 2" xfId="39505"/>
    <cellStyle name="Normal 2 3 2 23 7" xfId="9789"/>
    <cellStyle name="Normal 2 3 2 23 7 2" xfId="39506"/>
    <cellStyle name="Normal 2 3 2 23 8" xfId="39507"/>
    <cellStyle name="Normal 2 3 2 23 8 2" xfId="39508"/>
    <cellStyle name="Normal 2 3 2 23 9" xfId="39509"/>
    <cellStyle name="Normal 2 3 2 24" xfId="9790"/>
    <cellStyle name="Normal 2 3 2 24 10" xfId="39510"/>
    <cellStyle name="Normal 2 3 2 24 11" xfId="39511"/>
    <cellStyle name="Normal 2 3 2 24 2" xfId="9791"/>
    <cellStyle name="Normal 2 3 2 24 2 10" xfId="39512"/>
    <cellStyle name="Normal 2 3 2 24 2 2" xfId="9792"/>
    <cellStyle name="Normal 2 3 2 24 2 2 2" xfId="9793"/>
    <cellStyle name="Normal 2 3 2 24 2 2 2 2" xfId="9794"/>
    <cellStyle name="Normal 2 3 2 24 2 2 2 2 2" xfId="39513"/>
    <cellStyle name="Normal 2 3 2 24 2 2 2 3" xfId="9795"/>
    <cellStyle name="Normal 2 3 2 24 2 2 2 3 2" xfId="39514"/>
    <cellStyle name="Normal 2 3 2 24 2 2 2 4" xfId="39515"/>
    <cellStyle name="Normal 2 3 2 24 2 2 3" xfId="9796"/>
    <cellStyle name="Normal 2 3 2 24 2 2 3 2" xfId="39516"/>
    <cellStyle name="Normal 2 3 2 24 2 2 4" xfId="9797"/>
    <cellStyle name="Normal 2 3 2 24 2 2 4 2" xfId="39517"/>
    <cellStyle name="Normal 2 3 2 24 2 2 5" xfId="9798"/>
    <cellStyle name="Normal 2 3 2 24 2 2 5 2" xfId="39518"/>
    <cellStyle name="Normal 2 3 2 24 2 2 6" xfId="39519"/>
    <cellStyle name="Normal 2 3 2 24 2 2 6 2" xfId="39520"/>
    <cellStyle name="Normal 2 3 2 24 2 2 7" xfId="39521"/>
    <cellStyle name="Normal 2 3 2 24 2 3" xfId="9799"/>
    <cellStyle name="Normal 2 3 2 24 2 3 2" xfId="9800"/>
    <cellStyle name="Normal 2 3 2 24 2 3 2 2" xfId="39522"/>
    <cellStyle name="Normal 2 3 2 24 2 3 3" xfId="9801"/>
    <cellStyle name="Normal 2 3 2 24 2 3 3 2" xfId="39523"/>
    <cellStyle name="Normal 2 3 2 24 2 3 4" xfId="39524"/>
    <cellStyle name="Normal 2 3 2 24 2 4" xfId="9802"/>
    <cellStyle name="Normal 2 3 2 24 2 4 2" xfId="9803"/>
    <cellStyle name="Normal 2 3 2 24 2 4 2 2" xfId="39525"/>
    <cellStyle name="Normal 2 3 2 24 2 4 3" xfId="39526"/>
    <cellStyle name="Normal 2 3 2 24 2 5" xfId="9804"/>
    <cellStyle name="Normal 2 3 2 24 2 5 2" xfId="39527"/>
    <cellStyle name="Normal 2 3 2 24 2 6" xfId="9805"/>
    <cellStyle name="Normal 2 3 2 24 2 6 2" xfId="39528"/>
    <cellStyle name="Normal 2 3 2 24 2 7" xfId="39529"/>
    <cellStyle name="Normal 2 3 2 24 2 7 2" xfId="39530"/>
    <cellStyle name="Normal 2 3 2 24 2 8" xfId="39531"/>
    <cellStyle name="Normal 2 3 2 24 2 9" xfId="39532"/>
    <cellStyle name="Normal 2 3 2 24 3" xfId="9806"/>
    <cellStyle name="Normal 2 3 2 24 3 2" xfId="9807"/>
    <cellStyle name="Normal 2 3 2 24 3 2 2" xfId="9808"/>
    <cellStyle name="Normal 2 3 2 24 3 2 2 2" xfId="39533"/>
    <cellStyle name="Normal 2 3 2 24 3 2 3" xfId="9809"/>
    <cellStyle name="Normal 2 3 2 24 3 2 3 2" xfId="39534"/>
    <cellStyle name="Normal 2 3 2 24 3 2 4" xfId="39535"/>
    <cellStyle name="Normal 2 3 2 24 3 3" xfId="9810"/>
    <cellStyle name="Normal 2 3 2 24 3 3 2" xfId="39536"/>
    <cellStyle name="Normal 2 3 2 24 3 4" xfId="9811"/>
    <cellStyle name="Normal 2 3 2 24 3 4 2" xfId="39537"/>
    <cellStyle name="Normal 2 3 2 24 3 5" xfId="9812"/>
    <cellStyle name="Normal 2 3 2 24 3 5 2" xfId="39538"/>
    <cellStyle name="Normal 2 3 2 24 3 6" xfId="39539"/>
    <cellStyle name="Normal 2 3 2 24 3 6 2" xfId="39540"/>
    <cellStyle name="Normal 2 3 2 24 3 7" xfId="39541"/>
    <cellStyle name="Normal 2 3 2 24 4" xfId="9813"/>
    <cellStyle name="Normal 2 3 2 24 4 2" xfId="9814"/>
    <cellStyle name="Normal 2 3 2 24 4 2 2" xfId="39542"/>
    <cellStyle name="Normal 2 3 2 24 4 3" xfId="9815"/>
    <cellStyle name="Normal 2 3 2 24 4 3 2" xfId="39543"/>
    <cellStyle name="Normal 2 3 2 24 4 4" xfId="39544"/>
    <cellStyle name="Normal 2 3 2 24 5" xfId="9816"/>
    <cellStyle name="Normal 2 3 2 24 5 2" xfId="9817"/>
    <cellStyle name="Normal 2 3 2 24 5 2 2" xfId="39545"/>
    <cellStyle name="Normal 2 3 2 24 5 3" xfId="39546"/>
    <cellStyle name="Normal 2 3 2 24 6" xfId="9818"/>
    <cellStyle name="Normal 2 3 2 24 6 2" xfId="39547"/>
    <cellStyle name="Normal 2 3 2 24 7" xfId="9819"/>
    <cellStyle name="Normal 2 3 2 24 7 2" xfId="39548"/>
    <cellStyle name="Normal 2 3 2 24 8" xfId="39549"/>
    <cellStyle name="Normal 2 3 2 24 8 2" xfId="39550"/>
    <cellStyle name="Normal 2 3 2 24 9" xfId="39551"/>
    <cellStyle name="Normal 2 3 2 25" xfId="9820"/>
    <cellStyle name="Normal 2 3 2 25 10" xfId="39552"/>
    <cellStyle name="Normal 2 3 2 25 11" xfId="39553"/>
    <cellStyle name="Normal 2 3 2 25 2" xfId="9821"/>
    <cellStyle name="Normal 2 3 2 25 2 10" xfId="39554"/>
    <cellStyle name="Normal 2 3 2 25 2 2" xfId="9822"/>
    <cellStyle name="Normal 2 3 2 25 2 2 2" xfId="9823"/>
    <cellStyle name="Normal 2 3 2 25 2 2 2 2" xfId="9824"/>
    <cellStyle name="Normal 2 3 2 25 2 2 2 2 2" xfId="39555"/>
    <cellStyle name="Normal 2 3 2 25 2 2 2 3" xfId="9825"/>
    <cellStyle name="Normal 2 3 2 25 2 2 2 3 2" xfId="39556"/>
    <cellStyle name="Normal 2 3 2 25 2 2 2 4" xfId="39557"/>
    <cellStyle name="Normal 2 3 2 25 2 2 3" xfId="9826"/>
    <cellStyle name="Normal 2 3 2 25 2 2 3 2" xfId="39558"/>
    <cellStyle name="Normal 2 3 2 25 2 2 4" xfId="9827"/>
    <cellStyle name="Normal 2 3 2 25 2 2 4 2" xfId="39559"/>
    <cellStyle name="Normal 2 3 2 25 2 2 5" xfId="9828"/>
    <cellStyle name="Normal 2 3 2 25 2 2 5 2" xfId="39560"/>
    <cellStyle name="Normal 2 3 2 25 2 2 6" xfId="39561"/>
    <cellStyle name="Normal 2 3 2 25 2 2 6 2" xfId="39562"/>
    <cellStyle name="Normal 2 3 2 25 2 2 7" xfId="39563"/>
    <cellStyle name="Normal 2 3 2 25 2 3" xfId="9829"/>
    <cellStyle name="Normal 2 3 2 25 2 3 2" xfId="9830"/>
    <cellStyle name="Normal 2 3 2 25 2 3 2 2" xfId="39564"/>
    <cellStyle name="Normal 2 3 2 25 2 3 3" xfId="9831"/>
    <cellStyle name="Normal 2 3 2 25 2 3 3 2" xfId="39565"/>
    <cellStyle name="Normal 2 3 2 25 2 3 4" xfId="39566"/>
    <cellStyle name="Normal 2 3 2 25 2 4" xfId="9832"/>
    <cellStyle name="Normal 2 3 2 25 2 4 2" xfId="9833"/>
    <cellStyle name="Normal 2 3 2 25 2 4 2 2" xfId="39567"/>
    <cellStyle name="Normal 2 3 2 25 2 4 3" xfId="39568"/>
    <cellStyle name="Normal 2 3 2 25 2 5" xfId="9834"/>
    <cellStyle name="Normal 2 3 2 25 2 5 2" xfId="39569"/>
    <cellStyle name="Normal 2 3 2 25 2 6" xfId="9835"/>
    <cellStyle name="Normal 2 3 2 25 2 6 2" xfId="39570"/>
    <cellStyle name="Normal 2 3 2 25 2 7" xfId="39571"/>
    <cellStyle name="Normal 2 3 2 25 2 7 2" xfId="39572"/>
    <cellStyle name="Normal 2 3 2 25 2 8" xfId="39573"/>
    <cellStyle name="Normal 2 3 2 25 2 9" xfId="39574"/>
    <cellStyle name="Normal 2 3 2 25 3" xfId="9836"/>
    <cellStyle name="Normal 2 3 2 25 3 2" xfId="9837"/>
    <cellStyle name="Normal 2 3 2 25 3 2 2" xfId="9838"/>
    <cellStyle name="Normal 2 3 2 25 3 2 2 2" xfId="39575"/>
    <cellStyle name="Normal 2 3 2 25 3 2 3" xfId="9839"/>
    <cellStyle name="Normal 2 3 2 25 3 2 3 2" xfId="39576"/>
    <cellStyle name="Normal 2 3 2 25 3 2 4" xfId="39577"/>
    <cellStyle name="Normal 2 3 2 25 3 3" xfId="9840"/>
    <cellStyle name="Normal 2 3 2 25 3 3 2" xfId="39578"/>
    <cellStyle name="Normal 2 3 2 25 3 4" xfId="9841"/>
    <cellStyle name="Normal 2 3 2 25 3 4 2" xfId="39579"/>
    <cellStyle name="Normal 2 3 2 25 3 5" xfId="9842"/>
    <cellStyle name="Normal 2 3 2 25 3 5 2" xfId="39580"/>
    <cellStyle name="Normal 2 3 2 25 3 6" xfId="39581"/>
    <cellStyle name="Normal 2 3 2 25 3 6 2" xfId="39582"/>
    <cellStyle name="Normal 2 3 2 25 3 7" xfId="39583"/>
    <cellStyle name="Normal 2 3 2 25 4" xfId="9843"/>
    <cellStyle name="Normal 2 3 2 25 4 2" xfId="9844"/>
    <cellStyle name="Normal 2 3 2 25 4 2 2" xfId="39584"/>
    <cellStyle name="Normal 2 3 2 25 4 3" xfId="9845"/>
    <cellStyle name="Normal 2 3 2 25 4 3 2" xfId="39585"/>
    <cellStyle name="Normal 2 3 2 25 4 4" xfId="39586"/>
    <cellStyle name="Normal 2 3 2 25 5" xfId="9846"/>
    <cellStyle name="Normal 2 3 2 25 5 2" xfId="9847"/>
    <cellStyle name="Normal 2 3 2 25 5 2 2" xfId="39587"/>
    <cellStyle name="Normal 2 3 2 25 5 3" xfId="39588"/>
    <cellStyle name="Normal 2 3 2 25 6" xfId="9848"/>
    <cellStyle name="Normal 2 3 2 25 6 2" xfId="39589"/>
    <cellStyle name="Normal 2 3 2 25 7" xfId="9849"/>
    <cellStyle name="Normal 2 3 2 25 7 2" xfId="39590"/>
    <cellStyle name="Normal 2 3 2 25 8" xfId="39591"/>
    <cellStyle name="Normal 2 3 2 25 8 2" xfId="39592"/>
    <cellStyle name="Normal 2 3 2 25 9" xfId="39593"/>
    <cellStyle name="Normal 2 3 2 26" xfId="9850"/>
    <cellStyle name="Normal 2 3 2 26 10" xfId="39594"/>
    <cellStyle name="Normal 2 3 2 26 11" xfId="39595"/>
    <cellStyle name="Normal 2 3 2 26 2" xfId="9851"/>
    <cellStyle name="Normal 2 3 2 26 2 10" xfId="39596"/>
    <cellStyle name="Normal 2 3 2 26 2 2" xfId="9852"/>
    <cellStyle name="Normal 2 3 2 26 2 2 2" xfId="9853"/>
    <cellStyle name="Normal 2 3 2 26 2 2 2 2" xfId="9854"/>
    <cellStyle name="Normal 2 3 2 26 2 2 2 2 2" xfId="39597"/>
    <cellStyle name="Normal 2 3 2 26 2 2 2 3" xfId="9855"/>
    <cellStyle name="Normal 2 3 2 26 2 2 2 3 2" xfId="39598"/>
    <cellStyle name="Normal 2 3 2 26 2 2 2 4" xfId="39599"/>
    <cellStyle name="Normal 2 3 2 26 2 2 3" xfId="9856"/>
    <cellStyle name="Normal 2 3 2 26 2 2 3 2" xfId="39600"/>
    <cellStyle name="Normal 2 3 2 26 2 2 4" xfId="9857"/>
    <cellStyle name="Normal 2 3 2 26 2 2 4 2" xfId="39601"/>
    <cellStyle name="Normal 2 3 2 26 2 2 5" xfId="9858"/>
    <cellStyle name="Normal 2 3 2 26 2 2 5 2" xfId="39602"/>
    <cellStyle name="Normal 2 3 2 26 2 2 6" xfId="39603"/>
    <cellStyle name="Normal 2 3 2 26 2 2 6 2" xfId="39604"/>
    <cellStyle name="Normal 2 3 2 26 2 2 7" xfId="39605"/>
    <cellStyle name="Normal 2 3 2 26 2 3" xfId="9859"/>
    <cellStyle name="Normal 2 3 2 26 2 3 2" xfId="9860"/>
    <cellStyle name="Normal 2 3 2 26 2 3 2 2" xfId="39606"/>
    <cellStyle name="Normal 2 3 2 26 2 3 3" xfId="9861"/>
    <cellStyle name="Normal 2 3 2 26 2 3 3 2" xfId="39607"/>
    <cellStyle name="Normal 2 3 2 26 2 3 4" xfId="39608"/>
    <cellStyle name="Normal 2 3 2 26 2 4" xfId="9862"/>
    <cellStyle name="Normal 2 3 2 26 2 4 2" xfId="9863"/>
    <cellStyle name="Normal 2 3 2 26 2 4 2 2" xfId="39609"/>
    <cellStyle name="Normal 2 3 2 26 2 4 3" xfId="39610"/>
    <cellStyle name="Normal 2 3 2 26 2 5" xfId="9864"/>
    <cellStyle name="Normal 2 3 2 26 2 5 2" xfId="39611"/>
    <cellStyle name="Normal 2 3 2 26 2 6" xfId="9865"/>
    <cellStyle name="Normal 2 3 2 26 2 6 2" xfId="39612"/>
    <cellStyle name="Normal 2 3 2 26 2 7" xfId="39613"/>
    <cellStyle name="Normal 2 3 2 26 2 7 2" xfId="39614"/>
    <cellStyle name="Normal 2 3 2 26 2 8" xfId="39615"/>
    <cellStyle name="Normal 2 3 2 26 2 9" xfId="39616"/>
    <cellStyle name="Normal 2 3 2 26 3" xfId="9866"/>
    <cellStyle name="Normal 2 3 2 26 3 2" xfId="9867"/>
    <cellStyle name="Normal 2 3 2 26 3 2 2" xfId="9868"/>
    <cellStyle name="Normal 2 3 2 26 3 2 2 2" xfId="39617"/>
    <cellStyle name="Normal 2 3 2 26 3 2 3" xfId="9869"/>
    <cellStyle name="Normal 2 3 2 26 3 2 3 2" xfId="39618"/>
    <cellStyle name="Normal 2 3 2 26 3 2 4" xfId="39619"/>
    <cellStyle name="Normal 2 3 2 26 3 3" xfId="9870"/>
    <cellStyle name="Normal 2 3 2 26 3 3 2" xfId="39620"/>
    <cellStyle name="Normal 2 3 2 26 3 4" xfId="9871"/>
    <cellStyle name="Normal 2 3 2 26 3 4 2" xfId="39621"/>
    <cellStyle name="Normal 2 3 2 26 3 5" xfId="9872"/>
    <cellStyle name="Normal 2 3 2 26 3 5 2" xfId="39622"/>
    <cellStyle name="Normal 2 3 2 26 3 6" xfId="39623"/>
    <cellStyle name="Normal 2 3 2 26 3 6 2" xfId="39624"/>
    <cellStyle name="Normal 2 3 2 26 3 7" xfId="39625"/>
    <cellStyle name="Normal 2 3 2 26 4" xfId="9873"/>
    <cellStyle name="Normal 2 3 2 26 4 2" xfId="9874"/>
    <cellStyle name="Normal 2 3 2 26 4 2 2" xfId="39626"/>
    <cellStyle name="Normal 2 3 2 26 4 3" xfId="9875"/>
    <cellStyle name="Normal 2 3 2 26 4 3 2" xfId="39627"/>
    <cellStyle name="Normal 2 3 2 26 4 4" xfId="39628"/>
    <cellStyle name="Normal 2 3 2 26 5" xfId="9876"/>
    <cellStyle name="Normal 2 3 2 26 5 2" xfId="9877"/>
    <cellStyle name="Normal 2 3 2 26 5 2 2" xfId="39629"/>
    <cellStyle name="Normal 2 3 2 26 5 3" xfId="39630"/>
    <cellStyle name="Normal 2 3 2 26 6" xfId="9878"/>
    <cellStyle name="Normal 2 3 2 26 6 2" xfId="39631"/>
    <cellStyle name="Normal 2 3 2 26 7" xfId="9879"/>
    <cellStyle name="Normal 2 3 2 26 7 2" xfId="39632"/>
    <cellStyle name="Normal 2 3 2 26 8" xfId="39633"/>
    <cellStyle name="Normal 2 3 2 26 8 2" xfId="39634"/>
    <cellStyle name="Normal 2 3 2 26 9" xfId="39635"/>
    <cellStyle name="Normal 2 3 2 27" xfId="9880"/>
    <cellStyle name="Normal 2 3 2 27 10" xfId="39636"/>
    <cellStyle name="Normal 2 3 2 27 11" xfId="39637"/>
    <cellStyle name="Normal 2 3 2 27 2" xfId="9881"/>
    <cellStyle name="Normal 2 3 2 27 2 10" xfId="39638"/>
    <cellStyle name="Normal 2 3 2 27 2 2" xfId="9882"/>
    <cellStyle name="Normal 2 3 2 27 2 2 2" xfId="9883"/>
    <cellStyle name="Normal 2 3 2 27 2 2 2 2" xfId="9884"/>
    <cellStyle name="Normal 2 3 2 27 2 2 2 2 2" xfId="39639"/>
    <cellStyle name="Normal 2 3 2 27 2 2 2 3" xfId="9885"/>
    <cellStyle name="Normal 2 3 2 27 2 2 2 3 2" xfId="39640"/>
    <cellStyle name="Normal 2 3 2 27 2 2 2 4" xfId="39641"/>
    <cellStyle name="Normal 2 3 2 27 2 2 3" xfId="9886"/>
    <cellStyle name="Normal 2 3 2 27 2 2 3 2" xfId="39642"/>
    <cellStyle name="Normal 2 3 2 27 2 2 4" xfId="9887"/>
    <cellStyle name="Normal 2 3 2 27 2 2 4 2" xfId="39643"/>
    <cellStyle name="Normal 2 3 2 27 2 2 5" xfId="9888"/>
    <cellStyle name="Normal 2 3 2 27 2 2 5 2" xfId="39644"/>
    <cellStyle name="Normal 2 3 2 27 2 2 6" xfId="39645"/>
    <cellStyle name="Normal 2 3 2 27 2 2 6 2" xfId="39646"/>
    <cellStyle name="Normal 2 3 2 27 2 2 7" xfId="39647"/>
    <cellStyle name="Normal 2 3 2 27 2 3" xfId="9889"/>
    <cellStyle name="Normal 2 3 2 27 2 3 2" xfId="9890"/>
    <cellStyle name="Normal 2 3 2 27 2 3 2 2" xfId="39648"/>
    <cellStyle name="Normal 2 3 2 27 2 3 3" xfId="9891"/>
    <cellStyle name="Normal 2 3 2 27 2 3 3 2" xfId="39649"/>
    <cellStyle name="Normal 2 3 2 27 2 3 4" xfId="39650"/>
    <cellStyle name="Normal 2 3 2 27 2 4" xfId="9892"/>
    <cellStyle name="Normal 2 3 2 27 2 4 2" xfId="9893"/>
    <cellStyle name="Normal 2 3 2 27 2 4 2 2" xfId="39651"/>
    <cellStyle name="Normal 2 3 2 27 2 4 3" xfId="39652"/>
    <cellStyle name="Normal 2 3 2 27 2 5" xfId="9894"/>
    <cellStyle name="Normal 2 3 2 27 2 5 2" xfId="39653"/>
    <cellStyle name="Normal 2 3 2 27 2 6" xfId="9895"/>
    <cellStyle name="Normal 2 3 2 27 2 6 2" xfId="39654"/>
    <cellStyle name="Normal 2 3 2 27 2 7" xfId="39655"/>
    <cellStyle name="Normal 2 3 2 27 2 7 2" xfId="39656"/>
    <cellStyle name="Normal 2 3 2 27 2 8" xfId="39657"/>
    <cellStyle name="Normal 2 3 2 27 2 9" xfId="39658"/>
    <cellStyle name="Normal 2 3 2 27 3" xfId="9896"/>
    <cellStyle name="Normal 2 3 2 27 3 2" xfId="9897"/>
    <cellStyle name="Normal 2 3 2 27 3 2 2" xfId="9898"/>
    <cellStyle name="Normal 2 3 2 27 3 2 2 2" xfId="39659"/>
    <cellStyle name="Normal 2 3 2 27 3 2 3" xfId="9899"/>
    <cellStyle name="Normal 2 3 2 27 3 2 3 2" xfId="39660"/>
    <cellStyle name="Normal 2 3 2 27 3 2 4" xfId="39661"/>
    <cellStyle name="Normal 2 3 2 27 3 3" xfId="9900"/>
    <cellStyle name="Normal 2 3 2 27 3 3 2" xfId="39662"/>
    <cellStyle name="Normal 2 3 2 27 3 4" xfId="9901"/>
    <cellStyle name="Normal 2 3 2 27 3 4 2" xfId="39663"/>
    <cellStyle name="Normal 2 3 2 27 3 5" xfId="9902"/>
    <cellStyle name="Normal 2 3 2 27 3 5 2" xfId="39664"/>
    <cellStyle name="Normal 2 3 2 27 3 6" xfId="39665"/>
    <cellStyle name="Normal 2 3 2 27 3 6 2" xfId="39666"/>
    <cellStyle name="Normal 2 3 2 27 3 7" xfId="39667"/>
    <cellStyle name="Normal 2 3 2 27 4" xfId="9903"/>
    <cellStyle name="Normal 2 3 2 27 4 2" xfId="9904"/>
    <cellStyle name="Normal 2 3 2 27 4 2 2" xfId="39668"/>
    <cellStyle name="Normal 2 3 2 27 4 3" xfId="9905"/>
    <cellStyle name="Normal 2 3 2 27 4 3 2" xfId="39669"/>
    <cellStyle name="Normal 2 3 2 27 4 4" xfId="39670"/>
    <cellStyle name="Normal 2 3 2 27 5" xfId="9906"/>
    <cellStyle name="Normal 2 3 2 27 5 2" xfId="9907"/>
    <cellStyle name="Normal 2 3 2 27 5 2 2" xfId="39671"/>
    <cellStyle name="Normal 2 3 2 27 5 3" xfId="39672"/>
    <cellStyle name="Normal 2 3 2 27 6" xfId="9908"/>
    <cellStyle name="Normal 2 3 2 27 6 2" xfId="39673"/>
    <cellStyle name="Normal 2 3 2 27 7" xfId="9909"/>
    <cellStyle name="Normal 2 3 2 27 7 2" xfId="39674"/>
    <cellStyle name="Normal 2 3 2 27 8" xfId="39675"/>
    <cellStyle name="Normal 2 3 2 27 8 2" xfId="39676"/>
    <cellStyle name="Normal 2 3 2 27 9" xfId="39677"/>
    <cellStyle name="Normal 2 3 2 28" xfId="9910"/>
    <cellStyle name="Normal 2 3 2 28 10" xfId="39678"/>
    <cellStyle name="Normal 2 3 2 28 11" xfId="39679"/>
    <cellStyle name="Normal 2 3 2 28 2" xfId="9911"/>
    <cellStyle name="Normal 2 3 2 28 2 10" xfId="39680"/>
    <cellStyle name="Normal 2 3 2 28 2 2" xfId="9912"/>
    <cellStyle name="Normal 2 3 2 28 2 2 2" xfId="9913"/>
    <cellStyle name="Normal 2 3 2 28 2 2 2 2" xfId="9914"/>
    <cellStyle name="Normal 2 3 2 28 2 2 2 2 2" xfId="39681"/>
    <cellStyle name="Normal 2 3 2 28 2 2 2 3" xfId="9915"/>
    <cellStyle name="Normal 2 3 2 28 2 2 2 3 2" xfId="39682"/>
    <cellStyle name="Normal 2 3 2 28 2 2 2 4" xfId="39683"/>
    <cellStyle name="Normal 2 3 2 28 2 2 3" xfId="9916"/>
    <cellStyle name="Normal 2 3 2 28 2 2 3 2" xfId="39684"/>
    <cellStyle name="Normal 2 3 2 28 2 2 4" xfId="9917"/>
    <cellStyle name="Normal 2 3 2 28 2 2 4 2" xfId="39685"/>
    <cellStyle name="Normal 2 3 2 28 2 2 5" xfId="9918"/>
    <cellStyle name="Normal 2 3 2 28 2 2 5 2" xfId="39686"/>
    <cellStyle name="Normal 2 3 2 28 2 2 6" xfId="39687"/>
    <cellStyle name="Normal 2 3 2 28 2 2 6 2" xfId="39688"/>
    <cellStyle name="Normal 2 3 2 28 2 2 7" xfId="39689"/>
    <cellStyle name="Normal 2 3 2 28 2 3" xfId="9919"/>
    <cellStyle name="Normal 2 3 2 28 2 3 2" xfId="9920"/>
    <cellStyle name="Normal 2 3 2 28 2 3 2 2" xfId="39690"/>
    <cellStyle name="Normal 2 3 2 28 2 3 3" xfId="9921"/>
    <cellStyle name="Normal 2 3 2 28 2 3 3 2" xfId="39691"/>
    <cellStyle name="Normal 2 3 2 28 2 3 4" xfId="39692"/>
    <cellStyle name="Normal 2 3 2 28 2 4" xfId="9922"/>
    <cellStyle name="Normal 2 3 2 28 2 4 2" xfId="9923"/>
    <cellStyle name="Normal 2 3 2 28 2 4 2 2" xfId="39693"/>
    <cellStyle name="Normal 2 3 2 28 2 4 3" xfId="39694"/>
    <cellStyle name="Normal 2 3 2 28 2 5" xfId="9924"/>
    <cellStyle name="Normal 2 3 2 28 2 5 2" xfId="39695"/>
    <cellStyle name="Normal 2 3 2 28 2 6" xfId="9925"/>
    <cellStyle name="Normal 2 3 2 28 2 6 2" xfId="39696"/>
    <cellStyle name="Normal 2 3 2 28 2 7" xfId="39697"/>
    <cellStyle name="Normal 2 3 2 28 2 7 2" xfId="39698"/>
    <cellStyle name="Normal 2 3 2 28 2 8" xfId="39699"/>
    <cellStyle name="Normal 2 3 2 28 2 9" xfId="39700"/>
    <cellStyle name="Normal 2 3 2 28 3" xfId="9926"/>
    <cellStyle name="Normal 2 3 2 28 3 2" xfId="9927"/>
    <cellStyle name="Normal 2 3 2 28 3 2 2" xfId="9928"/>
    <cellStyle name="Normal 2 3 2 28 3 2 2 2" xfId="39701"/>
    <cellStyle name="Normal 2 3 2 28 3 2 3" xfId="9929"/>
    <cellStyle name="Normal 2 3 2 28 3 2 3 2" xfId="39702"/>
    <cellStyle name="Normal 2 3 2 28 3 2 4" xfId="39703"/>
    <cellStyle name="Normal 2 3 2 28 3 3" xfId="9930"/>
    <cellStyle name="Normal 2 3 2 28 3 3 2" xfId="39704"/>
    <cellStyle name="Normal 2 3 2 28 3 4" xfId="9931"/>
    <cellStyle name="Normal 2 3 2 28 3 4 2" xfId="39705"/>
    <cellStyle name="Normal 2 3 2 28 3 5" xfId="9932"/>
    <cellStyle name="Normal 2 3 2 28 3 5 2" xfId="39706"/>
    <cellStyle name="Normal 2 3 2 28 3 6" xfId="39707"/>
    <cellStyle name="Normal 2 3 2 28 3 6 2" xfId="39708"/>
    <cellStyle name="Normal 2 3 2 28 3 7" xfId="39709"/>
    <cellStyle name="Normal 2 3 2 28 4" xfId="9933"/>
    <cellStyle name="Normal 2 3 2 28 4 2" xfId="9934"/>
    <cellStyle name="Normal 2 3 2 28 4 2 2" xfId="39710"/>
    <cellStyle name="Normal 2 3 2 28 4 3" xfId="9935"/>
    <cellStyle name="Normal 2 3 2 28 4 3 2" xfId="39711"/>
    <cellStyle name="Normal 2 3 2 28 4 4" xfId="39712"/>
    <cellStyle name="Normal 2 3 2 28 5" xfId="9936"/>
    <cellStyle name="Normal 2 3 2 28 5 2" xfId="9937"/>
    <cellStyle name="Normal 2 3 2 28 5 2 2" xfId="39713"/>
    <cellStyle name="Normal 2 3 2 28 5 3" xfId="39714"/>
    <cellStyle name="Normal 2 3 2 28 6" xfId="9938"/>
    <cellStyle name="Normal 2 3 2 28 6 2" xfId="39715"/>
    <cellStyle name="Normal 2 3 2 28 7" xfId="9939"/>
    <cellStyle name="Normal 2 3 2 28 7 2" xfId="39716"/>
    <cellStyle name="Normal 2 3 2 28 8" xfId="39717"/>
    <cellStyle name="Normal 2 3 2 28 8 2" xfId="39718"/>
    <cellStyle name="Normal 2 3 2 28 9" xfId="39719"/>
    <cellStyle name="Normal 2 3 2 29" xfId="9940"/>
    <cellStyle name="Normal 2 3 2 29 10" xfId="39720"/>
    <cellStyle name="Normal 2 3 2 29 11" xfId="39721"/>
    <cellStyle name="Normal 2 3 2 29 2" xfId="9941"/>
    <cellStyle name="Normal 2 3 2 29 2 10" xfId="39722"/>
    <cellStyle name="Normal 2 3 2 29 2 2" xfId="9942"/>
    <cellStyle name="Normal 2 3 2 29 2 2 2" xfId="9943"/>
    <cellStyle name="Normal 2 3 2 29 2 2 2 2" xfId="9944"/>
    <cellStyle name="Normal 2 3 2 29 2 2 2 2 2" xfId="39723"/>
    <cellStyle name="Normal 2 3 2 29 2 2 2 3" xfId="9945"/>
    <cellStyle name="Normal 2 3 2 29 2 2 2 3 2" xfId="39724"/>
    <cellStyle name="Normal 2 3 2 29 2 2 2 4" xfId="39725"/>
    <cellStyle name="Normal 2 3 2 29 2 2 3" xfId="9946"/>
    <cellStyle name="Normal 2 3 2 29 2 2 3 2" xfId="39726"/>
    <cellStyle name="Normal 2 3 2 29 2 2 4" xfId="9947"/>
    <cellStyle name="Normal 2 3 2 29 2 2 4 2" xfId="39727"/>
    <cellStyle name="Normal 2 3 2 29 2 2 5" xfId="9948"/>
    <cellStyle name="Normal 2 3 2 29 2 2 5 2" xfId="39728"/>
    <cellStyle name="Normal 2 3 2 29 2 2 6" xfId="39729"/>
    <cellStyle name="Normal 2 3 2 29 2 2 6 2" xfId="39730"/>
    <cellStyle name="Normal 2 3 2 29 2 2 7" xfId="39731"/>
    <cellStyle name="Normal 2 3 2 29 2 3" xfId="9949"/>
    <cellStyle name="Normal 2 3 2 29 2 3 2" xfId="9950"/>
    <cellStyle name="Normal 2 3 2 29 2 3 2 2" xfId="39732"/>
    <cellStyle name="Normal 2 3 2 29 2 3 3" xfId="9951"/>
    <cellStyle name="Normal 2 3 2 29 2 3 3 2" xfId="39733"/>
    <cellStyle name="Normal 2 3 2 29 2 3 4" xfId="39734"/>
    <cellStyle name="Normal 2 3 2 29 2 4" xfId="9952"/>
    <cellStyle name="Normal 2 3 2 29 2 4 2" xfId="9953"/>
    <cellStyle name="Normal 2 3 2 29 2 4 2 2" xfId="39735"/>
    <cellStyle name="Normal 2 3 2 29 2 4 3" xfId="39736"/>
    <cellStyle name="Normal 2 3 2 29 2 5" xfId="9954"/>
    <cellStyle name="Normal 2 3 2 29 2 5 2" xfId="39737"/>
    <cellStyle name="Normal 2 3 2 29 2 6" xfId="9955"/>
    <cellStyle name="Normal 2 3 2 29 2 6 2" xfId="39738"/>
    <cellStyle name="Normal 2 3 2 29 2 7" xfId="39739"/>
    <cellStyle name="Normal 2 3 2 29 2 7 2" xfId="39740"/>
    <cellStyle name="Normal 2 3 2 29 2 8" xfId="39741"/>
    <cellStyle name="Normal 2 3 2 29 2 9" xfId="39742"/>
    <cellStyle name="Normal 2 3 2 29 3" xfId="9956"/>
    <cellStyle name="Normal 2 3 2 29 3 2" xfId="9957"/>
    <cellStyle name="Normal 2 3 2 29 3 2 2" xfId="9958"/>
    <cellStyle name="Normal 2 3 2 29 3 2 2 2" xfId="39743"/>
    <cellStyle name="Normal 2 3 2 29 3 2 3" xfId="9959"/>
    <cellStyle name="Normal 2 3 2 29 3 2 3 2" xfId="39744"/>
    <cellStyle name="Normal 2 3 2 29 3 2 4" xfId="39745"/>
    <cellStyle name="Normal 2 3 2 29 3 3" xfId="9960"/>
    <cellStyle name="Normal 2 3 2 29 3 3 2" xfId="39746"/>
    <cellStyle name="Normal 2 3 2 29 3 4" xfId="9961"/>
    <cellStyle name="Normal 2 3 2 29 3 4 2" xfId="39747"/>
    <cellStyle name="Normal 2 3 2 29 3 5" xfId="9962"/>
    <cellStyle name="Normal 2 3 2 29 3 5 2" xfId="39748"/>
    <cellStyle name="Normal 2 3 2 29 3 6" xfId="39749"/>
    <cellStyle name="Normal 2 3 2 29 3 6 2" xfId="39750"/>
    <cellStyle name="Normal 2 3 2 29 3 7" xfId="39751"/>
    <cellStyle name="Normal 2 3 2 29 4" xfId="9963"/>
    <cellStyle name="Normal 2 3 2 29 4 2" xfId="9964"/>
    <cellStyle name="Normal 2 3 2 29 4 2 2" xfId="39752"/>
    <cellStyle name="Normal 2 3 2 29 4 3" xfId="9965"/>
    <cellStyle name="Normal 2 3 2 29 4 3 2" xfId="39753"/>
    <cellStyle name="Normal 2 3 2 29 4 4" xfId="39754"/>
    <cellStyle name="Normal 2 3 2 29 5" xfId="9966"/>
    <cellStyle name="Normal 2 3 2 29 5 2" xfId="9967"/>
    <cellStyle name="Normal 2 3 2 29 5 2 2" xfId="39755"/>
    <cellStyle name="Normal 2 3 2 29 5 3" xfId="39756"/>
    <cellStyle name="Normal 2 3 2 29 6" xfId="9968"/>
    <cellStyle name="Normal 2 3 2 29 6 2" xfId="39757"/>
    <cellStyle name="Normal 2 3 2 29 7" xfId="9969"/>
    <cellStyle name="Normal 2 3 2 29 7 2" xfId="39758"/>
    <cellStyle name="Normal 2 3 2 29 8" xfId="39759"/>
    <cellStyle name="Normal 2 3 2 29 8 2" xfId="39760"/>
    <cellStyle name="Normal 2 3 2 29 9" xfId="39761"/>
    <cellStyle name="Normal 2 3 2 3" xfId="9970"/>
    <cellStyle name="Normal 2 3 2 3 10" xfId="39762"/>
    <cellStyle name="Normal 2 3 2 3 11" xfId="39763"/>
    <cellStyle name="Normal 2 3 2 3 2" xfId="9971"/>
    <cellStyle name="Normal 2 3 2 3 2 10" xfId="39764"/>
    <cellStyle name="Normal 2 3 2 3 2 2" xfId="9972"/>
    <cellStyle name="Normal 2 3 2 3 2 2 2" xfId="9973"/>
    <cellStyle name="Normal 2 3 2 3 2 2 2 2" xfId="9974"/>
    <cellStyle name="Normal 2 3 2 3 2 2 2 2 2" xfId="39765"/>
    <cellStyle name="Normal 2 3 2 3 2 2 2 3" xfId="9975"/>
    <cellStyle name="Normal 2 3 2 3 2 2 2 3 2" xfId="39766"/>
    <cellStyle name="Normal 2 3 2 3 2 2 2 4" xfId="39767"/>
    <cellStyle name="Normal 2 3 2 3 2 2 3" xfId="9976"/>
    <cellStyle name="Normal 2 3 2 3 2 2 3 2" xfId="39768"/>
    <cellStyle name="Normal 2 3 2 3 2 2 4" xfId="9977"/>
    <cellStyle name="Normal 2 3 2 3 2 2 4 2" xfId="39769"/>
    <cellStyle name="Normal 2 3 2 3 2 2 5" xfId="9978"/>
    <cellStyle name="Normal 2 3 2 3 2 2 5 2" xfId="39770"/>
    <cellStyle name="Normal 2 3 2 3 2 2 6" xfId="39771"/>
    <cellStyle name="Normal 2 3 2 3 2 2 6 2" xfId="39772"/>
    <cellStyle name="Normal 2 3 2 3 2 2 7" xfId="39773"/>
    <cellStyle name="Normal 2 3 2 3 2 3" xfId="9979"/>
    <cellStyle name="Normal 2 3 2 3 2 3 2" xfId="9980"/>
    <cellStyle name="Normal 2 3 2 3 2 3 2 2" xfId="39774"/>
    <cellStyle name="Normal 2 3 2 3 2 3 3" xfId="9981"/>
    <cellStyle name="Normal 2 3 2 3 2 3 3 2" xfId="39775"/>
    <cellStyle name="Normal 2 3 2 3 2 3 4" xfId="39776"/>
    <cellStyle name="Normal 2 3 2 3 2 4" xfId="9982"/>
    <cellStyle name="Normal 2 3 2 3 2 4 2" xfId="9983"/>
    <cellStyle name="Normal 2 3 2 3 2 4 2 2" xfId="39777"/>
    <cellStyle name="Normal 2 3 2 3 2 4 3" xfId="39778"/>
    <cellStyle name="Normal 2 3 2 3 2 5" xfId="9984"/>
    <cellStyle name="Normal 2 3 2 3 2 5 2" xfId="39779"/>
    <cellStyle name="Normal 2 3 2 3 2 6" xfId="9985"/>
    <cellStyle name="Normal 2 3 2 3 2 6 2" xfId="39780"/>
    <cellStyle name="Normal 2 3 2 3 2 7" xfId="39781"/>
    <cellStyle name="Normal 2 3 2 3 2 7 2" xfId="39782"/>
    <cellStyle name="Normal 2 3 2 3 2 8" xfId="39783"/>
    <cellStyle name="Normal 2 3 2 3 2 9" xfId="39784"/>
    <cellStyle name="Normal 2 3 2 3 3" xfId="9986"/>
    <cellStyle name="Normal 2 3 2 3 3 2" xfId="9987"/>
    <cellStyle name="Normal 2 3 2 3 3 2 2" xfId="9988"/>
    <cellStyle name="Normal 2 3 2 3 3 2 2 2" xfId="39785"/>
    <cellStyle name="Normal 2 3 2 3 3 2 3" xfId="9989"/>
    <cellStyle name="Normal 2 3 2 3 3 2 3 2" xfId="39786"/>
    <cellStyle name="Normal 2 3 2 3 3 2 4" xfId="39787"/>
    <cellStyle name="Normal 2 3 2 3 3 3" xfId="9990"/>
    <cellStyle name="Normal 2 3 2 3 3 3 2" xfId="39788"/>
    <cellStyle name="Normal 2 3 2 3 3 4" xfId="9991"/>
    <cellStyle name="Normal 2 3 2 3 3 4 2" xfId="39789"/>
    <cellStyle name="Normal 2 3 2 3 3 5" xfId="9992"/>
    <cellStyle name="Normal 2 3 2 3 3 5 2" xfId="39790"/>
    <cellStyle name="Normal 2 3 2 3 3 6" xfId="39791"/>
    <cellStyle name="Normal 2 3 2 3 3 6 2" xfId="39792"/>
    <cellStyle name="Normal 2 3 2 3 3 7" xfId="39793"/>
    <cellStyle name="Normal 2 3 2 3 4" xfId="9993"/>
    <cellStyle name="Normal 2 3 2 3 4 2" xfId="9994"/>
    <cellStyle name="Normal 2 3 2 3 4 2 2" xfId="39794"/>
    <cellStyle name="Normal 2 3 2 3 4 3" xfId="9995"/>
    <cellStyle name="Normal 2 3 2 3 4 3 2" xfId="39795"/>
    <cellStyle name="Normal 2 3 2 3 4 4" xfId="39796"/>
    <cellStyle name="Normal 2 3 2 3 5" xfId="9996"/>
    <cellStyle name="Normal 2 3 2 3 5 2" xfId="9997"/>
    <cellStyle name="Normal 2 3 2 3 5 2 2" xfId="39797"/>
    <cellStyle name="Normal 2 3 2 3 5 3" xfId="39798"/>
    <cellStyle name="Normal 2 3 2 3 6" xfId="9998"/>
    <cellStyle name="Normal 2 3 2 3 6 2" xfId="39799"/>
    <cellStyle name="Normal 2 3 2 3 7" xfId="9999"/>
    <cellStyle name="Normal 2 3 2 3 7 2" xfId="39800"/>
    <cellStyle name="Normal 2 3 2 3 8" xfId="39801"/>
    <cellStyle name="Normal 2 3 2 3 8 2" xfId="39802"/>
    <cellStyle name="Normal 2 3 2 3 9" xfId="39803"/>
    <cellStyle name="Normal 2 3 2 30" xfId="10000"/>
    <cellStyle name="Normal 2 3 2 30 10" xfId="39804"/>
    <cellStyle name="Normal 2 3 2 30 11" xfId="39805"/>
    <cellStyle name="Normal 2 3 2 30 2" xfId="10001"/>
    <cellStyle name="Normal 2 3 2 30 2 10" xfId="39806"/>
    <cellStyle name="Normal 2 3 2 30 2 2" xfId="10002"/>
    <cellStyle name="Normal 2 3 2 30 2 2 2" xfId="10003"/>
    <cellStyle name="Normal 2 3 2 30 2 2 2 2" xfId="10004"/>
    <cellStyle name="Normal 2 3 2 30 2 2 2 2 2" xfId="39807"/>
    <cellStyle name="Normal 2 3 2 30 2 2 2 3" xfId="10005"/>
    <cellStyle name="Normal 2 3 2 30 2 2 2 3 2" xfId="39808"/>
    <cellStyle name="Normal 2 3 2 30 2 2 2 4" xfId="39809"/>
    <cellStyle name="Normal 2 3 2 30 2 2 3" xfId="10006"/>
    <cellStyle name="Normal 2 3 2 30 2 2 3 2" xfId="39810"/>
    <cellStyle name="Normal 2 3 2 30 2 2 4" xfId="10007"/>
    <cellStyle name="Normal 2 3 2 30 2 2 4 2" xfId="39811"/>
    <cellStyle name="Normal 2 3 2 30 2 2 5" xfId="10008"/>
    <cellStyle name="Normal 2 3 2 30 2 2 5 2" xfId="39812"/>
    <cellStyle name="Normal 2 3 2 30 2 2 6" xfId="39813"/>
    <cellStyle name="Normal 2 3 2 30 2 2 6 2" xfId="39814"/>
    <cellStyle name="Normal 2 3 2 30 2 2 7" xfId="39815"/>
    <cellStyle name="Normal 2 3 2 30 2 3" xfId="10009"/>
    <cellStyle name="Normal 2 3 2 30 2 3 2" xfId="10010"/>
    <cellStyle name="Normal 2 3 2 30 2 3 2 2" xfId="39816"/>
    <cellStyle name="Normal 2 3 2 30 2 3 3" xfId="10011"/>
    <cellStyle name="Normal 2 3 2 30 2 3 3 2" xfId="39817"/>
    <cellStyle name="Normal 2 3 2 30 2 3 4" xfId="39818"/>
    <cellStyle name="Normal 2 3 2 30 2 4" xfId="10012"/>
    <cellStyle name="Normal 2 3 2 30 2 4 2" xfId="10013"/>
    <cellStyle name="Normal 2 3 2 30 2 4 2 2" xfId="39819"/>
    <cellStyle name="Normal 2 3 2 30 2 4 3" xfId="39820"/>
    <cellStyle name="Normal 2 3 2 30 2 5" xfId="10014"/>
    <cellStyle name="Normal 2 3 2 30 2 5 2" xfId="39821"/>
    <cellStyle name="Normal 2 3 2 30 2 6" xfId="10015"/>
    <cellStyle name="Normal 2 3 2 30 2 6 2" xfId="39822"/>
    <cellStyle name="Normal 2 3 2 30 2 7" xfId="39823"/>
    <cellStyle name="Normal 2 3 2 30 2 7 2" xfId="39824"/>
    <cellStyle name="Normal 2 3 2 30 2 8" xfId="39825"/>
    <cellStyle name="Normal 2 3 2 30 2 9" xfId="39826"/>
    <cellStyle name="Normal 2 3 2 30 3" xfId="10016"/>
    <cellStyle name="Normal 2 3 2 30 3 2" xfId="10017"/>
    <cellStyle name="Normal 2 3 2 30 3 2 2" xfId="10018"/>
    <cellStyle name="Normal 2 3 2 30 3 2 2 2" xfId="39827"/>
    <cellStyle name="Normal 2 3 2 30 3 2 3" xfId="10019"/>
    <cellStyle name="Normal 2 3 2 30 3 2 3 2" xfId="39828"/>
    <cellStyle name="Normal 2 3 2 30 3 2 4" xfId="39829"/>
    <cellStyle name="Normal 2 3 2 30 3 3" xfId="10020"/>
    <cellStyle name="Normal 2 3 2 30 3 3 2" xfId="39830"/>
    <cellStyle name="Normal 2 3 2 30 3 4" xfId="10021"/>
    <cellStyle name="Normal 2 3 2 30 3 4 2" xfId="39831"/>
    <cellStyle name="Normal 2 3 2 30 3 5" xfId="10022"/>
    <cellStyle name="Normal 2 3 2 30 3 5 2" xfId="39832"/>
    <cellStyle name="Normal 2 3 2 30 3 6" xfId="39833"/>
    <cellStyle name="Normal 2 3 2 30 3 6 2" xfId="39834"/>
    <cellStyle name="Normal 2 3 2 30 3 7" xfId="39835"/>
    <cellStyle name="Normal 2 3 2 30 4" xfId="10023"/>
    <cellStyle name="Normal 2 3 2 30 4 2" xfId="10024"/>
    <cellStyle name="Normal 2 3 2 30 4 2 2" xfId="39836"/>
    <cellStyle name="Normal 2 3 2 30 4 3" xfId="10025"/>
    <cellStyle name="Normal 2 3 2 30 4 3 2" xfId="39837"/>
    <cellStyle name="Normal 2 3 2 30 4 4" xfId="39838"/>
    <cellStyle name="Normal 2 3 2 30 5" xfId="10026"/>
    <cellStyle name="Normal 2 3 2 30 5 2" xfId="10027"/>
    <cellStyle name="Normal 2 3 2 30 5 2 2" xfId="39839"/>
    <cellStyle name="Normal 2 3 2 30 5 3" xfId="39840"/>
    <cellStyle name="Normal 2 3 2 30 6" xfId="10028"/>
    <cellStyle name="Normal 2 3 2 30 6 2" xfId="39841"/>
    <cellStyle name="Normal 2 3 2 30 7" xfId="10029"/>
    <cellStyle name="Normal 2 3 2 30 7 2" xfId="39842"/>
    <cellStyle name="Normal 2 3 2 30 8" xfId="39843"/>
    <cellStyle name="Normal 2 3 2 30 8 2" xfId="39844"/>
    <cellStyle name="Normal 2 3 2 30 9" xfId="39845"/>
    <cellStyle name="Normal 2 3 2 31" xfId="10030"/>
    <cellStyle name="Normal 2 3 2 31 10" xfId="39846"/>
    <cellStyle name="Normal 2 3 2 31 2" xfId="10031"/>
    <cellStyle name="Normal 2 3 2 31 2 2" xfId="10032"/>
    <cellStyle name="Normal 2 3 2 31 2 2 2" xfId="10033"/>
    <cellStyle name="Normal 2 3 2 31 2 2 2 2" xfId="39847"/>
    <cellStyle name="Normal 2 3 2 31 2 2 3" xfId="10034"/>
    <cellStyle name="Normal 2 3 2 31 2 2 3 2" xfId="39848"/>
    <cellStyle name="Normal 2 3 2 31 2 2 4" xfId="39849"/>
    <cellStyle name="Normal 2 3 2 31 2 3" xfId="10035"/>
    <cellStyle name="Normal 2 3 2 31 2 3 2" xfId="39850"/>
    <cellStyle name="Normal 2 3 2 31 2 4" xfId="10036"/>
    <cellStyle name="Normal 2 3 2 31 2 4 2" xfId="39851"/>
    <cellStyle name="Normal 2 3 2 31 2 5" xfId="10037"/>
    <cellStyle name="Normal 2 3 2 31 2 5 2" xfId="39852"/>
    <cellStyle name="Normal 2 3 2 31 2 6" xfId="39853"/>
    <cellStyle name="Normal 2 3 2 31 2 6 2" xfId="39854"/>
    <cellStyle name="Normal 2 3 2 31 2 7" xfId="39855"/>
    <cellStyle name="Normal 2 3 2 31 3" xfId="10038"/>
    <cellStyle name="Normal 2 3 2 31 3 2" xfId="10039"/>
    <cellStyle name="Normal 2 3 2 31 3 2 2" xfId="39856"/>
    <cellStyle name="Normal 2 3 2 31 3 3" xfId="10040"/>
    <cellStyle name="Normal 2 3 2 31 3 3 2" xfId="39857"/>
    <cellStyle name="Normal 2 3 2 31 3 4" xfId="39858"/>
    <cellStyle name="Normal 2 3 2 31 4" xfId="10041"/>
    <cellStyle name="Normal 2 3 2 31 4 2" xfId="10042"/>
    <cellStyle name="Normal 2 3 2 31 4 2 2" xfId="39859"/>
    <cellStyle name="Normal 2 3 2 31 4 3" xfId="39860"/>
    <cellStyle name="Normal 2 3 2 31 5" xfId="10043"/>
    <cellStyle name="Normal 2 3 2 31 5 2" xfId="39861"/>
    <cellStyle name="Normal 2 3 2 31 6" xfId="10044"/>
    <cellStyle name="Normal 2 3 2 31 6 2" xfId="39862"/>
    <cellStyle name="Normal 2 3 2 31 7" xfId="39863"/>
    <cellStyle name="Normal 2 3 2 31 7 2" xfId="39864"/>
    <cellStyle name="Normal 2 3 2 31 8" xfId="39865"/>
    <cellStyle name="Normal 2 3 2 31 9" xfId="39866"/>
    <cellStyle name="Normal 2 3 2 32" xfId="10045"/>
    <cellStyle name="Normal 2 3 2 32 2" xfId="10046"/>
    <cellStyle name="Normal 2 3 2 32 2 2" xfId="10047"/>
    <cellStyle name="Normal 2 3 2 32 2 2 2" xfId="39867"/>
    <cellStyle name="Normal 2 3 2 32 2 3" xfId="10048"/>
    <cellStyle name="Normal 2 3 2 32 2 3 2" xfId="39868"/>
    <cellStyle name="Normal 2 3 2 32 2 4" xfId="39869"/>
    <cellStyle name="Normal 2 3 2 32 3" xfId="10049"/>
    <cellStyle name="Normal 2 3 2 32 3 2" xfId="39870"/>
    <cellStyle name="Normal 2 3 2 32 4" xfId="10050"/>
    <cellStyle name="Normal 2 3 2 32 4 2" xfId="39871"/>
    <cellStyle name="Normal 2 3 2 32 5" xfId="10051"/>
    <cellStyle name="Normal 2 3 2 32 5 2" xfId="39872"/>
    <cellStyle name="Normal 2 3 2 32 6" xfId="39873"/>
    <cellStyle name="Normal 2 3 2 32 6 2" xfId="39874"/>
    <cellStyle name="Normal 2 3 2 32 7" xfId="39875"/>
    <cellStyle name="Normal 2 3 2 33" xfId="10052"/>
    <cellStyle name="Normal 2 3 2 33 2" xfId="10053"/>
    <cellStyle name="Normal 2 3 2 33 2 2" xfId="39876"/>
    <cellStyle name="Normal 2 3 2 33 3" xfId="10054"/>
    <cellStyle name="Normal 2 3 2 33 3 2" xfId="39877"/>
    <cellStyle name="Normal 2 3 2 33 4" xfId="39878"/>
    <cellStyle name="Normal 2 3 2 34" xfId="10055"/>
    <cellStyle name="Normal 2 3 2 34 2" xfId="10056"/>
    <cellStyle name="Normal 2 3 2 34 2 2" xfId="39879"/>
    <cellStyle name="Normal 2 3 2 34 3" xfId="39880"/>
    <cellStyle name="Normal 2 3 2 35" xfId="10057"/>
    <cellStyle name="Normal 2 3 2 35 2" xfId="39881"/>
    <cellStyle name="Normal 2 3 2 36" xfId="10058"/>
    <cellStyle name="Normal 2 3 2 36 2" xfId="39882"/>
    <cellStyle name="Normal 2 3 2 37" xfId="39883"/>
    <cellStyle name="Normal 2 3 2 37 2" xfId="39884"/>
    <cellStyle name="Normal 2 3 2 38" xfId="39885"/>
    <cellStyle name="Normal 2 3 2 39" xfId="39886"/>
    <cellStyle name="Normal 2 3 2 4" xfId="10059"/>
    <cellStyle name="Normal 2 3 2 4 10" xfId="39887"/>
    <cellStyle name="Normal 2 3 2 4 11" xfId="39888"/>
    <cellStyle name="Normal 2 3 2 4 2" xfId="10060"/>
    <cellStyle name="Normal 2 3 2 4 2 10" xfId="39889"/>
    <cellStyle name="Normal 2 3 2 4 2 2" xfId="10061"/>
    <cellStyle name="Normal 2 3 2 4 2 2 2" xfId="10062"/>
    <cellStyle name="Normal 2 3 2 4 2 2 2 2" xfId="10063"/>
    <cellStyle name="Normal 2 3 2 4 2 2 2 2 2" xfId="39890"/>
    <cellStyle name="Normal 2 3 2 4 2 2 2 3" xfId="10064"/>
    <cellStyle name="Normal 2 3 2 4 2 2 2 3 2" xfId="39891"/>
    <cellStyle name="Normal 2 3 2 4 2 2 2 4" xfId="39892"/>
    <cellStyle name="Normal 2 3 2 4 2 2 3" xfId="10065"/>
    <cellStyle name="Normal 2 3 2 4 2 2 3 2" xfId="39893"/>
    <cellStyle name="Normal 2 3 2 4 2 2 4" xfId="10066"/>
    <cellStyle name="Normal 2 3 2 4 2 2 4 2" xfId="39894"/>
    <cellStyle name="Normal 2 3 2 4 2 2 5" xfId="10067"/>
    <cellStyle name="Normal 2 3 2 4 2 2 5 2" xfId="39895"/>
    <cellStyle name="Normal 2 3 2 4 2 2 6" xfId="39896"/>
    <cellStyle name="Normal 2 3 2 4 2 2 6 2" xfId="39897"/>
    <cellStyle name="Normal 2 3 2 4 2 2 7" xfId="39898"/>
    <cellStyle name="Normal 2 3 2 4 2 3" xfId="10068"/>
    <cellStyle name="Normal 2 3 2 4 2 3 2" xfId="10069"/>
    <cellStyle name="Normal 2 3 2 4 2 3 2 2" xfId="39899"/>
    <cellStyle name="Normal 2 3 2 4 2 3 3" xfId="10070"/>
    <cellStyle name="Normal 2 3 2 4 2 3 3 2" xfId="39900"/>
    <cellStyle name="Normal 2 3 2 4 2 3 4" xfId="39901"/>
    <cellStyle name="Normal 2 3 2 4 2 4" xfId="10071"/>
    <cellStyle name="Normal 2 3 2 4 2 4 2" xfId="10072"/>
    <cellStyle name="Normal 2 3 2 4 2 4 2 2" xfId="39902"/>
    <cellStyle name="Normal 2 3 2 4 2 4 3" xfId="39903"/>
    <cellStyle name="Normal 2 3 2 4 2 5" xfId="10073"/>
    <cellStyle name="Normal 2 3 2 4 2 5 2" xfId="39904"/>
    <cellStyle name="Normal 2 3 2 4 2 6" xfId="10074"/>
    <cellStyle name="Normal 2 3 2 4 2 6 2" xfId="39905"/>
    <cellStyle name="Normal 2 3 2 4 2 7" xfId="39906"/>
    <cellStyle name="Normal 2 3 2 4 2 7 2" xfId="39907"/>
    <cellStyle name="Normal 2 3 2 4 2 8" xfId="39908"/>
    <cellStyle name="Normal 2 3 2 4 2 9" xfId="39909"/>
    <cellStyle name="Normal 2 3 2 4 3" xfId="10075"/>
    <cellStyle name="Normal 2 3 2 4 3 2" xfId="10076"/>
    <cellStyle name="Normal 2 3 2 4 3 2 2" xfId="10077"/>
    <cellStyle name="Normal 2 3 2 4 3 2 2 2" xfId="39910"/>
    <cellStyle name="Normal 2 3 2 4 3 2 3" xfId="10078"/>
    <cellStyle name="Normal 2 3 2 4 3 2 3 2" xfId="39911"/>
    <cellStyle name="Normal 2 3 2 4 3 2 4" xfId="39912"/>
    <cellStyle name="Normal 2 3 2 4 3 3" xfId="10079"/>
    <cellStyle name="Normal 2 3 2 4 3 3 2" xfId="39913"/>
    <cellStyle name="Normal 2 3 2 4 3 4" xfId="10080"/>
    <cellStyle name="Normal 2 3 2 4 3 4 2" xfId="39914"/>
    <cellStyle name="Normal 2 3 2 4 3 5" xfId="10081"/>
    <cellStyle name="Normal 2 3 2 4 3 5 2" xfId="39915"/>
    <cellStyle name="Normal 2 3 2 4 3 6" xfId="39916"/>
    <cellStyle name="Normal 2 3 2 4 3 6 2" xfId="39917"/>
    <cellStyle name="Normal 2 3 2 4 3 7" xfId="39918"/>
    <cellStyle name="Normal 2 3 2 4 4" xfId="10082"/>
    <cellStyle name="Normal 2 3 2 4 4 2" xfId="10083"/>
    <cellStyle name="Normal 2 3 2 4 4 2 2" xfId="39919"/>
    <cellStyle name="Normal 2 3 2 4 4 3" xfId="10084"/>
    <cellStyle name="Normal 2 3 2 4 4 3 2" xfId="39920"/>
    <cellStyle name="Normal 2 3 2 4 4 4" xfId="39921"/>
    <cellStyle name="Normal 2 3 2 4 5" xfId="10085"/>
    <cellStyle name="Normal 2 3 2 4 5 2" xfId="10086"/>
    <cellStyle name="Normal 2 3 2 4 5 2 2" xfId="39922"/>
    <cellStyle name="Normal 2 3 2 4 5 3" xfId="39923"/>
    <cellStyle name="Normal 2 3 2 4 6" xfId="10087"/>
    <cellStyle name="Normal 2 3 2 4 6 2" xfId="39924"/>
    <cellStyle name="Normal 2 3 2 4 7" xfId="10088"/>
    <cellStyle name="Normal 2 3 2 4 7 2" xfId="39925"/>
    <cellStyle name="Normal 2 3 2 4 8" xfId="39926"/>
    <cellStyle name="Normal 2 3 2 4 8 2" xfId="39927"/>
    <cellStyle name="Normal 2 3 2 4 9" xfId="39928"/>
    <cellStyle name="Normal 2 3 2 40" xfId="39929"/>
    <cellStyle name="Normal 2 3 2 5" xfId="10089"/>
    <cellStyle name="Normal 2 3 2 5 10" xfId="39930"/>
    <cellStyle name="Normal 2 3 2 5 11" xfId="39931"/>
    <cellStyle name="Normal 2 3 2 5 2" xfId="10090"/>
    <cellStyle name="Normal 2 3 2 5 2 10" xfId="39932"/>
    <cellStyle name="Normal 2 3 2 5 2 2" xfId="10091"/>
    <cellStyle name="Normal 2 3 2 5 2 2 2" xfId="10092"/>
    <cellStyle name="Normal 2 3 2 5 2 2 2 2" xfId="10093"/>
    <cellStyle name="Normal 2 3 2 5 2 2 2 2 2" xfId="39933"/>
    <cellStyle name="Normal 2 3 2 5 2 2 2 3" xfId="10094"/>
    <cellStyle name="Normal 2 3 2 5 2 2 2 3 2" xfId="39934"/>
    <cellStyle name="Normal 2 3 2 5 2 2 2 4" xfId="39935"/>
    <cellStyle name="Normal 2 3 2 5 2 2 3" xfId="10095"/>
    <cellStyle name="Normal 2 3 2 5 2 2 3 2" xfId="39936"/>
    <cellStyle name="Normal 2 3 2 5 2 2 4" xfId="10096"/>
    <cellStyle name="Normal 2 3 2 5 2 2 4 2" xfId="39937"/>
    <cellStyle name="Normal 2 3 2 5 2 2 5" xfId="10097"/>
    <cellStyle name="Normal 2 3 2 5 2 2 5 2" xfId="39938"/>
    <cellStyle name="Normal 2 3 2 5 2 2 6" xfId="39939"/>
    <cellStyle name="Normal 2 3 2 5 2 2 6 2" xfId="39940"/>
    <cellStyle name="Normal 2 3 2 5 2 2 7" xfId="39941"/>
    <cellStyle name="Normal 2 3 2 5 2 3" xfId="10098"/>
    <cellStyle name="Normal 2 3 2 5 2 3 2" xfId="10099"/>
    <cellStyle name="Normal 2 3 2 5 2 3 2 2" xfId="39942"/>
    <cellStyle name="Normal 2 3 2 5 2 3 3" xfId="10100"/>
    <cellStyle name="Normal 2 3 2 5 2 3 3 2" xfId="39943"/>
    <cellStyle name="Normal 2 3 2 5 2 3 4" xfId="39944"/>
    <cellStyle name="Normal 2 3 2 5 2 4" xfId="10101"/>
    <cellStyle name="Normal 2 3 2 5 2 4 2" xfId="10102"/>
    <cellStyle name="Normal 2 3 2 5 2 4 2 2" xfId="39945"/>
    <cellStyle name="Normal 2 3 2 5 2 4 3" xfId="39946"/>
    <cellStyle name="Normal 2 3 2 5 2 5" xfId="10103"/>
    <cellStyle name="Normal 2 3 2 5 2 5 2" xfId="39947"/>
    <cellStyle name="Normal 2 3 2 5 2 6" xfId="10104"/>
    <cellStyle name="Normal 2 3 2 5 2 6 2" xfId="39948"/>
    <cellStyle name="Normal 2 3 2 5 2 7" xfId="39949"/>
    <cellStyle name="Normal 2 3 2 5 2 7 2" xfId="39950"/>
    <cellStyle name="Normal 2 3 2 5 2 8" xfId="39951"/>
    <cellStyle name="Normal 2 3 2 5 2 9" xfId="39952"/>
    <cellStyle name="Normal 2 3 2 5 3" xfId="10105"/>
    <cellStyle name="Normal 2 3 2 5 3 2" xfId="10106"/>
    <cellStyle name="Normal 2 3 2 5 3 2 2" xfId="10107"/>
    <cellStyle name="Normal 2 3 2 5 3 2 2 2" xfId="39953"/>
    <cellStyle name="Normal 2 3 2 5 3 2 3" xfId="10108"/>
    <cellStyle name="Normal 2 3 2 5 3 2 3 2" xfId="39954"/>
    <cellStyle name="Normal 2 3 2 5 3 2 4" xfId="39955"/>
    <cellStyle name="Normal 2 3 2 5 3 3" xfId="10109"/>
    <cellStyle name="Normal 2 3 2 5 3 3 2" xfId="39956"/>
    <cellStyle name="Normal 2 3 2 5 3 4" xfId="10110"/>
    <cellStyle name="Normal 2 3 2 5 3 4 2" xfId="39957"/>
    <cellStyle name="Normal 2 3 2 5 3 5" xfId="10111"/>
    <cellStyle name="Normal 2 3 2 5 3 5 2" xfId="39958"/>
    <cellStyle name="Normal 2 3 2 5 3 6" xfId="39959"/>
    <cellStyle name="Normal 2 3 2 5 3 6 2" xfId="39960"/>
    <cellStyle name="Normal 2 3 2 5 3 7" xfId="39961"/>
    <cellStyle name="Normal 2 3 2 5 4" xfId="10112"/>
    <cellStyle name="Normal 2 3 2 5 4 2" xfId="10113"/>
    <cellStyle name="Normal 2 3 2 5 4 2 2" xfId="39962"/>
    <cellStyle name="Normal 2 3 2 5 4 3" xfId="10114"/>
    <cellStyle name="Normal 2 3 2 5 4 3 2" xfId="39963"/>
    <cellStyle name="Normal 2 3 2 5 4 4" xfId="39964"/>
    <cellStyle name="Normal 2 3 2 5 5" xfId="10115"/>
    <cellStyle name="Normal 2 3 2 5 5 2" xfId="10116"/>
    <cellStyle name="Normal 2 3 2 5 5 2 2" xfId="39965"/>
    <cellStyle name="Normal 2 3 2 5 5 3" xfId="39966"/>
    <cellStyle name="Normal 2 3 2 5 6" xfId="10117"/>
    <cellStyle name="Normal 2 3 2 5 6 2" xfId="39967"/>
    <cellStyle name="Normal 2 3 2 5 7" xfId="10118"/>
    <cellStyle name="Normal 2 3 2 5 7 2" xfId="39968"/>
    <cellStyle name="Normal 2 3 2 5 8" xfId="39969"/>
    <cellStyle name="Normal 2 3 2 5 8 2" xfId="39970"/>
    <cellStyle name="Normal 2 3 2 5 9" xfId="39971"/>
    <cellStyle name="Normal 2 3 2 6" xfId="10119"/>
    <cellStyle name="Normal 2 3 2 6 10" xfId="39972"/>
    <cellStyle name="Normal 2 3 2 6 11" xfId="39973"/>
    <cellStyle name="Normal 2 3 2 6 2" xfId="10120"/>
    <cellStyle name="Normal 2 3 2 6 2 10" xfId="39974"/>
    <cellStyle name="Normal 2 3 2 6 2 2" xfId="10121"/>
    <cellStyle name="Normal 2 3 2 6 2 2 2" xfId="10122"/>
    <cellStyle name="Normal 2 3 2 6 2 2 2 2" xfId="10123"/>
    <cellStyle name="Normal 2 3 2 6 2 2 2 2 2" xfId="39975"/>
    <cellStyle name="Normal 2 3 2 6 2 2 2 3" xfId="10124"/>
    <cellStyle name="Normal 2 3 2 6 2 2 2 3 2" xfId="39976"/>
    <cellStyle name="Normal 2 3 2 6 2 2 2 4" xfId="39977"/>
    <cellStyle name="Normal 2 3 2 6 2 2 3" xfId="10125"/>
    <cellStyle name="Normal 2 3 2 6 2 2 3 2" xfId="39978"/>
    <cellStyle name="Normal 2 3 2 6 2 2 4" xfId="10126"/>
    <cellStyle name="Normal 2 3 2 6 2 2 4 2" xfId="39979"/>
    <cellStyle name="Normal 2 3 2 6 2 2 5" xfId="10127"/>
    <cellStyle name="Normal 2 3 2 6 2 2 5 2" xfId="39980"/>
    <cellStyle name="Normal 2 3 2 6 2 2 6" xfId="39981"/>
    <cellStyle name="Normal 2 3 2 6 2 2 6 2" xfId="39982"/>
    <cellStyle name="Normal 2 3 2 6 2 2 7" xfId="39983"/>
    <cellStyle name="Normal 2 3 2 6 2 3" xfId="10128"/>
    <cellStyle name="Normal 2 3 2 6 2 3 2" xfId="10129"/>
    <cellStyle name="Normal 2 3 2 6 2 3 2 2" xfId="39984"/>
    <cellStyle name="Normal 2 3 2 6 2 3 3" xfId="10130"/>
    <cellStyle name="Normal 2 3 2 6 2 3 3 2" xfId="39985"/>
    <cellStyle name="Normal 2 3 2 6 2 3 4" xfId="39986"/>
    <cellStyle name="Normal 2 3 2 6 2 4" xfId="10131"/>
    <cellStyle name="Normal 2 3 2 6 2 4 2" xfId="10132"/>
    <cellStyle name="Normal 2 3 2 6 2 4 2 2" xfId="39987"/>
    <cellStyle name="Normal 2 3 2 6 2 4 3" xfId="39988"/>
    <cellStyle name="Normal 2 3 2 6 2 5" xfId="10133"/>
    <cellStyle name="Normal 2 3 2 6 2 5 2" xfId="39989"/>
    <cellStyle name="Normal 2 3 2 6 2 6" xfId="10134"/>
    <cellStyle name="Normal 2 3 2 6 2 6 2" xfId="39990"/>
    <cellStyle name="Normal 2 3 2 6 2 7" xfId="39991"/>
    <cellStyle name="Normal 2 3 2 6 2 7 2" xfId="39992"/>
    <cellStyle name="Normal 2 3 2 6 2 8" xfId="39993"/>
    <cellStyle name="Normal 2 3 2 6 2 9" xfId="39994"/>
    <cellStyle name="Normal 2 3 2 6 3" xfId="10135"/>
    <cellStyle name="Normal 2 3 2 6 3 2" xfId="10136"/>
    <cellStyle name="Normal 2 3 2 6 3 2 2" xfId="10137"/>
    <cellStyle name="Normal 2 3 2 6 3 2 2 2" xfId="39995"/>
    <cellStyle name="Normal 2 3 2 6 3 2 3" xfId="10138"/>
    <cellStyle name="Normal 2 3 2 6 3 2 3 2" xfId="39996"/>
    <cellStyle name="Normal 2 3 2 6 3 2 4" xfId="39997"/>
    <cellStyle name="Normal 2 3 2 6 3 3" xfId="10139"/>
    <cellStyle name="Normal 2 3 2 6 3 3 2" xfId="39998"/>
    <cellStyle name="Normal 2 3 2 6 3 4" xfId="10140"/>
    <cellStyle name="Normal 2 3 2 6 3 4 2" xfId="39999"/>
    <cellStyle name="Normal 2 3 2 6 3 5" xfId="10141"/>
    <cellStyle name="Normal 2 3 2 6 3 5 2" xfId="40000"/>
    <cellStyle name="Normal 2 3 2 6 3 6" xfId="40001"/>
    <cellStyle name="Normal 2 3 2 6 3 6 2" xfId="40002"/>
    <cellStyle name="Normal 2 3 2 6 3 7" xfId="40003"/>
    <cellStyle name="Normal 2 3 2 6 4" xfId="10142"/>
    <cellStyle name="Normal 2 3 2 6 4 2" xfId="10143"/>
    <cellStyle name="Normal 2 3 2 6 4 2 2" xfId="40004"/>
    <cellStyle name="Normal 2 3 2 6 4 3" xfId="10144"/>
    <cellStyle name="Normal 2 3 2 6 4 3 2" xfId="40005"/>
    <cellStyle name="Normal 2 3 2 6 4 4" xfId="40006"/>
    <cellStyle name="Normal 2 3 2 6 5" xfId="10145"/>
    <cellStyle name="Normal 2 3 2 6 5 2" xfId="10146"/>
    <cellStyle name="Normal 2 3 2 6 5 2 2" xfId="40007"/>
    <cellStyle name="Normal 2 3 2 6 5 3" xfId="40008"/>
    <cellStyle name="Normal 2 3 2 6 6" xfId="10147"/>
    <cellStyle name="Normal 2 3 2 6 6 2" xfId="40009"/>
    <cellStyle name="Normal 2 3 2 6 7" xfId="10148"/>
    <cellStyle name="Normal 2 3 2 6 7 2" xfId="40010"/>
    <cellStyle name="Normal 2 3 2 6 8" xfId="40011"/>
    <cellStyle name="Normal 2 3 2 6 8 2" xfId="40012"/>
    <cellStyle name="Normal 2 3 2 6 9" xfId="40013"/>
    <cellStyle name="Normal 2 3 2 7" xfId="10149"/>
    <cellStyle name="Normal 2 3 2 7 10" xfId="40014"/>
    <cellStyle name="Normal 2 3 2 7 11" xfId="40015"/>
    <cellStyle name="Normal 2 3 2 7 2" xfId="10150"/>
    <cellStyle name="Normal 2 3 2 7 2 10" xfId="40016"/>
    <cellStyle name="Normal 2 3 2 7 2 2" xfId="10151"/>
    <cellStyle name="Normal 2 3 2 7 2 2 2" xfId="10152"/>
    <cellStyle name="Normal 2 3 2 7 2 2 2 2" xfId="10153"/>
    <cellStyle name="Normal 2 3 2 7 2 2 2 2 2" xfId="40017"/>
    <cellStyle name="Normal 2 3 2 7 2 2 2 3" xfId="10154"/>
    <cellStyle name="Normal 2 3 2 7 2 2 2 3 2" xfId="40018"/>
    <cellStyle name="Normal 2 3 2 7 2 2 2 4" xfId="40019"/>
    <cellStyle name="Normal 2 3 2 7 2 2 3" xfId="10155"/>
    <cellStyle name="Normal 2 3 2 7 2 2 3 2" xfId="40020"/>
    <cellStyle name="Normal 2 3 2 7 2 2 4" xfId="10156"/>
    <cellStyle name="Normal 2 3 2 7 2 2 4 2" xfId="40021"/>
    <cellStyle name="Normal 2 3 2 7 2 2 5" xfId="10157"/>
    <cellStyle name="Normal 2 3 2 7 2 2 5 2" xfId="40022"/>
    <cellStyle name="Normal 2 3 2 7 2 2 6" xfId="40023"/>
    <cellStyle name="Normal 2 3 2 7 2 2 6 2" xfId="40024"/>
    <cellStyle name="Normal 2 3 2 7 2 2 7" xfId="40025"/>
    <cellStyle name="Normal 2 3 2 7 2 3" xfId="10158"/>
    <cellStyle name="Normal 2 3 2 7 2 3 2" xfId="10159"/>
    <cellStyle name="Normal 2 3 2 7 2 3 2 2" xfId="40026"/>
    <cellStyle name="Normal 2 3 2 7 2 3 3" xfId="10160"/>
    <cellStyle name="Normal 2 3 2 7 2 3 3 2" xfId="40027"/>
    <cellStyle name="Normal 2 3 2 7 2 3 4" xfId="40028"/>
    <cellStyle name="Normal 2 3 2 7 2 4" xfId="10161"/>
    <cellStyle name="Normal 2 3 2 7 2 4 2" xfId="10162"/>
    <cellStyle name="Normal 2 3 2 7 2 4 2 2" xfId="40029"/>
    <cellStyle name="Normal 2 3 2 7 2 4 3" xfId="40030"/>
    <cellStyle name="Normal 2 3 2 7 2 5" xfId="10163"/>
    <cellStyle name="Normal 2 3 2 7 2 5 2" xfId="40031"/>
    <cellStyle name="Normal 2 3 2 7 2 6" xfId="10164"/>
    <cellStyle name="Normal 2 3 2 7 2 6 2" xfId="40032"/>
    <cellStyle name="Normal 2 3 2 7 2 7" xfId="40033"/>
    <cellStyle name="Normal 2 3 2 7 2 7 2" xfId="40034"/>
    <cellStyle name="Normal 2 3 2 7 2 8" xfId="40035"/>
    <cellStyle name="Normal 2 3 2 7 2 9" xfId="40036"/>
    <cellStyle name="Normal 2 3 2 7 3" xfId="10165"/>
    <cellStyle name="Normal 2 3 2 7 3 2" xfId="10166"/>
    <cellStyle name="Normal 2 3 2 7 3 2 2" xfId="10167"/>
    <cellStyle name="Normal 2 3 2 7 3 2 2 2" xfId="40037"/>
    <cellStyle name="Normal 2 3 2 7 3 2 3" xfId="10168"/>
    <cellStyle name="Normal 2 3 2 7 3 2 3 2" xfId="40038"/>
    <cellStyle name="Normal 2 3 2 7 3 2 4" xfId="40039"/>
    <cellStyle name="Normal 2 3 2 7 3 3" xfId="10169"/>
    <cellStyle name="Normal 2 3 2 7 3 3 2" xfId="40040"/>
    <cellStyle name="Normal 2 3 2 7 3 4" xfId="10170"/>
    <cellStyle name="Normal 2 3 2 7 3 4 2" xfId="40041"/>
    <cellStyle name="Normal 2 3 2 7 3 5" xfId="10171"/>
    <cellStyle name="Normal 2 3 2 7 3 5 2" xfId="40042"/>
    <cellStyle name="Normal 2 3 2 7 3 6" xfId="40043"/>
    <cellStyle name="Normal 2 3 2 7 3 6 2" xfId="40044"/>
    <cellStyle name="Normal 2 3 2 7 3 7" xfId="40045"/>
    <cellStyle name="Normal 2 3 2 7 4" xfId="10172"/>
    <cellStyle name="Normal 2 3 2 7 4 2" xfId="10173"/>
    <cellStyle name="Normal 2 3 2 7 4 2 2" xfId="40046"/>
    <cellStyle name="Normal 2 3 2 7 4 3" xfId="10174"/>
    <cellStyle name="Normal 2 3 2 7 4 3 2" xfId="40047"/>
    <cellStyle name="Normal 2 3 2 7 4 4" xfId="40048"/>
    <cellStyle name="Normal 2 3 2 7 5" xfId="10175"/>
    <cellStyle name="Normal 2 3 2 7 5 2" xfId="10176"/>
    <cellStyle name="Normal 2 3 2 7 5 2 2" xfId="40049"/>
    <cellStyle name="Normal 2 3 2 7 5 3" xfId="40050"/>
    <cellStyle name="Normal 2 3 2 7 6" xfId="10177"/>
    <cellStyle name="Normal 2 3 2 7 6 2" xfId="40051"/>
    <cellStyle name="Normal 2 3 2 7 7" xfId="10178"/>
    <cellStyle name="Normal 2 3 2 7 7 2" xfId="40052"/>
    <cellStyle name="Normal 2 3 2 7 8" xfId="40053"/>
    <cellStyle name="Normal 2 3 2 7 8 2" xfId="40054"/>
    <cellStyle name="Normal 2 3 2 7 9" xfId="40055"/>
    <cellStyle name="Normal 2 3 2 8" xfId="10179"/>
    <cellStyle name="Normal 2 3 2 8 10" xfId="40056"/>
    <cellStyle name="Normal 2 3 2 8 11" xfId="40057"/>
    <cellStyle name="Normal 2 3 2 8 2" xfId="10180"/>
    <cellStyle name="Normal 2 3 2 8 2 10" xfId="40058"/>
    <cellStyle name="Normal 2 3 2 8 2 2" xfId="10181"/>
    <cellStyle name="Normal 2 3 2 8 2 2 2" xfId="10182"/>
    <cellStyle name="Normal 2 3 2 8 2 2 2 2" xfId="10183"/>
    <cellStyle name="Normal 2 3 2 8 2 2 2 2 2" xfId="40059"/>
    <cellStyle name="Normal 2 3 2 8 2 2 2 3" xfId="10184"/>
    <cellStyle name="Normal 2 3 2 8 2 2 2 3 2" xfId="40060"/>
    <cellStyle name="Normal 2 3 2 8 2 2 2 4" xfId="40061"/>
    <cellStyle name="Normal 2 3 2 8 2 2 3" xfId="10185"/>
    <cellStyle name="Normal 2 3 2 8 2 2 3 2" xfId="40062"/>
    <cellStyle name="Normal 2 3 2 8 2 2 4" xfId="10186"/>
    <cellStyle name="Normal 2 3 2 8 2 2 4 2" xfId="40063"/>
    <cellStyle name="Normal 2 3 2 8 2 2 5" xfId="10187"/>
    <cellStyle name="Normal 2 3 2 8 2 2 5 2" xfId="40064"/>
    <cellStyle name="Normal 2 3 2 8 2 2 6" xfId="40065"/>
    <cellStyle name="Normal 2 3 2 8 2 2 6 2" xfId="40066"/>
    <cellStyle name="Normal 2 3 2 8 2 2 7" xfId="40067"/>
    <cellStyle name="Normal 2 3 2 8 2 3" xfId="10188"/>
    <cellStyle name="Normal 2 3 2 8 2 3 2" xfId="10189"/>
    <cellStyle name="Normal 2 3 2 8 2 3 2 2" xfId="40068"/>
    <cellStyle name="Normal 2 3 2 8 2 3 3" xfId="10190"/>
    <cellStyle name="Normal 2 3 2 8 2 3 3 2" xfId="40069"/>
    <cellStyle name="Normal 2 3 2 8 2 3 4" xfId="40070"/>
    <cellStyle name="Normal 2 3 2 8 2 4" xfId="10191"/>
    <cellStyle name="Normal 2 3 2 8 2 4 2" xfId="10192"/>
    <cellStyle name="Normal 2 3 2 8 2 4 2 2" xfId="40071"/>
    <cellStyle name="Normal 2 3 2 8 2 4 3" xfId="40072"/>
    <cellStyle name="Normal 2 3 2 8 2 5" xfId="10193"/>
    <cellStyle name="Normal 2 3 2 8 2 5 2" xfId="40073"/>
    <cellStyle name="Normal 2 3 2 8 2 6" xfId="10194"/>
    <cellStyle name="Normal 2 3 2 8 2 6 2" xfId="40074"/>
    <cellStyle name="Normal 2 3 2 8 2 7" xfId="40075"/>
    <cellStyle name="Normal 2 3 2 8 2 7 2" xfId="40076"/>
    <cellStyle name="Normal 2 3 2 8 2 8" xfId="40077"/>
    <cellStyle name="Normal 2 3 2 8 2 9" xfId="40078"/>
    <cellStyle name="Normal 2 3 2 8 3" xfId="10195"/>
    <cellStyle name="Normal 2 3 2 8 3 2" xfId="10196"/>
    <cellStyle name="Normal 2 3 2 8 3 2 2" xfId="10197"/>
    <cellStyle name="Normal 2 3 2 8 3 2 2 2" xfId="40079"/>
    <cellStyle name="Normal 2 3 2 8 3 2 3" xfId="10198"/>
    <cellStyle name="Normal 2 3 2 8 3 2 3 2" xfId="40080"/>
    <cellStyle name="Normal 2 3 2 8 3 2 4" xfId="40081"/>
    <cellStyle name="Normal 2 3 2 8 3 3" xfId="10199"/>
    <cellStyle name="Normal 2 3 2 8 3 3 2" xfId="40082"/>
    <cellStyle name="Normal 2 3 2 8 3 4" xfId="10200"/>
    <cellStyle name="Normal 2 3 2 8 3 4 2" xfId="40083"/>
    <cellStyle name="Normal 2 3 2 8 3 5" xfId="10201"/>
    <cellStyle name="Normal 2 3 2 8 3 5 2" xfId="40084"/>
    <cellStyle name="Normal 2 3 2 8 3 6" xfId="40085"/>
    <cellStyle name="Normal 2 3 2 8 3 6 2" xfId="40086"/>
    <cellStyle name="Normal 2 3 2 8 3 7" xfId="40087"/>
    <cellStyle name="Normal 2 3 2 8 4" xfId="10202"/>
    <cellStyle name="Normal 2 3 2 8 4 2" xfId="10203"/>
    <cellStyle name="Normal 2 3 2 8 4 2 2" xfId="40088"/>
    <cellStyle name="Normal 2 3 2 8 4 3" xfId="10204"/>
    <cellStyle name="Normal 2 3 2 8 4 3 2" xfId="40089"/>
    <cellStyle name="Normal 2 3 2 8 4 4" xfId="40090"/>
    <cellStyle name="Normal 2 3 2 8 5" xfId="10205"/>
    <cellStyle name="Normal 2 3 2 8 5 2" xfId="10206"/>
    <cellStyle name="Normal 2 3 2 8 5 2 2" xfId="40091"/>
    <cellStyle name="Normal 2 3 2 8 5 3" xfId="40092"/>
    <cellStyle name="Normal 2 3 2 8 6" xfId="10207"/>
    <cellStyle name="Normal 2 3 2 8 6 2" xfId="40093"/>
    <cellStyle name="Normal 2 3 2 8 7" xfId="10208"/>
    <cellStyle name="Normal 2 3 2 8 7 2" xfId="40094"/>
    <cellStyle name="Normal 2 3 2 8 8" xfId="40095"/>
    <cellStyle name="Normal 2 3 2 8 8 2" xfId="40096"/>
    <cellStyle name="Normal 2 3 2 8 9" xfId="40097"/>
    <cellStyle name="Normal 2 3 2 9" xfId="10209"/>
    <cellStyle name="Normal 2 3 2 9 10" xfId="40098"/>
    <cellStyle name="Normal 2 3 2 9 11" xfId="40099"/>
    <cellStyle name="Normal 2 3 2 9 2" xfId="10210"/>
    <cellStyle name="Normal 2 3 2 9 2 10" xfId="40100"/>
    <cellStyle name="Normal 2 3 2 9 2 2" xfId="10211"/>
    <cellStyle name="Normal 2 3 2 9 2 2 2" xfId="10212"/>
    <cellStyle name="Normal 2 3 2 9 2 2 2 2" xfId="10213"/>
    <cellStyle name="Normal 2 3 2 9 2 2 2 2 2" xfId="40101"/>
    <cellStyle name="Normal 2 3 2 9 2 2 2 3" xfId="10214"/>
    <cellStyle name="Normal 2 3 2 9 2 2 2 3 2" xfId="40102"/>
    <cellStyle name="Normal 2 3 2 9 2 2 2 4" xfId="40103"/>
    <cellStyle name="Normal 2 3 2 9 2 2 3" xfId="10215"/>
    <cellStyle name="Normal 2 3 2 9 2 2 3 2" xfId="40104"/>
    <cellStyle name="Normal 2 3 2 9 2 2 4" xfId="10216"/>
    <cellStyle name="Normal 2 3 2 9 2 2 4 2" xfId="40105"/>
    <cellStyle name="Normal 2 3 2 9 2 2 5" xfId="10217"/>
    <cellStyle name="Normal 2 3 2 9 2 2 5 2" xfId="40106"/>
    <cellStyle name="Normal 2 3 2 9 2 2 6" xfId="40107"/>
    <cellStyle name="Normal 2 3 2 9 2 2 6 2" xfId="40108"/>
    <cellStyle name="Normal 2 3 2 9 2 2 7" xfId="40109"/>
    <cellStyle name="Normal 2 3 2 9 2 3" xfId="10218"/>
    <cellStyle name="Normal 2 3 2 9 2 3 2" xfId="10219"/>
    <cellStyle name="Normal 2 3 2 9 2 3 2 2" xfId="40110"/>
    <cellStyle name="Normal 2 3 2 9 2 3 3" xfId="10220"/>
    <cellStyle name="Normal 2 3 2 9 2 3 3 2" xfId="40111"/>
    <cellStyle name="Normal 2 3 2 9 2 3 4" xfId="40112"/>
    <cellStyle name="Normal 2 3 2 9 2 4" xfId="10221"/>
    <cellStyle name="Normal 2 3 2 9 2 4 2" xfId="10222"/>
    <cellStyle name="Normal 2 3 2 9 2 4 2 2" xfId="40113"/>
    <cellStyle name="Normal 2 3 2 9 2 4 3" xfId="40114"/>
    <cellStyle name="Normal 2 3 2 9 2 5" xfId="10223"/>
    <cellStyle name="Normal 2 3 2 9 2 5 2" xfId="40115"/>
    <cellStyle name="Normal 2 3 2 9 2 6" xfId="10224"/>
    <cellStyle name="Normal 2 3 2 9 2 6 2" xfId="40116"/>
    <cellStyle name="Normal 2 3 2 9 2 7" xfId="40117"/>
    <cellStyle name="Normal 2 3 2 9 2 7 2" xfId="40118"/>
    <cellStyle name="Normal 2 3 2 9 2 8" xfId="40119"/>
    <cellStyle name="Normal 2 3 2 9 2 9" xfId="40120"/>
    <cellStyle name="Normal 2 3 2 9 3" xfId="10225"/>
    <cellStyle name="Normal 2 3 2 9 3 2" xfId="10226"/>
    <cellStyle name="Normal 2 3 2 9 3 2 2" xfId="10227"/>
    <cellStyle name="Normal 2 3 2 9 3 2 2 2" xfId="40121"/>
    <cellStyle name="Normal 2 3 2 9 3 2 3" xfId="10228"/>
    <cellStyle name="Normal 2 3 2 9 3 2 3 2" xfId="40122"/>
    <cellStyle name="Normal 2 3 2 9 3 2 4" xfId="40123"/>
    <cellStyle name="Normal 2 3 2 9 3 3" xfId="10229"/>
    <cellStyle name="Normal 2 3 2 9 3 3 2" xfId="40124"/>
    <cellStyle name="Normal 2 3 2 9 3 4" xfId="10230"/>
    <cellStyle name="Normal 2 3 2 9 3 4 2" xfId="40125"/>
    <cellStyle name="Normal 2 3 2 9 3 5" xfId="10231"/>
    <cellStyle name="Normal 2 3 2 9 3 5 2" xfId="40126"/>
    <cellStyle name="Normal 2 3 2 9 3 6" xfId="40127"/>
    <cellStyle name="Normal 2 3 2 9 3 6 2" xfId="40128"/>
    <cellStyle name="Normal 2 3 2 9 3 7" xfId="40129"/>
    <cellStyle name="Normal 2 3 2 9 4" xfId="10232"/>
    <cellStyle name="Normal 2 3 2 9 4 2" xfId="10233"/>
    <cellStyle name="Normal 2 3 2 9 4 2 2" xfId="40130"/>
    <cellStyle name="Normal 2 3 2 9 4 3" xfId="10234"/>
    <cellStyle name="Normal 2 3 2 9 4 3 2" xfId="40131"/>
    <cellStyle name="Normal 2 3 2 9 4 4" xfId="40132"/>
    <cellStyle name="Normal 2 3 2 9 5" xfId="10235"/>
    <cellStyle name="Normal 2 3 2 9 5 2" xfId="10236"/>
    <cellStyle name="Normal 2 3 2 9 5 2 2" xfId="40133"/>
    <cellStyle name="Normal 2 3 2 9 5 3" xfId="40134"/>
    <cellStyle name="Normal 2 3 2 9 6" xfId="10237"/>
    <cellStyle name="Normal 2 3 2 9 6 2" xfId="40135"/>
    <cellStyle name="Normal 2 3 2 9 7" xfId="10238"/>
    <cellStyle name="Normal 2 3 2 9 7 2" xfId="40136"/>
    <cellStyle name="Normal 2 3 2 9 8" xfId="40137"/>
    <cellStyle name="Normal 2 3 2 9 8 2" xfId="40138"/>
    <cellStyle name="Normal 2 3 2 9 9" xfId="40139"/>
    <cellStyle name="Normal 2 3 20" xfId="10239"/>
    <cellStyle name="Normal 2 3 20 10" xfId="40140"/>
    <cellStyle name="Normal 2 3 20 11" xfId="40141"/>
    <cellStyle name="Normal 2 3 20 2" xfId="10240"/>
    <cellStyle name="Normal 2 3 20 2 10" xfId="40142"/>
    <cellStyle name="Normal 2 3 20 2 2" xfId="10241"/>
    <cellStyle name="Normal 2 3 20 2 2 2" xfId="10242"/>
    <cellStyle name="Normal 2 3 20 2 2 2 2" xfId="10243"/>
    <cellStyle name="Normal 2 3 20 2 2 2 2 2" xfId="40143"/>
    <cellStyle name="Normal 2 3 20 2 2 2 3" xfId="10244"/>
    <cellStyle name="Normal 2 3 20 2 2 2 3 2" xfId="40144"/>
    <cellStyle name="Normal 2 3 20 2 2 2 4" xfId="40145"/>
    <cellStyle name="Normal 2 3 20 2 2 3" xfId="10245"/>
    <cellStyle name="Normal 2 3 20 2 2 3 2" xfId="40146"/>
    <cellStyle name="Normal 2 3 20 2 2 4" xfId="10246"/>
    <cellStyle name="Normal 2 3 20 2 2 4 2" xfId="40147"/>
    <cellStyle name="Normal 2 3 20 2 2 5" xfId="10247"/>
    <cellStyle name="Normal 2 3 20 2 2 5 2" xfId="40148"/>
    <cellStyle name="Normal 2 3 20 2 2 6" xfId="40149"/>
    <cellStyle name="Normal 2 3 20 2 2 6 2" xfId="40150"/>
    <cellStyle name="Normal 2 3 20 2 2 7" xfId="40151"/>
    <cellStyle name="Normal 2 3 20 2 3" xfId="10248"/>
    <cellStyle name="Normal 2 3 20 2 3 2" xfId="10249"/>
    <cellStyle name="Normal 2 3 20 2 3 2 2" xfId="40152"/>
    <cellStyle name="Normal 2 3 20 2 3 3" xfId="10250"/>
    <cellStyle name="Normal 2 3 20 2 3 3 2" xfId="40153"/>
    <cellStyle name="Normal 2 3 20 2 3 4" xfId="40154"/>
    <cellStyle name="Normal 2 3 20 2 4" xfId="10251"/>
    <cellStyle name="Normal 2 3 20 2 4 2" xfId="10252"/>
    <cellStyle name="Normal 2 3 20 2 4 2 2" xfId="40155"/>
    <cellStyle name="Normal 2 3 20 2 4 3" xfId="40156"/>
    <cellStyle name="Normal 2 3 20 2 5" xfId="10253"/>
    <cellStyle name="Normal 2 3 20 2 5 2" xfId="40157"/>
    <cellStyle name="Normal 2 3 20 2 6" xfId="10254"/>
    <cellStyle name="Normal 2 3 20 2 6 2" xfId="40158"/>
    <cellStyle name="Normal 2 3 20 2 7" xfId="40159"/>
    <cellStyle name="Normal 2 3 20 2 7 2" xfId="40160"/>
    <cellStyle name="Normal 2 3 20 2 8" xfId="40161"/>
    <cellStyle name="Normal 2 3 20 2 9" xfId="40162"/>
    <cellStyle name="Normal 2 3 20 3" xfId="10255"/>
    <cellStyle name="Normal 2 3 20 3 2" xfId="10256"/>
    <cellStyle name="Normal 2 3 20 3 2 2" xfId="10257"/>
    <cellStyle name="Normal 2 3 20 3 2 2 2" xfId="40163"/>
    <cellStyle name="Normal 2 3 20 3 2 3" xfId="10258"/>
    <cellStyle name="Normal 2 3 20 3 2 3 2" xfId="40164"/>
    <cellStyle name="Normal 2 3 20 3 2 4" xfId="40165"/>
    <cellStyle name="Normal 2 3 20 3 3" xfId="10259"/>
    <cellStyle name="Normal 2 3 20 3 3 2" xfId="40166"/>
    <cellStyle name="Normal 2 3 20 3 4" xfId="10260"/>
    <cellStyle name="Normal 2 3 20 3 4 2" xfId="40167"/>
    <cellStyle name="Normal 2 3 20 3 5" xfId="10261"/>
    <cellStyle name="Normal 2 3 20 3 5 2" xfId="40168"/>
    <cellStyle name="Normal 2 3 20 3 6" xfId="40169"/>
    <cellStyle name="Normal 2 3 20 3 6 2" xfId="40170"/>
    <cellStyle name="Normal 2 3 20 3 7" xfId="40171"/>
    <cellStyle name="Normal 2 3 20 4" xfId="10262"/>
    <cellStyle name="Normal 2 3 20 4 2" xfId="10263"/>
    <cellStyle name="Normal 2 3 20 4 2 2" xfId="40172"/>
    <cellStyle name="Normal 2 3 20 4 3" xfId="10264"/>
    <cellStyle name="Normal 2 3 20 4 3 2" xfId="40173"/>
    <cellStyle name="Normal 2 3 20 4 4" xfId="40174"/>
    <cellStyle name="Normal 2 3 20 5" xfId="10265"/>
    <cellStyle name="Normal 2 3 20 5 2" xfId="10266"/>
    <cellStyle name="Normal 2 3 20 5 2 2" xfId="40175"/>
    <cellStyle name="Normal 2 3 20 5 3" xfId="40176"/>
    <cellStyle name="Normal 2 3 20 6" xfId="10267"/>
    <cellStyle name="Normal 2 3 20 6 2" xfId="40177"/>
    <cellStyle name="Normal 2 3 20 7" xfId="10268"/>
    <cellStyle name="Normal 2 3 20 7 2" xfId="40178"/>
    <cellStyle name="Normal 2 3 20 8" xfId="40179"/>
    <cellStyle name="Normal 2 3 20 8 2" xfId="40180"/>
    <cellStyle name="Normal 2 3 20 9" xfId="40181"/>
    <cellStyle name="Normal 2 3 21" xfId="10269"/>
    <cellStyle name="Normal 2 3 21 10" xfId="40182"/>
    <cellStyle name="Normal 2 3 21 11" xfId="40183"/>
    <cellStyle name="Normal 2 3 21 2" xfId="10270"/>
    <cellStyle name="Normal 2 3 21 2 10" xfId="40184"/>
    <cellStyle name="Normal 2 3 21 2 2" xfId="10271"/>
    <cellStyle name="Normal 2 3 21 2 2 2" xfId="10272"/>
    <cellStyle name="Normal 2 3 21 2 2 2 2" xfId="10273"/>
    <cellStyle name="Normal 2 3 21 2 2 2 2 2" xfId="40185"/>
    <cellStyle name="Normal 2 3 21 2 2 2 3" xfId="10274"/>
    <cellStyle name="Normal 2 3 21 2 2 2 3 2" xfId="40186"/>
    <cellStyle name="Normal 2 3 21 2 2 2 4" xfId="40187"/>
    <cellStyle name="Normal 2 3 21 2 2 3" xfId="10275"/>
    <cellStyle name="Normal 2 3 21 2 2 3 2" xfId="40188"/>
    <cellStyle name="Normal 2 3 21 2 2 4" xfId="10276"/>
    <cellStyle name="Normal 2 3 21 2 2 4 2" xfId="40189"/>
    <cellStyle name="Normal 2 3 21 2 2 5" xfId="10277"/>
    <cellStyle name="Normal 2 3 21 2 2 5 2" xfId="40190"/>
    <cellStyle name="Normal 2 3 21 2 2 6" xfId="40191"/>
    <cellStyle name="Normal 2 3 21 2 2 6 2" xfId="40192"/>
    <cellStyle name="Normal 2 3 21 2 2 7" xfId="40193"/>
    <cellStyle name="Normal 2 3 21 2 3" xfId="10278"/>
    <cellStyle name="Normal 2 3 21 2 3 2" xfId="10279"/>
    <cellStyle name="Normal 2 3 21 2 3 2 2" xfId="40194"/>
    <cellStyle name="Normal 2 3 21 2 3 3" xfId="10280"/>
    <cellStyle name="Normal 2 3 21 2 3 3 2" xfId="40195"/>
    <cellStyle name="Normal 2 3 21 2 3 4" xfId="40196"/>
    <cellStyle name="Normal 2 3 21 2 4" xfId="10281"/>
    <cellStyle name="Normal 2 3 21 2 4 2" xfId="10282"/>
    <cellStyle name="Normal 2 3 21 2 4 2 2" xfId="40197"/>
    <cellStyle name="Normal 2 3 21 2 4 3" xfId="40198"/>
    <cellStyle name="Normal 2 3 21 2 5" xfId="10283"/>
    <cellStyle name="Normal 2 3 21 2 5 2" xfId="40199"/>
    <cellStyle name="Normal 2 3 21 2 6" xfId="10284"/>
    <cellStyle name="Normal 2 3 21 2 6 2" xfId="40200"/>
    <cellStyle name="Normal 2 3 21 2 7" xfId="40201"/>
    <cellStyle name="Normal 2 3 21 2 7 2" xfId="40202"/>
    <cellStyle name="Normal 2 3 21 2 8" xfId="40203"/>
    <cellStyle name="Normal 2 3 21 2 9" xfId="40204"/>
    <cellStyle name="Normal 2 3 21 3" xfId="10285"/>
    <cellStyle name="Normal 2 3 21 3 2" xfId="10286"/>
    <cellStyle name="Normal 2 3 21 3 2 2" xfId="10287"/>
    <cellStyle name="Normal 2 3 21 3 2 2 2" xfId="40205"/>
    <cellStyle name="Normal 2 3 21 3 2 3" xfId="10288"/>
    <cellStyle name="Normal 2 3 21 3 2 3 2" xfId="40206"/>
    <cellStyle name="Normal 2 3 21 3 2 4" xfId="40207"/>
    <cellStyle name="Normal 2 3 21 3 3" xfId="10289"/>
    <cellStyle name="Normal 2 3 21 3 3 2" xfId="40208"/>
    <cellStyle name="Normal 2 3 21 3 4" xfId="10290"/>
    <cellStyle name="Normal 2 3 21 3 4 2" xfId="40209"/>
    <cellStyle name="Normal 2 3 21 3 5" xfId="10291"/>
    <cellStyle name="Normal 2 3 21 3 5 2" xfId="40210"/>
    <cellStyle name="Normal 2 3 21 3 6" xfId="40211"/>
    <cellStyle name="Normal 2 3 21 3 6 2" xfId="40212"/>
    <cellStyle name="Normal 2 3 21 3 7" xfId="40213"/>
    <cellStyle name="Normal 2 3 21 4" xfId="10292"/>
    <cellStyle name="Normal 2 3 21 4 2" xfId="10293"/>
    <cellStyle name="Normal 2 3 21 4 2 2" xfId="40214"/>
    <cellStyle name="Normal 2 3 21 4 3" xfId="10294"/>
    <cellStyle name="Normal 2 3 21 4 3 2" xfId="40215"/>
    <cellStyle name="Normal 2 3 21 4 4" xfId="40216"/>
    <cellStyle name="Normal 2 3 21 5" xfId="10295"/>
    <cellStyle name="Normal 2 3 21 5 2" xfId="10296"/>
    <cellStyle name="Normal 2 3 21 5 2 2" xfId="40217"/>
    <cellStyle name="Normal 2 3 21 5 3" xfId="40218"/>
    <cellStyle name="Normal 2 3 21 6" xfId="10297"/>
    <cellStyle name="Normal 2 3 21 6 2" xfId="40219"/>
    <cellStyle name="Normal 2 3 21 7" xfId="10298"/>
    <cellStyle name="Normal 2 3 21 7 2" xfId="40220"/>
    <cellStyle name="Normal 2 3 21 8" xfId="40221"/>
    <cellStyle name="Normal 2 3 21 8 2" xfId="40222"/>
    <cellStyle name="Normal 2 3 21 9" xfId="40223"/>
    <cellStyle name="Normal 2 3 22" xfId="10299"/>
    <cellStyle name="Normal 2 3 22 10" xfId="40224"/>
    <cellStyle name="Normal 2 3 22 11" xfId="40225"/>
    <cellStyle name="Normal 2 3 22 2" xfId="10300"/>
    <cellStyle name="Normal 2 3 22 2 10" xfId="40226"/>
    <cellStyle name="Normal 2 3 22 2 2" xfId="10301"/>
    <cellStyle name="Normal 2 3 22 2 2 2" xfId="10302"/>
    <cellStyle name="Normal 2 3 22 2 2 2 2" xfId="10303"/>
    <cellStyle name="Normal 2 3 22 2 2 2 2 2" xfId="40227"/>
    <cellStyle name="Normal 2 3 22 2 2 2 3" xfId="10304"/>
    <cellStyle name="Normal 2 3 22 2 2 2 3 2" xfId="40228"/>
    <cellStyle name="Normal 2 3 22 2 2 2 4" xfId="40229"/>
    <cellStyle name="Normal 2 3 22 2 2 3" xfId="10305"/>
    <cellStyle name="Normal 2 3 22 2 2 3 2" xfId="40230"/>
    <cellStyle name="Normal 2 3 22 2 2 4" xfId="10306"/>
    <cellStyle name="Normal 2 3 22 2 2 4 2" xfId="40231"/>
    <cellStyle name="Normal 2 3 22 2 2 5" xfId="10307"/>
    <cellStyle name="Normal 2 3 22 2 2 5 2" xfId="40232"/>
    <cellStyle name="Normal 2 3 22 2 2 6" xfId="40233"/>
    <cellStyle name="Normal 2 3 22 2 2 6 2" xfId="40234"/>
    <cellStyle name="Normal 2 3 22 2 2 7" xfId="40235"/>
    <cellStyle name="Normal 2 3 22 2 3" xfId="10308"/>
    <cellStyle name="Normal 2 3 22 2 3 2" xfId="10309"/>
    <cellStyle name="Normal 2 3 22 2 3 2 2" xfId="40236"/>
    <cellStyle name="Normal 2 3 22 2 3 3" xfId="10310"/>
    <cellStyle name="Normal 2 3 22 2 3 3 2" xfId="40237"/>
    <cellStyle name="Normal 2 3 22 2 3 4" xfId="40238"/>
    <cellStyle name="Normal 2 3 22 2 4" xfId="10311"/>
    <cellStyle name="Normal 2 3 22 2 4 2" xfId="10312"/>
    <cellStyle name="Normal 2 3 22 2 4 2 2" xfId="40239"/>
    <cellStyle name="Normal 2 3 22 2 4 3" xfId="40240"/>
    <cellStyle name="Normal 2 3 22 2 5" xfId="10313"/>
    <cellStyle name="Normal 2 3 22 2 5 2" xfId="40241"/>
    <cellStyle name="Normal 2 3 22 2 6" xfId="10314"/>
    <cellStyle name="Normal 2 3 22 2 6 2" xfId="40242"/>
    <cellStyle name="Normal 2 3 22 2 7" xfId="40243"/>
    <cellStyle name="Normal 2 3 22 2 7 2" xfId="40244"/>
    <cellStyle name="Normal 2 3 22 2 8" xfId="40245"/>
    <cellStyle name="Normal 2 3 22 2 9" xfId="40246"/>
    <cellStyle name="Normal 2 3 22 3" xfId="10315"/>
    <cellStyle name="Normal 2 3 22 3 2" xfId="10316"/>
    <cellStyle name="Normal 2 3 22 3 2 2" xfId="10317"/>
    <cellStyle name="Normal 2 3 22 3 2 2 2" xfId="40247"/>
    <cellStyle name="Normal 2 3 22 3 2 3" xfId="10318"/>
    <cellStyle name="Normal 2 3 22 3 2 3 2" xfId="40248"/>
    <cellStyle name="Normal 2 3 22 3 2 4" xfId="40249"/>
    <cellStyle name="Normal 2 3 22 3 3" xfId="10319"/>
    <cellStyle name="Normal 2 3 22 3 3 2" xfId="40250"/>
    <cellStyle name="Normal 2 3 22 3 4" xfId="10320"/>
    <cellStyle name="Normal 2 3 22 3 4 2" xfId="40251"/>
    <cellStyle name="Normal 2 3 22 3 5" xfId="10321"/>
    <cellStyle name="Normal 2 3 22 3 5 2" xfId="40252"/>
    <cellStyle name="Normal 2 3 22 3 6" xfId="40253"/>
    <cellStyle name="Normal 2 3 22 3 6 2" xfId="40254"/>
    <cellStyle name="Normal 2 3 22 3 7" xfId="40255"/>
    <cellStyle name="Normal 2 3 22 4" xfId="10322"/>
    <cellStyle name="Normal 2 3 22 4 2" xfId="10323"/>
    <cellStyle name="Normal 2 3 22 4 2 2" xfId="40256"/>
    <cellStyle name="Normal 2 3 22 4 3" xfId="10324"/>
    <cellStyle name="Normal 2 3 22 4 3 2" xfId="40257"/>
    <cellStyle name="Normal 2 3 22 4 4" xfId="40258"/>
    <cellStyle name="Normal 2 3 22 5" xfId="10325"/>
    <cellStyle name="Normal 2 3 22 5 2" xfId="10326"/>
    <cellStyle name="Normal 2 3 22 5 2 2" xfId="40259"/>
    <cellStyle name="Normal 2 3 22 5 3" xfId="40260"/>
    <cellStyle name="Normal 2 3 22 6" xfId="10327"/>
    <cellStyle name="Normal 2 3 22 6 2" xfId="40261"/>
    <cellStyle name="Normal 2 3 22 7" xfId="10328"/>
    <cellStyle name="Normal 2 3 22 7 2" xfId="40262"/>
    <cellStyle name="Normal 2 3 22 8" xfId="40263"/>
    <cellStyle name="Normal 2 3 22 8 2" xfId="40264"/>
    <cellStyle name="Normal 2 3 22 9" xfId="40265"/>
    <cellStyle name="Normal 2 3 23" xfId="10329"/>
    <cellStyle name="Normal 2 3 23 10" xfId="40266"/>
    <cellStyle name="Normal 2 3 23 11" xfId="40267"/>
    <cellStyle name="Normal 2 3 23 2" xfId="10330"/>
    <cellStyle name="Normal 2 3 23 2 10" xfId="40268"/>
    <cellStyle name="Normal 2 3 23 2 2" xfId="10331"/>
    <cellStyle name="Normal 2 3 23 2 2 2" xfId="10332"/>
    <cellStyle name="Normal 2 3 23 2 2 2 2" xfId="10333"/>
    <cellStyle name="Normal 2 3 23 2 2 2 2 2" xfId="40269"/>
    <cellStyle name="Normal 2 3 23 2 2 2 3" xfId="10334"/>
    <cellStyle name="Normal 2 3 23 2 2 2 3 2" xfId="40270"/>
    <cellStyle name="Normal 2 3 23 2 2 2 4" xfId="40271"/>
    <cellStyle name="Normal 2 3 23 2 2 3" xfId="10335"/>
    <cellStyle name="Normal 2 3 23 2 2 3 2" xfId="40272"/>
    <cellStyle name="Normal 2 3 23 2 2 4" xfId="10336"/>
    <cellStyle name="Normal 2 3 23 2 2 4 2" xfId="40273"/>
    <cellStyle name="Normal 2 3 23 2 2 5" xfId="10337"/>
    <cellStyle name="Normal 2 3 23 2 2 5 2" xfId="40274"/>
    <cellStyle name="Normal 2 3 23 2 2 6" xfId="40275"/>
    <cellStyle name="Normal 2 3 23 2 2 6 2" xfId="40276"/>
    <cellStyle name="Normal 2 3 23 2 2 7" xfId="40277"/>
    <cellStyle name="Normal 2 3 23 2 3" xfId="10338"/>
    <cellStyle name="Normal 2 3 23 2 3 2" xfId="10339"/>
    <cellStyle name="Normal 2 3 23 2 3 2 2" xfId="40278"/>
    <cellStyle name="Normal 2 3 23 2 3 3" xfId="10340"/>
    <cellStyle name="Normal 2 3 23 2 3 3 2" xfId="40279"/>
    <cellStyle name="Normal 2 3 23 2 3 4" xfId="40280"/>
    <cellStyle name="Normal 2 3 23 2 4" xfId="10341"/>
    <cellStyle name="Normal 2 3 23 2 4 2" xfId="10342"/>
    <cellStyle name="Normal 2 3 23 2 4 2 2" xfId="40281"/>
    <cellStyle name="Normal 2 3 23 2 4 3" xfId="40282"/>
    <cellStyle name="Normal 2 3 23 2 5" xfId="10343"/>
    <cellStyle name="Normal 2 3 23 2 5 2" xfId="40283"/>
    <cellStyle name="Normal 2 3 23 2 6" xfId="10344"/>
    <cellStyle name="Normal 2 3 23 2 6 2" xfId="40284"/>
    <cellStyle name="Normal 2 3 23 2 7" xfId="40285"/>
    <cellStyle name="Normal 2 3 23 2 7 2" xfId="40286"/>
    <cellStyle name="Normal 2 3 23 2 8" xfId="40287"/>
    <cellStyle name="Normal 2 3 23 2 9" xfId="40288"/>
    <cellStyle name="Normal 2 3 23 3" xfId="10345"/>
    <cellStyle name="Normal 2 3 23 3 2" xfId="10346"/>
    <cellStyle name="Normal 2 3 23 3 2 2" xfId="10347"/>
    <cellStyle name="Normal 2 3 23 3 2 2 2" xfId="40289"/>
    <cellStyle name="Normal 2 3 23 3 2 3" xfId="10348"/>
    <cellStyle name="Normal 2 3 23 3 2 3 2" xfId="40290"/>
    <cellStyle name="Normal 2 3 23 3 2 4" xfId="40291"/>
    <cellStyle name="Normal 2 3 23 3 3" xfId="10349"/>
    <cellStyle name="Normal 2 3 23 3 3 2" xfId="40292"/>
    <cellStyle name="Normal 2 3 23 3 4" xfId="10350"/>
    <cellStyle name="Normal 2 3 23 3 4 2" xfId="40293"/>
    <cellStyle name="Normal 2 3 23 3 5" xfId="10351"/>
    <cellStyle name="Normal 2 3 23 3 5 2" xfId="40294"/>
    <cellStyle name="Normal 2 3 23 3 6" xfId="40295"/>
    <cellStyle name="Normal 2 3 23 3 6 2" xfId="40296"/>
    <cellStyle name="Normal 2 3 23 3 7" xfId="40297"/>
    <cellStyle name="Normal 2 3 23 4" xfId="10352"/>
    <cellStyle name="Normal 2 3 23 4 2" xfId="10353"/>
    <cellStyle name="Normal 2 3 23 4 2 2" xfId="40298"/>
    <cellStyle name="Normal 2 3 23 4 3" xfId="10354"/>
    <cellStyle name="Normal 2 3 23 4 3 2" xfId="40299"/>
    <cellStyle name="Normal 2 3 23 4 4" xfId="40300"/>
    <cellStyle name="Normal 2 3 23 5" xfId="10355"/>
    <cellStyle name="Normal 2 3 23 5 2" xfId="10356"/>
    <cellStyle name="Normal 2 3 23 5 2 2" xfId="40301"/>
    <cellStyle name="Normal 2 3 23 5 3" xfId="40302"/>
    <cellStyle name="Normal 2 3 23 6" xfId="10357"/>
    <cellStyle name="Normal 2 3 23 6 2" xfId="40303"/>
    <cellStyle name="Normal 2 3 23 7" xfId="10358"/>
    <cellStyle name="Normal 2 3 23 7 2" xfId="40304"/>
    <cellStyle name="Normal 2 3 23 8" xfId="40305"/>
    <cellStyle name="Normal 2 3 23 8 2" xfId="40306"/>
    <cellStyle name="Normal 2 3 23 9" xfId="40307"/>
    <cellStyle name="Normal 2 3 24" xfId="10359"/>
    <cellStyle name="Normal 2 3 24 10" xfId="40308"/>
    <cellStyle name="Normal 2 3 24 11" xfId="40309"/>
    <cellStyle name="Normal 2 3 24 2" xfId="10360"/>
    <cellStyle name="Normal 2 3 24 2 10" xfId="40310"/>
    <cellStyle name="Normal 2 3 24 2 2" xfId="10361"/>
    <cellStyle name="Normal 2 3 24 2 2 2" xfId="10362"/>
    <cellStyle name="Normal 2 3 24 2 2 2 2" xfId="10363"/>
    <cellStyle name="Normal 2 3 24 2 2 2 2 2" xfId="40311"/>
    <cellStyle name="Normal 2 3 24 2 2 2 3" xfId="10364"/>
    <cellStyle name="Normal 2 3 24 2 2 2 3 2" xfId="40312"/>
    <cellStyle name="Normal 2 3 24 2 2 2 4" xfId="40313"/>
    <cellStyle name="Normal 2 3 24 2 2 3" xfId="10365"/>
    <cellStyle name="Normal 2 3 24 2 2 3 2" xfId="40314"/>
    <cellStyle name="Normal 2 3 24 2 2 4" xfId="10366"/>
    <cellStyle name="Normal 2 3 24 2 2 4 2" xfId="40315"/>
    <cellStyle name="Normal 2 3 24 2 2 5" xfId="10367"/>
    <cellStyle name="Normal 2 3 24 2 2 5 2" xfId="40316"/>
    <cellStyle name="Normal 2 3 24 2 2 6" xfId="40317"/>
    <cellStyle name="Normal 2 3 24 2 2 6 2" xfId="40318"/>
    <cellStyle name="Normal 2 3 24 2 2 7" xfId="40319"/>
    <cellStyle name="Normal 2 3 24 2 3" xfId="10368"/>
    <cellStyle name="Normal 2 3 24 2 3 2" xfId="10369"/>
    <cellStyle name="Normal 2 3 24 2 3 2 2" xfId="40320"/>
    <cellStyle name="Normal 2 3 24 2 3 3" xfId="10370"/>
    <cellStyle name="Normal 2 3 24 2 3 3 2" xfId="40321"/>
    <cellStyle name="Normal 2 3 24 2 3 4" xfId="40322"/>
    <cellStyle name="Normal 2 3 24 2 4" xfId="10371"/>
    <cellStyle name="Normal 2 3 24 2 4 2" xfId="10372"/>
    <cellStyle name="Normal 2 3 24 2 4 2 2" xfId="40323"/>
    <cellStyle name="Normal 2 3 24 2 4 3" xfId="40324"/>
    <cellStyle name="Normal 2 3 24 2 5" xfId="10373"/>
    <cellStyle name="Normal 2 3 24 2 5 2" xfId="40325"/>
    <cellStyle name="Normal 2 3 24 2 6" xfId="10374"/>
    <cellStyle name="Normal 2 3 24 2 6 2" xfId="40326"/>
    <cellStyle name="Normal 2 3 24 2 7" xfId="40327"/>
    <cellStyle name="Normal 2 3 24 2 7 2" xfId="40328"/>
    <cellStyle name="Normal 2 3 24 2 8" xfId="40329"/>
    <cellStyle name="Normal 2 3 24 2 9" xfId="40330"/>
    <cellStyle name="Normal 2 3 24 3" xfId="10375"/>
    <cellStyle name="Normal 2 3 24 3 2" xfId="10376"/>
    <cellStyle name="Normal 2 3 24 3 2 2" xfId="10377"/>
    <cellStyle name="Normal 2 3 24 3 2 2 2" xfId="40331"/>
    <cellStyle name="Normal 2 3 24 3 2 3" xfId="10378"/>
    <cellStyle name="Normal 2 3 24 3 2 3 2" xfId="40332"/>
    <cellStyle name="Normal 2 3 24 3 2 4" xfId="40333"/>
    <cellStyle name="Normal 2 3 24 3 3" xfId="10379"/>
    <cellStyle name="Normal 2 3 24 3 3 2" xfId="40334"/>
    <cellStyle name="Normal 2 3 24 3 4" xfId="10380"/>
    <cellStyle name="Normal 2 3 24 3 4 2" xfId="40335"/>
    <cellStyle name="Normal 2 3 24 3 5" xfId="10381"/>
    <cellStyle name="Normal 2 3 24 3 5 2" xfId="40336"/>
    <cellStyle name="Normal 2 3 24 3 6" xfId="40337"/>
    <cellStyle name="Normal 2 3 24 3 6 2" xfId="40338"/>
    <cellStyle name="Normal 2 3 24 3 7" xfId="40339"/>
    <cellStyle name="Normal 2 3 24 4" xfId="10382"/>
    <cellStyle name="Normal 2 3 24 4 2" xfId="10383"/>
    <cellStyle name="Normal 2 3 24 4 2 2" xfId="40340"/>
    <cellStyle name="Normal 2 3 24 4 3" xfId="10384"/>
    <cellStyle name="Normal 2 3 24 4 3 2" xfId="40341"/>
    <cellStyle name="Normal 2 3 24 4 4" xfId="40342"/>
    <cellStyle name="Normal 2 3 24 5" xfId="10385"/>
    <cellStyle name="Normal 2 3 24 5 2" xfId="10386"/>
    <cellStyle name="Normal 2 3 24 5 2 2" xfId="40343"/>
    <cellStyle name="Normal 2 3 24 5 3" xfId="40344"/>
    <cellStyle name="Normal 2 3 24 6" xfId="10387"/>
    <cellStyle name="Normal 2 3 24 6 2" xfId="40345"/>
    <cellStyle name="Normal 2 3 24 7" xfId="10388"/>
    <cellStyle name="Normal 2 3 24 7 2" xfId="40346"/>
    <cellStyle name="Normal 2 3 24 8" xfId="40347"/>
    <cellStyle name="Normal 2 3 24 8 2" xfId="40348"/>
    <cellStyle name="Normal 2 3 24 9" xfId="40349"/>
    <cellStyle name="Normal 2 3 25" xfId="10389"/>
    <cellStyle name="Normal 2 3 25 10" xfId="40350"/>
    <cellStyle name="Normal 2 3 25 11" xfId="40351"/>
    <cellStyle name="Normal 2 3 25 2" xfId="10390"/>
    <cellStyle name="Normal 2 3 25 2 10" xfId="40352"/>
    <cellStyle name="Normal 2 3 25 2 2" xfId="10391"/>
    <cellStyle name="Normal 2 3 25 2 2 2" xfId="10392"/>
    <cellStyle name="Normal 2 3 25 2 2 2 2" xfId="10393"/>
    <cellStyle name="Normal 2 3 25 2 2 2 2 2" xfId="40353"/>
    <cellStyle name="Normal 2 3 25 2 2 2 3" xfId="10394"/>
    <cellStyle name="Normal 2 3 25 2 2 2 3 2" xfId="40354"/>
    <cellStyle name="Normal 2 3 25 2 2 2 4" xfId="40355"/>
    <cellStyle name="Normal 2 3 25 2 2 3" xfId="10395"/>
    <cellStyle name="Normal 2 3 25 2 2 3 2" xfId="40356"/>
    <cellStyle name="Normal 2 3 25 2 2 4" xfId="10396"/>
    <cellStyle name="Normal 2 3 25 2 2 4 2" xfId="40357"/>
    <cellStyle name="Normal 2 3 25 2 2 5" xfId="10397"/>
    <cellStyle name="Normal 2 3 25 2 2 5 2" xfId="40358"/>
    <cellStyle name="Normal 2 3 25 2 2 6" xfId="40359"/>
    <cellStyle name="Normal 2 3 25 2 2 6 2" xfId="40360"/>
    <cellStyle name="Normal 2 3 25 2 2 7" xfId="40361"/>
    <cellStyle name="Normal 2 3 25 2 3" xfId="10398"/>
    <cellStyle name="Normal 2 3 25 2 3 2" xfId="10399"/>
    <cellStyle name="Normal 2 3 25 2 3 2 2" xfId="40362"/>
    <cellStyle name="Normal 2 3 25 2 3 3" xfId="10400"/>
    <cellStyle name="Normal 2 3 25 2 3 3 2" xfId="40363"/>
    <cellStyle name="Normal 2 3 25 2 3 4" xfId="40364"/>
    <cellStyle name="Normal 2 3 25 2 4" xfId="10401"/>
    <cellStyle name="Normal 2 3 25 2 4 2" xfId="10402"/>
    <cellStyle name="Normal 2 3 25 2 4 2 2" xfId="40365"/>
    <cellStyle name="Normal 2 3 25 2 4 3" xfId="40366"/>
    <cellStyle name="Normal 2 3 25 2 5" xfId="10403"/>
    <cellStyle name="Normal 2 3 25 2 5 2" xfId="40367"/>
    <cellStyle name="Normal 2 3 25 2 6" xfId="10404"/>
    <cellStyle name="Normal 2 3 25 2 6 2" xfId="40368"/>
    <cellStyle name="Normal 2 3 25 2 7" xfId="40369"/>
    <cellStyle name="Normal 2 3 25 2 7 2" xfId="40370"/>
    <cellStyle name="Normal 2 3 25 2 8" xfId="40371"/>
    <cellStyle name="Normal 2 3 25 2 9" xfId="40372"/>
    <cellStyle name="Normal 2 3 25 3" xfId="10405"/>
    <cellStyle name="Normal 2 3 25 3 2" xfId="10406"/>
    <cellStyle name="Normal 2 3 25 3 2 2" xfId="10407"/>
    <cellStyle name="Normal 2 3 25 3 2 2 2" xfId="40373"/>
    <cellStyle name="Normal 2 3 25 3 2 3" xfId="10408"/>
    <cellStyle name="Normal 2 3 25 3 2 3 2" xfId="40374"/>
    <cellStyle name="Normal 2 3 25 3 2 4" xfId="40375"/>
    <cellStyle name="Normal 2 3 25 3 3" xfId="10409"/>
    <cellStyle name="Normal 2 3 25 3 3 2" xfId="40376"/>
    <cellStyle name="Normal 2 3 25 3 4" xfId="10410"/>
    <cellStyle name="Normal 2 3 25 3 4 2" xfId="40377"/>
    <cellStyle name="Normal 2 3 25 3 5" xfId="10411"/>
    <cellStyle name="Normal 2 3 25 3 5 2" xfId="40378"/>
    <cellStyle name="Normal 2 3 25 3 6" xfId="40379"/>
    <cellStyle name="Normal 2 3 25 3 6 2" xfId="40380"/>
    <cellStyle name="Normal 2 3 25 3 7" xfId="40381"/>
    <cellStyle name="Normal 2 3 25 4" xfId="10412"/>
    <cellStyle name="Normal 2 3 25 4 2" xfId="10413"/>
    <cellStyle name="Normal 2 3 25 4 2 2" xfId="40382"/>
    <cellStyle name="Normal 2 3 25 4 3" xfId="10414"/>
    <cellStyle name="Normal 2 3 25 4 3 2" xfId="40383"/>
    <cellStyle name="Normal 2 3 25 4 4" xfId="40384"/>
    <cellStyle name="Normal 2 3 25 5" xfId="10415"/>
    <cellStyle name="Normal 2 3 25 5 2" xfId="10416"/>
    <cellStyle name="Normal 2 3 25 5 2 2" xfId="40385"/>
    <cellStyle name="Normal 2 3 25 5 3" xfId="40386"/>
    <cellStyle name="Normal 2 3 25 6" xfId="10417"/>
    <cellStyle name="Normal 2 3 25 6 2" xfId="40387"/>
    <cellStyle name="Normal 2 3 25 7" xfId="10418"/>
    <cellStyle name="Normal 2 3 25 7 2" xfId="40388"/>
    <cellStyle name="Normal 2 3 25 8" xfId="40389"/>
    <cellStyle name="Normal 2 3 25 8 2" xfId="40390"/>
    <cellStyle name="Normal 2 3 25 9" xfId="40391"/>
    <cellStyle name="Normal 2 3 26" xfId="10419"/>
    <cellStyle name="Normal 2 3 26 10" xfId="40392"/>
    <cellStyle name="Normal 2 3 26 11" xfId="40393"/>
    <cellStyle name="Normal 2 3 26 2" xfId="10420"/>
    <cellStyle name="Normal 2 3 26 2 10" xfId="40394"/>
    <cellStyle name="Normal 2 3 26 2 2" xfId="10421"/>
    <cellStyle name="Normal 2 3 26 2 2 2" xfId="10422"/>
    <cellStyle name="Normal 2 3 26 2 2 2 2" xfId="10423"/>
    <cellStyle name="Normal 2 3 26 2 2 2 2 2" xfId="40395"/>
    <cellStyle name="Normal 2 3 26 2 2 2 3" xfId="10424"/>
    <cellStyle name="Normal 2 3 26 2 2 2 3 2" xfId="40396"/>
    <cellStyle name="Normal 2 3 26 2 2 2 4" xfId="40397"/>
    <cellStyle name="Normal 2 3 26 2 2 3" xfId="10425"/>
    <cellStyle name="Normal 2 3 26 2 2 3 2" xfId="40398"/>
    <cellStyle name="Normal 2 3 26 2 2 4" xfId="10426"/>
    <cellStyle name="Normal 2 3 26 2 2 4 2" xfId="40399"/>
    <cellStyle name="Normal 2 3 26 2 2 5" xfId="10427"/>
    <cellStyle name="Normal 2 3 26 2 2 5 2" xfId="40400"/>
    <cellStyle name="Normal 2 3 26 2 2 6" xfId="40401"/>
    <cellStyle name="Normal 2 3 26 2 2 6 2" xfId="40402"/>
    <cellStyle name="Normal 2 3 26 2 2 7" xfId="40403"/>
    <cellStyle name="Normal 2 3 26 2 3" xfId="10428"/>
    <cellStyle name="Normal 2 3 26 2 3 2" xfId="10429"/>
    <cellStyle name="Normal 2 3 26 2 3 2 2" xfId="40404"/>
    <cellStyle name="Normal 2 3 26 2 3 3" xfId="10430"/>
    <cellStyle name="Normal 2 3 26 2 3 3 2" xfId="40405"/>
    <cellStyle name="Normal 2 3 26 2 3 4" xfId="40406"/>
    <cellStyle name="Normal 2 3 26 2 4" xfId="10431"/>
    <cellStyle name="Normal 2 3 26 2 4 2" xfId="10432"/>
    <cellStyle name="Normal 2 3 26 2 4 2 2" xfId="40407"/>
    <cellStyle name="Normal 2 3 26 2 4 3" xfId="40408"/>
    <cellStyle name="Normal 2 3 26 2 5" xfId="10433"/>
    <cellStyle name="Normal 2 3 26 2 5 2" xfId="40409"/>
    <cellStyle name="Normal 2 3 26 2 6" xfId="10434"/>
    <cellStyle name="Normal 2 3 26 2 6 2" xfId="40410"/>
    <cellStyle name="Normal 2 3 26 2 7" xfId="40411"/>
    <cellStyle name="Normal 2 3 26 2 7 2" xfId="40412"/>
    <cellStyle name="Normal 2 3 26 2 8" xfId="40413"/>
    <cellStyle name="Normal 2 3 26 2 9" xfId="40414"/>
    <cellStyle name="Normal 2 3 26 3" xfId="10435"/>
    <cellStyle name="Normal 2 3 26 3 2" xfId="10436"/>
    <cellStyle name="Normal 2 3 26 3 2 2" xfId="10437"/>
    <cellStyle name="Normal 2 3 26 3 2 2 2" xfId="40415"/>
    <cellStyle name="Normal 2 3 26 3 2 3" xfId="10438"/>
    <cellStyle name="Normal 2 3 26 3 2 3 2" xfId="40416"/>
    <cellStyle name="Normal 2 3 26 3 2 4" xfId="40417"/>
    <cellStyle name="Normal 2 3 26 3 3" xfId="10439"/>
    <cellStyle name="Normal 2 3 26 3 3 2" xfId="40418"/>
    <cellStyle name="Normal 2 3 26 3 4" xfId="10440"/>
    <cellStyle name="Normal 2 3 26 3 4 2" xfId="40419"/>
    <cellStyle name="Normal 2 3 26 3 5" xfId="10441"/>
    <cellStyle name="Normal 2 3 26 3 5 2" xfId="40420"/>
    <cellStyle name="Normal 2 3 26 3 6" xfId="40421"/>
    <cellStyle name="Normal 2 3 26 3 6 2" xfId="40422"/>
    <cellStyle name="Normal 2 3 26 3 7" xfId="40423"/>
    <cellStyle name="Normal 2 3 26 4" xfId="10442"/>
    <cellStyle name="Normal 2 3 26 4 2" xfId="10443"/>
    <cellStyle name="Normal 2 3 26 4 2 2" xfId="40424"/>
    <cellStyle name="Normal 2 3 26 4 3" xfId="10444"/>
    <cellStyle name="Normal 2 3 26 4 3 2" xfId="40425"/>
    <cellStyle name="Normal 2 3 26 4 4" xfId="40426"/>
    <cellStyle name="Normal 2 3 26 5" xfId="10445"/>
    <cellStyle name="Normal 2 3 26 5 2" xfId="10446"/>
    <cellStyle name="Normal 2 3 26 5 2 2" xfId="40427"/>
    <cellStyle name="Normal 2 3 26 5 3" xfId="40428"/>
    <cellStyle name="Normal 2 3 26 6" xfId="10447"/>
    <cellStyle name="Normal 2 3 26 6 2" xfId="40429"/>
    <cellStyle name="Normal 2 3 26 7" xfId="10448"/>
    <cellStyle name="Normal 2 3 26 7 2" xfId="40430"/>
    <cellStyle name="Normal 2 3 26 8" xfId="40431"/>
    <cellStyle name="Normal 2 3 26 8 2" xfId="40432"/>
    <cellStyle name="Normal 2 3 26 9" xfId="40433"/>
    <cellStyle name="Normal 2 3 27" xfId="10449"/>
    <cellStyle name="Normal 2 3 27 10" xfId="40434"/>
    <cellStyle name="Normal 2 3 27 11" xfId="40435"/>
    <cellStyle name="Normal 2 3 27 2" xfId="10450"/>
    <cellStyle name="Normal 2 3 27 2 10" xfId="40436"/>
    <cellStyle name="Normal 2 3 27 2 2" xfId="10451"/>
    <cellStyle name="Normal 2 3 27 2 2 2" xfId="10452"/>
    <cellStyle name="Normal 2 3 27 2 2 2 2" xfId="10453"/>
    <cellStyle name="Normal 2 3 27 2 2 2 2 2" xfId="40437"/>
    <cellStyle name="Normal 2 3 27 2 2 2 3" xfId="10454"/>
    <cellStyle name="Normal 2 3 27 2 2 2 3 2" xfId="40438"/>
    <cellStyle name="Normal 2 3 27 2 2 2 4" xfId="40439"/>
    <cellStyle name="Normal 2 3 27 2 2 3" xfId="10455"/>
    <cellStyle name="Normal 2 3 27 2 2 3 2" xfId="40440"/>
    <cellStyle name="Normal 2 3 27 2 2 4" xfId="10456"/>
    <cellStyle name="Normal 2 3 27 2 2 4 2" xfId="40441"/>
    <cellStyle name="Normal 2 3 27 2 2 5" xfId="10457"/>
    <cellStyle name="Normal 2 3 27 2 2 5 2" xfId="40442"/>
    <cellStyle name="Normal 2 3 27 2 2 6" xfId="40443"/>
    <cellStyle name="Normal 2 3 27 2 2 6 2" xfId="40444"/>
    <cellStyle name="Normal 2 3 27 2 2 7" xfId="40445"/>
    <cellStyle name="Normal 2 3 27 2 3" xfId="10458"/>
    <cellStyle name="Normal 2 3 27 2 3 2" xfId="10459"/>
    <cellStyle name="Normal 2 3 27 2 3 2 2" xfId="40446"/>
    <cellStyle name="Normal 2 3 27 2 3 3" xfId="10460"/>
    <cellStyle name="Normal 2 3 27 2 3 3 2" xfId="40447"/>
    <cellStyle name="Normal 2 3 27 2 3 4" xfId="40448"/>
    <cellStyle name="Normal 2 3 27 2 4" xfId="10461"/>
    <cellStyle name="Normal 2 3 27 2 4 2" xfId="10462"/>
    <cellStyle name="Normal 2 3 27 2 4 2 2" xfId="40449"/>
    <cellStyle name="Normal 2 3 27 2 4 3" xfId="40450"/>
    <cellStyle name="Normal 2 3 27 2 5" xfId="10463"/>
    <cellStyle name="Normal 2 3 27 2 5 2" xfId="40451"/>
    <cellStyle name="Normal 2 3 27 2 6" xfId="10464"/>
    <cellStyle name="Normal 2 3 27 2 6 2" xfId="40452"/>
    <cellStyle name="Normal 2 3 27 2 7" xfId="40453"/>
    <cellStyle name="Normal 2 3 27 2 7 2" xfId="40454"/>
    <cellStyle name="Normal 2 3 27 2 8" xfId="40455"/>
    <cellStyle name="Normal 2 3 27 2 9" xfId="40456"/>
    <cellStyle name="Normal 2 3 27 3" xfId="10465"/>
    <cellStyle name="Normal 2 3 27 3 2" xfId="10466"/>
    <cellStyle name="Normal 2 3 27 3 2 2" xfId="10467"/>
    <cellStyle name="Normal 2 3 27 3 2 2 2" xfId="40457"/>
    <cellStyle name="Normal 2 3 27 3 2 3" xfId="10468"/>
    <cellStyle name="Normal 2 3 27 3 2 3 2" xfId="40458"/>
    <cellStyle name="Normal 2 3 27 3 2 4" xfId="40459"/>
    <cellStyle name="Normal 2 3 27 3 3" xfId="10469"/>
    <cellStyle name="Normal 2 3 27 3 3 2" xfId="40460"/>
    <cellStyle name="Normal 2 3 27 3 4" xfId="10470"/>
    <cellStyle name="Normal 2 3 27 3 4 2" xfId="40461"/>
    <cellStyle name="Normal 2 3 27 3 5" xfId="10471"/>
    <cellStyle name="Normal 2 3 27 3 5 2" xfId="40462"/>
    <cellStyle name="Normal 2 3 27 3 6" xfId="40463"/>
    <cellStyle name="Normal 2 3 27 3 6 2" xfId="40464"/>
    <cellStyle name="Normal 2 3 27 3 7" xfId="40465"/>
    <cellStyle name="Normal 2 3 27 4" xfId="10472"/>
    <cellStyle name="Normal 2 3 27 4 2" xfId="10473"/>
    <cellStyle name="Normal 2 3 27 4 2 2" xfId="40466"/>
    <cellStyle name="Normal 2 3 27 4 3" xfId="10474"/>
    <cellStyle name="Normal 2 3 27 4 3 2" xfId="40467"/>
    <cellStyle name="Normal 2 3 27 4 4" xfId="40468"/>
    <cellStyle name="Normal 2 3 27 5" xfId="10475"/>
    <cellStyle name="Normal 2 3 27 5 2" xfId="10476"/>
    <cellStyle name="Normal 2 3 27 5 2 2" xfId="40469"/>
    <cellStyle name="Normal 2 3 27 5 3" xfId="40470"/>
    <cellStyle name="Normal 2 3 27 6" xfId="10477"/>
    <cellStyle name="Normal 2 3 27 6 2" xfId="40471"/>
    <cellStyle name="Normal 2 3 27 7" xfId="10478"/>
    <cellStyle name="Normal 2 3 27 7 2" xfId="40472"/>
    <cellStyle name="Normal 2 3 27 8" xfId="40473"/>
    <cellStyle name="Normal 2 3 27 8 2" xfId="40474"/>
    <cellStyle name="Normal 2 3 27 9" xfId="40475"/>
    <cellStyle name="Normal 2 3 28" xfId="10479"/>
    <cellStyle name="Normal 2 3 28 10" xfId="40476"/>
    <cellStyle name="Normal 2 3 28 11" xfId="40477"/>
    <cellStyle name="Normal 2 3 28 2" xfId="10480"/>
    <cellStyle name="Normal 2 3 28 2 10" xfId="40478"/>
    <cellStyle name="Normal 2 3 28 2 2" xfId="10481"/>
    <cellStyle name="Normal 2 3 28 2 2 2" xfId="10482"/>
    <cellStyle name="Normal 2 3 28 2 2 2 2" xfId="10483"/>
    <cellStyle name="Normal 2 3 28 2 2 2 2 2" xfId="40479"/>
    <cellStyle name="Normal 2 3 28 2 2 2 3" xfId="10484"/>
    <cellStyle name="Normal 2 3 28 2 2 2 3 2" xfId="40480"/>
    <cellStyle name="Normal 2 3 28 2 2 2 4" xfId="40481"/>
    <cellStyle name="Normal 2 3 28 2 2 3" xfId="10485"/>
    <cellStyle name="Normal 2 3 28 2 2 3 2" xfId="40482"/>
    <cellStyle name="Normal 2 3 28 2 2 4" xfId="10486"/>
    <cellStyle name="Normal 2 3 28 2 2 4 2" xfId="40483"/>
    <cellStyle name="Normal 2 3 28 2 2 5" xfId="10487"/>
    <cellStyle name="Normal 2 3 28 2 2 5 2" xfId="40484"/>
    <cellStyle name="Normal 2 3 28 2 2 6" xfId="40485"/>
    <cellStyle name="Normal 2 3 28 2 2 6 2" xfId="40486"/>
    <cellStyle name="Normal 2 3 28 2 2 7" xfId="40487"/>
    <cellStyle name="Normal 2 3 28 2 3" xfId="10488"/>
    <cellStyle name="Normal 2 3 28 2 3 2" xfId="10489"/>
    <cellStyle name="Normal 2 3 28 2 3 2 2" xfId="40488"/>
    <cellStyle name="Normal 2 3 28 2 3 3" xfId="10490"/>
    <cellStyle name="Normal 2 3 28 2 3 3 2" xfId="40489"/>
    <cellStyle name="Normal 2 3 28 2 3 4" xfId="40490"/>
    <cellStyle name="Normal 2 3 28 2 4" xfId="10491"/>
    <cellStyle name="Normal 2 3 28 2 4 2" xfId="10492"/>
    <cellStyle name="Normal 2 3 28 2 4 2 2" xfId="40491"/>
    <cellStyle name="Normal 2 3 28 2 4 3" xfId="40492"/>
    <cellStyle name="Normal 2 3 28 2 5" xfId="10493"/>
    <cellStyle name="Normal 2 3 28 2 5 2" xfId="40493"/>
    <cellStyle name="Normal 2 3 28 2 6" xfId="10494"/>
    <cellStyle name="Normal 2 3 28 2 6 2" xfId="40494"/>
    <cellStyle name="Normal 2 3 28 2 7" xfId="40495"/>
    <cellStyle name="Normal 2 3 28 2 7 2" xfId="40496"/>
    <cellStyle name="Normal 2 3 28 2 8" xfId="40497"/>
    <cellStyle name="Normal 2 3 28 2 9" xfId="40498"/>
    <cellStyle name="Normal 2 3 28 3" xfId="10495"/>
    <cellStyle name="Normal 2 3 28 3 2" xfId="10496"/>
    <cellStyle name="Normal 2 3 28 3 2 2" xfId="10497"/>
    <cellStyle name="Normal 2 3 28 3 2 2 2" xfId="40499"/>
    <cellStyle name="Normal 2 3 28 3 2 3" xfId="10498"/>
    <cellStyle name="Normal 2 3 28 3 2 3 2" xfId="40500"/>
    <cellStyle name="Normal 2 3 28 3 2 4" xfId="40501"/>
    <cellStyle name="Normal 2 3 28 3 3" xfId="10499"/>
    <cellStyle name="Normal 2 3 28 3 3 2" xfId="40502"/>
    <cellStyle name="Normal 2 3 28 3 4" xfId="10500"/>
    <cellStyle name="Normal 2 3 28 3 4 2" xfId="40503"/>
    <cellStyle name="Normal 2 3 28 3 5" xfId="10501"/>
    <cellStyle name="Normal 2 3 28 3 5 2" xfId="40504"/>
    <cellStyle name="Normal 2 3 28 3 6" xfId="40505"/>
    <cellStyle name="Normal 2 3 28 3 6 2" xfId="40506"/>
    <cellStyle name="Normal 2 3 28 3 7" xfId="40507"/>
    <cellStyle name="Normal 2 3 28 4" xfId="10502"/>
    <cellStyle name="Normal 2 3 28 4 2" xfId="10503"/>
    <cellStyle name="Normal 2 3 28 4 2 2" xfId="40508"/>
    <cellStyle name="Normal 2 3 28 4 3" xfId="10504"/>
    <cellStyle name="Normal 2 3 28 4 3 2" xfId="40509"/>
    <cellStyle name="Normal 2 3 28 4 4" xfId="40510"/>
    <cellStyle name="Normal 2 3 28 5" xfId="10505"/>
    <cellStyle name="Normal 2 3 28 5 2" xfId="10506"/>
    <cellStyle name="Normal 2 3 28 5 2 2" xfId="40511"/>
    <cellStyle name="Normal 2 3 28 5 3" xfId="40512"/>
    <cellStyle name="Normal 2 3 28 6" xfId="10507"/>
    <cellStyle name="Normal 2 3 28 6 2" xfId="40513"/>
    <cellStyle name="Normal 2 3 28 7" xfId="10508"/>
    <cellStyle name="Normal 2 3 28 7 2" xfId="40514"/>
    <cellStyle name="Normal 2 3 28 8" xfId="40515"/>
    <cellStyle name="Normal 2 3 28 8 2" xfId="40516"/>
    <cellStyle name="Normal 2 3 28 9" xfId="40517"/>
    <cellStyle name="Normal 2 3 29" xfId="10509"/>
    <cellStyle name="Normal 2 3 29 10" xfId="40518"/>
    <cellStyle name="Normal 2 3 29 11" xfId="40519"/>
    <cellStyle name="Normal 2 3 29 2" xfId="10510"/>
    <cellStyle name="Normal 2 3 29 2 10" xfId="40520"/>
    <cellStyle name="Normal 2 3 29 2 2" xfId="10511"/>
    <cellStyle name="Normal 2 3 29 2 2 2" xfId="10512"/>
    <cellStyle name="Normal 2 3 29 2 2 2 2" xfId="10513"/>
    <cellStyle name="Normal 2 3 29 2 2 2 2 2" xfId="40521"/>
    <cellStyle name="Normal 2 3 29 2 2 2 3" xfId="10514"/>
    <cellStyle name="Normal 2 3 29 2 2 2 3 2" xfId="40522"/>
    <cellStyle name="Normal 2 3 29 2 2 2 4" xfId="40523"/>
    <cellStyle name="Normal 2 3 29 2 2 3" xfId="10515"/>
    <cellStyle name="Normal 2 3 29 2 2 3 2" xfId="40524"/>
    <cellStyle name="Normal 2 3 29 2 2 4" xfId="10516"/>
    <cellStyle name="Normal 2 3 29 2 2 4 2" xfId="40525"/>
    <cellStyle name="Normal 2 3 29 2 2 5" xfId="10517"/>
    <cellStyle name="Normal 2 3 29 2 2 5 2" xfId="40526"/>
    <cellStyle name="Normal 2 3 29 2 2 6" xfId="40527"/>
    <cellStyle name="Normal 2 3 29 2 2 6 2" xfId="40528"/>
    <cellStyle name="Normal 2 3 29 2 2 7" xfId="40529"/>
    <cellStyle name="Normal 2 3 29 2 3" xfId="10518"/>
    <cellStyle name="Normal 2 3 29 2 3 2" xfId="10519"/>
    <cellStyle name="Normal 2 3 29 2 3 2 2" xfId="40530"/>
    <cellStyle name="Normal 2 3 29 2 3 3" xfId="10520"/>
    <cellStyle name="Normal 2 3 29 2 3 3 2" xfId="40531"/>
    <cellStyle name="Normal 2 3 29 2 3 4" xfId="40532"/>
    <cellStyle name="Normal 2 3 29 2 4" xfId="10521"/>
    <cellStyle name="Normal 2 3 29 2 4 2" xfId="10522"/>
    <cellStyle name="Normal 2 3 29 2 4 2 2" xfId="40533"/>
    <cellStyle name="Normal 2 3 29 2 4 3" xfId="40534"/>
    <cellStyle name="Normal 2 3 29 2 5" xfId="10523"/>
    <cellStyle name="Normal 2 3 29 2 5 2" xfId="40535"/>
    <cellStyle name="Normal 2 3 29 2 6" xfId="10524"/>
    <cellStyle name="Normal 2 3 29 2 6 2" xfId="40536"/>
    <cellStyle name="Normal 2 3 29 2 7" xfId="40537"/>
    <cellStyle name="Normal 2 3 29 2 7 2" xfId="40538"/>
    <cellStyle name="Normal 2 3 29 2 8" xfId="40539"/>
    <cellStyle name="Normal 2 3 29 2 9" xfId="40540"/>
    <cellStyle name="Normal 2 3 29 3" xfId="10525"/>
    <cellStyle name="Normal 2 3 29 3 2" xfId="10526"/>
    <cellStyle name="Normal 2 3 29 3 2 2" xfId="10527"/>
    <cellStyle name="Normal 2 3 29 3 2 2 2" xfId="40541"/>
    <cellStyle name="Normal 2 3 29 3 2 3" xfId="10528"/>
    <cellStyle name="Normal 2 3 29 3 2 3 2" xfId="40542"/>
    <cellStyle name="Normal 2 3 29 3 2 4" xfId="40543"/>
    <cellStyle name="Normal 2 3 29 3 3" xfId="10529"/>
    <cellStyle name="Normal 2 3 29 3 3 2" xfId="40544"/>
    <cellStyle name="Normal 2 3 29 3 4" xfId="10530"/>
    <cellStyle name="Normal 2 3 29 3 4 2" xfId="40545"/>
    <cellStyle name="Normal 2 3 29 3 5" xfId="10531"/>
    <cellStyle name="Normal 2 3 29 3 5 2" xfId="40546"/>
    <cellStyle name="Normal 2 3 29 3 6" xfId="40547"/>
    <cellStyle name="Normal 2 3 29 3 6 2" xfId="40548"/>
    <cellStyle name="Normal 2 3 29 3 7" xfId="40549"/>
    <cellStyle name="Normal 2 3 29 4" xfId="10532"/>
    <cellStyle name="Normal 2 3 29 4 2" xfId="10533"/>
    <cellStyle name="Normal 2 3 29 4 2 2" xfId="40550"/>
    <cellStyle name="Normal 2 3 29 4 3" xfId="10534"/>
    <cellStyle name="Normal 2 3 29 4 3 2" xfId="40551"/>
    <cellStyle name="Normal 2 3 29 4 4" xfId="40552"/>
    <cellStyle name="Normal 2 3 29 5" xfId="10535"/>
    <cellStyle name="Normal 2 3 29 5 2" xfId="10536"/>
    <cellStyle name="Normal 2 3 29 5 2 2" xfId="40553"/>
    <cellStyle name="Normal 2 3 29 5 3" xfId="40554"/>
    <cellStyle name="Normal 2 3 29 6" xfId="10537"/>
    <cellStyle name="Normal 2 3 29 6 2" xfId="40555"/>
    <cellStyle name="Normal 2 3 29 7" xfId="10538"/>
    <cellStyle name="Normal 2 3 29 7 2" xfId="40556"/>
    <cellStyle name="Normal 2 3 29 8" xfId="40557"/>
    <cellStyle name="Normal 2 3 29 8 2" xfId="40558"/>
    <cellStyle name="Normal 2 3 29 9" xfId="40559"/>
    <cellStyle name="Normal 2 3 3" xfId="10539"/>
    <cellStyle name="Normal 2 3 3 10" xfId="10540"/>
    <cellStyle name="Normal 2 3 3 10 10" xfId="40560"/>
    <cellStyle name="Normal 2 3 3 10 11" xfId="40561"/>
    <cellStyle name="Normal 2 3 3 10 2" xfId="10541"/>
    <cellStyle name="Normal 2 3 3 10 2 10" xfId="40562"/>
    <cellStyle name="Normal 2 3 3 10 2 2" xfId="10542"/>
    <cellStyle name="Normal 2 3 3 10 2 2 2" xfId="10543"/>
    <cellStyle name="Normal 2 3 3 10 2 2 2 2" xfId="10544"/>
    <cellStyle name="Normal 2 3 3 10 2 2 2 2 2" xfId="40563"/>
    <cellStyle name="Normal 2 3 3 10 2 2 2 3" xfId="10545"/>
    <cellStyle name="Normal 2 3 3 10 2 2 2 3 2" xfId="40564"/>
    <cellStyle name="Normal 2 3 3 10 2 2 2 4" xfId="40565"/>
    <cellStyle name="Normal 2 3 3 10 2 2 3" xfId="10546"/>
    <cellStyle name="Normal 2 3 3 10 2 2 3 2" xfId="40566"/>
    <cellStyle name="Normal 2 3 3 10 2 2 4" xfId="10547"/>
    <cellStyle name="Normal 2 3 3 10 2 2 4 2" xfId="40567"/>
    <cellStyle name="Normal 2 3 3 10 2 2 5" xfId="10548"/>
    <cellStyle name="Normal 2 3 3 10 2 2 5 2" xfId="40568"/>
    <cellStyle name="Normal 2 3 3 10 2 2 6" xfId="40569"/>
    <cellStyle name="Normal 2 3 3 10 2 2 6 2" xfId="40570"/>
    <cellStyle name="Normal 2 3 3 10 2 2 7" xfId="40571"/>
    <cellStyle name="Normal 2 3 3 10 2 3" xfId="10549"/>
    <cellStyle name="Normal 2 3 3 10 2 3 2" xfId="10550"/>
    <cellStyle name="Normal 2 3 3 10 2 3 2 2" xfId="40572"/>
    <cellStyle name="Normal 2 3 3 10 2 3 3" xfId="10551"/>
    <cellStyle name="Normal 2 3 3 10 2 3 3 2" xfId="40573"/>
    <cellStyle name="Normal 2 3 3 10 2 3 4" xfId="40574"/>
    <cellStyle name="Normal 2 3 3 10 2 4" xfId="10552"/>
    <cellStyle name="Normal 2 3 3 10 2 4 2" xfId="10553"/>
    <cellStyle name="Normal 2 3 3 10 2 4 2 2" xfId="40575"/>
    <cellStyle name="Normal 2 3 3 10 2 4 3" xfId="40576"/>
    <cellStyle name="Normal 2 3 3 10 2 5" xfId="10554"/>
    <cellStyle name="Normal 2 3 3 10 2 5 2" xfId="40577"/>
    <cellStyle name="Normal 2 3 3 10 2 6" xfId="10555"/>
    <cellStyle name="Normal 2 3 3 10 2 6 2" xfId="40578"/>
    <cellStyle name="Normal 2 3 3 10 2 7" xfId="40579"/>
    <cellStyle name="Normal 2 3 3 10 2 7 2" xfId="40580"/>
    <cellStyle name="Normal 2 3 3 10 2 8" xfId="40581"/>
    <cellStyle name="Normal 2 3 3 10 2 9" xfId="40582"/>
    <cellStyle name="Normal 2 3 3 10 3" xfId="10556"/>
    <cellStyle name="Normal 2 3 3 10 3 2" xfId="10557"/>
    <cellStyle name="Normal 2 3 3 10 3 2 2" xfId="10558"/>
    <cellStyle name="Normal 2 3 3 10 3 2 2 2" xfId="40583"/>
    <cellStyle name="Normal 2 3 3 10 3 2 3" xfId="10559"/>
    <cellStyle name="Normal 2 3 3 10 3 2 3 2" xfId="40584"/>
    <cellStyle name="Normal 2 3 3 10 3 2 4" xfId="40585"/>
    <cellStyle name="Normal 2 3 3 10 3 3" xfId="10560"/>
    <cellStyle name="Normal 2 3 3 10 3 3 2" xfId="40586"/>
    <cellStyle name="Normal 2 3 3 10 3 4" xfId="10561"/>
    <cellStyle name="Normal 2 3 3 10 3 4 2" xfId="40587"/>
    <cellStyle name="Normal 2 3 3 10 3 5" xfId="10562"/>
    <cellStyle name="Normal 2 3 3 10 3 5 2" xfId="40588"/>
    <cellStyle name="Normal 2 3 3 10 3 6" xfId="40589"/>
    <cellStyle name="Normal 2 3 3 10 3 6 2" xfId="40590"/>
    <cellStyle name="Normal 2 3 3 10 3 7" xfId="40591"/>
    <cellStyle name="Normal 2 3 3 10 4" xfId="10563"/>
    <cellStyle name="Normal 2 3 3 10 4 2" xfId="10564"/>
    <cellStyle name="Normal 2 3 3 10 4 2 2" xfId="40592"/>
    <cellStyle name="Normal 2 3 3 10 4 3" xfId="10565"/>
    <cellStyle name="Normal 2 3 3 10 4 3 2" xfId="40593"/>
    <cellStyle name="Normal 2 3 3 10 4 4" xfId="40594"/>
    <cellStyle name="Normal 2 3 3 10 5" xfId="10566"/>
    <cellStyle name="Normal 2 3 3 10 5 2" xfId="10567"/>
    <cellStyle name="Normal 2 3 3 10 5 2 2" xfId="40595"/>
    <cellStyle name="Normal 2 3 3 10 5 3" xfId="40596"/>
    <cellStyle name="Normal 2 3 3 10 6" xfId="10568"/>
    <cellStyle name="Normal 2 3 3 10 6 2" xfId="40597"/>
    <cellStyle name="Normal 2 3 3 10 7" xfId="10569"/>
    <cellStyle name="Normal 2 3 3 10 7 2" xfId="40598"/>
    <cellStyle name="Normal 2 3 3 10 8" xfId="40599"/>
    <cellStyle name="Normal 2 3 3 10 8 2" xfId="40600"/>
    <cellStyle name="Normal 2 3 3 10 9" xfId="40601"/>
    <cellStyle name="Normal 2 3 3 11" xfId="10570"/>
    <cellStyle name="Normal 2 3 3 11 10" xfId="40602"/>
    <cellStyle name="Normal 2 3 3 11 11" xfId="40603"/>
    <cellStyle name="Normal 2 3 3 11 2" xfId="10571"/>
    <cellStyle name="Normal 2 3 3 11 2 10" xfId="40604"/>
    <cellStyle name="Normal 2 3 3 11 2 2" xfId="10572"/>
    <cellStyle name="Normal 2 3 3 11 2 2 2" xfId="10573"/>
    <cellStyle name="Normal 2 3 3 11 2 2 2 2" xfId="10574"/>
    <cellStyle name="Normal 2 3 3 11 2 2 2 2 2" xfId="40605"/>
    <cellStyle name="Normal 2 3 3 11 2 2 2 3" xfId="10575"/>
    <cellStyle name="Normal 2 3 3 11 2 2 2 3 2" xfId="40606"/>
    <cellStyle name="Normal 2 3 3 11 2 2 2 4" xfId="40607"/>
    <cellStyle name="Normal 2 3 3 11 2 2 3" xfId="10576"/>
    <cellStyle name="Normal 2 3 3 11 2 2 3 2" xfId="40608"/>
    <cellStyle name="Normal 2 3 3 11 2 2 4" xfId="10577"/>
    <cellStyle name="Normal 2 3 3 11 2 2 4 2" xfId="40609"/>
    <cellStyle name="Normal 2 3 3 11 2 2 5" xfId="10578"/>
    <cellStyle name="Normal 2 3 3 11 2 2 5 2" xfId="40610"/>
    <cellStyle name="Normal 2 3 3 11 2 2 6" xfId="40611"/>
    <cellStyle name="Normal 2 3 3 11 2 2 6 2" xfId="40612"/>
    <cellStyle name="Normal 2 3 3 11 2 2 7" xfId="40613"/>
    <cellStyle name="Normal 2 3 3 11 2 3" xfId="10579"/>
    <cellStyle name="Normal 2 3 3 11 2 3 2" xfId="10580"/>
    <cellStyle name="Normal 2 3 3 11 2 3 2 2" xfId="40614"/>
    <cellStyle name="Normal 2 3 3 11 2 3 3" xfId="10581"/>
    <cellStyle name="Normal 2 3 3 11 2 3 3 2" xfId="40615"/>
    <cellStyle name="Normal 2 3 3 11 2 3 4" xfId="40616"/>
    <cellStyle name="Normal 2 3 3 11 2 4" xfId="10582"/>
    <cellStyle name="Normal 2 3 3 11 2 4 2" xfId="10583"/>
    <cellStyle name="Normal 2 3 3 11 2 4 2 2" xfId="40617"/>
    <cellStyle name="Normal 2 3 3 11 2 4 3" xfId="40618"/>
    <cellStyle name="Normal 2 3 3 11 2 5" xfId="10584"/>
    <cellStyle name="Normal 2 3 3 11 2 5 2" xfId="40619"/>
    <cellStyle name="Normal 2 3 3 11 2 6" xfId="10585"/>
    <cellStyle name="Normal 2 3 3 11 2 6 2" xfId="40620"/>
    <cellStyle name="Normal 2 3 3 11 2 7" xfId="40621"/>
    <cellStyle name="Normal 2 3 3 11 2 7 2" xfId="40622"/>
    <cellStyle name="Normal 2 3 3 11 2 8" xfId="40623"/>
    <cellStyle name="Normal 2 3 3 11 2 9" xfId="40624"/>
    <cellStyle name="Normal 2 3 3 11 3" xfId="10586"/>
    <cellStyle name="Normal 2 3 3 11 3 2" xfId="10587"/>
    <cellStyle name="Normal 2 3 3 11 3 2 2" xfId="10588"/>
    <cellStyle name="Normal 2 3 3 11 3 2 2 2" xfId="40625"/>
    <cellStyle name="Normal 2 3 3 11 3 2 3" xfId="10589"/>
    <cellStyle name="Normal 2 3 3 11 3 2 3 2" xfId="40626"/>
    <cellStyle name="Normal 2 3 3 11 3 2 4" xfId="40627"/>
    <cellStyle name="Normal 2 3 3 11 3 3" xfId="10590"/>
    <cellStyle name="Normal 2 3 3 11 3 3 2" xfId="40628"/>
    <cellStyle name="Normal 2 3 3 11 3 4" xfId="10591"/>
    <cellStyle name="Normal 2 3 3 11 3 4 2" xfId="40629"/>
    <cellStyle name="Normal 2 3 3 11 3 5" xfId="10592"/>
    <cellStyle name="Normal 2 3 3 11 3 5 2" xfId="40630"/>
    <cellStyle name="Normal 2 3 3 11 3 6" xfId="40631"/>
    <cellStyle name="Normal 2 3 3 11 3 6 2" xfId="40632"/>
    <cellStyle name="Normal 2 3 3 11 3 7" xfId="40633"/>
    <cellStyle name="Normal 2 3 3 11 4" xfId="10593"/>
    <cellStyle name="Normal 2 3 3 11 4 2" xfId="10594"/>
    <cellStyle name="Normal 2 3 3 11 4 2 2" xfId="40634"/>
    <cellStyle name="Normal 2 3 3 11 4 3" xfId="10595"/>
    <cellStyle name="Normal 2 3 3 11 4 3 2" xfId="40635"/>
    <cellStyle name="Normal 2 3 3 11 4 4" xfId="40636"/>
    <cellStyle name="Normal 2 3 3 11 5" xfId="10596"/>
    <cellStyle name="Normal 2 3 3 11 5 2" xfId="10597"/>
    <cellStyle name="Normal 2 3 3 11 5 2 2" xfId="40637"/>
    <cellStyle name="Normal 2 3 3 11 5 3" xfId="40638"/>
    <cellStyle name="Normal 2 3 3 11 6" xfId="10598"/>
    <cellStyle name="Normal 2 3 3 11 6 2" xfId="40639"/>
    <cellStyle name="Normal 2 3 3 11 7" xfId="10599"/>
    <cellStyle name="Normal 2 3 3 11 7 2" xfId="40640"/>
    <cellStyle name="Normal 2 3 3 11 8" xfId="40641"/>
    <cellStyle name="Normal 2 3 3 11 8 2" xfId="40642"/>
    <cellStyle name="Normal 2 3 3 11 9" xfId="40643"/>
    <cellStyle name="Normal 2 3 3 12" xfId="10600"/>
    <cellStyle name="Normal 2 3 3 12 10" xfId="40644"/>
    <cellStyle name="Normal 2 3 3 12 11" xfId="40645"/>
    <cellStyle name="Normal 2 3 3 12 2" xfId="10601"/>
    <cellStyle name="Normal 2 3 3 12 2 10" xfId="40646"/>
    <cellStyle name="Normal 2 3 3 12 2 2" xfId="10602"/>
    <cellStyle name="Normal 2 3 3 12 2 2 2" xfId="10603"/>
    <cellStyle name="Normal 2 3 3 12 2 2 2 2" xfId="10604"/>
    <cellStyle name="Normal 2 3 3 12 2 2 2 2 2" xfId="40647"/>
    <cellStyle name="Normal 2 3 3 12 2 2 2 3" xfId="10605"/>
    <cellStyle name="Normal 2 3 3 12 2 2 2 3 2" xfId="40648"/>
    <cellStyle name="Normal 2 3 3 12 2 2 2 4" xfId="40649"/>
    <cellStyle name="Normal 2 3 3 12 2 2 3" xfId="10606"/>
    <cellStyle name="Normal 2 3 3 12 2 2 3 2" xfId="40650"/>
    <cellStyle name="Normal 2 3 3 12 2 2 4" xfId="10607"/>
    <cellStyle name="Normal 2 3 3 12 2 2 4 2" xfId="40651"/>
    <cellStyle name="Normal 2 3 3 12 2 2 5" xfId="10608"/>
    <cellStyle name="Normal 2 3 3 12 2 2 5 2" xfId="40652"/>
    <cellStyle name="Normal 2 3 3 12 2 2 6" xfId="40653"/>
    <cellStyle name="Normal 2 3 3 12 2 2 6 2" xfId="40654"/>
    <cellStyle name="Normal 2 3 3 12 2 2 7" xfId="40655"/>
    <cellStyle name="Normal 2 3 3 12 2 3" xfId="10609"/>
    <cellStyle name="Normal 2 3 3 12 2 3 2" xfId="10610"/>
    <cellStyle name="Normal 2 3 3 12 2 3 2 2" xfId="40656"/>
    <cellStyle name="Normal 2 3 3 12 2 3 3" xfId="10611"/>
    <cellStyle name="Normal 2 3 3 12 2 3 3 2" xfId="40657"/>
    <cellStyle name="Normal 2 3 3 12 2 3 4" xfId="40658"/>
    <cellStyle name="Normal 2 3 3 12 2 4" xfId="10612"/>
    <cellStyle name="Normal 2 3 3 12 2 4 2" xfId="10613"/>
    <cellStyle name="Normal 2 3 3 12 2 4 2 2" xfId="40659"/>
    <cellStyle name="Normal 2 3 3 12 2 4 3" xfId="40660"/>
    <cellStyle name="Normal 2 3 3 12 2 5" xfId="10614"/>
    <cellStyle name="Normal 2 3 3 12 2 5 2" xfId="40661"/>
    <cellStyle name="Normal 2 3 3 12 2 6" xfId="10615"/>
    <cellStyle name="Normal 2 3 3 12 2 6 2" xfId="40662"/>
    <cellStyle name="Normal 2 3 3 12 2 7" xfId="40663"/>
    <cellStyle name="Normal 2 3 3 12 2 7 2" xfId="40664"/>
    <cellStyle name="Normal 2 3 3 12 2 8" xfId="40665"/>
    <cellStyle name="Normal 2 3 3 12 2 9" xfId="40666"/>
    <cellStyle name="Normal 2 3 3 12 3" xfId="10616"/>
    <cellStyle name="Normal 2 3 3 12 3 2" xfId="10617"/>
    <cellStyle name="Normal 2 3 3 12 3 2 2" xfId="10618"/>
    <cellStyle name="Normal 2 3 3 12 3 2 2 2" xfId="40667"/>
    <cellStyle name="Normal 2 3 3 12 3 2 3" xfId="10619"/>
    <cellStyle name="Normal 2 3 3 12 3 2 3 2" xfId="40668"/>
    <cellStyle name="Normal 2 3 3 12 3 2 4" xfId="40669"/>
    <cellStyle name="Normal 2 3 3 12 3 3" xfId="10620"/>
    <cellStyle name="Normal 2 3 3 12 3 3 2" xfId="40670"/>
    <cellStyle name="Normal 2 3 3 12 3 4" xfId="10621"/>
    <cellStyle name="Normal 2 3 3 12 3 4 2" xfId="40671"/>
    <cellStyle name="Normal 2 3 3 12 3 5" xfId="10622"/>
    <cellStyle name="Normal 2 3 3 12 3 5 2" xfId="40672"/>
    <cellStyle name="Normal 2 3 3 12 3 6" xfId="40673"/>
    <cellStyle name="Normal 2 3 3 12 3 6 2" xfId="40674"/>
    <cellStyle name="Normal 2 3 3 12 3 7" xfId="40675"/>
    <cellStyle name="Normal 2 3 3 12 4" xfId="10623"/>
    <cellStyle name="Normal 2 3 3 12 4 2" xfId="10624"/>
    <cellStyle name="Normal 2 3 3 12 4 2 2" xfId="40676"/>
    <cellStyle name="Normal 2 3 3 12 4 3" xfId="10625"/>
    <cellStyle name="Normal 2 3 3 12 4 3 2" xfId="40677"/>
    <cellStyle name="Normal 2 3 3 12 4 4" xfId="40678"/>
    <cellStyle name="Normal 2 3 3 12 5" xfId="10626"/>
    <cellStyle name="Normal 2 3 3 12 5 2" xfId="10627"/>
    <cellStyle name="Normal 2 3 3 12 5 2 2" xfId="40679"/>
    <cellStyle name="Normal 2 3 3 12 5 3" xfId="40680"/>
    <cellStyle name="Normal 2 3 3 12 6" xfId="10628"/>
    <cellStyle name="Normal 2 3 3 12 6 2" xfId="40681"/>
    <cellStyle name="Normal 2 3 3 12 7" xfId="10629"/>
    <cellStyle name="Normal 2 3 3 12 7 2" xfId="40682"/>
    <cellStyle name="Normal 2 3 3 12 8" xfId="40683"/>
    <cellStyle name="Normal 2 3 3 12 8 2" xfId="40684"/>
    <cellStyle name="Normal 2 3 3 12 9" xfId="40685"/>
    <cellStyle name="Normal 2 3 3 13" xfId="10630"/>
    <cellStyle name="Normal 2 3 3 13 10" xfId="40686"/>
    <cellStyle name="Normal 2 3 3 13 11" xfId="40687"/>
    <cellStyle name="Normal 2 3 3 13 2" xfId="10631"/>
    <cellStyle name="Normal 2 3 3 13 2 10" xfId="40688"/>
    <cellStyle name="Normal 2 3 3 13 2 2" xfId="10632"/>
    <cellStyle name="Normal 2 3 3 13 2 2 2" xfId="10633"/>
    <cellStyle name="Normal 2 3 3 13 2 2 2 2" xfId="10634"/>
    <cellStyle name="Normal 2 3 3 13 2 2 2 2 2" xfId="40689"/>
    <cellStyle name="Normal 2 3 3 13 2 2 2 3" xfId="10635"/>
    <cellStyle name="Normal 2 3 3 13 2 2 2 3 2" xfId="40690"/>
    <cellStyle name="Normal 2 3 3 13 2 2 2 4" xfId="40691"/>
    <cellStyle name="Normal 2 3 3 13 2 2 3" xfId="10636"/>
    <cellStyle name="Normal 2 3 3 13 2 2 3 2" xfId="40692"/>
    <cellStyle name="Normal 2 3 3 13 2 2 4" xfId="10637"/>
    <cellStyle name="Normal 2 3 3 13 2 2 4 2" xfId="40693"/>
    <cellStyle name="Normal 2 3 3 13 2 2 5" xfId="10638"/>
    <cellStyle name="Normal 2 3 3 13 2 2 5 2" xfId="40694"/>
    <cellStyle name="Normal 2 3 3 13 2 2 6" xfId="40695"/>
    <cellStyle name="Normal 2 3 3 13 2 2 6 2" xfId="40696"/>
    <cellStyle name="Normal 2 3 3 13 2 2 7" xfId="40697"/>
    <cellStyle name="Normal 2 3 3 13 2 3" xfId="10639"/>
    <cellStyle name="Normal 2 3 3 13 2 3 2" xfId="10640"/>
    <cellStyle name="Normal 2 3 3 13 2 3 2 2" xfId="40698"/>
    <cellStyle name="Normal 2 3 3 13 2 3 3" xfId="10641"/>
    <cellStyle name="Normal 2 3 3 13 2 3 3 2" xfId="40699"/>
    <cellStyle name="Normal 2 3 3 13 2 3 4" xfId="40700"/>
    <cellStyle name="Normal 2 3 3 13 2 4" xfId="10642"/>
    <cellStyle name="Normal 2 3 3 13 2 4 2" xfId="10643"/>
    <cellStyle name="Normal 2 3 3 13 2 4 2 2" xfId="40701"/>
    <cellStyle name="Normal 2 3 3 13 2 4 3" xfId="40702"/>
    <cellStyle name="Normal 2 3 3 13 2 5" xfId="10644"/>
    <cellStyle name="Normal 2 3 3 13 2 5 2" xfId="40703"/>
    <cellStyle name="Normal 2 3 3 13 2 6" xfId="10645"/>
    <cellStyle name="Normal 2 3 3 13 2 6 2" xfId="40704"/>
    <cellStyle name="Normal 2 3 3 13 2 7" xfId="40705"/>
    <cellStyle name="Normal 2 3 3 13 2 7 2" xfId="40706"/>
    <cellStyle name="Normal 2 3 3 13 2 8" xfId="40707"/>
    <cellStyle name="Normal 2 3 3 13 2 9" xfId="40708"/>
    <cellStyle name="Normal 2 3 3 13 3" xfId="10646"/>
    <cellStyle name="Normal 2 3 3 13 3 2" xfId="10647"/>
    <cellStyle name="Normal 2 3 3 13 3 2 2" xfId="10648"/>
    <cellStyle name="Normal 2 3 3 13 3 2 2 2" xfId="40709"/>
    <cellStyle name="Normal 2 3 3 13 3 2 3" xfId="10649"/>
    <cellStyle name="Normal 2 3 3 13 3 2 3 2" xfId="40710"/>
    <cellStyle name="Normal 2 3 3 13 3 2 4" xfId="40711"/>
    <cellStyle name="Normal 2 3 3 13 3 3" xfId="10650"/>
    <cellStyle name="Normal 2 3 3 13 3 3 2" xfId="40712"/>
    <cellStyle name="Normal 2 3 3 13 3 4" xfId="10651"/>
    <cellStyle name="Normal 2 3 3 13 3 4 2" xfId="40713"/>
    <cellStyle name="Normal 2 3 3 13 3 5" xfId="10652"/>
    <cellStyle name="Normal 2 3 3 13 3 5 2" xfId="40714"/>
    <cellStyle name="Normal 2 3 3 13 3 6" xfId="40715"/>
    <cellStyle name="Normal 2 3 3 13 3 6 2" xfId="40716"/>
    <cellStyle name="Normal 2 3 3 13 3 7" xfId="40717"/>
    <cellStyle name="Normal 2 3 3 13 4" xfId="10653"/>
    <cellStyle name="Normal 2 3 3 13 4 2" xfId="10654"/>
    <cellStyle name="Normal 2 3 3 13 4 2 2" xfId="40718"/>
    <cellStyle name="Normal 2 3 3 13 4 3" xfId="10655"/>
    <cellStyle name="Normal 2 3 3 13 4 3 2" xfId="40719"/>
    <cellStyle name="Normal 2 3 3 13 4 4" xfId="40720"/>
    <cellStyle name="Normal 2 3 3 13 5" xfId="10656"/>
    <cellStyle name="Normal 2 3 3 13 5 2" xfId="10657"/>
    <cellStyle name="Normal 2 3 3 13 5 2 2" xfId="40721"/>
    <cellStyle name="Normal 2 3 3 13 5 3" xfId="40722"/>
    <cellStyle name="Normal 2 3 3 13 6" xfId="10658"/>
    <cellStyle name="Normal 2 3 3 13 6 2" xfId="40723"/>
    <cellStyle name="Normal 2 3 3 13 7" xfId="10659"/>
    <cellStyle name="Normal 2 3 3 13 7 2" xfId="40724"/>
    <cellStyle name="Normal 2 3 3 13 8" xfId="40725"/>
    <cellStyle name="Normal 2 3 3 13 8 2" xfId="40726"/>
    <cellStyle name="Normal 2 3 3 13 9" xfId="40727"/>
    <cellStyle name="Normal 2 3 3 14" xfId="10660"/>
    <cellStyle name="Normal 2 3 3 14 10" xfId="40728"/>
    <cellStyle name="Normal 2 3 3 14 11" xfId="40729"/>
    <cellStyle name="Normal 2 3 3 14 2" xfId="10661"/>
    <cellStyle name="Normal 2 3 3 14 2 10" xfId="40730"/>
    <cellStyle name="Normal 2 3 3 14 2 2" xfId="10662"/>
    <cellStyle name="Normal 2 3 3 14 2 2 2" xfId="10663"/>
    <cellStyle name="Normal 2 3 3 14 2 2 2 2" xfId="10664"/>
    <cellStyle name="Normal 2 3 3 14 2 2 2 2 2" xfId="40731"/>
    <cellStyle name="Normal 2 3 3 14 2 2 2 3" xfId="10665"/>
    <cellStyle name="Normal 2 3 3 14 2 2 2 3 2" xfId="40732"/>
    <cellStyle name="Normal 2 3 3 14 2 2 2 4" xfId="40733"/>
    <cellStyle name="Normal 2 3 3 14 2 2 3" xfId="10666"/>
    <cellStyle name="Normal 2 3 3 14 2 2 3 2" xfId="40734"/>
    <cellStyle name="Normal 2 3 3 14 2 2 4" xfId="10667"/>
    <cellStyle name="Normal 2 3 3 14 2 2 4 2" xfId="40735"/>
    <cellStyle name="Normal 2 3 3 14 2 2 5" xfId="10668"/>
    <cellStyle name="Normal 2 3 3 14 2 2 5 2" xfId="40736"/>
    <cellStyle name="Normal 2 3 3 14 2 2 6" xfId="40737"/>
    <cellStyle name="Normal 2 3 3 14 2 2 6 2" xfId="40738"/>
    <cellStyle name="Normal 2 3 3 14 2 2 7" xfId="40739"/>
    <cellStyle name="Normal 2 3 3 14 2 3" xfId="10669"/>
    <cellStyle name="Normal 2 3 3 14 2 3 2" xfId="10670"/>
    <cellStyle name="Normal 2 3 3 14 2 3 2 2" xfId="40740"/>
    <cellStyle name="Normal 2 3 3 14 2 3 3" xfId="10671"/>
    <cellStyle name="Normal 2 3 3 14 2 3 3 2" xfId="40741"/>
    <cellStyle name="Normal 2 3 3 14 2 3 4" xfId="40742"/>
    <cellStyle name="Normal 2 3 3 14 2 4" xfId="10672"/>
    <cellStyle name="Normal 2 3 3 14 2 4 2" xfId="10673"/>
    <cellStyle name="Normal 2 3 3 14 2 4 2 2" xfId="40743"/>
    <cellStyle name="Normal 2 3 3 14 2 4 3" xfId="40744"/>
    <cellStyle name="Normal 2 3 3 14 2 5" xfId="10674"/>
    <cellStyle name="Normal 2 3 3 14 2 5 2" xfId="40745"/>
    <cellStyle name="Normal 2 3 3 14 2 6" xfId="10675"/>
    <cellStyle name="Normal 2 3 3 14 2 6 2" xfId="40746"/>
    <cellStyle name="Normal 2 3 3 14 2 7" xfId="40747"/>
    <cellStyle name="Normal 2 3 3 14 2 7 2" xfId="40748"/>
    <cellStyle name="Normal 2 3 3 14 2 8" xfId="40749"/>
    <cellStyle name="Normal 2 3 3 14 2 9" xfId="40750"/>
    <cellStyle name="Normal 2 3 3 14 3" xfId="10676"/>
    <cellStyle name="Normal 2 3 3 14 3 2" xfId="10677"/>
    <cellStyle name="Normal 2 3 3 14 3 2 2" xfId="10678"/>
    <cellStyle name="Normal 2 3 3 14 3 2 2 2" xfId="40751"/>
    <cellStyle name="Normal 2 3 3 14 3 2 3" xfId="10679"/>
    <cellStyle name="Normal 2 3 3 14 3 2 3 2" xfId="40752"/>
    <cellStyle name="Normal 2 3 3 14 3 2 4" xfId="40753"/>
    <cellStyle name="Normal 2 3 3 14 3 3" xfId="10680"/>
    <cellStyle name="Normal 2 3 3 14 3 3 2" xfId="40754"/>
    <cellStyle name="Normal 2 3 3 14 3 4" xfId="10681"/>
    <cellStyle name="Normal 2 3 3 14 3 4 2" xfId="40755"/>
    <cellStyle name="Normal 2 3 3 14 3 5" xfId="10682"/>
    <cellStyle name="Normal 2 3 3 14 3 5 2" xfId="40756"/>
    <cellStyle name="Normal 2 3 3 14 3 6" xfId="40757"/>
    <cellStyle name="Normal 2 3 3 14 3 6 2" xfId="40758"/>
    <cellStyle name="Normal 2 3 3 14 3 7" xfId="40759"/>
    <cellStyle name="Normal 2 3 3 14 4" xfId="10683"/>
    <cellStyle name="Normal 2 3 3 14 4 2" xfId="10684"/>
    <cellStyle name="Normal 2 3 3 14 4 2 2" xfId="40760"/>
    <cellStyle name="Normal 2 3 3 14 4 3" xfId="10685"/>
    <cellStyle name="Normal 2 3 3 14 4 3 2" xfId="40761"/>
    <cellStyle name="Normal 2 3 3 14 4 4" xfId="40762"/>
    <cellStyle name="Normal 2 3 3 14 5" xfId="10686"/>
    <cellStyle name="Normal 2 3 3 14 5 2" xfId="10687"/>
    <cellStyle name="Normal 2 3 3 14 5 2 2" xfId="40763"/>
    <cellStyle name="Normal 2 3 3 14 5 3" xfId="40764"/>
    <cellStyle name="Normal 2 3 3 14 6" xfId="10688"/>
    <cellStyle name="Normal 2 3 3 14 6 2" xfId="40765"/>
    <cellStyle name="Normal 2 3 3 14 7" xfId="10689"/>
    <cellStyle name="Normal 2 3 3 14 7 2" xfId="40766"/>
    <cellStyle name="Normal 2 3 3 14 8" xfId="40767"/>
    <cellStyle name="Normal 2 3 3 14 8 2" xfId="40768"/>
    <cellStyle name="Normal 2 3 3 14 9" xfId="40769"/>
    <cellStyle name="Normal 2 3 3 15" xfId="10690"/>
    <cellStyle name="Normal 2 3 3 15 10" xfId="40770"/>
    <cellStyle name="Normal 2 3 3 15 11" xfId="40771"/>
    <cellStyle name="Normal 2 3 3 15 2" xfId="10691"/>
    <cellStyle name="Normal 2 3 3 15 2 10" xfId="40772"/>
    <cellStyle name="Normal 2 3 3 15 2 2" xfId="10692"/>
    <cellStyle name="Normal 2 3 3 15 2 2 2" xfId="10693"/>
    <cellStyle name="Normal 2 3 3 15 2 2 2 2" xfId="10694"/>
    <cellStyle name="Normal 2 3 3 15 2 2 2 2 2" xfId="40773"/>
    <cellStyle name="Normal 2 3 3 15 2 2 2 3" xfId="10695"/>
    <cellStyle name="Normal 2 3 3 15 2 2 2 3 2" xfId="40774"/>
    <cellStyle name="Normal 2 3 3 15 2 2 2 4" xfId="40775"/>
    <cellStyle name="Normal 2 3 3 15 2 2 3" xfId="10696"/>
    <cellStyle name="Normal 2 3 3 15 2 2 3 2" xfId="40776"/>
    <cellStyle name="Normal 2 3 3 15 2 2 4" xfId="10697"/>
    <cellStyle name="Normal 2 3 3 15 2 2 4 2" xfId="40777"/>
    <cellStyle name="Normal 2 3 3 15 2 2 5" xfId="10698"/>
    <cellStyle name="Normal 2 3 3 15 2 2 5 2" xfId="40778"/>
    <cellStyle name="Normal 2 3 3 15 2 2 6" xfId="40779"/>
    <cellStyle name="Normal 2 3 3 15 2 2 6 2" xfId="40780"/>
    <cellStyle name="Normal 2 3 3 15 2 2 7" xfId="40781"/>
    <cellStyle name="Normal 2 3 3 15 2 3" xfId="10699"/>
    <cellStyle name="Normal 2 3 3 15 2 3 2" xfId="10700"/>
    <cellStyle name="Normal 2 3 3 15 2 3 2 2" xfId="40782"/>
    <cellStyle name="Normal 2 3 3 15 2 3 3" xfId="10701"/>
    <cellStyle name="Normal 2 3 3 15 2 3 3 2" xfId="40783"/>
    <cellStyle name="Normal 2 3 3 15 2 3 4" xfId="40784"/>
    <cellStyle name="Normal 2 3 3 15 2 4" xfId="10702"/>
    <cellStyle name="Normal 2 3 3 15 2 4 2" xfId="10703"/>
    <cellStyle name="Normal 2 3 3 15 2 4 2 2" xfId="40785"/>
    <cellStyle name="Normal 2 3 3 15 2 4 3" xfId="40786"/>
    <cellStyle name="Normal 2 3 3 15 2 5" xfId="10704"/>
    <cellStyle name="Normal 2 3 3 15 2 5 2" xfId="40787"/>
    <cellStyle name="Normal 2 3 3 15 2 6" xfId="10705"/>
    <cellStyle name="Normal 2 3 3 15 2 6 2" xfId="40788"/>
    <cellStyle name="Normal 2 3 3 15 2 7" xfId="40789"/>
    <cellStyle name="Normal 2 3 3 15 2 7 2" xfId="40790"/>
    <cellStyle name="Normal 2 3 3 15 2 8" xfId="40791"/>
    <cellStyle name="Normal 2 3 3 15 2 9" xfId="40792"/>
    <cellStyle name="Normal 2 3 3 15 3" xfId="10706"/>
    <cellStyle name="Normal 2 3 3 15 3 2" xfId="10707"/>
    <cellStyle name="Normal 2 3 3 15 3 2 2" xfId="10708"/>
    <cellStyle name="Normal 2 3 3 15 3 2 2 2" xfId="40793"/>
    <cellStyle name="Normal 2 3 3 15 3 2 3" xfId="10709"/>
    <cellStyle name="Normal 2 3 3 15 3 2 3 2" xfId="40794"/>
    <cellStyle name="Normal 2 3 3 15 3 2 4" xfId="40795"/>
    <cellStyle name="Normal 2 3 3 15 3 3" xfId="10710"/>
    <cellStyle name="Normal 2 3 3 15 3 3 2" xfId="40796"/>
    <cellStyle name="Normal 2 3 3 15 3 4" xfId="10711"/>
    <cellStyle name="Normal 2 3 3 15 3 4 2" xfId="40797"/>
    <cellStyle name="Normal 2 3 3 15 3 5" xfId="10712"/>
    <cellStyle name="Normal 2 3 3 15 3 5 2" xfId="40798"/>
    <cellStyle name="Normal 2 3 3 15 3 6" xfId="40799"/>
    <cellStyle name="Normal 2 3 3 15 3 6 2" xfId="40800"/>
    <cellStyle name="Normal 2 3 3 15 3 7" xfId="40801"/>
    <cellStyle name="Normal 2 3 3 15 4" xfId="10713"/>
    <cellStyle name="Normal 2 3 3 15 4 2" xfId="10714"/>
    <cellStyle name="Normal 2 3 3 15 4 2 2" xfId="40802"/>
    <cellStyle name="Normal 2 3 3 15 4 3" xfId="10715"/>
    <cellStyle name="Normal 2 3 3 15 4 3 2" xfId="40803"/>
    <cellStyle name="Normal 2 3 3 15 4 4" xfId="40804"/>
    <cellStyle name="Normal 2 3 3 15 5" xfId="10716"/>
    <cellStyle name="Normal 2 3 3 15 5 2" xfId="10717"/>
    <cellStyle name="Normal 2 3 3 15 5 2 2" xfId="40805"/>
    <cellStyle name="Normal 2 3 3 15 5 3" xfId="40806"/>
    <cellStyle name="Normal 2 3 3 15 6" xfId="10718"/>
    <cellStyle name="Normal 2 3 3 15 6 2" xfId="40807"/>
    <cellStyle name="Normal 2 3 3 15 7" xfId="10719"/>
    <cellStyle name="Normal 2 3 3 15 7 2" xfId="40808"/>
    <cellStyle name="Normal 2 3 3 15 8" xfId="40809"/>
    <cellStyle name="Normal 2 3 3 15 8 2" xfId="40810"/>
    <cellStyle name="Normal 2 3 3 15 9" xfId="40811"/>
    <cellStyle name="Normal 2 3 3 16" xfId="10720"/>
    <cellStyle name="Normal 2 3 3 16 10" xfId="40812"/>
    <cellStyle name="Normal 2 3 3 16 11" xfId="40813"/>
    <cellStyle name="Normal 2 3 3 16 2" xfId="10721"/>
    <cellStyle name="Normal 2 3 3 16 2 10" xfId="40814"/>
    <cellStyle name="Normal 2 3 3 16 2 2" xfId="10722"/>
    <cellStyle name="Normal 2 3 3 16 2 2 2" xfId="10723"/>
    <cellStyle name="Normal 2 3 3 16 2 2 2 2" xfId="10724"/>
    <cellStyle name="Normal 2 3 3 16 2 2 2 2 2" xfId="40815"/>
    <cellStyle name="Normal 2 3 3 16 2 2 2 3" xfId="10725"/>
    <cellStyle name="Normal 2 3 3 16 2 2 2 3 2" xfId="40816"/>
    <cellStyle name="Normal 2 3 3 16 2 2 2 4" xfId="40817"/>
    <cellStyle name="Normal 2 3 3 16 2 2 3" xfId="10726"/>
    <cellStyle name="Normal 2 3 3 16 2 2 3 2" xfId="40818"/>
    <cellStyle name="Normal 2 3 3 16 2 2 4" xfId="10727"/>
    <cellStyle name="Normal 2 3 3 16 2 2 4 2" xfId="40819"/>
    <cellStyle name="Normal 2 3 3 16 2 2 5" xfId="10728"/>
    <cellStyle name="Normal 2 3 3 16 2 2 5 2" xfId="40820"/>
    <cellStyle name="Normal 2 3 3 16 2 2 6" xfId="40821"/>
    <cellStyle name="Normal 2 3 3 16 2 2 6 2" xfId="40822"/>
    <cellStyle name="Normal 2 3 3 16 2 2 7" xfId="40823"/>
    <cellStyle name="Normal 2 3 3 16 2 3" xfId="10729"/>
    <cellStyle name="Normal 2 3 3 16 2 3 2" xfId="10730"/>
    <cellStyle name="Normal 2 3 3 16 2 3 2 2" xfId="40824"/>
    <cellStyle name="Normal 2 3 3 16 2 3 3" xfId="10731"/>
    <cellStyle name="Normal 2 3 3 16 2 3 3 2" xfId="40825"/>
    <cellStyle name="Normal 2 3 3 16 2 3 4" xfId="40826"/>
    <cellStyle name="Normal 2 3 3 16 2 4" xfId="10732"/>
    <cellStyle name="Normal 2 3 3 16 2 4 2" xfId="10733"/>
    <cellStyle name="Normal 2 3 3 16 2 4 2 2" xfId="40827"/>
    <cellStyle name="Normal 2 3 3 16 2 4 3" xfId="40828"/>
    <cellStyle name="Normal 2 3 3 16 2 5" xfId="10734"/>
    <cellStyle name="Normal 2 3 3 16 2 5 2" xfId="40829"/>
    <cellStyle name="Normal 2 3 3 16 2 6" xfId="10735"/>
    <cellStyle name="Normal 2 3 3 16 2 6 2" xfId="40830"/>
    <cellStyle name="Normal 2 3 3 16 2 7" xfId="40831"/>
    <cellStyle name="Normal 2 3 3 16 2 7 2" xfId="40832"/>
    <cellStyle name="Normal 2 3 3 16 2 8" xfId="40833"/>
    <cellStyle name="Normal 2 3 3 16 2 9" xfId="40834"/>
    <cellStyle name="Normal 2 3 3 16 3" xfId="10736"/>
    <cellStyle name="Normal 2 3 3 16 3 2" xfId="10737"/>
    <cellStyle name="Normal 2 3 3 16 3 2 2" xfId="10738"/>
    <cellStyle name="Normal 2 3 3 16 3 2 2 2" xfId="40835"/>
    <cellStyle name="Normal 2 3 3 16 3 2 3" xfId="10739"/>
    <cellStyle name="Normal 2 3 3 16 3 2 3 2" xfId="40836"/>
    <cellStyle name="Normal 2 3 3 16 3 2 4" xfId="40837"/>
    <cellStyle name="Normal 2 3 3 16 3 3" xfId="10740"/>
    <cellStyle name="Normal 2 3 3 16 3 3 2" xfId="40838"/>
    <cellStyle name="Normal 2 3 3 16 3 4" xfId="10741"/>
    <cellStyle name="Normal 2 3 3 16 3 4 2" xfId="40839"/>
    <cellStyle name="Normal 2 3 3 16 3 5" xfId="10742"/>
    <cellStyle name="Normal 2 3 3 16 3 5 2" xfId="40840"/>
    <cellStyle name="Normal 2 3 3 16 3 6" xfId="40841"/>
    <cellStyle name="Normal 2 3 3 16 3 6 2" xfId="40842"/>
    <cellStyle name="Normal 2 3 3 16 3 7" xfId="40843"/>
    <cellStyle name="Normal 2 3 3 16 4" xfId="10743"/>
    <cellStyle name="Normal 2 3 3 16 4 2" xfId="10744"/>
    <cellStyle name="Normal 2 3 3 16 4 2 2" xfId="40844"/>
    <cellStyle name="Normal 2 3 3 16 4 3" xfId="10745"/>
    <cellStyle name="Normal 2 3 3 16 4 3 2" xfId="40845"/>
    <cellStyle name="Normal 2 3 3 16 4 4" xfId="40846"/>
    <cellStyle name="Normal 2 3 3 16 5" xfId="10746"/>
    <cellStyle name="Normal 2 3 3 16 5 2" xfId="10747"/>
    <cellStyle name="Normal 2 3 3 16 5 2 2" xfId="40847"/>
    <cellStyle name="Normal 2 3 3 16 5 3" xfId="40848"/>
    <cellStyle name="Normal 2 3 3 16 6" xfId="10748"/>
    <cellStyle name="Normal 2 3 3 16 6 2" xfId="40849"/>
    <cellStyle name="Normal 2 3 3 16 7" xfId="10749"/>
    <cellStyle name="Normal 2 3 3 16 7 2" xfId="40850"/>
    <cellStyle name="Normal 2 3 3 16 8" xfId="40851"/>
    <cellStyle name="Normal 2 3 3 16 8 2" xfId="40852"/>
    <cellStyle name="Normal 2 3 3 16 9" xfId="40853"/>
    <cellStyle name="Normal 2 3 3 17" xfId="10750"/>
    <cellStyle name="Normal 2 3 3 17 10" xfId="40854"/>
    <cellStyle name="Normal 2 3 3 17 11" xfId="40855"/>
    <cellStyle name="Normal 2 3 3 17 2" xfId="10751"/>
    <cellStyle name="Normal 2 3 3 17 2 10" xfId="40856"/>
    <cellStyle name="Normal 2 3 3 17 2 2" xfId="10752"/>
    <cellStyle name="Normal 2 3 3 17 2 2 2" xfId="10753"/>
    <cellStyle name="Normal 2 3 3 17 2 2 2 2" xfId="10754"/>
    <cellStyle name="Normal 2 3 3 17 2 2 2 2 2" xfId="40857"/>
    <cellStyle name="Normal 2 3 3 17 2 2 2 3" xfId="10755"/>
    <cellStyle name="Normal 2 3 3 17 2 2 2 3 2" xfId="40858"/>
    <cellStyle name="Normal 2 3 3 17 2 2 2 4" xfId="40859"/>
    <cellStyle name="Normal 2 3 3 17 2 2 3" xfId="10756"/>
    <cellStyle name="Normal 2 3 3 17 2 2 3 2" xfId="40860"/>
    <cellStyle name="Normal 2 3 3 17 2 2 4" xfId="10757"/>
    <cellStyle name="Normal 2 3 3 17 2 2 4 2" xfId="40861"/>
    <cellStyle name="Normal 2 3 3 17 2 2 5" xfId="10758"/>
    <cellStyle name="Normal 2 3 3 17 2 2 5 2" xfId="40862"/>
    <cellStyle name="Normal 2 3 3 17 2 2 6" xfId="40863"/>
    <cellStyle name="Normal 2 3 3 17 2 2 6 2" xfId="40864"/>
    <cellStyle name="Normal 2 3 3 17 2 2 7" xfId="40865"/>
    <cellStyle name="Normal 2 3 3 17 2 3" xfId="10759"/>
    <cellStyle name="Normal 2 3 3 17 2 3 2" xfId="10760"/>
    <cellStyle name="Normal 2 3 3 17 2 3 2 2" xfId="40866"/>
    <cellStyle name="Normal 2 3 3 17 2 3 3" xfId="10761"/>
    <cellStyle name="Normal 2 3 3 17 2 3 3 2" xfId="40867"/>
    <cellStyle name="Normal 2 3 3 17 2 3 4" xfId="40868"/>
    <cellStyle name="Normal 2 3 3 17 2 4" xfId="10762"/>
    <cellStyle name="Normal 2 3 3 17 2 4 2" xfId="10763"/>
    <cellStyle name="Normal 2 3 3 17 2 4 2 2" xfId="40869"/>
    <cellStyle name="Normal 2 3 3 17 2 4 3" xfId="40870"/>
    <cellStyle name="Normal 2 3 3 17 2 5" xfId="10764"/>
    <cellStyle name="Normal 2 3 3 17 2 5 2" xfId="40871"/>
    <cellStyle name="Normal 2 3 3 17 2 6" xfId="10765"/>
    <cellStyle name="Normal 2 3 3 17 2 6 2" xfId="40872"/>
    <cellStyle name="Normal 2 3 3 17 2 7" xfId="40873"/>
    <cellStyle name="Normal 2 3 3 17 2 7 2" xfId="40874"/>
    <cellStyle name="Normal 2 3 3 17 2 8" xfId="40875"/>
    <cellStyle name="Normal 2 3 3 17 2 9" xfId="40876"/>
    <cellStyle name="Normal 2 3 3 17 3" xfId="10766"/>
    <cellStyle name="Normal 2 3 3 17 3 2" xfId="10767"/>
    <cellStyle name="Normal 2 3 3 17 3 2 2" xfId="10768"/>
    <cellStyle name="Normal 2 3 3 17 3 2 2 2" xfId="40877"/>
    <cellStyle name="Normal 2 3 3 17 3 2 3" xfId="10769"/>
    <cellStyle name="Normal 2 3 3 17 3 2 3 2" xfId="40878"/>
    <cellStyle name="Normal 2 3 3 17 3 2 4" xfId="40879"/>
    <cellStyle name="Normal 2 3 3 17 3 3" xfId="10770"/>
    <cellStyle name="Normal 2 3 3 17 3 3 2" xfId="40880"/>
    <cellStyle name="Normal 2 3 3 17 3 4" xfId="10771"/>
    <cellStyle name="Normal 2 3 3 17 3 4 2" xfId="40881"/>
    <cellStyle name="Normal 2 3 3 17 3 5" xfId="10772"/>
    <cellStyle name="Normal 2 3 3 17 3 5 2" xfId="40882"/>
    <cellStyle name="Normal 2 3 3 17 3 6" xfId="40883"/>
    <cellStyle name="Normal 2 3 3 17 3 6 2" xfId="40884"/>
    <cellStyle name="Normal 2 3 3 17 3 7" xfId="40885"/>
    <cellStyle name="Normal 2 3 3 17 4" xfId="10773"/>
    <cellStyle name="Normal 2 3 3 17 4 2" xfId="10774"/>
    <cellStyle name="Normal 2 3 3 17 4 2 2" xfId="40886"/>
    <cellStyle name="Normal 2 3 3 17 4 3" xfId="10775"/>
    <cellStyle name="Normal 2 3 3 17 4 3 2" xfId="40887"/>
    <cellStyle name="Normal 2 3 3 17 4 4" xfId="40888"/>
    <cellStyle name="Normal 2 3 3 17 5" xfId="10776"/>
    <cellStyle name="Normal 2 3 3 17 5 2" xfId="10777"/>
    <cellStyle name="Normal 2 3 3 17 5 2 2" xfId="40889"/>
    <cellStyle name="Normal 2 3 3 17 5 3" xfId="40890"/>
    <cellStyle name="Normal 2 3 3 17 6" xfId="10778"/>
    <cellStyle name="Normal 2 3 3 17 6 2" xfId="40891"/>
    <cellStyle name="Normal 2 3 3 17 7" xfId="10779"/>
    <cellStyle name="Normal 2 3 3 17 7 2" xfId="40892"/>
    <cellStyle name="Normal 2 3 3 17 8" xfId="40893"/>
    <cellStyle name="Normal 2 3 3 17 8 2" xfId="40894"/>
    <cellStyle name="Normal 2 3 3 17 9" xfId="40895"/>
    <cellStyle name="Normal 2 3 3 18" xfId="10780"/>
    <cellStyle name="Normal 2 3 3 18 10" xfId="40896"/>
    <cellStyle name="Normal 2 3 3 18 11" xfId="40897"/>
    <cellStyle name="Normal 2 3 3 18 2" xfId="10781"/>
    <cellStyle name="Normal 2 3 3 18 2 10" xfId="40898"/>
    <cellStyle name="Normal 2 3 3 18 2 2" xfId="10782"/>
    <cellStyle name="Normal 2 3 3 18 2 2 2" xfId="10783"/>
    <cellStyle name="Normal 2 3 3 18 2 2 2 2" xfId="10784"/>
    <cellStyle name="Normal 2 3 3 18 2 2 2 2 2" xfId="40899"/>
    <cellStyle name="Normal 2 3 3 18 2 2 2 3" xfId="10785"/>
    <cellStyle name="Normal 2 3 3 18 2 2 2 3 2" xfId="40900"/>
    <cellStyle name="Normal 2 3 3 18 2 2 2 4" xfId="40901"/>
    <cellStyle name="Normal 2 3 3 18 2 2 3" xfId="10786"/>
    <cellStyle name="Normal 2 3 3 18 2 2 3 2" xfId="40902"/>
    <cellStyle name="Normal 2 3 3 18 2 2 4" xfId="10787"/>
    <cellStyle name="Normal 2 3 3 18 2 2 4 2" xfId="40903"/>
    <cellStyle name="Normal 2 3 3 18 2 2 5" xfId="10788"/>
    <cellStyle name="Normal 2 3 3 18 2 2 5 2" xfId="40904"/>
    <cellStyle name="Normal 2 3 3 18 2 2 6" xfId="40905"/>
    <cellStyle name="Normal 2 3 3 18 2 2 6 2" xfId="40906"/>
    <cellStyle name="Normal 2 3 3 18 2 2 7" xfId="40907"/>
    <cellStyle name="Normal 2 3 3 18 2 3" xfId="10789"/>
    <cellStyle name="Normal 2 3 3 18 2 3 2" xfId="10790"/>
    <cellStyle name="Normal 2 3 3 18 2 3 2 2" xfId="40908"/>
    <cellStyle name="Normal 2 3 3 18 2 3 3" xfId="10791"/>
    <cellStyle name="Normal 2 3 3 18 2 3 3 2" xfId="40909"/>
    <cellStyle name="Normal 2 3 3 18 2 3 4" xfId="40910"/>
    <cellStyle name="Normal 2 3 3 18 2 4" xfId="10792"/>
    <cellStyle name="Normal 2 3 3 18 2 4 2" xfId="10793"/>
    <cellStyle name="Normal 2 3 3 18 2 4 2 2" xfId="40911"/>
    <cellStyle name="Normal 2 3 3 18 2 4 3" xfId="40912"/>
    <cellStyle name="Normal 2 3 3 18 2 5" xfId="10794"/>
    <cellStyle name="Normal 2 3 3 18 2 5 2" xfId="40913"/>
    <cellStyle name="Normal 2 3 3 18 2 6" xfId="10795"/>
    <cellStyle name="Normal 2 3 3 18 2 6 2" xfId="40914"/>
    <cellStyle name="Normal 2 3 3 18 2 7" xfId="40915"/>
    <cellStyle name="Normal 2 3 3 18 2 7 2" xfId="40916"/>
    <cellStyle name="Normal 2 3 3 18 2 8" xfId="40917"/>
    <cellStyle name="Normal 2 3 3 18 2 9" xfId="40918"/>
    <cellStyle name="Normal 2 3 3 18 3" xfId="10796"/>
    <cellStyle name="Normal 2 3 3 18 3 2" xfId="10797"/>
    <cellStyle name="Normal 2 3 3 18 3 2 2" xfId="10798"/>
    <cellStyle name="Normal 2 3 3 18 3 2 2 2" xfId="40919"/>
    <cellStyle name="Normal 2 3 3 18 3 2 3" xfId="10799"/>
    <cellStyle name="Normal 2 3 3 18 3 2 3 2" xfId="40920"/>
    <cellStyle name="Normal 2 3 3 18 3 2 4" xfId="40921"/>
    <cellStyle name="Normal 2 3 3 18 3 3" xfId="10800"/>
    <cellStyle name="Normal 2 3 3 18 3 3 2" xfId="40922"/>
    <cellStyle name="Normal 2 3 3 18 3 4" xfId="10801"/>
    <cellStyle name="Normal 2 3 3 18 3 4 2" xfId="40923"/>
    <cellStyle name="Normal 2 3 3 18 3 5" xfId="10802"/>
    <cellStyle name="Normal 2 3 3 18 3 5 2" xfId="40924"/>
    <cellStyle name="Normal 2 3 3 18 3 6" xfId="40925"/>
    <cellStyle name="Normal 2 3 3 18 3 6 2" xfId="40926"/>
    <cellStyle name="Normal 2 3 3 18 3 7" xfId="40927"/>
    <cellStyle name="Normal 2 3 3 18 4" xfId="10803"/>
    <cellStyle name="Normal 2 3 3 18 4 2" xfId="10804"/>
    <cellStyle name="Normal 2 3 3 18 4 2 2" xfId="40928"/>
    <cellStyle name="Normal 2 3 3 18 4 3" xfId="10805"/>
    <cellStyle name="Normal 2 3 3 18 4 3 2" xfId="40929"/>
    <cellStyle name="Normal 2 3 3 18 4 4" xfId="40930"/>
    <cellStyle name="Normal 2 3 3 18 5" xfId="10806"/>
    <cellStyle name="Normal 2 3 3 18 5 2" xfId="10807"/>
    <cellStyle name="Normal 2 3 3 18 5 2 2" xfId="40931"/>
    <cellStyle name="Normal 2 3 3 18 5 3" xfId="40932"/>
    <cellStyle name="Normal 2 3 3 18 6" xfId="10808"/>
    <cellStyle name="Normal 2 3 3 18 6 2" xfId="40933"/>
    <cellStyle name="Normal 2 3 3 18 7" xfId="10809"/>
    <cellStyle name="Normal 2 3 3 18 7 2" xfId="40934"/>
    <cellStyle name="Normal 2 3 3 18 8" xfId="40935"/>
    <cellStyle name="Normal 2 3 3 18 8 2" xfId="40936"/>
    <cellStyle name="Normal 2 3 3 18 9" xfId="40937"/>
    <cellStyle name="Normal 2 3 3 19" xfId="10810"/>
    <cellStyle name="Normal 2 3 3 19 10" xfId="40938"/>
    <cellStyle name="Normal 2 3 3 19 11" xfId="40939"/>
    <cellStyle name="Normal 2 3 3 19 2" xfId="10811"/>
    <cellStyle name="Normal 2 3 3 19 2 10" xfId="40940"/>
    <cellStyle name="Normal 2 3 3 19 2 2" xfId="10812"/>
    <cellStyle name="Normal 2 3 3 19 2 2 2" xfId="10813"/>
    <cellStyle name="Normal 2 3 3 19 2 2 2 2" xfId="10814"/>
    <cellStyle name="Normal 2 3 3 19 2 2 2 2 2" xfId="40941"/>
    <cellStyle name="Normal 2 3 3 19 2 2 2 3" xfId="10815"/>
    <cellStyle name="Normal 2 3 3 19 2 2 2 3 2" xfId="40942"/>
    <cellStyle name="Normal 2 3 3 19 2 2 2 4" xfId="40943"/>
    <cellStyle name="Normal 2 3 3 19 2 2 3" xfId="10816"/>
    <cellStyle name="Normal 2 3 3 19 2 2 3 2" xfId="40944"/>
    <cellStyle name="Normal 2 3 3 19 2 2 4" xfId="10817"/>
    <cellStyle name="Normal 2 3 3 19 2 2 4 2" xfId="40945"/>
    <cellStyle name="Normal 2 3 3 19 2 2 5" xfId="10818"/>
    <cellStyle name="Normal 2 3 3 19 2 2 5 2" xfId="40946"/>
    <cellStyle name="Normal 2 3 3 19 2 2 6" xfId="40947"/>
    <cellStyle name="Normal 2 3 3 19 2 2 6 2" xfId="40948"/>
    <cellStyle name="Normal 2 3 3 19 2 2 7" xfId="40949"/>
    <cellStyle name="Normal 2 3 3 19 2 3" xfId="10819"/>
    <cellStyle name="Normal 2 3 3 19 2 3 2" xfId="10820"/>
    <cellStyle name="Normal 2 3 3 19 2 3 2 2" xfId="40950"/>
    <cellStyle name="Normal 2 3 3 19 2 3 3" xfId="10821"/>
    <cellStyle name="Normal 2 3 3 19 2 3 3 2" xfId="40951"/>
    <cellStyle name="Normal 2 3 3 19 2 3 4" xfId="40952"/>
    <cellStyle name="Normal 2 3 3 19 2 4" xfId="10822"/>
    <cellStyle name="Normal 2 3 3 19 2 4 2" xfId="10823"/>
    <cellStyle name="Normal 2 3 3 19 2 4 2 2" xfId="40953"/>
    <cellStyle name="Normal 2 3 3 19 2 4 3" xfId="40954"/>
    <cellStyle name="Normal 2 3 3 19 2 5" xfId="10824"/>
    <cellStyle name="Normal 2 3 3 19 2 5 2" xfId="40955"/>
    <cellStyle name="Normal 2 3 3 19 2 6" xfId="10825"/>
    <cellStyle name="Normal 2 3 3 19 2 6 2" xfId="40956"/>
    <cellStyle name="Normal 2 3 3 19 2 7" xfId="40957"/>
    <cellStyle name="Normal 2 3 3 19 2 7 2" xfId="40958"/>
    <cellStyle name="Normal 2 3 3 19 2 8" xfId="40959"/>
    <cellStyle name="Normal 2 3 3 19 2 9" xfId="40960"/>
    <cellStyle name="Normal 2 3 3 19 3" xfId="10826"/>
    <cellStyle name="Normal 2 3 3 19 3 2" xfId="10827"/>
    <cellStyle name="Normal 2 3 3 19 3 2 2" xfId="10828"/>
    <cellStyle name="Normal 2 3 3 19 3 2 2 2" xfId="40961"/>
    <cellStyle name="Normal 2 3 3 19 3 2 3" xfId="10829"/>
    <cellStyle name="Normal 2 3 3 19 3 2 3 2" xfId="40962"/>
    <cellStyle name="Normal 2 3 3 19 3 2 4" xfId="40963"/>
    <cellStyle name="Normal 2 3 3 19 3 3" xfId="10830"/>
    <cellStyle name="Normal 2 3 3 19 3 3 2" xfId="40964"/>
    <cellStyle name="Normal 2 3 3 19 3 4" xfId="10831"/>
    <cellStyle name="Normal 2 3 3 19 3 4 2" xfId="40965"/>
    <cellStyle name="Normal 2 3 3 19 3 5" xfId="10832"/>
    <cellStyle name="Normal 2 3 3 19 3 5 2" xfId="40966"/>
    <cellStyle name="Normal 2 3 3 19 3 6" xfId="40967"/>
    <cellStyle name="Normal 2 3 3 19 3 6 2" xfId="40968"/>
    <cellStyle name="Normal 2 3 3 19 3 7" xfId="40969"/>
    <cellStyle name="Normal 2 3 3 19 4" xfId="10833"/>
    <cellStyle name="Normal 2 3 3 19 4 2" xfId="10834"/>
    <cellStyle name="Normal 2 3 3 19 4 2 2" xfId="40970"/>
    <cellStyle name="Normal 2 3 3 19 4 3" xfId="10835"/>
    <cellStyle name="Normal 2 3 3 19 4 3 2" xfId="40971"/>
    <cellStyle name="Normal 2 3 3 19 4 4" xfId="40972"/>
    <cellStyle name="Normal 2 3 3 19 5" xfId="10836"/>
    <cellStyle name="Normal 2 3 3 19 5 2" xfId="10837"/>
    <cellStyle name="Normal 2 3 3 19 5 2 2" xfId="40973"/>
    <cellStyle name="Normal 2 3 3 19 5 3" xfId="40974"/>
    <cellStyle name="Normal 2 3 3 19 6" xfId="10838"/>
    <cellStyle name="Normal 2 3 3 19 6 2" xfId="40975"/>
    <cellStyle name="Normal 2 3 3 19 7" xfId="10839"/>
    <cellStyle name="Normal 2 3 3 19 7 2" xfId="40976"/>
    <cellStyle name="Normal 2 3 3 19 8" xfId="40977"/>
    <cellStyle name="Normal 2 3 3 19 8 2" xfId="40978"/>
    <cellStyle name="Normal 2 3 3 19 9" xfId="40979"/>
    <cellStyle name="Normal 2 3 3 2" xfId="10840"/>
    <cellStyle name="Normal 2 3 3 2 10" xfId="40980"/>
    <cellStyle name="Normal 2 3 3 2 11" xfId="40981"/>
    <cellStyle name="Normal 2 3 3 2 2" xfId="10841"/>
    <cellStyle name="Normal 2 3 3 2 2 10" xfId="40982"/>
    <cellStyle name="Normal 2 3 3 2 2 2" xfId="10842"/>
    <cellStyle name="Normal 2 3 3 2 2 2 2" xfId="10843"/>
    <cellStyle name="Normal 2 3 3 2 2 2 2 2" xfId="10844"/>
    <cellStyle name="Normal 2 3 3 2 2 2 2 2 2" xfId="40983"/>
    <cellStyle name="Normal 2 3 3 2 2 2 2 3" xfId="10845"/>
    <cellStyle name="Normal 2 3 3 2 2 2 2 3 2" xfId="40984"/>
    <cellStyle name="Normal 2 3 3 2 2 2 2 4" xfId="40985"/>
    <cellStyle name="Normal 2 3 3 2 2 2 3" xfId="10846"/>
    <cellStyle name="Normal 2 3 3 2 2 2 3 2" xfId="40986"/>
    <cellStyle name="Normal 2 3 3 2 2 2 4" xfId="10847"/>
    <cellStyle name="Normal 2 3 3 2 2 2 4 2" xfId="40987"/>
    <cellStyle name="Normal 2 3 3 2 2 2 5" xfId="10848"/>
    <cellStyle name="Normal 2 3 3 2 2 2 5 2" xfId="40988"/>
    <cellStyle name="Normal 2 3 3 2 2 2 6" xfId="40989"/>
    <cellStyle name="Normal 2 3 3 2 2 2 6 2" xfId="40990"/>
    <cellStyle name="Normal 2 3 3 2 2 2 7" xfId="40991"/>
    <cellStyle name="Normal 2 3 3 2 2 3" xfId="10849"/>
    <cellStyle name="Normal 2 3 3 2 2 3 2" xfId="10850"/>
    <cellStyle name="Normal 2 3 3 2 2 3 2 2" xfId="40992"/>
    <cellStyle name="Normal 2 3 3 2 2 3 3" xfId="10851"/>
    <cellStyle name="Normal 2 3 3 2 2 3 3 2" xfId="40993"/>
    <cellStyle name="Normal 2 3 3 2 2 3 4" xfId="40994"/>
    <cellStyle name="Normal 2 3 3 2 2 4" xfId="10852"/>
    <cellStyle name="Normal 2 3 3 2 2 4 2" xfId="10853"/>
    <cellStyle name="Normal 2 3 3 2 2 4 2 2" xfId="40995"/>
    <cellStyle name="Normal 2 3 3 2 2 4 3" xfId="40996"/>
    <cellStyle name="Normal 2 3 3 2 2 5" xfId="10854"/>
    <cellStyle name="Normal 2 3 3 2 2 5 2" xfId="40997"/>
    <cellStyle name="Normal 2 3 3 2 2 6" xfId="10855"/>
    <cellStyle name="Normal 2 3 3 2 2 6 2" xfId="40998"/>
    <cellStyle name="Normal 2 3 3 2 2 7" xfId="40999"/>
    <cellStyle name="Normal 2 3 3 2 2 7 2" xfId="41000"/>
    <cellStyle name="Normal 2 3 3 2 2 8" xfId="41001"/>
    <cellStyle name="Normal 2 3 3 2 2 9" xfId="41002"/>
    <cellStyle name="Normal 2 3 3 2 3" xfId="10856"/>
    <cellStyle name="Normal 2 3 3 2 3 2" xfId="10857"/>
    <cellStyle name="Normal 2 3 3 2 3 2 2" xfId="10858"/>
    <cellStyle name="Normal 2 3 3 2 3 2 2 2" xfId="41003"/>
    <cellStyle name="Normal 2 3 3 2 3 2 3" xfId="10859"/>
    <cellStyle name="Normal 2 3 3 2 3 2 3 2" xfId="41004"/>
    <cellStyle name="Normal 2 3 3 2 3 2 4" xfId="41005"/>
    <cellStyle name="Normal 2 3 3 2 3 3" xfId="10860"/>
    <cellStyle name="Normal 2 3 3 2 3 3 2" xfId="41006"/>
    <cellStyle name="Normal 2 3 3 2 3 4" xfId="10861"/>
    <cellStyle name="Normal 2 3 3 2 3 4 2" xfId="41007"/>
    <cellStyle name="Normal 2 3 3 2 3 5" xfId="10862"/>
    <cellStyle name="Normal 2 3 3 2 3 5 2" xfId="41008"/>
    <cellStyle name="Normal 2 3 3 2 3 6" xfId="41009"/>
    <cellStyle name="Normal 2 3 3 2 3 6 2" xfId="41010"/>
    <cellStyle name="Normal 2 3 3 2 3 7" xfId="41011"/>
    <cellStyle name="Normal 2 3 3 2 4" xfId="10863"/>
    <cellStyle name="Normal 2 3 3 2 4 2" xfId="10864"/>
    <cellStyle name="Normal 2 3 3 2 4 2 2" xfId="41012"/>
    <cellStyle name="Normal 2 3 3 2 4 3" xfId="10865"/>
    <cellStyle name="Normal 2 3 3 2 4 3 2" xfId="41013"/>
    <cellStyle name="Normal 2 3 3 2 4 4" xfId="41014"/>
    <cellStyle name="Normal 2 3 3 2 5" xfId="10866"/>
    <cellStyle name="Normal 2 3 3 2 5 2" xfId="10867"/>
    <cellStyle name="Normal 2 3 3 2 5 2 2" xfId="41015"/>
    <cellStyle name="Normal 2 3 3 2 5 3" xfId="41016"/>
    <cellStyle name="Normal 2 3 3 2 6" xfId="10868"/>
    <cellStyle name="Normal 2 3 3 2 6 2" xfId="41017"/>
    <cellStyle name="Normal 2 3 3 2 7" xfId="10869"/>
    <cellStyle name="Normal 2 3 3 2 7 2" xfId="41018"/>
    <cellStyle name="Normal 2 3 3 2 8" xfId="41019"/>
    <cellStyle name="Normal 2 3 3 2 8 2" xfId="41020"/>
    <cellStyle name="Normal 2 3 3 2 9" xfId="41021"/>
    <cellStyle name="Normal 2 3 3 20" xfId="10870"/>
    <cellStyle name="Normal 2 3 3 20 10" xfId="41022"/>
    <cellStyle name="Normal 2 3 3 20 11" xfId="41023"/>
    <cellStyle name="Normal 2 3 3 20 2" xfId="10871"/>
    <cellStyle name="Normal 2 3 3 20 2 10" xfId="41024"/>
    <cellStyle name="Normal 2 3 3 20 2 2" xfId="10872"/>
    <cellStyle name="Normal 2 3 3 20 2 2 2" xfId="10873"/>
    <cellStyle name="Normal 2 3 3 20 2 2 2 2" xfId="10874"/>
    <cellStyle name="Normal 2 3 3 20 2 2 2 2 2" xfId="41025"/>
    <cellStyle name="Normal 2 3 3 20 2 2 2 3" xfId="10875"/>
    <cellStyle name="Normal 2 3 3 20 2 2 2 3 2" xfId="41026"/>
    <cellStyle name="Normal 2 3 3 20 2 2 2 4" xfId="41027"/>
    <cellStyle name="Normal 2 3 3 20 2 2 3" xfId="10876"/>
    <cellStyle name="Normal 2 3 3 20 2 2 3 2" xfId="41028"/>
    <cellStyle name="Normal 2 3 3 20 2 2 4" xfId="10877"/>
    <cellStyle name="Normal 2 3 3 20 2 2 4 2" xfId="41029"/>
    <cellStyle name="Normal 2 3 3 20 2 2 5" xfId="10878"/>
    <cellStyle name="Normal 2 3 3 20 2 2 5 2" xfId="41030"/>
    <cellStyle name="Normal 2 3 3 20 2 2 6" xfId="41031"/>
    <cellStyle name="Normal 2 3 3 20 2 2 6 2" xfId="41032"/>
    <cellStyle name="Normal 2 3 3 20 2 2 7" xfId="41033"/>
    <cellStyle name="Normal 2 3 3 20 2 3" xfId="10879"/>
    <cellStyle name="Normal 2 3 3 20 2 3 2" xfId="10880"/>
    <cellStyle name="Normal 2 3 3 20 2 3 2 2" xfId="41034"/>
    <cellStyle name="Normal 2 3 3 20 2 3 3" xfId="10881"/>
    <cellStyle name="Normal 2 3 3 20 2 3 3 2" xfId="41035"/>
    <cellStyle name="Normal 2 3 3 20 2 3 4" xfId="41036"/>
    <cellStyle name="Normal 2 3 3 20 2 4" xfId="10882"/>
    <cellStyle name="Normal 2 3 3 20 2 4 2" xfId="10883"/>
    <cellStyle name="Normal 2 3 3 20 2 4 2 2" xfId="41037"/>
    <cellStyle name="Normal 2 3 3 20 2 4 3" xfId="41038"/>
    <cellStyle name="Normal 2 3 3 20 2 5" xfId="10884"/>
    <cellStyle name="Normal 2 3 3 20 2 5 2" xfId="41039"/>
    <cellStyle name="Normal 2 3 3 20 2 6" xfId="10885"/>
    <cellStyle name="Normal 2 3 3 20 2 6 2" xfId="41040"/>
    <cellStyle name="Normal 2 3 3 20 2 7" xfId="41041"/>
    <cellStyle name="Normal 2 3 3 20 2 7 2" xfId="41042"/>
    <cellStyle name="Normal 2 3 3 20 2 8" xfId="41043"/>
    <cellStyle name="Normal 2 3 3 20 2 9" xfId="41044"/>
    <cellStyle name="Normal 2 3 3 20 3" xfId="10886"/>
    <cellStyle name="Normal 2 3 3 20 3 2" xfId="10887"/>
    <cellStyle name="Normal 2 3 3 20 3 2 2" xfId="10888"/>
    <cellStyle name="Normal 2 3 3 20 3 2 2 2" xfId="41045"/>
    <cellStyle name="Normal 2 3 3 20 3 2 3" xfId="10889"/>
    <cellStyle name="Normal 2 3 3 20 3 2 3 2" xfId="41046"/>
    <cellStyle name="Normal 2 3 3 20 3 2 4" xfId="41047"/>
    <cellStyle name="Normal 2 3 3 20 3 3" xfId="10890"/>
    <cellStyle name="Normal 2 3 3 20 3 3 2" xfId="41048"/>
    <cellStyle name="Normal 2 3 3 20 3 4" xfId="10891"/>
    <cellStyle name="Normal 2 3 3 20 3 4 2" xfId="41049"/>
    <cellStyle name="Normal 2 3 3 20 3 5" xfId="10892"/>
    <cellStyle name="Normal 2 3 3 20 3 5 2" xfId="41050"/>
    <cellStyle name="Normal 2 3 3 20 3 6" xfId="41051"/>
    <cellStyle name="Normal 2 3 3 20 3 6 2" xfId="41052"/>
    <cellStyle name="Normal 2 3 3 20 3 7" xfId="41053"/>
    <cellStyle name="Normal 2 3 3 20 4" xfId="10893"/>
    <cellStyle name="Normal 2 3 3 20 4 2" xfId="10894"/>
    <cellStyle name="Normal 2 3 3 20 4 2 2" xfId="41054"/>
    <cellStyle name="Normal 2 3 3 20 4 3" xfId="10895"/>
    <cellStyle name="Normal 2 3 3 20 4 3 2" xfId="41055"/>
    <cellStyle name="Normal 2 3 3 20 4 4" xfId="41056"/>
    <cellStyle name="Normal 2 3 3 20 5" xfId="10896"/>
    <cellStyle name="Normal 2 3 3 20 5 2" xfId="10897"/>
    <cellStyle name="Normal 2 3 3 20 5 2 2" xfId="41057"/>
    <cellStyle name="Normal 2 3 3 20 5 3" xfId="41058"/>
    <cellStyle name="Normal 2 3 3 20 6" xfId="10898"/>
    <cellStyle name="Normal 2 3 3 20 6 2" xfId="41059"/>
    <cellStyle name="Normal 2 3 3 20 7" xfId="10899"/>
    <cellStyle name="Normal 2 3 3 20 7 2" xfId="41060"/>
    <cellStyle name="Normal 2 3 3 20 8" xfId="41061"/>
    <cellStyle name="Normal 2 3 3 20 8 2" xfId="41062"/>
    <cellStyle name="Normal 2 3 3 20 9" xfId="41063"/>
    <cellStyle name="Normal 2 3 3 21" xfId="10900"/>
    <cellStyle name="Normal 2 3 3 21 10" xfId="41064"/>
    <cellStyle name="Normal 2 3 3 21 11" xfId="41065"/>
    <cellStyle name="Normal 2 3 3 21 2" xfId="10901"/>
    <cellStyle name="Normal 2 3 3 21 2 10" xfId="41066"/>
    <cellStyle name="Normal 2 3 3 21 2 2" xfId="10902"/>
    <cellStyle name="Normal 2 3 3 21 2 2 2" xfId="10903"/>
    <cellStyle name="Normal 2 3 3 21 2 2 2 2" xfId="10904"/>
    <cellStyle name="Normal 2 3 3 21 2 2 2 2 2" xfId="41067"/>
    <cellStyle name="Normal 2 3 3 21 2 2 2 3" xfId="10905"/>
    <cellStyle name="Normal 2 3 3 21 2 2 2 3 2" xfId="41068"/>
    <cellStyle name="Normal 2 3 3 21 2 2 2 4" xfId="41069"/>
    <cellStyle name="Normal 2 3 3 21 2 2 3" xfId="10906"/>
    <cellStyle name="Normal 2 3 3 21 2 2 3 2" xfId="41070"/>
    <cellStyle name="Normal 2 3 3 21 2 2 4" xfId="10907"/>
    <cellStyle name="Normal 2 3 3 21 2 2 4 2" xfId="41071"/>
    <cellStyle name="Normal 2 3 3 21 2 2 5" xfId="10908"/>
    <cellStyle name="Normal 2 3 3 21 2 2 5 2" xfId="41072"/>
    <cellStyle name="Normal 2 3 3 21 2 2 6" xfId="41073"/>
    <cellStyle name="Normal 2 3 3 21 2 2 6 2" xfId="41074"/>
    <cellStyle name="Normal 2 3 3 21 2 2 7" xfId="41075"/>
    <cellStyle name="Normal 2 3 3 21 2 3" xfId="10909"/>
    <cellStyle name="Normal 2 3 3 21 2 3 2" xfId="10910"/>
    <cellStyle name="Normal 2 3 3 21 2 3 2 2" xfId="41076"/>
    <cellStyle name="Normal 2 3 3 21 2 3 3" xfId="10911"/>
    <cellStyle name="Normal 2 3 3 21 2 3 3 2" xfId="41077"/>
    <cellStyle name="Normal 2 3 3 21 2 3 4" xfId="41078"/>
    <cellStyle name="Normal 2 3 3 21 2 4" xfId="10912"/>
    <cellStyle name="Normal 2 3 3 21 2 4 2" xfId="10913"/>
    <cellStyle name="Normal 2 3 3 21 2 4 2 2" xfId="41079"/>
    <cellStyle name="Normal 2 3 3 21 2 4 3" xfId="41080"/>
    <cellStyle name="Normal 2 3 3 21 2 5" xfId="10914"/>
    <cellStyle name="Normal 2 3 3 21 2 5 2" xfId="41081"/>
    <cellStyle name="Normal 2 3 3 21 2 6" xfId="10915"/>
    <cellStyle name="Normal 2 3 3 21 2 6 2" xfId="41082"/>
    <cellStyle name="Normal 2 3 3 21 2 7" xfId="41083"/>
    <cellStyle name="Normal 2 3 3 21 2 7 2" xfId="41084"/>
    <cellStyle name="Normal 2 3 3 21 2 8" xfId="41085"/>
    <cellStyle name="Normal 2 3 3 21 2 9" xfId="41086"/>
    <cellStyle name="Normal 2 3 3 21 3" xfId="10916"/>
    <cellStyle name="Normal 2 3 3 21 3 2" xfId="10917"/>
    <cellStyle name="Normal 2 3 3 21 3 2 2" xfId="10918"/>
    <cellStyle name="Normal 2 3 3 21 3 2 2 2" xfId="41087"/>
    <cellStyle name="Normal 2 3 3 21 3 2 3" xfId="10919"/>
    <cellStyle name="Normal 2 3 3 21 3 2 3 2" xfId="41088"/>
    <cellStyle name="Normal 2 3 3 21 3 2 4" xfId="41089"/>
    <cellStyle name="Normal 2 3 3 21 3 3" xfId="10920"/>
    <cellStyle name="Normal 2 3 3 21 3 3 2" xfId="41090"/>
    <cellStyle name="Normal 2 3 3 21 3 4" xfId="10921"/>
    <cellStyle name="Normal 2 3 3 21 3 4 2" xfId="41091"/>
    <cellStyle name="Normal 2 3 3 21 3 5" xfId="10922"/>
    <cellStyle name="Normal 2 3 3 21 3 5 2" xfId="41092"/>
    <cellStyle name="Normal 2 3 3 21 3 6" xfId="41093"/>
    <cellStyle name="Normal 2 3 3 21 3 6 2" xfId="41094"/>
    <cellStyle name="Normal 2 3 3 21 3 7" xfId="41095"/>
    <cellStyle name="Normal 2 3 3 21 4" xfId="10923"/>
    <cellStyle name="Normal 2 3 3 21 4 2" xfId="10924"/>
    <cellStyle name="Normal 2 3 3 21 4 2 2" xfId="41096"/>
    <cellStyle name="Normal 2 3 3 21 4 3" xfId="10925"/>
    <cellStyle name="Normal 2 3 3 21 4 3 2" xfId="41097"/>
    <cellStyle name="Normal 2 3 3 21 4 4" xfId="41098"/>
    <cellStyle name="Normal 2 3 3 21 5" xfId="10926"/>
    <cellStyle name="Normal 2 3 3 21 5 2" xfId="10927"/>
    <cellStyle name="Normal 2 3 3 21 5 2 2" xfId="41099"/>
    <cellStyle name="Normal 2 3 3 21 5 3" xfId="41100"/>
    <cellStyle name="Normal 2 3 3 21 6" xfId="10928"/>
    <cellStyle name="Normal 2 3 3 21 6 2" xfId="41101"/>
    <cellStyle name="Normal 2 3 3 21 7" xfId="10929"/>
    <cellStyle name="Normal 2 3 3 21 7 2" xfId="41102"/>
    <cellStyle name="Normal 2 3 3 21 8" xfId="41103"/>
    <cellStyle name="Normal 2 3 3 21 8 2" xfId="41104"/>
    <cellStyle name="Normal 2 3 3 21 9" xfId="41105"/>
    <cellStyle name="Normal 2 3 3 22" xfId="10930"/>
    <cellStyle name="Normal 2 3 3 22 10" xfId="41106"/>
    <cellStyle name="Normal 2 3 3 22 11" xfId="41107"/>
    <cellStyle name="Normal 2 3 3 22 2" xfId="10931"/>
    <cellStyle name="Normal 2 3 3 22 2 10" xfId="41108"/>
    <cellStyle name="Normal 2 3 3 22 2 2" xfId="10932"/>
    <cellStyle name="Normal 2 3 3 22 2 2 2" xfId="10933"/>
    <cellStyle name="Normal 2 3 3 22 2 2 2 2" xfId="10934"/>
    <cellStyle name="Normal 2 3 3 22 2 2 2 2 2" xfId="41109"/>
    <cellStyle name="Normal 2 3 3 22 2 2 2 3" xfId="10935"/>
    <cellStyle name="Normal 2 3 3 22 2 2 2 3 2" xfId="41110"/>
    <cellStyle name="Normal 2 3 3 22 2 2 2 4" xfId="41111"/>
    <cellStyle name="Normal 2 3 3 22 2 2 3" xfId="10936"/>
    <cellStyle name="Normal 2 3 3 22 2 2 3 2" xfId="41112"/>
    <cellStyle name="Normal 2 3 3 22 2 2 4" xfId="10937"/>
    <cellStyle name="Normal 2 3 3 22 2 2 4 2" xfId="41113"/>
    <cellStyle name="Normal 2 3 3 22 2 2 5" xfId="10938"/>
    <cellStyle name="Normal 2 3 3 22 2 2 5 2" xfId="41114"/>
    <cellStyle name="Normal 2 3 3 22 2 2 6" xfId="41115"/>
    <cellStyle name="Normal 2 3 3 22 2 2 6 2" xfId="41116"/>
    <cellStyle name="Normal 2 3 3 22 2 2 7" xfId="41117"/>
    <cellStyle name="Normal 2 3 3 22 2 3" xfId="10939"/>
    <cellStyle name="Normal 2 3 3 22 2 3 2" xfId="10940"/>
    <cellStyle name="Normal 2 3 3 22 2 3 2 2" xfId="41118"/>
    <cellStyle name="Normal 2 3 3 22 2 3 3" xfId="10941"/>
    <cellStyle name="Normal 2 3 3 22 2 3 3 2" xfId="41119"/>
    <cellStyle name="Normal 2 3 3 22 2 3 4" xfId="41120"/>
    <cellStyle name="Normal 2 3 3 22 2 4" xfId="10942"/>
    <cellStyle name="Normal 2 3 3 22 2 4 2" xfId="10943"/>
    <cellStyle name="Normal 2 3 3 22 2 4 2 2" xfId="41121"/>
    <cellStyle name="Normal 2 3 3 22 2 4 3" xfId="41122"/>
    <cellStyle name="Normal 2 3 3 22 2 5" xfId="10944"/>
    <cellStyle name="Normal 2 3 3 22 2 5 2" xfId="41123"/>
    <cellStyle name="Normal 2 3 3 22 2 6" xfId="10945"/>
    <cellStyle name="Normal 2 3 3 22 2 6 2" xfId="41124"/>
    <cellStyle name="Normal 2 3 3 22 2 7" xfId="41125"/>
    <cellStyle name="Normal 2 3 3 22 2 7 2" xfId="41126"/>
    <cellStyle name="Normal 2 3 3 22 2 8" xfId="41127"/>
    <cellStyle name="Normal 2 3 3 22 2 9" xfId="41128"/>
    <cellStyle name="Normal 2 3 3 22 3" xfId="10946"/>
    <cellStyle name="Normal 2 3 3 22 3 2" xfId="10947"/>
    <cellStyle name="Normal 2 3 3 22 3 2 2" xfId="10948"/>
    <cellStyle name="Normal 2 3 3 22 3 2 2 2" xfId="41129"/>
    <cellStyle name="Normal 2 3 3 22 3 2 3" xfId="10949"/>
    <cellStyle name="Normal 2 3 3 22 3 2 3 2" xfId="41130"/>
    <cellStyle name="Normal 2 3 3 22 3 2 4" xfId="41131"/>
    <cellStyle name="Normal 2 3 3 22 3 3" xfId="10950"/>
    <cellStyle name="Normal 2 3 3 22 3 3 2" xfId="41132"/>
    <cellStyle name="Normal 2 3 3 22 3 4" xfId="10951"/>
    <cellStyle name="Normal 2 3 3 22 3 4 2" xfId="41133"/>
    <cellStyle name="Normal 2 3 3 22 3 5" xfId="10952"/>
    <cellStyle name="Normal 2 3 3 22 3 5 2" xfId="41134"/>
    <cellStyle name="Normal 2 3 3 22 3 6" xfId="41135"/>
    <cellStyle name="Normal 2 3 3 22 3 6 2" xfId="41136"/>
    <cellStyle name="Normal 2 3 3 22 3 7" xfId="41137"/>
    <cellStyle name="Normal 2 3 3 22 4" xfId="10953"/>
    <cellStyle name="Normal 2 3 3 22 4 2" xfId="10954"/>
    <cellStyle name="Normal 2 3 3 22 4 2 2" xfId="41138"/>
    <cellStyle name="Normal 2 3 3 22 4 3" xfId="10955"/>
    <cellStyle name="Normal 2 3 3 22 4 3 2" xfId="41139"/>
    <cellStyle name="Normal 2 3 3 22 4 4" xfId="41140"/>
    <cellStyle name="Normal 2 3 3 22 5" xfId="10956"/>
    <cellStyle name="Normal 2 3 3 22 5 2" xfId="10957"/>
    <cellStyle name="Normal 2 3 3 22 5 2 2" xfId="41141"/>
    <cellStyle name="Normal 2 3 3 22 5 3" xfId="41142"/>
    <cellStyle name="Normal 2 3 3 22 6" xfId="10958"/>
    <cellStyle name="Normal 2 3 3 22 6 2" xfId="41143"/>
    <cellStyle name="Normal 2 3 3 22 7" xfId="10959"/>
    <cellStyle name="Normal 2 3 3 22 7 2" xfId="41144"/>
    <cellStyle name="Normal 2 3 3 22 8" xfId="41145"/>
    <cellStyle name="Normal 2 3 3 22 8 2" xfId="41146"/>
    <cellStyle name="Normal 2 3 3 22 9" xfId="41147"/>
    <cellStyle name="Normal 2 3 3 23" xfId="10960"/>
    <cellStyle name="Normal 2 3 3 23 10" xfId="41148"/>
    <cellStyle name="Normal 2 3 3 23 11" xfId="41149"/>
    <cellStyle name="Normal 2 3 3 23 2" xfId="10961"/>
    <cellStyle name="Normal 2 3 3 23 2 10" xfId="41150"/>
    <cellStyle name="Normal 2 3 3 23 2 2" xfId="10962"/>
    <cellStyle name="Normal 2 3 3 23 2 2 2" xfId="10963"/>
    <cellStyle name="Normal 2 3 3 23 2 2 2 2" xfId="10964"/>
    <cellStyle name="Normal 2 3 3 23 2 2 2 2 2" xfId="41151"/>
    <cellStyle name="Normal 2 3 3 23 2 2 2 3" xfId="10965"/>
    <cellStyle name="Normal 2 3 3 23 2 2 2 3 2" xfId="41152"/>
    <cellStyle name="Normal 2 3 3 23 2 2 2 4" xfId="41153"/>
    <cellStyle name="Normal 2 3 3 23 2 2 3" xfId="10966"/>
    <cellStyle name="Normal 2 3 3 23 2 2 3 2" xfId="41154"/>
    <cellStyle name="Normal 2 3 3 23 2 2 4" xfId="10967"/>
    <cellStyle name="Normal 2 3 3 23 2 2 4 2" xfId="41155"/>
    <cellStyle name="Normal 2 3 3 23 2 2 5" xfId="10968"/>
    <cellStyle name="Normal 2 3 3 23 2 2 5 2" xfId="41156"/>
    <cellStyle name="Normal 2 3 3 23 2 2 6" xfId="41157"/>
    <cellStyle name="Normal 2 3 3 23 2 2 6 2" xfId="41158"/>
    <cellStyle name="Normal 2 3 3 23 2 2 7" xfId="41159"/>
    <cellStyle name="Normal 2 3 3 23 2 3" xfId="10969"/>
    <cellStyle name="Normal 2 3 3 23 2 3 2" xfId="10970"/>
    <cellStyle name="Normal 2 3 3 23 2 3 2 2" xfId="41160"/>
    <cellStyle name="Normal 2 3 3 23 2 3 3" xfId="10971"/>
    <cellStyle name="Normal 2 3 3 23 2 3 3 2" xfId="41161"/>
    <cellStyle name="Normal 2 3 3 23 2 3 4" xfId="41162"/>
    <cellStyle name="Normal 2 3 3 23 2 4" xfId="10972"/>
    <cellStyle name="Normal 2 3 3 23 2 4 2" xfId="10973"/>
    <cellStyle name="Normal 2 3 3 23 2 4 2 2" xfId="41163"/>
    <cellStyle name="Normal 2 3 3 23 2 4 3" xfId="41164"/>
    <cellStyle name="Normal 2 3 3 23 2 5" xfId="10974"/>
    <cellStyle name="Normal 2 3 3 23 2 5 2" xfId="41165"/>
    <cellStyle name="Normal 2 3 3 23 2 6" xfId="10975"/>
    <cellStyle name="Normal 2 3 3 23 2 6 2" xfId="41166"/>
    <cellStyle name="Normal 2 3 3 23 2 7" xfId="41167"/>
    <cellStyle name="Normal 2 3 3 23 2 7 2" xfId="41168"/>
    <cellStyle name="Normal 2 3 3 23 2 8" xfId="41169"/>
    <cellStyle name="Normal 2 3 3 23 2 9" xfId="41170"/>
    <cellStyle name="Normal 2 3 3 23 3" xfId="10976"/>
    <cellStyle name="Normal 2 3 3 23 3 2" xfId="10977"/>
    <cellStyle name="Normal 2 3 3 23 3 2 2" xfId="10978"/>
    <cellStyle name="Normal 2 3 3 23 3 2 2 2" xfId="41171"/>
    <cellStyle name="Normal 2 3 3 23 3 2 3" xfId="10979"/>
    <cellStyle name="Normal 2 3 3 23 3 2 3 2" xfId="41172"/>
    <cellStyle name="Normal 2 3 3 23 3 2 4" xfId="41173"/>
    <cellStyle name="Normal 2 3 3 23 3 3" xfId="10980"/>
    <cellStyle name="Normal 2 3 3 23 3 3 2" xfId="41174"/>
    <cellStyle name="Normal 2 3 3 23 3 4" xfId="10981"/>
    <cellStyle name="Normal 2 3 3 23 3 4 2" xfId="41175"/>
    <cellStyle name="Normal 2 3 3 23 3 5" xfId="10982"/>
    <cellStyle name="Normal 2 3 3 23 3 5 2" xfId="41176"/>
    <cellStyle name="Normal 2 3 3 23 3 6" xfId="41177"/>
    <cellStyle name="Normal 2 3 3 23 3 6 2" xfId="41178"/>
    <cellStyle name="Normal 2 3 3 23 3 7" xfId="41179"/>
    <cellStyle name="Normal 2 3 3 23 4" xfId="10983"/>
    <cellStyle name="Normal 2 3 3 23 4 2" xfId="10984"/>
    <cellStyle name="Normal 2 3 3 23 4 2 2" xfId="41180"/>
    <cellStyle name="Normal 2 3 3 23 4 3" xfId="10985"/>
    <cellStyle name="Normal 2 3 3 23 4 3 2" xfId="41181"/>
    <cellStyle name="Normal 2 3 3 23 4 4" xfId="41182"/>
    <cellStyle name="Normal 2 3 3 23 5" xfId="10986"/>
    <cellStyle name="Normal 2 3 3 23 5 2" xfId="10987"/>
    <cellStyle name="Normal 2 3 3 23 5 2 2" xfId="41183"/>
    <cellStyle name="Normal 2 3 3 23 5 3" xfId="41184"/>
    <cellStyle name="Normal 2 3 3 23 6" xfId="10988"/>
    <cellStyle name="Normal 2 3 3 23 6 2" xfId="41185"/>
    <cellStyle name="Normal 2 3 3 23 7" xfId="10989"/>
    <cellStyle name="Normal 2 3 3 23 7 2" xfId="41186"/>
    <cellStyle name="Normal 2 3 3 23 8" xfId="41187"/>
    <cellStyle name="Normal 2 3 3 23 8 2" xfId="41188"/>
    <cellStyle name="Normal 2 3 3 23 9" xfId="41189"/>
    <cellStyle name="Normal 2 3 3 24" xfId="10990"/>
    <cellStyle name="Normal 2 3 3 24 10" xfId="41190"/>
    <cellStyle name="Normal 2 3 3 24 11" xfId="41191"/>
    <cellStyle name="Normal 2 3 3 24 2" xfId="10991"/>
    <cellStyle name="Normal 2 3 3 24 2 10" xfId="41192"/>
    <cellStyle name="Normal 2 3 3 24 2 2" xfId="10992"/>
    <cellStyle name="Normal 2 3 3 24 2 2 2" xfId="10993"/>
    <cellStyle name="Normal 2 3 3 24 2 2 2 2" xfId="10994"/>
    <cellStyle name="Normal 2 3 3 24 2 2 2 2 2" xfId="41193"/>
    <cellStyle name="Normal 2 3 3 24 2 2 2 3" xfId="10995"/>
    <cellStyle name="Normal 2 3 3 24 2 2 2 3 2" xfId="41194"/>
    <cellStyle name="Normal 2 3 3 24 2 2 2 4" xfId="41195"/>
    <cellStyle name="Normal 2 3 3 24 2 2 3" xfId="10996"/>
    <cellStyle name="Normal 2 3 3 24 2 2 3 2" xfId="41196"/>
    <cellStyle name="Normal 2 3 3 24 2 2 4" xfId="10997"/>
    <cellStyle name="Normal 2 3 3 24 2 2 4 2" xfId="41197"/>
    <cellStyle name="Normal 2 3 3 24 2 2 5" xfId="10998"/>
    <cellStyle name="Normal 2 3 3 24 2 2 5 2" xfId="41198"/>
    <cellStyle name="Normal 2 3 3 24 2 2 6" xfId="41199"/>
    <cellStyle name="Normal 2 3 3 24 2 2 6 2" xfId="41200"/>
    <cellStyle name="Normal 2 3 3 24 2 2 7" xfId="41201"/>
    <cellStyle name="Normal 2 3 3 24 2 3" xfId="10999"/>
    <cellStyle name="Normal 2 3 3 24 2 3 2" xfId="11000"/>
    <cellStyle name="Normal 2 3 3 24 2 3 2 2" xfId="41202"/>
    <cellStyle name="Normal 2 3 3 24 2 3 3" xfId="11001"/>
    <cellStyle name="Normal 2 3 3 24 2 3 3 2" xfId="41203"/>
    <cellStyle name="Normal 2 3 3 24 2 3 4" xfId="41204"/>
    <cellStyle name="Normal 2 3 3 24 2 4" xfId="11002"/>
    <cellStyle name="Normal 2 3 3 24 2 4 2" xfId="11003"/>
    <cellStyle name="Normal 2 3 3 24 2 4 2 2" xfId="41205"/>
    <cellStyle name="Normal 2 3 3 24 2 4 3" xfId="41206"/>
    <cellStyle name="Normal 2 3 3 24 2 5" xfId="11004"/>
    <cellStyle name="Normal 2 3 3 24 2 5 2" xfId="41207"/>
    <cellStyle name="Normal 2 3 3 24 2 6" xfId="11005"/>
    <cellStyle name="Normal 2 3 3 24 2 6 2" xfId="41208"/>
    <cellStyle name="Normal 2 3 3 24 2 7" xfId="41209"/>
    <cellStyle name="Normal 2 3 3 24 2 7 2" xfId="41210"/>
    <cellStyle name="Normal 2 3 3 24 2 8" xfId="41211"/>
    <cellStyle name="Normal 2 3 3 24 2 9" xfId="41212"/>
    <cellStyle name="Normal 2 3 3 24 3" xfId="11006"/>
    <cellStyle name="Normal 2 3 3 24 3 2" xfId="11007"/>
    <cellStyle name="Normal 2 3 3 24 3 2 2" xfId="11008"/>
    <cellStyle name="Normal 2 3 3 24 3 2 2 2" xfId="41213"/>
    <cellStyle name="Normal 2 3 3 24 3 2 3" xfId="11009"/>
    <cellStyle name="Normal 2 3 3 24 3 2 3 2" xfId="41214"/>
    <cellStyle name="Normal 2 3 3 24 3 2 4" xfId="41215"/>
    <cellStyle name="Normal 2 3 3 24 3 3" xfId="11010"/>
    <cellStyle name="Normal 2 3 3 24 3 3 2" xfId="41216"/>
    <cellStyle name="Normal 2 3 3 24 3 4" xfId="11011"/>
    <cellStyle name="Normal 2 3 3 24 3 4 2" xfId="41217"/>
    <cellStyle name="Normal 2 3 3 24 3 5" xfId="11012"/>
    <cellStyle name="Normal 2 3 3 24 3 5 2" xfId="41218"/>
    <cellStyle name="Normal 2 3 3 24 3 6" xfId="41219"/>
    <cellStyle name="Normal 2 3 3 24 3 6 2" xfId="41220"/>
    <cellStyle name="Normal 2 3 3 24 3 7" xfId="41221"/>
    <cellStyle name="Normal 2 3 3 24 4" xfId="11013"/>
    <cellStyle name="Normal 2 3 3 24 4 2" xfId="11014"/>
    <cellStyle name="Normal 2 3 3 24 4 2 2" xfId="41222"/>
    <cellStyle name="Normal 2 3 3 24 4 3" xfId="11015"/>
    <cellStyle name="Normal 2 3 3 24 4 3 2" xfId="41223"/>
    <cellStyle name="Normal 2 3 3 24 4 4" xfId="41224"/>
    <cellStyle name="Normal 2 3 3 24 5" xfId="11016"/>
    <cellStyle name="Normal 2 3 3 24 5 2" xfId="11017"/>
    <cellStyle name="Normal 2 3 3 24 5 2 2" xfId="41225"/>
    <cellStyle name="Normal 2 3 3 24 5 3" xfId="41226"/>
    <cellStyle name="Normal 2 3 3 24 6" xfId="11018"/>
    <cellStyle name="Normal 2 3 3 24 6 2" xfId="41227"/>
    <cellStyle name="Normal 2 3 3 24 7" xfId="11019"/>
    <cellStyle name="Normal 2 3 3 24 7 2" xfId="41228"/>
    <cellStyle name="Normal 2 3 3 24 8" xfId="41229"/>
    <cellStyle name="Normal 2 3 3 24 8 2" xfId="41230"/>
    <cellStyle name="Normal 2 3 3 24 9" xfId="41231"/>
    <cellStyle name="Normal 2 3 3 25" xfId="11020"/>
    <cellStyle name="Normal 2 3 3 25 10" xfId="41232"/>
    <cellStyle name="Normal 2 3 3 25 11" xfId="41233"/>
    <cellStyle name="Normal 2 3 3 25 2" xfId="11021"/>
    <cellStyle name="Normal 2 3 3 25 2 10" xfId="41234"/>
    <cellStyle name="Normal 2 3 3 25 2 2" xfId="11022"/>
    <cellStyle name="Normal 2 3 3 25 2 2 2" xfId="11023"/>
    <cellStyle name="Normal 2 3 3 25 2 2 2 2" xfId="11024"/>
    <cellStyle name="Normal 2 3 3 25 2 2 2 2 2" xfId="41235"/>
    <cellStyle name="Normal 2 3 3 25 2 2 2 3" xfId="11025"/>
    <cellStyle name="Normal 2 3 3 25 2 2 2 3 2" xfId="41236"/>
    <cellStyle name="Normal 2 3 3 25 2 2 2 4" xfId="41237"/>
    <cellStyle name="Normal 2 3 3 25 2 2 3" xfId="11026"/>
    <cellStyle name="Normal 2 3 3 25 2 2 3 2" xfId="41238"/>
    <cellStyle name="Normal 2 3 3 25 2 2 4" xfId="11027"/>
    <cellStyle name="Normal 2 3 3 25 2 2 4 2" xfId="41239"/>
    <cellStyle name="Normal 2 3 3 25 2 2 5" xfId="11028"/>
    <cellStyle name="Normal 2 3 3 25 2 2 5 2" xfId="41240"/>
    <cellStyle name="Normal 2 3 3 25 2 2 6" xfId="41241"/>
    <cellStyle name="Normal 2 3 3 25 2 2 6 2" xfId="41242"/>
    <cellStyle name="Normal 2 3 3 25 2 2 7" xfId="41243"/>
    <cellStyle name="Normal 2 3 3 25 2 3" xfId="11029"/>
    <cellStyle name="Normal 2 3 3 25 2 3 2" xfId="11030"/>
    <cellStyle name="Normal 2 3 3 25 2 3 2 2" xfId="41244"/>
    <cellStyle name="Normal 2 3 3 25 2 3 3" xfId="11031"/>
    <cellStyle name="Normal 2 3 3 25 2 3 3 2" xfId="41245"/>
    <cellStyle name="Normal 2 3 3 25 2 3 4" xfId="41246"/>
    <cellStyle name="Normal 2 3 3 25 2 4" xfId="11032"/>
    <cellStyle name="Normal 2 3 3 25 2 4 2" xfId="11033"/>
    <cellStyle name="Normal 2 3 3 25 2 4 2 2" xfId="41247"/>
    <cellStyle name="Normal 2 3 3 25 2 4 3" xfId="41248"/>
    <cellStyle name="Normal 2 3 3 25 2 5" xfId="11034"/>
    <cellStyle name="Normal 2 3 3 25 2 5 2" xfId="41249"/>
    <cellStyle name="Normal 2 3 3 25 2 6" xfId="11035"/>
    <cellStyle name="Normal 2 3 3 25 2 6 2" xfId="41250"/>
    <cellStyle name="Normal 2 3 3 25 2 7" xfId="41251"/>
    <cellStyle name="Normal 2 3 3 25 2 7 2" xfId="41252"/>
    <cellStyle name="Normal 2 3 3 25 2 8" xfId="41253"/>
    <cellStyle name="Normal 2 3 3 25 2 9" xfId="41254"/>
    <cellStyle name="Normal 2 3 3 25 3" xfId="11036"/>
    <cellStyle name="Normal 2 3 3 25 3 2" xfId="11037"/>
    <cellStyle name="Normal 2 3 3 25 3 2 2" xfId="11038"/>
    <cellStyle name="Normal 2 3 3 25 3 2 2 2" xfId="41255"/>
    <cellStyle name="Normal 2 3 3 25 3 2 3" xfId="11039"/>
    <cellStyle name="Normal 2 3 3 25 3 2 3 2" xfId="41256"/>
    <cellStyle name="Normal 2 3 3 25 3 2 4" xfId="41257"/>
    <cellStyle name="Normal 2 3 3 25 3 3" xfId="11040"/>
    <cellStyle name="Normal 2 3 3 25 3 3 2" xfId="41258"/>
    <cellStyle name="Normal 2 3 3 25 3 4" xfId="11041"/>
    <cellStyle name="Normal 2 3 3 25 3 4 2" xfId="41259"/>
    <cellStyle name="Normal 2 3 3 25 3 5" xfId="11042"/>
    <cellStyle name="Normal 2 3 3 25 3 5 2" xfId="41260"/>
    <cellStyle name="Normal 2 3 3 25 3 6" xfId="41261"/>
    <cellStyle name="Normal 2 3 3 25 3 6 2" xfId="41262"/>
    <cellStyle name="Normal 2 3 3 25 3 7" xfId="41263"/>
    <cellStyle name="Normal 2 3 3 25 4" xfId="11043"/>
    <cellStyle name="Normal 2 3 3 25 4 2" xfId="11044"/>
    <cellStyle name="Normal 2 3 3 25 4 2 2" xfId="41264"/>
    <cellStyle name="Normal 2 3 3 25 4 3" xfId="11045"/>
    <cellStyle name="Normal 2 3 3 25 4 3 2" xfId="41265"/>
    <cellStyle name="Normal 2 3 3 25 4 4" xfId="41266"/>
    <cellStyle name="Normal 2 3 3 25 5" xfId="11046"/>
    <cellStyle name="Normal 2 3 3 25 5 2" xfId="11047"/>
    <cellStyle name="Normal 2 3 3 25 5 2 2" xfId="41267"/>
    <cellStyle name="Normal 2 3 3 25 5 3" xfId="41268"/>
    <cellStyle name="Normal 2 3 3 25 6" xfId="11048"/>
    <cellStyle name="Normal 2 3 3 25 6 2" xfId="41269"/>
    <cellStyle name="Normal 2 3 3 25 7" xfId="11049"/>
    <cellStyle name="Normal 2 3 3 25 7 2" xfId="41270"/>
    <cellStyle name="Normal 2 3 3 25 8" xfId="41271"/>
    <cellStyle name="Normal 2 3 3 25 8 2" xfId="41272"/>
    <cellStyle name="Normal 2 3 3 25 9" xfId="41273"/>
    <cellStyle name="Normal 2 3 3 26" xfId="11050"/>
    <cellStyle name="Normal 2 3 3 26 10" xfId="41274"/>
    <cellStyle name="Normal 2 3 3 26 11" xfId="41275"/>
    <cellStyle name="Normal 2 3 3 26 2" xfId="11051"/>
    <cellStyle name="Normal 2 3 3 26 2 10" xfId="41276"/>
    <cellStyle name="Normal 2 3 3 26 2 2" xfId="11052"/>
    <cellStyle name="Normal 2 3 3 26 2 2 2" xfId="11053"/>
    <cellStyle name="Normal 2 3 3 26 2 2 2 2" xfId="11054"/>
    <cellStyle name="Normal 2 3 3 26 2 2 2 2 2" xfId="41277"/>
    <cellStyle name="Normal 2 3 3 26 2 2 2 3" xfId="11055"/>
    <cellStyle name="Normal 2 3 3 26 2 2 2 3 2" xfId="41278"/>
    <cellStyle name="Normal 2 3 3 26 2 2 2 4" xfId="41279"/>
    <cellStyle name="Normal 2 3 3 26 2 2 3" xfId="11056"/>
    <cellStyle name="Normal 2 3 3 26 2 2 3 2" xfId="41280"/>
    <cellStyle name="Normal 2 3 3 26 2 2 4" xfId="11057"/>
    <cellStyle name="Normal 2 3 3 26 2 2 4 2" xfId="41281"/>
    <cellStyle name="Normal 2 3 3 26 2 2 5" xfId="11058"/>
    <cellStyle name="Normal 2 3 3 26 2 2 5 2" xfId="41282"/>
    <cellStyle name="Normal 2 3 3 26 2 2 6" xfId="41283"/>
    <cellStyle name="Normal 2 3 3 26 2 2 6 2" xfId="41284"/>
    <cellStyle name="Normal 2 3 3 26 2 2 7" xfId="41285"/>
    <cellStyle name="Normal 2 3 3 26 2 3" xfId="11059"/>
    <cellStyle name="Normal 2 3 3 26 2 3 2" xfId="11060"/>
    <cellStyle name="Normal 2 3 3 26 2 3 2 2" xfId="41286"/>
    <cellStyle name="Normal 2 3 3 26 2 3 3" xfId="11061"/>
    <cellStyle name="Normal 2 3 3 26 2 3 3 2" xfId="41287"/>
    <cellStyle name="Normal 2 3 3 26 2 3 4" xfId="41288"/>
    <cellStyle name="Normal 2 3 3 26 2 4" xfId="11062"/>
    <cellStyle name="Normal 2 3 3 26 2 4 2" xfId="11063"/>
    <cellStyle name="Normal 2 3 3 26 2 4 2 2" xfId="41289"/>
    <cellStyle name="Normal 2 3 3 26 2 4 3" xfId="41290"/>
    <cellStyle name="Normal 2 3 3 26 2 5" xfId="11064"/>
    <cellStyle name="Normal 2 3 3 26 2 5 2" xfId="41291"/>
    <cellStyle name="Normal 2 3 3 26 2 6" xfId="11065"/>
    <cellStyle name="Normal 2 3 3 26 2 6 2" xfId="41292"/>
    <cellStyle name="Normal 2 3 3 26 2 7" xfId="41293"/>
    <cellStyle name="Normal 2 3 3 26 2 7 2" xfId="41294"/>
    <cellStyle name="Normal 2 3 3 26 2 8" xfId="41295"/>
    <cellStyle name="Normal 2 3 3 26 2 9" xfId="41296"/>
    <cellStyle name="Normal 2 3 3 26 3" xfId="11066"/>
    <cellStyle name="Normal 2 3 3 26 3 2" xfId="11067"/>
    <cellStyle name="Normal 2 3 3 26 3 2 2" xfId="11068"/>
    <cellStyle name="Normal 2 3 3 26 3 2 2 2" xfId="41297"/>
    <cellStyle name="Normal 2 3 3 26 3 2 3" xfId="11069"/>
    <cellStyle name="Normal 2 3 3 26 3 2 3 2" xfId="41298"/>
    <cellStyle name="Normal 2 3 3 26 3 2 4" xfId="41299"/>
    <cellStyle name="Normal 2 3 3 26 3 3" xfId="11070"/>
    <cellStyle name="Normal 2 3 3 26 3 3 2" xfId="41300"/>
    <cellStyle name="Normal 2 3 3 26 3 4" xfId="11071"/>
    <cellStyle name="Normal 2 3 3 26 3 4 2" xfId="41301"/>
    <cellStyle name="Normal 2 3 3 26 3 5" xfId="11072"/>
    <cellStyle name="Normal 2 3 3 26 3 5 2" xfId="41302"/>
    <cellStyle name="Normal 2 3 3 26 3 6" xfId="41303"/>
    <cellStyle name="Normal 2 3 3 26 3 6 2" xfId="41304"/>
    <cellStyle name="Normal 2 3 3 26 3 7" xfId="41305"/>
    <cellStyle name="Normal 2 3 3 26 4" xfId="11073"/>
    <cellStyle name="Normal 2 3 3 26 4 2" xfId="11074"/>
    <cellStyle name="Normal 2 3 3 26 4 2 2" xfId="41306"/>
    <cellStyle name="Normal 2 3 3 26 4 3" xfId="11075"/>
    <cellStyle name="Normal 2 3 3 26 4 3 2" xfId="41307"/>
    <cellStyle name="Normal 2 3 3 26 4 4" xfId="41308"/>
    <cellStyle name="Normal 2 3 3 26 5" xfId="11076"/>
    <cellStyle name="Normal 2 3 3 26 5 2" xfId="11077"/>
    <cellStyle name="Normal 2 3 3 26 5 2 2" xfId="41309"/>
    <cellStyle name="Normal 2 3 3 26 5 3" xfId="41310"/>
    <cellStyle name="Normal 2 3 3 26 6" xfId="11078"/>
    <cellStyle name="Normal 2 3 3 26 6 2" xfId="41311"/>
    <cellStyle name="Normal 2 3 3 26 7" xfId="11079"/>
    <cellStyle name="Normal 2 3 3 26 7 2" xfId="41312"/>
    <cellStyle name="Normal 2 3 3 26 8" xfId="41313"/>
    <cellStyle name="Normal 2 3 3 26 8 2" xfId="41314"/>
    <cellStyle name="Normal 2 3 3 26 9" xfId="41315"/>
    <cellStyle name="Normal 2 3 3 27" xfId="11080"/>
    <cellStyle name="Normal 2 3 3 27 10" xfId="41316"/>
    <cellStyle name="Normal 2 3 3 27 11" xfId="41317"/>
    <cellStyle name="Normal 2 3 3 27 2" xfId="11081"/>
    <cellStyle name="Normal 2 3 3 27 2 10" xfId="41318"/>
    <cellStyle name="Normal 2 3 3 27 2 2" xfId="11082"/>
    <cellStyle name="Normal 2 3 3 27 2 2 2" xfId="11083"/>
    <cellStyle name="Normal 2 3 3 27 2 2 2 2" xfId="11084"/>
    <cellStyle name="Normal 2 3 3 27 2 2 2 2 2" xfId="41319"/>
    <cellStyle name="Normal 2 3 3 27 2 2 2 3" xfId="11085"/>
    <cellStyle name="Normal 2 3 3 27 2 2 2 3 2" xfId="41320"/>
    <cellStyle name="Normal 2 3 3 27 2 2 2 4" xfId="41321"/>
    <cellStyle name="Normal 2 3 3 27 2 2 3" xfId="11086"/>
    <cellStyle name="Normal 2 3 3 27 2 2 3 2" xfId="41322"/>
    <cellStyle name="Normal 2 3 3 27 2 2 4" xfId="11087"/>
    <cellStyle name="Normal 2 3 3 27 2 2 4 2" xfId="41323"/>
    <cellStyle name="Normal 2 3 3 27 2 2 5" xfId="11088"/>
    <cellStyle name="Normal 2 3 3 27 2 2 5 2" xfId="41324"/>
    <cellStyle name="Normal 2 3 3 27 2 2 6" xfId="41325"/>
    <cellStyle name="Normal 2 3 3 27 2 2 6 2" xfId="41326"/>
    <cellStyle name="Normal 2 3 3 27 2 2 7" xfId="41327"/>
    <cellStyle name="Normal 2 3 3 27 2 3" xfId="11089"/>
    <cellStyle name="Normal 2 3 3 27 2 3 2" xfId="11090"/>
    <cellStyle name="Normal 2 3 3 27 2 3 2 2" xfId="41328"/>
    <cellStyle name="Normal 2 3 3 27 2 3 3" xfId="11091"/>
    <cellStyle name="Normal 2 3 3 27 2 3 3 2" xfId="41329"/>
    <cellStyle name="Normal 2 3 3 27 2 3 4" xfId="41330"/>
    <cellStyle name="Normal 2 3 3 27 2 4" xfId="11092"/>
    <cellStyle name="Normal 2 3 3 27 2 4 2" xfId="11093"/>
    <cellStyle name="Normal 2 3 3 27 2 4 2 2" xfId="41331"/>
    <cellStyle name="Normal 2 3 3 27 2 4 3" xfId="41332"/>
    <cellStyle name="Normal 2 3 3 27 2 5" xfId="11094"/>
    <cellStyle name="Normal 2 3 3 27 2 5 2" xfId="41333"/>
    <cellStyle name="Normal 2 3 3 27 2 6" xfId="11095"/>
    <cellStyle name="Normal 2 3 3 27 2 6 2" xfId="41334"/>
    <cellStyle name="Normal 2 3 3 27 2 7" xfId="41335"/>
    <cellStyle name="Normal 2 3 3 27 2 7 2" xfId="41336"/>
    <cellStyle name="Normal 2 3 3 27 2 8" xfId="41337"/>
    <cellStyle name="Normal 2 3 3 27 2 9" xfId="41338"/>
    <cellStyle name="Normal 2 3 3 27 3" xfId="11096"/>
    <cellStyle name="Normal 2 3 3 27 3 2" xfId="11097"/>
    <cellStyle name="Normal 2 3 3 27 3 2 2" xfId="11098"/>
    <cellStyle name="Normal 2 3 3 27 3 2 2 2" xfId="41339"/>
    <cellStyle name="Normal 2 3 3 27 3 2 3" xfId="11099"/>
    <cellStyle name="Normal 2 3 3 27 3 2 3 2" xfId="41340"/>
    <cellStyle name="Normal 2 3 3 27 3 2 4" xfId="41341"/>
    <cellStyle name="Normal 2 3 3 27 3 3" xfId="11100"/>
    <cellStyle name="Normal 2 3 3 27 3 3 2" xfId="41342"/>
    <cellStyle name="Normal 2 3 3 27 3 4" xfId="11101"/>
    <cellStyle name="Normal 2 3 3 27 3 4 2" xfId="41343"/>
    <cellStyle name="Normal 2 3 3 27 3 5" xfId="11102"/>
    <cellStyle name="Normal 2 3 3 27 3 5 2" xfId="41344"/>
    <cellStyle name="Normal 2 3 3 27 3 6" xfId="41345"/>
    <cellStyle name="Normal 2 3 3 27 3 6 2" xfId="41346"/>
    <cellStyle name="Normal 2 3 3 27 3 7" xfId="41347"/>
    <cellStyle name="Normal 2 3 3 27 4" xfId="11103"/>
    <cellStyle name="Normal 2 3 3 27 4 2" xfId="11104"/>
    <cellStyle name="Normal 2 3 3 27 4 2 2" xfId="41348"/>
    <cellStyle name="Normal 2 3 3 27 4 3" xfId="11105"/>
    <cellStyle name="Normal 2 3 3 27 4 3 2" xfId="41349"/>
    <cellStyle name="Normal 2 3 3 27 4 4" xfId="41350"/>
    <cellStyle name="Normal 2 3 3 27 5" xfId="11106"/>
    <cellStyle name="Normal 2 3 3 27 5 2" xfId="11107"/>
    <cellStyle name="Normal 2 3 3 27 5 2 2" xfId="41351"/>
    <cellStyle name="Normal 2 3 3 27 5 3" xfId="41352"/>
    <cellStyle name="Normal 2 3 3 27 6" xfId="11108"/>
    <cellStyle name="Normal 2 3 3 27 6 2" xfId="41353"/>
    <cellStyle name="Normal 2 3 3 27 7" xfId="11109"/>
    <cellStyle name="Normal 2 3 3 27 7 2" xfId="41354"/>
    <cellStyle name="Normal 2 3 3 27 8" xfId="41355"/>
    <cellStyle name="Normal 2 3 3 27 8 2" xfId="41356"/>
    <cellStyle name="Normal 2 3 3 27 9" xfId="41357"/>
    <cellStyle name="Normal 2 3 3 28" xfId="11110"/>
    <cellStyle name="Normal 2 3 3 28 10" xfId="41358"/>
    <cellStyle name="Normal 2 3 3 28 11" xfId="41359"/>
    <cellStyle name="Normal 2 3 3 28 2" xfId="11111"/>
    <cellStyle name="Normal 2 3 3 28 2 10" xfId="41360"/>
    <cellStyle name="Normal 2 3 3 28 2 2" xfId="11112"/>
    <cellStyle name="Normal 2 3 3 28 2 2 2" xfId="11113"/>
    <cellStyle name="Normal 2 3 3 28 2 2 2 2" xfId="11114"/>
    <cellStyle name="Normal 2 3 3 28 2 2 2 2 2" xfId="41361"/>
    <cellStyle name="Normal 2 3 3 28 2 2 2 3" xfId="11115"/>
    <cellStyle name="Normal 2 3 3 28 2 2 2 3 2" xfId="41362"/>
    <cellStyle name="Normal 2 3 3 28 2 2 2 4" xfId="41363"/>
    <cellStyle name="Normal 2 3 3 28 2 2 3" xfId="11116"/>
    <cellStyle name="Normal 2 3 3 28 2 2 3 2" xfId="41364"/>
    <cellStyle name="Normal 2 3 3 28 2 2 4" xfId="11117"/>
    <cellStyle name="Normal 2 3 3 28 2 2 4 2" xfId="41365"/>
    <cellStyle name="Normal 2 3 3 28 2 2 5" xfId="11118"/>
    <cellStyle name="Normal 2 3 3 28 2 2 5 2" xfId="41366"/>
    <cellStyle name="Normal 2 3 3 28 2 2 6" xfId="41367"/>
    <cellStyle name="Normal 2 3 3 28 2 2 6 2" xfId="41368"/>
    <cellStyle name="Normal 2 3 3 28 2 2 7" xfId="41369"/>
    <cellStyle name="Normal 2 3 3 28 2 3" xfId="11119"/>
    <cellStyle name="Normal 2 3 3 28 2 3 2" xfId="11120"/>
    <cellStyle name="Normal 2 3 3 28 2 3 2 2" xfId="41370"/>
    <cellStyle name="Normal 2 3 3 28 2 3 3" xfId="11121"/>
    <cellStyle name="Normal 2 3 3 28 2 3 3 2" xfId="41371"/>
    <cellStyle name="Normal 2 3 3 28 2 3 4" xfId="41372"/>
    <cellStyle name="Normal 2 3 3 28 2 4" xfId="11122"/>
    <cellStyle name="Normal 2 3 3 28 2 4 2" xfId="11123"/>
    <cellStyle name="Normal 2 3 3 28 2 4 2 2" xfId="41373"/>
    <cellStyle name="Normal 2 3 3 28 2 4 3" xfId="41374"/>
    <cellStyle name="Normal 2 3 3 28 2 5" xfId="11124"/>
    <cellStyle name="Normal 2 3 3 28 2 5 2" xfId="41375"/>
    <cellStyle name="Normal 2 3 3 28 2 6" xfId="11125"/>
    <cellStyle name="Normal 2 3 3 28 2 6 2" xfId="41376"/>
    <cellStyle name="Normal 2 3 3 28 2 7" xfId="41377"/>
    <cellStyle name="Normal 2 3 3 28 2 7 2" xfId="41378"/>
    <cellStyle name="Normal 2 3 3 28 2 8" xfId="41379"/>
    <cellStyle name="Normal 2 3 3 28 2 9" xfId="41380"/>
    <cellStyle name="Normal 2 3 3 28 3" xfId="11126"/>
    <cellStyle name="Normal 2 3 3 28 3 2" xfId="11127"/>
    <cellStyle name="Normal 2 3 3 28 3 2 2" xfId="11128"/>
    <cellStyle name="Normal 2 3 3 28 3 2 2 2" xfId="41381"/>
    <cellStyle name="Normal 2 3 3 28 3 2 3" xfId="11129"/>
    <cellStyle name="Normal 2 3 3 28 3 2 3 2" xfId="41382"/>
    <cellStyle name="Normal 2 3 3 28 3 2 4" xfId="41383"/>
    <cellStyle name="Normal 2 3 3 28 3 3" xfId="11130"/>
    <cellStyle name="Normal 2 3 3 28 3 3 2" xfId="41384"/>
    <cellStyle name="Normal 2 3 3 28 3 4" xfId="11131"/>
    <cellStyle name="Normal 2 3 3 28 3 4 2" xfId="41385"/>
    <cellStyle name="Normal 2 3 3 28 3 5" xfId="11132"/>
    <cellStyle name="Normal 2 3 3 28 3 5 2" xfId="41386"/>
    <cellStyle name="Normal 2 3 3 28 3 6" xfId="41387"/>
    <cellStyle name="Normal 2 3 3 28 3 6 2" xfId="41388"/>
    <cellStyle name="Normal 2 3 3 28 3 7" xfId="41389"/>
    <cellStyle name="Normal 2 3 3 28 4" xfId="11133"/>
    <cellStyle name="Normal 2 3 3 28 4 2" xfId="11134"/>
    <cellStyle name="Normal 2 3 3 28 4 2 2" xfId="41390"/>
    <cellStyle name="Normal 2 3 3 28 4 3" xfId="11135"/>
    <cellStyle name="Normal 2 3 3 28 4 3 2" xfId="41391"/>
    <cellStyle name="Normal 2 3 3 28 4 4" xfId="41392"/>
    <cellStyle name="Normal 2 3 3 28 5" xfId="11136"/>
    <cellStyle name="Normal 2 3 3 28 5 2" xfId="11137"/>
    <cellStyle name="Normal 2 3 3 28 5 2 2" xfId="41393"/>
    <cellStyle name="Normal 2 3 3 28 5 3" xfId="41394"/>
    <cellStyle name="Normal 2 3 3 28 6" xfId="11138"/>
    <cellStyle name="Normal 2 3 3 28 6 2" xfId="41395"/>
    <cellStyle name="Normal 2 3 3 28 7" xfId="11139"/>
    <cellStyle name="Normal 2 3 3 28 7 2" xfId="41396"/>
    <cellStyle name="Normal 2 3 3 28 8" xfId="41397"/>
    <cellStyle name="Normal 2 3 3 28 8 2" xfId="41398"/>
    <cellStyle name="Normal 2 3 3 28 9" xfId="41399"/>
    <cellStyle name="Normal 2 3 3 29" xfId="11140"/>
    <cellStyle name="Normal 2 3 3 29 10" xfId="41400"/>
    <cellStyle name="Normal 2 3 3 29 11" xfId="41401"/>
    <cellStyle name="Normal 2 3 3 29 2" xfId="11141"/>
    <cellStyle name="Normal 2 3 3 29 2 10" xfId="41402"/>
    <cellStyle name="Normal 2 3 3 29 2 2" xfId="11142"/>
    <cellStyle name="Normal 2 3 3 29 2 2 2" xfId="11143"/>
    <cellStyle name="Normal 2 3 3 29 2 2 2 2" xfId="11144"/>
    <cellStyle name="Normal 2 3 3 29 2 2 2 2 2" xfId="41403"/>
    <cellStyle name="Normal 2 3 3 29 2 2 2 3" xfId="11145"/>
    <cellStyle name="Normal 2 3 3 29 2 2 2 3 2" xfId="41404"/>
    <cellStyle name="Normal 2 3 3 29 2 2 2 4" xfId="41405"/>
    <cellStyle name="Normal 2 3 3 29 2 2 3" xfId="11146"/>
    <cellStyle name="Normal 2 3 3 29 2 2 3 2" xfId="41406"/>
    <cellStyle name="Normal 2 3 3 29 2 2 4" xfId="11147"/>
    <cellStyle name="Normal 2 3 3 29 2 2 4 2" xfId="41407"/>
    <cellStyle name="Normal 2 3 3 29 2 2 5" xfId="11148"/>
    <cellStyle name="Normal 2 3 3 29 2 2 5 2" xfId="41408"/>
    <cellStyle name="Normal 2 3 3 29 2 2 6" xfId="41409"/>
    <cellStyle name="Normal 2 3 3 29 2 2 6 2" xfId="41410"/>
    <cellStyle name="Normal 2 3 3 29 2 2 7" xfId="41411"/>
    <cellStyle name="Normal 2 3 3 29 2 3" xfId="11149"/>
    <cellStyle name="Normal 2 3 3 29 2 3 2" xfId="11150"/>
    <cellStyle name="Normal 2 3 3 29 2 3 2 2" xfId="41412"/>
    <cellStyle name="Normal 2 3 3 29 2 3 3" xfId="11151"/>
    <cellStyle name="Normal 2 3 3 29 2 3 3 2" xfId="41413"/>
    <cellStyle name="Normal 2 3 3 29 2 3 4" xfId="41414"/>
    <cellStyle name="Normal 2 3 3 29 2 4" xfId="11152"/>
    <cellStyle name="Normal 2 3 3 29 2 4 2" xfId="11153"/>
    <cellStyle name="Normal 2 3 3 29 2 4 2 2" xfId="41415"/>
    <cellStyle name="Normal 2 3 3 29 2 4 3" xfId="41416"/>
    <cellStyle name="Normal 2 3 3 29 2 5" xfId="11154"/>
    <cellStyle name="Normal 2 3 3 29 2 5 2" xfId="41417"/>
    <cellStyle name="Normal 2 3 3 29 2 6" xfId="11155"/>
    <cellStyle name="Normal 2 3 3 29 2 6 2" xfId="41418"/>
    <cellStyle name="Normal 2 3 3 29 2 7" xfId="41419"/>
    <cellStyle name="Normal 2 3 3 29 2 7 2" xfId="41420"/>
    <cellStyle name="Normal 2 3 3 29 2 8" xfId="41421"/>
    <cellStyle name="Normal 2 3 3 29 2 9" xfId="41422"/>
    <cellStyle name="Normal 2 3 3 29 3" xfId="11156"/>
    <cellStyle name="Normal 2 3 3 29 3 2" xfId="11157"/>
    <cellStyle name="Normal 2 3 3 29 3 2 2" xfId="11158"/>
    <cellStyle name="Normal 2 3 3 29 3 2 2 2" xfId="41423"/>
    <cellStyle name="Normal 2 3 3 29 3 2 3" xfId="11159"/>
    <cellStyle name="Normal 2 3 3 29 3 2 3 2" xfId="41424"/>
    <cellStyle name="Normal 2 3 3 29 3 2 4" xfId="41425"/>
    <cellStyle name="Normal 2 3 3 29 3 3" xfId="11160"/>
    <cellStyle name="Normal 2 3 3 29 3 3 2" xfId="41426"/>
    <cellStyle name="Normal 2 3 3 29 3 4" xfId="11161"/>
    <cellStyle name="Normal 2 3 3 29 3 4 2" xfId="41427"/>
    <cellStyle name="Normal 2 3 3 29 3 5" xfId="11162"/>
    <cellStyle name="Normal 2 3 3 29 3 5 2" xfId="41428"/>
    <cellStyle name="Normal 2 3 3 29 3 6" xfId="41429"/>
    <cellStyle name="Normal 2 3 3 29 3 6 2" xfId="41430"/>
    <cellStyle name="Normal 2 3 3 29 3 7" xfId="41431"/>
    <cellStyle name="Normal 2 3 3 29 4" xfId="11163"/>
    <cellStyle name="Normal 2 3 3 29 4 2" xfId="11164"/>
    <cellStyle name="Normal 2 3 3 29 4 2 2" xfId="41432"/>
    <cellStyle name="Normal 2 3 3 29 4 3" xfId="11165"/>
    <cellStyle name="Normal 2 3 3 29 4 3 2" xfId="41433"/>
    <cellStyle name="Normal 2 3 3 29 4 4" xfId="41434"/>
    <cellStyle name="Normal 2 3 3 29 5" xfId="11166"/>
    <cellStyle name="Normal 2 3 3 29 5 2" xfId="11167"/>
    <cellStyle name="Normal 2 3 3 29 5 2 2" xfId="41435"/>
    <cellStyle name="Normal 2 3 3 29 5 3" xfId="41436"/>
    <cellStyle name="Normal 2 3 3 29 6" xfId="11168"/>
    <cellStyle name="Normal 2 3 3 29 6 2" xfId="41437"/>
    <cellStyle name="Normal 2 3 3 29 7" xfId="11169"/>
    <cellStyle name="Normal 2 3 3 29 7 2" xfId="41438"/>
    <cellStyle name="Normal 2 3 3 29 8" xfId="41439"/>
    <cellStyle name="Normal 2 3 3 29 8 2" xfId="41440"/>
    <cellStyle name="Normal 2 3 3 29 9" xfId="41441"/>
    <cellStyle name="Normal 2 3 3 3" xfId="11170"/>
    <cellStyle name="Normal 2 3 3 3 10" xfId="41442"/>
    <cellStyle name="Normal 2 3 3 3 11" xfId="41443"/>
    <cellStyle name="Normal 2 3 3 3 2" xfId="11171"/>
    <cellStyle name="Normal 2 3 3 3 2 10" xfId="41444"/>
    <cellStyle name="Normal 2 3 3 3 2 2" xfId="11172"/>
    <cellStyle name="Normal 2 3 3 3 2 2 2" xfId="11173"/>
    <cellStyle name="Normal 2 3 3 3 2 2 2 2" xfId="11174"/>
    <cellStyle name="Normal 2 3 3 3 2 2 2 2 2" xfId="41445"/>
    <cellStyle name="Normal 2 3 3 3 2 2 2 3" xfId="11175"/>
    <cellStyle name="Normal 2 3 3 3 2 2 2 3 2" xfId="41446"/>
    <cellStyle name="Normal 2 3 3 3 2 2 2 4" xfId="41447"/>
    <cellStyle name="Normal 2 3 3 3 2 2 3" xfId="11176"/>
    <cellStyle name="Normal 2 3 3 3 2 2 3 2" xfId="41448"/>
    <cellStyle name="Normal 2 3 3 3 2 2 4" xfId="11177"/>
    <cellStyle name="Normal 2 3 3 3 2 2 4 2" xfId="41449"/>
    <cellStyle name="Normal 2 3 3 3 2 2 5" xfId="11178"/>
    <cellStyle name="Normal 2 3 3 3 2 2 5 2" xfId="41450"/>
    <cellStyle name="Normal 2 3 3 3 2 2 6" xfId="41451"/>
    <cellStyle name="Normal 2 3 3 3 2 2 6 2" xfId="41452"/>
    <cellStyle name="Normal 2 3 3 3 2 2 7" xfId="41453"/>
    <cellStyle name="Normal 2 3 3 3 2 3" xfId="11179"/>
    <cellStyle name="Normal 2 3 3 3 2 3 2" xfId="11180"/>
    <cellStyle name="Normal 2 3 3 3 2 3 2 2" xfId="41454"/>
    <cellStyle name="Normal 2 3 3 3 2 3 3" xfId="11181"/>
    <cellStyle name="Normal 2 3 3 3 2 3 3 2" xfId="41455"/>
    <cellStyle name="Normal 2 3 3 3 2 3 4" xfId="41456"/>
    <cellStyle name="Normal 2 3 3 3 2 4" xfId="11182"/>
    <cellStyle name="Normal 2 3 3 3 2 4 2" xfId="11183"/>
    <cellStyle name="Normal 2 3 3 3 2 4 2 2" xfId="41457"/>
    <cellStyle name="Normal 2 3 3 3 2 4 3" xfId="41458"/>
    <cellStyle name="Normal 2 3 3 3 2 5" xfId="11184"/>
    <cellStyle name="Normal 2 3 3 3 2 5 2" xfId="41459"/>
    <cellStyle name="Normal 2 3 3 3 2 6" xfId="11185"/>
    <cellStyle name="Normal 2 3 3 3 2 6 2" xfId="41460"/>
    <cellStyle name="Normal 2 3 3 3 2 7" xfId="41461"/>
    <cellStyle name="Normal 2 3 3 3 2 7 2" xfId="41462"/>
    <cellStyle name="Normal 2 3 3 3 2 8" xfId="41463"/>
    <cellStyle name="Normal 2 3 3 3 2 9" xfId="41464"/>
    <cellStyle name="Normal 2 3 3 3 3" xfId="11186"/>
    <cellStyle name="Normal 2 3 3 3 3 2" xfId="11187"/>
    <cellStyle name="Normal 2 3 3 3 3 2 2" xfId="11188"/>
    <cellStyle name="Normal 2 3 3 3 3 2 2 2" xfId="41465"/>
    <cellStyle name="Normal 2 3 3 3 3 2 3" xfId="11189"/>
    <cellStyle name="Normal 2 3 3 3 3 2 3 2" xfId="41466"/>
    <cellStyle name="Normal 2 3 3 3 3 2 4" xfId="41467"/>
    <cellStyle name="Normal 2 3 3 3 3 3" xfId="11190"/>
    <cellStyle name="Normal 2 3 3 3 3 3 2" xfId="41468"/>
    <cellStyle name="Normal 2 3 3 3 3 4" xfId="11191"/>
    <cellStyle name="Normal 2 3 3 3 3 4 2" xfId="41469"/>
    <cellStyle name="Normal 2 3 3 3 3 5" xfId="11192"/>
    <cellStyle name="Normal 2 3 3 3 3 5 2" xfId="41470"/>
    <cellStyle name="Normal 2 3 3 3 3 6" xfId="41471"/>
    <cellStyle name="Normal 2 3 3 3 3 6 2" xfId="41472"/>
    <cellStyle name="Normal 2 3 3 3 3 7" xfId="41473"/>
    <cellStyle name="Normal 2 3 3 3 4" xfId="11193"/>
    <cellStyle name="Normal 2 3 3 3 4 2" xfId="11194"/>
    <cellStyle name="Normal 2 3 3 3 4 2 2" xfId="41474"/>
    <cellStyle name="Normal 2 3 3 3 4 3" xfId="11195"/>
    <cellStyle name="Normal 2 3 3 3 4 3 2" xfId="41475"/>
    <cellStyle name="Normal 2 3 3 3 4 4" xfId="41476"/>
    <cellStyle name="Normal 2 3 3 3 5" xfId="11196"/>
    <cellStyle name="Normal 2 3 3 3 5 2" xfId="11197"/>
    <cellStyle name="Normal 2 3 3 3 5 2 2" xfId="41477"/>
    <cellStyle name="Normal 2 3 3 3 5 3" xfId="41478"/>
    <cellStyle name="Normal 2 3 3 3 6" xfId="11198"/>
    <cellStyle name="Normal 2 3 3 3 6 2" xfId="41479"/>
    <cellStyle name="Normal 2 3 3 3 7" xfId="11199"/>
    <cellStyle name="Normal 2 3 3 3 7 2" xfId="41480"/>
    <cellStyle name="Normal 2 3 3 3 8" xfId="41481"/>
    <cellStyle name="Normal 2 3 3 3 8 2" xfId="41482"/>
    <cellStyle name="Normal 2 3 3 3 9" xfId="41483"/>
    <cellStyle name="Normal 2 3 3 30" xfId="11200"/>
    <cellStyle name="Normal 2 3 3 30 10" xfId="41484"/>
    <cellStyle name="Normal 2 3 3 30 11" xfId="41485"/>
    <cellStyle name="Normal 2 3 3 30 2" xfId="11201"/>
    <cellStyle name="Normal 2 3 3 30 2 10" xfId="41486"/>
    <cellStyle name="Normal 2 3 3 30 2 2" xfId="11202"/>
    <cellStyle name="Normal 2 3 3 30 2 2 2" xfId="11203"/>
    <cellStyle name="Normal 2 3 3 30 2 2 2 2" xfId="11204"/>
    <cellStyle name="Normal 2 3 3 30 2 2 2 2 2" xfId="41487"/>
    <cellStyle name="Normal 2 3 3 30 2 2 2 3" xfId="11205"/>
    <cellStyle name="Normal 2 3 3 30 2 2 2 3 2" xfId="41488"/>
    <cellStyle name="Normal 2 3 3 30 2 2 2 4" xfId="41489"/>
    <cellStyle name="Normal 2 3 3 30 2 2 3" xfId="11206"/>
    <cellStyle name="Normal 2 3 3 30 2 2 3 2" xfId="41490"/>
    <cellStyle name="Normal 2 3 3 30 2 2 4" xfId="11207"/>
    <cellStyle name="Normal 2 3 3 30 2 2 4 2" xfId="41491"/>
    <cellStyle name="Normal 2 3 3 30 2 2 5" xfId="11208"/>
    <cellStyle name="Normal 2 3 3 30 2 2 5 2" xfId="41492"/>
    <cellStyle name="Normal 2 3 3 30 2 2 6" xfId="41493"/>
    <cellStyle name="Normal 2 3 3 30 2 2 6 2" xfId="41494"/>
    <cellStyle name="Normal 2 3 3 30 2 2 7" xfId="41495"/>
    <cellStyle name="Normal 2 3 3 30 2 3" xfId="11209"/>
    <cellStyle name="Normal 2 3 3 30 2 3 2" xfId="11210"/>
    <cellStyle name="Normal 2 3 3 30 2 3 2 2" xfId="41496"/>
    <cellStyle name="Normal 2 3 3 30 2 3 3" xfId="11211"/>
    <cellStyle name="Normal 2 3 3 30 2 3 3 2" xfId="41497"/>
    <cellStyle name="Normal 2 3 3 30 2 3 4" xfId="41498"/>
    <cellStyle name="Normal 2 3 3 30 2 4" xfId="11212"/>
    <cellStyle name="Normal 2 3 3 30 2 4 2" xfId="11213"/>
    <cellStyle name="Normal 2 3 3 30 2 4 2 2" xfId="41499"/>
    <cellStyle name="Normal 2 3 3 30 2 4 3" xfId="41500"/>
    <cellStyle name="Normal 2 3 3 30 2 5" xfId="11214"/>
    <cellStyle name="Normal 2 3 3 30 2 5 2" xfId="41501"/>
    <cellStyle name="Normal 2 3 3 30 2 6" xfId="11215"/>
    <cellStyle name="Normal 2 3 3 30 2 6 2" xfId="41502"/>
    <cellStyle name="Normal 2 3 3 30 2 7" xfId="41503"/>
    <cellStyle name="Normal 2 3 3 30 2 7 2" xfId="41504"/>
    <cellStyle name="Normal 2 3 3 30 2 8" xfId="41505"/>
    <cellStyle name="Normal 2 3 3 30 2 9" xfId="41506"/>
    <cellStyle name="Normal 2 3 3 30 3" xfId="11216"/>
    <cellStyle name="Normal 2 3 3 30 3 2" xfId="11217"/>
    <cellStyle name="Normal 2 3 3 30 3 2 2" xfId="11218"/>
    <cellStyle name="Normal 2 3 3 30 3 2 2 2" xfId="41507"/>
    <cellStyle name="Normal 2 3 3 30 3 2 3" xfId="11219"/>
    <cellStyle name="Normal 2 3 3 30 3 2 3 2" xfId="41508"/>
    <cellStyle name="Normal 2 3 3 30 3 2 4" xfId="41509"/>
    <cellStyle name="Normal 2 3 3 30 3 3" xfId="11220"/>
    <cellStyle name="Normal 2 3 3 30 3 3 2" xfId="41510"/>
    <cellStyle name="Normal 2 3 3 30 3 4" xfId="11221"/>
    <cellStyle name="Normal 2 3 3 30 3 4 2" xfId="41511"/>
    <cellStyle name="Normal 2 3 3 30 3 5" xfId="11222"/>
    <cellStyle name="Normal 2 3 3 30 3 5 2" xfId="41512"/>
    <cellStyle name="Normal 2 3 3 30 3 6" xfId="41513"/>
    <cellStyle name="Normal 2 3 3 30 3 6 2" xfId="41514"/>
    <cellStyle name="Normal 2 3 3 30 3 7" xfId="41515"/>
    <cellStyle name="Normal 2 3 3 30 4" xfId="11223"/>
    <cellStyle name="Normal 2 3 3 30 4 2" xfId="11224"/>
    <cellStyle name="Normal 2 3 3 30 4 2 2" xfId="41516"/>
    <cellStyle name="Normal 2 3 3 30 4 3" xfId="11225"/>
    <cellStyle name="Normal 2 3 3 30 4 3 2" xfId="41517"/>
    <cellStyle name="Normal 2 3 3 30 4 4" xfId="41518"/>
    <cellStyle name="Normal 2 3 3 30 5" xfId="11226"/>
    <cellStyle name="Normal 2 3 3 30 5 2" xfId="11227"/>
    <cellStyle name="Normal 2 3 3 30 5 2 2" xfId="41519"/>
    <cellStyle name="Normal 2 3 3 30 5 3" xfId="41520"/>
    <cellStyle name="Normal 2 3 3 30 6" xfId="11228"/>
    <cellStyle name="Normal 2 3 3 30 6 2" xfId="41521"/>
    <cellStyle name="Normal 2 3 3 30 7" xfId="11229"/>
    <cellStyle name="Normal 2 3 3 30 7 2" xfId="41522"/>
    <cellStyle name="Normal 2 3 3 30 8" xfId="41523"/>
    <cellStyle name="Normal 2 3 3 30 8 2" xfId="41524"/>
    <cellStyle name="Normal 2 3 3 30 9" xfId="41525"/>
    <cellStyle name="Normal 2 3 3 31" xfId="11230"/>
    <cellStyle name="Normal 2 3 3 31 10" xfId="41526"/>
    <cellStyle name="Normal 2 3 3 31 2" xfId="11231"/>
    <cellStyle name="Normal 2 3 3 31 2 2" xfId="11232"/>
    <cellStyle name="Normal 2 3 3 31 2 2 2" xfId="11233"/>
    <cellStyle name="Normal 2 3 3 31 2 2 2 2" xfId="41527"/>
    <cellStyle name="Normal 2 3 3 31 2 2 3" xfId="11234"/>
    <cellStyle name="Normal 2 3 3 31 2 2 3 2" xfId="41528"/>
    <cellStyle name="Normal 2 3 3 31 2 2 4" xfId="41529"/>
    <cellStyle name="Normal 2 3 3 31 2 3" xfId="11235"/>
    <cellStyle name="Normal 2 3 3 31 2 3 2" xfId="41530"/>
    <cellStyle name="Normal 2 3 3 31 2 4" xfId="11236"/>
    <cellStyle name="Normal 2 3 3 31 2 4 2" xfId="41531"/>
    <cellStyle name="Normal 2 3 3 31 2 5" xfId="11237"/>
    <cellStyle name="Normal 2 3 3 31 2 5 2" xfId="41532"/>
    <cellStyle name="Normal 2 3 3 31 2 6" xfId="41533"/>
    <cellStyle name="Normal 2 3 3 31 2 6 2" xfId="41534"/>
    <cellStyle name="Normal 2 3 3 31 2 7" xfId="41535"/>
    <cellStyle name="Normal 2 3 3 31 3" xfId="11238"/>
    <cellStyle name="Normal 2 3 3 31 3 2" xfId="11239"/>
    <cellStyle name="Normal 2 3 3 31 3 2 2" xfId="41536"/>
    <cellStyle name="Normal 2 3 3 31 3 3" xfId="11240"/>
    <cellStyle name="Normal 2 3 3 31 3 3 2" xfId="41537"/>
    <cellStyle name="Normal 2 3 3 31 3 4" xfId="41538"/>
    <cellStyle name="Normal 2 3 3 31 4" xfId="11241"/>
    <cellStyle name="Normal 2 3 3 31 4 2" xfId="11242"/>
    <cellStyle name="Normal 2 3 3 31 4 2 2" xfId="41539"/>
    <cellStyle name="Normal 2 3 3 31 4 3" xfId="41540"/>
    <cellStyle name="Normal 2 3 3 31 5" xfId="11243"/>
    <cellStyle name="Normal 2 3 3 31 5 2" xfId="41541"/>
    <cellStyle name="Normal 2 3 3 31 6" xfId="11244"/>
    <cellStyle name="Normal 2 3 3 31 6 2" xfId="41542"/>
    <cellStyle name="Normal 2 3 3 31 7" xfId="41543"/>
    <cellStyle name="Normal 2 3 3 31 7 2" xfId="41544"/>
    <cellStyle name="Normal 2 3 3 31 8" xfId="41545"/>
    <cellStyle name="Normal 2 3 3 31 9" xfId="41546"/>
    <cellStyle name="Normal 2 3 3 32" xfId="11245"/>
    <cellStyle name="Normal 2 3 3 32 2" xfId="11246"/>
    <cellStyle name="Normal 2 3 3 32 2 2" xfId="11247"/>
    <cellStyle name="Normal 2 3 3 32 2 2 2" xfId="41547"/>
    <cellStyle name="Normal 2 3 3 32 2 3" xfId="11248"/>
    <cellStyle name="Normal 2 3 3 32 2 3 2" xfId="41548"/>
    <cellStyle name="Normal 2 3 3 32 2 4" xfId="41549"/>
    <cellStyle name="Normal 2 3 3 32 3" xfId="11249"/>
    <cellStyle name="Normal 2 3 3 32 3 2" xfId="41550"/>
    <cellStyle name="Normal 2 3 3 32 4" xfId="11250"/>
    <cellStyle name="Normal 2 3 3 32 4 2" xfId="41551"/>
    <cellStyle name="Normal 2 3 3 32 5" xfId="11251"/>
    <cellStyle name="Normal 2 3 3 32 5 2" xfId="41552"/>
    <cellStyle name="Normal 2 3 3 32 6" xfId="41553"/>
    <cellStyle name="Normal 2 3 3 32 6 2" xfId="41554"/>
    <cellStyle name="Normal 2 3 3 32 7" xfId="41555"/>
    <cellStyle name="Normal 2 3 3 33" xfId="11252"/>
    <cellStyle name="Normal 2 3 3 33 2" xfId="11253"/>
    <cellStyle name="Normal 2 3 3 33 2 2" xfId="41556"/>
    <cellStyle name="Normal 2 3 3 33 3" xfId="11254"/>
    <cellStyle name="Normal 2 3 3 33 3 2" xfId="41557"/>
    <cellStyle name="Normal 2 3 3 33 4" xfId="41558"/>
    <cellStyle name="Normal 2 3 3 34" xfId="11255"/>
    <cellStyle name="Normal 2 3 3 34 2" xfId="11256"/>
    <cellStyle name="Normal 2 3 3 34 2 2" xfId="41559"/>
    <cellStyle name="Normal 2 3 3 34 3" xfId="41560"/>
    <cellStyle name="Normal 2 3 3 35" xfId="11257"/>
    <cellStyle name="Normal 2 3 3 35 2" xfId="41561"/>
    <cellStyle name="Normal 2 3 3 36" xfId="11258"/>
    <cellStyle name="Normal 2 3 3 36 2" xfId="41562"/>
    <cellStyle name="Normal 2 3 3 37" xfId="41563"/>
    <cellStyle name="Normal 2 3 3 37 2" xfId="41564"/>
    <cellStyle name="Normal 2 3 3 38" xfId="41565"/>
    <cellStyle name="Normal 2 3 3 39" xfId="41566"/>
    <cellStyle name="Normal 2 3 3 4" xfId="11259"/>
    <cellStyle name="Normal 2 3 3 4 10" xfId="41567"/>
    <cellStyle name="Normal 2 3 3 4 11" xfId="41568"/>
    <cellStyle name="Normal 2 3 3 4 2" xfId="11260"/>
    <cellStyle name="Normal 2 3 3 4 2 10" xfId="41569"/>
    <cellStyle name="Normal 2 3 3 4 2 2" xfId="11261"/>
    <cellStyle name="Normal 2 3 3 4 2 2 2" xfId="11262"/>
    <cellStyle name="Normal 2 3 3 4 2 2 2 2" xfId="11263"/>
    <cellStyle name="Normal 2 3 3 4 2 2 2 2 2" xfId="41570"/>
    <cellStyle name="Normal 2 3 3 4 2 2 2 3" xfId="11264"/>
    <cellStyle name="Normal 2 3 3 4 2 2 2 3 2" xfId="41571"/>
    <cellStyle name="Normal 2 3 3 4 2 2 2 4" xfId="41572"/>
    <cellStyle name="Normal 2 3 3 4 2 2 3" xfId="11265"/>
    <cellStyle name="Normal 2 3 3 4 2 2 3 2" xfId="41573"/>
    <cellStyle name="Normal 2 3 3 4 2 2 4" xfId="11266"/>
    <cellStyle name="Normal 2 3 3 4 2 2 4 2" xfId="41574"/>
    <cellStyle name="Normal 2 3 3 4 2 2 5" xfId="11267"/>
    <cellStyle name="Normal 2 3 3 4 2 2 5 2" xfId="41575"/>
    <cellStyle name="Normal 2 3 3 4 2 2 6" xfId="41576"/>
    <cellStyle name="Normal 2 3 3 4 2 2 6 2" xfId="41577"/>
    <cellStyle name="Normal 2 3 3 4 2 2 7" xfId="41578"/>
    <cellStyle name="Normal 2 3 3 4 2 3" xfId="11268"/>
    <cellStyle name="Normal 2 3 3 4 2 3 2" xfId="11269"/>
    <cellStyle name="Normal 2 3 3 4 2 3 2 2" xfId="41579"/>
    <cellStyle name="Normal 2 3 3 4 2 3 3" xfId="11270"/>
    <cellStyle name="Normal 2 3 3 4 2 3 3 2" xfId="41580"/>
    <cellStyle name="Normal 2 3 3 4 2 3 4" xfId="41581"/>
    <cellStyle name="Normal 2 3 3 4 2 4" xfId="11271"/>
    <cellStyle name="Normal 2 3 3 4 2 4 2" xfId="11272"/>
    <cellStyle name="Normal 2 3 3 4 2 4 2 2" xfId="41582"/>
    <cellStyle name="Normal 2 3 3 4 2 4 3" xfId="41583"/>
    <cellStyle name="Normal 2 3 3 4 2 5" xfId="11273"/>
    <cellStyle name="Normal 2 3 3 4 2 5 2" xfId="41584"/>
    <cellStyle name="Normal 2 3 3 4 2 6" xfId="11274"/>
    <cellStyle name="Normal 2 3 3 4 2 6 2" xfId="41585"/>
    <cellStyle name="Normal 2 3 3 4 2 7" xfId="41586"/>
    <cellStyle name="Normal 2 3 3 4 2 7 2" xfId="41587"/>
    <cellStyle name="Normal 2 3 3 4 2 8" xfId="41588"/>
    <cellStyle name="Normal 2 3 3 4 2 9" xfId="41589"/>
    <cellStyle name="Normal 2 3 3 4 3" xfId="11275"/>
    <cellStyle name="Normal 2 3 3 4 3 2" xfId="11276"/>
    <cellStyle name="Normal 2 3 3 4 3 2 2" xfId="11277"/>
    <cellStyle name="Normal 2 3 3 4 3 2 2 2" xfId="41590"/>
    <cellStyle name="Normal 2 3 3 4 3 2 3" xfId="11278"/>
    <cellStyle name="Normal 2 3 3 4 3 2 3 2" xfId="41591"/>
    <cellStyle name="Normal 2 3 3 4 3 2 4" xfId="41592"/>
    <cellStyle name="Normal 2 3 3 4 3 3" xfId="11279"/>
    <cellStyle name="Normal 2 3 3 4 3 3 2" xfId="41593"/>
    <cellStyle name="Normal 2 3 3 4 3 4" xfId="11280"/>
    <cellStyle name="Normal 2 3 3 4 3 4 2" xfId="41594"/>
    <cellStyle name="Normal 2 3 3 4 3 5" xfId="11281"/>
    <cellStyle name="Normal 2 3 3 4 3 5 2" xfId="41595"/>
    <cellStyle name="Normal 2 3 3 4 3 6" xfId="41596"/>
    <cellStyle name="Normal 2 3 3 4 3 6 2" xfId="41597"/>
    <cellStyle name="Normal 2 3 3 4 3 7" xfId="41598"/>
    <cellStyle name="Normal 2 3 3 4 4" xfId="11282"/>
    <cellStyle name="Normal 2 3 3 4 4 2" xfId="11283"/>
    <cellStyle name="Normal 2 3 3 4 4 2 2" xfId="41599"/>
    <cellStyle name="Normal 2 3 3 4 4 3" xfId="11284"/>
    <cellStyle name="Normal 2 3 3 4 4 3 2" xfId="41600"/>
    <cellStyle name="Normal 2 3 3 4 4 4" xfId="41601"/>
    <cellStyle name="Normal 2 3 3 4 5" xfId="11285"/>
    <cellStyle name="Normal 2 3 3 4 5 2" xfId="11286"/>
    <cellStyle name="Normal 2 3 3 4 5 2 2" xfId="41602"/>
    <cellStyle name="Normal 2 3 3 4 5 3" xfId="41603"/>
    <cellStyle name="Normal 2 3 3 4 6" xfId="11287"/>
    <cellStyle name="Normal 2 3 3 4 6 2" xfId="41604"/>
    <cellStyle name="Normal 2 3 3 4 7" xfId="11288"/>
    <cellStyle name="Normal 2 3 3 4 7 2" xfId="41605"/>
    <cellStyle name="Normal 2 3 3 4 8" xfId="41606"/>
    <cellStyle name="Normal 2 3 3 4 8 2" xfId="41607"/>
    <cellStyle name="Normal 2 3 3 4 9" xfId="41608"/>
    <cellStyle name="Normal 2 3 3 40" xfId="41609"/>
    <cellStyle name="Normal 2 3 3 5" xfId="11289"/>
    <cellStyle name="Normal 2 3 3 5 10" xfId="41610"/>
    <cellStyle name="Normal 2 3 3 5 11" xfId="41611"/>
    <cellStyle name="Normal 2 3 3 5 2" xfId="11290"/>
    <cellStyle name="Normal 2 3 3 5 2 10" xfId="41612"/>
    <cellStyle name="Normal 2 3 3 5 2 2" xfId="11291"/>
    <cellStyle name="Normal 2 3 3 5 2 2 2" xfId="11292"/>
    <cellStyle name="Normal 2 3 3 5 2 2 2 2" xfId="11293"/>
    <cellStyle name="Normal 2 3 3 5 2 2 2 2 2" xfId="41613"/>
    <cellStyle name="Normal 2 3 3 5 2 2 2 3" xfId="11294"/>
    <cellStyle name="Normal 2 3 3 5 2 2 2 3 2" xfId="41614"/>
    <cellStyle name="Normal 2 3 3 5 2 2 2 4" xfId="41615"/>
    <cellStyle name="Normal 2 3 3 5 2 2 3" xfId="11295"/>
    <cellStyle name="Normal 2 3 3 5 2 2 3 2" xfId="41616"/>
    <cellStyle name="Normal 2 3 3 5 2 2 4" xfId="11296"/>
    <cellStyle name="Normal 2 3 3 5 2 2 4 2" xfId="41617"/>
    <cellStyle name="Normal 2 3 3 5 2 2 5" xfId="11297"/>
    <cellStyle name="Normal 2 3 3 5 2 2 5 2" xfId="41618"/>
    <cellStyle name="Normal 2 3 3 5 2 2 6" xfId="41619"/>
    <cellStyle name="Normal 2 3 3 5 2 2 6 2" xfId="41620"/>
    <cellStyle name="Normal 2 3 3 5 2 2 7" xfId="41621"/>
    <cellStyle name="Normal 2 3 3 5 2 3" xfId="11298"/>
    <cellStyle name="Normal 2 3 3 5 2 3 2" xfId="11299"/>
    <cellStyle name="Normal 2 3 3 5 2 3 2 2" xfId="41622"/>
    <cellStyle name="Normal 2 3 3 5 2 3 3" xfId="11300"/>
    <cellStyle name="Normal 2 3 3 5 2 3 3 2" xfId="41623"/>
    <cellStyle name="Normal 2 3 3 5 2 3 4" xfId="41624"/>
    <cellStyle name="Normal 2 3 3 5 2 4" xfId="11301"/>
    <cellStyle name="Normal 2 3 3 5 2 4 2" xfId="11302"/>
    <cellStyle name="Normal 2 3 3 5 2 4 2 2" xfId="41625"/>
    <cellStyle name="Normal 2 3 3 5 2 4 3" xfId="41626"/>
    <cellStyle name="Normal 2 3 3 5 2 5" xfId="11303"/>
    <cellStyle name="Normal 2 3 3 5 2 5 2" xfId="41627"/>
    <cellStyle name="Normal 2 3 3 5 2 6" xfId="11304"/>
    <cellStyle name="Normal 2 3 3 5 2 6 2" xfId="41628"/>
    <cellStyle name="Normal 2 3 3 5 2 7" xfId="41629"/>
    <cellStyle name="Normal 2 3 3 5 2 7 2" xfId="41630"/>
    <cellStyle name="Normal 2 3 3 5 2 8" xfId="41631"/>
    <cellStyle name="Normal 2 3 3 5 2 9" xfId="41632"/>
    <cellStyle name="Normal 2 3 3 5 3" xfId="11305"/>
    <cellStyle name="Normal 2 3 3 5 3 2" xfId="11306"/>
    <cellStyle name="Normal 2 3 3 5 3 2 2" xfId="11307"/>
    <cellStyle name="Normal 2 3 3 5 3 2 2 2" xfId="41633"/>
    <cellStyle name="Normal 2 3 3 5 3 2 3" xfId="11308"/>
    <cellStyle name="Normal 2 3 3 5 3 2 3 2" xfId="41634"/>
    <cellStyle name="Normal 2 3 3 5 3 2 4" xfId="41635"/>
    <cellStyle name="Normal 2 3 3 5 3 3" xfId="11309"/>
    <cellStyle name="Normal 2 3 3 5 3 3 2" xfId="41636"/>
    <cellStyle name="Normal 2 3 3 5 3 4" xfId="11310"/>
    <cellStyle name="Normal 2 3 3 5 3 4 2" xfId="41637"/>
    <cellStyle name="Normal 2 3 3 5 3 5" xfId="11311"/>
    <cellStyle name="Normal 2 3 3 5 3 5 2" xfId="41638"/>
    <cellStyle name="Normal 2 3 3 5 3 6" xfId="41639"/>
    <cellStyle name="Normal 2 3 3 5 3 6 2" xfId="41640"/>
    <cellStyle name="Normal 2 3 3 5 3 7" xfId="41641"/>
    <cellStyle name="Normal 2 3 3 5 4" xfId="11312"/>
    <cellStyle name="Normal 2 3 3 5 4 2" xfId="11313"/>
    <cellStyle name="Normal 2 3 3 5 4 2 2" xfId="41642"/>
    <cellStyle name="Normal 2 3 3 5 4 3" xfId="11314"/>
    <cellStyle name="Normal 2 3 3 5 4 3 2" xfId="41643"/>
    <cellStyle name="Normal 2 3 3 5 4 4" xfId="41644"/>
    <cellStyle name="Normal 2 3 3 5 5" xfId="11315"/>
    <cellStyle name="Normal 2 3 3 5 5 2" xfId="11316"/>
    <cellStyle name="Normal 2 3 3 5 5 2 2" xfId="41645"/>
    <cellStyle name="Normal 2 3 3 5 5 3" xfId="41646"/>
    <cellStyle name="Normal 2 3 3 5 6" xfId="11317"/>
    <cellStyle name="Normal 2 3 3 5 6 2" xfId="41647"/>
    <cellStyle name="Normal 2 3 3 5 7" xfId="11318"/>
    <cellStyle name="Normal 2 3 3 5 7 2" xfId="41648"/>
    <cellStyle name="Normal 2 3 3 5 8" xfId="41649"/>
    <cellStyle name="Normal 2 3 3 5 8 2" xfId="41650"/>
    <cellStyle name="Normal 2 3 3 5 9" xfId="41651"/>
    <cellStyle name="Normal 2 3 3 6" xfId="11319"/>
    <cellStyle name="Normal 2 3 3 6 10" xfId="41652"/>
    <cellStyle name="Normal 2 3 3 6 11" xfId="41653"/>
    <cellStyle name="Normal 2 3 3 6 2" xfId="11320"/>
    <cellStyle name="Normal 2 3 3 6 2 10" xfId="41654"/>
    <cellStyle name="Normal 2 3 3 6 2 2" xfId="11321"/>
    <cellStyle name="Normal 2 3 3 6 2 2 2" xfId="11322"/>
    <cellStyle name="Normal 2 3 3 6 2 2 2 2" xfId="11323"/>
    <cellStyle name="Normal 2 3 3 6 2 2 2 2 2" xfId="41655"/>
    <cellStyle name="Normal 2 3 3 6 2 2 2 3" xfId="11324"/>
    <cellStyle name="Normal 2 3 3 6 2 2 2 3 2" xfId="41656"/>
    <cellStyle name="Normal 2 3 3 6 2 2 2 4" xfId="41657"/>
    <cellStyle name="Normal 2 3 3 6 2 2 3" xfId="11325"/>
    <cellStyle name="Normal 2 3 3 6 2 2 3 2" xfId="41658"/>
    <cellStyle name="Normal 2 3 3 6 2 2 4" xfId="11326"/>
    <cellStyle name="Normal 2 3 3 6 2 2 4 2" xfId="41659"/>
    <cellStyle name="Normal 2 3 3 6 2 2 5" xfId="11327"/>
    <cellStyle name="Normal 2 3 3 6 2 2 5 2" xfId="41660"/>
    <cellStyle name="Normal 2 3 3 6 2 2 6" xfId="41661"/>
    <cellStyle name="Normal 2 3 3 6 2 2 6 2" xfId="41662"/>
    <cellStyle name="Normal 2 3 3 6 2 2 7" xfId="41663"/>
    <cellStyle name="Normal 2 3 3 6 2 3" xfId="11328"/>
    <cellStyle name="Normal 2 3 3 6 2 3 2" xfId="11329"/>
    <cellStyle name="Normal 2 3 3 6 2 3 2 2" xfId="41664"/>
    <cellStyle name="Normal 2 3 3 6 2 3 3" xfId="11330"/>
    <cellStyle name="Normal 2 3 3 6 2 3 3 2" xfId="41665"/>
    <cellStyle name="Normal 2 3 3 6 2 3 4" xfId="41666"/>
    <cellStyle name="Normal 2 3 3 6 2 4" xfId="11331"/>
    <cellStyle name="Normal 2 3 3 6 2 4 2" xfId="11332"/>
    <cellStyle name="Normal 2 3 3 6 2 4 2 2" xfId="41667"/>
    <cellStyle name="Normal 2 3 3 6 2 4 3" xfId="41668"/>
    <cellStyle name="Normal 2 3 3 6 2 5" xfId="11333"/>
    <cellStyle name="Normal 2 3 3 6 2 5 2" xfId="41669"/>
    <cellStyle name="Normal 2 3 3 6 2 6" xfId="11334"/>
    <cellStyle name="Normal 2 3 3 6 2 6 2" xfId="41670"/>
    <cellStyle name="Normal 2 3 3 6 2 7" xfId="41671"/>
    <cellStyle name="Normal 2 3 3 6 2 7 2" xfId="41672"/>
    <cellStyle name="Normal 2 3 3 6 2 8" xfId="41673"/>
    <cellStyle name="Normal 2 3 3 6 2 9" xfId="41674"/>
    <cellStyle name="Normal 2 3 3 6 3" xfId="11335"/>
    <cellStyle name="Normal 2 3 3 6 3 2" xfId="11336"/>
    <cellStyle name="Normal 2 3 3 6 3 2 2" xfId="11337"/>
    <cellStyle name="Normal 2 3 3 6 3 2 2 2" xfId="41675"/>
    <cellStyle name="Normal 2 3 3 6 3 2 3" xfId="11338"/>
    <cellStyle name="Normal 2 3 3 6 3 2 3 2" xfId="41676"/>
    <cellStyle name="Normal 2 3 3 6 3 2 4" xfId="41677"/>
    <cellStyle name="Normal 2 3 3 6 3 3" xfId="11339"/>
    <cellStyle name="Normal 2 3 3 6 3 3 2" xfId="41678"/>
    <cellStyle name="Normal 2 3 3 6 3 4" xfId="11340"/>
    <cellStyle name="Normal 2 3 3 6 3 4 2" xfId="41679"/>
    <cellStyle name="Normal 2 3 3 6 3 5" xfId="11341"/>
    <cellStyle name="Normal 2 3 3 6 3 5 2" xfId="41680"/>
    <cellStyle name="Normal 2 3 3 6 3 6" xfId="41681"/>
    <cellStyle name="Normal 2 3 3 6 3 6 2" xfId="41682"/>
    <cellStyle name="Normal 2 3 3 6 3 7" xfId="41683"/>
    <cellStyle name="Normal 2 3 3 6 4" xfId="11342"/>
    <cellStyle name="Normal 2 3 3 6 4 2" xfId="11343"/>
    <cellStyle name="Normal 2 3 3 6 4 2 2" xfId="41684"/>
    <cellStyle name="Normal 2 3 3 6 4 3" xfId="11344"/>
    <cellStyle name="Normal 2 3 3 6 4 3 2" xfId="41685"/>
    <cellStyle name="Normal 2 3 3 6 4 4" xfId="41686"/>
    <cellStyle name="Normal 2 3 3 6 5" xfId="11345"/>
    <cellStyle name="Normal 2 3 3 6 5 2" xfId="11346"/>
    <cellStyle name="Normal 2 3 3 6 5 2 2" xfId="41687"/>
    <cellStyle name="Normal 2 3 3 6 5 3" xfId="41688"/>
    <cellStyle name="Normal 2 3 3 6 6" xfId="11347"/>
    <cellStyle name="Normal 2 3 3 6 6 2" xfId="41689"/>
    <cellStyle name="Normal 2 3 3 6 7" xfId="11348"/>
    <cellStyle name="Normal 2 3 3 6 7 2" xfId="41690"/>
    <cellStyle name="Normal 2 3 3 6 8" xfId="41691"/>
    <cellStyle name="Normal 2 3 3 6 8 2" xfId="41692"/>
    <cellStyle name="Normal 2 3 3 6 9" xfId="41693"/>
    <cellStyle name="Normal 2 3 3 7" xfId="11349"/>
    <cellStyle name="Normal 2 3 3 7 10" xfId="41694"/>
    <cellStyle name="Normal 2 3 3 7 11" xfId="41695"/>
    <cellStyle name="Normal 2 3 3 7 2" xfId="11350"/>
    <cellStyle name="Normal 2 3 3 7 2 10" xfId="41696"/>
    <cellStyle name="Normal 2 3 3 7 2 2" xfId="11351"/>
    <cellStyle name="Normal 2 3 3 7 2 2 2" xfId="11352"/>
    <cellStyle name="Normal 2 3 3 7 2 2 2 2" xfId="11353"/>
    <cellStyle name="Normal 2 3 3 7 2 2 2 2 2" xfId="41697"/>
    <cellStyle name="Normal 2 3 3 7 2 2 2 3" xfId="11354"/>
    <cellStyle name="Normal 2 3 3 7 2 2 2 3 2" xfId="41698"/>
    <cellStyle name="Normal 2 3 3 7 2 2 2 4" xfId="41699"/>
    <cellStyle name="Normal 2 3 3 7 2 2 3" xfId="11355"/>
    <cellStyle name="Normal 2 3 3 7 2 2 3 2" xfId="41700"/>
    <cellStyle name="Normal 2 3 3 7 2 2 4" xfId="11356"/>
    <cellStyle name="Normal 2 3 3 7 2 2 4 2" xfId="41701"/>
    <cellStyle name="Normal 2 3 3 7 2 2 5" xfId="11357"/>
    <cellStyle name="Normal 2 3 3 7 2 2 5 2" xfId="41702"/>
    <cellStyle name="Normal 2 3 3 7 2 2 6" xfId="41703"/>
    <cellStyle name="Normal 2 3 3 7 2 2 6 2" xfId="41704"/>
    <cellStyle name="Normal 2 3 3 7 2 2 7" xfId="41705"/>
    <cellStyle name="Normal 2 3 3 7 2 3" xfId="11358"/>
    <cellStyle name="Normal 2 3 3 7 2 3 2" xfId="11359"/>
    <cellStyle name="Normal 2 3 3 7 2 3 2 2" xfId="41706"/>
    <cellStyle name="Normal 2 3 3 7 2 3 3" xfId="11360"/>
    <cellStyle name="Normal 2 3 3 7 2 3 3 2" xfId="41707"/>
    <cellStyle name="Normal 2 3 3 7 2 3 4" xfId="41708"/>
    <cellStyle name="Normal 2 3 3 7 2 4" xfId="11361"/>
    <cellStyle name="Normal 2 3 3 7 2 4 2" xfId="11362"/>
    <cellStyle name="Normal 2 3 3 7 2 4 2 2" xfId="41709"/>
    <cellStyle name="Normal 2 3 3 7 2 4 3" xfId="41710"/>
    <cellStyle name="Normal 2 3 3 7 2 5" xfId="11363"/>
    <cellStyle name="Normal 2 3 3 7 2 5 2" xfId="41711"/>
    <cellStyle name="Normal 2 3 3 7 2 6" xfId="11364"/>
    <cellStyle name="Normal 2 3 3 7 2 6 2" xfId="41712"/>
    <cellStyle name="Normal 2 3 3 7 2 7" xfId="41713"/>
    <cellStyle name="Normal 2 3 3 7 2 7 2" xfId="41714"/>
    <cellStyle name="Normal 2 3 3 7 2 8" xfId="41715"/>
    <cellStyle name="Normal 2 3 3 7 2 9" xfId="41716"/>
    <cellStyle name="Normal 2 3 3 7 3" xfId="11365"/>
    <cellStyle name="Normal 2 3 3 7 3 2" xfId="11366"/>
    <cellStyle name="Normal 2 3 3 7 3 2 2" xfId="11367"/>
    <cellStyle name="Normal 2 3 3 7 3 2 2 2" xfId="41717"/>
    <cellStyle name="Normal 2 3 3 7 3 2 3" xfId="11368"/>
    <cellStyle name="Normal 2 3 3 7 3 2 3 2" xfId="41718"/>
    <cellStyle name="Normal 2 3 3 7 3 2 4" xfId="41719"/>
    <cellStyle name="Normal 2 3 3 7 3 3" xfId="11369"/>
    <cellStyle name="Normal 2 3 3 7 3 3 2" xfId="41720"/>
    <cellStyle name="Normal 2 3 3 7 3 4" xfId="11370"/>
    <cellStyle name="Normal 2 3 3 7 3 4 2" xfId="41721"/>
    <cellStyle name="Normal 2 3 3 7 3 5" xfId="11371"/>
    <cellStyle name="Normal 2 3 3 7 3 5 2" xfId="41722"/>
    <cellStyle name="Normal 2 3 3 7 3 6" xfId="41723"/>
    <cellStyle name="Normal 2 3 3 7 3 6 2" xfId="41724"/>
    <cellStyle name="Normal 2 3 3 7 3 7" xfId="41725"/>
    <cellStyle name="Normal 2 3 3 7 4" xfId="11372"/>
    <cellStyle name="Normal 2 3 3 7 4 2" xfId="11373"/>
    <cellStyle name="Normal 2 3 3 7 4 2 2" xfId="41726"/>
    <cellStyle name="Normal 2 3 3 7 4 3" xfId="11374"/>
    <cellStyle name="Normal 2 3 3 7 4 3 2" xfId="41727"/>
    <cellStyle name="Normal 2 3 3 7 4 4" xfId="41728"/>
    <cellStyle name="Normal 2 3 3 7 5" xfId="11375"/>
    <cellStyle name="Normal 2 3 3 7 5 2" xfId="11376"/>
    <cellStyle name="Normal 2 3 3 7 5 2 2" xfId="41729"/>
    <cellStyle name="Normal 2 3 3 7 5 3" xfId="41730"/>
    <cellStyle name="Normal 2 3 3 7 6" xfId="11377"/>
    <cellStyle name="Normal 2 3 3 7 6 2" xfId="41731"/>
    <cellStyle name="Normal 2 3 3 7 7" xfId="11378"/>
    <cellStyle name="Normal 2 3 3 7 7 2" xfId="41732"/>
    <cellStyle name="Normal 2 3 3 7 8" xfId="41733"/>
    <cellStyle name="Normal 2 3 3 7 8 2" xfId="41734"/>
    <cellStyle name="Normal 2 3 3 7 9" xfId="41735"/>
    <cellStyle name="Normal 2 3 3 8" xfId="11379"/>
    <cellStyle name="Normal 2 3 3 8 10" xfId="41736"/>
    <cellStyle name="Normal 2 3 3 8 11" xfId="41737"/>
    <cellStyle name="Normal 2 3 3 8 2" xfId="11380"/>
    <cellStyle name="Normal 2 3 3 8 2 10" xfId="41738"/>
    <cellStyle name="Normal 2 3 3 8 2 2" xfId="11381"/>
    <cellStyle name="Normal 2 3 3 8 2 2 2" xfId="11382"/>
    <cellStyle name="Normal 2 3 3 8 2 2 2 2" xfId="11383"/>
    <cellStyle name="Normal 2 3 3 8 2 2 2 2 2" xfId="41739"/>
    <cellStyle name="Normal 2 3 3 8 2 2 2 3" xfId="11384"/>
    <cellStyle name="Normal 2 3 3 8 2 2 2 3 2" xfId="41740"/>
    <cellStyle name="Normal 2 3 3 8 2 2 2 4" xfId="41741"/>
    <cellStyle name="Normal 2 3 3 8 2 2 3" xfId="11385"/>
    <cellStyle name="Normal 2 3 3 8 2 2 3 2" xfId="41742"/>
    <cellStyle name="Normal 2 3 3 8 2 2 4" xfId="11386"/>
    <cellStyle name="Normal 2 3 3 8 2 2 4 2" xfId="41743"/>
    <cellStyle name="Normal 2 3 3 8 2 2 5" xfId="11387"/>
    <cellStyle name="Normal 2 3 3 8 2 2 5 2" xfId="41744"/>
    <cellStyle name="Normal 2 3 3 8 2 2 6" xfId="41745"/>
    <cellStyle name="Normal 2 3 3 8 2 2 6 2" xfId="41746"/>
    <cellStyle name="Normal 2 3 3 8 2 2 7" xfId="41747"/>
    <cellStyle name="Normal 2 3 3 8 2 3" xfId="11388"/>
    <cellStyle name="Normal 2 3 3 8 2 3 2" xfId="11389"/>
    <cellStyle name="Normal 2 3 3 8 2 3 2 2" xfId="41748"/>
    <cellStyle name="Normal 2 3 3 8 2 3 3" xfId="11390"/>
    <cellStyle name="Normal 2 3 3 8 2 3 3 2" xfId="41749"/>
    <cellStyle name="Normal 2 3 3 8 2 3 4" xfId="41750"/>
    <cellStyle name="Normal 2 3 3 8 2 4" xfId="11391"/>
    <cellStyle name="Normal 2 3 3 8 2 4 2" xfId="11392"/>
    <cellStyle name="Normal 2 3 3 8 2 4 2 2" xfId="41751"/>
    <cellStyle name="Normal 2 3 3 8 2 4 3" xfId="41752"/>
    <cellStyle name="Normal 2 3 3 8 2 5" xfId="11393"/>
    <cellStyle name="Normal 2 3 3 8 2 5 2" xfId="41753"/>
    <cellStyle name="Normal 2 3 3 8 2 6" xfId="11394"/>
    <cellStyle name="Normal 2 3 3 8 2 6 2" xfId="41754"/>
    <cellStyle name="Normal 2 3 3 8 2 7" xfId="41755"/>
    <cellStyle name="Normal 2 3 3 8 2 7 2" xfId="41756"/>
    <cellStyle name="Normal 2 3 3 8 2 8" xfId="41757"/>
    <cellStyle name="Normal 2 3 3 8 2 9" xfId="41758"/>
    <cellStyle name="Normal 2 3 3 8 3" xfId="11395"/>
    <cellStyle name="Normal 2 3 3 8 3 2" xfId="11396"/>
    <cellStyle name="Normal 2 3 3 8 3 2 2" xfId="11397"/>
    <cellStyle name="Normal 2 3 3 8 3 2 2 2" xfId="41759"/>
    <cellStyle name="Normal 2 3 3 8 3 2 3" xfId="11398"/>
    <cellStyle name="Normal 2 3 3 8 3 2 3 2" xfId="41760"/>
    <cellStyle name="Normal 2 3 3 8 3 2 4" xfId="41761"/>
    <cellStyle name="Normal 2 3 3 8 3 3" xfId="11399"/>
    <cellStyle name="Normal 2 3 3 8 3 3 2" xfId="41762"/>
    <cellStyle name="Normal 2 3 3 8 3 4" xfId="11400"/>
    <cellStyle name="Normal 2 3 3 8 3 4 2" xfId="41763"/>
    <cellStyle name="Normal 2 3 3 8 3 5" xfId="11401"/>
    <cellStyle name="Normal 2 3 3 8 3 5 2" xfId="41764"/>
    <cellStyle name="Normal 2 3 3 8 3 6" xfId="41765"/>
    <cellStyle name="Normal 2 3 3 8 3 6 2" xfId="41766"/>
    <cellStyle name="Normal 2 3 3 8 3 7" xfId="41767"/>
    <cellStyle name="Normal 2 3 3 8 4" xfId="11402"/>
    <cellStyle name="Normal 2 3 3 8 4 2" xfId="11403"/>
    <cellStyle name="Normal 2 3 3 8 4 2 2" xfId="41768"/>
    <cellStyle name="Normal 2 3 3 8 4 3" xfId="11404"/>
    <cellStyle name="Normal 2 3 3 8 4 3 2" xfId="41769"/>
    <cellStyle name="Normal 2 3 3 8 4 4" xfId="41770"/>
    <cellStyle name="Normal 2 3 3 8 5" xfId="11405"/>
    <cellStyle name="Normal 2 3 3 8 5 2" xfId="11406"/>
    <cellStyle name="Normal 2 3 3 8 5 2 2" xfId="41771"/>
    <cellStyle name="Normal 2 3 3 8 5 3" xfId="41772"/>
    <cellStyle name="Normal 2 3 3 8 6" xfId="11407"/>
    <cellStyle name="Normal 2 3 3 8 6 2" xfId="41773"/>
    <cellStyle name="Normal 2 3 3 8 7" xfId="11408"/>
    <cellStyle name="Normal 2 3 3 8 7 2" xfId="41774"/>
    <cellStyle name="Normal 2 3 3 8 8" xfId="41775"/>
    <cellStyle name="Normal 2 3 3 8 8 2" xfId="41776"/>
    <cellStyle name="Normal 2 3 3 8 9" xfId="41777"/>
    <cellStyle name="Normal 2 3 3 9" xfId="11409"/>
    <cellStyle name="Normal 2 3 3 9 10" xfId="41778"/>
    <cellStyle name="Normal 2 3 3 9 11" xfId="41779"/>
    <cellStyle name="Normal 2 3 3 9 2" xfId="11410"/>
    <cellStyle name="Normal 2 3 3 9 2 10" xfId="41780"/>
    <cellStyle name="Normal 2 3 3 9 2 2" xfId="11411"/>
    <cellStyle name="Normal 2 3 3 9 2 2 2" xfId="11412"/>
    <cellStyle name="Normal 2 3 3 9 2 2 2 2" xfId="11413"/>
    <cellStyle name="Normal 2 3 3 9 2 2 2 2 2" xfId="41781"/>
    <cellStyle name="Normal 2 3 3 9 2 2 2 3" xfId="11414"/>
    <cellStyle name="Normal 2 3 3 9 2 2 2 3 2" xfId="41782"/>
    <cellStyle name="Normal 2 3 3 9 2 2 2 4" xfId="41783"/>
    <cellStyle name="Normal 2 3 3 9 2 2 3" xfId="11415"/>
    <cellStyle name="Normal 2 3 3 9 2 2 3 2" xfId="41784"/>
    <cellStyle name="Normal 2 3 3 9 2 2 4" xfId="11416"/>
    <cellStyle name="Normal 2 3 3 9 2 2 4 2" xfId="41785"/>
    <cellStyle name="Normal 2 3 3 9 2 2 5" xfId="11417"/>
    <cellStyle name="Normal 2 3 3 9 2 2 5 2" xfId="41786"/>
    <cellStyle name="Normal 2 3 3 9 2 2 6" xfId="41787"/>
    <cellStyle name="Normal 2 3 3 9 2 2 6 2" xfId="41788"/>
    <cellStyle name="Normal 2 3 3 9 2 2 7" xfId="41789"/>
    <cellStyle name="Normal 2 3 3 9 2 3" xfId="11418"/>
    <cellStyle name="Normal 2 3 3 9 2 3 2" xfId="11419"/>
    <cellStyle name="Normal 2 3 3 9 2 3 2 2" xfId="41790"/>
    <cellStyle name="Normal 2 3 3 9 2 3 3" xfId="11420"/>
    <cellStyle name="Normal 2 3 3 9 2 3 3 2" xfId="41791"/>
    <cellStyle name="Normal 2 3 3 9 2 3 4" xfId="41792"/>
    <cellStyle name="Normal 2 3 3 9 2 4" xfId="11421"/>
    <cellStyle name="Normal 2 3 3 9 2 4 2" xfId="11422"/>
    <cellStyle name="Normal 2 3 3 9 2 4 2 2" xfId="41793"/>
    <cellStyle name="Normal 2 3 3 9 2 4 3" xfId="41794"/>
    <cellStyle name="Normal 2 3 3 9 2 5" xfId="11423"/>
    <cellStyle name="Normal 2 3 3 9 2 5 2" xfId="41795"/>
    <cellStyle name="Normal 2 3 3 9 2 6" xfId="11424"/>
    <cellStyle name="Normal 2 3 3 9 2 6 2" xfId="41796"/>
    <cellStyle name="Normal 2 3 3 9 2 7" xfId="41797"/>
    <cellStyle name="Normal 2 3 3 9 2 7 2" xfId="41798"/>
    <cellStyle name="Normal 2 3 3 9 2 8" xfId="41799"/>
    <cellStyle name="Normal 2 3 3 9 2 9" xfId="41800"/>
    <cellStyle name="Normal 2 3 3 9 3" xfId="11425"/>
    <cellStyle name="Normal 2 3 3 9 3 2" xfId="11426"/>
    <cellStyle name="Normal 2 3 3 9 3 2 2" xfId="11427"/>
    <cellStyle name="Normal 2 3 3 9 3 2 2 2" xfId="41801"/>
    <cellStyle name="Normal 2 3 3 9 3 2 3" xfId="11428"/>
    <cellStyle name="Normal 2 3 3 9 3 2 3 2" xfId="41802"/>
    <cellStyle name="Normal 2 3 3 9 3 2 4" xfId="41803"/>
    <cellStyle name="Normal 2 3 3 9 3 3" xfId="11429"/>
    <cellStyle name="Normal 2 3 3 9 3 3 2" xfId="41804"/>
    <cellStyle name="Normal 2 3 3 9 3 4" xfId="11430"/>
    <cellStyle name="Normal 2 3 3 9 3 4 2" xfId="41805"/>
    <cellStyle name="Normal 2 3 3 9 3 5" xfId="11431"/>
    <cellStyle name="Normal 2 3 3 9 3 5 2" xfId="41806"/>
    <cellStyle name="Normal 2 3 3 9 3 6" xfId="41807"/>
    <cellStyle name="Normal 2 3 3 9 3 6 2" xfId="41808"/>
    <cellStyle name="Normal 2 3 3 9 3 7" xfId="41809"/>
    <cellStyle name="Normal 2 3 3 9 4" xfId="11432"/>
    <cellStyle name="Normal 2 3 3 9 4 2" xfId="11433"/>
    <cellStyle name="Normal 2 3 3 9 4 2 2" xfId="41810"/>
    <cellStyle name="Normal 2 3 3 9 4 3" xfId="11434"/>
    <cellStyle name="Normal 2 3 3 9 4 3 2" xfId="41811"/>
    <cellStyle name="Normal 2 3 3 9 4 4" xfId="41812"/>
    <cellStyle name="Normal 2 3 3 9 5" xfId="11435"/>
    <cellStyle name="Normal 2 3 3 9 5 2" xfId="11436"/>
    <cellStyle name="Normal 2 3 3 9 5 2 2" xfId="41813"/>
    <cellStyle name="Normal 2 3 3 9 5 3" xfId="41814"/>
    <cellStyle name="Normal 2 3 3 9 6" xfId="11437"/>
    <cellStyle name="Normal 2 3 3 9 6 2" xfId="41815"/>
    <cellStyle name="Normal 2 3 3 9 7" xfId="11438"/>
    <cellStyle name="Normal 2 3 3 9 7 2" xfId="41816"/>
    <cellStyle name="Normal 2 3 3 9 8" xfId="41817"/>
    <cellStyle name="Normal 2 3 3 9 8 2" xfId="41818"/>
    <cellStyle name="Normal 2 3 3 9 9" xfId="41819"/>
    <cellStyle name="Normal 2 3 30" xfId="11439"/>
    <cellStyle name="Normal 2 3 30 10" xfId="41820"/>
    <cellStyle name="Normal 2 3 30 11" xfId="41821"/>
    <cellStyle name="Normal 2 3 30 2" xfId="11440"/>
    <cellStyle name="Normal 2 3 30 2 10" xfId="41822"/>
    <cellStyle name="Normal 2 3 30 2 2" xfId="11441"/>
    <cellStyle name="Normal 2 3 30 2 2 2" xfId="11442"/>
    <cellStyle name="Normal 2 3 30 2 2 2 2" xfId="11443"/>
    <cellStyle name="Normal 2 3 30 2 2 2 2 2" xfId="41823"/>
    <cellStyle name="Normal 2 3 30 2 2 2 3" xfId="11444"/>
    <cellStyle name="Normal 2 3 30 2 2 2 3 2" xfId="41824"/>
    <cellStyle name="Normal 2 3 30 2 2 2 4" xfId="41825"/>
    <cellStyle name="Normal 2 3 30 2 2 3" xfId="11445"/>
    <cellStyle name="Normal 2 3 30 2 2 3 2" xfId="41826"/>
    <cellStyle name="Normal 2 3 30 2 2 4" xfId="11446"/>
    <cellStyle name="Normal 2 3 30 2 2 4 2" xfId="41827"/>
    <cellStyle name="Normal 2 3 30 2 2 5" xfId="11447"/>
    <cellStyle name="Normal 2 3 30 2 2 5 2" xfId="41828"/>
    <cellStyle name="Normal 2 3 30 2 2 6" xfId="41829"/>
    <cellStyle name="Normal 2 3 30 2 2 6 2" xfId="41830"/>
    <cellStyle name="Normal 2 3 30 2 2 7" xfId="41831"/>
    <cellStyle name="Normal 2 3 30 2 3" xfId="11448"/>
    <cellStyle name="Normal 2 3 30 2 3 2" xfId="11449"/>
    <cellStyle name="Normal 2 3 30 2 3 2 2" xfId="41832"/>
    <cellStyle name="Normal 2 3 30 2 3 3" xfId="11450"/>
    <cellStyle name="Normal 2 3 30 2 3 3 2" xfId="41833"/>
    <cellStyle name="Normal 2 3 30 2 3 4" xfId="41834"/>
    <cellStyle name="Normal 2 3 30 2 4" xfId="11451"/>
    <cellStyle name="Normal 2 3 30 2 4 2" xfId="11452"/>
    <cellStyle name="Normal 2 3 30 2 4 2 2" xfId="41835"/>
    <cellStyle name="Normal 2 3 30 2 4 3" xfId="41836"/>
    <cellStyle name="Normal 2 3 30 2 5" xfId="11453"/>
    <cellStyle name="Normal 2 3 30 2 5 2" xfId="41837"/>
    <cellStyle name="Normal 2 3 30 2 6" xfId="11454"/>
    <cellStyle name="Normal 2 3 30 2 6 2" xfId="41838"/>
    <cellStyle name="Normal 2 3 30 2 7" xfId="41839"/>
    <cellStyle name="Normal 2 3 30 2 7 2" xfId="41840"/>
    <cellStyle name="Normal 2 3 30 2 8" xfId="41841"/>
    <cellStyle name="Normal 2 3 30 2 9" xfId="41842"/>
    <cellStyle name="Normal 2 3 30 3" xfId="11455"/>
    <cellStyle name="Normal 2 3 30 3 2" xfId="11456"/>
    <cellStyle name="Normal 2 3 30 3 2 2" xfId="11457"/>
    <cellStyle name="Normal 2 3 30 3 2 2 2" xfId="41843"/>
    <cellStyle name="Normal 2 3 30 3 2 3" xfId="11458"/>
    <cellStyle name="Normal 2 3 30 3 2 3 2" xfId="41844"/>
    <cellStyle name="Normal 2 3 30 3 2 4" xfId="41845"/>
    <cellStyle name="Normal 2 3 30 3 3" xfId="11459"/>
    <cellStyle name="Normal 2 3 30 3 3 2" xfId="41846"/>
    <cellStyle name="Normal 2 3 30 3 4" xfId="11460"/>
    <cellStyle name="Normal 2 3 30 3 4 2" xfId="41847"/>
    <cellStyle name="Normal 2 3 30 3 5" xfId="11461"/>
    <cellStyle name="Normal 2 3 30 3 5 2" xfId="41848"/>
    <cellStyle name="Normal 2 3 30 3 6" xfId="41849"/>
    <cellStyle name="Normal 2 3 30 3 6 2" xfId="41850"/>
    <cellStyle name="Normal 2 3 30 3 7" xfId="41851"/>
    <cellStyle name="Normal 2 3 30 4" xfId="11462"/>
    <cellStyle name="Normal 2 3 30 4 2" xfId="11463"/>
    <cellStyle name="Normal 2 3 30 4 2 2" xfId="41852"/>
    <cellStyle name="Normal 2 3 30 4 3" xfId="11464"/>
    <cellStyle name="Normal 2 3 30 4 3 2" xfId="41853"/>
    <cellStyle name="Normal 2 3 30 4 4" xfId="41854"/>
    <cellStyle name="Normal 2 3 30 5" xfId="11465"/>
    <cellStyle name="Normal 2 3 30 5 2" xfId="11466"/>
    <cellStyle name="Normal 2 3 30 5 2 2" xfId="41855"/>
    <cellStyle name="Normal 2 3 30 5 3" xfId="41856"/>
    <cellStyle name="Normal 2 3 30 6" xfId="11467"/>
    <cellStyle name="Normal 2 3 30 6 2" xfId="41857"/>
    <cellStyle name="Normal 2 3 30 7" xfId="11468"/>
    <cellStyle name="Normal 2 3 30 7 2" xfId="41858"/>
    <cellStyle name="Normal 2 3 30 8" xfId="41859"/>
    <cellStyle name="Normal 2 3 30 8 2" xfId="41860"/>
    <cellStyle name="Normal 2 3 30 9" xfId="41861"/>
    <cellStyle name="Normal 2 3 31" xfId="11469"/>
    <cellStyle name="Normal 2 3 31 10" xfId="41862"/>
    <cellStyle name="Normal 2 3 31 11" xfId="41863"/>
    <cellStyle name="Normal 2 3 31 2" xfId="11470"/>
    <cellStyle name="Normal 2 3 31 2 10" xfId="41864"/>
    <cellStyle name="Normal 2 3 31 2 2" xfId="11471"/>
    <cellStyle name="Normal 2 3 31 2 2 2" xfId="11472"/>
    <cellStyle name="Normal 2 3 31 2 2 2 2" xfId="11473"/>
    <cellStyle name="Normal 2 3 31 2 2 2 2 2" xfId="41865"/>
    <cellStyle name="Normal 2 3 31 2 2 2 3" xfId="11474"/>
    <cellStyle name="Normal 2 3 31 2 2 2 3 2" xfId="41866"/>
    <cellStyle name="Normal 2 3 31 2 2 2 4" xfId="41867"/>
    <cellStyle name="Normal 2 3 31 2 2 3" xfId="11475"/>
    <cellStyle name="Normal 2 3 31 2 2 3 2" xfId="41868"/>
    <cellStyle name="Normal 2 3 31 2 2 4" xfId="11476"/>
    <cellStyle name="Normal 2 3 31 2 2 4 2" xfId="41869"/>
    <cellStyle name="Normal 2 3 31 2 2 5" xfId="11477"/>
    <cellStyle name="Normal 2 3 31 2 2 5 2" xfId="41870"/>
    <cellStyle name="Normal 2 3 31 2 2 6" xfId="41871"/>
    <cellStyle name="Normal 2 3 31 2 2 6 2" xfId="41872"/>
    <cellStyle name="Normal 2 3 31 2 2 7" xfId="41873"/>
    <cellStyle name="Normal 2 3 31 2 3" xfId="11478"/>
    <cellStyle name="Normal 2 3 31 2 3 2" xfId="11479"/>
    <cellStyle name="Normal 2 3 31 2 3 2 2" xfId="41874"/>
    <cellStyle name="Normal 2 3 31 2 3 3" xfId="11480"/>
    <cellStyle name="Normal 2 3 31 2 3 3 2" xfId="41875"/>
    <cellStyle name="Normal 2 3 31 2 3 4" xfId="41876"/>
    <cellStyle name="Normal 2 3 31 2 4" xfId="11481"/>
    <cellStyle name="Normal 2 3 31 2 4 2" xfId="11482"/>
    <cellStyle name="Normal 2 3 31 2 4 2 2" xfId="41877"/>
    <cellStyle name="Normal 2 3 31 2 4 3" xfId="41878"/>
    <cellStyle name="Normal 2 3 31 2 5" xfId="11483"/>
    <cellStyle name="Normal 2 3 31 2 5 2" xfId="41879"/>
    <cellStyle name="Normal 2 3 31 2 6" xfId="11484"/>
    <cellStyle name="Normal 2 3 31 2 6 2" xfId="41880"/>
    <cellStyle name="Normal 2 3 31 2 7" xfId="41881"/>
    <cellStyle name="Normal 2 3 31 2 7 2" xfId="41882"/>
    <cellStyle name="Normal 2 3 31 2 8" xfId="41883"/>
    <cellStyle name="Normal 2 3 31 2 9" xfId="41884"/>
    <cellStyle name="Normal 2 3 31 3" xfId="11485"/>
    <cellStyle name="Normal 2 3 31 3 2" xfId="11486"/>
    <cellStyle name="Normal 2 3 31 3 2 2" xfId="11487"/>
    <cellStyle name="Normal 2 3 31 3 2 2 2" xfId="41885"/>
    <cellStyle name="Normal 2 3 31 3 2 3" xfId="11488"/>
    <cellStyle name="Normal 2 3 31 3 2 3 2" xfId="41886"/>
    <cellStyle name="Normal 2 3 31 3 2 4" xfId="41887"/>
    <cellStyle name="Normal 2 3 31 3 3" xfId="11489"/>
    <cellStyle name="Normal 2 3 31 3 3 2" xfId="41888"/>
    <cellStyle name="Normal 2 3 31 3 4" xfId="11490"/>
    <cellStyle name="Normal 2 3 31 3 4 2" xfId="41889"/>
    <cellStyle name="Normal 2 3 31 3 5" xfId="11491"/>
    <cellStyle name="Normal 2 3 31 3 5 2" xfId="41890"/>
    <cellStyle name="Normal 2 3 31 3 6" xfId="41891"/>
    <cellStyle name="Normal 2 3 31 3 6 2" xfId="41892"/>
    <cellStyle name="Normal 2 3 31 3 7" xfId="41893"/>
    <cellStyle name="Normal 2 3 31 4" xfId="11492"/>
    <cellStyle name="Normal 2 3 31 4 2" xfId="11493"/>
    <cellStyle name="Normal 2 3 31 4 2 2" xfId="41894"/>
    <cellStyle name="Normal 2 3 31 4 3" xfId="11494"/>
    <cellStyle name="Normal 2 3 31 4 3 2" xfId="41895"/>
    <cellStyle name="Normal 2 3 31 4 4" xfId="41896"/>
    <cellStyle name="Normal 2 3 31 5" xfId="11495"/>
    <cellStyle name="Normal 2 3 31 5 2" xfId="11496"/>
    <cellStyle name="Normal 2 3 31 5 2 2" xfId="41897"/>
    <cellStyle name="Normal 2 3 31 5 3" xfId="41898"/>
    <cellStyle name="Normal 2 3 31 6" xfId="11497"/>
    <cellStyle name="Normal 2 3 31 6 2" xfId="41899"/>
    <cellStyle name="Normal 2 3 31 7" xfId="11498"/>
    <cellStyle name="Normal 2 3 31 7 2" xfId="41900"/>
    <cellStyle name="Normal 2 3 31 8" xfId="41901"/>
    <cellStyle name="Normal 2 3 31 8 2" xfId="41902"/>
    <cellStyle name="Normal 2 3 31 9" xfId="41903"/>
    <cellStyle name="Normal 2 3 32" xfId="11499"/>
    <cellStyle name="Normal 2 3 32 10" xfId="41904"/>
    <cellStyle name="Normal 2 3 32 11" xfId="41905"/>
    <cellStyle name="Normal 2 3 32 2" xfId="11500"/>
    <cellStyle name="Normal 2 3 32 2 10" xfId="41906"/>
    <cellStyle name="Normal 2 3 32 2 2" xfId="11501"/>
    <cellStyle name="Normal 2 3 32 2 2 2" xfId="11502"/>
    <cellStyle name="Normal 2 3 32 2 2 2 2" xfId="11503"/>
    <cellStyle name="Normal 2 3 32 2 2 2 2 2" xfId="41907"/>
    <cellStyle name="Normal 2 3 32 2 2 2 3" xfId="11504"/>
    <cellStyle name="Normal 2 3 32 2 2 2 3 2" xfId="41908"/>
    <cellStyle name="Normal 2 3 32 2 2 2 4" xfId="41909"/>
    <cellStyle name="Normal 2 3 32 2 2 3" xfId="11505"/>
    <cellStyle name="Normal 2 3 32 2 2 3 2" xfId="41910"/>
    <cellStyle name="Normal 2 3 32 2 2 4" xfId="11506"/>
    <cellStyle name="Normal 2 3 32 2 2 4 2" xfId="41911"/>
    <cellStyle name="Normal 2 3 32 2 2 5" xfId="11507"/>
    <cellStyle name="Normal 2 3 32 2 2 5 2" xfId="41912"/>
    <cellStyle name="Normal 2 3 32 2 2 6" xfId="41913"/>
    <cellStyle name="Normal 2 3 32 2 2 6 2" xfId="41914"/>
    <cellStyle name="Normal 2 3 32 2 2 7" xfId="41915"/>
    <cellStyle name="Normal 2 3 32 2 3" xfId="11508"/>
    <cellStyle name="Normal 2 3 32 2 3 2" xfId="11509"/>
    <cellStyle name="Normal 2 3 32 2 3 2 2" xfId="41916"/>
    <cellStyle name="Normal 2 3 32 2 3 3" xfId="11510"/>
    <cellStyle name="Normal 2 3 32 2 3 3 2" xfId="41917"/>
    <cellStyle name="Normal 2 3 32 2 3 4" xfId="41918"/>
    <cellStyle name="Normal 2 3 32 2 4" xfId="11511"/>
    <cellStyle name="Normal 2 3 32 2 4 2" xfId="11512"/>
    <cellStyle name="Normal 2 3 32 2 4 2 2" xfId="41919"/>
    <cellStyle name="Normal 2 3 32 2 4 3" xfId="41920"/>
    <cellStyle name="Normal 2 3 32 2 5" xfId="11513"/>
    <cellStyle name="Normal 2 3 32 2 5 2" xfId="41921"/>
    <cellStyle name="Normal 2 3 32 2 6" xfId="11514"/>
    <cellStyle name="Normal 2 3 32 2 6 2" xfId="41922"/>
    <cellStyle name="Normal 2 3 32 2 7" xfId="41923"/>
    <cellStyle name="Normal 2 3 32 2 7 2" xfId="41924"/>
    <cellStyle name="Normal 2 3 32 2 8" xfId="41925"/>
    <cellStyle name="Normal 2 3 32 2 9" xfId="41926"/>
    <cellStyle name="Normal 2 3 32 3" xfId="11515"/>
    <cellStyle name="Normal 2 3 32 3 2" xfId="11516"/>
    <cellStyle name="Normal 2 3 32 3 2 2" xfId="11517"/>
    <cellStyle name="Normal 2 3 32 3 2 2 2" xfId="41927"/>
    <cellStyle name="Normal 2 3 32 3 2 3" xfId="11518"/>
    <cellStyle name="Normal 2 3 32 3 2 3 2" xfId="41928"/>
    <cellStyle name="Normal 2 3 32 3 2 4" xfId="41929"/>
    <cellStyle name="Normal 2 3 32 3 3" xfId="11519"/>
    <cellStyle name="Normal 2 3 32 3 3 2" xfId="41930"/>
    <cellStyle name="Normal 2 3 32 3 4" xfId="11520"/>
    <cellStyle name="Normal 2 3 32 3 4 2" xfId="41931"/>
    <cellStyle name="Normal 2 3 32 3 5" xfId="11521"/>
    <cellStyle name="Normal 2 3 32 3 5 2" xfId="41932"/>
    <cellStyle name="Normal 2 3 32 3 6" xfId="41933"/>
    <cellStyle name="Normal 2 3 32 3 6 2" xfId="41934"/>
    <cellStyle name="Normal 2 3 32 3 7" xfId="41935"/>
    <cellStyle name="Normal 2 3 32 4" xfId="11522"/>
    <cellStyle name="Normal 2 3 32 4 2" xfId="11523"/>
    <cellStyle name="Normal 2 3 32 4 2 2" xfId="41936"/>
    <cellStyle name="Normal 2 3 32 4 3" xfId="11524"/>
    <cellStyle name="Normal 2 3 32 4 3 2" xfId="41937"/>
    <cellStyle name="Normal 2 3 32 4 4" xfId="41938"/>
    <cellStyle name="Normal 2 3 32 5" xfId="11525"/>
    <cellStyle name="Normal 2 3 32 5 2" xfId="11526"/>
    <cellStyle name="Normal 2 3 32 5 2 2" xfId="41939"/>
    <cellStyle name="Normal 2 3 32 5 3" xfId="41940"/>
    <cellStyle name="Normal 2 3 32 6" xfId="11527"/>
    <cellStyle name="Normal 2 3 32 6 2" xfId="41941"/>
    <cellStyle name="Normal 2 3 32 7" xfId="11528"/>
    <cellStyle name="Normal 2 3 32 7 2" xfId="41942"/>
    <cellStyle name="Normal 2 3 32 8" xfId="41943"/>
    <cellStyle name="Normal 2 3 32 8 2" xfId="41944"/>
    <cellStyle name="Normal 2 3 32 9" xfId="41945"/>
    <cellStyle name="Normal 2 3 33" xfId="11529"/>
    <cellStyle name="Normal 2 3 33 10" xfId="41946"/>
    <cellStyle name="Normal 2 3 33 11" xfId="41947"/>
    <cellStyle name="Normal 2 3 33 2" xfId="11530"/>
    <cellStyle name="Normal 2 3 33 2 10" xfId="41948"/>
    <cellStyle name="Normal 2 3 33 2 2" xfId="11531"/>
    <cellStyle name="Normal 2 3 33 2 2 2" xfId="11532"/>
    <cellStyle name="Normal 2 3 33 2 2 2 2" xfId="11533"/>
    <cellStyle name="Normal 2 3 33 2 2 2 2 2" xfId="41949"/>
    <cellStyle name="Normal 2 3 33 2 2 2 3" xfId="11534"/>
    <cellStyle name="Normal 2 3 33 2 2 2 3 2" xfId="41950"/>
    <cellStyle name="Normal 2 3 33 2 2 2 4" xfId="41951"/>
    <cellStyle name="Normal 2 3 33 2 2 3" xfId="11535"/>
    <cellStyle name="Normal 2 3 33 2 2 3 2" xfId="41952"/>
    <cellStyle name="Normal 2 3 33 2 2 4" xfId="11536"/>
    <cellStyle name="Normal 2 3 33 2 2 4 2" xfId="41953"/>
    <cellStyle name="Normal 2 3 33 2 2 5" xfId="11537"/>
    <cellStyle name="Normal 2 3 33 2 2 5 2" xfId="41954"/>
    <cellStyle name="Normal 2 3 33 2 2 6" xfId="41955"/>
    <cellStyle name="Normal 2 3 33 2 2 6 2" xfId="41956"/>
    <cellStyle name="Normal 2 3 33 2 2 7" xfId="41957"/>
    <cellStyle name="Normal 2 3 33 2 3" xfId="11538"/>
    <cellStyle name="Normal 2 3 33 2 3 2" xfId="11539"/>
    <cellStyle name="Normal 2 3 33 2 3 2 2" xfId="41958"/>
    <cellStyle name="Normal 2 3 33 2 3 3" xfId="11540"/>
    <cellStyle name="Normal 2 3 33 2 3 3 2" xfId="41959"/>
    <cellStyle name="Normal 2 3 33 2 3 4" xfId="41960"/>
    <cellStyle name="Normal 2 3 33 2 4" xfId="11541"/>
    <cellStyle name="Normal 2 3 33 2 4 2" xfId="11542"/>
    <cellStyle name="Normal 2 3 33 2 4 2 2" xfId="41961"/>
    <cellStyle name="Normal 2 3 33 2 4 3" xfId="41962"/>
    <cellStyle name="Normal 2 3 33 2 5" xfId="11543"/>
    <cellStyle name="Normal 2 3 33 2 5 2" xfId="41963"/>
    <cellStyle name="Normal 2 3 33 2 6" xfId="11544"/>
    <cellStyle name="Normal 2 3 33 2 6 2" xfId="41964"/>
    <cellStyle name="Normal 2 3 33 2 7" xfId="41965"/>
    <cellStyle name="Normal 2 3 33 2 7 2" xfId="41966"/>
    <cellStyle name="Normal 2 3 33 2 8" xfId="41967"/>
    <cellStyle name="Normal 2 3 33 2 9" xfId="41968"/>
    <cellStyle name="Normal 2 3 33 3" xfId="11545"/>
    <cellStyle name="Normal 2 3 33 3 2" xfId="11546"/>
    <cellStyle name="Normal 2 3 33 3 2 2" xfId="11547"/>
    <cellStyle name="Normal 2 3 33 3 2 2 2" xfId="41969"/>
    <cellStyle name="Normal 2 3 33 3 2 3" xfId="11548"/>
    <cellStyle name="Normal 2 3 33 3 2 3 2" xfId="41970"/>
    <cellStyle name="Normal 2 3 33 3 2 4" xfId="41971"/>
    <cellStyle name="Normal 2 3 33 3 3" xfId="11549"/>
    <cellStyle name="Normal 2 3 33 3 3 2" xfId="41972"/>
    <cellStyle name="Normal 2 3 33 3 4" xfId="11550"/>
    <cellStyle name="Normal 2 3 33 3 4 2" xfId="41973"/>
    <cellStyle name="Normal 2 3 33 3 5" xfId="11551"/>
    <cellStyle name="Normal 2 3 33 3 5 2" xfId="41974"/>
    <cellStyle name="Normal 2 3 33 3 6" xfId="41975"/>
    <cellStyle name="Normal 2 3 33 3 6 2" xfId="41976"/>
    <cellStyle name="Normal 2 3 33 3 7" xfId="41977"/>
    <cellStyle name="Normal 2 3 33 4" xfId="11552"/>
    <cellStyle name="Normal 2 3 33 4 2" xfId="11553"/>
    <cellStyle name="Normal 2 3 33 4 2 2" xfId="41978"/>
    <cellStyle name="Normal 2 3 33 4 3" xfId="11554"/>
    <cellStyle name="Normal 2 3 33 4 3 2" xfId="41979"/>
    <cellStyle name="Normal 2 3 33 4 4" xfId="41980"/>
    <cellStyle name="Normal 2 3 33 5" xfId="11555"/>
    <cellStyle name="Normal 2 3 33 5 2" xfId="11556"/>
    <cellStyle name="Normal 2 3 33 5 2 2" xfId="41981"/>
    <cellStyle name="Normal 2 3 33 5 3" xfId="41982"/>
    <cellStyle name="Normal 2 3 33 6" xfId="11557"/>
    <cellStyle name="Normal 2 3 33 6 2" xfId="41983"/>
    <cellStyle name="Normal 2 3 33 7" xfId="11558"/>
    <cellStyle name="Normal 2 3 33 7 2" xfId="41984"/>
    <cellStyle name="Normal 2 3 33 8" xfId="41985"/>
    <cellStyle name="Normal 2 3 33 8 2" xfId="41986"/>
    <cellStyle name="Normal 2 3 33 9" xfId="41987"/>
    <cellStyle name="Normal 2 3 34" xfId="11559"/>
    <cellStyle name="Normal 2 3 34 10" xfId="41988"/>
    <cellStyle name="Normal 2 3 34 11" xfId="41989"/>
    <cellStyle name="Normal 2 3 34 2" xfId="11560"/>
    <cellStyle name="Normal 2 3 34 2 10" xfId="41990"/>
    <cellStyle name="Normal 2 3 34 2 2" xfId="11561"/>
    <cellStyle name="Normal 2 3 34 2 2 2" xfId="11562"/>
    <cellStyle name="Normal 2 3 34 2 2 2 2" xfId="11563"/>
    <cellStyle name="Normal 2 3 34 2 2 2 2 2" xfId="41991"/>
    <cellStyle name="Normal 2 3 34 2 2 2 3" xfId="11564"/>
    <cellStyle name="Normal 2 3 34 2 2 2 3 2" xfId="41992"/>
    <cellStyle name="Normal 2 3 34 2 2 2 4" xfId="41993"/>
    <cellStyle name="Normal 2 3 34 2 2 3" xfId="11565"/>
    <cellStyle name="Normal 2 3 34 2 2 3 2" xfId="41994"/>
    <cellStyle name="Normal 2 3 34 2 2 4" xfId="11566"/>
    <cellStyle name="Normal 2 3 34 2 2 4 2" xfId="41995"/>
    <cellStyle name="Normal 2 3 34 2 2 5" xfId="11567"/>
    <cellStyle name="Normal 2 3 34 2 2 5 2" xfId="41996"/>
    <cellStyle name="Normal 2 3 34 2 2 6" xfId="41997"/>
    <cellStyle name="Normal 2 3 34 2 2 6 2" xfId="41998"/>
    <cellStyle name="Normal 2 3 34 2 2 7" xfId="41999"/>
    <cellStyle name="Normal 2 3 34 2 3" xfId="11568"/>
    <cellStyle name="Normal 2 3 34 2 3 2" xfId="11569"/>
    <cellStyle name="Normal 2 3 34 2 3 2 2" xfId="42000"/>
    <cellStyle name="Normal 2 3 34 2 3 3" xfId="11570"/>
    <cellStyle name="Normal 2 3 34 2 3 3 2" xfId="42001"/>
    <cellStyle name="Normal 2 3 34 2 3 4" xfId="42002"/>
    <cellStyle name="Normal 2 3 34 2 4" xfId="11571"/>
    <cellStyle name="Normal 2 3 34 2 4 2" xfId="11572"/>
    <cellStyle name="Normal 2 3 34 2 4 2 2" xfId="42003"/>
    <cellStyle name="Normal 2 3 34 2 4 3" xfId="42004"/>
    <cellStyle name="Normal 2 3 34 2 5" xfId="11573"/>
    <cellStyle name="Normal 2 3 34 2 5 2" xfId="42005"/>
    <cellStyle name="Normal 2 3 34 2 6" xfId="11574"/>
    <cellStyle name="Normal 2 3 34 2 6 2" xfId="42006"/>
    <cellStyle name="Normal 2 3 34 2 7" xfId="42007"/>
    <cellStyle name="Normal 2 3 34 2 7 2" xfId="42008"/>
    <cellStyle name="Normal 2 3 34 2 8" xfId="42009"/>
    <cellStyle name="Normal 2 3 34 2 9" xfId="42010"/>
    <cellStyle name="Normal 2 3 34 3" xfId="11575"/>
    <cellStyle name="Normal 2 3 34 3 2" xfId="11576"/>
    <cellStyle name="Normal 2 3 34 3 2 2" xfId="11577"/>
    <cellStyle name="Normal 2 3 34 3 2 2 2" xfId="42011"/>
    <cellStyle name="Normal 2 3 34 3 2 3" xfId="11578"/>
    <cellStyle name="Normal 2 3 34 3 2 3 2" xfId="42012"/>
    <cellStyle name="Normal 2 3 34 3 2 4" xfId="42013"/>
    <cellStyle name="Normal 2 3 34 3 3" xfId="11579"/>
    <cellStyle name="Normal 2 3 34 3 3 2" xfId="42014"/>
    <cellStyle name="Normal 2 3 34 3 4" xfId="11580"/>
    <cellStyle name="Normal 2 3 34 3 4 2" xfId="42015"/>
    <cellStyle name="Normal 2 3 34 3 5" xfId="11581"/>
    <cellStyle name="Normal 2 3 34 3 5 2" xfId="42016"/>
    <cellStyle name="Normal 2 3 34 3 6" xfId="42017"/>
    <cellStyle name="Normal 2 3 34 3 6 2" xfId="42018"/>
    <cellStyle name="Normal 2 3 34 3 7" xfId="42019"/>
    <cellStyle name="Normal 2 3 34 4" xfId="11582"/>
    <cellStyle name="Normal 2 3 34 4 2" xfId="11583"/>
    <cellStyle name="Normal 2 3 34 4 2 2" xfId="42020"/>
    <cellStyle name="Normal 2 3 34 4 3" xfId="11584"/>
    <cellStyle name="Normal 2 3 34 4 3 2" xfId="42021"/>
    <cellStyle name="Normal 2 3 34 4 4" xfId="42022"/>
    <cellStyle name="Normal 2 3 34 5" xfId="11585"/>
    <cellStyle name="Normal 2 3 34 5 2" xfId="11586"/>
    <cellStyle name="Normal 2 3 34 5 2 2" xfId="42023"/>
    <cellStyle name="Normal 2 3 34 5 3" xfId="42024"/>
    <cellStyle name="Normal 2 3 34 6" xfId="11587"/>
    <cellStyle name="Normal 2 3 34 6 2" xfId="42025"/>
    <cellStyle name="Normal 2 3 34 7" xfId="11588"/>
    <cellStyle name="Normal 2 3 34 7 2" xfId="42026"/>
    <cellStyle name="Normal 2 3 34 8" xfId="42027"/>
    <cellStyle name="Normal 2 3 34 8 2" xfId="42028"/>
    <cellStyle name="Normal 2 3 34 9" xfId="42029"/>
    <cellStyle name="Normal 2 3 35" xfId="11589"/>
    <cellStyle name="Normal 2 3 35 10" xfId="42030"/>
    <cellStyle name="Normal 2 3 35 11" xfId="42031"/>
    <cellStyle name="Normal 2 3 35 2" xfId="11590"/>
    <cellStyle name="Normal 2 3 35 2 10" xfId="42032"/>
    <cellStyle name="Normal 2 3 35 2 2" xfId="11591"/>
    <cellStyle name="Normal 2 3 35 2 2 2" xfId="11592"/>
    <cellStyle name="Normal 2 3 35 2 2 2 2" xfId="11593"/>
    <cellStyle name="Normal 2 3 35 2 2 2 2 2" xfId="42033"/>
    <cellStyle name="Normal 2 3 35 2 2 2 3" xfId="11594"/>
    <cellStyle name="Normal 2 3 35 2 2 2 3 2" xfId="42034"/>
    <cellStyle name="Normal 2 3 35 2 2 2 4" xfId="42035"/>
    <cellStyle name="Normal 2 3 35 2 2 3" xfId="11595"/>
    <cellStyle name="Normal 2 3 35 2 2 3 2" xfId="42036"/>
    <cellStyle name="Normal 2 3 35 2 2 4" xfId="11596"/>
    <cellStyle name="Normal 2 3 35 2 2 4 2" xfId="42037"/>
    <cellStyle name="Normal 2 3 35 2 2 5" xfId="11597"/>
    <cellStyle name="Normal 2 3 35 2 2 5 2" xfId="42038"/>
    <cellStyle name="Normal 2 3 35 2 2 6" xfId="42039"/>
    <cellStyle name="Normal 2 3 35 2 2 6 2" xfId="42040"/>
    <cellStyle name="Normal 2 3 35 2 2 7" xfId="42041"/>
    <cellStyle name="Normal 2 3 35 2 3" xfId="11598"/>
    <cellStyle name="Normal 2 3 35 2 3 2" xfId="11599"/>
    <cellStyle name="Normal 2 3 35 2 3 2 2" xfId="42042"/>
    <cellStyle name="Normal 2 3 35 2 3 3" xfId="11600"/>
    <cellStyle name="Normal 2 3 35 2 3 3 2" xfId="42043"/>
    <cellStyle name="Normal 2 3 35 2 3 4" xfId="42044"/>
    <cellStyle name="Normal 2 3 35 2 4" xfId="11601"/>
    <cellStyle name="Normal 2 3 35 2 4 2" xfId="11602"/>
    <cellStyle name="Normal 2 3 35 2 4 2 2" xfId="42045"/>
    <cellStyle name="Normal 2 3 35 2 4 3" xfId="42046"/>
    <cellStyle name="Normal 2 3 35 2 5" xfId="11603"/>
    <cellStyle name="Normal 2 3 35 2 5 2" xfId="42047"/>
    <cellStyle name="Normal 2 3 35 2 6" xfId="11604"/>
    <cellStyle name="Normal 2 3 35 2 6 2" xfId="42048"/>
    <cellStyle name="Normal 2 3 35 2 7" xfId="42049"/>
    <cellStyle name="Normal 2 3 35 2 7 2" xfId="42050"/>
    <cellStyle name="Normal 2 3 35 2 8" xfId="42051"/>
    <cellStyle name="Normal 2 3 35 2 9" xfId="42052"/>
    <cellStyle name="Normal 2 3 35 3" xfId="11605"/>
    <cellStyle name="Normal 2 3 35 3 2" xfId="11606"/>
    <cellStyle name="Normal 2 3 35 3 2 2" xfId="11607"/>
    <cellStyle name="Normal 2 3 35 3 2 2 2" xfId="42053"/>
    <cellStyle name="Normal 2 3 35 3 2 3" xfId="11608"/>
    <cellStyle name="Normal 2 3 35 3 2 3 2" xfId="42054"/>
    <cellStyle name="Normal 2 3 35 3 2 4" xfId="42055"/>
    <cellStyle name="Normal 2 3 35 3 3" xfId="11609"/>
    <cellStyle name="Normal 2 3 35 3 3 2" xfId="42056"/>
    <cellStyle name="Normal 2 3 35 3 4" xfId="11610"/>
    <cellStyle name="Normal 2 3 35 3 4 2" xfId="42057"/>
    <cellStyle name="Normal 2 3 35 3 5" xfId="11611"/>
    <cellStyle name="Normal 2 3 35 3 5 2" xfId="42058"/>
    <cellStyle name="Normal 2 3 35 3 6" xfId="42059"/>
    <cellStyle name="Normal 2 3 35 3 6 2" xfId="42060"/>
    <cellStyle name="Normal 2 3 35 3 7" xfId="42061"/>
    <cellStyle name="Normal 2 3 35 4" xfId="11612"/>
    <cellStyle name="Normal 2 3 35 4 2" xfId="11613"/>
    <cellStyle name="Normal 2 3 35 4 2 2" xfId="42062"/>
    <cellStyle name="Normal 2 3 35 4 3" xfId="11614"/>
    <cellStyle name="Normal 2 3 35 4 3 2" xfId="42063"/>
    <cellStyle name="Normal 2 3 35 4 4" xfId="42064"/>
    <cellStyle name="Normal 2 3 35 5" xfId="11615"/>
    <cellStyle name="Normal 2 3 35 5 2" xfId="11616"/>
    <cellStyle name="Normal 2 3 35 5 2 2" xfId="42065"/>
    <cellStyle name="Normal 2 3 35 5 3" xfId="42066"/>
    <cellStyle name="Normal 2 3 35 6" xfId="11617"/>
    <cellStyle name="Normal 2 3 35 6 2" xfId="42067"/>
    <cellStyle name="Normal 2 3 35 7" xfId="11618"/>
    <cellStyle name="Normal 2 3 35 7 2" xfId="42068"/>
    <cellStyle name="Normal 2 3 35 8" xfId="42069"/>
    <cellStyle name="Normal 2 3 35 8 2" xfId="42070"/>
    <cellStyle name="Normal 2 3 35 9" xfId="42071"/>
    <cellStyle name="Normal 2 3 36" xfId="11619"/>
    <cellStyle name="Normal 2 3 36 10" xfId="42072"/>
    <cellStyle name="Normal 2 3 36 11" xfId="42073"/>
    <cellStyle name="Normal 2 3 36 2" xfId="11620"/>
    <cellStyle name="Normal 2 3 36 2 10" xfId="42074"/>
    <cellStyle name="Normal 2 3 36 2 2" xfId="11621"/>
    <cellStyle name="Normal 2 3 36 2 2 2" xfId="11622"/>
    <cellStyle name="Normal 2 3 36 2 2 2 2" xfId="11623"/>
    <cellStyle name="Normal 2 3 36 2 2 2 2 2" xfId="42075"/>
    <cellStyle name="Normal 2 3 36 2 2 2 3" xfId="11624"/>
    <cellStyle name="Normal 2 3 36 2 2 2 3 2" xfId="42076"/>
    <cellStyle name="Normal 2 3 36 2 2 2 4" xfId="42077"/>
    <cellStyle name="Normal 2 3 36 2 2 3" xfId="11625"/>
    <cellStyle name="Normal 2 3 36 2 2 3 2" xfId="42078"/>
    <cellStyle name="Normal 2 3 36 2 2 4" xfId="11626"/>
    <cellStyle name="Normal 2 3 36 2 2 4 2" xfId="42079"/>
    <cellStyle name="Normal 2 3 36 2 2 5" xfId="11627"/>
    <cellStyle name="Normal 2 3 36 2 2 5 2" xfId="42080"/>
    <cellStyle name="Normal 2 3 36 2 2 6" xfId="42081"/>
    <cellStyle name="Normal 2 3 36 2 2 6 2" xfId="42082"/>
    <cellStyle name="Normal 2 3 36 2 2 7" xfId="42083"/>
    <cellStyle name="Normal 2 3 36 2 3" xfId="11628"/>
    <cellStyle name="Normal 2 3 36 2 3 2" xfId="11629"/>
    <cellStyle name="Normal 2 3 36 2 3 2 2" xfId="42084"/>
    <cellStyle name="Normal 2 3 36 2 3 3" xfId="11630"/>
    <cellStyle name="Normal 2 3 36 2 3 3 2" xfId="42085"/>
    <cellStyle name="Normal 2 3 36 2 3 4" xfId="42086"/>
    <cellStyle name="Normal 2 3 36 2 4" xfId="11631"/>
    <cellStyle name="Normal 2 3 36 2 4 2" xfId="11632"/>
    <cellStyle name="Normal 2 3 36 2 4 2 2" xfId="42087"/>
    <cellStyle name="Normal 2 3 36 2 4 3" xfId="42088"/>
    <cellStyle name="Normal 2 3 36 2 5" xfId="11633"/>
    <cellStyle name="Normal 2 3 36 2 5 2" xfId="42089"/>
    <cellStyle name="Normal 2 3 36 2 6" xfId="11634"/>
    <cellStyle name="Normal 2 3 36 2 6 2" xfId="42090"/>
    <cellStyle name="Normal 2 3 36 2 7" xfId="42091"/>
    <cellStyle name="Normal 2 3 36 2 7 2" xfId="42092"/>
    <cellStyle name="Normal 2 3 36 2 8" xfId="42093"/>
    <cellStyle name="Normal 2 3 36 2 9" xfId="42094"/>
    <cellStyle name="Normal 2 3 36 3" xfId="11635"/>
    <cellStyle name="Normal 2 3 36 3 2" xfId="11636"/>
    <cellStyle name="Normal 2 3 36 3 2 2" xfId="11637"/>
    <cellStyle name="Normal 2 3 36 3 2 2 2" xfId="42095"/>
    <cellStyle name="Normal 2 3 36 3 2 3" xfId="11638"/>
    <cellStyle name="Normal 2 3 36 3 2 3 2" xfId="42096"/>
    <cellStyle name="Normal 2 3 36 3 2 4" xfId="42097"/>
    <cellStyle name="Normal 2 3 36 3 3" xfId="11639"/>
    <cellStyle name="Normal 2 3 36 3 3 2" xfId="42098"/>
    <cellStyle name="Normal 2 3 36 3 4" xfId="11640"/>
    <cellStyle name="Normal 2 3 36 3 4 2" xfId="42099"/>
    <cellStyle name="Normal 2 3 36 3 5" xfId="11641"/>
    <cellStyle name="Normal 2 3 36 3 5 2" xfId="42100"/>
    <cellStyle name="Normal 2 3 36 3 6" xfId="42101"/>
    <cellStyle name="Normal 2 3 36 3 6 2" xfId="42102"/>
    <cellStyle name="Normal 2 3 36 3 7" xfId="42103"/>
    <cellStyle name="Normal 2 3 36 4" xfId="11642"/>
    <cellStyle name="Normal 2 3 36 4 2" xfId="11643"/>
    <cellStyle name="Normal 2 3 36 4 2 2" xfId="42104"/>
    <cellStyle name="Normal 2 3 36 4 3" xfId="11644"/>
    <cellStyle name="Normal 2 3 36 4 3 2" xfId="42105"/>
    <cellStyle name="Normal 2 3 36 4 4" xfId="42106"/>
    <cellStyle name="Normal 2 3 36 5" xfId="11645"/>
    <cellStyle name="Normal 2 3 36 5 2" xfId="11646"/>
    <cellStyle name="Normal 2 3 36 5 2 2" xfId="42107"/>
    <cellStyle name="Normal 2 3 36 5 3" xfId="42108"/>
    <cellStyle name="Normal 2 3 36 6" xfId="11647"/>
    <cellStyle name="Normal 2 3 36 6 2" xfId="42109"/>
    <cellStyle name="Normal 2 3 36 7" xfId="11648"/>
    <cellStyle name="Normal 2 3 36 7 2" xfId="42110"/>
    <cellStyle name="Normal 2 3 36 8" xfId="42111"/>
    <cellStyle name="Normal 2 3 36 8 2" xfId="42112"/>
    <cellStyle name="Normal 2 3 36 9" xfId="42113"/>
    <cellStyle name="Normal 2 3 37" xfId="11649"/>
    <cellStyle name="Normal 2 3 37 10" xfId="42114"/>
    <cellStyle name="Normal 2 3 37 11" xfId="42115"/>
    <cellStyle name="Normal 2 3 37 2" xfId="11650"/>
    <cellStyle name="Normal 2 3 37 2 10" xfId="42116"/>
    <cellStyle name="Normal 2 3 37 2 2" xfId="11651"/>
    <cellStyle name="Normal 2 3 37 2 2 2" xfId="11652"/>
    <cellStyle name="Normal 2 3 37 2 2 2 2" xfId="11653"/>
    <cellStyle name="Normal 2 3 37 2 2 2 2 2" xfId="42117"/>
    <cellStyle name="Normal 2 3 37 2 2 2 3" xfId="11654"/>
    <cellStyle name="Normal 2 3 37 2 2 2 3 2" xfId="42118"/>
    <cellStyle name="Normal 2 3 37 2 2 2 4" xfId="42119"/>
    <cellStyle name="Normal 2 3 37 2 2 3" xfId="11655"/>
    <cellStyle name="Normal 2 3 37 2 2 3 2" xfId="42120"/>
    <cellStyle name="Normal 2 3 37 2 2 4" xfId="11656"/>
    <cellStyle name="Normal 2 3 37 2 2 4 2" xfId="42121"/>
    <cellStyle name="Normal 2 3 37 2 2 5" xfId="11657"/>
    <cellStyle name="Normal 2 3 37 2 2 5 2" xfId="42122"/>
    <cellStyle name="Normal 2 3 37 2 2 6" xfId="42123"/>
    <cellStyle name="Normal 2 3 37 2 2 6 2" xfId="42124"/>
    <cellStyle name="Normal 2 3 37 2 2 7" xfId="42125"/>
    <cellStyle name="Normal 2 3 37 2 3" xfId="11658"/>
    <cellStyle name="Normal 2 3 37 2 3 2" xfId="11659"/>
    <cellStyle name="Normal 2 3 37 2 3 2 2" xfId="42126"/>
    <cellStyle name="Normal 2 3 37 2 3 3" xfId="11660"/>
    <cellStyle name="Normal 2 3 37 2 3 3 2" xfId="42127"/>
    <cellStyle name="Normal 2 3 37 2 3 4" xfId="42128"/>
    <cellStyle name="Normal 2 3 37 2 4" xfId="11661"/>
    <cellStyle name="Normal 2 3 37 2 4 2" xfId="11662"/>
    <cellStyle name="Normal 2 3 37 2 4 2 2" xfId="42129"/>
    <cellStyle name="Normal 2 3 37 2 4 3" xfId="42130"/>
    <cellStyle name="Normal 2 3 37 2 5" xfId="11663"/>
    <cellStyle name="Normal 2 3 37 2 5 2" xfId="42131"/>
    <cellStyle name="Normal 2 3 37 2 6" xfId="11664"/>
    <cellStyle name="Normal 2 3 37 2 6 2" xfId="42132"/>
    <cellStyle name="Normal 2 3 37 2 7" xfId="42133"/>
    <cellStyle name="Normal 2 3 37 2 7 2" xfId="42134"/>
    <cellStyle name="Normal 2 3 37 2 8" xfId="42135"/>
    <cellStyle name="Normal 2 3 37 2 9" xfId="42136"/>
    <cellStyle name="Normal 2 3 37 3" xfId="11665"/>
    <cellStyle name="Normal 2 3 37 3 2" xfId="11666"/>
    <cellStyle name="Normal 2 3 37 3 2 2" xfId="11667"/>
    <cellStyle name="Normal 2 3 37 3 2 2 2" xfId="42137"/>
    <cellStyle name="Normal 2 3 37 3 2 3" xfId="11668"/>
    <cellStyle name="Normal 2 3 37 3 2 3 2" xfId="42138"/>
    <cellStyle name="Normal 2 3 37 3 2 4" xfId="42139"/>
    <cellStyle name="Normal 2 3 37 3 3" xfId="11669"/>
    <cellStyle name="Normal 2 3 37 3 3 2" xfId="42140"/>
    <cellStyle name="Normal 2 3 37 3 4" xfId="11670"/>
    <cellStyle name="Normal 2 3 37 3 4 2" xfId="42141"/>
    <cellStyle name="Normal 2 3 37 3 5" xfId="11671"/>
    <cellStyle name="Normal 2 3 37 3 5 2" xfId="42142"/>
    <cellStyle name="Normal 2 3 37 3 6" xfId="42143"/>
    <cellStyle name="Normal 2 3 37 3 6 2" xfId="42144"/>
    <cellStyle name="Normal 2 3 37 3 7" xfId="42145"/>
    <cellStyle name="Normal 2 3 37 4" xfId="11672"/>
    <cellStyle name="Normal 2 3 37 4 2" xfId="11673"/>
    <cellStyle name="Normal 2 3 37 4 2 2" xfId="42146"/>
    <cellStyle name="Normal 2 3 37 4 3" xfId="11674"/>
    <cellStyle name="Normal 2 3 37 4 3 2" xfId="42147"/>
    <cellStyle name="Normal 2 3 37 4 4" xfId="42148"/>
    <cellStyle name="Normal 2 3 37 5" xfId="11675"/>
    <cellStyle name="Normal 2 3 37 5 2" xfId="11676"/>
    <cellStyle name="Normal 2 3 37 5 2 2" xfId="42149"/>
    <cellStyle name="Normal 2 3 37 5 3" xfId="42150"/>
    <cellStyle name="Normal 2 3 37 6" xfId="11677"/>
    <cellStyle name="Normal 2 3 37 6 2" xfId="42151"/>
    <cellStyle name="Normal 2 3 37 7" xfId="11678"/>
    <cellStyle name="Normal 2 3 37 7 2" xfId="42152"/>
    <cellStyle name="Normal 2 3 37 8" xfId="42153"/>
    <cellStyle name="Normal 2 3 37 8 2" xfId="42154"/>
    <cellStyle name="Normal 2 3 37 9" xfId="42155"/>
    <cellStyle name="Normal 2 3 38" xfId="11679"/>
    <cellStyle name="Normal 2 3 38 10" xfId="42156"/>
    <cellStyle name="Normal 2 3 38 11" xfId="42157"/>
    <cellStyle name="Normal 2 3 38 2" xfId="11680"/>
    <cellStyle name="Normal 2 3 38 2 10" xfId="42158"/>
    <cellStyle name="Normal 2 3 38 2 2" xfId="11681"/>
    <cellStyle name="Normal 2 3 38 2 2 2" xfId="11682"/>
    <cellStyle name="Normal 2 3 38 2 2 2 2" xfId="11683"/>
    <cellStyle name="Normal 2 3 38 2 2 2 2 2" xfId="42159"/>
    <cellStyle name="Normal 2 3 38 2 2 2 3" xfId="11684"/>
    <cellStyle name="Normal 2 3 38 2 2 2 3 2" xfId="42160"/>
    <cellStyle name="Normal 2 3 38 2 2 2 4" xfId="42161"/>
    <cellStyle name="Normal 2 3 38 2 2 3" xfId="11685"/>
    <cellStyle name="Normal 2 3 38 2 2 3 2" xfId="42162"/>
    <cellStyle name="Normal 2 3 38 2 2 4" xfId="11686"/>
    <cellStyle name="Normal 2 3 38 2 2 4 2" xfId="42163"/>
    <cellStyle name="Normal 2 3 38 2 2 5" xfId="11687"/>
    <cellStyle name="Normal 2 3 38 2 2 5 2" xfId="42164"/>
    <cellStyle name="Normal 2 3 38 2 2 6" xfId="42165"/>
    <cellStyle name="Normal 2 3 38 2 2 6 2" xfId="42166"/>
    <cellStyle name="Normal 2 3 38 2 2 7" xfId="42167"/>
    <cellStyle name="Normal 2 3 38 2 3" xfId="11688"/>
    <cellStyle name="Normal 2 3 38 2 3 2" xfId="11689"/>
    <cellStyle name="Normal 2 3 38 2 3 2 2" xfId="42168"/>
    <cellStyle name="Normal 2 3 38 2 3 3" xfId="11690"/>
    <cellStyle name="Normal 2 3 38 2 3 3 2" xfId="42169"/>
    <cellStyle name="Normal 2 3 38 2 3 4" xfId="42170"/>
    <cellStyle name="Normal 2 3 38 2 4" xfId="11691"/>
    <cellStyle name="Normal 2 3 38 2 4 2" xfId="11692"/>
    <cellStyle name="Normal 2 3 38 2 4 2 2" xfId="42171"/>
    <cellStyle name="Normal 2 3 38 2 4 3" xfId="42172"/>
    <cellStyle name="Normal 2 3 38 2 5" xfId="11693"/>
    <cellStyle name="Normal 2 3 38 2 5 2" xfId="42173"/>
    <cellStyle name="Normal 2 3 38 2 6" xfId="11694"/>
    <cellStyle name="Normal 2 3 38 2 6 2" xfId="42174"/>
    <cellStyle name="Normal 2 3 38 2 7" xfId="42175"/>
    <cellStyle name="Normal 2 3 38 2 7 2" xfId="42176"/>
    <cellStyle name="Normal 2 3 38 2 8" xfId="42177"/>
    <cellStyle name="Normal 2 3 38 2 9" xfId="42178"/>
    <cellStyle name="Normal 2 3 38 3" xfId="11695"/>
    <cellStyle name="Normal 2 3 38 3 2" xfId="11696"/>
    <cellStyle name="Normal 2 3 38 3 2 2" xfId="11697"/>
    <cellStyle name="Normal 2 3 38 3 2 2 2" xfId="42179"/>
    <cellStyle name="Normal 2 3 38 3 2 3" xfId="11698"/>
    <cellStyle name="Normal 2 3 38 3 2 3 2" xfId="42180"/>
    <cellStyle name="Normal 2 3 38 3 2 4" xfId="42181"/>
    <cellStyle name="Normal 2 3 38 3 3" xfId="11699"/>
    <cellStyle name="Normal 2 3 38 3 3 2" xfId="42182"/>
    <cellStyle name="Normal 2 3 38 3 4" xfId="11700"/>
    <cellStyle name="Normal 2 3 38 3 4 2" xfId="42183"/>
    <cellStyle name="Normal 2 3 38 3 5" xfId="11701"/>
    <cellStyle name="Normal 2 3 38 3 5 2" xfId="42184"/>
    <cellStyle name="Normal 2 3 38 3 6" xfId="42185"/>
    <cellStyle name="Normal 2 3 38 3 6 2" xfId="42186"/>
    <cellStyle name="Normal 2 3 38 3 7" xfId="42187"/>
    <cellStyle name="Normal 2 3 38 4" xfId="11702"/>
    <cellStyle name="Normal 2 3 38 4 2" xfId="11703"/>
    <cellStyle name="Normal 2 3 38 4 2 2" xfId="42188"/>
    <cellStyle name="Normal 2 3 38 4 3" xfId="11704"/>
    <cellStyle name="Normal 2 3 38 4 3 2" xfId="42189"/>
    <cellStyle name="Normal 2 3 38 4 4" xfId="42190"/>
    <cellStyle name="Normal 2 3 38 5" xfId="11705"/>
    <cellStyle name="Normal 2 3 38 5 2" xfId="11706"/>
    <cellStyle name="Normal 2 3 38 5 2 2" xfId="42191"/>
    <cellStyle name="Normal 2 3 38 5 3" xfId="42192"/>
    <cellStyle name="Normal 2 3 38 6" xfId="11707"/>
    <cellStyle name="Normal 2 3 38 6 2" xfId="42193"/>
    <cellStyle name="Normal 2 3 38 7" xfId="11708"/>
    <cellStyle name="Normal 2 3 38 7 2" xfId="42194"/>
    <cellStyle name="Normal 2 3 38 8" xfId="42195"/>
    <cellStyle name="Normal 2 3 38 8 2" xfId="42196"/>
    <cellStyle name="Normal 2 3 38 9" xfId="42197"/>
    <cellStyle name="Normal 2 3 39" xfId="11709"/>
    <cellStyle name="Normal 2 3 39 10" xfId="42198"/>
    <cellStyle name="Normal 2 3 39 2" xfId="11710"/>
    <cellStyle name="Normal 2 3 39 2 2" xfId="11711"/>
    <cellStyle name="Normal 2 3 39 2 2 2" xfId="11712"/>
    <cellStyle name="Normal 2 3 39 2 2 2 2" xfId="42199"/>
    <cellStyle name="Normal 2 3 39 2 2 3" xfId="11713"/>
    <cellStyle name="Normal 2 3 39 2 2 3 2" xfId="42200"/>
    <cellStyle name="Normal 2 3 39 2 2 4" xfId="42201"/>
    <cellStyle name="Normal 2 3 39 2 3" xfId="11714"/>
    <cellStyle name="Normal 2 3 39 2 3 2" xfId="42202"/>
    <cellStyle name="Normal 2 3 39 2 4" xfId="11715"/>
    <cellStyle name="Normal 2 3 39 2 4 2" xfId="42203"/>
    <cellStyle name="Normal 2 3 39 2 5" xfId="11716"/>
    <cellStyle name="Normal 2 3 39 2 5 2" xfId="42204"/>
    <cellStyle name="Normal 2 3 39 2 6" xfId="42205"/>
    <cellStyle name="Normal 2 3 39 2 6 2" xfId="42206"/>
    <cellStyle name="Normal 2 3 39 2 7" xfId="42207"/>
    <cellStyle name="Normal 2 3 39 3" xfId="11717"/>
    <cellStyle name="Normal 2 3 39 3 2" xfId="11718"/>
    <cellStyle name="Normal 2 3 39 3 2 2" xfId="42208"/>
    <cellStyle name="Normal 2 3 39 3 3" xfId="11719"/>
    <cellStyle name="Normal 2 3 39 3 3 2" xfId="42209"/>
    <cellStyle name="Normal 2 3 39 3 4" xfId="42210"/>
    <cellStyle name="Normal 2 3 39 4" xfId="11720"/>
    <cellStyle name="Normal 2 3 39 4 2" xfId="11721"/>
    <cellStyle name="Normal 2 3 39 4 2 2" xfId="42211"/>
    <cellStyle name="Normal 2 3 39 4 3" xfId="42212"/>
    <cellStyle name="Normal 2 3 39 5" xfId="11722"/>
    <cellStyle name="Normal 2 3 39 5 2" xfId="42213"/>
    <cellStyle name="Normal 2 3 39 6" xfId="11723"/>
    <cellStyle name="Normal 2 3 39 6 2" xfId="42214"/>
    <cellStyle name="Normal 2 3 39 7" xfId="42215"/>
    <cellStyle name="Normal 2 3 39 7 2" xfId="42216"/>
    <cellStyle name="Normal 2 3 39 8" xfId="42217"/>
    <cellStyle name="Normal 2 3 39 9" xfId="42218"/>
    <cellStyle name="Normal 2 3 4" xfId="11724"/>
    <cellStyle name="Normal 2 3 4 10" xfId="11725"/>
    <cellStyle name="Normal 2 3 4 10 10" xfId="42219"/>
    <cellStyle name="Normal 2 3 4 10 11" xfId="42220"/>
    <cellStyle name="Normal 2 3 4 10 2" xfId="11726"/>
    <cellStyle name="Normal 2 3 4 10 2 10" xfId="42221"/>
    <cellStyle name="Normal 2 3 4 10 2 2" xfId="11727"/>
    <cellStyle name="Normal 2 3 4 10 2 2 2" xfId="11728"/>
    <cellStyle name="Normal 2 3 4 10 2 2 2 2" xfId="11729"/>
    <cellStyle name="Normal 2 3 4 10 2 2 2 2 2" xfId="42222"/>
    <cellStyle name="Normal 2 3 4 10 2 2 2 3" xfId="11730"/>
    <cellStyle name="Normal 2 3 4 10 2 2 2 3 2" xfId="42223"/>
    <cellStyle name="Normal 2 3 4 10 2 2 2 4" xfId="42224"/>
    <cellStyle name="Normal 2 3 4 10 2 2 3" xfId="11731"/>
    <cellStyle name="Normal 2 3 4 10 2 2 3 2" xfId="42225"/>
    <cellStyle name="Normal 2 3 4 10 2 2 4" xfId="11732"/>
    <cellStyle name="Normal 2 3 4 10 2 2 4 2" xfId="42226"/>
    <cellStyle name="Normal 2 3 4 10 2 2 5" xfId="11733"/>
    <cellStyle name="Normal 2 3 4 10 2 2 5 2" xfId="42227"/>
    <cellStyle name="Normal 2 3 4 10 2 2 6" xfId="42228"/>
    <cellStyle name="Normal 2 3 4 10 2 2 6 2" xfId="42229"/>
    <cellStyle name="Normal 2 3 4 10 2 2 7" xfId="42230"/>
    <cellStyle name="Normal 2 3 4 10 2 3" xfId="11734"/>
    <cellStyle name="Normal 2 3 4 10 2 3 2" xfId="11735"/>
    <cellStyle name="Normal 2 3 4 10 2 3 2 2" xfId="42231"/>
    <cellStyle name="Normal 2 3 4 10 2 3 3" xfId="11736"/>
    <cellStyle name="Normal 2 3 4 10 2 3 3 2" xfId="42232"/>
    <cellStyle name="Normal 2 3 4 10 2 3 4" xfId="42233"/>
    <cellStyle name="Normal 2 3 4 10 2 4" xfId="11737"/>
    <cellStyle name="Normal 2 3 4 10 2 4 2" xfId="11738"/>
    <cellStyle name="Normal 2 3 4 10 2 4 2 2" xfId="42234"/>
    <cellStyle name="Normal 2 3 4 10 2 4 3" xfId="42235"/>
    <cellStyle name="Normal 2 3 4 10 2 5" xfId="11739"/>
    <cellStyle name="Normal 2 3 4 10 2 5 2" xfId="42236"/>
    <cellStyle name="Normal 2 3 4 10 2 6" xfId="11740"/>
    <cellStyle name="Normal 2 3 4 10 2 6 2" xfId="42237"/>
    <cellStyle name="Normal 2 3 4 10 2 7" xfId="42238"/>
    <cellStyle name="Normal 2 3 4 10 2 7 2" xfId="42239"/>
    <cellStyle name="Normal 2 3 4 10 2 8" xfId="42240"/>
    <cellStyle name="Normal 2 3 4 10 2 9" xfId="42241"/>
    <cellStyle name="Normal 2 3 4 10 3" xfId="11741"/>
    <cellStyle name="Normal 2 3 4 10 3 2" xfId="11742"/>
    <cellStyle name="Normal 2 3 4 10 3 2 2" xfId="11743"/>
    <cellStyle name="Normal 2 3 4 10 3 2 2 2" xfId="42242"/>
    <cellStyle name="Normal 2 3 4 10 3 2 3" xfId="11744"/>
    <cellStyle name="Normal 2 3 4 10 3 2 3 2" xfId="42243"/>
    <cellStyle name="Normal 2 3 4 10 3 2 4" xfId="42244"/>
    <cellStyle name="Normal 2 3 4 10 3 3" xfId="11745"/>
    <cellStyle name="Normal 2 3 4 10 3 3 2" xfId="42245"/>
    <cellStyle name="Normal 2 3 4 10 3 4" xfId="11746"/>
    <cellStyle name="Normal 2 3 4 10 3 4 2" xfId="42246"/>
    <cellStyle name="Normal 2 3 4 10 3 5" xfId="11747"/>
    <cellStyle name="Normal 2 3 4 10 3 5 2" xfId="42247"/>
    <cellStyle name="Normal 2 3 4 10 3 6" xfId="42248"/>
    <cellStyle name="Normal 2 3 4 10 3 6 2" xfId="42249"/>
    <cellStyle name="Normal 2 3 4 10 3 7" xfId="42250"/>
    <cellStyle name="Normal 2 3 4 10 4" xfId="11748"/>
    <cellStyle name="Normal 2 3 4 10 4 2" xfId="11749"/>
    <cellStyle name="Normal 2 3 4 10 4 2 2" xfId="42251"/>
    <cellStyle name="Normal 2 3 4 10 4 3" xfId="11750"/>
    <cellStyle name="Normal 2 3 4 10 4 3 2" xfId="42252"/>
    <cellStyle name="Normal 2 3 4 10 4 4" xfId="42253"/>
    <cellStyle name="Normal 2 3 4 10 5" xfId="11751"/>
    <cellStyle name="Normal 2 3 4 10 5 2" xfId="11752"/>
    <cellStyle name="Normal 2 3 4 10 5 2 2" xfId="42254"/>
    <cellStyle name="Normal 2 3 4 10 5 3" xfId="42255"/>
    <cellStyle name="Normal 2 3 4 10 6" xfId="11753"/>
    <cellStyle name="Normal 2 3 4 10 6 2" xfId="42256"/>
    <cellStyle name="Normal 2 3 4 10 7" xfId="11754"/>
    <cellStyle name="Normal 2 3 4 10 7 2" xfId="42257"/>
    <cellStyle name="Normal 2 3 4 10 8" xfId="42258"/>
    <cellStyle name="Normal 2 3 4 10 8 2" xfId="42259"/>
    <cellStyle name="Normal 2 3 4 10 9" xfId="42260"/>
    <cellStyle name="Normal 2 3 4 11" xfId="11755"/>
    <cellStyle name="Normal 2 3 4 11 10" xfId="42261"/>
    <cellStyle name="Normal 2 3 4 11 11" xfId="42262"/>
    <cellStyle name="Normal 2 3 4 11 2" xfId="11756"/>
    <cellStyle name="Normal 2 3 4 11 2 10" xfId="42263"/>
    <cellStyle name="Normal 2 3 4 11 2 2" xfId="11757"/>
    <cellStyle name="Normal 2 3 4 11 2 2 2" xfId="11758"/>
    <cellStyle name="Normal 2 3 4 11 2 2 2 2" xfId="11759"/>
    <cellStyle name="Normal 2 3 4 11 2 2 2 2 2" xfId="42264"/>
    <cellStyle name="Normal 2 3 4 11 2 2 2 3" xfId="11760"/>
    <cellStyle name="Normal 2 3 4 11 2 2 2 3 2" xfId="42265"/>
    <cellStyle name="Normal 2 3 4 11 2 2 2 4" xfId="42266"/>
    <cellStyle name="Normal 2 3 4 11 2 2 3" xfId="11761"/>
    <cellStyle name="Normal 2 3 4 11 2 2 3 2" xfId="42267"/>
    <cellStyle name="Normal 2 3 4 11 2 2 4" xfId="11762"/>
    <cellStyle name="Normal 2 3 4 11 2 2 4 2" xfId="42268"/>
    <cellStyle name="Normal 2 3 4 11 2 2 5" xfId="11763"/>
    <cellStyle name="Normal 2 3 4 11 2 2 5 2" xfId="42269"/>
    <cellStyle name="Normal 2 3 4 11 2 2 6" xfId="42270"/>
    <cellStyle name="Normal 2 3 4 11 2 2 6 2" xfId="42271"/>
    <cellStyle name="Normal 2 3 4 11 2 2 7" xfId="42272"/>
    <cellStyle name="Normal 2 3 4 11 2 3" xfId="11764"/>
    <cellStyle name="Normal 2 3 4 11 2 3 2" xfId="11765"/>
    <cellStyle name="Normal 2 3 4 11 2 3 2 2" xfId="42273"/>
    <cellStyle name="Normal 2 3 4 11 2 3 3" xfId="11766"/>
    <cellStyle name="Normal 2 3 4 11 2 3 3 2" xfId="42274"/>
    <cellStyle name="Normal 2 3 4 11 2 3 4" xfId="42275"/>
    <cellStyle name="Normal 2 3 4 11 2 4" xfId="11767"/>
    <cellStyle name="Normal 2 3 4 11 2 4 2" xfId="11768"/>
    <cellStyle name="Normal 2 3 4 11 2 4 2 2" xfId="42276"/>
    <cellStyle name="Normal 2 3 4 11 2 4 3" xfId="42277"/>
    <cellStyle name="Normal 2 3 4 11 2 5" xfId="11769"/>
    <cellStyle name="Normal 2 3 4 11 2 5 2" xfId="42278"/>
    <cellStyle name="Normal 2 3 4 11 2 6" xfId="11770"/>
    <cellStyle name="Normal 2 3 4 11 2 6 2" xfId="42279"/>
    <cellStyle name="Normal 2 3 4 11 2 7" xfId="42280"/>
    <cellStyle name="Normal 2 3 4 11 2 7 2" xfId="42281"/>
    <cellStyle name="Normal 2 3 4 11 2 8" xfId="42282"/>
    <cellStyle name="Normal 2 3 4 11 2 9" xfId="42283"/>
    <cellStyle name="Normal 2 3 4 11 3" xfId="11771"/>
    <cellStyle name="Normal 2 3 4 11 3 2" xfId="11772"/>
    <cellStyle name="Normal 2 3 4 11 3 2 2" xfId="11773"/>
    <cellStyle name="Normal 2 3 4 11 3 2 2 2" xfId="42284"/>
    <cellStyle name="Normal 2 3 4 11 3 2 3" xfId="11774"/>
    <cellStyle name="Normal 2 3 4 11 3 2 3 2" xfId="42285"/>
    <cellStyle name="Normal 2 3 4 11 3 2 4" xfId="42286"/>
    <cellStyle name="Normal 2 3 4 11 3 3" xfId="11775"/>
    <cellStyle name="Normal 2 3 4 11 3 3 2" xfId="42287"/>
    <cellStyle name="Normal 2 3 4 11 3 4" xfId="11776"/>
    <cellStyle name="Normal 2 3 4 11 3 4 2" xfId="42288"/>
    <cellStyle name="Normal 2 3 4 11 3 5" xfId="11777"/>
    <cellStyle name="Normal 2 3 4 11 3 5 2" xfId="42289"/>
    <cellStyle name="Normal 2 3 4 11 3 6" xfId="42290"/>
    <cellStyle name="Normal 2 3 4 11 3 6 2" xfId="42291"/>
    <cellStyle name="Normal 2 3 4 11 3 7" xfId="42292"/>
    <cellStyle name="Normal 2 3 4 11 4" xfId="11778"/>
    <cellStyle name="Normal 2 3 4 11 4 2" xfId="11779"/>
    <cellStyle name="Normal 2 3 4 11 4 2 2" xfId="42293"/>
    <cellStyle name="Normal 2 3 4 11 4 3" xfId="11780"/>
    <cellStyle name="Normal 2 3 4 11 4 3 2" xfId="42294"/>
    <cellStyle name="Normal 2 3 4 11 4 4" xfId="42295"/>
    <cellStyle name="Normal 2 3 4 11 5" xfId="11781"/>
    <cellStyle name="Normal 2 3 4 11 5 2" xfId="11782"/>
    <cellStyle name="Normal 2 3 4 11 5 2 2" xfId="42296"/>
    <cellStyle name="Normal 2 3 4 11 5 3" xfId="42297"/>
    <cellStyle name="Normal 2 3 4 11 6" xfId="11783"/>
    <cellStyle name="Normal 2 3 4 11 6 2" xfId="42298"/>
    <cellStyle name="Normal 2 3 4 11 7" xfId="11784"/>
    <cellStyle name="Normal 2 3 4 11 7 2" xfId="42299"/>
    <cellStyle name="Normal 2 3 4 11 8" xfId="42300"/>
    <cellStyle name="Normal 2 3 4 11 8 2" xfId="42301"/>
    <cellStyle name="Normal 2 3 4 11 9" xfId="42302"/>
    <cellStyle name="Normal 2 3 4 12" xfId="11785"/>
    <cellStyle name="Normal 2 3 4 12 10" xfId="42303"/>
    <cellStyle name="Normal 2 3 4 12 11" xfId="42304"/>
    <cellStyle name="Normal 2 3 4 12 2" xfId="11786"/>
    <cellStyle name="Normal 2 3 4 12 2 10" xfId="42305"/>
    <cellStyle name="Normal 2 3 4 12 2 2" xfId="11787"/>
    <cellStyle name="Normal 2 3 4 12 2 2 2" xfId="11788"/>
    <cellStyle name="Normal 2 3 4 12 2 2 2 2" xfId="11789"/>
    <cellStyle name="Normal 2 3 4 12 2 2 2 2 2" xfId="42306"/>
    <cellStyle name="Normal 2 3 4 12 2 2 2 3" xfId="11790"/>
    <cellStyle name="Normal 2 3 4 12 2 2 2 3 2" xfId="42307"/>
    <cellStyle name="Normal 2 3 4 12 2 2 2 4" xfId="42308"/>
    <cellStyle name="Normal 2 3 4 12 2 2 3" xfId="11791"/>
    <cellStyle name="Normal 2 3 4 12 2 2 3 2" xfId="42309"/>
    <cellStyle name="Normal 2 3 4 12 2 2 4" xfId="11792"/>
    <cellStyle name="Normal 2 3 4 12 2 2 4 2" xfId="42310"/>
    <cellStyle name="Normal 2 3 4 12 2 2 5" xfId="11793"/>
    <cellStyle name="Normal 2 3 4 12 2 2 5 2" xfId="42311"/>
    <cellStyle name="Normal 2 3 4 12 2 2 6" xfId="42312"/>
    <cellStyle name="Normal 2 3 4 12 2 2 6 2" xfId="42313"/>
    <cellStyle name="Normal 2 3 4 12 2 2 7" xfId="42314"/>
    <cellStyle name="Normal 2 3 4 12 2 3" xfId="11794"/>
    <cellStyle name="Normal 2 3 4 12 2 3 2" xfId="11795"/>
    <cellStyle name="Normal 2 3 4 12 2 3 2 2" xfId="42315"/>
    <cellStyle name="Normal 2 3 4 12 2 3 3" xfId="11796"/>
    <cellStyle name="Normal 2 3 4 12 2 3 3 2" xfId="42316"/>
    <cellStyle name="Normal 2 3 4 12 2 3 4" xfId="42317"/>
    <cellStyle name="Normal 2 3 4 12 2 4" xfId="11797"/>
    <cellStyle name="Normal 2 3 4 12 2 4 2" xfId="11798"/>
    <cellStyle name="Normal 2 3 4 12 2 4 2 2" xfId="42318"/>
    <cellStyle name="Normal 2 3 4 12 2 4 3" xfId="42319"/>
    <cellStyle name="Normal 2 3 4 12 2 5" xfId="11799"/>
    <cellStyle name="Normal 2 3 4 12 2 5 2" xfId="42320"/>
    <cellStyle name="Normal 2 3 4 12 2 6" xfId="11800"/>
    <cellStyle name="Normal 2 3 4 12 2 6 2" xfId="42321"/>
    <cellStyle name="Normal 2 3 4 12 2 7" xfId="42322"/>
    <cellStyle name="Normal 2 3 4 12 2 7 2" xfId="42323"/>
    <cellStyle name="Normal 2 3 4 12 2 8" xfId="42324"/>
    <cellStyle name="Normal 2 3 4 12 2 9" xfId="42325"/>
    <cellStyle name="Normal 2 3 4 12 3" xfId="11801"/>
    <cellStyle name="Normal 2 3 4 12 3 2" xfId="11802"/>
    <cellStyle name="Normal 2 3 4 12 3 2 2" xfId="11803"/>
    <cellStyle name="Normal 2 3 4 12 3 2 2 2" xfId="42326"/>
    <cellStyle name="Normal 2 3 4 12 3 2 3" xfId="11804"/>
    <cellStyle name="Normal 2 3 4 12 3 2 3 2" xfId="42327"/>
    <cellStyle name="Normal 2 3 4 12 3 2 4" xfId="42328"/>
    <cellStyle name="Normal 2 3 4 12 3 3" xfId="11805"/>
    <cellStyle name="Normal 2 3 4 12 3 3 2" xfId="42329"/>
    <cellStyle name="Normal 2 3 4 12 3 4" xfId="11806"/>
    <cellStyle name="Normal 2 3 4 12 3 4 2" xfId="42330"/>
    <cellStyle name="Normal 2 3 4 12 3 5" xfId="11807"/>
    <cellStyle name="Normal 2 3 4 12 3 5 2" xfId="42331"/>
    <cellStyle name="Normal 2 3 4 12 3 6" xfId="42332"/>
    <cellStyle name="Normal 2 3 4 12 3 6 2" xfId="42333"/>
    <cellStyle name="Normal 2 3 4 12 3 7" xfId="42334"/>
    <cellStyle name="Normal 2 3 4 12 4" xfId="11808"/>
    <cellStyle name="Normal 2 3 4 12 4 2" xfId="11809"/>
    <cellStyle name="Normal 2 3 4 12 4 2 2" xfId="42335"/>
    <cellStyle name="Normal 2 3 4 12 4 3" xfId="11810"/>
    <cellStyle name="Normal 2 3 4 12 4 3 2" xfId="42336"/>
    <cellStyle name="Normal 2 3 4 12 4 4" xfId="42337"/>
    <cellStyle name="Normal 2 3 4 12 5" xfId="11811"/>
    <cellStyle name="Normal 2 3 4 12 5 2" xfId="11812"/>
    <cellStyle name="Normal 2 3 4 12 5 2 2" xfId="42338"/>
    <cellStyle name="Normal 2 3 4 12 5 3" xfId="42339"/>
    <cellStyle name="Normal 2 3 4 12 6" xfId="11813"/>
    <cellStyle name="Normal 2 3 4 12 6 2" xfId="42340"/>
    <cellStyle name="Normal 2 3 4 12 7" xfId="11814"/>
    <cellStyle name="Normal 2 3 4 12 7 2" xfId="42341"/>
    <cellStyle name="Normal 2 3 4 12 8" xfId="42342"/>
    <cellStyle name="Normal 2 3 4 12 8 2" xfId="42343"/>
    <cellStyle name="Normal 2 3 4 12 9" xfId="42344"/>
    <cellStyle name="Normal 2 3 4 13" xfId="11815"/>
    <cellStyle name="Normal 2 3 4 13 10" xfId="42345"/>
    <cellStyle name="Normal 2 3 4 13 11" xfId="42346"/>
    <cellStyle name="Normal 2 3 4 13 2" xfId="11816"/>
    <cellStyle name="Normal 2 3 4 13 2 10" xfId="42347"/>
    <cellStyle name="Normal 2 3 4 13 2 2" xfId="11817"/>
    <cellStyle name="Normal 2 3 4 13 2 2 2" xfId="11818"/>
    <cellStyle name="Normal 2 3 4 13 2 2 2 2" xfId="11819"/>
    <cellStyle name="Normal 2 3 4 13 2 2 2 2 2" xfId="42348"/>
    <cellStyle name="Normal 2 3 4 13 2 2 2 3" xfId="11820"/>
    <cellStyle name="Normal 2 3 4 13 2 2 2 3 2" xfId="42349"/>
    <cellStyle name="Normal 2 3 4 13 2 2 2 4" xfId="42350"/>
    <cellStyle name="Normal 2 3 4 13 2 2 3" xfId="11821"/>
    <cellStyle name="Normal 2 3 4 13 2 2 3 2" xfId="42351"/>
    <cellStyle name="Normal 2 3 4 13 2 2 4" xfId="11822"/>
    <cellStyle name="Normal 2 3 4 13 2 2 4 2" xfId="42352"/>
    <cellStyle name="Normal 2 3 4 13 2 2 5" xfId="11823"/>
    <cellStyle name="Normal 2 3 4 13 2 2 5 2" xfId="42353"/>
    <cellStyle name="Normal 2 3 4 13 2 2 6" xfId="42354"/>
    <cellStyle name="Normal 2 3 4 13 2 2 6 2" xfId="42355"/>
    <cellStyle name="Normal 2 3 4 13 2 2 7" xfId="42356"/>
    <cellStyle name="Normal 2 3 4 13 2 3" xfId="11824"/>
    <cellStyle name="Normal 2 3 4 13 2 3 2" xfId="11825"/>
    <cellStyle name="Normal 2 3 4 13 2 3 2 2" xfId="42357"/>
    <cellStyle name="Normal 2 3 4 13 2 3 3" xfId="11826"/>
    <cellStyle name="Normal 2 3 4 13 2 3 3 2" xfId="42358"/>
    <cellStyle name="Normal 2 3 4 13 2 3 4" xfId="42359"/>
    <cellStyle name="Normal 2 3 4 13 2 4" xfId="11827"/>
    <cellStyle name="Normal 2 3 4 13 2 4 2" xfId="11828"/>
    <cellStyle name="Normal 2 3 4 13 2 4 2 2" xfId="42360"/>
    <cellStyle name="Normal 2 3 4 13 2 4 3" xfId="42361"/>
    <cellStyle name="Normal 2 3 4 13 2 5" xfId="11829"/>
    <cellStyle name="Normal 2 3 4 13 2 5 2" xfId="42362"/>
    <cellStyle name="Normal 2 3 4 13 2 6" xfId="11830"/>
    <cellStyle name="Normal 2 3 4 13 2 6 2" xfId="42363"/>
    <cellStyle name="Normal 2 3 4 13 2 7" xfId="42364"/>
    <cellStyle name="Normal 2 3 4 13 2 7 2" xfId="42365"/>
    <cellStyle name="Normal 2 3 4 13 2 8" xfId="42366"/>
    <cellStyle name="Normal 2 3 4 13 2 9" xfId="42367"/>
    <cellStyle name="Normal 2 3 4 13 3" xfId="11831"/>
    <cellStyle name="Normal 2 3 4 13 3 2" xfId="11832"/>
    <cellStyle name="Normal 2 3 4 13 3 2 2" xfId="11833"/>
    <cellStyle name="Normal 2 3 4 13 3 2 2 2" xfId="42368"/>
    <cellStyle name="Normal 2 3 4 13 3 2 3" xfId="11834"/>
    <cellStyle name="Normal 2 3 4 13 3 2 3 2" xfId="42369"/>
    <cellStyle name="Normal 2 3 4 13 3 2 4" xfId="42370"/>
    <cellStyle name="Normal 2 3 4 13 3 3" xfId="11835"/>
    <cellStyle name="Normal 2 3 4 13 3 3 2" xfId="42371"/>
    <cellStyle name="Normal 2 3 4 13 3 4" xfId="11836"/>
    <cellStyle name="Normal 2 3 4 13 3 4 2" xfId="42372"/>
    <cellStyle name="Normal 2 3 4 13 3 5" xfId="11837"/>
    <cellStyle name="Normal 2 3 4 13 3 5 2" xfId="42373"/>
    <cellStyle name="Normal 2 3 4 13 3 6" xfId="42374"/>
    <cellStyle name="Normal 2 3 4 13 3 6 2" xfId="42375"/>
    <cellStyle name="Normal 2 3 4 13 3 7" xfId="42376"/>
    <cellStyle name="Normal 2 3 4 13 4" xfId="11838"/>
    <cellStyle name="Normal 2 3 4 13 4 2" xfId="11839"/>
    <cellStyle name="Normal 2 3 4 13 4 2 2" xfId="42377"/>
    <cellStyle name="Normal 2 3 4 13 4 3" xfId="11840"/>
    <cellStyle name="Normal 2 3 4 13 4 3 2" xfId="42378"/>
    <cellStyle name="Normal 2 3 4 13 4 4" xfId="42379"/>
    <cellStyle name="Normal 2 3 4 13 5" xfId="11841"/>
    <cellStyle name="Normal 2 3 4 13 5 2" xfId="11842"/>
    <cellStyle name="Normal 2 3 4 13 5 2 2" xfId="42380"/>
    <cellStyle name="Normal 2 3 4 13 5 3" xfId="42381"/>
    <cellStyle name="Normal 2 3 4 13 6" xfId="11843"/>
    <cellStyle name="Normal 2 3 4 13 6 2" xfId="42382"/>
    <cellStyle name="Normal 2 3 4 13 7" xfId="11844"/>
    <cellStyle name="Normal 2 3 4 13 7 2" xfId="42383"/>
    <cellStyle name="Normal 2 3 4 13 8" xfId="42384"/>
    <cellStyle name="Normal 2 3 4 13 8 2" xfId="42385"/>
    <cellStyle name="Normal 2 3 4 13 9" xfId="42386"/>
    <cellStyle name="Normal 2 3 4 14" xfId="11845"/>
    <cellStyle name="Normal 2 3 4 14 10" xfId="42387"/>
    <cellStyle name="Normal 2 3 4 14 11" xfId="42388"/>
    <cellStyle name="Normal 2 3 4 14 2" xfId="11846"/>
    <cellStyle name="Normal 2 3 4 14 2 10" xfId="42389"/>
    <cellStyle name="Normal 2 3 4 14 2 2" xfId="11847"/>
    <cellStyle name="Normal 2 3 4 14 2 2 2" xfId="11848"/>
    <cellStyle name="Normal 2 3 4 14 2 2 2 2" xfId="11849"/>
    <cellStyle name="Normal 2 3 4 14 2 2 2 2 2" xfId="42390"/>
    <cellStyle name="Normal 2 3 4 14 2 2 2 3" xfId="11850"/>
    <cellStyle name="Normal 2 3 4 14 2 2 2 3 2" xfId="42391"/>
    <cellStyle name="Normal 2 3 4 14 2 2 2 4" xfId="42392"/>
    <cellStyle name="Normal 2 3 4 14 2 2 3" xfId="11851"/>
    <cellStyle name="Normal 2 3 4 14 2 2 3 2" xfId="42393"/>
    <cellStyle name="Normal 2 3 4 14 2 2 4" xfId="11852"/>
    <cellStyle name="Normal 2 3 4 14 2 2 4 2" xfId="42394"/>
    <cellStyle name="Normal 2 3 4 14 2 2 5" xfId="11853"/>
    <cellStyle name="Normal 2 3 4 14 2 2 5 2" xfId="42395"/>
    <cellStyle name="Normal 2 3 4 14 2 2 6" xfId="42396"/>
    <cellStyle name="Normal 2 3 4 14 2 2 6 2" xfId="42397"/>
    <cellStyle name="Normal 2 3 4 14 2 2 7" xfId="42398"/>
    <cellStyle name="Normal 2 3 4 14 2 3" xfId="11854"/>
    <cellStyle name="Normal 2 3 4 14 2 3 2" xfId="11855"/>
    <cellStyle name="Normal 2 3 4 14 2 3 2 2" xfId="42399"/>
    <cellStyle name="Normal 2 3 4 14 2 3 3" xfId="11856"/>
    <cellStyle name="Normal 2 3 4 14 2 3 3 2" xfId="42400"/>
    <cellStyle name="Normal 2 3 4 14 2 3 4" xfId="42401"/>
    <cellStyle name="Normal 2 3 4 14 2 4" xfId="11857"/>
    <cellStyle name="Normal 2 3 4 14 2 4 2" xfId="11858"/>
    <cellStyle name="Normal 2 3 4 14 2 4 2 2" xfId="42402"/>
    <cellStyle name="Normal 2 3 4 14 2 4 3" xfId="42403"/>
    <cellStyle name="Normal 2 3 4 14 2 5" xfId="11859"/>
    <cellStyle name="Normal 2 3 4 14 2 5 2" xfId="42404"/>
    <cellStyle name="Normal 2 3 4 14 2 6" xfId="11860"/>
    <cellStyle name="Normal 2 3 4 14 2 6 2" xfId="42405"/>
    <cellStyle name="Normal 2 3 4 14 2 7" xfId="42406"/>
    <cellStyle name="Normal 2 3 4 14 2 7 2" xfId="42407"/>
    <cellStyle name="Normal 2 3 4 14 2 8" xfId="42408"/>
    <cellStyle name="Normal 2 3 4 14 2 9" xfId="42409"/>
    <cellStyle name="Normal 2 3 4 14 3" xfId="11861"/>
    <cellStyle name="Normal 2 3 4 14 3 2" xfId="11862"/>
    <cellStyle name="Normal 2 3 4 14 3 2 2" xfId="11863"/>
    <cellStyle name="Normal 2 3 4 14 3 2 2 2" xfId="42410"/>
    <cellStyle name="Normal 2 3 4 14 3 2 3" xfId="11864"/>
    <cellStyle name="Normal 2 3 4 14 3 2 3 2" xfId="42411"/>
    <cellStyle name="Normal 2 3 4 14 3 2 4" xfId="42412"/>
    <cellStyle name="Normal 2 3 4 14 3 3" xfId="11865"/>
    <cellStyle name="Normal 2 3 4 14 3 3 2" xfId="42413"/>
    <cellStyle name="Normal 2 3 4 14 3 4" xfId="11866"/>
    <cellStyle name="Normal 2 3 4 14 3 4 2" xfId="42414"/>
    <cellStyle name="Normal 2 3 4 14 3 5" xfId="11867"/>
    <cellStyle name="Normal 2 3 4 14 3 5 2" xfId="42415"/>
    <cellStyle name="Normal 2 3 4 14 3 6" xfId="42416"/>
    <cellStyle name="Normal 2 3 4 14 3 6 2" xfId="42417"/>
    <cellStyle name="Normal 2 3 4 14 3 7" xfId="42418"/>
    <cellStyle name="Normal 2 3 4 14 4" xfId="11868"/>
    <cellStyle name="Normal 2 3 4 14 4 2" xfId="11869"/>
    <cellStyle name="Normal 2 3 4 14 4 2 2" xfId="42419"/>
    <cellStyle name="Normal 2 3 4 14 4 3" xfId="11870"/>
    <cellStyle name="Normal 2 3 4 14 4 3 2" xfId="42420"/>
    <cellStyle name="Normal 2 3 4 14 4 4" xfId="42421"/>
    <cellStyle name="Normal 2 3 4 14 5" xfId="11871"/>
    <cellStyle name="Normal 2 3 4 14 5 2" xfId="11872"/>
    <cellStyle name="Normal 2 3 4 14 5 2 2" xfId="42422"/>
    <cellStyle name="Normal 2 3 4 14 5 3" xfId="42423"/>
    <cellStyle name="Normal 2 3 4 14 6" xfId="11873"/>
    <cellStyle name="Normal 2 3 4 14 6 2" xfId="42424"/>
    <cellStyle name="Normal 2 3 4 14 7" xfId="11874"/>
    <cellStyle name="Normal 2 3 4 14 7 2" xfId="42425"/>
    <cellStyle name="Normal 2 3 4 14 8" xfId="42426"/>
    <cellStyle name="Normal 2 3 4 14 8 2" xfId="42427"/>
    <cellStyle name="Normal 2 3 4 14 9" xfId="42428"/>
    <cellStyle name="Normal 2 3 4 15" xfId="11875"/>
    <cellStyle name="Normal 2 3 4 15 10" xfId="42429"/>
    <cellStyle name="Normal 2 3 4 15 11" xfId="42430"/>
    <cellStyle name="Normal 2 3 4 15 2" xfId="11876"/>
    <cellStyle name="Normal 2 3 4 15 2 10" xfId="42431"/>
    <cellStyle name="Normal 2 3 4 15 2 2" xfId="11877"/>
    <cellStyle name="Normal 2 3 4 15 2 2 2" xfId="11878"/>
    <cellStyle name="Normal 2 3 4 15 2 2 2 2" xfId="11879"/>
    <cellStyle name="Normal 2 3 4 15 2 2 2 2 2" xfId="42432"/>
    <cellStyle name="Normal 2 3 4 15 2 2 2 3" xfId="11880"/>
    <cellStyle name="Normal 2 3 4 15 2 2 2 3 2" xfId="42433"/>
    <cellStyle name="Normal 2 3 4 15 2 2 2 4" xfId="42434"/>
    <cellStyle name="Normal 2 3 4 15 2 2 3" xfId="11881"/>
    <cellStyle name="Normal 2 3 4 15 2 2 3 2" xfId="42435"/>
    <cellStyle name="Normal 2 3 4 15 2 2 4" xfId="11882"/>
    <cellStyle name="Normal 2 3 4 15 2 2 4 2" xfId="42436"/>
    <cellStyle name="Normal 2 3 4 15 2 2 5" xfId="11883"/>
    <cellStyle name="Normal 2 3 4 15 2 2 5 2" xfId="42437"/>
    <cellStyle name="Normal 2 3 4 15 2 2 6" xfId="42438"/>
    <cellStyle name="Normal 2 3 4 15 2 2 6 2" xfId="42439"/>
    <cellStyle name="Normal 2 3 4 15 2 2 7" xfId="42440"/>
    <cellStyle name="Normal 2 3 4 15 2 3" xfId="11884"/>
    <cellStyle name="Normal 2 3 4 15 2 3 2" xfId="11885"/>
    <cellStyle name="Normal 2 3 4 15 2 3 2 2" xfId="42441"/>
    <cellStyle name="Normal 2 3 4 15 2 3 3" xfId="11886"/>
    <cellStyle name="Normal 2 3 4 15 2 3 3 2" xfId="42442"/>
    <cellStyle name="Normal 2 3 4 15 2 3 4" xfId="42443"/>
    <cellStyle name="Normal 2 3 4 15 2 4" xfId="11887"/>
    <cellStyle name="Normal 2 3 4 15 2 4 2" xfId="11888"/>
    <cellStyle name="Normal 2 3 4 15 2 4 2 2" xfId="42444"/>
    <cellStyle name="Normal 2 3 4 15 2 4 3" xfId="42445"/>
    <cellStyle name="Normal 2 3 4 15 2 5" xfId="11889"/>
    <cellStyle name="Normal 2 3 4 15 2 5 2" xfId="42446"/>
    <cellStyle name="Normal 2 3 4 15 2 6" xfId="11890"/>
    <cellStyle name="Normal 2 3 4 15 2 6 2" xfId="42447"/>
    <cellStyle name="Normal 2 3 4 15 2 7" xfId="42448"/>
    <cellStyle name="Normal 2 3 4 15 2 7 2" xfId="42449"/>
    <cellStyle name="Normal 2 3 4 15 2 8" xfId="42450"/>
    <cellStyle name="Normal 2 3 4 15 2 9" xfId="42451"/>
    <cellStyle name="Normal 2 3 4 15 3" xfId="11891"/>
    <cellStyle name="Normal 2 3 4 15 3 2" xfId="11892"/>
    <cellStyle name="Normal 2 3 4 15 3 2 2" xfId="11893"/>
    <cellStyle name="Normal 2 3 4 15 3 2 2 2" xfId="42452"/>
    <cellStyle name="Normal 2 3 4 15 3 2 3" xfId="11894"/>
    <cellStyle name="Normal 2 3 4 15 3 2 3 2" xfId="42453"/>
    <cellStyle name="Normal 2 3 4 15 3 2 4" xfId="42454"/>
    <cellStyle name="Normal 2 3 4 15 3 3" xfId="11895"/>
    <cellStyle name="Normal 2 3 4 15 3 3 2" xfId="42455"/>
    <cellStyle name="Normal 2 3 4 15 3 4" xfId="11896"/>
    <cellStyle name="Normal 2 3 4 15 3 4 2" xfId="42456"/>
    <cellStyle name="Normal 2 3 4 15 3 5" xfId="11897"/>
    <cellStyle name="Normal 2 3 4 15 3 5 2" xfId="42457"/>
    <cellStyle name="Normal 2 3 4 15 3 6" xfId="42458"/>
    <cellStyle name="Normal 2 3 4 15 3 6 2" xfId="42459"/>
    <cellStyle name="Normal 2 3 4 15 3 7" xfId="42460"/>
    <cellStyle name="Normal 2 3 4 15 4" xfId="11898"/>
    <cellStyle name="Normal 2 3 4 15 4 2" xfId="11899"/>
    <cellStyle name="Normal 2 3 4 15 4 2 2" xfId="42461"/>
    <cellStyle name="Normal 2 3 4 15 4 3" xfId="11900"/>
    <cellStyle name="Normal 2 3 4 15 4 3 2" xfId="42462"/>
    <cellStyle name="Normal 2 3 4 15 4 4" xfId="42463"/>
    <cellStyle name="Normal 2 3 4 15 5" xfId="11901"/>
    <cellStyle name="Normal 2 3 4 15 5 2" xfId="11902"/>
    <cellStyle name="Normal 2 3 4 15 5 2 2" xfId="42464"/>
    <cellStyle name="Normal 2 3 4 15 5 3" xfId="42465"/>
    <cellStyle name="Normal 2 3 4 15 6" xfId="11903"/>
    <cellStyle name="Normal 2 3 4 15 6 2" xfId="42466"/>
    <cellStyle name="Normal 2 3 4 15 7" xfId="11904"/>
    <cellStyle name="Normal 2 3 4 15 7 2" xfId="42467"/>
    <cellStyle name="Normal 2 3 4 15 8" xfId="42468"/>
    <cellStyle name="Normal 2 3 4 15 8 2" xfId="42469"/>
    <cellStyle name="Normal 2 3 4 15 9" xfId="42470"/>
    <cellStyle name="Normal 2 3 4 16" xfId="11905"/>
    <cellStyle name="Normal 2 3 4 16 10" xfId="42471"/>
    <cellStyle name="Normal 2 3 4 16 11" xfId="42472"/>
    <cellStyle name="Normal 2 3 4 16 2" xfId="11906"/>
    <cellStyle name="Normal 2 3 4 16 2 10" xfId="42473"/>
    <cellStyle name="Normal 2 3 4 16 2 2" xfId="11907"/>
    <cellStyle name="Normal 2 3 4 16 2 2 2" xfId="11908"/>
    <cellStyle name="Normal 2 3 4 16 2 2 2 2" xfId="11909"/>
    <cellStyle name="Normal 2 3 4 16 2 2 2 2 2" xfId="42474"/>
    <cellStyle name="Normal 2 3 4 16 2 2 2 3" xfId="11910"/>
    <cellStyle name="Normal 2 3 4 16 2 2 2 3 2" xfId="42475"/>
    <cellStyle name="Normal 2 3 4 16 2 2 2 4" xfId="42476"/>
    <cellStyle name="Normal 2 3 4 16 2 2 3" xfId="11911"/>
    <cellStyle name="Normal 2 3 4 16 2 2 3 2" xfId="42477"/>
    <cellStyle name="Normal 2 3 4 16 2 2 4" xfId="11912"/>
    <cellStyle name="Normal 2 3 4 16 2 2 4 2" xfId="42478"/>
    <cellStyle name="Normal 2 3 4 16 2 2 5" xfId="11913"/>
    <cellStyle name="Normal 2 3 4 16 2 2 5 2" xfId="42479"/>
    <cellStyle name="Normal 2 3 4 16 2 2 6" xfId="42480"/>
    <cellStyle name="Normal 2 3 4 16 2 2 6 2" xfId="42481"/>
    <cellStyle name="Normal 2 3 4 16 2 2 7" xfId="42482"/>
    <cellStyle name="Normal 2 3 4 16 2 3" xfId="11914"/>
    <cellStyle name="Normal 2 3 4 16 2 3 2" xfId="11915"/>
    <cellStyle name="Normal 2 3 4 16 2 3 2 2" xfId="42483"/>
    <cellStyle name="Normal 2 3 4 16 2 3 3" xfId="11916"/>
    <cellStyle name="Normal 2 3 4 16 2 3 3 2" xfId="42484"/>
    <cellStyle name="Normal 2 3 4 16 2 3 4" xfId="42485"/>
    <cellStyle name="Normal 2 3 4 16 2 4" xfId="11917"/>
    <cellStyle name="Normal 2 3 4 16 2 4 2" xfId="11918"/>
    <cellStyle name="Normal 2 3 4 16 2 4 2 2" xfId="42486"/>
    <cellStyle name="Normal 2 3 4 16 2 4 3" xfId="42487"/>
    <cellStyle name="Normal 2 3 4 16 2 5" xfId="11919"/>
    <cellStyle name="Normal 2 3 4 16 2 5 2" xfId="42488"/>
    <cellStyle name="Normal 2 3 4 16 2 6" xfId="11920"/>
    <cellStyle name="Normal 2 3 4 16 2 6 2" xfId="42489"/>
    <cellStyle name="Normal 2 3 4 16 2 7" xfId="42490"/>
    <cellStyle name="Normal 2 3 4 16 2 7 2" xfId="42491"/>
    <cellStyle name="Normal 2 3 4 16 2 8" xfId="42492"/>
    <cellStyle name="Normal 2 3 4 16 2 9" xfId="42493"/>
    <cellStyle name="Normal 2 3 4 16 3" xfId="11921"/>
    <cellStyle name="Normal 2 3 4 16 3 2" xfId="11922"/>
    <cellStyle name="Normal 2 3 4 16 3 2 2" xfId="11923"/>
    <cellStyle name="Normal 2 3 4 16 3 2 2 2" xfId="42494"/>
    <cellStyle name="Normal 2 3 4 16 3 2 3" xfId="11924"/>
    <cellStyle name="Normal 2 3 4 16 3 2 3 2" xfId="42495"/>
    <cellStyle name="Normal 2 3 4 16 3 2 4" xfId="42496"/>
    <cellStyle name="Normal 2 3 4 16 3 3" xfId="11925"/>
    <cellStyle name="Normal 2 3 4 16 3 3 2" xfId="42497"/>
    <cellStyle name="Normal 2 3 4 16 3 4" xfId="11926"/>
    <cellStyle name="Normal 2 3 4 16 3 4 2" xfId="42498"/>
    <cellStyle name="Normal 2 3 4 16 3 5" xfId="11927"/>
    <cellStyle name="Normal 2 3 4 16 3 5 2" xfId="42499"/>
    <cellStyle name="Normal 2 3 4 16 3 6" xfId="42500"/>
    <cellStyle name="Normal 2 3 4 16 3 6 2" xfId="42501"/>
    <cellStyle name="Normal 2 3 4 16 3 7" xfId="42502"/>
    <cellStyle name="Normal 2 3 4 16 4" xfId="11928"/>
    <cellStyle name="Normal 2 3 4 16 4 2" xfId="11929"/>
    <cellStyle name="Normal 2 3 4 16 4 2 2" xfId="42503"/>
    <cellStyle name="Normal 2 3 4 16 4 3" xfId="11930"/>
    <cellStyle name="Normal 2 3 4 16 4 3 2" xfId="42504"/>
    <cellStyle name="Normal 2 3 4 16 4 4" xfId="42505"/>
    <cellStyle name="Normal 2 3 4 16 5" xfId="11931"/>
    <cellStyle name="Normal 2 3 4 16 5 2" xfId="11932"/>
    <cellStyle name="Normal 2 3 4 16 5 2 2" xfId="42506"/>
    <cellStyle name="Normal 2 3 4 16 5 3" xfId="42507"/>
    <cellStyle name="Normal 2 3 4 16 6" xfId="11933"/>
    <cellStyle name="Normal 2 3 4 16 6 2" xfId="42508"/>
    <cellStyle name="Normal 2 3 4 16 7" xfId="11934"/>
    <cellStyle name="Normal 2 3 4 16 7 2" xfId="42509"/>
    <cellStyle name="Normal 2 3 4 16 8" xfId="42510"/>
    <cellStyle name="Normal 2 3 4 16 8 2" xfId="42511"/>
    <cellStyle name="Normal 2 3 4 16 9" xfId="42512"/>
    <cellStyle name="Normal 2 3 4 17" xfId="11935"/>
    <cellStyle name="Normal 2 3 4 17 10" xfId="42513"/>
    <cellStyle name="Normal 2 3 4 17 11" xfId="42514"/>
    <cellStyle name="Normal 2 3 4 17 2" xfId="11936"/>
    <cellStyle name="Normal 2 3 4 17 2 10" xfId="42515"/>
    <cellStyle name="Normal 2 3 4 17 2 2" xfId="11937"/>
    <cellStyle name="Normal 2 3 4 17 2 2 2" xfId="11938"/>
    <cellStyle name="Normal 2 3 4 17 2 2 2 2" xfId="11939"/>
    <cellStyle name="Normal 2 3 4 17 2 2 2 2 2" xfId="42516"/>
    <cellStyle name="Normal 2 3 4 17 2 2 2 3" xfId="11940"/>
    <cellStyle name="Normal 2 3 4 17 2 2 2 3 2" xfId="42517"/>
    <cellStyle name="Normal 2 3 4 17 2 2 2 4" xfId="42518"/>
    <cellStyle name="Normal 2 3 4 17 2 2 3" xfId="11941"/>
    <cellStyle name="Normal 2 3 4 17 2 2 3 2" xfId="42519"/>
    <cellStyle name="Normal 2 3 4 17 2 2 4" xfId="11942"/>
    <cellStyle name="Normal 2 3 4 17 2 2 4 2" xfId="42520"/>
    <cellStyle name="Normal 2 3 4 17 2 2 5" xfId="11943"/>
    <cellStyle name="Normal 2 3 4 17 2 2 5 2" xfId="42521"/>
    <cellStyle name="Normal 2 3 4 17 2 2 6" xfId="42522"/>
    <cellStyle name="Normal 2 3 4 17 2 2 6 2" xfId="42523"/>
    <cellStyle name="Normal 2 3 4 17 2 2 7" xfId="42524"/>
    <cellStyle name="Normal 2 3 4 17 2 3" xfId="11944"/>
    <cellStyle name="Normal 2 3 4 17 2 3 2" xfId="11945"/>
    <cellStyle name="Normal 2 3 4 17 2 3 2 2" xfId="42525"/>
    <cellStyle name="Normal 2 3 4 17 2 3 3" xfId="11946"/>
    <cellStyle name="Normal 2 3 4 17 2 3 3 2" xfId="42526"/>
    <cellStyle name="Normal 2 3 4 17 2 3 4" xfId="42527"/>
    <cellStyle name="Normal 2 3 4 17 2 4" xfId="11947"/>
    <cellStyle name="Normal 2 3 4 17 2 4 2" xfId="11948"/>
    <cellStyle name="Normal 2 3 4 17 2 4 2 2" xfId="42528"/>
    <cellStyle name="Normal 2 3 4 17 2 4 3" xfId="42529"/>
    <cellStyle name="Normal 2 3 4 17 2 5" xfId="11949"/>
    <cellStyle name="Normal 2 3 4 17 2 5 2" xfId="42530"/>
    <cellStyle name="Normal 2 3 4 17 2 6" xfId="11950"/>
    <cellStyle name="Normal 2 3 4 17 2 6 2" xfId="42531"/>
    <cellStyle name="Normal 2 3 4 17 2 7" xfId="42532"/>
    <cellStyle name="Normal 2 3 4 17 2 7 2" xfId="42533"/>
    <cellStyle name="Normal 2 3 4 17 2 8" xfId="42534"/>
    <cellStyle name="Normal 2 3 4 17 2 9" xfId="42535"/>
    <cellStyle name="Normal 2 3 4 17 3" xfId="11951"/>
    <cellStyle name="Normal 2 3 4 17 3 2" xfId="11952"/>
    <cellStyle name="Normal 2 3 4 17 3 2 2" xfId="11953"/>
    <cellStyle name="Normal 2 3 4 17 3 2 2 2" xfId="42536"/>
    <cellStyle name="Normal 2 3 4 17 3 2 3" xfId="11954"/>
    <cellStyle name="Normal 2 3 4 17 3 2 3 2" xfId="42537"/>
    <cellStyle name="Normal 2 3 4 17 3 2 4" xfId="42538"/>
    <cellStyle name="Normal 2 3 4 17 3 3" xfId="11955"/>
    <cellStyle name="Normal 2 3 4 17 3 3 2" xfId="42539"/>
    <cellStyle name="Normal 2 3 4 17 3 4" xfId="11956"/>
    <cellStyle name="Normal 2 3 4 17 3 4 2" xfId="42540"/>
    <cellStyle name="Normal 2 3 4 17 3 5" xfId="11957"/>
    <cellStyle name="Normal 2 3 4 17 3 5 2" xfId="42541"/>
    <cellStyle name="Normal 2 3 4 17 3 6" xfId="42542"/>
    <cellStyle name="Normal 2 3 4 17 3 6 2" xfId="42543"/>
    <cellStyle name="Normal 2 3 4 17 3 7" xfId="42544"/>
    <cellStyle name="Normal 2 3 4 17 4" xfId="11958"/>
    <cellStyle name="Normal 2 3 4 17 4 2" xfId="11959"/>
    <cellStyle name="Normal 2 3 4 17 4 2 2" xfId="42545"/>
    <cellStyle name="Normal 2 3 4 17 4 3" xfId="11960"/>
    <cellStyle name="Normal 2 3 4 17 4 3 2" xfId="42546"/>
    <cellStyle name="Normal 2 3 4 17 4 4" xfId="42547"/>
    <cellStyle name="Normal 2 3 4 17 5" xfId="11961"/>
    <cellStyle name="Normal 2 3 4 17 5 2" xfId="11962"/>
    <cellStyle name="Normal 2 3 4 17 5 2 2" xfId="42548"/>
    <cellStyle name="Normal 2 3 4 17 5 3" xfId="42549"/>
    <cellStyle name="Normal 2 3 4 17 6" xfId="11963"/>
    <cellStyle name="Normal 2 3 4 17 6 2" xfId="42550"/>
    <cellStyle name="Normal 2 3 4 17 7" xfId="11964"/>
    <cellStyle name="Normal 2 3 4 17 7 2" xfId="42551"/>
    <cellStyle name="Normal 2 3 4 17 8" xfId="42552"/>
    <cellStyle name="Normal 2 3 4 17 8 2" xfId="42553"/>
    <cellStyle name="Normal 2 3 4 17 9" xfId="42554"/>
    <cellStyle name="Normal 2 3 4 18" xfId="11965"/>
    <cellStyle name="Normal 2 3 4 18 10" xfId="42555"/>
    <cellStyle name="Normal 2 3 4 18 11" xfId="42556"/>
    <cellStyle name="Normal 2 3 4 18 2" xfId="11966"/>
    <cellStyle name="Normal 2 3 4 18 2 10" xfId="42557"/>
    <cellStyle name="Normal 2 3 4 18 2 2" xfId="11967"/>
    <cellStyle name="Normal 2 3 4 18 2 2 2" xfId="11968"/>
    <cellStyle name="Normal 2 3 4 18 2 2 2 2" xfId="11969"/>
    <cellStyle name="Normal 2 3 4 18 2 2 2 2 2" xfId="42558"/>
    <cellStyle name="Normal 2 3 4 18 2 2 2 3" xfId="11970"/>
    <cellStyle name="Normal 2 3 4 18 2 2 2 3 2" xfId="42559"/>
    <cellStyle name="Normal 2 3 4 18 2 2 2 4" xfId="42560"/>
    <cellStyle name="Normal 2 3 4 18 2 2 3" xfId="11971"/>
    <cellStyle name="Normal 2 3 4 18 2 2 3 2" xfId="42561"/>
    <cellStyle name="Normal 2 3 4 18 2 2 4" xfId="11972"/>
    <cellStyle name="Normal 2 3 4 18 2 2 4 2" xfId="42562"/>
    <cellStyle name="Normal 2 3 4 18 2 2 5" xfId="11973"/>
    <cellStyle name="Normal 2 3 4 18 2 2 5 2" xfId="42563"/>
    <cellStyle name="Normal 2 3 4 18 2 2 6" xfId="42564"/>
    <cellStyle name="Normal 2 3 4 18 2 2 6 2" xfId="42565"/>
    <cellStyle name="Normal 2 3 4 18 2 2 7" xfId="42566"/>
    <cellStyle name="Normal 2 3 4 18 2 3" xfId="11974"/>
    <cellStyle name="Normal 2 3 4 18 2 3 2" xfId="11975"/>
    <cellStyle name="Normal 2 3 4 18 2 3 2 2" xfId="42567"/>
    <cellStyle name="Normal 2 3 4 18 2 3 3" xfId="11976"/>
    <cellStyle name="Normal 2 3 4 18 2 3 3 2" xfId="42568"/>
    <cellStyle name="Normal 2 3 4 18 2 3 4" xfId="42569"/>
    <cellStyle name="Normal 2 3 4 18 2 4" xfId="11977"/>
    <cellStyle name="Normal 2 3 4 18 2 4 2" xfId="11978"/>
    <cellStyle name="Normal 2 3 4 18 2 4 2 2" xfId="42570"/>
    <cellStyle name="Normal 2 3 4 18 2 4 3" xfId="42571"/>
    <cellStyle name="Normal 2 3 4 18 2 5" xfId="11979"/>
    <cellStyle name="Normal 2 3 4 18 2 5 2" xfId="42572"/>
    <cellStyle name="Normal 2 3 4 18 2 6" xfId="11980"/>
    <cellStyle name="Normal 2 3 4 18 2 6 2" xfId="42573"/>
    <cellStyle name="Normal 2 3 4 18 2 7" xfId="42574"/>
    <cellStyle name="Normal 2 3 4 18 2 7 2" xfId="42575"/>
    <cellStyle name="Normal 2 3 4 18 2 8" xfId="42576"/>
    <cellStyle name="Normal 2 3 4 18 2 9" xfId="42577"/>
    <cellStyle name="Normal 2 3 4 18 3" xfId="11981"/>
    <cellStyle name="Normal 2 3 4 18 3 2" xfId="11982"/>
    <cellStyle name="Normal 2 3 4 18 3 2 2" xfId="11983"/>
    <cellStyle name="Normal 2 3 4 18 3 2 2 2" xfId="42578"/>
    <cellStyle name="Normal 2 3 4 18 3 2 3" xfId="11984"/>
    <cellStyle name="Normal 2 3 4 18 3 2 3 2" xfId="42579"/>
    <cellStyle name="Normal 2 3 4 18 3 2 4" xfId="42580"/>
    <cellStyle name="Normal 2 3 4 18 3 3" xfId="11985"/>
    <cellStyle name="Normal 2 3 4 18 3 3 2" xfId="42581"/>
    <cellStyle name="Normal 2 3 4 18 3 4" xfId="11986"/>
    <cellStyle name="Normal 2 3 4 18 3 4 2" xfId="42582"/>
    <cellStyle name="Normal 2 3 4 18 3 5" xfId="11987"/>
    <cellStyle name="Normal 2 3 4 18 3 5 2" xfId="42583"/>
    <cellStyle name="Normal 2 3 4 18 3 6" xfId="42584"/>
    <cellStyle name="Normal 2 3 4 18 3 6 2" xfId="42585"/>
    <cellStyle name="Normal 2 3 4 18 3 7" xfId="42586"/>
    <cellStyle name="Normal 2 3 4 18 4" xfId="11988"/>
    <cellStyle name="Normal 2 3 4 18 4 2" xfId="11989"/>
    <cellStyle name="Normal 2 3 4 18 4 2 2" xfId="42587"/>
    <cellStyle name="Normal 2 3 4 18 4 3" xfId="11990"/>
    <cellStyle name="Normal 2 3 4 18 4 3 2" xfId="42588"/>
    <cellStyle name="Normal 2 3 4 18 4 4" xfId="42589"/>
    <cellStyle name="Normal 2 3 4 18 5" xfId="11991"/>
    <cellStyle name="Normal 2 3 4 18 5 2" xfId="11992"/>
    <cellStyle name="Normal 2 3 4 18 5 2 2" xfId="42590"/>
    <cellStyle name="Normal 2 3 4 18 5 3" xfId="42591"/>
    <cellStyle name="Normal 2 3 4 18 6" xfId="11993"/>
    <cellStyle name="Normal 2 3 4 18 6 2" xfId="42592"/>
    <cellStyle name="Normal 2 3 4 18 7" xfId="11994"/>
    <cellStyle name="Normal 2 3 4 18 7 2" xfId="42593"/>
    <cellStyle name="Normal 2 3 4 18 8" xfId="42594"/>
    <cellStyle name="Normal 2 3 4 18 8 2" xfId="42595"/>
    <cellStyle name="Normal 2 3 4 18 9" xfId="42596"/>
    <cellStyle name="Normal 2 3 4 19" xfId="11995"/>
    <cellStyle name="Normal 2 3 4 19 10" xfId="42597"/>
    <cellStyle name="Normal 2 3 4 19 11" xfId="42598"/>
    <cellStyle name="Normal 2 3 4 19 2" xfId="11996"/>
    <cellStyle name="Normal 2 3 4 19 2 10" xfId="42599"/>
    <cellStyle name="Normal 2 3 4 19 2 2" xfId="11997"/>
    <cellStyle name="Normal 2 3 4 19 2 2 2" xfId="11998"/>
    <cellStyle name="Normal 2 3 4 19 2 2 2 2" xfId="11999"/>
    <cellStyle name="Normal 2 3 4 19 2 2 2 2 2" xfId="42600"/>
    <cellStyle name="Normal 2 3 4 19 2 2 2 3" xfId="12000"/>
    <cellStyle name="Normal 2 3 4 19 2 2 2 3 2" xfId="42601"/>
    <cellStyle name="Normal 2 3 4 19 2 2 2 4" xfId="42602"/>
    <cellStyle name="Normal 2 3 4 19 2 2 3" xfId="12001"/>
    <cellStyle name="Normal 2 3 4 19 2 2 3 2" xfId="42603"/>
    <cellStyle name="Normal 2 3 4 19 2 2 4" xfId="12002"/>
    <cellStyle name="Normal 2 3 4 19 2 2 4 2" xfId="42604"/>
    <cellStyle name="Normal 2 3 4 19 2 2 5" xfId="12003"/>
    <cellStyle name="Normal 2 3 4 19 2 2 5 2" xfId="42605"/>
    <cellStyle name="Normal 2 3 4 19 2 2 6" xfId="42606"/>
    <cellStyle name="Normal 2 3 4 19 2 2 6 2" xfId="42607"/>
    <cellStyle name="Normal 2 3 4 19 2 2 7" xfId="42608"/>
    <cellStyle name="Normal 2 3 4 19 2 3" xfId="12004"/>
    <cellStyle name="Normal 2 3 4 19 2 3 2" xfId="12005"/>
    <cellStyle name="Normal 2 3 4 19 2 3 2 2" xfId="42609"/>
    <cellStyle name="Normal 2 3 4 19 2 3 3" xfId="12006"/>
    <cellStyle name="Normal 2 3 4 19 2 3 3 2" xfId="42610"/>
    <cellStyle name="Normal 2 3 4 19 2 3 4" xfId="42611"/>
    <cellStyle name="Normal 2 3 4 19 2 4" xfId="12007"/>
    <cellStyle name="Normal 2 3 4 19 2 4 2" xfId="12008"/>
    <cellStyle name="Normal 2 3 4 19 2 4 2 2" xfId="42612"/>
    <cellStyle name="Normal 2 3 4 19 2 4 3" xfId="42613"/>
    <cellStyle name="Normal 2 3 4 19 2 5" xfId="12009"/>
    <cellStyle name="Normal 2 3 4 19 2 5 2" xfId="42614"/>
    <cellStyle name="Normal 2 3 4 19 2 6" xfId="12010"/>
    <cellStyle name="Normal 2 3 4 19 2 6 2" xfId="42615"/>
    <cellStyle name="Normal 2 3 4 19 2 7" xfId="42616"/>
    <cellStyle name="Normal 2 3 4 19 2 7 2" xfId="42617"/>
    <cellStyle name="Normal 2 3 4 19 2 8" xfId="42618"/>
    <cellStyle name="Normal 2 3 4 19 2 9" xfId="42619"/>
    <cellStyle name="Normal 2 3 4 19 3" xfId="12011"/>
    <cellStyle name="Normal 2 3 4 19 3 2" xfId="12012"/>
    <cellStyle name="Normal 2 3 4 19 3 2 2" xfId="12013"/>
    <cellStyle name="Normal 2 3 4 19 3 2 2 2" xfId="42620"/>
    <cellStyle name="Normal 2 3 4 19 3 2 3" xfId="12014"/>
    <cellStyle name="Normal 2 3 4 19 3 2 3 2" xfId="42621"/>
    <cellStyle name="Normal 2 3 4 19 3 2 4" xfId="42622"/>
    <cellStyle name="Normal 2 3 4 19 3 3" xfId="12015"/>
    <cellStyle name="Normal 2 3 4 19 3 3 2" xfId="42623"/>
    <cellStyle name="Normal 2 3 4 19 3 4" xfId="12016"/>
    <cellStyle name="Normal 2 3 4 19 3 4 2" xfId="42624"/>
    <cellStyle name="Normal 2 3 4 19 3 5" xfId="12017"/>
    <cellStyle name="Normal 2 3 4 19 3 5 2" xfId="42625"/>
    <cellStyle name="Normal 2 3 4 19 3 6" xfId="42626"/>
    <cellStyle name="Normal 2 3 4 19 3 6 2" xfId="42627"/>
    <cellStyle name="Normal 2 3 4 19 3 7" xfId="42628"/>
    <cellStyle name="Normal 2 3 4 19 4" xfId="12018"/>
    <cellStyle name="Normal 2 3 4 19 4 2" xfId="12019"/>
    <cellStyle name="Normal 2 3 4 19 4 2 2" xfId="42629"/>
    <cellStyle name="Normal 2 3 4 19 4 3" xfId="12020"/>
    <cellStyle name="Normal 2 3 4 19 4 3 2" xfId="42630"/>
    <cellStyle name="Normal 2 3 4 19 4 4" xfId="42631"/>
    <cellStyle name="Normal 2 3 4 19 5" xfId="12021"/>
    <cellStyle name="Normal 2 3 4 19 5 2" xfId="12022"/>
    <cellStyle name="Normal 2 3 4 19 5 2 2" xfId="42632"/>
    <cellStyle name="Normal 2 3 4 19 5 3" xfId="42633"/>
    <cellStyle name="Normal 2 3 4 19 6" xfId="12023"/>
    <cellStyle name="Normal 2 3 4 19 6 2" xfId="42634"/>
    <cellStyle name="Normal 2 3 4 19 7" xfId="12024"/>
    <cellStyle name="Normal 2 3 4 19 7 2" xfId="42635"/>
    <cellStyle name="Normal 2 3 4 19 8" xfId="42636"/>
    <cellStyle name="Normal 2 3 4 19 8 2" xfId="42637"/>
    <cellStyle name="Normal 2 3 4 19 9" xfId="42638"/>
    <cellStyle name="Normal 2 3 4 2" xfId="12025"/>
    <cellStyle name="Normal 2 3 4 2 10" xfId="42639"/>
    <cellStyle name="Normal 2 3 4 2 11" xfId="42640"/>
    <cellStyle name="Normal 2 3 4 2 2" xfId="12026"/>
    <cellStyle name="Normal 2 3 4 2 2 10" xfId="42641"/>
    <cellStyle name="Normal 2 3 4 2 2 2" xfId="12027"/>
    <cellStyle name="Normal 2 3 4 2 2 2 2" xfId="12028"/>
    <cellStyle name="Normal 2 3 4 2 2 2 2 2" xfId="12029"/>
    <cellStyle name="Normal 2 3 4 2 2 2 2 2 2" xfId="42642"/>
    <cellStyle name="Normal 2 3 4 2 2 2 2 3" xfId="12030"/>
    <cellStyle name="Normal 2 3 4 2 2 2 2 3 2" xfId="42643"/>
    <cellStyle name="Normal 2 3 4 2 2 2 2 4" xfId="42644"/>
    <cellStyle name="Normal 2 3 4 2 2 2 3" xfId="12031"/>
    <cellStyle name="Normal 2 3 4 2 2 2 3 2" xfId="42645"/>
    <cellStyle name="Normal 2 3 4 2 2 2 4" xfId="12032"/>
    <cellStyle name="Normal 2 3 4 2 2 2 4 2" xfId="42646"/>
    <cellStyle name="Normal 2 3 4 2 2 2 5" xfId="12033"/>
    <cellStyle name="Normal 2 3 4 2 2 2 5 2" xfId="42647"/>
    <cellStyle name="Normal 2 3 4 2 2 2 6" xfId="42648"/>
    <cellStyle name="Normal 2 3 4 2 2 2 6 2" xfId="42649"/>
    <cellStyle name="Normal 2 3 4 2 2 2 7" xfId="42650"/>
    <cellStyle name="Normal 2 3 4 2 2 3" xfId="12034"/>
    <cellStyle name="Normal 2 3 4 2 2 3 2" xfId="12035"/>
    <cellStyle name="Normal 2 3 4 2 2 3 2 2" xfId="42651"/>
    <cellStyle name="Normal 2 3 4 2 2 3 3" xfId="12036"/>
    <cellStyle name="Normal 2 3 4 2 2 3 3 2" xfId="42652"/>
    <cellStyle name="Normal 2 3 4 2 2 3 4" xfId="42653"/>
    <cellStyle name="Normal 2 3 4 2 2 4" xfId="12037"/>
    <cellStyle name="Normal 2 3 4 2 2 4 2" xfId="12038"/>
    <cellStyle name="Normal 2 3 4 2 2 4 2 2" xfId="42654"/>
    <cellStyle name="Normal 2 3 4 2 2 4 3" xfId="42655"/>
    <cellStyle name="Normal 2 3 4 2 2 5" xfId="12039"/>
    <cellStyle name="Normal 2 3 4 2 2 5 2" xfId="42656"/>
    <cellStyle name="Normal 2 3 4 2 2 6" xfId="12040"/>
    <cellStyle name="Normal 2 3 4 2 2 6 2" xfId="42657"/>
    <cellStyle name="Normal 2 3 4 2 2 7" xfId="42658"/>
    <cellStyle name="Normal 2 3 4 2 2 7 2" xfId="42659"/>
    <cellStyle name="Normal 2 3 4 2 2 8" xfId="42660"/>
    <cellStyle name="Normal 2 3 4 2 2 9" xfId="42661"/>
    <cellStyle name="Normal 2 3 4 2 3" xfId="12041"/>
    <cellStyle name="Normal 2 3 4 2 3 2" xfId="12042"/>
    <cellStyle name="Normal 2 3 4 2 3 2 2" xfId="12043"/>
    <cellStyle name="Normal 2 3 4 2 3 2 2 2" xfId="42662"/>
    <cellStyle name="Normal 2 3 4 2 3 2 3" xfId="12044"/>
    <cellStyle name="Normal 2 3 4 2 3 2 3 2" xfId="42663"/>
    <cellStyle name="Normal 2 3 4 2 3 2 4" xfId="42664"/>
    <cellStyle name="Normal 2 3 4 2 3 3" xfId="12045"/>
    <cellStyle name="Normal 2 3 4 2 3 3 2" xfId="42665"/>
    <cellStyle name="Normal 2 3 4 2 3 4" xfId="12046"/>
    <cellStyle name="Normal 2 3 4 2 3 4 2" xfId="42666"/>
    <cellStyle name="Normal 2 3 4 2 3 5" xfId="12047"/>
    <cellStyle name="Normal 2 3 4 2 3 5 2" xfId="42667"/>
    <cellStyle name="Normal 2 3 4 2 3 6" xfId="42668"/>
    <cellStyle name="Normal 2 3 4 2 3 6 2" xfId="42669"/>
    <cellStyle name="Normal 2 3 4 2 3 7" xfId="42670"/>
    <cellStyle name="Normal 2 3 4 2 4" xfId="12048"/>
    <cellStyle name="Normal 2 3 4 2 4 2" xfId="12049"/>
    <cellStyle name="Normal 2 3 4 2 4 2 2" xfId="42671"/>
    <cellStyle name="Normal 2 3 4 2 4 3" xfId="12050"/>
    <cellStyle name="Normal 2 3 4 2 4 3 2" xfId="42672"/>
    <cellStyle name="Normal 2 3 4 2 4 4" xfId="42673"/>
    <cellStyle name="Normal 2 3 4 2 5" xfId="12051"/>
    <cellStyle name="Normal 2 3 4 2 5 2" xfId="12052"/>
    <cellStyle name="Normal 2 3 4 2 5 2 2" xfId="42674"/>
    <cellStyle name="Normal 2 3 4 2 5 3" xfId="42675"/>
    <cellStyle name="Normal 2 3 4 2 6" xfId="12053"/>
    <cellStyle name="Normal 2 3 4 2 6 2" xfId="42676"/>
    <cellStyle name="Normal 2 3 4 2 7" xfId="12054"/>
    <cellStyle name="Normal 2 3 4 2 7 2" xfId="42677"/>
    <cellStyle name="Normal 2 3 4 2 8" xfId="42678"/>
    <cellStyle name="Normal 2 3 4 2 8 2" xfId="42679"/>
    <cellStyle name="Normal 2 3 4 2 9" xfId="42680"/>
    <cellStyle name="Normal 2 3 4 20" xfId="12055"/>
    <cellStyle name="Normal 2 3 4 20 10" xfId="42681"/>
    <cellStyle name="Normal 2 3 4 20 11" xfId="42682"/>
    <cellStyle name="Normal 2 3 4 20 2" xfId="12056"/>
    <cellStyle name="Normal 2 3 4 20 2 10" xfId="42683"/>
    <cellStyle name="Normal 2 3 4 20 2 2" xfId="12057"/>
    <cellStyle name="Normal 2 3 4 20 2 2 2" xfId="12058"/>
    <cellStyle name="Normal 2 3 4 20 2 2 2 2" xfId="12059"/>
    <cellStyle name="Normal 2 3 4 20 2 2 2 2 2" xfId="42684"/>
    <cellStyle name="Normal 2 3 4 20 2 2 2 3" xfId="12060"/>
    <cellStyle name="Normal 2 3 4 20 2 2 2 3 2" xfId="42685"/>
    <cellStyle name="Normal 2 3 4 20 2 2 2 4" xfId="42686"/>
    <cellStyle name="Normal 2 3 4 20 2 2 3" xfId="12061"/>
    <cellStyle name="Normal 2 3 4 20 2 2 3 2" xfId="42687"/>
    <cellStyle name="Normal 2 3 4 20 2 2 4" xfId="12062"/>
    <cellStyle name="Normal 2 3 4 20 2 2 4 2" xfId="42688"/>
    <cellStyle name="Normal 2 3 4 20 2 2 5" xfId="12063"/>
    <cellStyle name="Normal 2 3 4 20 2 2 5 2" xfId="42689"/>
    <cellStyle name="Normal 2 3 4 20 2 2 6" xfId="42690"/>
    <cellStyle name="Normal 2 3 4 20 2 2 6 2" xfId="42691"/>
    <cellStyle name="Normal 2 3 4 20 2 2 7" xfId="42692"/>
    <cellStyle name="Normal 2 3 4 20 2 3" xfId="12064"/>
    <cellStyle name="Normal 2 3 4 20 2 3 2" xfId="12065"/>
    <cellStyle name="Normal 2 3 4 20 2 3 2 2" xfId="42693"/>
    <cellStyle name="Normal 2 3 4 20 2 3 3" xfId="12066"/>
    <cellStyle name="Normal 2 3 4 20 2 3 3 2" xfId="42694"/>
    <cellStyle name="Normal 2 3 4 20 2 3 4" xfId="42695"/>
    <cellStyle name="Normal 2 3 4 20 2 4" xfId="12067"/>
    <cellStyle name="Normal 2 3 4 20 2 4 2" xfId="12068"/>
    <cellStyle name="Normal 2 3 4 20 2 4 2 2" xfId="42696"/>
    <cellStyle name="Normal 2 3 4 20 2 4 3" xfId="42697"/>
    <cellStyle name="Normal 2 3 4 20 2 5" xfId="12069"/>
    <cellStyle name="Normal 2 3 4 20 2 5 2" xfId="42698"/>
    <cellStyle name="Normal 2 3 4 20 2 6" xfId="12070"/>
    <cellStyle name="Normal 2 3 4 20 2 6 2" xfId="42699"/>
    <cellStyle name="Normal 2 3 4 20 2 7" xfId="42700"/>
    <cellStyle name="Normal 2 3 4 20 2 7 2" xfId="42701"/>
    <cellStyle name="Normal 2 3 4 20 2 8" xfId="42702"/>
    <cellStyle name="Normal 2 3 4 20 2 9" xfId="42703"/>
    <cellStyle name="Normal 2 3 4 20 3" xfId="12071"/>
    <cellStyle name="Normal 2 3 4 20 3 2" xfId="12072"/>
    <cellStyle name="Normal 2 3 4 20 3 2 2" xfId="12073"/>
    <cellStyle name="Normal 2 3 4 20 3 2 2 2" xfId="42704"/>
    <cellStyle name="Normal 2 3 4 20 3 2 3" xfId="12074"/>
    <cellStyle name="Normal 2 3 4 20 3 2 3 2" xfId="42705"/>
    <cellStyle name="Normal 2 3 4 20 3 2 4" xfId="42706"/>
    <cellStyle name="Normal 2 3 4 20 3 3" xfId="12075"/>
    <cellStyle name="Normal 2 3 4 20 3 3 2" xfId="42707"/>
    <cellStyle name="Normal 2 3 4 20 3 4" xfId="12076"/>
    <cellStyle name="Normal 2 3 4 20 3 4 2" xfId="42708"/>
    <cellStyle name="Normal 2 3 4 20 3 5" xfId="12077"/>
    <cellStyle name="Normal 2 3 4 20 3 5 2" xfId="42709"/>
    <cellStyle name="Normal 2 3 4 20 3 6" xfId="42710"/>
    <cellStyle name="Normal 2 3 4 20 3 6 2" xfId="42711"/>
    <cellStyle name="Normal 2 3 4 20 3 7" xfId="42712"/>
    <cellStyle name="Normal 2 3 4 20 4" xfId="12078"/>
    <cellStyle name="Normal 2 3 4 20 4 2" xfId="12079"/>
    <cellStyle name="Normal 2 3 4 20 4 2 2" xfId="42713"/>
    <cellStyle name="Normal 2 3 4 20 4 3" xfId="12080"/>
    <cellStyle name="Normal 2 3 4 20 4 3 2" xfId="42714"/>
    <cellStyle name="Normal 2 3 4 20 4 4" xfId="42715"/>
    <cellStyle name="Normal 2 3 4 20 5" xfId="12081"/>
    <cellStyle name="Normal 2 3 4 20 5 2" xfId="12082"/>
    <cellStyle name="Normal 2 3 4 20 5 2 2" xfId="42716"/>
    <cellStyle name="Normal 2 3 4 20 5 3" xfId="42717"/>
    <cellStyle name="Normal 2 3 4 20 6" xfId="12083"/>
    <cellStyle name="Normal 2 3 4 20 6 2" xfId="42718"/>
    <cellStyle name="Normal 2 3 4 20 7" xfId="12084"/>
    <cellStyle name="Normal 2 3 4 20 7 2" xfId="42719"/>
    <cellStyle name="Normal 2 3 4 20 8" xfId="42720"/>
    <cellStyle name="Normal 2 3 4 20 8 2" xfId="42721"/>
    <cellStyle name="Normal 2 3 4 20 9" xfId="42722"/>
    <cellStyle name="Normal 2 3 4 21" xfId="12085"/>
    <cellStyle name="Normal 2 3 4 21 10" xfId="42723"/>
    <cellStyle name="Normal 2 3 4 21 11" xfId="42724"/>
    <cellStyle name="Normal 2 3 4 21 2" xfId="12086"/>
    <cellStyle name="Normal 2 3 4 21 2 10" xfId="42725"/>
    <cellStyle name="Normal 2 3 4 21 2 2" xfId="12087"/>
    <cellStyle name="Normal 2 3 4 21 2 2 2" xfId="12088"/>
    <cellStyle name="Normal 2 3 4 21 2 2 2 2" xfId="12089"/>
    <cellStyle name="Normal 2 3 4 21 2 2 2 2 2" xfId="42726"/>
    <cellStyle name="Normal 2 3 4 21 2 2 2 3" xfId="12090"/>
    <cellStyle name="Normal 2 3 4 21 2 2 2 3 2" xfId="42727"/>
    <cellStyle name="Normal 2 3 4 21 2 2 2 4" xfId="42728"/>
    <cellStyle name="Normal 2 3 4 21 2 2 3" xfId="12091"/>
    <cellStyle name="Normal 2 3 4 21 2 2 3 2" xfId="42729"/>
    <cellStyle name="Normal 2 3 4 21 2 2 4" xfId="12092"/>
    <cellStyle name="Normal 2 3 4 21 2 2 4 2" xfId="42730"/>
    <cellStyle name="Normal 2 3 4 21 2 2 5" xfId="12093"/>
    <cellStyle name="Normal 2 3 4 21 2 2 5 2" xfId="42731"/>
    <cellStyle name="Normal 2 3 4 21 2 2 6" xfId="42732"/>
    <cellStyle name="Normal 2 3 4 21 2 2 6 2" xfId="42733"/>
    <cellStyle name="Normal 2 3 4 21 2 2 7" xfId="42734"/>
    <cellStyle name="Normal 2 3 4 21 2 3" xfId="12094"/>
    <cellStyle name="Normal 2 3 4 21 2 3 2" xfId="12095"/>
    <cellStyle name="Normal 2 3 4 21 2 3 2 2" xfId="42735"/>
    <cellStyle name="Normal 2 3 4 21 2 3 3" xfId="12096"/>
    <cellStyle name="Normal 2 3 4 21 2 3 3 2" xfId="42736"/>
    <cellStyle name="Normal 2 3 4 21 2 3 4" xfId="42737"/>
    <cellStyle name="Normal 2 3 4 21 2 4" xfId="12097"/>
    <cellStyle name="Normal 2 3 4 21 2 4 2" xfId="12098"/>
    <cellStyle name="Normal 2 3 4 21 2 4 2 2" xfId="42738"/>
    <cellStyle name="Normal 2 3 4 21 2 4 3" xfId="42739"/>
    <cellStyle name="Normal 2 3 4 21 2 5" xfId="12099"/>
    <cellStyle name="Normal 2 3 4 21 2 5 2" xfId="42740"/>
    <cellStyle name="Normal 2 3 4 21 2 6" xfId="12100"/>
    <cellStyle name="Normal 2 3 4 21 2 6 2" xfId="42741"/>
    <cellStyle name="Normal 2 3 4 21 2 7" xfId="42742"/>
    <cellStyle name="Normal 2 3 4 21 2 7 2" xfId="42743"/>
    <cellStyle name="Normal 2 3 4 21 2 8" xfId="42744"/>
    <cellStyle name="Normal 2 3 4 21 2 9" xfId="42745"/>
    <cellStyle name="Normal 2 3 4 21 3" xfId="12101"/>
    <cellStyle name="Normal 2 3 4 21 3 2" xfId="12102"/>
    <cellStyle name="Normal 2 3 4 21 3 2 2" xfId="12103"/>
    <cellStyle name="Normal 2 3 4 21 3 2 2 2" xfId="42746"/>
    <cellStyle name="Normal 2 3 4 21 3 2 3" xfId="12104"/>
    <cellStyle name="Normal 2 3 4 21 3 2 3 2" xfId="42747"/>
    <cellStyle name="Normal 2 3 4 21 3 2 4" xfId="42748"/>
    <cellStyle name="Normal 2 3 4 21 3 3" xfId="12105"/>
    <cellStyle name="Normal 2 3 4 21 3 3 2" xfId="42749"/>
    <cellStyle name="Normal 2 3 4 21 3 4" xfId="12106"/>
    <cellStyle name="Normal 2 3 4 21 3 4 2" xfId="42750"/>
    <cellStyle name="Normal 2 3 4 21 3 5" xfId="12107"/>
    <cellStyle name="Normal 2 3 4 21 3 5 2" xfId="42751"/>
    <cellStyle name="Normal 2 3 4 21 3 6" xfId="42752"/>
    <cellStyle name="Normal 2 3 4 21 3 6 2" xfId="42753"/>
    <cellStyle name="Normal 2 3 4 21 3 7" xfId="42754"/>
    <cellStyle name="Normal 2 3 4 21 4" xfId="12108"/>
    <cellStyle name="Normal 2 3 4 21 4 2" xfId="12109"/>
    <cellStyle name="Normal 2 3 4 21 4 2 2" xfId="42755"/>
    <cellStyle name="Normal 2 3 4 21 4 3" xfId="12110"/>
    <cellStyle name="Normal 2 3 4 21 4 3 2" xfId="42756"/>
    <cellStyle name="Normal 2 3 4 21 4 4" xfId="42757"/>
    <cellStyle name="Normal 2 3 4 21 5" xfId="12111"/>
    <cellStyle name="Normal 2 3 4 21 5 2" xfId="12112"/>
    <cellStyle name="Normal 2 3 4 21 5 2 2" xfId="42758"/>
    <cellStyle name="Normal 2 3 4 21 5 3" xfId="42759"/>
    <cellStyle name="Normal 2 3 4 21 6" xfId="12113"/>
    <cellStyle name="Normal 2 3 4 21 6 2" xfId="42760"/>
    <cellStyle name="Normal 2 3 4 21 7" xfId="12114"/>
    <cellStyle name="Normal 2 3 4 21 7 2" xfId="42761"/>
    <cellStyle name="Normal 2 3 4 21 8" xfId="42762"/>
    <cellStyle name="Normal 2 3 4 21 8 2" xfId="42763"/>
    <cellStyle name="Normal 2 3 4 21 9" xfId="42764"/>
    <cellStyle name="Normal 2 3 4 22" xfId="12115"/>
    <cellStyle name="Normal 2 3 4 22 10" xfId="42765"/>
    <cellStyle name="Normal 2 3 4 22 11" xfId="42766"/>
    <cellStyle name="Normal 2 3 4 22 2" xfId="12116"/>
    <cellStyle name="Normal 2 3 4 22 2 10" xfId="42767"/>
    <cellStyle name="Normal 2 3 4 22 2 2" xfId="12117"/>
    <cellStyle name="Normal 2 3 4 22 2 2 2" xfId="12118"/>
    <cellStyle name="Normal 2 3 4 22 2 2 2 2" xfId="12119"/>
    <cellStyle name="Normal 2 3 4 22 2 2 2 2 2" xfId="42768"/>
    <cellStyle name="Normal 2 3 4 22 2 2 2 3" xfId="12120"/>
    <cellStyle name="Normal 2 3 4 22 2 2 2 3 2" xfId="42769"/>
    <cellStyle name="Normal 2 3 4 22 2 2 2 4" xfId="42770"/>
    <cellStyle name="Normal 2 3 4 22 2 2 3" xfId="12121"/>
    <cellStyle name="Normal 2 3 4 22 2 2 3 2" xfId="42771"/>
    <cellStyle name="Normal 2 3 4 22 2 2 4" xfId="12122"/>
    <cellStyle name="Normal 2 3 4 22 2 2 4 2" xfId="42772"/>
    <cellStyle name="Normal 2 3 4 22 2 2 5" xfId="12123"/>
    <cellStyle name="Normal 2 3 4 22 2 2 5 2" xfId="42773"/>
    <cellStyle name="Normal 2 3 4 22 2 2 6" xfId="42774"/>
    <cellStyle name="Normal 2 3 4 22 2 2 6 2" xfId="42775"/>
    <cellStyle name="Normal 2 3 4 22 2 2 7" xfId="42776"/>
    <cellStyle name="Normal 2 3 4 22 2 3" xfId="12124"/>
    <cellStyle name="Normal 2 3 4 22 2 3 2" xfId="12125"/>
    <cellStyle name="Normal 2 3 4 22 2 3 2 2" xfId="42777"/>
    <cellStyle name="Normal 2 3 4 22 2 3 3" xfId="12126"/>
    <cellStyle name="Normal 2 3 4 22 2 3 3 2" xfId="42778"/>
    <cellStyle name="Normal 2 3 4 22 2 3 4" xfId="42779"/>
    <cellStyle name="Normal 2 3 4 22 2 4" xfId="12127"/>
    <cellStyle name="Normal 2 3 4 22 2 4 2" xfId="12128"/>
    <cellStyle name="Normal 2 3 4 22 2 4 2 2" xfId="42780"/>
    <cellStyle name="Normal 2 3 4 22 2 4 3" xfId="42781"/>
    <cellStyle name="Normal 2 3 4 22 2 5" xfId="12129"/>
    <cellStyle name="Normal 2 3 4 22 2 5 2" xfId="42782"/>
    <cellStyle name="Normal 2 3 4 22 2 6" xfId="12130"/>
    <cellStyle name="Normal 2 3 4 22 2 6 2" xfId="42783"/>
    <cellStyle name="Normal 2 3 4 22 2 7" xfId="42784"/>
    <cellStyle name="Normal 2 3 4 22 2 7 2" xfId="42785"/>
    <cellStyle name="Normal 2 3 4 22 2 8" xfId="42786"/>
    <cellStyle name="Normal 2 3 4 22 2 9" xfId="42787"/>
    <cellStyle name="Normal 2 3 4 22 3" xfId="12131"/>
    <cellStyle name="Normal 2 3 4 22 3 2" xfId="12132"/>
    <cellStyle name="Normal 2 3 4 22 3 2 2" xfId="12133"/>
    <cellStyle name="Normal 2 3 4 22 3 2 2 2" xfId="42788"/>
    <cellStyle name="Normal 2 3 4 22 3 2 3" xfId="12134"/>
    <cellStyle name="Normal 2 3 4 22 3 2 3 2" xfId="42789"/>
    <cellStyle name="Normal 2 3 4 22 3 2 4" xfId="42790"/>
    <cellStyle name="Normal 2 3 4 22 3 3" xfId="12135"/>
    <cellStyle name="Normal 2 3 4 22 3 3 2" xfId="42791"/>
    <cellStyle name="Normal 2 3 4 22 3 4" xfId="12136"/>
    <cellStyle name="Normal 2 3 4 22 3 4 2" xfId="42792"/>
    <cellStyle name="Normal 2 3 4 22 3 5" xfId="12137"/>
    <cellStyle name="Normal 2 3 4 22 3 5 2" xfId="42793"/>
    <cellStyle name="Normal 2 3 4 22 3 6" xfId="42794"/>
    <cellStyle name="Normal 2 3 4 22 3 6 2" xfId="42795"/>
    <cellStyle name="Normal 2 3 4 22 3 7" xfId="42796"/>
    <cellStyle name="Normal 2 3 4 22 4" xfId="12138"/>
    <cellStyle name="Normal 2 3 4 22 4 2" xfId="12139"/>
    <cellStyle name="Normal 2 3 4 22 4 2 2" xfId="42797"/>
    <cellStyle name="Normal 2 3 4 22 4 3" xfId="12140"/>
    <cellStyle name="Normal 2 3 4 22 4 3 2" xfId="42798"/>
    <cellStyle name="Normal 2 3 4 22 4 4" xfId="42799"/>
    <cellStyle name="Normal 2 3 4 22 5" xfId="12141"/>
    <cellStyle name="Normal 2 3 4 22 5 2" xfId="12142"/>
    <cellStyle name="Normal 2 3 4 22 5 2 2" xfId="42800"/>
    <cellStyle name="Normal 2 3 4 22 5 3" xfId="42801"/>
    <cellStyle name="Normal 2 3 4 22 6" xfId="12143"/>
    <cellStyle name="Normal 2 3 4 22 6 2" xfId="42802"/>
    <cellStyle name="Normal 2 3 4 22 7" xfId="12144"/>
    <cellStyle name="Normal 2 3 4 22 7 2" xfId="42803"/>
    <cellStyle name="Normal 2 3 4 22 8" xfId="42804"/>
    <cellStyle name="Normal 2 3 4 22 8 2" xfId="42805"/>
    <cellStyle name="Normal 2 3 4 22 9" xfId="42806"/>
    <cellStyle name="Normal 2 3 4 23" xfId="12145"/>
    <cellStyle name="Normal 2 3 4 23 10" xfId="42807"/>
    <cellStyle name="Normal 2 3 4 23 11" xfId="42808"/>
    <cellStyle name="Normal 2 3 4 23 2" xfId="12146"/>
    <cellStyle name="Normal 2 3 4 23 2 10" xfId="42809"/>
    <cellStyle name="Normal 2 3 4 23 2 2" xfId="12147"/>
    <cellStyle name="Normal 2 3 4 23 2 2 2" xfId="12148"/>
    <cellStyle name="Normal 2 3 4 23 2 2 2 2" xfId="12149"/>
    <cellStyle name="Normal 2 3 4 23 2 2 2 2 2" xfId="42810"/>
    <cellStyle name="Normal 2 3 4 23 2 2 2 3" xfId="12150"/>
    <cellStyle name="Normal 2 3 4 23 2 2 2 3 2" xfId="42811"/>
    <cellStyle name="Normal 2 3 4 23 2 2 2 4" xfId="42812"/>
    <cellStyle name="Normal 2 3 4 23 2 2 3" xfId="12151"/>
    <cellStyle name="Normal 2 3 4 23 2 2 3 2" xfId="42813"/>
    <cellStyle name="Normal 2 3 4 23 2 2 4" xfId="12152"/>
    <cellStyle name="Normal 2 3 4 23 2 2 4 2" xfId="42814"/>
    <cellStyle name="Normal 2 3 4 23 2 2 5" xfId="12153"/>
    <cellStyle name="Normal 2 3 4 23 2 2 5 2" xfId="42815"/>
    <cellStyle name="Normal 2 3 4 23 2 2 6" xfId="42816"/>
    <cellStyle name="Normal 2 3 4 23 2 2 6 2" xfId="42817"/>
    <cellStyle name="Normal 2 3 4 23 2 2 7" xfId="42818"/>
    <cellStyle name="Normal 2 3 4 23 2 3" xfId="12154"/>
    <cellStyle name="Normal 2 3 4 23 2 3 2" xfId="12155"/>
    <cellStyle name="Normal 2 3 4 23 2 3 2 2" xfId="42819"/>
    <cellStyle name="Normal 2 3 4 23 2 3 3" xfId="12156"/>
    <cellStyle name="Normal 2 3 4 23 2 3 3 2" xfId="42820"/>
    <cellStyle name="Normal 2 3 4 23 2 3 4" xfId="42821"/>
    <cellStyle name="Normal 2 3 4 23 2 4" xfId="12157"/>
    <cellStyle name="Normal 2 3 4 23 2 4 2" xfId="12158"/>
    <cellStyle name="Normal 2 3 4 23 2 4 2 2" xfId="42822"/>
    <cellStyle name="Normal 2 3 4 23 2 4 3" xfId="42823"/>
    <cellStyle name="Normal 2 3 4 23 2 5" xfId="12159"/>
    <cellStyle name="Normal 2 3 4 23 2 5 2" xfId="42824"/>
    <cellStyle name="Normal 2 3 4 23 2 6" xfId="12160"/>
    <cellStyle name="Normal 2 3 4 23 2 6 2" xfId="42825"/>
    <cellStyle name="Normal 2 3 4 23 2 7" xfId="42826"/>
    <cellStyle name="Normal 2 3 4 23 2 7 2" xfId="42827"/>
    <cellStyle name="Normal 2 3 4 23 2 8" xfId="42828"/>
    <cellStyle name="Normal 2 3 4 23 2 9" xfId="42829"/>
    <cellStyle name="Normal 2 3 4 23 3" xfId="12161"/>
    <cellStyle name="Normal 2 3 4 23 3 2" xfId="12162"/>
    <cellStyle name="Normal 2 3 4 23 3 2 2" xfId="12163"/>
    <cellStyle name="Normal 2 3 4 23 3 2 2 2" xfId="42830"/>
    <cellStyle name="Normal 2 3 4 23 3 2 3" xfId="12164"/>
    <cellStyle name="Normal 2 3 4 23 3 2 3 2" xfId="42831"/>
    <cellStyle name="Normal 2 3 4 23 3 2 4" xfId="42832"/>
    <cellStyle name="Normal 2 3 4 23 3 3" xfId="12165"/>
    <cellStyle name="Normal 2 3 4 23 3 3 2" xfId="42833"/>
    <cellStyle name="Normal 2 3 4 23 3 4" xfId="12166"/>
    <cellStyle name="Normal 2 3 4 23 3 4 2" xfId="42834"/>
    <cellStyle name="Normal 2 3 4 23 3 5" xfId="12167"/>
    <cellStyle name="Normal 2 3 4 23 3 5 2" xfId="42835"/>
    <cellStyle name="Normal 2 3 4 23 3 6" xfId="42836"/>
    <cellStyle name="Normal 2 3 4 23 3 6 2" xfId="42837"/>
    <cellStyle name="Normal 2 3 4 23 3 7" xfId="42838"/>
    <cellStyle name="Normal 2 3 4 23 4" xfId="12168"/>
    <cellStyle name="Normal 2 3 4 23 4 2" xfId="12169"/>
    <cellStyle name="Normal 2 3 4 23 4 2 2" xfId="42839"/>
    <cellStyle name="Normal 2 3 4 23 4 3" xfId="12170"/>
    <cellStyle name="Normal 2 3 4 23 4 3 2" xfId="42840"/>
    <cellStyle name="Normal 2 3 4 23 4 4" xfId="42841"/>
    <cellStyle name="Normal 2 3 4 23 5" xfId="12171"/>
    <cellStyle name="Normal 2 3 4 23 5 2" xfId="12172"/>
    <cellStyle name="Normal 2 3 4 23 5 2 2" xfId="42842"/>
    <cellStyle name="Normal 2 3 4 23 5 3" xfId="42843"/>
    <cellStyle name="Normal 2 3 4 23 6" xfId="12173"/>
    <cellStyle name="Normal 2 3 4 23 6 2" xfId="42844"/>
    <cellStyle name="Normal 2 3 4 23 7" xfId="12174"/>
    <cellStyle name="Normal 2 3 4 23 7 2" xfId="42845"/>
    <cellStyle name="Normal 2 3 4 23 8" xfId="42846"/>
    <cellStyle name="Normal 2 3 4 23 8 2" xfId="42847"/>
    <cellStyle name="Normal 2 3 4 23 9" xfId="42848"/>
    <cellStyle name="Normal 2 3 4 24" xfId="12175"/>
    <cellStyle name="Normal 2 3 4 24 10" xfId="42849"/>
    <cellStyle name="Normal 2 3 4 24 11" xfId="42850"/>
    <cellStyle name="Normal 2 3 4 24 2" xfId="12176"/>
    <cellStyle name="Normal 2 3 4 24 2 10" xfId="42851"/>
    <cellStyle name="Normal 2 3 4 24 2 2" xfId="12177"/>
    <cellStyle name="Normal 2 3 4 24 2 2 2" xfId="12178"/>
    <cellStyle name="Normal 2 3 4 24 2 2 2 2" xfId="12179"/>
    <cellStyle name="Normal 2 3 4 24 2 2 2 2 2" xfId="42852"/>
    <cellStyle name="Normal 2 3 4 24 2 2 2 3" xfId="12180"/>
    <cellStyle name="Normal 2 3 4 24 2 2 2 3 2" xfId="42853"/>
    <cellStyle name="Normal 2 3 4 24 2 2 2 4" xfId="42854"/>
    <cellStyle name="Normal 2 3 4 24 2 2 3" xfId="12181"/>
    <cellStyle name="Normal 2 3 4 24 2 2 3 2" xfId="42855"/>
    <cellStyle name="Normal 2 3 4 24 2 2 4" xfId="12182"/>
    <cellStyle name="Normal 2 3 4 24 2 2 4 2" xfId="42856"/>
    <cellStyle name="Normal 2 3 4 24 2 2 5" xfId="12183"/>
    <cellStyle name="Normal 2 3 4 24 2 2 5 2" xfId="42857"/>
    <cellStyle name="Normal 2 3 4 24 2 2 6" xfId="42858"/>
    <cellStyle name="Normal 2 3 4 24 2 2 6 2" xfId="42859"/>
    <cellStyle name="Normal 2 3 4 24 2 2 7" xfId="42860"/>
    <cellStyle name="Normal 2 3 4 24 2 3" xfId="12184"/>
    <cellStyle name="Normal 2 3 4 24 2 3 2" xfId="12185"/>
    <cellStyle name="Normal 2 3 4 24 2 3 2 2" xfId="42861"/>
    <cellStyle name="Normal 2 3 4 24 2 3 3" xfId="12186"/>
    <cellStyle name="Normal 2 3 4 24 2 3 3 2" xfId="42862"/>
    <cellStyle name="Normal 2 3 4 24 2 3 4" xfId="42863"/>
    <cellStyle name="Normal 2 3 4 24 2 4" xfId="12187"/>
    <cellStyle name="Normal 2 3 4 24 2 4 2" xfId="12188"/>
    <cellStyle name="Normal 2 3 4 24 2 4 2 2" xfId="42864"/>
    <cellStyle name="Normal 2 3 4 24 2 4 3" xfId="42865"/>
    <cellStyle name="Normal 2 3 4 24 2 5" xfId="12189"/>
    <cellStyle name="Normal 2 3 4 24 2 5 2" xfId="42866"/>
    <cellStyle name="Normal 2 3 4 24 2 6" xfId="12190"/>
    <cellStyle name="Normal 2 3 4 24 2 6 2" xfId="42867"/>
    <cellStyle name="Normal 2 3 4 24 2 7" xfId="42868"/>
    <cellStyle name="Normal 2 3 4 24 2 7 2" xfId="42869"/>
    <cellStyle name="Normal 2 3 4 24 2 8" xfId="42870"/>
    <cellStyle name="Normal 2 3 4 24 2 9" xfId="42871"/>
    <cellStyle name="Normal 2 3 4 24 3" xfId="12191"/>
    <cellStyle name="Normal 2 3 4 24 3 2" xfId="12192"/>
    <cellStyle name="Normal 2 3 4 24 3 2 2" xfId="12193"/>
    <cellStyle name="Normal 2 3 4 24 3 2 2 2" xfId="42872"/>
    <cellStyle name="Normal 2 3 4 24 3 2 3" xfId="12194"/>
    <cellStyle name="Normal 2 3 4 24 3 2 3 2" xfId="42873"/>
    <cellStyle name="Normal 2 3 4 24 3 2 4" xfId="42874"/>
    <cellStyle name="Normal 2 3 4 24 3 3" xfId="12195"/>
    <cellStyle name="Normal 2 3 4 24 3 3 2" xfId="42875"/>
    <cellStyle name="Normal 2 3 4 24 3 4" xfId="12196"/>
    <cellStyle name="Normal 2 3 4 24 3 4 2" xfId="42876"/>
    <cellStyle name="Normal 2 3 4 24 3 5" xfId="12197"/>
    <cellStyle name="Normal 2 3 4 24 3 5 2" xfId="42877"/>
    <cellStyle name="Normal 2 3 4 24 3 6" xfId="42878"/>
    <cellStyle name="Normal 2 3 4 24 3 6 2" xfId="42879"/>
    <cellStyle name="Normal 2 3 4 24 3 7" xfId="42880"/>
    <cellStyle name="Normal 2 3 4 24 4" xfId="12198"/>
    <cellStyle name="Normal 2 3 4 24 4 2" xfId="12199"/>
    <cellStyle name="Normal 2 3 4 24 4 2 2" xfId="42881"/>
    <cellStyle name="Normal 2 3 4 24 4 3" xfId="12200"/>
    <cellStyle name="Normal 2 3 4 24 4 3 2" xfId="42882"/>
    <cellStyle name="Normal 2 3 4 24 4 4" xfId="42883"/>
    <cellStyle name="Normal 2 3 4 24 5" xfId="12201"/>
    <cellStyle name="Normal 2 3 4 24 5 2" xfId="12202"/>
    <cellStyle name="Normal 2 3 4 24 5 2 2" xfId="42884"/>
    <cellStyle name="Normal 2 3 4 24 5 3" xfId="42885"/>
    <cellStyle name="Normal 2 3 4 24 6" xfId="12203"/>
    <cellStyle name="Normal 2 3 4 24 6 2" xfId="42886"/>
    <cellStyle name="Normal 2 3 4 24 7" xfId="12204"/>
    <cellStyle name="Normal 2 3 4 24 7 2" xfId="42887"/>
    <cellStyle name="Normal 2 3 4 24 8" xfId="42888"/>
    <cellStyle name="Normal 2 3 4 24 8 2" xfId="42889"/>
    <cellStyle name="Normal 2 3 4 24 9" xfId="42890"/>
    <cellStyle name="Normal 2 3 4 25" xfId="12205"/>
    <cellStyle name="Normal 2 3 4 25 10" xfId="42891"/>
    <cellStyle name="Normal 2 3 4 25 11" xfId="42892"/>
    <cellStyle name="Normal 2 3 4 25 2" xfId="12206"/>
    <cellStyle name="Normal 2 3 4 25 2 10" xfId="42893"/>
    <cellStyle name="Normal 2 3 4 25 2 2" xfId="12207"/>
    <cellStyle name="Normal 2 3 4 25 2 2 2" xfId="12208"/>
    <cellStyle name="Normal 2 3 4 25 2 2 2 2" xfId="12209"/>
    <cellStyle name="Normal 2 3 4 25 2 2 2 2 2" xfId="42894"/>
    <cellStyle name="Normal 2 3 4 25 2 2 2 3" xfId="12210"/>
    <cellStyle name="Normal 2 3 4 25 2 2 2 3 2" xfId="42895"/>
    <cellStyle name="Normal 2 3 4 25 2 2 2 4" xfId="42896"/>
    <cellStyle name="Normal 2 3 4 25 2 2 3" xfId="12211"/>
    <cellStyle name="Normal 2 3 4 25 2 2 3 2" xfId="42897"/>
    <cellStyle name="Normal 2 3 4 25 2 2 4" xfId="12212"/>
    <cellStyle name="Normal 2 3 4 25 2 2 4 2" xfId="42898"/>
    <cellStyle name="Normal 2 3 4 25 2 2 5" xfId="12213"/>
    <cellStyle name="Normal 2 3 4 25 2 2 5 2" xfId="42899"/>
    <cellStyle name="Normal 2 3 4 25 2 2 6" xfId="42900"/>
    <cellStyle name="Normal 2 3 4 25 2 2 6 2" xfId="42901"/>
    <cellStyle name="Normal 2 3 4 25 2 2 7" xfId="42902"/>
    <cellStyle name="Normal 2 3 4 25 2 3" xfId="12214"/>
    <cellStyle name="Normal 2 3 4 25 2 3 2" xfId="12215"/>
    <cellStyle name="Normal 2 3 4 25 2 3 2 2" xfId="42903"/>
    <cellStyle name="Normal 2 3 4 25 2 3 3" xfId="12216"/>
    <cellStyle name="Normal 2 3 4 25 2 3 3 2" xfId="42904"/>
    <cellStyle name="Normal 2 3 4 25 2 3 4" xfId="42905"/>
    <cellStyle name="Normal 2 3 4 25 2 4" xfId="12217"/>
    <cellStyle name="Normal 2 3 4 25 2 4 2" xfId="12218"/>
    <cellStyle name="Normal 2 3 4 25 2 4 2 2" xfId="42906"/>
    <cellStyle name="Normal 2 3 4 25 2 4 3" xfId="42907"/>
    <cellStyle name="Normal 2 3 4 25 2 5" xfId="12219"/>
    <cellStyle name="Normal 2 3 4 25 2 5 2" xfId="42908"/>
    <cellStyle name="Normal 2 3 4 25 2 6" xfId="12220"/>
    <cellStyle name="Normal 2 3 4 25 2 6 2" xfId="42909"/>
    <cellStyle name="Normal 2 3 4 25 2 7" xfId="42910"/>
    <cellStyle name="Normal 2 3 4 25 2 7 2" xfId="42911"/>
    <cellStyle name="Normal 2 3 4 25 2 8" xfId="42912"/>
    <cellStyle name="Normal 2 3 4 25 2 9" xfId="42913"/>
    <cellStyle name="Normal 2 3 4 25 3" xfId="12221"/>
    <cellStyle name="Normal 2 3 4 25 3 2" xfId="12222"/>
    <cellStyle name="Normal 2 3 4 25 3 2 2" xfId="12223"/>
    <cellStyle name="Normal 2 3 4 25 3 2 2 2" xfId="42914"/>
    <cellStyle name="Normal 2 3 4 25 3 2 3" xfId="12224"/>
    <cellStyle name="Normal 2 3 4 25 3 2 3 2" xfId="42915"/>
    <cellStyle name="Normal 2 3 4 25 3 2 4" xfId="42916"/>
    <cellStyle name="Normal 2 3 4 25 3 3" xfId="12225"/>
    <cellStyle name="Normal 2 3 4 25 3 3 2" xfId="42917"/>
    <cellStyle name="Normal 2 3 4 25 3 4" xfId="12226"/>
    <cellStyle name="Normal 2 3 4 25 3 4 2" xfId="42918"/>
    <cellStyle name="Normal 2 3 4 25 3 5" xfId="12227"/>
    <cellStyle name="Normal 2 3 4 25 3 5 2" xfId="42919"/>
    <cellStyle name="Normal 2 3 4 25 3 6" xfId="42920"/>
    <cellStyle name="Normal 2 3 4 25 3 6 2" xfId="42921"/>
    <cellStyle name="Normal 2 3 4 25 3 7" xfId="42922"/>
    <cellStyle name="Normal 2 3 4 25 4" xfId="12228"/>
    <cellStyle name="Normal 2 3 4 25 4 2" xfId="12229"/>
    <cellStyle name="Normal 2 3 4 25 4 2 2" xfId="42923"/>
    <cellStyle name="Normal 2 3 4 25 4 3" xfId="12230"/>
    <cellStyle name="Normal 2 3 4 25 4 3 2" xfId="42924"/>
    <cellStyle name="Normal 2 3 4 25 4 4" xfId="42925"/>
    <cellStyle name="Normal 2 3 4 25 5" xfId="12231"/>
    <cellStyle name="Normal 2 3 4 25 5 2" xfId="12232"/>
    <cellStyle name="Normal 2 3 4 25 5 2 2" xfId="42926"/>
    <cellStyle name="Normal 2 3 4 25 5 3" xfId="42927"/>
    <cellStyle name="Normal 2 3 4 25 6" xfId="12233"/>
    <cellStyle name="Normal 2 3 4 25 6 2" xfId="42928"/>
    <cellStyle name="Normal 2 3 4 25 7" xfId="12234"/>
    <cellStyle name="Normal 2 3 4 25 7 2" xfId="42929"/>
    <cellStyle name="Normal 2 3 4 25 8" xfId="42930"/>
    <cellStyle name="Normal 2 3 4 25 8 2" xfId="42931"/>
    <cellStyle name="Normal 2 3 4 25 9" xfId="42932"/>
    <cellStyle name="Normal 2 3 4 26" xfId="12235"/>
    <cellStyle name="Normal 2 3 4 26 10" xfId="42933"/>
    <cellStyle name="Normal 2 3 4 26 11" xfId="42934"/>
    <cellStyle name="Normal 2 3 4 26 2" xfId="12236"/>
    <cellStyle name="Normal 2 3 4 26 2 10" xfId="42935"/>
    <cellStyle name="Normal 2 3 4 26 2 2" xfId="12237"/>
    <cellStyle name="Normal 2 3 4 26 2 2 2" xfId="12238"/>
    <cellStyle name="Normal 2 3 4 26 2 2 2 2" xfId="12239"/>
    <cellStyle name="Normal 2 3 4 26 2 2 2 2 2" xfId="42936"/>
    <cellStyle name="Normal 2 3 4 26 2 2 2 3" xfId="12240"/>
    <cellStyle name="Normal 2 3 4 26 2 2 2 3 2" xfId="42937"/>
    <cellStyle name="Normal 2 3 4 26 2 2 2 4" xfId="42938"/>
    <cellStyle name="Normal 2 3 4 26 2 2 3" xfId="12241"/>
    <cellStyle name="Normal 2 3 4 26 2 2 3 2" xfId="42939"/>
    <cellStyle name="Normal 2 3 4 26 2 2 4" xfId="12242"/>
    <cellStyle name="Normal 2 3 4 26 2 2 4 2" xfId="42940"/>
    <cellStyle name="Normal 2 3 4 26 2 2 5" xfId="12243"/>
    <cellStyle name="Normal 2 3 4 26 2 2 5 2" xfId="42941"/>
    <cellStyle name="Normal 2 3 4 26 2 2 6" xfId="42942"/>
    <cellStyle name="Normal 2 3 4 26 2 2 6 2" xfId="42943"/>
    <cellStyle name="Normal 2 3 4 26 2 2 7" xfId="42944"/>
    <cellStyle name="Normal 2 3 4 26 2 3" xfId="12244"/>
    <cellStyle name="Normal 2 3 4 26 2 3 2" xfId="12245"/>
    <cellStyle name="Normal 2 3 4 26 2 3 2 2" xfId="42945"/>
    <cellStyle name="Normal 2 3 4 26 2 3 3" xfId="12246"/>
    <cellStyle name="Normal 2 3 4 26 2 3 3 2" xfId="42946"/>
    <cellStyle name="Normal 2 3 4 26 2 3 4" xfId="42947"/>
    <cellStyle name="Normal 2 3 4 26 2 4" xfId="12247"/>
    <cellStyle name="Normal 2 3 4 26 2 4 2" xfId="12248"/>
    <cellStyle name="Normal 2 3 4 26 2 4 2 2" xfId="42948"/>
    <cellStyle name="Normal 2 3 4 26 2 4 3" xfId="42949"/>
    <cellStyle name="Normal 2 3 4 26 2 5" xfId="12249"/>
    <cellStyle name="Normal 2 3 4 26 2 5 2" xfId="42950"/>
    <cellStyle name="Normal 2 3 4 26 2 6" xfId="12250"/>
    <cellStyle name="Normal 2 3 4 26 2 6 2" xfId="42951"/>
    <cellStyle name="Normal 2 3 4 26 2 7" xfId="42952"/>
    <cellStyle name="Normal 2 3 4 26 2 7 2" xfId="42953"/>
    <cellStyle name="Normal 2 3 4 26 2 8" xfId="42954"/>
    <cellStyle name="Normal 2 3 4 26 2 9" xfId="42955"/>
    <cellStyle name="Normal 2 3 4 26 3" xfId="12251"/>
    <cellStyle name="Normal 2 3 4 26 3 2" xfId="12252"/>
    <cellStyle name="Normal 2 3 4 26 3 2 2" xfId="12253"/>
    <cellStyle name="Normal 2 3 4 26 3 2 2 2" xfId="42956"/>
    <cellStyle name="Normal 2 3 4 26 3 2 3" xfId="12254"/>
    <cellStyle name="Normal 2 3 4 26 3 2 3 2" xfId="42957"/>
    <cellStyle name="Normal 2 3 4 26 3 2 4" xfId="42958"/>
    <cellStyle name="Normal 2 3 4 26 3 3" xfId="12255"/>
    <cellStyle name="Normal 2 3 4 26 3 3 2" xfId="42959"/>
    <cellStyle name="Normal 2 3 4 26 3 4" xfId="12256"/>
    <cellStyle name="Normal 2 3 4 26 3 4 2" xfId="42960"/>
    <cellStyle name="Normal 2 3 4 26 3 5" xfId="12257"/>
    <cellStyle name="Normal 2 3 4 26 3 5 2" xfId="42961"/>
    <cellStyle name="Normal 2 3 4 26 3 6" xfId="42962"/>
    <cellStyle name="Normal 2 3 4 26 3 6 2" xfId="42963"/>
    <cellStyle name="Normal 2 3 4 26 3 7" xfId="42964"/>
    <cellStyle name="Normal 2 3 4 26 4" xfId="12258"/>
    <cellStyle name="Normal 2 3 4 26 4 2" xfId="12259"/>
    <cellStyle name="Normal 2 3 4 26 4 2 2" xfId="42965"/>
    <cellStyle name="Normal 2 3 4 26 4 3" xfId="12260"/>
    <cellStyle name="Normal 2 3 4 26 4 3 2" xfId="42966"/>
    <cellStyle name="Normal 2 3 4 26 4 4" xfId="42967"/>
    <cellStyle name="Normal 2 3 4 26 5" xfId="12261"/>
    <cellStyle name="Normal 2 3 4 26 5 2" xfId="12262"/>
    <cellStyle name="Normal 2 3 4 26 5 2 2" xfId="42968"/>
    <cellStyle name="Normal 2 3 4 26 5 3" xfId="42969"/>
    <cellStyle name="Normal 2 3 4 26 6" xfId="12263"/>
    <cellStyle name="Normal 2 3 4 26 6 2" xfId="42970"/>
    <cellStyle name="Normal 2 3 4 26 7" xfId="12264"/>
    <cellStyle name="Normal 2 3 4 26 7 2" xfId="42971"/>
    <cellStyle name="Normal 2 3 4 26 8" xfId="42972"/>
    <cellStyle name="Normal 2 3 4 26 8 2" xfId="42973"/>
    <cellStyle name="Normal 2 3 4 26 9" xfId="42974"/>
    <cellStyle name="Normal 2 3 4 27" xfId="12265"/>
    <cellStyle name="Normal 2 3 4 27 10" xfId="42975"/>
    <cellStyle name="Normal 2 3 4 27 11" xfId="42976"/>
    <cellStyle name="Normal 2 3 4 27 2" xfId="12266"/>
    <cellStyle name="Normal 2 3 4 27 2 10" xfId="42977"/>
    <cellStyle name="Normal 2 3 4 27 2 2" xfId="12267"/>
    <cellStyle name="Normal 2 3 4 27 2 2 2" xfId="12268"/>
    <cellStyle name="Normal 2 3 4 27 2 2 2 2" xfId="12269"/>
    <cellStyle name="Normal 2 3 4 27 2 2 2 2 2" xfId="42978"/>
    <cellStyle name="Normal 2 3 4 27 2 2 2 3" xfId="12270"/>
    <cellStyle name="Normal 2 3 4 27 2 2 2 3 2" xfId="42979"/>
    <cellStyle name="Normal 2 3 4 27 2 2 2 4" xfId="42980"/>
    <cellStyle name="Normal 2 3 4 27 2 2 3" xfId="12271"/>
    <cellStyle name="Normal 2 3 4 27 2 2 3 2" xfId="42981"/>
    <cellStyle name="Normal 2 3 4 27 2 2 4" xfId="12272"/>
    <cellStyle name="Normal 2 3 4 27 2 2 4 2" xfId="42982"/>
    <cellStyle name="Normal 2 3 4 27 2 2 5" xfId="12273"/>
    <cellStyle name="Normal 2 3 4 27 2 2 5 2" xfId="42983"/>
    <cellStyle name="Normal 2 3 4 27 2 2 6" xfId="42984"/>
    <cellStyle name="Normal 2 3 4 27 2 2 6 2" xfId="42985"/>
    <cellStyle name="Normal 2 3 4 27 2 2 7" xfId="42986"/>
    <cellStyle name="Normal 2 3 4 27 2 3" xfId="12274"/>
    <cellStyle name="Normal 2 3 4 27 2 3 2" xfId="12275"/>
    <cellStyle name="Normal 2 3 4 27 2 3 2 2" xfId="42987"/>
    <cellStyle name="Normal 2 3 4 27 2 3 3" xfId="12276"/>
    <cellStyle name="Normal 2 3 4 27 2 3 3 2" xfId="42988"/>
    <cellStyle name="Normal 2 3 4 27 2 3 4" xfId="42989"/>
    <cellStyle name="Normal 2 3 4 27 2 4" xfId="12277"/>
    <cellStyle name="Normal 2 3 4 27 2 4 2" xfId="12278"/>
    <cellStyle name="Normal 2 3 4 27 2 4 2 2" xfId="42990"/>
    <cellStyle name="Normal 2 3 4 27 2 4 3" xfId="42991"/>
    <cellStyle name="Normal 2 3 4 27 2 5" xfId="12279"/>
    <cellStyle name="Normal 2 3 4 27 2 5 2" xfId="42992"/>
    <cellStyle name="Normal 2 3 4 27 2 6" xfId="12280"/>
    <cellStyle name="Normal 2 3 4 27 2 6 2" xfId="42993"/>
    <cellStyle name="Normal 2 3 4 27 2 7" xfId="42994"/>
    <cellStyle name="Normal 2 3 4 27 2 7 2" xfId="42995"/>
    <cellStyle name="Normal 2 3 4 27 2 8" xfId="42996"/>
    <cellStyle name="Normal 2 3 4 27 2 9" xfId="42997"/>
    <cellStyle name="Normal 2 3 4 27 3" xfId="12281"/>
    <cellStyle name="Normal 2 3 4 27 3 2" xfId="12282"/>
    <cellStyle name="Normal 2 3 4 27 3 2 2" xfId="12283"/>
    <cellStyle name="Normal 2 3 4 27 3 2 2 2" xfId="42998"/>
    <cellStyle name="Normal 2 3 4 27 3 2 3" xfId="12284"/>
    <cellStyle name="Normal 2 3 4 27 3 2 3 2" xfId="42999"/>
    <cellStyle name="Normal 2 3 4 27 3 2 4" xfId="43000"/>
    <cellStyle name="Normal 2 3 4 27 3 3" xfId="12285"/>
    <cellStyle name="Normal 2 3 4 27 3 3 2" xfId="43001"/>
    <cellStyle name="Normal 2 3 4 27 3 4" xfId="12286"/>
    <cellStyle name="Normal 2 3 4 27 3 4 2" xfId="43002"/>
    <cellStyle name="Normal 2 3 4 27 3 5" xfId="12287"/>
    <cellStyle name="Normal 2 3 4 27 3 5 2" xfId="43003"/>
    <cellStyle name="Normal 2 3 4 27 3 6" xfId="43004"/>
    <cellStyle name="Normal 2 3 4 27 3 6 2" xfId="43005"/>
    <cellStyle name="Normal 2 3 4 27 3 7" xfId="43006"/>
    <cellStyle name="Normal 2 3 4 27 4" xfId="12288"/>
    <cellStyle name="Normal 2 3 4 27 4 2" xfId="12289"/>
    <cellStyle name="Normal 2 3 4 27 4 2 2" xfId="43007"/>
    <cellStyle name="Normal 2 3 4 27 4 3" xfId="12290"/>
    <cellStyle name="Normal 2 3 4 27 4 3 2" xfId="43008"/>
    <cellStyle name="Normal 2 3 4 27 4 4" xfId="43009"/>
    <cellStyle name="Normal 2 3 4 27 5" xfId="12291"/>
    <cellStyle name="Normal 2 3 4 27 5 2" xfId="12292"/>
    <cellStyle name="Normal 2 3 4 27 5 2 2" xfId="43010"/>
    <cellStyle name="Normal 2 3 4 27 5 3" xfId="43011"/>
    <cellStyle name="Normal 2 3 4 27 6" xfId="12293"/>
    <cellStyle name="Normal 2 3 4 27 6 2" xfId="43012"/>
    <cellStyle name="Normal 2 3 4 27 7" xfId="12294"/>
    <cellStyle name="Normal 2 3 4 27 7 2" xfId="43013"/>
    <cellStyle name="Normal 2 3 4 27 8" xfId="43014"/>
    <cellStyle name="Normal 2 3 4 27 8 2" xfId="43015"/>
    <cellStyle name="Normal 2 3 4 27 9" xfId="43016"/>
    <cellStyle name="Normal 2 3 4 28" xfId="12295"/>
    <cellStyle name="Normal 2 3 4 28 10" xfId="43017"/>
    <cellStyle name="Normal 2 3 4 28 11" xfId="43018"/>
    <cellStyle name="Normal 2 3 4 28 2" xfId="12296"/>
    <cellStyle name="Normal 2 3 4 28 2 10" xfId="43019"/>
    <cellStyle name="Normal 2 3 4 28 2 2" xfId="12297"/>
    <cellStyle name="Normal 2 3 4 28 2 2 2" xfId="12298"/>
    <cellStyle name="Normal 2 3 4 28 2 2 2 2" xfId="12299"/>
    <cellStyle name="Normal 2 3 4 28 2 2 2 2 2" xfId="43020"/>
    <cellStyle name="Normal 2 3 4 28 2 2 2 3" xfId="12300"/>
    <cellStyle name="Normal 2 3 4 28 2 2 2 3 2" xfId="43021"/>
    <cellStyle name="Normal 2 3 4 28 2 2 2 4" xfId="43022"/>
    <cellStyle name="Normal 2 3 4 28 2 2 3" xfId="12301"/>
    <cellStyle name="Normal 2 3 4 28 2 2 3 2" xfId="43023"/>
    <cellStyle name="Normal 2 3 4 28 2 2 4" xfId="12302"/>
    <cellStyle name="Normal 2 3 4 28 2 2 4 2" xfId="43024"/>
    <cellStyle name="Normal 2 3 4 28 2 2 5" xfId="12303"/>
    <cellStyle name="Normal 2 3 4 28 2 2 5 2" xfId="43025"/>
    <cellStyle name="Normal 2 3 4 28 2 2 6" xfId="43026"/>
    <cellStyle name="Normal 2 3 4 28 2 2 6 2" xfId="43027"/>
    <cellStyle name="Normal 2 3 4 28 2 2 7" xfId="43028"/>
    <cellStyle name="Normal 2 3 4 28 2 3" xfId="12304"/>
    <cellStyle name="Normal 2 3 4 28 2 3 2" xfId="12305"/>
    <cellStyle name="Normal 2 3 4 28 2 3 2 2" xfId="43029"/>
    <cellStyle name="Normal 2 3 4 28 2 3 3" xfId="12306"/>
    <cellStyle name="Normal 2 3 4 28 2 3 3 2" xfId="43030"/>
    <cellStyle name="Normal 2 3 4 28 2 3 4" xfId="43031"/>
    <cellStyle name="Normal 2 3 4 28 2 4" xfId="12307"/>
    <cellStyle name="Normal 2 3 4 28 2 4 2" xfId="12308"/>
    <cellStyle name="Normal 2 3 4 28 2 4 2 2" xfId="43032"/>
    <cellStyle name="Normal 2 3 4 28 2 4 3" xfId="43033"/>
    <cellStyle name="Normal 2 3 4 28 2 5" xfId="12309"/>
    <cellStyle name="Normal 2 3 4 28 2 5 2" xfId="43034"/>
    <cellStyle name="Normal 2 3 4 28 2 6" xfId="12310"/>
    <cellStyle name="Normal 2 3 4 28 2 6 2" xfId="43035"/>
    <cellStyle name="Normal 2 3 4 28 2 7" xfId="43036"/>
    <cellStyle name="Normal 2 3 4 28 2 7 2" xfId="43037"/>
    <cellStyle name="Normal 2 3 4 28 2 8" xfId="43038"/>
    <cellStyle name="Normal 2 3 4 28 2 9" xfId="43039"/>
    <cellStyle name="Normal 2 3 4 28 3" xfId="12311"/>
    <cellStyle name="Normal 2 3 4 28 3 2" xfId="12312"/>
    <cellStyle name="Normal 2 3 4 28 3 2 2" xfId="12313"/>
    <cellStyle name="Normal 2 3 4 28 3 2 2 2" xfId="43040"/>
    <cellStyle name="Normal 2 3 4 28 3 2 3" xfId="12314"/>
    <cellStyle name="Normal 2 3 4 28 3 2 3 2" xfId="43041"/>
    <cellStyle name="Normal 2 3 4 28 3 2 4" xfId="43042"/>
    <cellStyle name="Normal 2 3 4 28 3 3" xfId="12315"/>
    <cellStyle name="Normal 2 3 4 28 3 3 2" xfId="43043"/>
    <cellStyle name="Normal 2 3 4 28 3 4" xfId="12316"/>
    <cellStyle name="Normal 2 3 4 28 3 4 2" xfId="43044"/>
    <cellStyle name="Normal 2 3 4 28 3 5" xfId="12317"/>
    <cellStyle name="Normal 2 3 4 28 3 5 2" xfId="43045"/>
    <cellStyle name="Normal 2 3 4 28 3 6" xfId="43046"/>
    <cellStyle name="Normal 2 3 4 28 3 6 2" xfId="43047"/>
    <cellStyle name="Normal 2 3 4 28 3 7" xfId="43048"/>
    <cellStyle name="Normal 2 3 4 28 4" xfId="12318"/>
    <cellStyle name="Normal 2 3 4 28 4 2" xfId="12319"/>
    <cellStyle name="Normal 2 3 4 28 4 2 2" xfId="43049"/>
    <cellStyle name="Normal 2 3 4 28 4 3" xfId="12320"/>
    <cellStyle name="Normal 2 3 4 28 4 3 2" xfId="43050"/>
    <cellStyle name="Normal 2 3 4 28 4 4" xfId="43051"/>
    <cellStyle name="Normal 2 3 4 28 5" xfId="12321"/>
    <cellStyle name="Normal 2 3 4 28 5 2" xfId="12322"/>
    <cellStyle name="Normal 2 3 4 28 5 2 2" xfId="43052"/>
    <cellStyle name="Normal 2 3 4 28 5 3" xfId="43053"/>
    <cellStyle name="Normal 2 3 4 28 6" xfId="12323"/>
    <cellStyle name="Normal 2 3 4 28 6 2" xfId="43054"/>
    <cellStyle name="Normal 2 3 4 28 7" xfId="12324"/>
    <cellStyle name="Normal 2 3 4 28 7 2" xfId="43055"/>
    <cellStyle name="Normal 2 3 4 28 8" xfId="43056"/>
    <cellStyle name="Normal 2 3 4 28 8 2" xfId="43057"/>
    <cellStyle name="Normal 2 3 4 28 9" xfId="43058"/>
    <cellStyle name="Normal 2 3 4 29" xfId="12325"/>
    <cellStyle name="Normal 2 3 4 29 10" xfId="43059"/>
    <cellStyle name="Normal 2 3 4 29 11" xfId="43060"/>
    <cellStyle name="Normal 2 3 4 29 2" xfId="12326"/>
    <cellStyle name="Normal 2 3 4 29 2 10" xfId="43061"/>
    <cellStyle name="Normal 2 3 4 29 2 2" xfId="12327"/>
    <cellStyle name="Normal 2 3 4 29 2 2 2" xfId="12328"/>
    <cellStyle name="Normal 2 3 4 29 2 2 2 2" xfId="12329"/>
    <cellStyle name="Normal 2 3 4 29 2 2 2 2 2" xfId="43062"/>
    <cellStyle name="Normal 2 3 4 29 2 2 2 3" xfId="12330"/>
    <cellStyle name="Normal 2 3 4 29 2 2 2 3 2" xfId="43063"/>
    <cellStyle name="Normal 2 3 4 29 2 2 2 4" xfId="43064"/>
    <cellStyle name="Normal 2 3 4 29 2 2 3" xfId="12331"/>
    <cellStyle name="Normal 2 3 4 29 2 2 3 2" xfId="43065"/>
    <cellStyle name="Normal 2 3 4 29 2 2 4" xfId="12332"/>
    <cellStyle name="Normal 2 3 4 29 2 2 4 2" xfId="43066"/>
    <cellStyle name="Normal 2 3 4 29 2 2 5" xfId="12333"/>
    <cellStyle name="Normal 2 3 4 29 2 2 5 2" xfId="43067"/>
    <cellStyle name="Normal 2 3 4 29 2 2 6" xfId="43068"/>
    <cellStyle name="Normal 2 3 4 29 2 2 6 2" xfId="43069"/>
    <cellStyle name="Normal 2 3 4 29 2 2 7" xfId="43070"/>
    <cellStyle name="Normal 2 3 4 29 2 3" xfId="12334"/>
    <cellStyle name="Normal 2 3 4 29 2 3 2" xfId="12335"/>
    <cellStyle name="Normal 2 3 4 29 2 3 2 2" xfId="43071"/>
    <cellStyle name="Normal 2 3 4 29 2 3 3" xfId="12336"/>
    <cellStyle name="Normal 2 3 4 29 2 3 3 2" xfId="43072"/>
    <cellStyle name="Normal 2 3 4 29 2 3 4" xfId="43073"/>
    <cellStyle name="Normal 2 3 4 29 2 4" xfId="12337"/>
    <cellStyle name="Normal 2 3 4 29 2 4 2" xfId="12338"/>
    <cellStyle name="Normal 2 3 4 29 2 4 2 2" xfId="43074"/>
    <cellStyle name="Normal 2 3 4 29 2 4 3" xfId="43075"/>
    <cellStyle name="Normal 2 3 4 29 2 5" xfId="12339"/>
    <cellStyle name="Normal 2 3 4 29 2 5 2" xfId="43076"/>
    <cellStyle name="Normal 2 3 4 29 2 6" xfId="12340"/>
    <cellStyle name="Normal 2 3 4 29 2 6 2" xfId="43077"/>
    <cellStyle name="Normal 2 3 4 29 2 7" xfId="43078"/>
    <cellStyle name="Normal 2 3 4 29 2 7 2" xfId="43079"/>
    <cellStyle name="Normal 2 3 4 29 2 8" xfId="43080"/>
    <cellStyle name="Normal 2 3 4 29 2 9" xfId="43081"/>
    <cellStyle name="Normal 2 3 4 29 3" xfId="12341"/>
    <cellStyle name="Normal 2 3 4 29 3 2" xfId="12342"/>
    <cellStyle name="Normal 2 3 4 29 3 2 2" xfId="12343"/>
    <cellStyle name="Normal 2 3 4 29 3 2 2 2" xfId="43082"/>
    <cellStyle name="Normal 2 3 4 29 3 2 3" xfId="12344"/>
    <cellStyle name="Normal 2 3 4 29 3 2 3 2" xfId="43083"/>
    <cellStyle name="Normal 2 3 4 29 3 2 4" xfId="43084"/>
    <cellStyle name="Normal 2 3 4 29 3 3" xfId="12345"/>
    <cellStyle name="Normal 2 3 4 29 3 3 2" xfId="43085"/>
    <cellStyle name="Normal 2 3 4 29 3 4" xfId="12346"/>
    <cellStyle name="Normal 2 3 4 29 3 4 2" xfId="43086"/>
    <cellStyle name="Normal 2 3 4 29 3 5" xfId="12347"/>
    <cellStyle name="Normal 2 3 4 29 3 5 2" xfId="43087"/>
    <cellStyle name="Normal 2 3 4 29 3 6" xfId="43088"/>
    <cellStyle name="Normal 2 3 4 29 3 6 2" xfId="43089"/>
    <cellStyle name="Normal 2 3 4 29 3 7" xfId="43090"/>
    <cellStyle name="Normal 2 3 4 29 4" xfId="12348"/>
    <cellStyle name="Normal 2 3 4 29 4 2" xfId="12349"/>
    <cellStyle name="Normal 2 3 4 29 4 2 2" xfId="43091"/>
    <cellStyle name="Normal 2 3 4 29 4 3" xfId="12350"/>
    <cellStyle name="Normal 2 3 4 29 4 3 2" xfId="43092"/>
    <cellStyle name="Normal 2 3 4 29 4 4" xfId="43093"/>
    <cellStyle name="Normal 2 3 4 29 5" xfId="12351"/>
    <cellStyle name="Normal 2 3 4 29 5 2" xfId="12352"/>
    <cellStyle name="Normal 2 3 4 29 5 2 2" xfId="43094"/>
    <cellStyle name="Normal 2 3 4 29 5 3" xfId="43095"/>
    <cellStyle name="Normal 2 3 4 29 6" xfId="12353"/>
    <cellStyle name="Normal 2 3 4 29 6 2" xfId="43096"/>
    <cellStyle name="Normal 2 3 4 29 7" xfId="12354"/>
    <cellStyle name="Normal 2 3 4 29 7 2" xfId="43097"/>
    <cellStyle name="Normal 2 3 4 29 8" xfId="43098"/>
    <cellStyle name="Normal 2 3 4 29 8 2" xfId="43099"/>
    <cellStyle name="Normal 2 3 4 29 9" xfId="43100"/>
    <cellStyle name="Normal 2 3 4 3" xfId="12355"/>
    <cellStyle name="Normal 2 3 4 3 10" xfId="43101"/>
    <cellStyle name="Normal 2 3 4 3 11" xfId="43102"/>
    <cellStyle name="Normal 2 3 4 3 2" xfId="12356"/>
    <cellStyle name="Normal 2 3 4 3 2 10" xfId="43103"/>
    <cellStyle name="Normal 2 3 4 3 2 2" xfId="12357"/>
    <cellStyle name="Normal 2 3 4 3 2 2 2" xfId="12358"/>
    <cellStyle name="Normal 2 3 4 3 2 2 2 2" xfId="12359"/>
    <cellStyle name="Normal 2 3 4 3 2 2 2 2 2" xfId="43104"/>
    <cellStyle name="Normal 2 3 4 3 2 2 2 3" xfId="12360"/>
    <cellStyle name="Normal 2 3 4 3 2 2 2 3 2" xfId="43105"/>
    <cellStyle name="Normal 2 3 4 3 2 2 2 4" xfId="43106"/>
    <cellStyle name="Normal 2 3 4 3 2 2 3" xfId="12361"/>
    <cellStyle name="Normal 2 3 4 3 2 2 3 2" xfId="43107"/>
    <cellStyle name="Normal 2 3 4 3 2 2 4" xfId="12362"/>
    <cellStyle name="Normal 2 3 4 3 2 2 4 2" xfId="43108"/>
    <cellStyle name="Normal 2 3 4 3 2 2 5" xfId="12363"/>
    <cellStyle name="Normal 2 3 4 3 2 2 5 2" xfId="43109"/>
    <cellStyle name="Normal 2 3 4 3 2 2 6" xfId="43110"/>
    <cellStyle name="Normal 2 3 4 3 2 2 6 2" xfId="43111"/>
    <cellStyle name="Normal 2 3 4 3 2 2 7" xfId="43112"/>
    <cellStyle name="Normal 2 3 4 3 2 3" xfId="12364"/>
    <cellStyle name="Normal 2 3 4 3 2 3 2" xfId="12365"/>
    <cellStyle name="Normal 2 3 4 3 2 3 2 2" xfId="43113"/>
    <cellStyle name="Normal 2 3 4 3 2 3 3" xfId="12366"/>
    <cellStyle name="Normal 2 3 4 3 2 3 3 2" xfId="43114"/>
    <cellStyle name="Normal 2 3 4 3 2 3 4" xfId="43115"/>
    <cellStyle name="Normal 2 3 4 3 2 4" xfId="12367"/>
    <cellStyle name="Normal 2 3 4 3 2 4 2" xfId="12368"/>
    <cellStyle name="Normal 2 3 4 3 2 4 2 2" xfId="43116"/>
    <cellStyle name="Normal 2 3 4 3 2 4 3" xfId="43117"/>
    <cellStyle name="Normal 2 3 4 3 2 5" xfId="12369"/>
    <cellStyle name="Normal 2 3 4 3 2 5 2" xfId="43118"/>
    <cellStyle name="Normal 2 3 4 3 2 6" xfId="12370"/>
    <cellStyle name="Normal 2 3 4 3 2 6 2" xfId="43119"/>
    <cellStyle name="Normal 2 3 4 3 2 7" xfId="43120"/>
    <cellStyle name="Normal 2 3 4 3 2 7 2" xfId="43121"/>
    <cellStyle name="Normal 2 3 4 3 2 8" xfId="43122"/>
    <cellStyle name="Normal 2 3 4 3 2 9" xfId="43123"/>
    <cellStyle name="Normal 2 3 4 3 3" xfId="12371"/>
    <cellStyle name="Normal 2 3 4 3 3 2" xfId="12372"/>
    <cellStyle name="Normal 2 3 4 3 3 2 2" xfId="12373"/>
    <cellStyle name="Normal 2 3 4 3 3 2 2 2" xfId="43124"/>
    <cellStyle name="Normal 2 3 4 3 3 2 3" xfId="12374"/>
    <cellStyle name="Normal 2 3 4 3 3 2 3 2" xfId="43125"/>
    <cellStyle name="Normal 2 3 4 3 3 2 4" xfId="43126"/>
    <cellStyle name="Normal 2 3 4 3 3 3" xfId="12375"/>
    <cellStyle name="Normal 2 3 4 3 3 3 2" xfId="43127"/>
    <cellStyle name="Normal 2 3 4 3 3 4" xfId="12376"/>
    <cellStyle name="Normal 2 3 4 3 3 4 2" xfId="43128"/>
    <cellStyle name="Normal 2 3 4 3 3 5" xfId="12377"/>
    <cellStyle name="Normal 2 3 4 3 3 5 2" xfId="43129"/>
    <cellStyle name="Normal 2 3 4 3 3 6" xfId="43130"/>
    <cellStyle name="Normal 2 3 4 3 3 6 2" xfId="43131"/>
    <cellStyle name="Normal 2 3 4 3 3 7" xfId="43132"/>
    <cellStyle name="Normal 2 3 4 3 4" xfId="12378"/>
    <cellStyle name="Normal 2 3 4 3 4 2" xfId="12379"/>
    <cellStyle name="Normal 2 3 4 3 4 2 2" xfId="43133"/>
    <cellStyle name="Normal 2 3 4 3 4 3" xfId="12380"/>
    <cellStyle name="Normal 2 3 4 3 4 3 2" xfId="43134"/>
    <cellStyle name="Normal 2 3 4 3 4 4" xfId="43135"/>
    <cellStyle name="Normal 2 3 4 3 5" xfId="12381"/>
    <cellStyle name="Normal 2 3 4 3 5 2" xfId="12382"/>
    <cellStyle name="Normal 2 3 4 3 5 2 2" xfId="43136"/>
    <cellStyle name="Normal 2 3 4 3 5 3" xfId="43137"/>
    <cellStyle name="Normal 2 3 4 3 6" xfId="12383"/>
    <cellStyle name="Normal 2 3 4 3 6 2" xfId="43138"/>
    <cellStyle name="Normal 2 3 4 3 7" xfId="12384"/>
    <cellStyle name="Normal 2 3 4 3 7 2" xfId="43139"/>
    <cellStyle name="Normal 2 3 4 3 8" xfId="43140"/>
    <cellStyle name="Normal 2 3 4 3 8 2" xfId="43141"/>
    <cellStyle name="Normal 2 3 4 3 9" xfId="43142"/>
    <cellStyle name="Normal 2 3 4 30" xfId="12385"/>
    <cellStyle name="Normal 2 3 4 30 10" xfId="43143"/>
    <cellStyle name="Normal 2 3 4 30 11" xfId="43144"/>
    <cellStyle name="Normal 2 3 4 30 2" xfId="12386"/>
    <cellStyle name="Normal 2 3 4 30 2 10" xfId="43145"/>
    <cellStyle name="Normal 2 3 4 30 2 2" xfId="12387"/>
    <cellStyle name="Normal 2 3 4 30 2 2 2" xfId="12388"/>
    <cellStyle name="Normal 2 3 4 30 2 2 2 2" xfId="12389"/>
    <cellStyle name="Normal 2 3 4 30 2 2 2 2 2" xfId="43146"/>
    <cellStyle name="Normal 2 3 4 30 2 2 2 3" xfId="12390"/>
    <cellStyle name="Normal 2 3 4 30 2 2 2 3 2" xfId="43147"/>
    <cellStyle name="Normal 2 3 4 30 2 2 2 4" xfId="43148"/>
    <cellStyle name="Normal 2 3 4 30 2 2 3" xfId="12391"/>
    <cellStyle name="Normal 2 3 4 30 2 2 3 2" xfId="43149"/>
    <cellStyle name="Normal 2 3 4 30 2 2 4" xfId="12392"/>
    <cellStyle name="Normal 2 3 4 30 2 2 4 2" xfId="43150"/>
    <cellStyle name="Normal 2 3 4 30 2 2 5" xfId="12393"/>
    <cellStyle name="Normal 2 3 4 30 2 2 5 2" xfId="43151"/>
    <cellStyle name="Normal 2 3 4 30 2 2 6" xfId="43152"/>
    <cellStyle name="Normal 2 3 4 30 2 2 6 2" xfId="43153"/>
    <cellStyle name="Normal 2 3 4 30 2 2 7" xfId="43154"/>
    <cellStyle name="Normal 2 3 4 30 2 3" xfId="12394"/>
    <cellStyle name="Normal 2 3 4 30 2 3 2" xfId="12395"/>
    <cellStyle name="Normal 2 3 4 30 2 3 2 2" xfId="43155"/>
    <cellStyle name="Normal 2 3 4 30 2 3 3" xfId="12396"/>
    <cellStyle name="Normal 2 3 4 30 2 3 3 2" xfId="43156"/>
    <cellStyle name="Normal 2 3 4 30 2 3 4" xfId="43157"/>
    <cellStyle name="Normal 2 3 4 30 2 4" xfId="12397"/>
    <cellStyle name="Normal 2 3 4 30 2 4 2" xfId="12398"/>
    <cellStyle name="Normal 2 3 4 30 2 4 2 2" xfId="43158"/>
    <cellStyle name="Normal 2 3 4 30 2 4 3" xfId="43159"/>
    <cellStyle name="Normal 2 3 4 30 2 5" xfId="12399"/>
    <cellStyle name="Normal 2 3 4 30 2 5 2" xfId="43160"/>
    <cellStyle name="Normal 2 3 4 30 2 6" xfId="12400"/>
    <cellStyle name="Normal 2 3 4 30 2 6 2" xfId="43161"/>
    <cellStyle name="Normal 2 3 4 30 2 7" xfId="43162"/>
    <cellStyle name="Normal 2 3 4 30 2 7 2" xfId="43163"/>
    <cellStyle name="Normal 2 3 4 30 2 8" xfId="43164"/>
    <cellStyle name="Normal 2 3 4 30 2 9" xfId="43165"/>
    <cellStyle name="Normal 2 3 4 30 3" xfId="12401"/>
    <cellStyle name="Normal 2 3 4 30 3 2" xfId="12402"/>
    <cellStyle name="Normal 2 3 4 30 3 2 2" xfId="12403"/>
    <cellStyle name="Normal 2 3 4 30 3 2 2 2" xfId="43166"/>
    <cellStyle name="Normal 2 3 4 30 3 2 3" xfId="12404"/>
    <cellStyle name="Normal 2 3 4 30 3 2 3 2" xfId="43167"/>
    <cellStyle name="Normal 2 3 4 30 3 2 4" xfId="43168"/>
    <cellStyle name="Normal 2 3 4 30 3 3" xfId="12405"/>
    <cellStyle name="Normal 2 3 4 30 3 3 2" xfId="43169"/>
    <cellStyle name="Normal 2 3 4 30 3 4" xfId="12406"/>
    <cellStyle name="Normal 2 3 4 30 3 4 2" xfId="43170"/>
    <cellStyle name="Normal 2 3 4 30 3 5" xfId="12407"/>
    <cellStyle name="Normal 2 3 4 30 3 5 2" xfId="43171"/>
    <cellStyle name="Normal 2 3 4 30 3 6" xfId="43172"/>
    <cellStyle name="Normal 2 3 4 30 3 6 2" xfId="43173"/>
    <cellStyle name="Normal 2 3 4 30 3 7" xfId="43174"/>
    <cellStyle name="Normal 2 3 4 30 4" xfId="12408"/>
    <cellStyle name="Normal 2 3 4 30 4 2" xfId="12409"/>
    <cellStyle name="Normal 2 3 4 30 4 2 2" xfId="43175"/>
    <cellStyle name="Normal 2 3 4 30 4 3" xfId="12410"/>
    <cellStyle name="Normal 2 3 4 30 4 3 2" xfId="43176"/>
    <cellStyle name="Normal 2 3 4 30 4 4" xfId="43177"/>
    <cellStyle name="Normal 2 3 4 30 5" xfId="12411"/>
    <cellStyle name="Normal 2 3 4 30 5 2" xfId="12412"/>
    <cellStyle name="Normal 2 3 4 30 5 2 2" xfId="43178"/>
    <cellStyle name="Normal 2 3 4 30 5 3" xfId="43179"/>
    <cellStyle name="Normal 2 3 4 30 6" xfId="12413"/>
    <cellStyle name="Normal 2 3 4 30 6 2" xfId="43180"/>
    <cellStyle name="Normal 2 3 4 30 7" xfId="12414"/>
    <cellStyle name="Normal 2 3 4 30 7 2" xfId="43181"/>
    <cellStyle name="Normal 2 3 4 30 8" xfId="43182"/>
    <cellStyle name="Normal 2 3 4 30 8 2" xfId="43183"/>
    <cellStyle name="Normal 2 3 4 30 9" xfId="43184"/>
    <cellStyle name="Normal 2 3 4 31" xfId="12415"/>
    <cellStyle name="Normal 2 3 4 31 10" xfId="43185"/>
    <cellStyle name="Normal 2 3 4 31 2" xfId="12416"/>
    <cellStyle name="Normal 2 3 4 31 2 2" xfId="12417"/>
    <cellStyle name="Normal 2 3 4 31 2 2 2" xfId="12418"/>
    <cellStyle name="Normal 2 3 4 31 2 2 2 2" xfId="43186"/>
    <cellStyle name="Normal 2 3 4 31 2 2 3" xfId="12419"/>
    <cellStyle name="Normal 2 3 4 31 2 2 3 2" xfId="43187"/>
    <cellStyle name="Normal 2 3 4 31 2 2 4" xfId="43188"/>
    <cellStyle name="Normal 2 3 4 31 2 3" xfId="12420"/>
    <cellStyle name="Normal 2 3 4 31 2 3 2" xfId="43189"/>
    <cellStyle name="Normal 2 3 4 31 2 4" xfId="12421"/>
    <cellStyle name="Normal 2 3 4 31 2 4 2" xfId="43190"/>
    <cellStyle name="Normal 2 3 4 31 2 5" xfId="12422"/>
    <cellStyle name="Normal 2 3 4 31 2 5 2" xfId="43191"/>
    <cellStyle name="Normal 2 3 4 31 2 6" xfId="43192"/>
    <cellStyle name="Normal 2 3 4 31 2 6 2" xfId="43193"/>
    <cellStyle name="Normal 2 3 4 31 2 7" xfId="43194"/>
    <cellStyle name="Normal 2 3 4 31 3" xfId="12423"/>
    <cellStyle name="Normal 2 3 4 31 3 2" xfId="12424"/>
    <cellStyle name="Normal 2 3 4 31 3 2 2" xfId="43195"/>
    <cellStyle name="Normal 2 3 4 31 3 3" xfId="12425"/>
    <cellStyle name="Normal 2 3 4 31 3 3 2" xfId="43196"/>
    <cellStyle name="Normal 2 3 4 31 3 4" xfId="43197"/>
    <cellStyle name="Normal 2 3 4 31 4" xfId="12426"/>
    <cellStyle name="Normal 2 3 4 31 4 2" xfId="12427"/>
    <cellStyle name="Normal 2 3 4 31 4 2 2" xfId="43198"/>
    <cellStyle name="Normal 2 3 4 31 4 3" xfId="43199"/>
    <cellStyle name="Normal 2 3 4 31 5" xfId="12428"/>
    <cellStyle name="Normal 2 3 4 31 5 2" xfId="43200"/>
    <cellStyle name="Normal 2 3 4 31 6" xfId="12429"/>
    <cellStyle name="Normal 2 3 4 31 6 2" xfId="43201"/>
    <cellStyle name="Normal 2 3 4 31 7" xfId="43202"/>
    <cellStyle name="Normal 2 3 4 31 7 2" xfId="43203"/>
    <cellStyle name="Normal 2 3 4 31 8" xfId="43204"/>
    <cellStyle name="Normal 2 3 4 31 9" xfId="43205"/>
    <cellStyle name="Normal 2 3 4 32" xfId="12430"/>
    <cellStyle name="Normal 2 3 4 32 2" xfId="12431"/>
    <cellStyle name="Normal 2 3 4 32 2 2" xfId="12432"/>
    <cellStyle name="Normal 2 3 4 32 2 2 2" xfId="43206"/>
    <cellStyle name="Normal 2 3 4 32 2 3" xfId="12433"/>
    <cellStyle name="Normal 2 3 4 32 2 3 2" xfId="43207"/>
    <cellStyle name="Normal 2 3 4 32 2 4" xfId="43208"/>
    <cellStyle name="Normal 2 3 4 32 3" xfId="12434"/>
    <cellStyle name="Normal 2 3 4 32 3 2" xfId="43209"/>
    <cellStyle name="Normal 2 3 4 32 4" xfId="12435"/>
    <cellStyle name="Normal 2 3 4 32 4 2" xfId="43210"/>
    <cellStyle name="Normal 2 3 4 32 5" xfId="12436"/>
    <cellStyle name="Normal 2 3 4 32 5 2" xfId="43211"/>
    <cellStyle name="Normal 2 3 4 32 6" xfId="43212"/>
    <cellStyle name="Normal 2 3 4 32 6 2" xfId="43213"/>
    <cellStyle name="Normal 2 3 4 32 7" xfId="43214"/>
    <cellStyle name="Normal 2 3 4 33" xfId="12437"/>
    <cellStyle name="Normal 2 3 4 33 2" xfId="12438"/>
    <cellStyle name="Normal 2 3 4 33 2 2" xfId="43215"/>
    <cellStyle name="Normal 2 3 4 33 3" xfId="12439"/>
    <cellStyle name="Normal 2 3 4 33 3 2" xfId="43216"/>
    <cellStyle name="Normal 2 3 4 33 4" xfId="43217"/>
    <cellStyle name="Normal 2 3 4 34" xfId="12440"/>
    <cellStyle name="Normal 2 3 4 34 2" xfId="12441"/>
    <cellStyle name="Normal 2 3 4 34 2 2" xfId="43218"/>
    <cellStyle name="Normal 2 3 4 34 3" xfId="43219"/>
    <cellStyle name="Normal 2 3 4 35" xfId="12442"/>
    <cellStyle name="Normal 2 3 4 35 2" xfId="43220"/>
    <cellStyle name="Normal 2 3 4 36" xfId="12443"/>
    <cellStyle name="Normal 2 3 4 36 2" xfId="43221"/>
    <cellStyle name="Normal 2 3 4 37" xfId="43222"/>
    <cellStyle name="Normal 2 3 4 37 2" xfId="43223"/>
    <cellStyle name="Normal 2 3 4 38" xfId="43224"/>
    <cellStyle name="Normal 2 3 4 39" xfId="43225"/>
    <cellStyle name="Normal 2 3 4 4" xfId="12444"/>
    <cellStyle name="Normal 2 3 4 4 10" xfId="43226"/>
    <cellStyle name="Normal 2 3 4 4 11" xfId="43227"/>
    <cellStyle name="Normal 2 3 4 4 2" xfId="12445"/>
    <cellStyle name="Normal 2 3 4 4 2 10" xfId="43228"/>
    <cellStyle name="Normal 2 3 4 4 2 2" xfId="12446"/>
    <cellStyle name="Normal 2 3 4 4 2 2 2" xfId="12447"/>
    <cellStyle name="Normal 2 3 4 4 2 2 2 2" xfId="12448"/>
    <cellStyle name="Normal 2 3 4 4 2 2 2 2 2" xfId="43229"/>
    <cellStyle name="Normal 2 3 4 4 2 2 2 3" xfId="12449"/>
    <cellStyle name="Normal 2 3 4 4 2 2 2 3 2" xfId="43230"/>
    <cellStyle name="Normal 2 3 4 4 2 2 2 4" xfId="43231"/>
    <cellStyle name="Normal 2 3 4 4 2 2 3" xfId="12450"/>
    <cellStyle name="Normal 2 3 4 4 2 2 3 2" xfId="43232"/>
    <cellStyle name="Normal 2 3 4 4 2 2 4" xfId="12451"/>
    <cellStyle name="Normal 2 3 4 4 2 2 4 2" xfId="43233"/>
    <cellStyle name="Normal 2 3 4 4 2 2 5" xfId="12452"/>
    <cellStyle name="Normal 2 3 4 4 2 2 5 2" xfId="43234"/>
    <cellStyle name="Normal 2 3 4 4 2 2 6" xfId="43235"/>
    <cellStyle name="Normal 2 3 4 4 2 2 6 2" xfId="43236"/>
    <cellStyle name="Normal 2 3 4 4 2 2 7" xfId="43237"/>
    <cellStyle name="Normal 2 3 4 4 2 3" xfId="12453"/>
    <cellStyle name="Normal 2 3 4 4 2 3 2" xfId="12454"/>
    <cellStyle name="Normal 2 3 4 4 2 3 2 2" xfId="43238"/>
    <cellStyle name="Normal 2 3 4 4 2 3 3" xfId="12455"/>
    <cellStyle name="Normal 2 3 4 4 2 3 3 2" xfId="43239"/>
    <cellStyle name="Normal 2 3 4 4 2 3 4" xfId="43240"/>
    <cellStyle name="Normal 2 3 4 4 2 4" xfId="12456"/>
    <cellStyle name="Normal 2 3 4 4 2 4 2" xfId="12457"/>
    <cellStyle name="Normal 2 3 4 4 2 4 2 2" xfId="43241"/>
    <cellStyle name="Normal 2 3 4 4 2 4 3" xfId="43242"/>
    <cellStyle name="Normal 2 3 4 4 2 5" xfId="12458"/>
    <cellStyle name="Normal 2 3 4 4 2 5 2" xfId="43243"/>
    <cellStyle name="Normal 2 3 4 4 2 6" xfId="12459"/>
    <cellStyle name="Normal 2 3 4 4 2 6 2" xfId="43244"/>
    <cellStyle name="Normal 2 3 4 4 2 7" xfId="43245"/>
    <cellStyle name="Normal 2 3 4 4 2 7 2" xfId="43246"/>
    <cellStyle name="Normal 2 3 4 4 2 8" xfId="43247"/>
    <cellStyle name="Normal 2 3 4 4 2 9" xfId="43248"/>
    <cellStyle name="Normal 2 3 4 4 3" xfId="12460"/>
    <cellStyle name="Normal 2 3 4 4 3 2" xfId="12461"/>
    <cellStyle name="Normal 2 3 4 4 3 2 2" xfId="12462"/>
    <cellStyle name="Normal 2 3 4 4 3 2 2 2" xfId="43249"/>
    <cellStyle name="Normal 2 3 4 4 3 2 3" xfId="12463"/>
    <cellStyle name="Normal 2 3 4 4 3 2 3 2" xfId="43250"/>
    <cellStyle name="Normal 2 3 4 4 3 2 4" xfId="43251"/>
    <cellStyle name="Normal 2 3 4 4 3 3" xfId="12464"/>
    <cellStyle name="Normal 2 3 4 4 3 3 2" xfId="43252"/>
    <cellStyle name="Normal 2 3 4 4 3 4" xfId="12465"/>
    <cellStyle name="Normal 2 3 4 4 3 4 2" xfId="43253"/>
    <cellStyle name="Normal 2 3 4 4 3 5" xfId="12466"/>
    <cellStyle name="Normal 2 3 4 4 3 5 2" xfId="43254"/>
    <cellStyle name="Normal 2 3 4 4 3 6" xfId="43255"/>
    <cellStyle name="Normal 2 3 4 4 3 6 2" xfId="43256"/>
    <cellStyle name="Normal 2 3 4 4 3 7" xfId="43257"/>
    <cellStyle name="Normal 2 3 4 4 4" xfId="12467"/>
    <cellStyle name="Normal 2 3 4 4 4 2" xfId="12468"/>
    <cellStyle name="Normal 2 3 4 4 4 2 2" xfId="43258"/>
    <cellStyle name="Normal 2 3 4 4 4 3" xfId="12469"/>
    <cellStyle name="Normal 2 3 4 4 4 3 2" xfId="43259"/>
    <cellStyle name="Normal 2 3 4 4 4 4" xfId="43260"/>
    <cellStyle name="Normal 2 3 4 4 5" xfId="12470"/>
    <cellStyle name="Normal 2 3 4 4 5 2" xfId="12471"/>
    <cellStyle name="Normal 2 3 4 4 5 2 2" xfId="43261"/>
    <cellStyle name="Normal 2 3 4 4 5 3" xfId="43262"/>
    <cellStyle name="Normal 2 3 4 4 6" xfId="12472"/>
    <cellStyle name="Normal 2 3 4 4 6 2" xfId="43263"/>
    <cellStyle name="Normal 2 3 4 4 7" xfId="12473"/>
    <cellStyle name="Normal 2 3 4 4 7 2" xfId="43264"/>
    <cellStyle name="Normal 2 3 4 4 8" xfId="43265"/>
    <cellStyle name="Normal 2 3 4 4 8 2" xfId="43266"/>
    <cellStyle name="Normal 2 3 4 4 9" xfId="43267"/>
    <cellStyle name="Normal 2 3 4 40" xfId="43268"/>
    <cellStyle name="Normal 2 3 4 5" xfId="12474"/>
    <cellStyle name="Normal 2 3 4 5 10" xfId="43269"/>
    <cellStyle name="Normal 2 3 4 5 11" xfId="43270"/>
    <cellStyle name="Normal 2 3 4 5 2" xfId="12475"/>
    <cellStyle name="Normal 2 3 4 5 2 10" xfId="43271"/>
    <cellStyle name="Normal 2 3 4 5 2 2" xfId="12476"/>
    <cellStyle name="Normal 2 3 4 5 2 2 2" xfId="12477"/>
    <cellStyle name="Normal 2 3 4 5 2 2 2 2" xfId="12478"/>
    <cellStyle name="Normal 2 3 4 5 2 2 2 2 2" xfId="43272"/>
    <cellStyle name="Normal 2 3 4 5 2 2 2 3" xfId="12479"/>
    <cellStyle name="Normal 2 3 4 5 2 2 2 3 2" xfId="43273"/>
    <cellStyle name="Normal 2 3 4 5 2 2 2 4" xfId="43274"/>
    <cellStyle name="Normal 2 3 4 5 2 2 3" xfId="12480"/>
    <cellStyle name="Normal 2 3 4 5 2 2 3 2" xfId="43275"/>
    <cellStyle name="Normal 2 3 4 5 2 2 4" xfId="12481"/>
    <cellStyle name="Normal 2 3 4 5 2 2 4 2" xfId="43276"/>
    <cellStyle name="Normal 2 3 4 5 2 2 5" xfId="12482"/>
    <cellStyle name="Normal 2 3 4 5 2 2 5 2" xfId="43277"/>
    <cellStyle name="Normal 2 3 4 5 2 2 6" xfId="43278"/>
    <cellStyle name="Normal 2 3 4 5 2 2 6 2" xfId="43279"/>
    <cellStyle name="Normal 2 3 4 5 2 2 7" xfId="43280"/>
    <cellStyle name="Normal 2 3 4 5 2 3" xfId="12483"/>
    <cellStyle name="Normal 2 3 4 5 2 3 2" xfId="12484"/>
    <cellStyle name="Normal 2 3 4 5 2 3 2 2" xfId="43281"/>
    <cellStyle name="Normal 2 3 4 5 2 3 3" xfId="12485"/>
    <cellStyle name="Normal 2 3 4 5 2 3 3 2" xfId="43282"/>
    <cellStyle name="Normal 2 3 4 5 2 3 4" xfId="43283"/>
    <cellStyle name="Normal 2 3 4 5 2 4" xfId="12486"/>
    <cellStyle name="Normal 2 3 4 5 2 4 2" xfId="12487"/>
    <cellStyle name="Normal 2 3 4 5 2 4 2 2" xfId="43284"/>
    <cellStyle name="Normal 2 3 4 5 2 4 3" xfId="43285"/>
    <cellStyle name="Normal 2 3 4 5 2 5" xfId="12488"/>
    <cellStyle name="Normal 2 3 4 5 2 5 2" xfId="43286"/>
    <cellStyle name="Normal 2 3 4 5 2 6" xfId="12489"/>
    <cellStyle name="Normal 2 3 4 5 2 6 2" xfId="43287"/>
    <cellStyle name="Normal 2 3 4 5 2 7" xfId="43288"/>
    <cellStyle name="Normal 2 3 4 5 2 7 2" xfId="43289"/>
    <cellStyle name="Normal 2 3 4 5 2 8" xfId="43290"/>
    <cellStyle name="Normal 2 3 4 5 2 9" xfId="43291"/>
    <cellStyle name="Normal 2 3 4 5 3" xfId="12490"/>
    <cellStyle name="Normal 2 3 4 5 3 2" xfId="12491"/>
    <cellStyle name="Normal 2 3 4 5 3 2 2" xfId="12492"/>
    <cellStyle name="Normal 2 3 4 5 3 2 2 2" xfId="43292"/>
    <cellStyle name="Normal 2 3 4 5 3 2 3" xfId="12493"/>
    <cellStyle name="Normal 2 3 4 5 3 2 3 2" xfId="43293"/>
    <cellStyle name="Normal 2 3 4 5 3 2 4" xfId="43294"/>
    <cellStyle name="Normal 2 3 4 5 3 3" xfId="12494"/>
    <cellStyle name="Normal 2 3 4 5 3 3 2" xfId="43295"/>
    <cellStyle name="Normal 2 3 4 5 3 4" xfId="12495"/>
    <cellStyle name="Normal 2 3 4 5 3 4 2" xfId="43296"/>
    <cellStyle name="Normal 2 3 4 5 3 5" xfId="12496"/>
    <cellStyle name="Normal 2 3 4 5 3 5 2" xfId="43297"/>
    <cellStyle name="Normal 2 3 4 5 3 6" xfId="43298"/>
    <cellStyle name="Normal 2 3 4 5 3 6 2" xfId="43299"/>
    <cellStyle name="Normal 2 3 4 5 3 7" xfId="43300"/>
    <cellStyle name="Normal 2 3 4 5 4" xfId="12497"/>
    <cellStyle name="Normal 2 3 4 5 4 2" xfId="12498"/>
    <cellStyle name="Normal 2 3 4 5 4 2 2" xfId="43301"/>
    <cellStyle name="Normal 2 3 4 5 4 3" xfId="12499"/>
    <cellStyle name="Normal 2 3 4 5 4 3 2" xfId="43302"/>
    <cellStyle name="Normal 2 3 4 5 4 4" xfId="43303"/>
    <cellStyle name="Normal 2 3 4 5 5" xfId="12500"/>
    <cellStyle name="Normal 2 3 4 5 5 2" xfId="12501"/>
    <cellStyle name="Normal 2 3 4 5 5 2 2" xfId="43304"/>
    <cellStyle name="Normal 2 3 4 5 5 3" xfId="43305"/>
    <cellStyle name="Normal 2 3 4 5 6" xfId="12502"/>
    <cellStyle name="Normal 2 3 4 5 6 2" xfId="43306"/>
    <cellStyle name="Normal 2 3 4 5 7" xfId="12503"/>
    <cellStyle name="Normal 2 3 4 5 7 2" xfId="43307"/>
    <cellStyle name="Normal 2 3 4 5 8" xfId="43308"/>
    <cellStyle name="Normal 2 3 4 5 8 2" xfId="43309"/>
    <cellStyle name="Normal 2 3 4 5 9" xfId="43310"/>
    <cellStyle name="Normal 2 3 4 6" xfId="12504"/>
    <cellStyle name="Normal 2 3 4 6 10" xfId="43311"/>
    <cellStyle name="Normal 2 3 4 6 11" xfId="43312"/>
    <cellStyle name="Normal 2 3 4 6 2" xfId="12505"/>
    <cellStyle name="Normal 2 3 4 6 2 10" xfId="43313"/>
    <cellStyle name="Normal 2 3 4 6 2 2" xfId="12506"/>
    <cellStyle name="Normal 2 3 4 6 2 2 2" xfId="12507"/>
    <cellStyle name="Normal 2 3 4 6 2 2 2 2" xfId="12508"/>
    <cellStyle name="Normal 2 3 4 6 2 2 2 2 2" xfId="43314"/>
    <cellStyle name="Normal 2 3 4 6 2 2 2 3" xfId="12509"/>
    <cellStyle name="Normal 2 3 4 6 2 2 2 3 2" xfId="43315"/>
    <cellStyle name="Normal 2 3 4 6 2 2 2 4" xfId="43316"/>
    <cellStyle name="Normal 2 3 4 6 2 2 3" xfId="12510"/>
    <cellStyle name="Normal 2 3 4 6 2 2 3 2" xfId="43317"/>
    <cellStyle name="Normal 2 3 4 6 2 2 4" xfId="12511"/>
    <cellStyle name="Normal 2 3 4 6 2 2 4 2" xfId="43318"/>
    <cellStyle name="Normal 2 3 4 6 2 2 5" xfId="12512"/>
    <cellStyle name="Normal 2 3 4 6 2 2 5 2" xfId="43319"/>
    <cellStyle name="Normal 2 3 4 6 2 2 6" xfId="43320"/>
    <cellStyle name="Normal 2 3 4 6 2 2 6 2" xfId="43321"/>
    <cellStyle name="Normal 2 3 4 6 2 2 7" xfId="43322"/>
    <cellStyle name="Normal 2 3 4 6 2 3" xfId="12513"/>
    <cellStyle name="Normal 2 3 4 6 2 3 2" xfId="12514"/>
    <cellStyle name="Normal 2 3 4 6 2 3 2 2" xfId="43323"/>
    <cellStyle name="Normal 2 3 4 6 2 3 3" xfId="12515"/>
    <cellStyle name="Normal 2 3 4 6 2 3 3 2" xfId="43324"/>
    <cellStyle name="Normal 2 3 4 6 2 3 4" xfId="43325"/>
    <cellStyle name="Normal 2 3 4 6 2 4" xfId="12516"/>
    <cellStyle name="Normal 2 3 4 6 2 4 2" xfId="12517"/>
    <cellStyle name="Normal 2 3 4 6 2 4 2 2" xfId="43326"/>
    <cellStyle name="Normal 2 3 4 6 2 4 3" xfId="43327"/>
    <cellStyle name="Normal 2 3 4 6 2 5" xfId="12518"/>
    <cellStyle name="Normal 2 3 4 6 2 5 2" xfId="43328"/>
    <cellStyle name="Normal 2 3 4 6 2 6" xfId="12519"/>
    <cellStyle name="Normal 2 3 4 6 2 6 2" xfId="43329"/>
    <cellStyle name="Normal 2 3 4 6 2 7" xfId="43330"/>
    <cellStyle name="Normal 2 3 4 6 2 7 2" xfId="43331"/>
    <cellStyle name="Normal 2 3 4 6 2 8" xfId="43332"/>
    <cellStyle name="Normal 2 3 4 6 2 9" xfId="43333"/>
    <cellStyle name="Normal 2 3 4 6 3" xfId="12520"/>
    <cellStyle name="Normal 2 3 4 6 3 2" xfId="12521"/>
    <cellStyle name="Normal 2 3 4 6 3 2 2" xfId="12522"/>
    <cellStyle name="Normal 2 3 4 6 3 2 2 2" xfId="43334"/>
    <cellStyle name="Normal 2 3 4 6 3 2 3" xfId="12523"/>
    <cellStyle name="Normal 2 3 4 6 3 2 3 2" xfId="43335"/>
    <cellStyle name="Normal 2 3 4 6 3 2 4" xfId="43336"/>
    <cellStyle name="Normal 2 3 4 6 3 3" xfId="12524"/>
    <cellStyle name="Normal 2 3 4 6 3 3 2" xfId="43337"/>
    <cellStyle name="Normal 2 3 4 6 3 4" xfId="12525"/>
    <cellStyle name="Normal 2 3 4 6 3 4 2" xfId="43338"/>
    <cellStyle name="Normal 2 3 4 6 3 5" xfId="12526"/>
    <cellStyle name="Normal 2 3 4 6 3 5 2" xfId="43339"/>
    <cellStyle name="Normal 2 3 4 6 3 6" xfId="43340"/>
    <cellStyle name="Normal 2 3 4 6 3 6 2" xfId="43341"/>
    <cellStyle name="Normal 2 3 4 6 3 7" xfId="43342"/>
    <cellStyle name="Normal 2 3 4 6 4" xfId="12527"/>
    <cellStyle name="Normal 2 3 4 6 4 2" xfId="12528"/>
    <cellStyle name="Normal 2 3 4 6 4 2 2" xfId="43343"/>
    <cellStyle name="Normal 2 3 4 6 4 3" xfId="12529"/>
    <cellStyle name="Normal 2 3 4 6 4 3 2" xfId="43344"/>
    <cellStyle name="Normal 2 3 4 6 4 4" xfId="43345"/>
    <cellStyle name="Normal 2 3 4 6 5" xfId="12530"/>
    <cellStyle name="Normal 2 3 4 6 5 2" xfId="12531"/>
    <cellStyle name="Normal 2 3 4 6 5 2 2" xfId="43346"/>
    <cellStyle name="Normal 2 3 4 6 5 3" xfId="43347"/>
    <cellStyle name="Normal 2 3 4 6 6" xfId="12532"/>
    <cellStyle name="Normal 2 3 4 6 6 2" xfId="43348"/>
    <cellStyle name="Normal 2 3 4 6 7" xfId="12533"/>
    <cellStyle name="Normal 2 3 4 6 7 2" xfId="43349"/>
    <cellStyle name="Normal 2 3 4 6 8" xfId="43350"/>
    <cellStyle name="Normal 2 3 4 6 8 2" xfId="43351"/>
    <cellStyle name="Normal 2 3 4 6 9" xfId="43352"/>
    <cellStyle name="Normal 2 3 4 7" xfId="12534"/>
    <cellStyle name="Normal 2 3 4 7 10" xfId="43353"/>
    <cellStyle name="Normal 2 3 4 7 11" xfId="43354"/>
    <cellStyle name="Normal 2 3 4 7 2" xfId="12535"/>
    <cellStyle name="Normal 2 3 4 7 2 10" xfId="43355"/>
    <cellStyle name="Normal 2 3 4 7 2 2" xfId="12536"/>
    <cellStyle name="Normal 2 3 4 7 2 2 2" xfId="12537"/>
    <cellStyle name="Normal 2 3 4 7 2 2 2 2" xfId="12538"/>
    <cellStyle name="Normal 2 3 4 7 2 2 2 2 2" xfId="43356"/>
    <cellStyle name="Normal 2 3 4 7 2 2 2 3" xfId="12539"/>
    <cellStyle name="Normal 2 3 4 7 2 2 2 3 2" xfId="43357"/>
    <cellStyle name="Normal 2 3 4 7 2 2 2 4" xfId="43358"/>
    <cellStyle name="Normal 2 3 4 7 2 2 3" xfId="12540"/>
    <cellStyle name="Normal 2 3 4 7 2 2 3 2" xfId="43359"/>
    <cellStyle name="Normal 2 3 4 7 2 2 4" xfId="12541"/>
    <cellStyle name="Normal 2 3 4 7 2 2 4 2" xfId="43360"/>
    <cellStyle name="Normal 2 3 4 7 2 2 5" xfId="12542"/>
    <cellStyle name="Normal 2 3 4 7 2 2 5 2" xfId="43361"/>
    <cellStyle name="Normal 2 3 4 7 2 2 6" xfId="43362"/>
    <cellStyle name="Normal 2 3 4 7 2 2 6 2" xfId="43363"/>
    <cellStyle name="Normal 2 3 4 7 2 2 7" xfId="43364"/>
    <cellStyle name="Normal 2 3 4 7 2 3" xfId="12543"/>
    <cellStyle name="Normal 2 3 4 7 2 3 2" xfId="12544"/>
    <cellStyle name="Normal 2 3 4 7 2 3 2 2" xfId="43365"/>
    <cellStyle name="Normal 2 3 4 7 2 3 3" xfId="12545"/>
    <cellStyle name="Normal 2 3 4 7 2 3 3 2" xfId="43366"/>
    <cellStyle name="Normal 2 3 4 7 2 3 4" xfId="43367"/>
    <cellStyle name="Normal 2 3 4 7 2 4" xfId="12546"/>
    <cellStyle name="Normal 2 3 4 7 2 4 2" xfId="12547"/>
    <cellStyle name="Normal 2 3 4 7 2 4 2 2" xfId="43368"/>
    <cellStyle name="Normal 2 3 4 7 2 4 3" xfId="43369"/>
    <cellStyle name="Normal 2 3 4 7 2 5" xfId="12548"/>
    <cellStyle name="Normal 2 3 4 7 2 5 2" xfId="43370"/>
    <cellStyle name="Normal 2 3 4 7 2 6" xfId="12549"/>
    <cellStyle name="Normal 2 3 4 7 2 6 2" xfId="43371"/>
    <cellStyle name="Normal 2 3 4 7 2 7" xfId="43372"/>
    <cellStyle name="Normal 2 3 4 7 2 7 2" xfId="43373"/>
    <cellStyle name="Normal 2 3 4 7 2 8" xfId="43374"/>
    <cellStyle name="Normal 2 3 4 7 2 9" xfId="43375"/>
    <cellStyle name="Normal 2 3 4 7 3" xfId="12550"/>
    <cellStyle name="Normal 2 3 4 7 3 2" xfId="12551"/>
    <cellStyle name="Normal 2 3 4 7 3 2 2" xfId="12552"/>
    <cellStyle name="Normal 2 3 4 7 3 2 2 2" xfId="43376"/>
    <cellStyle name="Normal 2 3 4 7 3 2 3" xfId="12553"/>
    <cellStyle name="Normal 2 3 4 7 3 2 3 2" xfId="43377"/>
    <cellStyle name="Normal 2 3 4 7 3 2 4" xfId="43378"/>
    <cellStyle name="Normal 2 3 4 7 3 3" xfId="12554"/>
    <cellStyle name="Normal 2 3 4 7 3 3 2" xfId="43379"/>
    <cellStyle name="Normal 2 3 4 7 3 4" xfId="12555"/>
    <cellStyle name="Normal 2 3 4 7 3 4 2" xfId="43380"/>
    <cellStyle name="Normal 2 3 4 7 3 5" xfId="12556"/>
    <cellStyle name="Normal 2 3 4 7 3 5 2" xfId="43381"/>
    <cellStyle name="Normal 2 3 4 7 3 6" xfId="43382"/>
    <cellStyle name="Normal 2 3 4 7 3 6 2" xfId="43383"/>
    <cellStyle name="Normal 2 3 4 7 3 7" xfId="43384"/>
    <cellStyle name="Normal 2 3 4 7 4" xfId="12557"/>
    <cellStyle name="Normal 2 3 4 7 4 2" xfId="12558"/>
    <cellStyle name="Normal 2 3 4 7 4 2 2" xfId="43385"/>
    <cellStyle name="Normal 2 3 4 7 4 3" xfId="12559"/>
    <cellStyle name="Normal 2 3 4 7 4 3 2" xfId="43386"/>
    <cellStyle name="Normal 2 3 4 7 4 4" xfId="43387"/>
    <cellStyle name="Normal 2 3 4 7 5" xfId="12560"/>
    <cellStyle name="Normal 2 3 4 7 5 2" xfId="12561"/>
    <cellStyle name="Normal 2 3 4 7 5 2 2" xfId="43388"/>
    <cellStyle name="Normal 2 3 4 7 5 3" xfId="43389"/>
    <cellStyle name="Normal 2 3 4 7 6" xfId="12562"/>
    <cellStyle name="Normal 2 3 4 7 6 2" xfId="43390"/>
    <cellStyle name="Normal 2 3 4 7 7" xfId="12563"/>
    <cellStyle name="Normal 2 3 4 7 7 2" xfId="43391"/>
    <cellStyle name="Normal 2 3 4 7 8" xfId="43392"/>
    <cellStyle name="Normal 2 3 4 7 8 2" xfId="43393"/>
    <cellStyle name="Normal 2 3 4 7 9" xfId="43394"/>
    <cellStyle name="Normal 2 3 4 8" xfId="12564"/>
    <cellStyle name="Normal 2 3 4 8 10" xfId="43395"/>
    <cellStyle name="Normal 2 3 4 8 11" xfId="43396"/>
    <cellStyle name="Normal 2 3 4 8 2" xfId="12565"/>
    <cellStyle name="Normal 2 3 4 8 2 10" xfId="43397"/>
    <cellStyle name="Normal 2 3 4 8 2 2" xfId="12566"/>
    <cellStyle name="Normal 2 3 4 8 2 2 2" xfId="12567"/>
    <cellStyle name="Normal 2 3 4 8 2 2 2 2" xfId="12568"/>
    <cellStyle name="Normal 2 3 4 8 2 2 2 2 2" xfId="43398"/>
    <cellStyle name="Normal 2 3 4 8 2 2 2 3" xfId="12569"/>
    <cellStyle name="Normal 2 3 4 8 2 2 2 3 2" xfId="43399"/>
    <cellStyle name="Normal 2 3 4 8 2 2 2 4" xfId="43400"/>
    <cellStyle name="Normal 2 3 4 8 2 2 3" xfId="12570"/>
    <cellStyle name="Normal 2 3 4 8 2 2 3 2" xfId="43401"/>
    <cellStyle name="Normal 2 3 4 8 2 2 4" xfId="12571"/>
    <cellStyle name="Normal 2 3 4 8 2 2 4 2" xfId="43402"/>
    <cellStyle name="Normal 2 3 4 8 2 2 5" xfId="12572"/>
    <cellStyle name="Normal 2 3 4 8 2 2 5 2" xfId="43403"/>
    <cellStyle name="Normal 2 3 4 8 2 2 6" xfId="43404"/>
    <cellStyle name="Normal 2 3 4 8 2 2 6 2" xfId="43405"/>
    <cellStyle name="Normal 2 3 4 8 2 2 7" xfId="43406"/>
    <cellStyle name="Normal 2 3 4 8 2 3" xfId="12573"/>
    <cellStyle name="Normal 2 3 4 8 2 3 2" xfId="12574"/>
    <cellStyle name="Normal 2 3 4 8 2 3 2 2" xfId="43407"/>
    <cellStyle name="Normal 2 3 4 8 2 3 3" xfId="12575"/>
    <cellStyle name="Normal 2 3 4 8 2 3 3 2" xfId="43408"/>
    <cellStyle name="Normal 2 3 4 8 2 3 4" xfId="43409"/>
    <cellStyle name="Normal 2 3 4 8 2 4" xfId="12576"/>
    <cellStyle name="Normal 2 3 4 8 2 4 2" xfId="12577"/>
    <cellStyle name="Normal 2 3 4 8 2 4 2 2" xfId="43410"/>
    <cellStyle name="Normal 2 3 4 8 2 4 3" xfId="43411"/>
    <cellStyle name="Normal 2 3 4 8 2 5" xfId="12578"/>
    <cellStyle name="Normal 2 3 4 8 2 5 2" xfId="43412"/>
    <cellStyle name="Normal 2 3 4 8 2 6" xfId="12579"/>
    <cellStyle name="Normal 2 3 4 8 2 6 2" xfId="43413"/>
    <cellStyle name="Normal 2 3 4 8 2 7" xfId="43414"/>
    <cellStyle name="Normal 2 3 4 8 2 7 2" xfId="43415"/>
    <cellStyle name="Normal 2 3 4 8 2 8" xfId="43416"/>
    <cellStyle name="Normal 2 3 4 8 2 9" xfId="43417"/>
    <cellStyle name="Normal 2 3 4 8 3" xfId="12580"/>
    <cellStyle name="Normal 2 3 4 8 3 2" xfId="12581"/>
    <cellStyle name="Normal 2 3 4 8 3 2 2" xfId="12582"/>
    <cellStyle name="Normal 2 3 4 8 3 2 2 2" xfId="43418"/>
    <cellStyle name="Normal 2 3 4 8 3 2 3" xfId="12583"/>
    <cellStyle name="Normal 2 3 4 8 3 2 3 2" xfId="43419"/>
    <cellStyle name="Normal 2 3 4 8 3 2 4" xfId="43420"/>
    <cellStyle name="Normal 2 3 4 8 3 3" xfId="12584"/>
    <cellStyle name="Normal 2 3 4 8 3 3 2" xfId="43421"/>
    <cellStyle name="Normal 2 3 4 8 3 4" xfId="12585"/>
    <cellStyle name="Normal 2 3 4 8 3 4 2" xfId="43422"/>
    <cellStyle name="Normal 2 3 4 8 3 5" xfId="12586"/>
    <cellStyle name="Normal 2 3 4 8 3 5 2" xfId="43423"/>
    <cellStyle name="Normal 2 3 4 8 3 6" xfId="43424"/>
    <cellStyle name="Normal 2 3 4 8 3 6 2" xfId="43425"/>
    <cellStyle name="Normal 2 3 4 8 3 7" xfId="43426"/>
    <cellStyle name="Normal 2 3 4 8 4" xfId="12587"/>
    <cellStyle name="Normal 2 3 4 8 4 2" xfId="12588"/>
    <cellStyle name="Normal 2 3 4 8 4 2 2" xfId="43427"/>
    <cellStyle name="Normal 2 3 4 8 4 3" xfId="12589"/>
    <cellStyle name="Normal 2 3 4 8 4 3 2" xfId="43428"/>
    <cellStyle name="Normal 2 3 4 8 4 4" xfId="43429"/>
    <cellStyle name="Normal 2 3 4 8 5" xfId="12590"/>
    <cellStyle name="Normal 2 3 4 8 5 2" xfId="12591"/>
    <cellStyle name="Normal 2 3 4 8 5 2 2" xfId="43430"/>
    <cellStyle name="Normal 2 3 4 8 5 3" xfId="43431"/>
    <cellStyle name="Normal 2 3 4 8 6" xfId="12592"/>
    <cellStyle name="Normal 2 3 4 8 6 2" xfId="43432"/>
    <cellStyle name="Normal 2 3 4 8 7" xfId="12593"/>
    <cellStyle name="Normal 2 3 4 8 7 2" xfId="43433"/>
    <cellStyle name="Normal 2 3 4 8 8" xfId="43434"/>
    <cellStyle name="Normal 2 3 4 8 8 2" xfId="43435"/>
    <cellStyle name="Normal 2 3 4 8 9" xfId="43436"/>
    <cellStyle name="Normal 2 3 4 9" xfId="12594"/>
    <cellStyle name="Normal 2 3 4 9 10" xfId="43437"/>
    <cellStyle name="Normal 2 3 4 9 11" xfId="43438"/>
    <cellStyle name="Normal 2 3 4 9 2" xfId="12595"/>
    <cellStyle name="Normal 2 3 4 9 2 10" xfId="43439"/>
    <cellStyle name="Normal 2 3 4 9 2 2" xfId="12596"/>
    <cellStyle name="Normal 2 3 4 9 2 2 2" xfId="12597"/>
    <cellStyle name="Normal 2 3 4 9 2 2 2 2" xfId="12598"/>
    <cellStyle name="Normal 2 3 4 9 2 2 2 2 2" xfId="43440"/>
    <cellStyle name="Normal 2 3 4 9 2 2 2 3" xfId="12599"/>
    <cellStyle name="Normal 2 3 4 9 2 2 2 3 2" xfId="43441"/>
    <cellStyle name="Normal 2 3 4 9 2 2 2 4" xfId="43442"/>
    <cellStyle name="Normal 2 3 4 9 2 2 3" xfId="12600"/>
    <cellStyle name="Normal 2 3 4 9 2 2 3 2" xfId="43443"/>
    <cellStyle name="Normal 2 3 4 9 2 2 4" xfId="12601"/>
    <cellStyle name="Normal 2 3 4 9 2 2 4 2" xfId="43444"/>
    <cellStyle name="Normal 2 3 4 9 2 2 5" xfId="12602"/>
    <cellStyle name="Normal 2 3 4 9 2 2 5 2" xfId="43445"/>
    <cellStyle name="Normal 2 3 4 9 2 2 6" xfId="43446"/>
    <cellStyle name="Normal 2 3 4 9 2 2 6 2" xfId="43447"/>
    <cellStyle name="Normal 2 3 4 9 2 2 7" xfId="43448"/>
    <cellStyle name="Normal 2 3 4 9 2 3" xfId="12603"/>
    <cellStyle name="Normal 2 3 4 9 2 3 2" xfId="12604"/>
    <cellStyle name="Normal 2 3 4 9 2 3 2 2" xfId="43449"/>
    <cellStyle name="Normal 2 3 4 9 2 3 3" xfId="12605"/>
    <cellStyle name="Normal 2 3 4 9 2 3 3 2" xfId="43450"/>
    <cellStyle name="Normal 2 3 4 9 2 3 4" xfId="43451"/>
    <cellStyle name="Normal 2 3 4 9 2 4" xfId="12606"/>
    <cellStyle name="Normal 2 3 4 9 2 4 2" xfId="12607"/>
    <cellStyle name="Normal 2 3 4 9 2 4 2 2" xfId="43452"/>
    <cellStyle name="Normal 2 3 4 9 2 4 3" xfId="43453"/>
    <cellStyle name="Normal 2 3 4 9 2 5" xfId="12608"/>
    <cellStyle name="Normal 2 3 4 9 2 5 2" xfId="43454"/>
    <cellStyle name="Normal 2 3 4 9 2 6" xfId="12609"/>
    <cellStyle name="Normal 2 3 4 9 2 6 2" xfId="43455"/>
    <cellStyle name="Normal 2 3 4 9 2 7" xfId="43456"/>
    <cellStyle name="Normal 2 3 4 9 2 7 2" xfId="43457"/>
    <cellStyle name="Normal 2 3 4 9 2 8" xfId="43458"/>
    <cellStyle name="Normal 2 3 4 9 2 9" xfId="43459"/>
    <cellStyle name="Normal 2 3 4 9 3" xfId="12610"/>
    <cellStyle name="Normal 2 3 4 9 3 2" xfId="12611"/>
    <cellStyle name="Normal 2 3 4 9 3 2 2" xfId="12612"/>
    <cellStyle name="Normal 2 3 4 9 3 2 2 2" xfId="43460"/>
    <cellStyle name="Normal 2 3 4 9 3 2 3" xfId="12613"/>
    <cellStyle name="Normal 2 3 4 9 3 2 3 2" xfId="43461"/>
    <cellStyle name="Normal 2 3 4 9 3 2 4" xfId="43462"/>
    <cellStyle name="Normal 2 3 4 9 3 3" xfId="12614"/>
    <cellStyle name="Normal 2 3 4 9 3 3 2" xfId="43463"/>
    <cellStyle name="Normal 2 3 4 9 3 4" xfId="12615"/>
    <cellStyle name="Normal 2 3 4 9 3 4 2" xfId="43464"/>
    <cellStyle name="Normal 2 3 4 9 3 5" xfId="12616"/>
    <cellStyle name="Normal 2 3 4 9 3 5 2" xfId="43465"/>
    <cellStyle name="Normal 2 3 4 9 3 6" xfId="43466"/>
    <cellStyle name="Normal 2 3 4 9 3 6 2" xfId="43467"/>
    <cellStyle name="Normal 2 3 4 9 3 7" xfId="43468"/>
    <cellStyle name="Normal 2 3 4 9 4" xfId="12617"/>
    <cellStyle name="Normal 2 3 4 9 4 2" xfId="12618"/>
    <cellStyle name="Normal 2 3 4 9 4 2 2" xfId="43469"/>
    <cellStyle name="Normal 2 3 4 9 4 3" xfId="12619"/>
    <cellStyle name="Normal 2 3 4 9 4 3 2" xfId="43470"/>
    <cellStyle name="Normal 2 3 4 9 4 4" xfId="43471"/>
    <cellStyle name="Normal 2 3 4 9 5" xfId="12620"/>
    <cellStyle name="Normal 2 3 4 9 5 2" xfId="12621"/>
    <cellStyle name="Normal 2 3 4 9 5 2 2" xfId="43472"/>
    <cellStyle name="Normal 2 3 4 9 5 3" xfId="43473"/>
    <cellStyle name="Normal 2 3 4 9 6" xfId="12622"/>
    <cellStyle name="Normal 2 3 4 9 6 2" xfId="43474"/>
    <cellStyle name="Normal 2 3 4 9 7" xfId="12623"/>
    <cellStyle name="Normal 2 3 4 9 7 2" xfId="43475"/>
    <cellStyle name="Normal 2 3 4 9 8" xfId="43476"/>
    <cellStyle name="Normal 2 3 4 9 8 2" xfId="43477"/>
    <cellStyle name="Normal 2 3 4 9 9" xfId="43478"/>
    <cellStyle name="Normal 2 3 40" xfId="12624"/>
    <cellStyle name="Normal 2 3 40 2" xfId="12625"/>
    <cellStyle name="Normal 2 3 40 2 2" xfId="12626"/>
    <cellStyle name="Normal 2 3 40 2 2 2" xfId="43479"/>
    <cellStyle name="Normal 2 3 40 2 3" xfId="12627"/>
    <cellStyle name="Normal 2 3 40 2 3 2" xfId="43480"/>
    <cellStyle name="Normal 2 3 40 2 4" xfId="43481"/>
    <cellStyle name="Normal 2 3 40 3" xfId="12628"/>
    <cellStyle name="Normal 2 3 40 3 2" xfId="43482"/>
    <cellStyle name="Normal 2 3 40 4" xfId="12629"/>
    <cellStyle name="Normal 2 3 40 4 2" xfId="43483"/>
    <cellStyle name="Normal 2 3 40 5" xfId="12630"/>
    <cellStyle name="Normal 2 3 40 5 2" xfId="43484"/>
    <cellStyle name="Normal 2 3 40 6" xfId="43485"/>
    <cellStyle name="Normal 2 3 40 6 2" xfId="43486"/>
    <cellStyle name="Normal 2 3 40 7" xfId="43487"/>
    <cellStyle name="Normal 2 3 40 8" xfId="43488"/>
    <cellStyle name="Normal 2 3 40 9" xfId="43489"/>
    <cellStyle name="Normal 2 3 41" xfId="12631"/>
    <cellStyle name="Normal 2 3 41 2" xfId="12632"/>
    <cellStyle name="Normal 2 3 41 2 2" xfId="43490"/>
    <cellStyle name="Normal 2 3 41 3" xfId="12633"/>
    <cellStyle name="Normal 2 3 41 3 2" xfId="43491"/>
    <cellStyle name="Normal 2 3 41 4" xfId="43492"/>
    <cellStyle name="Normal 2 3 42" xfId="12634"/>
    <cellStyle name="Normal 2 3 42 2" xfId="12635"/>
    <cellStyle name="Normal 2 3 42 2 2" xfId="43493"/>
    <cellStyle name="Normal 2 3 42 3" xfId="43494"/>
    <cellStyle name="Normal 2 3 43" xfId="12636"/>
    <cellStyle name="Normal 2 3 43 2" xfId="43495"/>
    <cellStyle name="Normal 2 3 44" xfId="12637"/>
    <cellStyle name="Normal 2 3 44 2" xfId="43496"/>
    <cellStyle name="Normal 2 3 45" xfId="12638"/>
    <cellStyle name="Normal 2 3 45 2" xfId="43497"/>
    <cellStyle name="Normal 2 3 46" xfId="43498"/>
    <cellStyle name="Normal 2 3 47" xfId="43499"/>
    <cellStyle name="Normal 2 3 48" xfId="43500"/>
    <cellStyle name="Normal 2 3 5" xfId="12639"/>
    <cellStyle name="Normal 2 3 5 10" xfId="12640"/>
    <cellStyle name="Normal 2 3 5 10 10" xfId="43501"/>
    <cellStyle name="Normal 2 3 5 10 11" xfId="43502"/>
    <cellStyle name="Normal 2 3 5 10 2" xfId="12641"/>
    <cellStyle name="Normal 2 3 5 10 2 10" xfId="43503"/>
    <cellStyle name="Normal 2 3 5 10 2 2" xfId="12642"/>
    <cellStyle name="Normal 2 3 5 10 2 2 2" xfId="12643"/>
    <cellStyle name="Normal 2 3 5 10 2 2 2 2" xfId="12644"/>
    <cellStyle name="Normal 2 3 5 10 2 2 2 2 2" xfId="43504"/>
    <cellStyle name="Normal 2 3 5 10 2 2 2 3" xfId="12645"/>
    <cellStyle name="Normal 2 3 5 10 2 2 2 3 2" xfId="43505"/>
    <cellStyle name="Normal 2 3 5 10 2 2 2 4" xfId="43506"/>
    <cellStyle name="Normal 2 3 5 10 2 2 3" xfId="12646"/>
    <cellStyle name="Normal 2 3 5 10 2 2 3 2" xfId="43507"/>
    <cellStyle name="Normal 2 3 5 10 2 2 4" xfId="12647"/>
    <cellStyle name="Normal 2 3 5 10 2 2 4 2" xfId="43508"/>
    <cellStyle name="Normal 2 3 5 10 2 2 5" xfId="12648"/>
    <cellStyle name="Normal 2 3 5 10 2 2 5 2" xfId="43509"/>
    <cellStyle name="Normal 2 3 5 10 2 2 6" xfId="43510"/>
    <cellStyle name="Normal 2 3 5 10 2 2 6 2" xfId="43511"/>
    <cellStyle name="Normal 2 3 5 10 2 2 7" xfId="43512"/>
    <cellStyle name="Normal 2 3 5 10 2 3" xfId="12649"/>
    <cellStyle name="Normal 2 3 5 10 2 3 2" xfId="12650"/>
    <cellStyle name="Normal 2 3 5 10 2 3 2 2" xfId="43513"/>
    <cellStyle name="Normal 2 3 5 10 2 3 3" xfId="12651"/>
    <cellStyle name="Normal 2 3 5 10 2 3 3 2" xfId="43514"/>
    <cellStyle name="Normal 2 3 5 10 2 3 4" xfId="43515"/>
    <cellStyle name="Normal 2 3 5 10 2 4" xfId="12652"/>
    <cellStyle name="Normal 2 3 5 10 2 4 2" xfId="12653"/>
    <cellStyle name="Normal 2 3 5 10 2 4 2 2" xfId="43516"/>
    <cellStyle name="Normal 2 3 5 10 2 4 3" xfId="43517"/>
    <cellStyle name="Normal 2 3 5 10 2 5" xfId="12654"/>
    <cellStyle name="Normal 2 3 5 10 2 5 2" xfId="43518"/>
    <cellStyle name="Normal 2 3 5 10 2 6" xfId="12655"/>
    <cellStyle name="Normal 2 3 5 10 2 6 2" xfId="43519"/>
    <cellStyle name="Normal 2 3 5 10 2 7" xfId="43520"/>
    <cellStyle name="Normal 2 3 5 10 2 7 2" xfId="43521"/>
    <cellStyle name="Normal 2 3 5 10 2 8" xfId="43522"/>
    <cellStyle name="Normal 2 3 5 10 2 9" xfId="43523"/>
    <cellStyle name="Normal 2 3 5 10 3" xfId="12656"/>
    <cellStyle name="Normal 2 3 5 10 3 2" xfId="12657"/>
    <cellStyle name="Normal 2 3 5 10 3 2 2" xfId="12658"/>
    <cellStyle name="Normal 2 3 5 10 3 2 2 2" xfId="43524"/>
    <cellStyle name="Normal 2 3 5 10 3 2 3" xfId="12659"/>
    <cellStyle name="Normal 2 3 5 10 3 2 3 2" xfId="43525"/>
    <cellStyle name="Normal 2 3 5 10 3 2 4" xfId="43526"/>
    <cellStyle name="Normal 2 3 5 10 3 3" xfId="12660"/>
    <cellStyle name="Normal 2 3 5 10 3 3 2" xfId="43527"/>
    <cellStyle name="Normal 2 3 5 10 3 4" xfId="12661"/>
    <cellStyle name="Normal 2 3 5 10 3 4 2" xfId="43528"/>
    <cellStyle name="Normal 2 3 5 10 3 5" xfId="12662"/>
    <cellStyle name="Normal 2 3 5 10 3 5 2" xfId="43529"/>
    <cellStyle name="Normal 2 3 5 10 3 6" xfId="43530"/>
    <cellStyle name="Normal 2 3 5 10 3 6 2" xfId="43531"/>
    <cellStyle name="Normal 2 3 5 10 3 7" xfId="43532"/>
    <cellStyle name="Normal 2 3 5 10 4" xfId="12663"/>
    <cellStyle name="Normal 2 3 5 10 4 2" xfId="12664"/>
    <cellStyle name="Normal 2 3 5 10 4 2 2" xfId="43533"/>
    <cellStyle name="Normal 2 3 5 10 4 3" xfId="12665"/>
    <cellStyle name="Normal 2 3 5 10 4 3 2" xfId="43534"/>
    <cellStyle name="Normal 2 3 5 10 4 4" xfId="43535"/>
    <cellStyle name="Normal 2 3 5 10 5" xfId="12666"/>
    <cellStyle name="Normal 2 3 5 10 5 2" xfId="12667"/>
    <cellStyle name="Normal 2 3 5 10 5 2 2" xfId="43536"/>
    <cellStyle name="Normal 2 3 5 10 5 3" xfId="43537"/>
    <cellStyle name="Normal 2 3 5 10 6" xfId="12668"/>
    <cellStyle name="Normal 2 3 5 10 6 2" xfId="43538"/>
    <cellStyle name="Normal 2 3 5 10 7" xfId="12669"/>
    <cellStyle name="Normal 2 3 5 10 7 2" xfId="43539"/>
    <cellStyle name="Normal 2 3 5 10 8" xfId="43540"/>
    <cellStyle name="Normal 2 3 5 10 8 2" xfId="43541"/>
    <cellStyle name="Normal 2 3 5 10 9" xfId="43542"/>
    <cellStyle name="Normal 2 3 5 11" xfId="12670"/>
    <cellStyle name="Normal 2 3 5 11 10" xfId="43543"/>
    <cellStyle name="Normal 2 3 5 11 11" xfId="43544"/>
    <cellStyle name="Normal 2 3 5 11 2" xfId="12671"/>
    <cellStyle name="Normal 2 3 5 11 2 10" xfId="43545"/>
    <cellStyle name="Normal 2 3 5 11 2 2" xfId="12672"/>
    <cellStyle name="Normal 2 3 5 11 2 2 2" xfId="12673"/>
    <cellStyle name="Normal 2 3 5 11 2 2 2 2" xfId="12674"/>
    <cellStyle name="Normal 2 3 5 11 2 2 2 2 2" xfId="43546"/>
    <cellStyle name="Normal 2 3 5 11 2 2 2 3" xfId="12675"/>
    <cellStyle name="Normal 2 3 5 11 2 2 2 3 2" xfId="43547"/>
    <cellStyle name="Normal 2 3 5 11 2 2 2 4" xfId="43548"/>
    <cellStyle name="Normal 2 3 5 11 2 2 3" xfId="12676"/>
    <cellStyle name="Normal 2 3 5 11 2 2 3 2" xfId="43549"/>
    <cellStyle name="Normal 2 3 5 11 2 2 4" xfId="12677"/>
    <cellStyle name="Normal 2 3 5 11 2 2 4 2" xfId="43550"/>
    <cellStyle name="Normal 2 3 5 11 2 2 5" xfId="12678"/>
    <cellStyle name="Normal 2 3 5 11 2 2 5 2" xfId="43551"/>
    <cellStyle name="Normal 2 3 5 11 2 2 6" xfId="43552"/>
    <cellStyle name="Normal 2 3 5 11 2 2 6 2" xfId="43553"/>
    <cellStyle name="Normal 2 3 5 11 2 2 7" xfId="43554"/>
    <cellStyle name="Normal 2 3 5 11 2 3" xfId="12679"/>
    <cellStyle name="Normal 2 3 5 11 2 3 2" xfId="12680"/>
    <cellStyle name="Normal 2 3 5 11 2 3 2 2" xfId="43555"/>
    <cellStyle name="Normal 2 3 5 11 2 3 3" xfId="12681"/>
    <cellStyle name="Normal 2 3 5 11 2 3 3 2" xfId="43556"/>
    <cellStyle name="Normal 2 3 5 11 2 3 4" xfId="43557"/>
    <cellStyle name="Normal 2 3 5 11 2 4" xfId="12682"/>
    <cellStyle name="Normal 2 3 5 11 2 4 2" xfId="12683"/>
    <cellStyle name="Normal 2 3 5 11 2 4 2 2" xfId="43558"/>
    <cellStyle name="Normal 2 3 5 11 2 4 3" xfId="43559"/>
    <cellStyle name="Normal 2 3 5 11 2 5" xfId="12684"/>
    <cellStyle name="Normal 2 3 5 11 2 5 2" xfId="43560"/>
    <cellStyle name="Normal 2 3 5 11 2 6" xfId="12685"/>
    <cellStyle name="Normal 2 3 5 11 2 6 2" xfId="43561"/>
    <cellStyle name="Normal 2 3 5 11 2 7" xfId="43562"/>
    <cellStyle name="Normal 2 3 5 11 2 7 2" xfId="43563"/>
    <cellStyle name="Normal 2 3 5 11 2 8" xfId="43564"/>
    <cellStyle name="Normal 2 3 5 11 2 9" xfId="43565"/>
    <cellStyle name="Normal 2 3 5 11 3" xfId="12686"/>
    <cellStyle name="Normal 2 3 5 11 3 2" xfId="12687"/>
    <cellStyle name="Normal 2 3 5 11 3 2 2" xfId="12688"/>
    <cellStyle name="Normal 2 3 5 11 3 2 2 2" xfId="43566"/>
    <cellStyle name="Normal 2 3 5 11 3 2 3" xfId="12689"/>
    <cellStyle name="Normal 2 3 5 11 3 2 3 2" xfId="43567"/>
    <cellStyle name="Normal 2 3 5 11 3 2 4" xfId="43568"/>
    <cellStyle name="Normal 2 3 5 11 3 3" xfId="12690"/>
    <cellStyle name="Normal 2 3 5 11 3 3 2" xfId="43569"/>
    <cellStyle name="Normal 2 3 5 11 3 4" xfId="12691"/>
    <cellStyle name="Normal 2 3 5 11 3 4 2" xfId="43570"/>
    <cellStyle name="Normal 2 3 5 11 3 5" xfId="12692"/>
    <cellStyle name="Normal 2 3 5 11 3 5 2" xfId="43571"/>
    <cellStyle name="Normal 2 3 5 11 3 6" xfId="43572"/>
    <cellStyle name="Normal 2 3 5 11 3 6 2" xfId="43573"/>
    <cellStyle name="Normal 2 3 5 11 3 7" xfId="43574"/>
    <cellStyle name="Normal 2 3 5 11 4" xfId="12693"/>
    <cellStyle name="Normal 2 3 5 11 4 2" xfId="12694"/>
    <cellStyle name="Normal 2 3 5 11 4 2 2" xfId="43575"/>
    <cellStyle name="Normal 2 3 5 11 4 3" xfId="12695"/>
    <cellStyle name="Normal 2 3 5 11 4 3 2" xfId="43576"/>
    <cellStyle name="Normal 2 3 5 11 4 4" xfId="43577"/>
    <cellStyle name="Normal 2 3 5 11 5" xfId="12696"/>
    <cellStyle name="Normal 2 3 5 11 5 2" xfId="12697"/>
    <cellStyle name="Normal 2 3 5 11 5 2 2" xfId="43578"/>
    <cellStyle name="Normal 2 3 5 11 5 3" xfId="43579"/>
    <cellStyle name="Normal 2 3 5 11 6" xfId="12698"/>
    <cellStyle name="Normal 2 3 5 11 6 2" xfId="43580"/>
    <cellStyle name="Normal 2 3 5 11 7" xfId="12699"/>
    <cellStyle name="Normal 2 3 5 11 7 2" xfId="43581"/>
    <cellStyle name="Normal 2 3 5 11 8" xfId="43582"/>
    <cellStyle name="Normal 2 3 5 11 8 2" xfId="43583"/>
    <cellStyle name="Normal 2 3 5 11 9" xfId="43584"/>
    <cellStyle name="Normal 2 3 5 12" xfId="12700"/>
    <cellStyle name="Normal 2 3 5 12 10" xfId="43585"/>
    <cellStyle name="Normal 2 3 5 12 11" xfId="43586"/>
    <cellStyle name="Normal 2 3 5 12 2" xfId="12701"/>
    <cellStyle name="Normal 2 3 5 12 2 10" xfId="43587"/>
    <cellStyle name="Normal 2 3 5 12 2 2" xfId="12702"/>
    <cellStyle name="Normal 2 3 5 12 2 2 2" xfId="12703"/>
    <cellStyle name="Normal 2 3 5 12 2 2 2 2" xfId="12704"/>
    <cellStyle name="Normal 2 3 5 12 2 2 2 2 2" xfId="43588"/>
    <cellStyle name="Normal 2 3 5 12 2 2 2 3" xfId="12705"/>
    <cellStyle name="Normal 2 3 5 12 2 2 2 3 2" xfId="43589"/>
    <cellStyle name="Normal 2 3 5 12 2 2 2 4" xfId="43590"/>
    <cellStyle name="Normal 2 3 5 12 2 2 3" xfId="12706"/>
    <cellStyle name="Normal 2 3 5 12 2 2 3 2" xfId="43591"/>
    <cellStyle name="Normal 2 3 5 12 2 2 4" xfId="12707"/>
    <cellStyle name="Normal 2 3 5 12 2 2 4 2" xfId="43592"/>
    <cellStyle name="Normal 2 3 5 12 2 2 5" xfId="12708"/>
    <cellStyle name="Normal 2 3 5 12 2 2 5 2" xfId="43593"/>
    <cellStyle name="Normal 2 3 5 12 2 2 6" xfId="43594"/>
    <cellStyle name="Normal 2 3 5 12 2 2 6 2" xfId="43595"/>
    <cellStyle name="Normal 2 3 5 12 2 2 7" xfId="43596"/>
    <cellStyle name="Normal 2 3 5 12 2 3" xfId="12709"/>
    <cellStyle name="Normal 2 3 5 12 2 3 2" xfId="12710"/>
    <cellStyle name="Normal 2 3 5 12 2 3 2 2" xfId="43597"/>
    <cellStyle name="Normal 2 3 5 12 2 3 3" xfId="12711"/>
    <cellStyle name="Normal 2 3 5 12 2 3 3 2" xfId="43598"/>
    <cellStyle name="Normal 2 3 5 12 2 3 4" xfId="43599"/>
    <cellStyle name="Normal 2 3 5 12 2 4" xfId="12712"/>
    <cellStyle name="Normal 2 3 5 12 2 4 2" xfId="12713"/>
    <cellStyle name="Normal 2 3 5 12 2 4 2 2" xfId="43600"/>
    <cellStyle name="Normal 2 3 5 12 2 4 3" xfId="43601"/>
    <cellStyle name="Normal 2 3 5 12 2 5" xfId="12714"/>
    <cellStyle name="Normal 2 3 5 12 2 5 2" xfId="43602"/>
    <cellStyle name="Normal 2 3 5 12 2 6" xfId="12715"/>
    <cellStyle name="Normal 2 3 5 12 2 6 2" xfId="43603"/>
    <cellStyle name="Normal 2 3 5 12 2 7" xfId="43604"/>
    <cellStyle name="Normal 2 3 5 12 2 7 2" xfId="43605"/>
    <cellStyle name="Normal 2 3 5 12 2 8" xfId="43606"/>
    <cellStyle name="Normal 2 3 5 12 2 9" xfId="43607"/>
    <cellStyle name="Normal 2 3 5 12 3" xfId="12716"/>
    <cellStyle name="Normal 2 3 5 12 3 2" xfId="12717"/>
    <cellStyle name="Normal 2 3 5 12 3 2 2" xfId="12718"/>
    <cellStyle name="Normal 2 3 5 12 3 2 2 2" xfId="43608"/>
    <cellStyle name="Normal 2 3 5 12 3 2 3" xfId="12719"/>
    <cellStyle name="Normal 2 3 5 12 3 2 3 2" xfId="43609"/>
    <cellStyle name="Normal 2 3 5 12 3 2 4" xfId="43610"/>
    <cellStyle name="Normal 2 3 5 12 3 3" xfId="12720"/>
    <cellStyle name="Normal 2 3 5 12 3 3 2" xfId="43611"/>
    <cellStyle name="Normal 2 3 5 12 3 4" xfId="12721"/>
    <cellStyle name="Normal 2 3 5 12 3 4 2" xfId="43612"/>
    <cellStyle name="Normal 2 3 5 12 3 5" xfId="12722"/>
    <cellStyle name="Normal 2 3 5 12 3 5 2" xfId="43613"/>
    <cellStyle name="Normal 2 3 5 12 3 6" xfId="43614"/>
    <cellStyle name="Normal 2 3 5 12 3 6 2" xfId="43615"/>
    <cellStyle name="Normal 2 3 5 12 3 7" xfId="43616"/>
    <cellStyle name="Normal 2 3 5 12 4" xfId="12723"/>
    <cellStyle name="Normal 2 3 5 12 4 2" xfId="12724"/>
    <cellStyle name="Normal 2 3 5 12 4 2 2" xfId="43617"/>
    <cellStyle name="Normal 2 3 5 12 4 3" xfId="12725"/>
    <cellStyle name="Normal 2 3 5 12 4 3 2" xfId="43618"/>
    <cellStyle name="Normal 2 3 5 12 4 4" xfId="43619"/>
    <cellStyle name="Normal 2 3 5 12 5" xfId="12726"/>
    <cellStyle name="Normal 2 3 5 12 5 2" xfId="12727"/>
    <cellStyle name="Normal 2 3 5 12 5 2 2" xfId="43620"/>
    <cellStyle name="Normal 2 3 5 12 5 3" xfId="43621"/>
    <cellStyle name="Normal 2 3 5 12 6" xfId="12728"/>
    <cellStyle name="Normal 2 3 5 12 6 2" xfId="43622"/>
    <cellStyle name="Normal 2 3 5 12 7" xfId="12729"/>
    <cellStyle name="Normal 2 3 5 12 7 2" xfId="43623"/>
    <cellStyle name="Normal 2 3 5 12 8" xfId="43624"/>
    <cellStyle name="Normal 2 3 5 12 8 2" xfId="43625"/>
    <cellStyle name="Normal 2 3 5 12 9" xfId="43626"/>
    <cellStyle name="Normal 2 3 5 13" xfId="12730"/>
    <cellStyle name="Normal 2 3 5 13 10" xfId="43627"/>
    <cellStyle name="Normal 2 3 5 13 11" xfId="43628"/>
    <cellStyle name="Normal 2 3 5 13 2" xfId="12731"/>
    <cellStyle name="Normal 2 3 5 13 2 10" xfId="43629"/>
    <cellStyle name="Normal 2 3 5 13 2 2" xfId="12732"/>
    <cellStyle name="Normal 2 3 5 13 2 2 2" xfId="12733"/>
    <cellStyle name="Normal 2 3 5 13 2 2 2 2" xfId="12734"/>
    <cellStyle name="Normal 2 3 5 13 2 2 2 2 2" xfId="43630"/>
    <cellStyle name="Normal 2 3 5 13 2 2 2 3" xfId="12735"/>
    <cellStyle name="Normal 2 3 5 13 2 2 2 3 2" xfId="43631"/>
    <cellStyle name="Normal 2 3 5 13 2 2 2 4" xfId="43632"/>
    <cellStyle name="Normal 2 3 5 13 2 2 3" xfId="12736"/>
    <cellStyle name="Normal 2 3 5 13 2 2 3 2" xfId="43633"/>
    <cellStyle name="Normal 2 3 5 13 2 2 4" xfId="12737"/>
    <cellStyle name="Normal 2 3 5 13 2 2 4 2" xfId="43634"/>
    <cellStyle name="Normal 2 3 5 13 2 2 5" xfId="12738"/>
    <cellStyle name="Normal 2 3 5 13 2 2 5 2" xfId="43635"/>
    <cellStyle name="Normal 2 3 5 13 2 2 6" xfId="43636"/>
    <cellStyle name="Normal 2 3 5 13 2 2 6 2" xfId="43637"/>
    <cellStyle name="Normal 2 3 5 13 2 2 7" xfId="43638"/>
    <cellStyle name="Normal 2 3 5 13 2 3" xfId="12739"/>
    <cellStyle name="Normal 2 3 5 13 2 3 2" xfId="12740"/>
    <cellStyle name="Normal 2 3 5 13 2 3 2 2" xfId="43639"/>
    <cellStyle name="Normal 2 3 5 13 2 3 3" xfId="12741"/>
    <cellStyle name="Normal 2 3 5 13 2 3 3 2" xfId="43640"/>
    <cellStyle name="Normal 2 3 5 13 2 3 4" xfId="43641"/>
    <cellStyle name="Normal 2 3 5 13 2 4" xfId="12742"/>
    <cellStyle name="Normal 2 3 5 13 2 4 2" xfId="12743"/>
    <cellStyle name="Normal 2 3 5 13 2 4 2 2" xfId="43642"/>
    <cellStyle name="Normal 2 3 5 13 2 4 3" xfId="43643"/>
    <cellStyle name="Normal 2 3 5 13 2 5" xfId="12744"/>
    <cellStyle name="Normal 2 3 5 13 2 5 2" xfId="43644"/>
    <cellStyle name="Normal 2 3 5 13 2 6" xfId="12745"/>
    <cellStyle name="Normal 2 3 5 13 2 6 2" xfId="43645"/>
    <cellStyle name="Normal 2 3 5 13 2 7" xfId="43646"/>
    <cellStyle name="Normal 2 3 5 13 2 7 2" xfId="43647"/>
    <cellStyle name="Normal 2 3 5 13 2 8" xfId="43648"/>
    <cellStyle name="Normal 2 3 5 13 2 9" xfId="43649"/>
    <cellStyle name="Normal 2 3 5 13 3" xfId="12746"/>
    <cellStyle name="Normal 2 3 5 13 3 2" xfId="12747"/>
    <cellStyle name="Normal 2 3 5 13 3 2 2" xfId="12748"/>
    <cellStyle name="Normal 2 3 5 13 3 2 2 2" xfId="43650"/>
    <cellStyle name="Normal 2 3 5 13 3 2 3" xfId="12749"/>
    <cellStyle name="Normal 2 3 5 13 3 2 3 2" xfId="43651"/>
    <cellStyle name="Normal 2 3 5 13 3 2 4" xfId="43652"/>
    <cellStyle name="Normal 2 3 5 13 3 3" xfId="12750"/>
    <cellStyle name="Normal 2 3 5 13 3 3 2" xfId="43653"/>
    <cellStyle name="Normal 2 3 5 13 3 4" xfId="12751"/>
    <cellStyle name="Normal 2 3 5 13 3 4 2" xfId="43654"/>
    <cellStyle name="Normal 2 3 5 13 3 5" xfId="12752"/>
    <cellStyle name="Normal 2 3 5 13 3 5 2" xfId="43655"/>
    <cellStyle name="Normal 2 3 5 13 3 6" xfId="43656"/>
    <cellStyle name="Normal 2 3 5 13 3 6 2" xfId="43657"/>
    <cellStyle name="Normal 2 3 5 13 3 7" xfId="43658"/>
    <cellStyle name="Normal 2 3 5 13 4" xfId="12753"/>
    <cellStyle name="Normal 2 3 5 13 4 2" xfId="12754"/>
    <cellStyle name="Normal 2 3 5 13 4 2 2" xfId="43659"/>
    <cellStyle name="Normal 2 3 5 13 4 3" xfId="12755"/>
    <cellStyle name="Normal 2 3 5 13 4 3 2" xfId="43660"/>
    <cellStyle name="Normal 2 3 5 13 4 4" xfId="43661"/>
    <cellStyle name="Normal 2 3 5 13 5" xfId="12756"/>
    <cellStyle name="Normal 2 3 5 13 5 2" xfId="12757"/>
    <cellStyle name="Normal 2 3 5 13 5 2 2" xfId="43662"/>
    <cellStyle name="Normal 2 3 5 13 5 3" xfId="43663"/>
    <cellStyle name="Normal 2 3 5 13 6" xfId="12758"/>
    <cellStyle name="Normal 2 3 5 13 6 2" xfId="43664"/>
    <cellStyle name="Normal 2 3 5 13 7" xfId="12759"/>
    <cellStyle name="Normal 2 3 5 13 7 2" xfId="43665"/>
    <cellStyle name="Normal 2 3 5 13 8" xfId="43666"/>
    <cellStyle name="Normal 2 3 5 13 8 2" xfId="43667"/>
    <cellStyle name="Normal 2 3 5 13 9" xfId="43668"/>
    <cellStyle name="Normal 2 3 5 14" xfId="12760"/>
    <cellStyle name="Normal 2 3 5 14 10" xfId="43669"/>
    <cellStyle name="Normal 2 3 5 14 11" xfId="43670"/>
    <cellStyle name="Normal 2 3 5 14 2" xfId="12761"/>
    <cellStyle name="Normal 2 3 5 14 2 10" xfId="43671"/>
    <cellStyle name="Normal 2 3 5 14 2 2" xfId="12762"/>
    <cellStyle name="Normal 2 3 5 14 2 2 2" xfId="12763"/>
    <cellStyle name="Normal 2 3 5 14 2 2 2 2" xfId="12764"/>
    <cellStyle name="Normal 2 3 5 14 2 2 2 2 2" xfId="43672"/>
    <cellStyle name="Normal 2 3 5 14 2 2 2 3" xfId="12765"/>
    <cellStyle name="Normal 2 3 5 14 2 2 2 3 2" xfId="43673"/>
    <cellStyle name="Normal 2 3 5 14 2 2 2 4" xfId="43674"/>
    <cellStyle name="Normal 2 3 5 14 2 2 3" xfId="12766"/>
    <cellStyle name="Normal 2 3 5 14 2 2 3 2" xfId="43675"/>
    <cellStyle name="Normal 2 3 5 14 2 2 4" xfId="12767"/>
    <cellStyle name="Normal 2 3 5 14 2 2 4 2" xfId="43676"/>
    <cellStyle name="Normal 2 3 5 14 2 2 5" xfId="12768"/>
    <cellStyle name="Normal 2 3 5 14 2 2 5 2" xfId="43677"/>
    <cellStyle name="Normal 2 3 5 14 2 2 6" xfId="43678"/>
    <cellStyle name="Normal 2 3 5 14 2 2 6 2" xfId="43679"/>
    <cellStyle name="Normal 2 3 5 14 2 2 7" xfId="43680"/>
    <cellStyle name="Normal 2 3 5 14 2 3" xfId="12769"/>
    <cellStyle name="Normal 2 3 5 14 2 3 2" xfId="12770"/>
    <cellStyle name="Normal 2 3 5 14 2 3 2 2" xfId="43681"/>
    <cellStyle name="Normal 2 3 5 14 2 3 3" xfId="12771"/>
    <cellStyle name="Normal 2 3 5 14 2 3 3 2" xfId="43682"/>
    <cellStyle name="Normal 2 3 5 14 2 3 4" xfId="43683"/>
    <cellStyle name="Normal 2 3 5 14 2 4" xfId="12772"/>
    <cellStyle name="Normal 2 3 5 14 2 4 2" xfId="12773"/>
    <cellStyle name="Normal 2 3 5 14 2 4 2 2" xfId="43684"/>
    <cellStyle name="Normal 2 3 5 14 2 4 3" xfId="43685"/>
    <cellStyle name="Normal 2 3 5 14 2 5" xfId="12774"/>
    <cellStyle name="Normal 2 3 5 14 2 5 2" xfId="43686"/>
    <cellStyle name="Normal 2 3 5 14 2 6" xfId="12775"/>
    <cellStyle name="Normal 2 3 5 14 2 6 2" xfId="43687"/>
    <cellStyle name="Normal 2 3 5 14 2 7" xfId="43688"/>
    <cellStyle name="Normal 2 3 5 14 2 7 2" xfId="43689"/>
    <cellStyle name="Normal 2 3 5 14 2 8" xfId="43690"/>
    <cellStyle name="Normal 2 3 5 14 2 9" xfId="43691"/>
    <cellStyle name="Normal 2 3 5 14 3" xfId="12776"/>
    <cellStyle name="Normal 2 3 5 14 3 2" xfId="12777"/>
    <cellStyle name="Normal 2 3 5 14 3 2 2" xfId="12778"/>
    <cellStyle name="Normal 2 3 5 14 3 2 2 2" xfId="43692"/>
    <cellStyle name="Normal 2 3 5 14 3 2 3" xfId="12779"/>
    <cellStyle name="Normal 2 3 5 14 3 2 3 2" xfId="43693"/>
    <cellStyle name="Normal 2 3 5 14 3 2 4" xfId="43694"/>
    <cellStyle name="Normal 2 3 5 14 3 3" xfId="12780"/>
    <cellStyle name="Normal 2 3 5 14 3 3 2" xfId="43695"/>
    <cellStyle name="Normal 2 3 5 14 3 4" xfId="12781"/>
    <cellStyle name="Normal 2 3 5 14 3 4 2" xfId="43696"/>
    <cellStyle name="Normal 2 3 5 14 3 5" xfId="12782"/>
    <cellStyle name="Normal 2 3 5 14 3 5 2" xfId="43697"/>
    <cellStyle name="Normal 2 3 5 14 3 6" xfId="43698"/>
    <cellStyle name="Normal 2 3 5 14 3 6 2" xfId="43699"/>
    <cellStyle name="Normal 2 3 5 14 3 7" xfId="43700"/>
    <cellStyle name="Normal 2 3 5 14 4" xfId="12783"/>
    <cellStyle name="Normal 2 3 5 14 4 2" xfId="12784"/>
    <cellStyle name="Normal 2 3 5 14 4 2 2" xfId="43701"/>
    <cellStyle name="Normal 2 3 5 14 4 3" xfId="12785"/>
    <cellStyle name="Normal 2 3 5 14 4 3 2" xfId="43702"/>
    <cellStyle name="Normal 2 3 5 14 4 4" xfId="43703"/>
    <cellStyle name="Normal 2 3 5 14 5" xfId="12786"/>
    <cellStyle name="Normal 2 3 5 14 5 2" xfId="12787"/>
    <cellStyle name="Normal 2 3 5 14 5 2 2" xfId="43704"/>
    <cellStyle name="Normal 2 3 5 14 5 3" xfId="43705"/>
    <cellStyle name="Normal 2 3 5 14 6" xfId="12788"/>
    <cellStyle name="Normal 2 3 5 14 6 2" xfId="43706"/>
    <cellStyle name="Normal 2 3 5 14 7" xfId="12789"/>
    <cellStyle name="Normal 2 3 5 14 7 2" xfId="43707"/>
    <cellStyle name="Normal 2 3 5 14 8" xfId="43708"/>
    <cellStyle name="Normal 2 3 5 14 8 2" xfId="43709"/>
    <cellStyle name="Normal 2 3 5 14 9" xfId="43710"/>
    <cellStyle name="Normal 2 3 5 15" xfId="12790"/>
    <cellStyle name="Normal 2 3 5 15 10" xfId="43711"/>
    <cellStyle name="Normal 2 3 5 15 11" xfId="43712"/>
    <cellStyle name="Normal 2 3 5 15 2" xfId="12791"/>
    <cellStyle name="Normal 2 3 5 15 2 10" xfId="43713"/>
    <cellStyle name="Normal 2 3 5 15 2 2" xfId="12792"/>
    <cellStyle name="Normal 2 3 5 15 2 2 2" xfId="12793"/>
    <cellStyle name="Normal 2 3 5 15 2 2 2 2" xfId="12794"/>
    <cellStyle name="Normal 2 3 5 15 2 2 2 2 2" xfId="43714"/>
    <cellStyle name="Normal 2 3 5 15 2 2 2 3" xfId="12795"/>
    <cellStyle name="Normal 2 3 5 15 2 2 2 3 2" xfId="43715"/>
    <cellStyle name="Normal 2 3 5 15 2 2 2 4" xfId="43716"/>
    <cellStyle name="Normal 2 3 5 15 2 2 3" xfId="12796"/>
    <cellStyle name="Normal 2 3 5 15 2 2 3 2" xfId="43717"/>
    <cellStyle name="Normal 2 3 5 15 2 2 4" xfId="12797"/>
    <cellStyle name="Normal 2 3 5 15 2 2 4 2" xfId="43718"/>
    <cellStyle name="Normal 2 3 5 15 2 2 5" xfId="12798"/>
    <cellStyle name="Normal 2 3 5 15 2 2 5 2" xfId="43719"/>
    <cellStyle name="Normal 2 3 5 15 2 2 6" xfId="43720"/>
    <cellStyle name="Normal 2 3 5 15 2 2 6 2" xfId="43721"/>
    <cellStyle name="Normal 2 3 5 15 2 2 7" xfId="43722"/>
    <cellStyle name="Normal 2 3 5 15 2 3" xfId="12799"/>
    <cellStyle name="Normal 2 3 5 15 2 3 2" xfId="12800"/>
    <cellStyle name="Normal 2 3 5 15 2 3 2 2" xfId="43723"/>
    <cellStyle name="Normal 2 3 5 15 2 3 3" xfId="12801"/>
    <cellStyle name="Normal 2 3 5 15 2 3 3 2" xfId="43724"/>
    <cellStyle name="Normal 2 3 5 15 2 3 4" xfId="43725"/>
    <cellStyle name="Normal 2 3 5 15 2 4" xfId="12802"/>
    <cellStyle name="Normal 2 3 5 15 2 4 2" xfId="12803"/>
    <cellStyle name="Normal 2 3 5 15 2 4 2 2" xfId="43726"/>
    <cellStyle name="Normal 2 3 5 15 2 4 3" xfId="43727"/>
    <cellStyle name="Normal 2 3 5 15 2 5" xfId="12804"/>
    <cellStyle name="Normal 2 3 5 15 2 5 2" xfId="43728"/>
    <cellStyle name="Normal 2 3 5 15 2 6" xfId="12805"/>
    <cellStyle name="Normal 2 3 5 15 2 6 2" xfId="43729"/>
    <cellStyle name="Normal 2 3 5 15 2 7" xfId="43730"/>
    <cellStyle name="Normal 2 3 5 15 2 7 2" xfId="43731"/>
    <cellStyle name="Normal 2 3 5 15 2 8" xfId="43732"/>
    <cellStyle name="Normal 2 3 5 15 2 9" xfId="43733"/>
    <cellStyle name="Normal 2 3 5 15 3" xfId="12806"/>
    <cellStyle name="Normal 2 3 5 15 3 2" xfId="12807"/>
    <cellStyle name="Normal 2 3 5 15 3 2 2" xfId="12808"/>
    <cellStyle name="Normal 2 3 5 15 3 2 2 2" xfId="43734"/>
    <cellStyle name="Normal 2 3 5 15 3 2 3" xfId="12809"/>
    <cellStyle name="Normal 2 3 5 15 3 2 3 2" xfId="43735"/>
    <cellStyle name="Normal 2 3 5 15 3 2 4" xfId="43736"/>
    <cellStyle name="Normal 2 3 5 15 3 3" xfId="12810"/>
    <cellStyle name="Normal 2 3 5 15 3 3 2" xfId="43737"/>
    <cellStyle name="Normal 2 3 5 15 3 4" xfId="12811"/>
    <cellStyle name="Normal 2 3 5 15 3 4 2" xfId="43738"/>
    <cellStyle name="Normal 2 3 5 15 3 5" xfId="12812"/>
    <cellStyle name="Normal 2 3 5 15 3 5 2" xfId="43739"/>
    <cellStyle name="Normal 2 3 5 15 3 6" xfId="43740"/>
    <cellStyle name="Normal 2 3 5 15 3 6 2" xfId="43741"/>
    <cellStyle name="Normal 2 3 5 15 3 7" xfId="43742"/>
    <cellStyle name="Normal 2 3 5 15 4" xfId="12813"/>
    <cellStyle name="Normal 2 3 5 15 4 2" xfId="12814"/>
    <cellStyle name="Normal 2 3 5 15 4 2 2" xfId="43743"/>
    <cellStyle name="Normal 2 3 5 15 4 3" xfId="12815"/>
    <cellStyle name="Normal 2 3 5 15 4 3 2" xfId="43744"/>
    <cellStyle name="Normal 2 3 5 15 4 4" xfId="43745"/>
    <cellStyle name="Normal 2 3 5 15 5" xfId="12816"/>
    <cellStyle name="Normal 2 3 5 15 5 2" xfId="12817"/>
    <cellStyle name="Normal 2 3 5 15 5 2 2" xfId="43746"/>
    <cellStyle name="Normal 2 3 5 15 5 3" xfId="43747"/>
    <cellStyle name="Normal 2 3 5 15 6" xfId="12818"/>
    <cellStyle name="Normal 2 3 5 15 6 2" xfId="43748"/>
    <cellStyle name="Normal 2 3 5 15 7" xfId="12819"/>
    <cellStyle name="Normal 2 3 5 15 7 2" xfId="43749"/>
    <cellStyle name="Normal 2 3 5 15 8" xfId="43750"/>
    <cellStyle name="Normal 2 3 5 15 8 2" xfId="43751"/>
    <cellStyle name="Normal 2 3 5 15 9" xfId="43752"/>
    <cellStyle name="Normal 2 3 5 16" xfId="12820"/>
    <cellStyle name="Normal 2 3 5 16 10" xfId="43753"/>
    <cellStyle name="Normal 2 3 5 16 11" xfId="43754"/>
    <cellStyle name="Normal 2 3 5 16 2" xfId="12821"/>
    <cellStyle name="Normal 2 3 5 16 2 10" xfId="43755"/>
    <cellStyle name="Normal 2 3 5 16 2 2" xfId="12822"/>
    <cellStyle name="Normal 2 3 5 16 2 2 2" xfId="12823"/>
    <cellStyle name="Normal 2 3 5 16 2 2 2 2" xfId="12824"/>
    <cellStyle name="Normal 2 3 5 16 2 2 2 2 2" xfId="43756"/>
    <cellStyle name="Normal 2 3 5 16 2 2 2 3" xfId="12825"/>
    <cellStyle name="Normal 2 3 5 16 2 2 2 3 2" xfId="43757"/>
    <cellStyle name="Normal 2 3 5 16 2 2 2 4" xfId="43758"/>
    <cellStyle name="Normal 2 3 5 16 2 2 3" xfId="12826"/>
    <cellStyle name="Normal 2 3 5 16 2 2 3 2" xfId="43759"/>
    <cellStyle name="Normal 2 3 5 16 2 2 4" xfId="12827"/>
    <cellStyle name="Normal 2 3 5 16 2 2 4 2" xfId="43760"/>
    <cellStyle name="Normal 2 3 5 16 2 2 5" xfId="12828"/>
    <cellStyle name="Normal 2 3 5 16 2 2 5 2" xfId="43761"/>
    <cellStyle name="Normal 2 3 5 16 2 2 6" xfId="43762"/>
    <cellStyle name="Normal 2 3 5 16 2 2 6 2" xfId="43763"/>
    <cellStyle name="Normal 2 3 5 16 2 2 7" xfId="43764"/>
    <cellStyle name="Normal 2 3 5 16 2 3" xfId="12829"/>
    <cellStyle name="Normal 2 3 5 16 2 3 2" xfId="12830"/>
    <cellStyle name="Normal 2 3 5 16 2 3 2 2" xfId="43765"/>
    <cellStyle name="Normal 2 3 5 16 2 3 3" xfId="12831"/>
    <cellStyle name="Normal 2 3 5 16 2 3 3 2" xfId="43766"/>
    <cellStyle name="Normal 2 3 5 16 2 3 4" xfId="43767"/>
    <cellStyle name="Normal 2 3 5 16 2 4" xfId="12832"/>
    <cellStyle name="Normal 2 3 5 16 2 4 2" xfId="12833"/>
    <cellStyle name="Normal 2 3 5 16 2 4 2 2" xfId="43768"/>
    <cellStyle name="Normal 2 3 5 16 2 4 3" xfId="43769"/>
    <cellStyle name="Normal 2 3 5 16 2 5" xfId="12834"/>
    <cellStyle name="Normal 2 3 5 16 2 5 2" xfId="43770"/>
    <cellStyle name="Normal 2 3 5 16 2 6" xfId="12835"/>
    <cellStyle name="Normal 2 3 5 16 2 6 2" xfId="43771"/>
    <cellStyle name="Normal 2 3 5 16 2 7" xfId="43772"/>
    <cellStyle name="Normal 2 3 5 16 2 7 2" xfId="43773"/>
    <cellStyle name="Normal 2 3 5 16 2 8" xfId="43774"/>
    <cellStyle name="Normal 2 3 5 16 2 9" xfId="43775"/>
    <cellStyle name="Normal 2 3 5 16 3" xfId="12836"/>
    <cellStyle name="Normal 2 3 5 16 3 2" xfId="12837"/>
    <cellStyle name="Normal 2 3 5 16 3 2 2" xfId="12838"/>
    <cellStyle name="Normal 2 3 5 16 3 2 2 2" xfId="43776"/>
    <cellStyle name="Normal 2 3 5 16 3 2 3" xfId="12839"/>
    <cellStyle name="Normal 2 3 5 16 3 2 3 2" xfId="43777"/>
    <cellStyle name="Normal 2 3 5 16 3 2 4" xfId="43778"/>
    <cellStyle name="Normal 2 3 5 16 3 3" xfId="12840"/>
    <cellStyle name="Normal 2 3 5 16 3 3 2" xfId="43779"/>
    <cellStyle name="Normal 2 3 5 16 3 4" xfId="12841"/>
    <cellStyle name="Normal 2 3 5 16 3 4 2" xfId="43780"/>
    <cellStyle name="Normal 2 3 5 16 3 5" xfId="12842"/>
    <cellStyle name="Normal 2 3 5 16 3 5 2" xfId="43781"/>
    <cellStyle name="Normal 2 3 5 16 3 6" xfId="43782"/>
    <cellStyle name="Normal 2 3 5 16 3 6 2" xfId="43783"/>
    <cellStyle name="Normal 2 3 5 16 3 7" xfId="43784"/>
    <cellStyle name="Normal 2 3 5 16 4" xfId="12843"/>
    <cellStyle name="Normal 2 3 5 16 4 2" xfId="12844"/>
    <cellStyle name="Normal 2 3 5 16 4 2 2" xfId="43785"/>
    <cellStyle name="Normal 2 3 5 16 4 3" xfId="12845"/>
    <cellStyle name="Normal 2 3 5 16 4 3 2" xfId="43786"/>
    <cellStyle name="Normal 2 3 5 16 4 4" xfId="43787"/>
    <cellStyle name="Normal 2 3 5 16 5" xfId="12846"/>
    <cellStyle name="Normal 2 3 5 16 5 2" xfId="12847"/>
    <cellStyle name="Normal 2 3 5 16 5 2 2" xfId="43788"/>
    <cellStyle name="Normal 2 3 5 16 5 3" xfId="43789"/>
    <cellStyle name="Normal 2 3 5 16 6" xfId="12848"/>
    <cellStyle name="Normal 2 3 5 16 6 2" xfId="43790"/>
    <cellStyle name="Normal 2 3 5 16 7" xfId="12849"/>
    <cellStyle name="Normal 2 3 5 16 7 2" xfId="43791"/>
    <cellStyle name="Normal 2 3 5 16 8" xfId="43792"/>
    <cellStyle name="Normal 2 3 5 16 8 2" xfId="43793"/>
    <cellStyle name="Normal 2 3 5 16 9" xfId="43794"/>
    <cellStyle name="Normal 2 3 5 17" xfId="12850"/>
    <cellStyle name="Normal 2 3 5 17 10" xfId="43795"/>
    <cellStyle name="Normal 2 3 5 17 11" xfId="43796"/>
    <cellStyle name="Normal 2 3 5 17 2" xfId="12851"/>
    <cellStyle name="Normal 2 3 5 17 2 10" xfId="43797"/>
    <cellStyle name="Normal 2 3 5 17 2 2" xfId="12852"/>
    <cellStyle name="Normal 2 3 5 17 2 2 2" xfId="12853"/>
    <cellStyle name="Normal 2 3 5 17 2 2 2 2" xfId="12854"/>
    <cellStyle name="Normal 2 3 5 17 2 2 2 2 2" xfId="43798"/>
    <cellStyle name="Normal 2 3 5 17 2 2 2 3" xfId="12855"/>
    <cellStyle name="Normal 2 3 5 17 2 2 2 3 2" xfId="43799"/>
    <cellStyle name="Normal 2 3 5 17 2 2 2 4" xfId="43800"/>
    <cellStyle name="Normal 2 3 5 17 2 2 3" xfId="12856"/>
    <cellStyle name="Normal 2 3 5 17 2 2 3 2" xfId="43801"/>
    <cellStyle name="Normal 2 3 5 17 2 2 4" xfId="12857"/>
    <cellStyle name="Normal 2 3 5 17 2 2 4 2" xfId="43802"/>
    <cellStyle name="Normal 2 3 5 17 2 2 5" xfId="12858"/>
    <cellStyle name="Normal 2 3 5 17 2 2 5 2" xfId="43803"/>
    <cellStyle name="Normal 2 3 5 17 2 2 6" xfId="43804"/>
    <cellStyle name="Normal 2 3 5 17 2 2 6 2" xfId="43805"/>
    <cellStyle name="Normal 2 3 5 17 2 2 7" xfId="43806"/>
    <cellStyle name="Normal 2 3 5 17 2 3" xfId="12859"/>
    <cellStyle name="Normal 2 3 5 17 2 3 2" xfId="12860"/>
    <cellStyle name="Normal 2 3 5 17 2 3 2 2" xfId="43807"/>
    <cellStyle name="Normal 2 3 5 17 2 3 3" xfId="12861"/>
    <cellStyle name="Normal 2 3 5 17 2 3 3 2" xfId="43808"/>
    <cellStyle name="Normal 2 3 5 17 2 3 4" xfId="43809"/>
    <cellStyle name="Normal 2 3 5 17 2 4" xfId="12862"/>
    <cellStyle name="Normal 2 3 5 17 2 4 2" xfId="12863"/>
    <cellStyle name="Normal 2 3 5 17 2 4 2 2" xfId="43810"/>
    <cellStyle name="Normal 2 3 5 17 2 4 3" xfId="43811"/>
    <cellStyle name="Normal 2 3 5 17 2 5" xfId="12864"/>
    <cellStyle name="Normal 2 3 5 17 2 5 2" xfId="43812"/>
    <cellStyle name="Normal 2 3 5 17 2 6" xfId="12865"/>
    <cellStyle name="Normal 2 3 5 17 2 6 2" xfId="43813"/>
    <cellStyle name="Normal 2 3 5 17 2 7" xfId="43814"/>
    <cellStyle name="Normal 2 3 5 17 2 7 2" xfId="43815"/>
    <cellStyle name="Normal 2 3 5 17 2 8" xfId="43816"/>
    <cellStyle name="Normal 2 3 5 17 2 9" xfId="43817"/>
    <cellStyle name="Normal 2 3 5 17 3" xfId="12866"/>
    <cellStyle name="Normal 2 3 5 17 3 2" xfId="12867"/>
    <cellStyle name="Normal 2 3 5 17 3 2 2" xfId="12868"/>
    <cellStyle name="Normal 2 3 5 17 3 2 2 2" xfId="43818"/>
    <cellStyle name="Normal 2 3 5 17 3 2 3" xfId="12869"/>
    <cellStyle name="Normal 2 3 5 17 3 2 3 2" xfId="43819"/>
    <cellStyle name="Normal 2 3 5 17 3 2 4" xfId="43820"/>
    <cellStyle name="Normal 2 3 5 17 3 3" xfId="12870"/>
    <cellStyle name="Normal 2 3 5 17 3 3 2" xfId="43821"/>
    <cellStyle name="Normal 2 3 5 17 3 4" xfId="12871"/>
    <cellStyle name="Normal 2 3 5 17 3 4 2" xfId="43822"/>
    <cellStyle name="Normal 2 3 5 17 3 5" xfId="12872"/>
    <cellStyle name="Normal 2 3 5 17 3 5 2" xfId="43823"/>
    <cellStyle name="Normal 2 3 5 17 3 6" xfId="43824"/>
    <cellStyle name="Normal 2 3 5 17 3 6 2" xfId="43825"/>
    <cellStyle name="Normal 2 3 5 17 3 7" xfId="43826"/>
    <cellStyle name="Normal 2 3 5 17 4" xfId="12873"/>
    <cellStyle name="Normal 2 3 5 17 4 2" xfId="12874"/>
    <cellStyle name="Normal 2 3 5 17 4 2 2" xfId="43827"/>
    <cellStyle name="Normal 2 3 5 17 4 3" xfId="12875"/>
    <cellStyle name="Normal 2 3 5 17 4 3 2" xfId="43828"/>
    <cellStyle name="Normal 2 3 5 17 4 4" xfId="43829"/>
    <cellStyle name="Normal 2 3 5 17 5" xfId="12876"/>
    <cellStyle name="Normal 2 3 5 17 5 2" xfId="12877"/>
    <cellStyle name="Normal 2 3 5 17 5 2 2" xfId="43830"/>
    <cellStyle name="Normal 2 3 5 17 5 3" xfId="43831"/>
    <cellStyle name="Normal 2 3 5 17 6" xfId="12878"/>
    <cellStyle name="Normal 2 3 5 17 6 2" xfId="43832"/>
    <cellStyle name="Normal 2 3 5 17 7" xfId="12879"/>
    <cellStyle name="Normal 2 3 5 17 7 2" xfId="43833"/>
    <cellStyle name="Normal 2 3 5 17 8" xfId="43834"/>
    <cellStyle name="Normal 2 3 5 17 8 2" xfId="43835"/>
    <cellStyle name="Normal 2 3 5 17 9" xfId="43836"/>
    <cellStyle name="Normal 2 3 5 18" xfId="12880"/>
    <cellStyle name="Normal 2 3 5 18 10" xfId="43837"/>
    <cellStyle name="Normal 2 3 5 18 11" xfId="43838"/>
    <cellStyle name="Normal 2 3 5 18 2" xfId="12881"/>
    <cellStyle name="Normal 2 3 5 18 2 10" xfId="43839"/>
    <cellStyle name="Normal 2 3 5 18 2 2" xfId="12882"/>
    <cellStyle name="Normal 2 3 5 18 2 2 2" xfId="12883"/>
    <cellStyle name="Normal 2 3 5 18 2 2 2 2" xfId="12884"/>
    <cellStyle name="Normal 2 3 5 18 2 2 2 2 2" xfId="43840"/>
    <cellStyle name="Normal 2 3 5 18 2 2 2 3" xfId="12885"/>
    <cellStyle name="Normal 2 3 5 18 2 2 2 3 2" xfId="43841"/>
    <cellStyle name="Normal 2 3 5 18 2 2 2 4" xfId="43842"/>
    <cellStyle name="Normal 2 3 5 18 2 2 3" xfId="12886"/>
    <cellStyle name="Normal 2 3 5 18 2 2 3 2" xfId="43843"/>
    <cellStyle name="Normal 2 3 5 18 2 2 4" xfId="12887"/>
    <cellStyle name="Normal 2 3 5 18 2 2 4 2" xfId="43844"/>
    <cellStyle name="Normal 2 3 5 18 2 2 5" xfId="12888"/>
    <cellStyle name="Normal 2 3 5 18 2 2 5 2" xfId="43845"/>
    <cellStyle name="Normal 2 3 5 18 2 2 6" xfId="43846"/>
    <cellStyle name="Normal 2 3 5 18 2 2 6 2" xfId="43847"/>
    <cellStyle name="Normal 2 3 5 18 2 2 7" xfId="43848"/>
    <cellStyle name="Normal 2 3 5 18 2 3" xfId="12889"/>
    <cellStyle name="Normal 2 3 5 18 2 3 2" xfId="12890"/>
    <cellStyle name="Normal 2 3 5 18 2 3 2 2" xfId="43849"/>
    <cellStyle name="Normal 2 3 5 18 2 3 3" xfId="12891"/>
    <cellStyle name="Normal 2 3 5 18 2 3 3 2" xfId="43850"/>
    <cellStyle name="Normal 2 3 5 18 2 3 4" xfId="43851"/>
    <cellStyle name="Normal 2 3 5 18 2 4" xfId="12892"/>
    <cellStyle name="Normal 2 3 5 18 2 4 2" xfId="12893"/>
    <cellStyle name="Normal 2 3 5 18 2 4 2 2" xfId="43852"/>
    <cellStyle name="Normal 2 3 5 18 2 4 3" xfId="43853"/>
    <cellStyle name="Normal 2 3 5 18 2 5" xfId="12894"/>
    <cellStyle name="Normal 2 3 5 18 2 5 2" xfId="43854"/>
    <cellStyle name="Normal 2 3 5 18 2 6" xfId="12895"/>
    <cellStyle name="Normal 2 3 5 18 2 6 2" xfId="43855"/>
    <cellStyle name="Normal 2 3 5 18 2 7" xfId="43856"/>
    <cellStyle name="Normal 2 3 5 18 2 7 2" xfId="43857"/>
    <cellStyle name="Normal 2 3 5 18 2 8" xfId="43858"/>
    <cellStyle name="Normal 2 3 5 18 2 9" xfId="43859"/>
    <cellStyle name="Normal 2 3 5 18 3" xfId="12896"/>
    <cellStyle name="Normal 2 3 5 18 3 2" xfId="12897"/>
    <cellStyle name="Normal 2 3 5 18 3 2 2" xfId="12898"/>
    <cellStyle name="Normal 2 3 5 18 3 2 2 2" xfId="43860"/>
    <cellStyle name="Normal 2 3 5 18 3 2 3" xfId="12899"/>
    <cellStyle name="Normal 2 3 5 18 3 2 3 2" xfId="43861"/>
    <cellStyle name="Normal 2 3 5 18 3 2 4" xfId="43862"/>
    <cellStyle name="Normal 2 3 5 18 3 3" xfId="12900"/>
    <cellStyle name="Normal 2 3 5 18 3 3 2" xfId="43863"/>
    <cellStyle name="Normal 2 3 5 18 3 4" xfId="12901"/>
    <cellStyle name="Normal 2 3 5 18 3 4 2" xfId="43864"/>
    <cellStyle name="Normal 2 3 5 18 3 5" xfId="12902"/>
    <cellStyle name="Normal 2 3 5 18 3 5 2" xfId="43865"/>
    <cellStyle name="Normal 2 3 5 18 3 6" xfId="43866"/>
    <cellStyle name="Normal 2 3 5 18 3 6 2" xfId="43867"/>
    <cellStyle name="Normal 2 3 5 18 3 7" xfId="43868"/>
    <cellStyle name="Normal 2 3 5 18 4" xfId="12903"/>
    <cellStyle name="Normal 2 3 5 18 4 2" xfId="12904"/>
    <cellStyle name="Normal 2 3 5 18 4 2 2" xfId="43869"/>
    <cellStyle name="Normal 2 3 5 18 4 3" xfId="12905"/>
    <cellStyle name="Normal 2 3 5 18 4 3 2" xfId="43870"/>
    <cellStyle name="Normal 2 3 5 18 4 4" xfId="43871"/>
    <cellStyle name="Normal 2 3 5 18 5" xfId="12906"/>
    <cellStyle name="Normal 2 3 5 18 5 2" xfId="12907"/>
    <cellStyle name="Normal 2 3 5 18 5 2 2" xfId="43872"/>
    <cellStyle name="Normal 2 3 5 18 5 3" xfId="43873"/>
    <cellStyle name="Normal 2 3 5 18 6" xfId="12908"/>
    <cellStyle name="Normal 2 3 5 18 6 2" xfId="43874"/>
    <cellStyle name="Normal 2 3 5 18 7" xfId="12909"/>
    <cellStyle name="Normal 2 3 5 18 7 2" xfId="43875"/>
    <cellStyle name="Normal 2 3 5 18 8" xfId="43876"/>
    <cellStyle name="Normal 2 3 5 18 8 2" xfId="43877"/>
    <cellStyle name="Normal 2 3 5 18 9" xfId="43878"/>
    <cellStyle name="Normal 2 3 5 19" xfId="12910"/>
    <cellStyle name="Normal 2 3 5 19 10" xfId="43879"/>
    <cellStyle name="Normal 2 3 5 19 11" xfId="43880"/>
    <cellStyle name="Normal 2 3 5 19 2" xfId="12911"/>
    <cellStyle name="Normal 2 3 5 19 2 10" xfId="43881"/>
    <cellStyle name="Normal 2 3 5 19 2 2" xfId="12912"/>
    <cellStyle name="Normal 2 3 5 19 2 2 2" xfId="12913"/>
    <cellStyle name="Normal 2 3 5 19 2 2 2 2" xfId="12914"/>
    <cellStyle name="Normal 2 3 5 19 2 2 2 2 2" xfId="43882"/>
    <cellStyle name="Normal 2 3 5 19 2 2 2 3" xfId="12915"/>
    <cellStyle name="Normal 2 3 5 19 2 2 2 3 2" xfId="43883"/>
    <cellStyle name="Normal 2 3 5 19 2 2 2 4" xfId="43884"/>
    <cellStyle name="Normal 2 3 5 19 2 2 3" xfId="12916"/>
    <cellStyle name="Normal 2 3 5 19 2 2 3 2" xfId="43885"/>
    <cellStyle name="Normal 2 3 5 19 2 2 4" xfId="12917"/>
    <cellStyle name="Normal 2 3 5 19 2 2 4 2" xfId="43886"/>
    <cellStyle name="Normal 2 3 5 19 2 2 5" xfId="12918"/>
    <cellStyle name="Normal 2 3 5 19 2 2 5 2" xfId="43887"/>
    <cellStyle name="Normal 2 3 5 19 2 2 6" xfId="43888"/>
    <cellStyle name="Normal 2 3 5 19 2 2 6 2" xfId="43889"/>
    <cellStyle name="Normal 2 3 5 19 2 2 7" xfId="43890"/>
    <cellStyle name="Normal 2 3 5 19 2 3" xfId="12919"/>
    <cellStyle name="Normal 2 3 5 19 2 3 2" xfId="12920"/>
    <cellStyle name="Normal 2 3 5 19 2 3 2 2" xfId="43891"/>
    <cellStyle name="Normal 2 3 5 19 2 3 3" xfId="12921"/>
    <cellStyle name="Normal 2 3 5 19 2 3 3 2" xfId="43892"/>
    <cellStyle name="Normal 2 3 5 19 2 3 4" xfId="43893"/>
    <cellStyle name="Normal 2 3 5 19 2 4" xfId="12922"/>
    <cellStyle name="Normal 2 3 5 19 2 4 2" xfId="12923"/>
    <cellStyle name="Normal 2 3 5 19 2 4 2 2" xfId="43894"/>
    <cellStyle name="Normal 2 3 5 19 2 4 3" xfId="43895"/>
    <cellStyle name="Normal 2 3 5 19 2 5" xfId="12924"/>
    <cellStyle name="Normal 2 3 5 19 2 5 2" xfId="43896"/>
    <cellStyle name="Normal 2 3 5 19 2 6" xfId="12925"/>
    <cellStyle name="Normal 2 3 5 19 2 6 2" xfId="43897"/>
    <cellStyle name="Normal 2 3 5 19 2 7" xfId="43898"/>
    <cellStyle name="Normal 2 3 5 19 2 7 2" xfId="43899"/>
    <cellStyle name="Normal 2 3 5 19 2 8" xfId="43900"/>
    <cellStyle name="Normal 2 3 5 19 2 9" xfId="43901"/>
    <cellStyle name="Normal 2 3 5 19 3" xfId="12926"/>
    <cellStyle name="Normal 2 3 5 19 3 2" xfId="12927"/>
    <cellStyle name="Normal 2 3 5 19 3 2 2" xfId="12928"/>
    <cellStyle name="Normal 2 3 5 19 3 2 2 2" xfId="43902"/>
    <cellStyle name="Normal 2 3 5 19 3 2 3" xfId="12929"/>
    <cellStyle name="Normal 2 3 5 19 3 2 3 2" xfId="43903"/>
    <cellStyle name="Normal 2 3 5 19 3 2 4" xfId="43904"/>
    <cellStyle name="Normal 2 3 5 19 3 3" xfId="12930"/>
    <cellStyle name="Normal 2 3 5 19 3 3 2" xfId="43905"/>
    <cellStyle name="Normal 2 3 5 19 3 4" xfId="12931"/>
    <cellStyle name="Normal 2 3 5 19 3 4 2" xfId="43906"/>
    <cellStyle name="Normal 2 3 5 19 3 5" xfId="12932"/>
    <cellStyle name="Normal 2 3 5 19 3 5 2" xfId="43907"/>
    <cellStyle name="Normal 2 3 5 19 3 6" xfId="43908"/>
    <cellStyle name="Normal 2 3 5 19 3 6 2" xfId="43909"/>
    <cellStyle name="Normal 2 3 5 19 3 7" xfId="43910"/>
    <cellStyle name="Normal 2 3 5 19 4" xfId="12933"/>
    <cellStyle name="Normal 2 3 5 19 4 2" xfId="12934"/>
    <cellStyle name="Normal 2 3 5 19 4 2 2" xfId="43911"/>
    <cellStyle name="Normal 2 3 5 19 4 3" xfId="12935"/>
    <cellStyle name="Normal 2 3 5 19 4 3 2" xfId="43912"/>
    <cellStyle name="Normal 2 3 5 19 4 4" xfId="43913"/>
    <cellStyle name="Normal 2 3 5 19 5" xfId="12936"/>
    <cellStyle name="Normal 2 3 5 19 5 2" xfId="12937"/>
    <cellStyle name="Normal 2 3 5 19 5 2 2" xfId="43914"/>
    <cellStyle name="Normal 2 3 5 19 5 3" xfId="43915"/>
    <cellStyle name="Normal 2 3 5 19 6" xfId="12938"/>
    <cellStyle name="Normal 2 3 5 19 6 2" xfId="43916"/>
    <cellStyle name="Normal 2 3 5 19 7" xfId="12939"/>
    <cellStyle name="Normal 2 3 5 19 7 2" xfId="43917"/>
    <cellStyle name="Normal 2 3 5 19 8" xfId="43918"/>
    <cellStyle name="Normal 2 3 5 19 8 2" xfId="43919"/>
    <cellStyle name="Normal 2 3 5 19 9" xfId="43920"/>
    <cellStyle name="Normal 2 3 5 2" xfId="12940"/>
    <cellStyle name="Normal 2 3 5 2 10" xfId="43921"/>
    <cellStyle name="Normal 2 3 5 2 11" xfId="43922"/>
    <cellStyle name="Normal 2 3 5 2 2" xfId="12941"/>
    <cellStyle name="Normal 2 3 5 2 2 10" xfId="43923"/>
    <cellStyle name="Normal 2 3 5 2 2 2" xfId="12942"/>
    <cellStyle name="Normal 2 3 5 2 2 2 2" xfId="12943"/>
    <cellStyle name="Normal 2 3 5 2 2 2 2 2" xfId="12944"/>
    <cellStyle name="Normal 2 3 5 2 2 2 2 2 2" xfId="43924"/>
    <cellStyle name="Normal 2 3 5 2 2 2 2 3" xfId="12945"/>
    <cellStyle name="Normal 2 3 5 2 2 2 2 3 2" xfId="43925"/>
    <cellStyle name="Normal 2 3 5 2 2 2 2 4" xfId="43926"/>
    <cellStyle name="Normal 2 3 5 2 2 2 3" xfId="12946"/>
    <cellStyle name="Normal 2 3 5 2 2 2 3 2" xfId="43927"/>
    <cellStyle name="Normal 2 3 5 2 2 2 4" xfId="12947"/>
    <cellStyle name="Normal 2 3 5 2 2 2 4 2" xfId="43928"/>
    <cellStyle name="Normal 2 3 5 2 2 2 5" xfId="12948"/>
    <cellStyle name="Normal 2 3 5 2 2 2 5 2" xfId="43929"/>
    <cellStyle name="Normal 2 3 5 2 2 2 6" xfId="43930"/>
    <cellStyle name="Normal 2 3 5 2 2 2 6 2" xfId="43931"/>
    <cellStyle name="Normal 2 3 5 2 2 2 7" xfId="43932"/>
    <cellStyle name="Normal 2 3 5 2 2 3" xfId="12949"/>
    <cellStyle name="Normal 2 3 5 2 2 3 2" xfId="12950"/>
    <cellStyle name="Normal 2 3 5 2 2 3 2 2" xfId="43933"/>
    <cellStyle name="Normal 2 3 5 2 2 3 3" xfId="12951"/>
    <cellStyle name="Normal 2 3 5 2 2 3 3 2" xfId="43934"/>
    <cellStyle name="Normal 2 3 5 2 2 3 4" xfId="43935"/>
    <cellStyle name="Normal 2 3 5 2 2 4" xfId="12952"/>
    <cellStyle name="Normal 2 3 5 2 2 4 2" xfId="12953"/>
    <cellStyle name="Normal 2 3 5 2 2 4 2 2" xfId="43936"/>
    <cellStyle name="Normal 2 3 5 2 2 4 3" xfId="43937"/>
    <cellStyle name="Normal 2 3 5 2 2 5" xfId="12954"/>
    <cellStyle name="Normal 2 3 5 2 2 5 2" xfId="43938"/>
    <cellStyle name="Normal 2 3 5 2 2 6" xfId="12955"/>
    <cellStyle name="Normal 2 3 5 2 2 6 2" xfId="43939"/>
    <cellStyle name="Normal 2 3 5 2 2 7" xfId="43940"/>
    <cellStyle name="Normal 2 3 5 2 2 7 2" xfId="43941"/>
    <cellStyle name="Normal 2 3 5 2 2 8" xfId="43942"/>
    <cellStyle name="Normal 2 3 5 2 2 9" xfId="43943"/>
    <cellStyle name="Normal 2 3 5 2 3" xfId="12956"/>
    <cellStyle name="Normal 2 3 5 2 3 2" xfId="12957"/>
    <cellStyle name="Normal 2 3 5 2 3 2 2" xfId="12958"/>
    <cellStyle name="Normal 2 3 5 2 3 2 2 2" xfId="43944"/>
    <cellStyle name="Normal 2 3 5 2 3 2 3" xfId="12959"/>
    <cellStyle name="Normal 2 3 5 2 3 2 3 2" xfId="43945"/>
    <cellStyle name="Normal 2 3 5 2 3 2 4" xfId="43946"/>
    <cellStyle name="Normal 2 3 5 2 3 3" xfId="12960"/>
    <cellStyle name="Normal 2 3 5 2 3 3 2" xfId="43947"/>
    <cellStyle name="Normal 2 3 5 2 3 4" xfId="12961"/>
    <cellStyle name="Normal 2 3 5 2 3 4 2" xfId="43948"/>
    <cellStyle name="Normal 2 3 5 2 3 5" xfId="12962"/>
    <cellStyle name="Normal 2 3 5 2 3 5 2" xfId="43949"/>
    <cellStyle name="Normal 2 3 5 2 3 6" xfId="43950"/>
    <cellStyle name="Normal 2 3 5 2 3 6 2" xfId="43951"/>
    <cellStyle name="Normal 2 3 5 2 3 7" xfId="43952"/>
    <cellStyle name="Normal 2 3 5 2 4" xfId="12963"/>
    <cellStyle name="Normal 2 3 5 2 4 2" xfId="12964"/>
    <cellStyle name="Normal 2 3 5 2 4 2 2" xfId="43953"/>
    <cellStyle name="Normal 2 3 5 2 4 3" xfId="12965"/>
    <cellStyle name="Normal 2 3 5 2 4 3 2" xfId="43954"/>
    <cellStyle name="Normal 2 3 5 2 4 4" xfId="43955"/>
    <cellStyle name="Normal 2 3 5 2 5" xfId="12966"/>
    <cellStyle name="Normal 2 3 5 2 5 2" xfId="12967"/>
    <cellStyle name="Normal 2 3 5 2 5 2 2" xfId="43956"/>
    <cellStyle name="Normal 2 3 5 2 5 3" xfId="43957"/>
    <cellStyle name="Normal 2 3 5 2 6" xfId="12968"/>
    <cellStyle name="Normal 2 3 5 2 6 2" xfId="43958"/>
    <cellStyle name="Normal 2 3 5 2 7" xfId="12969"/>
    <cellStyle name="Normal 2 3 5 2 7 2" xfId="43959"/>
    <cellStyle name="Normal 2 3 5 2 8" xfId="43960"/>
    <cellStyle name="Normal 2 3 5 2 8 2" xfId="43961"/>
    <cellStyle name="Normal 2 3 5 2 9" xfId="43962"/>
    <cellStyle name="Normal 2 3 5 20" xfId="12970"/>
    <cellStyle name="Normal 2 3 5 20 10" xfId="43963"/>
    <cellStyle name="Normal 2 3 5 20 11" xfId="43964"/>
    <cellStyle name="Normal 2 3 5 20 2" xfId="12971"/>
    <cellStyle name="Normal 2 3 5 20 2 10" xfId="43965"/>
    <cellStyle name="Normal 2 3 5 20 2 2" xfId="12972"/>
    <cellStyle name="Normal 2 3 5 20 2 2 2" xfId="12973"/>
    <cellStyle name="Normal 2 3 5 20 2 2 2 2" xfId="12974"/>
    <cellStyle name="Normal 2 3 5 20 2 2 2 2 2" xfId="43966"/>
    <cellStyle name="Normal 2 3 5 20 2 2 2 3" xfId="12975"/>
    <cellStyle name="Normal 2 3 5 20 2 2 2 3 2" xfId="43967"/>
    <cellStyle name="Normal 2 3 5 20 2 2 2 4" xfId="43968"/>
    <cellStyle name="Normal 2 3 5 20 2 2 3" xfId="12976"/>
    <cellStyle name="Normal 2 3 5 20 2 2 3 2" xfId="43969"/>
    <cellStyle name="Normal 2 3 5 20 2 2 4" xfId="12977"/>
    <cellStyle name="Normal 2 3 5 20 2 2 4 2" xfId="43970"/>
    <cellStyle name="Normal 2 3 5 20 2 2 5" xfId="12978"/>
    <cellStyle name="Normal 2 3 5 20 2 2 5 2" xfId="43971"/>
    <cellStyle name="Normal 2 3 5 20 2 2 6" xfId="43972"/>
    <cellStyle name="Normal 2 3 5 20 2 2 6 2" xfId="43973"/>
    <cellStyle name="Normal 2 3 5 20 2 2 7" xfId="43974"/>
    <cellStyle name="Normal 2 3 5 20 2 3" xfId="12979"/>
    <cellStyle name="Normal 2 3 5 20 2 3 2" xfId="12980"/>
    <cellStyle name="Normal 2 3 5 20 2 3 2 2" xfId="43975"/>
    <cellStyle name="Normal 2 3 5 20 2 3 3" xfId="12981"/>
    <cellStyle name="Normal 2 3 5 20 2 3 3 2" xfId="43976"/>
    <cellStyle name="Normal 2 3 5 20 2 3 4" xfId="43977"/>
    <cellStyle name="Normal 2 3 5 20 2 4" xfId="12982"/>
    <cellStyle name="Normal 2 3 5 20 2 4 2" xfId="12983"/>
    <cellStyle name="Normal 2 3 5 20 2 4 2 2" xfId="43978"/>
    <cellStyle name="Normal 2 3 5 20 2 4 3" xfId="43979"/>
    <cellStyle name="Normal 2 3 5 20 2 5" xfId="12984"/>
    <cellStyle name="Normal 2 3 5 20 2 5 2" xfId="43980"/>
    <cellStyle name="Normal 2 3 5 20 2 6" xfId="12985"/>
    <cellStyle name="Normal 2 3 5 20 2 6 2" xfId="43981"/>
    <cellStyle name="Normal 2 3 5 20 2 7" xfId="43982"/>
    <cellStyle name="Normal 2 3 5 20 2 7 2" xfId="43983"/>
    <cellStyle name="Normal 2 3 5 20 2 8" xfId="43984"/>
    <cellStyle name="Normal 2 3 5 20 2 9" xfId="43985"/>
    <cellStyle name="Normal 2 3 5 20 3" xfId="12986"/>
    <cellStyle name="Normal 2 3 5 20 3 2" xfId="12987"/>
    <cellStyle name="Normal 2 3 5 20 3 2 2" xfId="12988"/>
    <cellStyle name="Normal 2 3 5 20 3 2 2 2" xfId="43986"/>
    <cellStyle name="Normal 2 3 5 20 3 2 3" xfId="12989"/>
    <cellStyle name="Normal 2 3 5 20 3 2 3 2" xfId="43987"/>
    <cellStyle name="Normal 2 3 5 20 3 2 4" xfId="43988"/>
    <cellStyle name="Normal 2 3 5 20 3 3" xfId="12990"/>
    <cellStyle name="Normal 2 3 5 20 3 3 2" xfId="43989"/>
    <cellStyle name="Normal 2 3 5 20 3 4" xfId="12991"/>
    <cellStyle name="Normal 2 3 5 20 3 4 2" xfId="43990"/>
    <cellStyle name="Normal 2 3 5 20 3 5" xfId="12992"/>
    <cellStyle name="Normal 2 3 5 20 3 5 2" xfId="43991"/>
    <cellStyle name="Normal 2 3 5 20 3 6" xfId="43992"/>
    <cellStyle name="Normal 2 3 5 20 3 6 2" xfId="43993"/>
    <cellStyle name="Normal 2 3 5 20 3 7" xfId="43994"/>
    <cellStyle name="Normal 2 3 5 20 4" xfId="12993"/>
    <cellStyle name="Normal 2 3 5 20 4 2" xfId="12994"/>
    <cellStyle name="Normal 2 3 5 20 4 2 2" xfId="43995"/>
    <cellStyle name="Normal 2 3 5 20 4 3" xfId="12995"/>
    <cellStyle name="Normal 2 3 5 20 4 3 2" xfId="43996"/>
    <cellStyle name="Normal 2 3 5 20 4 4" xfId="43997"/>
    <cellStyle name="Normal 2 3 5 20 5" xfId="12996"/>
    <cellStyle name="Normal 2 3 5 20 5 2" xfId="12997"/>
    <cellStyle name="Normal 2 3 5 20 5 2 2" xfId="43998"/>
    <cellStyle name="Normal 2 3 5 20 5 3" xfId="43999"/>
    <cellStyle name="Normal 2 3 5 20 6" xfId="12998"/>
    <cellStyle name="Normal 2 3 5 20 6 2" xfId="44000"/>
    <cellStyle name="Normal 2 3 5 20 7" xfId="12999"/>
    <cellStyle name="Normal 2 3 5 20 7 2" xfId="44001"/>
    <cellStyle name="Normal 2 3 5 20 8" xfId="44002"/>
    <cellStyle name="Normal 2 3 5 20 8 2" xfId="44003"/>
    <cellStyle name="Normal 2 3 5 20 9" xfId="44004"/>
    <cellStyle name="Normal 2 3 5 21" xfId="13000"/>
    <cellStyle name="Normal 2 3 5 21 10" xfId="44005"/>
    <cellStyle name="Normal 2 3 5 21 11" xfId="44006"/>
    <cellStyle name="Normal 2 3 5 21 2" xfId="13001"/>
    <cellStyle name="Normal 2 3 5 21 2 10" xfId="44007"/>
    <cellStyle name="Normal 2 3 5 21 2 2" xfId="13002"/>
    <cellStyle name="Normal 2 3 5 21 2 2 2" xfId="13003"/>
    <cellStyle name="Normal 2 3 5 21 2 2 2 2" xfId="13004"/>
    <cellStyle name="Normal 2 3 5 21 2 2 2 2 2" xfId="44008"/>
    <cellStyle name="Normal 2 3 5 21 2 2 2 3" xfId="13005"/>
    <cellStyle name="Normal 2 3 5 21 2 2 2 3 2" xfId="44009"/>
    <cellStyle name="Normal 2 3 5 21 2 2 2 4" xfId="44010"/>
    <cellStyle name="Normal 2 3 5 21 2 2 3" xfId="13006"/>
    <cellStyle name="Normal 2 3 5 21 2 2 3 2" xfId="44011"/>
    <cellStyle name="Normal 2 3 5 21 2 2 4" xfId="13007"/>
    <cellStyle name="Normal 2 3 5 21 2 2 4 2" xfId="44012"/>
    <cellStyle name="Normal 2 3 5 21 2 2 5" xfId="13008"/>
    <cellStyle name="Normal 2 3 5 21 2 2 5 2" xfId="44013"/>
    <cellStyle name="Normal 2 3 5 21 2 2 6" xfId="44014"/>
    <cellStyle name="Normal 2 3 5 21 2 2 6 2" xfId="44015"/>
    <cellStyle name="Normal 2 3 5 21 2 2 7" xfId="44016"/>
    <cellStyle name="Normal 2 3 5 21 2 3" xfId="13009"/>
    <cellStyle name="Normal 2 3 5 21 2 3 2" xfId="13010"/>
    <cellStyle name="Normal 2 3 5 21 2 3 2 2" xfId="44017"/>
    <cellStyle name="Normal 2 3 5 21 2 3 3" xfId="13011"/>
    <cellStyle name="Normal 2 3 5 21 2 3 3 2" xfId="44018"/>
    <cellStyle name="Normal 2 3 5 21 2 3 4" xfId="44019"/>
    <cellStyle name="Normal 2 3 5 21 2 4" xfId="13012"/>
    <cellStyle name="Normal 2 3 5 21 2 4 2" xfId="13013"/>
    <cellStyle name="Normal 2 3 5 21 2 4 2 2" xfId="44020"/>
    <cellStyle name="Normal 2 3 5 21 2 4 3" xfId="44021"/>
    <cellStyle name="Normal 2 3 5 21 2 5" xfId="13014"/>
    <cellStyle name="Normal 2 3 5 21 2 5 2" xfId="44022"/>
    <cellStyle name="Normal 2 3 5 21 2 6" xfId="13015"/>
    <cellStyle name="Normal 2 3 5 21 2 6 2" xfId="44023"/>
    <cellStyle name="Normal 2 3 5 21 2 7" xfId="44024"/>
    <cellStyle name="Normal 2 3 5 21 2 7 2" xfId="44025"/>
    <cellStyle name="Normal 2 3 5 21 2 8" xfId="44026"/>
    <cellStyle name="Normal 2 3 5 21 2 9" xfId="44027"/>
    <cellStyle name="Normal 2 3 5 21 3" xfId="13016"/>
    <cellStyle name="Normal 2 3 5 21 3 2" xfId="13017"/>
    <cellStyle name="Normal 2 3 5 21 3 2 2" xfId="13018"/>
    <cellStyle name="Normal 2 3 5 21 3 2 2 2" xfId="44028"/>
    <cellStyle name="Normal 2 3 5 21 3 2 3" xfId="13019"/>
    <cellStyle name="Normal 2 3 5 21 3 2 3 2" xfId="44029"/>
    <cellStyle name="Normal 2 3 5 21 3 2 4" xfId="44030"/>
    <cellStyle name="Normal 2 3 5 21 3 3" xfId="13020"/>
    <cellStyle name="Normal 2 3 5 21 3 3 2" xfId="44031"/>
    <cellStyle name="Normal 2 3 5 21 3 4" xfId="13021"/>
    <cellStyle name="Normal 2 3 5 21 3 4 2" xfId="44032"/>
    <cellStyle name="Normal 2 3 5 21 3 5" xfId="13022"/>
    <cellStyle name="Normal 2 3 5 21 3 5 2" xfId="44033"/>
    <cellStyle name="Normal 2 3 5 21 3 6" xfId="44034"/>
    <cellStyle name="Normal 2 3 5 21 3 6 2" xfId="44035"/>
    <cellStyle name="Normal 2 3 5 21 3 7" xfId="44036"/>
    <cellStyle name="Normal 2 3 5 21 4" xfId="13023"/>
    <cellStyle name="Normal 2 3 5 21 4 2" xfId="13024"/>
    <cellStyle name="Normal 2 3 5 21 4 2 2" xfId="44037"/>
    <cellStyle name="Normal 2 3 5 21 4 3" xfId="13025"/>
    <cellStyle name="Normal 2 3 5 21 4 3 2" xfId="44038"/>
    <cellStyle name="Normal 2 3 5 21 4 4" xfId="44039"/>
    <cellStyle name="Normal 2 3 5 21 5" xfId="13026"/>
    <cellStyle name="Normal 2 3 5 21 5 2" xfId="13027"/>
    <cellStyle name="Normal 2 3 5 21 5 2 2" xfId="44040"/>
    <cellStyle name="Normal 2 3 5 21 5 3" xfId="44041"/>
    <cellStyle name="Normal 2 3 5 21 6" xfId="13028"/>
    <cellStyle name="Normal 2 3 5 21 6 2" xfId="44042"/>
    <cellStyle name="Normal 2 3 5 21 7" xfId="13029"/>
    <cellStyle name="Normal 2 3 5 21 7 2" xfId="44043"/>
    <cellStyle name="Normal 2 3 5 21 8" xfId="44044"/>
    <cellStyle name="Normal 2 3 5 21 8 2" xfId="44045"/>
    <cellStyle name="Normal 2 3 5 21 9" xfId="44046"/>
    <cellStyle name="Normal 2 3 5 22" xfId="13030"/>
    <cellStyle name="Normal 2 3 5 22 10" xfId="44047"/>
    <cellStyle name="Normal 2 3 5 22 11" xfId="44048"/>
    <cellStyle name="Normal 2 3 5 22 2" xfId="13031"/>
    <cellStyle name="Normal 2 3 5 22 2 10" xfId="44049"/>
    <cellStyle name="Normal 2 3 5 22 2 2" xfId="13032"/>
    <cellStyle name="Normal 2 3 5 22 2 2 2" xfId="13033"/>
    <cellStyle name="Normal 2 3 5 22 2 2 2 2" xfId="13034"/>
    <cellStyle name="Normal 2 3 5 22 2 2 2 2 2" xfId="44050"/>
    <cellStyle name="Normal 2 3 5 22 2 2 2 3" xfId="13035"/>
    <cellStyle name="Normal 2 3 5 22 2 2 2 3 2" xfId="44051"/>
    <cellStyle name="Normal 2 3 5 22 2 2 2 4" xfId="44052"/>
    <cellStyle name="Normal 2 3 5 22 2 2 3" xfId="13036"/>
    <cellStyle name="Normal 2 3 5 22 2 2 3 2" xfId="44053"/>
    <cellStyle name="Normal 2 3 5 22 2 2 4" xfId="13037"/>
    <cellStyle name="Normal 2 3 5 22 2 2 4 2" xfId="44054"/>
    <cellStyle name="Normal 2 3 5 22 2 2 5" xfId="13038"/>
    <cellStyle name="Normal 2 3 5 22 2 2 5 2" xfId="44055"/>
    <cellStyle name="Normal 2 3 5 22 2 2 6" xfId="44056"/>
    <cellStyle name="Normal 2 3 5 22 2 2 6 2" xfId="44057"/>
    <cellStyle name="Normal 2 3 5 22 2 2 7" xfId="44058"/>
    <cellStyle name="Normal 2 3 5 22 2 3" xfId="13039"/>
    <cellStyle name="Normal 2 3 5 22 2 3 2" xfId="13040"/>
    <cellStyle name="Normal 2 3 5 22 2 3 2 2" xfId="44059"/>
    <cellStyle name="Normal 2 3 5 22 2 3 3" xfId="13041"/>
    <cellStyle name="Normal 2 3 5 22 2 3 3 2" xfId="44060"/>
    <cellStyle name="Normal 2 3 5 22 2 3 4" xfId="44061"/>
    <cellStyle name="Normal 2 3 5 22 2 4" xfId="13042"/>
    <cellStyle name="Normal 2 3 5 22 2 4 2" xfId="13043"/>
    <cellStyle name="Normal 2 3 5 22 2 4 2 2" xfId="44062"/>
    <cellStyle name="Normal 2 3 5 22 2 4 3" xfId="44063"/>
    <cellStyle name="Normal 2 3 5 22 2 5" xfId="13044"/>
    <cellStyle name="Normal 2 3 5 22 2 5 2" xfId="44064"/>
    <cellStyle name="Normal 2 3 5 22 2 6" xfId="13045"/>
    <cellStyle name="Normal 2 3 5 22 2 6 2" xfId="44065"/>
    <cellStyle name="Normal 2 3 5 22 2 7" xfId="44066"/>
    <cellStyle name="Normal 2 3 5 22 2 7 2" xfId="44067"/>
    <cellStyle name="Normal 2 3 5 22 2 8" xfId="44068"/>
    <cellStyle name="Normal 2 3 5 22 2 9" xfId="44069"/>
    <cellStyle name="Normal 2 3 5 22 3" xfId="13046"/>
    <cellStyle name="Normal 2 3 5 22 3 2" xfId="13047"/>
    <cellStyle name="Normal 2 3 5 22 3 2 2" xfId="13048"/>
    <cellStyle name="Normal 2 3 5 22 3 2 2 2" xfId="44070"/>
    <cellStyle name="Normal 2 3 5 22 3 2 3" xfId="13049"/>
    <cellStyle name="Normal 2 3 5 22 3 2 3 2" xfId="44071"/>
    <cellStyle name="Normal 2 3 5 22 3 2 4" xfId="44072"/>
    <cellStyle name="Normal 2 3 5 22 3 3" xfId="13050"/>
    <cellStyle name="Normal 2 3 5 22 3 3 2" xfId="44073"/>
    <cellStyle name="Normal 2 3 5 22 3 4" xfId="13051"/>
    <cellStyle name="Normal 2 3 5 22 3 4 2" xfId="44074"/>
    <cellStyle name="Normal 2 3 5 22 3 5" xfId="13052"/>
    <cellStyle name="Normal 2 3 5 22 3 5 2" xfId="44075"/>
    <cellStyle name="Normal 2 3 5 22 3 6" xfId="44076"/>
    <cellStyle name="Normal 2 3 5 22 3 6 2" xfId="44077"/>
    <cellStyle name="Normal 2 3 5 22 3 7" xfId="44078"/>
    <cellStyle name="Normal 2 3 5 22 4" xfId="13053"/>
    <cellStyle name="Normal 2 3 5 22 4 2" xfId="13054"/>
    <cellStyle name="Normal 2 3 5 22 4 2 2" xfId="44079"/>
    <cellStyle name="Normal 2 3 5 22 4 3" xfId="13055"/>
    <cellStyle name="Normal 2 3 5 22 4 3 2" xfId="44080"/>
    <cellStyle name="Normal 2 3 5 22 4 4" xfId="44081"/>
    <cellStyle name="Normal 2 3 5 22 5" xfId="13056"/>
    <cellStyle name="Normal 2 3 5 22 5 2" xfId="13057"/>
    <cellStyle name="Normal 2 3 5 22 5 2 2" xfId="44082"/>
    <cellStyle name="Normal 2 3 5 22 5 3" xfId="44083"/>
    <cellStyle name="Normal 2 3 5 22 6" xfId="13058"/>
    <cellStyle name="Normal 2 3 5 22 6 2" xfId="44084"/>
    <cellStyle name="Normal 2 3 5 22 7" xfId="13059"/>
    <cellStyle name="Normal 2 3 5 22 7 2" xfId="44085"/>
    <cellStyle name="Normal 2 3 5 22 8" xfId="44086"/>
    <cellStyle name="Normal 2 3 5 22 8 2" xfId="44087"/>
    <cellStyle name="Normal 2 3 5 22 9" xfId="44088"/>
    <cellStyle name="Normal 2 3 5 23" xfId="13060"/>
    <cellStyle name="Normal 2 3 5 23 10" xfId="44089"/>
    <cellStyle name="Normal 2 3 5 23 11" xfId="44090"/>
    <cellStyle name="Normal 2 3 5 23 2" xfId="13061"/>
    <cellStyle name="Normal 2 3 5 23 2 10" xfId="44091"/>
    <cellStyle name="Normal 2 3 5 23 2 2" xfId="13062"/>
    <cellStyle name="Normal 2 3 5 23 2 2 2" xfId="13063"/>
    <cellStyle name="Normal 2 3 5 23 2 2 2 2" xfId="13064"/>
    <cellStyle name="Normal 2 3 5 23 2 2 2 2 2" xfId="44092"/>
    <cellStyle name="Normal 2 3 5 23 2 2 2 3" xfId="13065"/>
    <cellStyle name="Normal 2 3 5 23 2 2 2 3 2" xfId="44093"/>
    <cellStyle name="Normal 2 3 5 23 2 2 2 4" xfId="44094"/>
    <cellStyle name="Normal 2 3 5 23 2 2 3" xfId="13066"/>
    <cellStyle name="Normal 2 3 5 23 2 2 3 2" xfId="44095"/>
    <cellStyle name="Normal 2 3 5 23 2 2 4" xfId="13067"/>
    <cellStyle name="Normal 2 3 5 23 2 2 4 2" xfId="44096"/>
    <cellStyle name="Normal 2 3 5 23 2 2 5" xfId="13068"/>
    <cellStyle name="Normal 2 3 5 23 2 2 5 2" xfId="44097"/>
    <cellStyle name="Normal 2 3 5 23 2 2 6" xfId="44098"/>
    <cellStyle name="Normal 2 3 5 23 2 2 6 2" xfId="44099"/>
    <cellStyle name="Normal 2 3 5 23 2 2 7" xfId="44100"/>
    <cellStyle name="Normal 2 3 5 23 2 3" xfId="13069"/>
    <cellStyle name="Normal 2 3 5 23 2 3 2" xfId="13070"/>
    <cellStyle name="Normal 2 3 5 23 2 3 2 2" xfId="44101"/>
    <cellStyle name="Normal 2 3 5 23 2 3 3" xfId="13071"/>
    <cellStyle name="Normal 2 3 5 23 2 3 3 2" xfId="44102"/>
    <cellStyle name="Normal 2 3 5 23 2 3 4" xfId="44103"/>
    <cellStyle name="Normal 2 3 5 23 2 4" xfId="13072"/>
    <cellStyle name="Normal 2 3 5 23 2 4 2" xfId="13073"/>
    <cellStyle name="Normal 2 3 5 23 2 4 2 2" xfId="44104"/>
    <cellStyle name="Normal 2 3 5 23 2 4 3" xfId="44105"/>
    <cellStyle name="Normal 2 3 5 23 2 5" xfId="13074"/>
    <cellStyle name="Normal 2 3 5 23 2 5 2" xfId="44106"/>
    <cellStyle name="Normal 2 3 5 23 2 6" xfId="13075"/>
    <cellStyle name="Normal 2 3 5 23 2 6 2" xfId="44107"/>
    <cellStyle name="Normal 2 3 5 23 2 7" xfId="44108"/>
    <cellStyle name="Normal 2 3 5 23 2 7 2" xfId="44109"/>
    <cellStyle name="Normal 2 3 5 23 2 8" xfId="44110"/>
    <cellStyle name="Normal 2 3 5 23 2 9" xfId="44111"/>
    <cellStyle name="Normal 2 3 5 23 3" xfId="13076"/>
    <cellStyle name="Normal 2 3 5 23 3 2" xfId="13077"/>
    <cellStyle name="Normal 2 3 5 23 3 2 2" xfId="13078"/>
    <cellStyle name="Normal 2 3 5 23 3 2 2 2" xfId="44112"/>
    <cellStyle name="Normal 2 3 5 23 3 2 3" xfId="13079"/>
    <cellStyle name="Normal 2 3 5 23 3 2 3 2" xfId="44113"/>
    <cellStyle name="Normal 2 3 5 23 3 2 4" xfId="44114"/>
    <cellStyle name="Normal 2 3 5 23 3 3" xfId="13080"/>
    <cellStyle name="Normal 2 3 5 23 3 3 2" xfId="44115"/>
    <cellStyle name="Normal 2 3 5 23 3 4" xfId="13081"/>
    <cellStyle name="Normal 2 3 5 23 3 4 2" xfId="44116"/>
    <cellStyle name="Normal 2 3 5 23 3 5" xfId="13082"/>
    <cellStyle name="Normal 2 3 5 23 3 5 2" xfId="44117"/>
    <cellStyle name="Normal 2 3 5 23 3 6" xfId="44118"/>
    <cellStyle name="Normal 2 3 5 23 3 6 2" xfId="44119"/>
    <cellStyle name="Normal 2 3 5 23 3 7" xfId="44120"/>
    <cellStyle name="Normal 2 3 5 23 4" xfId="13083"/>
    <cellStyle name="Normal 2 3 5 23 4 2" xfId="13084"/>
    <cellStyle name="Normal 2 3 5 23 4 2 2" xfId="44121"/>
    <cellStyle name="Normal 2 3 5 23 4 3" xfId="13085"/>
    <cellStyle name="Normal 2 3 5 23 4 3 2" xfId="44122"/>
    <cellStyle name="Normal 2 3 5 23 4 4" xfId="44123"/>
    <cellStyle name="Normal 2 3 5 23 5" xfId="13086"/>
    <cellStyle name="Normal 2 3 5 23 5 2" xfId="13087"/>
    <cellStyle name="Normal 2 3 5 23 5 2 2" xfId="44124"/>
    <cellStyle name="Normal 2 3 5 23 5 3" xfId="44125"/>
    <cellStyle name="Normal 2 3 5 23 6" xfId="13088"/>
    <cellStyle name="Normal 2 3 5 23 6 2" xfId="44126"/>
    <cellStyle name="Normal 2 3 5 23 7" xfId="13089"/>
    <cellStyle name="Normal 2 3 5 23 7 2" xfId="44127"/>
    <cellStyle name="Normal 2 3 5 23 8" xfId="44128"/>
    <cellStyle name="Normal 2 3 5 23 8 2" xfId="44129"/>
    <cellStyle name="Normal 2 3 5 23 9" xfId="44130"/>
    <cellStyle name="Normal 2 3 5 24" xfId="13090"/>
    <cellStyle name="Normal 2 3 5 24 10" xfId="44131"/>
    <cellStyle name="Normal 2 3 5 24 11" xfId="44132"/>
    <cellStyle name="Normal 2 3 5 24 2" xfId="13091"/>
    <cellStyle name="Normal 2 3 5 24 2 10" xfId="44133"/>
    <cellStyle name="Normal 2 3 5 24 2 2" xfId="13092"/>
    <cellStyle name="Normal 2 3 5 24 2 2 2" xfId="13093"/>
    <cellStyle name="Normal 2 3 5 24 2 2 2 2" xfId="13094"/>
    <cellStyle name="Normal 2 3 5 24 2 2 2 2 2" xfId="44134"/>
    <cellStyle name="Normal 2 3 5 24 2 2 2 3" xfId="13095"/>
    <cellStyle name="Normal 2 3 5 24 2 2 2 3 2" xfId="44135"/>
    <cellStyle name="Normal 2 3 5 24 2 2 2 4" xfId="44136"/>
    <cellStyle name="Normal 2 3 5 24 2 2 3" xfId="13096"/>
    <cellStyle name="Normal 2 3 5 24 2 2 3 2" xfId="44137"/>
    <cellStyle name="Normal 2 3 5 24 2 2 4" xfId="13097"/>
    <cellStyle name="Normal 2 3 5 24 2 2 4 2" xfId="44138"/>
    <cellStyle name="Normal 2 3 5 24 2 2 5" xfId="13098"/>
    <cellStyle name="Normal 2 3 5 24 2 2 5 2" xfId="44139"/>
    <cellStyle name="Normal 2 3 5 24 2 2 6" xfId="44140"/>
    <cellStyle name="Normal 2 3 5 24 2 2 6 2" xfId="44141"/>
    <cellStyle name="Normal 2 3 5 24 2 2 7" xfId="44142"/>
    <cellStyle name="Normal 2 3 5 24 2 3" xfId="13099"/>
    <cellStyle name="Normal 2 3 5 24 2 3 2" xfId="13100"/>
    <cellStyle name="Normal 2 3 5 24 2 3 2 2" xfId="44143"/>
    <cellStyle name="Normal 2 3 5 24 2 3 3" xfId="13101"/>
    <cellStyle name="Normal 2 3 5 24 2 3 3 2" xfId="44144"/>
    <cellStyle name="Normal 2 3 5 24 2 3 4" xfId="44145"/>
    <cellStyle name="Normal 2 3 5 24 2 4" xfId="13102"/>
    <cellStyle name="Normal 2 3 5 24 2 4 2" xfId="13103"/>
    <cellStyle name="Normal 2 3 5 24 2 4 2 2" xfId="44146"/>
    <cellStyle name="Normal 2 3 5 24 2 4 3" xfId="44147"/>
    <cellStyle name="Normal 2 3 5 24 2 5" xfId="13104"/>
    <cellStyle name="Normal 2 3 5 24 2 5 2" xfId="44148"/>
    <cellStyle name="Normal 2 3 5 24 2 6" xfId="13105"/>
    <cellStyle name="Normal 2 3 5 24 2 6 2" xfId="44149"/>
    <cellStyle name="Normal 2 3 5 24 2 7" xfId="44150"/>
    <cellStyle name="Normal 2 3 5 24 2 7 2" xfId="44151"/>
    <cellStyle name="Normal 2 3 5 24 2 8" xfId="44152"/>
    <cellStyle name="Normal 2 3 5 24 2 9" xfId="44153"/>
    <cellStyle name="Normal 2 3 5 24 3" xfId="13106"/>
    <cellStyle name="Normal 2 3 5 24 3 2" xfId="13107"/>
    <cellStyle name="Normal 2 3 5 24 3 2 2" xfId="13108"/>
    <cellStyle name="Normal 2 3 5 24 3 2 2 2" xfId="44154"/>
    <cellStyle name="Normal 2 3 5 24 3 2 3" xfId="13109"/>
    <cellStyle name="Normal 2 3 5 24 3 2 3 2" xfId="44155"/>
    <cellStyle name="Normal 2 3 5 24 3 2 4" xfId="44156"/>
    <cellStyle name="Normal 2 3 5 24 3 3" xfId="13110"/>
    <cellStyle name="Normal 2 3 5 24 3 3 2" xfId="44157"/>
    <cellStyle name="Normal 2 3 5 24 3 4" xfId="13111"/>
    <cellStyle name="Normal 2 3 5 24 3 4 2" xfId="44158"/>
    <cellStyle name="Normal 2 3 5 24 3 5" xfId="13112"/>
    <cellStyle name="Normal 2 3 5 24 3 5 2" xfId="44159"/>
    <cellStyle name="Normal 2 3 5 24 3 6" xfId="44160"/>
    <cellStyle name="Normal 2 3 5 24 3 6 2" xfId="44161"/>
    <cellStyle name="Normal 2 3 5 24 3 7" xfId="44162"/>
    <cellStyle name="Normal 2 3 5 24 4" xfId="13113"/>
    <cellStyle name="Normal 2 3 5 24 4 2" xfId="13114"/>
    <cellStyle name="Normal 2 3 5 24 4 2 2" xfId="44163"/>
    <cellStyle name="Normal 2 3 5 24 4 3" xfId="13115"/>
    <cellStyle name="Normal 2 3 5 24 4 3 2" xfId="44164"/>
    <cellStyle name="Normal 2 3 5 24 4 4" xfId="44165"/>
    <cellStyle name="Normal 2 3 5 24 5" xfId="13116"/>
    <cellStyle name="Normal 2 3 5 24 5 2" xfId="13117"/>
    <cellStyle name="Normal 2 3 5 24 5 2 2" xfId="44166"/>
    <cellStyle name="Normal 2 3 5 24 5 3" xfId="44167"/>
    <cellStyle name="Normal 2 3 5 24 6" xfId="13118"/>
    <cellStyle name="Normal 2 3 5 24 6 2" xfId="44168"/>
    <cellStyle name="Normal 2 3 5 24 7" xfId="13119"/>
    <cellStyle name="Normal 2 3 5 24 7 2" xfId="44169"/>
    <cellStyle name="Normal 2 3 5 24 8" xfId="44170"/>
    <cellStyle name="Normal 2 3 5 24 8 2" xfId="44171"/>
    <cellStyle name="Normal 2 3 5 24 9" xfId="44172"/>
    <cellStyle name="Normal 2 3 5 25" xfId="13120"/>
    <cellStyle name="Normal 2 3 5 25 10" xfId="44173"/>
    <cellStyle name="Normal 2 3 5 25 11" xfId="44174"/>
    <cellStyle name="Normal 2 3 5 25 2" xfId="13121"/>
    <cellStyle name="Normal 2 3 5 25 2 10" xfId="44175"/>
    <cellStyle name="Normal 2 3 5 25 2 2" xfId="13122"/>
    <cellStyle name="Normal 2 3 5 25 2 2 2" xfId="13123"/>
    <cellStyle name="Normal 2 3 5 25 2 2 2 2" xfId="13124"/>
    <cellStyle name="Normal 2 3 5 25 2 2 2 2 2" xfId="44176"/>
    <cellStyle name="Normal 2 3 5 25 2 2 2 3" xfId="13125"/>
    <cellStyle name="Normal 2 3 5 25 2 2 2 3 2" xfId="44177"/>
    <cellStyle name="Normal 2 3 5 25 2 2 2 4" xfId="44178"/>
    <cellStyle name="Normal 2 3 5 25 2 2 3" xfId="13126"/>
    <cellStyle name="Normal 2 3 5 25 2 2 3 2" xfId="44179"/>
    <cellStyle name="Normal 2 3 5 25 2 2 4" xfId="13127"/>
    <cellStyle name="Normal 2 3 5 25 2 2 4 2" xfId="44180"/>
    <cellStyle name="Normal 2 3 5 25 2 2 5" xfId="13128"/>
    <cellStyle name="Normal 2 3 5 25 2 2 5 2" xfId="44181"/>
    <cellStyle name="Normal 2 3 5 25 2 2 6" xfId="44182"/>
    <cellStyle name="Normal 2 3 5 25 2 2 6 2" xfId="44183"/>
    <cellStyle name="Normal 2 3 5 25 2 2 7" xfId="44184"/>
    <cellStyle name="Normal 2 3 5 25 2 3" xfId="13129"/>
    <cellStyle name="Normal 2 3 5 25 2 3 2" xfId="13130"/>
    <cellStyle name="Normal 2 3 5 25 2 3 2 2" xfId="44185"/>
    <cellStyle name="Normal 2 3 5 25 2 3 3" xfId="13131"/>
    <cellStyle name="Normal 2 3 5 25 2 3 3 2" xfId="44186"/>
    <cellStyle name="Normal 2 3 5 25 2 3 4" xfId="44187"/>
    <cellStyle name="Normal 2 3 5 25 2 4" xfId="13132"/>
    <cellStyle name="Normal 2 3 5 25 2 4 2" xfId="13133"/>
    <cellStyle name="Normal 2 3 5 25 2 4 2 2" xfId="44188"/>
    <cellStyle name="Normal 2 3 5 25 2 4 3" xfId="44189"/>
    <cellStyle name="Normal 2 3 5 25 2 5" xfId="13134"/>
    <cellStyle name="Normal 2 3 5 25 2 5 2" xfId="44190"/>
    <cellStyle name="Normal 2 3 5 25 2 6" xfId="13135"/>
    <cellStyle name="Normal 2 3 5 25 2 6 2" xfId="44191"/>
    <cellStyle name="Normal 2 3 5 25 2 7" xfId="44192"/>
    <cellStyle name="Normal 2 3 5 25 2 7 2" xfId="44193"/>
    <cellStyle name="Normal 2 3 5 25 2 8" xfId="44194"/>
    <cellStyle name="Normal 2 3 5 25 2 9" xfId="44195"/>
    <cellStyle name="Normal 2 3 5 25 3" xfId="13136"/>
    <cellStyle name="Normal 2 3 5 25 3 2" xfId="13137"/>
    <cellStyle name="Normal 2 3 5 25 3 2 2" xfId="13138"/>
    <cellStyle name="Normal 2 3 5 25 3 2 2 2" xfId="44196"/>
    <cellStyle name="Normal 2 3 5 25 3 2 3" xfId="13139"/>
    <cellStyle name="Normal 2 3 5 25 3 2 3 2" xfId="44197"/>
    <cellStyle name="Normal 2 3 5 25 3 2 4" xfId="44198"/>
    <cellStyle name="Normal 2 3 5 25 3 3" xfId="13140"/>
    <cellStyle name="Normal 2 3 5 25 3 3 2" xfId="44199"/>
    <cellStyle name="Normal 2 3 5 25 3 4" xfId="13141"/>
    <cellStyle name="Normal 2 3 5 25 3 4 2" xfId="44200"/>
    <cellStyle name="Normal 2 3 5 25 3 5" xfId="13142"/>
    <cellStyle name="Normal 2 3 5 25 3 5 2" xfId="44201"/>
    <cellStyle name="Normal 2 3 5 25 3 6" xfId="44202"/>
    <cellStyle name="Normal 2 3 5 25 3 6 2" xfId="44203"/>
    <cellStyle name="Normal 2 3 5 25 3 7" xfId="44204"/>
    <cellStyle name="Normal 2 3 5 25 4" xfId="13143"/>
    <cellStyle name="Normal 2 3 5 25 4 2" xfId="13144"/>
    <cellStyle name="Normal 2 3 5 25 4 2 2" xfId="44205"/>
    <cellStyle name="Normal 2 3 5 25 4 3" xfId="13145"/>
    <cellStyle name="Normal 2 3 5 25 4 3 2" xfId="44206"/>
    <cellStyle name="Normal 2 3 5 25 4 4" xfId="44207"/>
    <cellStyle name="Normal 2 3 5 25 5" xfId="13146"/>
    <cellStyle name="Normal 2 3 5 25 5 2" xfId="13147"/>
    <cellStyle name="Normal 2 3 5 25 5 2 2" xfId="44208"/>
    <cellStyle name="Normal 2 3 5 25 5 3" xfId="44209"/>
    <cellStyle name="Normal 2 3 5 25 6" xfId="13148"/>
    <cellStyle name="Normal 2 3 5 25 6 2" xfId="44210"/>
    <cellStyle name="Normal 2 3 5 25 7" xfId="13149"/>
    <cellStyle name="Normal 2 3 5 25 7 2" xfId="44211"/>
    <cellStyle name="Normal 2 3 5 25 8" xfId="44212"/>
    <cellStyle name="Normal 2 3 5 25 8 2" xfId="44213"/>
    <cellStyle name="Normal 2 3 5 25 9" xfId="44214"/>
    <cellStyle name="Normal 2 3 5 26" xfId="13150"/>
    <cellStyle name="Normal 2 3 5 26 10" xfId="44215"/>
    <cellStyle name="Normal 2 3 5 26 11" xfId="44216"/>
    <cellStyle name="Normal 2 3 5 26 2" xfId="13151"/>
    <cellStyle name="Normal 2 3 5 26 2 10" xfId="44217"/>
    <cellStyle name="Normal 2 3 5 26 2 2" xfId="13152"/>
    <cellStyle name="Normal 2 3 5 26 2 2 2" xfId="13153"/>
    <cellStyle name="Normal 2 3 5 26 2 2 2 2" xfId="13154"/>
    <cellStyle name="Normal 2 3 5 26 2 2 2 2 2" xfId="44218"/>
    <cellStyle name="Normal 2 3 5 26 2 2 2 3" xfId="13155"/>
    <cellStyle name="Normal 2 3 5 26 2 2 2 3 2" xfId="44219"/>
    <cellStyle name="Normal 2 3 5 26 2 2 2 4" xfId="44220"/>
    <cellStyle name="Normal 2 3 5 26 2 2 3" xfId="13156"/>
    <cellStyle name="Normal 2 3 5 26 2 2 3 2" xfId="44221"/>
    <cellStyle name="Normal 2 3 5 26 2 2 4" xfId="13157"/>
    <cellStyle name="Normal 2 3 5 26 2 2 4 2" xfId="44222"/>
    <cellStyle name="Normal 2 3 5 26 2 2 5" xfId="13158"/>
    <cellStyle name="Normal 2 3 5 26 2 2 5 2" xfId="44223"/>
    <cellStyle name="Normal 2 3 5 26 2 2 6" xfId="44224"/>
    <cellStyle name="Normal 2 3 5 26 2 2 6 2" xfId="44225"/>
    <cellStyle name="Normal 2 3 5 26 2 2 7" xfId="44226"/>
    <cellStyle name="Normal 2 3 5 26 2 3" xfId="13159"/>
    <cellStyle name="Normal 2 3 5 26 2 3 2" xfId="13160"/>
    <cellStyle name="Normal 2 3 5 26 2 3 2 2" xfId="44227"/>
    <cellStyle name="Normal 2 3 5 26 2 3 3" xfId="13161"/>
    <cellStyle name="Normal 2 3 5 26 2 3 3 2" xfId="44228"/>
    <cellStyle name="Normal 2 3 5 26 2 3 4" xfId="44229"/>
    <cellStyle name="Normal 2 3 5 26 2 4" xfId="13162"/>
    <cellStyle name="Normal 2 3 5 26 2 4 2" xfId="13163"/>
    <cellStyle name="Normal 2 3 5 26 2 4 2 2" xfId="44230"/>
    <cellStyle name="Normal 2 3 5 26 2 4 3" xfId="44231"/>
    <cellStyle name="Normal 2 3 5 26 2 5" xfId="13164"/>
    <cellStyle name="Normal 2 3 5 26 2 5 2" xfId="44232"/>
    <cellStyle name="Normal 2 3 5 26 2 6" xfId="13165"/>
    <cellStyle name="Normal 2 3 5 26 2 6 2" xfId="44233"/>
    <cellStyle name="Normal 2 3 5 26 2 7" xfId="44234"/>
    <cellStyle name="Normal 2 3 5 26 2 7 2" xfId="44235"/>
    <cellStyle name="Normal 2 3 5 26 2 8" xfId="44236"/>
    <cellStyle name="Normal 2 3 5 26 2 9" xfId="44237"/>
    <cellStyle name="Normal 2 3 5 26 3" xfId="13166"/>
    <cellStyle name="Normal 2 3 5 26 3 2" xfId="13167"/>
    <cellStyle name="Normal 2 3 5 26 3 2 2" xfId="13168"/>
    <cellStyle name="Normal 2 3 5 26 3 2 2 2" xfId="44238"/>
    <cellStyle name="Normal 2 3 5 26 3 2 3" xfId="13169"/>
    <cellStyle name="Normal 2 3 5 26 3 2 3 2" xfId="44239"/>
    <cellStyle name="Normal 2 3 5 26 3 2 4" xfId="44240"/>
    <cellStyle name="Normal 2 3 5 26 3 3" xfId="13170"/>
    <cellStyle name="Normal 2 3 5 26 3 3 2" xfId="44241"/>
    <cellStyle name="Normal 2 3 5 26 3 4" xfId="13171"/>
    <cellStyle name="Normal 2 3 5 26 3 4 2" xfId="44242"/>
    <cellStyle name="Normal 2 3 5 26 3 5" xfId="13172"/>
    <cellStyle name="Normal 2 3 5 26 3 5 2" xfId="44243"/>
    <cellStyle name="Normal 2 3 5 26 3 6" xfId="44244"/>
    <cellStyle name="Normal 2 3 5 26 3 6 2" xfId="44245"/>
    <cellStyle name="Normal 2 3 5 26 3 7" xfId="44246"/>
    <cellStyle name="Normal 2 3 5 26 4" xfId="13173"/>
    <cellStyle name="Normal 2 3 5 26 4 2" xfId="13174"/>
    <cellStyle name="Normal 2 3 5 26 4 2 2" xfId="44247"/>
    <cellStyle name="Normal 2 3 5 26 4 3" xfId="13175"/>
    <cellStyle name="Normal 2 3 5 26 4 3 2" xfId="44248"/>
    <cellStyle name="Normal 2 3 5 26 4 4" xfId="44249"/>
    <cellStyle name="Normal 2 3 5 26 5" xfId="13176"/>
    <cellStyle name="Normal 2 3 5 26 5 2" xfId="13177"/>
    <cellStyle name="Normal 2 3 5 26 5 2 2" xfId="44250"/>
    <cellStyle name="Normal 2 3 5 26 5 3" xfId="44251"/>
    <cellStyle name="Normal 2 3 5 26 6" xfId="13178"/>
    <cellStyle name="Normal 2 3 5 26 6 2" xfId="44252"/>
    <cellStyle name="Normal 2 3 5 26 7" xfId="13179"/>
    <cellStyle name="Normal 2 3 5 26 7 2" xfId="44253"/>
    <cellStyle name="Normal 2 3 5 26 8" xfId="44254"/>
    <cellStyle name="Normal 2 3 5 26 8 2" xfId="44255"/>
    <cellStyle name="Normal 2 3 5 26 9" xfId="44256"/>
    <cellStyle name="Normal 2 3 5 27" xfId="13180"/>
    <cellStyle name="Normal 2 3 5 27 10" xfId="44257"/>
    <cellStyle name="Normal 2 3 5 27 11" xfId="44258"/>
    <cellStyle name="Normal 2 3 5 27 2" xfId="13181"/>
    <cellStyle name="Normal 2 3 5 27 2 10" xfId="44259"/>
    <cellStyle name="Normal 2 3 5 27 2 2" xfId="13182"/>
    <cellStyle name="Normal 2 3 5 27 2 2 2" xfId="13183"/>
    <cellStyle name="Normal 2 3 5 27 2 2 2 2" xfId="13184"/>
    <cellStyle name="Normal 2 3 5 27 2 2 2 2 2" xfId="44260"/>
    <cellStyle name="Normal 2 3 5 27 2 2 2 3" xfId="13185"/>
    <cellStyle name="Normal 2 3 5 27 2 2 2 3 2" xfId="44261"/>
    <cellStyle name="Normal 2 3 5 27 2 2 2 4" xfId="44262"/>
    <cellStyle name="Normal 2 3 5 27 2 2 3" xfId="13186"/>
    <cellStyle name="Normal 2 3 5 27 2 2 3 2" xfId="44263"/>
    <cellStyle name="Normal 2 3 5 27 2 2 4" xfId="13187"/>
    <cellStyle name="Normal 2 3 5 27 2 2 4 2" xfId="44264"/>
    <cellStyle name="Normal 2 3 5 27 2 2 5" xfId="13188"/>
    <cellStyle name="Normal 2 3 5 27 2 2 5 2" xfId="44265"/>
    <cellStyle name="Normal 2 3 5 27 2 2 6" xfId="44266"/>
    <cellStyle name="Normal 2 3 5 27 2 2 6 2" xfId="44267"/>
    <cellStyle name="Normal 2 3 5 27 2 2 7" xfId="44268"/>
    <cellStyle name="Normal 2 3 5 27 2 3" xfId="13189"/>
    <cellStyle name="Normal 2 3 5 27 2 3 2" xfId="13190"/>
    <cellStyle name="Normal 2 3 5 27 2 3 2 2" xfId="44269"/>
    <cellStyle name="Normal 2 3 5 27 2 3 3" xfId="13191"/>
    <cellStyle name="Normal 2 3 5 27 2 3 3 2" xfId="44270"/>
    <cellStyle name="Normal 2 3 5 27 2 3 4" xfId="44271"/>
    <cellStyle name="Normal 2 3 5 27 2 4" xfId="13192"/>
    <cellStyle name="Normal 2 3 5 27 2 4 2" xfId="13193"/>
    <cellStyle name="Normal 2 3 5 27 2 4 2 2" xfId="44272"/>
    <cellStyle name="Normal 2 3 5 27 2 4 3" xfId="44273"/>
    <cellStyle name="Normal 2 3 5 27 2 5" xfId="13194"/>
    <cellStyle name="Normal 2 3 5 27 2 5 2" xfId="44274"/>
    <cellStyle name="Normal 2 3 5 27 2 6" xfId="13195"/>
    <cellStyle name="Normal 2 3 5 27 2 6 2" xfId="44275"/>
    <cellStyle name="Normal 2 3 5 27 2 7" xfId="44276"/>
    <cellStyle name="Normal 2 3 5 27 2 7 2" xfId="44277"/>
    <cellStyle name="Normal 2 3 5 27 2 8" xfId="44278"/>
    <cellStyle name="Normal 2 3 5 27 2 9" xfId="44279"/>
    <cellStyle name="Normal 2 3 5 27 3" xfId="13196"/>
    <cellStyle name="Normal 2 3 5 27 3 2" xfId="13197"/>
    <cellStyle name="Normal 2 3 5 27 3 2 2" xfId="13198"/>
    <cellStyle name="Normal 2 3 5 27 3 2 2 2" xfId="44280"/>
    <cellStyle name="Normal 2 3 5 27 3 2 3" xfId="13199"/>
    <cellStyle name="Normal 2 3 5 27 3 2 3 2" xfId="44281"/>
    <cellStyle name="Normal 2 3 5 27 3 2 4" xfId="44282"/>
    <cellStyle name="Normal 2 3 5 27 3 3" xfId="13200"/>
    <cellStyle name="Normal 2 3 5 27 3 3 2" xfId="44283"/>
    <cellStyle name="Normal 2 3 5 27 3 4" xfId="13201"/>
    <cellStyle name="Normal 2 3 5 27 3 4 2" xfId="44284"/>
    <cellStyle name="Normal 2 3 5 27 3 5" xfId="13202"/>
    <cellStyle name="Normal 2 3 5 27 3 5 2" xfId="44285"/>
    <cellStyle name="Normal 2 3 5 27 3 6" xfId="44286"/>
    <cellStyle name="Normal 2 3 5 27 3 6 2" xfId="44287"/>
    <cellStyle name="Normal 2 3 5 27 3 7" xfId="44288"/>
    <cellStyle name="Normal 2 3 5 27 4" xfId="13203"/>
    <cellStyle name="Normal 2 3 5 27 4 2" xfId="13204"/>
    <cellStyle name="Normal 2 3 5 27 4 2 2" xfId="44289"/>
    <cellStyle name="Normal 2 3 5 27 4 3" xfId="13205"/>
    <cellStyle name="Normal 2 3 5 27 4 3 2" xfId="44290"/>
    <cellStyle name="Normal 2 3 5 27 4 4" xfId="44291"/>
    <cellStyle name="Normal 2 3 5 27 5" xfId="13206"/>
    <cellStyle name="Normal 2 3 5 27 5 2" xfId="13207"/>
    <cellStyle name="Normal 2 3 5 27 5 2 2" xfId="44292"/>
    <cellStyle name="Normal 2 3 5 27 5 3" xfId="44293"/>
    <cellStyle name="Normal 2 3 5 27 6" xfId="13208"/>
    <cellStyle name="Normal 2 3 5 27 6 2" xfId="44294"/>
    <cellStyle name="Normal 2 3 5 27 7" xfId="13209"/>
    <cellStyle name="Normal 2 3 5 27 7 2" xfId="44295"/>
    <cellStyle name="Normal 2 3 5 27 8" xfId="44296"/>
    <cellStyle name="Normal 2 3 5 27 8 2" xfId="44297"/>
    <cellStyle name="Normal 2 3 5 27 9" xfId="44298"/>
    <cellStyle name="Normal 2 3 5 28" xfId="13210"/>
    <cellStyle name="Normal 2 3 5 28 10" xfId="44299"/>
    <cellStyle name="Normal 2 3 5 28 11" xfId="44300"/>
    <cellStyle name="Normal 2 3 5 28 2" xfId="13211"/>
    <cellStyle name="Normal 2 3 5 28 2 10" xfId="44301"/>
    <cellStyle name="Normal 2 3 5 28 2 2" xfId="13212"/>
    <cellStyle name="Normal 2 3 5 28 2 2 2" xfId="13213"/>
    <cellStyle name="Normal 2 3 5 28 2 2 2 2" xfId="13214"/>
    <cellStyle name="Normal 2 3 5 28 2 2 2 2 2" xfId="44302"/>
    <cellStyle name="Normal 2 3 5 28 2 2 2 3" xfId="13215"/>
    <cellStyle name="Normal 2 3 5 28 2 2 2 3 2" xfId="44303"/>
    <cellStyle name="Normal 2 3 5 28 2 2 2 4" xfId="44304"/>
    <cellStyle name="Normal 2 3 5 28 2 2 3" xfId="13216"/>
    <cellStyle name="Normal 2 3 5 28 2 2 3 2" xfId="44305"/>
    <cellStyle name="Normal 2 3 5 28 2 2 4" xfId="13217"/>
    <cellStyle name="Normal 2 3 5 28 2 2 4 2" xfId="44306"/>
    <cellStyle name="Normal 2 3 5 28 2 2 5" xfId="13218"/>
    <cellStyle name="Normal 2 3 5 28 2 2 5 2" xfId="44307"/>
    <cellStyle name="Normal 2 3 5 28 2 2 6" xfId="44308"/>
    <cellStyle name="Normal 2 3 5 28 2 2 6 2" xfId="44309"/>
    <cellStyle name="Normal 2 3 5 28 2 2 7" xfId="44310"/>
    <cellStyle name="Normal 2 3 5 28 2 3" xfId="13219"/>
    <cellStyle name="Normal 2 3 5 28 2 3 2" xfId="13220"/>
    <cellStyle name="Normal 2 3 5 28 2 3 2 2" xfId="44311"/>
    <cellStyle name="Normal 2 3 5 28 2 3 3" xfId="13221"/>
    <cellStyle name="Normal 2 3 5 28 2 3 3 2" xfId="44312"/>
    <cellStyle name="Normal 2 3 5 28 2 3 4" xfId="44313"/>
    <cellStyle name="Normal 2 3 5 28 2 4" xfId="13222"/>
    <cellStyle name="Normal 2 3 5 28 2 4 2" xfId="13223"/>
    <cellStyle name="Normal 2 3 5 28 2 4 2 2" xfId="44314"/>
    <cellStyle name="Normal 2 3 5 28 2 4 3" xfId="44315"/>
    <cellStyle name="Normal 2 3 5 28 2 5" xfId="13224"/>
    <cellStyle name="Normal 2 3 5 28 2 5 2" xfId="44316"/>
    <cellStyle name="Normal 2 3 5 28 2 6" xfId="13225"/>
    <cellStyle name="Normal 2 3 5 28 2 6 2" xfId="44317"/>
    <cellStyle name="Normal 2 3 5 28 2 7" xfId="44318"/>
    <cellStyle name="Normal 2 3 5 28 2 7 2" xfId="44319"/>
    <cellStyle name="Normal 2 3 5 28 2 8" xfId="44320"/>
    <cellStyle name="Normal 2 3 5 28 2 9" xfId="44321"/>
    <cellStyle name="Normal 2 3 5 28 3" xfId="13226"/>
    <cellStyle name="Normal 2 3 5 28 3 2" xfId="13227"/>
    <cellStyle name="Normal 2 3 5 28 3 2 2" xfId="13228"/>
    <cellStyle name="Normal 2 3 5 28 3 2 2 2" xfId="44322"/>
    <cellStyle name="Normal 2 3 5 28 3 2 3" xfId="13229"/>
    <cellStyle name="Normal 2 3 5 28 3 2 3 2" xfId="44323"/>
    <cellStyle name="Normal 2 3 5 28 3 2 4" xfId="44324"/>
    <cellStyle name="Normal 2 3 5 28 3 3" xfId="13230"/>
    <cellStyle name="Normal 2 3 5 28 3 3 2" xfId="44325"/>
    <cellStyle name="Normal 2 3 5 28 3 4" xfId="13231"/>
    <cellStyle name="Normal 2 3 5 28 3 4 2" xfId="44326"/>
    <cellStyle name="Normal 2 3 5 28 3 5" xfId="13232"/>
    <cellStyle name="Normal 2 3 5 28 3 5 2" xfId="44327"/>
    <cellStyle name="Normal 2 3 5 28 3 6" xfId="44328"/>
    <cellStyle name="Normal 2 3 5 28 3 6 2" xfId="44329"/>
    <cellStyle name="Normal 2 3 5 28 3 7" xfId="44330"/>
    <cellStyle name="Normal 2 3 5 28 4" xfId="13233"/>
    <cellStyle name="Normal 2 3 5 28 4 2" xfId="13234"/>
    <cellStyle name="Normal 2 3 5 28 4 2 2" xfId="44331"/>
    <cellStyle name="Normal 2 3 5 28 4 3" xfId="13235"/>
    <cellStyle name="Normal 2 3 5 28 4 3 2" xfId="44332"/>
    <cellStyle name="Normal 2 3 5 28 4 4" xfId="44333"/>
    <cellStyle name="Normal 2 3 5 28 5" xfId="13236"/>
    <cellStyle name="Normal 2 3 5 28 5 2" xfId="13237"/>
    <cellStyle name="Normal 2 3 5 28 5 2 2" xfId="44334"/>
    <cellStyle name="Normal 2 3 5 28 5 3" xfId="44335"/>
    <cellStyle name="Normal 2 3 5 28 6" xfId="13238"/>
    <cellStyle name="Normal 2 3 5 28 6 2" xfId="44336"/>
    <cellStyle name="Normal 2 3 5 28 7" xfId="13239"/>
    <cellStyle name="Normal 2 3 5 28 7 2" xfId="44337"/>
    <cellStyle name="Normal 2 3 5 28 8" xfId="44338"/>
    <cellStyle name="Normal 2 3 5 28 8 2" xfId="44339"/>
    <cellStyle name="Normal 2 3 5 28 9" xfId="44340"/>
    <cellStyle name="Normal 2 3 5 29" xfId="13240"/>
    <cellStyle name="Normal 2 3 5 29 10" xfId="44341"/>
    <cellStyle name="Normal 2 3 5 29 11" xfId="44342"/>
    <cellStyle name="Normal 2 3 5 29 2" xfId="13241"/>
    <cellStyle name="Normal 2 3 5 29 2 10" xfId="44343"/>
    <cellStyle name="Normal 2 3 5 29 2 2" xfId="13242"/>
    <cellStyle name="Normal 2 3 5 29 2 2 2" xfId="13243"/>
    <cellStyle name="Normal 2 3 5 29 2 2 2 2" xfId="13244"/>
    <cellStyle name="Normal 2 3 5 29 2 2 2 2 2" xfId="44344"/>
    <cellStyle name="Normal 2 3 5 29 2 2 2 3" xfId="13245"/>
    <cellStyle name="Normal 2 3 5 29 2 2 2 3 2" xfId="44345"/>
    <cellStyle name="Normal 2 3 5 29 2 2 2 4" xfId="44346"/>
    <cellStyle name="Normal 2 3 5 29 2 2 3" xfId="13246"/>
    <cellStyle name="Normal 2 3 5 29 2 2 3 2" xfId="44347"/>
    <cellStyle name="Normal 2 3 5 29 2 2 4" xfId="13247"/>
    <cellStyle name="Normal 2 3 5 29 2 2 4 2" xfId="44348"/>
    <cellStyle name="Normal 2 3 5 29 2 2 5" xfId="13248"/>
    <cellStyle name="Normal 2 3 5 29 2 2 5 2" xfId="44349"/>
    <cellStyle name="Normal 2 3 5 29 2 2 6" xfId="44350"/>
    <cellStyle name="Normal 2 3 5 29 2 2 6 2" xfId="44351"/>
    <cellStyle name="Normal 2 3 5 29 2 2 7" xfId="44352"/>
    <cellStyle name="Normal 2 3 5 29 2 3" xfId="13249"/>
    <cellStyle name="Normal 2 3 5 29 2 3 2" xfId="13250"/>
    <cellStyle name="Normal 2 3 5 29 2 3 2 2" xfId="44353"/>
    <cellStyle name="Normal 2 3 5 29 2 3 3" xfId="13251"/>
    <cellStyle name="Normal 2 3 5 29 2 3 3 2" xfId="44354"/>
    <cellStyle name="Normal 2 3 5 29 2 3 4" xfId="44355"/>
    <cellStyle name="Normal 2 3 5 29 2 4" xfId="13252"/>
    <cellStyle name="Normal 2 3 5 29 2 4 2" xfId="13253"/>
    <cellStyle name="Normal 2 3 5 29 2 4 2 2" xfId="44356"/>
    <cellStyle name="Normal 2 3 5 29 2 4 3" xfId="44357"/>
    <cellStyle name="Normal 2 3 5 29 2 5" xfId="13254"/>
    <cellStyle name="Normal 2 3 5 29 2 5 2" xfId="44358"/>
    <cellStyle name="Normal 2 3 5 29 2 6" xfId="13255"/>
    <cellStyle name="Normal 2 3 5 29 2 6 2" xfId="44359"/>
    <cellStyle name="Normal 2 3 5 29 2 7" xfId="44360"/>
    <cellStyle name="Normal 2 3 5 29 2 7 2" xfId="44361"/>
    <cellStyle name="Normal 2 3 5 29 2 8" xfId="44362"/>
    <cellStyle name="Normal 2 3 5 29 2 9" xfId="44363"/>
    <cellStyle name="Normal 2 3 5 29 3" xfId="13256"/>
    <cellStyle name="Normal 2 3 5 29 3 2" xfId="13257"/>
    <cellStyle name="Normal 2 3 5 29 3 2 2" xfId="13258"/>
    <cellStyle name="Normal 2 3 5 29 3 2 2 2" xfId="44364"/>
    <cellStyle name="Normal 2 3 5 29 3 2 3" xfId="13259"/>
    <cellStyle name="Normal 2 3 5 29 3 2 3 2" xfId="44365"/>
    <cellStyle name="Normal 2 3 5 29 3 2 4" xfId="44366"/>
    <cellStyle name="Normal 2 3 5 29 3 3" xfId="13260"/>
    <cellStyle name="Normal 2 3 5 29 3 3 2" xfId="44367"/>
    <cellStyle name="Normal 2 3 5 29 3 4" xfId="13261"/>
    <cellStyle name="Normal 2 3 5 29 3 4 2" xfId="44368"/>
    <cellStyle name="Normal 2 3 5 29 3 5" xfId="13262"/>
    <cellStyle name="Normal 2 3 5 29 3 5 2" xfId="44369"/>
    <cellStyle name="Normal 2 3 5 29 3 6" xfId="44370"/>
    <cellStyle name="Normal 2 3 5 29 3 6 2" xfId="44371"/>
    <cellStyle name="Normal 2 3 5 29 3 7" xfId="44372"/>
    <cellStyle name="Normal 2 3 5 29 4" xfId="13263"/>
    <cellStyle name="Normal 2 3 5 29 4 2" xfId="13264"/>
    <cellStyle name="Normal 2 3 5 29 4 2 2" xfId="44373"/>
    <cellStyle name="Normal 2 3 5 29 4 3" xfId="13265"/>
    <cellStyle name="Normal 2 3 5 29 4 3 2" xfId="44374"/>
    <cellStyle name="Normal 2 3 5 29 4 4" xfId="44375"/>
    <cellStyle name="Normal 2 3 5 29 5" xfId="13266"/>
    <cellStyle name="Normal 2 3 5 29 5 2" xfId="13267"/>
    <cellStyle name="Normal 2 3 5 29 5 2 2" xfId="44376"/>
    <cellStyle name="Normal 2 3 5 29 5 3" xfId="44377"/>
    <cellStyle name="Normal 2 3 5 29 6" xfId="13268"/>
    <cellStyle name="Normal 2 3 5 29 6 2" xfId="44378"/>
    <cellStyle name="Normal 2 3 5 29 7" xfId="13269"/>
    <cellStyle name="Normal 2 3 5 29 7 2" xfId="44379"/>
    <cellStyle name="Normal 2 3 5 29 8" xfId="44380"/>
    <cellStyle name="Normal 2 3 5 29 8 2" xfId="44381"/>
    <cellStyle name="Normal 2 3 5 29 9" xfId="44382"/>
    <cellStyle name="Normal 2 3 5 3" xfId="13270"/>
    <cellStyle name="Normal 2 3 5 3 10" xfId="44383"/>
    <cellStyle name="Normal 2 3 5 3 11" xfId="44384"/>
    <cellStyle name="Normal 2 3 5 3 2" xfId="13271"/>
    <cellStyle name="Normal 2 3 5 3 2 10" xfId="44385"/>
    <cellStyle name="Normal 2 3 5 3 2 2" xfId="13272"/>
    <cellStyle name="Normal 2 3 5 3 2 2 2" xfId="13273"/>
    <cellStyle name="Normal 2 3 5 3 2 2 2 2" xfId="13274"/>
    <cellStyle name="Normal 2 3 5 3 2 2 2 2 2" xfId="44386"/>
    <cellStyle name="Normal 2 3 5 3 2 2 2 3" xfId="13275"/>
    <cellStyle name="Normal 2 3 5 3 2 2 2 3 2" xfId="44387"/>
    <cellStyle name="Normal 2 3 5 3 2 2 2 4" xfId="44388"/>
    <cellStyle name="Normal 2 3 5 3 2 2 3" xfId="13276"/>
    <cellStyle name="Normal 2 3 5 3 2 2 3 2" xfId="44389"/>
    <cellStyle name="Normal 2 3 5 3 2 2 4" xfId="13277"/>
    <cellStyle name="Normal 2 3 5 3 2 2 4 2" xfId="44390"/>
    <cellStyle name="Normal 2 3 5 3 2 2 5" xfId="13278"/>
    <cellStyle name="Normal 2 3 5 3 2 2 5 2" xfId="44391"/>
    <cellStyle name="Normal 2 3 5 3 2 2 6" xfId="44392"/>
    <cellStyle name="Normal 2 3 5 3 2 2 6 2" xfId="44393"/>
    <cellStyle name="Normal 2 3 5 3 2 2 7" xfId="44394"/>
    <cellStyle name="Normal 2 3 5 3 2 3" xfId="13279"/>
    <cellStyle name="Normal 2 3 5 3 2 3 2" xfId="13280"/>
    <cellStyle name="Normal 2 3 5 3 2 3 2 2" xfId="44395"/>
    <cellStyle name="Normal 2 3 5 3 2 3 3" xfId="13281"/>
    <cellStyle name="Normal 2 3 5 3 2 3 3 2" xfId="44396"/>
    <cellStyle name="Normal 2 3 5 3 2 3 4" xfId="44397"/>
    <cellStyle name="Normal 2 3 5 3 2 4" xfId="13282"/>
    <cellStyle name="Normal 2 3 5 3 2 4 2" xfId="13283"/>
    <cellStyle name="Normal 2 3 5 3 2 4 2 2" xfId="44398"/>
    <cellStyle name="Normal 2 3 5 3 2 4 3" xfId="44399"/>
    <cellStyle name="Normal 2 3 5 3 2 5" xfId="13284"/>
    <cellStyle name="Normal 2 3 5 3 2 5 2" xfId="44400"/>
    <cellStyle name="Normal 2 3 5 3 2 6" xfId="13285"/>
    <cellStyle name="Normal 2 3 5 3 2 6 2" xfId="44401"/>
    <cellStyle name="Normal 2 3 5 3 2 7" xfId="44402"/>
    <cellStyle name="Normal 2 3 5 3 2 7 2" xfId="44403"/>
    <cellStyle name="Normal 2 3 5 3 2 8" xfId="44404"/>
    <cellStyle name="Normal 2 3 5 3 2 9" xfId="44405"/>
    <cellStyle name="Normal 2 3 5 3 3" xfId="13286"/>
    <cellStyle name="Normal 2 3 5 3 3 2" xfId="13287"/>
    <cellStyle name="Normal 2 3 5 3 3 2 2" xfId="13288"/>
    <cellStyle name="Normal 2 3 5 3 3 2 2 2" xfId="44406"/>
    <cellStyle name="Normal 2 3 5 3 3 2 3" xfId="13289"/>
    <cellStyle name="Normal 2 3 5 3 3 2 3 2" xfId="44407"/>
    <cellStyle name="Normal 2 3 5 3 3 2 4" xfId="44408"/>
    <cellStyle name="Normal 2 3 5 3 3 3" xfId="13290"/>
    <cellStyle name="Normal 2 3 5 3 3 3 2" xfId="44409"/>
    <cellStyle name="Normal 2 3 5 3 3 4" xfId="13291"/>
    <cellStyle name="Normal 2 3 5 3 3 4 2" xfId="44410"/>
    <cellStyle name="Normal 2 3 5 3 3 5" xfId="13292"/>
    <cellStyle name="Normal 2 3 5 3 3 5 2" xfId="44411"/>
    <cellStyle name="Normal 2 3 5 3 3 6" xfId="44412"/>
    <cellStyle name="Normal 2 3 5 3 3 6 2" xfId="44413"/>
    <cellStyle name="Normal 2 3 5 3 3 7" xfId="44414"/>
    <cellStyle name="Normal 2 3 5 3 4" xfId="13293"/>
    <cellStyle name="Normal 2 3 5 3 4 2" xfId="13294"/>
    <cellStyle name="Normal 2 3 5 3 4 2 2" xfId="44415"/>
    <cellStyle name="Normal 2 3 5 3 4 3" xfId="13295"/>
    <cellStyle name="Normal 2 3 5 3 4 3 2" xfId="44416"/>
    <cellStyle name="Normal 2 3 5 3 4 4" xfId="44417"/>
    <cellStyle name="Normal 2 3 5 3 5" xfId="13296"/>
    <cellStyle name="Normal 2 3 5 3 5 2" xfId="13297"/>
    <cellStyle name="Normal 2 3 5 3 5 2 2" xfId="44418"/>
    <cellStyle name="Normal 2 3 5 3 5 3" xfId="44419"/>
    <cellStyle name="Normal 2 3 5 3 6" xfId="13298"/>
    <cellStyle name="Normal 2 3 5 3 6 2" xfId="44420"/>
    <cellStyle name="Normal 2 3 5 3 7" xfId="13299"/>
    <cellStyle name="Normal 2 3 5 3 7 2" xfId="44421"/>
    <cellStyle name="Normal 2 3 5 3 8" xfId="44422"/>
    <cellStyle name="Normal 2 3 5 3 8 2" xfId="44423"/>
    <cellStyle name="Normal 2 3 5 3 9" xfId="44424"/>
    <cellStyle name="Normal 2 3 5 30" xfId="13300"/>
    <cellStyle name="Normal 2 3 5 30 10" xfId="44425"/>
    <cellStyle name="Normal 2 3 5 30 11" xfId="44426"/>
    <cellStyle name="Normal 2 3 5 30 2" xfId="13301"/>
    <cellStyle name="Normal 2 3 5 30 2 10" xfId="44427"/>
    <cellStyle name="Normal 2 3 5 30 2 2" xfId="13302"/>
    <cellStyle name="Normal 2 3 5 30 2 2 2" xfId="13303"/>
    <cellStyle name="Normal 2 3 5 30 2 2 2 2" xfId="13304"/>
    <cellStyle name="Normal 2 3 5 30 2 2 2 2 2" xfId="44428"/>
    <cellStyle name="Normal 2 3 5 30 2 2 2 3" xfId="13305"/>
    <cellStyle name="Normal 2 3 5 30 2 2 2 3 2" xfId="44429"/>
    <cellStyle name="Normal 2 3 5 30 2 2 2 4" xfId="44430"/>
    <cellStyle name="Normal 2 3 5 30 2 2 3" xfId="13306"/>
    <cellStyle name="Normal 2 3 5 30 2 2 3 2" xfId="44431"/>
    <cellStyle name="Normal 2 3 5 30 2 2 4" xfId="13307"/>
    <cellStyle name="Normal 2 3 5 30 2 2 4 2" xfId="44432"/>
    <cellStyle name="Normal 2 3 5 30 2 2 5" xfId="13308"/>
    <cellStyle name="Normal 2 3 5 30 2 2 5 2" xfId="44433"/>
    <cellStyle name="Normal 2 3 5 30 2 2 6" xfId="44434"/>
    <cellStyle name="Normal 2 3 5 30 2 2 6 2" xfId="44435"/>
    <cellStyle name="Normal 2 3 5 30 2 2 7" xfId="44436"/>
    <cellStyle name="Normal 2 3 5 30 2 3" xfId="13309"/>
    <cellStyle name="Normal 2 3 5 30 2 3 2" xfId="13310"/>
    <cellStyle name="Normal 2 3 5 30 2 3 2 2" xfId="44437"/>
    <cellStyle name="Normal 2 3 5 30 2 3 3" xfId="13311"/>
    <cellStyle name="Normal 2 3 5 30 2 3 3 2" xfId="44438"/>
    <cellStyle name="Normal 2 3 5 30 2 3 4" xfId="44439"/>
    <cellStyle name="Normal 2 3 5 30 2 4" xfId="13312"/>
    <cellStyle name="Normal 2 3 5 30 2 4 2" xfId="13313"/>
    <cellStyle name="Normal 2 3 5 30 2 4 2 2" xfId="44440"/>
    <cellStyle name="Normal 2 3 5 30 2 4 3" xfId="44441"/>
    <cellStyle name="Normal 2 3 5 30 2 5" xfId="13314"/>
    <cellStyle name="Normal 2 3 5 30 2 5 2" xfId="44442"/>
    <cellStyle name="Normal 2 3 5 30 2 6" xfId="13315"/>
    <cellStyle name="Normal 2 3 5 30 2 6 2" xfId="44443"/>
    <cellStyle name="Normal 2 3 5 30 2 7" xfId="44444"/>
    <cellStyle name="Normal 2 3 5 30 2 7 2" xfId="44445"/>
    <cellStyle name="Normal 2 3 5 30 2 8" xfId="44446"/>
    <cellStyle name="Normal 2 3 5 30 2 9" xfId="44447"/>
    <cellStyle name="Normal 2 3 5 30 3" xfId="13316"/>
    <cellStyle name="Normal 2 3 5 30 3 2" xfId="13317"/>
    <cellStyle name="Normal 2 3 5 30 3 2 2" xfId="13318"/>
    <cellStyle name="Normal 2 3 5 30 3 2 2 2" xfId="44448"/>
    <cellStyle name="Normal 2 3 5 30 3 2 3" xfId="13319"/>
    <cellStyle name="Normal 2 3 5 30 3 2 3 2" xfId="44449"/>
    <cellStyle name="Normal 2 3 5 30 3 2 4" xfId="44450"/>
    <cellStyle name="Normal 2 3 5 30 3 3" xfId="13320"/>
    <cellStyle name="Normal 2 3 5 30 3 3 2" xfId="44451"/>
    <cellStyle name="Normal 2 3 5 30 3 4" xfId="13321"/>
    <cellStyle name="Normal 2 3 5 30 3 4 2" xfId="44452"/>
    <cellStyle name="Normal 2 3 5 30 3 5" xfId="13322"/>
    <cellStyle name="Normal 2 3 5 30 3 5 2" xfId="44453"/>
    <cellStyle name="Normal 2 3 5 30 3 6" xfId="44454"/>
    <cellStyle name="Normal 2 3 5 30 3 6 2" xfId="44455"/>
    <cellStyle name="Normal 2 3 5 30 3 7" xfId="44456"/>
    <cellStyle name="Normal 2 3 5 30 4" xfId="13323"/>
    <cellStyle name="Normal 2 3 5 30 4 2" xfId="13324"/>
    <cellStyle name="Normal 2 3 5 30 4 2 2" xfId="44457"/>
    <cellStyle name="Normal 2 3 5 30 4 3" xfId="13325"/>
    <cellStyle name="Normal 2 3 5 30 4 3 2" xfId="44458"/>
    <cellStyle name="Normal 2 3 5 30 4 4" xfId="44459"/>
    <cellStyle name="Normal 2 3 5 30 5" xfId="13326"/>
    <cellStyle name="Normal 2 3 5 30 5 2" xfId="13327"/>
    <cellStyle name="Normal 2 3 5 30 5 2 2" xfId="44460"/>
    <cellStyle name="Normal 2 3 5 30 5 3" xfId="44461"/>
    <cellStyle name="Normal 2 3 5 30 6" xfId="13328"/>
    <cellStyle name="Normal 2 3 5 30 6 2" xfId="44462"/>
    <cellStyle name="Normal 2 3 5 30 7" xfId="13329"/>
    <cellStyle name="Normal 2 3 5 30 7 2" xfId="44463"/>
    <cellStyle name="Normal 2 3 5 30 8" xfId="44464"/>
    <cellStyle name="Normal 2 3 5 30 8 2" xfId="44465"/>
    <cellStyle name="Normal 2 3 5 30 9" xfId="44466"/>
    <cellStyle name="Normal 2 3 5 31" xfId="13330"/>
    <cellStyle name="Normal 2 3 5 31 10" xfId="44467"/>
    <cellStyle name="Normal 2 3 5 31 2" xfId="13331"/>
    <cellStyle name="Normal 2 3 5 31 2 2" xfId="13332"/>
    <cellStyle name="Normal 2 3 5 31 2 2 2" xfId="13333"/>
    <cellStyle name="Normal 2 3 5 31 2 2 2 2" xfId="44468"/>
    <cellStyle name="Normal 2 3 5 31 2 2 3" xfId="13334"/>
    <cellStyle name="Normal 2 3 5 31 2 2 3 2" xfId="44469"/>
    <cellStyle name="Normal 2 3 5 31 2 2 4" xfId="44470"/>
    <cellStyle name="Normal 2 3 5 31 2 3" xfId="13335"/>
    <cellStyle name="Normal 2 3 5 31 2 3 2" xfId="44471"/>
    <cellStyle name="Normal 2 3 5 31 2 4" xfId="13336"/>
    <cellStyle name="Normal 2 3 5 31 2 4 2" xfId="44472"/>
    <cellStyle name="Normal 2 3 5 31 2 5" xfId="13337"/>
    <cellStyle name="Normal 2 3 5 31 2 5 2" xfId="44473"/>
    <cellStyle name="Normal 2 3 5 31 2 6" xfId="44474"/>
    <cellStyle name="Normal 2 3 5 31 2 6 2" xfId="44475"/>
    <cellStyle name="Normal 2 3 5 31 2 7" xfId="44476"/>
    <cellStyle name="Normal 2 3 5 31 3" xfId="13338"/>
    <cellStyle name="Normal 2 3 5 31 3 2" xfId="13339"/>
    <cellStyle name="Normal 2 3 5 31 3 2 2" xfId="44477"/>
    <cellStyle name="Normal 2 3 5 31 3 3" xfId="13340"/>
    <cellStyle name="Normal 2 3 5 31 3 3 2" xfId="44478"/>
    <cellStyle name="Normal 2 3 5 31 3 4" xfId="44479"/>
    <cellStyle name="Normal 2 3 5 31 4" xfId="13341"/>
    <cellStyle name="Normal 2 3 5 31 4 2" xfId="13342"/>
    <cellStyle name="Normal 2 3 5 31 4 2 2" xfId="44480"/>
    <cellStyle name="Normal 2 3 5 31 4 3" xfId="44481"/>
    <cellStyle name="Normal 2 3 5 31 5" xfId="13343"/>
    <cellStyle name="Normal 2 3 5 31 5 2" xfId="44482"/>
    <cellStyle name="Normal 2 3 5 31 6" xfId="13344"/>
    <cellStyle name="Normal 2 3 5 31 6 2" xfId="44483"/>
    <cellStyle name="Normal 2 3 5 31 7" xfId="44484"/>
    <cellStyle name="Normal 2 3 5 31 7 2" xfId="44485"/>
    <cellStyle name="Normal 2 3 5 31 8" xfId="44486"/>
    <cellStyle name="Normal 2 3 5 31 9" xfId="44487"/>
    <cellStyle name="Normal 2 3 5 32" xfId="13345"/>
    <cellStyle name="Normal 2 3 5 32 2" xfId="13346"/>
    <cellStyle name="Normal 2 3 5 32 2 2" xfId="13347"/>
    <cellStyle name="Normal 2 3 5 32 2 2 2" xfId="44488"/>
    <cellStyle name="Normal 2 3 5 32 2 3" xfId="13348"/>
    <cellStyle name="Normal 2 3 5 32 2 3 2" xfId="44489"/>
    <cellStyle name="Normal 2 3 5 32 2 4" xfId="44490"/>
    <cellStyle name="Normal 2 3 5 32 3" xfId="13349"/>
    <cellStyle name="Normal 2 3 5 32 3 2" xfId="44491"/>
    <cellStyle name="Normal 2 3 5 32 4" xfId="13350"/>
    <cellStyle name="Normal 2 3 5 32 4 2" xfId="44492"/>
    <cellStyle name="Normal 2 3 5 32 5" xfId="13351"/>
    <cellStyle name="Normal 2 3 5 32 5 2" xfId="44493"/>
    <cellStyle name="Normal 2 3 5 32 6" xfId="44494"/>
    <cellStyle name="Normal 2 3 5 32 6 2" xfId="44495"/>
    <cellStyle name="Normal 2 3 5 32 7" xfId="44496"/>
    <cellStyle name="Normal 2 3 5 33" xfId="13352"/>
    <cellStyle name="Normal 2 3 5 33 2" xfId="13353"/>
    <cellStyle name="Normal 2 3 5 33 2 2" xfId="44497"/>
    <cellStyle name="Normal 2 3 5 33 3" xfId="13354"/>
    <cellStyle name="Normal 2 3 5 33 3 2" xfId="44498"/>
    <cellStyle name="Normal 2 3 5 33 4" xfId="44499"/>
    <cellStyle name="Normal 2 3 5 34" xfId="13355"/>
    <cellStyle name="Normal 2 3 5 34 2" xfId="13356"/>
    <cellStyle name="Normal 2 3 5 34 2 2" xfId="44500"/>
    <cellStyle name="Normal 2 3 5 34 3" xfId="44501"/>
    <cellStyle name="Normal 2 3 5 35" xfId="13357"/>
    <cellStyle name="Normal 2 3 5 35 2" xfId="44502"/>
    <cellStyle name="Normal 2 3 5 36" xfId="13358"/>
    <cellStyle name="Normal 2 3 5 36 2" xfId="44503"/>
    <cellStyle name="Normal 2 3 5 37" xfId="44504"/>
    <cellStyle name="Normal 2 3 5 37 2" xfId="44505"/>
    <cellStyle name="Normal 2 3 5 38" xfId="44506"/>
    <cellStyle name="Normal 2 3 5 39" xfId="44507"/>
    <cellStyle name="Normal 2 3 5 4" xfId="13359"/>
    <cellStyle name="Normal 2 3 5 4 10" xfId="44508"/>
    <cellStyle name="Normal 2 3 5 4 11" xfId="44509"/>
    <cellStyle name="Normal 2 3 5 4 2" xfId="13360"/>
    <cellStyle name="Normal 2 3 5 4 2 10" xfId="44510"/>
    <cellStyle name="Normal 2 3 5 4 2 2" xfId="13361"/>
    <cellStyle name="Normal 2 3 5 4 2 2 2" xfId="13362"/>
    <cellStyle name="Normal 2 3 5 4 2 2 2 2" xfId="13363"/>
    <cellStyle name="Normal 2 3 5 4 2 2 2 2 2" xfId="44511"/>
    <cellStyle name="Normal 2 3 5 4 2 2 2 3" xfId="13364"/>
    <cellStyle name="Normal 2 3 5 4 2 2 2 3 2" xfId="44512"/>
    <cellStyle name="Normal 2 3 5 4 2 2 2 4" xfId="44513"/>
    <cellStyle name="Normal 2 3 5 4 2 2 3" xfId="13365"/>
    <cellStyle name="Normal 2 3 5 4 2 2 3 2" xfId="44514"/>
    <cellStyle name="Normal 2 3 5 4 2 2 4" xfId="13366"/>
    <cellStyle name="Normal 2 3 5 4 2 2 4 2" xfId="44515"/>
    <cellStyle name="Normal 2 3 5 4 2 2 5" xfId="13367"/>
    <cellStyle name="Normal 2 3 5 4 2 2 5 2" xfId="44516"/>
    <cellStyle name="Normal 2 3 5 4 2 2 6" xfId="44517"/>
    <cellStyle name="Normal 2 3 5 4 2 2 6 2" xfId="44518"/>
    <cellStyle name="Normal 2 3 5 4 2 2 7" xfId="44519"/>
    <cellStyle name="Normal 2 3 5 4 2 3" xfId="13368"/>
    <cellStyle name="Normal 2 3 5 4 2 3 2" xfId="13369"/>
    <cellStyle name="Normal 2 3 5 4 2 3 2 2" xfId="44520"/>
    <cellStyle name="Normal 2 3 5 4 2 3 3" xfId="13370"/>
    <cellStyle name="Normal 2 3 5 4 2 3 3 2" xfId="44521"/>
    <cellStyle name="Normal 2 3 5 4 2 3 4" xfId="44522"/>
    <cellStyle name="Normal 2 3 5 4 2 4" xfId="13371"/>
    <cellStyle name="Normal 2 3 5 4 2 4 2" xfId="13372"/>
    <cellStyle name="Normal 2 3 5 4 2 4 2 2" xfId="44523"/>
    <cellStyle name="Normal 2 3 5 4 2 4 3" xfId="44524"/>
    <cellStyle name="Normal 2 3 5 4 2 5" xfId="13373"/>
    <cellStyle name="Normal 2 3 5 4 2 5 2" xfId="44525"/>
    <cellStyle name="Normal 2 3 5 4 2 6" xfId="13374"/>
    <cellStyle name="Normal 2 3 5 4 2 6 2" xfId="44526"/>
    <cellStyle name="Normal 2 3 5 4 2 7" xfId="44527"/>
    <cellStyle name="Normal 2 3 5 4 2 7 2" xfId="44528"/>
    <cellStyle name="Normal 2 3 5 4 2 8" xfId="44529"/>
    <cellStyle name="Normal 2 3 5 4 2 9" xfId="44530"/>
    <cellStyle name="Normal 2 3 5 4 3" xfId="13375"/>
    <cellStyle name="Normal 2 3 5 4 3 2" xfId="13376"/>
    <cellStyle name="Normal 2 3 5 4 3 2 2" xfId="13377"/>
    <cellStyle name="Normal 2 3 5 4 3 2 2 2" xfId="44531"/>
    <cellStyle name="Normal 2 3 5 4 3 2 3" xfId="13378"/>
    <cellStyle name="Normal 2 3 5 4 3 2 3 2" xfId="44532"/>
    <cellStyle name="Normal 2 3 5 4 3 2 4" xfId="44533"/>
    <cellStyle name="Normal 2 3 5 4 3 3" xfId="13379"/>
    <cellStyle name="Normal 2 3 5 4 3 3 2" xfId="44534"/>
    <cellStyle name="Normal 2 3 5 4 3 4" xfId="13380"/>
    <cellStyle name="Normal 2 3 5 4 3 4 2" xfId="44535"/>
    <cellStyle name="Normal 2 3 5 4 3 5" xfId="13381"/>
    <cellStyle name="Normal 2 3 5 4 3 5 2" xfId="44536"/>
    <cellStyle name="Normal 2 3 5 4 3 6" xfId="44537"/>
    <cellStyle name="Normal 2 3 5 4 3 6 2" xfId="44538"/>
    <cellStyle name="Normal 2 3 5 4 3 7" xfId="44539"/>
    <cellStyle name="Normal 2 3 5 4 4" xfId="13382"/>
    <cellStyle name="Normal 2 3 5 4 4 2" xfId="13383"/>
    <cellStyle name="Normal 2 3 5 4 4 2 2" xfId="44540"/>
    <cellStyle name="Normal 2 3 5 4 4 3" xfId="13384"/>
    <cellStyle name="Normal 2 3 5 4 4 3 2" xfId="44541"/>
    <cellStyle name="Normal 2 3 5 4 4 4" xfId="44542"/>
    <cellStyle name="Normal 2 3 5 4 5" xfId="13385"/>
    <cellStyle name="Normal 2 3 5 4 5 2" xfId="13386"/>
    <cellStyle name="Normal 2 3 5 4 5 2 2" xfId="44543"/>
    <cellStyle name="Normal 2 3 5 4 5 3" xfId="44544"/>
    <cellStyle name="Normal 2 3 5 4 6" xfId="13387"/>
    <cellStyle name="Normal 2 3 5 4 6 2" xfId="44545"/>
    <cellStyle name="Normal 2 3 5 4 7" xfId="13388"/>
    <cellStyle name="Normal 2 3 5 4 7 2" xfId="44546"/>
    <cellStyle name="Normal 2 3 5 4 8" xfId="44547"/>
    <cellStyle name="Normal 2 3 5 4 8 2" xfId="44548"/>
    <cellStyle name="Normal 2 3 5 4 9" xfId="44549"/>
    <cellStyle name="Normal 2 3 5 40" xfId="44550"/>
    <cellStyle name="Normal 2 3 5 5" xfId="13389"/>
    <cellStyle name="Normal 2 3 5 5 10" xfId="44551"/>
    <cellStyle name="Normal 2 3 5 5 11" xfId="44552"/>
    <cellStyle name="Normal 2 3 5 5 2" xfId="13390"/>
    <cellStyle name="Normal 2 3 5 5 2 10" xfId="44553"/>
    <cellStyle name="Normal 2 3 5 5 2 2" xfId="13391"/>
    <cellStyle name="Normal 2 3 5 5 2 2 2" xfId="13392"/>
    <cellStyle name="Normal 2 3 5 5 2 2 2 2" xfId="13393"/>
    <cellStyle name="Normal 2 3 5 5 2 2 2 2 2" xfId="44554"/>
    <cellStyle name="Normal 2 3 5 5 2 2 2 3" xfId="13394"/>
    <cellStyle name="Normal 2 3 5 5 2 2 2 3 2" xfId="44555"/>
    <cellStyle name="Normal 2 3 5 5 2 2 2 4" xfId="44556"/>
    <cellStyle name="Normal 2 3 5 5 2 2 3" xfId="13395"/>
    <cellStyle name="Normal 2 3 5 5 2 2 3 2" xfId="44557"/>
    <cellStyle name="Normal 2 3 5 5 2 2 4" xfId="13396"/>
    <cellStyle name="Normal 2 3 5 5 2 2 4 2" xfId="44558"/>
    <cellStyle name="Normal 2 3 5 5 2 2 5" xfId="13397"/>
    <cellStyle name="Normal 2 3 5 5 2 2 5 2" xfId="44559"/>
    <cellStyle name="Normal 2 3 5 5 2 2 6" xfId="44560"/>
    <cellStyle name="Normal 2 3 5 5 2 2 6 2" xfId="44561"/>
    <cellStyle name="Normal 2 3 5 5 2 2 7" xfId="44562"/>
    <cellStyle name="Normal 2 3 5 5 2 3" xfId="13398"/>
    <cellStyle name="Normal 2 3 5 5 2 3 2" xfId="13399"/>
    <cellStyle name="Normal 2 3 5 5 2 3 2 2" xfId="44563"/>
    <cellStyle name="Normal 2 3 5 5 2 3 3" xfId="13400"/>
    <cellStyle name="Normal 2 3 5 5 2 3 3 2" xfId="44564"/>
    <cellStyle name="Normal 2 3 5 5 2 3 4" xfId="44565"/>
    <cellStyle name="Normal 2 3 5 5 2 4" xfId="13401"/>
    <cellStyle name="Normal 2 3 5 5 2 4 2" xfId="13402"/>
    <cellStyle name="Normal 2 3 5 5 2 4 2 2" xfId="44566"/>
    <cellStyle name="Normal 2 3 5 5 2 4 3" xfId="44567"/>
    <cellStyle name="Normal 2 3 5 5 2 5" xfId="13403"/>
    <cellStyle name="Normal 2 3 5 5 2 5 2" xfId="44568"/>
    <cellStyle name="Normal 2 3 5 5 2 6" xfId="13404"/>
    <cellStyle name="Normal 2 3 5 5 2 6 2" xfId="44569"/>
    <cellStyle name="Normal 2 3 5 5 2 7" xfId="44570"/>
    <cellStyle name="Normal 2 3 5 5 2 7 2" xfId="44571"/>
    <cellStyle name="Normal 2 3 5 5 2 8" xfId="44572"/>
    <cellStyle name="Normal 2 3 5 5 2 9" xfId="44573"/>
    <cellStyle name="Normal 2 3 5 5 3" xfId="13405"/>
    <cellStyle name="Normal 2 3 5 5 3 2" xfId="13406"/>
    <cellStyle name="Normal 2 3 5 5 3 2 2" xfId="13407"/>
    <cellStyle name="Normal 2 3 5 5 3 2 2 2" xfId="44574"/>
    <cellStyle name="Normal 2 3 5 5 3 2 3" xfId="13408"/>
    <cellStyle name="Normal 2 3 5 5 3 2 3 2" xfId="44575"/>
    <cellStyle name="Normal 2 3 5 5 3 2 4" xfId="44576"/>
    <cellStyle name="Normal 2 3 5 5 3 3" xfId="13409"/>
    <cellStyle name="Normal 2 3 5 5 3 3 2" xfId="44577"/>
    <cellStyle name="Normal 2 3 5 5 3 4" xfId="13410"/>
    <cellStyle name="Normal 2 3 5 5 3 4 2" xfId="44578"/>
    <cellStyle name="Normal 2 3 5 5 3 5" xfId="13411"/>
    <cellStyle name="Normal 2 3 5 5 3 5 2" xfId="44579"/>
    <cellStyle name="Normal 2 3 5 5 3 6" xfId="44580"/>
    <cellStyle name="Normal 2 3 5 5 3 6 2" xfId="44581"/>
    <cellStyle name="Normal 2 3 5 5 3 7" xfId="44582"/>
    <cellStyle name="Normal 2 3 5 5 4" xfId="13412"/>
    <cellStyle name="Normal 2 3 5 5 4 2" xfId="13413"/>
    <cellStyle name="Normal 2 3 5 5 4 2 2" xfId="44583"/>
    <cellStyle name="Normal 2 3 5 5 4 3" xfId="13414"/>
    <cellStyle name="Normal 2 3 5 5 4 3 2" xfId="44584"/>
    <cellStyle name="Normal 2 3 5 5 4 4" xfId="44585"/>
    <cellStyle name="Normal 2 3 5 5 5" xfId="13415"/>
    <cellStyle name="Normal 2 3 5 5 5 2" xfId="13416"/>
    <cellStyle name="Normal 2 3 5 5 5 2 2" xfId="44586"/>
    <cellStyle name="Normal 2 3 5 5 5 3" xfId="44587"/>
    <cellStyle name="Normal 2 3 5 5 6" xfId="13417"/>
    <cellStyle name="Normal 2 3 5 5 6 2" xfId="44588"/>
    <cellStyle name="Normal 2 3 5 5 7" xfId="13418"/>
    <cellStyle name="Normal 2 3 5 5 7 2" xfId="44589"/>
    <cellStyle name="Normal 2 3 5 5 8" xfId="44590"/>
    <cellStyle name="Normal 2 3 5 5 8 2" xfId="44591"/>
    <cellStyle name="Normal 2 3 5 5 9" xfId="44592"/>
    <cellStyle name="Normal 2 3 5 6" xfId="13419"/>
    <cellStyle name="Normal 2 3 5 6 10" xfId="44593"/>
    <cellStyle name="Normal 2 3 5 6 11" xfId="44594"/>
    <cellStyle name="Normal 2 3 5 6 2" xfId="13420"/>
    <cellStyle name="Normal 2 3 5 6 2 10" xfId="44595"/>
    <cellStyle name="Normal 2 3 5 6 2 2" xfId="13421"/>
    <cellStyle name="Normal 2 3 5 6 2 2 2" xfId="13422"/>
    <cellStyle name="Normal 2 3 5 6 2 2 2 2" xfId="13423"/>
    <cellStyle name="Normal 2 3 5 6 2 2 2 2 2" xfId="44596"/>
    <cellStyle name="Normal 2 3 5 6 2 2 2 3" xfId="13424"/>
    <cellStyle name="Normal 2 3 5 6 2 2 2 3 2" xfId="44597"/>
    <cellStyle name="Normal 2 3 5 6 2 2 2 4" xfId="44598"/>
    <cellStyle name="Normal 2 3 5 6 2 2 3" xfId="13425"/>
    <cellStyle name="Normal 2 3 5 6 2 2 3 2" xfId="44599"/>
    <cellStyle name="Normal 2 3 5 6 2 2 4" xfId="13426"/>
    <cellStyle name="Normal 2 3 5 6 2 2 4 2" xfId="44600"/>
    <cellStyle name="Normal 2 3 5 6 2 2 5" xfId="13427"/>
    <cellStyle name="Normal 2 3 5 6 2 2 5 2" xfId="44601"/>
    <cellStyle name="Normal 2 3 5 6 2 2 6" xfId="44602"/>
    <cellStyle name="Normal 2 3 5 6 2 2 6 2" xfId="44603"/>
    <cellStyle name="Normal 2 3 5 6 2 2 7" xfId="44604"/>
    <cellStyle name="Normal 2 3 5 6 2 3" xfId="13428"/>
    <cellStyle name="Normal 2 3 5 6 2 3 2" xfId="13429"/>
    <cellStyle name="Normal 2 3 5 6 2 3 2 2" xfId="44605"/>
    <cellStyle name="Normal 2 3 5 6 2 3 3" xfId="13430"/>
    <cellStyle name="Normal 2 3 5 6 2 3 3 2" xfId="44606"/>
    <cellStyle name="Normal 2 3 5 6 2 3 4" xfId="44607"/>
    <cellStyle name="Normal 2 3 5 6 2 4" xfId="13431"/>
    <cellStyle name="Normal 2 3 5 6 2 4 2" xfId="13432"/>
    <cellStyle name="Normal 2 3 5 6 2 4 2 2" xfId="44608"/>
    <cellStyle name="Normal 2 3 5 6 2 4 3" xfId="44609"/>
    <cellStyle name="Normal 2 3 5 6 2 5" xfId="13433"/>
    <cellStyle name="Normal 2 3 5 6 2 5 2" xfId="44610"/>
    <cellStyle name="Normal 2 3 5 6 2 6" xfId="13434"/>
    <cellStyle name="Normal 2 3 5 6 2 6 2" xfId="44611"/>
    <cellStyle name="Normal 2 3 5 6 2 7" xfId="44612"/>
    <cellStyle name="Normal 2 3 5 6 2 7 2" xfId="44613"/>
    <cellStyle name="Normal 2 3 5 6 2 8" xfId="44614"/>
    <cellStyle name="Normal 2 3 5 6 2 9" xfId="44615"/>
    <cellStyle name="Normal 2 3 5 6 3" xfId="13435"/>
    <cellStyle name="Normal 2 3 5 6 3 2" xfId="13436"/>
    <cellStyle name="Normal 2 3 5 6 3 2 2" xfId="13437"/>
    <cellStyle name="Normal 2 3 5 6 3 2 2 2" xfId="44616"/>
    <cellStyle name="Normal 2 3 5 6 3 2 3" xfId="13438"/>
    <cellStyle name="Normal 2 3 5 6 3 2 3 2" xfId="44617"/>
    <cellStyle name="Normal 2 3 5 6 3 2 4" xfId="44618"/>
    <cellStyle name="Normal 2 3 5 6 3 3" xfId="13439"/>
    <cellStyle name="Normal 2 3 5 6 3 3 2" xfId="44619"/>
    <cellStyle name="Normal 2 3 5 6 3 4" xfId="13440"/>
    <cellStyle name="Normal 2 3 5 6 3 4 2" xfId="44620"/>
    <cellStyle name="Normal 2 3 5 6 3 5" xfId="13441"/>
    <cellStyle name="Normal 2 3 5 6 3 5 2" xfId="44621"/>
    <cellStyle name="Normal 2 3 5 6 3 6" xfId="44622"/>
    <cellStyle name="Normal 2 3 5 6 3 6 2" xfId="44623"/>
    <cellStyle name="Normal 2 3 5 6 3 7" xfId="44624"/>
    <cellStyle name="Normal 2 3 5 6 4" xfId="13442"/>
    <cellStyle name="Normal 2 3 5 6 4 2" xfId="13443"/>
    <cellStyle name="Normal 2 3 5 6 4 2 2" xfId="44625"/>
    <cellStyle name="Normal 2 3 5 6 4 3" xfId="13444"/>
    <cellStyle name="Normal 2 3 5 6 4 3 2" xfId="44626"/>
    <cellStyle name="Normal 2 3 5 6 4 4" xfId="44627"/>
    <cellStyle name="Normal 2 3 5 6 5" xfId="13445"/>
    <cellStyle name="Normal 2 3 5 6 5 2" xfId="13446"/>
    <cellStyle name="Normal 2 3 5 6 5 2 2" xfId="44628"/>
    <cellStyle name="Normal 2 3 5 6 5 3" xfId="44629"/>
    <cellStyle name="Normal 2 3 5 6 6" xfId="13447"/>
    <cellStyle name="Normal 2 3 5 6 6 2" xfId="44630"/>
    <cellStyle name="Normal 2 3 5 6 7" xfId="13448"/>
    <cellStyle name="Normal 2 3 5 6 7 2" xfId="44631"/>
    <cellStyle name="Normal 2 3 5 6 8" xfId="44632"/>
    <cellStyle name="Normal 2 3 5 6 8 2" xfId="44633"/>
    <cellStyle name="Normal 2 3 5 6 9" xfId="44634"/>
    <cellStyle name="Normal 2 3 5 7" xfId="13449"/>
    <cellStyle name="Normal 2 3 5 7 10" xfId="44635"/>
    <cellStyle name="Normal 2 3 5 7 11" xfId="44636"/>
    <cellStyle name="Normal 2 3 5 7 2" xfId="13450"/>
    <cellStyle name="Normal 2 3 5 7 2 10" xfId="44637"/>
    <cellStyle name="Normal 2 3 5 7 2 2" xfId="13451"/>
    <cellStyle name="Normal 2 3 5 7 2 2 2" xfId="13452"/>
    <cellStyle name="Normal 2 3 5 7 2 2 2 2" xfId="13453"/>
    <cellStyle name="Normal 2 3 5 7 2 2 2 2 2" xfId="44638"/>
    <cellStyle name="Normal 2 3 5 7 2 2 2 3" xfId="13454"/>
    <cellStyle name="Normal 2 3 5 7 2 2 2 3 2" xfId="44639"/>
    <cellStyle name="Normal 2 3 5 7 2 2 2 4" xfId="44640"/>
    <cellStyle name="Normal 2 3 5 7 2 2 3" xfId="13455"/>
    <cellStyle name="Normal 2 3 5 7 2 2 3 2" xfId="44641"/>
    <cellStyle name="Normal 2 3 5 7 2 2 4" xfId="13456"/>
    <cellStyle name="Normal 2 3 5 7 2 2 4 2" xfId="44642"/>
    <cellStyle name="Normal 2 3 5 7 2 2 5" xfId="13457"/>
    <cellStyle name="Normal 2 3 5 7 2 2 5 2" xfId="44643"/>
    <cellStyle name="Normal 2 3 5 7 2 2 6" xfId="44644"/>
    <cellStyle name="Normal 2 3 5 7 2 2 6 2" xfId="44645"/>
    <cellStyle name="Normal 2 3 5 7 2 2 7" xfId="44646"/>
    <cellStyle name="Normal 2 3 5 7 2 3" xfId="13458"/>
    <cellStyle name="Normal 2 3 5 7 2 3 2" xfId="13459"/>
    <cellStyle name="Normal 2 3 5 7 2 3 2 2" xfId="44647"/>
    <cellStyle name="Normal 2 3 5 7 2 3 3" xfId="13460"/>
    <cellStyle name="Normal 2 3 5 7 2 3 3 2" xfId="44648"/>
    <cellStyle name="Normal 2 3 5 7 2 3 4" xfId="44649"/>
    <cellStyle name="Normal 2 3 5 7 2 4" xfId="13461"/>
    <cellStyle name="Normal 2 3 5 7 2 4 2" xfId="13462"/>
    <cellStyle name="Normal 2 3 5 7 2 4 2 2" xfId="44650"/>
    <cellStyle name="Normal 2 3 5 7 2 4 3" xfId="44651"/>
    <cellStyle name="Normal 2 3 5 7 2 5" xfId="13463"/>
    <cellStyle name="Normal 2 3 5 7 2 5 2" xfId="44652"/>
    <cellStyle name="Normal 2 3 5 7 2 6" xfId="13464"/>
    <cellStyle name="Normal 2 3 5 7 2 6 2" xfId="44653"/>
    <cellStyle name="Normal 2 3 5 7 2 7" xfId="44654"/>
    <cellStyle name="Normal 2 3 5 7 2 7 2" xfId="44655"/>
    <cellStyle name="Normal 2 3 5 7 2 8" xfId="44656"/>
    <cellStyle name="Normal 2 3 5 7 2 9" xfId="44657"/>
    <cellStyle name="Normal 2 3 5 7 3" xfId="13465"/>
    <cellStyle name="Normal 2 3 5 7 3 2" xfId="13466"/>
    <cellStyle name="Normal 2 3 5 7 3 2 2" xfId="13467"/>
    <cellStyle name="Normal 2 3 5 7 3 2 2 2" xfId="44658"/>
    <cellStyle name="Normal 2 3 5 7 3 2 3" xfId="13468"/>
    <cellStyle name="Normal 2 3 5 7 3 2 3 2" xfId="44659"/>
    <cellStyle name="Normal 2 3 5 7 3 2 4" xfId="44660"/>
    <cellStyle name="Normal 2 3 5 7 3 3" xfId="13469"/>
    <cellStyle name="Normal 2 3 5 7 3 3 2" xfId="44661"/>
    <cellStyle name="Normal 2 3 5 7 3 4" xfId="13470"/>
    <cellStyle name="Normal 2 3 5 7 3 4 2" xfId="44662"/>
    <cellStyle name="Normal 2 3 5 7 3 5" xfId="13471"/>
    <cellStyle name="Normal 2 3 5 7 3 5 2" xfId="44663"/>
    <cellStyle name="Normal 2 3 5 7 3 6" xfId="44664"/>
    <cellStyle name="Normal 2 3 5 7 3 6 2" xfId="44665"/>
    <cellStyle name="Normal 2 3 5 7 3 7" xfId="44666"/>
    <cellStyle name="Normal 2 3 5 7 4" xfId="13472"/>
    <cellStyle name="Normal 2 3 5 7 4 2" xfId="13473"/>
    <cellStyle name="Normal 2 3 5 7 4 2 2" xfId="44667"/>
    <cellStyle name="Normal 2 3 5 7 4 3" xfId="13474"/>
    <cellStyle name="Normal 2 3 5 7 4 3 2" xfId="44668"/>
    <cellStyle name="Normal 2 3 5 7 4 4" xfId="44669"/>
    <cellStyle name="Normal 2 3 5 7 5" xfId="13475"/>
    <cellStyle name="Normal 2 3 5 7 5 2" xfId="13476"/>
    <cellStyle name="Normal 2 3 5 7 5 2 2" xfId="44670"/>
    <cellStyle name="Normal 2 3 5 7 5 3" xfId="44671"/>
    <cellStyle name="Normal 2 3 5 7 6" xfId="13477"/>
    <cellStyle name="Normal 2 3 5 7 6 2" xfId="44672"/>
    <cellStyle name="Normal 2 3 5 7 7" xfId="13478"/>
    <cellStyle name="Normal 2 3 5 7 7 2" xfId="44673"/>
    <cellStyle name="Normal 2 3 5 7 8" xfId="44674"/>
    <cellStyle name="Normal 2 3 5 7 8 2" xfId="44675"/>
    <cellStyle name="Normal 2 3 5 7 9" xfId="44676"/>
    <cellStyle name="Normal 2 3 5 8" xfId="13479"/>
    <cellStyle name="Normal 2 3 5 8 10" xfId="44677"/>
    <cellStyle name="Normal 2 3 5 8 11" xfId="44678"/>
    <cellStyle name="Normal 2 3 5 8 2" xfId="13480"/>
    <cellStyle name="Normal 2 3 5 8 2 10" xfId="44679"/>
    <cellStyle name="Normal 2 3 5 8 2 2" xfId="13481"/>
    <cellStyle name="Normal 2 3 5 8 2 2 2" xfId="13482"/>
    <cellStyle name="Normal 2 3 5 8 2 2 2 2" xfId="13483"/>
    <cellStyle name="Normal 2 3 5 8 2 2 2 2 2" xfId="44680"/>
    <cellStyle name="Normal 2 3 5 8 2 2 2 3" xfId="13484"/>
    <cellStyle name="Normal 2 3 5 8 2 2 2 3 2" xfId="44681"/>
    <cellStyle name="Normal 2 3 5 8 2 2 2 4" xfId="44682"/>
    <cellStyle name="Normal 2 3 5 8 2 2 3" xfId="13485"/>
    <cellStyle name="Normal 2 3 5 8 2 2 3 2" xfId="44683"/>
    <cellStyle name="Normal 2 3 5 8 2 2 4" xfId="13486"/>
    <cellStyle name="Normal 2 3 5 8 2 2 4 2" xfId="44684"/>
    <cellStyle name="Normal 2 3 5 8 2 2 5" xfId="13487"/>
    <cellStyle name="Normal 2 3 5 8 2 2 5 2" xfId="44685"/>
    <cellStyle name="Normal 2 3 5 8 2 2 6" xfId="44686"/>
    <cellStyle name="Normal 2 3 5 8 2 2 6 2" xfId="44687"/>
    <cellStyle name="Normal 2 3 5 8 2 2 7" xfId="44688"/>
    <cellStyle name="Normal 2 3 5 8 2 3" xfId="13488"/>
    <cellStyle name="Normal 2 3 5 8 2 3 2" xfId="13489"/>
    <cellStyle name="Normal 2 3 5 8 2 3 2 2" xfId="44689"/>
    <cellStyle name="Normal 2 3 5 8 2 3 3" xfId="13490"/>
    <cellStyle name="Normal 2 3 5 8 2 3 3 2" xfId="44690"/>
    <cellStyle name="Normal 2 3 5 8 2 3 4" xfId="44691"/>
    <cellStyle name="Normal 2 3 5 8 2 4" xfId="13491"/>
    <cellStyle name="Normal 2 3 5 8 2 4 2" xfId="13492"/>
    <cellStyle name="Normal 2 3 5 8 2 4 2 2" xfId="44692"/>
    <cellStyle name="Normal 2 3 5 8 2 4 3" xfId="44693"/>
    <cellStyle name="Normal 2 3 5 8 2 5" xfId="13493"/>
    <cellStyle name="Normal 2 3 5 8 2 5 2" xfId="44694"/>
    <cellStyle name="Normal 2 3 5 8 2 6" xfId="13494"/>
    <cellStyle name="Normal 2 3 5 8 2 6 2" xfId="44695"/>
    <cellStyle name="Normal 2 3 5 8 2 7" xfId="44696"/>
    <cellStyle name="Normal 2 3 5 8 2 7 2" xfId="44697"/>
    <cellStyle name="Normal 2 3 5 8 2 8" xfId="44698"/>
    <cellStyle name="Normal 2 3 5 8 2 9" xfId="44699"/>
    <cellStyle name="Normal 2 3 5 8 3" xfId="13495"/>
    <cellStyle name="Normal 2 3 5 8 3 2" xfId="13496"/>
    <cellStyle name="Normal 2 3 5 8 3 2 2" xfId="13497"/>
    <cellStyle name="Normal 2 3 5 8 3 2 2 2" xfId="44700"/>
    <cellStyle name="Normal 2 3 5 8 3 2 3" xfId="13498"/>
    <cellStyle name="Normal 2 3 5 8 3 2 3 2" xfId="44701"/>
    <cellStyle name="Normal 2 3 5 8 3 2 4" xfId="44702"/>
    <cellStyle name="Normal 2 3 5 8 3 3" xfId="13499"/>
    <cellStyle name="Normal 2 3 5 8 3 3 2" xfId="44703"/>
    <cellStyle name="Normal 2 3 5 8 3 4" xfId="13500"/>
    <cellStyle name="Normal 2 3 5 8 3 4 2" xfId="44704"/>
    <cellStyle name="Normal 2 3 5 8 3 5" xfId="13501"/>
    <cellStyle name="Normal 2 3 5 8 3 5 2" xfId="44705"/>
    <cellStyle name="Normal 2 3 5 8 3 6" xfId="44706"/>
    <cellStyle name="Normal 2 3 5 8 3 6 2" xfId="44707"/>
    <cellStyle name="Normal 2 3 5 8 3 7" xfId="44708"/>
    <cellStyle name="Normal 2 3 5 8 4" xfId="13502"/>
    <cellStyle name="Normal 2 3 5 8 4 2" xfId="13503"/>
    <cellStyle name="Normal 2 3 5 8 4 2 2" xfId="44709"/>
    <cellStyle name="Normal 2 3 5 8 4 3" xfId="13504"/>
    <cellStyle name="Normal 2 3 5 8 4 3 2" xfId="44710"/>
    <cellStyle name="Normal 2 3 5 8 4 4" xfId="44711"/>
    <cellStyle name="Normal 2 3 5 8 5" xfId="13505"/>
    <cellStyle name="Normal 2 3 5 8 5 2" xfId="13506"/>
    <cellStyle name="Normal 2 3 5 8 5 2 2" xfId="44712"/>
    <cellStyle name="Normal 2 3 5 8 5 3" xfId="44713"/>
    <cellStyle name="Normal 2 3 5 8 6" xfId="13507"/>
    <cellStyle name="Normal 2 3 5 8 6 2" xfId="44714"/>
    <cellStyle name="Normal 2 3 5 8 7" xfId="13508"/>
    <cellStyle name="Normal 2 3 5 8 7 2" xfId="44715"/>
    <cellStyle name="Normal 2 3 5 8 8" xfId="44716"/>
    <cellStyle name="Normal 2 3 5 8 8 2" xfId="44717"/>
    <cellStyle name="Normal 2 3 5 8 9" xfId="44718"/>
    <cellStyle name="Normal 2 3 5 9" xfId="13509"/>
    <cellStyle name="Normal 2 3 5 9 10" xfId="44719"/>
    <cellStyle name="Normal 2 3 5 9 11" xfId="44720"/>
    <cellStyle name="Normal 2 3 5 9 2" xfId="13510"/>
    <cellStyle name="Normal 2 3 5 9 2 10" xfId="44721"/>
    <cellStyle name="Normal 2 3 5 9 2 2" xfId="13511"/>
    <cellStyle name="Normal 2 3 5 9 2 2 2" xfId="13512"/>
    <cellStyle name="Normal 2 3 5 9 2 2 2 2" xfId="13513"/>
    <cellStyle name="Normal 2 3 5 9 2 2 2 2 2" xfId="44722"/>
    <cellStyle name="Normal 2 3 5 9 2 2 2 3" xfId="13514"/>
    <cellStyle name="Normal 2 3 5 9 2 2 2 3 2" xfId="44723"/>
    <cellStyle name="Normal 2 3 5 9 2 2 2 4" xfId="44724"/>
    <cellStyle name="Normal 2 3 5 9 2 2 3" xfId="13515"/>
    <cellStyle name="Normal 2 3 5 9 2 2 3 2" xfId="44725"/>
    <cellStyle name="Normal 2 3 5 9 2 2 4" xfId="13516"/>
    <cellStyle name="Normal 2 3 5 9 2 2 4 2" xfId="44726"/>
    <cellStyle name="Normal 2 3 5 9 2 2 5" xfId="13517"/>
    <cellStyle name="Normal 2 3 5 9 2 2 5 2" xfId="44727"/>
    <cellStyle name="Normal 2 3 5 9 2 2 6" xfId="44728"/>
    <cellStyle name="Normal 2 3 5 9 2 2 6 2" xfId="44729"/>
    <cellStyle name="Normal 2 3 5 9 2 2 7" xfId="44730"/>
    <cellStyle name="Normal 2 3 5 9 2 3" xfId="13518"/>
    <cellStyle name="Normal 2 3 5 9 2 3 2" xfId="13519"/>
    <cellStyle name="Normal 2 3 5 9 2 3 2 2" xfId="44731"/>
    <cellStyle name="Normal 2 3 5 9 2 3 3" xfId="13520"/>
    <cellStyle name="Normal 2 3 5 9 2 3 3 2" xfId="44732"/>
    <cellStyle name="Normal 2 3 5 9 2 3 4" xfId="44733"/>
    <cellStyle name="Normal 2 3 5 9 2 4" xfId="13521"/>
    <cellStyle name="Normal 2 3 5 9 2 4 2" xfId="13522"/>
    <cellStyle name="Normal 2 3 5 9 2 4 2 2" xfId="44734"/>
    <cellStyle name="Normal 2 3 5 9 2 4 3" xfId="44735"/>
    <cellStyle name="Normal 2 3 5 9 2 5" xfId="13523"/>
    <cellStyle name="Normal 2 3 5 9 2 5 2" xfId="44736"/>
    <cellStyle name="Normal 2 3 5 9 2 6" xfId="13524"/>
    <cellStyle name="Normal 2 3 5 9 2 6 2" xfId="44737"/>
    <cellStyle name="Normal 2 3 5 9 2 7" xfId="44738"/>
    <cellStyle name="Normal 2 3 5 9 2 7 2" xfId="44739"/>
    <cellStyle name="Normal 2 3 5 9 2 8" xfId="44740"/>
    <cellStyle name="Normal 2 3 5 9 2 9" xfId="44741"/>
    <cellStyle name="Normal 2 3 5 9 3" xfId="13525"/>
    <cellStyle name="Normal 2 3 5 9 3 2" xfId="13526"/>
    <cellStyle name="Normal 2 3 5 9 3 2 2" xfId="13527"/>
    <cellStyle name="Normal 2 3 5 9 3 2 2 2" xfId="44742"/>
    <cellStyle name="Normal 2 3 5 9 3 2 3" xfId="13528"/>
    <cellStyle name="Normal 2 3 5 9 3 2 3 2" xfId="44743"/>
    <cellStyle name="Normal 2 3 5 9 3 2 4" xfId="44744"/>
    <cellStyle name="Normal 2 3 5 9 3 3" xfId="13529"/>
    <cellStyle name="Normal 2 3 5 9 3 3 2" xfId="44745"/>
    <cellStyle name="Normal 2 3 5 9 3 4" xfId="13530"/>
    <cellStyle name="Normal 2 3 5 9 3 4 2" xfId="44746"/>
    <cellStyle name="Normal 2 3 5 9 3 5" xfId="13531"/>
    <cellStyle name="Normal 2 3 5 9 3 5 2" xfId="44747"/>
    <cellStyle name="Normal 2 3 5 9 3 6" xfId="44748"/>
    <cellStyle name="Normal 2 3 5 9 3 6 2" xfId="44749"/>
    <cellStyle name="Normal 2 3 5 9 3 7" xfId="44750"/>
    <cellStyle name="Normal 2 3 5 9 4" xfId="13532"/>
    <cellStyle name="Normal 2 3 5 9 4 2" xfId="13533"/>
    <cellStyle name="Normal 2 3 5 9 4 2 2" xfId="44751"/>
    <cellStyle name="Normal 2 3 5 9 4 3" xfId="13534"/>
    <cellStyle name="Normal 2 3 5 9 4 3 2" xfId="44752"/>
    <cellStyle name="Normal 2 3 5 9 4 4" xfId="44753"/>
    <cellStyle name="Normal 2 3 5 9 5" xfId="13535"/>
    <cellStyle name="Normal 2 3 5 9 5 2" xfId="13536"/>
    <cellStyle name="Normal 2 3 5 9 5 2 2" xfId="44754"/>
    <cellStyle name="Normal 2 3 5 9 5 3" xfId="44755"/>
    <cellStyle name="Normal 2 3 5 9 6" xfId="13537"/>
    <cellStyle name="Normal 2 3 5 9 6 2" xfId="44756"/>
    <cellStyle name="Normal 2 3 5 9 7" xfId="13538"/>
    <cellStyle name="Normal 2 3 5 9 7 2" xfId="44757"/>
    <cellStyle name="Normal 2 3 5 9 8" xfId="44758"/>
    <cellStyle name="Normal 2 3 5 9 8 2" xfId="44759"/>
    <cellStyle name="Normal 2 3 5 9 9" xfId="44760"/>
    <cellStyle name="Normal 2 3 6" xfId="13539"/>
    <cellStyle name="Normal 2 3 6 10" xfId="13540"/>
    <cellStyle name="Normal 2 3 6 10 10" xfId="44761"/>
    <cellStyle name="Normal 2 3 6 10 11" xfId="44762"/>
    <cellStyle name="Normal 2 3 6 10 2" xfId="13541"/>
    <cellStyle name="Normal 2 3 6 10 2 10" xfId="44763"/>
    <cellStyle name="Normal 2 3 6 10 2 2" xfId="13542"/>
    <cellStyle name="Normal 2 3 6 10 2 2 2" xfId="13543"/>
    <cellStyle name="Normal 2 3 6 10 2 2 2 2" xfId="13544"/>
    <cellStyle name="Normal 2 3 6 10 2 2 2 2 2" xfId="44764"/>
    <cellStyle name="Normal 2 3 6 10 2 2 2 3" xfId="13545"/>
    <cellStyle name="Normal 2 3 6 10 2 2 2 3 2" xfId="44765"/>
    <cellStyle name="Normal 2 3 6 10 2 2 2 4" xfId="44766"/>
    <cellStyle name="Normal 2 3 6 10 2 2 3" xfId="13546"/>
    <cellStyle name="Normal 2 3 6 10 2 2 3 2" xfId="44767"/>
    <cellStyle name="Normal 2 3 6 10 2 2 4" xfId="13547"/>
    <cellStyle name="Normal 2 3 6 10 2 2 4 2" xfId="44768"/>
    <cellStyle name="Normal 2 3 6 10 2 2 5" xfId="13548"/>
    <cellStyle name="Normal 2 3 6 10 2 2 5 2" xfId="44769"/>
    <cellStyle name="Normal 2 3 6 10 2 2 6" xfId="44770"/>
    <cellStyle name="Normal 2 3 6 10 2 2 6 2" xfId="44771"/>
    <cellStyle name="Normal 2 3 6 10 2 2 7" xfId="44772"/>
    <cellStyle name="Normal 2 3 6 10 2 3" xfId="13549"/>
    <cellStyle name="Normal 2 3 6 10 2 3 2" xfId="13550"/>
    <cellStyle name="Normal 2 3 6 10 2 3 2 2" xfId="44773"/>
    <cellStyle name="Normal 2 3 6 10 2 3 3" xfId="13551"/>
    <cellStyle name="Normal 2 3 6 10 2 3 3 2" xfId="44774"/>
    <cellStyle name="Normal 2 3 6 10 2 3 4" xfId="44775"/>
    <cellStyle name="Normal 2 3 6 10 2 4" xfId="13552"/>
    <cellStyle name="Normal 2 3 6 10 2 4 2" xfId="13553"/>
    <cellStyle name="Normal 2 3 6 10 2 4 2 2" xfId="44776"/>
    <cellStyle name="Normal 2 3 6 10 2 4 3" xfId="44777"/>
    <cellStyle name="Normal 2 3 6 10 2 5" xfId="13554"/>
    <cellStyle name="Normal 2 3 6 10 2 5 2" xfId="44778"/>
    <cellStyle name="Normal 2 3 6 10 2 6" xfId="13555"/>
    <cellStyle name="Normal 2 3 6 10 2 6 2" xfId="44779"/>
    <cellStyle name="Normal 2 3 6 10 2 7" xfId="44780"/>
    <cellStyle name="Normal 2 3 6 10 2 7 2" xfId="44781"/>
    <cellStyle name="Normal 2 3 6 10 2 8" xfId="44782"/>
    <cellStyle name="Normal 2 3 6 10 2 9" xfId="44783"/>
    <cellStyle name="Normal 2 3 6 10 3" xfId="13556"/>
    <cellStyle name="Normal 2 3 6 10 3 2" xfId="13557"/>
    <cellStyle name="Normal 2 3 6 10 3 2 2" xfId="13558"/>
    <cellStyle name="Normal 2 3 6 10 3 2 2 2" xfId="44784"/>
    <cellStyle name="Normal 2 3 6 10 3 2 3" xfId="13559"/>
    <cellStyle name="Normal 2 3 6 10 3 2 3 2" xfId="44785"/>
    <cellStyle name="Normal 2 3 6 10 3 2 4" xfId="44786"/>
    <cellStyle name="Normal 2 3 6 10 3 3" xfId="13560"/>
    <cellStyle name="Normal 2 3 6 10 3 3 2" xfId="44787"/>
    <cellStyle name="Normal 2 3 6 10 3 4" xfId="13561"/>
    <cellStyle name="Normal 2 3 6 10 3 4 2" xfId="44788"/>
    <cellStyle name="Normal 2 3 6 10 3 5" xfId="13562"/>
    <cellStyle name="Normal 2 3 6 10 3 5 2" xfId="44789"/>
    <cellStyle name="Normal 2 3 6 10 3 6" xfId="44790"/>
    <cellStyle name="Normal 2 3 6 10 3 6 2" xfId="44791"/>
    <cellStyle name="Normal 2 3 6 10 3 7" xfId="44792"/>
    <cellStyle name="Normal 2 3 6 10 4" xfId="13563"/>
    <cellStyle name="Normal 2 3 6 10 4 2" xfId="13564"/>
    <cellStyle name="Normal 2 3 6 10 4 2 2" xfId="44793"/>
    <cellStyle name="Normal 2 3 6 10 4 3" xfId="13565"/>
    <cellStyle name="Normal 2 3 6 10 4 3 2" xfId="44794"/>
    <cellStyle name="Normal 2 3 6 10 4 4" xfId="44795"/>
    <cellStyle name="Normal 2 3 6 10 5" xfId="13566"/>
    <cellStyle name="Normal 2 3 6 10 5 2" xfId="13567"/>
    <cellStyle name="Normal 2 3 6 10 5 2 2" xfId="44796"/>
    <cellStyle name="Normal 2 3 6 10 5 3" xfId="44797"/>
    <cellStyle name="Normal 2 3 6 10 6" xfId="13568"/>
    <cellStyle name="Normal 2 3 6 10 6 2" xfId="44798"/>
    <cellStyle name="Normal 2 3 6 10 7" xfId="13569"/>
    <cellStyle name="Normal 2 3 6 10 7 2" xfId="44799"/>
    <cellStyle name="Normal 2 3 6 10 8" xfId="44800"/>
    <cellStyle name="Normal 2 3 6 10 8 2" xfId="44801"/>
    <cellStyle name="Normal 2 3 6 10 9" xfId="44802"/>
    <cellStyle name="Normal 2 3 6 11" xfId="13570"/>
    <cellStyle name="Normal 2 3 6 11 10" xfId="44803"/>
    <cellStyle name="Normal 2 3 6 11 11" xfId="44804"/>
    <cellStyle name="Normal 2 3 6 11 2" xfId="13571"/>
    <cellStyle name="Normal 2 3 6 11 2 10" xfId="44805"/>
    <cellStyle name="Normal 2 3 6 11 2 2" xfId="13572"/>
    <cellStyle name="Normal 2 3 6 11 2 2 2" xfId="13573"/>
    <cellStyle name="Normal 2 3 6 11 2 2 2 2" xfId="13574"/>
    <cellStyle name="Normal 2 3 6 11 2 2 2 2 2" xfId="44806"/>
    <cellStyle name="Normal 2 3 6 11 2 2 2 3" xfId="13575"/>
    <cellStyle name="Normal 2 3 6 11 2 2 2 3 2" xfId="44807"/>
    <cellStyle name="Normal 2 3 6 11 2 2 2 4" xfId="44808"/>
    <cellStyle name="Normal 2 3 6 11 2 2 3" xfId="13576"/>
    <cellStyle name="Normal 2 3 6 11 2 2 3 2" xfId="44809"/>
    <cellStyle name="Normal 2 3 6 11 2 2 4" xfId="13577"/>
    <cellStyle name="Normal 2 3 6 11 2 2 4 2" xfId="44810"/>
    <cellStyle name="Normal 2 3 6 11 2 2 5" xfId="13578"/>
    <cellStyle name="Normal 2 3 6 11 2 2 5 2" xfId="44811"/>
    <cellStyle name="Normal 2 3 6 11 2 2 6" xfId="44812"/>
    <cellStyle name="Normal 2 3 6 11 2 2 6 2" xfId="44813"/>
    <cellStyle name="Normal 2 3 6 11 2 2 7" xfId="44814"/>
    <cellStyle name="Normal 2 3 6 11 2 3" xfId="13579"/>
    <cellStyle name="Normal 2 3 6 11 2 3 2" xfId="13580"/>
    <cellStyle name="Normal 2 3 6 11 2 3 2 2" xfId="44815"/>
    <cellStyle name="Normal 2 3 6 11 2 3 3" xfId="13581"/>
    <cellStyle name="Normal 2 3 6 11 2 3 3 2" xfId="44816"/>
    <cellStyle name="Normal 2 3 6 11 2 3 4" xfId="44817"/>
    <cellStyle name="Normal 2 3 6 11 2 4" xfId="13582"/>
    <cellStyle name="Normal 2 3 6 11 2 4 2" xfId="13583"/>
    <cellStyle name="Normal 2 3 6 11 2 4 2 2" xfId="44818"/>
    <cellStyle name="Normal 2 3 6 11 2 4 3" xfId="44819"/>
    <cellStyle name="Normal 2 3 6 11 2 5" xfId="13584"/>
    <cellStyle name="Normal 2 3 6 11 2 5 2" xfId="44820"/>
    <cellStyle name="Normal 2 3 6 11 2 6" xfId="13585"/>
    <cellStyle name="Normal 2 3 6 11 2 6 2" xfId="44821"/>
    <cellStyle name="Normal 2 3 6 11 2 7" xfId="44822"/>
    <cellStyle name="Normal 2 3 6 11 2 7 2" xfId="44823"/>
    <cellStyle name="Normal 2 3 6 11 2 8" xfId="44824"/>
    <cellStyle name="Normal 2 3 6 11 2 9" xfId="44825"/>
    <cellStyle name="Normal 2 3 6 11 3" xfId="13586"/>
    <cellStyle name="Normal 2 3 6 11 3 2" xfId="13587"/>
    <cellStyle name="Normal 2 3 6 11 3 2 2" xfId="13588"/>
    <cellStyle name="Normal 2 3 6 11 3 2 2 2" xfId="44826"/>
    <cellStyle name="Normal 2 3 6 11 3 2 3" xfId="13589"/>
    <cellStyle name="Normal 2 3 6 11 3 2 3 2" xfId="44827"/>
    <cellStyle name="Normal 2 3 6 11 3 2 4" xfId="44828"/>
    <cellStyle name="Normal 2 3 6 11 3 3" xfId="13590"/>
    <cellStyle name="Normal 2 3 6 11 3 3 2" xfId="44829"/>
    <cellStyle name="Normal 2 3 6 11 3 4" xfId="13591"/>
    <cellStyle name="Normal 2 3 6 11 3 4 2" xfId="44830"/>
    <cellStyle name="Normal 2 3 6 11 3 5" xfId="13592"/>
    <cellStyle name="Normal 2 3 6 11 3 5 2" xfId="44831"/>
    <cellStyle name="Normal 2 3 6 11 3 6" xfId="44832"/>
    <cellStyle name="Normal 2 3 6 11 3 6 2" xfId="44833"/>
    <cellStyle name="Normal 2 3 6 11 3 7" xfId="44834"/>
    <cellStyle name="Normal 2 3 6 11 4" xfId="13593"/>
    <cellStyle name="Normal 2 3 6 11 4 2" xfId="13594"/>
    <cellStyle name="Normal 2 3 6 11 4 2 2" xfId="44835"/>
    <cellStyle name="Normal 2 3 6 11 4 3" xfId="13595"/>
    <cellStyle name="Normal 2 3 6 11 4 3 2" xfId="44836"/>
    <cellStyle name="Normal 2 3 6 11 4 4" xfId="44837"/>
    <cellStyle name="Normal 2 3 6 11 5" xfId="13596"/>
    <cellStyle name="Normal 2 3 6 11 5 2" xfId="13597"/>
    <cellStyle name="Normal 2 3 6 11 5 2 2" xfId="44838"/>
    <cellStyle name="Normal 2 3 6 11 5 3" xfId="44839"/>
    <cellStyle name="Normal 2 3 6 11 6" xfId="13598"/>
    <cellStyle name="Normal 2 3 6 11 6 2" xfId="44840"/>
    <cellStyle name="Normal 2 3 6 11 7" xfId="13599"/>
    <cellStyle name="Normal 2 3 6 11 7 2" xfId="44841"/>
    <cellStyle name="Normal 2 3 6 11 8" xfId="44842"/>
    <cellStyle name="Normal 2 3 6 11 8 2" xfId="44843"/>
    <cellStyle name="Normal 2 3 6 11 9" xfId="44844"/>
    <cellStyle name="Normal 2 3 6 12" xfId="13600"/>
    <cellStyle name="Normal 2 3 6 12 10" xfId="44845"/>
    <cellStyle name="Normal 2 3 6 12 11" xfId="44846"/>
    <cellStyle name="Normal 2 3 6 12 2" xfId="13601"/>
    <cellStyle name="Normal 2 3 6 12 2 10" xfId="44847"/>
    <cellStyle name="Normal 2 3 6 12 2 2" xfId="13602"/>
    <cellStyle name="Normal 2 3 6 12 2 2 2" xfId="13603"/>
    <cellStyle name="Normal 2 3 6 12 2 2 2 2" xfId="13604"/>
    <cellStyle name="Normal 2 3 6 12 2 2 2 2 2" xfId="44848"/>
    <cellStyle name="Normal 2 3 6 12 2 2 2 3" xfId="13605"/>
    <cellStyle name="Normal 2 3 6 12 2 2 2 3 2" xfId="44849"/>
    <cellStyle name="Normal 2 3 6 12 2 2 2 4" xfId="44850"/>
    <cellStyle name="Normal 2 3 6 12 2 2 3" xfId="13606"/>
    <cellStyle name="Normal 2 3 6 12 2 2 3 2" xfId="44851"/>
    <cellStyle name="Normal 2 3 6 12 2 2 4" xfId="13607"/>
    <cellStyle name="Normal 2 3 6 12 2 2 4 2" xfId="44852"/>
    <cellStyle name="Normal 2 3 6 12 2 2 5" xfId="13608"/>
    <cellStyle name="Normal 2 3 6 12 2 2 5 2" xfId="44853"/>
    <cellStyle name="Normal 2 3 6 12 2 2 6" xfId="44854"/>
    <cellStyle name="Normal 2 3 6 12 2 2 6 2" xfId="44855"/>
    <cellStyle name="Normal 2 3 6 12 2 2 7" xfId="44856"/>
    <cellStyle name="Normal 2 3 6 12 2 3" xfId="13609"/>
    <cellStyle name="Normal 2 3 6 12 2 3 2" xfId="13610"/>
    <cellStyle name="Normal 2 3 6 12 2 3 2 2" xfId="44857"/>
    <cellStyle name="Normal 2 3 6 12 2 3 3" xfId="13611"/>
    <cellStyle name="Normal 2 3 6 12 2 3 3 2" xfId="44858"/>
    <cellStyle name="Normal 2 3 6 12 2 3 4" xfId="44859"/>
    <cellStyle name="Normal 2 3 6 12 2 4" xfId="13612"/>
    <cellStyle name="Normal 2 3 6 12 2 4 2" xfId="13613"/>
    <cellStyle name="Normal 2 3 6 12 2 4 2 2" xfId="44860"/>
    <cellStyle name="Normal 2 3 6 12 2 4 3" xfId="44861"/>
    <cellStyle name="Normal 2 3 6 12 2 5" xfId="13614"/>
    <cellStyle name="Normal 2 3 6 12 2 5 2" xfId="44862"/>
    <cellStyle name="Normal 2 3 6 12 2 6" xfId="13615"/>
    <cellStyle name="Normal 2 3 6 12 2 6 2" xfId="44863"/>
    <cellStyle name="Normal 2 3 6 12 2 7" xfId="44864"/>
    <cellStyle name="Normal 2 3 6 12 2 7 2" xfId="44865"/>
    <cellStyle name="Normal 2 3 6 12 2 8" xfId="44866"/>
    <cellStyle name="Normal 2 3 6 12 2 9" xfId="44867"/>
    <cellStyle name="Normal 2 3 6 12 3" xfId="13616"/>
    <cellStyle name="Normal 2 3 6 12 3 2" xfId="13617"/>
    <cellStyle name="Normal 2 3 6 12 3 2 2" xfId="13618"/>
    <cellStyle name="Normal 2 3 6 12 3 2 2 2" xfId="44868"/>
    <cellStyle name="Normal 2 3 6 12 3 2 3" xfId="13619"/>
    <cellStyle name="Normal 2 3 6 12 3 2 3 2" xfId="44869"/>
    <cellStyle name="Normal 2 3 6 12 3 2 4" xfId="44870"/>
    <cellStyle name="Normal 2 3 6 12 3 3" xfId="13620"/>
    <cellStyle name="Normal 2 3 6 12 3 3 2" xfId="44871"/>
    <cellStyle name="Normal 2 3 6 12 3 4" xfId="13621"/>
    <cellStyle name="Normal 2 3 6 12 3 4 2" xfId="44872"/>
    <cellStyle name="Normal 2 3 6 12 3 5" xfId="13622"/>
    <cellStyle name="Normal 2 3 6 12 3 5 2" xfId="44873"/>
    <cellStyle name="Normal 2 3 6 12 3 6" xfId="44874"/>
    <cellStyle name="Normal 2 3 6 12 3 6 2" xfId="44875"/>
    <cellStyle name="Normal 2 3 6 12 3 7" xfId="44876"/>
    <cellStyle name="Normal 2 3 6 12 4" xfId="13623"/>
    <cellStyle name="Normal 2 3 6 12 4 2" xfId="13624"/>
    <cellStyle name="Normal 2 3 6 12 4 2 2" xfId="44877"/>
    <cellStyle name="Normal 2 3 6 12 4 3" xfId="13625"/>
    <cellStyle name="Normal 2 3 6 12 4 3 2" xfId="44878"/>
    <cellStyle name="Normal 2 3 6 12 4 4" xfId="44879"/>
    <cellStyle name="Normal 2 3 6 12 5" xfId="13626"/>
    <cellStyle name="Normal 2 3 6 12 5 2" xfId="13627"/>
    <cellStyle name="Normal 2 3 6 12 5 2 2" xfId="44880"/>
    <cellStyle name="Normal 2 3 6 12 5 3" xfId="44881"/>
    <cellStyle name="Normal 2 3 6 12 6" xfId="13628"/>
    <cellStyle name="Normal 2 3 6 12 6 2" xfId="44882"/>
    <cellStyle name="Normal 2 3 6 12 7" xfId="13629"/>
    <cellStyle name="Normal 2 3 6 12 7 2" xfId="44883"/>
    <cellStyle name="Normal 2 3 6 12 8" xfId="44884"/>
    <cellStyle name="Normal 2 3 6 12 8 2" xfId="44885"/>
    <cellStyle name="Normal 2 3 6 12 9" xfId="44886"/>
    <cellStyle name="Normal 2 3 6 13" xfId="13630"/>
    <cellStyle name="Normal 2 3 6 13 10" xfId="44887"/>
    <cellStyle name="Normal 2 3 6 13 11" xfId="44888"/>
    <cellStyle name="Normal 2 3 6 13 2" xfId="13631"/>
    <cellStyle name="Normal 2 3 6 13 2 10" xfId="44889"/>
    <cellStyle name="Normal 2 3 6 13 2 2" xfId="13632"/>
    <cellStyle name="Normal 2 3 6 13 2 2 2" xfId="13633"/>
    <cellStyle name="Normal 2 3 6 13 2 2 2 2" xfId="13634"/>
    <cellStyle name="Normal 2 3 6 13 2 2 2 2 2" xfId="44890"/>
    <cellStyle name="Normal 2 3 6 13 2 2 2 3" xfId="13635"/>
    <cellStyle name="Normal 2 3 6 13 2 2 2 3 2" xfId="44891"/>
    <cellStyle name="Normal 2 3 6 13 2 2 2 4" xfId="44892"/>
    <cellStyle name="Normal 2 3 6 13 2 2 3" xfId="13636"/>
    <cellStyle name="Normal 2 3 6 13 2 2 3 2" xfId="44893"/>
    <cellStyle name="Normal 2 3 6 13 2 2 4" xfId="13637"/>
    <cellStyle name="Normal 2 3 6 13 2 2 4 2" xfId="44894"/>
    <cellStyle name="Normal 2 3 6 13 2 2 5" xfId="13638"/>
    <cellStyle name="Normal 2 3 6 13 2 2 5 2" xfId="44895"/>
    <cellStyle name="Normal 2 3 6 13 2 2 6" xfId="44896"/>
    <cellStyle name="Normal 2 3 6 13 2 2 6 2" xfId="44897"/>
    <cellStyle name="Normal 2 3 6 13 2 2 7" xfId="44898"/>
    <cellStyle name="Normal 2 3 6 13 2 3" xfId="13639"/>
    <cellStyle name="Normal 2 3 6 13 2 3 2" xfId="13640"/>
    <cellStyle name="Normal 2 3 6 13 2 3 2 2" xfId="44899"/>
    <cellStyle name="Normal 2 3 6 13 2 3 3" xfId="13641"/>
    <cellStyle name="Normal 2 3 6 13 2 3 3 2" xfId="44900"/>
    <cellStyle name="Normal 2 3 6 13 2 3 4" xfId="44901"/>
    <cellStyle name="Normal 2 3 6 13 2 4" xfId="13642"/>
    <cellStyle name="Normal 2 3 6 13 2 4 2" xfId="13643"/>
    <cellStyle name="Normal 2 3 6 13 2 4 2 2" xfId="44902"/>
    <cellStyle name="Normal 2 3 6 13 2 4 3" xfId="44903"/>
    <cellStyle name="Normal 2 3 6 13 2 5" xfId="13644"/>
    <cellStyle name="Normal 2 3 6 13 2 5 2" xfId="44904"/>
    <cellStyle name="Normal 2 3 6 13 2 6" xfId="13645"/>
    <cellStyle name="Normal 2 3 6 13 2 6 2" xfId="44905"/>
    <cellStyle name="Normal 2 3 6 13 2 7" xfId="44906"/>
    <cellStyle name="Normal 2 3 6 13 2 7 2" xfId="44907"/>
    <cellStyle name="Normal 2 3 6 13 2 8" xfId="44908"/>
    <cellStyle name="Normal 2 3 6 13 2 9" xfId="44909"/>
    <cellStyle name="Normal 2 3 6 13 3" xfId="13646"/>
    <cellStyle name="Normal 2 3 6 13 3 2" xfId="13647"/>
    <cellStyle name="Normal 2 3 6 13 3 2 2" xfId="13648"/>
    <cellStyle name="Normal 2 3 6 13 3 2 2 2" xfId="44910"/>
    <cellStyle name="Normal 2 3 6 13 3 2 3" xfId="13649"/>
    <cellStyle name="Normal 2 3 6 13 3 2 3 2" xfId="44911"/>
    <cellStyle name="Normal 2 3 6 13 3 2 4" xfId="44912"/>
    <cellStyle name="Normal 2 3 6 13 3 3" xfId="13650"/>
    <cellStyle name="Normal 2 3 6 13 3 3 2" xfId="44913"/>
    <cellStyle name="Normal 2 3 6 13 3 4" xfId="13651"/>
    <cellStyle name="Normal 2 3 6 13 3 4 2" xfId="44914"/>
    <cellStyle name="Normal 2 3 6 13 3 5" xfId="13652"/>
    <cellStyle name="Normal 2 3 6 13 3 5 2" xfId="44915"/>
    <cellStyle name="Normal 2 3 6 13 3 6" xfId="44916"/>
    <cellStyle name="Normal 2 3 6 13 3 6 2" xfId="44917"/>
    <cellStyle name="Normal 2 3 6 13 3 7" xfId="44918"/>
    <cellStyle name="Normal 2 3 6 13 4" xfId="13653"/>
    <cellStyle name="Normal 2 3 6 13 4 2" xfId="13654"/>
    <cellStyle name="Normal 2 3 6 13 4 2 2" xfId="44919"/>
    <cellStyle name="Normal 2 3 6 13 4 3" xfId="13655"/>
    <cellStyle name="Normal 2 3 6 13 4 3 2" xfId="44920"/>
    <cellStyle name="Normal 2 3 6 13 4 4" xfId="44921"/>
    <cellStyle name="Normal 2 3 6 13 5" xfId="13656"/>
    <cellStyle name="Normal 2 3 6 13 5 2" xfId="13657"/>
    <cellStyle name="Normal 2 3 6 13 5 2 2" xfId="44922"/>
    <cellStyle name="Normal 2 3 6 13 5 3" xfId="44923"/>
    <cellStyle name="Normal 2 3 6 13 6" xfId="13658"/>
    <cellStyle name="Normal 2 3 6 13 6 2" xfId="44924"/>
    <cellStyle name="Normal 2 3 6 13 7" xfId="13659"/>
    <cellStyle name="Normal 2 3 6 13 7 2" xfId="44925"/>
    <cellStyle name="Normal 2 3 6 13 8" xfId="44926"/>
    <cellStyle name="Normal 2 3 6 13 8 2" xfId="44927"/>
    <cellStyle name="Normal 2 3 6 13 9" xfId="44928"/>
    <cellStyle name="Normal 2 3 6 14" xfId="13660"/>
    <cellStyle name="Normal 2 3 6 14 10" xfId="44929"/>
    <cellStyle name="Normal 2 3 6 14 11" xfId="44930"/>
    <cellStyle name="Normal 2 3 6 14 2" xfId="13661"/>
    <cellStyle name="Normal 2 3 6 14 2 10" xfId="44931"/>
    <cellStyle name="Normal 2 3 6 14 2 2" xfId="13662"/>
    <cellStyle name="Normal 2 3 6 14 2 2 2" xfId="13663"/>
    <cellStyle name="Normal 2 3 6 14 2 2 2 2" xfId="13664"/>
    <cellStyle name="Normal 2 3 6 14 2 2 2 2 2" xfId="44932"/>
    <cellStyle name="Normal 2 3 6 14 2 2 2 3" xfId="13665"/>
    <cellStyle name="Normal 2 3 6 14 2 2 2 3 2" xfId="44933"/>
    <cellStyle name="Normal 2 3 6 14 2 2 2 4" xfId="44934"/>
    <cellStyle name="Normal 2 3 6 14 2 2 3" xfId="13666"/>
    <cellStyle name="Normal 2 3 6 14 2 2 3 2" xfId="44935"/>
    <cellStyle name="Normal 2 3 6 14 2 2 4" xfId="13667"/>
    <cellStyle name="Normal 2 3 6 14 2 2 4 2" xfId="44936"/>
    <cellStyle name="Normal 2 3 6 14 2 2 5" xfId="13668"/>
    <cellStyle name="Normal 2 3 6 14 2 2 5 2" xfId="44937"/>
    <cellStyle name="Normal 2 3 6 14 2 2 6" xfId="44938"/>
    <cellStyle name="Normal 2 3 6 14 2 2 6 2" xfId="44939"/>
    <cellStyle name="Normal 2 3 6 14 2 2 7" xfId="44940"/>
    <cellStyle name="Normal 2 3 6 14 2 3" xfId="13669"/>
    <cellStyle name="Normal 2 3 6 14 2 3 2" xfId="13670"/>
    <cellStyle name="Normal 2 3 6 14 2 3 2 2" xfId="44941"/>
    <cellStyle name="Normal 2 3 6 14 2 3 3" xfId="13671"/>
    <cellStyle name="Normal 2 3 6 14 2 3 3 2" xfId="44942"/>
    <cellStyle name="Normal 2 3 6 14 2 3 4" xfId="44943"/>
    <cellStyle name="Normal 2 3 6 14 2 4" xfId="13672"/>
    <cellStyle name="Normal 2 3 6 14 2 4 2" xfId="13673"/>
    <cellStyle name="Normal 2 3 6 14 2 4 2 2" xfId="44944"/>
    <cellStyle name="Normal 2 3 6 14 2 4 3" xfId="44945"/>
    <cellStyle name="Normal 2 3 6 14 2 5" xfId="13674"/>
    <cellStyle name="Normal 2 3 6 14 2 5 2" xfId="44946"/>
    <cellStyle name="Normal 2 3 6 14 2 6" xfId="13675"/>
    <cellStyle name="Normal 2 3 6 14 2 6 2" xfId="44947"/>
    <cellStyle name="Normal 2 3 6 14 2 7" xfId="44948"/>
    <cellStyle name="Normal 2 3 6 14 2 7 2" xfId="44949"/>
    <cellStyle name="Normal 2 3 6 14 2 8" xfId="44950"/>
    <cellStyle name="Normal 2 3 6 14 2 9" xfId="44951"/>
    <cellStyle name="Normal 2 3 6 14 3" xfId="13676"/>
    <cellStyle name="Normal 2 3 6 14 3 2" xfId="13677"/>
    <cellStyle name="Normal 2 3 6 14 3 2 2" xfId="13678"/>
    <cellStyle name="Normal 2 3 6 14 3 2 2 2" xfId="44952"/>
    <cellStyle name="Normal 2 3 6 14 3 2 3" xfId="13679"/>
    <cellStyle name="Normal 2 3 6 14 3 2 3 2" xfId="44953"/>
    <cellStyle name="Normal 2 3 6 14 3 2 4" xfId="44954"/>
    <cellStyle name="Normal 2 3 6 14 3 3" xfId="13680"/>
    <cellStyle name="Normal 2 3 6 14 3 3 2" xfId="44955"/>
    <cellStyle name="Normal 2 3 6 14 3 4" xfId="13681"/>
    <cellStyle name="Normal 2 3 6 14 3 4 2" xfId="44956"/>
    <cellStyle name="Normal 2 3 6 14 3 5" xfId="13682"/>
    <cellStyle name="Normal 2 3 6 14 3 5 2" xfId="44957"/>
    <cellStyle name="Normal 2 3 6 14 3 6" xfId="44958"/>
    <cellStyle name="Normal 2 3 6 14 3 6 2" xfId="44959"/>
    <cellStyle name="Normal 2 3 6 14 3 7" xfId="44960"/>
    <cellStyle name="Normal 2 3 6 14 4" xfId="13683"/>
    <cellStyle name="Normal 2 3 6 14 4 2" xfId="13684"/>
    <cellStyle name="Normal 2 3 6 14 4 2 2" xfId="44961"/>
    <cellStyle name="Normal 2 3 6 14 4 3" xfId="13685"/>
    <cellStyle name="Normal 2 3 6 14 4 3 2" xfId="44962"/>
    <cellStyle name="Normal 2 3 6 14 4 4" xfId="44963"/>
    <cellStyle name="Normal 2 3 6 14 5" xfId="13686"/>
    <cellStyle name="Normal 2 3 6 14 5 2" xfId="13687"/>
    <cellStyle name="Normal 2 3 6 14 5 2 2" xfId="44964"/>
    <cellStyle name="Normal 2 3 6 14 5 3" xfId="44965"/>
    <cellStyle name="Normal 2 3 6 14 6" xfId="13688"/>
    <cellStyle name="Normal 2 3 6 14 6 2" xfId="44966"/>
    <cellStyle name="Normal 2 3 6 14 7" xfId="13689"/>
    <cellStyle name="Normal 2 3 6 14 7 2" xfId="44967"/>
    <cellStyle name="Normal 2 3 6 14 8" xfId="44968"/>
    <cellStyle name="Normal 2 3 6 14 8 2" xfId="44969"/>
    <cellStyle name="Normal 2 3 6 14 9" xfId="44970"/>
    <cellStyle name="Normal 2 3 6 15" xfId="13690"/>
    <cellStyle name="Normal 2 3 6 15 10" xfId="44971"/>
    <cellStyle name="Normal 2 3 6 15 11" xfId="44972"/>
    <cellStyle name="Normal 2 3 6 15 2" xfId="13691"/>
    <cellStyle name="Normal 2 3 6 15 2 10" xfId="44973"/>
    <cellStyle name="Normal 2 3 6 15 2 2" xfId="13692"/>
    <cellStyle name="Normal 2 3 6 15 2 2 2" xfId="13693"/>
    <cellStyle name="Normal 2 3 6 15 2 2 2 2" xfId="13694"/>
    <cellStyle name="Normal 2 3 6 15 2 2 2 2 2" xfId="44974"/>
    <cellStyle name="Normal 2 3 6 15 2 2 2 3" xfId="13695"/>
    <cellStyle name="Normal 2 3 6 15 2 2 2 3 2" xfId="44975"/>
    <cellStyle name="Normal 2 3 6 15 2 2 2 4" xfId="44976"/>
    <cellStyle name="Normal 2 3 6 15 2 2 3" xfId="13696"/>
    <cellStyle name="Normal 2 3 6 15 2 2 3 2" xfId="44977"/>
    <cellStyle name="Normal 2 3 6 15 2 2 4" xfId="13697"/>
    <cellStyle name="Normal 2 3 6 15 2 2 4 2" xfId="44978"/>
    <cellStyle name="Normal 2 3 6 15 2 2 5" xfId="13698"/>
    <cellStyle name="Normal 2 3 6 15 2 2 5 2" xfId="44979"/>
    <cellStyle name="Normal 2 3 6 15 2 2 6" xfId="44980"/>
    <cellStyle name="Normal 2 3 6 15 2 2 6 2" xfId="44981"/>
    <cellStyle name="Normal 2 3 6 15 2 2 7" xfId="44982"/>
    <cellStyle name="Normal 2 3 6 15 2 3" xfId="13699"/>
    <cellStyle name="Normal 2 3 6 15 2 3 2" xfId="13700"/>
    <cellStyle name="Normal 2 3 6 15 2 3 2 2" xfId="44983"/>
    <cellStyle name="Normal 2 3 6 15 2 3 3" xfId="13701"/>
    <cellStyle name="Normal 2 3 6 15 2 3 3 2" xfId="44984"/>
    <cellStyle name="Normal 2 3 6 15 2 3 4" xfId="44985"/>
    <cellStyle name="Normal 2 3 6 15 2 4" xfId="13702"/>
    <cellStyle name="Normal 2 3 6 15 2 4 2" xfId="13703"/>
    <cellStyle name="Normal 2 3 6 15 2 4 2 2" xfId="44986"/>
    <cellStyle name="Normal 2 3 6 15 2 4 3" xfId="44987"/>
    <cellStyle name="Normal 2 3 6 15 2 5" xfId="13704"/>
    <cellStyle name="Normal 2 3 6 15 2 5 2" xfId="44988"/>
    <cellStyle name="Normal 2 3 6 15 2 6" xfId="13705"/>
    <cellStyle name="Normal 2 3 6 15 2 6 2" xfId="44989"/>
    <cellStyle name="Normal 2 3 6 15 2 7" xfId="44990"/>
    <cellStyle name="Normal 2 3 6 15 2 7 2" xfId="44991"/>
    <cellStyle name="Normal 2 3 6 15 2 8" xfId="44992"/>
    <cellStyle name="Normal 2 3 6 15 2 9" xfId="44993"/>
    <cellStyle name="Normal 2 3 6 15 3" xfId="13706"/>
    <cellStyle name="Normal 2 3 6 15 3 2" xfId="13707"/>
    <cellStyle name="Normal 2 3 6 15 3 2 2" xfId="13708"/>
    <cellStyle name="Normal 2 3 6 15 3 2 2 2" xfId="44994"/>
    <cellStyle name="Normal 2 3 6 15 3 2 3" xfId="13709"/>
    <cellStyle name="Normal 2 3 6 15 3 2 3 2" xfId="44995"/>
    <cellStyle name="Normal 2 3 6 15 3 2 4" xfId="44996"/>
    <cellStyle name="Normal 2 3 6 15 3 3" xfId="13710"/>
    <cellStyle name="Normal 2 3 6 15 3 3 2" xfId="44997"/>
    <cellStyle name="Normal 2 3 6 15 3 4" xfId="13711"/>
    <cellStyle name="Normal 2 3 6 15 3 4 2" xfId="44998"/>
    <cellStyle name="Normal 2 3 6 15 3 5" xfId="13712"/>
    <cellStyle name="Normal 2 3 6 15 3 5 2" xfId="44999"/>
    <cellStyle name="Normal 2 3 6 15 3 6" xfId="45000"/>
    <cellStyle name="Normal 2 3 6 15 3 6 2" xfId="45001"/>
    <cellStyle name="Normal 2 3 6 15 3 7" xfId="45002"/>
    <cellStyle name="Normal 2 3 6 15 4" xfId="13713"/>
    <cellStyle name="Normal 2 3 6 15 4 2" xfId="13714"/>
    <cellStyle name="Normal 2 3 6 15 4 2 2" xfId="45003"/>
    <cellStyle name="Normal 2 3 6 15 4 3" xfId="13715"/>
    <cellStyle name="Normal 2 3 6 15 4 3 2" xfId="45004"/>
    <cellStyle name="Normal 2 3 6 15 4 4" xfId="45005"/>
    <cellStyle name="Normal 2 3 6 15 5" xfId="13716"/>
    <cellStyle name="Normal 2 3 6 15 5 2" xfId="13717"/>
    <cellStyle name="Normal 2 3 6 15 5 2 2" xfId="45006"/>
    <cellStyle name="Normal 2 3 6 15 5 3" xfId="45007"/>
    <cellStyle name="Normal 2 3 6 15 6" xfId="13718"/>
    <cellStyle name="Normal 2 3 6 15 6 2" xfId="45008"/>
    <cellStyle name="Normal 2 3 6 15 7" xfId="13719"/>
    <cellStyle name="Normal 2 3 6 15 7 2" xfId="45009"/>
    <cellStyle name="Normal 2 3 6 15 8" xfId="45010"/>
    <cellStyle name="Normal 2 3 6 15 8 2" xfId="45011"/>
    <cellStyle name="Normal 2 3 6 15 9" xfId="45012"/>
    <cellStyle name="Normal 2 3 6 16" xfId="13720"/>
    <cellStyle name="Normal 2 3 6 16 10" xfId="45013"/>
    <cellStyle name="Normal 2 3 6 16 11" xfId="45014"/>
    <cellStyle name="Normal 2 3 6 16 2" xfId="13721"/>
    <cellStyle name="Normal 2 3 6 16 2 10" xfId="45015"/>
    <cellStyle name="Normal 2 3 6 16 2 2" xfId="13722"/>
    <cellStyle name="Normal 2 3 6 16 2 2 2" xfId="13723"/>
    <cellStyle name="Normal 2 3 6 16 2 2 2 2" xfId="13724"/>
    <cellStyle name="Normal 2 3 6 16 2 2 2 2 2" xfId="45016"/>
    <cellStyle name="Normal 2 3 6 16 2 2 2 3" xfId="13725"/>
    <cellStyle name="Normal 2 3 6 16 2 2 2 3 2" xfId="45017"/>
    <cellStyle name="Normal 2 3 6 16 2 2 2 4" xfId="45018"/>
    <cellStyle name="Normal 2 3 6 16 2 2 3" xfId="13726"/>
    <cellStyle name="Normal 2 3 6 16 2 2 3 2" xfId="45019"/>
    <cellStyle name="Normal 2 3 6 16 2 2 4" xfId="13727"/>
    <cellStyle name="Normal 2 3 6 16 2 2 4 2" xfId="45020"/>
    <cellStyle name="Normal 2 3 6 16 2 2 5" xfId="13728"/>
    <cellStyle name="Normal 2 3 6 16 2 2 5 2" xfId="45021"/>
    <cellStyle name="Normal 2 3 6 16 2 2 6" xfId="45022"/>
    <cellStyle name="Normal 2 3 6 16 2 2 6 2" xfId="45023"/>
    <cellStyle name="Normal 2 3 6 16 2 2 7" xfId="45024"/>
    <cellStyle name="Normal 2 3 6 16 2 3" xfId="13729"/>
    <cellStyle name="Normal 2 3 6 16 2 3 2" xfId="13730"/>
    <cellStyle name="Normal 2 3 6 16 2 3 2 2" xfId="45025"/>
    <cellStyle name="Normal 2 3 6 16 2 3 3" xfId="13731"/>
    <cellStyle name="Normal 2 3 6 16 2 3 3 2" xfId="45026"/>
    <cellStyle name="Normal 2 3 6 16 2 3 4" xfId="45027"/>
    <cellStyle name="Normal 2 3 6 16 2 4" xfId="13732"/>
    <cellStyle name="Normal 2 3 6 16 2 4 2" xfId="13733"/>
    <cellStyle name="Normal 2 3 6 16 2 4 2 2" xfId="45028"/>
    <cellStyle name="Normal 2 3 6 16 2 4 3" xfId="45029"/>
    <cellStyle name="Normal 2 3 6 16 2 5" xfId="13734"/>
    <cellStyle name="Normal 2 3 6 16 2 5 2" xfId="45030"/>
    <cellStyle name="Normal 2 3 6 16 2 6" xfId="13735"/>
    <cellStyle name="Normal 2 3 6 16 2 6 2" xfId="45031"/>
    <cellStyle name="Normal 2 3 6 16 2 7" xfId="45032"/>
    <cellStyle name="Normal 2 3 6 16 2 7 2" xfId="45033"/>
    <cellStyle name="Normal 2 3 6 16 2 8" xfId="45034"/>
    <cellStyle name="Normal 2 3 6 16 2 9" xfId="45035"/>
    <cellStyle name="Normal 2 3 6 16 3" xfId="13736"/>
    <cellStyle name="Normal 2 3 6 16 3 2" xfId="13737"/>
    <cellStyle name="Normal 2 3 6 16 3 2 2" xfId="13738"/>
    <cellStyle name="Normal 2 3 6 16 3 2 2 2" xfId="45036"/>
    <cellStyle name="Normal 2 3 6 16 3 2 3" xfId="13739"/>
    <cellStyle name="Normal 2 3 6 16 3 2 3 2" xfId="45037"/>
    <cellStyle name="Normal 2 3 6 16 3 2 4" xfId="45038"/>
    <cellStyle name="Normal 2 3 6 16 3 3" xfId="13740"/>
    <cellStyle name="Normal 2 3 6 16 3 3 2" xfId="45039"/>
    <cellStyle name="Normal 2 3 6 16 3 4" xfId="13741"/>
    <cellStyle name="Normal 2 3 6 16 3 4 2" xfId="45040"/>
    <cellStyle name="Normal 2 3 6 16 3 5" xfId="13742"/>
    <cellStyle name="Normal 2 3 6 16 3 5 2" xfId="45041"/>
    <cellStyle name="Normal 2 3 6 16 3 6" xfId="45042"/>
    <cellStyle name="Normal 2 3 6 16 3 6 2" xfId="45043"/>
    <cellStyle name="Normal 2 3 6 16 3 7" xfId="45044"/>
    <cellStyle name="Normal 2 3 6 16 4" xfId="13743"/>
    <cellStyle name="Normal 2 3 6 16 4 2" xfId="13744"/>
    <cellStyle name="Normal 2 3 6 16 4 2 2" xfId="45045"/>
    <cellStyle name="Normal 2 3 6 16 4 3" xfId="13745"/>
    <cellStyle name="Normal 2 3 6 16 4 3 2" xfId="45046"/>
    <cellStyle name="Normal 2 3 6 16 4 4" xfId="45047"/>
    <cellStyle name="Normal 2 3 6 16 5" xfId="13746"/>
    <cellStyle name="Normal 2 3 6 16 5 2" xfId="13747"/>
    <cellStyle name="Normal 2 3 6 16 5 2 2" xfId="45048"/>
    <cellStyle name="Normal 2 3 6 16 5 3" xfId="45049"/>
    <cellStyle name="Normal 2 3 6 16 6" xfId="13748"/>
    <cellStyle name="Normal 2 3 6 16 6 2" xfId="45050"/>
    <cellStyle name="Normal 2 3 6 16 7" xfId="13749"/>
    <cellStyle name="Normal 2 3 6 16 7 2" xfId="45051"/>
    <cellStyle name="Normal 2 3 6 16 8" xfId="45052"/>
    <cellStyle name="Normal 2 3 6 16 8 2" xfId="45053"/>
    <cellStyle name="Normal 2 3 6 16 9" xfId="45054"/>
    <cellStyle name="Normal 2 3 6 17" xfId="13750"/>
    <cellStyle name="Normal 2 3 6 17 10" xfId="45055"/>
    <cellStyle name="Normal 2 3 6 17 11" xfId="45056"/>
    <cellStyle name="Normal 2 3 6 17 2" xfId="13751"/>
    <cellStyle name="Normal 2 3 6 17 2 10" xfId="45057"/>
    <cellStyle name="Normal 2 3 6 17 2 2" xfId="13752"/>
    <cellStyle name="Normal 2 3 6 17 2 2 2" xfId="13753"/>
    <cellStyle name="Normal 2 3 6 17 2 2 2 2" xfId="13754"/>
    <cellStyle name="Normal 2 3 6 17 2 2 2 2 2" xfId="45058"/>
    <cellStyle name="Normal 2 3 6 17 2 2 2 3" xfId="13755"/>
    <cellStyle name="Normal 2 3 6 17 2 2 2 3 2" xfId="45059"/>
    <cellStyle name="Normal 2 3 6 17 2 2 2 4" xfId="45060"/>
    <cellStyle name="Normal 2 3 6 17 2 2 3" xfId="13756"/>
    <cellStyle name="Normal 2 3 6 17 2 2 3 2" xfId="45061"/>
    <cellStyle name="Normal 2 3 6 17 2 2 4" xfId="13757"/>
    <cellStyle name="Normal 2 3 6 17 2 2 4 2" xfId="45062"/>
    <cellStyle name="Normal 2 3 6 17 2 2 5" xfId="13758"/>
    <cellStyle name="Normal 2 3 6 17 2 2 5 2" xfId="45063"/>
    <cellStyle name="Normal 2 3 6 17 2 2 6" xfId="45064"/>
    <cellStyle name="Normal 2 3 6 17 2 2 6 2" xfId="45065"/>
    <cellStyle name="Normal 2 3 6 17 2 2 7" xfId="45066"/>
    <cellStyle name="Normal 2 3 6 17 2 3" xfId="13759"/>
    <cellStyle name="Normal 2 3 6 17 2 3 2" xfId="13760"/>
    <cellStyle name="Normal 2 3 6 17 2 3 2 2" xfId="45067"/>
    <cellStyle name="Normal 2 3 6 17 2 3 3" xfId="13761"/>
    <cellStyle name="Normal 2 3 6 17 2 3 3 2" xfId="45068"/>
    <cellStyle name="Normal 2 3 6 17 2 3 4" xfId="45069"/>
    <cellStyle name="Normal 2 3 6 17 2 4" xfId="13762"/>
    <cellStyle name="Normal 2 3 6 17 2 4 2" xfId="13763"/>
    <cellStyle name="Normal 2 3 6 17 2 4 2 2" xfId="45070"/>
    <cellStyle name="Normal 2 3 6 17 2 4 3" xfId="45071"/>
    <cellStyle name="Normal 2 3 6 17 2 5" xfId="13764"/>
    <cellStyle name="Normal 2 3 6 17 2 5 2" xfId="45072"/>
    <cellStyle name="Normal 2 3 6 17 2 6" xfId="13765"/>
    <cellStyle name="Normal 2 3 6 17 2 6 2" xfId="45073"/>
    <cellStyle name="Normal 2 3 6 17 2 7" xfId="45074"/>
    <cellStyle name="Normal 2 3 6 17 2 7 2" xfId="45075"/>
    <cellStyle name="Normal 2 3 6 17 2 8" xfId="45076"/>
    <cellStyle name="Normal 2 3 6 17 2 9" xfId="45077"/>
    <cellStyle name="Normal 2 3 6 17 3" xfId="13766"/>
    <cellStyle name="Normal 2 3 6 17 3 2" xfId="13767"/>
    <cellStyle name="Normal 2 3 6 17 3 2 2" xfId="13768"/>
    <cellStyle name="Normal 2 3 6 17 3 2 2 2" xfId="45078"/>
    <cellStyle name="Normal 2 3 6 17 3 2 3" xfId="13769"/>
    <cellStyle name="Normal 2 3 6 17 3 2 3 2" xfId="45079"/>
    <cellStyle name="Normal 2 3 6 17 3 2 4" xfId="45080"/>
    <cellStyle name="Normal 2 3 6 17 3 3" xfId="13770"/>
    <cellStyle name="Normal 2 3 6 17 3 3 2" xfId="45081"/>
    <cellStyle name="Normal 2 3 6 17 3 4" xfId="13771"/>
    <cellStyle name="Normal 2 3 6 17 3 4 2" xfId="45082"/>
    <cellStyle name="Normal 2 3 6 17 3 5" xfId="13772"/>
    <cellStyle name="Normal 2 3 6 17 3 5 2" xfId="45083"/>
    <cellStyle name="Normal 2 3 6 17 3 6" xfId="45084"/>
    <cellStyle name="Normal 2 3 6 17 3 6 2" xfId="45085"/>
    <cellStyle name="Normal 2 3 6 17 3 7" xfId="45086"/>
    <cellStyle name="Normal 2 3 6 17 4" xfId="13773"/>
    <cellStyle name="Normal 2 3 6 17 4 2" xfId="13774"/>
    <cellStyle name="Normal 2 3 6 17 4 2 2" xfId="45087"/>
    <cellStyle name="Normal 2 3 6 17 4 3" xfId="13775"/>
    <cellStyle name="Normal 2 3 6 17 4 3 2" xfId="45088"/>
    <cellStyle name="Normal 2 3 6 17 4 4" xfId="45089"/>
    <cellStyle name="Normal 2 3 6 17 5" xfId="13776"/>
    <cellStyle name="Normal 2 3 6 17 5 2" xfId="13777"/>
    <cellStyle name="Normal 2 3 6 17 5 2 2" xfId="45090"/>
    <cellStyle name="Normal 2 3 6 17 5 3" xfId="45091"/>
    <cellStyle name="Normal 2 3 6 17 6" xfId="13778"/>
    <cellStyle name="Normal 2 3 6 17 6 2" xfId="45092"/>
    <cellStyle name="Normal 2 3 6 17 7" xfId="13779"/>
    <cellStyle name="Normal 2 3 6 17 7 2" xfId="45093"/>
    <cellStyle name="Normal 2 3 6 17 8" xfId="45094"/>
    <cellStyle name="Normal 2 3 6 17 8 2" xfId="45095"/>
    <cellStyle name="Normal 2 3 6 17 9" xfId="45096"/>
    <cellStyle name="Normal 2 3 6 18" xfId="13780"/>
    <cellStyle name="Normal 2 3 6 18 10" xfId="45097"/>
    <cellStyle name="Normal 2 3 6 18 11" xfId="45098"/>
    <cellStyle name="Normal 2 3 6 18 2" xfId="13781"/>
    <cellStyle name="Normal 2 3 6 18 2 10" xfId="45099"/>
    <cellStyle name="Normal 2 3 6 18 2 2" xfId="13782"/>
    <cellStyle name="Normal 2 3 6 18 2 2 2" xfId="13783"/>
    <cellStyle name="Normal 2 3 6 18 2 2 2 2" xfId="13784"/>
    <cellStyle name="Normal 2 3 6 18 2 2 2 2 2" xfId="45100"/>
    <cellStyle name="Normal 2 3 6 18 2 2 2 3" xfId="13785"/>
    <cellStyle name="Normal 2 3 6 18 2 2 2 3 2" xfId="45101"/>
    <cellStyle name="Normal 2 3 6 18 2 2 2 4" xfId="45102"/>
    <cellStyle name="Normal 2 3 6 18 2 2 3" xfId="13786"/>
    <cellStyle name="Normal 2 3 6 18 2 2 3 2" xfId="45103"/>
    <cellStyle name="Normal 2 3 6 18 2 2 4" xfId="13787"/>
    <cellStyle name="Normal 2 3 6 18 2 2 4 2" xfId="45104"/>
    <cellStyle name="Normal 2 3 6 18 2 2 5" xfId="13788"/>
    <cellStyle name="Normal 2 3 6 18 2 2 5 2" xfId="45105"/>
    <cellStyle name="Normal 2 3 6 18 2 2 6" xfId="45106"/>
    <cellStyle name="Normal 2 3 6 18 2 2 6 2" xfId="45107"/>
    <cellStyle name="Normal 2 3 6 18 2 2 7" xfId="45108"/>
    <cellStyle name="Normal 2 3 6 18 2 3" xfId="13789"/>
    <cellStyle name="Normal 2 3 6 18 2 3 2" xfId="13790"/>
    <cellStyle name="Normal 2 3 6 18 2 3 2 2" xfId="45109"/>
    <cellStyle name="Normal 2 3 6 18 2 3 3" xfId="13791"/>
    <cellStyle name="Normal 2 3 6 18 2 3 3 2" xfId="45110"/>
    <cellStyle name="Normal 2 3 6 18 2 3 4" xfId="45111"/>
    <cellStyle name="Normal 2 3 6 18 2 4" xfId="13792"/>
    <cellStyle name="Normal 2 3 6 18 2 4 2" xfId="13793"/>
    <cellStyle name="Normal 2 3 6 18 2 4 2 2" xfId="45112"/>
    <cellStyle name="Normal 2 3 6 18 2 4 3" xfId="45113"/>
    <cellStyle name="Normal 2 3 6 18 2 5" xfId="13794"/>
    <cellStyle name="Normal 2 3 6 18 2 5 2" xfId="45114"/>
    <cellStyle name="Normal 2 3 6 18 2 6" xfId="13795"/>
    <cellStyle name="Normal 2 3 6 18 2 6 2" xfId="45115"/>
    <cellStyle name="Normal 2 3 6 18 2 7" xfId="45116"/>
    <cellStyle name="Normal 2 3 6 18 2 7 2" xfId="45117"/>
    <cellStyle name="Normal 2 3 6 18 2 8" xfId="45118"/>
    <cellStyle name="Normal 2 3 6 18 2 9" xfId="45119"/>
    <cellStyle name="Normal 2 3 6 18 3" xfId="13796"/>
    <cellStyle name="Normal 2 3 6 18 3 2" xfId="13797"/>
    <cellStyle name="Normal 2 3 6 18 3 2 2" xfId="13798"/>
    <cellStyle name="Normal 2 3 6 18 3 2 2 2" xfId="45120"/>
    <cellStyle name="Normal 2 3 6 18 3 2 3" xfId="13799"/>
    <cellStyle name="Normal 2 3 6 18 3 2 3 2" xfId="45121"/>
    <cellStyle name="Normal 2 3 6 18 3 2 4" xfId="45122"/>
    <cellStyle name="Normal 2 3 6 18 3 3" xfId="13800"/>
    <cellStyle name="Normal 2 3 6 18 3 3 2" xfId="45123"/>
    <cellStyle name="Normal 2 3 6 18 3 4" xfId="13801"/>
    <cellStyle name="Normal 2 3 6 18 3 4 2" xfId="45124"/>
    <cellStyle name="Normal 2 3 6 18 3 5" xfId="13802"/>
    <cellStyle name="Normal 2 3 6 18 3 5 2" xfId="45125"/>
    <cellStyle name="Normal 2 3 6 18 3 6" xfId="45126"/>
    <cellStyle name="Normal 2 3 6 18 3 6 2" xfId="45127"/>
    <cellStyle name="Normal 2 3 6 18 3 7" xfId="45128"/>
    <cellStyle name="Normal 2 3 6 18 4" xfId="13803"/>
    <cellStyle name="Normal 2 3 6 18 4 2" xfId="13804"/>
    <cellStyle name="Normal 2 3 6 18 4 2 2" xfId="45129"/>
    <cellStyle name="Normal 2 3 6 18 4 3" xfId="13805"/>
    <cellStyle name="Normal 2 3 6 18 4 3 2" xfId="45130"/>
    <cellStyle name="Normal 2 3 6 18 4 4" xfId="45131"/>
    <cellStyle name="Normal 2 3 6 18 5" xfId="13806"/>
    <cellStyle name="Normal 2 3 6 18 5 2" xfId="13807"/>
    <cellStyle name="Normal 2 3 6 18 5 2 2" xfId="45132"/>
    <cellStyle name="Normal 2 3 6 18 5 3" xfId="45133"/>
    <cellStyle name="Normal 2 3 6 18 6" xfId="13808"/>
    <cellStyle name="Normal 2 3 6 18 6 2" xfId="45134"/>
    <cellStyle name="Normal 2 3 6 18 7" xfId="13809"/>
    <cellStyle name="Normal 2 3 6 18 7 2" xfId="45135"/>
    <cellStyle name="Normal 2 3 6 18 8" xfId="45136"/>
    <cellStyle name="Normal 2 3 6 18 8 2" xfId="45137"/>
    <cellStyle name="Normal 2 3 6 18 9" xfId="45138"/>
    <cellStyle name="Normal 2 3 6 19" xfId="13810"/>
    <cellStyle name="Normal 2 3 6 19 10" xfId="45139"/>
    <cellStyle name="Normal 2 3 6 19 11" xfId="45140"/>
    <cellStyle name="Normal 2 3 6 19 2" xfId="13811"/>
    <cellStyle name="Normal 2 3 6 19 2 10" xfId="45141"/>
    <cellStyle name="Normal 2 3 6 19 2 2" xfId="13812"/>
    <cellStyle name="Normal 2 3 6 19 2 2 2" xfId="13813"/>
    <cellStyle name="Normal 2 3 6 19 2 2 2 2" xfId="13814"/>
    <cellStyle name="Normal 2 3 6 19 2 2 2 2 2" xfId="45142"/>
    <cellStyle name="Normal 2 3 6 19 2 2 2 3" xfId="13815"/>
    <cellStyle name="Normal 2 3 6 19 2 2 2 3 2" xfId="45143"/>
    <cellStyle name="Normal 2 3 6 19 2 2 2 4" xfId="45144"/>
    <cellStyle name="Normal 2 3 6 19 2 2 3" xfId="13816"/>
    <cellStyle name="Normal 2 3 6 19 2 2 3 2" xfId="45145"/>
    <cellStyle name="Normal 2 3 6 19 2 2 4" xfId="13817"/>
    <cellStyle name="Normal 2 3 6 19 2 2 4 2" xfId="45146"/>
    <cellStyle name="Normal 2 3 6 19 2 2 5" xfId="13818"/>
    <cellStyle name="Normal 2 3 6 19 2 2 5 2" xfId="45147"/>
    <cellStyle name="Normal 2 3 6 19 2 2 6" xfId="45148"/>
    <cellStyle name="Normal 2 3 6 19 2 2 6 2" xfId="45149"/>
    <cellStyle name="Normal 2 3 6 19 2 2 7" xfId="45150"/>
    <cellStyle name="Normal 2 3 6 19 2 3" xfId="13819"/>
    <cellStyle name="Normal 2 3 6 19 2 3 2" xfId="13820"/>
    <cellStyle name="Normal 2 3 6 19 2 3 2 2" xfId="45151"/>
    <cellStyle name="Normal 2 3 6 19 2 3 3" xfId="13821"/>
    <cellStyle name="Normal 2 3 6 19 2 3 3 2" xfId="45152"/>
    <cellStyle name="Normal 2 3 6 19 2 3 4" xfId="45153"/>
    <cellStyle name="Normal 2 3 6 19 2 4" xfId="13822"/>
    <cellStyle name="Normal 2 3 6 19 2 4 2" xfId="13823"/>
    <cellStyle name="Normal 2 3 6 19 2 4 2 2" xfId="45154"/>
    <cellStyle name="Normal 2 3 6 19 2 4 3" xfId="45155"/>
    <cellStyle name="Normal 2 3 6 19 2 5" xfId="13824"/>
    <cellStyle name="Normal 2 3 6 19 2 5 2" xfId="45156"/>
    <cellStyle name="Normal 2 3 6 19 2 6" xfId="13825"/>
    <cellStyle name="Normal 2 3 6 19 2 6 2" xfId="45157"/>
    <cellStyle name="Normal 2 3 6 19 2 7" xfId="45158"/>
    <cellStyle name="Normal 2 3 6 19 2 7 2" xfId="45159"/>
    <cellStyle name="Normal 2 3 6 19 2 8" xfId="45160"/>
    <cellStyle name="Normal 2 3 6 19 2 9" xfId="45161"/>
    <cellStyle name="Normal 2 3 6 19 3" xfId="13826"/>
    <cellStyle name="Normal 2 3 6 19 3 2" xfId="13827"/>
    <cellStyle name="Normal 2 3 6 19 3 2 2" xfId="13828"/>
    <cellStyle name="Normal 2 3 6 19 3 2 2 2" xfId="45162"/>
    <cellStyle name="Normal 2 3 6 19 3 2 3" xfId="13829"/>
    <cellStyle name="Normal 2 3 6 19 3 2 3 2" xfId="45163"/>
    <cellStyle name="Normal 2 3 6 19 3 2 4" xfId="45164"/>
    <cellStyle name="Normal 2 3 6 19 3 3" xfId="13830"/>
    <cellStyle name="Normal 2 3 6 19 3 3 2" xfId="45165"/>
    <cellStyle name="Normal 2 3 6 19 3 4" xfId="13831"/>
    <cellStyle name="Normal 2 3 6 19 3 4 2" xfId="45166"/>
    <cellStyle name="Normal 2 3 6 19 3 5" xfId="13832"/>
    <cellStyle name="Normal 2 3 6 19 3 5 2" xfId="45167"/>
    <cellStyle name="Normal 2 3 6 19 3 6" xfId="45168"/>
    <cellStyle name="Normal 2 3 6 19 3 6 2" xfId="45169"/>
    <cellStyle name="Normal 2 3 6 19 3 7" xfId="45170"/>
    <cellStyle name="Normal 2 3 6 19 4" xfId="13833"/>
    <cellStyle name="Normal 2 3 6 19 4 2" xfId="13834"/>
    <cellStyle name="Normal 2 3 6 19 4 2 2" xfId="45171"/>
    <cellStyle name="Normal 2 3 6 19 4 3" xfId="13835"/>
    <cellStyle name="Normal 2 3 6 19 4 3 2" xfId="45172"/>
    <cellStyle name="Normal 2 3 6 19 4 4" xfId="45173"/>
    <cellStyle name="Normal 2 3 6 19 5" xfId="13836"/>
    <cellStyle name="Normal 2 3 6 19 5 2" xfId="13837"/>
    <cellStyle name="Normal 2 3 6 19 5 2 2" xfId="45174"/>
    <cellStyle name="Normal 2 3 6 19 5 3" xfId="45175"/>
    <cellStyle name="Normal 2 3 6 19 6" xfId="13838"/>
    <cellStyle name="Normal 2 3 6 19 6 2" xfId="45176"/>
    <cellStyle name="Normal 2 3 6 19 7" xfId="13839"/>
    <cellStyle name="Normal 2 3 6 19 7 2" xfId="45177"/>
    <cellStyle name="Normal 2 3 6 19 8" xfId="45178"/>
    <cellStyle name="Normal 2 3 6 19 8 2" xfId="45179"/>
    <cellStyle name="Normal 2 3 6 19 9" xfId="45180"/>
    <cellStyle name="Normal 2 3 6 2" xfId="13840"/>
    <cellStyle name="Normal 2 3 6 2 10" xfId="45181"/>
    <cellStyle name="Normal 2 3 6 2 11" xfId="45182"/>
    <cellStyle name="Normal 2 3 6 2 2" xfId="13841"/>
    <cellStyle name="Normal 2 3 6 2 2 10" xfId="45183"/>
    <cellStyle name="Normal 2 3 6 2 2 2" xfId="13842"/>
    <cellStyle name="Normal 2 3 6 2 2 2 2" xfId="13843"/>
    <cellStyle name="Normal 2 3 6 2 2 2 2 2" xfId="13844"/>
    <cellStyle name="Normal 2 3 6 2 2 2 2 2 2" xfId="45184"/>
    <cellStyle name="Normal 2 3 6 2 2 2 2 3" xfId="13845"/>
    <cellStyle name="Normal 2 3 6 2 2 2 2 3 2" xfId="45185"/>
    <cellStyle name="Normal 2 3 6 2 2 2 2 4" xfId="45186"/>
    <cellStyle name="Normal 2 3 6 2 2 2 3" xfId="13846"/>
    <cellStyle name="Normal 2 3 6 2 2 2 3 2" xfId="45187"/>
    <cellStyle name="Normal 2 3 6 2 2 2 4" xfId="13847"/>
    <cellStyle name="Normal 2 3 6 2 2 2 4 2" xfId="45188"/>
    <cellStyle name="Normal 2 3 6 2 2 2 5" xfId="13848"/>
    <cellStyle name="Normal 2 3 6 2 2 2 5 2" xfId="45189"/>
    <cellStyle name="Normal 2 3 6 2 2 2 6" xfId="45190"/>
    <cellStyle name="Normal 2 3 6 2 2 2 6 2" xfId="45191"/>
    <cellStyle name="Normal 2 3 6 2 2 2 7" xfId="45192"/>
    <cellStyle name="Normal 2 3 6 2 2 3" xfId="13849"/>
    <cellStyle name="Normal 2 3 6 2 2 3 2" xfId="13850"/>
    <cellStyle name="Normal 2 3 6 2 2 3 2 2" xfId="45193"/>
    <cellStyle name="Normal 2 3 6 2 2 3 3" xfId="13851"/>
    <cellStyle name="Normal 2 3 6 2 2 3 3 2" xfId="45194"/>
    <cellStyle name="Normal 2 3 6 2 2 3 4" xfId="45195"/>
    <cellStyle name="Normal 2 3 6 2 2 4" xfId="13852"/>
    <cellStyle name="Normal 2 3 6 2 2 4 2" xfId="13853"/>
    <cellStyle name="Normal 2 3 6 2 2 4 2 2" xfId="45196"/>
    <cellStyle name="Normal 2 3 6 2 2 4 3" xfId="45197"/>
    <cellStyle name="Normal 2 3 6 2 2 5" xfId="13854"/>
    <cellStyle name="Normal 2 3 6 2 2 5 2" xfId="45198"/>
    <cellStyle name="Normal 2 3 6 2 2 6" xfId="13855"/>
    <cellStyle name="Normal 2 3 6 2 2 6 2" xfId="45199"/>
    <cellStyle name="Normal 2 3 6 2 2 7" xfId="45200"/>
    <cellStyle name="Normal 2 3 6 2 2 7 2" xfId="45201"/>
    <cellStyle name="Normal 2 3 6 2 2 8" xfId="45202"/>
    <cellStyle name="Normal 2 3 6 2 2 9" xfId="45203"/>
    <cellStyle name="Normal 2 3 6 2 3" xfId="13856"/>
    <cellStyle name="Normal 2 3 6 2 3 2" xfId="13857"/>
    <cellStyle name="Normal 2 3 6 2 3 2 2" xfId="13858"/>
    <cellStyle name="Normal 2 3 6 2 3 2 2 2" xfId="45204"/>
    <cellStyle name="Normal 2 3 6 2 3 2 3" xfId="13859"/>
    <cellStyle name="Normal 2 3 6 2 3 2 3 2" xfId="45205"/>
    <cellStyle name="Normal 2 3 6 2 3 2 4" xfId="45206"/>
    <cellStyle name="Normal 2 3 6 2 3 3" xfId="13860"/>
    <cellStyle name="Normal 2 3 6 2 3 3 2" xfId="45207"/>
    <cellStyle name="Normal 2 3 6 2 3 4" xfId="13861"/>
    <cellStyle name="Normal 2 3 6 2 3 4 2" xfId="45208"/>
    <cellStyle name="Normal 2 3 6 2 3 5" xfId="13862"/>
    <cellStyle name="Normal 2 3 6 2 3 5 2" xfId="45209"/>
    <cellStyle name="Normal 2 3 6 2 3 6" xfId="45210"/>
    <cellStyle name="Normal 2 3 6 2 3 6 2" xfId="45211"/>
    <cellStyle name="Normal 2 3 6 2 3 7" xfId="45212"/>
    <cellStyle name="Normal 2 3 6 2 4" xfId="13863"/>
    <cellStyle name="Normal 2 3 6 2 4 2" xfId="13864"/>
    <cellStyle name="Normal 2 3 6 2 4 2 2" xfId="45213"/>
    <cellStyle name="Normal 2 3 6 2 4 3" xfId="13865"/>
    <cellStyle name="Normal 2 3 6 2 4 3 2" xfId="45214"/>
    <cellStyle name="Normal 2 3 6 2 4 4" xfId="45215"/>
    <cellStyle name="Normal 2 3 6 2 5" xfId="13866"/>
    <cellStyle name="Normal 2 3 6 2 5 2" xfId="13867"/>
    <cellStyle name="Normal 2 3 6 2 5 2 2" xfId="45216"/>
    <cellStyle name="Normal 2 3 6 2 5 3" xfId="45217"/>
    <cellStyle name="Normal 2 3 6 2 6" xfId="13868"/>
    <cellStyle name="Normal 2 3 6 2 6 2" xfId="45218"/>
    <cellStyle name="Normal 2 3 6 2 7" xfId="13869"/>
    <cellStyle name="Normal 2 3 6 2 7 2" xfId="45219"/>
    <cellStyle name="Normal 2 3 6 2 8" xfId="45220"/>
    <cellStyle name="Normal 2 3 6 2 8 2" xfId="45221"/>
    <cellStyle name="Normal 2 3 6 2 9" xfId="45222"/>
    <cellStyle name="Normal 2 3 6 20" xfId="13870"/>
    <cellStyle name="Normal 2 3 6 20 10" xfId="45223"/>
    <cellStyle name="Normal 2 3 6 20 11" xfId="45224"/>
    <cellStyle name="Normal 2 3 6 20 2" xfId="13871"/>
    <cellStyle name="Normal 2 3 6 20 2 10" xfId="45225"/>
    <cellStyle name="Normal 2 3 6 20 2 2" xfId="13872"/>
    <cellStyle name="Normal 2 3 6 20 2 2 2" xfId="13873"/>
    <cellStyle name="Normal 2 3 6 20 2 2 2 2" xfId="13874"/>
    <cellStyle name="Normal 2 3 6 20 2 2 2 2 2" xfId="45226"/>
    <cellStyle name="Normal 2 3 6 20 2 2 2 3" xfId="13875"/>
    <cellStyle name="Normal 2 3 6 20 2 2 2 3 2" xfId="45227"/>
    <cellStyle name="Normal 2 3 6 20 2 2 2 4" xfId="45228"/>
    <cellStyle name="Normal 2 3 6 20 2 2 3" xfId="13876"/>
    <cellStyle name="Normal 2 3 6 20 2 2 3 2" xfId="45229"/>
    <cellStyle name="Normal 2 3 6 20 2 2 4" xfId="13877"/>
    <cellStyle name="Normal 2 3 6 20 2 2 4 2" xfId="45230"/>
    <cellStyle name="Normal 2 3 6 20 2 2 5" xfId="13878"/>
    <cellStyle name="Normal 2 3 6 20 2 2 5 2" xfId="45231"/>
    <cellStyle name="Normal 2 3 6 20 2 2 6" xfId="45232"/>
    <cellStyle name="Normal 2 3 6 20 2 2 6 2" xfId="45233"/>
    <cellStyle name="Normal 2 3 6 20 2 2 7" xfId="45234"/>
    <cellStyle name="Normal 2 3 6 20 2 3" xfId="13879"/>
    <cellStyle name="Normal 2 3 6 20 2 3 2" xfId="13880"/>
    <cellStyle name="Normal 2 3 6 20 2 3 2 2" xfId="45235"/>
    <cellStyle name="Normal 2 3 6 20 2 3 3" xfId="13881"/>
    <cellStyle name="Normal 2 3 6 20 2 3 3 2" xfId="45236"/>
    <cellStyle name="Normal 2 3 6 20 2 3 4" xfId="45237"/>
    <cellStyle name="Normal 2 3 6 20 2 4" xfId="13882"/>
    <cellStyle name="Normal 2 3 6 20 2 4 2" xfId="13883"/>
    <cellStyle name="Normal 2 3 6 20 2 4 2 2" xfId="45238"/>
    <cellStyle name="Normal 2 3 6 20 2 4 3" xfId="45239"/>
    <cellStyle name="Normal 2 3 6 20 2 5" xfId="13884"/>
    <cellStyle name="Normal 2 3 6 20 2 5 2" xfId="45240"/>
    <cellStyle name="Normal 2 3 6 20 2 6" xfId="13885"/>
    <cellStyle name="Normal 2 3 6 20 2 6 2" xfId="45241"/>
    <cellStyle name="Normal 2 3 6 20 2 7" xfId="45242"/>
    <cellStyle name="Normal 2 3 6 20 2 7 2" xfId="45243"/>
    <cellStyle name="Normal 2 3 6 20 2 8" xfId="45244"/>
    <cellStyle name="Normal 2 3 6 20 2 9" xfId="45245"/>
    <cellStyle name="Normal 2 3 6 20 3" xfId="13886"/>
    <cellStyle name="Normal 2 3 6 20 3 2" xfId="13887"/>
    <cellStyle name="Normal 2 3 6 20 3 2 2" xfId="13888"/>
    <cellStyle name="Normal 2 3 6 20 3 2 2 2" xfId="45246"/>
    <cellStyle name="Normal 2 3 6 20 3 2 3" xfId="13889"/>
    <cellStyle name="Normal 2 3 6 20 3 2 3 2" xfId="45247"/>
    <cellStyle name="Normal 2 3 6 20 3 2 4" xfId="45248"/>
    <cellStyle name="Normal 2 3 6 20 3 3" xfId="13890"/>
    <cellStyle name="Normal 2 3 6 20 3 3 2" xfId="45249"/>
    <cellStyle name="Normal 2 3 6 20 3 4" xfId="13891"/>
    <cellStyle name="Normal 2 3 6 20 3 4 2" xfId="45250"/>
    <cellStyle name="Normal 2 3 6 20 3 5" xfId="13892"/>
    <cellStyle name="Normal 2 3 6 20 3 5 2" xfId="45251"/>
    <cellStyle name="Normal 2 3 6 20 3 6" xfId="45252"/>
    <cellStyle name="Normal 2 3 6 20 3 6 2" xfId="45253"/>
    <cellStyle name="Normal 2 3 6 20 3 7" xfId="45254"/>
    <cellStyle name="Normal 2 3 6 20 4" xfId="13893"/>
    <cellStyle name="Normal 2 3 6 20 4 2" xfId="13894"/>
    <cellStyle name="Normal 2 3 6 20 4 2 2" xfId="45255"/>
    <cellStyle name="Normal 2 3 6 20 4 3" xfId="13895"/>
    <cellStyle name="Normal 2 3 6 20 4 3 2" xfId="45256"/>
    <cellStyle name="Normal 2 3 6 20 4 4" xfId="45257"/>
    <cellStyle name="Normal 2 3 6 20 5" xfId="13896"/>
    <cellStyle name="Normal 2 3 6 20 5 2" xfId="13897"/>
    <cellStyle name="Normal 2 3 6 20 5 2 2" xfId="45258"/>
    <cellStyle name="Normal 2 3 6 20 5 3" xfId="45259"/>
    <cellStyle name="Normal 2 3 6 20 6" xfId="13898"/>
    <cellStyle name="Normal 2 3 6 20 6 2" xfId="45260"/>
    <cellStyle name="Normal 2 3 6 20 7" xfId="13899"/>
    <cellStyle name="Normal 2 3 6 20 7 2" xfId="45261"/>
    <cellStyle name="Normal 2 3 6 20 8" xfId="45262"/>
    <cellStyle name="Normal 2 3 6 20 8 2" xfId="45263"/>
    <cellStyle name="Normal 2 3 6 20 9" xfId="45264"/>
    <cellStyle name="Normal 2 3 6 21" xfId="13900"/>
    <cellStyle name="Normal 2 3 6 21 10" xfId="45265"/>
    <cellStyle name="Normal 2 3 6 21 11" xfId="45266"/>
    <cellStyle name="Normal 2 3 6 21 2" xfId="13901"/>
    <cellStyle name="Normal 2 3 6 21 2 10" xfId="45267"/>
    <cellStyle name="Normal 2 3 6 21 2 2" xfId="13902"/>
    <cellStyle name="Normal 2 3 6 21 2 2 2" xfId="13903"/>
    <cellStyle name="Normal 2 3 6 21 2 2 2 2" xfId="13904"/>
    <cellStyle name="Normal 2 3 6 21 2 2 2 2 2" xfId="45268"/>
    <cellStyle name="Normal 2 3 6 21 2 2 2 3" xfId="13905"/>
    <cellStyle name="Normal 2 3 6 21 2 2 2 3 2" xfId="45269"/>
    <cellStyle name="Normal 2 3 6 21 2 2 2 4" xfId="45270"/>
    <cellStyle name="Normal 2 3 6 21 2 2 3" xfId="13906"/>
    <cellStyle name="Normal 2 3 6 21 2 2 3 2" xfId="45271"/>
    <cellStyle name="Normal 2 3 6 21 2 2 4" xfId="13907"/>
    <cellStyle name="Normal 2 3 6 21 2 2 4 2" xfId="45272"/>
    <cellStyle name="Normal 2 3 6 21 2 2 5" xfId="13908"/>
    <cellStyle name="Normal 2 3 6 21 2 2 5 2" xfId="45273"/>
    <cellStyle name="Normal 2 3 6 21 2 2 6" xfId="45274"/>
    <cellStyle name="Normal 2 3 6 21 2 2 6 2" xfId="45275"/>
    <cellStyle name="Normal 2 3 6 21 2 2 7" xfId="45276"/>
    <cellStyle name="Normal 2 3 6 21 2 3" xfId="13909"/>
    <cellStyle name="Normal 2 3 6 21 2 3 2" xfId="13910"/>
    <cellStyle name="Normal 2 3 6 21 2 3 2 2" xfId="45277"/>
    <cellStyle name="Normal 2 3 6 21 2 3 3" xfId="13911"/>
    <cellStyle name="Normal 2 3 6 21 2 3 3 2" xfId="45278"/>
    <cellStyle name="Normal 2 3 6 21 2 3 4" xfId="45279"/>
    <cellStyle name="Normal 2 3 6 21 2 4" xfId="13912"/>
    <cellStyle name="Normal 2 3 6 21 2 4 2" xfId="13913"/>
    <cellStyle name="Normal 2 3 6 21 2 4 2 2" xfId="45280"/>
    <cellStyle name="Normal 2 3 6 21 2 4 3" xfId="45281"/>
    <cellStyle name="Normal 2 3 6 21 2 5" xfId="13914"/>
    <cellStyle name="Normal 2 3 6 21 2 5 2" xfId="45282"/>
    <cellStyle name="Normal 2 3 6 21 2 6" xfId="13915"/>
    <cellStyle name="Normal 2 3 6 21 2 6 2" xfId="45283"/>
    <cellStyle name="Normal 2 3 6 21 2 7" xfId="45284"/>
    <cellStyle name="Normal 2 3 6 21 2 7 2" xfId="45285"/>
    <cellStyle name="Normal 2 3 6 21 2 8" xfId="45286"/>
    <cellStyle name="Normal 2 3 6 21 2 9" xfId="45287"/>
    <cellStyle name="Normal 2 3 6 21 3" xfId="13916"/>
    <cellStyle name="Normal 2 3 6 21 3 2" xfId="13917"/>
    <cellStyle name="Normal 2 3 6 21 3 2 2" xfId="13918"/>
    <cellStyle name="Normal 2 3 6 21 3 2 2 2" xfId="45288"/>
    <cellStyle name="Normal 2 3 6 21 3 2 3" xfId="13919"/>
    <cellStyle name="Normal 2 3 6 21 3 2 3 2" xfId="45289"/>
    <cellStyle name="Normal 2 3 6 21 3 2 4" xfId="45290"/>
    <cellStyle name="Normal 2 3 6 21 3 3" xfId="13920"/>
    <cellStyle name="Normal 2 3 6 21 3 3 2" xfId="45291"/>
    <cellStyle name="Normal 2 3 6 21 3 4" xfId="13921"/>
    <cellStyle name="Normal 2 3 6 21 3 4 2" xfId="45292"/>
    <cellStyle name="Normal 2 3 6 21 3 5" xfId="13922"/>
    <cellStyle name="Normal 2 3 6 21 3 5 2" xfId="45293"/>
    <cellStyle name="Normal 2 3 6 21 3 6" xfId="45294"/>
    <cellStyle name="Normal 2 3 6 21 3 6 2" xfId="45295"/>
    <cellStyle name="Normal 2 3 6 21 3 7" xfId="45296"/>
    <cellStyle name="Normal 2 3 6 21 4" xfId="13923"/>
    <cellStyle name="Normal 2 3 6 21 4 2" xfId="13924"/>
    <cellStyle name="Normal 2 3 6 21 4 2 2" xfId="45297"/>
    <cellStyle name="Normal 2 3 6 21 4 3" xfId="13925"/>
    <cellStyle name="Normal 2 3 6 21 4 3 2" xfId="45298"/>
    <cellStyle name="Normal 2 3 6 21 4 4" xfId="45299"/>
    <cellStyle name="Normal 2 3 6 21 5" xfId="13926"/>
    <cellStyle name="Normal 2 3 6 21 5 2" xfId="13927"/>
    <cellStyle name="Normal 2 3 6 21 5 2 2" xfId="45300"/>
    <cellStyle name="Normal 2 3 6 21 5 3" xfId="45301"/>
    <cellStyle name="Normal 2 3 6 21 6" xfId="13928"/>
    <cellStyle name="Normal 2 3 6 21 6 2" xfId="45302"/>
    <cellStyle name="Normal 2 3 6 21 7" xfId="13929"/>
    <cellStyle name="Normal 2 3 6 21 7 2" xfId="45303"/>
    <cellStyle name="Normal 2 3 6 21 8" xfId="45304"/>
    <cellStyle name="Normal 2 3 6 21 8 2" xfId="45305"/>
    <cellStyle name="Normal 2 3 6 21 9" xfId="45306"/>
    <cellStyle name="Normal 2 3 6 22" xfId="13930"/>
    <cellStyle name="Normal 2 3 6 22 10" xfId="45307"/>
    <cellStyle name="Normal 2 3 6 22 11" xfId="45308"/>
    <cellStyle name="Normal 2 3 6 22 2" xfId="13931"/>
    <cellStyle name="Normal 2 3 6 22 2 10" xfId="45309"/>
    <cellStyle name="Normal 2 3 6 22 2 2" xfId="13932"/>
    <cellStyle name="Normal 2 3 6 22 2 2 2" xfId="13933"/>
    <cellStyle name="Normal 2 3 6 22 2 2 2 2" xfId="13934"/>
    <cellStyle name="Normal 2 3 6 22 2 2 2 2 2" xfId="45310"/>
    <cellStyle name="Normal 2 3 6 22 2 2 2 3" xfId="13935"/>
    <cellStyle name="Normal 2 3 6 22 2 2 2 3 2" xfId="45311"/>
    <cellStyle name="Normal 2 3 6 22 2 2 2 4" xfId="45312"/>
    <cellStyle name="Normal 2 3 6 22 2 2 3" xfId="13936"/>
    <cellStyle name="Normal 2 3 6 22 2 2 3 2" xfId="45313"/>
    <cellStyle name="Normal 2 3 6 22 2 2 4" xfId="13937"/>
    <cellStyle name="Normal 2 3 6 22 2 2 4 2" xfId="45314"/>
    <cellStyle name="Normal 2 3 6 22 2 2 5" xfId="13938"/>
    <cellStyle name="Normal 2 3 6 22 2 2 5 2" xfId="45315"/>
    <cellStyle name="Normal 2 3 6 22 2 2 6" xfId="45316"/>
    <cellStyle name="Normal 2 3 6 22 2 2 6 2" xfId="45317"/>
    <cellStyle name="Normal 2 3 6 22 2 2 7" xfId="45318"/>
    <cellStyle name="Normal 2 3 6 22 2 3" xfId="13939"/>
    <cellStyle name="Normal 2 3 6 22 2 3 2" xfId="13940"/>
    <cellStyle name="Normal 2 3 6 22 2 3 2 2" xfId="45319"/>
    <cellStyle name="Normal 2 3 6 22 2 3 3" xfId="13941"/>
    <cellStyle name="Normal 2 3 6 22 2 3 3 2" xfId="45320"/>
    <cellStyle name="Normal 2 3 6 22 2 3 4" xfId="45321"/>
    <cellStyle name="Normal 2 3 6 22 2 4" xfId="13942"/>
    <cellStyle name="Normal 2 3 6 22 2 4 2" xfId="13943"/>
    <cellStyle name="Normal 2 3 6 22 2 4 2 2" xfId="45322"/>
    <cellStyle name="Normal 2 3 6 22 2 4 3" xfId="45323"/>
    <cellStyle name="Normal 2 3 6 22 2 5" xfId="13944"/>
    <cellStyle name="Normal 2 3 6 22 2 5 2" xfId="45324"/>
    <cellStyle name="Normal 2 3 6 22 2 6" xfId="13945"/>
    <cellStyle name="Normal 2 3 6 22 2 6 2" xfId="45325"/>
    <cellStyle name="Normal 2 3 6 22 2 7" xfId="45326"/>
    <cellStyle name="Normal 2 3 6 22 2 7 2" xfId="45327"/>
    <cellStyle name="Normal 2 3 6 22 2 8" xfId="45328"/>
    <cellStyle name="Normal 2 3 6 22 2 9" xfId="45329"/>
    <cellStyle name="Normal 2 3 6 22 3" xfId="13946"/>
    <cellStyle name="Normal 2 3 6 22 3 2" xfId="13947"/>
    <cellStyle name="Normal 2 3 6 22 3 2 2" xfId="13948"/>
    <cellStyle name="Normal 2 3 6 22 3 2 2 2" xfId="45330"/>
    <cellStyle name="Normal 2 3 6 22 3 2 3" xfId="13949"/>
    <cellStyle name="Normal 2 3 6 22 3 2 3 2" xfId="45331"/>
    <cellStyle name="Normal 2 3 6 22 3 2 4" xfId="45332"/>
    <cellStyle name="Normal 2 3 6 22 3 3" xfId="13950"/>
    <cellStyle name="Normal 2 3 6 22 3 3 2" xfId="45333"/>
    <cellStyle name="Normal 2 3 6 22 3 4" xfId="13951"/>
    <cellStyle name="Normal 2 3 6 22 3 4 2" xfId="45334"/>
    <cellStyle name="Normal 2 3 6 22 3 5" xfId="13952"/>
    <cellStyle name="Normal 2 3 6 22 3 5 2" xfId="45335"/>
    <cellStyle name="Normal 2 3 6 22 3 6" xfId="45336"/>
    <cellStyle name="Normal 2 3 6 22 3 6 2" xfId="45337"/>
    <cellStyle name="Normal 2 3 6 22 3 7" xfId="45338"/>
    <cellStyle name="Normal 2 3 6 22 4" xfId="13953"/>
    <cellStyle name="Normal 2 3 6 22 4 2" xfId="13954"/>
    <cellStyle name="Normal 2 3 6 22 4 2 2" xfId="45339"/>
    <cellStyle name="Normal 2 3 6 22 4 3" xfId="13955"/>
    <cellStyle name="Normal 2 3 6 22 4 3 2" xfId="45340"/>
    <cellStyle name="Normal 2 3 6 22 4 4" xfId="45341"/>
    <cellStyle name="Normal 2 3 6 22 5" xfId="13956"/>
    <cellStyle name="Normal 2 3 6 22 5 2" xfId="13957"/>
    <cellStyle name="Normal 2 3 6 22 5 2 2" xfId="45342"/>
    <cellStyle name="Normal 2 3 6 22 5 3" xfId="45343"/>
    <cellStyle name="Normal 2 3 6 22 6" xfId="13958"/>
    <cellStyle name="Normal 2 3 6 22 6 2" xfId="45344"/>
    <cellStyle name="Normal 2 3 6 22 7" xfId="13959"/>
    <cellStyle name="Normal 2 3 6 22 7 2" xfId="45345"/>
    <cellStyle name="Normal 2 3 6 22 8" xfId="45346"/>
    <cellStyle name="Normal 2 3 6 22 8 2" xfId="45347"/>
    <cellStyle name="Normal 2 3 6 22 9" xfId="45348"/>
    <cellStyle name="Normal 2 3 6 23" xfId="13960"/>
    <cellStyle name="Normal 2 3 6 23 10" xfId="45349"/>
    <cellStyle name="Normal 2 3 6 23 11" xfId="45350"/>
    <cellStyle name="Normal 2 3 6 23 2" xfId="13961"/>
    <cellStyle name="Normal 2 3 6 23 2 10" xfId="45351"/>
    <cellStyle name="Normal 2 3 6 23 2 2" xfId="13962"/>
    <cellStyle name="Normal 2 3 6 23 2 2 2" xfId="13963"/>
    <cellStyle name="Normal 2 3 6 23 2 2 2 2" xfId="13964"/>
    <cellStyle name="Normal 2 3 6 23 2 2 2 2 2" xfId="45352"/>
    <cellStyle name="Normal 2 3 6 23 2 2 2 3" xfId="13965"/>
    <cellStyle name="Normal 2 3 6 23 2 2 2 3 2" xfId="45353"/>
    <cellStyle name="Normal 2 3 6 23 2 2 2 4" xfId="45354"/>
    <cellStyle name="Normal 2 3 6 23 2 2 3" xfId="13966"/>
    <cellStyle name="Normal 2 3 6 23 2 2 3 2" xfId="45355"/>
    <cellStyle name="Normal 2 3 6 23 2 2 4" xfId="13967"/>
    <cellStyle name="Normal 2 3 6 23 2 2 4 2" xfId="45356"/>
    <cellStyle name="Normal 2 3 6 23 2 2 5" xfId="13968"/>
    <cellStyle name="Normal 2 3 6 23 2 2 5 2" xfId="45357"/>
    <cellStyle name="Normal 2 3 6 23 2 2 6" xfId="45358"/>
    <cellStyle name="Normal 2 3 6 23 2 2 6 2" xfId="45359"/>
    <cellStyle name="Normal 2 3 6 23 2 2 7" xfId="45360"/>
    <cellStyle name="Normal 2 3 6 23 2 3" xfId="13969"/>
    <cellStyle name="Normal 2 3 6 23 2 3 2" xfId="13970"/>
    <cellStyle name="Normal 2 3 6 23 2 3 2 2" xfId="45361"/>
    <cellStyle name="Normal 2 3 6 23 2 3 3" xfId="13971"/>
    <cellStyle name="Normal 2 3 6 23 2 3 3 2" xfId="45362"/>
    <cellStyle name="Normal 2 3 6 23 2 3 4" xfId="45363"/>
    <cellStyle name="Normal 2 3 6 23 2 4" xfId="13972"/>
    <cellStyle name="Normal 2 3 6 23 2 4 2" xfId="13973"/>
    <cellStyle name="Normal 2 3 6 23 2 4 2 2" xfId="45364"/>
    <cellStyle name="Normal 2 3 6 23 2 4 3" xfId="45365"/>
    <cellStyle name="Normal 2 3 6 23 2 5" xfId="13974"/>
    <cellStyle name="Normal 2 3 6 23 2 5 2" xfId="45366"/>
    <cellStyle name="Normal 2 3 6 23 2 6" xfId="13975"/>
    <cellStyle name="Normal 2 3 6 23 2 6 2" xfId="45367"/>
    <cellStyle name="Normal 2 3 6 23 2 7" xfId="45368"/>
    <cellStyle name="Normal 2 3 6 23 2 7 2" xfId="45369"/>
    <cellStyle name="Normal 2 3 6 23 2 8" xfId="45370"/>
    <cellStyle name="Normal 2 3 6 23 2 9" xfId="45371"/>
    <cellStyle name="Normal 2 3 6 23 3" xfId="13976"/>
    <cellStyle name="Normal 2 3 6 23 3 2" xfId="13977"/>
    <cellStyle name="Normal 2 3 6 23 3 2 2" xfId="13978"/>
    <cellStyle name="Normal 2 3 6 23 3 2 2 2" xfId="45372"/>
    <cellStyle name="Normal 2 3 6 23 3 2 3" xfId="13979"/>
    <cellStyle name="Normal 2 3 6 23 3 2 3 2" xfId="45373"/>
    <cellStyle name="Normal 2 3 6 23 3 2 4" xfId="45374"/>
    <cellStyle name="Normal 2 3 6 23 3 3" xfId="13980"/>
    <cellStyle name="Normal 2 3 6 23 3 3 2" xfId="45375"/>
    <cellStyle name="Normal 2 3 6 23 3 4" xfId="13981"/>
    <cellStyle name="Normal 2 3 6 23 3 4 2" xfId="45376"/>
    <cellStyle name="Normal 2 3 6 23 3 5" xfId="13982"/>
    <cellStyle name="Normal 2 3 6 23 3 5 2" xfId="45377"/>
    <cellStyle name="Normal 2 3 6 23 3 6" xfId="45378"/>
    <cellStyle name="Normal 2 3 6 23 3 6 2" xfId="45379"/>
    <cellStyle name="Normal 2 3 6 23 3 7" xfId="45380"/>
    <cellStyle name="Normal 2 3 6 23 4" xfId="13983"/>
    <cellStyle name="Normal 2 3 6 23 4 2" xfId="13984"/>
    <cellStyle name="Normal 2 3 6 23 4 2 2" xfId="45381"/>
    <cellStyle name="Normal 2 3 6 23 4 3" xfId="13985"/>
    <cellStyle name="Normal 2 3 6 23 4 3 2" xfId="45382"/>
    <cellStyle name="Normal 2 3 6 23 4 4" xfId="45383"/>
    <cellStyle name="Normal 2 3 6 23 5" xfId="13986"/>
    <cellStyle name="Normal 2 3 6 23 5 2" xfId="13987"/>
    <cellStyle name="Normal 2 3 6 23 5 2 2" xfId="45384"/>
    <cellStyle name="Normal 2 3 6 23 5 3" xfId="45385"/>
    <cellStyle name="Normal 2 3 6 23 6" xfId="13988"/>
    <cellStyle name="Normal 2 3 6 23 6 2" xfId="45386"/>
    <cellStyle name="Normal 2 3 6 23 7" xfId="13989"/>
    <cellStyle name="Normal 2 3 6 23 7 2" xfId="45387"/>
    <cellStyle name="Normal 2 3 6 23 8" xfId="45388"/>
    <cellStyle name="Normal 2 3 6 23 8 2" xfId="45389"/>
    <cellStyle name="Normal 2 3 6 23 9" xfId="45390"/>
    <cellStyle name="Normal 2 3 6 24" xfId="13990"/>
    <cellStyle name="Normal 2 3 6 24 10" xfId="45391"/>
    <cellStyle name="Normal 2 3 6 24 11" xfId="45392"/>
    <cellStyle name="Normal 2 3 6 24 2" xfId="13991"/>
    <cellStyle name="Normal 2 3 6 24 2 10" xfId="45393"/>
    <cellStyle name="Normal 2 3 6 24 2 2" xfId="13992"/>
    <cellStyle name="Normal 2 3 6 24 2 2 2" xfId="13993"/>
    <cellStyle name="Normal 2 3 6 24 2 2 2 2" xfId="13994"/>
    <cellStyle name="Normal 2 3 6 24 2 2 2 2 2" xfId="45394"/>
    <cellStyle name="Normal 2 3 6 24 2 2 2 3" xfId="13995"/>
    <cellStyle name="Normal 2 3 6 24 2 2 2 3 2" xfId="45395"/>
    <cellStyle name="Normal 2 3 6 24 2 2 2 4" xfId="45396"/>
    <cellStyle name="Normal 2 3 6 24 2 2 3" xfId="13996"/>
    <cellStyle name="Normal 2 3 6 24 2 2 3 2" xfId="45397"/>
    <cellStyle name="Normal 2 3 6 24 2 2 4" xfId="13997"/>
    <cellStyle name="Normal 2 3 6 24 2 2 4 2" xfId="45398"/>
    <cellStyle name="Normal 2 3 6 24 2 2 5" xfId="13998"/>
    <cellStyle name="Normal 2 3 6 24 2 2 5 2" xfId="45399"/>
    <cellStyle name="Normal 2 3 6 24 2 2 6" xfId="45400"/>
    <cellStyle name="Normal 2 3 6 24 2 2 6 2" xfId="45401"/>
    <cellStyle name="Normal 2 3 6 24 2 2 7" xfId="45402"/>
    <cellStyle name="Normal 2 3 6 24 2 3" xfId="13999"/>
    <cellStyle name="Normal 2 3 6 24 2 3 2" xfId="14000"/>
    <cellStyle name="Normal 2 3 6 24 2 3 2 2" xfId="45403"/>
    <cellStyle name="Normal 2 3 6 24 2 3 3" xfId="14001"/>
    <cellStyle name="Normal 2 3 6 24 2 3 3 2" xfId="45404"/>
    <cellStyle name="Normal 2 3 6 24 2 3 4" xfId="45405"/>
    <cellStyle name="Normal 2 3 6 24 2 4" xfId="14002"/>
    <cellStyle name="Normal 2 3 6 24 2 4 2" xfId="14003"/>
    <cellStyle name="Normal 2 3 6 24 2 4 2 2" xfId="45406"/>
    <cellStyle name="Normal 2 3 6 24 2 4 3" xfId="45407"/>
    <cellStyle name="Normal 2 3 6 24 2 5" xfId="14004"/>
    <cellStyle name="Normal 2 3 6 24 2 5 2" xfId="45408"/>
    <cellStyle name="Normal 2 3 6 24 2 6" xfId="14005"/>
    <cellStyle name="Normal 2 3 6 24 2 6 2" xfId="45409"/>
    <cellStyle name="Normal 2 3 6 24 2 7" xfId="45410"/>
    <cellStyle name="Normal 2 3 6 24 2 7 2" xfId="45411"/>
    <cellStyle name="Normal 2 3 6 24 2 8" xfId="45412"/>
    <cellStyle name="Normal 2 3 6 24 2 9" xfId="45413"/>
    <cellStyle name="Normal 2 3 6 24 3" xfId="14006"/>
    <cellStyle name="Normal 2 3 6 24 3 2" xfId="14007"/>
    <cellStyle name="Normal 2 3 6 24 3 2 2" xfId="14008"/>
    <cellStyle name="Normal 2 3 6 24 3 2 2 2" xfId="45414"/>
    <cellStyle name="Normal 2 3 6 24 3 2 3" xfId="14009"/>
    <cellStyle name="Normal 2 3 6 24 3 2 3 2" xfId="45415"/>
    <cellStyle name="Normal 2 3 6 24 3 2 4" xfId="45416"/>
    <cellStyle name="Normal 2 3 6 24 3 3" xfId="14010"/>
    <cellStyle name="Normal 2 3 6 24 3 3 2" xfId="45417"/>
    <cellStyle name="Normal 2 3 6 24 3 4" xfId="14011"/>
    <cellStyle name="Normal 2 3 6 24 3 4 2" xfId="45418"/>
    <cellStyle name="Normal 2 3 6 24 3 5" xfId="14012"/>
    <cellStyle name="Normal 2 3 6 24 3 5 2" xfId="45419"/>
    <cellStyle name="Normal 2 3 6 24 3 6" xfId="45420"/>
    <cellStyle name="Normal 2 3 6 24 3 6 2" xfId="45421"/>
    <cellStyle name="Normal 2 3 6 24 3 7" xfId="45422"/>
    <cellStyle name="Normal 2 3 6 24 4" xfId="14013"/>
    <cellStyle name="Normal 2 3 6 24 4 2" xfId="14014"/>
    <cellStyle name="Normal 2 3 6 24 4 2 2" xfId="45423"/>
    <cellStyle name="Normal 2 3 6 24 4 3" xfId="14015"/>
    <cellStyle name="Normal 2 3 6 24 4 3 2" xfId="45424"/>
    <cellStyle name="Normal 2 3 6 24 4 4" xfId="45425"/>
    <cellStyle name="Normal 2 3 6 24 5" xfId="14016"/>
    <cellStyle name="Normal 2 3 6 24 5 2" xfId="14017"/>
    <cellStyle name="Normal 2 3 6 24 5 2 2" xfId="45426"/>
    <cellStyle name="Normal 2 3 6 24 5 3" xfId="45427"/>
    <cellStyle name="Normal 2 3 6 24 6" xfId="14018"/>
    <cellStyle name="Normal 2 3 6 24 6 2" xfId="45428"/>
    <cellStyle name="Normal 2 3 6 24 7" xfId="14019"/>
    <cellStyle name="Normal 2 3 6 24 7 2" xfId="45429"/>
    <cellStyle name="Normal 2 3 6 24 8" xfId="45430"/>
    <cellStyle name="Normal 2 3 6 24 8 2" xfId="45431"/>
    <cellStyle name="Normal 2 3 6 24 9" xfId="45432"/>
    <cellStyle name="Normal 2 3 6 25" xfId="14020"/>
    <cellStyle name="Normal 2 3 6 25 10" xfId="45433"/>
    <cellStyle name="Normal 2 3 6 25 11" xfId="45434"/>
    <cellStyle name="Normal 2 3 6 25 2" xfId="14021"/>
    <cellStyle name="Normal 2 3 6 25 2 10" xfId="45435"/>
    <cellStyle name="Normal 2 3 6 25 2 2" xfId="14022"/>
    <cellStyle name="Normal 2 3 6 25 2 2 2" xfId="14023"/>
    <cellStyle name="Normal 2 3 6 25 2 2 2 2" xfId="14024"/>
    <cellStyle name="Normal 2 3 6 25 2 2 2 2 2" xfId="45436"/>
    <cellStyle name="Normal 2 3 6 25 2 2 2 3" xfId="14025"/>
    <cellStyle name="Normal 2 3 6 25 2 2 2 3 2" xfId="45437"/>
    <cellStyle name="Normal 2 3 6 25 2 2 2 4" xfId="45438"/>
    <cellStyle name="Normal 2 3 6 25 2 2 3" xfId="14026"/>
    <cellStyle name="Normal 2 3 6 25 2 2 3 2" xfId="45439"/>
    <cellStyle name="Normal 2 3 6 25 2 2 4" xfId="14027"/>
    <cellStyle name="Normal 2 3 6 25 2 2 4 2" xfId="45440"/>
    <cellStyle name="Normal 2 3 6 25 2 2 5" xfId="14028"/>
    <cellStyle name="Normal 2 3 6 25 2 2 5 2" xfId="45441"/>
    <cellStyle name="Normal 2 3 6 25 2 2 6" xfId="45442"/>
    <cellStyle name="Normal 2 3 6 25 2 2 6 2" xfId="45443"/>
    <cellStyle name="Normal 2 3 6 25 2 2 7" xfId="45444"/>
    <cellStyle name="Normal 2 3 6 25 2 3" xfId="14029"/>
    <cellStyle name="Normal 2 3 6 25 2 3 2" xfId="14030"/>
    <cellStyle name="Normal 2 3 6 25 2 3 2 2" xfId="45445"/>
    <cellStyle name="Normal 2 3 6 25 2 3 3" xfId="14031"/>
    <cellStyle name="Normal 2 3 6 25 2 3 3 2" xfId="45446"/>
    <cellStyle name="Normal 2 3 6 25 2 3 4" xfId="45447"/>
    <cellStyle name="Normal 2 3 6 25 2 4" xfId="14032"/>
    <cellStyle name="Normal 2 3 6 25 2 4 2" xfId="14033"/>
    <cellStyle name="Normal 2 3 6 25 2 4 2 2" xfId="45448"/>
    <cellStyle name="Normal 2 3 6 25 2 4 3" xfId="45449"/>
    <cellStyle name="Normal 2 3 6 25 2 5" xfId="14034"/>
    <cellStyle name="Normal 2 3 6 25 2 5 2" xfId="45450"/>
    <cellStyle name="Normal 2 3 6 25 2 6" xfId="14035"/>
    <cellStyle name="Normal 2 3 6 25 2 6 2" xfId="45451"/>
    <cellStyle name="Normal 2 3 6 25 2 7" xfId="45452"/>
    <cellStyle name="Normal 2 3 6 25 2 7 2" xfId="45453"/>
    <cellStyle name="Normal 2 3 6 25 2 8" xfId="45454"/>
    <cellStyle name="Normal 2 3 6 25 2 9" xfId="45455"/>
    <cellStyle name="Normal 2 3 6 25 3" xfId="14036"/>
    <cellStyle name="Normal 2 3 6 25 3 2" xfId="14037"/>
    <cellStyle name="Normal 2 3 6 25 3 2 2" xfId="14038"/>
    <cellStyle name="Normal 2 3 6 25 3 2 2 2" xfId="45456"/>
    <cellStyle name="Normal 2 3 6 25 3 2 3" xfId="14039"/>
    <cellStyle name="Normal 2 3 6 25 3 2 3 2" xfId="45457"/>
    <cellStyle name="Normal 2 3 6 25 3 2 4" xfId="45458"/>
    <cellStyle name="Normal 2 3 6 25 3 3" xfId="14040"/>
    <cellStyle name="Normal 2 3 6 25 3 3 2" xfId="45459"/>
    <cellStyle name="Normal 2 3 6 25 3 4" xfId="14041"/>
    <cellStyle name="Normal 2 3 6 25 3 4 2" xfId="45460"/>
    <cellStyle name="Normal 2 3 6 25 3 5" xfId="14042"/>
    <cellStyle name="Normal 2 3 6 25 3 5 2" xfId="45461"/>
    <cellStyle name="Normal 2 3 6 25 3 6" xfId="45462"/>
    <cellStyle name="Normal 2 3 6 25 3 6 2" xfId="45463"/>
    <cellStyle name="Normal 2 3 6 25 3 7" xfId="45464"/>
    <cellStyle name="Normal 2 3 6 25 4" xfId="14043"/>
    <cellStyle name="Normal 2 3 6 25 4 2" xfId="14044"/>
    <cellStyle name="Normal 2 3 6 25 4 2 2" xfId="45465"/>
    <cellStyle name="Normal 2 3 6 25 4 3" xfId="14045"/>
    <cellStyle name="Normal 2 3 6 25 4 3 2" xfId="45466"/>
    <cellStyle name="Normal 2 3 6 25 4 4" xfId="45467"/>
    <cellStyle name="Normal 2 3 6 25 5" xfId="14046"/>
    <cellStyle name="Normal 2 3 6 25 5 2" xfId="14047"/>
    <cellStyle name="Normal 2 3 6 25 5 2 2" xfId="45468"/>
    <cellStyle name="Normal 2 3 6 25 5 3" xfId="45469"/>
    <cellStyle name="Normal 2 3 6 25 6" xfId="14048"/>
    <cellStyle name="Normal 2 3 6 25 6 2" xfId="45470"/>
    <cellStyle name="Normal 2 3 6 25 7" xfId="14049"/>
    <cellStyle name="Normal 2 3 6 25 7 2" xfId="45471"/>
    <cellStyle name="Normal 2 3 6 25 8" xfId="45472"/>
    <cellStyle name="Normal 2 3 6 25 8 2" xfId="45473"/>
    <cellStyle name="Normal 2 3 6 25 9" xfId="45474"/>
    <cellStyle name="Normal 2 3 6 26" xfId="14050"/>
    <cellStyle name="Normal 2 3 6 26 10" xfId="45475"/>
    <cellStyle name="Normal 2 3 6 26 11" xfId="45476"/>
    <cellStyle name="Normal 2 3 6 26 2" xfId="14051"/>
    <cellStyle name="Normal 2 3 6 26 2 10" xfId="45477"/>
    <cellStyle name="Normal 2 3 6 26 2 2" xfId="14052"/>
    <cellStyle name="Normal 2 3 6 26 2 2 2" xfId="14053"/>
    <cellStyle name="Normal 2 3 6 26 2 2 2 2" xfId="14054"/>
    <cellStyle name="Normal 2 3 6 26 2 2 2 2 2" xfId="45478"/>
    <cellStyle name="Normal 2 3 6 26 2 2 2 3" xfId="14055"/>
    <cellStyle name="Normal 2 3 6 26 2 2 2 3 2" xfId="45479"/>
    <cellStyle name="Normal 2 3 6 26 2 2 2 4" xfId="45480"/>
    <cellStyle name="Normal 2 3 6 26 2 2 3" xfId="14056"/>
    <cellStyle name="Normal 2 3 6 26 2 2 3 2" xfId="45481"/>
    <cellStyle name="Normal 2 3 6 26 2 2 4" xfId="14057"/>
    <cellStyle name="Normal 2 3 6 26 2 2 4 2" xfId="45482"/>
    <cellStyle name="Normal 2 3 6 26 2 2 5" xfId="14058"/>
    <cellStyle name="Normal 2 3 6 26 2 2 5 2" xfId="45483"/>
    <cellStyle name="Normal 2 3 6 26 2 2 6" xfId="45484"/>
    <cellStyle name="Normal 2 3 6 26 2 2 6 2" xfId="45485"/>
    <cellStyle name="Normal 2 3 6 26 2 2 7" xfId="45486"/>
    <cellStyle name="Normal 2 3 6 26 2 3" xfId="14059"/>
    <cellStyle name="Normal 2 3 6 26 2 3 2" xfId="14060"/>
    <cellStyle name="Normal 2 3 6 26 2 3 2 2" xfId="45487"/>
    <cellStyle name="Normal 2 3 6 26 2 3 3" xfId="14061"/>
    <cellStyle name="Normal 2 3 6 26 2 3 3 2" xfId="45488"/>
    <cellStyle name="Normal 2 3 6 26 2 3 4" xfId="45489"/>
    <cellStyle name="Normal 2 3 6 26 2 4" xfId="14062"/>
    <cellStyle name="Normal 2 3 6 26 2 4 2" xfId="14063"/>
    <cellStyle name="Normal 2 3 6 26 2 4 2 2" xfId="45490"/>
    <cellStyle name="Normal 2 3 6 26 2 4 3" xfId="45491"/>
    <cellStyle name="Normal 2 3 6 26 2 5" xfId="14064"/>
    <cellStyle name="Normal 2 3 6 26 2 5 2" xfId="45492"/>
    <cellStyle name="Normal 2 3 6 26 2 6" xfId="14065"/>
    <cellStyle name="Normal 2 3 6 26 2 6 2" xfId="45493"/>
    <cellStyle name="Normal 2 3 6 26 2 7" xfId="45494"/>
    <cellStyle name="Normal 2 3 6 26 2 7 2" xfId="45495"/>
    <cellStyle name="Normal 2 3 6 26 2 8" xfId="45496"/>
    <cellStyle name="Normal 2 3 6 26 2 9" xfId="45497"/>
    <cellStyle name="Normal 2 3 6 26 3" xfId="14066"/>
    <cellStyle name="Normal 2 3 6 26 3 2" xfId="14067"/>
    <cellStyle name="Normal 2 3 6 26 3 2 2" xfId="14068"/>
    <cellStyle name="Normal 2 3 6 26 3 2 2 2" xfId="45498"/>
    <cellStyle name="Normal 2 3 6 26 3 2 3" xfId="14069"/>
    <cellStyle name="Normal 2 3 6 26 3 2 3 2" xfId="45499"/>
    <cellStyle name="Normal 2 3 6 26 3 2 4" xfId="45500"/>
    <cellStyle name="Normal 2 3 6 26 3 3" xfId="14070"/>
    <cellStyle name="Normal 2 3 6 26 3 3 2" xfId="45501"/>
    <cellStyle name="Normal 2 3 6 26 3 4" xfId="14071"/>
    <cellStyle name="Normal 2 3 6 26 3 4 2" xfId="45502"/>
    <cellStyle name="Normal 2 3 6 26 3 5" xfId="14072"/>
    <cellStyle name="Normal 2 3 6 26 3 5 2" xfId="45503"/>
    <cellStyle name="Normal 2 3 6 26 3 6" xfId="45504"/>
    <cellStyle name="Normal 2 3 6 26 3 6 2" xfId="45505"/>
    <cellStyle name="Normal 2 3 6 26 3 7" xfId="45506"/>
    <cellStyle name="Normal 2 3 6 26 4" xfId="14073"/>
    <cellStyle name="Normal 2 3 6 26 4 2" xfId="14074"/>
    <cellStyle name="Normal 2 3 6 26 4 2 2" xfId="45507"/>
    <cellStyle name="Normal 2 3 6 26 4 3" xfId="14075"/>
    <cellStyle name="Normal 2 3 6 26 4 3 2" xfId="45508"/>
    <cellStyle name="Normal 2 3 6 26 4 4" xfId="45509"/>
    <cellStyle name="Normal 2 3 6 26 5" xfId="14076"/>
    <cellStyle name="Normal 2 3 6 26 5 2" xfId="14077"/>
    <cellStyle name="Normal 2 3 6 26 5 2 2" xfId="45510"/>
    <cellStyle name="Normal 2 3 6 26 5 3" xfId="45511"/>
    <cellStyle name="Normal 2 3 6 26 6" xfId="14078"/>
    <cellStyle name="Normal 2 3 6 26 6 2" xfId="45512"/>
    <cellStyle name="Normal 2 3 6 26 7" xfId="14079"/>
    <cellStyle name="Normal 2 3 6 26 7 2" xfId="45513"/>
    <cellStyle name="Normal 2 3 6 26 8" xfId="45514"/>
    <cellStyle name="Normal 2 3 6 26 8 2" xfId="45515"/>
    <cellStyle name="Normal 2 3 6 26 9" xfId="45516"/>
    <cellStyle name="Normal 2 3 6 27" xfId="14080"/>
    <cellStyle name="Normal 2 3 6 27 10" xfId="45517"/>
    <cellStyle name="Normal 2 3 6 27 11" xfId="45518"/>
    <cellStyle name="Normal 2 3 6 27 2" xfId="14081"/>
    <cellStyle name="Normal 2 3 6 27 2 10" xfId="45519"/>
    <cellStyle name="Normal 2 3 6 27 2 2" xfId="14082"/>
    <cellStyle name="Normal 2 3 6 27 2 2 2" xfId="14083"/>
    <cellStyle name="Normal 2 3 6 27 2 2 2 2" xfId="14084"/>
    <cellStyle name="Normal 2 3 6 27 2 2 2 2 2" xfId="45520"/>
    <cellStyle name="Normal 2 3 6 27 2 2 2 3" xfId="14085"/>
    <cellStyle name="Normal 2 3 6 27 2 2 2 3 2" xfId="45521"/>
    <cellStyle name="Normal 2 3 6 27 2 2 2 4" xfId="45522"/>
    <cellStyle name="Normal 2 3 6 27 2 2 3" xfId="14086"/>
    <cellStyle name="Normal 2 3 6 27 2 2 3 2" xfId="45523"/>
    <cellStyle name="Normal 2 3 6 27 2 2 4" xfId="14087"/>
    <cellStyle name="Normal 2 3 6 27 2 2 4 2" xfId="45524"/>
    <cellStyle name="Normal 2 3 6 27 2 2 5" xfId="14088"/>
    <cellStyle name="Normal 2 3 6 27 2 2 5 2" xfId="45525"/>
    <cellStyle name="Normal 2 3 6 27 2 2 6" xfId="45526"/>
    <cellStyle name="Normal 2 3 6 27 2 2 6 2" xfId="45527"/>
    <cellStyle name="Normal 2 3 6 27 2 2 7" xfId="45528"/>
    <cellStyle name="Normal 2 3 6 27 2 3" xfId="14089"/>
    <cellStyle name="Normal 2 3 6 27 2 3 2" xfId="14090"/>
    <cellStyle name="Normal 2 3 6 27 2 3 2 2" xfId="45529"/>
    <cellStyle name="Normal 2 3 6 27 2 3 3" xfId="14091"/>
    <cellStyle name="Normal 2 3 6 27 2 3 3 2" xfId="45530"/>
    <cellStyle name="Normal 2 3 6 27 2 3 4" xfId="45531"/>
    <cellStyle name="Normal 2 3 6 27 2 4" xfId="14092"/>
    <cellStyle name="Normal 2 3 6 27 2 4 2" xfId="14093"/>
    <cellStyle name="Normal 2 3 6 27 2 4 2 2" xfId="45532"/>
    <cellStyle name="Normal 2 3 6 27 2 4 3" xfId="45533"/>
    <cellStyle name="Normal 2 3 6 27 2 5" xfId="14094"/>
    <cellStyle name="Normal 2 3 6 27 2 5 2" xfId="45534"/>
    <cellStyle name="Normal 2 3 6 27 2 6" xfId="14095"/>
    <cellStyle name="Normal 2 3 6 27 2 6 2" xfId="45535"/>
    <cellStyle name="Normal 2 3 6 27 2 7" xfId="45536"/>
    <cellStyle name="Normal 2 3 6 27 2 7 2" xfId="45537"/>
    <cellStyle name="Normal 2 3 6 27 2 8" xfId="45538"/>
    <cellStyle name="Normal 2 3 6 27 2 9" xfId="45539"/>
    <cellStyle name="Normal 2 3 6 27 3" xfId="14096"/>
    <cellStyle name="Normal 2 3 6 27 3 2" xfId="14097"/>
    <cellStyle name="Normal 2 3 6 27 3 2 2" xfId="14098"/>
    <cellStyle name="Normal 2 3 6 27 3 2 2 2" xfId="45540"/>
    <cellStyle name="Normal 2 3 6 27 3 2 3" xfId="14099"/>
    <cellStyle name="Normal 2 3 6 27 3 2 3 2" xfId="45541"/>
    <cellStyle name="Normal 2 3 6 27 3 2 4" xfId="45542"/>
    <cellStyle name="Normal 2 3 6 27 3 3" xfId="14100"/>
    <cellStyle name="Normal 2 3 6 27 3 3 2" xfId="45543"/>
    <cellStyle name="Normal 2 3 6 27 3 4" xfId="14101"/>
    <cellStyle name="Normal 2 3 6 27 3 4 2" xfId="45544"/>
    <cellStyle name="Normal 2 3 6 27 3 5" xfId="14102"/>
    <cellStyle name="Normal 2 3 6 27 3 5 2" xfId="45545"/>
    <cellStyle name="Normal 2 3 6 27 3 6" xfId="45546"/>
    <cellStyle name="Normal 2 3 6 27 3 6 2" xfId="45547"/>
    <cellStyle name="Normal 2 3 6 27 3 7" xfId="45548"/>
    <cellStyle name="Normal 2 3 6 27 4" xfId="14103"/>
    <cellStyle name="Normal 2 3 6 27 4 2" xfId="14104"/>
    <cellStyle name="Normal 2 3 6 27 4 2 2" xfId="45549"/>
    <cellStyle name="Normal 2 3 6 27 4 3" xfId="14105"/>
    <cellStyle name="Normal 2 3 6 27 4 3 2" xfId="45550"/>
    <cellStyle name="Normal 2 3 6 27 4 4" xfId="45551"/>
    <cellStyle name="Normal 2 3 6 27 5" xfId="14106"/>
    <cellStyle name="Normal 2 3 6 27 5 2" xfId="14107"/>
    <cellStyle name="Normal 2 3 6 27 5 2 2" xfId="45552"/>
    <cellStyle name="Normal 2 3 6 27 5 3" xfId="45553"/>
    <cellStyle name="Normal 2 3 6 27 6" xfId="14108"/>
    <cellStyle name="Normal 2 3 6 27 6 2" xfId="45554"/>
    <cellStyle name="Normal 2 3 6 27 7" xfId="14109"/>
    <cellStyle name="Normal 2 3 6 27 7 2" xfId="45555"/>
    <cellStyle name="Normal 2 3 6 27 8" xfId="45556"/>
    <cellStyle name="Normal 2 3 6 27 8 2" xfId="45557"/>
    <cellStyle name="Normal 2 3 6 27 9" xfId="45558"/>
    <cellStyle name="Normal 2 3 6 28" xfId="14110"/>
    <cellStyle name="Normal 2 3 6 28 10" xfId="45559"/>
    <cellStyle name="Normal 2 3 6 28 11" xfId="45560"/>
    <cellStyle name="Normal 2 3 6 28 2" xfId="14111"/>
    <cellStyle name="Normal 2 3 6 28 2 10" xfId="45561"/>
    <cellStyle name="Normal 2 3 6 28 2 2" xfId="14112"/>
    <cellStyle name="Normal 2 3 6 28 2 2 2" xfId="14113"/>
    <cellStyle name="Normal 2 3 6 28 2 2 2 2" xfId="14114"/>
    <cellStyle name="Normal 2 3 6 28 2 2 2 2 2" xfId="45562"/>
    <cellStyle name="Normal 2 3 6 28 2 2 2 3" xfId="14115"/>
    <cellStyle name="Normal 2 3 6 28 2 2 2 3 2" xfId="45563"/>
    <cellStyle name="Normal 2 3 6 28 2 2 2 4" xfId="45564"/>
    <cellStyle name="Normal 2 3 6 28 2 2 3" xfId="14116"/>
    <cellStyle name="Normal 2 3 6 28 2 2 3 2" xfId="45565"/>
    <cellStyle name="Normal 2 3 6 28 2 2 4" xfId="14117"/>
    <cellStyle name="Normal 2 3 6 28 2 2 4 2" xfId="45566"/>
    <cellStyle name="Normal 2 3 6 28 2 2 5" xfId="14118"/>
    <cellStyle name="Normal 2 3 6 28 2 2 5 2" xfId="45567"/>
    <cellStyle name="Normal 2 3 6 28 2 2 6" xfId="45568"/>
    <cellStyle name="Normal 2 3 6 28 2 2 6 2" xfId="45569"/>
    <cellStyle name="Normal 2 3 6 28 2 2 7" xfId="45570"/>
    <cellStyle name="Normal 2 3 6 28 2 3" xfId="14119"/>
    <cellStyle name="Normal 2 3 6 28 2 3 2" xfId="14120"/>
    <cellStyle name="Normal 2 3 6 28 2 3 2 2" xfId="45571"/>
    <cellStyle name="Normal 2 3 6 28 2 3 3" xfId="14121"/>
    <cellStyle name="Normal 2 3 6 28 2 3 3 2" xfId="45572"/>
    <cellStyle name="Normal 2 3 6 28 2 3 4" xfId="45573"/>
    <cellStyle name="Normal 2 3 6 28 2 4" xfId="14122"/>
    <cellStyle name="Normal 2 3 6 28 2 4 2" xfId="14123"/>
    <cellStyle name="Normal 2 3 6 28 2 4 2 2" xfId="45574"/>
    <cellStyle name="Normal 2 3 6 28 2 4 3" xfId="45575"/>
    <cellStyle name="Normal 2 3 6 28 2 5" xfId="14124"/>
    <cellStyle name="Normal 2 3 6 28 2 5 2" xfId="45576"/>
    <cellStyle name="Normal 2 3 6 28 2 6" xfId="14125"/>
    <cellStyle name="Normal 2 3 6 28 2 6 2" xfId="45577"/>
    <cellStyle name="Normal 2 3 6 28 2 7" xfId="45578"/>
    <cellStyle name="Normal 2 3 6 28 2 7 2" xfId="45579"/>
    <cellStyle name="Normal 2 3 6 28 2 8" xfId="45580"/>
    <cellStyle name="Normal 2 3 6 28 2 9" xfId="45581"/>
    <cellStyle name="Normal 2 3 6 28 3" xfId="14126"/>
    <cellStyle name="Normal 2 3 6 28 3 2" xfId="14127"/>
    <cellStyle name="Normal 2 3 6 28 3 2 2" xfId="14128"/>
    <cellStyle name="Normal 2 3 6 28 3 2 2 2" xfId="45582"/>
    <cellStyle name="Normal 2 3 6 28 3 2 3" xfId="14129"/>
    <cellStyle name="Normal 2 3 6 28 3 2 3 2" xfId="45583"/>
    <cellStyle name="Normal 2 3 6 28 3 2 4" xfId="45584"/>
    <cellStyle name="Normal 2 3 6 28 3 3" xfId="14130"/>
    <cellStyle name="Normal 2 3 6 28 3 3 2" xfId="45585"/>
    <cellStyle name="Normal 2 3 6 28 3 4" xfId="14131"/>
    <cellStyle name="Normal 2 3 6 28 3 4 2" xfId="45586"/>
    <cellStyle name="Normal 2 3 6 28 3 5" xfId="14132"/>
    <cellStyle name="Normal 2 3 6 28 3 5 2" xfId="45587"/>
    <cellStyle name="Normal 2 3 6 28 3 6" xfId="45588"/>
    <cellStyle name="Normal 2 3 6 28 3 6 2" xfId="45589"/>
    <cellStyle name="Normal 2 3 6 28 3 7" xfId="45590"/>
    <cellStyle name="Normal 2 3 6 28 4" xfId="14133"/>
    <cellStyle name="Normal 2 3 6 28 4 2" xfId="14134"/>
    <cellStyle name="Normal 2 3 6 28 4 2 2" xfId="45591"/>
    <cellStyle name="Normal 2 3 6 28 4 3" xfId="14135"/>
    <cellStyle name="Normal 2 3 6 28 4 3 2" xfId="45592"/>
    <cellStyle name="Normal 2 3 6 28 4 4" xfId="45593"/>
    <cellStyle name="Normal 2 3 6 28 5" xfId="14136"/>
    <cellStyle name="Normal 2 3 6 28 5 2" xfId="14137"/>
    <cellStyle name="Normal 2 3 6 28 5 2 2" xfId="45594"/>
    <cellStyle name="Normal 2 3 6 28 5 3" xfId="45595"/>
    <cellStyle name="Normal 2 3 6 28 6" xfId="14138"/>
    <cellStyle name="Normal 2 3 6 28 6 2" xfId="45596"/>
    <cellStyle name="Normal 2 3 6 28 7" xfId="14139"/>
    <cellStyle name="Normal 2 3 6 28 7 2" xfId="45597"/>
    <cellStyle name="Normal 2 3 6 28 8" xfId="45598"/>
    <cellStyle name="Normal 2 3 6 28 8 2" xfId="45599"/>
    <cellStyle name="Normal 2 3 6 28 9" xfId="45600"/>
    <cellStyle name="Normal 2 3 6 29" xfId="14140"/>
    <cellStyle name="Normal 2 3 6 29 10" xfId="45601"/>
    <cellStyle name="Normal 2 3 6 29 11" xfId="45602"/>
    <cellStyle name="Normal 2 3 6 29 2" xfId="14141"/>
    <cellStyle name="Normal 2 3 6 29 2 10" xfId="45603"/>
    <cellStyle name="Normal 2 3 6 29 2 2" xfId="14142"/>
    <cellStyle name="Normal 2 3 6 29 2 2 2" xfId="14143"/>
    <cellStyle name="Normal 2 3 6 29 2 2 2 2" xfId="14144"/>
    <cellStyle name="Normal 2 3 6 29 2 2 2 2 2" xfId="45604"/>
    <cellStyle name="Normal 2 3 6 29 2 2 2 3" xfId="14145"/>
    <cellStyle name="Normal 2 3 6 29 2 2 2 3 2" xfId="45605"/>
    <cellStyle name="Normal 2 3 6 29 2 2 2 4" xfId="45606"/>
    <cellStyle name="Normal 2 3 6 29 2 2 3" xfId="14146"/>
    <cellStyle name="Normal 2 3 6 29 2 2 3 2" xfId="45607"/>
    <cellStyle name="Normal 2 3 6 29 2 2 4" xfId="14147"/>
    <cellStyle name="Normal 2 3 6 29 2 2 4 2" xfId="45608"/>
    <cellStyle name="Normal 2 3 6 29 2 2 5" xfId="14148"/>
    <cellStyle name="Normal 2 3 6 29 2 2 5 2" xfId="45609"/>
    <cellStyle name="Normal 2 3 6 29 2 2 6" xfId="45610"/>
    <cellStyle name="Normal 2 3 6 29 2 2 6 2" xfId="45611"/>
    <cellStyle name="Normal 2 3 6 29 2 2 7" xfId="45612"/>
    <cellStyle name="Normal 2 3 6 29 2 3" xfId="14149"/>
    <cellStyle name="Normal 2 3 6 29 2 3 2" xfId="14150"/>
    <cellStyle name="Normal 2 3 6 29 2 3 2 2" xfId="45613"/>
    <cellStyle name="Normal 2 3 6 29 2 3 3" xfId="14151"/>
    <cellStyle name="Normal 2 3 6 29 2 3 3 2" xfId="45614"/>
    <cellStyle name="Normal 2 3 6 29 2 3 4" xfId="45615"/>
    <cellStyle name="Normal 2 3 6 29 2 4" xfId="14152"/>
    <cellStyle name="Normal 2 3 6 29 2 4 2" xfId="14153"/>
    <cellStyle name="Normal 2 3 6 29 2 4 2 2" xfId="45616"/>
    <cellStyle name="Normal 2 3 6 29 2 4 3" xfId="45617"/>
    <cellStyle name="Normal 2 3 6 29 2 5" xfId="14154"/>
    <cellStyle name="Normal 2 3 6 29 2 5 2" xfId="45618"/>
    <cellStyle name="Normal 2 3 6 29 2 6" xfId="14155"/>
    <cellStyle name="Normal 2 3 6 29 2 6 2" xfId="45619"/>
    <cellStyle name="Normal 2 3 6 29 2 7" xfId="45620"/>
    <cellStyle name="Normal 2 3 6 29 2 7 2" xfId="45621"/>
    <cellStyle name="Normal 2 3 6 29 2 8" xfId="45622"/>
    <cellStyle name="Normal 2 3 6 29 2 9" xfId="45623"/>
    <cellStyle name="Normal 2 3 6 29 3" xfId="14156"/>
    <cellStyle name="Normal 2 3 6 29 3 2" xfId="14157"/>
    <cellStyle name="Normal 2 3 6 29 3 2 2" xfId="14158"/>
    <cellStyle name="Normal 2 3 6 29 3 2 2 2" xfId="45624"/>
    <cellStyle name="Normal 2 3 6 29 3 2 3" xfId="14159"/>
    <cellStyle name="Normal 2 3 6 29 3 2 3 2" xfId="45625"/>
    <cellStyle name="Normal 2 3 6 29 3 2 4" xfId="45626"/>
    <cellStyle name="Normal 2 3 6 29 3 3" xfId="14160"/>
    <cellStyle name="Normal 2 3 6 29 3 3 2" xfId="45627"/>
    <cellStyle name="Normal 2 3 6 29 3 4" xfId="14161"/>
    <cellStyle name="Normal 2 3 6 29 3 4 2" xfId="45628"/>
    <cellStyle name="Normal 2 3 6 29 3 5" xfId="14162"/>
    <cellStyle name="Normal 2 3 6 29 3 5 2" xfId="45629"/>
    <cellStyle name="Normal 2 3 6 29 3 6" xfId="45630"/>
    <cellStyle name="Normal 2 3 6 29 3 6 2" xfId="45631"/>
    <cellStyle name="Normal 2 3 6 29 3 7" xfId="45632"/>
    <cellStyle name="Normal 2 3 6 29 4" xfId="14163"/>
    <cellStyle name="Normal 2 3 6 29 4 2" xfId="14164"/>
    <cellStyle name="Normal 2 3 6 29 4 2 2" xfId="45633"/>
    <cellStyle name="Normal 2 3 6 29 4 3" xfId="14165"/>
    <cellStyle name="Normal 2 3 6 29 4 3 2" xfId="45634"/>
    <cellStyle name="Normal 2 3 6 29 4 4" xfId="45635"/>
    <cellStyle name="Normal 2 3 6 29 5" xfId="14166"/>
    <cellStyle name="Normal 2 3 6 29 5 2" xfId="14167"/>
    <cellStyle name="Normal 2 3 6 29 5 2 2" xfId="45636"/>
    <cellStyle name="Normal 2 3 6 29 5 3" xfId="45637"/>
    <cellStyle name="Normal 2 3 6 29 6" xfId="14168"/>
    <cellStyle name="Normal 2 3 6 29 6 2" xfId="45638"/>
    <cellStyle name="Normal 2 3 6 29 7" xfId="14169"/>
    <cellStyle name="Normal 2 3 6 29 7 2" xfId="45639"/>
    <cellStyle name="Normal 2 3 6 29 8" xfId="45640"/>
    <cellStyle name="Normal 2 3 6 29 8 2" xfId="45641"/>
    <cellStyle name="Normal 2 3 6 29 9" xfId="45642"/>
    <cellStyle name="Normal 2 3 6 3" xfId="14170"/>
    <cellStyle name="Normal 2 3 6 3 10" xfId="45643"/>
    <cellStyle name="Normal 2 3 6 3 11" xfId="45644"/>
    <cellStyle name="Normal 2 3 6 3 2" xfId="14171"/>
    <cellStyle name="Normal 2 3 6 3 2 10" xfId="45645"/>
    <cellStyle name="Normal 2 3 6 3 2 2" xfId="14172"/>
    <cellStyle name="Normal 2 3 6 3 2 2 2" xfId="14173"/>
    <cellStyle name="Normal 2 3 6 3 2 2 2 2" xfId="14174"/>
    <cellStyle name="Normal 2 3 6 3 2 2 2 2 2" xfId="45646"/>
    <cellStyle name="Normal 2 3 6 3 2 2 2 3" xfId="14175"/>
    <cellStyle name="Normal 2 3 6 3 2 2 2 3 2" xfId="45647"/>
    <cellStyle name="Normal 2 3 6 3 2 2 2 4" xfId="45648"/>
    <cellStyle name="Normal 2 3 6 3 2 2 3" xfId="14176"/>
    <cellStyle name="Normal 2 3 6 3 2 2 3 2" xfId="45649"/>
    <cellStyle name="Normal 2 3 6 3 2 2 4" xfId="14177"/>
    <cellStyle name="Normal 2 3 6 3 2 2 4 2" xfId="45650"/>
    <cellStyle name="Normal 2 3 6 3 2 2 5" xfId="14178"/>
    <cellStyle name="Normal 2 3 6 3 2 2 5 2" xfId="45651"/>
    <cellStyle name="Normal 2 3 6 3 2 2 6" xfId="45652"/>
    <cellStyle name="Normal 2 3 6 3 2 2 6 2" xfId="45653"/>
    <cellStyle name="Normal 2 3 6 3 2 2 7" xfId="45654"/>
    <cellStyle name="Normal 2 3 6 3 2 3" xfId="14179"/>
    <cellStyle name="Normal 2 3 6 3 2 3 2" xfId="14180"/>
    <cellStyle name="Normal 2 3 6 3 2 3 2 2" xfId="45655"/>
    <cellStyle name="Normal 2 3 6 3 2 3 3" xfId="14181"/>
    <cellStyle name="Normal 2 3 6 3 2 3 3 2" xfId="45656"/>
    <cellStyle name="Normal 2 3 6 3 2 3 4" xfId="45657"/>
    <cellStyle name="Normal 2 3 6 3 2 4" xfId="14182"/>
    <cellStyle name="Normal 2 3 6 3 2 4 2" xfId="14183"/>
    <cellStyle name="Normal 2 3 6 3 2 4 2 2" xfId="45658"/>
    <cellStyle name="Normal 2 3 6 3 2 4 3" xfId="45659"/>
    <cellStyle name="Normal 2 3 6 3 2 5" xfId="14184"/>
    <cellStyle name="Normal 2 3 6 3 2 5 2" xfId="45660"/>
    <cellStyle name="Normal 2 3 6 3 2 6" xfId="14185"/>
    <cellStyle name="Normal 2 3 6 3 2 6 2" xfId="45661"/>
    <cellStyle name="Normal 2 3 6 3 2 7" xfId="45662"/>
    <cellStyle name="Normal 2 3 6 3 2 7 2" xfId="45663"/>
    <cellStyle name="Normal 2 3 6 3 2 8" xfId="45664"/>
    <cellStyle name="Normal 2 3 6 3 2 9" xfId="45665"/>
    <cellStyle name="Normal 2 3 6 3 3" xfId="14186"/>
    <cellStyle name="Normal 2 3 6 3 3 2" xfId="14187"/>
    <cellStyle name="Normal 2 3 6 3 3 2 2" xfId="14188"/>
    <cellStyle name="Normal 2 3 6 3 3 2 2 2" xfId="45666"/>
    <cellStyle name="Normal 2 3 6 3 3 2 3" xfId="14189"/>
    <cellStyle name="Normal 2 3 6 3 3 2 3 2" xfId="45667"/>
    <cellStyle name="Normal 2 3 6 3 3 2 4" xfId="45668"/>
    <cellStyle name="Normal 2 3 6 3 3 3" xfId="14190"/>
    <cellStyle name="Normal 2 3 6 3 3 3 2" xfId="45669"/>
    <cellStyle name="Normal 2 3 6 3 3 4" xfId="14191"/>
    <cellStyle name="Normal 2 3 6 3 3 4 2" xfId="45670"/>
    <cellStyle name="Normal 2 3 6 3 3 5" xfId="14192"/>
    <cellStyle name="Normal 2 3 6 3 3 5 2" xfId="45671"/>
    <cellStyle name="Normal 2 3 6 3 3 6" xfId="45672"/>
    <cellStyle name="Normal 2 3 6 3 3 6 2" xfId="45673"/>
    <cellStyle name="Normal 2 3 6 3 3 7" xfId="45674"/>
    <cellStyle name="Normal 2 3 6 3 4" xfId="14193"/>
    <cellStyle name="Normal 2 3 6 3 4 2" xfId="14194"/>
    <cellStyle name="Normal 2 3 6 3 4 2 2" xfId="45675"/>
    <cellStyle name="Normal 2 3 6 3 4 3" xfId="14195"/>
    <cellStyle name="Normal 2 3 6 3 4 3 2" xfId="45676"/>
    <cellStyle name="Normal 2 3 6 3 4 4" xfId="45677"/>
    <cellStyle name="Normal 2 3 6 3 5" xfId="14196"/>
    <cellStyle name="Normal 2 3 6 3 5 2" xfId="14197"/>
    <cellStyle name="Normal 2 3 6 3 5 2 2" xfId="45678"/>
    <cellStyle name="Normal 2 3 6 3 5 3" xfId="45679"/>
    <cellStyle name="Normal 2 3 6 3 6" xfId="14198"/>
    <cellStyle name="Normal 2 3 6 3 6 2" xfId="45680"/>
    <cellStyle name="Normal 2 3 6 3 7" xfId="14199"/>
    <cellStyle name="Normal 2 3 6 3 7 2" xfId="45681"/>
    <cellStyle name="Normal 2 3 6 3 8" xfId="45682"/>
    <cellStyle name="Normal 2 3 6 3 8 2" xfId="45683"/>
    <cellStyle name="Normal 2 3 6 3 9" xfId="45684"/>
    <cellStyle name="Normal 2 3 6 30" xfId="14200"/>
    <cellStyle name="Normal 2 3 6 30 10" xfId="45685"/>
    <cellStyle name="Normal 2 3 6 30 11" xfId="45686"/>
    <cellStyle name="Normal 2 3 6 30 2" xfId="14201"/>
    <cellStyle name="Normal 2 3 6 30 2 10" xfId="45687"/>
    <cellStyle name="Normal 2 3 6 30 2 2" xfId="14202"/>
    <cellStyle name="Normal 2 3 6 30 2 2 2" xfId="14203"/>
    <cellStyle name="Normal 2 3 6 30 2 2 2 2" xfId="14204"/>
    <cellStyle name="Normal 2 3 6 30 2 2 2 2 2" xfId="45688"/>
    <cellStyle name="Normal 2 3 6 30 2 2 2 3" xfId="14205"/>
    <cellStyle name="Normal 2 3 6 30 2 2 2 3 2" xfId="45689"/>
    <cellStyle name="Normal 2 3 6 30 2 2 2 4" xfId="45690"/>
    <cellStyle name="Normal 2 3 6 30 2 2 3" xfId="14206"/>
    <cellStyle name="Normal 2 3 6 30 2 2 3 2" xfId="45691"/>
    <cellStyle name="Normal 2 3 6 30 2 2 4" xfId="14207"/>
    <cellStyle name="Normal 2 3 6 30 2 2 4 2" xfId="45692"/>
    <cellStyle name="Normal 2 3 6 30 2 2 5" xfId="14208"/>
    <cellStyle name="Normal 2 3 6 30 2 2 5 2" xfId="45693"/>
    <cellStyle name="Normal 2 3 6 30 2 2 6" xfId="45694"/>
    <cellStyle name="Normal 2 3 6 30 2 2 6 2" xfId="45695"/>
    <cellStyle name="Normal 2 3 6 30 2 2 7" xfId="45696"/>
    <cellStyle name="Normal 2 3 6 30 2 3" xfId="14209"/>
    <cellStyle name="Normal 2 3 6 30 2 3 2" xfId="14210"/>
    <cellStyle name="Normal 2 3 6 30 2 3 2 2" xfId="45697"/>
    <cellStyle name="Normal 2 3 6 30 2 3 3" xfId="14211"/>
    <cellStyle name="Normal 2 3 6 30 2 3 3 2" xfId="45698"/>
    <cellStyle name="Normal 2 3 6 30 2 3 4" xfId="45699"/>
    <cellStyle name="Normal 2 3 6 30 2 4" xfId="14212"/>
    <cellStyle name="Normal 2 3 6 30 2 4 2" xfId="14213"/>
    <cellStyle name="Normal 2 3 6 30 2 4 2 2" xfId="45700"/>
    <cellStyle name="Normal 2 3 6 30 2 4 3" xfId="45701"/>
    <cellStyle name="Normal 2 3 6 30 2 5" xfId="14214"/>
    <cellStyle name="Normal 2 3 6 30 2 5 2" xfId="45702"/>
    <cellStyle name="Normal 2 3 6 30 2 6" xfId="14215"/>
    <cellStyle name="Normal 2 3 6 30 2 6 2" xfId="45703"/>
    <cellStyle name="Normal 2 3 6 30 2 7" xfId="45704"/>
    <cellStyle name="Normal 2 3 6 30 2 7 2" xfId="45705"/>
    <cellStyle name="Normal 2 3 6 30 2 8" xfId="45706"/>
    <cellStyle name="Normal 2 3 6 30 2 9" xfId="45707"/>
    <cellStyle name="Normal 2 3 6 30 3" xfId="14216"/>
    <cellStyle name="Normal 2 3 6 30 3 2" xfId="14217"/>
    <cellStyle name="Normal 2 3 6 30 3 2 2" xfId="14218"/>
    <cellStyle name="Normal 2 3 6 30 3 2 2 2" xfId="45708"/>
    <cellStyle name="Normal 2 3 6 30 3 2 3" xfId="14219"/>
    <cellStyle name="Normal 2 3 6 30 3 2 3 2" xfId="45709"/>
    <cellStyle name="Normal 2 3 6 30 3 2 4" xfId="45710"/>
    <cellStyle name="Normal 2 3 6 30 3 3" xfId="14220"/>
    <cellStyle name="Normal 2 3 6 30 3 3 2" xfId="45711"/>
    <cellStyle name="Normal 2 3 6 30 3 4" xfId="14221"/>
    <cellStyle name="Normal 2 3 6 30 3 4 2" xfId="45712"/>
    <cellStyle name="Normal 2 3 6 30 3 5" xfId="14222"/>
    <cellStyle name="Normal 2 3 6 30 3 5 2" xfId="45713"/>
    <cellStyle name="Normal 2 3 6 30 3 6" xfId="45714"/>
    <cellStyle name="Normal 2 3 6 30 3 6 2" xfId="45715"/>
    <cellStyle name="Normal 2 3 6 30 3 7" xfId="45716"/>
    <cellStyle name="Normal 2 3 6 30 4" xfId="14223"/>
    <cellStyle name="Normal 2 3 6 30 4 2" xfId="14224"/>
    <cellStyle name="Normal 2 3 6 30 4 2 2" xfId="45717"/>
    <cellStyle name="Normal 2 3 6 30 4 3" xfId="14225"/>
    <cellStyle name="Normal 2 3 6 30 4 3 2" xfId="45718"/>
    <cellStyle name="Normal 2 3 6 30 4 4" xfId="45719"/>
    <cellStyle name="Normal 2 3 6 30 5" xfId="14226"/>
    <cellStyle name="Normal 2 3 6 30 5 2" xfId="14227"/>
    <cellStyle name="Normal 2 3 6 30 5 2 2" xfId="45720"/>
    <cellStyle name="Normal 2 3 6 30 5 3" xfId="45721"/>
    <cellStyle name="Normal 2 3 6 30 6" xfId="14228"/>
    <cellStyle name="Normal 2 3 6 30 6 2" xfId="45722"/>
    <cellStyle name="Normal 2 3 6 30 7" xfId="14229"/>
    <cellStyle name="Normal 2 3 6 30 7 2" xfId="45723"/>
    <cellStyle name="Normal 2 3 6 30 8" xfId="45724"/>
    <cellStyle name="Normal 2 3 6 30 8 2" xfId="45725"/>
    <cellStyle name="Normal 2 3 6 30 9" xfId="45726"/>
    <cellStyle name="Normal 2 3 6 31" xfId="14230"/>
    <cellStyle name="Normal 2 3 6 31 10" xfId="45727"/>
    <cellStyle name="Normal 2 3 6 31 2" xfId="14231"/>
    <cellStyle name="Normal 2 3 6 31 2 2" xfId="14232"/>
    <cellStyle name="Normal 2 3 6 31 2 2 2" xfId="14233"/>
    <cellStyle name="Normal 2 3 6 31 2 2 2 2" xfId="45728"/>
    <cellStyle name="Normal 2 3 6 31 2 2 3" xfId="14234"/>
    <cellStyle name="Normal 2 3 6 31 2 2 3 2" xfId="45729"/>
    <cellStyle name="Normal 2 3 6 31 2 2 4" xfId="45730"/>
    <cellStyle name="Normal 2 3 6 31 2 3" xfId="14235"/>
    <cellStyle name="Normal 2 3 6 31 2 3 2" xfId="45731"/>
    <cellStyle name="Normal 2 3 6 31 2 4" xfId="14236"/>
    <cellStyle name="Normal 2 3 6 31 2 4 2" xfId="45732"/>
    <cellStyle name="Normal 2 3 6 31 2 5" xfId="14237"/>
    <cellStyle name="Normal 2 3 6 31 2 5 2" xfId="45733"/>
    <cellStyle name="Normal 2 3 6 31 2 6" xfId="45734"/>
    <cellStyle name="Normal 2 3 6 31 2 6 2" xfId="45735"/>
    <cellStyle name="Normal 2 3 6 31 2 7" xfId="45736"/>
    <cellStyle name="Normal 2 3 6 31 3" xfId="14238"/>
    <cellStyle name="Normal 2 3 6 31 3 2" xfId="14239"/>
    <cellStyle name="Normal 2 3 6 31 3 2 2" xfId="45737"/>
    <cellStyle name="Normal 2 3 6 31 3 3" xfId="14240"/>
    <cellStyle name="Normal 2 3 6 31 3 3 2" xfId="45738"/>
    <cellStyle name="Normal 2 3 6 31 3 4" xfId="45739"/>
    <cellStyle name="Normal 2 3 6 31 4" xfId="14241"/>
    <cellStyle name="Normal 2 3 6 31 4 2" xfId="14242"/>
    <cellStyle name="Normal 2 3 6 31 4 2 2" xfId="45740"/>
    <cellStyle name="Normal 2 3 6 31 4 3" xfId="45741"/>
    <cellStyle name="Normal 2 3 6 31 5" xfId="14243"/>
    <cellStyle name="Normal 2 3 6 31 5 2" xfId="45742"/>
    <cellStyle name="Normal 2 3 6 31 6" xfId="14244"/>
    <cellStyle name="Normal 2 3 6 31 6 2" xfId="45743"/>
    <cellStyle name="Normal 2 3 6 31 7" xfId="45744"/>
    <cellStyle name="Normal 2 3 6 31 7 2" xfId="45745"/>
    <cellStyle name="Normal 2 3 6 31 8" xfId="45746"/>
    <cellStyle name="Normal 2 3 6 31 9" xfId="45747"/>
    <cellStyle name="Normal 2 3 6 32" xfId="14245"/>
    <cellStyle name="Normal 2 3 6 32 2" xfId="14246"/>
    <cellStyle name="Normal 2 3 6 32 2 2" xfId="14247"/>
    <cellStyle name="Normal 2 3 6 32 2 2 2" xfId="45748"/>
    <cellStyle name="Normal 2 3 6 32 2 3" xfId="14248"/>
    <cellStyle name="Normal 2 3 6 32 2 3 2" xfId="45749"/>
    <cellStyle name="Normal 2 3 6 32 2 4" xfId="45750"/>
    <cellStyle name="Normal 2 3 6 32 3" xfId="14249"/>
    <cellStyle name="Normal 2 3 6 32 3 2" xfId="45751"/>
    <cellStyle name="Normal 2 3 6 32 4" xfId="14250"/>
    <cellStyle name="Normal 2 3 6 32 4 2" xfId="45752"/>
    <cellStyle name="Normal 2 3 6 32 5" xfId="14251"/>
    <cellStyle name="Normal 2 3 6 32 5 2" xfId="45753"/>
    <cellStyle name="Normal 2 3 6 32 6" xfId="45754"/>
    <cellStyle name="Normal 2 3 6 32 6 2" xfId="45755"/>
    <cellStyle name="Normal 2 3 6 32 7" xfId="45756"/>
    <cellStyle name="Normal 2 3 6 33" xfId="14252"/>
    <cellStyle name="Normal 2 3 6 33 2" xfId="14253"/>
    <cellStyle name="Normal 2 3 6 33 2 2" xfId="45757"/>
    <cellStyle name="Normal 2 3 6 33 3" xfId="14254"/>
    <cellStyle name="Normal 2 3 6 33 3 2" xfId="45758"/>
    <cellStyle name="Normal 2 3 6 33 4" xfId="45759"/>
    <cellStyle name="Normal 2 3 6 34" xfId="14255"/>
    <cellStyle name="Normal 2 3 6 34 2" xfId="14256"/>
    <cellStyle name="Normal 2 3 6 34 2 2" xfId="45760"/>
    <cellStyle name="Normal 2 3 6 34 3" xfId="45761"/>
    <cellStyle name="Normal 2 3 6 35" xfId="14257"/>
    <cellStyle name="Normal 2 3 6 35 2" xfId="45762"/>
    <cellStyle name="Normal 2 3 6 36" xfId="14258"/>
    <cellStyle name="Normal 2 3 6 36 2" xfId="45763"/>
    <cellStyle name="Normal 2 3 6 37" xfId="45764"/>
    <cellStyle name="Normal 2 3 6 37 2" xfId="45765"/>
    <cellStyle name="Normal 2 3 6 38" xfId="45766"/>
    <cellStyle name="Normal 2 3 6 39" xfId="45767"/>
    <cellStyle name="Normal 2 3 6 4" xfId="14259"/>
    <cellStyle name="Normal 2 3 6 4 10" xfId="45768"/>
    <cellStyle name="Normal 2 3 6 4 11" xfId="45769"/>
    <cellStyle name="Normal 2 3 6 4 2" xfId="14260"/>
    <cellStyle name="Normal 2 3 6 4 2 10" xfId="45770"/>
    <cellStyle name="Normal 2 3 6 4 2 2" xfId="14261"/>
    <cellStyle name="Normal 2 3 6 4 2 2 2" xfId="14262"/>
    <cellStyle name="Normal 2 3 6 4 2 2 2 2" xfId="14263"/>
    <cellStyle name="Normal 2 3 6 4 2 2 2 2 2" xfId="45771"/>
    <cellStyle name="Normal 2 3 6 4 2 2 2 3" xfId="14264"/>
    <cellStyle name="Normal 2 3 6 4 2 2 2 3 2" xfId="45772"/>
    <cellStyle name="Normal 2 3 6 4 2 2 2 4" xfId="45773"/>
    <cellStyle name="Normal 2 3 6 4 2 2 3" xfId="14265"/>
    <cellStyle name="Normal 2 3 6 4 2 2 3 2" xfId="45774"/>
    <cellStyle name="Normal 2 3 6 4 2 2 4" xfId="14266"/>
    <cellStyle name="Normal 2 3 6 4 2 2 4 2" xfId="45775"/>
    <cellStyle name="Normal 2 3 6 4 2 2 5" xfId="14267"/>
    <cellStyle name="Normal 2 3 6 4 2 2 5 2" xfId="45776"/>
    <cellStyle name="Normal 2 3 6 4 2 2 6" xfId="45777"/>
    <cellStyle name="Normal 2 3 6 4 2 2 6 2" xfId="45778"/>
    <cellStyle name="Normal 2 3 6 4 2 2 7" xfId="45779"/>
    <cellStyle name="Normal 2 3 6 4 2 3" xfId="14268"/>
    <cellStyle name="Normal 2 3 6 4 2 3 2" xfId="14269"/>
    <cellStyle name="Normal 2 3 6 4 2 3 2 2" xfId="45780"/>
    <cellStyle name="Normal 2 3 6 4 2 3 3" xfId="14270"/>
    <cellStyle name="Normal 2 3 6 4 2 3 3 2" xfId="45781"/>
    <cellStyle name="Normal 2 3 6 4 2 3 4" xfId="45782"/>
    <cellStyle name="Normal 2 3 6 4 2 4" xfId="14271"/>
    <cellStyle name="Normal 2 3 6 4 2 4 2" xfId="14272"/>
    <cellStyle name="Normal 2 3 6 4 2 4 2 2" xfId="45783"/>
    <cellStyle name="Normal 2 3 6 4 2 4 3" xfId="45784"/>
    <cellStyle name="Normal 2 3 6 4 2 5" xfId="14273"/>
    <cellStyle name="Normal 2 3 6 4 2 5 2" xfId="45785"/>
    <cellStyle name="Normal 2 3 6 4 2 6" xfId="14274"/>
    <cellStyle name="Normal 2 3 6 4 2 6 2" xfId="45786"/>
    <cellStyle name="Normal 2 3 6 4 2 7" xfId="45787"/>
    <cellStyle name="Normal 2 3 6 4 2 7 2" xfId="45788"/>
    <cellStyle name="Normal 2 3 6 4 2 8" xfId="45789"/>
    <cellStyle name="Normal 2 3 6 4 2 9" xfId="45790"/>
    <cellStyle name="Normal 2 3 6 4 3" xfId="14275"/>
    <cellStyle name="Normal 2 3 6 4 3 2" xfId="14276"/>
    <cellStyle name="Normal 2 3 6 4 3 2 2" xfId="14277"/>
    <cellStyle name="Normal 2 3 6 4 3 2 2 2" xfId="45791"/>
    <cellStyle name="Normal 2 3 6 4 3 2 3" xfId="14278"/>
    <cellStyle name="Normal 2 3 6 4 3 2 3 2" xfId="45792"/>
    <cellStyle name="Normal 2 3 6 4 3 2 4" xfId="45793"/>
    <cellStyle name="Normal 2 3 6 4 3 3" xfId="14279"/>
    <cellStyle name="Normal 2 3 6 4 3 3 2" xfId="45794"/>
    <cellStyle name="Normal 2 3 6 4 3 4" xfId="14280"/>
    <cellStyle name="Normal 2 3 6 4 3 4 2" xfId="45795"/>
    <cellStyle name="Normal 2 3 6 4 3 5" xfId="14281"/>
    <cellStyle name="Normal 2 3 6 4 3 5 2" xfId="45796"/>
    <cellStyle name="Normal 2 3 6 4 3 6" xfId="45797"/>
    <cellStyle name="Normal 2 3 6 4 3 6 2" xfId="45798"/>
    <cellStyle name="Normal 2 3 6 4 3 7" xfId="45799"/>
    <cellStyle name="Normal 2 3 6 4 4" xfId="14282"/>
    <cellStyle name="Normal 2 3 6 4 4 2" xfId="14283"/>
    <cellStyle name="Normal 2 3 6 4 4 2 2" xfId="45800"/>
    <cellStyle name="Normal 2 3 6 4 4 3" xfId="14284"/>
    <cellStyle name="Normal 2 3 6 4 4 3 2" xfId="45801"/>
    <cellStyle name="Normal 2 3 6 4 4 4" xfId="45802"/>
    <cellStyle name="Normal 2 3 6 4 5" xfId="14285"/>
    <cellStyle name="Normal 2 3 6 4 5 2" xfId="14286"/>
    <cellStyle name="Normal 2 3 6 4 5 2 2" xfId="45803"/>
    <cellStyle name="Normal 2 3 6 4 5 3" xfId="45804"/>
    <cellStyle name="Normal 2 3 6 4 6" xfId="14287"/>
    <cellStyle name="Normal 2 3 6 4 6 2" xfId="45805"/>
    <cellStyle name="Normal 2 3 6 4 7" xfId="14288"/>
    <cellStyle name="Normal 2 3 6 4 7 2" xfId="45806"/>
    <cellStyle name="Normal 2 3 6 4 8" xfId="45807"/>
    <cellStyle name="Normal 2 3 6 4 8 2" xfId="45808"/>
    <cellStyle name="Normal 2 3 6 4 9" xfId="45809"/>
    <cellStyle name="Normal 2 3 6 40" xfId="45810"/>
    <cellStyle name="Normal 2 3 6 5" xfId="14289"/>
    <cellStyle name="Normal 2 3 6 5 10" xfId="45811"/>
    <cellStyle name="Normal 2 3 6 5 11" xfId="45812"/>
    <cellStyle name="Normal 2 3 6 5 2" xfId="14290"/>
    <cellStyle name="Normal 2 3 6 5 2 10" xfId="45813"/>
    <cellStyle name="Normal 2 3 6 5 2 2" xfId="14291"/>
    <cellStyle name="Normal 2 3 6 5 2 2 2" xfId="14292"/>
    <cellStyle name="Normal 2 3 6 5 2 2 2 2" xfId="14293"/>
    <cellStyle name="Normal 2 3 6 5 2 2 2 2 2" xfId="45814"/>
    <cellStyle name="Normal 2 3 6 5 2 2 2 3" xfId="14294"/>
    <cellStyle name="Normal 2 3 6 5 2 2 2 3 2" xfId="45815"/>
    <cellStyle name="Normal 2 3 6 5 2 2 2 4" xfId="45816"/>
    <cellStyle name="Normal 2 3 6 5 2 2 3" xfId="14295"/>
    <cellStyle name="Normal 2 3 6 5 2 2 3 2" xfId="45817"/>
    <cellStyle name="Normal 2 3 6 5 2 2 4" xfId="14296"/>
    <cellStyle name="Normal 2 3 6 5 2 2 4 2" xfId="45818"/>
    <cellStyle name="Normal 2 3 6 5 2 2 5" xfId="14297"/>
    <cellStyle name="Normal 2 3 6 5 2 2 5 2" xfId="45819"/>
    <cellStyle name="Normal 2 3 6 5 2 2 6" xfId="45820"/>
    <cellStyle name="Normal 2 3 6 5 2 2 6 2" xfId="45821"/>
    <cellStyle name="Normal 2 3 6 5 2 2 7" xfId="45822"/>
    <cellStyle name="Normal 2 3 6 5 2 3" xfId="14298"/>
    <cellStyle name="Normal 2 3 6 5 2 3 2" xfId="14299"/>
    <cellStyle name="Normal 2 3 6 5 2 3 2 2" xfId="45823"/>
    <cellStyle name="Normal 2 3 6 5 2 3 3" xfId="14300"/>
    <cellStyle name="Normal 2 3 6 5 2 3 3 2" xfId="45824"/>
    <cellStyle name="Normal 2 3 6 5 2 3 4" xfId="45825"/>
    <cellStyle name="Normal 2 3 6 5 2 4" xfId="14301"/>
    <cellStyle name="Normal 2 3 6 5 2 4 2" xfId="14302"/>
    <cellStyle name="Normal 2 3 6 5 2 4 2 2" xfId="45826"/>
    <cellStyle name="Normal 2 3 6 5 2 4 3" xfId="45827"/>
    <cellStyle name="Normal 2 3 6 5 2 5" xfId="14303"/>
    <cellStyle name="Normal 2 3 6 5 2 5 2" xfId="45828"/>
    <cellStyle name="Normal 2 3 6 5 2 6" xfId="14304"/>
    <cellStyle name="Normal 2 3 6 5 2 6 2" xfId="45829"/>
    <cellStyle name="Normal 2 3 6 5 2 7" xfId="45830"/>
    <cellStyle name="Normal 2 3 6 5 2 7 2" xfId="45831"/>
    <cellStyle name="Normal 2 3 6 5 2 8" xfId="45832"/>
    <cellStyle name="Normal 2 3 6 5 2 9" xfId="45833"/>
    <cellStyle name="Normal 2 3 6 5 3" xfId="14305"/>
    <cellStyle name="Normal 2 3 6 5 3 2" xfId="14306"/>
    <cellStyle name="Normal 2 3 6 5 3 2 2" xfId="14307"/>
    <cellStyle name="Normal 2 3 6 5 3 2 2 2" xfId="45834"/>
    <cellStyle name="Normal 2 3 6 5 3 2 3" xfId="14308"/>
    <cellStyle name="Normal 2 3 6 5 3 2 3 2" xfId="45835"/>
    <cellStyle name="Normal 2 3 6 5 3 2 4" xfId="45836"/>
    <cellStyle name="Normal 2 3 6 5 3 3" xfId="14309"/>
    <cellStyle name="Normal 2 3 6 5 3 3 2" xfId="45837"/>
    <cellStyle name="Normal 2 3 6 5 3 4" xfId="14310"/>
    <cellStyle name="Normal 2 3 6 5 3 4 2" xfId="45838"/>
    <cellStyle name="Normal 2 3 6 5 3 5" xfId="14311"/>
    <cellStyle name="Normal 2 3 6 5 3 5 2" xfId="45839"/>
    <cellStyle name="Normal 2 3 6 5 3 6" xfId="45840"/>
    <cellStyle name="Normal 2 3 6 5 3 6 2" xfId="45841"/>
    <cellStyle name="Normal 2 3 6 5 3 7" xfId="45842"/>
    <cellStyle name="Normal 2 3 6 5 4" xfId="14312"/>
    <cellStyle name="Normal 2 3 6 5 4 2" xfId="14313"/>
    <cellStyle name="Normal 2 3 6 5 4 2 2" xfId="45843"/>
    <cellStyle name="Normal 2 3 6 5 4 3" xfId="14314"/>
    <cellStyle name="Normal 2 3 6 5 4 3 2" xfId="45844"/>
    <cellStyle name="Normal 2 3 6 5 4 4" xfId="45845"/>
    <cellStyle name="Normal 2 3 6 5 5" xfId="14315"/>
    <cellStyle name="Normal 2 3 6 5 5 2" xfId="14316"/>
    <cellStyle name="Normal 2 3 6 5 5 2 2" xfId="45846"/>
    <cellStyle name="Normal 2 3 6 5 5 3" xfId="45847"/>
    <cellStyle name="Normal 2 3 6 5 6" xfId="14317"/>
    <cellStyle name="Normal 2 3 6 5 6 2" xfId="45848"/>
    <cellStyle name="Normal 2 3 6 5 7" xfId="14318"/>
    <cellStyle name="Normal 2 3 6 5 7 2" xfId="45849"/>
    <cellStyle name="Normal 2 3 6 5 8" xfId="45850"/>
    <cellStyle name="Normal 2 3 6 5 8 2" xfId="45851"/>
    <cellStyle name="Normal 2 3 6 5 9" xfId="45852"/>
    <cellStyle name="Normal 2 3 6 6" xfId="14319"/>
    <cellStyle name="Normal 2 3 6 6 10" xfId="45853"/>
    <cellStyle name="Normal 2 3 6 6 11" xfId="45854"/>
    <cellStyle name="Normal 2 3 6 6 2" xfId="14320"/>
    <cellStyle name="Normal 2 3 6 6 2 10" xfId="45855"/>
    <cellStyle name="Normal 2 3 6 6 2 2" xfId="14321"/>
    <cellStyle name="Normal 2 3 6 6 2 2 2" xfId="14322"/>
    <cellStyle name="Normal 2 3 6 6 2 2 2 2" xfId="14323"/>
    <cellStyle name="Normal 2 3 6 6 2 2 2 2 2" xfId="45856"/>
    <cellStyle name="Normal 2 3 6 6 2 2 2 3" xfId="14324"/>
    <cellStyle name="Normal 2 3 6 6 2 2 2 3 2" xfId="45857"/>
    <cellStyle name="Normal 2 3 6 6 2 2 2 4" xfId="45858"/>
    <cellStyle name="Normal 2 3 6 6 2 2 3" xfId="14325"/>
    <cellStyle name="Normal 2 3 6 6 2 2 3 2" xfId="45859"/>
    <cellStyle name="Normal 2 3 6 6 2 2 4" xfId="14326"/>
    <cellStyle name="Normal 2 3 6 6 2 2 4 2" xfId="45860"/>
    <cellStyle name="Normal 2 3 6 6 2 2 5" xfId="14327"/>
    <cellStyle name="Normal 2 3 6 6 2 2 5 2" xfId="45861"/>
    <cellStyle name="Normal 2 3 6 6 2 2 6" xfId="45862"/>
    <cellStyle name="Normal 2 3 6 6 2 2 6 2" xfId="45863"/>
    <cellStyle name="Normal 2 3 6 6 2 2 7" xfId="45864"/>
    <cellStyle name="Normal 2 3 6 6 2 3" xfId="14328"/>
    <cellStyle name="Normal 2 3 6 6 2 3 2" xfId="14329"/>
    <cellStyle name="Normal 2 3 6 6 2 3 2 2" xfId="45865"/>
    <cellStyle name="Normal 2 3 6 6 2 3 3" xfId="14330"/>
    <cellStyle name="Normal 2 3 6 6 2 3 3 2" xfId="45866"/>
    <cellStyle name="Normal 2 3 6 6 2 3 4" xfId="45867"/>
    <cellStyle name="Normal 2 3 6 6 2 4" xfId="14331"/>
    <cellStyle name="Normal 2 3 6 6 2 4 2" xfId="14332"/>
    <cellStyle name="Normal 2 3 6 6 2 4 2 2" xfId="45868"/>
    <cellStyle name="Normal 2 3 6 6 2 4 3" xfId="45869"/>
    <cellStyle name="Normal 2 3 6 6 2 5" xfId="14333"/>
    <cellStyle name="Normal 2 3 6 6 2 5 2" xfId="45870"/>
    <cellStyle name="Normal 2 3 6 6 2 6" xfId="14334"/>
    <cellStyle name="Normal 2 3 6 6 2 6 2" xfId="45871"/>
    <cellStyle name="Normal 2 3 6 6 2 7" xfId="45872"/>
    <cellStyle name="Normal 2 3 6 6 2 7 2" xfId="45873"/>
    <cellStyle name="Normal 2 3 6 6 2 8" xfId="45874"/>
    <cellStyle name="Normal 2 3 6 6 2 9" xfId="45875"/>
    <cellStyle name="Normal 2 3 6 6 3" xfId="14335"/>
    <cellStyle name="Normal 2 3 6 6 3 2" xfId="14336"/>
    <cellStyle name="Normal 2 3 6 6 3 2 2" xfId="14337"/>
    <cellStyle name="Normal 2 3 6 6 3 2 2 2" xfId="45876"/>
    <cellStyle name="Normal 2 3 6 6 3 2 3" xfId="14338"/>
    <cellStyle name="Normal 2 3 6 6 3 2 3 2" xfId="45877"/>
    <cellStyle name="Normal 2 3 6 6 3 2 4" xfId="45878"/>
    <cellStyle name="Normal 2 3 6 6 3 3" xfId="14339"/>
    <cellStyle name="Normal 2 3 6 6 3 3 2" xfId="45879"/>
    <cellStyle name="Normal 2 3 6 6 3 4" xfId="14340"/>
    <cellStyle name="Normal 2 3 6 6 3 4 2" xfId="45880"/>
    <cellStyle name="Normal 2 3 6 6 3 5" xfId="14341"/>
    <cellStyle name="Normal 2 3 6 6 3 5 2" xfId="45881"/>
    <cellStyle name="Normal 2 3 6 6 3 6" xfId="45882"/>
    <cellStyle name="Normal 2 3 6 6 3 6 2" xfId="45883"/>
    <cellStyle name="Normal 2 3 6 6 3 7" xfId="45884"/>
    <cellStyle name="Normal 2 3 6 6 4" xfId="14342"/>
    <cellStyle name="Normal 2 3 6 6 4 2" xfId="14343"/>
    <cellStyle name="Normal 2 3 6 6 4 2 2" xfId="45885"/>
    <cellStyle name="Normal 2 3 6 6 4 3" xfId="14344"/>
    <cellStyle name="Normal 2 3 6 6 4 3 2" xfId="45886"/>
    <cellStyle name="Normal 2 3 6 6 4 4" xfId="45887"/>
    <cellStyle name="Normal 2 3 6 6 5" xfId="14345"/>
    <cellStyle name="Normal 2 3 6 6 5 2" xfId="14346"/>
    <cellStyle name="Normal 2 3 6 6 5 2 2" xfId="45888"/>
    <cellStyle name="Normal 2 3 6 6 5 3" xfId="45889"/>
    <cellStyle name="Normal 2 3 6 6 6" xfId="14347"/>
    <cellStyle name="Normal 2 3 6 6 6 2" xfId="45890"/>
    <cellStyle name="Normal 2 3 6 6 7" xfId="14348"/>
    <cellStyle name="Normal 2 3 6 6 7 2" xfId="45891"/>
    <cellStyle name="Normal 2 3 6 6 8" xfId="45892"/>
    <cellStyle name="Normal 2 3 6 6 8 2" xfId="45893"/>
    <cellStyle name="Normal 2 3 6 6 9" xfId="45894"/>
    <cellStyle name="Normal 2 3 6 7" xfId="14349"/>
    <cellStyle name="Normal 2 3 6 7 10" xfId="45895"/>
    <cellStyle name="Normal 2 3 6 7 11" xfId="45896"/>
    <cellStyle name="Normal 2 3 6 7 2" xfId="14350"/>
    <cellStyle name="Normal 2 3 6 7 2 10" xfId="45897"/>
    <cellStyle name="Normal 2 3 6 7 2 2" xfId="14351"/>
    <cellStyle name="Normal 2 3 6 7 2 2 2" xfId="14352"/>
    <cellStyle name="Normal 2 3 6 7 2 2 2 2" xfId="14353"/>
    <cellStyle name="Normal 2 3 6 7 2 2 2 2 2" xfId="45898"/>
    <cellStyle name="Normal 2 3 6 7 2 2 2 3" xfId="14354"/>
    <cellStyle name="Normal 2 3 6 7 2 2 2 3 2" xfId="45899"/>
    <cellStyle name="Normal 2 3 6 7 2 2 2 4" xfId="45900"/>
    <cellStyle name="Normal 2 3 6 7 2 2 3" xfId="14355"/>
    <cellStyle name="Normal 2 3 6 7 2 2 3 2" xfId="45901"/>
    <cellStyle name="Normal 2 3 6 7 2 2 4" xfId="14356"/>
    <cellStyle name="Normal 2 3 6 7 2 2 4 2" xfId="45902"/>
    <cellStyle name="Normal 2 3 6 7 2 2 5" xfId="14357"/>
    <cellStyle name="Normal 2 3 6 7 2 2 5 2" xfId="45903"/>
    <cellStyle name="Normal 2 3 6 7 2 2 6" xfId="45904"/>
    <cellStyle name="Normal 2 3 6 7 2 2 6 2" xfId="45905"/>
    <cellStyle name="Normal 2 3 6 7 2 2 7" xfId="45906"/>
    <cellStyle name="Normal 2 3 6 7 2 3" xfId="14358"/>
    <cellStyle name="Normal 2 3 6 7 2 3 2" xfId="14359"/>
    <cellStyle name="Normal 2 3 6 7 2 3 2 2" xfId="45907"/>
    <cellStyle name="Normal 2 3 6 7 2 3 3" xfId="14360"/>
    <cellStyle name="Normal 2 3 6 7 2 3 3 2" xfId="45908"/>
    <cellStyle name="Normal 2 3 6 7 2 3 4" xfId="45909"/>
    <cellStyle name="Normal 2 3 6 7 2 4" xfId="14361"/>
    <cellStyle name="Normal 2 3 6 7 2 4 2" xfId="14362"/>
    <cellStyle name="Normal 2 3 6 7 2 4 2 2" xfId="45910"/>
    <cellStyle name="Normal 2 3 6 7 2 4 3" xfId="45911"/>
    <cellStyle name="Normal 2 3 6 7 2 5" xfId="14363"/>
    <cellStyle name="Normal 2 3 6 7 2 5 2" xfId="45912"/>
    <cellStyle name="Normal 2 3 6 7 2 6" xfId="14364"/>
    <cellStyle name="Normal 2 3 6 7 2 6 2" xfId="45913"/>
    <cellStyle name="Normal 2 3 6 7 2 7" xfId="45914"/>
    <cellStyle name="Normal 2 3 6 7 2 7 2" xfId="45915"/>
    <cellStyle name="Normal 2 3 6 7 2 8" xfId="45916"/>
    <cellStyle name="Normal 2 3 6 7 2 9" xfId="45917"/>
    <cellStyle name="Normal 2 3 6 7 3" xfId="14365"/>
    <cellStyle name="Normal 2 3 6 7 3 2" xfId="14366"/>
    <cellStyle name="Normal 2 3 6 7 3 2 2" xfId="14367"/>
    <cellStyle name="Normal 2 3 6 7 3 2 2 2" xfId="45918"/>
    <cellStyle name="Normal 2 3 6 7 3 2 3" xfId="14368"/>
    <cellStyle name="Normal 2 3 6 7 3 2 3 2" xfId="45919"/>
    <cellStyle name="Normal 2 3 6 7 3 2 4" xfId="45920"/>
    <cellStyle name="Normal 2 3 6 7 3 3" xfId="14369"/>
    <cellStyle name="Normal 2 3 6 7 3 3 2" xfId="45921"/>
    <cellStyle name="Normal 2 3 6 7 3 4" xfId="14370"/>
    <cellStyle name="Normal 2 3 6 7 3 4 2" xfId="45922"/>
    <cellStyle name="Normal 2 3 6 7 3 5" xfId="14371"/>
    <cellStyle name="Normal 2 3 6 7 3 5 2" xfId="45923"/>
    <cellStyle name="Normal 2 3 6 7 3 6" xfId="45924"/>
    <cellStyle name="Normal 2 3 6 7 3 6 2" xfId="45925"/>
    <cellStyle name="Normal 2 3 6 7 3 7" xfId="45926"/>
    <cellStyle name="Normal 2 3 6 7 4" xfId="14372"/>
    <cellStyle name="Normal 2 3 6 7 4 2" xfId="14373"/>
    <cellStyle name="Normal 2 3 6 7 4 2 2" xfId="45927"/>
    <cellStyle name="Normal 2 3 6 7 4 3" xfId="14374"/>
    <cellStyle name="Normal 2 3 6 7 4 3 2" xfId="45928"/>
    <cellStyle name="Normal 2 3 6 7 4 4" xfId="45929"/>
    <cellStyle name="Normal 2 3 6 7 5" xfId="14375"/>
    <cellStyle name="Normal 2 3 6 7 5 2" xfId="14376"/>
    <cellStyle name="Normal 2 3 6 7 5 2 2" xfId="45930"/>
    <cellStyle name="Normal 2 3 6 7 5 3" xfId="45931"/>
    <cellStyle name="Normal 2 3 6 7 6" xfId="14377"/>
    <cellStyle name="Normal 2 3 6 7 6 2" xfId="45932"/>
    <cellStyle name="Normal 2 3 6 7 7" xfId="14378"/>
    <cellStyle name="Normal 2 3 6 7 7 2" xfId="45933"/>
    <cellStyle name="Normal 2 3 6 7 8" xfId="45934"/>
    <cellStyle name="Normal 2 3 6 7 8 2" xfId="45935"/>
    <cellStyle name="Normal 2 3 6 7 9" xfId="45936"/>
    <cellStyle name="Normal 2 3 6 8" xfId="14379"/>
    <cellStyle name="Normal 2 3 6 8 10" xfId="45937"/>
    <cellStyle name="Normal 2 3 6 8 11" xfId="45938"/>
    <cellStyle name="Normal 2 3 6 8 2" xfId="14380"/>
    <cellStyle name="Normal 2 3 6 8 2 10" xfId="45939"/>
    <cellStyle name="Normal 2 3 6 8 2 2" xfId="14381"/>
    <cellStyle name="Normal 2 3 6 8 2 2 2" xfId="14382"/>
    <cellStyle name="Normal 2 3 6 8 2 2 2 2" xfId="14383"/>
    <cellStyle name="Normal 2 3 6 8 2 2 2 2 2" xfId="45940"/>
    <cellStyle name="Normal 2 3 6 8 2 2 2 3" xfId="14384"/>
    <cellStyle name="Normal 2 3 6 8 2 2 2 3 2" xfId="45941"/>
    <cellStyle name="Normal 2 3 6 8 2 2 2 4" xfId="45942"/>
    <cellStyle name="Normal 2 3 6 8 2 2 3" xfId="14385"/>
    <cellStyle name="Normal 2 3 6 8 2 2 3 2" xfId="45943"/>
    <cellStyle name="Normal 2 3 6 8 2 2 4" xfId="14386"/>
    <cellStyle name="Normal 2 3 6 8 2 2 4 2" xfId="45944"/>
    <cellStyle name="Normal 2 3 6 8 2 2 5" xfId="14387"/>
    <cellStyle name="Normal 2 3 6 8 2 2 5 2" xfId="45945"/>
    <cellStyle name="Normal 2 3 6 8 2 2 6" xfId="45946"/>
    <cellStyle name="Normal 2 3 6 8 2 2 6 2" xfId="45947"/>
    <cellStyle name="Normal 2 3 6 8 2 2 7" xfId="45948"/>
    <cellStyle name="Normal 2 3 6 8 2 3" xfId="14388"/>
    <cellStyle name="Normal 2 3 6 8 2 3 2" xfId="14389"/>
    <cellStyle name="Normal 2 3 6 8 2 3 2 2" xfId="45949"/>
    <cellStyle name="Normal 2 3 6 8 2 3 3" xfId="14390"/>
    <cellStyle name="Normal 2 3 6 8 2 3 3 2" xfId="45950"/>
    <cellStyle name="Normal 2 3 6 8 2 3 4" xfId="45951"/>
    <cellStyle name="Normal 2 3 6 8 2 4" xfId="14391"/>
    <cellStyle name="Normal 2 3 6 8 2 4 2" xfId="14392"/>
    <cellStyle name="Normal 2 3 6 8 2 4 2 2" xfId="45952"/>
    <cellStyle name="Normal 2 3 6 8 2 4 3" xfId="45953"/>
    <cellStyle name="Normal 2 3 6 8 2 5" xfId="14393"/>
    <cellStyle name="Normal 2 3 6 8 2 5 2" xfId="45954"/>
    <cellStyle name="Normal 2 3 6 8 2 6" xfId="14394"/>
    <cellStyle name="Normal 2 3 6 8 2 6 2" xfId="45955"/>
    <cellStyle name="Normal 2 3 6 8 2 7" xfId="45956"/>
    <cellStyle name="Normal 2 3 6 8 2 7 2" xfId="45957"/>
    <cellStyle name="Normal 2 3 6 8 2 8" xfId="45958"/>
    <cellStyle name="Normal 2 3 6 8 2 9" xfId="45959"/>
    <cellStyle name="Normal 2 3 6 8 3" xfId="14395"/>
    <cellStyle name="Normal 2 3 6 8 3 2" xfId="14396"/>
    <cellStyle name="Normal 2 3 6 8 3 2 2" xfId="14397"/>
    <cellStyle name="Normal 2 3 6 8 3 2 2 2" xfId="45960"/>
    <cellStyle name="Normal 2 3 6 8 3 2 3" xfId="14398"/>
    <cellStyle name="Normal 2 3 6 8 3 2 3 2" xfId="45961"/>
    <cellStyle name="Normal 2 3 6 8 3 2 4" xfId="45962"/>
    <cellStyle name="Normal 2 3 6 8 3 3" xfId="14399"/>
    <cellStyle name="Normal 2 3 6 8 3 3 2" xfId="45963"/>
    <cellStyle name="Normal 2 3 6 8 3 4" xfId="14400"/>
    <cellStyle name="Normal 2 3 6 8 3 4 2" xfId="45964"/>
    <cellStyle name="Normal 2 3 6 8 3 5" xfId="14401"/>
    <cellStyle name="Normal 2 3 6 8 3 5 2" xfId="45965"/>
    <cellStyle name="Normal 2 3 6 8 3 6" xfId="45966"/>
    <cellStyle name="Normal 2 3 6 8 3 6 2" xfId="45967"/>
    <cellStyle name="Normal 2 3 6 8 3 7" xfId="45968"/>
    <cellStyle name="Normal 2 3 6 8 4" xfId="14402"/>
    <cellStyle name="Normal 2 3 6 8 4 2" xfId="14403"/>
    <cellStyle name="Normal 2 3 6 8 4 2 2" xfId="45969"/>
    <cellStyle name="Normal 2 3 6 8 4 3" xfId="14404"/>
    <cellStyle name="Normal 2 3 6 8 4 3 2" xfId="45970"/>
    <cellStyle name="Normal 2 3 6 8 4 4" xfId="45971"/>
    <cellStyle name="Normal 2 3 6 8 5" xfId="14405"/>
    <cellStyle name="Normal 2 3 6 8 5 2" xfId="14406"/>
    <cellStyle name="Normal 2 3 6 8 5 2 2" xfId="45972"/>
    <cellStyle name="Normal 2 3 6 8 5 3" xfId="45973"/>
    <cellStyle name="Normal 2 3 6 8 6" xfId="14407"/>
    <cellStyle name="Normal 2 3 6 8 6 2" xfId="45974"/>
    <cellStyle name="Normal 2 3 6 8 7" xfId="14408"/>
    <cellStyle name="Normal 2 3 6 8 7 2" xfId="45975"/>
    <cellStyle name="Normal 2 3 6 8 8" xfId="45976"/>
    <cellStyle name="Normal 2 3 6 8 8 2" xfId="45977"/>
    <cellStyle name="Normal 2 3 6 8 9" xfId="45978"/>
    <cellStyle name="Normal 2 3 6 9" xfId="14409"/>
    <cellStyle name="Normal 2 3 6 9 10" xfId="45979"/>
    <cellStyle name="Normal 2 3 6 9 11" xfId="45980"/>
    <cellStyle name="Normal 2 3 6 9 2" xfId="14410"/>
    <cellStyle name="Normal 2 3 6 9 2 10" xfId="45981"/>
    <cellStyle name="Normal 2 3 6 9 2 2" xfId="14411"/>
    <cellStyle name="Normal 2 3 6 9 2 2 2" xfId="14412"/>
    <cellStyle name="Normal 2 3 6 9 2 2 2 2" xfId="14413"/>
    <cellStyle name="Normal 2 3 6 9 2 2 2 2 2" xfId="45982"/>
    <cellStyle name="Normal 2 3 6 9 2 2 2 3" xfId="14414"/>
    <cellStyle name="Normal 2 3 6 9 2 2 2 3 2" xfId="45983"/>
    <cellStyle name="Normal 2 3 6 9 2 2 2 4" xfId="45984"/>
    <cellStyle name="Normal 2 3 6 9 2 2 3" xfId="14415"/>
    <cellStyle name="Normal 2 3 6 9 2 2 3 2" xfId="45985"/>
    <cellStyle name="Normal 2 3 6 9 2 2 4" xfId="14416"/>
    <cellStyle name="Normal 2 3 6 9 2 2 4 2" xfId="45986"/>
    <cellStyle name="Normal 2 3 6 9 2 2 5" xfId="14417"/>
    <cellStyle name="Normal 2 3 6 9 2 2 5 2" xfId="45987"/>
    <cellStyle name="Normal 2 3 6 9 2 2 6" xfId="45988"/>
    <cellStyle name="Normal 2 3 6 9 2 2 6 2" xfId="45989"/>
    <cellStyle name="Normal 2 3 6 9 2 2 7" xfId="45990"/>
    <cellStyle name="Normal 2 3 6 9 2 3" xfId="14418"/>
    <cellStyle name="Normal 2 3 6 9 2 3 2" xfId="14419"/>
    <cellStyle name="Normal 2 3 6 9 2 3 2 2" xfId="45991"/>
    <cellStyle name="Normal 2 3 6 9 2 3 3" xfId="14420"/>
    <cellStyle name="Normal 2 3 6 9 2 3 3 2" xfId="45992"/>
    <cellStyle name="Normal 2 3 6 9 2 3 4" xfId="45993"/>
    <cellStyle name="Normal 2 3 6 9 2 4" xfId="14421"/>
    <cellStyle name="Normal 2 3 6 9 2 4 2" xfId="14422"/>
    <cellStyle name="Normal 2 3 6 9 2 4 2 2" xfId="45994"/>
    <cellStyle name="Normal 2 3 6 9 2 4 3" xfId="45995"/>
    <cellStyle name="Normal 2 3 6 9 2 5" xfId="14423"/>
    <cellStyle name="Normal 2 3 6 9 2 5 2" xfId="45996"/>
    <cellStyle name="Normal 2 3 6 9 2 6" xfId="14424"/>
    <cellStyle name="Normal 2 3 6 9 2 6 2" xfId="45997"/>
    <cellStyle name="Normal 2 3 6 9 2 7" xfId="45998"/>
    <cellStyle name="Normal 2 3 6 9 2 7 2" xfId="45999"/>
    <cellStyle name="Normal 2 3 6 9 2 8" xfId="46000"/>
    <cellStyle name="Normal 2 3 6 9 2 9" xfId="46001"/>
    <cellStyle name="Normal 2 3 6 9 3" xfId="14425"/>
    <cellStyle name="Normal 2 3 6 9 3 2" xfId="14426"/>
    <cellStyle name="Normal 2 3 6 9 3 2 2" xfId="14427"/>
    <cellStyle name="Normal 2 3 6 9 3 2 2 2" xfId="46002"/>
    <cellStyle name="Normal 2 3 6 9 3 2 3" xfId="14428"/>
    <cellStyle name="Normal 2 3 6 9 3 2 3 2" xfId="46003"/>
    <cellStyle name="Normal 2 3 6 9 3 2 4" xfId="46004"/>
    <cellStyle name="Normal 2 3 6 9 3 3" xfId="14429"/>
    <cellStyle name="Normal 2 3 6 9 3 3 2" xfId="46005"/>
    <cellStyle name="Normal 2 3 6 9 3 4" xfId="14430"/>
    <cellStyle name="Normal 2 3 6 9 3 4 2" xfId="46006"/>
    <cellStyle name="Normal 2 3 6 9 3 5" xfId="14431"/>
    <cellStyle name="Normal 2 3 6 9 3 5 2" xfId="46007"/>
    <cellStyle name="Normal 2 3 6 9 3 6" xfId="46008"/>
    <cellStyle name="Normal 2 3 6 9 3 6 2" xfId="46009"/>
    <cellStyle name="Normal 2 3 6 9 3 7" xfId="46010"/>
    <cellStyle name="Normal 2 3 6 9 4" xfId="14432"/>
    <cellStyle name="Normal 2 3 6 9 4 2" xfId="14433"/>
    <cellStyle name="Normal 2 3 6 9 4 2 2" xfId="46011"/>
    <cellStyle name="Normal 2 3 6 9 4 3" xfId="14434"/>
    <cellStyle name="Normal 2 3 6 9 4 3 2" xfId="46012"/>
    <cellStyle name="Normal 2 3 6 9 4 4" xfId="46013"/>
    <cellStyle name="Normal 2 3 6 9 5" xfId="14435"/>
    <cellStyle name="Normal 2 3 6 9 5 2" xfId="14436"/>
    <cellStyle name="Normal 2 3 6 9 5 2 2" xfId="46014"/>
    <cellStyle name="Normal 2 3 6 9 5 3" xfId="46015"/>
    <cellStyle name="Normal 2 3 6 9 6" xfId="14437"/>
    <cellStyle name="Normal 2 3 6 9 6 2" xfId="46016"/>
    <cellStyle name="Normal 2 3 6 9 7" xfId="14438"/>
    <cellStyle name="Normal 2 3 6 9 7 2" xfId="46017"/>
    <cellStyle name="Normal 2 3 6 9 8" xfId="46018"/>
    <cellStyle name="Normal 2 3 6 9 8 2" xfId="46019"/>
    <cellStyle name="Normal 2 3 6 9 9" xfId="46020"/>
    <cellStyle name="Normal 2 3 7" xfId="14439"/>
    <cellStyle name="Normal 2 3 7 10" xfId="14440"/>
    <cellStyle name="Normal 2 3 7 10 10" xfId="46021"/>
    <cellStyle name="Normal 2 3 7 10 11" xfId="46022"/>
    <cellStyle name="Normal 2 3 7 10 2" xfId="14441"/>
    <cellStyle name="Normal 2 3 7 10 2 10" xfId="46023"/>
    <cellStyle name="Normal 2 3 7 10 2 2" xfId="14442"/>
    <cellStyle name="Normal 2 3 7 10 2 2 2" xfId="14443"/>
    <cellStyle name="Normal 2 3 7 10 2 2 2 2" xfId="14444"/>
    <cellStyle name="Normal 2 3 7 10 2 2 2 2 2" xfId="46024"/>
    <cellStyle name="Normal 2 3 7 10 2 2 2 3" xfId="14445"/>
    <cellStyle name="Normal 2 3 7 10 2 2 2 3 2" xfId="46025"/>
    <cellStyle name="Normal 2 3 7 10 2 2 2 4" xfId="46026"/>
    <cellStyle name="Normal 2 3 7 10 2 2 3" xfId="14446"/>
    <cellStyle name="Normal 2 3 7 10 2 2 3 2" xfId="46027"/>
    <cellStyle name="Normal 2 3 7 10 2 2 4" xfId="14447"/>
    <cellStyle name="Normal 2 3 7 10 2 2 4 2" xfId="46028"/>
    <cellStyle name="Normal 2 3 7 10 2 2 5" xfId="14448"/>
    <cellStyle name="Normal 2 3 7 10 2 2 5 2" xfId="46029"/>
    <cellStyle name="Normal 2 3 7 10 2 2 6" xfId="46030"/>
    <cellStyle name="Normal 2 3 7 10 2 2 6 2" xfId="46031"/>
    <cellStyle name="Normal 2 3 7 10 2 2 7" xfId="46032"/>
    <cellStyle name="Normal 2 3 7 10 2 3" xfId="14449"/>
    <cellStyle name="Normal 2 3 7 10 2 3 2" xfId="14450"/>
    <cellStyle name="Normal 2 3 7 10 2 3 2 2" xfId="46033"/>
    <cellStyle name="Normal 2 3 7 10 2 3 3" xfId="14451"/>
    <cellStyle name="Normal 2 3 7 10 2 3 3 2" xfId="46034"/>
    <cellStyle name="Normal 2 3 7 10 2 3 4" xfId="46035"/>
    <cellStyle name="Normal 2 3 7 10 2 4" xfId="14452"/>
    <cellStyle name="Normal 2 3 7 10 2 4 2" xfId="14453"/>
    <cellStyle name="Normal 2 3 7 10 2 4 2 2" xfId="46036"/>
    <cellStyle name="Normal 2 3 7 10 2 4 3" xfId="46037"/>
    <cellStyle name="Normal 2 3 7 10 2 5" xfId="14454"/>
    <cellStyle name="Normal 2 3 7 10 2 5 2" xfId="46038"/>
    <cellStyle name="Normal 2 3 7 10 2 6" xfId="14455"/>
    <cellStyle name="Normal 2 3 7 10 2 6 2" xfId="46039"/>
    <cellStyle name="Normal 2 3 7 10 2 7" xfId="46040"/>
    <cellStyle name="Normal 2 3 7 10 2 7 2" xfId="46041"/>
    <cellStyle name="Normal 2 3 7 10 2 8" xfId="46042"/>
    <cellStyle name="Normal 2 3 7 10 2 9" xfId="46043"/>
    <cellStyle name="Normal 2 3 7 10 3" xfId="14456"/>
    <cellStyle name="Normal 2 3 7 10 3 2" xfId="14457"/>
    <cellStyle name="Normal 2 3 7 10 3 2 2" xfId="14458"/>
    <cellStyle name="Normal 2 3 7 10 3 2 2 2" xfId="46044"/>
    <cellStyle name="Normal 2 3 7 10 3 2 3" xfId="14459"/>
    <cellStyle name="Normal 2 3 7 10 3 2 3 2" xfId="46045"/>
    <cellStyle name="Normal 2 3 7 10 3 2 4" xfId="46046"/>
    <cellStyle name="Normal 2 3 7 10 3 3" xfId="14460"/>
    <cellStyle name="Normal 2 3 7 10 3 3 2" xfId="46047"/>
    <cellStyle name="Normal 2 3 7 10 3 4" xfId="14461"/>
    <cellStyle name="Normal 2 3 7 10 3 4 2" xfId="46048"/>
    <cellStyle name="Normal 2 3 7 10 3 5" xfId="14462"/>
    <cellStyle name="Normal 2 3 7 10 3 5 2" xfId="46049"/>
    <cellStyle name="Normal 2 3 7 10 3 6" xfId="46050"/>
    <cellStyle name="Normal 2 3 7 10 3 6 2" xfId="46051"/>
    <cellStyle name="Normal 2 3 7 10 3 7" xfId="46052"/>
    <cellStyle name="Normal 2 3 7 10 4" xfId="14463"/>
    <cellStyle name="Normal 2 3 7 10 4 2" xfId="14464"/>
    <cellStyle name="Normal 2 3 7 10 4 2 2" xfId="46053"/>
    <cellStyle name="Normal 2 3 7 10 4 3" xfId="14465"/>
    <cellStyle name="Normal 2 3 7 10 4 3 2" xfId="46054"/>
    <cellStyle name="Normal 2 3 7 10 4 4" xfId="46055"/>
    <cellStyle name="Normal 2 3 7 10 5" xfId="14466"/>
    <cellStyle name="Normal 2 3 7 10 5 2" xfId="14467"/>
    <cellStyle name="Normal 2 3 7 10 5 2 2" xfId="46056"/>
    <cellStyle name="Normal 2 3 7 10 5 3" xfId="46057"/>
    <cellStyle name="Normal 2 3 7 10 6" xfId="14468"/>
    <cellStyle name="Normal 2 3 7 10 6 2" xfId="46058"/>
    <cellStyle name="Normal 2 3 7 10 7" xfId="14469"/>
    <cellStyle name="Normal 2 3 7 10 7 2" xfId="46059"/>
    <cellStyle name="Normal 2 3 7 10 8" xfId="46060"/>
    <cellStyle name="Normal 2 3 7 10 8 2" xfId="46061"/>
    <cellStyle name="Normal 2 3 7 10 9" xfId="46062"/>
    <cellStyle name="Normal 2 3 7 11" xfId="14470"/>
    <cellStyle name="Normal 2 3 7 11 10" xfId="46063"/>
    <cellStyle name="Normal 2 3 7 11 11" xfId="46064"/>
    <cellStyle name="Normal 2 3 7 11 2" xfId="14471"/>
    <cellStyle name="Normal 2 3 7 11 2 10" xfId="46065"/>
    <cellStyle name="Normal 2 3 7 11 2 2" xfId="14472"/>
    <cellStyle name="Normal 2 3 7 11 2 2 2" xfId="14473"/>
    <cellStyle name="Normal 2 3 7 11 2 2 2 2" xfId="14474"/>
    <cellStyle name="Normal 2 3 7 11 2 2 2 2 2" xfId="46066"/>
    <cellStyle name="Normal 2 3 7 11 2 2 2 3" xfId="14475"/>
    <cellStyle name="Normal 2 3 7 11 2 2 2 3 2" xfId="46067"/>
    <cellStyle name="Normal 2 3 7 11 2 2 2 4" xfId="46068"/>
    <cellStyle name="Normal 2 3 7 11 2 2 3" xfId="14476"/>
    <cellStyle name="Normal 2 3 7 11 2 2 3 2" xfId="46069"/>
    <cellStyle name="Normal 2 3 7 11 2 2 4" xfId="14477"/>
    <cellStyle name="Normal 2 3 7 11 2 2 4 2" xfId="46070"/>
    <cellStyle name="Normal 2 3 7 11 2 2 5" xfId="14478"/>
    <cellStyle name="Normal 2 3 7 11 2 2 5 2" xfId="46071"/>
    <cellStyle name="Normal 2 3 7 11 2 2 6" xfId="46072"/>
    <cellStyle name="Normal 2 3 7 11 2 2 6 2" xfId="46073"/>
    <cellStyle name="Normal 2 3 7 11 2 2 7" xfId="46074"/>
    <cellStyle name="Normal 2 3 7 11 2 3" xfId="14479"/>
    <cellStyle name="Normal 2 3 7 11 2 3 2" xfId="14480"/>
    <cellStyle name="Normal 2 3 7 11 2 3 2 2" xfId="46075"/>
    <cellStyle name="Normal 2 3 7 11 2 3 3" xfId="14481"/>
    <cellStyle name="Normal 2 3 7 11 2 3 3 2" xfId="46076"/>
    <cellStyle name="Normal 2 3 7 11 2 3 4" xfId="46077"/>
    <cellStyle name="Normal 2 3 7 11 2 4" xfId="14482"/>
    <cellStyle name="Normal 2 3 7 11 2 4 2" xfId="14483"/>
    <cellStyle name="Normal 2 3 7 11 2 4 2 2" xfId="46078"/>
    <cellStyle name="Normal 2 3 7 11 2 4 3" xfId="46079"/>
    <cellStyle name="Normal 2 3 7 11 2 5" xfId="14484"/>
    <cellStyle name="Normal 2 3 7 11 2 5 2" xfId="46080"/>
    <cellStyle name="Normal 2 3 7 11 2 6" xfId="14485"/>
    <cellStyle name="Normal 2 3 7 11 2 6 2" xfId="46081"/>
    <cellStyle name="Normal 2 3 7 11 2 7" xfId="46082"/>
    <cellStyle name="Normal 2 3 7 11 2 7 2" xfId="46083"/>
    <cellStyle name="Normal 2 3 7 11 2 8" xfId="46084"/>
    <cellStyle name="Normal 2 3 7 11 2 9" xfId="46085"/>
    <cellStyle name="Normal 2 3 7 11 3" xfId="14486"/>
    <cellStyle name="Normal 2 3 7 11 3 2" xfId="14487"/>
    <cellStyle name="Normal 2 3 7 11 3 2 2" xfId="14488"/>
    <cellStyle name="Normal 2 3 7 11 3 2 2 2" xfId="46086"/>
    <cellStyle name="Normal 2 3 7 11 3 2 3" xfId="14489"/>
    <cellStyle name="Normal 2 3 7 11 3 2 3 2" xfId="46087"/>
    <cellStyle name="Normal 2 3 7 11 3 2 4" xfId="46088"/>
    <cellStyle name="Normal 2 3 7 11 3 3" xfId="14490"/>
    <cellStyle name="Normal 2 3 7 11 3 3 2" xfId="46089"/>
    <cellStyle name="Normal 2 3 7 11 3 4" xfId="14491"/>
    <cellStyle name="Normal 2 3 7 11 3 4 2" xfId="46090"/>
    <cellStyle name="Normal 2 3 7 11 3 5" xfId="14492"/>
    <cellStyle name="Normal 2 3 7 11 3 5 2" xfId="46091"/>
    <cellStyle name="Normal 2 3 7 11 3 6" xfId="46092"/>
    <cellStyle name="Normal 2 3 7 11 3 6 2" xfId="46093"/>
    <cellStyle name="Normal 2 3 7 11 3 7" xfId="46094"/>
    <cellStyle name="Normal 2 3 7 11 4" xfId="14493"/>
    <cellStyle name="Normal 2 3 7 11 4 2" xfId="14494"/>
    <cellStyle name="Normal 2 3 7 11 4 2 2" xfId="46095"/>
    <cellStyle name="Normal 2 3 7 11 4 3" xfId="14495"/>
    <cellStyle name="Normal 2 3 7 11 4 3 2" xfId="46096"/>
    <cellStyle name="Normal 2 3 7 11 4 4" xfId="46097"/>
    <cellStyle name="Normal 2 3 7 11 5" xfId="14496"/>
    <cellStyle name="Normal 2 3 7 11 5 2" xfId="14497"/>
    <cellStyle name="Normal 2 3 7 11 5 2 2" xfId="46098"/>
    <cellStyle name="Normal 2 3 7 11 5 3" xfId="46099"/>
    <cellStyle name="Normal 2 3 7 11 6" xfId="14498"/>
    <cellStyle name="Normal 2 3 7 11 6 2" xfId="46100"/>
    <cellStyle name="Normal 2 3 7 11 7" xfId="14499"/>
    <cellStyle name="Normal 2 3 7 11 7 2" xfId="46101"/>
    <cellStyle name="Normal 2 3 7 11 8" xfId="46102"/>
    <cellStyle name="Normal 2 3 7 11 8 2" xfId="46103"/>
    <cellStyle name="Normal 2 3 7 11 9" xfId="46104"/>
    <cellStyle name="Normal 2 3 7 12" xfId="14500"/>
    <cellStyle name="Normal 2 3 7 12 10" xfId="46105"/>
    <cellStyle name="Normal 2 3 7 12 11" xfId="46106"/>
    <cellStyle name="Normal 2 3 7 12 2" xfId="14501"/>
    <cellStyle name="Normal 2 3 7 12 2 10" xfId="46107"/>
    <cellStyle name="Normal 2 3 7 12 2 2" xfId="14502"/>
    <cellStyle name="Normal 2 3 7 12 2 2 2" xfId="14503"/>
    <cellStyle name="Normal 2 3 7 12 2 2 2 2" xfId="14504"/>
    <cellStyle name="Normal 2 3 7 12 2 2 2 2 2" xfId="46108"/>
    <cellStyle name="Normal 2 3 7 12 2 2 2 3" xfId="14505"/>
    <cellStyle name="Normal 2 3 7 12 2 2 2 3 2" xfId="46109"/>
    <cellStyle name="Normal 2 3 7 12 2 2 2 4" xfId="46110"/>
    <cellStyle name="Normal 2 3 7 12 2 2 3" xfId="14506"/>
    <cellStyle name="Normal 2 3 7 12 2 2 3 2" xfId="46111"/>
    <cellStyle name="Normal 2 3 7 12 2 2 4" xfId="14507"/>
    <cellStyle name="Normal 2 3 7 12 2 2 4 2" xfId="46112"/>
    <cellStyle name="Normal 2 3 7 12 2 2 5" xfId="14508"/>
    <cellStyle name="Normal 2 3 7 12 2 2 5 2" xfId="46113"/>
    <cellStyle name="Normal 2 3 7 12 2 2 6" xfId="46114"/>
    <cellStyle name="Normal 2 3 7 12 2 2 6 2" xfId="46115"/>
    <cellStyle name="Normal 2 3 7 12 2 2 7" xfId="46116"/>
    <cellStyle name="Normal 2 3 7 12 2 3" xfId="14509"/>
    <cellStyle name="Normal 2 3 7 12 2 3 2" xfId="14510"/>
    <cellStyle name="Normal 2 3 7 12 2 3 2 2" xfId="46117"/>
    <cellStyle name="Normal 2 3 7 12 2 3 3" xfId="14511"/>
    <cellStyle name="Normal 2 3 7 12 2 3 3 2" xfId="46118"/>
    <cellStyle name="Normal 2 3 7 12 2 3 4" xfId="46119"/>
    <cellStyle name="Normal 2 3 7 12 2 4" xfId="14512"/>
    <cellStyle name="Normal 2 3 7 12 2 4 2" xfId="14513"/>
    <cellStyle name="Normal 2 3 7 12 2 4 2 2" xfId="46120"/>
    <cellStyle name="Normal 2 3 7 12 2 4 3" xfId="46121"/>
    <cellStyle name="Normal 2 3 7 12 2 5" xfId="14514"/>
    <cellStyle name="Normal 2 3 7 12 2 5 2" xfId="46122"/>
    <cellStyle name="Normal 2 3 7 12 2 6" xfId="14515"/>
    <cellStyle name="Normal 2 3 7 12 2 6 2" xfId="46123"/>
    <cellStyle name="Normal 2 3 7 12 2 7" xfId="46124"/>
    <cellStyle name="Normal 2 3 7 12 2 7 2" xfId="46125"/>
    <cellStyle name="Normal 2 3 7 12 2 8" xfId="46126"/>
    <cellStyle name="Normal 2 3 7 12 2 9" xfId="46127"/>
    <cellStyle name="Normal 2 3 7 12 3" xfId="14516"/>
    <cellStyle name="Normal 2 3 7 12 3 2" xfId="14517"/>
    <cellStyle name="Normal 2 3 7 12 3 2 2" xfId="14518"/>
    <cellStyle name="Normal 2 3 7 12 3 2 2 2" xfId="46128"/>
    <cellStyle name="Normal 2 3 7 12 3 2 3" xfId="14519"/>
    <cellStyle name="Normal 2 3 7 12 3 2 3 2" xfId="46129"/>
    <cellStyle name="Normal 2 3 7 12 3 2 4" xfId="46130"/>
    <cellStyle name="Normal 2 3 7 12 3 3" xfId="14520"/>
    <cellStyle name="Normal 2 3 7 12 3 3 2" xfId="46131"/>
    <cellStyle name="Normal 2 3 7 12 3 4" xfId="14521"/>
    <cellStyle name="Normal 2 3 7 12 3 4 2" xfId="46132"/>
    <cellStyle name="Normal 2 3 7 12 3 5" xfId="14522"/>
    <cellStyle name="Normal 2 3 7 12 3 5 2" xfId="46133"/>
    <cellStyle name="Normal 2 3 7 12 3 6" xfId="46134"/>
    <cellStyle name="Normal 2 3 7 12 3 6 2" xfId="46135"/>
    <cellStyle name="Normal 2 3 7 12 3 7" xfId="46136"/>
    <cellStyle name="Normal 2 3 7 12 4" xfId="14523"/>
    <cellStyle name="Normal 2 3 7 12 4 2" xfId="14524"/>
    <cellStyle name="Normal 2 3 7 12 4 2 2" xfId="46137"/>
    <cellStyle name="Normal 2 3 7 12 4 3" xfId="14525"/>
    <cellStyle name="Normal 2 3 7 12 4 3 2" xfId="46138"/>
    <cellStyle name="Normal 2 3 7 12 4 4" xfId="46139"/>
    <cellStyle name="Normal 2 3 7 12 5" xfId="14526"/>
    <cellStyle name="Normal 2 3 7 12 5 2" xfId="14527"/>
    <cellStyle name="Normal 2 3 7 12 5 2 2" xfId="46140"/>
    <cellStyle name="Normal 2 3 7 12 5 3" xfId="46141"/>
    <cellStyle name="Normal 2 3 7 12 6" xfId="14528"/>
    <cellStyle name="Normal 2 3 7 12 6 2" xfId="46142"/>
    <cellStyle name="Normal 2 3 7 12 7" xfId="14529"/>
    <cellStyle name="Normal 2 3 7 12 7 2" xfId="46143"/>
    <cellStyle name="Normal 2 3 7 12 8" xfId="46144"/>
    <cellStyle name="Normal 2 3 7 12 8 2" xfId="46145"/>
    <cellStyle name="Normal 2 3 7 12 9" xfId="46146"/>
    <cellStyle name="Normal 2 3 7 13" xfId="14530"/>
    <cellStyle name="Normal 2 3 7 13 10" xfId="46147"/>
    <cellStyle name="Normal 2 3 7 13 11" xfId="46148"/>
    <cellStyle name="Normal 2 3 7 13 2" xfId="14531"/>
    <cellStyle name="Normal 2 3 7 13 2 10" xfId="46149"/>
    <cellStyle name="Normal 2 3 7 13 2 2" xfId="14532"/>
    <cellStyle name="Normal 2 3 7 13 2 2 2" xfId="14533"/>
    <cellStyle name="Normal 2 3 7 13 2 2 2 2" xfId="14534"/>
    <cellStyle name="Normal 2 3 7 13 2 2 2 2 2" xfId="46150"/>
    <cellStyle name="Normal 2 3 7 13 2 2 2 3" xfId="14535"/>
    <cellStyle name="Normal 2 3 7 13 2 2 2 3 2" xfId="46151"/>
    <cellStyle name="Normal 2 3 7 13 2 2 2 4" xfId="46152"/>
    <cellStyle name="Normal 2 3 7 13 2 2 3" xfId="14536"/>
    <cellStyle name="Normal 2 3 7 13 2 2 3 2" xfId="46153"/>
    <cellStyle name="Normal 2 3 7 13 2 2 4" xfId="14537"/>
    <cellStyle name="Normal 2 3 7 13 2 2 4 2" xfId="46154"/>
    <cellStyle name="Normal 2 3 7 13 2 2 5" xfId="14538"/>
    <cellStyle name="Normal 2 3 7 13 2 2 5 2" xfId="46155"/>
    <cellStyle name="Normal 2 3 7 13 2 2 6" xfId="46156"/>
    <cellStyle name="Normal 2 3 7 13 2 2 6 2" xfId="46157"/>
    <cellStyle name="Normal 2 3 7 13 2 2 7" xfId="46158"/>
    <cellStyle name="Normal 2 3 7 13 2 3" xfId="14539"/>
    <cellStyle name="Normal 2 3 7 13 2 3 2" xfId="14540"/>
    <cellStyle name="Normal 2 3 7 13 2 3 2 2" xfId="46159"/>
    <cellStyle name="Normal 2 3 7 13 2 3 3" xfId="14541"/>
    <cellStyle name="Normal 2 3 7 13 2 3 3 2" xfId="46160"/>
    <cellStyle name="Normal 2 3 7 13 2 3 4" xfId="46161"/>
    <cellStyle name="Normal 2 3 7 13 2 4" xfId="14542"/>
    <cellStyle name="Normal 2 3 7 13 2 4 2" xfId="14543"/>
    <cellStyle name="Normal 2 3 7 13 2 4 2 2" xfId="46162"/>
    <cellStyle name="Normal 2 3 7 13 2 4 3" xfId="46163"/>
    <cellStyle name="Normal 2 3 7 13 2 5" xfId="14544"/>
    <cellStyle name="Normal 2 3 7 13 2 5 2" xfId="46164"/>
    <cellStyle name="Normal 2 3 7 13 2 6" xfId="14545"/>
    <cellStyle name="Normal 2 3 7 13 2 6 2" xfId="46165"/>
    <cellStyle name="Normal 2 3 7 13 2 7" xfId="46166"/>
    <cellStyle name="Normal 2 3 7 13 2 7 2" xfId="46167"/>
    <cellStyle name="Normal 2 3 7 13 2 8" xfId="46168"/>
    <cellStyle name="Normal 2 3 7 13 2 9" xfId="46169"/>
    <cellStyle name="Normal 2 3 7 13 3" xfId="14546"/>
    <cellStyle name="Normal 2 3 7 13 3 2" xfId="14547"/>
    <cellStyle name="Normal 2 3 7 13 3 2 2" xfId="14548"/>
    <cellStyle name="Normal 2 3 7 13 3 2 2 2" xfId="46170"/>
    <cellStyle name="Normal 2 3 7 13 3 2 3" xfId="14549"/>
    <cellStyle name="Normal 2 3 7 13 3 2 3 2" xfId="46171"/>
    <cellStyle name="Normal 2 3 7 13 3 2 4" xfId="46172"/>
    <cellStyle name="Normal 2 3 7 13 3 3" xfId="14550"/>
    <cellStyle name="Normal 2 3 7 13 3 3 2" xfId="46173"/>
    <cellStyle name="Normal 2 3 7 13 3 4" xfId="14551"/>
    <cellStyle name="Normal 2 3 7 13 3 4 2" xfId="46174"/>
    <cellStyle name="Normal 2 3 7 13 3 5" xfId="14552"/>
    <cellStyle name="Normal 2 3 7 13 3 5 2" xfId="46175"/>
    <cellStyle name="Normal 2 3 7 13 3 6" xfId="46176"/>
    <cellStyle name="Normal 2 3 7 13 3 6 2" xfId="46177"/>
    <cellStyle name="Normal 2 3 7 13 3 7" xfId="46178"/>
    <cellStyle name="Normal 2 3 7 13 4" xfId="14553"/>
    <cellStyle name="Normal 2 3 7 13 4 2" xfId="14554"/>
    <cellStyle name="Normal 2 3 7 13 4 2 2" xfId="46179"/>
    <cellStyle name="Normal 2 3 7 13 4 3" xfId="14555"/>
    <cellStyle name="Normal 2 3 7 13 4 3 2" xfId="46180"/>
    <cellStyle name="Normal 2 3 7 13 4 4" xfId="46181"/>
    <cellStyle name="Normal 2 3 7 13 5" xfId="14556"/>
    <cellStyle name="Normal 2 3 7 13 5 2" xfId="14557"/>
    <cellStyle name="Normal 2 3 7 13 5 2 2" xfId="46182"/>
    <cellStyle name="Normal 2 3 7 13 5 3" xfId="46183"/>
    <cellStyle name="Normal 2 3 7 13 6" xfId="14558"/>
    <cellStyle name="Normal 2 3 7 13 6 2" xfId="46184"/>
    <cellStyle name="Normal 2 3 7 13 7" xfId="14559"/>
    <cellStyle name="Normal 2 3 7 13 7 2" xfId="46185"/>
    <cellStyle name="Normal 2 3 7 13 8" xfId="46186"/>
    <cellStyle name="Normal 2 3 7 13 8 2" xfId="46187"/>
    <cellStyle name="Normal 2 3 7 13 9" xfId="46188"/>
    <cellStyle name="Normal 2 3 7 14" xfId="14560"/>
    <cellStyle name="Normal 2 3 7 14 10" xfId="46189"/>
    <cellStyle name="Normal 2 3 7 14 11" xfId="46190"/>
    <cellStyle name="Normal 2 3 7 14 2" xfId="14561"/>
    <cellStyle name="Normal 2 3 7 14 2 10" xfId="46191"/>
    <cellStyle name="Normal 2 3 7 14 2 2" xfId="14562"/>
    <cellStyle name="Normal 2 3 7 14 2 2 2" xfId="14563"/>
    <cellStyle name="Normal 2 3 7 14 2 2 2 2" xfId="14564"/>
    <cellStyle name="Normal 2 3 7 14 2 2 2 2 2" xfId="46192"/>
    <cellStyle name="Normal 2 3 7 14 2 2 2 3" xfId="14565"/>
    <cellStyle name="Normal 2 3 7 14 2 2 2 3 2" xfId="46193"/>
    <cellStyle name="Normal 2 3 7 14 2 2 2 4" xfId="46194"/>
    <cellStyle name="Normal 2 3 7 14 2 2 3" xfId="14566"/>
    <cellStyle name="Normal 2 3 7 14 2 2 3 2" xfId="46195"/>
    <cellStyle name="Normal 2 3 7 14 2 2 4" xfId="14567"/>
    <cellStyle name="Normal 2 3 7 14 2 2 4 2" xfId="46196"/>
    <cellStyle name="Normal 2 3 7 14 2 2 5" xfId="14568"/>
    <cellStyle name="Normal 2 3 7 14 2 2 5 2" xfId="46197"/>
    <cellStyle name="Normal 2 3 7 14 2 2 6" xfId="46198"/>
    <cellStyle name="Normal 2 3 7 14 2 2 6 2" xfId="46199"/>
    <cellStyle name="Normal 2 3 7 14 2 2 7" xfId="46200"/>
    <cellStyle name="Normal 2 3 7 14 2 3" xfId="14569"/>
    <cellStyle name="Normal 2 3 7 14 2 3 2" xfId="14570"/>
    <cellStyle name="Normal 2 3 7 14 2 3 2 2" xfId="46201"/>
    <cellStyle name="Normal 2 3 7 14 2 3 3" xfId="14571"/>
    <cellStyle name="Normal 2 3 7 14 2 3 3 2" xfId="46202"/>
    <cellStyle name="Normal 2 3 7 14 2 3 4" xfId="46203"/>
    <cellStyle name="Normal 2 3 7 14 2 4" xfId="14572"/>
    <cellStyle name="Normal 2 3 7 14 2 4 2" xfId="14573"/>
    <cellStyle name="Normal 2 3 7 14 2 4 2 2" xfId="46204"/>
    <cellStyle name="Normal 2 3 7 14 2 4 3" xfId="46205"/>
    <cellStyle name="Normal 2 3 7 14 2 5" xfId="14574"/>
    <cellStyle name="Normal 2 3 7 14 2 5 2" xfId="46206"/>
    <cellStyle name="Normal 2 3 7 14 2 6" xfId="14575"/>
    <cellStyle name="Normal 2 3 7 14 2 6 2" xfId="46207"/>
    <cellStyle name="Normal 2 3 7 14 2 7" xfId="46208"/>
    <cellStyle name="Normal 2 3 7 14 2 7 2" xfId="46209"/>
    <cellStyle name="Normal 2 3 7 14 2 8" xfId="46210"/>
    <cellStyle name="Normal 2 3 7 14 2 9" xfId="46211"/>
    <cellStyle name="Normal 2 3 7 14 3" xfId="14576"/>
    <cellStyle name="Normal 2 3 7 14 3 2" xfId="14577"/>
    <cellStyle name="Normal 2 3 7 14 3 2 2" xfId="14578"/>
    <cellStyle name="Normal 2 3 7 14 3 2 2 2" xfId="46212"/>
    <cellStyle name="Normal 2 3 7 14 3 2 3" xfId="14579"/>
    <cellStyle name="Normal 2 3 7 14 3 2 3 2" xfId="46213"/>
    <cellStyle name="Normal 2 3 7 14 3 2 4" xfId="46214"/>
    <cellStyle name="Normal 2 3 7 14 3 3" xfId="14580"/>
    <cellStyle name="Normal 2 3 7 14 3 3 2" xfId="46215"/>
    <cellStyle name="Normal 2 3 7 14 3 4" xfId="14581"/>
    <cellStyle name="Normal 2 3 7 14 3 4 2" xfId="46216"/>
    <cellStyle name="Normal 2 3 7 14 3 5" xfId="14582"/>
    <cellStyle name="Normal 2 3 7 14 3 5 2" xfId="46217"/>
    <cellStyle name="Normal 2 3 7 14 3 6" xfId="46218"/>
    <cellStyle name="Normal 2 3 7 14 3 6 2" xfId="46219"/>
    <cellStyle name="Normal 2 3 7 14 3 7" xfId="46220"/>
    <cellStyle name="Normal 2 3 7 14 4" xfId="14583"/>
    <cellStyle name="Normal 2 3 7 14 4 2" xfId="14584"/>
    <cellStyle name="Normal 2 3 7 14 4 2 2" xfId="46221"/>
    <cellStyle name="Normal 2 3 7 14 4 3" xfId="14585"/>
    <cellStyle name="Normal 2 3 7 14 4 3 2" xfId="46222"/>
    <cellStyle name="Normal 2 3 7 14 4 4" xfId="46223"/>
    <cellStyle name="Normal 2 3 7 14 5" xfId="14586"/>
    <cellStyle name="Normal 2 3 7 14 5 2" xfId="14587"/>
    <cellStyle name="Normal 2 3 7 14 5 2 2" xfId="46224"/>
    <cellStyle name="Normal 2 3 7 14 5 3" xfId="46225"/>
    <cellStyle name="Normal 2 3 7 14 6" xfId="14588"/>
    <cellStyle name="Normal 2 3 7 14 6 2" xfId="46226"/>
    <cellStyle name="Normal 2 3 7 14 7" xfId="14589"/>
    <cellStyle name="Normal 2 3 7 14 7 2" xfId="46227"/>
    <cellStyle name="Normal 2 3 7 14 8" xfId="46228"/>
    <cellStyle name="Normal 2 3 7 14 8 2" xfId="46229"/>
    <cellStyle name="Normal 2 3 7 14 9" xfId="46230"/>
    <cellStyle name="Normal 2 3 7 15" xfId="14590"/>
    <cellStyle name="Normal 2 3 7 15 10" xfId="46231"/>
    <cellStyle name="Normal 2 3 7 15 11" xfId="46232"/>
    <cellStyle name="Normal 2 3 7 15 2" xfId="14591"/>
    <cellStyle name="Normal 2 3 7 15 2 10" xfId="46233"/>
    <cellStyle name="Normal 2 3 7 15 2 2" xfId="14592"/>
    <cellStyle name="Normal 2 3 7 15 2 2 2" xfId="14593"/>
    <cellStyle name="Normal 2 3 7 15 2 2 2 2" xfId="14594"/>
    <cellStyle name="Normal 2 3 7 15 2 2 2 2 2" xfId="46234"/>
    <cellStyle name="Normal 2 3 7 15 2 2 2 3" xfId="14595"/>
    <cellStyle name="Normal 2 3 7 15 2 2 2 3 2" xfId="46235"/>
    <cellStyle name="Normal 2 3 7 15 2 2 2 4" xfId="46236"/>
    <cellStyle name="Normal 2 3 7 15 2 2 3" xfId="14596"/>
    <cellStyle name="Normal 2 3 7 15 2 2 3 2" xfId="46237"/>
    <cellStyle name="Normal 2 3 7 15 2 2 4" xfId="14597"/>
    <cellStyle name="Normal 2 3 7 15 2 2 4 2" xfId="46238"/>
    <cellStyle name="Normal 2 3 7 15 2 2 5" xfId="14598"/>
    <cellStyle name="Normal 2 3 7 15 2 2 5 2" xfId="46239"/>
    <cellStyle name="Normal 2 3 7 15 2 2 6" xfId="46240"/>
    <cellStyle name="Normal 2 3 7 15 2 2 6 2" xfId="46241"/>
    <cellStyle name="Normal 2 3 7 15 2 2 7" xfId="46242"/>
    <cellStyle name="Normal 2 3 7 15 2 3" xfId="14599"/>
    <cellStyle name="Normal 2 3 7 15 2 3 2" xfId="14600"/>
    <cellStyle name="Normal 2 3 7 15 2 3 2 2" xfId="46243"/>
    <cellStyle name="Normal 2 3 7 15 2 3 3" xfId="14601"/>
    <cellStyle name="Normal 2 3 7 15 2 3 3 2" xfId="46244"/>
    <cellStyle name="Normal 2 3 7 15 2 3 4" xfId="46245"/>
    <cellStyle name="Normal 2 3 7 15 2 4" xfId="14602"/>
    <cellStyle name="Normal 2 3 7 15 2 4 2" xfId="14603"/>
    <cellStyle name="Normal 2 3 7 15 2 4 2 2" xfId="46246"/>
    <cellStyle name="Normal 2 3 7 15 2 4 3" xfId="46247"/>
    <cellStyle name="Normal 2 3 7 15 2 5" xfId="14604"/>
    <cellStyle name="Normal 2 3 7 15 2 5 2" xfId="46248"/>
    <cellStyle name="Normal 2 3 7 15 2 6" xfId="14605"/>
    <cellStyle name="Normal 2 3 7 15 2 6 2" xfId="46249"/>
    <cellStyle name="Normal 2 3 7 15 2 7" xfId="46250"/>
    <cellStyle name="Normal 2 3 7 15 2 7 2" xfId="46251"/>
    <cellStyle name="Normal 2 3 7 15 2 8" xfId="46252"/>
    <cellStyle name="Normal 2 3 7 15 2 9" xfId="46253"/>
    <cellStyle name="Normal 2 3 7 15 3" xfId="14606"/>
    <cellStyle name="Normal 2 3 7 15 3 2" xfId="14607"/>
    <cellStyle name="Normal 2 3 7 15 3 2 2" xfId="14608"/>
    <cellStyle name="Normal 2 3 7 15 3 2 2 2" xfId="46254"/>
    <cellStyle name="Normal 2 3 7 15 3 2 3" xfId="14609"/>
    <cellStyle name="Normal 2 3 7 15 3 2 3 2" xfId="46255"/>
    <cellStyle name="Normal 2 3 7 15 3 2 4" xfId="46256"/>
    <cellStyle name="Normal 2 3 7 15 3 3" xfId="14610"/>
    <cellStyle name="Normal 2 3 7 15 3 3 2" xfId="46257"/>
    <cellStyle name="Normal 2 3 7 15 3 4" xfId="14611"/>
    <cellStyle name="Normal 2 3 7 15 3 4 2" xfId="46258"/>
    <cellStyle name="Normal 2 3 7 15 3 5" xfId="14612"/>
    <cellStyle name="Normal 2 3 7 15 3 5 2" xfId="46259"/>
    <cellStyle name="Normal 2 3 7 15 3 6" xfId="46260"/>
    <cellStyle name="Normal 2 3 7 15 3 6 2" xfId="46261"/>
    <cellStyle name="Normal 2 3 7 15 3 7" xfId="46262"/>
    <cellStyle name="Normal 2 3 7 15 4" xfId="14613"/>
    <cellStyle name="Normal 2 3 7 15 4 2" xfId="14614"/>
    <cellStyle name="Normal 2 3 7 15 4 2 2" xfId="46263"/>
    <cellStyle name="Normal 2 3 7 15 4 3" xfId="14615"/>
    <cellStyle name="Normal 2 3 7 15 4 3 2" xfId="46264"/>
    <cellStyle name="Normal 2 3 7 15 4 4" xfId="46265"/>
    <cellStyle name="Normal 2 3 7 15 5" xfId="14616"/>
    <cellStyle name="Normal 2 3 7 15 5 2" xfId="14617"/>
    <cellStyle name="Normal 2 3 7 15 5 2 2" xfId="46266"/>
    <cellStyle name="Normal 2 3 7 15 5 3" xfId="46267"/>
    <cellStyle name="Normal 2 3 7 15 6" xfId="14618"/>
    <cellStyle name="Normal 2 3 7 15 6 2" xfId="46268"/>
    <cellStyle name="Normal 2 3 7 15 7" xfId="14619"/>
    <cellStyle name="Normal 2 3 7 15 7 2" xfId="46269"/>
    <cellStyle name="Normal 2 3 7 15 8" xfId="46270"/>
    <cellStyle name="Normal 2 3 7 15 8 2" xfId="46271"/>
    <cellStyle name="Normal 2 3 7 15 9" xfId="46272"/>
    <cellStyle name="Normal 2 3 7 16" xfId="14620"/>
    <cellStyle name="Normal 2 3 7 16 10" xfId="46273"/>
    <cellStyle name="Normal 2 3 7 16 11" xfId="46274"/>
    <cellStyle name="Normal 2 3 7 16 2" xfId="14621"/>
    <cellStyle name="Normal 2 3 7 16 2 10" xfId="46275"/>
    <cellStyle name="Normal 2 3 7 16 2 2" xfId="14622"/>
    <cellStyle name="Normal 2 3 7 16 2 2 2" xfId="14623"/>
    <cellStyle name="Normal 2 3 7 16 2 2 2 2" xfId="14624"/>
    <cellStyle name="Normal 2 3 7 16 2 2 2 2 2" xfId="46276"/>
    <cellStyle name="Normal 2 3 7 16 2 2 2 3" xfId="14625"/>
    <cellStyle name="Normal 2 3 7 16 2 2 2 3 2" xfId="46277"/>
    <cellStyle name="Normal 2 3 7 16 2 2 2 4" xfId="46278"/>
    <cellStyle name="Normal 2 3 7 16 2 2 3" xfId="14626"/>
    <cellStyle name="Normal 2 3 7 16 2 2 3 2" xfId="46279"/>
    <cellStyle name="Normal 2 3 7 16 2 2 4" xfId="14627"/>
    <cellStyle name="Normal 2 3 7 16 2 2 4 2" xfId="46280"/>
    <cellStyle name="Normal 2 3 7 16 2 2 5" xfId="14628"/>
    <cellStyle name="Normal 2 3 7 16 2 2 5 2" xfId="46281"/>
    <cellStyle name="Normal 2 3 7 16 2 2 6" xfId="46282"/>
    <cellStyle name="Normal 2 3 7 16 2 2 6 2" xfId="46283"/>
    <cellStyle name="Normal 2 3 7 16 2 2 7" xfId="46284"/>
    <cellStyle name="Normal 2 3 7 16 2 3" xfId="14629"/>
    <cellStyle name="Normal 2 3 7 16 2 3 2" xfId="14630"/>
    <cellStyle name="Normal 2 3 7 16 2 3 2 2" xfId="46285"/>
    <cellStyle name="Normal 2 3 7 16 2 3 3" xfId="14631"/>
    <cellStyle name="Normal 2 3 7 16 2 3 3 2" xfId="46286"/>
    <cellStyle name="Normal 2 3 7 16 2 3 4" xfId="46287"/>
    <cellStyle name="Normal 2 3 7 16 2 4" xfId="14632"/>
    <cellStyle name="Normal 2 3 7 16 2 4 2" xfId="14633"/>
    <cellStyle name="Normal 2 3 7 16 2 4 2 2" xfId="46288"/>
    <cellStyle name="Normal 2 3 7 16 2 4 3" xfId="46289"/>
    <cellStyle name="Normal 2 3 7 16 2 5" xfId="14634"/>
    <cellStyle name="Normal 2 3 7 16 2 5 2" xfId="46290"/>
    <cellStyle name="Normal 2 3 7 16 2 6" xfId="14635"/>
    <cellStyle name="Normal 2 3 7 16 2 6 2" xfId="46291"/>
    <cellStyle name="Normal 2 3 7 16 2 7" xfId="46292"/>
    <cellStyle name="Normal 2 3 7 16 2 7 2" xfId="46293"/>
    <cellStyle name="Normal 2 3 7 16 2 8" xfId="46294"/>
    <cellStyle name="Normal 2 3 7 16 2 9" xfId="46295"/>
    <cellStyle name="Normal 2 3 7 16 3" xfId="14636"/>
    <cellStyle name="Normal 2 3 7 16 3 2" xfId="14637"/>
    <cellStyle name="Normal 2 3 7 16 3 2 2" xfId="14638"/>
    <cellStyle name="Normal 2 3 7 16 3 2 2 2" xfId="46296"/>
    <cellStyle name="Normal 2 3 7 16 3 2 3" xfId="14639"/>
    <cellStyle name="Normal 2 3 7 16 3 2 3 2" xfId="46297"/>
    <cellStyle name="Normal 2 3 7 16 3 2 4" xfId="46298"/>
    <cellStyle name="Normal 2 3 7 16 3 3" xfId="14640"/>
    <cellStyle name="Normal 2 3 7 16 3 3 2" xfId="46299"/>
    <cellStyle name="Normal 2 3 7 16 3 4" xfId="14641"/>
    <cellStyle name="Normal 2 3 7 16 3 4 2" xfId="46300"/>
    <cellStyle name="Normal 2 3 7 16 3 5" xfId="14642"/>
    <cellStyle name="Normal 2 3 7 16 3 5 2" xfId="46301"/>
    <cellStyle name="Normal 2 3 7 16 3 6" xfId="46302"/>
    <cellStyle name="Normal 2 3 7 16 3 6 2" xfId="46303"/>
    <cellStyle name="Normal 2 3 7 16 3 7" xfId="46304"/>
    <cellStyle name="Normal 2 3 7 16 4" xfId="14643"/>
    <cellStyle name="Normal 2 3 7 16 4 2" xfId="14644"/>
    <cellStyle name="Normal 2 3 7 16 4 2 2" xfId="46305"/>
    <cellStyle name="Normal 2 3 7 16 4 3" xfId="14645"/>
    <cellStyle name="Normal 2 3 7 16 4 3 2" xfId="46306"/>
    <cellStyle name="Normal 2 3 7 16 4 4" xfId="46307"/>
    <cellStyle name="Normal 2 3 7 16 5" xfId="14646"/>
    <cellStyle name="Normal 2 3 7 16 5 2" xfId="14647"/>
    <cellStyle name="Normal 2 3 7 16 5 2 2" xfId="46308"/>
    <cellStyle name="Normal 2 3 7 16 5 3" xfId="46309"/>
    <cellStyle name="Normal 2 3 7 16 6" xfId="14648"/>
    <cellStyle name="Normal 2 3 7 16 6 2" xfId="46310"/>
    <cellStyle name="Normal 2 3 7 16 7" xfId="14649"/>
    <cellStyle name="Normal 2 3 7 16 7 2" xfId="46311"/>
    <cellStyle name="Normal 2 3 7 16 8" xfId="46312"/>
    <cellStyle name="Normal 2 3 7 16 8 2" xfId="46313"/>
    <cellStyle name="Normal 2 3 7 16 9" xfId="46314"/>
    <cellStyle name="Normal 2 3 7 17" xfId="14650"/>
    <cellStyle name="Normal 2 3 7 17 10" xfId="46315"/>
    <cellStyle name="Normal 2 3 7 17 11" xfId="46316"/>
    <cellStyle name="Normal 2 3 7 17 2" xfId="14651"/>
    <cellStyle name="Normal 2 3 7 17 2 10" xfId="46317"/>
    <cellStyle name="Normal 2 3 7 17 2 2" xfId="14652"/>
    <cellStyle name="Normal 2 3 7 17 2 2 2" xfId="14653"/>
    <cellStyle name="Normal 2 3 7 17 2 2 2 2" xfId="14654"/>
    <cellStyle name="Normal 2 3 7 17 2 2 2 2 2" xfId="46318"/>
    <cellStyle name="Normal 2 3 7 17 2 2 2 3" xfId="14655"/>
    <cellStyle name="Normal 2 3 7 17 2 2 2 3 2" xfId="46319"/>
    <cellStyle name="Normal 2 3 7 17 2 2 2 4" xfId="46320"/>
    <cellStyle name="Normal 2 3 7 17 2 2 3" xfId="14656"/>
    <cellStyle name="Normal 2 3 7 17 2 2 3 2" xfId="46321"/>
    <cellStyle name="Normal 2 3 7 17 2 2 4" xfId="14657"/>
    <cellStyle name="Normal 2 3 7 17 2 2 4 2" xfId="46322"/>
    <cellStyle name="Normal 2 3 7 17 2 2 5" xfId="14658"/>
    <cellStyle name="Normal 2 3 7 17 2 2 5 2" xfId="46323"/>
    <cellStyle name="Normal 2 3 7 17 2 2 6" xfId="46324"/>
    <cellStyle name="Normal 2 3 7 17 2 2 6 2" xfId="46325"/>
    <cellStyle name="Normal 2 3 7 17 2 2 7" xfId="46326"/>
    <cellStyle name="Normal 2 3 7 17 2 3" xfId="14659"/>
    <cellStyle name="Normal 2 3 7 17 2 3 2" xfId="14660"/>
    <cellStyle name="Normal 2 3 7 17 2 3 2 2" xfId="46327"/>
    <cellStyle name="Normal 2 3 7 17 2 3 3" xfId="14661"/>
    <cellStyle name="Normal 2 3 7 17 2 3 3 2" xfId="46328"/>
    <cellStyle name="Normal 2 3 7 17 2 3 4" xfId="46329"/>
    <cellStyle name="Normal 2 3 7 17 2 4" xfId="14662"/>
    <cellStyle name="Normal 2 3 7 17 2 4 2" xfId="14663"/>
    <cellStyle name="Normal 2 3 7 17 2 4 2 2" xfId="46330"/>
    <cellStyle name="Normal 2 3 7 17 2 4 3" xfId="46331"/>
    <cellStyle name="Normal 2 3 7 17 2 5" xfId="14664"/>
    <cellStyle name="Normal 2 3 7 17 2 5 2" xfId="46332"/>
    <cellStyle name="Normal 2 3 7 17 2 6" xfId="14665"/>
    <cellStyle name="Normal 2 3 7 17 2 6 2" xfId="46333"/>
    <cellStyle name="Normal 2 3 7 17 2 7" xfId="46334"/>
    <cellStyle name="Normal 2 3 7 17 2 7 2" xfId="46335"/>
    <cellStyle name="Normal 2 3 7 17 2 8" xfId="46336"/>
    <cellStyle name="Normal 2 3 7 17 2 9" xfId="46337"/>
    <cellStyle name="Normal 2 3 7 17 3" xfId="14666"/>
    <cellStyle name="Normal 2 3 7 17 3 2" xfId="14667"/>
    <cellStyle name="Normal 2 3 7 17 3 2 2" xfId="14668"/>
    <cellStyle name="Normal 2 3 7 17 3 2 2 2" xfId="46338"/>
    <cellStyle name="Normal 2 3 7 17 3 2 3" xfId="14669"/>
    <cellStyle name="Normal 2 3 7 17 3 2 3 2" xfId="46339"/>
    <cellStyle name="Normal 2 3 7 17 3 2 4" xfId="46340"/>
    <cellStyle name="Normal 2 3 7 17 3 3" xfId="14670"/>
    <cellStyle name="Normal 2 3 7 17 3 3 2" xfId="46341"/>
    <cellStyle name="Normal 2 3 7 17 3 4" xfId="14671"/>
    <cellStyle name="Normal 2 3 7 17 3 4 2" xfId="46342"/>
    <cellStyle name="Normal 2 3 7 17 3 5" xfId="14672"/>
    <cellStyle name="Normal 2 3 7 17 3 5 2" xfId="46343"/>
    <cellStyle name="Normal 2 3 7 17 3 6" xfId="46344"/>
    <cellStyle name="Normal 2 3 7 17 3 6 2" xfId="46345"/>
    <cellStyle name="Normal 2 3 7 17 3 7" xfId="46346"/>
    <cellStyle name="Normal 2 3 7 17 4" xfId="14673"/>
    <cellStyle name="Normal 2 3 7 17 4 2" xfId="14674"/>
    <cellStyle name="Normal 2 3 7 17 4 2 2" xfId="46347"/>
    <cellStyle name="Normal 2 3 7 17 4 3" xfId="14675"/>
    <cellStyle name="Normal 2 3 7 17 4 3 2" xfId="46348"/>
    <cellStyle name="Normal 2 3 7 17 4 4" xfId="46349"/>
    <cellStyle name="Normal 2 3 7 17 5" xfId="14676"/>
    <cellStyle name="Normal 2 3 7 17 5 2" xfId="14677"/>
    <cellStyle name="Normal 2 3 7 17 5 2 2" xfId="46350"/>
    <cellStyle name="Normal 2 3 7 17 5 3" xfId="46351"/>
    <cellStyle name="Normal 2 3 7 17 6" xfId="14678"/>
    <cellStyle name="Normal 2 3 7 17 6 2" xfId="46352"/>
    <cellStyle name="Normal 2 3 7 17 7" xfId="14679"/>
    <cellStyle name="Normal 2 3 7 17 7 2" xfId="46353"/>
    <cellStyle name="Normal 2 3 7 17 8" xfId="46354"/>
    <cellStyle name="Normal 2 3 7 17 8 2" xfId="46355"/>
    <cellStyle name="Normal 2 3 7 17 9" xfId="46356"/>
    <cellStyle name="Normal 2 3 7 18" xfId="14680"/>
    <cellStyle name="Normal 2 3 7 18 10" xfId="46357"/>
    <cellStyle name="Normal 2 3 7 18 11" xfId="46358"/>
    <cellStyle name="Normal 2 3 7 18 2" xfId="14681"/>
    <cellStyle name="Normal 2 3 7 18 2 10" xfId="46359"/>
    <cellStyle name="Normal 2 3 7 18 2 2" xfId="14682"/>
    <cellStyle name="Normal 2 3 7 18 2 2 2" xfId="14683"/>
    <cellStyle name="Normal 2 3 7 18 2 2 2 2" xfId="14684"/>
    <cellStyle name="Normal 2 3 7 18 2 2 2 2 2" xfId="46360"/>
    <cellStyle name="Normal 2 3 7 18 2 2 2 3" xfId="14685"/>
    <cellStyle name="Normal 2 3 7 18 2 2 2 3 2" xfId="46361"/>
    <cellStyle name="Normal 2 3 7 18 2 2 2 4" xfId="46362"/>
    <cellStyle name="Normal 2 3 7 18 2 2 3" xfId="14686"/>
    <cellStyle name="Normal 2 3 7 18 2 2 3 2" xfId="46363"/>
    <cellStyle name="Normal 2 3 7 18 2 2 4" xfId="14687"/>
    <cellStyle name="Normal 2 3 7 18 2 2 4 2" xfId="46364"/>
    <cellStyle name="Normal 2 3 7 18 2 2 5" xfId="14688"/>
    <cellStyle name="Normal 2 3 7 18 2 2 5 2" xfId="46365"/>
    <cellStyle name="Normal 2 3 7 18 2 2 6" xfId="46366"/>
    <cellStyle name="Normal 2 3 7 18 2 2 6 2" xfId="46367"/>
    <cellStyle name="Normal 2 3 7 18 2 2 7" xfId="46368"/>
    <cellStyle name="Normal 2 3 7 18 2 3" xfId="14689"/>
    <cellStyle name="Normal 2 3 7 18 2 3 2" xfId="14690"/>
    <cellStyle name="Normal 2 3 7 18 2 3 2 2" xfId="46369"/>
    <cellStyle name="Normal 2 3 7 18 2 3 3" xfId="14691"/>
    <cellStyle name="Normal 2 3 7 18 2 3 3 2" xfId="46370"/>
    <cellStyle name="Normal 2 3 7 18 2 3 4" xfId="46371"/>
    <cellStyle name="Normal 2 3 7 18 2 4" xfId="14692"/>
    <cellStyle name="Normal 2 3 7 18 2 4 2" xfId="14693"/>
    <cellStyle name="Normal 2 3 7 18 2 4 2 2" xfId="46372"/>
    <cellStyle name="Normal 2 3 7 18 2 4 3" xfId="46373"/>
    <cellStyle name="Normal 2 3 7 18 2 5" xfId="14694"/>
    <cellStyle name="Normal 2 3 7 18 2 5 2" xfId="46374"/>
    <cellStyle name="Normal 2 3 7 18 2 6" xfId="14695"/>
    <cellStyle name="Normal 2 3 7 18 2 6 2" xfId="46375"/>
    <cellStyle name="Normal 2 3 7 18 2 7" xfId="46376"/>
    <cellStyle name="Normal 2 3 7 18 2 7 2" xfId="46377"/>
    <cellStyle name="Normal 2 3 7 18 2 8" xfId="46378"/>
    <cellStyle name="Normal 2 3 7 18 2 9" xfId="46379"/>
    <cellStyle name="Normal 2 3 7 18 3" xfId="14696"/>
    <cellStyle name="Normal 2 3 7 18 3 2" xfId="14697"/>
    <cellStyle name="Normal 2 3 7 18 3 2 2" xfId="14698"/>
    <cellStyle name="Normal 2 3 7 18 3 2 2 2" xfId="46380"/>
    <cellStyle name="Normal 2 3 7 18 3 2 3" xfId="14699"/>
    <cellStyle name="Normal 2 3 7 18 3 2 3 2" xfId="46381"/>
    <cellStyle name="Normal 2 3 7 18 3 2 4" xfId="46382"/>
    <cellStyle name="Normal 2 3 7 18 3 3" xfId="14700"/>
    <cellStyle name="Normal 2 3 7 18 3 3 2" xfId="46383"/>
    <cellStyle name="Normal 2 3 7 18 3 4" xfId="14701"/>
    <cellStyle name="Normal 2 3 7 18 3 4 2" xfId="46384"/>
    <cellStyle name="Normal 2 3 7 18 3 5" xfId="14702"/>
    <cellStyle name="Normal 2 3 7 18 3 5 2" xfId="46385"/>
    <cellStyle name="Normal 2 3 7 18 3 6" xfId="46386"/>
    <cellStyle name="Normal 2 3 7 18 3 6 2" xfId="46387"/>
    <cellStyle name="Normal 2 3 7 18 3 7" xfId="46388"/>
    <cellStyle name="Normal 2 3 7 18 4" xfId="14703"/>
    <cellStyle name="Normal 2 3 7 18 4 2" xfId="14704"/>
    <cellStyle name="Normal 2 3 7 18 4 2 2" xfId="46389"/>
    <cellStyle name="Normal 2 3 7 18 4 3" xfId="14705"/>
    <cellStyle name="Normal 2 3 7 18 4 3 2" xfId="46390"/>
    <cellStyle name="Normal 2 3 7 18 4 4" xfId="46391"/>
    <cellStyle name="Normal 2 3 7 18 5" xfId="14706"/>
    <cellStyle name="Normal 2 3 7 18 5 2" xfId="14707"/>
    <cellStyle name="Normal 2 3 7 18 5 2 2" xfId="46392"/>
    <cellStyle name="Normal 2 3 7 18 5 3" xfId="46393"/>
    <cellStyle name="Normal 2 3 7 18 6" xfId="14708"/>
    <cellStyle name="Normal 2 3 7 18 6 2" xfId="46394"/>
    <cellStyle name="Normal 2 3 7 18 7" xfId="14709"/>
    <cellStyle name="Normal 2 3 7 18 7 2" xfId="46395"/>
    <cellStyle name="Normal 2 3 7 18 8" xfId="46396"/>
    <cellStyle name="Normal 2 3 7 18 8 2" xfId="46397"/>
    <cellStyle name="Normal 2 3 7 18 9" xfId="46398"/>
    <cellStyle name="Normal 2 3 7 19" xfId="14710"/>
    <cellStyle name="Normal 2 3 7 19 10" xfId="46399"/>
    <cellStyle name="Normal 2 3 7 19 11" xfId="46400"/>
    <cellStyle name="Normal 2 3 7 19 2" xfId="14711"/>
    <cellStyle name="Normal 2 3 7 19 2 10" xfId="46401"/>
    <cellStyle name="Normal 2 3 7 19 2 2" xfId="14712"/>
    <cellStyle name="Normal 2 3 7 19 2 2 2" xfId="14713"/>
    <cellStyle name="Normal 2 3 7 19 2 2 2 2" xfId="14714"/>
    <cellStyle name="Normal 2 3 7 19 2 2 2 2 2" xfId="46402"/>
    <cellStyle name="Normal 2 3 7 19 2 2 2 3" xfId="14715"/>
    <cellStyle name="Normal 2 3 7 19 2 2 2 3 2" xfId="46403"/>
    <cellStyle name="Normal 2 3 7 19 2 2 2 4" xfId="46404"/>
    <cellStyle name="Normal 2 3 7 19 2 2 3" xfId="14716"/>
    <cellStyle name="Normal 2 3 7 19 2 2 3 2" xfId="46405"/>
    <cellStyle name="Normal 2 3 7 19 2 2 4" xfId="14717"/>
    <cellStyle name="Normal 2 3 7 19 2 2 4 2" xfId="46406"/>
    <cellStyle name="Normal 2 3 7 19 2 2 5" xfId="14718"/>
    <cellStyle name="Normal 2 3 7 19 2 2 5 2" xfId="46407"/>
    <cellStyle name="Normal 2 3 7 19 2 2 6" xfId="46408"/>
    <cellStyle name="Normal 2 3 7 19 2 2 6 2" xfId="46409"/>
    <cellStyle name="Normal 2 3 7 19 2 2 7" xfId="46410"/>
    <cellStyle name="Normal 2 3 7 19 2 3" xfId="14719"/>
    <cellStyle name="Normal 2 3 7 19 2 3 2" xfId="14720"/>
    <cellStyle name="Normal 2 3 7 19 2 3 2 2" xfId="46411"/>
    <cellStyle name="Normal 2 3 7 19 2 3 3" xfId="14721"/>
    <cellStyle name="Normal 2 3 7 19 2 3 3 2" xfId="46412"/>
    <cellStyle name="Normal 2 3 7 19 2 3 4" xfId="46413"/>
    <cellStyle name="Normal 2 3 7 19 2 4" xfId="14722"/>
    <cellStyle name="Normal 2 3 7 19 2 4 2" xfId="14723"/>
    <cellStyle name="Normal 2 3 7 19 2 4 2 2" xfId="46414"/>
    <cellStyle name="Normal 2 3 7 19 2 4 3" xfId="46415"/>
    <cellStyle name="Normal 2 3 7 19 2 5" xfId="14724"/>
    <cellStyle name="Normal 2 3 7 19 2 5 2" xfId="46416"/>
    <cellStyle name="Normal 2 3 7 19 2 6" xfId="14725"/>
    <cellStyle name="Normal 2 3 7 19 2 6 2" xfId="46417"/>
    <cellStyle name="Normal 2 3 7 19 2 7" xfId="46418"/>
    <cellStyle name="Normal 2 3 7 19 2 7 2" xfId="46419"/>
    <cellStyle name="Normal 2 3 7 19 2 8" xfId="46420"/>
    <cellStyle name="Normal 2 3 7 19 2 9" xfId="46421"/>
    <cellStyle name="Normal 2 3 7 19 3" xfId="14726"/>
    <cellStyle name="Normal 2 3 7 19 3 2" xfId="14727"/>
    <cellStyle name="Normal 2 3 7 19 3 2 2" xfId="14728"/>
    <cellStyle name="Normal 2 3 7 19 3 2 2 2" xfId="46422"/>
    <cellStyle name="Normal 2 3 7 19 3 2 3" xfId="14729"/>
    <cellStyle name="Normal 2 3 7 19 3 2 3 2" xfId="46423"/>
    <cellStyle name="Normal 2 3 7 19 3 2 4" xfId="46424"/>
    <cellStyle name="Normal 2 3 7 19 3 3" xfId="14730"/>
    <cellStyle name="Normal 2 3 7 19 3 3 2" xfId="46425"/>
    <cellStyle name="Normal 2 3 7 19 3 4" xfId="14731"/>
    <cellStyle name="Normal 2 3 7 19 3 4 2" xfId="46426"/>
    <cellStyle name="Normal 2 3 7 19 3 5" xfId="14732"/>
    <cellStyle name="Normal 2 3 7 19 3 5 2" xfId="46427"/>
    <cellStyle name="Normal 2 3 7 19 3 6" xfId="46428"/>
    <cellStyle name="Normal 2 3 7 19 3 6 2" xfId="46429"/>
    <cellStyle name="Normal 2 3 7 19 3 7" xfId="46430"/>
    <cellStyle name="Normal 2 3 7 19 4" xfId="14733"/>
    <cellStyle name="Normal 2 3 7 19 4 2" xfId="14734"/>
    <cellStyle name="Normal 2 3 7 19 4 2 2" xfId="46431"/>
    <cellStyle name="Normal 2 3 7 19 4 3" xfId="14735"/>
    <cellStyle name="Normal 2 3 7 19 4 3 2" xfId="46432"/>
    <cellStyle name="Normal 2 3 7 19 4 4" xfId="46433"/>
    <cellStyle name="Normal 2 3 7 19 5" xfId="14736"/>
    <cellStyle name="Normal 2 3 7 19 5 2" xfId="14737"/>
    <cellStyle name="Normal 2 3 7 19 5 2 2" xfId="46434"/>
    <cellStyle name="Normal 2 3 7 19 5 3" xfId="46435"/>
    <cellStyle name="Normal 2 3 7 19 6" xfId="14738"/>
    <cellStyle name="Normal 2 3 7 19 6 2" xfId="46436"/>
    <cellStyle name="Normal 2 3 7 19 7" xfId="14739"/>
    <cellStyle name="Normal 2 3 7 19 7 2" xfId="46437"/>
    <cellStyle name="Normal 2 3 7 19 8" xfId="46438"/>
    <cellStyle name="Normal 2 3 7 19 8 2" xfId="46439"/>
    <cellStyle name="Normal 2 3 7 19 9" xfId="46440"/>
    <cellStyle name="Normal 2 3 7 2" xfId="14740"/>
    <cellStyle name="Normal 2 3 7 2 10" xfId="46441"/>
    <cellStyle name="Normal 2 3 7 2 11" xfId="46442"/>
    <cellStyle name="Normal 2 3 7 2 2" xfId="14741"/>
    <cellStyle name="Normal 2 3 7 2 2 10" xfId="46443"/>
    <cellStyle name="Normal 2 3 7 2 2 2" xfId="14742"/>
    <cellStyle name="Normal 2 3 7 2 2 2 2" xfId="14743"/>
    <cellStyle name="Normal 2 3 7 2 2 2 2 2" xfId="14744"/>
    <cellStyle name="Normal 2 3 7 2 2 2 2 2 2" xfId="46444"/>
    <cellStyle name="Normal 2 3 7 2 2 2 2 3" xfId="14745"/>
    <cellStyle name="Normal 2 3 7 2 2 2 2 3 2" xfId="46445"/>
    <cellStyle name="Normal 2 3 7 2 2 2 2 4" xfId="46446"/>
    <cellStyle name="Normal 2 3 7 2 2 2 3" xfId="14746"/>
    <cellStyle name="Normal 2 3 7 2 2 2 3 2" xfId="46447"/>
    <cellStyle name="Normal 2 3 7 2 2 2 4" xfId="14747"/>
    <cellStyle name="Normal 2 3 7 2 2 2 4 2" xfId="46448"/>
    <cellStyle name="Normal 2 3 7 2 2 2 5" xfId="14748"/>
    <cellStyle name="Normal 2 3 7 2 2 2 5 2" xfId="46449"/>
    <cellStyle name="Normal 2 3 7 2 2 2 6" xfId="46450"/>
    <cellStyle name="Normal 2 3 7 2 2 2 6 2" xfId="46451"/>
    <cellStyle name="Normal 2 3 7 2 2 2 7" xfId="46452"/>
    <cellStyle name="Normal 2 3 7 2 2 3" xfId="14749"/>
    <cellStyle name="Normal 2 3 7 2 2 3 2" xfId="14750"/>
    <cellStyle name="Normal 2 3 7 2 2 3 2 2" xfId="46453"/>
    <cellStyle name="Normal 2 3 7 2 2 3 3" xfId="14751"/>
    <cellStyle name="Normal 2 3 7 2 2 3 3 2" xfId="46454"/>
    <cellStyle name="Normal 2 3 7 2 2 3 4" xfId="46455"/>
    <cellStyle name="Normal 2 3 7 2 2 4" xfId="14752"/>
    <cellStyle name="Normal 2 3 7 2 2 4 2" xfId="14753"/>
    <cellStyle name="Normal 2 3 7 2 2 4 2 2" xfId="46456"/>
    <cellStyle name="Normal 2 3 7 2 2 4 3" xfId="46457"/>
    <cellStyle name="Normal 2 3 7 2 2 5" xfId="14754"/>
    <cellStyle name="Normal 2 3 7 2 2 5 2" xfId="46458"/>
    <cellStyle name="Normal 2 3 7 2 2 6" xfId="14755"/>
    <cellStyle name="Normal 2 3 7 2 2 6 2" xfId="46459"/>
    <cellStyle name="Normal 2 3 7 2 2 7" xfId="46460"/>
    <cellStyle name="Normal 2 3 7 2 2 7 2" xfId="46461"/>
    <cellStyle name="Normal 2 3 7 2 2 8" xfId="46462"/>
    <cellStyle name="Normal 2 3 7 2 2 9" xfId="46463"/>
    <cellStyle name="Normal 2 3 7 2 3" xfId="14756"/>
    <cellStyle name="Normal 2 3 7 2 3 2" xfId="14757"/>
    <cellStyle name="Normal 2 3 7 2 3 2 2" xfId="14758"/>
    <cellStyle name="Normal 2 3 7 2 3 2 2 2" xfId="46464"/>
    <cellStyle name="Normal 2 3 7 2 3 2 3" xfId="14759"/>
    <cellStyle name="Normal 2 3 7 2 3 2 3 2" xfId="46465"/>
    <cellStyle name="Normal 2 3 7 2 3 2 4" xfId="46466"/>
    <cellStyle name="Normal 2 3 7 2 3 3" xfId="14760"/>
    <cellStyle name="Normal 2 3 7 2 3 3 2" xfId="46467"/>
    <cellStyle name="Normal 2 3 7 2 3 4" xfId="14761"/>
    <cellStyle name="Normal 2 3 7 2 3 4 2" xfId="46468"/>
    <cellStyle name="Normal 2 3 7 2 3 5" xfId="14762"/>
    <cellStyle name="Normal 2 3 7 2 3 5 2" xfId="46469"/>
    <cellStyle name="Normal 2 3 7 2 3 6" xfId="46470"/>
    <cellStyle name="Normal 2 3 7 2 3 6 2" xfId="46471"/>
    <cellStyle name="Normal 2 3 7 2 3 7" xfId="46472"/>
    <cellStyle name="Normal 2 3 7 2 4" xfId="14763"/>
    <cellStyle name="Normal 2 3 7 2 4 2" xfId="14764"/>
    <cellStyle name="Normal 2 3 7 2 4 2 2" xfId="46473"/>
    <cellStyle name="Normal 2 3 7 2 4 3" xfId="14765"/>
    <cellStyle name="Normal 2 3 7 2 4 3 2" xfId="46474"/>
    <cellStyle name="Normal 2 3 7 2 4 4" xfId="46475"/>
    <cellStyle name="Normal 2 3 7 2 5" xfId="14766"/>
    <cellStyle name="Normal 2 3 7 2 5 2" xfId="14767"/>
    <cellStyle name="Normal 2 3 7 2 5 2 2" xfId="46476"/>
    <cellStyle name="Normal 2 3 7 2 5 3" xfId="46477"/>
    <cellStyle name="Normal 2 3 7 2 6" xfId="14768"/>
    <cellStyle name="Normal 2 3 7 2 6 2" xfId="46478"/>
    <cellStyle name="Normal 2 3 7 2 7" xfId="14769"/>
    <cellStyle name="Normal 2 3 7 2 7 2" xfId="46479"/>
    <cellStyle name="Normal 2 3 7 2 8" xfId="46480"/>
    <cellStyle name="Normal 2 3 7 2 8 2" xfId="46481"/>
    <cellStyle name="Normal 2 3 7 2 9" xfId="46482"/>
    <cellStyle name="Normal 2 3 7 20" xfId="14770"/>
    <cellStyle name="Normal 2 3 7 20 10" xfId="46483"/>
    <cellStyle name="Normal 2 3 7 20 11" xfId="46484"/>
    <cellStyle name="Normal 2 3 7 20 2" xfId="14771"/>
    <cellStyle name="Normal 2 3 7 20 2 10" xfId="46485"/>
    <cellStyle name="Normal 2 3 7 20 2 2" xfId="14772"/>
    <cellStyle name="Normal 2 3 7 20 2 2 2" xfId="14773"/>
    <cellStyle name="Normal 2 3 7 20 2 2 2 2" xfId="14774"/>
    <cellStyle name="Normal 2 3 7 20 2 2 2 2 2" xfId="46486"/>
    <cellStyle name="Normal 2 3 7 20 2 2 2 3" xfId="14775"/>
    <cellStyle name="Normal 2 3 7 20 2 2 2 3 2" xfId="46487"/>
    <cellStyle name="Normal 2 3 7 20 2 2 2 4" xfId="46488"/>
    <cellStyle name="Normal 2 3 7 20 2 2 3" xfId="14776"/>
    <cellStyle name="Normal 2 3 7 20 2 2 3 2" xfId="46489"/>
    <cellStyle name="Normal 2 3 7 20 2 2 4" xfId="14777"/>
    <cellStyle name="Normal 2 3 7 20 2 2 4 2" xfId="46490"/>
    <cellStyle name="Normal 2 3 7 20 2 2 5" xfId="14778"/>
    <cellStyle name="Normal 2 3 7 20 2 2 5 2" xfId="46491"/>
    <cellStyle name="Normal 2 3 7 20 2 2 6" xfId="46492"/>
    <cellStyle name="Normal 2 3 7 20 2 2 6 2" xfId="46493"/>
    <cellStyle name="Normal 2 3 7 20 2 2 7" xfId="46494"/>
    <cellStyle name="Normal 2 3 7 20 2 3" xfId="14779"/>
    <cellStyle name="Normal 2 3 7 20 2 3 2" xfId="14780"/>
    <cellStyle name="Normal 2 3 7 20 2 3 2 2" xfId="46495"/>
    <cellStyle name="Normal 2 3 7 20 2 3 3" xfId="14781"/>
    <cellStyle name="Normal 2 3 7 20 2 3 3 2" xfId="46496"/>
    <cellStyle name="Normal 2 3 7 20 2 3 4" xfId="46497"/>
    <cellStyle name="Normal 2 3 7 20 2 4" xfId="14782"/>
    <cellStyle name="Normal 2 3 7 20 2 4 2" xfId="14783"/>
    <cellStyle name="Normal 2 3 7 20 2 4 2 2" xfId="46498"/>
    <cellStyle name="Normal 2 3 7 20 2 4 3" xfId="46499"/>
    <cellStyle name="Normal 2 3 7 20 2 5" xfId="14784"/>
    <cellStyle name="Normal 2 3 7 20 2 5 2" xfId="46500"/>
    <cellStyle name="Normal 2 3 7 20 2 6" xfId="14785"/>
    <cellStyle name="Normal 2 3 7 20 2 6 2" xfId="46501"/>
    <cellStyle name="Normal 2 3 7 20 2 7" xfId="46502"/>
    <cellStyle name="Normal 2 3 7 20 2 7 2" xfId="46503"/>
    <cellStyle name="Normal 2 3 7 20 2 8" xfId="46504"/>
    <cellStyle name="Normal 2 3 7 20 2 9" xfId="46505"/>
    <cellStyle name="Normal 2 3 7 20 3" xfId="14786"/>
    <cellStyle name="Normal 2 3 7 20 3 2" xfId="14787"/>
    <cellStyle name="Normal 2 3 7 20 3 2 2" xfId="14788"/>
    <cellStyle name="Normal 2 3 7 20 3 2 2 2" xfId="46506"/>
    <cellStyle name="Normal 2 3 7 20 3 2 3" xfId="14789"/>
    <cellStyle name="Normal 2 3 7 20 3 2 3 2" xfId="46507"/>
    <cellStyle name="Normal 2 3 7 20 3 2 4" xfId="46508"/>
    <cellStyle name="Normal 2 3 7 20 3 3" xfId="14790"/>
    <cellStyle name="Normal 2 3 7 20 3 3 2" xfId="46509"/>
    <cellStyle name="Normal 2 3 7 20 3 4" xfId="14791"/>
    <cellStyle name="Normal 2 3 7 20 3 4 2" xfId="46510"/>
    <cellStyle name="Normal 2 3 7 20 3 5" xfId="14792"/>
    <cellStyle name="Normal 2 3 7 20 3 5 2" xfId="46511"/>
    <cellStyle name="Normal 2 3 7 20 3 6" xfId="46512"/>
    <cellStyle name="Normal 2 3 7 20 3 6 2" xfId="46513"/>
    <cellStyle name="Normal 2 3 7 20 3 7" xfId="46514"/>
    <cellStyle name="Normal 2 3 7 20 4" xfId="14793"/>
    <cellStyle name="Normal 2 3 7 20 4 2" xfId="14794"/>
    <cellStyle name="Normal 2 3 7 20 4 2 2" xfId="46515"/>
    <cellStyle name="Normal 2 3 7 20 4 3" xfId="14795"/>
    <cellStyle name="Normal 2 3 7 20 4 3 2" xfId="46516"/>
    <cellStyle name="Normal 2 3 7 20 4 4" xfId="46517"/>
    <cellStyle name="Normal 2 3 7 20 5" xfId="14796"/>
    <cellStyle name="Normal 2 3 7 20 5 2" xfId="14797"/>
    <cellStyle name="Normal 2 3 7 20 5 2 2" xfId="46518"/>
    <cellStyle name="Normal 2 3 7 20 5 3" xfId="46519"/>
    <cellStyle name="Normal 2 3 7 20 6" xfId="14798"/>
    <cellStyle name="Normal 2 3 7 20 6 2" xfId="46520"/>
    <cellStyle name="Normal 2 3 7 20 7" xfId="14799"/>
    <cellStyle name="Normal 2 3 7 20 7 2" xfId="46521"/>
    <cellStyle name="Normal 2 3 7 20 8" xfId="46522"/>
    <cellStyle name="Normal 2 3 7 20 8 2" xfId="46523"/>
    <cellStyle name="Normal 2 3 7 20 9" xfId="46524"/>
    <cellStyle name="Normal 2 3 7 21" xfId="14800"/>
    <cellStyle name="Normal 2 3 7 21 10" xfId="46525"/>
    <cellStyle name="Normal 2 3 7 21 11" xfId="46526"/>
    <cellStyle name="Normal 2 3 7 21 2" xfId="14801"/>
    <cellStyle name="Normal 2 3 7 21 2 10" xfId="46527"/>
    <cellStyle name="Normal 2 3 7 21 2 2" xfId="14802"/>
    <cellStyle name="Normal 2 3 7 21 2 2 2" xfId="14803"/>
    <cellStyle name="Normal 2 3 7 21 2 2 2 2" xfId="14804"/>
    <cellStyle name="Normal 2 3 7 21 2 2 2 2 2" xfId="46528"/>
    <cellStyle name="Normal 2 3 7 21 2 2 2 3" xfId="14805"/>
    <cellStyle name="Normal 2 3 7 21 2 2 2 3 2" xfId="46529"/>
    <cellStyle name="Normal 2 3 7 21 2 2 2 4" xfId="46530"/>
    <cellStyle name="Normal 2 3 7 21 2 2 3" xfId="14806"/>
    <cellStyle name="Normal 2 3 7 21 2 2 3 2" xfId="46531"/>
    <cellStyle name="Normal 2 3 7 21 2 2 4" xfId="14807"/>
    <cellStyle name="Normal 2 3 7 21 2 2 4 2" xfId="46532"/>
    <cellStyle name="Normal 2 3 7 21 2 2 5" xfId="14808"/>
    <cellStyle name="Normal 2 3 7 21 2 2 5 2" xfId="46533"/>
    <cellStyle name="Normal 2 3 7 21 2 2 6" xfId="46534"/>
    <cellStyle name="Normal 2 3 7 21 2 2 6 2" xfId="46535"/>
    <cellStyle name="Normal 2 3 7 21 2 2 7" xfId="46536"/>
    <cellStyle name="Normal 2 3 7 21 2 3" xfId="14809"/>
    <cellStyle name="Normal 2 3 7 21 2 3 2" xfId="14810"/>
    <cellStyle name="Normal 2 3 7 21 2 3 2 2" xfId="46537"/>
    <cellStyle name="Normal 2 3 7 21 2 3 3" xfId="14811"/>
    <cellStyle name="Normal 2 3 7 21 2 3 3 2" xfId="46538"/>
    <cellStyle name="Normal 2 3 7 21 2 3 4" xfId="46539"/>
    <cellStyle name="Normal 2 3 7 21 2 4" xfId="14812"/>
    <cellStyle name="Normal 2 3 7 21 2 4 2" xfId="14813"/>
    <cellStyle name="Normal 2 3 7 21 2 4 2 2" xfId="46540"/>
    <cellStyle name="Normal 2 3 7 21 2 4 3" xfId="46541"/>
    <cellStyle name="Normal 2 3 7 21 2 5" xfId="14814"/>
    <cellStyle name="Normal 2 3 7 21 2 5 2" xfId="46542"/>
    <cellStyle name="Normal 2 3 7 21 2 6" xfId="14815"/>
    <cellStyle name="Normal 2 3 7 21 2 6 2" xfId="46543"/>
    <cellStyle name="Normal 2 3 7 21 2 7" xfId="46544"/>
    <cellStyle name="Normal 2 3 7 21 2 7 2" xfId="46545"/>
    <cellStyle name="Normal 2 3 7 21 2 8" xfId="46546"/>
    <cellStyle name="Normal 2 3 7 21 2 9" xfId="46547"/>
    <cellStyle name="Normal 2 3 7 21 3" xfId="14816"/>
    <cellStyle name="Normal 2 3 7 21 3 2" xfId="14817"/>
    <cellStyle name="Normal 2 3 7 21 3 2 2" xfId="14818"/>
    <cellStyle name="Normal 2 3 7 21 3 2 2 2" xfId="46548"/>
    <cellStyle name="Normal 2 3 7 21 3 2 3" xfId="14819"/>
    <cellStyle name="Normal 2 3 7 21 3 2 3 2" xfId="46549"/>
    <cellStyle name="Normal 2 3 7 21 3 2 4" xfId="46550"/>
    <cellStyle name="Normal 2 3 7 21 3 3" xfId="14820"/>
    <cellStyle name="Normal 2 3 7 21 3 3 2" xfId="46551"/>
    <cellStyle name="Normal 2 3 7 21 3 4" xfId="14821"/>
    <cellStyle name="Normal 2 3 7 21 3 4 2" xfId="46552"/>
    <cellStyle name="Normal 2 3 7 21 3 5" xfId="14822"/>
    <cellStyle name="Normal 2 3 7 21 3 5 2" xfId="46553"/>
    <cellStyle name="Normal 2 3 7 21 3 6" xfId="46554"/>
    <cellStyle name="Normal 2 3 7 21 3 6 2" xfId="46555"/>
    <cellStyle name="Normal 2 3 7 21 3 7" xfId="46556"/>
    <cellStyle name="Normal 2 3 7 21 4" xfId="14823"/>
    <cellStyle name="Normal 2 3 7 21 4 2" xfId="14824"/>
    <cellStyle name="Normal 2 3 7 21 4 2 2" xfId="46557"/>
    <cellStyle name="Normal 2 3 7 21 4 3" xfId="14825"/>
    <cellStyle name="Normal 2 3 7 21 4 3 2" xfId="46558"/>
    <cellStyle name="Normal 2 3 7 21 4 4" xfId="46559"/>
    <cellStyle name="Normal 2 3 7 21 5" xfId="14826"/>
    <cellStyle name="Normal 2 3 7 21 5 2" xfId="14827"/>
    <cellStyle name="Normal 2 3 7 21 5 2 2" xfId="46560"/>
    <cellStyle name="Normal 2 3 7 21 5 3" xfId="46561"/>
    <cellStyle name="Normal 2 3 7 21 6" xfId="14828"/>
    <cellStyle name="Normal 2 3 7 21 6 2" xfId="46562"/>
    <cellStyle name="Normal 2 3 7 21 7" xfId="14829"/>
    <cellStyle name="Normal 2 3 7 21 7 2" xfId="46563"/>
    <cellStyle name="Normal 2 3 7 21 8" xfId="46564"/>
    <cellStyle name="Normal 2 3 7 21 8 2" xfId="46565"/>
    <cellStyle name="Normal 2 3 7 21 9" xfId="46566"/>
    <cellStyle name="Normal 2 3 7 22" xfId="14830"/>
    <cellStyle name="Normal 2 3 7 22 10" xfId="46567"/>
    <cellStyle name="Normal 2 3 7 22 11" xfId="46568"/>
    <cellStyle name="Normal 2 3 7 22 2" xfId="14831"/>
    <cellStyle name="Normal 2 3 7 22 2 10" xfId="46569"/>
    <cellStyle name="Normal 2 3 7 22 2 2" xfId="14832"/>
    <cellStyle name="Normal 2 3 7 22 2 2 2" xfId="14833"/>
    <cellStyle name="Normal 2 3 7 22 2 2 2 2" xfId="14834"/>
    <cellStyle name="Normal 2 3 7 22 2 2 2 2 2" xfId="46570"/>
    <cellStyle name="Normal 2 3 7 22 2 2 2 3" xfId="14835"/>
    <cellStyle name="Normal 2 3 7 22 2 2 2 3 2" xfId="46571"/>
    <cellStyle name="Normal 2 3 7 22 2 2 2 4" xfId="46572"/>
    <cellStyle name="Normal 2 3 7 22 2 2 3" xfId="14836"/>
    <cellStyle name="Normal 2 3 7 22 2 2 3 2" xfId="46573"/>
    <cellStyle name="Normal 2 3 7 22 2 2 4" xfId="14837"/>
    <cellStyle name="Normal 2 3 7 22 2 2 4 2" xfId="46574"/>
    <cellStyle name="Normal 2 3 7 22 2 2 5" xfId="14838"/>
    <cellStyle name="Normal 2 3 7 22 2 2 5 2" xfId="46575"/>
    <cellStyle name="Normal 2 3 7 22 2 2 6" xfId="46576"/>
    <cellStyle name="Normal 2 3 7 22 2 2 6 2" xfId="46577"/>
    <cellStyle name="Normal 2 3 7 22 2 2 7" xfId="46578"/>
    <cellStyle name="Normal 2 3 7 22 2 3" xfId="14839"/>
    <cellStyle name="Normal 2 3 7 22 2 3 2" xfId="14840"/>
    <cellStyle name="Normal 2 3 7 22 2 3 2 2" xfId="46579"/>
    <cellStyle name="Normal 2 3 7 22 2 3 3" xfId="14841"/>
    <cellStyle name="Normal 2 3 7 22 2 3 3 2" xfId="46580"/>
    <cellStyle name="Normal 2 3 7 22 2 3 4" xfId="46581"/>
    <cellStyle name="Normal 2 3 7 22 2 4" xfId="14842"/>
    <cellStyle name="Normal 2 3 7 22 2 4 2" xfId="14843"/>
    <cellStyle name="Normal 2 3 7 22 2 4 2 2" xfId="46582"/>
    <cellStyle name="Normal 2 3 7 22 2 4 3" xfId="46583"/>
    <cellStyle name="Normal 2 3 7 22 2 5" xfId="14844"/>
    <cellStyle name="Normal 2 3 7 22 2 5 2" xfId="46584"/>
    <cellStyle name="Normal 2 3 7 22 2 6" xfId="14845"/>
    <cellStyle name="Normal 2 3 7 22 2 6 2" xfId="46585"/>
    <cellStyle name="Normal 2 3 7 22 2 7" xfId="46586"/>
    <cellStyle name="Normal 2 3 7 22 2 7 2" xfId="46587"/>
    <cellStyle name="Normal 2 3 7 22 2 8" xfId="46588"/>
    <cellStyle name="Normal 2 3 7 22 2 9" xfId="46589"/>
    <cellStyle name="Normal 2 3 7 22 3" xfId="14846"/>
    <cellStyle name="Normal 2 3 7 22 3 2" xfId="14847"/>
    <cellStyle name="Normal 2 3 7 22 3 2 2" xfId="14848"/>
    <cellStyle name="Normal 2 3 7 22 3 2 2 2" xfId="46590"/>
    <cellStyle name="Normal 2 3 7 22 3 2 3" xfId="14849"/>
    <cellStyle name="Normal 2 3 7 22 3 2 3 2" xfId="46591"/>
    <cellStyle name="Normal 2 3 7 22 3 2 4" xfId="46592"/>
    <cellStyle name="Normal 2 3 7 22 3 3" xfId="14850"/>
    <cellStyle name="Normal 2 3 7 22 3 3 2" xfId="46593"/>
    <cellStyle name="Normal 2 3 7 22 3 4" xfId="14851"/>
    <cellStyle name="Normal 2 3 7 22 3 4 2" xfId="46594"/>
    <cellStyle name="Normal 2 3 7 22 3 5" xfId="14852"/>
    <cellStyle name="Normal 2 3 7 22 3 5 2" xfId="46595"/>
    <cellStyle name="Normal 2 3 7 22 3 6" xfId="46596"/>
    <cellStyle name="Normal 2 3 7 22 3 6 2" xfId="46597"/>
    <cellStyle name="Normal 2 3 7 22 3 7" xfId="46598"/>
    <cellStyle name="Normal 2 3 7 22 4" xfId="14853"/>
    <cellStyle name="Normal 2 3 7 22 4 2" xfId="14854"/>
    <cellStyle name="Normal 2 3 7 22 4 2 2" xfId="46599"/>
    <cellStyle name="Normal 2 3 7 22 4 3" xfId="14855"/>
    <cellStyle name="Normal 2 3 7 22 4 3 2" xfId="46600"/>
    <cellStyle name="Normal 2 3 7 22 4 4" xfId="46601"/>
    <cellStyle name="Normal 2 3 7 22 5" xfId="14856"/>
    <cellStyle name="Normal 2 3 7 22 5 2" xfId="14857"/>
    <cellStyle name="Normal 2 3 7 22 5 2 2" xfId="46602"/>
    <cellStyle name="Normal 2 3 7 22 5 3" xfId="46603"/>
    <cellStyle name="Normal 2 3 7 22 6" xfId="14858"/>
    <cellStyle name="Normal 2 3 7 22 6 2" xfId="46604"/>
    <cellStyle name="Normal 2 3 7 22 7" xfId="14859"/>
    <cellStyle name="Normal 2 3 7 22 7 2" xfId="46605"/>
    <cellStyle name="Normal 2 3 7 22 8" xfId="46606"/>
    <cellStyle name="Normal 2 3 7 22 8 2" xfId="46607"/>
    <cellStyle name="Normal 2 3 7 22 9" xfId="46608"/>
    <cellStyle name="Normal 2 3 7 23" xfId="14860"/>
    <cellStyle name="Normal 2 3 7 23 10" xfId="46609"/>
    <cellStyle name="Normal 2 3 7 23 11" xfId="46610"/>
    <cellStyle name="Normal 2 3 7 23 2" xfId="14861"/>
    <cellStyle name="Normal 2 3 7 23 2 10" xfId="46611"/>
    <cellStyle name="Normal 2 3 7 23 2 2" xfId="14862"/>
    <cellStyle name="Normal 2 3 7 23 2 2 2" xfId="14863"/>
    <cellStyle name="Normal 2 3 7 23 2 2 2 2" xfId="14864"/>
    <cellStyle name="Normal 2 3 7 23 2 2 2 2 2" xfId="46612"/>
    <cellStyle name="Normal 2 3 7 23 2 2 2 3" xfId="14865"/>
    <cellStyle name="Normal 2 3 7 23 2 2 2 3 2" xfId="46613"/>
    <cellStyle name="Normal 2 3 7 23 2 2 2 4" xfId="46614"/>
    <cellStyle name="Normal 2 3 7 23 2 2 3" xfId="14866"/>
    <cellStyle name="Normal 2 3 7 23 2 2 3 2" xfId="46615"/>
    <cellStyle name="Normal 2 3 7 23 2 2 4" xfId="14867"/>
    <cellStyle name="Normal 2 3 7 23 2 2 4 2" xfId="46616"/>
    <cellStyle name="Normal 2 3 7 23 2 2 5" xfId="14868"/>
    <cellStyle name="Normal 2 3 7 23 2 2 5 2" xfId="46617"/>
    <cellStyle name="Normal 2 3 7 23 2 2 6" xfId="46618"/>
    <cellStyle name="Normal 2 3 7 23 2 2 6 2" xfId="46619"/>
    <cellStyle name="Normal 2 3 7 23 2 2 7" xfId="46620"/>
    <cellStyle name="Normal 2 3 7 23 2 3" xfId="14869"/>
    <cellStyle name="Normal 2 3 7 23 2 3 2" xfId="14870"/>
    <cellStyle name="Normal 2 3 7 23 2 3 2 2" xfId="46621"/>
    <cellStyle name="Normal 2 3 7 23 2 3 3" xfId="14871"/>
    <cellStyle name="Normal 2 3 7 23 2 3 3 2" xfId="46622"/>
    <cellStyle name="Normal 2 3 7 23 2 3 4" xfId="46623"/>
    <cellStyle name="Normal 2 3 7 23 2 4" xfId="14872"/>
    <cellStyle name="Normal 2 3 7 23 2 4 2" xfId="14873"/>
    <cellStyle name="Normal 2 3 7 23 2 4 2 2" xfId="46624"/>
    <cellStyle name="Normal 2 3 7 23 2 4 3" xfId="46625"/>
    <cellStyle name="Normal 2 3 7 23 2 5" xfId="14874"/>
    <cellStyle name="Normal 2 3 7 23 2 5 2" xfId="46626"/>
    <cellStyle name="Normal 2 3 7 23 2 6" xfId="14875"/>
    <cellStyle name="Normal 2 3 7 23 2 6 2" xfId="46627"/>
    <cellStyle name="Normal 2 3 7 23 2 7" xfId="46628"/>
    <cellStyle name="Normal 2 3 7 23 2 7 2" xfId="46629"/>
    <cellStyle name="Normal 2 3 7 23 2 8" xfId="46630"/>
    <cellStyle name="Normal 2 3 7 23 2 9" xfId="46631"/>
    <cellStyle name="Normal 2 3 7 23 3" xfId="14876"/>
    <cellStyle name="Normal 2 3 7 23 3 2" xfId="14877"/>
    <cellStyle name="Normal 2 3 7 23 3 2 2" xfId="14878"/>
    <cellStyle name="Normal 2 3 7 23 3 2 2 2" xfId="46632"/>
    <cellStyle name="Normal 2 3 7 23 3 2 3" xfId="14879"/>
    <cellStyle name="Normal 2 3 7 23 3 2 3 2" xfId="46633"/>
    <cellStyle name="Normal 2 3 7 23 3 2 4" xfId="46634"/>
    <cellStyle name="Normal 2 3 7 23 3 3" xfId="14880"/>
    <cellStyle name="Normal 2 3 7 23 3 3 2" xfId="46635"/>
    <cellStyle name="Normal 2 3 7 23 3 4" xfId="14881"/>
    <cellStyle name="Normal 2 3 7 23 3 4 2" xfId="46636"/>
    <cellStyle name="Normal 2 3 7 23 3 5" xfId="14882"/>
    <cellStyle name="Normal 2 3 7 23 3 5 2" xfId="46637"/>
    <cellStyle name="Normal 2 3 7 23 3 6" xfId="46638"/>
    <cellStyle name="Normal 2 3 7 23 3 6 2" xfId="46639"/>
    <cellStyle name="Normal 2 3 7 23 3 7" xfId="46640"/>
    <cellStyle name="Normal 2 3 7 23 4" xfId="14883"/>
    <cellStyle name="Normal 2 3 7 23 4 2" xfId="14884"/>
    <cellStyle name="Normal 2 3 7 23 4 2 2" xfId="46641"/>
    <cellStyle name="Normal 2 3 7 23 4 3" xfId="14885"/>
    <cellStyle name="Normal 2 3 7 23 4 3 2" xfId="46642"/>
    <cellStyle name="Normal 2 3 7 23 4 4" xfId="46643"/>
    <cellStyle name="Normal 2 3 7 23 5" xfId="14886"/>
    <cellStyle name="Normal 2 3 7 23 5 2" xfId="14887"/>
    <cellStyle name="Normal 2 3 7 23 5 2 2" xfId="46644"/>
    <cellStyle name="Normal 2 3 7 23 5 3" xfId="46645"/>
    <cellStyle name="Normal 2 3 7 23 6" xfId="14888"/>
    <cellStyle name="Normal 2 3 7 23 6 2" xfId="46646"/>
    <cellStyle name="Normal 2 3 7 23 7" xfId="14889"/>
    <cellStyle name="Normal 2 3 7 23 7 2" xfId="46647"/>
    <cellStyle name="Normal 2 3 7 23 8" xfId="46648"/>
    <cellStyle name="Normal 2 3 7 23 8 2" xfId="46649"/>
    <cellStyle name="Normal 2 3 7 23 9" xfId="46650"/>
    <cellStyle name="Normal 2 3 7 24" xfId="14890"/>
    <cellStyle name="Normal 2 3 7 24 10" xfId="46651"/>
    <cellStyle name="Normal 2 3 7 24 11" xfId="46652"/>
    <cellStyle name="Normal 2 3 7 24 2" xfId="14891"/>
    <cellStyle name="Normal 2 3 7 24 2 10" xfId="46653"/>
    <cellStyle name="Normal 2 3 7 24 2 2" xfId="14892"/>
    <cellStyle name="Normal 2 3 7 24 2 2 2" xfId="14893"/>
    <cellStyle name="Normal 2 3 7 24 2 2 2 2" xfId="14894"/>
    <cellStyle name="Normal 2 3 7 24 2 2 2 2 2" xfId="46654"/>
    <cellStyle name="Normal 2 3 7 24 2 2 2 3" xfId="14895"/>
    <cellStyle name="Normal 2 3 7 24 2 2 2 3 2" xfId="46655"/>
    <cellStyle name="Normal 2 3 7 24 2 2 2 4" xfId="46656"/>
    <cellStyle name="Normal 2 3 7 24 2 2 3" xfId="14896"/>
    <cellStyle name="Normal 2 3 7 24 2 2 3 2" xfId="46657"/>
    <cellStyle name="Normal 2 3 7 24 2 2 4" xfId="14897"/>
    <cellStyle name="Normal 2 3 7 24 2 2 4 2" xfId="46658"/>
    <cellStyle name="Normal 2 3 7 24 2 2 5" xfId="14898"/>
    <cellStyle name="Normal 2 3 7 24 2 2 5 2" xfId="46659"/>
    <cellStyle name="Normal 2 3 7 24 2 2 6" xfId="46660"/>
    <cellStyle name="Normal 2 3 7 24 2 2 6 2" xfId="46661"/>
    <cellStyle name="Normal 2 3 7 24 2 2 7" xfId="46662"/>
    <cellStyle name="Normal 2 3 7 24 2 3" xfId="14899"/>
    <cellStyle name="Normal 2 3 7 24 2 3 2" xfId="14900"/>
    <cellStyle name="Normal 2 3 7 24 2 3 2 2" xfId="46663"/>
    <cellStyle name="Normal 2 3 7 24 2 3 3" xfId="14901"/>
    <cellStyle name="Normal 2 3 7 24 2 3 3 2" xfId="46664"/>
    <cellStyle name="Normal 2 3 7 24 2 3 4" xfId="46665"/>
    <cellStyle name="Normal 2 3 7 24 2 4" xfId="14902"/>
    <cellStyle name="Normal 2 3 7 24 2 4 2" xfId="14903"/>
    <cellStyle name="Normal 2 3 7 24 2 4 2 2" xfId="46666"/>
    <cellStyle name="Normal 2 3 7 24 2 4 3" xfId="46667"/>
    <cellStyle name="Normal 2 3 7 24 2 5" xfId="14904"/>
    <cellStyle name="Normal 2 3 7 24 2 5 2" xfId="46668"/>
    <cellStyle name="Normal 2 3 7 24 2 6" xfId="14905"/>
    <cellStyle name="Normal 2 3 7 24 2 6 2" xfId="46669"/>
    <cellStyle name="Normal 2 3 7 24 2 7" xfId="46670"/>
    <cellStyle name="Normal 2 3 7 24 2 7 2" xfId="46671"/>
    <cellStyle name="Normal 2 3 7 24 2 8" xfId="46672"/>
    <cellStyle name="Normal 2 3 7 24 2 9" xfId="46673"/>
    <cellStyle name="Normal 2 3 7 24 3" xfId="14906"/>
    <cellStyle name="Normal 2 3 7 24 3 2" xfId="14907"/>
    <cellStyle name="Normal 2 3 7 24 3 2 2" xfId="14908"/>
    <cellStyle name="Normal 2 3 7 24 3 2 2 2" xfId="46674"/>
    <cellStyle name="Normal 2 3 7 24 3 2 3" xfId="14909"/>
    <cellStyle name="Normal 2 3 7 24 3 2 3 2" xfId="46675"/>
    <cellStyle name="Normal 2 3 7 24 3 2 4" xfId="46676"/>
    <cellStyle name="Normal 2 3 7 24 3 3" xfId="14910"/>
    <cellStyle name="Normal 2 3 7 24 3 3 2" xfId="46677"/>
    <cellStyle name="Normal 2 3 7 24 3 4" xfId="14911"/>
    <cellStyle name="Normal 2 3 7 24 3 4 2" xfId="46678"/>
    <cellStyle name="Normal 2 3 7 24 3 5" xfId="14912"/>
    <cellStyle name="Normal 2 3 7 24 3 5 2" xfId="46679"/>
    <cellStyle name="Normal 2 3 7 24 3 6" xfId="46680"/>
    <cellStyle name="Normal 2 3 7 24 3 6 2" xfId="46681"/>
    <cellStyle name="Normal 2 3 7 24 3 7" xfId="46682"/>
    <cellStyle name="Normal 2 3 7 24 4" xfId="14913"/>
    <cellStyle name="Normal 2 3 7 24 4 2" xfId="14914"/>
    <cellStyle name="Normal 2 3 7 24 4 2 2" xfId="46683"/>
    <cellStyle name="Normal 2 3 7 24 4 3" xfId="14915"/>
    <cellStyle name="Normal 2 3 7 24 4 3 2" xfId="46684"/>
    <cellStyle name="Normal 2 3 7 24 4 4" xfId="46685"/>
    <cellStyle name="Normal 2 3 7 24 5" xfId="14916"/>
    <cellStyle name="Normal 2 3 7 24 5 2" xfId="14917"/>
    <cellStyle name="Normal 2 3 7 24 5 2 2" xfId="46686"/>
    <cellStyle name="Normal 2 3 7 24 5 3" xfId="46687"/>
    <cellStyle name="Normal 2 3 7 24 6" xfId="14918"/>
    <cellStyle name="Normal 2 3 7 24 6 2" xfId="46688"/>
    <cellStyle name="Normal 2 3 7 24 7" xfId="14919"/>
    <cellStyle name="Normal 2 3 7 24 7 2" xfId="46689"/>
    <cellStyle name="Normal 2 3 7 24 8" xfId="46690"/>
    <cellStyle name="Normal 2 3 7 24 8 2" xfId="46691"/>
    <cellStyle name="Normal 2 3 7 24 9" xfId="46692"/>
    <cellStyle name="Normal 2 3 7 25" xfId="14920"/>
    <cellStyle name="Normal 2 3 7 25 10" xfId="46693"/>
    <cellStyle name="Normal 2 3 7 25 11" xfId="46694"/>
    <cellStyle name="Normal 2 3 7 25 2" xfId="14921"/>
    <cellStyle name="Normal 2 3 7 25 2 10" xfId="46695"/>
    <cellStyle name="Normal 2 3 7 25 2 2" xfId="14922"/>
    <cellStyle name="Normal 2 3 7 25 2 2 2" xfId="14923"/>
    <cellStyle name="Normal 2 3 7 25 2 2 2 2" xfId="14924"/>
    <cellStyle name="Normal 2 3 7 25 2 2 2 2 2" xfId="46696"/>
    <cellStyle name="Normal 2 3 7 25 2 2 2 3" xfId="14925"/>
    <cellStyle name="Normal 2 3 7 25 2 2 2 3 2" xfId="46697"/>
    <cellStyle name="Normal 2 3 7 25 2 2 2 4" xfId="46698"/>
    <cellStyle name="Normal 2 3 7 25 2 2 3" xfId="14926"/>
    <cellStyle name="Normal 2 3 7 25 2 2 3 2" xfId="46699"/>
    <cellStyle name="Normal 2 3 7 25 2 2 4" xfId="14927"/>
    <cellStyle name="Normal 2 3 7 25 2 2 4 2" xfId="46700"/>
    <cellStyle name="Normal 2 3 7 25 2 2 5" xfId="14928"/>
    <cellStyle name="Normal 2 3 7 25 2 2 5 2" xfId="46701"/>
    <cellStyle name="Normal 2 3 7 25 2 2 6" xfId="46702"/>
    <cellStyle name="Normal 2 3 7 25 2 2 6 2" xfId="46703"/>
    <cellStyle name="Normal 2 3 7 25 2 2 7" xfId="46704"/>
    <cellStyle name="Normal 2 3 7 25 2 3" xfId="14929"/>
    <cellStyle name="Normal 2 3 7 25 2 3 2" xfId="14930"/>
    <cellStyle name="Normal 2 3 7 25 2 3 2 2" xfId="46705"/>
    <cellStyle name="Normal 2 3 7 25 2 3 3" xfId="14931"/>
    <cellStyle name="Normal 2 3 7 25 2 3 3 2" xfId="46706"/>
    <cellStyle name="Normal 2 3 7 25 2 3 4" xfId="46707"/>
    <cellStyle name="Normal 2 3 7 25 2 4" xfId="14932"/>
    <cellStyle name="Normal 2 3 7 25 2 4 2" xfId="14933"/>
    <cellStyle name="Normal 2 3 7 25 2 4 2 2" xfId="46708"/>
    <cellStyle name="Normal 2 3 7 25 2 4 3" xfId="46709"/>
    <cellStyle name="Normal 2 3 7 25 2 5" xfId="14934"/>
    <cellStyle name="Normal 2 3 7 25 2 5 2" xfId="46710"/>
    <cellStyle name="Normal 2 3 7 25 2 6" xfId="14935"/>
    <cellStyle name="Normal 2 3 7 25 2 6 2" xfId="46711"/>
    <cellStyle name="Normal 2 3 7 25 2 7" xfId="46712"/>
    <cellStyle name="Normal 2 3 7 25 2 7 2" xfId="46713"/>
    <cellStyle name="Normal 2 3 7 25 2 8" xfId="46714"/>
    <cellStyle name="Normal 2 3 7 25 2 9" xfId="46715"/>
    <cellStyle name="Normal 2 3 7 25 3" xfId="14936"/>
    <cellStyle name="Normal 2 3 7 25 3 2" xfId="14937"/>
    <cellStyle name="Normal 2 3 7 25 3 2 2" xfId="14938"/>
    <cellStyle name="Normal 2 3 7 25 3 2 2 2" xfId="46716"/>
    <cellStyle name="Normal 2 3 7 25 3 2 3" xfId="14939"/>
    <cellStyle name="Normal 2 3 7 25 3 2 3 2" xfId="46717"/>
    <cellStyle name="Normal 2 3 7 25 3 2 4" xfId="46718"/>
    <cellStyle name="Normal 2 3 7 25 3 3" xfId="14940"/>
    <cellStyle name="Normal 2 3 7 25 3 3 2" xfId="46719"/>
    <cellStyle name="Normal 2 3 7 25 3 4" xfId="14941"/>
    <cellStyle name="Normal 2 3 7 25 3 4 2" xfId="46720"/>
    <cellStyle name="Normal 2 3 7 25 3 5" xfId="14942"/>
    <cellStyle name="Normal 2 3 7 25 3 5 2" xfId="46721"/>
    <cellStyle name="Normal 2 3 7 25 3 6" xfId="46722"/>
    <cellStyle name="Normal 2 3 7 25 3 6 2" xfId="46723"/>
    <cellStyle name="Normal 2 3 7 25 3 7" xfId="46724"/>
    <cellStyle name="Normal 2 3 7 25 4" xfId="14943"/>
    <cellStyle name="Normal 2 3 7 25 4 2" xfId="14944"/>
    <cellStyle name="Normal 2 3 7 25 4 2 2" xfId="46725"/>
    <cellStyle name="Normal 2 3 7 25 4 3" xfId="14945"/>
    <cellStyle name="Normal 2 3 7 25 4 3 2" xfId="46726"/>
    <cellStyle name="Normal 2 3 7 25 4 4" xfId="46727"/>
    <cellStyle name="Normal 2 3 7 25 5" xfId="14946"/>
    <cellStyle name="Normal 2 3 7 25 5 2" xfId="14947"/>
    <cellStyle name="Normal 2 3 7 25 5 2 2" xfId="46728"/>
    <cellStyle name="Normal 2 3 7 25 5 3" xfId="46729"/>
    <cellStyle name="Normal 2 3 7 25 6" xfId="14948"/>
    <cellStyle name="Normal 2 3 7 25 6 2" xfId="46730"/>
    <cellStyle name="Normal 2 3 7 25 7" xfId="14949"/>
    <cellStyle name="Normal 2 3 7 25 7 2" xfId="46731"/>
    <cellStyle name="Normal 2 3 7 25 8" xfId="46732"/>
    <cellStyle name="Normal 2 3 7 25 8 2" xfId="46733"/>
    <cellStyle name="Normal 2 3 7 25 9" xfId="46734"/>
    <cellStyle name="Normal 2 3 7 26" xfId="14950"/>
    <cellStyle name="Normal 2 3 7 26 10" xfId="46735"/>
    <cellStyle name="Normal 2 3 7 26 11" xfId="46736"/>
    <cellStyle name="Normal 2 3 7 26 2" xfId="14951"/>
    <cellStyle name="Normal 2 3 7 26 2 10" xfId="46737"/>
    <cellStyle name="Normal 2 3 7 26 2 2" xfId="14952"/>
    <cellStyle name="Normal 2 3 7 26 2 2 2" xfId="14953"/>
    <cellStyle name="Normal 2 3 7 26 2 2 2 2" xfId="14954"/>
    <cellStyle name="Normal 2 3 7 26 2 2 2 2 2" xfId="46738"/>
    <cellStyle name="Normal 2 3 7 26 2 2 2 3" xfId="14955"/>
    <cellStyle name="Normal 2 3 7 26 2 2 2 3 2" xfId="46739"/>
    <cellStyle name="Normal 2 3 7 26 2 2 2 4" xfId="46740"/>
    <cellStyle name="Normal 2 3 7 26 2 2 3" xfId="14956"/>
    <cellStyle name="Normal 2 3 7 26 2 2 3 2" xfId="46741"/>
    <cellStyle name="Normal 2 3 7 26 2 2 4" xfId="14957"/>
    <cellStyle name="Normal 2 3 7 26 2 2 4 2" xfId="46742"/>
    <cellStyle name="Normal 2 3 7 26 2 2 5" xfId="14958"/>
    <cellStyle name="Normal 2 3 7 26 2 2 5 2" xfId="46743"/>
    <cellStyle name="Normal 2 3 7 26 2 2 6" xfId="46744"/>
    <cellStyle name="Normal 2 3 7 26 2 2 6 2" xfId="46745"/>
    <cellStyle name="Normal 2 3 7 26 2 2 7" xfId="46746"/>
    <cellStyle name="Normal 2 3 7 26 2 3" xfId="14959"/>
    <cellStyle name="Normal 2 3 7 26 2 3 2" xfId="14960"/>
    <cellStyle name="Normal 2 3 7 26 2 3 2 2" xfId="46747"/>
    <cellStyle name="Normal 2 3 7 26 2 3 3" xfId="14961"/>
    <cellStyle name="Normal 2 3 7 26 2 3 3 2" xfId="46748"/>
    <cellStyle name="Normal 2 3 7 26 2 3 4" xfId="46749"/>
    <cellStyle name="Normal 2 3 7 26 2 4" xfId="14962"/>
    <cellStyle name="Normal 2 3 7 26 2 4 2" xfId="14963"/>
    <cellStyle name="Normal 2 3 7 26 2 4 2 2" xfId="46750"/>
    <cellStyle name="Normal 2 3 7 26 2 4 3" xfId="46751"/>
    <cellStyle name="Normal 2 3 7 26 2 5" xfId="14964"/>
    <cellStyle name="Normal 2 3 7 26 2 5 2" xfId="46752"/>
    <cellStyle name="Normal 2 3 7 26 2 6" xfId="14965"/>
    <cellStyle name="Normal 2 3 7 26 2 6 2" xfId="46753"/>
    <cellStyle name="Normal 2 3 7 26 2 7" xfId="46754"/>
    <cellStyle name="Normal 2 3 7 26 2 7 2" xfId="46755"/>
    <cellStyle name="Normal 2 3 7 26 2 8" xfId="46756"/>
    <cellStyle name="Normal 2 3 7 26 2 9" xfId="46757"/>
    <cellStyle name="Normal 2 3 7 26 3" xfId="14966"/>
    <cellStyle name="Normal 2 3 7 26 3 2" xfId="14967"/>
    <cellStyle name="Normal 2 3 7 26 3 2 2" xfId="14968"/>
    <cellStyle name="Normal 2 3 7 26 3 2 2 2" xfId="46758"/>
    <cellStyle name="Normal 2 3 7 26 3 2 3" xfId="14969"/>
    <cellStyle name="Normal 2 3 7 26 3 2 3 2" xfId="46759"/>
    <cellStyle name="Normal 2 3 7 26 3 2 4" xfId="46760"/>
    <cellStyle name="Normal 2 3 7 26 3 3" xfId="14970"/>
    <cellStyle name="Normal 2 3 7 26 3 3 2" xfId="46761"/>
    <cellStyle name="Normal 2 3 7 26 3 4" xfId="14971"/>
    <cellStyle name="Normal 2 3 7 26 3 4 2" xfId="46762"/>
    <cellStyle name="Normal 2 3 7 26 3 5" xfId="14972"/>
    <cellStyle name="Normal 2 3 7 26 3 5 2" xfId="46763"/>
    <cellStyle name="Normal 2 3 7 26 3 6" xfId="46764"/>
    <cellStyle name="Normal 2 3 7 26 3 6 2" xfId="46765"/>
    <cellStyle name="Normal 2 3 7 26 3 7" xfId="46766"/>
    <cellStyle name="Normal 2 3 7 26 4" xfId="14973"/>
    <cellStyle name="Normal 2 3 7 26 4 2" xfId="14974"/>
    <cellStyle name="Normal 2 3 7 26 4 2 2" xfId="46767"/>
    <cellStyle name="Normal 2 3 7 26 4 3" xfId="14975"/>
    <cellStyle name="Normal 2 3 7 26 4 3 2" xfId="46768"/>
    <cellStyle name="Normal 2 3 7 26 4 4" xfId="46769"/>
    <cellStyle name="Normal 2 3 7 26 5" xfId="14976"/>
    <cellStyle name="Normal 2 3 7 26 5 2" xfId="14977"/>
    <cellStyle name="Normal 2 3 7 26 5 2 2" xfId="46770"/>
    <cellStyle name="Normal 2 3 7 26 5 3" xfId="46771"/>
    <cellStyle name="Normal 2 3 7 26 6" xfId="14978"/>
    <cellStyle name="Normal 2 3 7 26 6 2" xfId="46772"/>
    <cellStyle name="Normal 2 3 7 26 7" xfId="14979"/>
    <cellStyle name="Normal 2 3 7 26 7 2" xfId="46773"/>
    <cellStyle name="Normal 2 3 7 26 8" xfId="46774"/>
    <cellStyle name="Normal 2 3 7 26 8 2" xfId="46775"/>
    <cellStyle name="Normal 2 3 7 26 9" xfId="46776"/>
    <cellStyle name="Normal 2 3 7 27" xfId="14980"/>
    <cellStyle name="Normal 2 3 7 27 10" xfId="46777"/>
    <cellStyle name="Normal 2 3 7 27 11" xfId="46778"/>
    <cellStyle name="Normal 2 3 7 27 2" xfId="14981"/>
    <cellStyle name="Normal 2 3 7 27 2 10" xfId="46779"/>
    <cellStyle name="Normal 2 3 7 27 2 2" xfId="14982"/>
    <cellStyle name="Normal 2 3 7 27 2 2 2" xfId="14983"/>
    <cellStyle name="Normal 2 3 7 27 2 2 2 2" xfId="14984"/>
    <cellStyle name="Normal 2 3 7 27 2 2 2 2 2" xfId="46780"/>
    <cellStyle name="Normal 2 3 7 27 2 2 2 3" xfId="14985"/>
    <cellStyle name="Normal 2 3 7 27 2 2 2 3 2" xfId="46781"/>
    <cellStyle name="Normal 2 3 7 27 2 2 2 4" xfId="46782"/>
    <cellStyle name="Normal 2 3 7 27 2 2 3" xfId="14986"/>
    <cellStyle name="Normal 2 3 7 27 2 2 3 2" xfId="46783"/>
    <cellStyle name="Normal 2 3 7 27 2 2 4" xfId="14987"/>
    <cellStyle name="Normal 2 3 7 27 2 2 4 2" xfId="46784"/>
    <cellStyle name="Normal 2 3 7 27 2 2 5" xfId="14988"/>
    <cellStyle name="Normal 2 3 7 27 2 2 5 2" xfId="46785"/>
    <cellStyle name="Normal 2 3 7 27 2 2 6" xfId="46786"/>
    <cellStyle name="Normal 2 3 7 27 2 2 6 2" xfId="46787"/>
    <cellStyle name="Normal 2 3 7 27 2 2 7" xfId="46788"/>
    <cellStyle name="Normal 2 3 7 27 2 3" xfId="14989"/>
    <cellStyle name="Normal 2 3 7 27 2 3 2" xfId="14990"/>
    <cellStyle name="Normal 2 3 7 27 2 3 2 2" xfId="46789"/>
    <cellStyle name="Normal 2 3 7 27 2 3 3" xfId="14991"/>
    <cellStyle name="Normal 2 3 7 27 2 3 3 2" xfId="46790"/>
    <cellStyle name="Normal 2 3 7 27 2 3 4" xfId="46791"/>
    <cellStyle name="Normal 2 3 7 27 2 4" xfId="14992"/>
    <cellStyle name="Normal 2 3 7 27 2 4 2" xfId="14993"/>
    <cellStyle name="Normal 2 3 7 27 2 4 2 2" xfId="46792"/>
    <cellStyle name="Normal 2 3 7 27 2 4 3" xfId="46793"/>
    <cellStyle name="Normal 2 3 7 27 2 5" xfId="14994"/>
    <cellStyle name="Normal 2 3 7 27 2 5 2" xfId="46794"/>
    <cellStyle name="Normal 2 3 7 27 2 6" xfId="14995"/>
    <cellStyle name="Normal 2 3 7 27 2 6 2" xfId="46795"/>
    <cellStyle name="Normal 2 3 7 27 2 7" xfId="46796"/>
    <cellStyle name="Normal 2 3 7 27 2 7 2" xfId="46797"/>
    <cellStyle name="Normal 2 3 7 27 2 8" xfId="46798"/>
    <cellStyle name="Normal 2 3 7 27 2 9" xfId="46799"/>
    <cellStyle name="Normal 2 3 7 27 3" xfId="14996"/>
    <cellStyle name="Normal 2 3 7 27 3 2" xfId="14997"/>
    <cellStyle name="Normal 2 3 7 27 3 2 2" xfId="14998"/>
    <cellStyle name="Normal 2 3 7 27 3 2 2 2" xfId="46800"/>
    <cellStyle name="Normal 2 3 7 27 3 2 3" xfId="14999"/>
    <cellStyle name="Normal 2 3 7 27 3 2 3 2" xfId="46801"/>
    <cellStyle name="Normal 2 3 7 27 3 2 4" xfId="46802"/>
    <cellStyle name="Normal 2 3 7 27 3 3" xfId="15000"/>
    <cellStyle name="Normal 2 3 7 27 3 3 2" xfId="46803"/>
    <cellStyle name="Normal 2 3 7 27 3 4" xfId="15001"/>
    <cellStyle name="Normal 2 3 7 27 3 4 2" xfId="46804"/>
    <cellStyle name="Normal 2 3 7 27 3 5" xfId="15002"/>
    <cellStyle name="Normal 2 3 7 27 3 5 2" xfId="46805"/>
    <cellStyle name="Normal 2 3 7 27 3 6" xfId="46806"/>
    <cellStyle name="Normal 2 3 7 27 3 6 2" xfId="46807"/>
    <cellStyle name="Normal 2 3 7 27 3 7" xfId="46808"/>
    <cellStyle name="Normal 2 3 7 27 4" xfId="15003"/>
    <cellStyle name="Normal 2 3 7 27 4 2" xfId="15004"/>
    <cellStyle name="Normal 2 3 7 27 4 2 2" xfId="46809"/>
    <cellStyle name="Normal 2 3 7 27 4 3" xfId="15005"/>
    <cellStyle name="Normal 2 3 7 27 4 3 2" xfId="46810"/>
    <cellStyle name="Normal 2 3 7 27 4 4" xfId="46811"/>
    <cellStyle name="Normal 2 3 7 27 5" xfId="15006"/>
    <cellStyle name="Normal 2 3 7 27 5 2" xfId="15007"/>
    <cellStyle name="Normal 2 3 7 27 5 2 2" xfId="46812"/>
    <cellStyle name="Normal 2 3 7 27 5 3" xfId="46813"/>
    <cellStyle name="Normal 2 3 7 27 6" xfId="15008"/>
    <cellStyle name="Normal 2 3 7 27 6 2" xfId="46814"/>
    <cellStyle name="Normal 2 3 7 27 7" xfId="15009"/>
    <cellStyle name="Normal 2 3 7 27 7 2" xfId="46815"/>
    <cellStyle name="Normal 2 3 7 27 8" xfId="46816"/>
    <cellStyle name="Normal 2 3 7 27 8 2" xfId="46817"/>
    <cellStyle name="Normal 2 3 7 27 9" xfId="46818"/>
    <cellStyle name="Normal 2 3 7 28" xfId="15010"/>
    <cellStyle name="Normal 2 3 7 28 10" xfId="46819"/>
    <cellStyle name="Normal 2 3 7 28 11" xfId="46820"/>
    <cellStyle name="Normal 2 3 7 28 2" xfId="15011"/>
    <cellStyle name="Normal 2 3 7 28 2 10" xfId="46821"/>
    <cellStyle name="Normal 2 3 7 28 2 2" xfId="15012"/>
    <cellStyle name="Normal 2 3 7 28 2 2 2" xfId="15013"/>
    <cellStyle name="Normal 2 3 7 28 2 2 2 2" xfId="15014"/>
    <cellStyle name="Normal 2 3 7 28 2 2 2 2 2" xfId="46822"/>
    <cellStyle name="Normal 2 3 7 28 2 2 2 3" xfId="15015"/>
    <cellStyle name="Normal 2 3 7 28 2 2 2 3 2" xfId="46823"/>
    <cellStyle name="Normal 2 3 7 28 2 2 2 4" xfId="46824"/>
    <cellStyle name="Normal 2 3 7 28 2 2 3" xfId="15016"/>
    <cellStyle name="Normal 2 3 7 28 2 2 3 2" xfId="46825"/>
    <cellStyle name="Normal 2 3 7 28 2 2 4" xfId="15017"/>
    <cellStyle name="Normal 2 3 7 28 2 2 4 2" xfId="46826"/>
    <cellStyle name="Normal 2 3 7 28 2 2 5" xfId="15018"/>
    <cellStyle name="Normal 2 3 7 28 2 2 5 2" xfId="46827"/>
    <cellStyle name="Normal 2 3 7 28 2 2 6" xfId="46828"/>
    <cellStyle name="Normal 2 3 7 28 2 2 6 2" xfId="46829"/>
    <cellStyle name="Normal 2 3 7 28 2 2 7" xfId="46830"/>
    <cellStyle name="Normal 2 3 7 28 2 3" xfId="15019"/>
    <cellStyle name="Normal 2 3 7 28 2 3 2" xfId="15020"/>
    <cellStyle name="Normal 2 3 7 28 2 3 2 2" xfId="46831"/>
    <cellStyle name="Normal 2 3 7 28 2 3 3" xfId="15021"/>
    <cellStyle name="Normal 2 3 7 28 2 3 3 2" xfId="46832"/>
    <cellStyle name="Normal 2 3 7 28 2 3 4" xfId="46833"/>
    <cellStyle name="Normal 2 3 7 28 2 4" xfId="15022"/>
    <cellStyle name="Normal 2 3 7 28 2 4 2" xfId="15023"/>
    <cellStyle name="Normal 2 3 7 28 2 4 2 2" xfId="46834"/>
    <cellStyle name="Normal 2 3 7 28 2 4 3" xfId="46835"/>
    <cellStyle name="Normal 2 3 7 28 2 5" xfId="15024"/>
    <cellStyle name="Normal 2 3 7 28 2 5 2" xfId="46836"/>
    <cellStyle name="Normal 2 3 7 28 2 6" xfId="15025"/>
    <cellStyle name="Normal 2 3 7 28 2 6 2" xfId="46837"/>
    <cellStyle name="Normal 2 3 7 28 2 7" xfId="46838"/>
    <cellStyle name="Normal 2 3 7 28 2 7 2" xfId="46839"/>
    <cellStyle name="Normal 2 3 7 28 2 8" xfId="46840"/>
    <cellStyle name="Normal 2 3 7 28 2 9" xfId="46841"/>
    <cellStyle name="Normal 2 3 7 28 3" xfId="15026"/>
    <cellStyle name="Normal 2 3 7 28 3 2" xfId="15027"/>
    <cellStyle name="Normal 2 3 7 28 3 2 2" xfId="15028"/>
    <cellStyle name="Normal 2 3 7 28 3 2 2 2" xfId="46842"/>
    <cellStyle name="Normal 2 3 7 28 3 2 3" xfId="15029"/>
    <cellStyle name="Normal 2 3 7 28 3 2 3 2" xfId="46843"/>
    <cellStyle name="Normal 2 3 7 28 3 2 4" xfId="46844"/>
    <cellStyle name="Normal 2 3 7 28 3 3" xfId="15030"/>
    <cellStyle name="Normal 2 3 7 28 3 3 2" xfId="46845"/>
    <cellStyle name="Normal 2 3 7 28 3 4" xfId="15031"/>
    <cellStyle name="Normal 2 3 7 28 3 4 2" xfId="46846"/>
    <cellStyle name="Normal 2 3 7 28 3 5" xfId="15032"/>
    <cellStyle name="Normal 2 3 7 28 3 5 2" xfId="46847"/>
    <cellStyle name="Normal 2 3 7 28 3 6" xfId="46848"/>
    <cellStyle name="Normal 2 3 7 28 3 6 2" xfId="46849"/>
    <cellStyle name="Normal 2 3 7 28 3 7" xfId="46850"/>
    <cellStyle name="Normal 2 3 7 28 4" xfId="15033"/>
    <cellStyle name="Normal 2 3 7 28 4 2" xfId="15034"/>
    <cellStyle name="Normal 2 3 7 28 4 2 2" xfId="46851"/>
    <cellStyle name="Normal 2 3 7 28 4 3" xfId="15035"/>
    <cellStyle name="Normal 2 3 7 28 4 3 2" xfId="46852"/>
    <cellStyle name="Normal 2 3 7 28 4 4" xfId="46853"/>
    <cellStyle name="Normal 2 3 7 28 5" xfId="15036"/>
    <cellStyle name="Normal 2 3 7 28 5 2" xfId="15037"/>
    <cellStyle name="Normal 2 3 7 28 5 2 2" xfId="46854"/>
    <cellStyle name="Normal 2 3 7 28 5 3" xfId="46855"/>
    <cellStyle name="Normal 2 3 7 28 6" xfId="15038"/>
    <cellStyle name="Normal 2 3 7 28 6 2" xfId="46856"/>
    <cellStyle name="Normal 2 3 7 28 7" xfId="15039"/>
    <cellStyle name="Normal 2 3 7 28 7 2" xfId="46857"/>
    <cellStyle name="Normal 2 3 7 28 8" xfId="46858"/>
    <cellStyle name="Normal 2 3 7 28 8 2" xfId="46859"/>
    <cellStyle name="Normal 2 3 7 28 9" xfId="46860"/>
    <cellStyle name="Normal 2 3 7 29" xfId="15040"/>
    <cellStyle name="Normal 2 3 7 29 10" xfId="46861"/>
    <cellStyle name="Normal 2 3 7 29 11" xfId="46862"/>
    <cellStyle name="Normal 2 3 7 29 2" xfId="15041"/>
    <cellStyle name="Normal 2 3 7 29 2 10" xfId="46863"/>
    <cellStyle name="Normal 2 3 7 29 2 2" xfId="15042"/>
    <cellStyle name="Normal 2 3 7 29 2 2 2" xfId="15043"/>
    <cellStyle name="Normal 2 3 7 29 2 2 2 2" xfId="15044"/>
    <cellStyle name="Normal 2 3 7 29 2 2 2 2 2" xfId="46864"/>
    <cellStyle name="Normal 2 3 7 29 2 2 2 3" xfId="15045"/>
    <cellStyle name="Normal 2 3 7 29 2 2 2 3 2" xfId="46865"/>
    <cellStyle name="Normal 2 3 7 29 2 2 2 4" xfId="46866"/>
    <cellStyle name="Normal 2 3 7 29 2 2 3" xfId="15046"/>
    <cellStyle name="Normal 2 3 7 29 2 2 3 2" xfId="46867"/>
    <cellStyle name="Normal 2 3 7 29 2 2 4" xfId="15047"/>
    <cellStyle name="Normal 2 3 7 29 2 2 4 2" xfId="46868"/>
    <cellStyle name="Normal 2 3 7 29 2 2 5" xfId="15048"/>
    <cellStyle name="Normal 2 3 7 29 2 2 5 2" xfId="46869"/>
    <cellStyle name="Normal 2 3 7 29 2 2 6" xfId="46870"/>
    <cellStyle name="Normal 2 3 7 29 2 2 6 2" xfId="46871"/>
    <cellStyle name="Normal 2 3 7 29 2 2 7" xfId="46872"/>
    <cellStyle name="Normal 2 3 7 29 2 3" xfId="15049"/>
    <cellStyle name="Normal 2 3 7 29 2 3 2" xfId="15050"/>
    <cellStyle name="Normal 2 3 7 29 2 3 2 2" xfId="46873"/>
    <cellStyle name="Normal 2 3 7 29 2 3 3" xfId="15051"/>
    <cellStyle name="Normal 2 3 7 29 2 3 3 2" xfId="46874"/>
    <cellStyle name="Normal 2 3 7 29 2 3 4" xfId="46875"/>
    <cellStyle name="Normal 2 3 7 29 2 4" xfId="15052"/>
    <cellStyle name="Normal 2 3 7 29 2 4 2" xfId="15053"/>
    <cellStyle name="Normal 2 3 7 29 2 4 2 2" xfId="46876"/>
    <cellStyle name="Normal 2 3 7 29 2 4 3" xfId="46877"/>
    <cellStyle name="Normal 2 3 7 29 2 5" xfId="15054"/>
    <cellStyle name="Normal 2 3 7 29 2 5 2" xfId="46878"/>
    <cellStyle name="Normal 2 3 7 29 2 6" xfId="15055"/>
    <cellStyle name="Normal 2 3 7 29 2 6 2" xfId="46879"/>
    <cellStyle name="Normal 2 3 7 29 2 7" xfId="46880"/>
    <cellStyle name="Normal 2 3 7 29 2 7 2" xfId="46881"/>
    <cellStyle name="Normal 2 3 7 29 2 8" xfId="46882"/>
    <cellStyle name="Normal 2 3 7 29 2 9" xfId="46883"/>
    <cellStyle name="Normal 2 3 7 29 3" xfId="15056"/>
    <cellStyle name="Normal 2 3 7 29 3 2" xfId="15057"/>
    <cellStyle name="Normal 2 3 7 29 3 2 2" xfId="15058"/>
    <cellStyle name="Normal 2 3 7 29 3 2 2 2" xfId="46884"/>
    <cellStyle name="Normal 2 3 7 29 3 2 3" xfId="15059"/>
    <cellStyle name="Normal 2 3 7 29 3 2 3 2" xfId="46885"/>
    <cellStyle name="Normal 2 3 7 29 3 2 4" xfId="46886"/>
    <cellStyle name="Normal 2 3 7 29 3 3" xfId="15060"/>
    <cellStyle name="Normal 2 3 7 29 3 3 2" xfId="46887"/>
    <cellStyle name="Normal 2 3 7 29 3 4" xfId="15061"/>
    <cellStyle name="Normal 2 3 7 29 3 4 2" xfId="46888"/>
    <cellStyle name="Normal 2 3 7 29 3 5" xfId="15062"/>
    <cellStyle name="Normal 2 3 7 29 3 5 2" xfId="46889"/>
    <cellStyle name="Normal 2 3 7 29 3 6" xfId="46890"/>
    <cellStyle name="Normal 2 3 7 29 3 6 2" xfId="46891"/>
    <cellStyle name="Normal 2 3 7 29 3 7" xfId="46892"/>
    <cellStyle name="Normal 2 3 7 29 4" xfId="15063"/>
    <cellStyle name="Normal 2 3 7 29 4 2" xfId="15064"/>
    <cellStyle name="Normal 2 3 7 29 4 2 2" xfId="46893"/>
    <cellStyle name="Normal 2 3 7 29 4 3" xfId="15065"/>
    <cellStyle name="Normal 2 3 7 29 4 3 2" xfId="46894"/>
    <cellStyle name="Normal 2 3 7 29 4 4" xfId="46895"/>
    <cellStyle name="Normal 2 3 7 29 5" xfId="15066"/>
    <cellStyle name="Normal 2 3 7 29 5 2" xfId="15067"/>
    <cellStyle name="Normal 2 3 7 29 5 2 2" xfId="46896"/>
    <cellStyle name="Normal 2 3 7 29 5 3" xfId="46897"/>
    <cellStyle name="Normal 2 3 7 29 6" xfId="15068"/>
    <cellStyle name="Normal 2 3 7 29 6 2" xfId="46898"/>
    <cellStyle name="Normal 2 3 7 29 7" xfId="15069"/>
    <cellStyle name="Normal 2 3 7 29 7 2" xfId="46899"/>
    <cellStyle name="Normal 2 3 7 29 8" xfId="46900"/>
    <cellStyle name="Normal 2 3 7 29 8 2" xfId="46901"/>
    <cellStyle name="Normal 2 3 7 29 9" xfId="46902"/>
    <cellStyle name="Normal 2 3 7 3" xfId="15070"/>
    <cellStyle name="Normal 2 3 7 3 10" xfId="46903"/>
    <cellStyle name="Normal 2 3 7 3 11" xfId="46904"/>
    <cellStyle name="Normal 2 3 7 3 2" xfId="15071"/>
    <cellStyle name="Normal 2 3 7 3 2 10" xfId="46905"/>
    <cellStyle name="Normal 2 3 7 3 2 2" xfId="15072"/>
    <cellStyle name="Normal 2 3 7 3 2 2 2" xfId="15073"/>
    <cellStyle name="Normal 2 3 7 3 2 2 2 2" xfId="15074"/>
    <cellStyle name="Normal 2 3 7 3 2 2 2 2 2" xfId="46906"/>
    <cellStyle name="Normal 2 3 7 3 2 2 2 3" xfId="15075"/>
    <cellStyle name="Normal 2 3 7 3 2 2 2 3 2" xfId="46907"/>
    <cellStyle name="Normal 2 3 7 3 2 2 2 4" xfId="46908"/>
    <cellStyle name="Normal 2 3 7 3 2 2 3" xfId="15076"/>
    <cellStyle name="Normal 2 3 7 3 2 2 3 2" xfId="46909"/>
    <cellStyle name="Normal 2 3 7 3 2 2 4" xfId="15077"/>
    <cellStyle name="Normal 2 3 7 3 2 2 4 2" xfId="46910"/>
    <cellStyle name="Normal 2 3 7 3 2 2 5" xfId="15078"/>
    <cellStyle name="Normal 2 3 7 3 2 2 5 2" xfId="46911"/>
    <cellStyle name="Normal 2 3 7 3 2 2 6" xfId="46912"/>
    <cellStyle name="Normal 2 3 7 3 2 2 6 2" xfId="46913"/>
    <cellStyle name="Normal 2 3 7 3 2 2 7" xfId="46914"/>
    <cellStyle name="Normal 2 3 7 3 2 3" xfId="15079"/>
    <cellStyle name="Normal 2 3 7 3 2 3 2" xfId="15080"/>
    <cellStyle name="Normal 2 3 7 3 2 3 2 2" xfId="46915"/>
    <cellStyle name="Normal 2 3 7 3 2 3 3" xfId="15081"/>
    <cellStyle name="Normal 2 3 7 3 2 3 3 2" xfId="46916"/>
    <cellStyle name="Normal 2 3 7 3 2 3 4" xfId="46917"/>
    <cellStyle name="Normal 2 3 7 3 2 4" xfId="15082"/>
    <cellStyle name="Normal 2 3 7 3 2 4 2" xfId="15083"/>
    <cellStyle name="Normal 2 3 7 3 2 4 2 2" xfId="46918"/>
    <cellStyle name="Normal 2 3 7 3 2 4 3" xfId="46919"/>
    <cellStyle name="Normal 2 3 7 3 2 5" xfId="15084"/>
    <cellStyle name="Normal 2 3 7 3 2 5 2" xfId="46920"/>
    <cellStyle name="Normal 2 3 7 3 2 6" xfId="15085"/>
    <cellStyle name="Normal 2 3 7 3 2 6 2" xfId="46921"/>
    <cellStyle name="Normal 2 3 7 3 2 7" xfId="46922"/>
    <cellStyle name="Normal 2 3 7 3 2 7 2" xfId="46923"/>
    <cellStyle name="Normal 2 3 7 3 2 8" xfId="46924"/>
    <cellStyle name="Normal 2 3 7 3 2 9" xfId="46925"/>
    <cellStyle name="Normal 2 3 7 3 3" xfId="15086"/>
    <cellStyle name="Normal 2 3 7 3 3 2" xfId="15087"/>
    <cellStyle name="Normal 2 3 7 3 3 2 2" xfId="15088"/>
    <cellStyle name="Normal 2 3 7 3 3 2 2 2" xfId="46926"/>
    <cellStyle name="Normal 2 3 7 3 3 2 3" xfId="15089"/>
    <cellStyle name="Normal 2 3 7 3 3 2 3 2" xfId="46927"/>
    <cellStyle name="Normal 2 3 7 3 3 2 4" xfId="46928"/>
    <cellStyle name="Normal 2 3 7 3 3 3" xfId="15090"/>
    <cellStyle name="Normal 2 3 7 3 3 3 2" xfId="46929"/>
    <cellStyle name="Normal 2 3 7 3 3 4" xfId="15091"/>
    <cellStyle name="Normal 2 3 7 3 3 4 2" xfId="46930"/>
    <cellStyle name="Normal 2 3 7 3 3 5" xfId="15092"/>
    <cellStyle name="Normal 2 3 7 3 3 5 2" xfId="46931"/>
    <cellStyle name="Normal 2 3 7 3 3 6" xfId="46932"/>
    <cellStyle name="Normal 2 3 7 3 3 6 2" xfId="46933"/>
    <cellStyle name="Normal 2 3 7 3 3 7" xfId="46934"/>
    <cellStyle name="Normal 2 3 7 3 4" xfId="15093"/>
    <cellStyle name="Normal 2 3 7 3 4 2" xfId="15094"/>
    <cellStyle name="Normal 2 3 7 3 4 2 2" xfId="46935"/>
    <cellStyle name="Normal 2 3 7 3 4 3" xfId="15095"/>
    <cellStyle name="Normal 2 3 7 3 4 3 2" xfId="46936"/>
    <cellStyle name="Normal 2 3 7 3 4 4" xfId="46937"/>
    <cellStyle name="Normal 2 3 7 3 5" xfId="15096"/>
    <cellStyle name="Normal 2 3 7 3 5 2" xfId="15097"/>
    <cellStyle name="Normal 2 3 7 3 5 2 2" xfId="46938"/>
    <cellStyle name="Normal 2 3 7 3 5 3" xfId="46939"/>
    <cellStyle name="Normal 2 3 7 3 6" xfId="15098"/>
    <cellStyle name="Normal 2 3 7 3 6 2" xfId="46940"/>
    <cellStyle name="Normal 2 3 7 3 7" xfId="15099"/>
    <cellStyle name="Normal 2 3 7 3 7 2" xfId="46941"/>
    <cellStyle name="Normal 2 3 7 3 8" xfId="46942"/>
    <cellStyle name="Normal 2 3 7 3 8 2" xfId="46943"/>
    <cellStyle name="Normal 2 3 7 3 9" xfId="46944"/>
    <cellStyle name="Normal 2 3 7 30" xfId="15100"/>
    <cellStyle name="Normal 2 3 7 30 10" xfId="46945"/>
    <cellStyle name="Normal 2 3 7 30 11" xfId="46946"/>
    <cellStyle name="Normal 2 3 7 30 2" xfId="15101"/>
    <cellStyle name="Normal 2 3 7 30 2 10" xfId="46947"/>
    <cellStyle name="Normal 2 3 7 30 2 2" xfId="15102"/>
    <cellStyle name="Normal 2 3 7 30 2 2 2" xfId="15103"/>
    <cellStyle name="Normal 2 3 7 30 2 2 2 2" xfId="15104"/>
    <cellStyle name="Normal 2 3 7 30 2 2 2 2 2" xfId="46948"/>
    <cellStyle name="Normal 2 3 7 30 2 2 2 3" xfId="15105"/>
    <cellStyle name="Normal 2 3 7 30 2 2 2 3 2" xfId="46949"/>
    <cellStyle name="Normal 2 3 7 30 2 2 2 4" xfId="46950"/>
    <cellStyle name="Normal 2 3 7 30 2 2 3" xfId="15106"/>
    <cellStyle name="Normal 2 3 7 30 2 2 3 2" xfId="46951"/>
    <cellStyle name="Normal 2 3 7 30 2 2 4" xfId="15107"/>
    <cellStyle name="Normal 2 3 7 30 2 2 4 2" xfId="46952"/>
    <cellStyle name="Normal 2 3 7 30 2 2 5" xfId="15108"/>
    <cellStyle name="Normal 2 3 7 30 2 2 5 2" xfId="46953"/>
    <cellStyle name="Normal 2 3 7 30 2 2 6" xfId="46954"/>
    <cellStyle name="Normal 2 3 7 30 2 2 6 2" xfId="46955"/>
    <cellStyle name="Normal 2 3 7 30 2 2 7" xfId="46956"/>
    <cellStyle name="Normal 2 3 7 30 2 3" xfId="15109"/>
    <cellStyle name="Normal 2 3 7 30 2 3 2" xfId="15110"/>
    <cellStyle name="Normal 2 3 7 30 2 3 2 2" xfId="46957"/>
    <cellStyle name="Normal 2 3 7 30 2 3 3" xfId="15111"/>
    <cellStyle name="Normal 2 3 7 30 2 3 3 2" xfId="46958"/>
    <cellStyle name="Normal 2 3 7 30 2 3 4" xfId="46959"/>
    <cellStyle name="Normal 2 3 7 30 2 4" xfId="15112"/>
    <cellStyle name="Normal 2 3 7 30 2 4 2" xfId="15113"/>
    <cellStyle name="Normal 2 3 7 30 2 4 2 2" xfId="46960"/>
    <cellStyle name="Normal 2 3 7 30 2 4 3" xfId="46961"/>
    <cellStyle name="Normal 2 3 7 30 2 5" xfId="15114"/>
    <cellStyle name="Normal 2 3 7 30 2 5 2" xfId="46962"/>
    <cellStyle name="Normal 2 3 7 30 2 6" xfId="15115"/>
    <cellStyle name="Normal 2 3 7 30 2 6 2" xfId="46963"/>
    <cellStyle name="Normal 2 3 7 30 2 7" xfId="46964"/>
    <cellStyle name="Normal 2 3 7 30 2 7 2" xfId="46965"/>
    <cellStyle name="Normal 2 3 7 30 2 8" xfId="46966"/>
    <cellStyle name="Normal 2 3 7 30 2 9" xfId="46967"/>
    <cellStyle name="Normal 2 3 7 30 3" xfId="15116"/>
    <cellStyle name="Normal 2 3 7 30 3 2" xfId="15117"/>
    <cellStyle name="Normal 2 3 7 30 3 2 2" xfId="15118"/>
    <cellStyle name="Normal 2 3 7 30 3 2 2 2" xfId="46968"/>
    <cellStyle name="Normal 2 3 7 30 3 2 3" xfId="15119"/>
    <cellStyle name="Normal 2 3 7 30 3 2 3 2" xfId="46969"/>
    <cellStyle name="Normal 2 3 7 30 3 2 4" xfId="46970"/>
    <cellStyle name="Normal 2 3 7 30 3 3" xfId="15120"/>
    <cellStyle name="Normal 2 3 7 30 3 3 2" xfId="46971"/>
    <cellStyle name="Normal 2 3 7 30 3 4" xfId="15121"/>
    <cellStyle name="Normal 2 3 7 30 3 4 2" xfId="46972"/>
    <cellStyle name="Normal 2 3 7 30 3 5" xfId="15122"/>
    <cellStyle name="Normal 2 3 7 30 3 5 2" xfId="46973"/>
    <cellStyle name="Normal 2 3 7 30 3 6" xfId="46974"/>
    <cellStyle name="Normal 2 3 7 30 3 6 2" xfId="46975"/>
    <cellStyle name="Normal 2 3 7 30 3 7" xfId="46976"/>
    <cellStyle name="Normal 2 3 7 30 4" xfId="15123"/>
    <cellStyle name="Normal 2 3 7 30 4 2" xfId="15124"/>
    <cellStyle name="Normal 2 3 7 30 4 2 2" xfId="46977"/>
    <cellStyle name="Normal 2 3 7 30 4 3" xfId="15125"/>
    <cellStyle name="Normal 2 3 7 30 4 3 2" xfId="46978"/>
    <cellStyle name="Normal 2 3 7 30 4 4" xfId="46979"/>
    <cellStyle name="Normal 2 3 7 30 5" xfId="15126"/>
    <cellStyle name="Normal 2 3 7 30 5 2" xfId="15127"/>
    <cellStyle name="Normal 2 3 7 30 5 2 2" xfId="46980"/>
    <cellStyle name="Normal 2 3 7 30 5 3" xfId="46981"/>
    <cellStyle name="Normal 2 3 7 30 6" xfId="15128"/>
    <cellStyle name="Normal 2 3 7 30 6 2" xfId="46982"/>
    <cellStyle name="Normal 2 3 7 30 7" xfId="15129"/>
    <cellStyle name="Normal 2 3 7 30 7 2" xfId="46983"/>
    <cellStyle name="Normal 2 3 7 30 8" xfId="46984"/>
    <cellStyle name="Normal 2 3 7 30 8 2" xfId="46985"/>
    <cellStyle name="Normal 2 3 7 30 9" xfId="46986"/>
    <cellStyle name="Normal 2 3 7 31" xfId="15130"/>
    <cellStyle name="Normal 2 3 7 31 10" xfId="46987"/>
    <cellStyle name="Normal 2 3 7 31 2" xfId="15131"/>
    <cellStyle name="Normal 2 3 7 31 2 2" xfId="15132"/>
    <cellStyle name="Normal 2 3 7 31 2 2 2" xfId="15133"/>
    <cellStyle name="Normal 2 3 7 31 2 2 2 2" xfId="46988"/>
    <cellStyle name="Normal 2 3 7 31 2 2 3" xfId="15134"/>
    <cellStyle name="Normal 2 3 7 31 2 2 3 2" xfId="46989"/>
    <cellStyle name="Normal 2 3 7 31 2 2 4" xfId="46990"/>
    <cellStyle name="Normal 2 3 7 31 2 3" xfId="15135"/>
    <cellStyle name="Normal 2 3 7 31 2 3 2" xfId="46991"/>
    <cellStyle name="Normal 2 3 7 31 2 4" xfId="15136"/>
    <cellStyle name="Normal 2 3 7 31 2 4 2" xfId="46992"/>
    <cellStyle name="Normal 2 3 7 31 2 5" xfId="15137"/>
    <cellStyle name="Normal 2 3 7 31 2 5 2" xfId="46993"/>
    <cellStyle name="Normal 2 3 7 31 2 6" xfId="46994"/>
    <cellStyle name="Normal 2 3 7 31 2 6 2" xfId="46995"/>
    <cellStyle name="Normal 2 3 7 31 2 7" xfId="46996"/>
    <cellStyle name="Normal 2 3 7 31 3" xfId="15138"/>
    <cellStyle name="Normal 2 3 7 31 3 2" xfId="15139"/>
    <cellStyle name="Normal 2 3 7 31 3 2 2" xfId="46997"/>
    <cellStyle name="Normal 2 3 7 31 3 3" xfId="15140"/>
    <cellStyle name="Normal 2 3 7 31 3 3 2" xfId="46998"/>
    <cellStyle name="Normal 2 3 7 31 3 4" xfId="46999"/>
    <cellStyle name="Normal 2 3 7 31 4" xfId="15141"/>
    <cellStyle name="Normal 2 3 7 31 4 2" xfId="15142"/>
    <cellStyle name="Normal 2 3 7 31 4 2 2" xfId="47000"/>
    <cellStyle name="Normal 2 3 7 31 4 3" xfId="47001"/>
    <cellStyle name="Normal 2 3 7 31 5" xfId="15143"/>
    <cellStyle name="Normal 2 3 7 31 5 2" xfId="47002"/>
    <cellStyle name="Normal 2 3 7 31 6" xfId="15144"/>
    <cellStyle name="Normal 2 3 7 31 6 2" xfId="47003"/>
    <cellStyle name="Normal 2 3 7 31 7" xfId="47004"/>
    <cellStyle name="Normal 2 3 7 31 7 2" xfId="47005"/>
    <cellStyle name="Normal 2 3 7 31 8" xfId="47006"/>
    <cellStyle name="Normal 2 3 7 31 9" xfId="47007"/>
    <cellStyle name="Normal 2 3 7 32" xfId="15145"/>
    <cellStyle name="Normal 2 3 7 32 2" xfId="15146"/>
    <cellStyle name="Normal 2 3 7 32 2 2" xfId="15147"/>
    <cellStyle name="Normal 2 3 7 32 2 2 2" xfId="47008"/>
    <cellStyle name="Normal 2 3 7 32 2 3" xfId="15148"/>
    <cellStyle name="Normal 2 3 7 32 2 3 2" xfId="47009"/>
    <cellStyle name="Normal 2 3 7 32 2 4" xfId="47010"/>
    <cellStyle name="Normal 2 3 7 32 3" xfId="15149"/>
    <cellStyle name="Normal 2 3 7 32 3 2" xfId="47011"/>
    <cellStyle name="Normal 2 3 7 32 4" xfId="15150"/>
    <cellStyle name="Normal 2 3 7 32 4 2" xfId="47012"/>
    <cellStyle name="Normal 2 3 7 32 5" xfId="15151"/>
    <cellStyle name="Normal 2 3 7 32 5 2" xfId="47013"/>
    <cellStyle name="Normal 2 3 7 32 6" xfId="47014"/>
    <cellStyle name="Normal 2 3 7 32 6 2" xfId="47015"/>
    <cellStyle name="Normal 2 3 7 32 7" xfId="47016"/>
    <cellStyle name="Normal 2 3 7 33" xfId="15152"/>
    <cellStyle name="Normal 2 3 7 33 2" xfId="15153"/>
    <cellStyle name="Normal 2 3 7 33 2 2" xfId="47017"/>
    <cellStyle name="Normal 2 3 7 33 3" xfId="15154"/>
    <cellStyle name="Normal 2 3 7 33 3 2" xfId="47018"/>
    <cellStyle name="Normal 2 3 7 33 4" xfId="47019"/>
    <cellStyle name="Normal 2 3 7 34" xfId="15155"/>
    <cellStyle name="Normal 2 3 7 34 2" xfId="15156"/>
    <cellStyle name="Normal 2 3 7 34 2 2" xfId="47020"/>
    <cellStyle name="Normal 2 3 7 34 3" xfId="47021"/>
    <cellStyle name="Normal 2 3 7 35" xfId="15157"/>
    <cellStyle name="Normal 2 3 7 35 2" xfId="47022"/>
    <cellStyle name="Normal 2 3 7 36" xfId="15158"/>
    <cellStyle name="Normal 2 3 7 36 2" xfId="47023"/>
    <cellStyle name="Normal 2 3 7 37" xfId="47024"/>
    <cellStyle name="Normal 2 3 7 37 2" xfId="47025"/>
    <cellStyle name="Normal 2 3 7 38" xfId="47026"/>
    <cellStyle name="Normal 2 3 7 39" xfId="47027"/>
    <cellStyle name="Normal 2 3 7 4" xfId="15159"/>
    <cellStyle name="Normal 2 3 7 4 10" xfId="47028"/>
    <cellStyle name="Normal 2 3 7 4 11" xfId="47029"/>
    <cellStyle name="Normal 2 3 7 4 2" xfId="15160"/>
    <cellStyle name="Normal 2 3 7 4 2 10" xfId="47030"/>
    <cellStyle name="Normal 2 3 7 4 2 2" xfId="15161"/>
    <cellStyle name="Normal 2 3 7 4 2 2 2" xfId="15162"/>
    <cellStyle name="Normal 2 3 7 4 2 2 2 2" xfId="15163"/>
    <cellStyle name="Normal 2 3 7 4 2 2 2 2 2" xfId="47031"/>
    <cellStyle name="Normal 2 3 7 4 2 2 2 3" xfId="15164"/>
    <cellStyle name="Normal 2 3 7 4 2 2 2 3 2" xfId="47032"/>
    <cellStyle name="Normal 2 3 7 4 2 2 2 4" xfId="47033"/>
    <cellStyle name="Normal 2 3 7 4 2 2 3" xfId="15165"/>
    <cellStyle name="Normal 2 3 7 4 2 2 3 2" xfId="47034"/>
    <cellStyle name="Normal 2 3 7 4 2 2 4" xfId="15166"/>
    <cellStyle name="Normal 2 3 7 4 2 2 4 2" xfId="47035"/>
    <cellStyle name="Normal 2 3 7 4 2 2 5" xfId="15167"/>
    <cellStyle name="Normal 2 3 7 4 2 2 5 2" xfId="47036"/>
    <cellStyle name="Normal 2 3 7 4 2 2 6" xfId="47037"/>
    <cellStyle name="Normal 2 3 7 4 2 2 6 2" xfId="47038"/>
    <cellStyle name="Normal 2 3 7 4 2 2 7" xfId="47039"/>
    <cellStyle name="Normal 2 3 7 4 2 3" xfId="15168"/>
    <cellStyle name="Normal 2 3 7 4 2 3 2" xfId="15169"/>
    <cellStyle name="Normal 2 3 7 4 2 3 2 2" xfId="47040"/>
    <cellStyle name="Normal 2 3 7 4 2 3 3" xfId="15170"/>
    <cellStyle name="Normal 2 3 7 4 2 3 3 2" xfId="47041"/>
    <cellStyle name="Normal 2 3 7 4 2 3 4" xfId="47042"/>
    <cellStyle name="Normal 2 3 7 4 2 4" xfId="15171"/>
    <cellStyle name="Normal 2 3 7 4 2 4 2" xfId="15172"/>
    <cellStyle name="Normal 2 3 7 4 2 4 2 2" xfId="47043"/>
    <cellStyle name="Normal 2 3 7 4 2 4 3" xfId="47044"/>
    <cellStyle name="Normal 2 3 7 4 2 5" xfId="15173"/>
    <cellStyle name="Normal 2 3 7 4 2 5 2" xfId="47045"/>
    <cellStyle name="Normal 2 3 7 4 2 6" xfId="15174"/>
    <cellStyle name="Normal 2 3 7 4 2 6 2" xfId="47046"/>
    <cellStyle name="Normal 2 3 7 4 2 7" xfId="47047"/>
    <cellStyle name="Normal 2 3 7 4 2 7 2" xfId="47048"/>
    <cellStyle name="Normal 2 3 7 4 2 8" xfId="47049"/>
    <cellStyle name="Normal 2 3 7 4 2 9" xfId="47050"/>
    <cellStyle name="Normal 2 3 7 4 3" xfId="15175"/>
    <cellStyle name="Normal 2 3 7 4 3 2" xfId="15176"/>
    <cellStyle name="Normal 2 3 7 4 3 2 2" xfId="15177"/>
    <cellStyle name="Normal 2 3 7 4 3 2 2 2" xfId="47051"/>
    <cellStyle name="Normal 2 3 7 4 3 2 3" xfId="15178"/>
    <cellStyle name="Normal 2 3 7 4 3 2 3 2" xfId="47052"/>
    <cellStyle name="Normal 2 3 7 4 3 2 4" xfId="47053"/>
    <cellStyle name="Normal 2 3 7 4 3 3" xfId="15179"/>
    <cellStyle name="Normal 2 3 7 4 3 3 2" xfId="47054"/>
    <cellStyle name="Normal 2 3 7 4 3 4" xfId="15180"/>
    <cellStyle name="Normal 2 3 7 4 3 4 2" xfId="47055"/>
    <cellStyle name="Normal 2 3 7 4 3 5" xfId="15181"/>
    <cellStyle name="Normal 2 3 7 4 3 5 2" xfId="47056"/>
    <cellStyle name="Normal 2 3 7 4 3 6" xfId="47057"/>
    <cellStyle name="Normal 2 3 7 4 3 6 2" xfId="47058"/>
    <cellStyle name="Normal 2 3 7 4 3 7" xfId="47059"/>
    <cellStyle name="Normal 2 3 7 4 4" xfId="15182"/>
    <cellStyle name="Normal 2 3 7 4 4 2" xfId="15183"/>
    <cellStyle name="Normal 2 3 7 4 4 2 2" xfId="47060"/>
    <cellStyle name="Normal 2 3 7 4 4 3" xfId="15184"/>
    <cellStyle name="Normal 2 3 7 4 4 3 2" xfId="47061"/>
    <cellStyle name="Normal 2 3 7 4 4 4" xfId="47062"/>
    <cellStyle name="Normal 2 3 7 4 5" xfId="15185"/>
    <cellStyle name="Normal 2 3 7 4 5 2" xfId="15186"/>
    <cellStyle name="Normal 2 3 7 4 5 2 2" xfId="47063"/>
    <cellStyle name="Normal 2 3 7 4 5 3" xfId="47064"/>
    <cellStyle name="Normal 2 3 7 4 6" xfId="15187"/>
    <cellStyle name="Normal 2 3 7 4 6 2" xfId="47065"/>
    <cellStyle name="Normal 2 3 7 4 7" xfId="15188"/>
    <cellStyle name="Normal 2 3 7 4 7 2" xfId="47066"/>
    <cellStyle name="Normal 2 3 7 4 8" xfId="47067"/>
    <cellStyle name="Normal 2 3 7 4 8 2" xfId="47068"/>
    <cellStyle name="Normal 2 3 7 4 9" xfId="47069"/>
    <cellStyle name="Normal 2 3 7 40" xfId="47070"/>
    <cellStyle name="Normal 2 3 7 5" xfId="15189"/>
    <cellStyle name="Normal 2 3 7 5 10" xfId="47071"/>
    <cellStyle name="Normal 2 3 7 5 11" xfId="47072"/>
    <cellStyle name="Normal 2 3 7 5 2" xfId="15190"/>
    <cellStyle name="Normal 2 3 7 5 2 10" xfId="47073"/>
    <cellStyle name="Normal 2 3 7 5 2 2" xfId="15191"/>
    <cellStyle name="Normal 2 3 7 5 2 2 2" xfId="15192"/>
    <cellStyle name="Normal 2 3 7 5 2 2 2 2" xfId="15193"/>
    <cellStyle name="Normal 2 3 7 5 2 2 2 2 2" xfId="47074"/>
    <cellStyle name="Normal 2 3 7 5 2 2 2 3" xfId="15194"/>
    <cellStyle name="Normal 2 3 7 5 2 2 2 3 2" xfId="47075"/>
    <cellStyle name="Normal 2 3 7 5 2 2 2 4" xfId="47076"/>
    <cellStyle name="Normal 2 3 7 5 2 2 3" xfId="15195"/>
    <cellStyle name="Normal 2 3 7 5 2 2 3 2" xfId="47077"/>
    <cellStyle name="Normal 2 3 7 5 2 2 4" xfId="15196"/>
    <cellStyle name="Normal 2 3 7 5 2 2 4 2" xfId="47078"/>
    <cellStyle name="Normal 2 3 7 5 2 2 5" xfId="15197"/>
    <cellStyle name="Normal 2 3 7 5 2 2 5 2" xfId="47079"/>
    <cellStyle name="Normal 2 3 7 5 2 2 6" xfId="47080"/>
    <cellStyle name="Normal 2 3 7 5 2 2 6 2" xfId="47081"/>
    <cellStyle name="Normal 2 3 7 5 2 2 7" xfId="47082"/>
    <cellStyle name="Normal 2 3 7 5 2 3" xfId="15198"/>
    <cellStyle name="Normal 2 3 7 5 2 3 2" xfId="15199"/>
    <cellStyle name="Normal 2 3 7 5 2 3 2 2" xfId="47083"/>
    <cellStyle name="Normal 2 3 7 5 2 3 3" xfId="15200"/>
    <cellStyle name="Normal 2 3 7 5 2 3 3 2" xfId="47084"/>
    <cellStyle name="Normal 2 3 7 5 2 3 4" xfId="47085"/>
    <cellStyle name="Normal 2 3 7 5 2 4" xfId="15201"/>
    <cellStyle name="Normal 2 3 7 5 2 4 2" xfId="15202"/>
    <cellStyle name="Normal 2 3 7 5 2 4 2 2" xfId="47086"/>
    <cellStyle name="Normal 2 3 7 5 2 4 3" xfId="47087"/>
    <cellStyle name="Normal 2 3 7 5 2 5" xfId="15203"/>
    <cellStyle name="Normal 2 3 7 5 2 5 2" xfId="47088"/>
    <cellStyle name="Normal 2 3 7 5 2 6" xfId="15204"/>
    <cellStyle name="Normal 2 3 7 5 2 6 2" xfId="47089"/>
    <cellStyle name="Normal 2 3 7 5 2 7" xfId="47090"/>
    <cellStyle name="Normal 2 3 7 5 2 7 2" xfId="47091"/>
    <cellStyle name="Normal 2 3 7 5 2 8" xfId="47092"/>
    <cellStyle name="Normal 2 3 7 5 2 9" xfId="47093"/>
    <cellStyle name="Normal 2 3 7 5 3" xfId="15205"/>
    <cellStyle name="Normal 2 3 7 5 3 2" xfId="15206"/>
    <cellStyle name="Normal 2 3 7 5 3 2 2" xfId="15207"/>
    <cellStyle name="Normal 2 3 7 5 3 2 2 2" xfId="47094"/>
    <cellStyle name="Normal 2 3 7 5 3 2 3" xfId="15208"/>
    <cellStyle name="Normal 2 3 7 5 3 2 3 2" xfId="47095"/>
    <cellStyle name="Normal 2 3 7 5 3 2 4" xfId="47096"/>
    <cellStyle name="Normal 2 3 7 5 3 3" xfId="15209"/>
    <cellStyle name="Normal 2 3 7 5 3 3 2" xfId="47097"/>
    <cellStyle name="Normal 2 3 7 5 3 4" xfId="15210"/>
    <cellStyle name="Normal 2 3 7 5 3 4 2" xfId="47098"/>
    <cellStyle name="Normal 2 3 7 5 3 5" xfId="15211"/>
    <cellStyle name="Normal 2 3 7 5 3 5 2" xfId="47099"/>
    <cellStyle name="Normal 2 3 7 5 3 6" xfId="47100"/>
    <cellStyle name="Normal 2 3 7 5 3 6 2" xfId="47101"/>
    <cellStyle name="Normal 2 3 7 5 3 7" xfId="47102"/>
    <cellStyle name="Normal 2 3 7 5 4" xfId="15212"/>
    <cellStyle name="Normal 2 3 7 5 4 2" xfId="15213"/>
    <cellStyle name="Normal 2 3 7 5 4 2 2" xfId="47103"/>
    <cellStyle name="Normal 2 3 7 5 4 3" xfId="15214"/>
    <cellStyle name="Normal 2 3 7 5 4 3 2" xfId="47104"/>
    <cellStyle name="Normal 2 3 7 5 4 4" xfId="47105"/>
    <cellStyle name="Normal 2 3 7 5 5" xfId="15215"/>
    <cellStyle name="Normal 2 3 7 5 5 2" xfId="15216"/>
    <cellStyle name="Normal 2 3 7 5 5 2 2" xfId="47106"/>
    <cellStyle name="Normal 2 3 7 5 5 3" xfId="47107"/>
    <cellStyle name="Normal 2 3 7 5 6" xfId="15217"/>
    <cellStyle name="Normal 2 3 7 5 6 2" xfId="47108"/>
    <cellStyle name="Normal 2 3 7 5 7" xfId="15218"/>
    <cellStyle name="Normal 2 3 7 5 7 2" xfId="47109"/>
    <cellStyle name="Normal 2 3 7 5 8" xfId="47110"/>
    <cellStyle name="Normal 2 3 7 5 8 2" xfId="47111"/>
    <cellStyle name="Normal 2 3 7 5 9" xfId="47112"/>
    <cellStyle name="Normal 2 3 7 6" xfId="15219"/>
    <cellStyle name="Normal 2 3 7 6 10" xfId="47113"/>
    <cellStyle name="Normal 2 3 7 6 11" xfId="47114"/>
    <cellStyle name="Normal 2 3 7 6 2" xfId="15220"/>
    <cellStyle name="Normal 2 3 7 6 2 10" xfId="47115"/>
    <cellStyle name="Normal 2 3 7 6 2 2" xfId="15221"/>
    <cellStyle name="Normal 2 3 7 6 2 2 2" xfId="15222"/>
    <cellStyle name="Normal 2 3 7 6 2 2 2 2" xfId="15223"/>
    <cellStyle name="Normal 2 3 7 6 2 2 2 2 2" xfId="47116"/>
    <cellStyle name="Normal 2 3 7 6 2 2 2 3" xfId="15224"/>
    <cellStyle name="Normal 2 3 7 6 2 2 2 3 2" xfId="47117"/>
    <cellStyle name="Normal 2 3 7 6 2 2 2 4" xfId="47118"/>
    <cellStyle name="Normal 2 3 7 6 2 2 3" xfId="15225"/>
    <cellStyle name="Normal 2 3 7 6 2 2 3 2" xfId="47119"/>
    <cellStyle name="Normal 2 3 7 6 2 2 4" xfId="15226"/>
    <cellStyle name="Normal 2 3 7 6 2 2 4 2" xfId="47120"/>
    <cellStyle name="Normal 2 3 7 6 2 2 5" xfId="15227"/>
    <cellStyle name="Normal 2 3 7 6 2 2 5 2" xfId="47121"/>
    <cellStyle name="Normal 2 3 7 6 2 2 6" xfId="47122"/>
    <cellStyle name="Normal 2 3 7 6 2 2 6 2" xfId="47123"/>
    <cellStyle name="Normal 2 3 7 6 2 2 7" xfId="47124"/>
    <cellStyle name="Normal 2 3 7 6 2 3" xfId="15228"/>
    <cellStyle name="Normal 2 3 7 6 2 3 2" xfId="15229"/>
    <cellStyle name="Normal 2 3 7 6 2 3 2 2" xfId="47125"/>
    <cellStyle name="Normal 2 3 7 6 2 3 3" xfId="15230"/>
    <cellStyle name="Normal 2 3 7 6 2 3 3 2" xfId="47126"/>
    <cellStyle name="Normal 2 3 7 6 2 3 4" xfId="47127"/>
    <cellStyle name="Normal 2 3 7 6 2 4" xfId="15231"/>
    <cellStyle name="Normal 2 3 7 6 2 4 2" xfId="15232"/>
    <cellStyle name="Normal 2 3 7 6 2 4 2 2" xfId="47128"/>
    <cellStyle name="Normal 2 3 7 6 2 4 3" xfId="47129"/>
    <cellStyle name="Normal 2 3 7 6 2 5" xfId="15233"/>
    <cellStyle name="Normal 2 3 7 6 2 5 2" xfId="47130"/>
    <cellStyle name="Normal 2 3 7 6 2 6" xfId="15234"/>
    <cellStyle name="Normal 2 3 7 6 2 6 2" xfId="47131"/>
    <cellStyle name="Normal 2 3 7 6 2 7" xfId="47132"/>
    <cellStyle name="Normal 2 3 7 6 2 7 2" xfId="47133"/>
    <cellStyle name="Normal 2 3 7 6 2 8" xfId="47134"/>
    <cellStyle name="Normal 2 3 7 6 2 9" xfId="47135"/>
    <cellStyle name="Normal 2 3 7 6 3" xfId="15235"/>
    <cellStyle name="Normal 2 3 7 6 3 2" xfId="15236"/>
    <cellStyle name="Normal 2 3 7 6 3 2 2" xfId="15237"/>
    <cellStyle name="Normal 2 3 7 6 3 2 2 2" xfId="47136"/>
    <cellStyle name="Normal 2 3 7 6 3 2 3" xfId="15238"/>
    <cellStyle name="Normal 2 3 7 6 3 2 3 2" xfId="47137"/>
    <cellStyle name="Normal 2 3 7 6 3 2 4" xfId="47138"/>
    <cellStyle name="Normal 2 3 7 6 3 3" xfId="15239"/>
    <cellStyle name="Normal 2 3 7 6 3 3 2" xfId="47139"/>
    <cellStyle name="Normal 2 3 7 6 3 4" xfId="15240"/>
    <cellStyle name="Normal 2 3 7 6 3 4 2" xfId="47140"/>
    <cellStyle name="Normal 2 3 7 6 3 5" xfId="15241"/>
    <cellStyle name="Normal 2 3 7 6 3 5 2" xfId="47141"/>
    <cellStyle name="Normal 2 3 7 6 3 6" xfId="47142"/>
    <cellStyle name="Normal 2 3 7 6 3 6 2" xfId="47143"/>
    <cellStyle name="Normal 2 3 7 6 3 7" xfId="47144"/>
    <cellStyle name="Normal 2 3 7 6 4" xfId="15242"/>
    <cellStyle name="Normal 2 3 7 6 4 2" xfId="15243"/>
    <cellStyle name="Normal 2 3 7 6 4 2 2" xfId="47145"/>
    <cellStyle name="Normal 2 3 7 6 4 3" xfId="15244"/>
    <cellStyle name="Normal 2 3 7 6 4 3 2" xfId="47146"/>
    <cellStyle name="Normal 2 3 7 6 4 4" xfId="47147"/>
    <cellStyle name="Normal 2 3 7 6 5" xfId="15245"/>
    <cellStyle name="Normal 2 3 7 6 5 2" xfId="15246"/>
    <cellStyle name="Normal 2 3 7 6 5 2 2" xfId="47148"/>
    <cellStyle name="Normal 2 3 7 6 5 3" xfId="47149"/>
    <cellStyle name="Normal 2 3 7 6 6" xfId="15247"/>
    <cellStyle name="Normal 2 3 7 6 6 2" xfId="47150"/>
    <cellStyle name="Normal 2 3 7 6 7" xfId="15248"/>
    <cellStyle name="Normal 2 3 7 6 7 2" xfId="47151"/>
    <cellStyle name="Normal 2 3 7 6 8" xfId="47152"/>
    <cellStyle name="Normal 2 3 7 6 8 2" xfId="47153"/>
    <cellStyle name="Normal 2 3 7 6 9" xfId="47154"/>
    <cellStyle name="Normal 2 3 7 7" xfId="15249"/>
    <cellStyle name="Normal 2 3 7 7 10" xfId="47155"/>
    <cellStyle name="Normal 2 3 7 7 11" xfId="47156"/>
    <cellStyle name="Normal 2 3 7 7 2" xfId="15250"/>
    <cellStyle name="Normal 2 3 7 7 2 10" xfId="47157"/>
    <cellStyle name="Normal 2 3 7 7 2 2" xfId="15251"/>
    <cellStyle name="Normal 2 3 7 7 2 2 2" xfId="15252"/>
    <cellStyle name="Normal 2 3 7 7 2 2 2 2" xfId="15253"/>
    <cellStyle name="Normal 2 3 7 7 2 2 2 2 2" xfId="47158"/>
    <cellStyle name="Normal 2 3 7 7 2 2 2 3" xfId="15254"/>
    <cellStyle name="Normal 2 3 7 7 2 2 2 3 2" xfId="47159"/>
    <cellStyle name="Normal 2 3 7 7 2 2 2 4" xfId="47160"/>
    <cellStyle name="Normal 2 3 7 7 2 2 3" xfId="15255"/>
    <cellStyle name="Normal 2 3 7 7 2 2 3 2" xfId="47161"/>
    <cellStyle name="Normal 2 3 7 7 2 2 4" xfId="15256"/>
    <cellStyle name="Normal 2 3 7 7 2 2 4 2" xfId="47162"/>
    <cellStyle name="Normal 2 3 7 7 2 2 5" xfId="15257"/>
    <cellStyle name="Normal 2 3 7 7 2 2 5 2" xfId="47163"/>
    <cellStyle name="Normal 2 3 7 7 2 2 6" xfId="47164"/>
    <cellStyle name="Normal 2 3 7 7 2 2 6 2" xfId="47165"/>
    <cellStyle name="Normal 2 3 7 7 2 2 7" xfId="47166"/>
    <cellStyle name="Normal 2 3 7 7 2 3" xfId="15258"/>
    <cellStyle name="Normal 2 3 7 7 2 3 2" xfId="15259"/>
    <cellStyle name="Normal 2 3 7 7 2 3 2 2" xfId="47167"/>
    <cellStyle name="Normal 2 3 7 7 2 3 3" xfId="15260"/>
    <cellStyle name="Normal 2 3 7 7 2 3 3 2" xfId="47168"/>
    <cellStyle name="Normal 2 3 7 7 2 3 4" xfId="47169"/>
    <cellStyle name="Normal 2 3 7 7 2 4" xfId="15261"/>
    <cellStyle name="Normal 2 3 7 7 2 4 2" xfId="15262"/>
    <cellStyle name="Normal 2 3 7 7 2 4 2 2" xfId="47170"/>
    <cellStyle name="Normal 2 3 7 7 2 4 3" xfId="47171"/>
    <cellStyle name="Normal 2 3 7 7 2 5" xfId="15263"/>
    <cellStyle name="Normal 2 3 7 7 2 5 2" xfId="47172"/>
    <cellStyle name="Normal 2 3 7 7 2 6" xfId="15264"/>
    <cellStyle name="Normal 2 3 7 7 2 6 2" xfId="47173"/>
    <cellStyle name="Normal 2 3 7 7 2 7" xfId="47174"/>
    <cellStyle name="Normal 2 3 7 7 2 7 2" xfId="47175"/>
    <cellStyle name="Normal 2 3 7 7 2 8" xfId="47176"/>
    <cellStyle name="Normal 2 3 7 7 2 9" xfId="47177"/>
    <cellStyle name="Normal 2 3 7 7 3" xfId="15265"/>
    <cellStyle name="Normal 2 3 7 7 3 2" xfId="15266"/>
    <cellStyle name="Normal 2 3 7 7 3 2 2" xfId="15267"/>
    <cellStyle name="Normal 2 3 7 7 3 2 2 2" xfId="47178"/>
    <cellStyle name="Normal 2 3 7 7 3 2 3" xfId="15268"/>
    <cellStyle name="Normal 2 3 7 7 3 2 3 2" xfId="47179"/>
    <cellStyle name="Normal 2 3 7 7 3 2 4" xfId="47180"/>
    <cellStyle name="Normal 2 3 7 7 3 3" xfId="15269"/>
    <cellStyle name="Normal 2 3 7 7 3 3 2" xfId="47181"/>
    <cellStyle name="Normal 2 3 7 7 3 4" xfId="15270"/>
    <cellStyle name="Normal 2 3 7 7 3 4 2" xfId="47182"/>
    <cellStyle name="Normal 2 3 7 7 3 5" xfId="15271"/>
    <cellStyle name="Normal 2 3 7 7 3 5 2" xfId="47183"/>
    <cellStyle name="Normal 2 3 7 7 3 6" xfId="47184"/>
    <cellStyle name="Normal 2 3 7 7 3 6 2" xfId="47185"/>
    <cellStyle name="Normal 2 3 7 7 3 7" xfId="47186"/>
    <cellStyle name="Normal 2 3 7 7 4" xfId="15272"/>
    <cellStyle name="Normal 2 3 7 7 4 2" xfId="15273"/>
    <cellStyle name="Normal 2 3 7 7 4 2 2" xfId="47187"/>
    <cellStyle name="Normal 2 3 7 7 4 3" xfId="15274"/>
    <cellStyle name="Normal 2 3 7 7 4 3 2" xfId="47188"/>
    <cellStyle name="Normal 2 3 7 7 4 4" xfId="47189"/>
    <cellStyle name="Normal 2 3 7 7 5" xfId="15275"/>
    <cellStyle name="Normal 2 3 7 7 5 2" xfId="15276"/>
    <cellStyle name="Normal 2 3 7 7 5 2 2" xfId="47190"/>
    <cellStyle name="Normal 2 3 7 7 5 3" xfId="47191"/>
    <cellStyle name="Normal 2 3 7 7 6" xfId="15277"/>
    <cellStyle name="Normal 2 3 7 7 6 2" xfId="47192"/>
    <cellStyle name="Normal 2 3 7 7 7" xfId="15278"/>
    <cellStyle name="Normal 2 3 7 7 7 2" xfId="47193"/>
    <cellStyle name="Normal 2 3 7 7 8" xfId="47194"/>
    <cellStyle name="Normal 2 3 7 7 8 2" xfId="47195"/>
    <cellStyle name="Normal 2 3 7 7 9" xfId="47196"/>
    <cellStyle name="Normal 2 3 7 8" xfId="15279"/>
    <cellStyle name="Normal 2 3 7 8 10" xfId="47197"/>
    <cellStyle name="Normal 2 3 7 8 11" xfId="47198"/>
    <cellStyle name="Normal 2 3 7 8 2" xfId="15280"/>
    <cellStyle name="Normal 2 3 7 8 2 10" xfId="47199"/>
    <cellStyle name="Normal 2 3 7 8 2 2" xfId="15281"/>
    <cellStyle name="Normal 2 3 7 8 2 2 2" xfId="15282"/>
    <cellStyle name="Normal 2 3 7 8 2 2 2 2" xfId="15283"/>
    <cellStyle name="Normal 2 3 7 8 2 2 2 2 2" xfId="47200"/>
    <cellStyle name="Normal 2 3 7 8 2 2 2 3" xfId="15284"/>
    <cellStyle name="Normal 2 3 7 8 2 2 2 3 2" xfId="47201"/>
    <cellStyle name="Normal 2 3 7 8 2 2 2 4" xfId="47202"/>
    <cellStyle name="Normal 2 3 7 8 2 2 3" xfId="15285"/>
    <cellStyle name="Normal 2 3 7 8 2 2 3 2" xfId="47203"/>
    <cellStyle name="Normal 2 3 7 8 2 2 4" xfId="15286"/>
    <cellStyle name="Normal 2 3 7 8 2 2 4 2" xfId="47204"/>
    <cellStyle name="Normal 2 3 7 8 2 2 5" xfId="15287"/>
    <cellStyle name="Normal 2 3 7 8 2 2 5 2" xfId="47205"/>
    <cellStyle name="Normal 2 3 7 8 2 2 6" xfId="47206"/>
    <cellStyle name="Normal 2 3 7 8 2 2 6 2" xfId="47207"/>
    <cellStyle name="Normal 2 3 7 8 2 2 7" xfId="47208"/>
    <cellStyle name="Normal 2 3 7 8 2 3" xfId="15288"/>
    <cellStyle name="Normal 2 3 7 8 2 3 2" xfId="15289"/>
    <cellStyle name="Normal 2 3 7 8 2 3 2 2" xfId="47209"/>
    <cellStyle name="Normal 2 3 7 8 2 3 3" xfId="15290"/>
    <cellStyle name="Normal 2 3 7 8 2 3 3 2" xfId="47210"/>
    <cellStyle name="Normal 2 3 7 8 2 3 4" xfId="47211"/>
    <cellStyle name="Normal 2 3 7 8 2 4" xfId="15291"/>
    <cellStyle name="Normal 2 3 7 8 2 4 2" xfId="15292"/>
    <cellStyle name="Normal 2 3 7 8 2 4 2 2" xfId="47212"/>
    <cellStyle name="Normal 2 3 7 8 2 4 3" xfId="47213"/>
    <cellStyle name="Normal 2 3 7 8 2 5" xfId="15293"/>
    <cellStyle name="Normal 2 3 7 8 2 5 2" xfId="47214"/>
    <cellStyle name="Normal 2 3 7 8 2 6" xfId="15294"/>
    <cellStyle name="Normal 2 3 7 8 2 6 2" xfId="47215"/>
    <cellStyle name="Normal 2 3 7 8 2 7" xfId="47216"/>
    <cellStyle name="Normal 2 3 7 8 2 7 2" xfId="47217"/>
    <cellStyle name="Normal 2 3 7 8 2 8" xfId="47218"/>
    <cellStyle name="Normal 2 3 7 8 2 9" xfId="47219"/>
    <cellStyle name="Normal 2 3 7 8 3" xfId="15295"/>
    <cellStyle name="Normal 2 3 7 8 3 2" xfId="15296"/>
    <cellStyle name="Normal 2 3 7 8 3 2 2" xfId="15297"/>
    <cellStyle name="Normal 2 3 7 8 3 2 2 2" xfId="47220"/>
    <cellStyle name="Normal 2 3 7 8 3 2 3" xfId="15298"/>
    <cellStyle name="Normal 2 3 7 8 3 2 3 2" xfId="47221"/>
    <cellStyle name="Normal 2 3 7 8 3 2 4" xfId="47222"/>
    <cellStyle name="Normal 2 3 7 8 3 3" xfId="15299"/>
    <cellStyle name="Normal 2 3 7 8 3 3 2" xfId="47223"/>
    <cellStyle name="Normal 2 3 7 8 3 4" xfId="15300"/>
    <cellStyle name="Normal 2 3 7 8 3 4 2" xfId="47224"/>
    <cellStyle name="Normal 2 3 7 8 3 5" xfId="15301"/>
    <cellStyle name="Normal 2 3 7 8 3 5 2" xfId="47225"/>
    <cellStyle name="Normal 2 3 7 8 3 6" xfId="47226"/>
    <cellStyle name="Normal 2 3 7 8 3 6 2" xfId="47227"/>
    <cellStyle name="Normal 2 3 7 8 3 7" xfId="47228"/>
    <cellStyle name="Normal 2 3 7 8 4" xfId="15302"/>
    <cellStyle name="Normal 2 3 7 8 4 2" xfId="15303"/>
    <cellStyle name="Normal 2 3 7 8 4 2 2" xfId="47229"/>
    <cellStyle name="Normal 2 3 7 8 4 3" xfId="15304"/>
    <cellStyle name="Normal 2 3 7 8 4 3 2" xfId="47230"/>
    <cellStyle name="Normal 2 3 7 8 4 4" xfId="47231"/>
    <cellStyle name="Normal 2 3 7 8 5" xfId="15305"/>
    <cellStyle name="Normal 2 3 7 8 5 2" xfId="15306"/>
    <cellStyle name="Normal 2 3 7 8 5 2 2" xfId="47232"/>
    <cellStyle name="Normal 2 3 7 8 5 3" xfId="47233"/>
    <cellStyle name="Normal 2 3 7 8 6" xfId="15307"/>
    <cellStyle name="Normal 2 3 7 8 6 2" xfId="47234"/>
    <cellStyle name="Normal 2 3 7 8 7" xfId="15308"/>
    <cellStyle name="Normal 2 3 7 8 7 2" xfId="47235"/>
    <cellStyle name="Normal 2 3 7 8 8" xfId="47236"/>
    <cellStyle name="Normal 2 3 7 8 8 2" xfId="47237"/>
    <cellStyle name="Normal 2 3 7 8 9" xfId="47238"/>
    <cellStyle name="Normal 2 3 7 9" xfId="15309"/>
    <cellStyle name="Normal 2 3 7 9 10" xfId="47239"/>
    <cellStyle name="Normal 2 3 7 9 11" xfId="47240"/>
    <cellStyle name="Normal 2 3 7 9 2" xfId="15310"/>
    <cellStyle name="Normal 2 3 7 9 2 10" xfId="47241"/>
    <cellStyle name="Normal 2 3 7 9 2 2" xfId="15311"/>
    <cellStyle name="Normal 2 3 7 9 2 2 2" xfId="15312"/>
    <cellStyle name="Normal 2 3 7 9 2 2 2 2" xfId="15313"/>
    <cellStyle name="Normal 2 3 7 9 2 2 2 2 2" xfId="47242"/>
    <cellStyle name="Normal 2 3 7 9 2 2 2 3" xfId="15314"/>
    <cellStyle name="Normal 2 3 7 9 2 2 2 3 2" xfId="47243"/>
    <cellStyle name="Normal 2 3 7 9 2 2 2 4" xfId="47244"/>
    <cellStyle name="Normal 2 3 7 9 2 2 3" xfId="15315"/>
    <cellStyle name="Normal 2 3 7 9 2 2 3 2" xfId="47245"/>
    <cellStyle name="Normal 2 3 7 9 2 2 4" xfId="15316"/>
    <cellStyle name="Normal 2 3 7 9 2 2 4 2" xfId="47246"/>
    <cellStyle name="Normal 2 3 7 9 2 2 5" xfId="15317"/>
    <cellStyle name="Normal 2 3 7 9 2 2 5 2" xfId="47247"/>
    <cellStyle name="Normal 2 3 7 9 2 2 6" xfId="47248"/>
    <cellStyle name="Normal 2 3 7 9 2 2 6 2" xfId="47249"/>
    <cellStyle name="Normal 2 3 7 9 2 2 7" xfId="47250"/>
    <cellStyle name="Normal 2 3 7 9 2 3" xfId="15318"/>
    <cellStyle name="Normal 2 3 7 9 2 3 2" xfId="15319"/>
    <cellStyle name="Normal 2 3 7 9 2 3 2 2" xfId="47251"/>
    <cellStyle name="Normal 2 3 7 9 2 3 3" xfId="15320"/>
    <cellStyle name="Normal 2 3 7 9 2 3 3 2" xfId="47252"/>
    <cellStyle name="Normal 2 3 7 9 2 3 4" xfId="47253"/>
    <cellStyle name="Normal 2 3 7 9 2 4" xfId="15321"/>
    <cellStyle name="Normal 2 3 7 9 2 4 2" xfId="15322"/>
    <cellStyle name="Normal 2 3 7 9 2 4 2 2" xfId="47254"/>
    <cellStyle name="Normal 2 3 7 9 2 4 3" xfId="47255"/>
    <cellStyle name="Normal 2 3 7 9 2 5" xfId="15323"/>
    <cellStyle name="Normal 2 3 7 9 2 5 2" xfId="47256"/>
    <cellStyle name="Normal 2 3 7 9 2 6" xfId="15324"/>
    <cellStyle name="Normal 2 3 7 9 2 6 2" xfId="47257"/>
    <cellStyle name="Normal 2 3 7 9 2 7" xfId="47258"/>
    <cellStyle name="Normal 2 3 7 9 2 7 2" xfId="47259"/>
    <cellStyle name="Normal 2 3 7 9 2 8" xfId="47260"/>
    <cellStyle name="Normal 2 3 7 9 2 9" xfId="47261"/>
    <cellStyle name="Normal 2 3 7 9 3" xfId="15325"/>
    <cellStyle name="Normal 2 3 7 9 3 2" xfId="15326"/>
    <cellStyle name="Normal 2 3 7 9 3 2 2" xfId="15327"/>
    <cellStyle name="Normal 2 3 7 9 3 2 2 2" xfId="47262"/>
    <cellStyle name="Normal 2 3 7 9 3 2 3" xfId="15328"/>
    <cellStyle name="Normal 2 3 7 9 3 2 3 2" xfId="47263"/>
    <cellStyle name="Normal 2 3 7 9 3 2 4" xfId="47264"/>
    <cellStyle name="Normal 2 3 7 9 3 3" xfId="15329"/>
    <cellStyle name="Normal 2 3 7 9 3 3 2" xfId="47265"/>
    <cellStyle name="Normal 2 3 7 9 3 4" xfId="15330"/>
    <cellStyle name="Normal 2 3 7 9 3 4 2" xfId="47266"/>
    <cellStyle name="Normal 2 3 7 9 3 5" xfId="15331"/>
    <cellStyle name="Normal 2 3 7 9 3 5 2" xfId="47267"/>
    <cellStyle name="Normal 2 3 7 9 3 6" xfId="47268"/>
    <cellStyle name="Normal 2 3 7 9 3 6 2" xfId="47269"/>
    <cellStyle name="Normal 2 3 7 9 3 7" xfId="47270"/>
    <cellStyle name="Normal 2 3 7 9 4" xfId="15332"/>
    <cellStyle name="Normal 2 3 7 9 4 2" xfId="15333"/>
    <cellStyle name="Normal 2 3 7 9 4 2 2" xfId="47271"/>
    <cellStyle name="Normal 2 3 7 9 4 3" xfId="15334"/>
    <cellStyle name="Normal 2 3 7 9 4 3 2" xfId="47272"/>
    <cellStyle name="Normal 2 3 7 9 4 4" xfId="47273"/>
    <cellStyle name="Normal 2 3 7 9 5" xfId="15335"/>
    <cellStyle name="Normal 2 3 7 9 5 2" xfId="15336"/>
    <cellStyle name="Normal 2 3 7 9 5 2 2" xfId="47274"/>
    <cellStyle name="Normal 2 3 7 9 5 3" xfId="47275"/>
    <cellStyle name="Normal 2 3 7 9 6" xfId="15337"/>
    <cellStyle name="Normal 2 3 7 9 6 2" xfId="47276"/>
    <cellStyle name="Normal 2 3 7 9 7" xfId="15338"/>
    <cellStyle name="Normal 2 3 7 9 7 2" xfId="47277"/>
    <cellStyle name="Normal 2 3 7 9 8" xfId="47278"/>
    <cellStyle name="Normal 2 3 7 9 8 2" xfId="47279"/>
    <cellStyle name="Normal 2 3 7 9 9" xfId="47280"/>
    <cellStyle name="Normal 2 3 8" xfId="15339"/>
    <cellStyle name="Normal 2 3 8 10" xfId="15340"/>
    <cellStyle name="Normal 2 3 8 10 10" xfId="47281"/>
    <cellStyle name="Normal 2 3 8 10 11" xfId="47282"/>
    <cellStyle name="Normal 2 3 8 10 2" xfId="15341"/>
    <cellStyle name="Normal 2 3 8 10 2 10" xfId="47283"/>
    <cellStyle name="Normal 2 3 8 10 2 2" xfId="15342"/>
    <cellStyle name="Normal 2 3 8 10 2 2 2" xfId="15343"/>
    <cellStyle name="Normal 2 3 8 10 2 2 2 2" xfId="15344"/>
    <cellStyle name="Normal 2 3 8 10 2 2 2 2 2" xfId="47284"/>
    <cellStyle name="Normal 2 3 8 10 2 2 2 3" xfId="15345"/>
    <cellStyle name="Normal 2 3 8 10 2 2 2 3 2" xfId="47285"/>
    <cellStyle name="Normal 2 3 8 10 2 2 2 4" xfId="47286"/>
    <cellStyle name="Normal 2 3 8 10 2 2 3" xfId="15346"/>
    <cellStyle name="Normal 2 3 8 10 2 2 3 2" xfId="47287"/>
    <cellStyle name="Normal 2 3 8 10 2 2 4" xfId="15347"/>
    <cellStyle name="Normal 2 3 8 10 2 2 4 2" xfId="47288"/>
    <cellStyle name="Normal 2 3 8 10 2 2 5" xfId="15348"/>
    <cellStyle name="Normal 2 3 8 10 2 2 5 2" xfId="47289"/>
    <cellStyle name="Normal 2 3 8 10 2 2 6" xfId="47290"/>
    <cellStyle name="Normal 2 3 8 10 2 2 6 2" xfId="47291"/>
    <cellStyle name="Normal 2 3 8 10 2 2 7" xfId="47292"/>
    <cellStyle name="Normal 2 3 8 10 2 3" xfId="15349"/>
    <cellStyle name="Normal 2 3 8 10 2 3 2" xfId="15350"/>
    <cellStyle name="Normal 2 3 8 10 2 3 2 2" xfId="47293"/>
    <cellStyle name="Normal 2 3 8 10 2 3 3" xfId="15351"/>
    <cellStyle name="Normal 2 3 8 10 2 3 3 2" xfId="47294"/>
    <cellStyle name="Normal 2 3 8 10 2 3 4" xfId="47295"/>
    <cellStyle name="Normal 2 3 8 10 2 4" xfId="15352"/>
    <cellStyle name="Normal 2 3 8 10 2 4 2" xfId="15353"/>
    <cellStyle name="Normal 2 3 8 10 2 4 2 2" xfId="47296"/>
    <cellStyle name="Normal 2 3 8 10 2 4 3" xfId="47297"/>
    <cellStyle name="Normal 2 3 8 10 2 5" xfId="15354"/>
    <cellStyle name="Normal 2 3 8 10 2 5 2" xfId="47298"/>
    <cellStyle name="Normal 2 3 8 10 2 6" xfId="15355"/>
    <cellStyle name="Normal 2 3 8 10 2 6 2" xfId="47299"/>
    <cellStyle name="Normal 2 3 8 10 2 7" xfId="47300"/>
    <cellStyle name="Normal 2 3 8 10 2 7 2" xfId="47301"/>
    <cellStyle name="Normal 2 3 8 10 2 8" xfId="47302"/>
    <cellStyle name="Normal 2 3 8 10 2 9" xfId="47303"/>
    <cellStyle name="Normal 2 3 8 10 3" xfId="15356"/>
    <cellStyle name="Normal 2 3 8 10 3 2" xfId="15357"/>
    <cellStyle name="Normal 2 3 8 10 3 2 2" xfId="15358"/>
    <cellStyle name="Normal 2 3 8 10 3 2 2 2" xfId="47304"/>
    <cellStyle name="Normal 2 3 8 10 3 2 3" xfId="15359"/>
    <cellStyle name="Normal 2 3 8 10 3 2 3 2" xfId="47305"/>
    <cellStyle name="Normal 2 3 8 10 3 2 4" xfId="47306"/>
    <cellStyle name="Normal 2 3 8 10 3 3" xfId="15360"/>
    <cellStyle name="Normal 2 3 8 10 3 3 2" xfId="47307"/>
    <cellStyle name="Normal 2 3 8 10 3 4" xfId="15361"/>
    <cellStyle name="Normal 2 3 8 10 3 4 2" xfId="47308"/>
    <cellStyle name="Normal 2 3 8 10 3 5" xfId="15362"/>
    <cellStyle name="Normal 2 3 8 10 3 5 2" xfId="47309"/>
    <cellStyle name="Normal 2 3 8 10 3 6" xfId="47310"/>
    <cellStyle name="Normal 2 3 8 10 3 6 2" xfId="47311"/>
    <cellStyle name="Normal 2 3 8 10 3 7" xfId="47312"/>
    <cellStyle name="Normal 2 3 8 10 4" xfId="15363"/>
    <cellStyle name="Normal 2 3 8 10 4 2" xfId="15364"/>
    <cellStyle name="Normal 2 3 8 10 4 2 2" xfId="47313"/>
    <cellStyle name="Normal 2 3 8 10 4 3" xfId="15365"/>
    <cellStyle name="Normal 2 3 8 10 4 3 2" xfId="47314"/>
    <cellStyle name="Normal 2 3 8 10 4 4" xfId="47315"/>
    <cellStyle name="Normal 2 3 8 10 5" xfId="15366"/>
    <cellStyle name="Normal 2 3 8 10 5 2" xfId="15367"/>
    <cellStyle name="Normal 2 3 8 10 5 2 2" xfId="47316"/>
    <cellStyle name="Normal 2 3 8 10 5 3" xfId="47317"/>
    <cellStyle name="Normal 2 3 8 10 6" xfId="15368"/>
    <cellStyle name="Normal 2 3 8 10 6 2" xfId="47318"/>
    <cellStyle name="Normal 2 3 8 10 7" xfId="15369"/>
    <cellStyle name="Normal 2 3 8 10 7 2" xfId="47319"/>
    <cellStyle name="Normal 2 3 8 10 8" xfId="47320"/>
    <cellStyle name="Normal 2 3 8 10 8 2" xfId="47321"/>
    <cellStyle name="Normal 2 3 8 10 9" xfId="47322"/>
    <cellStyle name="Normal 2 3 8 11" xfId="15370"/>
    <cellStyle name="Normal 2 3 8 11 10" xfId="47323"/>
    <cellStyle name="Normal 2 3 8 11 11" xfId="47324"/>
    <cellStyle name="Normal 2 3 8 11 2" xfId="15371"/>
    <cellStyle name="Normal 2 3 8 11 2 10" xfId="47325"/>
    <cellStyle name="Normal 2 3 8 11 2 2" xfId="15372"/>
    <cellStyle name="Normal 2 3 8 11 2 2 2" xfId="15373"/>
    <cellStyle name="Normal 2 3 8 11 2 2 2 2" xfId="15374"/>
    <cellStyle name="Normal 2 3 8 11 2 2 2 2 2" xfId="47326"/>
    <cellStyle name="Normal 2 3 8 11 2 2 2 3" xfId="15375"/>
    <cellStyle name="Normal 2 3 8 11 2 2 2 3 2" xfId="47327"/>
    <cellStyle name="Normal 2 3 8 11 2 2 2 4" xfId="47328"/>
    <cellStyle name="Normal 2 3 8 11 2 2 3" xfId="15376"/>
    <cellStyle name="Normal 2 3 8 11 2 2 3 2" xfId="47329"/>
    <cellStyle name="Normal 2 3 8 11 2 2 4" xfId="15377"/>
    <cellStyle name="Normal 2 3 8 11 2 2 4 2" xfId="47330"/>
    <cellStyle name="Normal 2 3 8 11 2 2 5" xfId="15378"/>
    <cellStyle name="Normal 2 3 8 11 2 2 5 2" xfId="47331"/>
    <cellStyle name="Normal 2 3 8 11 2 2 6" xfId="47332"/>
    <cellStyle name="Normal 2 3 8 11 2 2 6 2" xfId="47333"/>
    <cellStyle name="Normal 2 3 8 11 2 2 7" xfId="47334"/>
    <cellStyle name="Normal 2 3 8 11 2 3" xfId="15379"/>
    <cellStyle name="Normal 2 3 8 11 2 3 2" xfId="15380"/>
    <cellStyle name="Normal 2 3 8 11 2 3 2 2" xfId="47335"/>
    <cellStyle name="Normal 2 3 8 11 2 3 3" xfId="15381"/>
    <cellStyle name="Normal 2 3 8 11 2 3 3 2" xfId="47336"/>
    <cellStyle name="Normal 2 3 8 11 2 3 4" xfId="47337"/>
    <cellStyle name="Normal 2 3 8 11 2 4" xfId="15382"/>
    <cellStyle name="Normal 2 3 8 11 2 4 2" xfId="15383"/>
    <cellStyle name="Normal 2 3 8 11 2 4 2 2" xfId="47338"/>
    <cellStyle name="Normal 2 3 8 11 2 4 3" xfId="47339"/>
    <cellStyle name="Normal 2 3 8 11 2 5" xfId="15384"/>
    <cellStyle name="Normal 2 3 8 11 2 5 2" xfId="47340"/>
    <cellStyle name="Normal 2 3 8 11 2 6" xfId="15385"/>
    <cellStyle name="Normal 2 3 8 11 2 6 2" xfId="47341"/>
    <cellStyle name="Normal 2 3 8 11 2 7" xfId="47342"/>
    <cellStyle name="Normal 2 3 8 11 2 7 2" xfId="47343"/>
    <cellStyle name="Normal 2 3 8 11 2 8" xfId="47344"/>
    <cellStyle name="Normal 2 3 8 11 2 9" xfId="47345"/>
    <cellStyle name="Normal 2 3 8 11 3" xfId="15386"/>
    <cellStyle name="Normal 2 3 8 11 3 2" xfId="15387"/>
    <cellStyle name="Normal 2 3 8 11 3 2 2" xfId="15388"/>
    <cellStyle name="Normal 2 3 8 11 3 2 2 2" xfId="47346"/>
    <cellStyle name="Normal 2 3 8 11 3 2 3" xfId="15389"/>
    <cellStyle name="Normal 2 3 8 11 3 2 3 2" xfId="47347"/>
    <cellStyle name="Normal 2 3 8 11 3 2 4" xfId="47348"/>
    <cellStyle name="Normal 2 3 8 11 3 3" xfId="15390"/>
    <cellStyle name="Normal 2 3 8 11 3 3 2" xfId="47349"/>
    <cellStyle name="Normal 2 3 8 11 3 4" xfId="15391"/>
    <cellStyle name="Normal 2 3 8 11 3 4 2" xfId="47350"/>
    <cellStyle name="Normal 2 3 8 11 3 5" xfId="15392"/>
    <cellStyle name="Normal 2 3 8 11 3 5 2" xfId="47351"/>
    <cellStyle name="Normal 2 3 8 11 3 6" xfId="47352"/>
    <cellStyle name="Normal 2 3 8 11 3 6 2" xfId="47353"/>
    <cellStyle name="Normal 2 3 8 11 3 7" xfId="47354"/>
    <cellStyle name="Normal 2 3 8 11 4" xfId="15393"/>
    <cellStyle name="Normal 2 3 8 11 4 2" xfId="15394"/>
    <cellStyle name="Normal 2 3 8 11 4 2 2" xfId="47355"/>
    <cellStyle name="Normal 2 3 8 11 4 3" xfId="15395"/>
    <cellStyle name="Normal 2 3 8 11 4 3 2" xfId="47356"/>
    <cellStyle name="Normal 2 3 8 11 4 4" xfId="47357"/>
    <cellStyle name="Normal 2 3 8 11 5" xfId="15396"/>
    <cellStyle name="Normal 2 3 8 11 5 2" xfId="15397"/>
    <cellStyle name="Normal 2 3 8 11 5 2 2" xfId="47358"/>
    <cellStyle name="Normal 2 3 8 11 5 3" xfId="47359"/>
    <cellStyle name="Normal 2 3 8 11 6" xfId="15398"/>
    <cellStyle name="Normal 2 3 8 11 6 2" xfId="47360"/>
    <cellStyle name="Normal 2 3 8 11 7" xfId="15399"/>
    <cellStyle name="Normal 2 3 8 11 7 2" xfId="47361"/>
    <cellStyle name="Normal 2 3 8 11 8" xfId="47362"/>
    <cellStyle name="Normal 2 3 8 11 8 2" xfId="47363"/>
    <cellStyle name="Normal 2 3 8 11 9" xfId="47364"/>
    <cellStyle name="Normal 2 3 8 12" xfId="15400"/>
    <cellStyle name="Normal 2 3 8 12 10" xfId="47365"/>
    <cellStyle name="Normal 2 3 8 12 11" xfId="47366"/>
    <cellStyle name="Normal 2 3 8 12 2" xfId="15401"/>
    <cellStyle name="Normal 2 3 8 12 2 10" xfId="47367"/>
    <cellStyle name="Normal 2 3 8 12 2 2" xfId="15402"/>
    <cellStyle name="Normal 2 3 8 12 2 2 2" xfId="15403"/>
    <cellStyle name="Normal 2 3 8 12 2 2 2 2" xfId="15404"/>
    <cellStyle name="Normal 2 3 8 12 2 2 2 2 2" xfId="47368"/>
    <cellStyle name="Normal 2 3 8 12 2 2 2 3" xfId="15405"/>
    <cellStyle name="Normal 2 3 8 12 2 2 2 3 2" xfId="47369"/>
    <cellStyle name="Normal 2 3 8 12 2 2 2 4" xfId="47370"/>
    <cellStyle name="Normal 2 3 8 12 2 2 3" xfId="15406"/>
    <cellStyle name="Normal 2 3 8 12 2 2 3 2" xfId="47371"/>
    <cellStyle name="Normal 2 3 8 12 2 2 4" xfId="15407"/>
    <cellStyle name="Normal 2 3 8 12 2 2 4 2" xfId="47372"/>
    <cellStyle name="Normal 2 3 8 12 2 2 5" xfId="15408"/>
    <cellStyle name="Normal 2 3 8 12 2 2 5 2" xfId="47373"/>
    <cellStyle name="Normal 2 3 8 12 2 2 6" xfId="47374"/>
    <cellStyle name="Normal 2 3 8 12 2 2 6 2" xfId="47375"/>
    <cellStyle name="Normal 2 3 8 12 2 2 7" xfId="47376"/>
    <cellStyle name="Normal 2 3 8 12 2 3" xfId="15409"/>
    <cellStyle name="Normal 2 3 8 12 2 3 2" xfId="15410"/>
    <cellStyle name="Normal 2 3 8 12 2 3 2 2" xfId="47377"/>
    <cellStyle name="Normal 2 3 8 12 2 3 3" xfId="15411"/>
    <cellStyle name="Normal 2 3 8 12 2 3 3 2" xfId="47378"/>
    <cellStyle name="Normal 2 3 8 12 2 3 4" xfId="47379"/>
    <cellStyle name="Normal 2 3 8 12 2 4" xfId="15412"/>
    <cellStyle name="Normal 2 3 8 12 2 4 2" xfId="15413"/>
    <cellStyle name="Normal 2 3 8 12 2 4 2 2" xfId="47380"/>
    <cellStyle name="Normal 2 3 8 12 2 4 3" xfId="47381"/>
    <cellStyle name="Normal 2 3 8 12 2 5" xfId="15414"/>
    <cellStyle name="Normal 2 3 8 12 2 5 2" xfId="47382"/>
    <cellStyle name="Normal 2 3 8 12 2 6" xfId="15415"/>
    <cellStyle name="Normal 2 3 8 12 2 6 2" xfId="47383"/>
    <cellStyle name="Normal 2 3 8 12 2 7" xfId="47384"/>
    <cellStyle name="Normal 2 3 8 12 2 7 2" xfId="47385"/>
    <cellStyle name="Normal 2 3 8 12 2 8" xfId="47386"/>
    <cellStyle name="Normal 2 3 8 12 2 9" xfId="47387"/>
    <cellStyle name="Normal 2 3 8 12 3" xfId="15416"/>
    <cellStyle name="Normal 2 3 8 12 3 2" xfId="15417"/>
    <cellStyle name="Normal 2 3 8 12 3 2 2" xfId="15418"/>
    <cellStyle name="Normal 2 3 8 12 3 2 2 2" xfId="47388"/>
    <cellStyle name="Normal 2 3 8 12 3 2 3" xfId="15419"/>
    <cellStyle name="Normal 2 3 8 12 3 2 3 2" xfId="47389"/>
    <cellStyle name="Normal 2 3 8 12 3 2 4" xfId="47390"/>
    <cellStyle name="Normal 2 3 8 12 3 3" xfId="15420"/>
    <cellStyle name="Normal 2 3 8 12 3 3 2" xfId="47391"/>
    <cellStyle name="Normal 2 3 8 12 3 4" xfId="15421"/>
    <cellStyle name="Normal 2 3 8 12 3 4 2" xfId="47392"/>
    <cellStyle name="Normal 2 3 8 12 3 5" xfId="15422"/>
    <cellStyle name="Normal 2 3 8 12 3 5 2" xfId="47393"/>
    <cellStyle name="Normal 2 3 8 12 3 6" xfId="47394"/>
    <cellStyle name="Normal 2 3 8 12 3 6 2" xfId="47395"/>
    <cellStyle name="Normal 2 3 8 12 3 7" xfId="47396"/>
    <cellStyle name="Normal 2 3 8 12 4" xfId="15423"/>
    <cellStyle name="Normal 2 3 8 12 4 2" xfId="15424"/>
    <cellStyle name="Normal 2 3 8 12 4 2 2" xfId="47397"/>
    <cellStyle name="Normal 2 3 8 12 4 3" xfId="15425"/>
    <cellStyle name="Normal 2 3 8 12 4 3 2" xfId="47398"/>
    <cellStyle name="Normal 2 3 8 12 4 4" xfId="47399"/>
    <cellStyle name="Normal 2 3 8 12 5" xfId="15426"/>
    <cellStyle name="Normal 2 3 8 12 5 2" xfId="15427"/>
    <cellStyle name="Normal 2 3 8 12 5 2 2" xfId="47400"/>
    <cellStyle name="Normal 2 3 8 12 5 3" xfId="47401"/>
    <cellStyle name="Normal 2 3 8 12 6" xfId="15428"/>
    <cellStyle name="Normal 2 3 8 12 6 2" xfId="47402"/>
    <cellStyle name="Normal 2 3 8 12 7" xfId="15429"/>
    <cellStyle name="Normal 2 3 8 12 7 2" xfId="47403"/>
    <cellStyle name="Normal 2 3 8 12 8" xfId="47404"/>
    <cellStyle name="Normal 2 3 8 12 8 2" xfId="47405"/>
    <cellStyle name="Normal 2 3 8 12 9" xfId="47406"/>
    <cellStyle name="Normal 2 3 8 13" xfId="15430"/>
    <cellStyle name="Normal 2 3 8 13 10" xfId="47407"/>
    <cellStyle name="Normal 2 3 8 13 11" xfId="47408"/>
    <cellStyle name="Normal 2 3 8 13 2" xfId="15431"/>
    <cellStyle name="Normal 2 3 8 13 2 10" xfId="47409"/>
    <cellStyle name="Normal 2 3 8 13 2 2" xfId="15432"/>
    <cellStyle name="Normal 2 3 8 13 2 2 2" xfId="15433"/>
    <cellStyle name="Normal 2 3 8 13 2 2 2 2" xfId="15434"/>
    <cellStyle name="Normal 2 3 8 13 2 2 2 2 2" xfId="47410"/>
    <cellStyle name="Normal 2 3 8 13 2 2 2 3" xfId="15435"/>
    <cellStyle name="Normal 2 3 8 13 2 2 2 3 2" xfId="47411"/>
    <cellStyle name="Normal 2 3 8 13 2 2 2 4" xfId="47412"/>
    <cellStyle name="Normal 2 3 8 13 2 2 3" xfId="15436"/>
    <cellStyle name="Normal 2 3 8 13 2 2 3 2" xfId="47413"/>
    <cellStyle name="Normal 2 3 8 13 2 2 4" xfId="15437"/>
    <cellStyle name="Normal 2 3 8 13 2 2 4 2" xfId="47414"/>
    <cellStyle name="Normal 2 3 8 13 2 2 5" xfId="15438"/>
    <cellStyle name="Normal 2 3 8 13 2 2 5 2" xfId="47415"/>
    <cellStyle name="Normal 2 3 8 13 2 2 6" xfId="47416"/>
    <cellStyle name="Normal 2 3 8 13 2 2 6 2" xfId="47417"/>
    <cellStyle name="Normal 2 3 8 13 2 2 7" xfId="47418"/>
    <cellStyle name="Normal 2 3 8 13 2 3" xfId="15439"/>
    <cellStyle name="Normal 2 3 8 13 2 3 2" xfId="15440"/>
    <cellStyle name="Normal 2 3 8 13 2 3 2 2" xfId="47419"/>
    <cellStyle name="Normal 2 3 8 13 2 3 3" xfId="15441"/>
    <cellStyle name="Normal 2 3 8 13 2 3 3 2" xfId="47420"/>
    <cellStyle name="Normal 2 3 8 13 2 3 4" xfId="47421"/>
    <cellStyle name="Normal 2 3 8 13 2 4" xfId="15442"/>
    <cellStyle name="Normal 2 3 8 13 2 4 2" xfId="15443"/>
    <cellStyle name="Normal 2 3 8 13 2 4 2 2" xfId="47422"/>
    <cellStyle name="Normal 2 3 8 13 2 4 3" xfId="47423"/>
    <cellStyle name="Normal 2 3 8 13 2 5" xfId="15444"/>
    <cellStyle name="Normal 2 3 8 13 2 5 2" xfId="47424"/>
    <cellStyle name="Normal 2 3 8 13 2 6" xfId="15445"/>
    <cellStyle name="Normal 2 3 8 13 2 6 2" xfId="47425"/>
    <cellStyle name="Normal 2 3 8 13 2 7" xfId="47426"/>
    <cellStyle name="Normal 2 3 8 13 2 7 2" xfId="47427"/>
    <cellStyle name="Normal 2 3 8 13 2 8" xfId="47428"/>
    <cellStyle name="Normal 2 3 8 13 2 9" xfId="47429"/>
    <cellStyle name="Normal 2 3 8 13 3" xfId="15446"/>
    <cellStyle name="Normal 2 3 8 13 3 2" xfId="15447"/>
    <cellStyle name="Normal 2 3 8 13 3 2 2" xfId="15448"/>
    <cellStyle name="Normal 2 3 8 13 3 2 2 2" xfId="47430"/>
    <cellStyle name="Normal 2 3 8 13 3 2 3" xfId="15449"/>
    <cellStyle name="Normal 2 3 8 13 3 2 3 2" xfId="47431"/>
    <cellStyle name="Normal 2 3 8 13 3 2 4" xfId="47432"/>
    <cellStyle name="Normal 2 3 8 13 3 3" xfId="15450"/>
    <cellStyle name="Normal 2 3 8 13 3 3 2" xfId="47433"/>
    <cellStyle name="Normal 2 3 8 13 3 4" xfId="15451"/>
    <cellStyle name="Normal 2 3 8 13 3 4 2" xfId="47434"/>
    <cellStyle name="Normal 2 3 8 13 3 5" xfId="15452"/>
    <cellStyle name="Normal 2 3 8 13 3 5 2" xfId="47435"/>
    <cellStyle name="Normal 2 3 8 13 3 6" xfId="47436"/>
    <cellStyle name="Normal 2 3 8 13 3 6 2" xfId="47437"/>
    <cellStyle name="Normal 2 3 8 13 3 7" xfId="47438"/>
    <cellStyle name="Normal 2 3 8 13 4" xfId="15453"/>
    <cellStyle name="Normal 2 3 8 13 4 2" xfId="15454"/>
    <cellStyle name="Normal 2 3 8 13 4 2 2" xfId="47439"/>
    <cellStyle name="Normal 2 3 8 13 4 3" xfId="15455"/>
    <cellStyle name="Normal 2 3 8 13 4 3 2" xfId="47440"/>
    <cellStyle name="Normal 2 3 8 13 4 4" xfId="47441"/>
    <cellStyle name="Normal 2 3 8 13 5" xfId="15456"/>
    <cellStyle name="Normal 2 3 8 13 5 2" xfId="15457"/>
    <cellStyle name="Normal 2 3 8 13 5 2 2" xfId="47442"/>
    <cellStyle name="Normal 2 3 8 13 5 3" xfId="47443"/>
    <cellStyle name="Normal 2 3 8 13 6" xfId="15458"/>
    <cellStyle name="Normal 2 3 8 13 6 2" xfId="47444"/>
    <cellStyle name="Normal 2 3 8 13 7" xfId="15459"/>
    <cellStyle name="Normal 2 3 8 13 7 2" xfId="47445"/>
    <cellStyle name="Normal 2 3 8 13 8" xfId="47446"/>
    <cellStyle name="Normal 2 3 8 13 8 2" xfId="47447"/>
    <cellStyle name="Normal 2 3 8 13 9" xfId="47448"/>
    <cellStyle name="Normal 2 3 8 14" xfId="15460"/>
    <cellStyle name="Normal 2 3 8 14 10" xfId="47449"/>
    <cellStyle name="Normal 2 3 8 14 11" xfId="47450"/>
    <cellStyle name="Normal 2 3 8 14 2" xfId="15461"/>
    <cellStyle name="Normal 2 3 8 14 2 10" xfId="47451"/>
    <cellStyle name="Normal 2 3 8 14 2 2" xfId="15462"/>
    <cellStyle name="Normal 2 3 8 14 2 2 2" xfId="15463"/>
    <cellStyle name="Normal 2 3 8 14 2 2 2 2" xfId="15464"/>
    <cellStyle name="Normal 2 3 8 14 2 2 2 2 2" xfId="47452"/>
    <cellStyle name="Normal 2 3 8 14 2 2 2 3" xfId="15465"/>
    <cellStyle name="Normal 2 3 8 14 2 2 2 3 2" xfId="47453"/>
    <cellStyle name="Normal 2 3 8 14 2 2 2 4" xfId="47454"/>
    <cellStyle name="Normal 2 3 8 14 2 2 3" xfId="15466"/>
    <cellStyle name="Normal 2 3 8 14 2 2 3 2" xfId="47455"/>
    <cellStyle name="Normal 2 3 8 14 2 2 4" xfId="15467"/>
    <cellStyle name="Normal 2 3 8 14 2 2 4 2" xfId="47456"/>
    <cellStyle name="Normal 2 3 8 14 2 2 5" xfId="15468"/>
    <cellStyle name="Normal 2 3 8 14 2 2 5 2" xfId="47457"/>
    <cellStyle name="Normal 2 3 8 14 2 2 6" xfId="47458"/>
    <cellStyle name="Normal 2 3 8 14 2 2 6 2" xfId="47459"/>
    <cellStyle name="Normal 2 3 8 14 2 2 7" xfId="47460"/>
    <cellStyle name="Normal 2 3 8 14 2 3" xfId="15469"/>
    <cellStyle name="Normal 2 3 8 14 2 3 2" xfId="15470"/>
    <cellStyle name="Normal 2 3 8 14 2 3 2 2" xfId="47461"/>
    <cellStyle name="Normal 2 3 8 14 2 3 3" xfId="15471"/>
    <cellStyle name="Normal 2 3 8 14 2 3 3 2" xfId="47462"/>
    <cellStyle name="Normal 2 3 8 14 2 3 4" xfId="47463"/>
    <cellStyle name="Normal 2 3 8 14 2 4" xfId="15472"/>
    <cellStyle name="Normal 2 3 8 14 2 4 2" xfId="15473"/>
    <cellStyle name="Normal 2 3 8 14 2 4 2 2" xfId="47464"/>
    <cellStyle name="Normal 2 3 8 14 2 4 3" xfId="47465"/>
    <cellStyle name="Normal 2 3 8 14 2 5" xfId="15474"/>
    <cellStyle name="Normal 2 3 8 14 2 5 2" xfId="47466"/>
    <cellStyle name="Normal 2 3 8 14 2 6" xfId="15475"/>
    <cellStyle name="Normal 2 3 8 14 2 6 2" xfId="47467"/>
    <cellStyle name="Normal 2 3 8 14 2 7" xfId="47468"/>
    <cellStyle name="Normal 2 3 8 14 2 7 2" xfId="47469"/>
    <cellStyle name="Normal 2 3 8 14 2 8" xfId="47470"/>
    <cellStyle name="Normal 2 3 8 14 2 9" xfId="47471"/>
    <cellStyle name="Normal 2 3 8 14 3" xfId="15476"/>
    <cellStyle name="Normal 2 3 8 14 3 2" xfId="15477"/>
    <cellStyle name="Normal 2 3 8 14 3 2 2" xfId="15478"/>
    <cellStyle name="Normal 2 3 8 14 3 2 2 2" xfId="47472"/>
    <cellStyle name="Normal 2 3 8 14 3 2 3" xfId="15479"/>
    <cellStyle name="Normal 2 3 8 14 3 2 3 2" xfId="47473"/>
    <cellStyle name="Normal 2 3 8 14 3 2 4" xfId="47474"/>
    <cellStyle name="Normal 2 3 8 14 3 3" xfId="15480"/>
    <cellStyle name="Normal 2 3 8 14 3 3 2" xfId="47475"/>
    <cellStyle name="Normal 2 3 8 14 3 4" xfId="15481"/>
    <cellStyle name="Normal 2 3 8 14 3 4 2" xfId="47476"/>
    <cellStyle name="Normal 2 3 8 14 3 5" xfId="15482"/>
    <cellStyle name="Normal 2 3 8 14 3 5 2" xfId="47477"/>
    <cellStyle name="Normal 2 3 8 14 3 6" xfId="47478"/>
    <cellStyle name="Normal 2 3 8 14 3 6 2" xfId="47479"/>
    <cellStyle name="Normal 2 3 8 14 3 7" xfId="47480"/>
    <cellStyle name="Normal 2 3 8 14 4" xfId="15483"/>
    <cellStyle name="Normal 2 3 8 14 4 2" xfId="15484"/>
    <cellStyle name="Normal 2 3 8 14 4 2 2" xfId="47481"/>
    <cellStyle name="Normal 2 3 8 14 4 3" xfId="15485"/>
    <cellStyle name="Normal 2 3 8 14 4 3 2" xfId="47482"/>
    <cellStyle name="Normal 2 3 8 14 4 4" xfId="47483"/>
    <cellStyle name="Normal 2 3 8 14 5" xfId="15486"/>
    <cellStyle name="Normal 2 3 8 14 5 2" xfId="15487"/>
    <cellStyle name="Normal 2 3 8 14 5 2 2" xfId="47484"/>
    <cellStyle name="Normal 2 3 8 14 5 3" xfId="47485"/>
    <cellStyle name="Normal 2 3 8 14 6" xfId="15488"/>
    <cellStyle name="Normal 2 3 8 14 6 2" xfId="47486"/>
    <cellStyle name="Normal 2 3 8 14 7" xfId="15489"/>
    <cellStyle name="Normal 2 3 8 14 7 2" xfId="47487"/>
    <cellStyle name="Normal 2 3 8 14 8" xfId="47488"/>
    <cellStyle name="Normal 2 3 8 14 8 2" xfId="47489"/>
    <cellStyle name="Normal 2 3 8 14 9" xfId="47490"/>
    <cellStyle name="Normal 2 3 8 15" xfId="15490"/>
    <cellStyle name="Normal 2 3 8 15 10" xfId="47491"/>
    <cellStyle name="Normal 2 3 8 15 11" xfId="47492"/>
    <cellStyle name="Normal 2 3 8 15 2" xfId="15491"/>
    <cellStyle name="Normal 2 3 8 15 2 10" xfId="47493"/>
    <cellStyle name="Normal 2 3 8 15 2 2" xfId="15492"/>
    <cellStyle name="Normal 2 3 8 15 2 2 2" xfId="15493"/>
    <cellStyle name="Normal 2 3 8 15 2 2 2 2" xfId="15494"/>
    <cellStyle name="Normal 2 3 8 15 2 2 2 2 2" xfId="47494"/>
    <cellStyle name="Normal 2 3 8 15 2 2 2 3" xfId="15495"/>
    <cellStyle name="Normal 2 3 8 15 2 2 2 3 2" xfId="47495"/>
    <cellStyle name="Normal 2 3 8 15 2 2 2 4" xfId="47496"/>
    <cellStyle name="Normal 2 3 8 15 2 2 3" xfId="15496"/>
    <cellStyle name="Normal 2 3 8 15 2 2 3 2" xfId="47497"/>
    <cellStyle name="Normal 2 3 8 15 2 2 4" xfId="15497"/>
    <cellStyle name="Normal 2 3 8 15 2 2 4 2" xfId="47498"/>
    <cellStyle name="Normal 2 3 8 15 2 2 5" xfId="15498"/>
    <cellStyle name="Normal 2 3 8 15 2 2 5 2" xfId="47499"/>
    <cellStyle name="Normal 2 3 8 15 2 2 6" xfId="47500"/>
    <cellStyle name="Normal 2 3 8 15 2 2 6 2" xfId="47501"/>
    <cellStyle name="Normal 2 3 8 15 2 2 7" xfId="47502"/>
    <cellStyle name="Normal 2 3 8 15 2 3" xfId="15499"/>
    <cellStyle name="Normal 2 3 8 15 2 3 2" xfId="15500"/>
    <cellStyle name="Normal 2 3 8 15 2 3 2 2" xfId="47503"/>
    <cellStyle name="Normal 2 3 8 15 2 3 3" xfId="15501"/>
    <cellStyle name="Normal 2 3 8 15 2 3 3 2" xfId="47504"/>
    <cellStyle name="Normal 2 3 8 15 2 3 4" xfId="47505"/>
    <cellStyle name="Normal 2 3 8 15 2 4" xfId="15502"/>
    <cellStyle name="Normal 2 3 8 15 2 4 2" xfId="15503"/>
    <cellStyle name="Normal 2 3 8 15 2 4 2 2" xfId="47506"/>
    <cellStyle name="Normal 2 3 8 15 2 4 3" xfId="47507"/>
    <cellStyle name="Normal 2 3 8 15 2 5" xfId="15504"/>
    <cellStyle name="Normal 2 3 8 15 2 5 2" xfId="47508"/>
    <cellStyle name="Normal 2 3 8 15 2 6" xfId="15505"/>
    <cellStyle name="Normal 2 3 8 15 2 6 2" xfId="47509"/>
    <cellStyle name="Normal 2 3 8 15 2 7" xfId="47510"/>
    <cellStyle name="Normal 2 3 8 15 2 7 2" xfId="47511"/>
    <cellStyle name="Normal 2 3 8 15 2 8" xfId="47512"/>
    <cellStyle name="Normal 2 3 8 15 2 9" xfId="47513"/>
    <cellStyle name="Normal 2 3 8 15 3" xfId="15506"/>
    <cellStyle name="Normal 2 3 8 15 3 2" xfId="15507"/>
    <cellStyle name="Normal 2 3 8 15 3 2 2" xfId="15508"/>
    <cellStyle name="Normal 2 3 8 15 3 2 2 2" xfId="47514"/>
    <cellStyle name="Normal 2 3 8 15 3 2 3" xfId="15509"/>
    <cellStyle name="Normal 2 3 8 15 3 2 3 2" xfId="47515"/>
    <cellStyle name="Normal 2 3 8 15 3 2 4" xfId="47516"/>
    <cellStyle name="Normal 2 3 8 15 3 3" xfId="15510"/>
    <cellStyle name="Normal 2 3 8 15 3 3 2" xfId="47517"/>
    <cellStyle name="Normal 2 3 8 15 3 4" xfId="15511"/>
    <cellStyle name="Normal 2 3 8 15 3 4 2" xfId="47518"/>
    <cellStyle name="Normal 2 3 8 15 3 5" xfId="15512"/>
    <cellStyle name="Normal 2 3 8 15 3 5 2" xfId="47519"/>
    <cellStyle name="Normal 2 3 8 15 3 6" xfId="47520"/>
    <cellStyle name="Normal 2 3 8 15 3 6 2" xfId="47521"/>
    <cellStyle name="Normal 2 3 8 15 3 7" xfId="47522"/>
    <cellStyle name="Normal 2 3 8 15 4" xfId="15513"/>
    <cellStyle name="Normal 2 3 8 15 4 2" xfId="15514"/>
    <cellStyle name="Normal 2 3 8 15 4 2 2" xfId="47523"/>
    <cellStyle name="Normal 2 3 8 15 4 3" xfId="15515"/>
    <cellStyle name="Normal 2 3 8 15 4 3 2" xfId="47524"/>
    <cellStyle name="Normal 2 3 8 15 4 4" xfId="47525"/>
    <cellStyle name="Normal 2 3 8 15 5" xfId="15516"/>
    <cellStyle name="Normal 2 3 8 15 5 2" xfId="15517"/>
    <cellStyle name="Normal 2 3 8 15 5 2 2" xfId="47526"/>
    <cellStyle name="Normal 2 3 8 15 5 3" xfId="47527"/>
    <cellStyle name="Normal 2 3 8 15 6" xfId="15518"/>
    <cellStyle name="Normal 2 3 8 15 6 2" xfId="47528"/>
    <cellStyle name="Normal 2 3 8 15 7" xfId="15519"/>
    <cellStyle name="Normal 2 3 8 15 7 2" xfId="47529"/>
    <cellStyle name="Normal 2 3 8 15 8" xfId="47530"/>
    <cellStyle name="Normal 2 3 8 15 8 2" xfId="47531"/>
    <cellStyle name="Normal 2 3 8 15 9" xfId="47532"/>
    <cellStyle name="Normal 2 3 8 16" xfId="15520"/>
    <cellStyle name="Normal 2 3 8 16 10" xfId="47533"/>
    <cellStyle name="Normal 2 3 8 16 11" xfId="47534"/>
    <cellStyle name="Normal 2 3 8 16 2" xfId="15521"/>
    <cellStyle name="Normal 2 3 8 16 2 10" xfId="47535"/>
    <cellStyle name="Normal 2 3 8 16 2 2" xfId="15522"/>
    <cellStyle name="Normal 2 3 8 16 2 2 2" xfId="15523"/>
    <cellStyle name="Normal 2 3 8 16 2 2 2 2" xfId="15524"/>
    <cellStyle name="Normal 2 3 8 16 2 2 2 2 2" xfId="47536"/>
    <cellStyle name="Normal 2 3 8 16 2 2 2 3" xfId="15525"/>
    <cellStyle name="Normal 2 3 8 16 2 2 2 3 2" xfId="47537"/>
    <cellStyle name="Normal 2 3 8 16 2 2 2 4" xfId="47538"/>
    <cellStyle name="Normal 2 3 8 16 2 2 3" xfId="15526"/>
    <cellStyle name="Normal 2 3 8 16 2 2 3 2" xfId="47539"/>
    <cellStyle name="Normal 2 3 8 16 2 2 4" xfId="15527"/>
    <cellStyle name="Normal 2 3 8 16 2 2 4 2" xfId="47540"/>
    <cellStyle name="Normal 2 3 8 16 2 2 5" xfId="15528"/>
    <cellStyle name="Normal 2 3 8 16 2 2 5 2" xfId="47541"/>
    <cellStyle name="Normal 2 3 8 16 2 2 6" xfId="47542"/>
    <cellStyle name="Normal 2 3 8 16 2 2 6 2" xfId="47543"/>
    <cellStyle name="Normal 2 3 8 16 2 2 7" xfId="47544"/>
    <cellStyle name="Normal 2 3 8 16 2 3" xfId="15529"/>
    <cellStyle name="Normal 2 3 8 16 2 3 2" xfId="15530"/>
    <cellStyle name="Normal 2 3 8 16 2 3 2 2" xfId="47545"/>
    <cellStyle name="Normal 2 3 8 16 2 3 3" xfId="15531"/>
    <cellStyle name="Normal 2 3 8 16 2 3 3 2" xfId="47546"/>
    <cellStyle name="Normal 2 3 8 16 2 3 4" xfId="47547"/>
    <cellStyle name="Normal 2 3 8 16 2 4" xfId="15532"/>
    <cellStyle name="Normal 2 3 8 16 2 4 2" xfId="15533"/>
    <cellStyle name="Normal 2 3 8 16 2 4 2 2" xfId="47548"/>
    <cellStyle name="Normal 2 3 8 16 2 4 3" xfId="47549"/>
    <cellStyle name="Normal 2 3 8 16 2 5" xfId="15534"/>
    <cellStyle name="Normal 2 3 8 16 2 5 2" xfId="47550"/>
    <cellStyle name="Normal 2 3 8 16 2 6" xfId="15535"/>
    <cellStyle name="Normal 2 3 8 16 2 6 2" xfId="47551"/>
    <cellStyle name="Normal 2 3 8 16 2 7" xfId="47552"/>
    <cellStyle name="Normal 2 3 8 16 2 7 2" xfId="47553"/>
    <cellStyle name="Normal 2 3 8 16 2 8" xfId="47554"/>
    <cellStyle name="Normal 2 3 8 16 2 9" xfId="47555"/>
    <cellStyle name="Normal 2 3 8 16 3" xfId="15536"/>
    <cellStyle name="Normal 2 3 8 16 3 2" xfId="15537"/>
    <cellStyle name="Normal 2 3 8 16 3 2 2" xfId="15538"/>
    <cellStyle name="Normal 2 3 8 16 3 2 2 2" xfId="47556"/>
    <cellStyle name="Normal 2 3 8 16 3 2 3" xfId="15539"/>
    <cellStyle name="Normal 2 3 8 16 3 2 3 2" xfId="47557"/>
    <cellStyle name="Normal 2 3 8 16 3 2 4" xfId="47558"/>
    <cellStyle name="Normal 2 3 8 16 3 3" xfId="15540"/>
    <cellStyle name="Normal 2 3 8 16 3 3 2" xfId="47559"/>
    <cellStyle name="Normal 2 3 8 16 3 4" xfId="15541"/>
    <cellStyle name="Normal 2 3 8 16 3 4 2" xfId="47560"/>
    <cellStyle name="Normal 2 3 8 16 3 5" xfId="15542"/>
    <cellStyle name="Normal 2 3 8 16 3 5 2" xfId="47561"/>
    <cellStyle name="Normal 2 3 8 16 3 6" xfId="47562"/>
    <cellStyle name="Normal 2 3 8 16 3 6 2" xfId="47563"/>
    <cellStyle name="Normal 2 3 8 16 3 7" xfId="47564"/>
    <cellStyle name="Normal 2 3 8 16 4" xfId="15543"/>
    <cellStyle name="Normal 2 3 8 16 4 2" xfId="15544"/>
    <cellStyle name="Normal 2 3 8 16 4 2 2" xfId="47565"/>
    <cellStyle name="Normal 2 3 8 16 4 3" xfId="15545"/>
    <cellStyle name="Normal 2 3 8 16 4 3 2" xfId="47566"/>
    <cellStyle name="Normal 2 3 8 16 4 4" xfId="47567"/>
    <cellStyle name="Normal 2 3 8 16 5" xfId="15546"/>
    <cellStyle name="Normal 2 3 8 16 5 2" xfId="15547"/>
    <cellStyle name="Normal 2 3 8 16 5 2 2" xfId="47568"/>
    <cellStyle name="Normal 2 3 8 16 5 3" xfId="47569"/>
    <cellStyle name="Normal 2 3 8 16 6" xfId="15548"/>
    <cellStyle name="Normal 2 3 8 16 6 2" xfId="47570"/>
    <cellStyle name="Normal 2 3 8 16 7" xfId="15549"/>
    <cellStyle name="Normal 2 3 8 16 7 2" xfId="47571"/>
    <cellStyle name="Normal 2 3 8 16 8" xfId="47572"/>
    <cellStyle name="Normal 2 3 8 16 8 2" xfId="47573"/>
    <cellStyle name="Normal 2 3 8 16 9" xfId="47574"/>
    <cellStyle name="Normal 2 3 8 17" xfId="15550"/>
    <cellStyle name="Normal 2 3 8 17 10" xfId="47575"/>
    <cellStyle name="Normal 2 3 8 17 11" xfId="47576"/>
    <cellStyle name="Normal 2 3 8 17 2" xfId="15551"/>
    <cellStyle name="Normal 2 3 8 17 2 10" xfId="47577"/>
    <cellStyle name="Normal 2 3 8 17 2 2" xfId="15552"/>
    <cellStyle name="Normal 2 3 8 17 2 2 2" xfId="15553"/>
    <cellStyle name="Normal 2 3 8 17 2 2 2 2" xfId="15554"/>
    <cellStyle name="Normal 2 3 8 17 2 2 2 2 2" xfId="47578"/>
    <cellStyle name="Normal 2 3 8 17 2 2 2 3" xfId="15555"/>
    <cellStyle name="Normal 2 3 8 17 2 2 2 3 2" xfId="47579"/>
    <cellStyle name="Normal 2 3 8 17 2 2 2 4" xfId="47580"/>
    <cellStyle name="Normal 2 3 8 17 2 2 3" xfId="15556"/>
    <cellStyle name="Normal 2 3 8 17 2 2 3 2" xfId="47581"/>
    <cellStyle name="Normal 2 3 8 17 2 2 4" xfId="15557"/>
    <cellStyle name="Normal 2 3 8 17 2 2 4 2" xfId="47582"/>
    <cellStyle name="Normal 2 3 8 17 2 2 5" xfId="15558"/>
    <cellStyle name="Normal 2 3 8 17 2 2 5 2" xfId="47583"/>
    <cellStyle name="Normal 2 3 8 17 2 2 6" xfId="47584"/>
    <cellStyle name="Normal 2 3 8 17 2 2 6 2" xfId="47585"/>
    <cellStyle name="Normal 2 3 8 17 2 2 7" xfId="47586"/>
    <cellStyle name="Normal 2 3 8 17 2 3" xfId="15559"/>
    <cellStyle name="Normal 2 3 8 17 2 3 2" xfId="15560"/>
    <cellStyle name="Normal 2 3 8 17 2 3 2 2" xfId="47587"/>
    <cellStyle name="Normal 2 3 8 17 2 3 3" xfId="15561"/>
    <cellStyle name="Normal 2 3 8 17 2 3 3 2" xfId="47588"/>
    <cellStyle name="Normal 2 3 8 17 2 3 4" xfId="47589"/>
    <cellStyle name="Normal 2 3 8 17 2 4" xfId="15562"/>
    <cellStyle name="Normal 2 3 8 17 2 4 2" xfId="15563"/>
    <cellStyle name="Normal 2 3 8 17 2 4 2 2" xfId="47590"/>
    <cellStyle name="Normal 2 3 8 17 2 4 3" xfId="47591"/>
    <cellStyle name="Normal 2 3 8 17 2 5" xfId="15564"/>
    <cellStyle name="Normal 2 3 8 17 2 5 2" xfId="47592"/>
    <cellStyle name="Normal 2 3 8 17 2 6" xfId="15565"/>
    <cellStyle name="Normal 2 3 8 17 2 6 2" xfId="47593"/>
    <cellStyle name="Normal 2 3 8 17 2 7" xfId="47594"/>
    <cellStyle name="Normal 2 3 8 17 2 7 2" xfId="47595"/>
    <cellStyle name="Normal 2 3 8 17 2 8" xfId="47596"/>
    <cellStyle name="Normal 2 3 8 17 2 9" xfId="47597"/>
    <cellStyle name="Normal 2 3 8 17 3" xfId="15566"/>
    <cellStyle name="Normal 2 3 8 17 3 2" xfId="15567"/>
    <cellStyle name="Normal 2 3 8 17 3 2 2" xfId="15568"/>
    <cellStyle name="Normal 2 3 8 17 3 2 2 2" xfId="47598"/>
    <cellStyle name="Normal 2 3 8 17 3 2 3" xfId="15569"/>
    <cellStyle name="Normal 2 3 8 17 3 2 3 2" xfId="47599"/>
    <cellStyle name="Normal 2 3 8 17 3 2 4" xfId="47600"/>
    <cellStyle name="Normal 2 3 8 17 3 3" xfId="15570"/>
    <cellStyle name="Normal 2 3 8 17 3 3 2" xfId="47601"/>
    <cellStyle name="Normal 2 3 8 17 3 4" xfId="15571"/>
    <cellStyle name="Normal 2 3 8 17 3 4 2" xfId="47602"/>
    <cellStyle name="Normal 2 3 8 17 3 5" xfId="15572"/>
    <cellStyle name="Normal 2 3 8 17 3 5 2" xfId="47603"/>
    <cellStyle name="Normal 2 3 8 17 3 6" xfId="47604"/>
    <cellStyle name="Normal 2 3 8 17 3 6 2" xfId="47605"/>
    <cellStyle name="Normal 2 3 8 17 3 7" xfId="47606"/>
    <cellStyle name="Normal 2 3 8 17 4" xfId="15573"/>
    <cellStyle name="Normal 2 3 8 17 4 2" xfId="15574"/>
    <cellStyle name="Normal 2 3 8 17 4 2 2" xfId="47607"/>
    <cellStyle name="Normal 2 3 8 17 4 3" xfId="15575"/>
    <cellStyle name="Normal 2 3 8 17 4 3 2" xfId="47608"/>
    <cellStyle name="Normal 2 3 8 17 4 4" xfId="47609"/>
    <cellStyle name="Normal 2 3 8 17 5" xfId="15576"/>
    <cellStyle name="Normal 2 3 8 17 5 2" xfId="15577"/>
    <cellStyle name="Normal 2 3 8 17 5 2 2" xfId="47610"/>
    <cellStyle name="Normal 2 3 8 17 5 3" xfId="47611"/>
    <cellStyle name="Normal 2 3 8 17 6" xfId="15578"/>
    <cellStyle name="Normal 2 3 8 17 6 2" xfId="47612"/>
    <cellStyle name="Normal 2 3 8 17 7" xfId="15579"/>
    <cellStyle name="Normal 2 3 8 17 7 2" xfId="47613"/>
    <cellStyle name="Normal 2 3 8 17 8" xfId="47614"/>
    <cellStyle name="Normal 2 3 8 17 8 2" xfId="47615"/>
    <cellStyle name="Normal 2 3 8 17 9" xfId="47616"/>
    <cellStyle name="Normal 2 3 8 18" xfId="15580"/>
    <cellStyle name="Normal 2 3 8 18 10" xfId="47617"/>
    <cellStyle name="Normal 2 3 8 18 11" xfId="47618"/>
    <cellStyle name="Normal 2 3 8 18 2" xfId="15581"/>
    <cellStyle name="Normal 2 3 8 18 2 10" xfId="47619"/>
    <cellStyle name="Normal 2 3 8 18 2 2" xfId="15582"/>
    <cellStyle name="Normal 2 3 8 18 2 2 2" xfId="15583"/>
    <cellStyle name="Normal 2 3 8 18 2 2 2 2" xfId="15584"/>
    <cellStyle name="Normal 2 3 8 18 2 2 2 2 2" xfId="47620"/>
    <cellStyle name="Normal 2 3 8 18 2 2 2 3" xfId="15585"/>
    <cellStyle name="Normal 2 3 8 18 2 2 2 3 2" xfId="47621"/>
    <cellStyle name="Normal 2 3 8 18 2 2 2 4" xfId="47622"/>
    <cellStyle name="Normal 2 3 8 18 2 2 3" xfId="15586"/>
    <cellStyle name="Normal 2 3 8 18 2 2 3 2" xfId="47623"/>
    <cellStyle name="Normal 2 3 8 18 2 2 4" xfId="15587"/>
    <cellStyle name="Normal 2 3 8 18 2 2 4 2" xfId="47624"/>
    <cellStyle name="Normal 2 3 8 18 2 2 5" xfId="15588"/>
    <cellStyle name="Normal 2 3 8 18 2 2 5 2" xfId="47625"/>
    <cellStyle name="Normal 2 3 8 18 2 2 6" xfId="47626"/>
    <cellStyle name="Normal 2 3 8 18 2 2 6 2" xfId="47627"/>
    <cellStyle name="Normal 2 3 8 18 2 2 7" xfId="47628"/>
    <cellStyle name="Normal 2 3 8 18 2 3" xfId="15589"/>
    <cellStyle name="Normal 2 3 8 18 2 3 2" xfId="15590"/>
    <cellStyle name="Normal 2 3 8 18 2 3 2 2" xfId="47629"/>
    <cellStyle name="Normal 2 3 8 18 2 3 3" xfId="15591"/>
    <cellStyle name="Normal 2 3 8 18 2 3 3 2" xfId="47630"/>
    <cellStyle name="Normal 2 3 8 18 2 3 4" xfId="47631"/>
    <cellStyle name="Normal 2 3 8 18 2 4" xfId="15592"/>
    <cellStyle name="Normal 2 3 8 18 2 4 2" xfId="15593"/>
    <cellStyle name="Normal 2 3 8 18 2 4 2 2" xfId="47632"/>
    <cellStyle name="Normal 2 3 8 18 2 4 3" xfId="47633"/>
    <cellStyle name="Normal 2 3 8 18 2 5" xfId="15594"/>
    <cellStyle name="Normal 2 3 8 18 2 5 2" xfId="47634"/>
    <cellStyle name="Normal 2 3 8 18 2 6" xfId="15595"/>
    <cellStyle name="Normal 2 3 8 18 2 6 2" xfId="47635"/>
    <cellStyle name="Normal 2 3 8 18 2 7" xfId="47636"/>
    <cellStyle name="Normal 2 3 8 18 2 7 2" xfId="47637"/>
    <cellStyle name="Normal 2 3 8 18 2 8" xfId="47638"/>
    <cellStyle name="Normal 2 3 8 18 2 9" xfId="47639"/>
    <cellStyle name="Normal 2 3 8 18 3" xfId="15596"/>
    <cellStyle name="Normal 2 3 8 18 3 2" xfId="15597"/>
    <cellStyle name="Normal 2 3 8 18 3 2 2" xfId="15598"/>
    <cellStyle name="Normal 2 3 8 18 3 2 2 2" xfId="47640"/>
    <cellStyle name="Normal 2 3 8 18 3 2 3" xfId="15599"/>
    <cellStyle name="Normal 2 3 8 18 3 2 3 2" xfId="47641"/>
    <cellStyle name="Normal 2 3 8 18 3 2 4" xfId="47642"/>
    <cellStyle name="Normal 2 3 8 18 3 3" xfId="15600"/>
    <cellStyle name="Normal 2 3 8 18 3 3 2" xfId="47643"/>
    <cellStyle name="Normal 2 3 8 18 3 4" xfId="15601"/>
    <cellStyle name="Normal 2 3 8 18 3 4 2" xfId="47644"/>
    <cellStyle name="Normal 2 3 8 18 3 5" xfId="15602"/>
    <cellStyle name="Normal 2 3 8 18 3 5 2" xfId="47645"/>
    <cellStyle name="Normal 2 3 8 18 3 6" xfId="47646"/>
    <cellStyle name="Normal 2 3 8 18 3 6 2" xfId="47647"/>
    <cellStyle name="Normal 2 3 8 18 3 7" xfId="47648"/>
    <cellStyle name="Normal 2 3 8 18 4" xfId="15603"/>
    <cellStyle name="Normal 2 3 8 18 4 2" xfId="15604"/>
    <cellStyle name="Normal 2 3 8 18 4 2 2" xfId="47649"/>
    <cellStyle name="Normal 2 3 8 18 4 3" xfId="15605"/>
    <cellStyle name="Normal 2 3 8 18 4 3 2" xfId="47650"/>
    <cellStyle name="Normal 2 3 8 18 4 4" xfId="47651"/>
    <cellStyle name="Normal 2 3 8 18 5" xfId="15606"/>
    <cellStyle name="Normal 2 3 8 18 5 2" xfId="15607"/>
    <cellStyle name="Normal 2 3 8 18 5 2 2" xfId="47652"/>
    <cellStyle name="Normal 2 3 8 18 5 3" xfId="47653"/>
    <cellStyle name="Normal 2 3 8 18 6" xfId="15608"/>
    <cellStyle name="Normal 2 3 8 18 6 2" xfId="47654"/>
    <cellStyle name="Normal 2 3 8 18 7" xfId="15609"/>
    <cellStyle name="Normal 2 3 8 18 7 2" xfId="47655"/>
    <cellStyle name="Normal 2 3 8 18 8" xfId="47656"/>
    <cellStyle name="Normal 2 3 8 18 8 2" xfId="47657"/>
    <cellStyle name="Normal 2 3 8 18 9" xfId="47658"/>
    <cellStyle name="Normal 2 3 8 19" xfId="15610"/>
    <cellStyle name="Normal 2 3 8 19 10" xfId="47659"/>
    <cellStyle name="Normal 2 3 8 19 11" xfId="47660"/>
    <cellStyle name="Normal 2 3 8 19 2" xfId="15611"/>
    <cellStyle name="Normal 2 3 8 19 2 10" xfId="47661"/>
    <cellStyle name="Normal 2 3 8 19 2 2" xfId="15612"/>
    <cellStyle name="Normal 2 3 8 19 2 2 2" xfId="15613"/>
    <cellStyle name="Normal 2 3 8 19 2 2 2 2" xfId="15614"/>
    <cellStyle name="Normal 2 3 8 19 2 2 2 2 2" xfId="47662"/>
    <cellStyle name="Normal 2 3 8 19 2 2 2 3" xfId="15615"/>
    <cellStyle name="Normal 2 3 8 19 2 2 2 3 2" xfId="47663"/>
    <cellStyle name="Normal 2 3 8 19 2 2 2 4" xfId="47664"/>
    <cellStyle name="Normal 2 3 8 19 2 2 3" xfId="15616"/>
    <cellStyle name="Normal 2 3 8 19 2 2 3 2" xfId="47665"/>
    <cellStyle name="Normal 2 3 8 19 2 2 4" xfId="15617"/>
    <cellStyle name="Normal 2 3 8 19 2 2 4 2" xfId="47666"/>
    <cellStyle name="Normal 2 3 8 19 2 2 5" xfId="15618"/>
    <cellStyle name="Normal 2 3 8 19 2 2 5 2" xfId="47667"/>
    <cellStyle name="Normal 2 3 8 19 2 2 6" xfId="47668"/>
    <cellStyle name="Normal 2 3 8 19 2 2 6 2" xfId="47669"/>
    <cellStyle name="Normal 2 3 8 19 2 2 7" xfId="47670"/>
    <cellStyle name="Normal 2 3 8 19 2 3" xfId="15619"/>
    <cellStyle name="Normal 2 3 8 19 2 3 2" xfId="15620"/>
    <cellStyle name="Normal 2 3 8 19 2 3 2 2" xfId="47671"/>
    <cellStyle name="Normal 2 3 8 19 2 3 3" xfId="15621"/>
    <cellStyle name="Normal 2 3 8 19 2 3 3 2" xfId="47672"/>
    <cellStyle name="Normal 2 3 8 19 2 3 4" xfId="47673"/>
    <cellStyle name="Normal 2 3 8 19 2 4" xfId="15622"/>
    <cellStyle name="Normal 2 3 8 19 2 4 2" xfId="15623"/>
    <cellStyle name="Normal 2 3 8 19 2 4 2 2" xfId="47674"/>
    <cellStyle name="Normal 2 3 8 19 2 4 3" xfId="47675"/>
    <cellStyle name="Normal 2 3 8 19 2 5" xfId="15624"/>
    <cellStyle name="Normal 2 3 8 19 2 5 2" xfId="47676"/>
    <cellStyle name="Normal 2 3 8 19 2 6" xfId="15625"/>
    <cellStyle name="Normal 2 3 8 19 2 6 2" xfId="47677"/>
    <cellStyle name="Normal 2 3 8 19 2 7" xfId="47678"/>
    <cellStyle name="Normal 2 3 8 19 2 7 2" xfId="47679"/>
    <cellStyle name="Normal 2 3 8 19 2 8" xfId="47680"/>
    <cellStyle name="Normal 2 3 8 19 2 9" xfId="47681"/>
    <cellStyle name="Normal 2 3 8 19 3" xfId="15626"/>
    <cellStyle name="Normal 2 3 8 19 3 2" xfId="15627"/>
    <cellStyle name="Normal 2 3 8 19 3 2 2" xfId="15628"/>
    <cellStyle name="Normal 2 3 8 19 3 2 2 2" xfId="47682"/>
    <cellStyle name="Normal 2 3 8 19 3 2 3" xfId="15629"/>
    <cellStyle name="Normal 2 3 8 19 3 2 3 2" xfId="47683"/>
    <cellStyle name="Normal 2 3 8 19 3 2 4" xfId="47684"/>
    <cellStyle name="Normal 2 3 8 19 3 3" xfId="15630"/>
    <cellStyle name="Normal 2 3 8 19 3 3 2" xfId="47685"/>
    <cellStyle name="Normal 2 3 8 19 3 4" xfId="15631"/>
    <cellStyle name="Normal 2 3 8 19 3 4 2" xfId="47686"/>
    <cellStyle name="Normal 2 3 8 19 3 5" xfId="15632"/>
    <cellStyle name="Normal 2 3 8 19 3 5 2" xfId="47687"/>
    <cellStyle name="Normal 2 3 8 19 3 6" xfId="47688"/>
    <cellStyle name="Normal 2 3 8 19 3 6 2" xfId="47689"/>
    <cellStyle name="Normal 2 3 8 19 3 7" xfId="47690"/>
    <cellStyle name="Normal 2 3 8 19 4" xfId="15633"/>
    <cellStyle name="Normal 2 3 8 19 4 2" xfId="15634"/>
    <cellStyle name="Normal 2 3 8 19 4 2 2" xfId="47691"/>
    <cellStyle name="Normal 2 3 8 19 4 3" xfId="15635"/>
    <cellStyle name="Normal 2 3 8 19 4 3 2" xfId="47692"/>
    <cellStyle name="Normal 2 3 8 19 4 4" xfId="47693"/>
    <cellStyle name="Normal 2 3 8 19 5" xfId="15636"/>
    <cellStyle name="Normal 2 3 8 19 5 2" xfId="15637"/>
    <cellStyle name="Normal 2 3 8 19 5 2 2" xfId="47694"/>
    <cellStyle name="Normal 2 3 8 19 5 3" xfId="47695"/>
    <cellStyle name="Normal 2 3 8 19 6" xfId="15638"/>
    <cellStyle name="Normal 2 3 8 19 6 2" xfId="47696"/>
    <cellStyle name="Normal 2 3 8 19 7" xfId="15639"/>
    <cellStyle name="Normal 2 3 8 19 7 2" xfId="47697"/>
    <cellStyle name="Normal 2 3 8 19 8" xfId="47698"/>
    <cellStyle name="Normal 2 3 8 19 8 2" xfId="47699"/>
    <cellStyle name="Normal 2 3 8 19 9" xfId="47700"/>
    <cellStyle name="Normal 2 3 8 2" xfId="15640"/>
    <cellStyle name="Normal 2 3 8 2 10" xfId="47701"/>
    <cellStyle name="Normal 2 3 8 2 11" xfId="47702"/>
    <cellStyle name="Normal 2 3 8 2 2" xfId="15641"/>
    <cellStyle name="Normal 2 3 8 2 2 10" xfId="47703"/>
    <cellStyle name="Normal 2 3 8 2 2 2" xfId="15642"/>
    <cellStyle name="Normal 2 3 8 2 2 2 2" xfId="15643"/>
    <cellStyle name="Normal 2 3 8 2 2 2 2 2" xfId="15644"/>
    <cellStyle name="Normal 2 3 8 2 2 2 2 2 2" xfId="47704"/>
    <cellStyle name="Normal 2 3 8 2 2 2 2 3" xfId="15645"/>
    <cellStyle name="Normal 2 3 8 2 2 2 2 3 2" xfId="47705"/>
    <cellStyle name="Normal 2 3 8 2 2 2 2 4" xfId="47706"/>
    <cellStyle name="Normal 2 3 8 2 2 2 3" xfId="15646"/>
    <cellStyle name="Normal 2 3 8 2 2 2 3 2" xfId="47707"/>
    <cellStyle name="Normal 2 3 8 2 2 2 4" xfId="15647"/>
    <cellStyle name="Normal 2 3 8 2 2 2 4 2" xfId="47708"/>
    <cellStyle name="Normal 2 3 8 2 2 2 5" xfId="15648"/>
    <cellStyle name="Normal 2 3 8 2 2 2 5 2" xfId="47709"/>
    <cellStyle name="Normal 2 3 8 2 2 2 6" xfId="47710"/>
    <cellStyle name="Normal 2 3 8 2 2 2 6 2" xfId="47711"/>
    <cellStyle name="Normal 2 3 8 2 2 2 7" xfId="47712"/>
    <cellStyle name="Normal 2 3 8 2 2 3" xfId="15649"/>
    <cellStyle name="Normal 2 3 8 2 2 3 2" xfId="15650"/>
    <cellStyle name="Normal 2 3 8 2 2 3 2 2" xfId="47713"/>
    <cellStyle name="Normal 2 3 8 2 2 3 3" xfId="15651"/>
    <cellStyle name="Normal 2 3 8 2 2 3 3 2" xfId="47714"/>
    <cellStyle name="Normal 2 3 8 2 2 3 4" xfId="47715"/>
    <cellStyle name="Normal 2 3 8 2 2 4" xfId="15652"/>
    <cellStyle name="Normal 2 3 8 2 2 4 2" xfId="15653"/>
    <cellStyle name="Normal 2 3 8 2 2 4 2 2" xfId="47716"/>
    <cellStyle name="Normal 2 3 8 2 2 4 3" xfId="47717"/>
    <cellStyle name="Normal 2 3 8 2 2 5" xfId="15654"/>
    <cellStyle name="Normal 2 3 8 2 2 5 2" xfId="47718"/>
    <cellStyle name="Normal 2 3 8 2 2 6" xfId="15655"/>
    <cellStyle name="Normal 2 3 8 2 2 6 2" xfId="47719"/>
    <cellStyle name="Normal 2 3 8 2 2 7" xfId="47720"/>
    <cellStyle name="Normal 2 3 8 2 2 7 2" xfId="47721"/>
    <cellStyle name="Normal 2 3 8 2 2 8" xfId="47722"/>
    <cellStyle name="Normal 2 3 8 2 2 9" xfId="47723"/>
    <cellStyle name="Normal 2 3 8 2 3" xfId="15656"/>
    <cellStyle name="Normal 2 3 8 2 3 2" xfId="15657"/>
    <cellStyle name="Normal 2 3 8 2 3 2 2" xfId="15658"/>
    <cellStyle name="Normal 2 3 8 2 3 2 2 2" xfId="47724"/>
    <cellStyle name="Normal 2 3 8 2 3 2 3" xfId="15659"/>
    <cellStyle name="Normal 2 3 8 2 3 2 3 2" xfId="47725"/>
    <cellStyle name="Normal 2 3 8 2 3 2 4" xfId="47726"/>
    <cellStyle name="Normal 2 3 8 2 3 3" xfId="15660"/>
    <cellStyle name="Normal 2 3 8 2 3 3 2" xfId="47727"/>
    <cellStyle name="Normal 2 3 8 2 3 4" xfId="15661"/>
    <cellStyle name="Normal 2 3 8 2 3 4 2" xfId="47728"/>
    <cellStyle name="Normal 2 3 8 2 3 5" xfId="15662"/>
    <cellStyle name="Normal 2 3 8 2 3 5 2" xfId="47729"/>
    <cellStyle name="Normal 2 3 8 2 3 6" xfId="47730"/>
    <cellStyle name="Normal 2 3 8 2 3 6 2" xfId="47731"/>
    <cellStyle name="Normal 2 3 8 2 3 7" xfId="47732"/>
    <cellStyle name="Normal 2 3 8 2 4" xfId="15663"/>
    <cellStyle name="Normal 2 3 8 2 4 2" xfId="15664"/>
    <cellStyle name="Normal 2 3 8 2 4 2 2" xfId="47733"/>
    <cellStyle name="Normal 2 3 8 2 4 3" xfId="15665"/>
    <cellStyle name="Normal 2 3 8 2 4 3 2" xfId="47734"/>
    <cellStyle name="Normal 2 3 8 2 4 4" xfId="47735"/>
    <cellStyle name="Normal 2 3 8 2 5" xfId="15666"/>
    <cellStyle name="Normal 2 3 8 2 5 2" xfId="15667"/>
    <cellStyle name="Normal 2 3 8 2 5 2 2" xfId="47736"/>
    <cellStyle name="Normal 2 3 8 2 5 3" xfId="47737"/>
    <cellStyle name="Normal 2 3 8 2 6" xfId="15668"/>
    <cellStyle name="Normal 2 3 8 2 6 2" xfId="47738"/>
    <cellStyle name="Normal 2 3 8 2 7" xfId="15669"/>
    <cellStyle name="Normal 2 3 8 2 7 2" xfId="47739"/>
    <cellStyle name="Normal 2 3 8 2 8" xfId="47740"/>
    <cellStyle name="Normal 2 3 8 2 8 2" xfId="47741"/>
    <cellStyle name="Normal 2 3 8 2 9" xfId="47742"/>
    <cellStyle name="Normal 2 3 8 20" xfId="15670"/>
    <cellStyle name="Normal 2 3 8 20 10" xfId="47743"/>
    <cellStyle name="Normal 2 3 8 20 11" xfId="47744"/>
    <cellStyle name="Normal 2 3 8 20 2" xfId="15671"/>
    <cellStyle name="Normal 2 3 8 20 2 10" xfId="47745"/>
    <cellStyle name="Normal 2 3 8 20 2 2" xfId="15672"/>
    <cellStyle name="Normal 2 3 8 20 2 2 2" xfId="15673"/>
    <cellStyle name="Normal 2 3 8 20 2 2 2 2" xfId="15674"/>
    <cellStyle name="Normal 2 3 8 20 2 2 2 2 2" xfId="47746"/>
    <cellStyle name="Normal 2 3 8 20 2 2 2 3" xfId="15675"/>
    <cellStyle name="Normal 2 3 8 20 2 2 2 3 2" xfId="47747"/>
    <cellStyle name="Normal 2 3 8 20 2 2 2 4" xfId="47748"/>
    <cellStyle name="Normal 2 3 8 20 2 2 3" xfId="15676"/>
    <cellStyle name="Normal 2 3 8 20 2 2 3 2" xfId="47749"/>
    <cellStyle name="Normal 2 3 8 20 2 2 4" xfId="15677"/>
    <cellStyle name="Normal 2 3 8 20 2 2 4 2" xfId="47750"/>
    <cellStyle name="Normal 2 3 8 20 2 2 5" xfId="15678"/>
    <cellStyle name="Normal 2 3 8 20 2 2 5 2" xfId="47751"/>
    <cellStyle name="Normal 2 3 8 20 2 2 6" xfId="47752"/>
    <cellStyle name="Normal 2 3 8 20 2 2 6 2" xfId="47753"/>
    <cellStyle name="Normal 2 3 8 20 2 2 7" xfId="47754"/>
    <cellStyle name="Normal 2 3 8 20 2 3" xfId="15679"/>
    <cellStyle name="Normal 2 3 8 20 2 3 2" xfId="15680"/>
    <cellStyle name="Normal 2 3 8 20 2 3 2 2" xfId="47755"/>
    <cellStyle name="Normal 2 3 8 20 2 3 3" xfId="15681"/>
    <cellStyle name="Normal 2 3 8 20 2 3 3 2" xfId="47756"/>
    <cellStyle name="Normal 2 3 8 20 2 3 4" xfId="47757"/>
    <cellStyle name="Normal 2 3 8 20 2 4" xfId="15682"/>
    <cellStyle name="Normal 2 3 8 20 2 4 2" xfId="15683"/>
    <cellStyle name="Normal 2 3 8 20 2 4 2 2" xfId="47758"/>
    <cellStyle name="Normal 2 3 8 20 2 4 3" xfId="47759"/>
    <cellStyle name="Normal 2 3 8 20 2 5" xfId="15684"/>
    <cellStyle name="Normal 2 3 8 20 2 5 2" xfId="47760"/>
    <cellStyle name="Normal 2 3 8 20 2 6" xfId="15685"/>
    <cellStyle name="Normal 2 3 8 20 2 6 2" xfId="47761"/>
    <cellStyle name="Normal 2 3 8 20 2 7" xfId="47762"/>
    <cellStyle name="Normal 2 3 8 20 2 7 2" xfId="47763"/>
    <cellStyle name="Normal 2 3 8 20 2 8" xfId="47764"/>
    <cellStyle name="Normal 2 3 8 20 2 9" xfId="47765"/>
    <cellStyle name="Normal 2 3 8 20 3" xfId="15686"/>
    <cellStyle name="Normal 2 3 8 20 3 2" xfId="15687"/>
    <cellStyle name="Normal 2 3 8 20 3 2 2" xfId="15688"/>
    <cellStyle name="Normal 2 3 8 20 3 2 2 2" xfId="47766"/>
    <cellStyle name="Normal 2 3 8 20 3 2 3" xfId="15689"/>
    <cellStyle name="Normal 2 3 8 20 3 2 3 2" xfId="47767"/>
    <cellStyle name="Normal 2 3 8 20 3 2 4" xfId="47768"/>
    <cellStyle name="Normal 2 3 8 20 3 3" xfId="15690"/>
    <cellStyle name="Normal 2 3 8 20 3 3 2" xfId="47769"/>
    <cellStyle name="Normal 2 3 8 20 3 4" xfId="15691"/>
    <cellStyle name="Normal 2 3 8 20 3 4 2" xfId="47770"/>
    <cellStyle name="Normal 2 3 8 20 3 5" xfId="15692"/>
    <cellStyle name="Normal 2 3 8 20 3 5 2" xfId="47771"/>
    <cellStyle name="Normal 2 3 8 20 3 6" xfId="47772"/>
    <cellStyle name="Normal 2 3 8 20 3 6 2" xfId="47773"/>
    <cellStyle name="Normal 2 3 8 20 3 7" xfId="47774"/>
    <cellStyle name="Normal 2 3 8 20 4" xfId="15693"/>
    <cellStyle name="Normal 2 3 8 20 4 2" xfId="15694"/>
    <cellStyle name="Normal 2 3 8 20 4 2 2" xfId="47775"/>
    <cellStyle name="Normal 2 3 8 20 4 3" xfId="15695"/>
    <cellStyle name="Normal 2 3 8 20 4 3 2" xfId="47776"/>
    <cellStyle name="Normal 2 3 8 20 4 4" xfId="47777"/>
    <cellStyle name="Normal 2 3 8 20 5" xfId="15696"/>
    <cellStyle name="Normal 2 3 8 20 5 2" xfId="15697"/>
    <cellStyle name="Normal 2 3 8 20 5 2 2" xfId="47778"/>
    <cellStyle name="Normal 2 3 8 20 5 3" xfId="47779"/>
    <cellStyle name="Normal 2 3 8 20 6" xfId="15698"/>
    <cellStyle name="Normal 2 3 8 20 6 2" xfId="47780"/>
    <cellStyle name="Normal 2 3 8 20 7" xfId="15699"/>
    <cellStyle name="Normal 2 3 8 20 7 2" xfId="47781"/>
    <cellStyle name="Normal 2 3 8 20 8" xfId="47782"/>
    <cellStyle name="Normal 2 3 8 20 8 2" xfId="47783"/>
    <cellStyle name="Normal 2 3 8 20 9" xfId="47784"/>
    <cellStyle name="Normal 2 3 8 21" xfId="15700"/>
    <cellStyle name="Normal 2 3 8 21 10" xfId="47785"/>
    <cellStyle name="Normal 2 3 8 21 11" xfId="47786"/>
    <cellStyle name="Normal 2 3 8 21 2" xfId="15701"/>
    <cellStyle name="Normal 2 3 8 21 2 10" xfId="47787"/>
    <cellStyle name="Normal 2 3 8 21 2 2" xfId="15702"/>
    <cellStyle name="Normal 2 3 8 21 2 2 2" xfId="15703"/>
    <cellStyle name="Normal 2 3 8 21 2 2 2 2" xfId="15704"/>
    <cellStyle name="Normal 2 3 8 21 2 2 2 2 2" xfId="47788"/>
    <cellStyle name="Normal 2 3 8 21 2 2 2 3" xfId="15705"/>
    <cellStyle name="Normal 2 3 8 21 2 2 2 3 2" xfId="47789"/>
    <cellStyle name="Normal 2 3 8 21 2 2 2 4" xfId="47790"/>
    <cellStyle name="Normal 2 3 8 21 2 2 3" xfId="15706"/>
    <cellStyle name="Normal 2 3 8 21 2 2 3 2" xfId="47791"/>
    <cellStyle name="Normal 2 3 8 21 2 2 4" xfId="15707"/>
    <cellStyle name="Normal 2 3 8 21 2 2 4 2" xfId="47792"/>
    <cellStyle name="Normal 2 3 8 21 2 2 5" xfId="15708"/>
    <cellStyle name="Normal 2 3 8 21 2 2 5 2" xfId="47793"/>
    <cellStyle name="Normal 2 3 8 21 2 2 6" xfId="47794"/>
    <cellStyle name="Normal 2 3 8 21 2 2 6 2" xfId="47795"/>
    <cellStyle name="Normal 2 3 8 21 2 2 7" xfId="47796"/>
    <cellStyle name="Normal 2 3 8 21 2 3" xfId="15709"/>
    <cellStyle name="Normal 2 3 8 21 2 3 2" xfId="15710"/>
    <cellStyle name="Normal 2 3 8 21 2 3 2 2" xfId="47797"/>
    <cellStyle name="Normal 2 3 8 21 2 3 3" xfId="15711"/>
    <cellStyle name="Normal 2 3 8 21 2 3 3 2" xfId="47798"/>
    <cellStyle name="Normal 2 3 8 21 2 3 4" xfId="47799"/>
    <cellStyle name="Normal 2 3 8 21 2 4" xfId="15712"/>
    <cellStyle name="Normal 2 3 8 21 2 4 2" xfId="15713"/>
    <cellStyle name="Normal 2 3 8 21 2 4 2 2" xfId="47800"/>
    <cellStyle name="Normal 2 3 8 21 2 4 3" xfId="47801"/>
    <cellStyle name="Normal 2 3 8 21 2 5" xfId="15714"/>
    <cellStyle name="Normal 2 3 8 21 2 5 2" xfId="47802"/>
    <cellStyle name="Normal 2 3 8 21 2 6" xfId="15715"/>
    <cellStyle name="Normal 2 3 8 21 2 6 2" xfId="47803"/>
    <cellStyle name="Normal 2 3 8 21 2 7" xfId="47804"/>
    <cellStyle name="Normal 2 3 8 21 2 7 2" xfId="47805"/>
    <cellStyle name="Normal 2 3 8 21 2 8" xfId="47806"/>
    <cellStyle name="Normal 2 3 8 21 2 9" xfId="47807"/>
    <cellStyle name="Normal 2 3 8 21 3" xfId="15716"/>
    <cellStyle name="Normal 2 3 8 21 3 2" xfId="15717"/>
    <cellStyle name="Normal 2 3 8 21 3 2 2" xfId="15718"/>
    <cellStyle name="Normal 2 3 8 21 3 2 2 2" xfId="47808"/>
    <cellStyle name="Normal 2 3 8 21 3 2 3" xfId="15719"/>
    <cellStyle name="Normal 2 3 8 21 3 2 3 2" xfId="47809"/>
    <cellStyle name="Normal 2 3 8 21 3 2 4" xfId="47810"/>
    <cellStyle name="Normal 2 3 8 21 3 3" xfId="15720"/>
    <cellStyle name="Normal 2 3 8 21 3 3 2" xfId="47811"/>
    <cellStyle name="Normal 2 3 8 21 3 4" xfId="15721"/>
    <cellStyle name="Normal 2 3 8 21 3 4 2" xfId="47812"/>
    <cellStyle name="Normal 2 3 8 21 3 5" xfId="15722"/>
    <cellStyle name="Normal 2 3 8 21 3 5 2" xfId="47813"/>
    <cellStyle name="Normal 2 3 8 21 3 6" xfId="47814"/>
    <cellStyle name="Normal 2 3 8 21 3 6 2" xfId="47815"/>
    <cellStyle name="Normal 2 3 8 21 3 7" xfId="47816"/>
    <cellStyle name="Normal 2 3 8 21 4" xfId="15723"/>
    <cellStyle name="Normal 2 3 8 21 4 2" xfId="15724"/>
    <cellStyle name="Normal 2 3 8 21 4 2 2" xfId="47817"/>
    <cellStyle name="Normal 2 3 8 21 4 3" xfId="15725"/>
    <cellStyle name="Normal 2 3 8 21 4 3 2" xfId="47818"/>
    <cellStyle name="Normal 2 3 8 21 4 4" xfId="47819"/>
    <cellStyle name="Normal 2 3 8 21 5" xfId="15726"/>
    <cellStyle name="Normal 2 3 8 21 5 2" xfId="15727"/>
    <cellStyle name="Normal 2 3 8 21 5 2 2" xfId="47820"/>
    <cellStyle name="Normal 2 3 8 21 5 3" xfId="47821"/>
    <cellStyle name="Normal 2 3 8 21 6" xfId="15728"/>
    <cellStyle name="Normal 2 3 8 21 6 2" xfId="47822"/>
    <cellStyle name="Normal 2 3 8 21 7" xfId="15729"/>
    <cellStyle name="Normal 2 3 8 21 7 2" xfId="47823"/>
    <cellStyle name="Normal 2 3 8 21 8" xfId="47824"/>
    <cellStyle name="Normal 2 3 8 21 8 2" xfId="47825"/>
    <cellStyle name="Normal 2 3 8 21 9" xfId="47826"/>
    <cellStyle name="Normal 2 3 8 22" xfId="15730"/>
    <cellStyle name="Normal 2 3 8 22 10" xfId="47827"/>
    <cellStyle name="Normal 2 3 8 22 11" xfId="47828"/>
    <cellStyle name="Normal 2 3 8 22 2" xfId="15731"/>
    <cellStyle name="Normal 2 3 8 22 2 10" xfId="47829"/>
    <cellStyle name="Normal 2 3 8 22 2 2" xfId="15732"/>
    <cellStyle name="Normal 2 3 8 22 2 2 2" xfId="15733"/>
    <cellStyle name="Normal 2 3 8 22 2 2 2 2" xfId="15734"/>
    <cellStyle name="Normal 2 3 8 22 2 2 2 2 2" xfId="47830"/>
    <cellStyle name="Normal 2 3 8 22 2 2 2 3" xfId="15735"/>
    <cellStyle name="Normal 2 3 8 22 2 2 2 3 2" xfId="47831"/>
    <cellStyle name="Normal 2 3 8 22 2 2 2 4" xfId="47832"/>
    <cellStyle name="Normal 2 3 8 22 2 2 3" xfId="15736"/>
    <cellStyle name="Normal 2 3 8 22 2 2 3 2" xfId="47833"/>
    <cellStyle name="Normal 2 3 8 22 2 2 4" xfId="15737"/>
    <cellStyle name="Normal 2 3 8 22 2 2 4 2" xfId="47834"/>
    <cellStyle name="Normal 2 3 8 22 2 2 5" xfId="15738"/>
    <cellStyle name="Normal 2 3 8 22 2 2 5 2" xfId="47835"/>
    <cellStyle name="Normal 2 3 8 22 2 2 6" xfId="47836"/>
    <cellStyle name="Normal 2 3 8 22 2 2 6 2" xfId="47837"/>
    <cellStyle name="Normal 2 3 8 22 2 2 7" xfId="47838"/>
    <cellStyle name="Normal 2 3 8 22 2 3" xfId="15739"/>
    <cellStyle name="Normal 2 3 8 22 2 3 2" xfId="15740"/>
    <cellStyle name="Normal 2 3 8 22 2 3 2 2" xfId="47839"/>
    <cellStyle name="Normal 2 3 8 22 2 3 3" xfId="15741"/>
    <cellStyle name="Normal 2 3 8 22 2 3 3 2" xfId="47840"/>
    <cellStyle name="Normal 2 3 8 22 2 3 4" xfId="47841"/>
    <cellStyle name="Normal 2 3 8 22 2 4" xfId="15742"/>
    <cellStyle name="Normal 2 3 8 22 2 4 2" xfId="15743"/>
    <cellStyle name="Normal 2 3 8 22 2 4 2 2" xfId="47842"/>
    <cellStyle name="Normal 2 3 8 22 2 4 3" xfId="47843"/>
    <cellStyle name="Normal 2 3 8 22 2 5" xfId="15744"/>
    <cellStyle name="Normal 2 3 8 22 2 5 2" xfId="47844"/>
    <cellStyle name="Normal 2 3 8 22 2 6" xfId="15745"/>
    <cellStyle name="Normal 2 3 8 22 2 6 2" xfId="47845"/>
    <cellStyle name="Normal 2 3 8 22 2 7" xfId="47846"/>
    <cellStyle name="Normal 2 3 8 22 2 7 2" xfId="47847"/>
    <cellStyle name="Normal 2 3 8 22 2 8" xfId="47848"/>
    <cellStyle name="Normal 2 3 8 22 2 9" xfId="47849"/>
    <cellStyle name="Normal 2 3 8 22 3" xfId="15746"/>
    <cellStyle name="Normal 2 3 8 22 3 2" xfId="15747"/>
    <cellStyle name="Normal 2 3 8 22 3 2 2" xfId="15748"/>
    <cellStyle name="Normal 2 3 8 22 3 2 2 2" xfId="47850"/>
    <cellStyle name="Normal 2 3 8 22 3 2 3" xfId="15749"/>
    <cellStyle name="Normal 2 3 8 22 3 2 3 2" xfId="47851"/>
    <cellStyle name="Normal 2 3 8 22 3 2 4" xfId="47852"/>
    <cellStyle name="Normal 2 3 8 22 3 3" xfId="15750"/>
    <cellStyle name="Normal 2 3 8 22 3 3 2" xfId="47853"/>
    <cellStyle name="Normal 2 3 8 22 3 4" xfId="15751"/>
    <cellStyle name="Normal 2 3 8 22 3 4 2" xfId="47854"/>
    <cellStyle name="Normal 2 3 8 22 3 5" xfId="15752"/>
    <cellStyle name="Normal 2 3 8 22 3 5 2" xfId="47855"/>
    <cellStyle name="Normal 2 3 8 22 3 6" xfId="47856"/>
    <cellStyle name="Normal 2 3 8 22 3 6 2" xfId="47857"/>
    <cellStyle name="Normal 2 3 8 22 3 7" xfId="47858"/>
    <cellStyle name="Normal 2 3 8 22 4" xfId="15753"/>
    <cellStyle name="Normal 2 3 8 22 4 2" xfId="15754"/>
    <cellStyle name="Normal 2 3 8 22 4 2 2" xfId="47859"/>
    <cellStyle name="Normal 2 3 8 22 4 3" xfId="15755"/>
    <cellStyle name="Normal 2 3 8 22 4 3 2" xfId="47860"/>
    <cellStyle name="Normal 2 3 8 22 4 4" xfId="47861"/>
    <cellStyle name="Normal 2 3 8 22 5" xfId="15756"/>
    <cellStyle name="Normal 2 3 8 22 5 2" xfId="15757"/>
    <cellStyle name="Normal 2 3 8 22 5 2 2" xfId="47862"/>
    <cellStyle name="Normal 2 3 8 22 5 3" xfId="47863"/>
    <cellStyle name="Normal 2 3 8 22 6" xfId="15758"/>
    <cellStyle name="Normal 2 3 8 22 6 2" xfId="47864"/>
    <cellStyle name="Normal 2 3 8 22 7" xfId="15759"/>
    <cellStyle name="Normal 2 3 8 22 7 2" xfId="47865"/>
    <cellStyle name="Normal 2 3 8 22 8" xfId="47866"/>
    <cellStyle name="Normal 2 3 8 22 8 2" xfId="47867"/>
    <cellStyle name="Normal 2 3 8 22 9" xfId="47868"/>
    <cellStyle name="Normal 2 3 8 23" xfId="15760"/>
    <cellStyle name="Normal 2 3 8 23 10" xfId="47869"/>
    <cellStyle name="Normal 2 3 8 23 11" xfId="47870"/>
    <cellStyle name="Normal 2 3 8 23 2" xfId="15761"/>
    <cellStyle name="Normal 2 3 8 23 2 10" xfId="47871"/>
    <cellStyle name="Normal 2 3 8 23 2 2" xfId="15762"/>
    <cellStyle name="Normal 2 3 8 23 2 2 2" xfId="15763"/>
    <cellStyle name="Normal 2 3 8 23 2 2 2 2" xfId="15764"/>
    <cellStyle name="Normal 2 3 8 23 2 2 2 2 2" xfId="47872"/>
    <cellStyle name="Normal 2 3 8 23 2 2 2 3" xfId="15765"/>
    <cellStyle name="Normal 2 3 8 23 2 2 2 3 2" xfId="47873"/>
    <cellStyle name="Normal 2 3 8 23 2 2 2 4" xfId="47874"/>
    <cellStyle name="Normal 2 3 8 23 2 2 3" xfId="15766"/>
    <cellStyle name="Normal 2 3 8 23 2 2 3 2" xfId="47875"/>
    <cellStyle name="Normal 2 3 8 23 2 2 4" xfId="15767"/>
    <cellStyle name="Normal 2 3 8 23 2 2 4 2" xfId="47876"/>
    <cellStyle name="Normal 2 3 8 23 2 2 5" xfId="15768"/>
    <cellStyle name="Normal 2 3 8 23 2 2 5 2" xfId="47877"/>
    <cellStyle name="Normal 2 3 8 23 2 2 6" xfId="47878"/>
    <cellStyle name="Normal 2 3 8 23 2 2 6 2" xfId="47879"/>
    <cellStyle name="Normal 2 3 8 23 2 2 7" xfId="47880"/>
    <cellStyle name="Normal 2 3 8 23 2 3" xfId="15769"/>
    <cellStyle name="Normal 2 3 8 23 2 3 2" xfId="15770"/>
    <cellStyle name="Normal 2 3 8 23 2 3 2 2" xfId="47881"/>
    <cellStyle name="Normal 2 3 8 23 2 3 3" xfId="15771"/>
    <cellStyle name="Normal 2 3 8 23 2 3 3 2" xfId="47882"/>
    <cellStyle name="Normal 2 3 8 23 2 3 4" xfId="47883"/>
    <cellStyle name="Normal 2 3 8 23 2 4" xfId="15772"/>
    <cellStyle name="Normal 2 3 8 23 2 4 2" xfId="15773"/>
    <cellStyle name="Normal 2 3 8 23 2 4 2 2" xfId="47884"/>
    <cellStyle name="Normal 2 3 8 23 2 4 3" xfId="47885"/>
    <cellStyle name="Normal 2 3 8 23 2 5" xfId="15774"/>
    <cellStyle name="Normal 2 3 8 23 2 5 2" xfId="47886"/>
    <cellStyle name="Normal 2 3 8 23 2 6" xfId="15775"/>
    <cellStyle name="Normal 2 3 8 23 2 6 2" xfId="47887"/>
    <cellStyle name="Normal 2 3 8 23 2 7" xfId="47888"/>
    <cellStyle name="Normal 2 3 8 23 2 7 2" xfId="47889"/>
    <cellStyle name="Normal 2 3 8 23 2 8" xfId="47890"/>
    <cellStyle name="Normal 2 3 8 23 2 9" xfId="47891"/>
    <cellStyle name="Normal 2 3 8 23 3" xfId="15776"/>
    <cellStyle name="Normal 2 3 8 23 3 2" xfId="15777"/>
    <cellStyle name="Normal 2 3 8 23 3 2 2" xfId="15778"/>
    <cellStyle name="Normal 2 3 8 23 3 2 2 2" xfId="47892"/>
    <cellStyle name="Normal 2 3 8 23 3 2 3" xfId="15779"/>
    <cellStyle name="Normal 2 3 8 23 3 2 3 2" xfId="47893"/>
    <cellStyle name="Normal 2 3 8 23 3 2 4" xfId="47894"/>
    <cellStyle name="Normal 2 3 8 23 3 3" xfId="15780"/>
    <cellStyle name="Normal 2 3 8 23 3 3 2" xfId="47895"/>
    <cellStyle name="Normal 2 3 8 23 3 4" xfId="15781"/>
    <cellStyle name="Normal 2 3 8 23 3 4 2" xfId="47896"/>
    <cellStyle name="Normal 2 3 8 23 3 5" xfId="15782"/>
    <cellStyle name="Normal 2 3 8 23 3 5 2" xfId="47897"/>
    <cellStyle name="Normal 2 3 8 23 3 6" xfId="47898"/>
    <cellStyle name="Normal 2 3 8 23 3 6 2" xfId="47899"/>
    <cellStyle name="Normal 2 3 8 23 3 7" xfId="47900"/>
    <cellStyle name="Normal 2 3 8 23 4" xfId="15783"/>
    <cellStyle name="Normal 2 3 8 23 4 2" xfId="15784"/>
    <cellStyle name="Normal 2 3 8 23 4 2 2" xfId="47901"/>
    <cellStyle name="Normal 2 3 8 23 4 3" xfId="15785"/>
    <cellStyle name="Normal 2 3 8 23 4 3 2" xfId="47902"/>
    <cellStyle name="Normal 2 3 8 23 4 4" xfId="47903"/>
    <cellStyle name="Normal 2 3 8 23 5" xfId="15786"/>
    <cellStyle name="Normal 2 3 8 23 5 2" xfId="15787"/>
    <cellStyle name="Normal 2 3 8 23 5 2 2" xfId="47904"/>
    <cellStyle name="Normal 2 3 8 23 5 3" xfId="47905"/>
    <cellStyle name="Normal 2 3 8 23 6" xfId="15788"/>
    <cellStyle name="Normal 2 3 8 23 6 2" xfId="47906"/>
    <cellStyle name="Normal 2 3 8 23 7" xfId="15789"/>
    <cellStyle name="Normal 2 3 8 23 7 2" xfId="47907"/>
    <cellStyle name="Normal 2 3 8 23 8" xfId="47908"/>
    <cellStyle name="Normal 2 3 8 23 8 2" xfId="47909"/>
    <cellStyle name="Normal 2 3 8 23 9" xfId="47910"/>
    <cellStyle name="Normal 2 3 8 24" xfId="15790"/>
    <cellStyle name="Normal 2 3 8 24 10" xfId="47911"/>
    <cellStyle name="Normal 2 3 8 24 11" xfId="47912"/>
    <cellStyle name="Normal 2 3 8 24 2" xfId="15791"/>
    <cellStyle name="Normal 2 3 8 24 2 10" xfId="47913"/>
    <cellStyle name="Normal 2 3 8 24 2 2" xfId="15792"/>
    <cellStyle name="Normal 2 3 8 24 2 2 2" xfId="15793"/>
    <cellStyle name="Normal 2 3 8 24 2 2 2 2" xfId="15794"/>
    <cellStyle name="Normal 2 3 8 24 2 2 2 2 2" xfId="47914"/>
    <cellStyle name="Normal 2 3 8 24 2 2 2 3" xfId="15795"/>
    <cellStyle name="Normal 2 3 8 24 2 2 2 3 2" xfId="47915"/>
    <cellStyle name="Normal 2 3 8 24 2 2 2 4" xfId="47916"/>
    <cellStyle name="Normal 2 3 8 24 2 2 3" xfId="15796"/>
    <cellStyle name="Normal 2 3 8 24 2 2 3 2" xfId="47917"/>
    <cellStyle name="Normal 2 3 8 24 2 2 4" xfId="15797"/>
    <cellStyle name="Normal 2 3 8 24 2 2 4 2" xfId="47918"/>
    <cellStyle name="Normal 2 3 8 24 2 2 5" xfId="15798"/>
    <cellStyle name="Normal 2 3 8 24 2 2 5 2" xfId="47919"/>
    <cellStyle name="Normal 2 3 8 24 2 2 6" xfId="47920"/>
    <cellStyle name="Normal 2 3 8 24 2 2 6 2" xfId="47921"/>
    <cellStyle name="Normal 2 3 8 24 2 2 7" xfId="47922"/>
    <cellStyle name="Normal 2 3 8 24 2 3" xfId="15799"/>
    <cellStyle name="Normal 2 3 8 24 2 3 2" xfId="15800"/>
    <cellStyle name="Normal 2 3 8 24 2 3 2 2" xfId="47923"/>
    <cellStyle name="Normal 2 3 8 24 2 3 3" xfId="15801"/>
    <cellStyle name="Normal 2 3 8 24 2 3 3 2" xfId="47924"/>
    <cellStyle name="Normal 2 3 8 24 2 3 4" xfId="47925"/>
    <cellStyle name="Normal 2 3 8 24 2 4" xfId="15802"/>
    <cellStyle name="Normal 2 3 8 24 2 4 2" xfId="15803"/>
    <cellStyle name="Normal 2 3 8 24 2 4 2 2" xfId="47926"/>
    <cellStyle name="Normal 2 3 8 24 2 4 3" xfId="47927"/>
    <cellStyle name="Normal 2 3 8 24 2 5" xfId="15804"/>
    <cellStyle name="Normal 2 3 8 24 2 5 2" xfId="47928"/>
    <cellStyle name="Normal 2 3 8 24 2 6" xfId="15805"/>
    <cellStyle name="Normal 2 3 8 24 2 6 2" xfId="47929"/>
    <cellStyle name="Normal 2 3 8 24 2 7" xfId="47930"/>
    <cellStyle name="Normal 2 3 8 24 2 7 2" xfId="47931"/>
    <cellStyle name="Normal 2 3 8 24 2 8" xfId="47932"/>
    <cellStyle name="Normal 2 3 8 24 2 9" xfId="47933"/>
    <cellStyle name="Normal 2 3 8 24 3" xfId="15806"/>
    <cellStyle name="Normal 2 3 8 24 3 2" xfId="15807"/>
    <cellStyle name="Normal 2 3 8 24 3 2 2" xfId="15808"/>
    <cellStyle name="Normal 2 3 8 24 3 2 2 2" xfId="47934"/>
    <cellStyle name="Normal 2 3 8 24 3 2 3" xfId="15809"/>
    <cellStyle name="Normal 2 3 8 24 3 2 3 2" xfId="47935"/>
    <cellStyle name="Normal 2 3 8 24 3 2 4" xfId="47936"/>
    <cellStyle name="Normal 2 3 8 24 3 3" xfId="15810"/>
    <cellStyle name="Normal 2 3 8 24 3 3 2" xfId="47937"/>
    <cellStyle name="Normal 2 3 8 24 3 4" xfId="15811"/>
    <cellStyle name="Normal 2 3 8 24 3 4 2" xfId="47938"/>
    <cellStyle name="Normal 2 3 8 24 3 5" xfId="15812"/>
    <cellStyle name="Normal 2 3 8 24 3 5 2" xfId="47939"/>
    <cellStyle name="Normal 2 3 8 24 3 6" xfId="47940"/>
    <cellStyle name="Normal 2 3 8 24 3 6 2" xfId="47941"/>
    <cellStyle name="Normal 2 3 8 24 3 7" xfId="47942"/>
    <cellStyle name="Normal 2 3 8 24 4" xfId="15813"/>
    <cellStyle name="Normal 2 3 8 24 4 2" xfId="15814"/>
    <cellStyle name="Normal 2 3 8 24 4 2 2" xfId="47943"/>
    <cellStyle name="Normal 2 3 8 24 4 3" xfId="15815"/>
    <cellStyle name="Normal 2 3 8 24 4 3 2" xfId="47944"/>
    <cellStyle name="Normal 2 3 8 24 4 4" xfId="47945"/>
    <cellStyle name="Normal 2 3 8 24 5" xfId="15816"/>
    <cellStyle name="Normal 2 3 8 24 5 2" xfId="15817"/>
    <cellStyle name="Normal 2 3 8 24 5 2 2" xfId="47946"/>
    <cellStyle name="Normal 2 3 8 24 5 3" xfId="47947"/>
    <cellStyle name="Normal 2 3 8 24 6" xfId="15818"/>
    <cellStyle name="Normal 2 3 8 24 6 2" xfId="47948"/>
    <cellStyle name="Normal 2 3 8 24 7" xfId="15819"/>
    <cellStyle name="Normal 2 3 8 24 7 2" xfId="47949"/>
    <cellStyle name="Normal 2 3 8 24 8" xfId="47950"/>
    <cellStyle name="Normal 2 3 8 24 8 2" xfId="47951"/>
    <cellStyle name="Normal 2 3 8 24 9" xfId="47952"/>
    <cellStyle name="Normal 2 3 8 25" xfId="15820"/>
    <cellStyle name="Normal 2 3 8 25 10" xfId="47953"/>
    <cellStyle name="Normal 2 3 8 25 11" xfId="47954"/>
    <cellStyle name="Normal 2 3 8 25 2" xfId="15821"/>
    <cellStyle name="Normal 2 3 8 25 2 10" xfId="47955"/>
    <cellStyle name="Normal 2 3 8 25 2 2" xfId="15822"/>
    <cellStyle name="Normal 2 3 8 25 2 2 2" xfId="15823"/>
    <cellStyle name="Normal 2 3 8 25 2 2 2 2" xfId="15824"/>
    <cellStyle name="Normal 2 3 8 25 2 2 2 2 2" xfId="47956"/>
    <cellStyle name="Normal 2 3 8 25 2 2 2 3" xfId="15825"/>
    <cellStyle name="Normal 2 3 8 25 2 2 2 3 2" xfId="47957"/>
    <cellStyle name="Normal 2 3 8 25 2 2 2 4" xfId="47958"/>
    <cellStyle name="Normal 2 3 8 25 2 2 3" xfId="15826"/>
    <cellStyle name="Normal 2 3 8 25 2 2 3 2" xfId="47959"/>
    <cellStyle name="Normal 2 3 8 25 2 2 4" xfId="15827"/>
    <cellStyle name="Normal 2 3 8 25 2 2 4 2" xfId="47960"/>
    <cellStyle name="Normal 2 3 8 25 2 2 5" xfId="15828"/>
    <cellStyle name="Normal 2 3 8 25 2 2 5 2" xfId="47961"/>
    <cellStyle name="Normal 2 3 8 25 2 2 6" xfId="47962"/>
    <cellStyle name="Normal 2 3 8 25 2 2 6 2" xfId="47963"/>
    <cellStyle name="Normal 2 3 8 25 2 2 7" xfId="47964"/>
    <cellStyle name="Normal 2 3 8 25 2 3" xfId="15829"/>
    <cellStyle name="Normal 2 3 8 25 2 3 2" xfId="15830"/>
    <cellStyle name="Normal 2 3 8 25 2 3 2 2" xfId="47965"/>
    <cellStyle name="Normal 2 3 8 25 2 3 3" xfId="15831"/>
    <cellStyle name="Normal 2 3 8 25 2 3 3 2" xfId="47966"/>
    <cellStyle name="Normal 2 3 8 25 2 3 4" xfId="47967"/>
    <cellStyle name="Normal 2 3 8 25 2 4" xfId="15832"/>
    <cellStyle name="Normal 2 3 8 25 2 4 2" xfId="15833"/>
    <cellStyle name="Normal 2 3 8 25 2 4 2 2" xfId="47968"/>
    <cellStyle name="Normal 2 3 8 25 2 4 3" xfId="47969"/>
    <cellStyle name="Normal 2 3 8 25 2 5" xfId="15834"/>
    <cellStyle name="Normal 2 3 8 25 2 5 2" xfId="47970"/>
    <cellStyle name="Normal 2 3 8 25 2 6" xfId="15835"/>
    <cellStyle name="Normal 2 3 8 25 2 6 2" xfId="47971"/>
    <cellStyle name="Normal 2 3 8 25 2 7" xfId="47972"/>
    <cellStyle name="Normal 2 3 8 25 2 7 2" xfId="47973"/>
    <cellStyle name="Normal 2 3 8 25 2 8" xfId="47974"/>
    <cellStyle name="Normal 2 3 8 25 2 9" xfId="47975"/>
    <cellStyle name="Normal 2 3 8 25 3" xfId="15836"/>
    <cellStyle name="Normal 2 3 8 25 3 2" xfId="15837"/>
    <cellStyle name="Normal 2 3 8 25 3 2 2" xfId="15838"/>
    <cellStyle name="Normal 2 3 8 25 3 2 2 2" xfId="47976"/>
    <cellStyle name="Normal 2 3 8 25 3 2 3" xfId="15839"/>
    <cellStyle name="Normal 2 3 8 25 3 2 3 2" xfId="47977"/>
    <cellStyle name="Normal 2 3 8 25 3 2 4" xfId="47978"/>
    <cellStyle name="Normal 2 3 8 25 3 3" xfId="15840"/>
    <cellStyle name="Normal 2 3 8 25 3 3 2" xfId="47979"/>
    <cellStyle name="Normal 2 3 8 25 3 4" xfId="15841"/>
    <cellStyle name="Normal 2 3 8 25 3 4 2" xfId="47980"/>
    <cellStyle name="Normal 2 3 8 25 3 5" xfId="15842"/>
    <cellStyle name="Normal 2 3 8 25 3 5 2" xfId="47981"/>
    <cellStyle name="Normal 2 3 8 25 3 6" xfId="47982"/>
    <cellStyle name="Normal 2 3 8 25 3 6 2" xfId="47983"/>
    <cellStyle name="Normal 2 3 8 25 3 7" xfId="47984"/>
    <cellStyle name="Normal 2 3 8 25 4" xfId="15843"/>
    <cellStyle name="Normal 2 3 8 25 4 2" xfId="15844"/>
    <cellStyle name="Normal 2 3 8 25 4 2 2" xfId="47985"/>
    <cellStyle name="Normal 2 3 8 25 4 3" xfId="15845"/>
    <cellStyle name="Normal 2 3 8 25 4 3 2" xfId="47986"/>
    <cellStyle name="Normal 2 3 8 25 4 4" xfId="47987"/>
    <cellStyle name="Normal 2 3 8 25 5" xfId="15846"/>
    <cellStyle name="Normal 2 3 8 25 5 2" xfId="15847"/>
    <cellStyle name="Normal 2 3 8 25 5 2 2" xfId="47988"/>
    <cellStyle name="Normal 2 3 8 25 5 3" xfId="47989"/>
    <cellStyle name="Normal 2 3 8 25 6" xfId="15848"/>
    <cellStyle name="Normal 2 3 8 25 6 2" xfId="47990"/>
    <cellStyle name="Normal 2 3 8 25 7" xfId="15849"/>
    <cellStyle name="Normal 2 3 8 25 7 2" xfId="47991"/>
    <cellStyle name="Normal 2 3 8 25 8" xfId="47992"/>
    <cellStyle name="Normal 2 3 8 25 8 2" xfId="47993"/>
    <cellStyle name="Normal 2 3 8 25 9" xfId="47994"/>
    <cellStyle name="Normal 2 3 8 26" xfId="15850"/>
    <cellStyle name="Normal 2 3 8 26 10" xfId="47995"/>
    <cellStyle name="Normal 2 3 8 26 11" xfId="47996"/>
    <cellStyle name="Normal 2 3 8 26 2" xfId="15851"/>
    <cellStyle name="Normal 2 3 8 26 2 10" xfId="47997"/>
    <cellStyle name="Normal 2 3 8 26 2 2" xfId="15852"/>
    <cellStyle name="Normal 2 3 8 26 2 2 2" xfId="15853"/>
    <cellStyle name="Normal 2 3 8 26 2 2 2 2" xfId="15854"/>
    <cellStyle name="Normal 2 3 8 26 2 2 2 2 2" xfId="47998"/>
    <cellStyle name="Normal 2 3 8 26 2 2 2 3" xfId="15855"/>
    <cellStyle name="Normal 2 3 8 26 2 2 2 3 2" xfId="47999"/>
    <cellStyle name="Normal 2 3 8 26 2 2 2 4" xfId="48000"/>
    <cellStyle name="Normal 2 3 8 26 2 2 3" xfId="15856"/>
    <cellStyle name="Normal 2 3 8 26 2 2 3 2" xfId="48001"/>
    <cellStyle name="Normal 2 3 8 26 2 2 4" xfId="15857"/>
    <cellStyle name="Normal 2 3 8 26 2 2 4 2" xfId="48002"/>
    <cellStyle name="Normal 2 3 8 26 2 2 5" xfId="15858"/>
    <cellStyle name="Normal 2 3 8 26 2 2 5 2" xfId="48003"/>
    <cellStyle name="Normal 2 3 8 26 2 2 6" xfId="48004"/>
    <cellStyle name="Normal 2 3 8 26 2 2 6 2" xfId="48005"/>
    <cellStyle name="Normal 2 3 8 26 2 2 7" xfId="48006"/>
    <cellStyle name="Normal 2 3 8 26 2 3" xfId="15859"/>
    <cellStyle name="Normal 2 3 8 26 2 3 2" xfId="15860"/>
    <cellStyle name="Normal 2 3 8 26 2 3 2 2" xfId="48007"/>
    <cellStyle name="Normal 2 3 8 26 2 3 3" xfId="15861"/>
    <cellStyle name="Normal 2 3 8 26 2 3 3 2" xfId="48008"/>
    <cellStyle name="Normal 2 3 8 26 2 3 4" xfId="48009"/>
    <cellStyle name="Normal 2 3 8 26 2 4" xfId="15862"/>
    <cellStyle name="Normal 2 3 8 26 2 4 2" xfId="15863"/>
    <cellStyle name="Normal 2 3 8 26 2 4 2 2" xfId="48010"/>
    <cellStyle name="Normal 2 3 8 26 2 4 3" xfId="48011"/>
    <cellStyle name="Normal 2 3 8 26 2 5" xfId="15864"/>
    <cellStyle name="Normal 2 3 8 26 2 5 2" xfId="48012"/>
    <cellStyle name="Normal 2 3 8 26 2 6" xfId="15865"/>
    <cellStyle name="Normal 2 3 8 26 2 6 2" xfId="48013"/>
    <cellStyle name="Normal 2 3 8 26 2 7" xfId="48014"/>
    <cellStyle name="Normal 2 3 8 26 2 7 2" xfId="48015"/>
    <cellStyle name="Normal 2 3 8 26 2 8" xfId="48016"/>
    <cellStyle name="Normal 2 3 8 26 2 9" xfId="48017"/>
    <cellStyle name="Normal 2 3 8 26 3" xfId="15866"/>
    <cellStyle name="Normal 2 3 8 26 3 2" xfId="15867"/>
    <cellStyle name="Normal 2 3 8 26 3 2 2" xfId="15868"/>
    <cellStyle name="Normal 2 3 8 26 3 2 2 2" xfId="48018"/>
    <cellStyle name="Normal 2 3 8 26 3 2 3" xfId="15869"/>
    <cellStyle name="Normal 2 3 8 26 3 2 3 2" xfId="48019"/>
    <cellStyle name="Normal 2 3 8 26 3 2 4" xfId="48020"/>
    <cellStyle name="Normal 2 3 8 26 3 3" xfId="15870"/>
    <cellStyle name="Normal 2 3 8 26 3 3 2" xfId="48021"/>
    <cellStyle name="Normal 2 3 8 26 3 4" xfId="15871"/>
    <cellStyle name="Normal 2 3 8 26 3 4 2" xfId="48022"/>
    <cellStyle name="Normal 2 3 8 26 3 5" xfId="15872"/>
    <cellStyle name="Normal 2 3 8 26 3 5 2" xfId="48023"/>
    <cellStyle name="Normal 2 3 8 26 3 6" xfId="48024"/>
    <cellStyle name="Normal 2 3 8 26 3 6 2" xfId="48025"/>
    <cellStyle name="Normal 2 3 8 26 3 7" xfId="48026"/>
    <cellStyle name="Normal 2 3 8 26 4" xfId="15873"/>
    <cellStyle name="Normal 2 3 8 26 4 2" xfId="15874"/>
    <cellStyle name="Normal 2 3 8 26 4 2 2" xfId="48027"/>
    <cellStyle name="Normal 2 3 8 26 4 3" xfId="15875"/>
    <cellStyle name="Normal 2 3 8 26 4 3 2" xfId="48028"/>
    <cellStyle name="Normal 2 3 8 26 4 4" xfId="48029"/>
    <cellStyle name="Normal 2 3 8 26 5" xfId="15876"/>
    <cellStyle name="Normal 2 3 8 26 5 2" xfId="15877"/>
    <cellStyle name="Normal 2 3 8 26 5 2 2" xfId="48030"/>
    <cellStyle name="Normal 2 3 8 26 5 3" xfId="48031"/>
    <cellStyle name="Normal 2 3 8 26 6" xfId="15878"/>
    <cellStyle name="Normal 2 3 8 26 6 2" xfId="48032"/>
    <cellStyle name="Normal 2 3 8 26 7" xfId="15879"/>
    <cellStyle name="Normal 2 3 8 26 7 2" xfId="48033"/>
    <cellStyle name="Normal 2 3 8 26 8" xfId="48034"/>
    <cellStyle name="Normal 2 3 8 26 8 2" xfId="48035"/>
    <cellStyle name="Normal 2 3 8 26 9" xfId="48036"/>
    <cellStyle name="Normal 2 3 8 27" xfId="15880"/>
    <cellStyle name="Normal 2 3 8 27 10" xfId="48037"/>
    <cellStyle name="Normal 2 3 8 27 11" xfId="48038"/>
    <cellStyle name="Normal 2 3 8 27 2" xfId="15881"/>
    <cellStyle name="Normal 2 3 8 27 2 10" xfId="48039"/>
    <cellStyle name="Normal 2 3 8 27 2 2" xfId="15882"/>
    <cellStyle name="Normal 2 3 8 27 2 2 2" xfId="15883"/>
    <cellStyle name="Normal 2 3 8 27 2 2 2 2" xfId="15884"/>
    <cellStyle name="Normal 2 3 8 27 2 2 2 2 2" xfId="48040"/>
    <cellStyle name="Normal 2 3 8 27 2 2 2 3" xfId="15885"/>
    <cellStyle name="Normal 2 3 8 27 2 2 2 3 2" xfId="48041"/>
    <cellStyle name="Normal 2 3 8 27 2 2 2 4" xfId="48042"/>
    <cellStyle name="Normal 2 3 8 27 2 2 3" xfId="15886"/>
    <cellStyle name="Normal 2 3 8 27 2 2 3 2" xfId="48043"/>
    <cellStyle name="Normal 2 3 8 27 2 2 4" xfId="15887"/>
    <cellStyle name="Normal 2 3 8 27 2 2 4 2" xfId="48044"/>
    <cellStyle name="Normal 2 3 8 27 2 2 5" xfId="15888"/>
    <cellStyle name="Normal 2 3 8 27 2 2 5 2" xfId="48045"/>
    <cellStyle name="Normal 2 3 8 27 2 2 6" xfId="48046"/>
    <cellStyle name="Normal 2 3 8 27 2 2 6 2" xfId="48047"/>
    <cellStyle name="Normal 2 3 8 27 2 2 7" xfId="48048"/>
    <cellStyle name="Normal 2 3 8 27 2 3" xfId="15889"/>
    <cellStyle name="Normal 2 3 8 27 2 3 2" xfId="15890"/>
    <cellStyle name="Normal 2 3 8 27 2 3 2 2" xfId="48049"/>
    <cellStyle name="Normal 2 3 8 27 2 3 3" xfId="15891"/>
    <cellStyle name="Normal 2 3 8 27 2 3 3 2" xfId="48050"/>
    <cellStyle name="Normal 2 3 8 27 2 3 4" xfId="48051"/>
    <cellStyle name="Normal 2 3 8 27 2 4" xfId="15892"/>
    <cellStyle name="Normal 2 3 8 27 2 4 2" xfId="15893"/>
    <cellStyle name="Normal 2 3 8 27 2 4 2 2" xfId="48052"/>
    <cellStyle name="Normal 2 3 8 27 2 4 3" xfId="48053"/>
    <cellStyle name="Normal 2 3 8 27 2 5" xfId="15894"/>
    <cellStyle name="Normal 2 3 8 27 2 5 2" xfId="48054"/>
    <cellStyle name="Normal 2 3 8 27 2 6" xfId="15895"/>
    <cellStyle name="Normal 2 3 8 27 2 6 2" xfId="48055"/>
    <cellStyle name="Normal 2 3 8 27 2 7" xfId="48056"/>
    <cellStyle name="Normal 2 3 8 27 2 7 2" xfId="48057"/>
    <cellStyle name="Normal 2 3 8 27 2 8" xfId="48058"/>
    <cellStyle name="Normal 2 3 8 27 2 9" xfId="48059"/>
    <cellStyle name="Normal 2 3 8 27 3" xfId="15896"/>
    <cellStyle name="Normal 2 3 8 27 3 2" xfId="15897"/>
    <cellStyle name="Normal 2 3 8 27 3 2 2" xfId="15898"/>
    <cellStyle name="Normal 2 3 8 27 3 2 2 2" xfId="48060"/>
    <cellStyle name="Normal 2 3 8 27 3 2 3" xfId="15899"/>
    <cellStyle name="Normal 2 3 8 27 3 2 3 2" xfId="48061"/>
    <cellStyle name="Normal 2 3 8 27 3 2 4" xfId="48062"/>
    <cellStyle name="Normal 2 3 8 27 3 3" xfId="15900"/>
    <cellStyle name="Normal 2 3 8 27 3 3 2" xfId="48063"/>
    <cellStyle name="Normal 2 3 8 27 3 4" xfId="15901"/>
    <cellStyle name="Normal 2 3 8 27 3 4 2" xfId="48064"/>
    <cellStyle name="Normal 2 3 8 27 3 5" xfId="15902"/>
    <cellStyle name="Normal 2 3 8 27 3 5 2" xfId="48065"/>
    <cellStyle name="Normal 2 3 8 27 3 6" xfId="48066"/>
    <cellStyle name="Normal 2 3 8 27 3 6 2" xfId="48067"/>
    <cellStyle name="Normal 2 3 8 27 3 7" xfId="48068"/>
    <cellStyle name="Normal 2 3 8 27 4" xfId="15903"/>
    <cellStyle name="Normal 2 3 8 27 4 2" xfId="15904"/>
    <cellStyle name="Normal 2 3 8 27 4 2 2" xfId="48069"/>
    <cellStyle name="Normal 2 3 8 27 4 3" xfId="15905"/>
    <cellStyle name="Normal 2 3 8 27 4 3 2" xfId="48070"/>
    <cellStyle name="Normal 2 3 8 27 4 4" xfId="48071"/>
    <cellStyle name="Normal 2 3 8 27 5" xfId="15906"/>
    <cellStyle name="Normal 2 3 8 27 5 2" xfId="15907"/>
    <cellStyle name="Normal 2 3 8 27 5 2 2" xfId="48072"/>
    <cellStyle name="Normal 2 3 8 27 5 3" xfId="48073"/>
    <cellStyle name="Normal 2 3 8 27 6" xfId="15908"/>
    <cellStyle name="Normal 2 3 8 27 6 2" xfId="48074"/>
    <cellStyle name="Normal 2 3 8 27 7" xfId="15909"/>
    <cellStyle name="Normal 2 3 8 27 7 2" xfId="48075"/>
    <cellStyle name="Normal 2 3 8 27 8" xfId="48076"/>
    <cellStyle name="Normal 2 3 8 27 8 2" xfId="48077"/>
    <cellStyle name="Normal 2 3 8 27 9" xfId="48078"/>
    <cellStyle name="Normal 2 3 8 28" xfId="15910"/>
    <cellStyle name="Normal 2 3 8 28 10" xfId="48079"/>
    <cellStyle name="Normal 2 3 8 28 11" xfId="48080"/>
    <cellStyle name="Normal 2 3 8 28 2" xfId="15911"/>
    <cellStyle name="Normal 2 3 8 28 2 10" xfId="48081"/>
    <cellStyle name="Normal 2 3 8 28 2 2" xfId="15912"/>
    <cellStyle name="Normal 2 3 8 28 2 2 2" xfId="15913"/>
    <cellStyle name="Normal 2 3 8 28 2 2 2 2" xfId="15914"/>
    <cellStyle name="Normal 2 3 8 28 2 2 2 2 2" xfId="48082"/>
    <cellStyle name="Normal 2 3 8 28 2 2 2 3" xfId="15915"/>
    <cellStyle name="Normal 2 3 8 28 2 2 2 3 2" xfId="48083"/>
    <cellStyle name="Normal 2 3 8 28 2 2 2 4" xfId="48084"/>
    <cellStyle name="Normal 2 3 8 28 2 2 3" xfId="15916"/>
    <cellStyle name="Normal 2 3 8 28 2 2 3 2" xfId="48085"/>
    <cellStyle name="Normal 2 3 8 28 2 2 4" xfId="15917"/>
    <cellStyle name="Normal 2 3 8 28 2 2 4 2" xfId="48086"/>
    <cellStyle name="Normal 2 3 8 28 2 2 5" xfId="15918"/>
    <cellStyle name="Normal 2 3 8 28 2 2 5 2" xfId="48087"/>
    <cellStyle name="Normal 2 3 8 28 2 2 6" xfId="48088"/>
    <cellStyle name="Normal 2 3 8 28 2 2 6 2" xfId="48089"/>
    <cellStyle name="Normal 2 3 8 28 2 2 7" xfId="48090"/>
    <cellStyle name="Normal 2 3 8 28 2 3" xfId="15919"/>
    <cellStyle name="Normal 2 3 8 28 2 3 2" xfId="15920"/>
    <cellStyle name="Normal 2 3 8 28 2 3 2 2" xfId="48091"/>
    <cellStyle name="Normal 2 3 8 28 2 3 3" xfId="15921"/>
    <cellStyle name="Normal 2 3 8 28 2 3 3 2" xfId="48092"/>
    <cellStyle name="Normal 2 3 8 28 2 3 4" xfId="48093"/>
    <cellStyle name="Normal 2 3 8 28 2 4" xfId="15922"/>
    <cellStyle name="Normal 2 3 8 28 2 4 2" xfId="15923"/>
    <cellStyle name="Normal 2 3 8 28 2 4 2 2" xfId="48094"/>
    <cellStyle name="Normal 2 3 8 28 2 4 3" xfId="48095"/>
    <cellStyle name="Normal 2 3 8 28 2 5" xfId="15924"/>
    <cellStyle name="Normal 2 3 8 28 2 5 2" xfId="48096"/>
    <cellStyle name="Normal 2 3 8 28 2 6" xfId="15925"/>
    <cellStyle name="Normal 2 3 8 28 2 6 2" xfId="48097"/>
    <cellStyle name="Normal 2 3 8 28 2 7" xfId="48098"/>
    <cellStyle name="Normal 2 3 8 28 2 7 2" xfId="48099"/>
    <cellStyle name="Normal 2 3 8 28 2 8" xfId="48100"/>
    <cellStyle name="Normal 2 3 8 28 2 9" xfId="48101"/>
    <cellStyle name="Normal 2 3 8 28 3" xfId="15926"/>
    <cellStyle name="Normal 2 3 8 28 3 2" xfId="15927"/>
    <cellStyle name="Normal 2 3 8 28 3 2 2" xfId="15928"/>
    <cellStyle name="Normal 2 3 8 28 3 2 2 2" xfId="48102"/>
    <cellStyle name="Normal 2 3 8 28 3 2 3" xfId="15929"/>
    <cellStyle name="Normal 2 3 8 28 3 2 3 2" xfId="48103"/>
    <cellStyle name="Normal 2 3 8 28 3 2 4" xfId="48104"/>
    <cellStyle name="Normal 2 3 8 28 3 3" xfId="15930"/>
    <cellStyle name="Normal 2 3 8 28 3 3 2" xfId="48105"/>
    <cellStyle name="Normal 2 3 8 28 3 4" xfId="15931"/>
    <cellStyle name="Normal 2 3 8 28 3 4 2" xfId="48106"/>
    <cellStyle name="Normal 2 3 8 28 3 5" xfId="15932"/>
    <cellStyle name="Normal 2 3 8 28 3 5 2" xfId="48107"/>
    <cellStyle name="Normal 2 3 8 28 3 6" xfId="48108"/>
    <cellStyle name="Normal 2 3 8 28 3 6 2" xfId="48109"/>
    <cellStyle name="Normal 2 3 8 28 3 7" xfId="48110"/>
    <cellStyle name="Normal 2 3 8 28 4" xfId="15933"/>
    <cellStyle name="Normal 2 3 8 28 4 2" xfId="15934"/>
    <cellStyle name="Normal 2 3 8 28 4 2 2" xfId="48111"/>
    <cellStyle name="Normal 2 3 8 28 4 3" xfId="15935"/>
    <cellStyle name="Normal 2 3 8 28 4 3 2" xfId="48112"/>
    <cellStyle name="Normal 2 3 8 28 4 4" xfId="48113"/>
    <cellStyle name="Normal 2 3 8 28 5" xfId="15936"/>
    <cellStyle name="Normal 2 3 8 28 5 2" xfId="15937"/>
    <cellStyle name="Normal 2 3 8 28 5 2 2" xfId="48114"/>
    <cellStyle name="Normal 2 3 8 28 5 3" xfId="48115"/>
    <cellStyle name="Normal 2 3 8 28 6" xfId="15938"/>
    <cellStyle name="Normal 2 3 8 28 6 2" xfId="48116"/>
    <cellStyle name="Normal 2 3 8 28 7" xfId="15939"/>
    <cellStyle name="Normal 2 3 8 28 7 2" xfId="48117"/>
    <cellStyle name="Normal 2 3 8 28 8" xfId="48118"/>
    <cellStyle name="Normal 2 3 8 28 8 2" xfId="48119"/>
    <cellStyle name="Normal 2 3 8 28 9" xfId="48120"/>
    <cellStyle name="Normal 2 3 8 29" xfId="15940"/>
    <cellStyle name="Normal 2 3 8 29 10" xfId="48121"/>
    <cellStyle name="Normal 2 3 8 29 11" xfId="48122"/>
    <cellStyle name="Normal 2 3 8 29 2" xfId="15941"/>
    <cellStyle name="Normal 2 3 8 29 2 10" xfId="48123"/>
    <cellStyle name="Normal 2 3 8 29 2 2" xfId="15942"/>
    <cellStyle name="Normal 2 3 8 29 2 2 2" xfId="15943"/>
    <cellStyle name="Normal 2 3 8 29 2 2 2 2" xfId="15944"/>
    <cellStyle name="Normal 2 3 8 29 2 2 2 2 2" xfId="48124"/>
    <cellStyle name="Normal 2 3 8 29 2 2 2 3" xfId="15945"/>
    <cellStyle name="Normal 2 3 8 29 2 2 2 3 2" xfId="48125"/>
    <cellStyle name="Normal 2 3 8 29 2 2 2 4" xfId="48126"/>
    <cellStyle name="Normal 2 3 8 29 2 2 3" xfId="15946"/>
    <cellStyle name="Normal 2 3 8 29 2 2 3 2" xfId="48127"/>
    <cellStyle name="Normal 2 3 8 29 2 2 4" xfId="15947"/>
    <cellStyle name="Normal 2 3 8 29 2 2 4 2" xfId="48128"/>
    <cellStyle name="Normal 2 3 8 29 2 2 5" xfId="15948"/>
    <cellStyle name="Normal 2 3 8 29 2 2 5 2" xfId="48129"/>
    <cellStyle name="Normal 2 3 8 29 2 2 6" xfId="48130"/>
    <cellStyle name="Normal 2 3 8 29 2 2 6 2" xfId="48131"/>
    <cellStyle name="Normal 2 3 8 29 2 2 7" xfId="48132"/>
    <cellStyle name="Normal 2 3 8 29 2 3" xfId="15949"/>
    <cellStyle name="Normal 2 3 8 29 2 3 2" xfId="15950"/>
    <cellStyle name="Normal 2 3 8 29 2 3 2 2" xfId="48133"/>
    <cellStyle name="Normal 2 3 8 29 2 3 3" xfId="15951"/>
    <cellStyle name="Normal 2 3 8 29 2 3 3 2" xfId="48134"/>
    <cellStyle name="Normal 2 3 8 29 2 3 4" xfId="48135"/>
    <cellStyle name="Normal 2 3 8 29 2 4" xfId="15952"/>
    <cellStyle name="Normal 2 3 8 29 2 4 2" xfId="15953"/>
    <cellStyle name="Normal 2 3 8 29 2 4 2 2" xfId="48136"/>
    <cellStyle name="Normal 2 3 8 29 2 4 3" xfId="48137"/>
    <cellStyle name="Normal 2 3 8 29 2 5" xfId="15954"/>
    <cellStyle name="Normal 2 3 8 29 2 5 2" xfId="48138"/>
    <cellStyle name="Normal 2 3 8 29 2 6" xfId="15955"/>
    <cellStyle name="Normal 2 3 8 29 2 6 2" xfId="48139"/>
    <cellStyle name="Normal 2 3 8 29 2 7" xfId="48140"/>
    <cellStyle name="Normal 2 3 8 29 2 7 2" xfId="48141"/>
    <cellStyle name="Normal 2 3 8 29 2 8" xfId="48142"/>
    <cellStyle name="Normal 2 3 8 29 2 9" xfId="48143"/>
    <cellStyle name="Normal 2 3 8 29 3" xfId="15956"/>
    <cellStyle name="Normal 2 3 8 29 3 2" xfId="15957"/>
    <cellStyle name="Normal 2 3 8 29 3 2 2" xfId="15958"/>
    <cellStyle name="Normal 2 3 8 29 3 2 2 2" xfId="48144"/>
    <cellStyle name="Normal 2 3 8 29 3 2 3" xfId="15959"/>
    <cellStyle name="Normal 2 3 8 29 3 2 3 2" xfId="48145"/>
    <cellStyle name="Normal 2 3 8 29 3 2 4" xfId="48146"/>
    <cellStyle name="Normal 2 3 8 29 3 3" xfId="15960"/>
    <cellStyle name="Normal 2 3 8 29 3 3 2" xfId="48147"/>
    <cellStyle name="Normal 2 3 8 29 3 4" xfId="15961"/>
    <cellStyle name="Normal 2 3 8 29 3 4 2" xfId="48148"/>
    <cellStyle name="Normal 2 3 8 29 3 5" xfId="15962"/>
    <cellStyle name="Normal 2 3 8 29 3 5 2" xfId="48149"/>
    <cellStyle name="Normal 2 3 8 29 3 6" xfId="48150"/>
    <cellStyle name="Normal 2 3 8 29 3 6 2" xfId="48151"/>
    <cellStyle name="Normal 2 3 8 29 3 7" xfId="48152"/>
    <cellStyle name="Normal 2 3 8 29 4" xfId="15963"/>
    <cellStyle name="Normal 2 3 8 29 4 2" xfId="15964"/>
    <cellStyle name="Normal 2 3 8 29 4 2 2" xfId="48153"/>
    <cellStyle name="Normal 2 3 8 29 4 3" xfId="15965"/>
    <cellStyle name="Normal 2 3 8 29 4 3 2" xfId="48154"/>
    <cellStyle name="Normal 2 3 8 29 4 4" xfId="48155"/>
    <cellStyle name="Normal 2 3 8 29 5" xfId="15966"/>
    <cellStyle name="Normal 2 3 8 29 5 2" xfId="15967"/>
    <cellStyle name="Normal 2 3 8 29 5 2 2" xfId="48156"/>
    <cellStyle name="Normal 2 3 8 29 5 3" xfId="48157"/>
    <cellStyle name="Normal 2 3 8 29 6" xfId="15968"/>
    <cellStyle name="Normal 2 3 8 29 6 2" xfId="48158"/>
    <cellStyle name="Normal 2 3 8 29 7" xfId="15969"/>
    <cellStyle name="Normal 2 3 8 29 7 2" xfId="48159"/>
    <cellStyle name="Normal 2 3 8 29 8" xfId="48160"/>
    <cellStyle name="Normal 2 3 8 29 8 2" xfId="48161"/>
    <cellStyle name="Normal 2 3 8 29 9" xfId="48162"/>
    <cellStyle name="Normal 2 3 8 3" xfId="15970"/>
    <cellStyle name="Normal 2 3 8 3 10" xfId="48163"/>
    <cellStyle name="Normal 2 3 8 3 11" xfId="48164"/>
    <cellStyle name="Normal 2 3 8 3 2" xfId="15971"/>
    <cellStyle name="Normal 2 3 8 3 2 10" xfId="48165"/>
    <cellStyle name="Normal 2 3 8 3 2 2" xfId="15972"/>
    <cellStyle name="Normal 2 3 8 3 2 2 2" xfId="15973"/>
    <cellStyle name="Normal 2 3 8 3 2 2 2 2" xfId="15974"/>
    <cellStyle name="Normal 2 3 8 3 2 2 2 2 2" xfId="48166"/>
    <cellStyle name="Normal 2 3 8 3 2 2 2 3" xfId="15975"/>
    <cellStyle name="Normal 2 3 8 3 2 2 2 3 2" xfId="48167"/>
    <cellStyle name="Normal 2 3 8 3 2 2 2 4" xfId="48168"/>
    <cellStyle name="Normal 2 3 8 3 2 2 3" xfId="15976"/>
    <cellStyle name="Normal 2 3 8 3 2 2 3 2" xfId="48169"/>
    <cellStyle name="Normal 2 3 8 3 2 2 4" xfId="15977"/>
    <cellStyle name="Normal 2 3 8 3 2 2 4 2" xfId="48170"/>
    <cellStyle name="Normal 2 3 8 3 2 2 5" xfId="15978"/>
    <cellStyle name="Normal 2 3 8 3 2 2 5 2" xfId="48171"/>
    <cellStyle name="Normal 2 3 8 3 2 2 6" xfId="48172"/>
    <cellStyle name="Normal 2 3 8 3 2 2 6 2" xfId="48173"/>
    <cellStyle name="Normal 2 3 8 3 2 2 7" xfId="48174"/>
    <cellStyle name="Normal 2 3 8 3 2 3" xfId="15979"/>
    <cellStyle name="Normal 2 3 8 3 2 3 2" xfId="15980"/>
    <cellStyle name="Normal 2 3 8 3 2 3 2 2" xfId="48175"/>
    <cellStyle name="Normal 2 3 8 3 2 3 3" xfId="15981"/>
    <cellStyle name="Normal 2 3 8 3 2 3 3 2" xfId="48176"/>
    <cellStyle name="Normal 2 3 8 3 2 3 4" xfId="48177"/>
    <cellStyle name="Normal 2 3 8 3 2 4" xfId="15982"/>
    <cellStyle name="Normal 2 3 8 3 2 4 2" xfId="15983"/>
    <cellStyle name="Normal 2 3 8 3 2 4 2 2" xfId="48178"/>
    <cellStyle name="Normal 2 3 8 3 2 4 3" xfId="48179"/>
    <cellStyle name="Normal 2 3 8 3 2 5" xfId="15984"/>
    <cellStyle name="Normal 2 3 8 3 2 5 2" xfId="48180"/>
    <cellStyle name="Normal 2 3 8 3 2 6" xfId="15985"/>
    <cellStyle name="Normal 2 3 8 3 2 6 2" xfId="48181"/>
    <cellStyle name="Normal 2 3 8 3 2 7" xfId="48182"/>
    <cellStyle name="Normal 2 3 8 3 2 7 2" xfId="48183"/>
    <cellStyle name="Normal 2 3 8 3 2 8" xfId="48184"/>
    <cellStyle name="Normal 2 3 8 3 2 9" xfId="48185"/>
    <cellStyle name="Normal 2 3 8 3 3" xfId="15986"/>
    <cellStyle name="Normal 2 3 8 3 3 2" xfId="15987"/>
    <cellStyle name="Normal 2 3 8 3 3 2 2" xfId="15988"/>
    <cellStyle name="Normal 2 3 8 3 3 2 2 2" xfId="48186"/>
    <cellStyle name="Normal 2 3 8 3 3 2 3" xfId="15989"/>
    <cellStyle name="Normal 2 3 8 3 3 2 3 2" xfId="48187"/>
    <cellStyle name="Normal 2 3 8 3 3 2 4" xfId="48188"/>
    <cellStyle name="Normal 2 3 8 3 3 3" xfId="15990"/>
    <cellStyle name="Normal 2 3 8 3 3 3 2" xfId="48189"/>
    <cellStyle name="Normal 2 3 8 3 3 4" xfId="15991"/>
    <cellStyle name="Normal 2 3 8 3 3 4 2" xfId="48190"/>
    <cellStyle name="Normal 2 3 8 3 3 5" xfId="15992"/>
    <cellStyle name="Normal 2 3 8 3 3 5 2" xfId="48191"/>
    <cellStyle name="Normal 2 3 8 3 3 6" xfId="48192"/>
    <cellStyle name="Normal 2 3 8 3 3 6 2" xfId="48193"/>
    <cellStyle name="Normal 2 3 8 3 3 7" xfId="48194"/>
    <cellStyle name="Normal 2 3 8 3 4" xfId="15993"/>
    <cellStyle name="Normal 2 3 8 3 4 2" xfId="15994"/>
    <cellStyle name="Normal 2 3 8 3 4 2 2" xfId="48195"/>
    <cellStyle name="Normal 2 3 8 3 4 3" xfId="15995"/>
    <cellStyle name="Normal 2 3 8 3 4 3 2" xfId="48196"/>
    <cellStyle name="Normal 2 3 8 3 4 4" xfId="48197"/>
    <cellStyle name="Normal 2 3 8 3 5" xfId="15996"/>
    <cellStyle name="Normal 2 3 8 3 5 2" xfId="15997"/>
    <cellStyle name="Normal 2 3 8 3 5 2 2" xfId="48198"/>
    <cellStyle name="Normal 2 3 8 3 5 3" xfId="48199"/>
    <cellStyle name="Normal 2 3 8 3 6" xfId="15998"/>
    <cellStyle name="Normal 2 3 8 3 6 2" xfId="48200"/>
    <cellStyle name="Normal 2 3 8 3 7" xfId="15999"/>
    <cellStyle name="Normal 2 3 8 3 7 2" xfId="48201"/>
    <cellStyle name="Normal 2 3 8 3 8" xfId="48202"/>
    <cellStyle name="Normal 2 3 8 3 8 2" xfId="48203"/>
    <cellStyle name="Normal 2 3 8 3 9" xfId="48204"/>
    <cellStyle name="Normal 2 3 8 30" xfId="16000"/>
    <cellStyle name="Normal 2 3 8 30 10" xfId="48205"/>
    <cellStyle name="Normal 2 3 8 30 11" xfId="48206"/>
    <cellStyle name="Normal 2 3 8 30 2" xfId="16001"/>
    <cellStyle name="Normal 2 3 8 30 2 10" xfId="48207"/>
    <cellStyle name="Normal 2 3 8 30 2 2" xfId="16002"/>
    <cellStyle name="Normal 2 3 8 30 2 2 2" xfId="16003"/>
    <cellStyle name="Normal 2 3 8 30 2 2 2 2" xfId="16004"/>
    <cellStyle name="Normal 2 3 8 30 2 2 2 2 2" xfId="48208"/>
    <cellStyle name="Normal 2 3 8 30 2 2 2 3" xfId="16005"/>
    <cellStyle name="Normal 2 3 8 30 2 2 2 3 2" xfId="48209"/>
    <cellStyle name="Normal 2 3 8 30 2 2 2 4" xfId="48210"/>
    <cellStyle name="Normal 2 3 8 30 2 2 3" xfId="16006"/>
    <cellStyle name="Normal 2 3 8 30 2 2 3 2" xfId="48211"/>
    <cellStyle name="Normal 2 3 8 30 2 2 4" xfId="16007"/>
    <cellStyle name="Normal 2 3 8 30 2 2 4 2" xfId="48212"/>
    <cellStyle name="Normal 2 3 8 30 2 2 5" xfId="16008"/>
    <cellStyle name="Normal 2 3 8 30 2 2 5 2" xfId="48213"/>
    <cellStyle name="Normal 2 3 8 30 2 2 6" xfId="48214"/>
    <cellStyle name="Normal 2 3 8 30 2 2 6 2" xfId="48215"/>
    <cellStyle name="Normal 2 3 8 30 2 2 7" xfId="48216"/>
    <cellStyle name="Normal 2 3 8 30 2 3" xfId="16009"/>
    <cellStyle name="Normal 2 3 8 30 2 3 2" xfId="16010"/>
    <cellStyle name="Normal 2 3 8 30 2 3 2 2" xfId="48217"/>
    <cellStyle name="Normal 2 3 8 30 2 3 3" xfId="16011"/>
    <cellStyle name="Normal 2 3 8 30 2 3 3 2" xfId="48218"/>
    <cellStyle name="Normal 2 3 8 30 2 3 4" xfId="48219"/>
    <cellStyle name="Normal 2 3 8 30 2 4" xfId="16012"/>
    <cellStyle name="Normal 2 3 8 30 2 4 2" xfId="16013"/>
    <cellStyle name="Normal 2 3 8 30 2 4 2 2" xfId="48220"/>
    <cellStyle name="Normal 2 3 8 30 2 4 3" xfId="48221"/>
    <cellStyle name="Normal 2 3 8 30 2 5" xfId="16014"/>
    <cellStyle name="Normal 2 3 8 30 2 5 2" xfId="48222"/>
    <cellStyle name="Normal 2 3 8 30 2 6" xfId="16015"/>
    <cellStyle name="Normal 2 3 8 30 2 6 2" xfId="48223"/>
    <cellStyle name="Normal 2 3 8 30 2 7" xfId="48224"/>
    <cellStyle name="Normal 2 3 8 30 2 7 2" xfId="48225"/>
    <cellStyle name="Normal 2 3 8 30 2 8" xfId="48226"/>
    <cellStyle name="Normal 2 3 8 30 2 9" xfId="48227"/>
    <cellStyle name="Normal 2 3 8 30 3" xfId="16016"/>
    <cellStyle name="Normal 2 3 8 30 3 2" xfId="16017"/>
    <cellStyle name="Normal 2 3 8 30 3 2 2" xfId="16018"/>
    <cellStyle name="Normal 2 3 8 30 3 2 2 2" xfId="48228"/>
    <cellStyle name="Normal 2 3 8 30 3 2 3" xfId="16019"/>
    <cellStyle name="Normal 2 3 8 30 3 2 3 2" xfId="48229"/>
    <cellStyle name="Normal 2 3 8 30 3 2 4" xfId="48230"/>
    <cellStyle name="Normal 2 3 8 30 3 3" xfId="16020"/>
    <cellStyle name="Normal 2 3 8 30 3 3 2" xfId="48231"/>
    <cellStyle name="Normal 2 3 8 30 3 4" xfId="16021"/>
    <cellStyle name="Normal 2 3 8 30 3 4 2" xfId="48232"/>
    <cellStyle name="Normal 2 3 8 30 3 5" xfId="16022"/>
    <cellStyle name="Normal 2 3 8 30 3 5 2" xfId="48233"/>
    <cellStyle name="Normal 2 3 8 30 3 6" xfId="48234"/>
    <cellStyle name="Normal 2 3 8 30 3 6 2" xfId="48235"/>
    <cellStyle name="Normal 2 3 8 30 3 7" xfId="48236"/>
    <cellStyle name="Normal 2 3 8 30 4" xfId="16023"/>
    <cellStyle name="Normal 2 3 8 30 4 2" xfId="16024"/>
    <cellStyle name="Normal 2 3 8 30 4 2 2" xfId="48237"/>
    <cellStyle name="Normal 2 3 8 30 4 3" xfId="16025"/>
    <cellStyle name="Normal 2 3 8 30 4 3 2" xfId="48238"/>
    <cellStyle name="Normal 2 3 8 30 4 4" xfId="48239"/>
    <cellStyle name="Normal 2 3 8 30 5" xfId="16026"/>
    <cellStyle name="Normal 2 3 8 30 5 2" xfId="16027"/>
    <cellStyle name="Normal 2 3 8 30 5 2 2" xfId="48240"/>
    <cellStyle name="Normal 2 3 8 30 5 3" xfId="48241"/>
    <cellStyle name="Normal 2 3 8 30 6" xfId="16028"/>
    <cellStyle name="Normal 2 3 8 30 6 2" xfId="48242"/>
    <cellStyle name="Normal 2 3 8 30 7" xfId="16029"/>
    <cellStyle name="Normal 2 3 8 30 7 2" xfId="48243"/>
    <cellStyle name="Normal 2 3 8 30 8" xfId="48244"/>
    <cellStyle name="Normal 2 3 8 30 8 2" xfId="48245"/>
    <cellStyle name="Normal 2 3 8 30 9" xfId="48246"/>
    <cellStyle name="Normal 2 3 8 31" xfId="16030"/>
    <cellStyle name="Normal 2 3 8 31 10" xfId="48247"/>
    <cellStyle name="Normal 2 3 8 31 2" xfId="16031"/>
    <cellStyle name="Normal 2 3 8 31 2 2" xfId="16032"/>
    <cellStyle name="Normal 2 3 8 31 2 2 2" xfId="16033"/>
    <cellStyle name="Normal 2 3 8 31 2 2 2 2" xfId="48248"/>
    <cellStyle name="Normal 2 3 8 31 2 2 3" xfId="16034"/>
    <cellStyle name="Normal 2 3 8 31 2 2 3 2" xfId="48249"/>
    <cellStyle name="Normal 2 3 8 31 2 2 4" xfId="48250"/>
    <cellStyle name="Normal 2 3 8 31 2 3" xfId="16035"/>
    <cellStyle name="Normal 2 3 8 31 2 3 2" xfId="48251"/>
    <cellStyle name="Normal 2 3 8 31 2 4" xfId="16036"/>
    <cellStyle name="Normal 2 3 8 31 2 4 2" xfId="48252"/>
    <cellStyle name="Normal 2 3 8 31 2 5" xfId="16037"/>
    <cellStyle name="Normal 2 3 8 31 2 5 2" xfId="48253"/>
    <cellStyle name="Normal 2 3 8 31 2 6" xfId="48254"/>
    <cellStyle name="Normal 2 3 8 31 2 6 2" xfId="48255"/>
    <cellStyle name="Normal 2 3 8 31 2 7" xfId="48256"/>
    <cellStyle name="Normal 2 3 8 31 3" xfId="16038"/>
    <cellStyle name="Normal 2 3 8 31 3 2" xfId="16039"/>
    <cellStyle name="Normal 2 3 8 31 3 2 2" xfId="48257"/>
    <cellStyle name="Normal 2 3 8 31 3 3" xfId="16040"/>
    <cellStyle name="Normal 2 3 8 31 3 3 2" xfId="48258"/>
    <cellStyle name="Normal 2 3 8 31 3 4" xfId="48259"/>
    <cellStyle name="Normal 2 3 8 31 4" xfId="16041"/>
    <cellStyle name="Normal 2 3 8 31 4 2" xfId="16042"/>
    <cellStyle name="Normal 2 3 8 31 4 2 2" xfId="48260"/>
    <cellStyle name="Normal 2 3 8 31 4 3" xfId="48261"/>
    <cellStyle name="Normal 2 3 8 31 5" xfId="16043"/>
    <cellStyle name="Normal 2 3 8 31 5 2" xfId="48262"/>
    <cellStyle name="Normal 2 3 8 31 6" xfId="16044"/>
    <cellStyle name="Normal 2 3 8 31 6 2" xfId="48263"/>
    <cellStyle name="Normal 2 3 8 31 7" xfId="48264"/>
    <cellStyle name="Normal 2 3 8 31 7 2" xfId="48265"/>
    <cellStyle name="Normal 2 3 8 31 8" xfId="48266"/>
    <cellStyle name="Normal 2 3 8 31 9" xfId="48267"/>
    <cellStyle name="Normal 2 3 8 32" xfId="16045"/>
    <cellStyle name="Normal 2 3 8 32 2" xfId="16046"/>
    <cellStyle name="Normal 2 3 8 32 2 2" xfId="16047"/>
    <cellStyle name="Normal 2 3 8 32 2 2 2" xfId="48268"/>
    <cellStyle name="Normal 2 3 8 32 2 3" xfId="16048"/>
    <cellStyle name="Normal 2 3 8 32 2 3 2" xfId="48269"/>
    <cellStyle name="Normal 2 3 8 32 2 4" xfId="48270"/>
    <cellStyle name="Normal 2 3 8 32 3" xfId="16049"/>
    <cellStyle name="Normal 2 3 8 32 3 2" xfId="48271"/>
    <cellStyle name="Normal 2 3 8 32 4" xfId="16050"/>
    <cellStyle name="Normal 2 3 8 32 4 2" xfId="48272"/>
    <cellStyle name="Normal 2 3 8 32 5" xfId="16051"/>
    <cellStyle name="Normal 2 3 8 32 5 2" xfId="48273"/>
    <cellStyle name="Normal 2 3 8 32 6" xfId="48274"/>
    <cellStyle name="Normal 2 3 8 32 6 2" xfId="48275"/>
    <cellStyle name="Normal 2 3 8 32 7" xfId="48276"/>
    <cellStyle name="Normal 2 3 8 33" xfId="16052"/>
    <cellStyle name="Normal 2 3 8 33 2" xfId="16053"/>
    <cellStyle name="Normal 2 3 8 33 2 2" xfId="48277"/>
    <cellStyle name="Normal 2 3 8 33 3" xfId="16054"/>
    <cellStyle name="Normal 2 3 8 33 3 2" xfId="48278"/>
    <cellStyle name="Normal 2 3 8 33 4" xfId="48279"/>
    <cellStyle name="Normal 2 3 8 34" xfId="16055"/>
    <cellStyle name="Normal 2 3 8 34 2" xfId="16056"/>
    <cellStyle name="Normal 2 3 8 34 2 2" xfId="48280"/>
    <cellStyle name="Normal 2 3 8 34 3" xfId="48281"/>
    <cellStyle name="Normal 2 3 8 35" xfId="16057"/>
    <cellStyle name="Normal 2 3 8 35 2" xfId="48282"/>
    <cellStyle name="Normal 2 3 8 36" xfId="16058"/>
    <cellStyle name="Normal 2 3 8 36 2" xfId="48283"/>
    <cellStyle name="Normal 2 3 8 37" xfId="48284"/>
    <cellStyle name="Normal 2 3 8 37 2" xfId="48285"/>
    <cellStyle name="Normal 2 3 8 38" xfId="48286"/>
    <cellStyle name="Normal 2 3 8 39" xfId="48287"/>
    <cellStyle name="Normal 2 3 8 4" xfId="16059"/>
    <cellStyle name="Normal 2 3 8 4 10" xfId="48288"/>
    <cellStyle name="Normal 2 3 8 4 11" xfId="48289"/>
    <cellStyle name="Normal 2 3 8 4 2" xfId="16060"/>
    <cellStyle name="Normal 2 3 8 4 2 10" xfId="48290"/>
    <cellStyle name="Normal 2 3 8 4 2 2" xfId="16061"/>
    <cellStyle name="Normal 2 3 8 4 2 2 2" xfId="16062"/>
    <cellStyle name="Normal 2 3 8 4 2 2 2 2" xfId="16063"/>
    <cellStyle name="Normal 2 3 8 4 2 2 2 2 2" xfId="48291"/>
    <cellStyle name="Normal 2 3 8 4 2 2 2 3" xfId="16064"/>
    <cellStyle name="Normal 2 3 8 4 2 2 2 3 2" xfId="48292"/>
    <cellStyle name="Normal 2 3 8 4 2 2 2 4" xfId="48293"/>
    <cellStyle name="Normal 2 3 8 4 2 2 3" xfId="16065"/>
    <cellStyle name="Normal 2 3 8 4 2 2 3 2" xfId="48294"/>
    <cellStyle name="Normal 2 3 8 4 2 2 4" xfId="16066"/>
    <cellStyle name="Normal 2 3 8 4 2 2 4 2" xfId="48295"/>
    <cellStyle name="Normal 2 3 8 4 2 2 5" xfId="16067"/>
    <cellStyle name="Normal 2 3 8 4 2 2 5 2" xfId="48296"/>
    <cellStyle name="Normal 2 3 8 4 2 2 6" xfId="48297"/>
    <cellStyle name="Normal 2 3 8 4 2 2 6 2" xfId="48298"/>
    <cellStyle name="Normal 2 3 8 4 2 2 7" xfId="48299"/>
    <cellStyle name="Normal 2 3 8 4 2 3" xfId="16068"/>
    <cellStyle name="Normal 2 3 8 4 2 3 2" xfId="16069"/>
    <cellStyle name="Normal 2 3 8 4 2 3 2 2" xfId="48300"/>
    <cellStyle name="Normal 2 3 8 4 2 3 3" xfId="16070"/>
    <cellStyle name="Normal 2 3 8 4 2 3 3 2" xfId="48301"/>
    <cellStyle name="Normal 2 3 8 4 2 3 4" xfId="48302"/>
    <cellStyle name="Normal 2 3 8 4 2 4" xfId="16071"/>
    <cellStyle name="Normal 2 3 8 4 2 4 2" xfId="16072"/>
    <cellStyle name="Normal 2 3 8 4 2 4 2 2" xfId="48303"/>
    <cellStyle name="Normal 2 3 8 4 2 4 3" xfId="48304"/>
    <cellStyle name="Normal 2 3 8 4 2 5" xfId="16073"/>
    <cellStyle name="Normal 2 3 8 4 2 5 2" xfId="48305"/>
    <cellStyle name="Normal 2 3 8 4 2 6" xfId="16074"/>
    <cellStyle name="Normal 2 3 8 4 2 6 2" xfId="48306"/>
    <cellStyle name="Normal 2 3 8 4 2 7" xfId="48307"/>
    <cellStyle name="Normal 2 3 8 4 2 7 2" xfId="48308"/>
    <cellStyle name="Normal 2 3 8 4 2 8" xfId="48309"/>
    <cellStyle name="Normal 2 3 8 4 2 9" xfId="48310"/>
    <cellStyle name="Normal 2 3 8 4 3" xfId="16075"/>
    <cellStyle name="Normal 2 3 8 4 3 2" xfId="16076"/>
    <cellStyle name="Normal 2 3 8 4 3 2 2" xfId="16077"/>
    <cellStyle name="Normal 2 3 8 4 3 2 2 2" xfId="48311"/>
    <cellStyle name="Normal 2 3 8 4 3 2 3" xfId="16078"/>
    <cellStyle name="Normal 2 3 8 4 3 2 3 2" xfId="48312"/>
    <cellStyle name="Normal 2 3 8 4 3 2 4" xfId="48313"/>
    <cellStyle name="Normal 2 3 8 4 3 3" xfId="16079"/>
    <cellStyle name="Normal 2 3 8 4 3 3 2" xfId="48314"/>
    <cellStyle name="Normal 2 3 8 4 3 4" xfId="16080"/>
    <cellStyle name="Normal 2 3 8 4 3 4 2" xfId="48315"/>
    <cellStyle name="Normal 2 3 8 4 3 5" xfId="16081"/>
    <cellStyle name="Normal 2 3 8 4 3 5 2" xfId="48316"/>
    <cellStyle name="Normal 2 3 8 4 3 6" xfId="48317"/>
    <cellStyle name="Normal 2 3 8 4 3 6 2" xfId="48318"/>
    <cellStyle name="Normal 2 3 8 4 3 7" xfId="48319"/>
    <cellStyle name="Normal 2 3 8 4 4" xfId="16082"/>
    <cellStyle name="Normal 2 3 8 4 4 2" xfId="16083"/>
    <cellStyle name="Normal 2 3 8 4 4 2 2" xfId="48320"/>
    <cellStyle name="Normal 2 3 8 4 4 3" xfId="16084"/>
    <cellStyle name="Normal 2 3 8 4 4 3 2" xfId="48321"/>
    <cellStyle name="Normal 2 3 8 4 4 4" xfId="48322"/>
    <cellStyle name="Normal 2 3 8 4 5" xfId="16085"/>
    <cellStyle name="Normal 2 3 8 4 5 2" xfId="16086"/>
    <cellStyle name="Normal 2 3 8 4 5 2 2" xfId="48323"/>
    <cellStyle name="Normal 2 3 8 4 5 3" xfId="48324"/>
    <cellStyle name="Normal 2 3 8 4 6" xfId="16087"/>
    <cellStyle name="Normal 2 3 8 4 6 2" xfId="48325"/>
    <cellStyle name="Normal 2 3 8 4 7" xfId="16088"/>
    <cellStyle name="Normal 2 3 8 4 7 2" xfId="48326"/>
    <cellStyle name="Normal 2 3 8 4 8" xfId="48327"/>
    <cellStyle name="Normal 2 3 8 4 8 2" xfId="48328"/>
    <cellStyle name="Normal 2 3 8 4 9" xfId="48329"/>
    <cellStyle name="Normal 2 3 8 40" xfId="48330"/>
    <cellStyle name="Normal 2 3 8 5" xfId="16089"/>
    <cellStyle name="Normal 2 3 8 5 10" xfId="48331"/>
    <cellStyle name="Normal 2 3 8 5 11" xfId="48332"/>
    <cellStyle name="Normal 2 3 8 5 2" xfId="16090"/>
    <cellStyle name="Normal 2 3 8 5 2 10" xfId="48333"/>
    <cellStyle name="Normal 2 3 8 5 2 2" xfId="16091"/>
    <cellStyle name="Normal 2 3 8 5 2 2 2" xfId="16092"/>
    <cellStyle name="Normal 2 3 8 5 2 2 2 2" xfId="16093"/>
    <cellStyle name="Normal 2 3 8 5 2 2 2 2 2" xfId="48334"/>
    <cellStyle name="Normal 2 3 8 5 2 2 2 3" xfId="16094"/>
    <cellStyle name="Normal 2 3 8 5 2 2 2 3 2" xfId="48335"/>
    <cellStyle name="Normal 2 3 8 5 2 2 2 4" xfId="48336"/>
    <cellStyle name="Normal 2 3 8 5 2 2 3" xfId="16095"/>
    <cellStyle name="Normal 2 3 8 5 2 2 3 2" xfId="48337"/>
    <cellStyle name="Normal 2 3 8 5 2 2 4" xfId="16096"/>
    <cellStyle name="Normal 2 3 8 5 2 2 4 2" xfId="48338"/>
    <cellStyle name="Normal 2 3 8 5 2 2 5" xfId="16097"/>
    <cellStyle name="Normal 2 3 8 5 2 2 5 2" xfId="48339"/>
    <cellStyle name="Normal 2 3 8 5 2 2 6" xfId="48340"/>
    <cellStyle name="Normal 2 3 8 5 2 2 6 2" xfId="48341"/>
    <cellStyle name="Normal 2 3 8 5 2 2 7" xfId="48342"/>
    <cellStyle name="Normal 2 3 8 5 2 3" xfId="16098"/>
    <cellStyle name="Normal 2 3 8 5 2 3 2" xfId="16099"/>
    <cellStyle name="Normal 2 3 8 5 2 3 2 2" xfId="48343"/>
    <cellStyle name="Normal 2 3 8 5 2 3 3" xfId="16100"/>
    <cellStyle name="Normal 2 3 8 5 2 3 3 2" xfId="48344"/>
    <cellStyle name="Normal 2 3 8 5 2 3 4" xfId="48345"/>
    <cellStyle name="Normal 2 3 8 5 2 4" xfId="16101"/>
    <cellStyle name="Normal 2 3 8 5 2 4 2" xfId="16102"/>
    <cellStyle name="Normal 2 3 8 5 2 4 2 2" xfId="48346"/>
    <cellStyle name="Normal 2 3 8 5 2 4 3" xfId="48347"/>
    <cellStyle name="Normal 2 3 8 5 2 5" xfId="16103"/>
    <cellStyle name="Normal 2 3 8 5 2 5 2" xfId="48348"/>
    <cellStyle name="Normal 2 3 8 5 2 6" xfId="16104"/>
    <cellStyle name="Normal 2 3 8 5 2 6 2" xfId="48349"/>
    <cellStyle name="Normal 2 3 8 5 2 7" xfId="48350"/>
    <cellStyle name="Normal 2 3 8 5 2 7 2" xfId="48351"/>
    <cellStyle name="Normal 2 3 8 5 2 8" xfId="48352"/>
    <cellStyle name="Normal 2 3 8 5 2 9" xfId="48353"/>
    <cellStyle name="Normal 2 3 8 5 3" xfId="16105"/>
    <cellStyle name="Normal 2 3 8 5 3 2" xfId="16106"/>
    <cellStyle name="Normal 2 3 8 5 3 2 2" xfId="16107"/>
    <cellStyle name="Normal 2 3 8 5 3 2 2 2" xfId="48354"/>
    <cellStyle name="Normal 2 3 8 5 3 2 3" xfId="16108"/>
    <cellStyle name="Normal 2 3 8 5 3 2 3 2" xfId="48355"/>
    <cellStyle name="Normal 2 3 8 5 3 2 4" xfId="48356"/>
    <cellStyle name="Normal 2 3 8 5 3 3" xfId="16109"/>
    <cellStyle name="Normal 2 3 8 5 3 3 2" xfId="48357"/>
    <cellStyle name="Normal 2 3 8 5 3 4" xfId="16110"/>
    <cellStyle name="Normal 2 3 8 5 3 4 2" xfId="48358"/>
    <cellStyle name="Normal 2 3 8 5 3 5" xfId="16111"/>
    <cellStyle name="Normal 2 3 8 5 3 5 2" xfId="48359"/>
    <cellStyle name="Normal 2 3 8 5 3 6" xfId="48360"/>
    <cellStyle name="Normal 2 3 8 5 3 6 2" xfId="48361"/>
    <cellStyle name="Normal 2 3 8 5 3 7" xfId="48362"/>
    <cellStyle name="Normal 2 3 8 5 4" xfId="16112"/>
    <cellStyle name="Normal 2 3 8 5 4 2" xfId="16113"/>
    <cellStyle name="Normal 2 3 8 5 4 2 2" xfId="48363"/>
    <cellStyle name="Normal 2 3 8 5 4 3" xfId="16114"/>
    <cellStyle name="Normal 2 3 8 5 4 3 2" xfId="48364"/>
    <cellStyle name="Normal 2 3 8 5 4 4" xfId="48365"/>
    <cellStyle name="Normal 2 3 8 5 5" xfId="16115"/>
    <cellStyle name="Normal 2 3 8 5 5 2" xfId="16116"/>
    <cellStyle name="Normal 2 3 8 5 5 2 2" xfId="48366"/>
    <cellStyle name="Normal 2 3 8 5 5 3" xfId="48367"/>
    <cellStyle name="Normal 2 3 8 5 6" xfId="16117"/>
    <cellStyle name="Normal 2 3 8 5 6 2" xfId="48368"/>
    <cellStyle name="Normal 2 3 8 5 7" xfId="16118"/>
    <cellStyle name="Normal 2 3 8 5 7 2" xfId="48369"/>
    <cellStyle name="Normal 2 3 8 5 8" xfId="48370"/>
    <cellStyle name="Normal 2 3 8 5 8 2" xfId="48371"/>
    <cellStyle name="Normal 2 3 8 5 9" xfId="48372"/>
    <cellStyle name="Normal 2 3 8 6" xfId="16119"/>
    <cellStyle name="Normal 2 3 8 6 10" xfId="48373"/>
    <cellStyle name="Normal 2 3 8 6 11" xfId="48374"/>
    <cellStyle name="Normal 2 3 8 6 2" xfId="16120"/>
    <cellStyle name="Normal 2 3 8 6 2 10" xfId="48375"/>
    <cellStyle name="Normal 2 3 8 6 2 2" xfId="16121"/>
    <cellStyle name="Normal 2 3 8 6 2 2 2" xfId="16122"/>
    <cellStyle name="Normal 2 3 8 6 2 2 2 2" xfId="16123"/>
    <cellStyle name="Normal 2 3 8 6 2 2 2 2 2" xfId="48376"/>
    <cellStyle name="Normal 2 3 8 6 2 2 2 3" xfId="16124"/>
    <cellStyle name="Normal 2 3 8 6 2 2 2 3 2" xfId="48377"/>
    <cellStyle name="Normal 2 3 8 6 2 2 2 4" xfId="48378"/>
    <cellStyle name="Normal 2 3 8 6 2 2 3" xfId="16125"/>
    <cellStyle name="Normal 2 3 8 6 2 2 3 2" xfId="48379"/>
    <cellStyle name="Normal 2 3 8 6 2 2 4" xfId="16126"/>
    <cellStyle name="Normal 2 3 8 6 2 2 4 2" xfId="48380"/>
    <cellStyle name="Normal 2 3 8 6 2 2 5" xfId="16127"/>
    <cellStyle name="Normal 2 3 8 6 2 2 5 2" xfId="48381"/>
    <cellStyle name="Normal 2 3 8 6 2 2 6" xfId="48382"/>
    <cellStyle name="Normal 2 3 8 6 2 2 6 2" xfId="48383"/>
    <cellStyle name="Normal 2 3 8 6 2 2 7" xfId="48384"/>
    <cellStyle name="Normal 2 3 8 6 2 3" xfId="16128"/>
    <cellStyle name="Normal 2 3 8 6 2 3 2" xfId="16129"/>
    <cellStyle name="Normal 2 3 8 6 2 3 2 2" xfId="48385"/>
    <cellStyle name="Normal 2 3 8 6 2 3 3" xfId="16130"/>
    <cellStyle name="Normal 2 3 8 6 2 3 3 2" xfId="48386"/>
    <cellStyle name="Normal 2 3 8 6 2 3 4" xfId="48387"/>
    <cellStyle name="Normal 2 3 8 6 2 4" xfId="16131"/>
    <cellStyle name="Normal 2 3 8 6 2 4 2" xfId="16132"/>
    <cellStyle name="Normal 2 3 8 6 2 4 2 2" xfId="48388"/>
    <cellStyle name="Normal 2 3 8 6 2 4 3" xfId="48389"/>
    <cellStyle name="Normal 2 3 8 6 2 5" xfId="16133"/>
    <cellStyle name="Normal 2 3 8 6 2 5 2" xfId="48390"/>
    <cellStyle name="Normal 2 3 8 6 2 6" xfId="16134"/>
    <cellStyle name="Normal 2 3 8 6 2 6 2" xfId="48391"/>
    <cellStyle name="Normal 2 3 8 6 2 7" xfId="48392"/>
    <cellStyle name="Normal 2 3 8 6 2 7 2" xfId="48393"/>
    <cellStyle name="Normal 2 3 8 6 2 8" xfId="48394"/>
    <cellStyle name="Normal 2 3 8 6 2 9" xfId="48395"/>
    <cellStyle name="Normal 2 3 8 6 3" xfId="16135"/>
    <cellStyle name="Normal 2 3 8 6 3 2" xfId="16136"/>
    <cellStyle name="Normal 2 3 8 6 3 2 2" xfId="16137"/>
    <cellStyle name="Normal 2 3 8 6 3 2 2 2" xfId="48396"/>
    <cellStyle name="Normal 2 3 8 6 3 2 3" xfId="16138"/>
    <cellStyle name="Normal 2 3 8 6 3 2 3 2" xfId="48397"/>
    <cellStyle name="Normal 2 3 8 6 3 2 4" xfId="48398"/>
    <cellStyle name="Normal 2 3 8 6 3 3" xfId="16139"/>
    <cellStyle name="Normal 2 3 8 6 3 3 2" xfId="48399"/>
    <cellStyle name="Normal 2 3 8 6 3 4" xfId="16140"/>
    <cellStyle name="Normal 2 3 8 6 3 4 2" xfId="48400"/>
    <cellStyle name="Normal 2 3 8 6 3 5" xfId="16141"/>
    <cellStyle name="Normal 2 3 8 6 3 5 2" xfId="48401"/>
    <cellStyle name="Normal 2 3 8 6 3 6" xfId="48402"/>
    <cellStyle name="Normal 2 3 8 6 3 6 2" xfId="48403"/>
    <cellStyle name="Normal 2 3 8 6 3 7" xfId="48404"/>
    <cellStyle name="Normal 2 3 8 6 4" xfId="16142"/>
    <cellStyle name="Normal 2 3 8 6 4 2" xfId="16143"/>
    <cellStyle name="Normal 2 3 8 6 4 2 2" xfId="48405"/>
    <cellStyle name="Normal 2 3 8 6 4 3" xfId="16144"/>
    <cellStyle name="Normal 2 3 8 6 4 3 2" xfId="48406"/>
    <cellStyle name="Normal 2 3 8 6 4 4" xfId="48407"/>
    <cellStyle name="Normal 2 3 8 6 5" xfId="16145"/>
    <cellStyle name="Normal 2 3 8 6 5 2" xfId="16146"/>
    <cellStyle name="Normal 2 3 8 6 5 2 2" xfId="48408"/>
    <cellStyle name="Normal 2 3 8 6 5 3" xfId="48409"/>
    <cellStyle name="Normal 2 3 8 6 6" xfId="16147"/>
    <cellStyle name="Normal 2 3 8 6 6 2" xfId="48410"/>
    <cellStyle name="Normal 2 3 8 6 7" xfId="16148"/>
    <cellStyle name="Normal 2 3 8 6 7 2" xfId="48411"/>
    <cellStyle name="Normal 2 3 8 6 8" xfId="48412"/>
    <cellStyle name="Normal 2 3 8 6 8 2" xfId="48413"/>
    <cellStyle name="Normal 2 3 8 6 9" xfId="48414"/>
    <cellStyle name="Normal 2 3 8 7" xfId="16149"/>
    <cellStyle name="Normal 2 3 8 7 10" xfId="48415"/>
    <cellStyle name="Normal 2 3 8 7 11" xfId="48416"/>
    <cellStyle name="Normal 2 3 8 7 2" xfId="16150"/>
    <cellStyle name="Normal 2 3 8 7 2 10" xfId="48417"/>
    <cellStyle name="Normal 2 3 8 7 2 2" xfId="16151"/>
    <cellStyle name="Normal 2 3 8 7 2 2 2" xfId="16152"/>
    <cellStyle name="Normal 2 3 8 7 2 2 2 2" xfId="16153"/>
    <cellStyle name="Normal 2 3 8 7 2 2 2 2 2" xfId="48418"/>
    <cellStyle name="Normal 2 3 8 7 2 2 2 3" xfId="16154"/>
    <cellStyle name="Normal 2 3 8 7 2 2 2 3 2" xfId="48419"/>
    <cellStyle name="Normal 2 3 8 7 2 2 2 4" xfId="48420"/>
    <cellStyle name="Normal 2 3 8 7 2 2 3" xfId="16155"/>
    <cellStyle name="Normal 2 3 8 7 2 2 3 2" xfId="48421"/>
    <cellStyle name="Normal 2 3 8 7 2 2 4" xfId="16156"/>
    <cellStyle name="Normal 2 3 8 7 2 2 4 2" xfId="48422"/>
    <cellStyle name="Normal 2 3 8 7 2 2 5" xfId="16157"/>
    <cellStyle name="Normal 2 3 8 7 2 2 5 2" xfId="48423"/>
    <cellStyle name="Normal 2 3 8 7 2 2 6" xfId="48424"/>
    <cellStyle name="Normal 2 3 8 7 2 2 6 2" xfId="48425"/>
    <cellStyle name="Normal 2 3 8 7 2 2 7" xfId="48426"/>
    <cellStyle name="Normal 2 3 8 7 2 3" xfId="16158"/>
    <cellStyle name="Normal 2 3 8 7 2 3 2" xfId="16159"/>
    <cellStyle name="Normal 2 3 8 7 2 3 2 2" xfId="48427"/>
    <cellStyle name="Normal 2 3 8 7 2 3 3" xfId="16160"/>
    <cellStyle name="Normal 2 3 8 7 2 3 3 2" xfId="48428"/>
    <cellStyle name="Normal 2 3 8 7 2 3 4" xfId="48429"/>
    <cellStyle name="Normal 2 3 8 7 2 4" xfId="16161"/>
    <cellStyle name="Normal 2 3 8 7 2 4 2" xfId="16162"/>
    <cellStyle name="Normal 2 3 8 7 2 4 2 2" xfId="48430"/>
    <cellStyle name="Normal 2 3 8 7 2 4 3" xfId="48431"/>
    <cellStyle name="Normal 2 3 8 7 2 5" xfId="16163"/>
    <cellStyle name="Normal 2 3 8 7 2 5 2" xfId="48432"/>
    <cellStyle name="Normal 2 3 8 7 2 6" xfId="16164"/>
    <cellStyle name="Normal 2 3 8 7 2 6 2" xfId="48433"/>
    <cellStyle name="Normal 2 3 8 7 2 7" xfId="48434"/>
    <cellStyle name="Normal 2 3 8 7 2 7 2" xfId="48435"/>
    <cellStyle name="Normal 2 3 8 7 2 8" xfId="48436"/>
    <cellStyle name="Normal 2 3 8 7 2 9" xfId="48437"/>
    <cellStyle name="Normal 2 3 8 7 3" xfId="16165"/>
    <cellStyle name="Normal 2 3 8 7 3 2" xfId="16166"/>
    <cellStyle name="Normal 2 3 8 7 3 2 2" xfId="16167"/>
    <cellStyle name="Normal 2 3 8 7 3 2 2 2" xfId="48438"/>
    <cellStyle name="Normal 2 3 8 7 3 2 3" xfId="16168"/>
    <cellStyle name="Normal 2 3 8 7 3 2 3 2" xfId="48439"/>
    <cellStyle name="Normal 2 3 8 7 3 2 4" xfId="48440"/>
    <cellStyle name="Normal 2 3 8 7 3 3" xfId="16169"/>
    <cellStyle name="Normal 2 3 8 7 3 3 2" xfId="48441"/>
    <cellStyle name="Normal 2 3 8 7 3 4" xfId="16170"/>
    <cellStyle name="Normal 2 3 8 7 3 4 2" xfId="48442"/>
    <cellStyle name="Normal 2 3 8 7 3 5" xfId="16171"/>
    <cellStyle name="Normal 2 3 8 7 3 5 2" xfId="48443"/>
    <cellStyle name="Normal 2 3 8 7 3 6" xfId="48444"/>
    <cellStyle name="Normal 2 3 8 7 3 6 2" xfId="48445"/>
    <cellStyle name="Normal 2 3 8 7 3 7" xfId="48446"/>
    <cellStyle name="Normal 2 3 8 7 4" xfId="16172"/>
    <cellStyle name="Normal 2 3 8 7 4 2" xfId="16173"/>
    <cellStyle name="Normal 2 3 8 7 4 2 2" xfId="48447"/>
    <cellStyle name="Normal 2 3 8 7 4 3" xfId="16174"/>
    <cellStyle name="Normal 2 3 8 7 4 3 2" xfId="48448"/>
    <cellStyle name="Normal 2 3 8 7 4 4" xfId="48449"/>
    <cellStyle name="Normal 2 3 8 7 5" xfId="16175"/>
    <cellStyle name="Normal 2 3 8 7 5 2" xfId="16176"/>
    <cellStyle name="Normal 2 3 8 7 5 2 2" xfId="48450"/>
    <cellStyle name="Normal 2 3 8 7 5 3" xfId="48451"/>
    <cellStyle name="Normal 2 3 8 7 6" xfId="16177"/>
    <cellStyle name="Normal 2 3 8 7 6 2" xfId="48452"/>
    <cellStyle name="Normal 2 3 8 7 7" xfId="16178"/>
    <cellStyle name="Normal 2 3 8 7 7 2" xfId="48453"/>
    <cellStyle name="Normal 2 3 8 7 8" xfId="48454"/>
    <cellStyle name="Normal 2 3 8 7 8 2" xfId="48455"/>
    <cellStyle name="Normal 2 3 8 7 9" xfId="48456"/>
    <cellStyle name="Normal 2 3 8 8" xfId="16179"/>
    <cellStyle name="Normal 2 3 8 8 10" xfId="48457"/>
    <cellStyle name="Normal 2 3 8 8 11" xfId="48458"/>
    <cellStyle name="Normal 2 3 8 8 2" xfId="16180"/>
    <cellStyle name="Normal 2 3 8 8 2 10" xfId="48459"/>
    <cellStyle name="Normal 2 3 8 8 2 2" xfId="16181"/>
    <cellStyle name="Normal 2 3 8 8 2 2 2" xfId="16182"/>
    <cellStyle name="Normal 2 3 8 8 2 2 2 2" xfId="16183"/>
    <cellStyle name="Normal 2 3 8 8 2 2 2 2 2" xfId="48460"/>
    <cellStyle name="Normal 2 3 8 8 2 2 2 3" xfId="16184"/>
    <cellStyle name="Normal 2 3 8 8 2 2 2 3 2" xfId="48461"/>
    <cellStyle name="Normal 2 3 8 8 2 2 2 4" xfId="48462"/>
    <cellStyle name="Normal 2 3 8 8 2 2 3" xfId="16185"/>
    <cellStyle name="Normal 2 3 8 8 2 2 3 2" xfId="48463"/>
    <cellStyle name="Normal 2 3 8 8 2 2 4" xfId="16186"/>
    <cellStyle name="Normal 2 3 8 8 2 2 4 2" xfId="48464"/>
    <cellStyle name="Normal 2 3 8 8 2 2 5" xfId="16187"/>
    <cellStyle name="Normal 2 3 8 8 2 2 5 2" xfId="48465"/>
    <cellStyle name="Normal 2 3 8 8 2 2 6" xfId="48466"/>
    <cellStyle name="Normal 2 3 8 8 2 2 6 2" xfId="48467"/>
    <cellStyle name="Normal 2 3 8 8 2 2 7" xfId="48468"/>
    <cellStyle name="Normal 2 3 8 8 2 3" xfId="16188"/>
    <cellStyle name="Normal 2 3 8 8 2 3 2" xfId="16189"/>
    <cellStyle name="Normal 2 3 8 8 2 3 2 2" xfId="48469"/>
    <cellStyle name="Normal 2 3 8 8 2 3 3" xfId="16190"/>
    <cellStyle name="Normal 2 3 8 8 2 3 3 2" xfId="48470"/>
    <cellStyle name="Normal 2 3 8 8 2 3 4" xfId="48471"/>
    <cellStyle name="Normal 2 3 8 8 2 4" xfId="16191"/>
    <cellStyle name="Normal 2 3 8 8 2 4 2" xfId="16192"/>
    <cellStyle name="Normal 2 3 8 8 2 4 2 2" xfId="48472"/>
    <cellStyle name="Normal 2 3 8 8 2 4 3" xfId="48473"/>
    <cellStyle name="Normal 2 3 8 8 2 5" xfId="16193"/>
    <cellStyle name="Normal 2 3 8 8 2 5 2" xfId="48474"/>
    <cellStyle name="Normal 2 3 8 8 2 6" xfId="16194"/>
    <cellStyle name="Normal 2 3 8 8 2 6 2" xfId="48475"/>
    <cellStyle name="Normal 2 3 8 8 2 7" xfId="48476"/>
    <cellStyle name="Normal 2 3 8 8 2 7 2" xfId="48477"/>
    <cellStyle name="Normal 2 3 8 8 2 8" xfId="48478"/>
    <cellStyle name="Normal 2 3 8 8 2 9" xfId="48479"/>
    <cellStyle name="Normal 2 3 8 8 3" xfId="16195"/>
    <cellStyle name="Normal 2 3 8 8 3 2" xfId="16196"/>
    <cellStyle name="Normal 2 3 8 8 3 2 2" xfId="16197"/>
    <cellStyle name="Normal 2 3 8 8 3 2 2 2" xfId="48480"/>
    <cellStyle name="Normal 2 3 8 8 3 2 3" xfId="16198"/>
    <cellStyle name="Normal 2 3 8 8 3 2 3 2" xfId="48481"/>
    <cellStyle name="Normal 2 3 8 8 3 2 4" xfId="48482"/>
    <cellStyle name="Normal 2 3 8 8 3 3" xfId="16199"/>
    <cellStyle name="Normal 2 3 8 8 3 3 2" xfId="48483"/>
    <cellStyle name="Normal 2 3 8 8 3 4" xfId="16200"/>
    <cellStyle name="Normal 2 3 8 8 3 4 2" xfId="48484"/>
    <cellStyle name="Normal 2 3 8 8 3 5" xfId="16201"/>
    <cellStyle name="Normal 2 3 8 8 3 5 2" xfId="48485"/>
    <cellStyle name="Normal 2 3 8 8 3 6" xfId="48486"/>
    <cellStyle name="Normal 2 3 8 8 3 6 2" xfId="48487"/>
    <cellStyle name="Normal 2 3 8 8 3 7" xfId="48488"/>
    <cellStyle name="Normal 2 3 8 8 4" xfId="16202"/>
    <cellStyle name="Normal 2 3 8 8 4 2" xfId="16203"/>
    <cellStyle name="Normal 2 3 8 8 4 2 2" xfId="48489"/>
    <cellStyle name="Normal 2 3 8 8 4 3" xfId="16204"/>
    <cellStyle name="Normal 2 3 8 8 4 3 2" xfId="48490"/>
    <cellStyle name="Normal 2 3 8 8 4 4" xfId="48491"/>
    <cellStyle name="Normal 2 3 8 8 5" xfId="16205"/>
    <cellStyle name="Normal 2 3 8 8 5 2" xfId="16206"/>
    <cellStyle name="Normal 2 3 8 8 5 2 2" xfId="48492"/>
    <cellStyle name="Normal 2 3 8 8 5 3" xfId="48493"/>
    <cellStyle name="Normal 2 3 8 8 6" xfId="16207"/>
    <cellStyle name="Normal 2 3 8 8 6 2" xfId="48494"/>
    <cellStyle name="Normal 2 3 8 8 7" xfId="16208"/>
    <cellStyle name="Normal 2 3 8 8 7 2" xfId="48495"/>
    <cellStyle name="Normal 2 3 8 8 8" xfId="48496"/>
    <cellStyle name="Normal 2 3 8 8 8 2" xfId="48497"/>
    <cellStyle name="Normal 2 3 8 8 9" xfId="48498"/>
    <cellStyle name="Normal 2 3 8 9" xfId="16209"/>
    <cellStyle name="Normal 2 3 8 9 10" xfId="48499"/>
    <cellStyle name="Normal 2 3 8 9 11" xfId="48500"/>
    <cellStyle name="Normal 2 3 8 9 2" xfId="16210"/>
    <cellStyle name="Normal 2 3 8 9 2 10" xfId="48501"/>
    <cellStyle name="Normal 2 3 8 9 2 2" xfId="16211"/>
    <cellStyle name="Normal 2 3 8 9 2 2 2" xfId="16212"/>
    <cellStyle name="Normal 2 3 8 9 2 2 2 2" xfId="16213"/>
    <cellStyle name="Normal 2 3 8 9 2 2 2 2 2" xfId="48502"/>
    <cellStyle name="Normal 2 3 8 9 2 2 2 3" xfId="16214"/>
    <cellStyle name="Normal 2 3 8 9 2 2 2 3 2" xfId="48503"/>
    <cellStyle name="Normal 2 3 8 9 2 2 2 4" xfId="48504"/>
    <cellStyle name="Normal 2 3 8 9 2 2 3" xfId="16215"/>
    <cellStyle name="Normal 2 3 8 9 2 2 3 2" xfId="48505"/>
    <cellStyle name="Normal 2 3 8 9 2 2 4" xfId="16216"/>
    <cellStyle name="Normal 2 3 8 9 2 2 4 2" xfId="48506"/>
    <cellStyle name="Normal 2 3 8 9 2 2 5" xfId="16217"/>
    <cellStyle name="Normal 2 3 8 9 2 2 5 2" xfId="48507"/>
    <cellStyle name="Normal 2 3 8 9 2 2 6" xfId="48508"/>
    <cellStyle name="Normal 2 3 8 9 2 2 6 2" xfId="48509"/>
    <cellStyle name="Normal 2 3 8 9 2 2 7" xfId="48510"/>
    <cellStyle name="Normal 2 3 8 9 2 3" xfId="16218"/>
    <cellStyle name="Normal 2 3 8 9 2 3 2" xfId="16219"/>
    <cellStyle name="Normal 2 3 8 9 2 3 2 2" xfId="48511"/>
    <cellStyle name="Normal 2 3 8 9 2 3 3" xfId="16220"/>
    <cellStyle name="Normal 2 3 8 9 2 3 3 2" xfId="48512"/>
    <cellStyle name="Normal 2 3 8 9 2 3 4" xfId="48513"/>
    <cellStyle name="Normal 2 3 8 9 2 4" xfId="16221"/>
    <cellStyle name="Normal 2 3 8 9 2 4 2" xfId="16222"/>
    <cellStyle name="Normal 2 3 8 9 2 4 2 2" xfId="48514"/>
    <cellStyle name="Normal 2 3 8 9 2 4 3" xfId="48515"/>
    <cellStyle name="Normal 2 3 8 9 2 5" xfId="16223"/>
    <cellStyle name="Normal 2 3 8 9 2 5 2" xfId="48516"/>
    <cellStyle name="Normal 2 3 8 9 2 6" xfId="16224"/>
    <cellStyle name="Normal 2 3 8 9 2 6 2" xfId="48517"/>
    <cellStyle name="Normal 2 3 8 9 2 7" xfId="48518"/>
    <cellStyle name="Normal 2 3 8 9 2 7 2" xfId="48519"/>
    <cellStyle name="Normal 2 3 8 9 2 8" xfId="48520"/>
    <cellStyle name="Normal 2 3 8 9 2 9" xfId="48521"/>
    <cellStyle name="Normal 2 3 8 9 3" xfId="16225"/>
    <cellStyle name="Normal 2 3 8 9 3 2" xfId="16226"/>
    <cellStyle name="Normal 2 3 8 9 3 2 2" xfId="16227"/>
    <cellStyle name="Normal 2 3 8 9 3 2 2 2" xfId="48522"/>
    <cellStyle name="Normal 2 3 8 9 3 2 3" xfId="16228"/>
    <cellStyle name="Normal 2 3 8 9 3 2 3 2" xfId="48523"/>
    <cellStyle name="Normal 2 3 8 9 3 2 4" xfId="48524"/>
    <cellStyle name="Normal 2 3 8 9 3 3" xfId="16229"/>
    <cellStyle name="Normal 2 3 8 9 3 3 2" xfId="48525"/>
    <cellStyle name="Normal 2 3 8 9 3 4" xfId="16230"/>
    <cellStyle name="Normal 2 3 8 9 3 4 2" xfId="48526"/>
    <cellStyle name="Normal 2 3 8 9 3 5" xfId="16231"/>
    <cellStyle name="Normal 2 3 8 9 3 5 2" xfId="48527"/>
    <cellStyle name="Normal 2 3 8 9 3 6" xfId="48528"/>
    <cellStyle name="Normal 2 3 8 9 3 6 2" xfId="48529"/>
    <cellStyle name="Normal 2 3 8 9 3 7" xfId="48530"/>
    <cellStyle name="Normal 2 3 8 9 4" xfId="16232"/>
    <cellStyle name="Normal 2 3 8 9 4 2" xfId="16233"/>
    <cellStyle name="Normal 2 3 8 9 4 2 2" xfId="48531"/>
    <cellStyle name="Normal 2 3 8 9 4 3" xfId="16234"/>
    <cellStyle name="Normal 2 3 8 9 4 3 2" xfId="48532"/>
    <cellStyle name="Normal 2 3 8 9 4 4" xfId="48533"/>
    <cellStyle name="Normal 2 3 8 9 5" xfId="16235"/>
    <cellStyle name="Normal 2 3 8 9 5 2" xfId="16236"/>
    <cellStyle name="Normal 2 3 8 9 5 2 2" xfId="48534"/>
    <cellStyle name="Normal 2 3 8 9 5 3" xfId="48535"/>
    <cellStyle name="Normal 2 3 8 9 6" xfId="16237"/>
    <cellStyle name="Normal 2 3 8 9 6 2" xfId="48536"/>
    <cellStyle name="Normal 2 3 8 9 7" xfId="16238"/>
    <cellStyle name="Normal 2 3 8 9 7 2" xfId="48537"/>
    <cellStyle name="Normal 2 3 8 9 8" xfId="48538"/>
    <cellStyle name="Normal 2 3 8 9 8 2" xfId="48539"/>
    <cellStyle name="Normal 2 3 8 9 9" xfId="48540"/>
    <cellStyle name="Normal 2 3 9" xfId="16239"/>
    <cellStyle name="Normal 2 3 9 10" xfId="16240"/>
    <cellStyle name="Normal 2 3 9 10 10" xfId="48541"/>
    <cellStyle name="Normal 2 3 9 10 11" xfId="48542"/>
    <cellStyle name="Normal 2 3 9 10 2" xfId="16241"/>
    <cellStyle name="Normal 2 3 9 10 2 10" xfId="48543"/>
    <cellStyle name="Normal 2 3 9 10 2 2" xfId="16242"/>
    <cellStyle name="Normal 2 3 9 10 2 2 2" xfId="16243"/>
    <cellStyle name="Normal 2 3 9 10 2 2 2 2" xfId="16244"/>
    <cellStyle name="Normal 2 3 9 10 2 2 2 2 2" xfId="48544"/>
    <cellStyle name="Normal 2 3 9 10 2 2 2 3" xfId="16245"/>
    <cellStyle name="Normal 2 3 9 10 2 2 2 3 2" xfId="48545"/>
    <cellStyle name="Normal 2 3 9 10 2 2 2 4" xfId="48546"/>
    <cellStyle name="Normal 2 3 9 10 2 2 3" xfId="16246"/>
    <cellStyle name="Normal 2 3 9 10 2 2 3 2" xfId="48547"/>
    <cellStyle name="Normal 2 3 9 10 2 2 4" xfId="16247"/>
    <cellStyle name="Normal 2 3 9 10 2 2 4 2" xfId="48548"/>
    <cellStyle name="Normal 2 3 9 10 2 2 5" xfId="16248"/>
    <cellStyle name="Normal 2 3 9 10 2 2 5 2" xfId="48549"/>
    <cellStyle name="Normal 2 3 9 10 2 2 6" xfId="48550"/>
    <cellStyle name="Normal 2 3 9 10 2 2 6 2" xfId="48551"/>
    <cellStyle name="Normal 2 3 9 10 2 2 7" xfId="48552"/>
    <cellStyle name="Normal 2 3 9 10 2 3" xfId="16249"/>
    <cellStyle name="Normal 2 3 9 10 2 3 2" xfId="16250"/>
    <cellStyle name="Normal 2 3 9 10 2 3 2 2" xfId="48553"/>
    <cellStyle name="Normal 2 3 9 10 2 3 3" xfId="16251"/>
    <cellStyle name="Normal 2 3 9 10 2 3 3 2" xfId="48554"/>
    <cellStyle name="Normal 2 3 9 10 2 3 4" xfId="48555"/>
    <cellStyle name="Normal 2 3 9 10 2 4" xfId="16252"/>
    <cellStyle name="Normal 2 3 9 10 2 4 2" xfId="16253"/>
    <cellStyle name="Normal 2 3 9 10 2 4 2 2" xfId="48556"/>
    <cellStyle name="Normal 2 3 9 10 2 4 3" xfId="48557"/>
    <cellStyle name="Normal 2 3 9 10 2 5" xfId="16254"/>
    <cellStyle name="Normal 2 3 9 10 2 5 2" xfId="48558"/>
    <cellStyle name="Normal 2 3 9 10 2 6" xfId="16255"/>
    <cellStyle name="Normal 2 3 9 10 2 6 2" xfId="48559"/>
    <cellStyle name="Normal 2 3 9 10 2 7" xfId="48560"/>
    <cellStyle name="Normal 2 3 9 10 2 7 2" xfId="48561"/>
    <cellStyle name="Normal 2 3 9 10 2 8" xfId="48562"/>
    <cellStyle name="Normal 2 3 9 10 2 9" xfId="48563"/>
    <cellStyle name="Normal 2 3 9 10 3" xfId="16256"/>
    <cellStyle name="Normal 2 3 9 10 3 2" xfId="16257"/>
    <cellStyle name="Normal 2 3 9 10 3 2 2" xfId="16258"/>
    <cellStyle name="Normal 2 3 9 10 3 2 2 2" xfId="48564"/>
    <cellStyle name="Normal 2 3 9 10 3 2 3" xfId="16259"/>
    <cellStyle name="Normal 2 3 9 10 3 2 3 2" xfId="48565"/>
    <cellStyle name="Normal 2 3 9 10 3 2 4" xfId="48566"/>
    <cellStyle name="Normal 2 3 9 10 3 3" xfId="16260"/>
    <cellStyle name="Normal 2 3 9 10 3 3 2" xfId="48567"/>
    <cellStyle name="Normal 2 3 9 10 3 4" xfId="16261"/>
    <cellStyle name="Normal 2 3 9 10 3 4 2" xfId="48568"/>
    <cellStyle name="Normal 2 3 9 10 3 5" xfId="16262"/>
    <cellStyle name="Normal 2 3 9 10 3 5 2" xfId="48569"/>
    <cellStyle name="Normal 2 3 9 10 3 6" xfId="48570"/>
    <cellStyle name="Normal 2 3 9 10 3 6 2" xfId="48571"/>
    <cellStyle name="Normal 2 3 9 10 3 7" xfId="48572"/>
    <cellStyle name="Normal 2 3 9 10 4" xfId="16263"/>
    <cellStyle name="Normal 2 3 9 10 4 2" xfId="16264"/>
    <cellStyle name="Normal 2 3 9 10 4 2 2" xfId="48573"/>
    <cellStyle name="Normal 2 3 9 10 4 3" xfId="16265"/>
    <cellStyle name="Normal 2 3 9 10 4 3 2" xfId="48574"/>
    <cellStyle name="Normal 2 3 9 10 4 4" xfId="48575"/>
    <cellStyle name="Normal 2 3 9 10 5" xfId="16266"/>
    <cellStyle name="Normal 2 3 9 10 5 2" xfId="16267"/>
    <cellStyle name="Normal 2 3 9 10 5 2 2" xfId="48576"/>
    <cellStyle name="Normal 2 3 9 10 5 3" xfId="48577"/>
    <cellStyle name="Normal 2 3 9 10 6" xfId="16268"/>
    <cellStyle name="Normal 2 3 9 10 6 2" xfId="48578"/>
    <cellStyle name="Normal 2 3 9 10 7" xfId="16269"/>
    <cellStyle name="Normal 2 3 9 10 7 2" xfId="48579"/>
    <cellStyle name="Normal 2 3 9 10 8" xfId="48580"/>
    <cellStyle name="Normal 2 3 9 10 8 2" xfId="48581"/>
    <cellStyle name="Normal 2 3 9 10 9" xfId="48582"/>
    <cellStyle name="Normal 2 3 9 11" xfId="16270"/>
    <cellStyle name="Normal 2 3 9 11 10" xfId="48583"/>
    <cellStyle name="Normal 2 3 9 11 11" xfId="48584"/>
    <cellStyle name="Normal 2 3 9 11 2" xfId="16271"/>
    <cellStyle name="Normal 2 3 9 11 2 10" xfId="48585"/>
    <cellStyle name="Normal 2 3 9 11 2 2" xfId="16272"/>
    <cellStyle name="Normal 2 3 9 11 2 2 2" xfId="16273"/>
    <cellStyle name="Normal 2 3 9 11 2 2 2 2" xfId="16274"/>
    <cellStyle name="Normal 2 3 9 11 2 2 2 2 2" xfId="48586"/>
    <cellStyle name="Normal 2 3 9 11 2 2 2 3" xfId="16275"/>
    <cellStyle name="Normal 2 3 9 11 2 2 2 3 2" xfId="48587"/>
    <cellStyle name="Normal 2 3 9 11 2 2 2 4" xfId="48588"/>
    <cellStyle name="Normal 2 3 9 11 2 2 3" xfId="16276"/>
    <cellStyle name="Normal 2 3 9 11 2 2 3 2" xfId="48589"/>
    <cellStyle name="Normal 2 3 9 11 2 2 4" xfId="16277"/>
    <cellStyle name="Normal 2 3 9 11 2 2 4 2" xfId="48590"/>
    <cellStyle name="Normal 2 3 9 11 2 2 5" xfId="16278"/>
    <cellStyle name="Normal 2 3 9 11 2 2 5 2" xfId="48591"/>
    <cellStyle name="Normal 2 3 9 11 2 2 6" xfId="48592"/>
    <cellStyle name="Normal 2 3 9 11 2 2 6 2" xfId="48593"/>
    <cellStyle name="Normal 2 3 9 11 2 2 7" xfId="48594"/>
    <cellStyle name="Normal 2 3 9 11 2 3" xfId="16279"/>
    <cellStyle name="Normal 2 3 9 11 2 3 2" xfId="16280"/>
    <cellStyle name="Normal 2 3 9 11 2 3 2 2" xfId="48595"/>
    <cellStyle name="Normal 2 3 9 11 2 3 3" xfId="16281"/>
    <cellStyle name="Normal 2 3 9 11 2 3 3 2" xfId="48596"/>
    <cellStyle name="Normal 2 3 9 11 2 3 4" xfId="48597"/>
    <cellStyle name="Normal 2 3 9 11 2 4" xfId="16282"/>
    <cellStyle name="Normal 2 3 9 11 2 4 2" xfId="16283"/>
    <cellStyle name="Normal 2 3 9 11 2 4 2 2" xfId="48598"/>
    <cellStyle name="Normal 2 3 9 11 2 4 3" xfId="48599"/>
    <cellStyle name="Normal 2 3 9 11 2 5" xfId="16284"/>
    <cellStyle name="Normal 2 3 9 11 2 5 2" xfId="48600"/>
    <cellStyle name="Normal 2 3 9 11 2 6" xfId="16285"/>
    <cellStyle name="Normal 2 3 9 11 2 6 2" xfId="48601"/>
    <cellStyle name="Normal 2 3 9 11 2 7" xfId="48602"/>
    <cellStyle name="Normal 2 3 9 11 2 7 2" xfId="48603"/>
    <cellStyle name="Normal 2 3 9 11 2 8" xfId="48604"/>
    <cellStyle name="Normal 2 3 9 11 2 9" xfId="48605"/>
    <cellStyle name="Normal 2 3 9 11 3" xfId="16286"/>
    <cellStyle name="Normal 2 3 9 11 3 2" xfId="16287"/>
    <cellStyle name="Normal 2 3 9 11 3 2 2" xfId="16288"/>
    <cellStyle name="Normal 2 3 9 11 3 2 2 2" xfId="48606"/>
    <cellStyle name="Normal 2 3 9 11 3 2 3" xfId="16289"/>
    <cellStyle name="Normal 2 3 9 11 3 2 3 2" xfId="48607"/>
    <cellStyle name="Normal 2 3 9 11 3 2 4" xfId="48608"/>
    <cellStyle name="Normal 2 3 9 11 3 3" xfId="16290"/>
    <cellStyle name="Normal 2 3 9 11 3 3 2" xfId="48609"/>
    <cellStyle name="Normal 2 3 9 11 3 4" xfId="16291"/>
    <cellStyle name="Normal 2 3 9 11 3 4 2" xfId="48610"/>
    <cellStyle name="Normal 2 3 9 11 3 5" xfId="16292"/>
    <cellStyle name="Normal 2 3 9 11 3 5 2" xfId="48611"/>
    <cellStyle name="Normal 2 3 9 11 3 6" xfId="48612"/>
    <cellStyle name="Normal 2 3 9 11 3 6 2" xfId="48613"/>
    <cellStyle name="Normal 2 3 9 11 3 7" xfId="48614"/>
    <cellStyle name="Normal 2 3 9 11 4" xfId="16293"/>
    <cellStyle name="Normal 2 3 9 11 4 2" xfId="16294"/>
    <cellStyle name="Normal 2 3 9 11 4 2 2" xfId="48615"/>
    <cellStyle name="Normal 2 3 9 11 4 3" xfId="16295"/>
    <cellStyle name="Normal 2 3 9 11 4 3 2" xfId="48616"/>
    <cellStyle name="Normal 2 3 9 11 4 4" xfId="48617"/>
    <cellStyle name="Normal 2 3 9 11 5" xfId="16296"/>
    <cellStyle name="Normal 2 3 9 11 5 2" xfId="16297"/>
    <cellStyle name="Normal 2 3 9 11 5 2 2" xfId="48618"/>
    <cellStyle name="Normal 2 3 9 11 5 3" xfId="48619"/>
    <cellStyle name="Normal 2 3 9 11 6" xfId="16298"/>
    <cellStyle name="Normal 2 3 9 11 6 2" xfId="48620"/>
    <cellStyle name="Normal 2 3 9 11 7" xfId="16299"/>
    <cellStyle name="Normal 2 3 9 11 7 2" xfId="48621"/>
    <cellStyle name="Normal 2 3 9 11 8" xfId="48622"/>
    <cellStyle name="Normal 2 3 9 11 8 2" xfId="48623"/>
    <cellStyle name="Normal 2 3 9 11 9" xfId="48624"/>
    <cellStyle name="Normal 2 3 9 12" xfId="16300"/>
    <cellStyle name="Normal 2 3 9 12 10" xfId="48625"/>
    <cellStyle name="Normal 2 3 9 12 11" xfId="48626"/>
    <cellStyle name="Normal 2 3 9 12 2" xfId="16301"/>
    <cellStyle name="Normal 2 3 9 12 2 10" xfId="48627"/>
    <cellStyle name="Normal 2 3 9 12 2 2" xfId="16302"/>
    <cellStyle name="Normal 2 3 9 12 2 2 2" xfId="16303"/>
    <cellStyle name="Normal 2 3 9 12 2 2 2 2" xfId="16304"/>
    <cellStyle name="Normal 2 3 9 12 2 2 2 2 2" xfId="48628"/>
    <cellStyle name="Normal 2 3 9 12 2 2 2 3" xfId="16305"/>
    <cellStyle name="Normal 2 3 9 12 2 2 2 3 2" xfId="48629"/>
    <cellStyle name="Normal 2 3 9 12 2 2 2 4" xfId="48630"/>
    <cellStyle name="Normal 2 3 9 12 2 2 3" xfId="16306"/>
    <cellStyle name="Normal 2 3 9 12 2 2 3 2" xfId="48631"/>
    <cellStyle name="Normal 2 3 9 12 2 2 4" xfId="16307"/>
    <cellStyle name="Normal 2 3 9 12 2 2 4 2" xfId="48632"/>
    <cellStyle name="Normal 2 3 9 12 2 2 5" xfId="16308"/>
    <cellStyle name="Normal 2 3 9 12 2 2 5 2" xfId="48633"/>
    <cellStyle name="Normal 2 3 9 12 2 2 6" xfId="48634"/>
    <cellStyle name="Normal 2 3 9 12 2 2 6 2" xfId="48635"/>
    <cellStyle name="Normal 2 3 9 12 2 2 7" xfId="48636"/>
    <cellStyle name="Normal 2 3 9 12 2 3" xfId="16309"/>
    <cellStyle name="Normal 2 3 9 12 2 3 2" xfId="16310"/>
    <cellStyle name="Normal 2 3 9 12 2 3 2 2" xfId="48637"/>
    <cellStyle name="Normal 2 3 9 12 2 3 3" xfId="16311"/>
    <cellStyle name="Normal 2 3 9 12 2 3 3 2" xfId="48638"/>
    <cellStyle name="Normal 2 3 9 12 2 3 4" xfId="48639"/>
    <cellStyle name="Normal 2 3 9 12 2 4" xfId="16312"/>
    <cellStyle name="Normal 2 3 9 12 2 4 2" xfId="16313"/>
    <cellStyle name="Normal 2 3 9 12 2 4 2 2" xfId="48640"/>
    <cellStyle name="Normal 2 3 9 12 2 4 3" xfId="48641"/>
    <cellStyle name="Normal 2 3 9 12 2 5" xfId="16314"/>
    <cellStyle name="Normal 2 3 9 12 2 5 2" xfId="48642"/>
    <cellStyle name="Normal 2 3 9 12 2 6" xfId="16315"/>
    <cellStyle name="Normal 2 3 9 12 2 6 2" xfId="48643"/>
    <cellStyle name="Normal 2 3 9 12 2 7" xfId="48644"/>
    <cellStyle name="Normal 2 3 9 12 2 7 2" xfId="48645"/>
    <cellStyle name="Normal 2 3 9 12 2 8" xfId="48646"/>
    <cellStyle name="Normal 2 3 9 12 2 9" xfId="48647"/>
    <cellStyle name="Normal 2 3 9 12 3" xfId="16316"/>
    <cellStyle name="Normal 2 3 9 12 3 2" xfId="16317"/>
    <cellStyle name="Normal 2 3 9 12 3 2 2" xfId="16318"/>
    <cellStyle name="Normal 2 3 9 12 3 2 2 2" xfId="48648"/>
    <cellStyle name="Normal 2 3 9 12 3 2 3" xfId="16319"/>
    <cellStyle name="Normal 2 3 9 12 3 2 3 2" xfId="48649"/>
    <cellStyle name="Normal 2 3 9 12 3 2 4" xfId="48650"/>
    <cellStyle name="Normal 2 3 9 12 3 3" xfId="16320"/>
    <cellStyle name="Normal 2 3 9 12 3 3 2" xfId="48651"/>
    <cellStyle name="Normal 2 3 9 12 3 4" xfId="16321"/>
    <cellStyle name="Normal 2 3 9 12 3 4 2" xfId="48652"/>
    <cellStyle name="Normal 2 3 9 12 3 5" xfId="16322"/>
    <cellStyle name="Normal 2 3 9 12 3 5 2" xfId="48653"/>
    <cellStyle name="Normal 2 3 9 12 3 6" xfId="48654"/>
    <cellStyle name="Normal 2 3 9 12 3 6 2" xfId="48655"/>
    <cellStyle name="Normal 2 3 9 12 3 7" xfId="48656"/>
    <cellStyle name="Normal 2 3 9 12 4" xfId="16323"/>
    <cellStyle name="Normal 2 3 9 12 4 2" xfId="16324"/>
    <cellStyle name="Normal 2 3 9 12 4 2 2" xfId="48657"/>
    <cellStyle name="Normal 2 3 9 12 4 3" xfId="16325"/>
    <cellStyle name="Normal 2 3 9 12 4 3 2" xfId="48658"/>
    <cellStyle name="Normal 2 3 9 12 4 4" xfId="48659"/>
    <cellStyle name="Normal 2 3 9 12 5" xfId="16326"/>
    <cellStyle name="Normal 2 3 9 12 5 2" xfId="16327"/>
    <cellStyle name="Normal 2 3 9 12 5 2 2" xfId="48660"/>
    <cellStyle name="Normal 2 3 9 12 5 3" xfId="48661"/>
    <cellStyle name="Normal 2 3 9 12 6" xfId="16328"/>
    <cellStyle name="Normal 2 3 9 12 6 2" xfId="48662"/>
    <cellStyle name="Normal 2 3 9 12 7" xfId="16329"/>
    <cellStyle name="Normal 2 3 9 12 7 2" xfId="48663"/>
    <cellStyle name="Normal 2 3 9 12 8" xfId="48664"/>
    <cellStyle name="Normal 2 3 9 12 8 2" xfId="48665"/>
    <cellStyle name="Normal 2 3 9 12 9" xfId="48666"/>
    <cellStyle name="Normal 2 3 9 13" xfId="16330"/>
    <cellStyle name="Normal 2 3 9 13 10" xfId="48667"/>
    <cellStyle name="Normal 2 3 9 13 11" xfId="48668"/>
    <cellStyle name="Normal 2 3 9 13 2" xfId="16331"/>
    <cellStyle name="Normal 2 3 9 13 2 10" xfId="48669"/>
    <cellStyle name="Normal 2 3 9 13 2 2" xfId="16332"/>
    <cellStyle name="Normal 2 3 9 13 2 2 2" xfId="16333"/>
    <cellStyle name="Normal 2 3 9 13 2 2 2 2" xfId="16334"/>
    <cellStyle name="Normal 2 3 9 13 2 2 2 2 2" xfId="48670"/>
    <cellStyle name="Normal 2 3 9 13 2 2 2 3" xfId="16335"/>
    <cellStyle name="Normal 2 3 9 13 2 2 2 3 2" xfId="48671"/>
    <cellStyle name="Normal 2 3 9 13 2 2 2 4" xfId="48672"/>
    <cellStyle name="Normal 2 3 9 13 2 2 3" xfId="16336"/>
    <cellStyle name="Normal 2 3 9 13 2 2 3 2" xfId="48673"/>
    <cellStyle name="Normal 2 3 9 13 2 2 4" xfId="16337"/>
    <cellStyle name="Normal 2 3 9 13 2 2 4 2" xfId="48674"/>
    <cellStyle name="Normal 2 3 9 13 2 2 5" xfId="16338"/>
    <cellStyle name="Normal 2 3 9 13 2 2 5 2" xfId="48675"/>
    <cellStyle name="Normal 2 3 9 13 2 2 6" xfId="48676"/>
    <cellStyle name="Normal 2 3 9 13 2 2 6 2" xfId="48677"/>
    <cellStyle name="Normal 2 3 9 13 2 2 7" xfId="48678"/>
    <cellStyle name="Normal 2 3 9 13 2 3" xfId="16339"/>
    <cellStyle name="Normal 2 3 9 13 2 3 2" xfId="16340"/>
    <cellStyle name="Normal 2 3 9 13 2 3 2 2" xfId="48679"/>
    <cellStyle name="Normal 2 3 9 13 2 3 3" xfId="16341"/>
    <cellStyle name="Normal 2 3 9 13 2 3 3 2" xfId="48680"/>
    <cellStyle name="Normal 2 3 9 13 2 3 4" xfId="48681"/>
    <cellStyle name="Normal 2 3 9 13 2 4" xfId="16342"/>
    <cellStyle name="Normal 2 3 9 13 2 4 2" xfId="16343"/>
    <cellStyle name="Normal 2 3 9 13 2 4 2 2" xfId="48682"/>
    <cellStyle name="Normal 2 3 9 13 2 4 3" xfId="48683"/>
    <cellStyle name="Normal 2 3 9 13 2 5" xfId="16344"/>
    <cellStyle name="Normal 2 3 9 13 2 5 2" xfId="48684"/>
    <cellStyle name="Normal 2 3 9 13 2 6" xfId="16345"/>
    <cellStyle name="Normal 2 3 9 13 2 6 2" xfId="48685"/>
    <cellStyle name="Normal 2 3 9 13 2 7" xfId="48686"/>
    <cellStyle name="Normal 2 3 9 13 2 7 2" xfId="48687"/>
    <cellStyle name="Normal 2 3 9 13 2 8" xfId="48688"/>
    <cellStyle name="Normal 2 3 9 13 2 9" xfId="48689"/>
    <cellStyle name="Normal 2 3 9 13 3" xfId="16346"/>
    <cellStyle name="Normal 2 3 9 13 3 2" xfId="16347"/>
    <cellStyle name="Normal 2 3 9 13 3 2 2" xfId="16348"/>
    <cellStyle name="Normal 2 3 9 13 3 2 2 2" xfId="48690"/>
    <cellStyle name="Normal 2 3 9 13 3 2 3" xfId="16349"/>
    <cellStyle name="Normal 2 3 9 13 3 2 3 2" xfId="48691"/>
    <cellStyle name="Normal 2 3 9 13 3 2 4" xfId="48692"/>
    <cellStyle name="Normal 2 3 9 13 3 3" xfId="16350"/>
    <cellStyle name="Normal 2 3 9 13 3 3 2" xfId="48693"/>
    <cellStyle name="Normal 2 3 9 13 3 4" xfId="16351"/>
    <cellStyle name="Normal 2 3 9 13 3 4 2" xfId="48694"/>
    <cellStyle name="Normal 2 3 9 13 3 5" xfId="16352"/>
    <cellStyle name="Normal 2 3 9 13 3 5 2" xfId="48695"/>
    <cellStyle name="Normal 2 3 9 13 3 6" xfId="48696"/>
    <cellStyle name="Normal 2 3 9 13 3 6 2" xfId="48697"/>
    <cellStyle name="Normal 2 3 9 13 3 7" xfId="48698"/>
    <cellStyle name="Normal 2 3 9 13 4" xfId="16353"/>
    <cellStyle name="Normal 2 3 9 13 4 2" xfId="16354"/>
    <cellStyle name="Normal 2 3 9 13 4 2 2" xfId="48699"/>
    <cellStyle name="Normal 2 3 9 13 4 3" xfId="16355"/>
    <cellStyle name="Normal 2 3 9 13 4 3 2" xfId="48700"/>
    <cellStyle name="Normal 2 3 9 13 4 4" xfId="48701"/>
    <cellStyle name="Normal 2 3 9 13 5" xfId="16356"/>
    <cellStyle name="Normal 2 3 9 13 5 2" xfId="16357"/>
    <cellStyle name="Normal 2 3 9 13 5 2 2" xfId="48702"/>
    <cellStyle name="Normal 2 3 9 13 5 3" xfId="48703"/>
    <cellStyle name="Normal 2 3 9 13 6" xfId="16358"/>
    <cellStyle name="Normal 2 3 9 13 6 2" xfId="48704"/>
    <cellStyle name="Normal 2 3 9 13 7" xfId="16359"/>
    <cellStyle name="Normal 2 3 9 13 7 2" xfId="48705"/>
    <cellStyle name="Normal 2 3 9 13 8" xfId="48706"/>
    <cellStyle name="Normal 2 3 9 13 8 2" xfId="48707"/>
    <cellStyle name="Normal 2 3 9 13 9" xfId="48708"/>
    <cellStyle name="Normal 2 3 9 14" xfId="16360"/>
    <cellStyle name="Normal 2 3 9 14 10" xfId="48709"/>
    <cellStyle name="Normal 2 3 9 14 11" xfId="48710"/>
    <cellStyle name="Normal 2 3 9 14 2" xfId="16361"/>
    <cellStyle name="Normal 2 3 9 14 2 10" xfId="48711"/>
    <cellStyle name="Normal 2 3 9 14 2 2" xfId="16362"/>
    <cellStyle name="Normal 2 3 9 14 2 2 2" xfId="16363"/>
    <cellStyle name="Normal 2 3 9 14 2 2 2 2" xfId="16364"/>
    <cellStyle name="Normal 2 3 9 14 2 2 2 2 2" xfId="48712"/>
    <cellStyle name="Normal 2 3 9 14 2 2 2 3" xfId="16365"/>
    <cellStyle name="Normal 2 3 9 14 2 2 2 3 2" xfId="48713"/>
    <cellStyle name="Normal 2 3 9 14 2 2 2 4" xfId="48714"/>
    <cellStyle name="Normal 2 3 9 14 2 2 3" xfId="16366"/>
    <cellStyle name="Normal 2 3 9 14 2 2 3 2" xfId="48715"/>
    <cellStyle name="Normal 2 3 9 14 2 2 4" xfId="16367"/>
    <cellStyle name="Normal 2 3 9 14 2 2 4 2" xfId="48716"/>
    <cellStyle name="Normal 2 3 9 14 2 2 5" xfId="16368"/>
    <cellStyle name="Normal 2 3 9 14 2 2 5 2" xfId="48717"/>
    <cellStyle name="Normal 2 3 9 14 2 2 6" xfId="48718"/>
    <cellStyle name="Normal 2 3 9 14 2 2 6 2" xfId="48719"/>
    <cellStyle name="Normal 2 3 9 14 2 2 7" xfId="48720"/>
    <cellStyle name="Normal 2 3 9 14 2 3" xfId="16369"/>
    <cellStyle name="Normal 2 3 9 14 2 3 2" xfId="16370"/>
    <cellStyle name="Normal 2 3 9 14 2 3 2 2" xfId="48721"/>
    <cellStyle name="Normal 2 3 9 14 2 3 3" xfId="16371"/>
    <cellStyle name="Normal 2 3 9 14 2 3 3 2" xfId="48722"/>
    <cellStyle name="Normal 2 3 9 14 2 3 4" xfId="48723"/>
    <cellStyle name="Normal 2 3 9 14 2 4" xfId="16372"/>
    <cellStyle name="Normal 2 3 9 14 2 4 2" xfId="16373"/>
    <cellStyle name="Normal 2 3 9 14 2 4 2 2" xfId="48724"/>
    <cellStyle name="Normal 2 3 9 14 2 4 3" xfId="48725"/>
    <cellStyle name="Normal 2 3 9 14 2 5" xfId="16374"/>
    <cellStyle name="Normal 2 3 9 14 2 5 2" xfId="48726"/>
    <cellStyle name="Normal 2 3 9 14 2 6" xfId="16375"/>
    <cellStyle name="Normal 2 3 9 14 2 6 2" xfId="48727"/>
    <cellStyle name="Normal 2 3 9 14 2 7" xfId="48728"/>
    <cellStyle name="Normal 2 3 9 14 2 7 2" xfId="48729"/>
    <cellStyle name="Normal 2 3 9 14 2 8" xfId="48730"/>
    <cellStyle name="Normal 2 3 9 14 2 9" xfId="48731"/>
    <cellStyle name="Normal 2 3 9 14 3" xfId="16376"/>
    <cellStyle name="Normal 2 3 9 14 3 2" xfId="16377"/>
    <cellStyle name="Normal 2 3 9 14 3 2 2" xfId="16378"/>
    <cellStyle name="Normal 2 3 9 14 3 2 2 2" xfId="48732"/>
    <cellStyle name="Normal 2 3 9 14 3 2 3" xfId="16379"/>
    <cellStyle name="Normal 2 3 9 14 3 2 3 2" xfId="48733"/>
    <cellStyle name="Normal 2 3 9 14 3 2 4" xfId="48734"/>
    <cellStyle name="Normal 2 3 9 14 3 3" xfId="16380"/>
    <cellStyle name="Normal 2 3 9 14 3 3 2" xfId="48735"/>
    <cellStyle name="Normal 2 3 9 14 3 4" xfId="16381"/>
    <cellStyle name="Normal 2 3 9 14 3 4 2" xfId="48736"/>
    <cellStyle name="Normal 2 3 9 14 3 5" xfId="16382"/>
    <cellStyle name="Normal 2 3 9 14 3 5 2" xfId="48737"/>
    <cellStyle name="Normal 2 3 9 14 3 6" xfId="48738"/>
    <cellStyle name="Normal 2 3 9 14 3 6 2" xfId="48739"/>
    <cellStyle name="Normal 2 3 9 14 3 7" xfId="48740"/>
    <cellStyle name="Normal 2 3 9 14 4" xfId="16383"/>
    <cellStyle name="Normal 2 3 9 14 4 2" xfId="16384"/>
    <cellStyle name="Normal 2 3 9 14 4 2 2" xfId="48741"/>
    <cellStyle name="Normal 2 3 9 14 4 3" xfId="16385"/>
    <cellStyle name="Normal 2 3 9 14 4 3 2" xfId="48742"/>
    <cellStyle name="Normal 2 3 9 14 4 4" xfId="48743"/>
    <cellStyle name="Normal 2 3 9 14 5" xfId="16386"/>
    <cellStyle name="Normal 2 3 9 14 5 2" xfId="16387"/>
    <cellStyle name="Normal 2 3 9 14 5 2 2" xfId="48744"/>
    <cellStyle name="Normal 2 3 9 14 5 3" xfId="48745"/>
    <cellStyle name="Normal 2 3 9 14 6" xfId="16388"/>
    <cellStyle name="Normal 2 3 9 14 6 2" xfId="48746"/>
    <cellStyle name="Normal 2 3 9 14 7" xfId="16389"/>
    <cellStyle name="Normal 2 3 9 14 7 2" xfId="48747"/>
    <cellStyle name="Normal 2 3 9 14 8" xfId="48748"/>
    <cellStyle name="Normal 2 3 9 14 8 2" xfId="48749"/>
    <cellStyle name="Normal 2 3 9 14 9" xfId="48750"/>
    <cellStyle name="Normal 2 3 9 15" xfId="16390"/>
    <cellStyle name="Normal 2 3 9 15 10" xfId="48751"/>
    <cellStyle name="Normal 2 3 9 15 11" xfId="48752"/>
    <cellStyle name="Normal 2 3 9 15 2" xfId="16391"/>
    <cellStyle name="Normal 2 3 9 15 2 10" xfId="48753"/>
    <cellStyle name="Normal 2 3 9 15 2 2" xfId="16392"/>
    <cellStyle name="Normal 2 3 9 15 2 2 2" xfId="16393"/>
    <cellStyle name="Normal 2 3 9 15 2 2 2 2" xfId="16394"/>
    <cellStyle name="Normal 2 3 9 15 2 2 2 2 2" xfId="48754"/>
    <cellStyle name="Normal 2 3 9 15 2 2 2 3" xfId="16395"/>
    <cellStyle name="Normal 2 3 9 15 2 2 2 3 2" xfId="48755"/>
    <cellStyle name="Normal 2 3 9 15 2 2 2 4" xfId="48756"/>
    <cellStyle name="Normal 2 3 9 15 2 2 3" xfId="16396"/>
    <cellStyle name="Normal 2 3 9 15 2 2 3 2" xfId="48757"/>
    <cellStyle name="Normal 2 3 9 15 2 2 4" xfId="16397"/>
    <cellStyle name="Normal 2 3 9 15 2 2 4 2" xfId="48758"/>
    <cellStyle name="Normal 2 3 9 15 2 2 5" xfId="16398"/>
    <cellStyle name="Normal 2 3 9 15 2 2 5 2" xfId="48759"/>
    <cellStyle name="Normal 2 3 9 15 2 2 6" xfId="48760"/>
    <cellStyle name="Normal 2 3 9 15 2 2 6 2" xfId="48761"/>
    <cellStyle name="Normal 2 3 9 15 2 2 7" xfId="48762"/>
    <cellStyle name="Normal 2 3 9 15 2 3" xfId="16399"/>
    <cellStyle name="Normal 2 3 9 15 2 3 2" xfId="16400"/>
    <cellStyle name="Normal 2 3 9 15 2 3 2 2" xfId="48763"/>
    <cellStyle name="Normal 2 3 9 15 2 3 3" xfId="16401"/>
    <cellStyle name="Normal 2 3 9 15 2 3 3 2" xfId="48764"/>
    <cellStyle name="Normal 2 3 9 15 2 3 4" xfId="48765"/>
    <cellStyle name="Normal 2 3 9 15 2 4" xfId="16402"/>
    <cellStyle name="Normal 2 3 9 15 2 4 2" xfId="16403"/>
    <cellStyle name="Normal 2 3 9 15 2 4 2 2" xfId="48766"/>
    <cellStyle name="Normal 2 3 9 15 2 4 3" xfId="48767"/>
    <cellStyle name="Normal 2 3 9 15 2 5" xfId="16404"/>
    <cellStyle name="Normal 2 3 9 15 2 5 2" xfId="48768"/>
    <cellStyle name="Normal 2 3 9 15 2 6" xfId="16405"/>
    <cellStyle name="Normal 2 3 9 15 2 6 2" xfId="48769"/>
    <cellStyle name="Normal 2 3 9 15 2 7" xfId="48770"/>
    <cellStyle name="Normal 2 3 9 15 2 7 2" xfId="48771"/>
    <cellStyle name="Normal 2 3 9 15 2 8" xfId="48772"/>
    <cellStyle name="Normal 2 3 9 15 2 9" xfId="48773"/>
    <cellStyle name="Normal 2 3 9 15 3" xfId="16406"/>
    <cellStyle name="Normal 2 3 9 15 3 2" xfId="16407"/>
    <cellStyle name="Normal 2 3 9 15 3 2 2" xfId="16408"/>
    <cellStyle name="Normal 2 3 9 15 3 2 2 2" xfId="48774"/>
    <cellStyle name="Normal 2 3 9 15 3 2 3" xfId="16409"/>
    <cellStyle name="Normal 2 3 9 15 3 2 3 2" xfId="48775"/>
    <cellStyle name="Normal 2 3 9 15 3 2 4" xfId="48776"/>
    <cellStyle name="Normal 2 3 9 15 3 3" xfId="16410"/>
    <cellStyle name="Normal 2 3 9 15 3 3 2" xfId="48777"/>
    <cellStyle name="Normal 2 3 9 15 3 4" xfId="16411"/>
    <cellStyle name="Normal 2 3 9 15 3 4 2" xfId="48778"/>
    <cellStyle name="Normal 2 3 9 15 3 5" xfId="16412"/>
    <cellStyle name="Normal 2 3 9 15 3 5 2" xfId="48779"/>
    <cellStyle name="Normal 2 3 9 15 3 6" xfId="48780"/>
    <cellStyle name="Normal 2 3 9 15 3 6 2" xfId="48781"/>
    <cellStyle name="Normal 2 3 9 15 3 7" xfId="48782"/>
    <cellStyle name="Normal 2 3 9 15 4" xfId="16413"/>
    <cellStyle name="Normal 2 3 9 15 4 2" xfId="16414"/>
    <cellStyle name="Normal 2 3 9 15 4 2 2" xfId="48783"/>
    <cellStyle name="Normal 2 3 9 15 4 3" xfId="16415"/>
    <cellStyle name="Normal 2 3 9 15 4 3 2" xfId="48784"/>
    <cellStyle name="Normal 2 3 9 15 4 4" xfId="48785"/>
    <cellStyle name="Normal 2 3 9 15 5" xfId="16416"/>
    <cellStyle name="Normal 2 3 9 15 5 2" xfId="16417"/>
    <cellStyle name="Normal 2 3 9 15 5 2 2" xfId="48786"/>
    <cellStyle name="Normal 2 3 9 15 5 3" xfId="48787"/>
    <cellStyle name="Normal 2 3 9 15 6" xfId="16418"/>
    <cellStyle name="Normal 2 3 9 15 6 2" xfId="48788"/>
    <cellStyle name="Normal 2 3 9 15 7" xfId="16419"/>
    <cellStyle name="Normal 2 3 9 15 7 2" xfId="48789"/>
    <cellStyle name="Normal 2 3 9 15 8" xfId="48790"/>
    <cellStyle name="Normal 2 3 9 15 8 2" xfId="48791"/>
    <cellStyle name="Normal 2 3 9 15 9" xfId="48792"/>
    <cellStyle name="Normal 2 3 9 16" xfId="16420"/>
    <cellStyle name="Normal 2 3 9 16 10" xfId="48793"/>
    <cellStyle name="Normal 2 3 9 16 11" xfId="48794"/>
    <cellStyle name="Normal 2 3 9 16 2" xfId="16421"/>
    <cellStyle name="Normal 2 3 9 16 2 10" xfId="48795"/>
    <cellStyle name="Normal 2 3 9 16 2 2" xfId="16422"/>
    <cellStyle name="Normal 2 3 9 16 2 2 2" xfId="16423"/>
    <cellStyle name="Normal 2 3 9 16 2 2 2 2" xfId="16424"/>
    <cellStyle name="Normal 2 3 9 16 2 2 2 2 2" xfId="48796"/>
    <cellStyle name="Normal 2 3 9 16 2 2 2 3" xfId="16425"/>
    <cellStyle name="Normal 2 3 9 16 2 2 2 3 2" xfId="48797"/>
    <cellStyle name="Normal 2 3 9 16 2 2 2 4" xfId="48798"/>
    <cellStyle name="Normal 2 3 9 16 2 2 3" xfId="16426"/>
    <cellStyle name="Normal 2 3 9 16 2 2 3 2" xfId="48799"/>
    <cellStyle name="Normal 2 3 9 16 2 2 4" xfId="16427"/>
    <cellStyle name="Normal 2 3 9 16 2 2 4 2" xfId="48800"/>
    <cellStyle name="Normal 2 3 9 16 2 2 5" xfId="16428"/>
    <cellStyle name="Normal 2 3 9 16 2 2 5 2" xfId="48801"/>
    <cellStyle name="Normal 2 3 9 16 2 2 6" xfId="48802"/>
    <cellStyle name="Normal 2 3 9 16 2 2 6 2" xfId="48803"/>
    <cellStyle name="Normal 2 3 9 16 2 2 7" xfId="48804"/>
    <cellStyle name="Normal 2 3 9 16 2 3" xfId="16429"/>
    <cellStyle name="Normal 2 3 9 16 2 3 2" xfId="16430"/>
    <cellStyle name="Normal 2 3 9 16 2 3 2 2" xfId="48805"/>
    <cellStyle name="Normal 2 3 9 16 2 3 3" xfId="16431"/>
    <cellStyle name="Normal 2 3 9 16 2 3 3 2" xfId="48806"/>
    <cellStyle name="Normal 2 3 9 16 2 3 4" xfId="48807"/>
    <cellStyle name="Normal 2 3 9 16 2 4" xfId="16432"/>
    <cellStyle name="Normal 2 3 9 16 2 4 2" xfId="16433"/>
    <cellStyle name="Normal 2 3 9 16 2 4 2 2" xfId="48808"/>
    <cellStyle name="Normal 2 3 9 16 2 4 3" xfId="48809"/>
    <cellStyle name="Normal 2 3 9 16 2 5" xfId="16434"/>
    <cellStyle name="Normal 2 3 9 16 2 5 2" xfId="48810"/>
    <cellStyle name="Normal 2 3 9 16 2 6" xfId="16435"/>
    <cellStyle name="Normal 2 3 9 16 2 6 2" xfId="48811"/>
    <cellStyle name="Normal 2 3 9 16 2 7" xfId="48812"/>
    <cellStyle name="Normal 2 3 9 16 2 7 2" xfId="48813"/>
    <cellStyle name="Normal 2 3 9 16 2 8" xfId="48814"/>
    <cellStyle name="Normal 2 3 9 16 2 9" xfId="48815"/>
    <cellStyle name="Normal 2 3 9 16 3" xfId="16436"/>
    <cellStyle name="Normal 2 3 9 16 3 2" xfId="16437"/>
    <cellStyle name="Normal 2 3 9 16 3 2 2" xfId="16438"/>
    <cellStyle name="Normal 2 3 9 16 3 2 2 2" xfId="48816"/>
    <cellStyle name="Normal 2 3 9 16 3 2 3" xfId="16439"/>
    <cellStyle name="Normal 2 3 9 16 3 2 3 2" xfId="48817"/>
    <cellStyle name="Normal 2 3 9 16 3 2 4" xfId="48818"/>
    <cellStyle name="Normal 2 3 9 16 3 3" xfId="16440"/>
    <cellStyle name="Normal 2 3 9 16 3 3 2" xfId="48819"/>
    <cellStyle name="Normal 2 3 9 16 3 4" xfId="16441"/>
    <cellStyle name="Normal 2 3 9 16 3 4 2" xfId="48820"/>
    <cellStyle name="Normal 2 3 9 16 3 5" xfId="16442"/>
    <cellStyle name="Normal 2 3 9 16 3 5 2" xfId="48821"/>
    <cellStyle name="Normal 2 3 9 16 3 6" xfId="48822"/>
    <cellStyle name="Normal 2 3 9 16 3 6 2" xfId="48823"/>
    <cellStyle name="Normal 2 3 9 16 3 7" xfId="48824"/>
    <cellStyle name="Normal 2 3 9 16 4" xfId="16443"/>
    <cellStyle name="Normal 2 3 9 16 4 2" xfId="16444"/>
    <cellStyle name="Normal 2 3 9 16 4 2 2" xfId="48825"/>
    <cellStyle name="Normal 2 3 9 16 4 3" xfId="16445"/>
    <cellStyle name="Normal 2 3 9 16 4 3 2" xfId="48826"/>
    <cellStyle name="Normal 2 3 9 16 4 4" xfId="48827"/>
    <cellStyle name="Normal 2 3 9 16 5" xfId="16446"/>
    <cellStyle name="Normal 2 3 9 16 5 2" xfId="16447"/>
    <cellStyle name="Normal 2 3 9 16 5 2 2" xfId="48828"/>
    <cellStyle name="Normal 2 3 9 16 5 3" xfId="48829"/>
    <cellStyle name="Normal 2 3 9 16 6" xfId="16448"/>
    <cellStyle name="Normal 2 3 9 16 6 2" xfId="48830"/>
    <cellStyle name="Normal 2 3 9 16 7" xfId="16449"/>
    <cellStyle name="Normal 2 3 9 16 7 2" xfId="48831"/>
    <cellStyle name="Normal 2 3 9 16 8" xfId="48832"/>
    <cellStyle name="Normal 2 3 9 16 8 2" xfId="48833"/>
    <cellStyle name="Normal 2 3 9 16 9" xfId="48834"/>
    <cellStyle name="Normal 2 3 9 17" xfId="16450"/>
    <cellStyle name="Normal 2 3 9 17 10" xfId="48835"/>
    <cellStyle name="Normal 2 3 9 17 11" xfId="48836"/>
    <cellStyle name="Normal 2 3 9 17 2" xfId="16451"/>
    <cellStyle name="Normal 2 3 9 17 2 10" xfId="48837"/>
    <cellStyle name="Normal 2 3 9 17 2 2" xfId="16452"/>
    <cellStyle name="Normal 2 3 9 17 2 2 2" xfId="16453"/>
    <cellStyle name="Normal 2 3 9 17 2 2 2 2" xfId="16454"/>
    <cellStyle name="Normal 2 3 9 17 2 2 2 2 2" xfId="48838"/>
    <cellStyle name="Normal 2 3 9 17 2 2 2 3" xfId="16455"/>
    <cellStyle name="Normal 2 3 9 17 2 2 2 3 2" xfId="48839"/>
    <cellStyle name="Normal 2 3 9 17 2 2 2 4" xfId="48840"/>
    <cellStyle name="Normal 2 3 9 17 2 2 3" xfId="16456"/>
    <cellStyle name="Normal 2 3 9 17 2 2 3 2" xfId="48841"/>
    <cellStyle name="Normal 2 3 9 17 2 2 4" xfId="16457"/>
    <cellStyle name="Normal 2 3 9 17 2 2 4 2" xfId="48842"/>
    <cellStyle name="Normal 2 3 9 17 2 2 5" xfId="16458"/>
    <cellStyle name="Normal 2 3 9 17 2 2 5 2" xfId="48843"/>
    <cellStyle name="Normal 2 3 9 17 2 2 6" xfId="48844"/>
    <cellStyle name="Normal 2 3 9 17 2 2 6 2" xfId="48845"/>
    <cellStyle name="Normal 2 3 9 17 2 2 7" xfId="48846"/>
    <cellStyle name="Normal 2 3 9 17 2 3" xfId="16459"/>
    <cellStyle name="Normal 2 3 9 17 2 3 2" xfId="16460"/>
    <cellStyle name="Normal 2 3 9 17 2 3 2 2" xfId="48847"/>
    <cellStyle name="Normal 2 3 9 17 2 3 3" xfId="16461"/>
    <cellStyle name="Normal 2 3 9 17 2 3 3 2" xfId="48848"/>
    <cellStyle name="Normal 2 3 9 17 2 3 4" xfId="48849"/>
    <cellStyle name="Normal 2 3 9 17 2 4" xfId="16462"/>
    <cellStyle name="Normal 2 3 9 17 2 4 2" xfId="16463"/>
    <cellStyle name="Normal 2 3 9 17 2 4 2 2" xfId="48850"/>
    <cellStyle name="Normal 2 3 9 17 2 4 3" xfId="48851"/>
    <cellStyle name="Normal 2 3 9 17 2 5" xfId="16464"/>
    <cellStyle name="Normal 2 3 9 17 2 5 2" xfId="48852"/>
    <cellStyle name="Normal 2 3 9 17 2 6" xfId="16465"/>
    <cellStyle name="Normal 2 3 9 17 2 6 2" xfId="48853"/>
    <cellStyle name="Normal 2 3 9 17 2 7" xfId="48854"/>
    <cellStyle name="Normal 2 3 9 17 2 7 2" xfId="48855"/>
    <cellStyle name="Normal 2 3 9 17 2 8" xfId="48856"/>
    <cellStyle name="Normal 2 3 9 17 2 9" xfId="48857"/>
    <cellStyle name="Normal 2 3 9 17 3" xfId="16466"/>
    <cellStyle name="Normal 2 3 9 17 3 2" xfId="16467"/>
    <cellStyle name="Normal 2 3 9 17 3 2 2" xfId="16468"/>
    <cellStyle name="Normal 2 3 9 17 3 2 2 2" xfId="48858"/>
    <cellStyle name="Normal 2 3 9 17 3 2 3" xfId="16469"/>
    <cellStyle name="Normal 2 3 9 17 3 2 3 2" xfId="48859"/>
    <cellStyle name="Normal 2 3 9 17 3 2 4" xfId="48860"/>
    <cellStyle name="Normal 2 3 9 17 3 3" xfId="16470"/>
    <cellStyle name="Normal 2 3 9 17 3 3 2" xfId="48861"/>
    <cellStyle name="Normal 2 3 9 17 3 4" xfId="16471"/>
    <cellStyle name="Normal 2 3 9 17 3 4 2" xfId="48862"/>
    <cellStyle name="Normal 2 3 9 17 3 5" xfId="16472"/>
    <cellStyle name="Normal 2 3 9 17 3 5 2" xfId="48863"/>
    <cellStyle name="Normal 2 3 9 17 3 6" xfId="48864"/>
    <cellStyle name="Normal 2 3 9 17 3 6 2" xfId="48865"/>
    <cellStyle name="Normal 2 3 9 17 3 7" xfId="48866"/>
    <cellStyle name="Normal 2 3 9 17 4" xfId="16473"/>
    <cellStyle name="Normal 2 3 9 17 4 2" xfId="16474"/>
    <cellStyle name="Normal 2 3 9 17 4 2 2" xfId="48867"/>
    <cellStyle name="Normal 2 3 9 17 4 3" xfId="16475"/>
    <cellStyle name="Normal 2 3 9 17 4 3 2" xfId="48868"/>
    <cellStyle name="Normal 2 3 9 17 4 4" xfId="48869"/>
    <cellStyle name="Normal 2 3 9 17 5" xfId="16476"/>
    <cellStyle name="Normal 2 3 9 17 5 2" xfId="16477"/>
    <cellStyle name="Normal 2 3 9 17 5 2 2" xfId="48870"/>
    <cellStyle name="Normal 2 3 9 17 5 3" xfId="48871"/>
    <cellStyle name="Normal 2 3 9 17 6" xfId="16478"/>
    <cellStyle name="Normal 2 3 9 17 6 2" xfId="48872"/>
    <cellStyle name="Normal 2 3 9 17 7" xfId="16479"/>
    <cellStyle name="Normal 2 3 9 17 7 2" xfId="48873"/>
    <cellStyle name="Normal 2 3 9 17 8" xfId="48874"/>
    <cellStyle name="Normal 2 3 9 17 8 2" xfId="48875"/>
    <cellStyle name="Normal 2 3 9 17 9" xfId="48876"/>
    <cellStyle name="Normal 2 3 9 18" xfId="16480"/>
    <cellStyle name="Normal 2 3 9 18 10" xfId="48877"/>
    <cellStyle name="Normal 2 3 9 18 11" xfId="48878"/>
    <cellStyle name="Normal 2 3 9 18 2" xfId="16481"/>
    <cellStyle name="Normal 2 3 9 18 2 10" xfId="48879"/>
    <cellStyle name="Normal 2 3 9 18 2 2" xfId="16482"/>
    <cellStyle name="Normal 2 3 9 18 2 2 2" xfId="16483"/>
    <cellStyle name="Normal 2 3 9 18 2 2 2 2" xfId="16484"/>
    <cellStyle name="Normal 2 3 9 18 2 2 2 2 2" xfId="48880"/>
    <cellStyle name="Normal 2 3 9 18 2 2 2 3" xfId="16485"/>
    <cellStyle name="Normal 2 3 9 18 2 2 2 3 2" xfId="48881"/>
    <cellStyle name="Normal 2 3 9 18 2 2 2 4" xfId="48882"/>
    <cellStyle name="Normal 2 3 9 18 2 2 3" xfId="16486"/>
    <cellStyle name="Normal 2 3 9 18 2 2 3 2" xfId="48883"/>
    <cellStyle name="Normal 2 3 9 18 2 2 4" xfId="16487"/>
    <cellStyle name="Normal 2 3 9 18 2 2 4 2" xfId="48884"/>
    <cellStyle name="Normal 2 3 9 18 2 2 5" xfId="16488"/>
    <cellStyle name="Normal 2 3 9 18 2 2 5 2" xfId="48885"/>
    <cellStyle name="Normal 2 3 9 18 2 2 6" xfId="48886"/>
    <cellStyle name="Normal 2 3 9 18 2 2 6 2" xfId="48887"/>
    <cellStyle name="Normal 2 3 9 18 2 2 7" xfId="48888"/>
    <cellStyle name="Normal 2 3 9 18 2 3" xfId="16489"/>
    <cellStyle name="Normal 2 3 9 18 2 3 2" xfId="16490"/>
    <cellStyle name="Normal 2 3 9 18 2 3 2 2" xfId="48889"/>
    <cellStyle name="Normal 2 3 9 18 2 3 3" xfId="16491"/>
    <cellStyle name="Normal 2 3 9 18 2 3 3 2" xfId="48890"/>
    <cellStyle name="Normal 2 3 9 18 2 3 4" xfId="48891"/>
    <cellStyle name="Normal 2 3 9 18 2 4" xfId="16492"/>
    <cellStyle name="Normal 2 3 9 18 2 4 2" xfId="16493"/>
    <cellStyle name="Normal 2 3 9 18 2 4 2 2" xfId="48892"/>
    <cellStyle name="Normal 2 3 9 18 2 4 3" xfId="48893"/>
    <cellStyle name="Normal 2 3 9 18 2 5" xfId="16494"/>
    <cellStyle name="Normal 2 3 9 18 2 5 2" xfId="48894"/>
    <cellStyle name="Normal 2 3 9 18 2 6" xfId="16495"/>
    <cellStyle name="Normal 2 3 9 18 2 6 2" xfId="48895"/>
    <cellStyle name="Normal 2 3 9 18 2 7" xfId="48896"/>
    <cellStyle name="Normal 2 3 9 18 2 7 2" xfId="48897"/>
    <cellStyle name="Normal 2 3 9 18 2 8" xfId="48898"/>
    <cellStyle name="Normal 2 3 9 18 2 9" xfId="48899"/>
    <cellStyle name="Normal 2 3 9 18 3" xfId="16496"/>
    <cellStyle name="Normal 2 3 9 18 3 2" xfId="16497"/>
    <cellStyle name="Normal 2 3 9 18 3 2 2" xfId="16498"/>
    <cellStyle name="Normal 2 3 9 18 3 2 2 2" xfId="48900"/>
    <cellStyle name="Normal 2 3 9 18 3 2 3" xfId="16499"/>
    <cellStyle name="Normal 2 3 9 18 3 2 3 2" xfId="48901"/>
    <cellStyle name="Normal 2 3 9 18 3 2 4" xfId="48902"/>
    <cellStyle name="Normal 2 3 9 18 3 3" xfId="16500"/>
    <cellStyle name="Normal 2 3 9 18 3 3 2" xfId="48903"/>
    <cellStyle name="Normal 2 3 9 18 3 4" xfId="16501"/>
    <cellStyle name="Normal 2 3 9 18 3 4 2" xfId="48904"/>
    <cellStyle name="Normal 2 3 9 18 3 5" xfId="16502"/>
    <cellStyle name="Normal 2 3 9 18 3 5 2" xfId="48905"/>
    <cellStyle name="Normal 2 3 9 18 3 6" xfId="48906"/>
    <cellStyle name="Normal 2 3 9 18 3 6 2" xfId="48907"/>
    <cellStyle name="Normal 2 3 9 18 3 7" xfId="48908"/>
    <cellStyle name="Normal 2 3 9 18 4" xfId="16503"/>
    <cellStyle name="Normal 2 3 9 18 4 2" xfId="16504"/>
    <cellStyle name="Normal 2 3 9 18 4 2 2" xfId="48909"/>
    <cellStyle name="Normal 2 3 9 18 4 3" xfId="16505"/>
    <cellStyle name="Normal 2 3 9 18 4 3 2" xfId="48910"/>
    <cellStyle name="Normal 2 3 9 18 4 4" xfId="48911"/>
    <cellStyle name="Normal 2 3 9 18 5" xfId="16506"/>
    <cellStyle name="Normal 2 3 9 18 5 2" xfId="16507"/>
    <cellStyle name="Normal 2 3 9 18 5 2 2" xfId="48912"/>
    <cellStyle name="Normal 2 3 9 18 5 3" xfId="48913"/>
    <cellStyle name="Normal 2 3 9 18 6" xfId="16508"/>
    <cellStyle name="Normal 2 3 9 18 6 2" xfId="48914"/>
    <cellStyle name="Normal 2 3 9 18 7" xfId="16509"/>
    <cellStyle name="Normal 2 3 9 18 7 2" xfId="48915"/>
    <cellStyle name="Normal 2 3 9 18 8" xfId="48916"/>
    <cellStyle name="Normal 2 3 9 18 8 2" xfId="48917"/>
    <cellStyle name="Normal 2 3 9 18 9" xfId="48918"/>
    <cellStyle name="Normal 2 3 9 19" xfId="16510"/>
    <cellStyle name="Normal 2 3 9 19 10" xfId="48919"/>
    <cellStyle name="Normal 2 3 9 19 11" xfId="48920"/>
    <cellStyle name="Normal 2 3 9 19 2" xfId="16511"/>
    <cellStyle name="Normal 2 3 9 19 2 10" xfId="48921"/>
    <cellStyle name="Normal 2 3 9 19 2 2" xfId="16512"/>
    <cellStyle name="Normal 2 3 9 19 2 2 2" xfId="16513"/>
    <cellStyle name="Normal 2 3 9 19 2 2 2 2" xfId="16514"/>
    <cellStyle name="Normal 2 3 9 19 2 2 2 2 2" xfId="48922"/>
    <cellStyle name="Normal 2 3 9 19 2 2 2 3" xfId="16515"/>
    <cellStyle name="Normal 2 3 9 19 2 2 2 3 2" xfId="48923"/>
    <cellStyle name="Normal 2 3 9 19 2 2 2 4" xfId="48924"/>
    <cellStyle name="Normal 2 3 9 19 2 2 3" xfId="16516"/>
    <cellStyle name="Normal 2 3 9 19 2 2 3 2" xfId="48925"/>
    <cellStyle name="Normal 2 3 9 19 2 2 4" xfId="16517"/>
    <cellStyle name="Normal 2 3 9 19 2 2 4 2" xfId="48926"/>
    <cellStyle name="Normal 2 3 9 19 2 2 5" xfId="16518"/>
    <cellStyle name="Normal 2 3 9 19 2 2 5 2" xfId="48927"/>
    <cellStyle name="Normal 2 3 9 19 2 2 6" xfId="48928"/>
    <cellStyle name="Normal 2 3 9 19 2 2 6 2" xfId="48929"/>
    <cellStyle name="Normal 2 3 9 19 2 2 7" xfId="48930"/>
    <cellStyle name="Normal 2 3 9 19 2 3" xfId="16519"/>
    <cellStyle name="Normal 2 3 9 19 2 3 2" xfId="16520"/>
    <cellStyle name="Normal 2 3 9 19 2 3 2 2" xfId="48931"/>
    <cellStyle name="Normal 2 3 9 19 2 3 3" xfId="16521"/>
    <cellStyle name="Normal 2 3 9 19 2 3 3 2" xfId="48932"/>
    <cellStyle name="Normal 2 3 9 19 2 3 4" xfId="48933"/>
    <cellStyle name="Normal 2 3 9 19 2 4" xfId="16522"/>
    <cellStyle name="Normal 2 3 9 19 2 4 2" xfId="16523"/>
    <cellStyle name="Normal 2 3 9 19 2 4 2 2" xfId="48934"/>
    <cellStyle name="Normal 2 3 9 19 2 4 3" xfId="48935"/>
    <cellStyle name="Normal 2 3 9 19 2 5" xfId="16524"/>
    <cellStyle name="Normal 2 3 9 19 2 5 2" xfId="48936"/>
    <cellStyle name="Normal 2 3 9 19 2 6" xfId="16525"/>
    <cellStyle name="Normal 2 3 9 19 2 6 2" xfId="48937"/>
    <cellStyle name="Normal 2 3 9 19 2 7" xfId="48938"/>
    <cellStyle name="Normal 2 3 9 19 2 7 2" xfId="48939"/>
    <cellStyle name="Normal 2 3 9 19 2 8" xfId="48940"/>
    <cellStyle name="Normal 2 3 9 19 2 9" xfId="48941"/>
    <cellStyle name="Normal 2 3 9 19 3" xfId="16526"/>
    <cellStyle name="Normal 2 3 9 19 3 2" xfId="16527"/>
    <cellStyle name="Normal 2 3 9 19 3 2 2" xfId="16528"/>
    <cellStyle name="Normal 2 3 9 19 3 2 2 2" xfId="48942"/>
    <cellStyle name="Normal 2 3 9 19 3 2 3" xfId="16529"/>
    <cellStyle name="Normal 2 3 9 19 3 2 3 2" xfId="48943"/>
    <cellStyle name="Normal 2 3 9 19 3 2 4" xfId="48944"/>
    <cellStyle name="Normal 2 3 9 19 3 3" xfId="16530"/>
    <cellStyle name="Normal 2 3 9 19 3 3 2" xfId="48945"/>
    <cellStyle name="Normal 2 3 9 19 3 4" xfId="16531"/>
    <cellStyle name="Normal 2 3 9 19 3 4 2" xfId="48946"/>
    <cellStyle name="Normal 2 3 9 19 3 5" xfId="16532"/>
    <cellStyle name="Normal 2 3 9 19 3 5 2" xfId="48947"/>
    <cellStyle name="Normal 2 3 9 19 3 6" xfId="48948"/>
    <cellStyle name="Normal 2 3 9 19 3 6 2" xfId="48949"/>
    <cellStyle name="Normal 2 3 9 19 3 7" xfId="48950"/>
    <cellStyle name="Normal 2 3 9 19 4" xfId="16533"/>
    <cellStyle name="Normal 2 3 9 19 4 2" xfId="16534"/>
    <cellStyle name="Normal 2 3 9 19 4 2 2" xfId="48951"/>
    <cellStyle name="Normal 2 3 9 19 4 3" xfId="16535"/>
    <cellStyle name="Normal 2 3 9 19 4 3 2" xfId="48952"/>
    <cellStyle name="Normal 2 3 9 19 4 4" xfId="48953"/>
    <cellStyle name="Normal 2 3 9 19 5" xfId="16536"/>
    <cellStyle name="Normal 2 3 9 19 5 2" xfId="16537"/>
    <cellStyle name="Normal 2 3 9 19 5 2 2" xfId="48954"/>
    <cellStyle name="Normal 2 3 9 19 5 3" xfId="48955"/>
    <cellStyle name="Normal 2 3 9 19 6" xfId="16538"/>
    <cellStyle name="Normal 2 3 9 19 6 2" xfId="48956"/>
    <cellStyle name="Normal 2 3 9 19 7" xfId="16539"/>
    <cellStyle name="Normal 2 3 9 19 7 2" xfId="48957"/>
    <cellStyle name="Normal 2 3 9 19 8" xfId="48958"/>
    <cellStyle name="Normal 2 3 9 19 8 2" xfId="48959"/>
    <cellStyle name="Normal 2 3 9 19 9" xfId="48960"/>
    <cellStyle name="Normal 2 3 9 2" xfId="16540"/>
    <cellStyle name="Normal 2 3 9 2 10" xfId="48961"/>
    <cellStyle name="Normal 2 3 9 2 11" xfId="48962"/>
    <cellStyle name="Normal 2 3 9 2 2" xfId="16541"/>
    <cellStyle name="Normal 2 3 9 2 2 10" xfId="48963"/>
    <cellStyle name="Normal 2 3 9 2 2 2" xfId="16542"/>
    <cellStyle name="Normal 2 3 9 2 2 2 2" xfId="16543"/>
    <cellStyle name="Normal 2 3 9 2 2 2 2 2" xfId="16544"/>
    <cellStyle name="Normal 2 3 9 2 2 2 2 2 2" xfId="48964"/>
    <cellStyle name="Normal 2 3 9 2 2 2 2 3" xfId="16545"/>
    <cellStyle name="Normal 2 3 9 2 2 2 2 3 2" xfId="48965"/>
    <cellStyle name="Normal 2 3 9 2 2 2 2 4" xfId="48966"/>
    <cellStyle name="Normal 2 3 9 2 2 2 3" xfId="16546"/>
    <cellStyle name="Normal 2 3 9 2 2 2 3 2" xfId="48967"/>
    <cellStyle name="Normal 2 3 9 2 2 2 4" xfId="16547"/>
    <cellStyle name="Normal 2 3 9 2 2 2 4 2" xfId="48968"/>
    <cellStyle name="Normal 2 3 9 2 2 2 5" xfId="16548"/>
    <cellStyle name="Normal 2 3 9 2 2 2 5 2" xfId="48969"/>
    <cellStyle name="Normal 2 3 9 2 2 2 6" xfId="48970"/>
    <cellStyle name="Normal 2 3 9 2 2 2 6 2" xfId="48971"/>
    <cellStyle name="Normal 2 3 9 2 2 2 7" xfId="48972"/>
    <cellStyle name="Normal 2 3 9 2 2 3" xfId="16549"/>
    <cellStyle name="Normal 2 3 9 2 2 3 2" xfId="16550"/>
    <cellStyle name="Normal 2 3 9 2 2 3 2 2" xfId="48973"/>
    <cellStyle name="Normal 2 3 9 2 2 3 3" xfId="16551"/>
    <cellStyle name="Normal 2 3 9 2 2 3 3 2" xfId="48974"/>
    <cellStyle name="Normal 2 3 9 2 2 3 4" xfId="48975"/>
    <cellStyle name="Normal 2 3 9 2 2 4" xfId="16552"/>
    <cellStyle name="Normal 2 3 9 2 2 4 2" xfId="16553"/>
    <cellStyle name="Normal 2 3 9 2 2 4 2 2" xfId="48976"/>
    <cellStyle name="Normal 2 3 9 2 2 4 3" xfId="48977"/>
    <cellStyle name="Normal 2 3 9 2 2 5" xfId="16554"/>
    <cellStyle name="Normal 2 3 9 2 2 5 2" xfId="48978"/>
    <cellStyle name="Normal 2 3 9 2 2 6" xfId="16555"/>
    <cellStyle name="Normal 2 3 9 2 2 6 2" xfId="48979"/>
    <cellStyle name="Normal 2 3 9 2 2 7" xfId="48980"/>
    <cellStyle name="Normal 2 3 9 2 2 7 2" xfId="48981"/>
    <cellStyle name="Normal 2 3 9 2 2 8" xfId="48982"/>
    <cellStyle name="Normal 2 3 9 2 2 9" xfId="48983"/>
    <cellStyle name="Normal 2 3 9 2 3" xfId="16556"/>
    <cellStyle name="Normal 2 3 9 2 3 2" xfId="16557"/>
    <cellStyle name="Normal 2 3 9 2 3 2 2" xfId="16558"/>
    <cellStyle name="Normal 2 3 9 2 3 2 2 2" xfId="48984"/>
    <cellStyle name="Normal 2 3 9 2 3 2 3" xfId="16559"/>
    <cellStyle name="Normal 2 3 9 2 3 2 3 2" xfId="48985"/>
    <cellStyle name="Normal 2 3 9 2 3 2 4" xfId="48986"/>
    <cellStyle name="Normal 2 3 9 2 3 3" xfId="16560"/>
    <cellStyle name="Normal 2 3 9 2 3 3 2" xfId="48987"/>
    <cellStyle name="Normal 2 3 9 2 3 4" xfId="16561"/>
    <cellStyle name="Normal 2 3 9 2 3 4 2" xfId="48988"/>
    <cellStyle name="Normal 2 3 9 2 3 5" xfId="16562"/>
    <cellStyle name="Normal 2 3 9 2 3 5 2" xfId="48989"/>
    <cellStyle name="Normal 2 3 9 2 3 6" xfId="48990"/>
    <cellStyle name="Normal 2 3 9 2 3 6 2" xfId="48991"/>
    <cellStyle name="Normal 2 3 9 2 3 7" xfId="48992"/>
    <cellStyle name="Normal 2 3 9 2 4" xfId="16563"/>
    <cellStyle name="Normal 2 3 9 2 4 2" xfId="16564"/>
    <cellStyle name="Normal 2 3 9 2 4 2 2" xfId="48993"/>
    <cellStyle name="Normal 2 3 9 2 4 3" xfId="16565"/>
    <cellStyle name="Normal 2 3 9 2 4 3 2" xfId="48994"/>
    <cellStyle name="Normal 2 3 9 2 4 4" xfId="48995"/>
    <cellStyle name="Normal 2 3 9 2 5" xfId="16566"/>
    <cellStyle name="Normal 2 3 9 2 5 2" xfId="16567"/>
    <cellStyle name="Normal 2 3 9 2 5 2 2" xfId="48996"/>
    <cellStyle name="Normal 2 3 9 2 5 3" xfId="48997"/>
    <cellStyle name="Normal 2 3 9 2 6" xfId="16568"/>
    <cellStyle name="Normal 2 3 9 2 6 2" xfId="48998"/>
    <cellStyle name="Normal 2 3 9 2 7" xfId="16569"/>
    <cellStyle name="Normal 2 3 9 2 7 2" xfId="48999"/>
    <cellStyle name="Normal 2 3 9 2 8" xfId="49000"/>
    <cellStyle name="Normal 2 3 9 2 8 2" xfId="49001"/>
    <cellStyle name="Normal 2 3 9 2 9" xfId="49002"/>
    <cellStyle name="Normal 2 3 9 20" xfId="16570"/>
    <cellStyle name="Normal 2 3 9 20 10" xfId="49003"/>
    <cellStyle name="Normal 2 3 9 20 11" xfId="49004"/>
    <cellStyle name="Normal 2 3 9 20 2" xfId="16571"/>
    <cellStyle name="Normal 2 3 9 20 2 10" xfId="49005"/>
    <cellStyle name="Normal 2 3 9 20 2 2" xfId="16572"/>
    <cellStyle name="Normal 2 3 9 20 2 2 2" xfId="16573"/>
    <cellStyle name="Normal 2 3 9 20 2 2 2 2" xfId="16574"/>
    <cellStyle name="Normal 2 3 9 20 2 2 2 2 2" xfId="49006"/>
    <cellStyle name="Normal 2 3 9 20 2 2 2 3" xfId="16575"/>
    <cellStyle name="Normal 2 3 9 20 2 2 2 3 2" xfId="49007"/>
    <cellStyle name="Normal 2 3 9 20 2 2 2 4" xfId="49008"/>
    <cellStyle name="Normal 2 3 9 20 2 2 3" xfId="16576"/>
    <cellStyle name="Normal 2 3 9 20 2 2 3 2" xfId="49009"/>
    <cellStyle name="Normal 2 3 9 20 2 2 4" xfId="16577"/>
    <cellStyle name="Normal 2 3 9 20 2 2 4 2" xfId="49010"/>
    <cellStyle name="Normal 2 3 9 20 2 2 5" xfId="16578"/>
    <cellStyle name="Normal 2 3 9 20 2 2 5 2" xfId="49011"/>
    <cellStyle name="Normal 2 3 9 20 2 2 6" xfId="49012"/>
    <cellStyle name="Normal 2 3 9 20 2 2 6 2" xfId="49013"/>
    <cellStyle name="Normal 2 3 9 20 2 2 7" xfId="49014"/>
    <cellStyle name="Normal 2 3 9 20 2 3" xfId="16579"/>
    <cellStyle name="Normal 2 3 9 20 2 3 2" xfId="16580"/>
    <cellStyle name="Normal 2 3 9 20 2 3 2 2" xfId="49015"/>
    <cellStyle name="Normal 2 3 9 20 2 3 3" xfId="16581"/>
    <cellStyle name="Normal 2 3 9 20 2 3 3 2" xfId="49016"/>
    <cellStyle name="Normal 2 3 9 20 2 3 4" xfId="49017"/>
    <cellStyle name="Normal 2 3 9 20 2 4" xfId="16582"/>
    <cellStyle name="Normal 2 3 9 20 2 4 2" xfId="16583"/>
    <cellStyle name="Normal 2 3 9 20 2 4 2 2" xfId="49018"/>
    <cellStyle name="Normal 2 3 9 20 2 4 3" xfId="49019"/>
    <cellStyle name="Normal 2 3 9 20 2 5" xfId="16584"/>
    <cellStyle name="Normal 2 3 9 20 2 5 2" xfId="49020"/>
    <cellStyle name="Normal 2 3 9 20 2 6" xfId="16585"/>
    <cellStyle name="Normal 2 3 9 20 2 6 2" xfId="49021"/>
    <cellStyle name="Normal 2 3 9 20 2 7" xfId="49022"/>
    <cellStyle name="Normal 2 3 9 20 2 7 2" xfId="49023"/>
    <cellStyle name="Normal 2 3 9 20 2 8" xfId="49024"/>
    <cellStyle name="Normal 2 3 9 20 2 9" xfId="49025"/>
    <cellStyle name="Normal 2 3 9 20 3" xfId="16586"/>
    <cellStyle name="Normal 2 3 9 20 3 2" xfId="16587"/>
    <cellStyle name="Normal 2 3 9 20 3 2 2" xfId="16588"/>
    <cellStyle name="Normal 2 3 9 20 3 2 2 2" xfId="49026"/>
    <cellStyle name="Normal 2 3 9 20 3 2 3" xfId="16589"/>
    <cellStyle name="Normal 2 3 9 20 3 2 3 2" xfId="49027"/>
    <cellStyle name="Normal 2 3 9 20 3 2 4" xfId="49028"/>
    <cellStyle name="Normal 2 3 9 20 3 3" xfId="16590"/>
    <cellStyle name="Normal 2 3 9 20 3 3 2" xfId="49029"/>
    <cellStyle name="Normal 2 3 9 20 3 4" xfId="16591"/>
    <cellStyle name="Normal 2 3 9 20 3 4 2" xfId="49030"/>
    <cellStyle name="Normal 2 3 9 20 3 5" xfId="16592"/>
    <cellStyle name="Normal 2 3 9 20 3 5 2" xfId="49031"/>
    <cellStyle name="Normal 2 3 9 20 3 6" xfId="49032"/>
    <cellStyle name="Normal 2 3 9 20 3 6 2" xfId="49033"/>
    <cellStyle name="Normal 2 3 9 20 3 7" xfId="49034"/>
    <cellStyle name="Normal 2 3 9 20 4" xfId="16593"/>
    <cellStyle name="Normal 2 3 9 20 4 2" xfId="16594"/>
    <cellStyle name="Normal 2 3 9 20 4 2 2" xfId="49035"/>
    <cellStyle name="Normal 2 3 9 20 4 3" xfId="16595"/>
    <cellStyle name="Normal 2 3 9 20 4 3 2" xfId="49036"/>
    <cellStyle name="Normal 2 3 9 20 4 4" xfId="49037"/>
    <cellStyle name="Normal 2 3 9 20 5" xfId="16596"/>
    <cellStyle name="Normal 2 3 9 20 5 2" xfId="16597"/>
    <cellStyle name="Normal 2 3 9 20 5 2 2" xfId="49038"/>
    <cellStyle name="Normal 2 3 9 20 5 3" xfId="49039"/>
    <cellStyle name="Normal 2 3 9 20 6" xfId="16598"/>
    <cellStyle name="Normal 2 3 9 20 6 2" xfId="49040"/>
    <cellStyle name="Normal 2 3 9 20 7" xfId="16599"/>
    <cellStyle name="Normal 2 3 9 20 7 2" xfId="49041"/>
    <cellStyle name="Normal 2 3 9 20 8" xfId="49042"/>
    <cellStyle name="Normal 2 3 9 20 8 2" xfId="49043"/>
    <cellStyle name="Normal 2 3 9 20 9" xfId="49044"/>
    <cellStyle name="Normal 2 3 9 21" xfId="16600"/>
    <cellStyle name="Normal 2 3 9 21 10" xfId="49045"/>
    <cellStyle name="Normal 2 3 9 21 11" xfId="49046"/>
    <cellStyle name="Normal 2 3 9 21 2" xfId="16601"/>
    <cellStyle name="Normal 2 3 9 21 2 10" xfId="49047"/>
    <cellStyle name="Normal 2 3 9 21 2 2" xfId="16602"/>
    <cellStyle name="Normal 2 3 9 21 2 2 2" xfId="16603"/>
    <cellStyle name="Normal 2 3 9 21 2 2 2 2" xfId="16604"/>
    <cellStyle name="Normal 2 3 9 21 2 2 2 2 2" xfId="49048"/>
    <cellStyle name="Normal 2 3 9 21 2 2 2 3" xfId="16605"/>
    <cellStyle name="Normal 2 3 9 21 2 2 2 3 2" xfId="49049"/>
    <cellStyle name="Normal 2 3 9 21 2 2 2 4" xfId="49050"/>
    <cellStyle name="Normal 2 3 9 21 2 2 3" xfId="16606"/>
    <cellStyle name="Normal 2 3 9 21 2 2 3 2" xfId="49051"/>
    <cellStyle name="Normal 2 3 9 21 2 2 4" xfId="16607"/>
    <cellStyle name="Normal 2 3 9 21 2 2 4 2" xfId="49052"/>
    <cellStyle name="Normal 2 3 9 21 2 2 5" xfId="16608"/>
    <cellStyle name="Normal 2 3 9 21 2 2 5 2" xfId="49053"/>
    <cellStyle name="Normal 2 3 9 21 2 2 6" xfId="49054"/>
    <cellStyle name="Normal 2 3 9 21 2 2 6 2" xfId="49055"/>
    <cellStyle name="Normal 2 3 9 21 2 2 7" xfId="49056"/>
    <cellStyle name="Normal 2 3 9 21 2 3" xfId="16609"/>
    <cellStyle name="Normal 2 3 9 21 2 3 2" xfId="16610"/>
    <cellStyle name="Normal 2 3 9 21 2 3 2 2" xfId="49057"/>
    <cellStyle name="Normal 2 3 9 21 2 3 3" xfId="16611"/>
    <cellStyle name="Normal 2 3 9 21 2 3 3 2" xfId="49058"/>
    <cellStyle name="Normal 2 3 9 21 2 3 4" xfId="49059"/>
    <cellStyle name="Normal 2 3 9 21 2 4" xfId="16612"/>
    <cellStyle name="Normal 2 3 9 21 2 4 2" xfId="16613"/>
    <cellStyle name="Normal 2 3 9 21 2 4 2 2" xfId="49060"/>
    <cellStyle name="Normal 2 3 9 21 2 4 3" xfId="49061"/>
    <cellStyle name="Normal 2 3 9 21 2 5" xfId="16614"/>
    <cellStyle name="Normal 2 3 9 21 2 5 2" xfId="49062"/>
    <cellStyle name="Normal 2 3 9 21 2 6" xfId="16615"/>
    <cellStyle name="Normal 2 3 9 21 2 6 2" xfId="49063"/>
    <cellStyle name="Normal 2 3 9 21 2 7" xfId="49064"/>
    <cellStyle name="Normal 2 3 9 21 2 7 2" xfId="49065"/>
    <cellStyle name="Normal 2 3 9 21 2 8" xfId="49066"/>
    <cellStyle name="Normal 2 3 9 21 2 9" xfId="49067"/>
    <cellStyle name="Normal 2 3 9 21 3" xfId="16616"/>
    <cellStyle name="Normal 2 3 9 21 3 2" xfId="16617"/>
    <cellStyle name="Normal 2 3 9 21 3 2 2" xfId="16618"/>
    <cellStyle name="Normal 2 3 9 21 3 2 2 2" xfId="49068"/>
    <cellStyle name="Normal 2 3 9 21 3 2 3" xfId="16619"/>
    <cellStyle name="Normal 2 3 9 21 3 2 3 2" xfId="49069"/>
    <cellStyle name="Normal 2 3 9 21 3 2 4" xfId="49070"/>
    <cellStyle name="Normal 2 3 9 21 3 3" xfId="16620"/>
    <cellStyle name="Normal 2 3 9 21 3 3 2" xfId="49071"/>
    <cellStyle name="Normal 2 3 9 21 3 4" xfId="16621"/>
    <cellStyle name="Normal 2 3 9 21 3 4 2" xfId="49072"/>
    <cellStyle name="Normal 2 3 9 21 3 5" xfId="16622"/>
    <cellStyle name="Normal 2 3 9 21 3 5 2" xfId="49073"/>
    <cellStyle name="Normal 2 3 9 21 3 6" xfId="49074"/>
    <cellStyle name="Normal 2 3 9 21 3 6 2" xfId="49075"/>
    <cellStyle name="Normal 2 3 9 21 3 7" xfId="49076"/>
    <cellStyle name="Normal 2 3 9 21 4" xfId="16623"/>
    <cellStyle name="Normal 2 3 9 21 4 2" xfId="16624"/>
    <cellStyle name="Normal 2 3 9 21 4 2 2" xfId="49077"/>
    <cellStyle name="Normal 2 3 9 21 4 3" xfId="16625"/>
    <cellStyle name="Normal 2 3 9 21 4 3 2" xfId="49078"/>
    <cellStyle name="Normal 2 3 9 21 4 4" xfId="49079"/>
    <cellStyle name="Normal 2 3 9 21 5" xfId="16626"/>
    <cellStyle name="Normal 2 3 9 21 5 2" xfId="16627"/>
    <cellStyle name="Normal 2 3 9 21 5 2 2" xfId="49080"/>
    <cellStyle name="Normal 2 3 9 21 5 3" xfId="49081"/>
    <cellStyle name="Normal 2 3 9 21 6" xfId="16628"/>
    <cellStyle name="Normal 2 3 9 21 6 2" xfId="49082"/>
    <cellStyle name="Normal 2 3 9 21 7" xfId="16629"/>
    <cellStyle name="Normal 2 3 9 21 7 2" xfId="49083"/>
    <cellStyle name="Normal 2 3 9 21 8" xfId="49084"/>
    <cellStyle name="Normal 2 3 9 21 8 2" xfId="49085"/>
    <cellStyle name="Normal 2 3 9 21 9" xfId="49086"/>
    <cellStyle name="Normal 2 3 9 22" xfId="16630"/>
    <cellStyle name="Normal 2 3 9 22 10" xfId="49087"/>
    <cellStyle name="Normal 2 3 9 22 11" xfId="49088"/>
    <cellStyle name="Normal 2 3 9 22 2" xfId="16631"/>
    <cellStyle name="Normal 2 3 9 22 2 10" xfId="49089"/>
    <cellStyle name="Normal 2 3 9 22 2 2" xfId="16632"/>
    <cellStyle name="Normal 2 3 9 22 2 2 2" xfId="16633"/>
    <cellStyle name="Normal 2 3 9 22 2 2 2 2" xfId="16634"/>
    <cellStyle name="Normal 2 3 9 22 2 2 2 2 2" xfId="49090"/>
    <cellStyle name="Normal 2 3 9 22 2 2 2 3" xfId="16635"/>
    <cellStyle name="Normal 2 3 9 22 2 2 2 3 2" xfId="49091"/>
    <cellStyle name="Normal 2 3 9 22 2 2 2 4" xfId="49092"/>
    <cellStyle name="Normal 2 3 9 22 2 2 3" xfId="16636"/>
    <cellStyle name="Normal 2 3 9 22 2 2 3 2" xfId="49093"/>
    <cellStyle name="Normal 2 3 9 22 2 2 4" xfId="16637"/>
    <cellStyle name="Normal 2 3 9 22 2 2 4 2" xfId="49094"/>
    <cellStyle name="Normal 2 3 9 22 2 2 5" xfId="16638"/>
    <cellStyle name="Normal 2 3 9 22 2 2 5 2" xfId="49095"/>
    <cellStyle name="Normal 2 3 9 22 2 2 6" xfId="49096"/>
    <cellStyle name="Normal 2 3 9 22 2 2 6 2" xfId="49097"/>
    <cellStyle name="Normal 2 3 9 22 2 2 7" xfId="49098"/>
    <cellStyle name="Normal 2 3 9 22 2 3" xfId="16639"/>
    <cellStyle name="Normal 2 3 9 22 2 3 2" xfId="16640"/>
    <cellStyle name="Normal 2 3 9 22 2 3 2 2" xfId="49099"/>
    <cellStyle name="Normal 2 3 9 22 2 3 3" xfId="16641"/>
    <cellStyle name="Normal 2 3 9 22 2 3 3 2" xfId="49100"/>
    <cellStyle name="Normal 2 3 9 22 2 3 4" xfId="49101"/>
    <cellStyle name="Normal 2 3 9 22 2 4" xfId="16642"/>
    <cellStyle name="Normal 2 3 9 22 2 4 2" xfId="16643"/>
    <cellStyle name="Normal 2 3 9 22 2 4 2 2" xfId="49102"/>
    <cellStyle name="Normal 2 3 9 22 2 4 3" xfId="49103"/>
    <cellStyle name="Normal 2 3 9 22 2 5" xfId="16644"/>
    <cellStyle name="Normal 2 3 9 22 2 5 2" xfId="49104"/>
    <cellStyle name="Normal 2 3 9 22 2 6" xfId="16645"/>
    <cellStyle name="Normal 2 3 9 22 2 6 2" xfId="49105"/>
    <cellStyle name="Normal 2 3 9 22 2 7" xfId="49106"/>
    <cellStyle name="Normal 2 3 9 22 2 7 2" xfId="49107"/>
    <cellStyle name="Normal 2 3 9 22 2 8" xfId="49108"/>
    <cellStyle name="Normal 2 3 9 22 2 9" xfId="49109"/>
    <cellStyle name="Normal 2 3 9 22 3" xfId="16646"/>
    <cellStyle name="Normal 2 3 9 22 3 2" xfId="16647"/>
    <cellStyle name="Normal 2 3 9 22 3 2 2" xfId="16648"/>
    <cellStyle name="Normal 2 3 9 22 3 2 2 2" xfId="49110"/>
    <cellStyle name="Normal 2 3 9 22 3 2 3" xfId="16649"/>
    <cellStyle name="Normal 2 3 9 22 3 2 3 2" xfId="49111"/>
    <cellStyle name="Normal 2 3 9 22 3 2 4" xfId="49112"/>
    <cellStyle name="Normal 2 3 9 22 3 3" xfId="16650"/>
    <cellStyle name="Normal 2 3 9 22 3 3 2" xfId="49113"/>
    <cellStyle name="Normal 2 3 9 22 3 4" xfId="16651"/>
    <cellStyle name="Normal 2 3 9 22 3 4 2" xfId="49114"/>
    <cellStyle name="Normal 2 3 9 22 3 5" xfId="16652"/>
    <cellStyle name="Normal 2 3 9 22 3 5 2" xfId="49115"/>
    <cellStyle name="Normal 2 3 9 22 3 6" xfId="49116"/>
    <cellStyle name="Normal 2 3 9 22 3 6 2" xfId="49117"/>
    <cellStyle name="Normal 2 3 9 22 3 7" xfId="49118"/>
    <cellStyle name="Normal 2 3 9 22 4" xfId="16653"/>
    <cellStyle name="Normal 2 3 9 22 4 2" xfId="16654"/>
    <cellStyle name="Normal 2 3 9 22 4 2 2" xfId="49119"/>
    <cellStyle name="Normal 2 3 9 22 4 3" xfId="16655"/>
    <cellStyle name="Normal 2 3 9 22 4 3 2" xfId="49120"/>
    <cellStyle name="Normal 2 3 9 22 4 4" xfId="49121"/>
    <cellStyle name="Normal 2 3 9 22 5" xfId="16656"/>
    <cellStyle name="Normal 2 3 9 22 5 2" xfId="16657"/>
    <cellStyle name="Normal 2 3 9 22 5 2 2" xfId="49122"/>
    <cellStyle name="Normal 2 3 9 22 5 3" xfId="49123"/>
    <cellStyle name="Normal 2 3 9 22 6" xfId="16658"/>
    <cellStyle name="Normal 2 3 9 22 6 2" xfId="49124"/>
    <cellStyle name="Normal 2 3 9 22 7" xfId="16659"/>
    <cellStyle name="Normal 2 3 9 22 7 2" xfId="49125"/>
    <cellStyle name="Normal 2 3 9 22 8" xfId="49126"/>
    <cellStyle name="Normal 2 3 9 22 8 2" xfId="49127"/>
    <cellStyle name="Normal 2 3 9 22 9" xfId="49128"/>
    <cellStyle name="Normal 2 3 9 23" xfId="16660"/>
    <cellStyle name="Normal 2 3 9 23 10" xfId="49129"/>
    <cellStyle name="Normal 2 3 9 23 11" xfId="49130"/>
    <cellStyle name="Normal 2 3 9 23 2" xfId="16661"/>
    <cellStyle name="Normal 2 3 9 23 2 10" xfId="49131"/>
    <cellStyle name="Normal 2 3 9 23 2 2" xfId="16662"/>
    <cellStyle name="Normal 2 3 9 23 2 2 2" xfId="16663"/>
    <cellStyle name="Normal 2 3 9 23 2 2 2 2" xfId="16664"/>
    <cellStyle name="Normal 2 3 9 23 2 2 2 2 2" xfId="49132"/>
    <cellStyle name="Normal 2 3 9 23 2 2 2 3" xfId="16665"/>
    <cellStyle name="Normal 2 3 9 23 2 2 2 3 2" xfId="49133"/>
    <cellStyle name="Normal 2 3 9 23 2 2 2 4" xfId="49134"/>
    <cellStyle name="Normal 2 3 9 23 2 2 3" xfId="16666"/>
    <cellStyle name="Normal 2 3 9 23 2 2 3 2" xfId="49135"/>
    <cellStyle name="Normal 2 3 9 23 2 2 4" xfId="16667"/>
    <cellStyle name="Normal 2 3 9 23 2 2 4 2" xfId="49136"/>
    <cellStyle name="Normal 2 3 9 23 2 2 5" xfId="16668"/>
    <cellStyle name="Normal 2 3 9 23 2 2 5 2" xfId="49137"/>
    <cellStyle name="Normal 2 3 9 23 2 2 6" xfId="49138"/>
    <cellStyle name="Normal 2 3 9 23 2 2 6 2" xfId="49139"/>
    <cellStyle name="Normal 2 3 9 23 2 2 7" xfId="49140"/>
    <cellStyle name="Normal 2 3 9 23 2 3" xfId="16669"/>
    <cellStyle name="Normal 2 3 9 23 2 3 2" xfId="16670"/>
    <cellStyle name="Normal 2 3 9 23 2 3 2 2" xfId="49141"/>
    <cellStyle name="Normal 2 3 9 23 2 3 3" xfId="16671"/>
    <cellStyle name="Normal 2 3 9 23 2 3 3 2" xfId="49142"/>
    <cellStyle name="Normal 2 3 9 23 2 3 4" xfId="49143"/>
    <cellStyle name="Normal 2 3 9 23 2 4" xfId="16672"/>
    <cellStyle name="Normal 2 3 9 23 2 4 2" xfId="16673"/>
    <cellStyle name="Normal 2 3 9 23 2 4 2 2" xfId="49144"/>
    <cellStyle name="Normal 2 3 9 23 2 4 3" xfId="49145"/>
    <cellStyle name="Normal 2 3 9 23 2 5" xfId="16674"/>
    <cellStyle name="Normal 2 3 9 23 2 5 2" xfId="49146"/>
    <cellStyle name="Normal 2 3 9 23 2 6" xfId="16675"/>
    <cellStyle name="Normal 2 3 9 23 2 6 2" xfId="49147"/>
    <cellStyle name="Normal 2 3 9 23 2 7" xfId="49148"/>
    <cellStyle name="Normal 2 3 9 23 2 7 2" xfId="49149"/>
    <cellStyle name="Normal 2 3 9 23 2 8" xfId="49150"/>
    <cellStyle name="Normal 2 3 9 23 2 9" xfId="49151"/>
    <cellStyle name="Normal 2 3 9 23 3" xfId="16676"/>
    <cellStyle name="Normal 2 3 9 23 3 2" xfId="16677"/>
    <cellStyle name="Normal 2 3 9 23 3 2 2" xfId="16678"/>
    <cellStyle name="Normal 2 3 9 23 3 2 2 2" xfId="49152"/>
    <cellStyle name="Normal 2 3 9 23 3 2 3" xfId="16679"/>
    <cellStyle name="Normal 2 3 9 23 3 2 3 2" xfId="49153"/>
    <cellStyle name="Normal 2 3 9 23 3 2 4" xfId="49154"/>
    <cellStyle name="Normal 2 3 9 23 3 3" xfId="16680"/>
    <cellStyle name="Normal 2 3 9 23 3 3 2" xfId="49155"/>
    <cellStyle name="Normal 2 3 9 23 3 4" xfId="16681"/>
    <cellStyle name="Normal 2 3 9 23 3 4 2" xfId="49156"/>
    <cellStyle name="Normal 2 3 9 23 3 5" xfId="16682"/>
    <cellStyle name="Normal 2 3 9 23 3 5 2" xfId="49157"/>
    <cellStyle name="Normal 2 3 9 23 3 6" xfId="49158"/>
    <cellStyle name="Normal 2 3 9 23 3 6 2" xfId="49159"/>
    <cellStyle name="Normal 2 3 9 23 3 7" xfId="49160"/>
    <cellStyle name="Normal 2 3 9 23 4" xfId="16683"/>
    <cellStyle name="Normal 2 3 9 23 4 2" xfId="16684"/>
    <cellStyle name="Normal 2 3 9 23 4 2 2" xfId="49161"/>
    <cellStyle name="Normal 2 3 9 23 4 3" xfId="16685"/>
    <cellStyle name="Normal 2 3 9 23 4 3 2" xfId="49162"/>
    <cellStyle name="Normal 2 3 9 23 4 4" xfId="49163"/>
    <cellStyle name="Normal 2 3 9 23 5" xfId="16686"/>
    <cellStyle name="Normal 2 3 9 23 5 2" xfId="16687"/>
    <cellStyle name="Normal 2 3 9 23 5 2 2" xfId="49164"/>
    <cellStyle name="Normal 2 3 9 23 5 3" xfId="49165"/>
    <cellStyle name="Normal 2 3 9 23 6" xfId="16688"/>
    <cellStyle name="Normal 2 3 9 23 6 2" xfId="49166"/>
    <cellStyle name="Normal 2 3 9 23 7" xfId="16689"/>
    <cellStyle name="Normal 2 3 9 23 7 2" xfId="49167"/>
    <cellStyle name="Normal 2 3 9 23 8" xfId="49168"/>
    <cellStyle name="Normal 2 3 9 23 8 2" xfId="49169"/>
    <cellStyle name="Normal 2 3 9 23 9" xfId="49170"/>
    <cellStyle name="Normal 2 3 9 24" xfId="16690"/>
    <cellStyle name="Normal 2 3 9 24 10" xfId="49171"/>
    <cellStyle name="Normal 2 3 9 24 11" xfId="49172"/>
    <cellStyle name="Normal 2 3 9 24 2" xfId="16691"/>
    <cellStyle name="Normal 2 3 9 24 2 10" xfId="49173"/>
    <cellStyle name="Normal 2 3 9 24 2 2" xfId="16692"/>
    <cellStyle name="Normal 2 3 9 24 2 2 2" xfId="16693"/>
    <cellStyle name="Normal 2 3 9 24 2 2 2 2" xfId="16694"/>
    <cellStyle name="Normal 2 3 9 24 2 2 2 2 2" xfId="49174"/>
    <cellStyle name="Normal 2 3 9 24 2 2 2 3" xfId="16695"/>
    <cellStyle name="Normal 2 3 9 24 2 2 2 3 2" xfId="49175"/>
    <cellStyle name="Normal 2 3 9 24 2 2 2 4" xfId="49176"/>
    <cellStyle name="Normal 2 3 9 24 2 2 3" xfId="16696"/>
    <cellStyle name="Normal 2 3 9 24 2 2 3 2" xfId="49177"/>
    <cellStyle name="Normal 2 3 9 24 2 2 4" xfId="16697"/>
    <cellStyle name="Normal 2 3 9 24 2 2 4 2" xfId="49178"/>
    <cellStyle name="Normal 2 3 9 24 2 2 5" xfId="16698"/>
    <cellStyle name="Normal 2 3 9 24 2 2 5 2" xfId="49179"/>
    <cellStyle name="Normal 2 3 9 24 2 2 6" xfId="49180"/>
    <cellStyle name="Normal 2 3 9 24 2 2 6 2" xfId="49181"/>
    <cellStyle name="Normal 2 3 9 24 2 2 7" xfId="49182"/>
    <cellStyle name="Normal 2 3 9 24 2 3" xfId="16699"/>
    <cellStyle name="Normal 2 3 9 24 2 3 2" xfId="16700"/>
    <cellStyle name="Normal 2 3 9 24 2 3 2 2" xfId="49183"/>
    <cellStyle name="Normal 2 3 9 24 2 3 3" xfId="16701"/>
    <cellStyle name="Normal 2 3 9 24 2 3 3 2" xfId="49184"/>
    <cellStyle name="Normal 2 3 9 24 2 3 4" xfId="49185"/>
    <cellStyle name="Normal 2 3 9 24 2 4" xfId="16702"/>
    <cellStyle name="Normal 2 3 9 24 2 4 2" xfId="16703"/>
    <cellStyle name="Normal 2 3 9 24 2 4 2 2" xfId="49186"/>
    <cellStyle name="Normal 2 3 9 24 2 4 3" xfId="49187"/>
    <cellStyle name="Normal 2 3 9 24 2 5" xfId="16704"/>
    <cellStyle name="Normal 2 3 9 24 2 5 2" xfId="49188"/>
    <cellStyle name="Normal 2 3 9 24 2 6" xfId="16705"/>
    <cellStyle name="Normal 2 3 9 24 2 6 2" xfId="49189"/>
    <cellStyle name="Normal 2 3 9 24 2 7" xfId="49190"/>
    <cellStyle name="Normal 2 3 9 24 2 7 2" xfId="49191"/>
    <cellStyle name="Normal 2 3 9 24 2 8" xfId="49192"/>
    <cellStyle name="Normal 2 3 9 24 2 9" xfId="49193"/>
    <cellStyle name="Normal 2 3 9 24 3" xfId="16706"/>
    <cellStyle name="Normal 2 3 9 24 3 2" xfId="16707"/>
    <cellStyle name="Normal 2 3 9 24 3 2 2" xfId="16708"/>
    <cellStyle name="Normal 2 3 9 24 3 2 2 2" xfId="49194"/>
    <cellStyle name="Normal 2 3 9 24 3 2 3" xfId="16709"/>
    <cellStyle name="Normal 2 3 9 24 3 2 3 2" xfId="49195"/>
    <cellStyle name="Normal 2 3 9 24 3 2 4" xfId="49196"/>
    <cellStyle name="Normal 2 3 9 24 3 3" xfId="16710"/>
    <cellStyle name="Normal 2 3 9 24 3 3 2" xfId="49197"/>
    <cellStyle name="Normal 2 3 9 24 3 4" xfId="16711"/>
    <cellStyle name="Normal 2 3 9 24 3 4 2" xfId="49198"/>
    <cellStyle name="Normal 2 3 9 24 3 5" xfId="16712"/>
    <cellStyle name="Normal 2 3 9 24 3 5 2" xfId="49199"/>
    <cellStyle name="Normal 2 3 9 24 3 6" xfId="49200"/>
    <cellStyle name="Normal 2 3 9 24 3 6 2" xfId="49201"/>
    <cellStyle name="Normal 2 3 9 24 3 7" xfId="49202"/>
    <cellStyle name="Normal 2 3 9 24 4" xfId="16713"/>
    <cellStyle name="Normal 2 3 9 24 4 2" xfId="16714"/>
    <cellStyle name="Normal 2 3 9 24 4 2 2" xfId="49203"/>
    <cellStyle name="Normal 2 3 9 24 4 3" xfId="16715"/>
    <cellStyle name="Normal 2 3 9 24 4 3 2" xfId="49204"/>
    <cellStyle name="Normal 2 3 9 24 4 4" xfId="49205"/>
    <cellStyle name="Normal 2 3 9 24 5" xfId="16716"/>
    <cellStyle name="Normal 2 3 9 24 5 2" xfId="16717"/>
    <cellStyle name="Normal 2 3 9 24 5 2 2" xfId="49206"/>
    <cellStyle name="Normal 2 3 9 24 5 3" xfId="49207"/>
    <cellStyle name="Normal 2 3 9 24 6" xfId="16718"/>
    <cellStyle name="Normal 2 3 9 24 6 2" xfId="49208"/>
    <cellStyle name="Normal 2 3 9 24 7" xfId="16719"/>
    <cellStyle name="Normal 2 3 9 24 7 2" xfId="49209"/>
    <cellStyle name="Normal 2 3 9 24 8" xfId="49210"/>
    <cellStyle name="Normal 2 3 9 24 8 2" xfId="49211"/>
    <cellStyle name="Normal 2 3 9 24 9" xfId="49212"/>
    <cellStyle name="Normal 2 3 9 25" xfId="16720"/>
    <cellStyle name="Normal 2 3 9 25 10" xfId="49213"/>
    <cellStyle name="Normal 2 3 9 25 11" xfId="49214"/>
    <cellStyle name="Normal 2 3 9 25 2" xfId="16721"/>
    <cellStyle name="Normal 2 3 9 25 2 10" xfId="49215"/>
    <cellStyle name="Normal 2 3 9 25 2 2" xfId="16722"/>
    <cellStyle name="Normal 2 3 9 25 2 2 2" xfId="16723"/>
    <cellStyle name="Normal 2 3 9 25 2 2 2 2" xfId="16724"/>
    <cellStyle name="Normal 2 3 9 25 2 2 2 2 2" xfId="49216"/>
    <cellStyle name="Normal 2 3 9 25 2 2 2 3" xfId="16725"/>
    <cellStyle name="Normal 2 3 9 25 2 2 2 3 2" xfId="49217"/>
    <cellStyle name="Normal 2 3 9 25 2 2 2 4" xfId="49218"/>
    <cellStyle name="Normal 2 3 9 25 2 2 3" xfId="16726"/>
    <cellStyle name="Normal 2 3 9 25 2 2 3 2" xfId="49219"/>
    <cellStyle name="Normal 2 3 9 25 2 2 4" xfId="16727"/>
    <cellStyle name="Normal 2 3 9 25 2 2 4 2" xfId="49220"/>
    <cellStyle name="Normal 2 3 9 25 2 2 5" xfId="16728"/>
    <cellStyle name="Normal 2 3 9 25 2 2 5 2" xfId="49221"/>
    <cellStyle name="Normal 2 3 9 25 2 2 6" xfId="49222"/>
    <cellStyle name="Normal 2 3 9 25 2 2 6 2" xfId="49223"/>
    <cellStyle name="Normal 2 3 9 25 2 2 7" xfId="49224"/>
    <cellStyle name="Normal 2 3 9 25 2 3" xfId="16729"/>
    <cellStyle name="Normal 2 3 9 25 2 3 2" xfId="16730"/>
    <cellStyle name="Normal 2 3 9 25 2 3 2 2" xfId="49225"/>
    <cellStyle name="Normal 2 3 9 25 2 3 3" xfId="16731"/>
    <cellStyle name="Normal 2 3 9 25 2 3 3 2" xfId="49226"/>
    <cellStyle name="Normal 2 3 9 25 2 3 4" xfId="49227"/>
    <cellStyle name="Normal 2 3 9 25 2 4" xfId="16732"/>
    <cellStyle name="Normal 2 3 9 25 2 4 2" xfId="16733"/>
    <cellStyle name="Normal 2 3 9 25 2 4 2 2" xfId="49228"/>
    <cellStyle name="Normal 2 3 9 25 2 4 3" xfId="49229"/>
    <cellStyle name="Normal 2 3 9 25 2 5" xfId="16734"/>
    <cellStyle name="Normal 2 3 9 25 2 5 2" xfId="49230"/>
    <cellStyle name="Normal 2 3 9 25 2 6" xfId="16735"/>
    <cellStyle name="Normal 2 3 9 25 2 6 2" xfId="49231"/>
    <cellStyle name="Normal 2 3 9 25 2 7" xfId="49232"/>
    <cellStyle name="Normal 2 3 9 25 2 7 2" xfId="49233"/>
    <cellStyle name="Normal 2 3 9 25 2 8" xfId="49234"/>
    <cellStyle name="Normal 2 3 9 25 2 9" xfId="49235"/>
    <cellStyle name="Normal 2 3 9 25 3" xfId="16736"/>
    <cellStyle name="Normal 2 3 9 25 3 2" xfId="16737"/>
    <cellStyle name="Normal 2 3 9 25 3 2 2" xfId="16738"/>
    <cellStyle name="Normal 2 3 9 25 3 2 2 2" xfId="49236"/>
    <cellStyle name="Normal 2 3 9 25 3 2 3" xfId="16739"/>
    <cellStyle name="Normal 2 3 9 25 3 2 3 2" xfId="49237"/>
    <cellStyle name="Normal 2 3 9 25 3 2 4" xfId="49238"/>
    <cellStyle name="Normal 2 3 9 25 3 3" xfId="16740"/>
    <cellStyle name="Normal 2 3 9 25 3 3 2" xfId="49239"/>
    <cellStyle name="Normal 2 3 9 25 3 4" xfId="16741"/>
    <cellStyle name="Normal 2 3 9 25 3 4 2" xfId="49240"/>
    <cellStyle name="Normal 2 3 9 25 3 5" xfId="16742"/>
    <cellStyle name="Normal 2 3 9 25 3 5 2" xfId="49241"/>
    <cellStyle name="Normal 2 3 9 25 3 6" xfId="49242"/>
    <cellStyle name="Normal 2 3 9 25 3 6 2" xfId="49243"/>
    <cellStyle name="Normal 2 3 9 25 3 7" xfId="49244"/>
    <cellStyle name="Normal 2 3 9 25 4" xfId="16743"/>
    <cellStyle name="Normal 2 3 9 25 4 2" xfId="16744"/>
    <cellStyle name="Normal 2 3 9 25 4 2 2" xfId="49245"/>
    <cellStyle name="Normal 2 3 9 25 4 3" xfId="16745"/>
    <cellStyle name="Normal 2 3 9 25 4 3 2" xfId="49246"/>
    <cellStyle name="Normal 2 3 9 25 4 4" xfId="49247"/>
    <cellStyle name="Normal 2 3 9 25 5" xfId="16746"/>
    <cellStyle name="Normal 2 3 9 25 5 2" xfId="16747"/>
    <cellStyle name="Normal 2 3 9 25 5 2 2" xfId="49248"/>
    <cellStyle name="Normal 2 3 9 25 5 3" xfId="49249"/>
    <cellStyle name="Normal 2 3 9 25 6" xfId="16748"/>
    <cellStyle name="Normal 2 3 9 25 6 2" xfId="49250"/>
    <cellStyle name="Normal 2 3 9 25 7" xfId="16749"/>
    <cellStyle name="Normal 2 3 9 25 7 2" xfId="49251"/>
    <cellStyle name="Normal 2 3 9 25 8" xfId="49252"/>
    <cellStyle name="Normal 2 3 9 25 8 2" xfId="49253"/>
    <cellStyle name="Normal 2 3 9 25 9" xfId="49254"/>
    <cellStyle name="Normal 2 3 9 26" xfId="16750"/>
    <cellStyle name="Normal 2 3 9 26 10" xfId="49255"/>
    <cellStyle name="Normal 2 3 9 26 11" xfId="49256"/>
    <cellStyle name="Normal 2 3 9 26 2" xfId="16751"/>
    <cellStyle name="Normal 2 3 9 26 2 10" xfId="49257"/>
    <cellStyle name="Normal 2 3 9 26 2 2" xfId="16752"/>
    <cellStyle name="Normal 2 3 9 26 2 2 2" xfId="16753"/>
    <cellStyle name="Normal 2 3 9 26 2 2 2 2" xfId="16754"/>
    <cellStyle name="Normal 2 3 9 26 2 2 2 2 2" xfId="49258"/>
    <cellStyle name="Normal 2 3 9 26 2 2 2 3" xfId="16755"/>
    <cellStyle name="Normal 2 3 9 26 2 2 2 3 2" xfId="49259"/>
    <cellStyle name="Normal 2 3 9 26 2 2 2 4" xfId="49260"/>
    <cellStyle name="Normal 2 3 9 26 2 2 3" xfId="16756"/>
    <cellStyle name="Normal 2 3 9 26 2 2 3 2" xfId="49261"/>
    <cellStyle name="Normal 2 3 9 26 2 2 4" xfId="16757"/>
    <cellStyle name="Normal 2 3 9 26 2 2 4 2" xfId="49262"/>
    <cellStyle name="Normal 2 3 9 26 2 2 5" xfId="16758"/>
    <cellStyle name="Normal 2 3 9 26 2 2 5 2" xfId="49263"/>
    <cellStyle name="Normal 2 3 9 26 2 2 6" xfId="49264"/>
    <cellStyle name="Normal 2 3 9 26 2 2 6 2" xfId="49265"/>
    <cellStyle name="Normal 2 3 9 26 2 2 7" xfId="49266"/>
    <cellStyle name="Normal 2 3 9 26 2 3" xfId="16759"/>
    <cellStyle name="Normal 2 3 9 26 2 3 2" xfId="16760"/>
    <cellStyle name="Normal 2 3 9 26 2 3 2 2" xfId="49267"/>
    <cellStyle name="Normal 2 3 9 26 2 3 3" xfId="16761"/>
    <cellStyle name="Normal 2 3 9 26 2 3 3 2" xfId="49268"/>
    <cellStyle name="Normal 2 3 9 26 2 3 4" xfId="49269"/>
    <cellStyle name="Normal 2 3 9 26 2 4" xfId="16762"/>
    <cellStyle name="Normal 2 3 9 26 2 4 2" xfId="16763"/>
    <cellStyle name="Normal 2 3 9 26 2 4 2 2" xfId="49270"/>
    <cellStyle name="Normal 2 3 9 26 2 4 3" xfId="49271"/>
    <cellStyle name="Normal 2 3 9 26 2 5" xfId="16764"/>
    <cellStyle name="Normal 2 3 9 26 2 5 2" xfId="49272"/>
    <cellStyle name="Normal 2 3 9 26 2 6" xfId="16765"/>
    <cellStyle name="Normal 2 3 9 26 2 6 2" xfId="49273"/>
    <cellStyle name="Normal 2 3 9 26 2 7" xfId="49274"/>
    <cellStyle name="Normal 2 3 9 26 2 7 2" xfId="49275"/>
    <cellStyle name="Normal 2 3 9 26 2 8" xfId="49276"/>
    <cellStyle name="Normal 2 3 9 26 2 9" xfId="49277"/>
    <cellStyle name="Normal 2 3 9 26 3" xfId="16766"/>
    <cellStyle name="Normal 2 3 9 26 3 2" xfId="16767"/>
    <cellStyle name="Normal 2 3 9 26 3 2 2" xfId="16768"/>
    <cellStyle name="Normal 2 3 9 26 3 2 2 2" xfId="49278"/>
    <cellStyle name="Normal 2 3 9 26 3 2 3" xfId="16769"/>
    <cellStyle name="Normal 2 3 9 26 3 2 3 2" xfId="49279"/>
    <cellStyle name="Normal 2 3 9 26 3 2 4" xfId="49280"/>
    <cellStyle name="Normal 2 3 9 26 3 3" xfId="16770"/>
    <cellStyle name="Normal 2 3 9 26 3 3 2" xfId="49281"/>
    <cellStyle name="Normal 2 3 9 26 3 4" xfId="16771"/>
    <cellStyle name="Normal 2 3 9 26 3 4 2" xfId="49282"/>
    <cellStyle name="Normal 2 3 9 26 3 5" xfId="16772"/>
    <cellStyle name="Normal 2 3 9 26 3 5 2" xfId="49283"/>
    <cellStyle name="Normal 2 3 9 26 3 6" xfId="49284"/>
    <cellStyle name="Normal 2 3 9 26 3 6 2" xfId="49285"/>
    <cellStyle name="Normal 2 3 9 26 3 7" xfId="49286"/>
    <cellStyle name="Normal 2 3 9 26 4" xfId="16773"/>
    <cellStyle name="Normal 2 3 9 26 4 2" xfId="16774"/>
    <cellStyle name="Normal 2 3 9 26 4 2 2" xfId="49287"/>
    <cellStyle name="Normal 2 3 9 26 4 3" xfId="16775"/>
    <cellStyle name="Normal 2 3 9 26 4 3 2" xfId="49288"/>
    <cellStyle name="Normal 2 3 9 26 4 4" xfId="49289"/>
    <cellStyle name="Normal 2 3 9 26 5" xfId="16776"/>
    <cellStyle name="Normal 2 3 9 26 5 2" xfId="16777"/>
    <cellStyle name="Normal 2 3 9 26 5 2 2" xfId="49290"/>
    <cellStyle name="Normal 2 3 9 26 5 3" xfId="49291"/>
    <cellStyle name="Normal 2 3 9 26 6" xfId="16778"/>
    <cellStyle name="Normal 2 3 9 26 6 2" xfId="49292"/>
    <cellStyle name="Normal 2 3 9 26 7" xfId="16779"/>
    <cellStyle name="Normal 2 3 9 26 7 2" xfId="49293"/>
    <cellStyle name="Normal 2 3 9 26 8" xfId="49294"/>
    <cellStyle name="Normal 2 3 9 26 8 2" xfId="49295"/>
    <cellStyle name="Normal 2 3 9 26 9" xfId="49296"/>
    <cellStyle name="Normal 2 3 9 27" xfId="16780"/>
    <cellStyle name="Normal 2 3 9 27 10" xfId="49297"/>
    <cellStyle name="Normal 2 3 9 27 11" xfId="49298"/>
    <cellStyle name="Normal 2 3 9 27 2" xfId="16781"/>
    <cellStyle name="Normal 2 3 9 27 2 10" xfId="49299"/>
    <cellStyle name="Normal 2 3 9 27 2 2" xfId="16782"/>
    <cellStyle name="Normal 2 3 9 27 2 2 2" xfId="16783"/>
    <cellStyle name="Normal 2 3 9 27 2 2 2 2" xfId="16784"/>
    <cellStyle name="Normal 2 3 9 27 2 2 2 2 2" xfId="49300"/>
    <cellStyle name="Normal 2 3 9 27 2 2 2 3" xfId="16785"/>
    <cellStyle name="Normal 2 3 9 27 2 2 2 3 2" xfId="49301"/>
    <cellStyle name="Normal 2 3 9 27 2 2 2 4" xfId="49302"/>
    <cellStyle name="Normal 2 3 9 27 2 2 3" xfId="16786"/>
    <cellStyle name="Normal 2 3 9 27 2 2 3 2" xfId="49303"/>
    <cellStyle name="Normal 2 3 9 27 2 2 4" xfId="16787"/>
    <cellStyle name="Normal 2 3 9 27 2 2 4 2" xfId="49304"/>
    <cellStyle name="Normal 2 3 9 27 2 2 5" xfId="16788"/>
    <cellStyle name="Normal 2 3 9 27 2 2 5 2" xfId="49305"/>
    <cellStyle name="Normal 2 3 9 27 2 2 6" xfId="49306"/>
    <cellStyle name="Normal 2 3 9 27 2 2 6 2" xfId="49307"/>
    <cellStyle name="Normal 2 3 9 27 2 2 7" xfId="49308"/>
    <cellStyle name="Normal 2 3 9 27 2 3" xfId="16789"/>
    <cellStyle name="Normal 2 3 9 27 2 3 2" xfId="16790"/>
    <cellStyle name="Normal 2 3 9 27 2 3 2 2" xfId="49309"/>
    <cellStyle name="Normal 2 3 9 27 2 3 3" xfId="16791"/>
    <cellStyle name="Normal 2 3 9 27 2 3 3 2" xfId="49310"/>
    <cellStyle name="Normal 2 3 9 27 2 3 4" xfId="49311"/>
    <cellStyle name="Normal 2 3 9 27 2 4" xfId="16792"/>
    <cellStyle name="Normal 2 3 9 27 2 4 2" xfId="16793"/>
    <cellStyle name="Normal 2 3 9 27 2 4 2 2" xfId="49312"/>
    <cellStyle name="Normal 2 3 9 27 2 4 3" xfId="49313"/>
    <cellStyle name="Normal 2 3 9 27 2 5" xfId="16794"/>
    <cellStyle name="Normal 2 3 9 27 2 5 2" xfId="49314"/>
    <cellStyle name="Normal 2 3 9 27 2 6" xfId="16795"/>
    <cellStyle name="Normal 2 3 9 27 2 6 2" xfId="49315"/>
    <cellStyle name="Normal 2 3 9 27 2 7" xfId="49316"/>
    <cellStyle name="Normal 2 3 9 27 2 7 2" xfId="49317"/>
    <cellStyle name="Normal 2 3 9 27 2 8" xfId="49318"/>
    <cellStyle name="Normal 2 3 9 27 2 9" xfId="49319"/>
    <cellStyle name="Normal 2 3 9 27 3" xfId="16796"/>
    <cellStyle name="Normal 2 3 9 27 3 2" xfId="16797"/>
    <cellStyle name="Normal 2 3 9 27 3 2 2" xfId="16798"/>
    <cellStyle name="Normal 2 3 9 27 3 2 2 2" xfId="49320"/>
    <cellStyle name="Normal 2 3 9 27 3 2 3" xfId="16799"/>
    <cellStyle name="Normal 2 3 9 27 3 2 3 2" xfId="49321"/>
    <cellStyle name="Normal 2 3 9 27 3 2 4" xfId="49322"/>
    <cellStyle name="Normal 2 3 9 27 3 3" xfId="16800"/>
    <cellStyle name="Normal 2 3 9 27 3 3 2" xfId="49323"/>
    <cellStyle name="Normal 2 3 9 27 3 4" xfId="16801"/>
    <cellStyle name="Normal 2 3 9 27 3 4 2" xfId="49324"/>
    <cellStyle name="Normal 2 3 9 27 3 5" xfId="16802"/>
    <cellStyle name="Normal 2 3 9 27 3 5 2" xfId="49325"/>
    <cellStyle name="Normal 2 3 9 27 3 6" xfId="49326"/>
    <cellStyle name="Normal 2 3 9 27 3 6 2" xfId="49327"/>
    <cellStyle name="Normal 2 3 9 27 3 7" xfId="49328"/>
    <cellStyle name="Normal 2 3 9 27 4" xfId="16803"/>
    <cellStyle name="Normal 2 3 9 27 4 2" xfId="16804"/>
    <cellStyle name="Normal 2 3 9 27 4 2 2" xfId="49329"/>
    <cellStyle name="Normal 2 3 9 27 4 3" xfId="16805"/>
    <cellStyle name="Normal 2 3 9 27 4 3 2" xfId="49330"/>
    <cellStyle name="Normal 2 3 9 27 4 4" xfId="49331"/>
    <cellStyle name="Normal 2 3 9 27 5" xfId="16806"/>
    <cellStyle name="Normal 2 3 9 27 5 2" xfId="16807"/>
    <cellStyle name="Normal 2 3 9 27 5 2 2" xfId="49332"/>
    <cellStyle name="Normal 2 3 9 27 5 3" xfId="49333"/>
    <cellStyle name="Normal 2 3 9 27 6" xfId="16808"/>
    <cellStyle name="Normal 2 3 9 27 6 2" xfId="49334"/>
    <cellStyle name="Normal 2 3 9 27 7" xfId="16809"/>
    <cellStyle name="Normal 2 3 9 27 7 2" xfId="49335"/>
    <cellStyle name="Normal 2 3 9 27 8" xfId="49336"/>
    <cellStyle name="Normal 2 3 9 27 8 2" xfId="49337"/>
    <cellStyle name="Normal 2 3 9 27 9" xfId="49338"/>
    <cellStyle name="Normal 2 3 9 28" xfId="16810"/>
    <cellStyle name="Normal 2 3 9 28 10" xfId="49339"/>
    <cellStyle name="Normal 2 3 9 28 11" xfId="49340"/>
    <cellStyle name="Normal 2 3 9 28 2" xfId="16811"/>
    <cellStyle name="Normal 2 3 9 28 2 10" xfId="49341"/>
    <cellStyle name="Normal 2 3 9 28 2 2" xfId="16812"/>
    <cellStyle name="Normal 2 3 9 28 2 2 2" xfId="16813"/>
    <cellStyle name="Normal 2 3 9 28 2 2 2 2" xfId="16814"/>
    <cellStyle name="Normal 2 3 9 28 2 2 2 2 2" xfId="49342"/>
    <cellStyle name="Normal 2 3 9 28 2 2 2 3" xfId="16815"/>
    <cellStyle name="Normal 2 3 9 28 2 2 2 3 2" xfId="49343"/>
    <cellStyle name="Normal 2 3 9 28 2 2 2 4" xfId="49344"/>
    <cellStyle name="Normal 2 3 9 28 2 2 3" xfId="16816"/>
    <cellStyle name="Normal 2 3 9 28 2 2 3 2" xfId="49345"/>
    <cellStyle name="Normal 2 3 9 28 2 2 4" xfId="16817"/>
    <cellStyle name="Normal 2 3 9 28 2 2 4 2" xfId="49346"/>
    <cellStyle name="Normal 2 3 9 28 2 2 5" xfId="16818"/>
    <cellStyle name="Normal 2 3 9 28 2 2 5 2" xfId="49347"/>
    <cellStyle name="Normal 2 3 9 28 2 2 6" xfId="49348"/>
    <cellStyle name="Normal 2 3 9 28 2 2 6 2" xfId="49349"/>
    <cellStyle name="Normal 2 3 9 28 2 2 7" xfId="49350"/>
    <cellStyle name="Normal 2 3 9 28 2 3" xfId="16819"/>
    <cellStyle name="Normal 2 3 9 28 2 3 2" xfId="16820"/>
    <cellStyle name="Normal 2 3 9 28 2 3 2 2" xfId="49351"/>
    <cellStyle name="Normal 2 3 9 28 2 3 3" xfId="16821"/>
    <cellStyle name="Normal 2 3 9 28 2 3 3 2" xfId="49352"/>
    <cellStyle name="Normal 2 3 9 28 2 3 4" xfId="49353"/>
    <cellStyle name="Normal 2 3 9 28 2 4" xfId="16822"/>
    <cellStyle name="Normal 2 3 9 28 2 4 2" xfId="16823"/>
    <cellStyle name="Normal 2 3 9 28 2 4 2 2" xfId="49354"/>
    <cellStyle name="Normal 2 3 9 28 2 4 3" xfId="49355"/>
    <cellStyle name="Normal 2 3 9 28 2 5" xfId="16824"/>
    <cellStyle name="Normal 2 3 9 28 2 5 2" xfId="49356"/>
    <cellStyle name="Normal 2 3 9 28 2 6" xfId="16825"/>
    <cellStyle name="Normal 2 3 9 28 2 6 2" xfId="49357"/>
    <cellStyle name="Normal 2 3 9 28 2 7" xfId="49358"/>
    <cellStyle name="Normal 2 3 9 28 2 7 2" xfId="49359"/>
    <cellStyle name="Normal 2 3 9 28 2 8" xfId="49360"/>
    <cellStyle name="Normal 2 3 9 28 2 9" xfId="49361"/>
    <cellStyle name="Normal 2 3 9 28 3" xfId="16826"/>
    <cellStyle name="Normal 2 3 9 28 3 2" xfId="16827"/>
    <cellStyle name="Normal 2 3 9 28 3 2 2" xfId="16828"/>
    <cellStyle name="Normal 2 3 9 28 3 2 2 2" xfId="49362"/>
    <cellStyle name="Normal 2 3 9 28 3 2 3" xfId="16829"/>
    <cellStyle name="Normal 2 3 9 28 3 2 3 2" xfId="49363"/>
    <cellStyle name="Normal 2 3 9 28 3 2 4" xfId="49364"/>
    <cellStyle name="Normal 2 3 9 28 3 3" xfId="16830"/>
    <cellStyle name="Normal 2 3 9 28 3 3 2" xfId="49365"/>
    <cellStyle name="Normal 2 3 9 28 3 4" xfId="16831"/>
    <cellStyle name="Normal 2 3 9 28 3 4 2" xfId="49366"/>
    <cellStyle name="Normal 2 3 9 28 3 5" xfId="16832"/>
    <cellStyle name="Normal 2 3 9 28 3 5 2" xfId="49367"/>
    <cellStyle name="Normal 2 3 9 28 3 6" xfId="49368"/>
    <cellStyle name="Normal 2 3 9 28 3 6 2" xfId="49369"/>
    <cellStyle name="Normal 2 3 9 28 3 7" xfId="49370"/>
    <cellStyle name="Normal 2 3 9 28 4" xfId="16833"/>
    <cellStyle name="Normal 2 3 9 28 4 2" xfId="16834"/>
    <cellStyle name="Normal 2 3 9 28 4 2 2" xfId="49371"/>
    <cellStyle name="Normal 2 3 9 28 4 3" xfId="16835"/>
    <cellStyle name="Normal 2 3 9 28 4 3 2" xfId="49372"/>
    <cellStyle name="Normal 2 3 9 28 4 4" xfId="49373"/>
    <cellStyle name="Normal 2 3 9 28 5" xfId="16836"/>
    <cellStyle name="Normal 2 3 9 28 5 2" xfId="16837"/>
    <cellStyle name="Normal 2 3 9 28 5 2 2" xfId="49374"/>
    <cellStyle name="Normal 2 3 9 28 5 3" xfId="49375"/>
    <cellStyle name="Normal 2 3 9 28 6" xfId="16838"/>
    <cellStyle name="Normal 2 3 9 28 6 2" xfId="49376"/>
    <cellStyle name="Normal 2 3 9 28 7" xfId="16839"/>
    <cellStyle name="Normal 2 3 9 28 7 2" xfId="49377"/>
    <cellStyle name="Normal 2 3 9 28 8" xfId="49378"/>
    <cellStyle name="Normal 2 3 9 28 8 2" xfId="49379"/>
    <cellStyle name="Normal 2 3 9 28 9" xfId="49380"/>
    <cellStyle name="Normal 2 3 9 29" xfId="16840"/>
    <cellStyle name="Normal 2 3 9 29 10" xfId="49381"/>
    <cellStyle name="Normal 2 3 9 29 11" xfId="49382"/>
    <cellStyle name="Normal 2 3 9 29 2" xfId="16841"/>
    <cellStyle name="Normal 2 3 9 29 2 10" xfId="49383"/>
    <cellStyle name="Normal 2 3 9 29 2 2" xfId="16842"/>
    <cellStyle name="Normal 2 3 9 29 2 2 2" xfId="16843"/>
    <cellStyle name="Normal 2 3 9 29 2 2 2 2" xfId="16844"/>
    <cellStyle name="Normal 2 3 9 29 2 2 2 2 2" xfId="49384"/>
    <cellStyle name="Normal 2 3 9 29 2 2 2 3" xfId="16845"/>
    <cellStyle name="Normal 2 3 9 29 2 2 2 3 2" xfId="49385"/>
    <cellStyle name="Normal 2 3 9 29 2 2 2 4" xfId="49386"/>
    <cellStyle name="Normal 2 3 9 29 2 2 3" xfId="16846"/>
    <cellStyle name="Normal 2 3 9 29 2 2 3 2" xfId="49387"/>
    <cellStyle name="Normal 2 3 9 29 2 2 4" xfId="16847"/>
    <cellStyle name="Normal 2 3 9 29 2 2 4 2" xfId="49388"/>
    <cellStyle name="Normal 2 3 9 29 2 2 5" xfId="16848"/>
    <cellStyle name="Normal 2 3 9 29 2 2 5 2" xfId="49389"/>
    <cellStyle name="Normal 2 3 9 29 2 2 6" xfId="49390"/>
    <cellStyle name="Normal 2 3 9 29 2 2 6 2" xfId="49391"/>
    <cellStyle name="Normal 2 3 9 29 2 2 7" xfId="49392"/>
    <cellStyle name="Normal 2 3 9 29 2 3" xfId="16849"/>
    <cellStyle name="Normal 2 3 9 29 2 3 2" xfId="16850"/>
    <cellStyle name="Normal 2 3 9 29 2 3 2 2" xfId="49393"/>
    <cellStyle name="Normal 2 3 9 29 2 3 3" xfId="16851"/>
    <cellStyle name="Normal 2 3 9 29 2 3 3 2" xfId="49394"/>
    <cellStyle name="Normal 2 3 9 29 2 3 4" xfId="49395"/>
    <cellStyle name="Normal 2 3 9 29 2 4" xfId="16852"/>
    <cellStyle name="Normal 2 3 9 29 2 4 2" xfId="16853"/>
    <cellStyle name="Normal 2 3 9 29 2 4 2 2" xfId="49396"/>
    <cellStyle name="Normal 2 3 9 29 2 4 3" xfId="49397"/>
    <cellStyle name="Normal 2 3 9 29 2 5" xfId="16854"/>
    <cellStyle name="Normal 2 3 9 29 2 5 2" xfId="49398"/>
    <cellStyle name="Normal 2 3 9 29 2 6" xfId="16855"/>
    <cellStyle name="Normal 2 3 9 29 2 6 2" xfId="49399"/>
    <cellStyle name="Normal 2 3 9 29 2 7" xfId="49400"/>
    <cellStyle name="Normal 2 3 9 29 2 7 2" xfId="49401"/>
    <cellStyle name="Normal 2 3 9 29 2 8" xfId="49402"/>
    <cellStyle name="Normal 2 3 9 29 2 9" xfId="49403"/>
    <cellStyle name="Normal 2 3 9 29 3" xfId="16856"/>
    <cellStyle name="Normal 2 3 9 29 3 2" xfId="16857"/>
    <cellStyle name="Normal 2 3 9 29 3 2 2" xfId="16858"/>
    <cellStyle name="Normal 2 3 9 29 3 2 2 2" xfId="49404"/>
    <cellStyle name="Normal 2 3 9 29 3 2 3" xfId="16859"/>
    <cellStyle name="Normal 2 3 9 29 3 2 3 2" xfId="49405"/>
    <cellStyle name="Normal 2 3 9 29 3 2 4" xfId="49406"/>
    <cellStyle name="Normal 2 3 9 29 3 3" xfId="16860"/>
    <cellStyle name="Normal 2 3 9 29 3 3 2" xfId="49407"/>
    <cellStyle name="Normal 2 3 9 29 3 4" xfId="16861"/>
    <cellStyle name="Normal 2 3 9 29 3 4 2" xfId="49408"/>
    <cellStyle name="Normal 2 3 9 29 3 5" xfId="16862"/>
    <cellStyle name="Normal 2 3 9 29 3 5 2" xfId="49409"/>
    <cellStyle name="Normal 2 3 9 29 3 6" xfId="49410"/>
    <cellStyle name="Normal 2 3 9 29 3 6 2" xfId="49411"/>
    <cellStyle name="Normal 2 3 9 29 3 7" xfId="49412"/>
    <cellStyle name="Normal 2 3 9 29 4" xfId="16863"/>
    <cellStyle name="Normal 2 3 9 29 4 2" xfId="16864"/>
    <cellStyle name="Normal 2 3 9 29 4 2 2" xfId="49413"/>
    <cellStyle name="Normal 2 3 9 29 4 3" xfId="16865"/>
    <cellStyle name="Normal 2 3 9 29 4 3 2" xfId="49414"/>
    <cellStyle name="Normal 2 3 9 29 4 4" xfId="49415"/>
    <cellStyle name="Normal 2 3 9 29 5" xfId="16866"/>
    <cellStyle name="Normal 2 3 9 29 5 2" xfId="16867"/>
    <cellStyle name="Normal 2 3 9 29 5 2 2" xfId="49416"/>
    <cellStyle name="Normal 2 3 9 29 5 3" xfId="49417"/>
    <cellStyle name="Normal 2 3 9 29 6" xfId="16868"/>
    <cellStyle name="Normal 2 3 9 29 6 2" xfId="49418"/>
    <cellStyle name="Normal 2 3 9 29 7" xfId="16869"/>
    <cellStyle name="Normal 2 3 9 29 7 2" xfId="49419"/>
    <cellStyle name="Normal 2 3 9 29 8" xfId="49420"/>
    <cellStyle name="Normal 2 3 9 29 8 2" xfId="49421"/>
    <cellStyle name="Normal 2 3 9 29 9" xfId="49422"/>
    <cellStyle name="Normal 2 3 9 3" xfId="16870"/>
    <cellStyle name="Normal 2 3 9 3 10" xfId="49423"/>
    <cellStyle name="Normal 2 3 9 3 11" xfId="49424"/>
    <cellStyle name="Normal 2 3 9 3 2" xfId="16871"/>
    <cellStyle name="Normal 2 3 9 3 2 10" xfId="49425"/>
    <cellStyle name="Normal 2 3 9 3 2 2" xfId="16872"/>
    <cellStyle name="Normal 2 3 9 3 2 2 2" xfId="16873"/>
    <cellStyle name="Normal 2 3 9 3 2 2 2 2" xfId="16874"/>
    <cellStyle name="Normal 2 3 9 3 2 2 2 2 2" xfId="49426"/>
    <cellStyle name="Normal 2 3 9 3 2 2 2 3" xfId="16875"/>
    <cellStyle name="Normal 2 3 9 3 2 2 2 3 2" xfId="49427"/>
    <cellStyle name="Normal 2 3 9 3 2 2 2 4" xfId="49428"/>
    <cellStyle name="Normal 2 3 9 3 2 2 3" xfId="16876"/>
    <cellStyle name="Normal 2 3 9 3 2 2 3 2" xfId="49429"/>
    <cellStyle name="Normal 2 3 9 3 2 2 4" xfId="16877"/>
    <cellStyle name="Normal 2 3 9 3 2 2 4 2" xfId="49430"/>
    <cellStyle name="Normal 2 3 9 3 2 2 5" xfId="16878"/>
    <cellStyle name="Normal 2 3 9 3 2 2 5 2" xfId="49431"/>
    <cellStyle name="Normal 2 3 9 3 2 2 6" xfId="49432"/>
    <cellStyle name="Normal 2 3 9 3 2 2 6 2" xfId="49433"/>
    <cellStyle name="Normal 2 3 9 3 2 2 7" xfId="49434"/>
    <cellStyle name="Normal 2 3 9 3 2 3" xfId="16879"/>
    <cellStyle name="Normal 2 3 9 3 2 3 2" xfId="16880"/>
    <cellStyle name="Normal 2 3 9 3 2 3 2 2" xfId="49435"/>
    <cellStyle name="Normal 2 3 9 3 2 3 3" xfId="16881"/>
    <cellStyle name="Normal 2 3 9 3 2 3 3 2" xfId="49436"/>
    <cellStyle name="Normal 2 3 9 3 2 3 4" xfId="49437"/>
    <cellStyle name="Normal 2 3 9 3 2 4" xfId="16882"/>
    <cellStyle name="Normal 2 3 9 3 2 4 2" xfId="16883"/>
    <cellStyle name="Normal 2 3 9 3 2 4 2 2" xfId="49438"/>
    <cellStyle name="Normal 2 3 9 3 2 4 3" xfId="49439"/>
    <cellStyle name="Normal 2 3 9 3 2 5" xfId="16884"/>
    <cellStyle name="Normal 2 3 9 3 2 5 2" xfId="49440"/>
    <cellStyle name="Normal 2 3 9 3 2 6" xfId="16885"/>
    <cellStyle name="Normal 2 3 9 3 2 6 2" xfId="49441"/>
    <cellStyle name="Normal 2 3 9 3 2 7" xfId="49442"/>
    <cellStyle name="Normal 2 3 9 3 2 7 2" xfId="49443"/>
    <cellStyle name="Normal 2 3 9 3 2 8" xfId="49444"/>
    <cellStyle name="Normal 2 3 9 3 2 9" xfId="49445"/>
    <cellStyle name="Normal 2 3 9 3 3" xfId="16886"/>
    <cellStyle name="Normal 2 3 9 3 3 2" xfId="16887"/>
    <cellStyle name="Normal 2 3 9 3 3 2 2" xfId="16888"/>
    <cellStyle name="Normal 2 3 9 3 3 2 2 2" xfId="49446"/>
    <cellStyle name="Normal 2 3 9 3 3 2 3" xfId="16889"/>
    <cellStyle name="Normal 2 3 9 3 3 2 3 2" xfId="49447"/>
    <cellStyle name="Normal 2 3 9 3 3 2 4" xfId="49448"/>
    <cellStyle name="Normal 2 3 9 3 3 3" xfId="16890"/>
    <cellStyle name="Normal 2 3 9 3 3 3 2" xfId="49449"/>
    <cellStyle name="Normal 2 3 9 3 3 4" xfId="16891"/>
    <cellStyle name="Normal 2 3 9 3 3 4 2" xfId="49450"/>
    <cellStyle name="Normal 2 3 9 3 3 5" xfId="16892"/>
    <cellStyle name="Normal 2 3 9 3 3 5 2" xfId="49451"/>
    <cellStyle name="Normal 2 3 9 3 3 6" xfId="49452"/>
    <cellStyle name="Normal 2 3 9 3 3 6 2" xfId="49453"/>
    <cellStyle name="Normal 2 3 9 3 3 7" xfId="49454"/>
    <cellStyle name="Normal 2 3 9 3 4" xfId="16893"/>
    <cellStyle name="Normal 2 3 9 3 4 2" xfId="16894"/>
    <cellStyle name="Normal 2 3 9 3 4 2 2" xfId="49455"/>
    <cellStyle name="Normal 2 3 9 3 4 3" xfId="16895"/>
    <cellStyle name="Normal 2 3 9 3 4 3 2" xfId="49456"/>
    <cellStyle name="Normal 2 3 9 3 4 4" xfId="49457"/>
    <cellStyle name="Normal 2 3 9 3 5" xfId="16896"/>
    <cellStyle name="Normal 2 3 9 3 5 2" xfId="16897"/>
    <cellStyle name="Normal 2 3 9 3 5 2 2" xfId="49458"/>
    <cellStyle name="Normal 2 3 9 3 5 3" xfId="49459"/>
    <cellStyle name="Normal 2 3 9 3 6" xfId="16898"/>
    <cellStyle name="Normal 2 3 9 3 6 2" xfId="49460"/>
    <cellStyle name="Normal 2 3 9 3 7" xfId="16899"/>
    <cellStyle name="Normal 2 3 9 3 7 2" xfId="49461"/>
    <cellStyle name="Normal 2 3 9 3 8" xfId="49462"/>
    <cellStyle name="Normal 2 3 9 3 8 2" xfId="49463"/>
    <cellStyle name="Normal 2 3 9 3 9" xfId="49464"/>
    <cellStyle name="Normal 2 3 9 30" xfId="16900"/>
    <cellStyle name="Normal 2 3 9 30 10" xfId="49465"/>
    <cellStyle name="Normal 2 3 9 30 11" xfId="49466"/>
    <cellStyle name="Normal 2 3 9 30 2" xfId="16901"/>
    <cellStyle name="Normal 2 3 9 30 2 10" xfId="49467"/>
    <cellStyle name="Normal 2 3 9 30 2 2" xfId="16902"/>
    <cellStyle name="Normal 2 3 9 30 2 2 2" xfId="16903"/>
    <cellStyle name="Normal 2 3 9 30 2 2 2 2" xfId="16904"/>
    <cellStyle name="Normal 2 3 9 30 2 2 2 2 2" xfId="49468"/>
    <cellStyle name="Normal 2 3 9 30 2 2 2 3" xfId="16905"/>
    <cellStyle name="Normal 2 3 9 30 2 2 2 3 2" xfId="49469"/>
    <cellStyle name="Normal 2 3 9 30 2 2 2 4" xfId="49470"/>
    <cellStyle name="Normal 2 3 9 30 2 2 3" xfId="16906"/>
    <cellStyle name="Normal 2 3 9 30 2 2 3 2" xfId="49471"/>
    <cellStyle name="Normal 2 3 9 30 2 2 4" xfId="16907"/>
    <cellStyle name="Normal 2 3 9 30 2 2 4 2" xfId="49472"/>
    <cellStyle name="Normal 2 3 9 30 2 2 5" xfId="16908"/>
    <cellStyle name="Normal 2 3 9 30 2 2 5 2" xfId="49473"/>
    <cellStyle name="Normal 2 3 9 30 2 2 6" xfId="49474"/>
    <cellStyle name="Normal 2 3 9 30 2 2 6 2" xfId="49475"/>
    <cellStyle name="Normal 2 3 9 30 2 2 7" xfId="49476"/>
    <cellStyle name="Normal 2 3 9 30 2 3" xfId="16909"/>
    <cellStyle name="Normal 2 3 9 30 2 3 2" xfId="16910"/>
    <cellStyle name="Normal 2 3 9 30 2 3 2 2" xfId="49477"/>
    <cellStyle name="Normal 2 3 9 30 2 3 3" xfId="16911"/>
    <cellStyle name="Normal 2 3 9 30 2 3 3 2" xfId="49478"/>
    <cellStyle name="Normal 2 3 9 30 2 3 4" xfId="49479"/>
    <cellStyle name="Normal 2 3 9 30 2 4" xfId="16912"/>
    <cellStyle name="Normal 2 3 9 30 2 4 2" xfId="16913"/>
    <cellStyle name="Normal 2 3 9 30 2 4 2 2" xfId="49480"/>
    <cellStyle name="Normal 2 3 9 30 2 4 3" xfId="49481"/>
    <cellStyle name="Normal 2 3 9 30 2 5" xfId="16914"/>
    <cellStyle name="Normal 2 3 9 30 2 5 2" xfId="49482"/>
    <cellStyle name="Normal 2 3 9 30 2 6" xfId="16915"/>
    <cellStyle name="Normal 2 3 9 30 2 6 2" xfId="49483"/>
    <cellStyle name="Normal 2 3 9 30 2 7" xfId="49484"/>
    <cellStyle name="Normal 2 3 9 30 2 7 2" xfId="49485"/>
    <cellStyle name="Normal 2 3 9 30 2 8" xfId="49486"/>
    <cellStyle name="Normal 2 3 9 30 2 9" xfId="49487"/>
    <cellStyle name="Normal 2 3 9 30 3" xfId="16916"/>
    <cellStyle name="Normal 2 3 9 30 3 2" xfId="16917"/>
    <cellStyle name="Normal 2 3 9 30 3 2 2" xfId="16918"/>
    <cellStyle name="Normal 2 3 9 30 3 2 2 2" xfId="49488"/>
    <cellStyle name="Normal 2 3 9 30 3 2 3" xfId="16919"/>
    <cellStyle name="Normal 2 3 9 30 3 2 3 2" xfId="49489"/>
    <cellStyle name="Normal 2 3 9 30 3 2 4" xfId="49490"/>
    <cellStyle name="Normal 2 3 9 30 3 3" xfId="16920"/>
    <cellStyle name="Normal 2 3 9 30 3 3 2" xfId="49491"/>
    <cellStyle name="Normal 2 3 9 30 3 4" xfId="16921"/>
    <cellStyle name="Normal 2 3 9 30 3 4 2" xfId="49492"/>
    <cellStyle name="Normal 2 3 9 30 3 5" xfId="16922"/>
    <cellStyle name="Normal 2 3 9 30 3 5 2" xfId="49493"/>
    <cellStyle name="Normal 2 3 9 30 3 6" xfId="49494"/>
    <cellStyle name="Normal 2 3 9 30 3 6 2" xfId="49495"/>
    <cellStyle name="Normal 2 3 9 30 3 7" xfId="49496"/>
    <cellStyle name="Normal 2 3 9 30 4" xfId="16923"/>
    <cellStyle name="Normal 2 3 9 30 4 2" xfId="16924"/>
    <cellStyle name="Normal 2 3 9 30 4 2 2" xfId="49497"/>
    <cellStyle name="Normal 2 3 9 30 4 3" xfId="16925"/>
    <cellStyle name="Normal 2 3 9 30 4 3 2" xfId="49498"/>
    <cellStyle name="Normal 2 3 9 30 4 4" xfId="49499"/>
    <cellStyle name="Normal 2 3 9 30 5" xfId="16926"/>
    <cellStyle name="Normal 2 3 9 30 5 2" xfId="16927"/>
    <cellStyle name="Normal 2 3 9 30 5 2 2" xfId="49500"/>
    <cellStyle name="Normal 2 3 9 30 5 3" xfId="49501"/>
    <cellStyle name="Normal 2 3 9 30 6" xfId="16928"/>
    <cellStyle name="Normal 2 3 9 30 6 2" xfId="49502"/>
    <cellStyle name="Normal 2 3 9 30 7" xfId="16929"/>
    <cellStyle name="Normal 2 3 9 30 7 2" xfId="49503"/>
    <cellStyle name="Normal 2 3 9 30 8" xfId="49504"/>
    <cellStyle name="Normal 2 3 9 30 8 2" xfId="49505"/>
    <cellStyle name="Normal 2 3 9 30 9" xfId="49506"/>
    <cellStyle name="Normal 2 3 9 31" xfId="16930"/>
    <cellStyle name="Normal 2 3 9 31 10" xfId="49507"/>
    <cellStyle name="Normal 2 3 9 31 2" xfId="16931"/>
    <cellStyle name="Normal 2 3 9 31 2 2" xfId="16932"/>
    <cellStyle name="Normal 2 3 9 31 2 2 2" xfId="16933"/>
    <cellStyle name="Normal 2 3 9 31 2 2 2 2" xfId="49508"/>
    <cellStyle name="Normal 2 3 9 31 2 2 3" xfId="16934"/>
    <cellStyle name="Normal 2 3 9 31 2 2 3 2" xfId="49509"/>
    <cellStyle name="Normal 2 3 9 31 2 2 4" xfId="49510"/>
    <cellStyle name="Normal 2 3 9 31 2 3" xfId="16935"/>
    <cellStyle name="Normal 2 3 9 31 2 3 2" xfId="49511"/>
    <cellStyle name="Normal 2 3 9 31 2 4" xfId="16936"/>
    <cellStyle name="Normal 2 3 9 31 2 4 2" xfId="49512"/>
    <cellStyle name="Normal 2 3 9 31 2 5" xfId="16937"/>
    <cellStyle name="Normal 2 3 9 31 2 5 2" xfId="49513"/>
    <cellStyle name="Normal 2 3 9 31 2 6" xfId="49514"/>
    <cellStyle name="Normal 2 3 9 31 2 6 2" xfId="49515"/>
    <cellStyle name="Normal 2 3 9 31 2 7" xfId="49516"/>
    <cellStyle name="Normal 2 3 9 31 3" xfId="16938"/>
    <cellStyle name="Normal 2 3 9 31 3 2" xfId="16939"/>
    <cellStyle name="Normal 2 3 9 31 3 2 2" xfId="49517"/>
    <cellStyle name="Normal 2 3 9 31 3 3" xfId="16940"/>
    <cellStyle name="Normal 2 3 9 31 3 3 2" xfId="49518"/>
    <cellStyle name="Normal 2 3 9 31 3 4" xfId="49519"/>
    <cellStyle name="Normal 2 3 9 31 4" xfId="16941"/>
    <cellStyle name="Normal 2 3 9 31 4 2" xfId="16942"/>
    <cellStyle name="Normal 2 3 9 31 4 2 2" xfId="49520"/>
    <cellStyle name="Normal 2 3 9 31 4 3" xfId="49521"/>
    <cellStyle name="Normal 2 3 9 31 5" xfId="16943"/>
    <cellStyle name="Normal 2 3 9 31 5 2" xfId="49522"/>
    <cellStyle name="Normal 2 3 9 31 6" xfId="16944"/>
    <cellStyle name="Normal 2 3 9 31 6 2" xfId="49523"/>
    <cellStyle name="Normal 2 3 9 31 7" xfId="49524"/>
    <cellStyle name="Normal 2 3 9 31 7 2" xfId="49525"/>
    <cellStyle name="Normal 2 3 9 31 8" xfId="49526"/>
    <cellStyle name="Normal 2 3 9 31 9" xfId="49527"/>
    <cellStyle name="Normal 2 3 9 32" xfId="16945"/>
    <cellStyle name="Normal 2 3 9 32 2" xfId="16946"/>
    <cellStyle name="Normal 2 3 9 32 2 2" xfId="16947"/>
    <cellStyle name="Normal 2 3 9 32 2 2 2" xfId="49528"/>
    <cellStyle name="Normal 2 3 9 32 2 3" xfId="16948"/>
    <cellStyle name="Normal 2 3 9 32 2 3 2" xfId="49529"/>
    <cellStyle name="Normal 2 3 9 32 2 4" xfId="49530"/>
    <cellStyle name="Normal 2 3 9 32 3" xfId="16949"/>
    <cellStyle name="Normal 2 3 9 32 3 2" xfId="49531"/>
    <cellStyle name="Normal 2 3 9 32 4" xfId="16950"/>
    <cellStyle name="Normal 2 3 9 32 4 2" xfId="49532"/>
    <cellStyle name="Normal 2 3 9 32 5" xfId="16951"/>
    <cellStyle name="Normal 2 3 9 32 5 2" xfId="49533"/>
    <cellStyle name="Normal 2 3 9 32 6" xfId="49534"/>
    <cellStyle name="Normal 2 3 9 32 6 2" xfId="49535"/>
    <cellStyle name="Normal 2 3 9 32 7" xfId="49536"/>
    <cellStyle name="Normal 2 3 9 33" xfId="16952"/>
    <cellStyle name="Normal 2 3 9 33 2" xfId="16953"/>
    <cellStyle name="Normal 2 3 9 33 2 2" xfId="49537"/>
    <cellStyle name="Normal 2 3 9 33 3" xfId="16954"/>
    <cellStyle name="Normal 2 3 9 33 3 2" xfId="49538"/>
    <cellStyle name="Normal 2 3 9 33 4" xfId="49539"/>
    <cellStyle name="Normal 2 3 9 34" xfId="16955"/>
    <cellStyle name="Normal 2 3 9 34 2" xfId="16956"/>
    <cellStyle name="Normal 2 3 9 34 2 2" xfId="49540"/>
    <cellStyle name="Normal 2 3 9 34 3" xfId="49541"/>
    <cellStyle name="Normal 2 3 9 35" xfId="16957"/>
    <cellStyle name="Normal 2 3 9 35 2" xfId="49542"/>
    <cellStyle name="Normal 2 3 9 36" xfId="16958"/>
    <cellStyle name="Normal 2 3 9 36 2" xfId="49543"/>
    <cellStyle name="Normal 2 3 9 37" xfId="49544"/>
    <cellStyle name="Normal 2 3 9 37 2" xfId="49545"/>
    <cellStyle name="Normal 2 3 9 38" xfId="49546"/>
    <cellStyle name="Normal 2 3 9 39" xfId="49547"/>
    <cellStyle name="Normal 2 3 9 4" xfId="16959"/>
    <cellStyle name="Normal 2 3 9 4 10" xfId="49548"/>
    <cellStyle name="Normal 2 3 9 4 11" xfId="49549"/>
    <cellStyle name="Normal 2 3 9 4 2" xfId="16960"/>
    <cellStyle name="Normal 2 3 9 4 2 10" xfId="49550"/>
    <cellStyle name="Normal 2 3 9 4 2 2" xfId="16961"/>
    <cellStyle name="Normal 2 3 9 4 2 2 2" xfId="16962"/>
    <cellStyle name="Normal 2 3 9 4 2 2 2 2" xfId="16963"/>
    <cellStyle name="Normal 2 3 9 4 2 2 2 2 2" xfId="49551"/>
    <cellStyle name="Normal 2 3 9 4 2 2 2 3" xfId="16964"/>
    <cellStyle name="Normal 2 3 9 4 2 2 2 3 2" xfId="49552"/>
    <cellStyle name="Normal 2 3 9 4 2 2 2 4" xfId="49553"/>
    <cellStyle name="Normal 2 3 9 4 2 2 3" xfId="16965"/>
    <cellStyle name="Normal 2 3 9 4 2 2 3 2" xfId="49554"/>
    <cellStyle name="Normal 2 3 9 4 2 2 4" xfId="16966"/>
    <cellStyle name="Normal 2 3 9 4 2 2 4 2" xfId="49555"/>
    <cellStyle name="Normal 2 3 9 4 2 2 5" xfId="16967"/>
    <cellStyle name="Normal 2 3 9 4 2 2 5 2" xfId="49556"/>
    <cellStyle name="Normal 2 3 9 4 2 2 6" xfId="49557"/>
    <cellStyle name="Normal 2 3 9 4 2 2 6 2" xfId="49558"/>
    <cellStyle name="Normal 2 3 9 4 2 2 7" xfId="49559"/>
    <cellStyle name="Normal 2 3 9 4 2 3" xfId="16968"/>
    <cellStyle name="Normal 2 3 9 4 2 3 2" xfId="16969"/>
    <cellStyle name="Normal 2 3 9 4 2 3 2 2" xfId="49560"/>
    <cellStyle name="Normal 2 3 9 4 2 3 3" xfId="16970"/>
    <cellStyle name="Normal 2 3 9 4 2 3 3 2" xfId="49561"/>
    <cellStyle name="Normal 2 3 9 4 2 3 4" xfId="49562"/>
    <cellStyle name="Normal 2 3 9 4 2 4" xfId="16971"/>
    <cellStyle name="Normal 2 3 9 4 2 4 2" xfId="16972"/>
    <cellStyle name="Normal 2 3 9 4 2 4 2 2" xfId="49563"/>
    <cellStyle name="Normal 2 3 9 4 2 4 3" xfId="49564"/>
    <cellStyle name="Normal 2 3 9 4 2 5" xfId="16973"/>
    <cellStyle name="Normal 2 3 9 4 2 5 2" xfId="49565"/>
    <cellStyle name="Normal 2 3 9 4 2 6" xfId="16974"/>
    <cellStyle name="Normal 2 3 9 4 2 6 2" xfId="49566"/>
    <cellStyle name="Normal 2 3 9 4 2 7" xfId="49567"/>
    <cellStyle name="Normal 2 3 9 4 2 7 2" xfId="49568"/>
    <cellStyle name="Normal 2 3 9 4 2 8" xfId="49569"/>
    <cellStyle name="Normal 2 3 9 4 2 9" xfId="49570"/>
    <cellStyle name="Normal 2 3 9 4 3" xfId="16975"/>
    <cellStyle name="Normal 2 3 9 4 3 2" xfId="16976"/>
    <cellStyle name="Normal 2 3 9 4 3 2 2" xfId="16977"/>
    <cellStyle name="Normal 2 3 9 4 3 2 2 2" xfId="49571"/>
    <cellStyle name="Normal 2 3 9 4 3 2 3" xfId="16978"/>
    <cellStyle name="Normal 2 3 9 4 3 2 3 2" xfId="49572"/>
    <cellStyle name="Normal 2 3 9 4 3 2 4" xfId="49573"/>
    <cellStyle name="Normal 2 3 9 4 3 3" xfId="16979"/>
    <cellStyle name="Normal 2 3 9 4 3 3 2" xfId="49574"/>
    <cellStyle name="Normal 2 3 9 4 3 4" xfId="16980"/>
    <cellStyle name="Normal 2 3 9 4 3 4 2" xfId="49575"/>
    <cellStyle name="Normal 2 3 9 4 3 5" xfId="16981"/>
    <cellStyle name="Normal 2 3 9 4 3 5 2" xfId="49576"/>
    <cellStyle name="Normal 2 3 9 4 3 6" xfId="49577"/>
    <cellStyle name="Normal 2 3 9 4 3 6 2" xfId="49578"/>
    <cellStyle name="Normal 2 3 9 4 3 7" xfId="49579"/>
    <cellStyle name="Normal 2 3 9 4 4" xfId="16982"/>
    <cellStyle name="Normal 2 3 9 4 4 2" xfId="16983"/>
    <cellStyle name="Normal 2 3 9 4 4 2 2" xfId="49580"/>
    <cellStyle name="Normal 2 3 9 4 4 3" xfId="16984"/>
    <cellStyle name="Normal 2 3 9 4 4 3 2" xfId="49581"/>
    <cellStyle name="Normal 2 3 9 4 4 4" xfId="49582"/>
    <cellStyle name="Normal 2 3 9 4 5" xfId="16985"/>
    <cellStyle name="Normal 2 3 9 4 5 2" xfId="16986"/>
    <cellStyle name="Normal 2 3 9 4 5 2 2" xfId="49583"/>
    <cellStyle name="Normal 2 3 9 4 5 3" xfId="49584"/>
    <cellStyle name="Normal 2 3 9 4 6" xfId="16987"/>
    <cellStyle name="Normal 2 3 9 4 6 2" xfId="49585"/>
    <cellStyle name="Normal 2 3 9 4 7" xfId="16988"/>
    <cellStyle name="Normal 2 3 9 4 7 2" xfId="49586"/>
    <cellStyle name="Normal 2 3 9 4 8" xfId="49587"/>
    <cellStyle name="Normal 2 3 9 4 8 2" xfId="49588"/>
    <cellStyle name="Normal 2 3 9 4 9" xfId="49589"/>
    <cellStyle name="Normal 2 3 9 40" xfId="49590"/>
    <cellStyle name="Normal 2 3 9 5" xfId="16989"/>
    <cellStyle name="Normal 2 3 9 5 10" xfId="49591"/>
    <cellStyle name="Normal 2 3 9 5 11" xfId="49592"/>
    <cellStyle name="Normal 2 3 9 5 2" xfId="16990"/>
    <cellStyle name="Normal 2 3 9 5 2 10" xfId="49593"/>
    <cellStyle name="Normal 2 3 9 5 2 2" xfId="16991"/>
    <cellStyle name="Normal 2 3 9 5 2 2 2" xfId="16992"/>
    <cellStyle name="Normal 2 3 9 5 2 2 2 2" xfId="16993"/>
    <cellStyle name="Normal 2 3 9 5 2 2 2 2 2" xfId="49594"/>
    <cellStyle name="Normal 2 3 9 5 2 2 2 3" xfId="16994"/>
    <cellStyle name="Normal 2 3 9 5 2 2 2 3 2" xfId="49595"/>
    <cellStyle name="Normal 2 3 9 5 2 2 2 4" xfId="49596"/>
    <cellStyle name="Normal 2 3 9 5 2 2 3" xfId="16995"/>
    <cellStyle name="Normal 2 3 9 5 2 2 3 2" xfId="49597"/>
    <cellStyle name="Normal 2 3 9 5 2 2 4" xfId="16996"/>
    <cellStyle name="Normal 2 3 9 5 2 2 4 2" xfId="49598"/>
    <cellStyle name="Normal 2 3 9 5 2 2 5" xfId="16997"/>
    <cellStyle name="Normal 2 3 9 5 2 2 5 2" xfId="49599"/>
    <cellStyle name="Normal 2 3 9 5 2 2 6" xfId="49600"/>
    <cellStyle name="Normal 2 3 9 5 2 2 6 2" xfId="49601"/>
    <cellStyle name="Normal 2 3 9 5 2 2 7" xfId="49602"/>
    <cellStyle name="Normal 2 3 9 5 2 3" xfId="16998"/>
    <cellStyle name="Normal 2 3 9 5 2 3 2" xfId="16999"/>
    <cellStyle name="Normal 2 3 9 5 2 3 2 2" xfId="49603"/>
    <cellStyle name="Normal 2 3 9 5 2 3 3" xfId="17000"/>
    <cellStyle name="Normal 2 3 9 5 2 3 3 2" xfId="49604"/>
    <cellStyle name="Normal 2 3 9 5 2 3 4" xfId="49605"/>
    <cellStyle name="Normal 2 3 9 5 2 4" xfId="17001"/>
    <cellStyle name="Normal 2 3 9 5 2 4 2" xfId="17002"/>
    <cellStyle name="Normal 2 3 9 5 2 4 2 2" xfId="49606"/>
    <cellStyle name="Normal 2 3 9 5 2 4 3" xfId="49607"/>
    <cellStyle name="Normal 2 3 9 5 2 5" xfId="17003"/>
    <cellStyle name="Normal 2 3 9 5 2 5 2" xfId="49608"/>
    <cellStyle name="Normal 2 3 9 5 2 6" xfId="17004"/>
    <cellStyle name="Normal 2 3 9 5 2 6 2" xfId="49609"/>
    <cellStyle name="Normal 2 3 9 5 2 7" xfId="49610"/>
    <cellStyle name="Normal 2 3 9 5 2 7 2" xfId="49611"/>
    <cellStyle name="Normal 2 3 9 5 2 8" xfId="49612"/>
    <cellStyle name="Normal 2 3 9 5 2 9" xfId="49613"/>
    <cellStyle name="Normal 2 3 9 5 3" xfId="17005"/>
    <cellStyle name="Normal 2 3 9 5 3 2" xfId="17006"/>
    <cellStyle name="Normal 2 3 9 5 3 2 2" xfId="17007"/>
    <cellStyle name="Normal 2 3 9 5 3 2 2 2" xfId="49614"/>
    <cellStyle name="Normal 2 3 9 5 3 2 3" xfId="17008"/>
    <cellStyle name="Normal 2 3 9 5 3 2 3 2" xfId="49615"/>
    <cellStyle name="Normal 2 3 9 5 3 2 4" xfId="49616"/>
    <cellStyle name="Normal 2 3 9 5 3 3" xfId="17009"/>
    <cellStyle name="Normal 2 3 9 5 3 3 2" xfId="49617"/>
    <cellStyle name="Normal 2 3 9 5 3 4" xfId="17010"/>
    <cellStyle name="Normal 2 3 9 5 3 4 2" xfId="49618"/>
    <cellStyle name="Normal 2 3 9 5 3 5" xfId="17011"/>
    <cellStyle name="Normal 2 3 9 5 3 5 2" xfId="49619"/>
    <cellStyle name="Normal 2 3 9 5 3 6" xfId="49620"/>
    <cellStyle name="Normal 2 3 9 5 3 6 2" xfId="49621"/>
    <cellStyle name="Normal 2 3 9 5 3 7" xfId="49622"/>
    <cellStyle name="Normal 2 3 9 5 4" xfId="17012"/>
    <cellStyle name="Normal 2 3 9 5 4 2" xfId="17013"/>
    <cellStyle name="Normal 2 3 9 5 4 2 2" xfId="49623"/>
    <cellStyle name="Normal 2 3 9 5 4 3" xfId="17014"/>
    <cellStyle name="Normal 2 3 9 5 4 3 2" xfId="49624"/>
    <cellStyle name="Normal 2 3 9 5 4 4" xfId="49625"/>
    <cellStyle name="Normal 2 3 9 5 5" xfId="17015"/>
    <cellStyle name="Normal 2 3 9 5 5 2" xfId="17016"/>
    <cellStyle name="Normal 2 3 9 5 5 2 2" xfId="49626"/>
    <cellStyle name="Normal 2 3 9 5 5 3" xfId="49627"/>
    <cellStyle name="Normal 2 3 9 5 6" xfId="17017"/>
    <cellStyle name="Normal 2 3 9 5 6 2" xfId="49628"/>
    <cellStyle name="Normal 2 3 9 5 7" xfId="17018"/>
    <cellStyle name="Normal 2 3 9 5 7 2" xfId="49629"/>
    <cellStyle name="Normal 2 3 9 5 8" xfId="49630"/>
    <cellStyle name="Normal 2 3 9 5 8 2" xfId="49631"/>
    <cellStyle name="Normal 2 3 9 5 9" xfId="49632"/>
    <cellStyle name="Normal 2 3 9 6" xfId="17019"/>
    <cellStyle name="Normal 2 3 9 6 10" xfId="49633"/>
    <cellStyle name="Normal 2 3 9 6 11" xfId="49634"/>
    <cellStyle name="Normal 2 3 9 6 2" xfId="17020"/>
    <cellStyle name="Normal 2 3 9 6 2 10" xfId="49635"/>
    <cellStyle name="Normal 2 3 9 6 2 2" xfId="17021"/>
    <cellStyle name="Normal 2 3 9 6 2 2 2" xfId="17022"/>
    <cellStyle name="Normal 2 3 9 6 2 2 2 2" xfId="17023"/>
    <cellStyle name="Normal 2 3 9 6 2 2 2 2 2" xfId="49636"/>
    <cellStyle name="Normal 2 3 9 6 2 2 2 3" xfId="17024"/>
    <cellStyle name="Normal 2 3 9 6 2 2 2 3 2" xfId="49637"/>
    <cellStyle name="Normal 2 3 9 6 2 2 2 4" xfId="49638"/>
    <cellStyle name="Normal 2 3 9 6 2 2 3" xfId="17025"/>
    <cellStyle name="Normal 2 3 9 6 2 2 3 2" xfId="49639"/>
    <cellStyle name="Normal 2 3 9 6 2 2 4" xfId="17026"/>
    <cellStyle name="Normal 2 3 9 6 2 2 4 2" xfId="49640"/>
    <cellStyle name="Normal 2 3 9 6 2 2 5" xfId="17027"/>
    <cellStyle name="Normal 2 3 9 6 2 2 5 2" xfId="49641"/>
    <cellStyle name="Normal 2 3 9 6 2 2 6" xfId="49642"/>
    <cellStyle name="Normal 2 3 9 6 2 2 6 2" xfId="49643"/>
    <cellStyle name="Normal 2 3 9 6 2 2 7" xfId="49644"/>
    <cellStyle name="Normal 2 3 9 6 2 3" xfId="17028"/>
    <cellStyle name="Normal 2 3 9 6 2 3 2" xfId="17029"/>
    <cellStyle name="Normal 2 3 9 6 2 3 2 2" xfId="49645"/>
    <cellStyle name="Normal 2 3 9 6 2 3 3" xfId="17030"/>
    <cellStyle name="Normal 2 3 9 6 2 3 3 2" xfId="49646"/>
    <cellStyle name="Normal 2 3 9 6 2 3 4" xfId="49647"/>
    <cellStyle name="Normal 2 3 9 6 2 4" xfId="17031"/>
    <cellStyle name="Normal 2 3 9 6 2 4 2" xfId="17032"/>
    <cellStyle name="Normal 2 3 9 6 2 4 2 2" xfId="49648"/>
    <cellStyle name="Normal 2 3 9 6 2 4 3" xfId="49649"/>
    <cellStyle name="Normal 2 3 9 6 2 5" xfId="17033"/>
    <cellStyle name="Normal 2 3 9 6 2 5 2" xfId="49650"/>
    <cellStyle name="Normal 2 3 9 6 2 6" xfId="17034"/>
    <cellStyle name="Normal 2 3 9 6 2 6 2" xfId="49651"/>
    <cellStyle name="Normal 2 3 9 6 2 7" xfId="49652"/>
    <cellStyle name="Normal 2 3 9 6 2 7 2" xfId="49653"/>
    <cellStyle name="Normal 2 3 9 6 2 8" xfId="49654"/>
    <cellStyle name="Normal 2 3 9 6 2 9" xfId="49655"/>
    <cellStyle name="Normal 2 3 9 6 3" xfId="17035"/>
    <cellStyle name="Normal 2 3 9 6 3 2" xfId="17036"/>
    <cellStyle name="Normal 2 3 9 6 3 2 2" xfId="17037"/>
    <cellStyle name="Normal 2 3 9 6 3 2 2 2" xfId="49656"/>
    <cellStyle name="Normal 2 3 9 6 3 2 3" xfId="17038"/>
    <cellStyle name="Normal 2 3 9 6 3 2 3 2" xfId="49657"/>
    <cellStyle name="Normal 2 3 9 6 3 2 4" xfId="49658"/>
    <cellStyle name="Normal 2 3 9 6 3 3" xfId="17039"/>
    <cellStyle name="Normal 2 3 9 6 3 3 2" xfId="49659"/>
    <cellStyle name="Normal 2 3 9 6 3 4" xfId="17040"/>
    <cellStyle name="Normal 2 3 9 6 3 4 2" xfId="49660"/>
    <cellStyle name="Normal 2 3 9 6 3 5" xfId="17041"/>
    <cellStyle name="Normal 2 3 9 6 3 5 2" xfId="49661"/>
    <cellStyle name="Normal 2 3 9 6 3 6" xfId="49662"/>
    <cellStyle name="Normal 2 3 9 6 3 6 2" xfId="49663"/>
    <cellStyle name="Normal 2 3 9 6 3 7" xfId="49664"/>
    <cellStyle name="Normal 2 3 9 6 4" xfId="17042"/>
    <cellStyle name="Normal 2 3 9 6 4 2" xfId="17043"/>
    <cellStyle name="Normal 2 3 9 6 4 2 2" xfId="49665"/>
    <cellStyle name="Normal 2 3 9 6 4 3" xfId="17044"/>
    <cellStyle name="Normal 2 3 9 6 4 3 2" xfId="49666"/>
    <cellStyle name="Normal 2 3 9 6 4 4" xfId="49667"/>
    <cellStyle name="Normal 2 3 9 6 5" xfId="17045"/>
    <cellStyle name="Normal 2 3 9 6 5 2" xfId="17046"/>
    <cellStyle name="Normal 2 3 9 6 5 2 2" xfId="49668"/>
    <cellStyle name="Normal 2 3 9 6 5 3" xfId="49669"/>
    <cellStyle name="Normal 2 3 9 6 6" xfId="17047"/>
    <cellStyle name="Normal 2 3 9 6 6 2" xfId="49670"/>
    <cellStyle name="Normal 2 3 9 6 7" xfId="17048"/>
    <cellStyle name="Normal 2 3 9 6 7 2" xfId="49671"/>
    <cellStyle name="Normal 2 3 9 6 8" xfId="49672"/>
    <cellStyle name="Normal 2 3 9 6 8 2" xfId="49673"/>
    <cellStyle name="Normal 2 3 9 6 9" xfId="49674"/>
    <cellStyle name="Normal 2 3 9 7" xfId="17049"/>
    <cellStyle name="Normal 2 3 9 7 10" xfId="49675"/>
    <cellStyle name="Normal 2 3 9 7 11" xfId="49676"/>
    <cellStyle name="Normal 2 3 9 7 2" xfId="17050"/>
    <cellStyle name="Normal 2 3 9 7 2 10" xfId="49677"/>
    <cellStyle name="Normal 2 3 9 7 2 2" xfId="17051"/>
    <cellStyle name="Normal 2 3 9 7 2 2 2" xfId="17052"/>
    <cellStyle name="Normal 2 3 9 7 2 2 2 2" xfId="17053"/>
    <cellStyle name="Normal 2 3 9 7 2 2 2 2 2" xfId="49678"/>
    <cellStyle name="Normal 2 3 9 7 2 2 2 3" xfId="17054"/>
    <cellStyle name="Normal 2 3 9 7 2 2 2 3 2" xfId="49679"/>
    <cellStyle name="Normal 2 3 9 7 2 2 2 4" xfId="49680"/>
    <cellStyle name="Normal 2 3 9 7 2 2 3" xfId="17055"/>
    <cellStyle name="Normal 2 3 9 7 2 2 3 2" xfId="49681"/>
    <cellStyle name="Normal 2 3 9 7 2 2 4" xfId="17056"/>
    <cellStyle name="Normal 2 3 9 7 2 2 4 2" xfId="49682"/>
    <cellStyle name="Normal 2 3 9 7 2 2 5" xfId="17057"/>
    <cellStyle name="Normal 2 3 9 7 2 2 5 2" xfId="49683"/>
    <cellStyle name="Normal 2 3 9 7 2 2 6" xfId="49684"/>
    <cellStyle name="Normal 2 3 9 7 2 2 6 2" xfId="49685"/>
    <cellStyle name="Normal 2 3 9 7 2 2 7" xfId="49686"/>
    <cellStyle name="Normal 2 3 9 7 2 3" xfId="17058"/>
    <cellStyle name="Normal 2 3 9 7 2 3 2" xfId="17059"/>
    <cellStyle name="Normal 2 3 9 7 2 3 2 2" xfId="49687"/>
    <cellStyle name="Normal 2 3 9 7 2 3 3" xfId="17060"/>
    <cellStyle name="Normal 2 3 9 7 2 3 3 2" xfId="49688"/>
    <cellStyle name="Normal 2 3 9 7 2 3 4" xfId="49689"/>
    <cellStyle name="Normal 2 3 9 7 2 4" xfId="17061"/>
    <cellStyle name="Normal 2 3 9 7 2 4 2" xfId="17062"/>
    <cellStyle name="Normal 2 3 9 7 2 4 2 2" xfId="49690"/>
    <cellStyle name="Normal 2 3 9 7 2 4 3" xfId="49691"/>
    <cellStyle name="Normal 2 3 9 7 2 5" xfId="17063"/>
    <cellStyle name="Normal 2 3 9 7 2 5 2" xfId="49692"/>
    <cellStyle name="Normal 2 3 9 7 2 6" xfId="17064"/>
    <cellStyle name="Normal 2 3 9 7 2 6 2" xfId="49693"/>
    <cellStyle name="Normal 2 3 9 7 2 7" xfId="49694"/>
    <cellStyle name="Normal 2 3 9 7 2 7 2" xfId="49695"/>
    <cellStyle name="Normal 2 3 9 7 2 8" xfId="49696"/>
    <cellStyle name="Normal 2 3 9 7 2 9" xfId="49697"/>
    <cellStyle name="Normal 2 3 9 7 3" xfId="17065"/>
    <cellStyle name="Normal 2 3 9 7 3 2" xfId="17066"/>
    <cellStyle name="Normal 2 3 9 7 3 2 2" xfId="17067"/>
    <cellStyle name="Normal 2 3 9 7 3 2 2 2" xfId="49698"/>
    <cellStyle name="Normal 2 3 9 7 3 2 3" xfId="17068"/>
    <cellStyle name="Normal 2 3 9 7 3 2 3 2" xfId="49699"/>
    <cellStyle name="Normal 2 3 9 7 3 2 4" xfId="49700"/>
    <cellStyle name="Normal 2 3 9 7 3 3" xfId="17069"/>
    <cellStyle name="Normal 2 3 9 7 3 3 2" xfId="49701"/>
    <cellStyle name="Normal 2 3 9 7 3 4" xfId="17070"/>
    <cellStyle name="Normal 2 3 9 7 3 4 2" xfId="49702"/>
    <cellStyle name="Normal 2 3 9 7 3 5" xfId="17071"/>
    <cellStyle name="Normal 2 3 9 7 3 5 2" xfId="49703"/>
    <cellStyle name="Normal 2 3 9 7 3 6" xfId="49704"/>
    <cellStyle name="Normal 2 3 9 7 3 6 2" xfId="49705"/>
    <cellStyle name="Normal 2 3 9 7 3 7" xfId="49706"/>
    <cellStyle name="Normal 2 3 9 7 4" xfId="17072"/>
    <cellStyle name="Normal 2 3 9 7 4 2" xfId="17073"/>
    <cellStyle name="Normal 2 3 9 7 4 2 2" xfId="49707"/>
    <cellStyle name="Normal 2 3 9 7 4 3" xfId="17074"/>
    <cellStyle name="Normal 2 3 9 7 4 3 2" xfId="49708"/>
    <cellStyle name="Normal 2 3 9 7 4 4" xfId="49709"/>
    <cellStyle name="Normal 2 3 9 7 5" xfId="17075"/>
    <cellStyle name="Normal 2 3 9 7 5 2" xfId="17076"/>
    <cellStyle name="Normal 2 3 9 7 5 2 2" xfId="49710"/>
    <cellStyle name="Normal 2 3 9 7 5 3" xfId="49711"/>
    <cellStyle name="Normal 2 3 9 7 6" xfId="17077"/>
    <cellStyle name="Normal 2 3 9 7 6 2" xfId="49712"/>
    <cellStyle name="Normal 2 3 9 7 7" xfId="17078"/>
    <cellStyle name="Normal 2 3 9 7 7 2" xfId="49713"/>
    <cellStyle name="Normal 2 3 9 7 8" xfId="49714"/>
    <cellStyle name="Normal 2 3 9 7 8 2" xfId="49715"/>
    <cellStyle name="Normal 2 3 9 7 9" xfId="49716"/>
    <cellStyle name="Normal 2 3 9 8" xfId="17079"/>
    <cellStyle name="Normal 2 3 9 8 10" xfId="49717"/>
    <cellStyle name="Normal 2 3 9 8 11" xfId="49718"/>
    <cellStyle name="Normal 2 3 9 8 2" xfId="17080"/>
    <cellStyle name="Normal 2 3 9 8 2 10" xfId="49719"/>
    <cellStyle name="Normal 2 3 9 8 2 2" xfId="17081"/>
    <cellStyle name="Normal 2 3 9 8 2 2 2" xfId="17082"/>
    <cellStyle name="Normal 2 3 9 8 2 2 2 2" xfId="17083"/>
    <cellStyle name="Normal 2 3 9 8 2 2 2 2 2" xfId="49720"/>
    <cellStyle name="Normal 2 3 9 8 2 2 2 3" xfId="17084"/>
    <cellStyle name="Normal 2 3 9 8 2 2 2 3 2" xfId="49721"/>
    <cellStyle name="Normal 2 3 9 8 2 2 2 4" xfId="49722"/>
    <cellStyle name="Normal 2 3 9 8 2 2 3" xfId="17085"/>
    <cellStyle name="Normal 2 3 9 8 2 2 3 2" xfId="49723"/>
    <cellStyle name="Normal 2 3 9 8 2 2 4" xfId="17086"/>
    <cellStyle name="Normal 2 3 9 8 2 2 4 2" xfId="49724"/>
    <cellStyle name="Normal 2 3 9 8 2 2 5" xfId="17087"/>
    <cellStyle name="Normal 2 3 9 8 2 2 5 2" xfId="49725"/>
    <cellStyle name="Normal 2 3 9 8 2 2 6" xfId="49726"/>
    <cellStyle name="Normal 2 3 9 8 2 2 6 2" xfId="49727"/>
    <cellStyle name="Normal 2 3 9 8 2 2 7" xfId="49728"/>
    <cellStyle name="Normal 2 3 9 8 2 3" xfId="17088"/>
    <cellStyle name="Normal 2 3 9 8 2 3 2" xfId="17089"/>
    <cellStyle name="Normal 2 3 9 8 2 3 2 2" xfId="49729"/>
    <cellStyle name="Normal 2 3 9 8 2 3 3" xfId="17090"/>
    <cellStyle name="Normal 2 3 9 8 2 3 3 2" xfId="49730"/>
    <cellStyle name="Normal 2 3 9 8 2 3 4" xfId="49731"/>
    <cellStyle name="Normal 2 3 9 8 2 4" xfId="17091"/>
    <cellStyle name="Normal 2 3 9 8 2 4 2" xfId="17092"/>
    <cellStyle name="Normal 2 3 9 8 2 4 2 2" xfId="49732"/>
    <cellStyle name="Normal 2 3 9 8 2 4 3" xfId="49733"/>
    <cellStyle name="Normal 2 3 9 8 2 5" xfId="17093"/>
    <cellStyle name="Normal 2 3 9 8 2 5 2" xfId="49734"/>
    <cellStyle name="Normal 2 3 9 8 2 6" xfId="17094"/>
    <cellStyle name="Normal 2 3 9 8 2 6 2" xfId="49735"/>
    <cellStyle name="Normal 2 3 9 8 2 7" xfId="49736"/>
    <cellStyle name="Normal 2 3 9 8 2 7 2" xfId="49737"/>
    <cellStyle name="Normal 2 3 9 8 2 8" xfId="49738"/>
    <cellStyle name="Normal 2 3 9 8 2 9" xfId="49739"/>
    <cellStyle name="Normal 2 3 9 8 3" xfId="17095"/>
    <cellStyle name="Normal 2 3 9 8 3 2" xfId="17096"/>
    <cellStyle name="Normal 2 3 9 8 3 2 2" xfId="17097"/>
    <cellStyle name="Normal 2 3 9 8 3 2 2 2" xfId="49740"/>
    <cellStyle name="Normal 2 3 9 8 3 2 3" xfId="17098"/>
    <cellStyle name="Normal 2 3 9 8 3 2 3 2" xfId="49741"/>
    <cellStyle name="Normal 2 3 9 8 3 2 4" xfId="49742"/>
    <cellStyle name="Normal 2 3 9 8 3 3" xfId="17099"/>
    <cellStyle name="Normal 2 3 9 8 3 3 2" xfId="49743"/>
    <cellStyle name="Normal 2 3 9 8 3 4" xfId="17100"/>
    <cellStyle name="Normal 2 3 9 8 3 4 2" xfId="49744"/>
    <cellStyle name="Normal 2 3 9 8 3 5" xfId="17101"/>
    <cellStyle name="Normal 2 3 9 8 3 5 2" xfId="49745"/>
    <cellStyle name="Normal 2 3 9 8 3 6" xfId="49746"/>
    <cellStyle name="Normal 2 3 9 8 3 6 2" xfId="49747"/>
    <cellStyle name="Normal 2 3 9 8 3 7" xfId="49748"/>
    <cellStyle name="Normal 2 3 9 8 4" xfId="17102"/>
    <cellStyle name="Normal 2 3 9 8 4 2" xfId="17103"/>
    <cellStyle name="Normal 2 3 9 8 4 2 2" xfId="49749"/>
    <cellStyle name="Normal 2 3 9 8 4 3" xfId="17104"/>
    <cellStyle name="Normal 2 3 9 8 4 3 2" xfId="49750"/>
    <cellStyle name="Normal 2 3 9 8 4 4" xfId="49751"/>
    <cellStyle name="Normal 2 3 9 8 5" xfId="17105"/>
    <cellStyle name="Normal 2 3 9 8 5 2" xfId="17106"/>
    <cellStyle name="Normal 2 3 9 8 5 2 2" xfId="49752"/>
    <cellStyle name="Normal 2 3 9 8 5 3" xfId="49753"/>
    <cellStyle name="Normal 2 3 9 8 6" xfId="17107"/>
    <cellStyle name="Normal 2 3 9 8 6 2" xfId="49754"/>
    <cellStyle name="Normal 2 3 9 8 7" xfId="17108"/>
    <cellStyle name="Normal 2 3 9 8 7 2" xfId="49755"/>
    <cellStyle name="Normal 2 3 9 8 8" xfId="49756"/>
    <cellStyle name="Normal 2 3 9 8 8 2" xfId="49757"/>
    <cellStyle name="Normal 2 3 9 8 9" xfId="49758"/>
    <cellStyle name="Normal 2 3 9 9" xfId="17109"/>
    <cellStyle name="Normal 2 3 9 9 10" xfId="49759"/>
    <cellStyle name="Normal 2 3 9 9 11" xfId="49760"/>
    <cellStyle name="Normal 2 3 9 9 2" xfId="17110"/>
    <cellStyle name="Normal 2 3 9 9 2 10" xfId="49761"/>
    <cellStyle name="Normal 2 3 9 9 2 2" xfId="17111"/>
    <cellStyle name="Normal 2 3 9 9 2 2 2" xfId="17112"/>
    <cellStyle name="Normal 2 3 9 9 2 2 2 2" xfId="17113"/>
    <cellStyle name="Normal 2 3 9 9 2 2 2 2 2" xfId="49762"/>
    <cellStyle name="Normal 2 3 9 9 2 2 2 3" xfId="17114"/>
    <cellStyle name="Normal 2 3 9 9 2 2 2 3 2" xfId="49763"/>
    <cellStyle name="Normal 2 3 9 9 2 2 2 4" xfId="49764"/>
    <cellStyle name="Normal 2 3 9 9 2 2 3" xfId="17115"/>
    <cellStyle name="Normal 2 3 9 9 2 2 3 2" xfId="49765"/>
    <cellStyle name="Normal 2 3 9 9 2 2 4" xfId="17116"/>
    <cellStyle name="Normal 2 3 9 9 2 2 4 2" xfId="49766"/>
    <cellStyle name="Normal 2 3 9 9 2 2 5" xfId="17117"/>
    <cellStyle name="Normal 2 3 9 9 2 2 5 2" xfId="49767"/>
    <cellStyle name="Normal 2 3 9 9 2 2 6" xfId="49768"/>
    <cellStyle name="Normal 2 3 9 9 2 2 6 2" xfId="49769"/>
    <cellStyle name="Normal 2 3 9 9 2 2 7" xfId="49770"/>
    <cellStyle name="Normal 2 3 9 9 2 3" xfId="17118"/>
    <cellStyle name="Normal 2 3 9 9 2 3 2" xfId="17119"/>
    <cellStyle name="Normal 2 3 9 9 2 3 2 2" xfId="49771"/>
    <cellStyle name="Normal 2 3 9 9 2 3 3" xfId="17120"/>
    <cellStyle name="Normal 2 3 9 9 2 3 3 2" xfId="49772"/>
    <cellStyle name="Normal 2 3 9 9 2 3 4" xfId="49773"/>
    <cellStyle name="Normal 2 3 9 9 2 4" xfId="17121"/>
    <cellStyle name="Normal 2 3 9 9 2 4 2" xfId="17122"/>
    <cellStyle name="Normal 2 3 9 9 2 4 2 2" xfId="49774"/>
    <cellStyle name="Normal 2 3 9 9 2 4 3" xfId="49775"/>
    <cellStyle name="Normal 2 3 9 9 2 5" xfId="17123"/>
    <cellStyle name="Normal 2 3 9 9 2 5 2" xfId="49776"/>
    <cellStyle name="Normal 2 3 9 9 2 6" xfId="17124"/>
    <cellStyle name="Normal 2 3 9 9 2 6 2" xfId="49777"/>
    <cellStyle name="Normal 2 3 9 9 2 7" xfId="49778"/>
    <cellStyle name="Normal 2 3 9 9 2 7 2" xfId="49779"/>
    <cellStyle name="Normal 2 3 9 9 2 8" xfId="49780"/>
    <cellStyle name="Normal 2 3 9 9 2 9" xfId="49781"/>
    <cellStyle name="Normal 2 3 9 9 3" xfId="17125"/>
    <cellStyle name="Normal 2 3 9 9 3 2" xfId="17126"/>
    <cellStyle name="Normal 2 3 9 9 3 2 2" xfId="17127"/>
    <cellStyle name="Normal 2 3 9 9 3 2 2 2" xfId="49782"/>
    <cellStyle name="Normal 2 3 9 9 3 2 3" xfId="17128"/>
    <cellStyle name="Normal 2 3 9 9 3 2 3 2" xfId="49783"/>
    <cellStyle name="Normal 2 3 9 9 3 2 4" xfId="49784"/>
    <cellStyle name="Normal 2 3 9 9 3 3" xfId="17129"/>
    <cellStyle name="Normal 2 3 9 9 3 3 2" xfId="49785"/>
    <cellStyle name="Normal 2 3 9 9 3 4" xfId="17130"/>
    <cellStyle name="Normal 2 3 9 9 3 4 2" xfId="49786"/>
    <cellStyle name="Normal 2 3 9 9 3 5" xfId="17131"/>
    <cellStyle name="Normal 2 3 9 9 3 5 2" xfId="49787"/>
    <cellStyle name="Normal 2 3 9 9 3 6" xfId="49788"/>
    <cellStyle name="Normal 2 3 9 9 3 6 2" xfId="49789"/>
    <cellStyle name="Normal 2 3 9 9 3 7" xfId="49790"/>
    <cellStyle name="Normal 2 3 9 9 4" xfId="17132"/>
    <cellStyle name="Normal 2 3 9 9 4 2" xfId="17133"/>
    <cellStyle name="Normal 2 3 9 9 4 2 2" xfId="49791"/>
    <cellStyle name="Normal 2 3 9 9 4 3" xfId="17134"/>
    <cellStyle name="Normal 2 3 9 9 4 3 2" xfId="49792"/>
    <cellStyle name="Normal 2 3 9 9 4 4" xfId="49793"/>
    <cellStyle name="Normal 2 3 9 9 5" xfId="17135"/>
    <cellStyle name="Normal 2 3 9 9 5 2" xfId="17136"/>
    <cellStyle name="Normal 2 3 9 9 5 2 2" xfId="49794"/>
    <cellStyle name="Normal 2 3 9 9 5 3" xfId="49795"/>
    <cellStyle name="Normal 2 3 9 9 6" xfId="17137"/>
    <cellStyle name="Normal 2 3 9 9 6 2" xfId="49796"/>
    <cellStyle name="Normal 2 3 9 9 7" xfId="17138"/>
    <cellStyle name="Normal 2 3 9 9 7 2" xfId="49797"/>
    <cellStyle name="Normal 2 3 9 9 8" xfId="49798"/>
    <cellStyle name="Normal 2 3 9 9 8 2" xfId="49799"/>
    <cellStyle name="Normal 2 3 9 9 9" xfId="49800"/>
    <cellStyle name="Normal 2 4" xfId="17139"/>
    <cellStyle name="Normal 2 4 10" xfId="17140"/>
    <cellStyle name="Normal 2 4 10 10" xfId="49801"/>
    <cellStyle name="Normal 2 4 10 11" xfId="49802"/>
    <cellStyle name="Normal 2 4 10 2" xfId="17141"/>
    <cellStyle name="Normal 2 4 10 2 10" xfId="49803"/>
    <cellStyle name="Normal 2 4 10 2 2" xfId="17142"/>
    <cellStyle name="Normal 2 4 10 2 2 2" xfId="17143"/>
    <cellStyle name="Normal 2 4 10 2 2 2 2" xfId="17144"/>
    <cellStyle name="Normal 2 4 10 2 2 2 2 2" xfId="49804"/>
    <cellStyle name="Normal 2 4 10 2 2 2 3" xfId="17145"/>
    <cellStyle name="Normal 2 4 10 2 2 2 3 2" xfId="49805"/>
    <cellStyle name="Normal 2 4 10 2 2 2 4" xfId="49806"/>
    <cellStyle name="Normal 2 4 10 2 2 3" xfId="17146"/>
    <cellStyle name="Normal 2 4 10 2 2 3 2" xfId="49807"/>
    <cellStyle name="Normal 2 4 10 2 2 4" xfId="17147"/>
    <cellStyle name="Normal 2 4 10 2 2 4 2" xfId="49808"/>
    <cellStyle name="Normal 2 4 10 2 2 5" xfId="17148"/>
    <cellStyle name="Normal 2 4 10 2 2 5 2" xfId="49809"/>
    <cellStyle name="Normal 2 4 10 2 2 6" xfId="49810"/>
    <cellStyle name="Normal 2 4 10 2 2 6 2" xfId="49811"/>
    <cellStyle name="Normal 2 4 10 2 2 7" xfId="49812"/>
    <cellStyle name="Normal 2 4 10 2 3" xfId="17149"/>
    <cellStyle name="Normal 2 4 10 2 3 2" xfId="17150"/>
    <cellStyle name="Normal 2 4 10 2 3 2 2" xfId="49813"/>
    <cellStyle name="Normal 2 4 10 2 3 3" xfId="17151"/>
    <cellStyle name="Normal 2 4 10 2 3 3 2" xfId="49814"/>
    <cellStyle name="Normal 2 4 10 2 3 4" xfId="49815"/>
    <cellStyle name="Normal 2 4 10 2 4" xfId="17152"/>
    <cellStyle name="Normal 2 4 10 2 4 2" xfId="17153"/>
    <cellStyle name="Normal 2 4 10 2 4 2 2" xfId="49816"/>
    <cellStyle name="Normal 2 4 10 2 4 3" xfId="49817"/>
    <cellStyle name="Normal 2 4 10 2 5" xfId="17154"/>
    <cellStyle name="Normal 2 4 10 2 5 2" xfId="49818"/>
    <cellStyle name="Normal 2 4 10 2 6" xfId="17155"/>
    <cellStyle name="Normal 2 4 10 2 6 2" xfId="49819"/>
    <cellStyle name="Normal 2 4 10 2 7" xfId="49820"/>
    <cellStyle name="Normal 2 4 10 2 7 2" xfId="49821"/>
    <cellStyle name="Normal 2 4 10 2 8" xfId="49822"/>
    <cellStyle name="Normal 2 4 10 2 9" xfId="49823"/>
    <cellStyle name="Normal 2 4 10 3" xfId="17156"/>
    <cellStyle name="Normal 2 4 10 3 2" xfId="17157"/>
    <cellStyle name="Normal 2 4 10 3 2 2" xfId="17158"/>
    <cellStyle name="Normal 2 4 10 3 2 2 2" xfId="49824"/>
    <cellStyle name="Normal 2 4 10 3 2 3" xfId="17159"/>
    <cellStyle name="Normal 2 4 10 3 2 3 2" xfId="49825"/>
    <cellStyle name="Normal 2 4 10 3 2 4" xfId="49826"/>
    <cellStyle name="Normal 2 4 10 3 3" xfId="17160"/>
    <cellStyle name="Normal 2 4 10 3 3 2" xfId="49827"/>
    <cellStyle name="Normal 2 4 10 3 4" xfId="17161"/>
    <cellStyle name="Normal 2 4 10 3 4 2" xfId="49828"/>
    <cellStyle name="Normal 2 4 10 3 5" xfId="17162"/>
    <cellStyle name="Normal 2 4 10 3 5 2" xfId="49829"/>
    <cellStyle name="Normal 2 4 10 3 6" xfId="49830"/>
    <cellStyle name="Normal 2 4 10 3 6 2" xfId="49831"/>
    <cellStyle name="Normal 2 4 10 3 7" xfId="49832"/>
    <cellStyle name="Normal 2 4 10 4" xfId="17163"/>
    <cellStyle name="Normal 2 4 10 4 2" xfId="17164"/>
    <cellStyle name="Normal 2 4 10 4 2 2" xfId="49833"/>
    <cellStyle name="Normal 2 4 10 4 3" xfId="17165"/>
    <cellStyle name="Normal 2 4 10 4 3 2" xfId="49834"/>
    <cellStyle name="Normal 2 4 10 4 4" xfId="49835"/>
    <cellStyle name="Normal 2 4 10 5" xfId="17166"/>
    <cellStyle name="Normal 2 4 10 5 2" xfId="17167"/>
    <cellStyle name="Normal 2 4 10 5 2 2" xfId="49836"/>
    <cellStyle name="Normal 2 4 10 5 3" xfId="49837"/>
    <cellStyle name="Normal 2 4 10 6" xfId="17168"/>
    <cellStyle name="Normal 2 4 10 6 2" xfId="49838"/>
    <cellStyle name="Normal 2 4 10 7" xfId="17169"/>
    <cellStyle name="Normal 2 4 10 7 2" xfId="49839"/>
    <cellStyle name="Normal 2 4 10 8" xfId="49840"/>
    <cellStyle name="Normal 2 4 10 8 2" xfId="49841"/>
    <cellStyle name="Normal 2 4 10 9" xfId="49842"/>
    <cellStyle name="Normal 2 4 11" xfId="17170"/>
    <cellStyle name="Normal 2 4 11 10" xfId="49843"/>
    <cellStyle name="Normal 2 4 11 11" xfId="49844"/>
    <cellStyle name="Normal 2 4 11 2" xfId="17171"/>
    <cellStyle name="Normal 2 4 11 2 10" xfId="49845"/>
    <cellStyle name="Normal 2 4 11 2 2" xfId="17172"/>
    <cellStyle name="Normal 2 4 11 2 2 2" xfId="17173"/>
    <cellStyle name="Normal 2 4 11 2 2 2 2" xfId="17174"/>
    <cellStyle name="Normal 2 4 11 2 2 2 2 2" xfId="49846"/>
    <cellStyle name="Normal 2 4 11 2 2 2 3" xfId="17175"/>
    <cellStyle name="Normal 2 4 11 2 2 2 3 2" xfId="49847"/>
    <cellStyle name="Normal 2 4 11 2 2 2 4" xfId="49848"/>
    <cellStyle name="Normal 2 4 11 2 2 3" xfId="17176"/>
    <cellStyle name="Normal 2 4 11 2 2 3 2" xfId="49849"/>
    <cellStyle name="Normal 2 4 11 2 2 4" xfId="17177"/>
    <cellStyle name="Normal 2 4 11 2 2 4 2" xfId="49850"/>
    <cellStyle name="Normal 2 4 11 2 2 5" xfId="17178"/>
    <cellStyle name="Normal 2 4 11 2 2 5 2" xfId="49851"/>
    <cellStyle name="Normal 2 4 11 2 2 6" xfId="49852"/>
    <cellStyle name="Normal 2 4 11 2 2 6 2" xfId="49853"/>
    <cellStyle name="Normal 2 4 11 2 2 7" xfId="49854"/>
    <cellStyle name="Normal 2 4 11 2 3" xfId="17179"/>
    <cellStyle name="Normal 2 4 11 2 3 2" xfId="17180"/>
    <cellStyle name="Normal 2 4 11 2 3 2 2" xfId="49855"/>
    <cellStyle name="Normal 2 4 11 2 3 3" xfId="17181"/>
    <cellStyle name="Normal 2 4 11 2 3 3 2" xfId="49856"/>
    <cellStyle name="Normal 2 4 11 2 3 4" xfId="49857"/>
    <cellStyle name="Normal 2 4 11 2 4" xfId="17182"/>
    <cellStyle name="Normal 2 4 11 2 4 2" xfId="17183"/>
    <cellStyle name="Normal 2 4 11 2 4 2 2" xfId="49858"/>
    <cellStyle name="Normal 2 4 11 2 4 3" xfId="49859"/>
    <cellStyle name="Normal 2 4 11 2 5" xfId="17184"/>
    <cellStyle name="Normal 2 4 11 2 5 2" xfId="49860"/>
    <cellStyle name="Normal 2 4 11 2 6" xfId="17185"/>
    <cellStyle name="Normal 2 4 11 2 6 2" xfId="49861"/>
    <cellStyle name="Normal 2 4 11 2 7" xfId="49862"/>
    <cellStyle name="Normal 2 4 11 2 7 2" xfId="49863"/>
    <cellStyle name="Normal 2 4 11 2 8" xfId="49864"/>
    <cellStyle name="Normal 2 4 11 2 9" xfId="49865"/>
    <cellStyle name="Normal 2 4 11 3" xfId="17186"/>
    <cellStyle name="Normal 2 4 11 3 2" xfId="17187"/>
    <cellStyle name="Normal 2 4 11 3 2 2" xfId="17188"/>
    <cellStyle name="Normal 2 4 11 3 2 2 2" xfId="49866"/>
    <cellStyle name="Normal 2 4 11 3 2 3" xfId="17189"/>
    <cellStyle name="Normal 2 4 11 3 2 3 2" xfId="49867"/>
    <cellStyle name="Normal 2 4 11 3 2 4" xfId="49868"/>
    <cellStyle name="Normal 2 4 11 3 3" xfId="17190"/>
    <cellStyle name="Normal 2 4 11 3 3 2" xfId="49869"/>
    <cellStyle name="Normal 2 4 11 3 4" xfId="17191"/>
    <cellStyle name="Normal 2 4 11 3 4 2" xfId="49870"/>
    <cellStyle name="Normal 2 4 11 3 5" xfId="17192"/>
    <cellStyle name="Normal 2 4 11 3 5 2" xfId="49871"/>
    <cellStyle name="Normal 2 4 11 3 6" xfId="49872"/>
    <cellStyle name="Normal 2 4 11 3 6 2" xfId="49873"/>
    <cellStyle name="Normal 2 4 11 3 7" xfId="49874"/>
    <cellStyle name="Normal 2 4 11 4" xfId="17193"/>
    <cellStyle name="Normal 2 4 11 4 2" xfId="17194"/>
    <cellStyle name="Normal 2 4 11 4 2 2" xfId="49875"/>
    <cellStyle name="Normal 2 4 11 4 3" xfId="17195"/>
    <cellStyle name="Normal 2 4 11 4 3 2" xfId="49876"/>
    <cellStyle name="Normal 2 4 11 4 4" xfId="49877"/>
    <cellStyle name="Normal 2 4 11 5" xfId="17196"/>
    <cellStyle name="Normal 2 4 11 5 2" xfId="17197"/>
    <cellStyle name="Normal 2 4 11 5 2 2" xfId="49878"/>
    <cellStyle name="Normal 2 4 11 5 3" xfId="49879"/>
    <cellStyle name="Normal 2 4 11 6" xfId="17198"/>
    <cellStyle name="Normal 2 4 11 6 2" xfId="49880"/>
    <cellStyle name="Normal 2 4 11 7" xfId="17199"/>
    <cellStyle name="Normal 2 4 11 7 2" xfId="49881"/>
    <cellStyle name="Normal 2 4 11 8" xfId="49882"/>
    <cellStyle name="Normal 2 4 11 8 2" xfId="49883"/>
    <cellStyle name="Normal 2 4 11 9" xfId="49884"/>
    <cellStyle name="Normal 2 4 12" xfId="17200"/>
    <cellStyle name="Normal 2 4 12 10" xfId="49885"/>
    <cellStyle name="Normal 2 4 12 11" xfId="49886"/>
    <cellStyle name="Normal 2 4 12 2" xfId="17201"/>
    <cellStyle name="Normal 2 4 12 2 10" xfId="49887"/>
    <cellStyle name="Normal 2 4 12 2 2" xfId="17202"/>
    <cellStyle name="Normal 2 4 12 2 2 2" xfId="17203"/>
    <cellStyle name="Normal 2 4 12 2 2 2 2" xfId="17204"/>
    <cellStyle name="Normal 2 4 12 2 2 2 2 2" xfId="49888"/>
    <cellStyle name="Normal 2 4 12 2 2 2 3" xfId="17205"/>
    <cellStyle name="Normal 2 4 12 2 2 2 3 2" xfId="49889"/>
    <cellStyle name="Normal 2 4 12 2 2 2 4" xfId="49890"/>
    <cellStyle name="Normal 2 4 12 2 2 3" xfId="17206"/>
    <cellStyle name="Normal 2 4 12 2 2 3 2" xfId="49891"/>
    <cellStyle name="Normal 2 4 12 2 2 4" xfId="17207"/>
    <cellStyle name="Normal 2 4 12 2 2 4 2" xfId="49892"/>
    <cellStyle name="Normal 2 4 12 2 2 5" xfId="17208"/>
    <cellStyle name="Normal 2 4 12 2 2 5 2" xfId="49893"/>
    <cellStyle name="Normal 2 4 12 2 2 6" xfId="49894"/>
    <cellStyle name="Normal 2 4 12 2 2 6 2" xfId="49895"/>
    <cellStyle name="Normal 2 4 12 2 2 7" xfId="49896"/>
    <cellStyle name="Normal 2 4 12 2 3" xfId="17209"/>
    <cellStyle name="Normal 2 4 12 2 3 2" xfId="17210"/>
    <cellStyle name="Normal 2 4 12 2 3 2 2" xfId="49897"/>
    <cellStyle name="Normal 2 4 12 2 3 3" xfId="17211"/>
    <cellStyle name="Normal 2 4 12 2 3 3 2" xfId="49898"/>
    <cellStyle name="Normal 2 4 12 2 3 4" xfId="49899"/>
    <cellStyle name="Normal 2 4 12 2 4" xfId="17212"/>
    <cellStyle name="Normal 2 4 12 2 4 2" xfId="17213"/>
    <cellStyle name="Normal 2 4 12 2 4 2 2" xfId="49900"/>
    <cellStyle name="Normal 2 4 12 2 4 3" xfId="49901"/>
    <cellStyle name="Normal 2 4 12 2 5" xfId="17214"/>
    <cellStyle name="Normal 2 4 12 2 5 2" xfId="49902"/>
    <cellStyle name="Normal 2 4 12 2 6" xfId="17215"/>
    <cellStyle name="Normal 2 4 12 2 6 2" xfId="49903"/>
    <cellStyle name="Normal 2 4 12 2 7" xfId="49904"/>
    <cellStyle name="Normal 2 4 12 2 7 2" xfId="49905"/>
    <cellStyle name="Normal 2 4 12 2 8" xfId="49906"/>
    <cellStyle name="Normal 2 4 12 2 9" xfId="49907"/>
    <cellStyle name="Normal 2 4 12 3" xfId="17216"/>
    <cellStyle name="Normal 2 4 12 3 2" xfId="17217"/>
    <cellStyle name="Normal 2 4 12 3 2 2" xfId="17218"/>
    <cellStyle name="Normal 2 4 12 3 2 2 2" xfId="49908"/>
    <cellStyle name="Normal 2 4 12 3 2 3" xfId="17219"/>
    <cellStyle name="Normal 2 4 12 3 2 3 2" xfId="49909"/>
    <cellStyle name="Normal 2 4 12 3 2 4" xfId="49910"/>
    <cellStyle name="Normal 2 4 12 3 3" xfId="17220"/>
    <cellStyle name="Normal 2 4 12 3 3 2" xfId="49911"/>
    <cellStyle name="Normal 2 4 12 3 4" xfId="17221"/>
    <cellStyle name="Normal 2 4 12 3 4 2" xfId="49912"/>
    <cellStyle name="Normal 2 4 12 3 5" xfId="17222"/>
    <cellStyle name="Normal 2 4 12 3 5 2" xfId="49913"/>
    <cellStyle name="Normal 2 4 12 3 6" xfId="49914"/>
    <cellStyle name="Normal 2 4 12 3 6 2" xfId="49915"/>
    <cellStyle name="Normal 2 4 12 3 7" xfId="49916"/>
    <cellStyle name="Normal 2 4 12 4" xfId="17223"/>
    <cellStyle name="Normal 2 4 12 4 2" xfId="17224"/>
    <cellStyle name="Normal 2 4 12 4 2 2" xfId="49917"/>
    <cellStyle name="Normal 2 4 12 4 3" xfId="17225"/>
    <cellStyle name="Normal 2 4 12 4 3 2" xfId="49918"/>
    <cellStyle name="Normal 2 4 12 4 4" xfId="49919"/>
    <cellStyle name="Normal 2 4 12 5" xfId="17226"/>
    <cellStyle name="Normal 2 4 12 5 2" xfId="17227"/>
    <cellStyle name="Normal 2 4 12 5 2 2" xfId="49920"/>
    <cellStyle name="Normal 2 4 12 5 3" xfId="49921"/>
    <cellStyle name="Normal 2 4 12 6" xfId="17228"/>
    <cellStyle name="Normal 2 4 12 6 2" xfId="49922"/>
    <cellStyle name="Normal 2 4 12 7" xfId="17229"/>
    <cellStyle name="Normal 2 4 12 7 2" xfId="49923"/>
    <cellStyle name="Normal 2 4 12 8" xfId="49924"/>
    <cellStyle name="Normal 2 4 12 8 2" xfId="49925"/>
    <cellStyle name="Normal 2 4 12 9" xfId="49926"/>
    <cellStyle name="Normal 2 4 13" xfId="17230"/>
    <cellStyle name="Normal 2 4 13 10" xfId="49927"/>
    <cellStyle name="Normal 2 4 13 11" xfId="49928"/>
    <cellStyle name="Normal 2 4 13 2" xfId="17231"/>
    <cellStyle name="Normal 2 4 13 2 10" xfId="49929"/>
    <cellStyle name="Normal 2 4 13 2 2" xfId="17232"/>
    <cellStyle name="Normal 2 4 13 2 2 2" xfId="17233"/>
    <cellStyle name="Normal 2 4 13 2 2 2 2" xfId="17234"/>
    <cellStyle name="Normal 2 4 13 2 2 2 2 2" xfId="49930"/>
    <cellStyle name="Normal 2 4 13 2 2 2 3" xfId="17235"/>
    <cellStyle name="Normal 2 4 13 2 2 2 3 2" xfId="49931"/>
    <cellStyle name="Normal 2 4 13 2 2 2 4" xfId="49932"/>
    <cellStyle name="Normal 2 4 13 2 2 3" xfId="17236"/>
    <cellStyle name="Normal 2 4 13 2 2 3 2" xfId="49933"/>
    <cellStyle name="Normal 2 4 13 2 2 4" xfId="17237"/>
    <cellStyle name="Normal 2 4 13 2 2 4 2" xfId="49934"/>
    <cellStyle name="Normal 2 4 13 2 2 5" xfId="17238"/>
    <cellStyle name="Normal 2 4 13 2 2 5 2" xfId="49935"/>
    <cellStyle name="Normal 2 4 13 2 2 6" xfId="49936"/>
    <cellStyle name="Normal 2 4 13 2 2 6 2" xfId="49937"/>
    <cellStyle name="Normal 2 4 13 2 2 7" xfId="49938"/>
    <cellStyle name="Normal 2 4 13 2 3" xfId="17239"/>
    <cellStyle name="Normal 2 4 13 2 3 2" xfId="17240"/>
    <cellStyle name="Normal 2 4 13 2 3 2 2" xfId="49939"/>
    <cellStyle name="Normal 2 4 13 2 3 3" xfId="17241"/>
    <cellStyle name="Normal 2 4 13 2 3 3 2" xfId="49940"/>
    <cellStyle name="Normal 2 4 13 2 3 4" xfId="49941"/>
    <cellStyle name="Normal 2 4 13 2 4" xfId="17242"/>
    <cellStyle name="Normal 2 4 13 2 4 2" xfId="17243"/>
    <cellStyle name="Normal 2 4 13 2 4 2 2" xfId="49942"/>
    <cellStyle name="Normal 2 4 13 2 4 3" xfId="49943"/>
    <cellStyle name="Normal 2 4 13 2 5" xfId="17244"/>
    <cellStyle name="Normal 2 4 13 2 5 2" xfId="49944"/>
    <cellStyle name="Normal 2 4 13 2 6" xfId="17245"/>
    <cellStyle name="Normal 2 4 13 2 6 2" xfId="49945"/>
    <cellStyle name="Normal 2 4 13 2 7" xfId="49946"/>
    <cellStyle name="Normal 2 4 13 2 7 2" xfId="49947"/>
    <cellStyle name="Normal 2 4 13 2 8" xfId="49948"/>
    <cellStyle name="Normal 2 4 13 2 9" xfId="49949"/>
    <cellStyle name="Normal 2 4 13 3" xfId="17246"/>
    <cellStyle name="Normal 2 4 13 3 2" xfId="17247"/>
    <cellStyle name="Normal 2 4 13 3 2 2" xfId="17248"/>
    <cellStyle name="Normal 2 4 13 3 2 2 2" xfId="49950"/>
    <cellStyle name="Normal 2 4 13 3 2 3" xfId="17249"/>
    <cellStyle name="Normal 2 4 13 3 2 3 2" xfId="49951"/>
    <cellStyle name="Normal 2 4 13 3 2 4" xfId="49952"/>
    <cellStyle name="Normal 2 4 13 3 3" xfId="17250"/>
    <cellStyle name="Normal 2 4 13 3 3 2" xfId="49953"/>
    <cellStyle name="Normal 2 4 13 3 4" xfId="17251"/>
    <cellStyle name="Normal 2 4 13 3 4 2" xfId="49954"/>
    <cellStyle name="Normal 2 4 13 3 5" xfId="17252"/>
    <cellStyle name="Normal 2 4 13 3 5 2" xfId="49955"/>
    <cellStyle name="Normal 2 4 13 3 6" xfId="49956"/>
    <cellStyle name="Normal 2 4 13 3 6 2" xfId="49957"/>
    <cellStyle name="Normal 2 4 13 3 7" xfId="49958"/>
    <cellStyle name="Normal 2 4 13 4" xfId="17253"/>
    <cellStyle name="Normal 2 4 13 4 2" xfId="17254"/>
    <cellStyle name="Normal 2 4 13 4 2 2" xfId="49959"/>
    <cellStyle name="Normal 2 4 13 4 3" xfId="17255"/>
    <cellStyle name="Normal 2 4 13 4 3 2" xfId="49960"/>
    <cellStyle name="Normal 2 4 13 4 4" xfId="49961"/>
    <cellStyle name="Normal 2 4 13 5" xfId="17256"/>
    <cellStyle name="Normal 2 4 13 5 2" xfId="17257"/>
    <cellStyle name="Normal 2 4 13 5 2 2" xfId="49962"/>
    <cellStyle name="Normal 2 4 13 5 3" xfId="49963"/>
    <cellStyle name="Normal 2 4 13 6" xfId="17258"/>
    <cellStyle name="Normal 2 4 13 6 2" xfId="49964"/>
    <cellStyle name="Normal 2 4 13 7" xfId="17259"/>
    <cellStyle name="Normal 2 4 13 7 2" xfId="49965"/>
    <cellStyle name="Normal 2 4 13 8" xfId="49966"/>
    <cellStyle name="Normal 2 4 13 8 2" xfId="49967"/>
    <cellStyle name="Normal 2 4 13 9" xfId="49968"/>
    <cellStyle name="Normal 2 4 14" xfId="17260"/>
    <cellStyle name="Normal 2 4 14 10" xfId="49969"/>
    <cellStyle name="Normal 2 4 14 11" xfId="49970"/>
    <cellStyle name="Normal 2 4 14 2" xfId="17261"/>
    <cellStyle name="Normal 2 4 14 2 10" xfId="49971"/>
    <cellStyle name="Normal 2 4 14 2 2" xfId="17262"/>
    <cellStyle name="Normal 2 4 14 2 2 2" xfId="17263"/>
    <cellStyle name="Normal 2 4 14 2 2 2 2" xfId="17264"/>
    <cellStyle name="Normal 2 4 14 2 2 2 2 2" xfId="49972"/>
    <cellStyle name="Normal 2 4 14 2 2 2 3" xfId="17265"/>
    <cellStyle name="Normal 2 4 14 2 2 2 3 2" xfId="49973"/>
    <cellStyle name="Normal 2 4 14 2 2 2 4" xfId="49974"/>
    <cellStyle name="Normal 2 4 14 2 2 3" xfId="17266"/>
    <cellStyle name="Normal 2 4 14 2 2 3 2" xfId="49975"/>
    <cellStyle name="Normal 2 4 14 2 2 4" xfId="17267"/>
    <cellStyle name="Normal 2 4 14 2 2 4 2" xfId="49976"/>
    <cellStyle name="Normal 2 4 14 2 2 5" xfId="17268"/>
    <cellStyle name="Normal 2 4 14 2 2 5 2" xfId="49977"/>
    <cellStyle name="Normal 2 4 14 2 2 6" xfId="49978"/>
    <cellStyle name="Normal 2 4 14 2 2 6 2" xfId="49979"/>
    <cellStyle name="Normal 2 4 14 2 2 7" xfId="49980"/>
    <cellStyle name="Normal 2 4 14 2 3" xfId="17269"/>
    <cellStyle name="Normal 2 4 14 2 3 2" xfId="17270"/>
    <cellStyle name="Normal 2 4 14 2 3 2 2" xfId="49981"/>
    <cellStyle name="Normal 2 4 14 2 3 3" xfId="17271"/>
    <cellStyle name="Normal 2 4 14 2 3 3 2" xfId="49982"/>
    <cellStyle name="Normal 2 4 14 2 3 4" xfId="49983"/>
    <cellStyle name="Normal 2 4 14 2 4" xfId="17272"/>
    <cellStyle name="Normal 2 4 14 2 4 2" xfId="17273"/>
    <cellStyle name="Normal 2 4 14 2 4 2 2" xfId="49984"/>
    <cellStyle name="Normal 2 4 14 2 4 3" xfId="49985"/>
    <cellStyle name="Normal 2 4 14 2 5" xfId="17274"/>
    <cellStyle name="Normal 2 4 14 2 5 2" xfId="49986"/>
    <cellStyle name="Normal 2 4 14 2 6" xfId="17275"/>
    <cellStyle name="Normal 2 4 14 2 6 2" xfId="49987"/>
    <cellStyle name="Normal 2 4 14 2 7" xfId="49988"/>
    <cellStyle name="Normal 2 4 14 2 7 2" xfId="49989"/>
    <cellStyle name="Normal 2 4 14 2 8" xfId="49990"/>
    <cellStyle name="Normal 2 4 14 2 9" xfId="49991"/>
    <cellStyle name="Normal 2 4 14 3" xfId="17276"/>
    <cellStyle name="Normal 2 4 14 3 2" xfId="17277"/>
    <cellStyle name="Normal 2 4 14 3 2 2" xfId="17278"/>
    <cellStyle name="Normal 2 4 14 3 2 2 2" xfId="49992"/>
    <cellStyle name="Normal 2 4 14 3 2 3" xfId="17279"/>
    <cellStyle name="Normal 2 4 14 3 2 3 2" xfId="49993"/>
    <cellStyle name="Normal 2 4 14 3 2 4" xfId="49994"/>
    <cellStyle name="Normal 2 4 14 3 3" xfId="17280"/>
    <cellStyle name="Normal 2 4 14 3 3 2" xfId="49995"/>
    <cellStyle name="Normal 2 4 14 3 4" xfId="17281"/>
    <cellStyle name="Normal 2 4 14 3 4 2" xfId="49996"/>
    <cellStyle name="Normal 2 4 14 3 5" xfId="17282"/>
    <cellStyle name="Normal 2 4 14 3 5 2" xfId="49997"/>
    <cellStyle name="Normal 2 4 14 3 6" xfId="49998"/>
    <cellStyle name="Normal 2 4 14 3 6 2" xfId="49999"/>
    <cellStyle name="Normal 2 4 14 3 7" xfId="50000"/>
    <cellStyle name="Normal 2 4 14 4" xfId="17283"/>
    <cellStyle name="Normal 2 4 14 4 2" xfId="17284"/>
    <cellStyle name="Normal 2 4 14 4 2 2" xfId="50001"/>
    <cellStyle name="Normal 2 4 14 4 3" xfId="17285"/>
    <cellStyle name="Normal 2 4 14 4 3 2" xfId="50002"/>
    <cellStyle name="Normal 2 4 14 4 4" xfId="50003"/>
    <cellStyle name="Normal 2 4 14 5" xfId="17286"/>
    <cellStyle name="Normal 2 4 14 5 2" xfId="17287"/>
    <cellStyle name="Normal 2 4 14 5 2 2" xfId="50004"/>
    <cellStyle name="Normal 2 4 14 5 3" xfId="50005"/>
    <cellStyle name="Normal 2 4 14 6" xfId="17288"/>
    <cellStyle name="Normal 2 4 14 6 2" xfId="50006"/>
    <cellStyle name="Normal 2 4 14 7" xfId="17289"/>
    <cellStyle name="Normal 2 4 14 7 2" xfId="50007"/>
    <cellStyle name="Normal 2 4 14 8" xfId="50008"/>
    <cellStyle name="Normal 2 4 14 8 2" xfId="50009"/>
    <cellStyle name="Normal 2 4 14 9" xfId="50010"/>
    <cellStyle name="Normal 2 4 15" xfId="17290"/>
    <cellStyle name="Normal 2 4 15 10" xfId="50011"/>
    <cellStyle name="Normal 2 4 15 11" xfId="50012"/>
    <cellStyle name="Normal 2 4 15 2" xfId="17291"/>
    <cellStyle name="Normal 2 4 15 2 10" xfId="50013"/>
    <cellStyle name="Normal 2 4 15 2 2" xfId="17292"/>
    <cellStyle name="Normal 2 4 15 2 2 2" xfId="17293"/>
    <cellStyle name="Normal 2 4 15 2 2 2 2" xfId="17294"/>
    <cellStyle name="Normal 2 4 15 2 2 2 2 2" xfId="50014"/>
    <cellStyle name="Normal 2 4 15 2 2 2 3" xfId="17295"/>
    <cellStyle name="Normal 2 4 15 2 2 2 3 2" xfId="50015"/>
    <cellStyle name="Normal 2 4 15 2 2 2 4" xfId="50016"/>
    <cellStyle name="Normal 2 4 15 2 2 3" xfId="17296"/>
    <cellStyle name="Normal 2 4 15 2 2 3 2" xfId="50017"/>
    <cellStyle name="Normal 2 4 15 2 2 4" xfId="17297"/>
    <cellStyle name="Normal 2 4 15 2 2 4 2" xfId="50018"/>
    <cellStyle name="Normal 2 4 15 2 2 5" xfId="17298"/>
    <cellStyle name="Normal 2 4 15 2 2 5 2" xfId="50019"/>
    <cellStyle name="Normal 2 4 15 2 2 6" xfId="50020"/>
    <cellStyle name="Normal 2 4 15 2 2 6 2" xfId="50021"/>
    <cellStyle name="Normal 2 4 15 2 2 7" xfId="50022"/>
    <cellStyle name="Normal 2 4 15 2 3" xfId="17299"/>
    <cellStyle name="Normal 2 4 15 2 3 2" xfId="17300"/>
    <cellStyle name="Normal 2 4 15 2 3 2 2" xfId="50023"/>
    <cellStyle name="Normal 2 4 15 2 3 3" xfId="17301"/>
    <cellStyle name="Normal 2 4 15 2 3 3 2" xfId="50024"/>
    <cellStyle name="Normal 2 4 15 2 3 4" xfId="50025"/>
    <cellStyle name="Normal 2 4 15 2 4" xfId="17302"/>
    <cellStyle name="Normal 2 4 15 2 4 2" xfId="17303"/>
    <cellStyle name="Normal 2 4 15 2 4 2 2" xfId="50026"/>
    <cellStyle name="Normal 2 4 15 2 4 3" xfId="50027"/>
    <cellStyle name="Normal 2 4 15 2 5" xfId="17304"/>
    <cellStyle name="Normal 2 4 15 2 5 2" xfId="50028"/>
    <cellStyle name="Normal 2 4 15 2 6" xfId="17305"/>
    <cellStyle name="Normal 2 4 15 2 6 2" xfId="50029"/>
    <cellStyle name="Normal 2 4 15 2 7" xfId="50030"/>
    <cellStyle name="Normal 2 4 15 2 7 2" xfId="50031"/>
    <cellStyle name="Normal 2 4 15 2 8" xfId="50032"/>
    <cellStyle name="Normal 2 4 15 2 9" xfId="50033"/>
    <cellStyle name="Normal 2 4 15 3" xfId="17306"/>
    <cellStyle name="Normal 2 4 15 3 2" xfId="17307"/>
    <cellStyle name="Normal 2 4 15 3 2 2" xfId="17308"/>
    <cellStyle name="Normal 2 4 15 3 2 2 2" xfId="50034"/>
    <cellStyle name="Normal 2 4 15 3 2 3" xfId="17309"/>
    <cellStyle name="Normal 2 4 15 3 2 3 2" xfId="50035"/>
    <cellStyle name="Normal 2 4 15 3 2 4" xfId="50036"/>
    <cellStyle name="Normal 2 4 15 3 3" xfId="17310"/>
    <cellStyle name="Normal 2 4 15 3 3 2" xfId="50037"/>
    <cellStyle name="Normal 2 4 15 3 4" xfId="17311"/>
    <cellStyle name="Normal 2 4 15 3 4 2" xfId="50038"/>
    <cellStyle name="Normal 2 4 15 3 5" xfId="17312"/>
    <cellStyle name="Normal 2 4 15 3 5 2" xfId="50039"/>
    <cellStyle name="Normal 2 4 15 3 6" xfId="50040"/>
    <cellStyle name="Normal 2 4 15 3 6 2" xfId="50041"/>
    <cellStyle name="Normal 2 4 15 3 7" xfId="50042"/>
    <cellStyle name="Normal 2 4 15 4" xfId="17313"/>
    <cellStyle name="Normal 2 4 15 4 2" xfId="17314"/>
    <cellStyle name="Normal 2 4 15 4 2 2" xfId="50043"/>
    <cellStyle name="Normal 2 4 15 4 3" xfId="17315"/>
    <cellStyle name="Normal 2 4 15 4 3 2" xfId="50044"/>
    <cellStyle name="Normal 2 4 15 4 4" xfId="50045"/>
    <cellStyle name="Normal 2 4 15 5" xfId="17316"/>
    <cellStyle name="Normal 2 4 15 5 2" xfId="17317"/>
    <cellStyle name="Normal 2 4 15 5 2 2" xfId="50046"/>
    <cellStyle name="Normal 2 4 15 5 3" xfId="50047"/>
    <cellStyle name="Normal 2 4 15 6" xfId="17318"/>
    <cellStyle name="Normal 2 4 15 6 2" xfId="50048"/>
    <cellStyle name="Normal 2 4 15 7" xfId="17319"/>
    <cellStyle name="Normal 2 4 15 7 2" xfId="50049"/>
    <cellStyle name="Normal 2 4 15 8" xfId="50050"/>
    <cellStyle name="Normal 2 4 15 8 2" xfId="50051"/>
    <cellStyle name="Normal 2 4 15 9" xfId="50052"/>
    <cellStyle name="Normal 2 4 16" xfId="17320"/>
    <cellStyle name="Normal 2 4 16 10" xfId="50053"/>
    <cellStyle name="Normal 2 4 16 11" xfId="50054"/>
    <cellStyle name="Normal 2 4 16 2" xfId="17321"/>
    <cellStyle name="Normal 2 4 16 2 10" xfId="50055"/>
    <cellStyle name="Normal 2 4 16 2 2" xfId="17322"/>
    <cellStyle name="Normal 2 4 16 2 2 2" xfId="17323"/>
    <cellStyle name="Normal 2 4 16 2 2 2 2" xfId="17324"/>
    <cellStyle name="Normal 2 4 16 2 2 2 2 2" xfId="50056"/>
    <cellStyle name="Normal 2 4 16 2 2 2 3" xfId="17325"/>
    <cellStyle name="Normal 2 4 16 2 2 2 3 2" xfId="50057"/>
    <cellStyle name="Normal 2 4 16 2 2 2 4" xfId="50058"/>
    <cellStyle name="Normal 2 4 16 2 2 3" xfId="17326"/>
    <cellStyle name="Normal 2 4 16 2 2 3 2" xfId="50059"/>
    <cellStyle name="Normal 2 4 16 2 2 4" xfId="17327"/>
    <cellStyle name="Normal 2 4 16 2 2 4 2" xfId="50060"/>
    <cellStyle name="Normal 2 4 16 2 2 5" xfId="17328"/>
    <cellStyle name="Normal 2 4 16 2 2 5 2" xfId="50061"/>
    <cellStyle name="Normal 2 4 16 2 2 6" xfId="50062"/>
    <cellStyle name="Normal 2 4 16 2 2 6 2" xfId="50063"/>
    <cellStyle name="Normal 2 4 16 2 2 7" xfId="50064"/>
    <cellStyle name="Normal 2 4 16 2 3" xfId="17329"/>
    <cellStyle name="Normal 2 4 16 2 3 2" xfId="17330"/>
    <cellStyle name="Normal 2 4 16 2 3 2 2" xfId="50065"/>
    <cellStyle name="Normal 2 4 16 2 3 3" xfId="17331"/>
    <cellStyle name="Normal 2 4 16 2 3 3 2" xfId="50066"/>
    <cellStyle name="Normal 2 4 16 2 3 4" xfId="50067"/>
    <cellStyle name="Normal 2 4 16 2 4" xfId="17332"/>
    <cellStyle name="Normal 2 4 16 2 4 2" xfId="17333"/>
    <cellStyle name="Normal 2 4 16 2 4 2 2" xfId="50068"/>
    <cellStyle name="Normal 2 4 16 2 4 3" xfId="50069"/>
    <cellStyle name="Normal 2 4 16 2 5" xfId="17334"/>
    <cellStyle name="Normal 2 4 16 2 5 2" xfId="50070"/>
    <cellStyle name="Normal 2 4 16 2 6" xfId="17335"/>
    <cellStyle name="Normal 2 4 16 2 6 2" xfId="50071"/>
    <cellStyle name="Normal 2 4 16 2 7" xfId="50072"/>
    <cellStyle name="Normal 2 4 16 2 7 2" xfId="50073"/>
    <cellStyle name="Normal 2 4 16 2 8" xfId="50074"/>
    <cellStyle name="Normal 2 4 16 2 9" xfId="50075"/>
    <cellStyle name="Normal 2 4 16 3" xfId="17336"/>
    <cellStyle name="Normal 2 4 16 3 2" xfId="17337"/>
    <cellStyle name="Normal 2 4 16 3 2 2" xfId="17338"/>
    <cellStyle name="Normal 2 4 16 3 2 2 2" xfId="50076"/>
    <cellStyle name="Normal 2 4 16 3 2 3" xfId="17339"/>
    <cellStyle name="Normal 2 4 16 3 2 3 2" xfId="50077"/>
    <cellStyle name="Normal 2 4 16 3 2 4" xfId="50078"/>
    <cellStyle name="Normal 2 4 16 3 3" xfId="17340"/>
    <cellStyle name="Normal 2 4 16 3 3 2" xfId="50079"/>
    <cellStyle name="Normal 2 4 16 3 4" xfId="17341"/>
    <cellStyle name="Normal 2 4 16 3 4 2" xfId="50080"/>
    <cellStyle name="Normal 2 4 16 3 5" xfId="17342"/>
    <cellStyle name="Normal 2 4 16 3 5 2" xfId="50081"/>
    <cellStyle name="Normal 2 4 16 3 6" xfId="50082"/>
    <cellStyle name="Normal 2 4 16 3 6 2" xfId="50083"/>
    <cellStyle name="Normal 2 4 16 3 7" xfId="50084"/>
    <cellStyle name="Normal 2 4 16 4" xfId="17343"/>
    <cellStyle name="Normal 2 4 16 4 2" xfId="17344"/>
    <cellStyle name="Normal 2 4 16 4 2 2" xfId="50085"/>
    <cellStyle name="Normal 2 4 16 4 3" xfId="17345"/>
    <cellStyle name="Normal 2 4 16 4 3 2" xfId="50086"/>
    <cellStyle name="Normal 2 4 16 4 4" xfId="50087"/>
    <cellStyle name="Normal 2 4 16 5" xfId="17346"/>
    <cellStyle name="Normal 2 4 16 5 2" xfId="17347"/>
    <cellStyle name="Normal 2 4 16 5 2 2" xfId="50088"/>
    <cellStyle name="Normal 2 4 16 5 3" xfId="50089"/>
    <cellStyle name="Normal 2 4 16 6" xfId="17348"/>
    <cellStyle name="Normal 2 4 16 6 2" xfId="50090"/>
    <cellStyle name="Normal 2 4 16 7" xfId="17349"/>
    <cellStyle name="Normal 2 4 16 7 2" xfId="50091"/>
    <cellStyle name="Normal 2 4 16 8" xfId="50092"/>
    <cellStyle name="Normal 2 4 16 8 2" xfId="50093"/>
    <cellStyle name="Normal 2 4 16 9" xfId="50094"/>
    <cellStyle name="Normal 2 4 17" xfId="17350"/>
    <cellStyle name="Normal 2 4 17 10" xfId="50095"/>
    <cellStyle name="Normal 2 4 17 11" xfId="50096"/>
    <cellStyle name="Normal 2 4 17 2" xfId="17351"/>
    <cellStyle name="Normal 2 4 17 2 10" xfId="50097"/>
    <cellStyle name="Normal 2 4 17 2 2" xfId="17352"/>
    <cellStyle name="Normal 2 4 17 2 2 2" xfId="17353"/>
    <cellStyle name="Normal 2 4 17 2 2 2 2" xfId="17354"/>
    <cellStyle name="Normal 2 4 17 2 2 2 2 2" xfId="50098"/>
    <cellStyle name="Normal 2 4 17 2 2 2 3" xfId="17355"/>
    <cellStyle name="Normal 2 4 17 2 2 2 3 2" xfId="50099"/>
    <cellStyle name="Normal 2 4 17 2 2 2 4" xfId="50100"/>
    <cellStyle name="Normal 2 4 17 2 2 3" xfId="17356"/>
    <cellStyle name="Normal 2 4 17 2 2 3 2" xfId="50101"/>
    <cellStyle name="Normal 2 4 17 2 2 4" xfId="17357"/>
    <cellStyle name="Normal 2 4 17 2 2 4 2" xfId="50102"/>
    <cellStyle name="Normal 2 4 17 2 2 5" xfId="17358"/>
    <cellStyle name="Normal 2 4 17 2 2 5 2" xfId="50103"/>
    <cellStyle name="Normal 2 4 17 2 2 6" xfId="50104"/>
    <cellStyle name="Normal 2 4 17 2 2 6 2" xfId="50105"/>
    <cellStyle name="Normal 2 4 17 2 2 7" xfId="50106"/>
    <cellStyle name="Normal 2 4 17 2 3" xfId="17359"/>
    <cellStyle name="Normal 2 4 17 2 3 2" xfId="17360"/>
    <cellStyle name="Normal 2 4 17 2 3 2 2" xfId="50107"/>
    <cellStyle name="Normal 2 4 17 2 3 3" xfId="17361"/>
    <cellStyle name="Normal 2 4 17 2 3 3 2" xfId="50108"/>
    <cellStyle name="Normal 2 4 17 2 3 4" xfId="50109"/>
    <cellStyle name="Normal 2 4 17 2 4" xfId="17362"/>
    <cellStyle name="Normal 2 4 17 2 4 2" xfId="17363"/>
    <cellStyle name="Normal 2 4 17 2 4 2 2" xfId="50110"/>
    <cellStyle name="Normal 2 4 17 2 4 3" xfId="50111"/>
    <cellStyle name="Normal 2 4 17 2 5" xfId="17364"/>
    <cellStyle name="Normal 2 4 17 2 5 2" xfId="50112"/>
    <cellStyle name="Normal 2 4 17 2 6" xfId="17365"/>
    <cellStyle name="Normal 2 4 17 2 6 2" xfId="50113"/>
    <cellStyle name="Normal 2 4 17 2 7" xfId="50114"/>
    <cellStyle name="Normal 2 4 17 2 7 2" xfId="50115"/>
    <cellStyle name="Normal 2 4 17 2 8" xfId="50116"/>
    <cellStyle name="Normal 2 4 17 2 9" xfId="50117"/>
    <cellStyle name="Normal 2 4 17 3" xfId="17366"/>
    <cellStyle name="Normal 2 4 17 3 2" xfId="17367"/>
    <cellStyle name="Normal 2 4 17 3 2 2" xfId="17368"/>
    <cellStyle name="Normal 2 4 17 3 2 2 2" xfId="50118"/>
    <cellStyle name="Normal 2 4 17 3 2 3" xfId="17369"/>
    <cellStyle name="Normal 2 4 17 3 2 3 2" xfId="50119"/>
    <cellStyle name="Normal 2 4 17 3 2 4" xfId="50120"/>
    <cellStyle name="Normal 2 4 17 3 3" xfId="17370"/>
    <cellStyle name="Normal 2 4 17 3 3 2" xfId="50121"/>
    <cellStyle name="Normal 2 4 17 3 4" xfId="17371"/>
    <cellStyle name="Normal 2 4 17 3 4 2" xfId="50122"/>
    <cellStyle name="Normal 2 4 17 3 5" xfId="17372"/>
    <cellStyle name="Normal 2 4 17 3 5 2" xfId="50123"/>
    <cellStyle name="Normal 2 4 17 3 6" xfId="50124"/>
    <cellStyle name="Normal 2 4 17 3 6 2" xfId="50125"/>
    <cellStyle name="Normal 2 4 17 3 7" xfId="50126"/>
    <cellStyle name="Normal 2 4 17 4" xfId="17373"/>
    <cellStyle name="Normal 2 4 17 4 2" xfId="17374"/>
    <cellStyle name="Normal 2 4 17 4 2 2" xfId="50127"/>
    <cellStyle name="Normal 2 4 17 4 3" xfId="17375"/>
    <cellStyle name="Normal 2 4 17 4 3 2" xfId="50128"/>
    <cellStyle name="Normal 2 4 17 4 4" xfId="50129"/>
    <cellStyle name="Normal 2 4 17 5" xfId="17376"/>
    <cellStyle name="Normal 2 4 17 5 2" xfId="17377"/>
    <cellStyle name="Normal 2 4 17 5 2 2" xfId="50130"/>
    <cellStyle name="Normal 2 4 17 5 3" xfId="50131"/>
    <cellStyle name="Normal 2 4 17 6" xfId="17378"/>
    <cellStyle name="Normal 2 4 17 6 2" xfId="50132"/>
    <cellStyle name="Normal 2 4 17 7" xfId="17379"/>
    <cellStyle name="Normal 2 4 17 7 2" xfId="50133"/>
    <cellStyle name="Normal 2 4 17 8" xfId="50134"/>
    <cellStyle name="Normal 2 4 17 8 2" xfId="50135"/>
    <cellStyle name="Normal 2 4 17 9" xfId="50136"/>
    <cellStyle name="Normal 2 4 18" xfId="17380"/>
    <cellStyle name="Normal 2 4 18 10" xfId="50137"/>
    <cellStyle name="Normal 2 4 18 11" xfId="50138"/>
    <cellStyle name="Normal 2 4 18 2" xfId="17381"/>
    <cellStyle name="Normal 2 4 18 2 10" xfId="50139"/>
    <cellStyle name="Normal 2 4 18 2 2" xfId="17382"/>
    <cellStyle name="Normal 2 4 18 2 2 2" xfId="17383"/>
    <cellStyle name="Normal 2 4 18 2 2 2 2" xfId="17384"/>
    <cellStyle name="Normal 2 4 18 2 2 2 2 2" xfId="50140"/>
    <cellStyle name="Normal 2 4 18 2 2 2 3" xfId="17385"/>
    <cellStyle name="Normal 2 4 18 2 2 2 3 2" xfId="50141"/>
    <cellStyle name="Normal 2 4 18 2 2 2 4" xfId="50142"/>
    <cellStyle name="Normal 2 4 18 2 2 3" xfId="17386"/>
    <cellStyle name="Normal 2 4 18 2 2 3 2" xfId="50143"/>
    <cellStyle name="Normal 2 4 18 2 2 4" xfId="17387"/>
    <cellStyle name="Normal 2 4 18 2 2 4 2" xfId="50144"/>
    <cellStyle name="Normal 2 4 18 2 2 5" xfId="17388"/>
    <cellStyle name="Normal 2 4 18 2 2 5 2" xfId="50145"/>
    <cellStyle name="Normal 2 4 18 2 2 6" xfId="50146"/>
    <cellStyle name="Normal 2 4 18 2 2 6 2" xfId="50147"/>
    <cellStyle name="Normal 2 4 18 2 2 7" xfId="50148"/>
    <cellStyle name="Normal 2 4 18 2 3" xfId="17389"/>
    <cellStyle name="Normal 2 4 18 2 3 2" xfId="17390"/>
    <cellStyle name="Normal 2 4 18 2 3 2 2" xfId="50149"/>
    <cellStyle name="Normal 2 4 18 2 3 3" xfId="17391"/>
    <cellStyle name="Normal 2 4 18 2 3 3 2" xfId="50150"/>
    <cellStyle name="Normal 2 4 18 2 3 4" xfId="50151"/>
    <cellStyle name="Normal 2 4 18 2 4" xfId="17392"/>
    <cellStyle name="Normal 2 4 18 2 4 2" xfId="17393"/>
    <cellStyle name="Normal 2 4 18 2 4 2 2" xfId="50152"/>
    <cellStyle name="Normal 2 4 18 2 4 3" xfId="50153"/>
    <cellStyle name="Normal 2 4 18 2 5" xfId="17394"/>
    <cellStyle name="Normal 2 4 18 2 5 2" xfId="50154"/>
    <cellStyle name="Normal 2 4 18 2 6" xfId="17395"/>
    <cellStyle name="Normal 2 4 18 2 6 2" xfId="50155"/>
    <cellStyle name="Normal 2 4 18 2 7" xfId="50156"/>
    <cellStyle name="Normal 2 4 18 2 7 2" xfId="50157"/>
    <cellStyle name="Normal 2 4 18 2 8" xfId="50158"/>
    <cellStyle name="Normal 2 4 18 2 9" xfId="50159"/>
    <cellStyle name="Normal 2 4 18 3" xfId="17396"/>
    <cellStyle name="Normal 2 4 18 3 2" xfId="17397"/>
    <cellStyle name="Normal 2 4 18 3 2 2" xfId="17398"/>
    <cellStyle name="Normal 2 4 18 3 2 2 2" xfId="50160"/>
    <cellStyle name="Normal 2 4 18 3 2 3" xfId="17399"/>
    <cellStyle name="Normal 2 4 18 3 2 3 2" xfId="50161"/>
    <cellStyle name="Normal 2 4 18 3 2 4" xfId="50162"/>
    <cellStyle name="Normal 2 4 18 3 3" xfId="17400"/>
    <cellStyle name="Normal 2 4 18 3 3 2" xfId="50163"/>
    <cellStyle name="Normal 2 4 18 3 4" xfId="17401"/>
    <cellStyle name="Normal 2 4 18 3 4 2" xfId="50164"/>
    <cellStyle name="Normal 2 4 18 3 5" xfId="17402"/>
    <cellStyle name="Normal 2 4 18 3 5 2" xfId="50165"/>
    <cellStyle name="Normal 2 4 18 3 6" xfId="50166"/>
    <cellStyle name="Normal 2 4 18 3 6 2" xfId="50167"/>
    <cellStyle name="Normal 2 4 18 3 7" xfId="50168"/>
    <cellStyle name="Normal 2 4 18 4" xfId="17403"/>
    <cellStyle name="Normal 2 4 18 4 2" xfId="17404"/>
    <cellStyle name="Normal 2 4 18 4 2 2" xfId="50169"/>
    <cellStyle name="Normal 2 4 18 4 3" xfId="17405"/>
    <cellStyle name="Normal 2 4 18 4 3 2" xfId="50170"/>
    <cellStyle name="Normal 2 4 18 4 4" xfId="50171"/>
    <cellStyle name="Normal 2 4 18 5" xfId="17406"/>
    <cellStyle name="Normal 2 4 18 5 2" xfId="17407"/>
    <cellStyle name="Normal 2 4 18 5 2 2" xfId="50172"/>
    <cellStyle name="Normal 2 4 18 5 3" xfId="50173"/>
    <cellStyle name="Normal 2 4 18 6" xfId="17408"/>
    <cellStyle name="Normal 2 4 18 6 2" xfId="50174"/>
    <cellStyle name="Normal 2 4 18 7" xfId="17409"/>
    <cellStyle name="Normal 2 4 18 7 2" xfId="50175"/>
    <cellStyle name="Normal 2 4 18 8" xfId="50176"/>
    <cellStyle name="Normal 2 4 18 8 2" xfId="50177"/>
    <cellStyle name="Normal 2 4 18 9" xfId="50178"/>
    <cellStyle name="Normal 2 4 19" xfId="17410"/>
    <cellStyle name="Normal 2 4 19 10" xfId="50179"/>
    <cellStyle name="Normal 2 4 19 11" xfId="50180"/>
    <cellStyle name="Normal 2 4 19 2" xfId="17411"/>
    <cellStyle name="Normal 2 4 19 2 10" xfId="50181"/>
    <cellStyle name="Normal 2 4 19 2 2" xfId="17412"/>
    <cellStyle name="Normal 2 4 19 2 2 2" xfId="17413"/>
    <cellStyle name="Normal 2 4 19 2 2 2 2" xfId="17414"/>
    <cellStyle name="Normal 2 4 19 2 2 2 2 2" xfId="50182"/>
    <cellStyle name="Normal 2 4 19 2 2 2 3" xfId="17415"/>
    <cellStyle name="Normal 2 4 19 2 2 2 3 2" xfId="50183"/>
    <cellStyle name="Normal 2 4 19 2 2 2 4" xfId="50184"/>
    <cellStyle name="Normal 2 4 19 2 2 3" xfId="17416"/>
    <cellStyle name="Normal 2 4 19 2 2 3 2" xfId="50185"/>
    <cellStyle name="Normal 2 4 19 2 2 4" xfId="17417"/>
    <cellStyle name="Normal 2 4 19 2 2 4 2" xfId="50186"/>
    <cellStyle name="Normal 2 4 19 2 2 5" xfId="17418"/>
    <cellStyle name="Normal 2 4 19 2 2 5 2" xfId="50187"/>
    <cellStyle name="Normal 2 4 19 2 2 6" xfId="50188"/>
    <cellStyle name="Normal 2 4 19 2 2 6 2" xfId="50189"/>
    <cellStyle name="Normal 2 4 19 2 2 7" xfId="50190"/>
    <cellStyle name="Normal 2 4 19 2 3" xfId="17419"/>
    <cellStyle name="Normal 2 4 19 2 3 2" xfId="17420"/>
    <cellStyle name="Normal 2 4 19 2 3 2 2" xfId="50191"/>
    <cellStyle name="Normal 2 4 19 2 3 3" xfId="17421"/>
    <cellStyle name="Normal 2 4 19 2 3 3 2" xfId="50192"/>
    <cellStyle name="Normal 2 4 19 2 3 4" xfId="50193"/>
    <cellStyle name="Normal 2 4 19 2 4" xfId="17422"/>
    <cellStyle name="Normal 2 4 19 2 4 2" xfId="17423"/>
    <cellStyle name="Normal 2 4 19 2 4 2 2" xfId="50194"/>
    <cellStyle name="Normal 2 4 19 2 4 3" xfId="50195"/>
    <cellStyle name="Normal 2 4 19 2 5" xfId="17424"/>
    <cellStyle name="Normal 2 4 19 2 5 2" xfId="50196"/>
    <cellStyle name="Normal 2 4 19 2 6" xfId="17425"/>
    <cellStyle name="Normal 2 4 19 2 6 2" xfId="50197"/>
    <cellStyle name="Normal 2 4 19 2 7" xfId="50198"/>
    <cellStyle name="Normal 2 4 19 2 7 2" xfId="50199"/>
    <cellStyle name="Normal 2 4 19 2 8" xfId="50200"/>
    <cellStyle name="Normal 2 4 19 2 9" xfId="50201"/>
    <cellStyle name="Normal 2 4 19 3" xfId="17426"/>
    <cellStyle name="Normal 2 4 19 3 2" xfId="17427"/>
    <cellStyle name="Normal 2 4 19 3 2 2" xfId="17428"/>
    <cellStyle name="Normal 2 4 19 3 2 2 2" xfId="50202"/>
    <cellStyle name="Normal 2 4 19 3 2 3" xfId="17429"/>
    <cellStyle name="Normal 2 4 19 3 2 3 2" xfId="50203"/>
    <cellStyle name="Normal 2 4 19 3 2 4" xfId="50204"/>
    <cellStyle name="Normal 2 4 19 3 3" xfId="17430"/>
    <cellStyle name="Normal 2 4 19 3 3 2" xfId="50205"/>
    <cellStyle name="Normal 2 4 19 3 4" xfId="17431"/>
    <cellStyle name="Normal 2 4 19 3 4 2" xfId="50206"/>
    <cellStyle name="Normal 2 4 19 3 5" xfId="17432"/>
    <cellStyle name="Normal 2 4 19 3 5 2" xfId="50207"/>
    <cellStyle name="Normal 2 4 19 3 6" xfId="50208"/>
    <cellStyle name="Normal 2 4 19 3 6 2" xfId="50209"/>
    <cellStyle name="Normal 2 4 19 3 7" xfId="50210"/>
    <cellStyle name="Normal 2 4 19 4" xfId="17433"/>
    <cellStyle name="Normal 2 4 19 4 2" xfId="17434"/>
    <cellStyle name="Normal 2 4 19 4 2 2" xfId="50211"/>
    <cellStyle name="Normal 2 4 19 4 3" xfId="17435"/>
    <cellStyle name="Normal 2 4 19 4 3 2" xfId="50212"/>
    <cellStyle name="Normal 2 4 19 4 4" xfId="50213"/>
    <cellStyle name="Normal 2 4 19 5" xfId="17436"/>
    <cellStyle name="Normal 2 4 19 5 2" xfId="17437"/>
    <cellStyle name="Normal 2 4 19 5 2 2" xfId="50214"/>
    <cellStyle name="Normal 2 4 19 5 3" xfId="50215"/>
    <cellStyle name="Normal 2 4 19 6" xfId="17438"/>
    <cellStyle name="Normal 2 4 19 6 2" xfId="50216"/>
    <cellStyle name="Normal 2 4 19 7" xfId="17439"/>
    <cellStyle name="Normal 2 4 19 7 2" xfId="50217"/>
    <cellStyle name="Normal 2 4 19 8" xfId="50218"/>
    <cellStyle name="Normal 2 4 19 8 2" xfId="50219"/>
    <cellStyle name="Normal 2 4 19 9" xfId="50220"/>
    <cellStyle name="Normal 2 4 2" xfId="17440"/>
    <cellStyle name="Normal 2 4 2 10" xfId="17441"/>
    <cellStyle name="Normal 2 4 2 10 10" xfId="50221"/>
    <cellStyle name="Normal 2 4 2 10 11" xfId="50222"/>
    <cellStyle name="Normal 2 4 2 10 2" xfId="17442"/>
    <cellStyle name="Normal 2 4 2 10 2 10" xfId="50223"/>
    <cellStyle name="Normal 2 4 2 10 2 2" xfId="17443"/>
    <cellStyle name="Normal 2 4 2 10 2 2 2" xfId="17444"/>
    <cellStyle name="Normal 2 4 2 10 2 2 2 2" xfId="17445"/>
    <cellStyle name="Normal 2 4 2 10 2 2 2 2 2" xfId="50224"/>
    <cellStyle name="Normal 2 4 2 10 2 2 2 3" xfId="17446"/>
    <cellStyle name="Normal 2 4 2 10 2 2 2 3 2" xfId="50225"/>
    <cellStyle name="Normal 2 4 2 10 2 2 2 4" xfId="50226"/>
    <cellStyle name="Normal 2 4 2 10 2 2 3" xfId="17447"/>
    <cellStyle name="Normal 2 4 2 10 2 2 3 2" xfId="50227"/>
    <cellStyle name="Normal 2 4 2 10 2 2 4" xfId="17448"/>
    <cellStyle name="Normal 2 4 2 10 2 2 4 2" xfId="50228"/>
    <cellStyle name="Normal 2 4 2 10 2 2 5" xfId="17449"/>
    <cellStyle name="Normal 2 4 2 10 2 2 5 2" xfId="50229"/>
    <cellStyle name="Normal 2 4 2 10 2 2 6" xfId="50230"/>
    <cellStyle name="Normal 2 4 2 10 2 2 6 2" xfId="50231"/>
    <cellStyle name="Normal 2 4 2 10 2 2 7" xfId="50232"/>
    <cellStyle name="Normal 2 4 2 10 2 3" xfId="17450"/>
    <cellStyle name="Normal 2 4 2 10 2 3 2" xfId="17451"/>
    <cellStyle name="Normal 2 4 2 10 2 3 2 2" xfId="50233"/>
    <cellStyle name="Normal 2 4 2 10 2 3 3" xfId="17452"/>
    <cellStyle name="Normal 2 4 2 10 2 3 3 2" xfId="50234"/>
    <cellStyle name="Normal 2 4 2 10 2 3 4" xfId="50235"/>
    <cellStyle name="Normal 2 4 2 10 2 4" xfId="17453"/>
    <cellStyle name="Normal 2 4 2 10 2 4 2" xfId="17454"/>
    <cellStyle name="Normal 2 4 2 10 2 4 2 2" xfId="50236"/>
    <cellStyle name="Normal 2 4 2 10 2 4 3" xfId="50237"/>
    <cellStyle name="Normal 2 4 2 10 2 5" xfId="17455"/>
    <cellStyle name="Normal 2 4 2 10 2 5 2" xfId="50238"/>
    <cellStyle name="Normal 2 4 2 10 2 6" xfId="17456"/>
    <cellStyle name="Normal 2 4 2 10 2 6 2" xfId="50239"/>
    <cellStyle name="Normal 2 4 2 10 2 7" xfId="50240"/>
    <cellStyle name="Normal 2 4 2 10 2 7 2" xfId="50241"/>
    <cellStyle name="Normal 2 4 2 10 2 8" xfId="50242"/>
    <cellStyle name="Normal 2 4 2 10 2 9" xfId="50243"/>
    <cellStyle name="Normal 2 4 2 10 3" xfId="17457"/>
    <cellStyle name="Normal 2 4 2 10 3 2" xfId="17458"/>
    <cellStyle name="Normal 2 4 2 10 3 2 2" xfId="17459"/>
    <cellStyle name="Normal 2 4 2 10 3 2 2 2" xfId="50244"/>
    <cellStyle name="Normal 2 4 2 10 3 2 3" xfId="17460"/>
    <cellStyle name="Normal 2 4 2 10 3 2 3 2" xfId="50245"/>
    <cellStyle name="Normal 2 4 2 10 3 2 4" xfId="50246"/>
    <cellStyle name="Normal 2 4 2 10 3 3" xfId="17461"/>
    <cellStyle name="Normal 2 4 2 10 3 3 2" xfId="50247"/>
    <cellStyle name="Normal 2 4 2 10 3 4" xfId="17462"/>
    <cellStyle name="Normal 2 4 2 10 3 4 2" xfId="50248"/>
    <cellStyle name="Normal 2 4 2 10 3 5" xfId="17463"/>
    <cellStyle name="Normal 2 4 2 10 3 5 2" xfId="50249"/>
    <cellStyle name="Normal 2 4 2 10 3 6" xfId="50250"/>
    <cellStyle name="Normal 2 4 2 10 3 6 2" xfId="50251"/>
    <cellStyle name="Normal 2 4 2 10 3 7" xfId="50252"/>
    <cellStyle name="Normal 2 4 2 10 4" xfId="17464"/>
    <cellStyle name="Normal 2 4 2 10 4 2" xfId="17465"/>
    <cellStyle name="Normal 2 4 2 10 4 2 2" xfId="50253"/>
    <cellStyle name="Normal 2 4 2 10 4 3" xfId="17466"/>
    <cellStyle name="Normal 2 4 2 10 4 3 2" xfId="50254"/>
    <cellStyle name="Normal 2 4 2 10 4 4" xfId="50255"/>
    <cellStyle name="Normal 2 4 2 10 5" xfId="17467"/>
    <cellStyle name="Normal 2 4 2 10 5 2" xfId="17468"/>
    <cellStyle name="Normal 2 4 2 10 5 2 2" xfId="50256"/>
    <cellStyle name="Normal 2 4 2 10 5 3" xfId="50257"/>
    <cellStyle name="Normal 2 4 2 10 6" xfId="17469"/>
    <cellStyle name="Normal 2 4 2 10 6 2" xfId="50258"/>
    <cellStyle name="Normal 2 4 2 10 7" xfId="17470"/>
    <cellStyle name="Normal 2 4 2 10 7 2" xfId="50259"/>
    <cellStyle name="Normal 2 4 2 10 8" xfId="50260"/>
    <cellStyle name="Normal 2 4 2 10 8 2" xfId="50261"/>
    <cellStyle name="Normal 2 4 2 10 9" xfId="50262"/>
    <cellStyle name="Normal 2 4 2 11" xfId="17471"/>
    <cellStyle name="Normal 2 4 2 11 10" xfId="50263"/>
    <cellStyle name="Normal 2 4 2 11 11" xfId="50264"/>
    <cellStyle name="Normal 2 4 2 11 2" xfId="17472"/>
    <cellStyle name="Normal 2 4 2 11 2 10" xfId="50265"/>
    <cellStyle name="Normal 2 4 2 11 2 2" xfId="17473"/>
    <cellStyle name="Normal 2 4 2 11 2 2 2" xfId="17474"/>
    <cellStyle name="Normal 2 4 2 11 2 2 2 2" xfId="17475"/>
    <cellStyle name="Normal 2 4 2 11 2 2 2 2 2" xfId="50266"/>
    <cellStyle name="Normal 2 4 2 11 2 2 2 3" xfId="17476"/>
    <cellStyle name="Normal 2 4 2 11 2 2 2 3 2" xfId="50267"/>
    <cellStyle name="Normal 2 4 2 11 2 2 2 4" xfId="50268"/>
    <cellStyle name="Normal 2 4 2 11 2 2 3" xfId="17477"/>
    <cellStyle name="Normal 2 4 2 11 2 2 3 2" xfId="50269"/>
    <cellStyle name="Normal 2 4 2 11 2 2 4" xfId="17478"/>
    <cellStyle name="Normal 2 4 2 11 2 2 4 2" xfId="50270"/>
    <cellStyle name="Normal 2 4 2 11 2 2 5" xfId="17479"/>
    <cellStyle name="Normal 2 4 2 11 2 2 5 2" xfId="50271"/>
    <cellStyle name="Normal 2 4 2 11 2 2 6" xfId="50272"/>
    <cellStyle name="Normal 2 4 2 11 2 2 6 2" xfId="50273"/>
    <cellStyle name="Normal 2 4 2 11 2 2 7" xfId="50274"/>
    <cellStyle name="Normal 2 4 2 11 2 3" xfId="17480"/>
    <cellStyle name="Normal 2 4 2 11 2 3 2" xfId="17481"/>
    <cellStyle name="Normal 2 4 2 11 2 3 2 2" xfId="50275"/>
    <cellStyle name="Normal 2 4 2 11 2 3 3" xfId="17482"/>
    <cellStyle name="Normal 2 4 2 11 2 3 3 2" xfId="50276"/>
    <cellStyle name="Normal 2 4 2 11 2 3 4" xfId="50277"/>
    <cellStyle name="Normal 2 4 2 11 2 4" xfId="17483"/>
    <cellStyle name="Normal 2 4 2 11 2 4 2" xfId="17484"/>
    <cellStyle name="Normal 2 4 2 11 2 4 2 2" xfId="50278"/>
    <cellStyle name="Normal 2 4 2 11 2 4 3" xfId="50279"/>
    <cellStyle name="Normal 2 4 2 11 2 5" xfId="17485"/>
    <cellStyle name="Normal 2 4 2 11 2 5 2" xfId="50280"/>
    <cellStyle name="Normal 2 4 2 11 2 6" xfId="17486"/>
    <cellStyle name="Normal 2 4 2 11 2 6 2" xfId="50281"/>
    <cellStyle name="Normal 2 4 2 11 2 7" xfId="50282"/>
    <cellStyle name="Normal 2 4 2 11 2 7 2" xfId="50283"/>
    <cellStyle name="Normal 2 4 2 11 2 8" xfId="50284"/>
    <cellStyle name="Normal 2 4 2 11 2 9" xfId="50285"/>
    <cellStyle name="Normal 2 4 2 11 3" xfId="17487"/>
    <cellStyle name="Normal 2 4 2 11 3 2" xfId="17488"/>
    <cellStyle name="Normal 2 4 2 11 3 2 2" xfId="17489"/>
    <cellStyle name="Normal 2 4 2 11 3 2 2 2" xfId="50286"/>
    <cellStyle name="Normal 2 4 2 11 3 2 3" xfId="17490"/>
    <cellStyle name="Normal 2 4 2 11 3 2 3 2" xfId="50287"/>
    <cellStyle name="Normal 2 4 2 11 3 2 4" xfId="50288"/>
    <cellStyle name="Normal 2 4 2 11 3 3" xfId="17491"/>
    <cellStyle name="Normal 2 4 2 11 3 3 2" xfId="50289"/>
    <cellStyle name="Normal 2 4 2 11 3 4" xfId="17492"/>
    <cellStyle name="Normal 2 4 2 11 3 4 2" xfId="50290"/>
    <cellStyle name="Normal 2 4 2 11 3 5" xfId="17493"/>
    <cellStyle name="Normal 2 4 2 11 3 5 2" xfId="50291"/>
    <cellStyle name="Normal 2 4 2 11 3 6" xfId="50292"/>
    <cellStyle name="Normal 2 4 2 11 3 6 2" xfId="50293"/>
    <cellStyle name="Normal 2 4 2 11 3 7" xfId="50294"/>
    <cellStyle name="Normal 2 4 2 11 4" xfId="17494"/>
    <cellStyle name="Normal 2 4 2 11 4 2" xfId="17495"/>
    <cellStyle name="Normal 2 4 2 11 4 2 2" xfId="50295"/>
    <cellStyle name="Normal 2 4 2 11 4 3" xfId="17496"/>
    <cellStyle name="Normal 2 4 2 11 4 3 2" xfId="50296"/>
    <cellStyle name="Normal 2 4 2 11 4 4" xfId="50297"/>
    <cellStyle name="Normal 2 4 2 11 5" xfId="17497"/>
    <cellStyle name="Normal 2 4 2 11 5 2" xfId="17498"/>
    <cellStyle name="Normal 2 4 2 11 5 2 2" xfId="50298"/>
    <cellStyle name="Normal 2 4 2 11 5 3" xfId="50299"/>
    <cellStyle name="Normal 2 4 2 11 6" xfId="17499"/>
    <cellStyle name="Normal 2 4 2 11 6 2" xfId="50300"/>
    <cellStyle name="Normal 2 4 2 11 7" xfId="17500"/>
    <cellStyle name="Normal 2 4 2 11 7 2" xfId="50301"/>
    <cellStyle name="Normal 2 4 2 11 8" xfId="50302"/>
    <cellStyle name="Normal 2 4 2 11 8 2" xfId="50303"/>
    <cellStyle name="Normal 2 4 2 11 9" xfId="50304"/>
    <cellStyle name="Normal 2 4 2 12" xfId="17501"/>
    <cellStyle name="Normal 2 4 2 12 10" xfId="50305"/>
    <cellStyle name="Normal 2 4 2 12 11" xfId="50306"/>
    <cellStyle name="Normal 2 4 2 12 2" xfId="17502"/>
    <cellStyle name="Normal 2 4 2 12 2 10" xfId="50307"/>
    <cellStyle name="Normal 2 4 2 12 2 2" xfId="17503"/>
    <cellStyle name="Normal 2 4 2 12 2 2 2" xfId="17504"/>
    <cellStyle name="Normal 2 4 2 12 2 2 2 2" xfId="17505"/>
    <cellStyle name="Normal 2 4 2 12 2 2 2 2 2" xfId="50308"/>
    <cellStyle name="Normal 2 4 2 12 2 2 2 3" xfId="17506"/>
    <cellStyle name="Normal 2 4 2 12 2 2 2 3 2" xfId="50309"/>
    <cellStyle name="Normal 2 4 2 12 2 2 2 4" xfId="50310"/>
    <cellStyle name="Normal 2 4 2 12 2 2 3" xfId="17507"/>
    <cellStyle name="Normal 2 4 2 12 2 2 3 2" xfId="50311"/>
    <cellStyle name="Normal 2 4 2 12 2 2 4" xfId="17508"/>
    <cellStyle name="Normal 2 4 2 12 2 2 4 2" xfId="50312"/>
    <cellStyle name="Normal 2 4 2 12 2 2 5" xfId="17509"/>
    <cellStyle name="Normal 2 4 2 12 2 2 5 2" xfId="50313"/>
    <cellStyle name="Normal 2 4 2 12 2 2 6" xfId="50314"/>
    <cellStyle name="Normal 2 4 2 12 2 2 6 2" xfId="50315"/>
    <cellStyle name="Normal 2 4 2 12 2 2 7" xfId="50316"/>
    <cellStyle name="Normal 2 4 2 12 2 3" xfId="17510"/>
    <cellStyle name="Normal 2 4 2 12 2 3 2" xfId="17511"/>
    <cellStyle name="Normal 2 4 2 12 2 3 2 2" xfId="50317"/>
    <cellStyle name="Normal 2 4 2 12 2 3 3" xfId="17512"/>
    <cellStyle name="Normal 2 4 2 12 2 3 3 2" xfId="50318"/>
    <cellStyle name="Normal 2 4 2 12 2 3 4" xfId="50319"/>
    <cellStyle name="Normal 2 4 2 12 2 4" xfId="17513"/>
    <cellStyle name="Normal 2 4 2 12 2 4 2" xfId="17514"/>
    <cellStyle name="Normal 2 4 2 12 2 4 2 2" xfId="50320"/>
    <cellStyle name="Normal 2 4 2 12 2 4 3" xfId="50321"/>
    <cellStyle name="Normal 2 4 2 12 2 5" xfId="17515"/>
    <cellStyle name="Normal 2 4 2 12 2 5 2" xfId="50322"/>
    <cellStyle name="Normal 2 4 2 12 2 6" xfId="17516"/>
    <cellStyle name="Normal 2 4 2 12 2 6 2" xfId="50323"/>
    <cellStyle name="Normal 2 4 2 12 2 7" xfId="50324"/>
    <cellStyle name="Normal 2 4 2 12 2 7 2" xfId="50325"/>
    <cellStyle name="Normal 2 4 2 12 2 8" xfId="50326"/>
    <cellStyle name="Normal 2 4 2 12 2 9" xfId="50327"/>
    <cellStyle name="Normal 2 4 2 12 3" xfId="17517"/>
    <cellStyle name="Normal 2 4 2 12 3 2" xfId="17518"/>
    <cellStyle name="Normal 2 4 2 12 3 2 2" xfId="17519"/>
    <cellStyle name="Normal 2 4 2 12 3 2 2 2" xfId="50328"/>
    <cellStyle name="Normal 2 4 2 12 3 2 3" xfId="17520"/>
    <cellStyle name="Normal 2 4 2 12 3 2 3 2" xfId="50329"/>
    <cellStyle name="Normal 2 4 2 12 3 2 4" xfId="50330"/>
    <cellStyle name="Normal 2 4 2 12 3 3" xfId="17521"/>
    <cellStyle name="Normal 2 4 2 12 3 3 2" xfId="50331"/>
    <cellStyle name="Normal 2 4 2 12 3 4" xfId="17522"/>
    <cellStyle name="Normal 2 4 2 12 3 4 2" xfId="50332"/>
    <cellStyle name="Normal 2 4 2 12 3 5" xfId="17523"/>
    <cellStyle name="Normal 2 4 2 12 3 5 2" xfId="50333"/>
    <cellStyle name="Normal 2 4 2 12 3 6" xfId="50334"/>
    <cellStyle name="Normal 2 4 2 12 3 6 2" xfId="50335"/>
    <cellStyle name="Normal 2 4 2 12 3 7" xfId="50336"/>
    <cellStyle name="Normal 2 4 2 12 4" xfId="17524"/>
    <cellStyle name="Normal 2 4 2 12 4 2" xfId="17525"/>
    <cellStyle name="Normal 2 4 2 12 4 2 2" xfId="50337"/>
    <cellStyle name="Normal 2 4 2 12 4 3" xfId="17526"/>
    <cellStyle name="Normal 2 4 2 12 4 3 2" xfId="50338"/>
    <cellStyle name="Normal 2 4 2 12 4 4" xfId="50339"/>
    <cellStyle name="Normal 2 4 2 12 5" xfId="17527"/>
    <cellStyle name="Normal 2 4 2 12 5 2" xfId="17528"/>
    <cellStyle name="Normal 2 4 2 12 5 2 2" xfId="50340"/>
    <cellStyle name="Normal 2 4 2 12 5 3" xfId="50341"/>
    <cellStyle name="Normal 2 4 2 12 6" xfId="17529"/>
    <cellStyle name="Normal 2 4 2 12 6 2" xfId="50342"/>
    <cellStyle name="Normal 2 4 2 12 7" xfId="17530"/>
    <cellStyle name="Normal 2 4 2 12 7 2" xfId="50343"/>
    <cellStyle name="Normal 2 4 2 12 8" xfId="50344"/>
    <cellStyle name="Normal 2 4 2 12 8 2" xfId="50345"/>
    <cellStyle name="Normal 2 4 2 12 9" xfId="50346"/>
    <cellStyle name="Normal 2 4 2 13" xfId="17531"/>
    <cellStyle name="Normal 2 4 2 13 10" xfId="50347"/>
    <cellStyle name="Normal 2 4 2 13 11" xfId="50348"/>
    <cellStyle name="Normal 2 4 2 13 2" xfId="17532"/>
    <cellStyle name="Normal 2 4 2 13 2 10" xfId="50349"/>
    <cellStyle name="Normal 2 4 2 13 2 2" xfId="17533"/>
    <cellStyle name="Normal 2 4 2 13 2 2 2" xfId="17534"/>
    <cellStyle name="Normal 2 4 2 13 2 2 2 2" xfId="17535"/>
    <cellStyle name="Normal 2 4 2 13 2 2 2 2 2" xfId="50350"/>
    <cellStyle name="Normal 2 4 2 13 2 2 2 3" xfId="17536"/>
    <cellStyle name="Normal 2 4 2 13 2 2 2 3 2" xfId="50351"/>
    <cellStyle name="Normal 2 4 2 13 2 2 2 4" xfId="50352"/>
    <cellStyle name="Normal 2 4 2 13 2 2 3" xfId="17537"/>
    <cellStyle name="Normal 2 4 2 13 2 2 3 2" xfId="50353"/>
    <cellStyle name="Normal 2 4 2 13 2 2 4" xfId="17538"/>
    <cellStyle name="Normal 2 4 2 13 2 2 4 2" xfId="50354"/>
    <cellStyle name="Normal 2 4 2 13 2 2 5" xfId="17539"/>
    <cellStyle name="Normal 2 4 2 13 2 2 5 2" xfId="50355"/>
    <cellStyle name="Normal 2 4 2 13 2 2 6" xfId="50356"/>
    <cellStyle name="Normal 2 4 2 13 2 2 6 2" xfId="50357"/>
    <cellStyle name="Normal 2 4 2 13 2 2 7" xfId="50358"/>
    <cellStyle name="Normal 2 4 2 13 2 3" xfId="17540"/>
    <cellStyle name="Normal 2 4 2 13 2 3 2" xfId="17541"/>
    <cellStyle name="Normal 2 4 2 13 2 3 2 2" xfId="50359"/>
    <cellStyle name="Normal 2 4 2 13 2 3 3" xfId="17542"/>
    <cellStyle name="Normal 2 4 2 13 2 3 3 2" xfId="50360"/>
    <cellStyle name="Normal 2 4 2 13 2 3 4" xfId="50361"/>
    <cellStyle name="Normal 2 4 2 13 2 4" xfId="17543"/>
    <cellStyle name="Normal 2 4 2 13 2 4 2" xfId="17544"/>
    <cellStyle name="Normal 2 4 2 13 2 4 2 2" xfId="50362"/>
    <cellStyle name="Normal 2 4 2 13 2 4 3" xfId="50363"/>
    <cellStyle name="Normal 2 4 2 13 2 5" xfId="17545"/>
    <cellStyle name="Normal 2 4 2 13 2 5 2" xfId="50364"/>
    <cellStyle name="Normal 2 4 2 13 2 6" xfId="17546"/>
    <cellStyle name="Normal 2 4 2 13 2 6 2" xfId="50365"/>
    <cellStyle name="Normal 2 4 2 13 2 7" xfId="50366"/>
    <cellStyle name="Normal 2 4 2 13 2 7 2" xfId="50367"/>
    <cellStyle name="Normal 2 4 2 13 2 8" xfId="50368"/>
    <cellStyle name="Normal 2 4 2 13 2 9" xfId="50369"/>
    <cellStyle name="Normal 2 4 2 13 3" xfId="17547"/>
    <cellStyle name="Normal 2 4 2 13 3 2" xfId="17548"/>
    <cellStyle name="Normal 2 4 2 13 3 2 2" xfId="17549"/>
    <cellStyle name="Normal 2 4 2 13 3 2 2 2" xfId="50370"/>
    <cellStyle name="Normal 2 4 2 13 3 2 3" xfId="17550"/>
    <cellStyle name="Normal 2 4 2 13 3 2 3 2" xfId="50371"/>
    <cellStyle name="Normal 2 4 2 13 3 2 4" xfId="50372"/>
    <cellStyle name="Normal 2 4 2 13 3 3" xfId="17551"/>
    <cellStyle name="Normal 2 4 2 13 3 3 2" xfId="50373"/>
    <cellStyle name="Normal 2 4 2 13 3 4" xfId="17552"/>
    <cellStyle name="Normal 2 4 2 13 3 4 2" xfId="50374"/>
    <cellStyle name="Normal 2 4 2 13 3 5" xfId="17553"/>
    <cellStyle name="Normal 2 4 2 13 3 5 2" xfId="50375"/>
    <cellStyle name="Normal 2 4 2 13 3 6" xfId="50376"/>
    <cellStyle name="Normal 2 4 2 13 3 6 2" xfId="50377"/>
    <cellStyle name="Normal 2 4 2 13 3 7" xfId="50378"/>
    <cellStyle name="Normal 2 4 2 13 4" xfId="17554"/>
    <cellStyle name="Normal 2 4 2 13 4 2" xfId="17555"/>
    <cellStyle name="Normal 2 4 2 13 4 2 2" xfId="50379"/>
    <cellStyle name="Normal 2 4 2 13 4 3" xfId="17556"/>
    <cellStyle name="Normal 2 4 2 13 4 3 2" xfId="50380"/>
    <cellStyle name="Normal 2 4 2 13 4 4" xfId="50381"/>
    <cellStyle name="Normal 2 4 2 13 5" xfId="17557"/>
    <cellStyle name="Normal 2 4 2 13 5 2" xfId="17558"/>
    <cellStyle name="Normal 2 4 2 13 5 2 2" xfId="50382"/>
    <cellStyle name="Normal 2 4 2 13 5 3" xfId="50383"/>
    <cellStyle name="Normal 2 4 2 13 6" xfId="17559"/>
    <cellStyle name="Normal 2 4 2 13 6 2" xfId="50384"/>
    <cellStyle name="Normal 2 4 2 13 7" xfId="17560"/>
    <cellStyle name="Normal 2 4 2 13 7 2" xfId="50385"/>
    <cellStyle name="Normal 2 4 2 13 8" xfId="50386"/>
    <cellStyle name="Normal 2 4 2 13 8 2" xfId="50387"/>
    <cellStyle name="Normal 2 4 2 13 9" xfId="50388"/>
    <cellStyle name="Normal 2 4 2 14" xfId="17561"/>
    <cellStyle name="Normal 2 4 2 14 10" xfId="50389"/>
    <cellStyle name="Normal 2 4 2 14 11" xfId="50390"/>
    <cellStyle name="Normal 2 4 2 14 2" xfId="17562"/>
    <cellStyle name="Normal 2 4 2 14 2 10" xfId="50391"/>
    <cellStyle name="Normal 2 4 2 14 2 2" xfId="17563"/>
    <cellStyle name="Normal 2 4 2 14 2 2 2" xfId="17564"/>
    <cellStyle name="Normal 2 4 2 14 2 2 2 2" xfId="17565"/>
    <cellStyle name="Normal 2 4 2 14 2 2 2 2 2" xfId="50392"/>
    <cellStyle name="Normal 2 4 2 14 2 2 2 3" xfId="17566"/>
    <cellStyle name="Normal 2 4 2 14 2 2 2 3 2" xfId="50393"/>
    <cellStyle name="Normal 2 4 2 14 2 2 2 4" xfId="50394"/>
    <cellStyle name="Normal 2 4 2 14 2 2 3" xfId="17567"/>
    <cellStyle name="Normal 2 4 2 14 2 2 3 2" xfId="50395"/>
    <cellStyle name="Normal 2 4 2 14 2 2 4" xfId="17568"/>
    <cellStyle name="Normal 2 4 2 14 2 2 4 2" xfId="50396"/>
    <cellStyle name="Normal 2 4 2 14 2 2 5" xfId="17569"/>
    <cellStyle name="Normal 2 4 2 14 2 2 5 2" xfId="50397"/>
    <cellStyle name="Normal 2 4 2 14 2 2 6" xfId="50398"/>
    <cellStyle name="Normal 2 4 2 14 2 2 6 2" xfId="50399"/>
    <cellStyle name="Normal 2 4 2 14 2 2 7" xfId="50400"/>
    <cellStyle name="Normal 2 4 2 14 2 3" xfId="17570"/>
    <cellStyle name="Normal 2 4 2 14 2 3 2" xfId="17571"/>
    <cellStyle name="Normal 2 4 2 14 2 3 2 2" xfId="50401"/>
    <cellStyle name="Normal 2 4 2 14 2 3 3" xfId="17572"/>
    <cellStyle name="Normal 2 4 2 14 2 3 3 2" xfId="50402"/>
    <cellStyle name="Normal 2 4 2 14 2 3 4" xfId="50403"/>
    <cellStyle name="Normal 2 4 2 14 2 4" xfId="17573"/>
    <cellStyle name="Normal 2 4 2 14 2 4 2" xfId="17574"/>
    <cellStyle name="Normal 2 4 2 14 2 4 2 2" xfId="50404"/>
    <cellStyle name="Normal 2 4 2 14 2 4 3" xfId="50405"/>
    <cellStyle name="Normal 2 4 2 14 2 5" xfId="17575"/>
    <cellStyle name="Normal 2 4 2 14 2 5 2" xfId="50406"/>
    <cellStyle name="Normal 2 4 2 14 2 6" xfId="17576"/>
    <cellStyle name="Normal 2 4 2 14 2 6 2" xfId="50407"/>
    <cellStyle name="Normal 2 4 2 14 2 7" xfId="50408"/>
    <cellStyle name="Normal 2 4 2 14 2 7 2" xfId="50409"/>
    <cellStyle name="Normal 2 4 2 14 2 8" xfId="50410"/>
    <cellStyle name="Normal 2 4 2 14 2 9" xfId="50411"/>
    <cellStyle name="Normal 2 4 2 14 3" xfId="17577"/>
    <cellStyle name="Normal 2 4 2 14 3 2" xfId="17578"/>
    <cellStyle name="Normal 2 4 2 14 3 2 2" xfId="17579"/>
    <cellStyle name="Normal 2 4 2 14 3 2 2 2" xfId="50412"/>
    <cellStyle name="Normal 2 4 2 14 3 2 3" xfId="17580"/>
    <cellStyle name="Normal 2 4 2 14 3 2 3 2" xfId="50413"/>
    <cellStyle name="Normal 2 4 2 14 3 2 4" xfId="50414"/>
    <cellStyle name="Normal 2 4 2 14 3 3" xfId="17581"/>
    <cellStyle name="Normal 2 4 2 14 3 3 2" xfId="50415"/>
    <cellStyle name="Normal 2 4 2 14 3 4" xfId="17582"/>
    <cellStyle name="Normal 2 4 2 14 3 4 2" xfId="50416"/>
    <cellStyle name="Normal 2 4 2 14 3 5" xfId="17583"/>
    <cellStyle name="Normal 2 4 2 14 3 5 2" xfId="50417"/>
    <cellStyle name="Normal 2 4 2 14 3 6" xfId="50418"/>
    <cellStyle name="Normal 2 4 2 14 3 6 2" xfId="50419"/>
    <cellStyle name="Normal 2 4 2 14 3 7" xfId="50420"/>
    <cellStyle name="Normal 2 4 2 14 4" xfId="17584"/>
    <cellStyle name="Normal 2 4 2 14 4 2" xfId="17585"/>
    <cellStyle name="Normal 2 4 2 14 4 2 2" xfId="50421"/>
    <cellStyle name="Normal 2 4 2 14 4 3" xfId="17586"/>
    <cellStyle name="Normal 2 4 2 14 4 3 2" xfId="50422"/>
    <cellStyle name="Normal 2 4 2 14 4 4" xfId="50423"/>
    <cellStyle name="Normal 2 4 2 14 5" xfId="17587"/>
    <cellStyle name="Normal 2 4 2 14 5 2" xfId="17588"/>
    <cellStyle name="Normal 2 4 2 14 5 2 2" xfId="50424"/>
    <cellStyle name="Normal 2 4 2 14 5 3" xfId="50425"/>
    <cellStyle name="Normal 2 4 2 14 6" xfId="17589"/>
    <cellStyle name="Normal 2 4 2 14 6 2" xfId="50426"/>
    <cellStyle name="Normal 2 4 2 14 7" xfId="17590"/>
    <cellStyle name="Normal 2 4 2 14 7 2" xfId="50427"/>
    <cellStyle name="Normal 2 4 2 14 8" xfId="50428"/>
    <cellStyle name="Normal 2 4 2 14 8 2" xfId="50429"/>
    <cellStyle name="Normal 2 4 2 14 9" xfId="50430"/>
    <cellStyle name="Normal 2 4 2 15" xfId="17591"/>
    <cellStyle name="Normal 2 4 2 15 10" xfId="50431"/>
    <cellStyle name="Normal 2 4 2 15 11" xfId="50432"/>
    <cellStyle name="Normal 2 4 2 15 2" xfId="17592"/>
    <cellStyle name="Normal 2 4 2 15 2 10" xfId="50433"/>
    <cellStyle name="Normal 2 4 2 15 2 2" xfId="17593"/>
    <cellStyle name="Normal 2 4 2 15 2 2 2" xfId="17594"/>
    <cellStyle name="Normal 2 4 2 15 2 2 2 2" xfId="17595"/>
    <cellStyle name="Normal 2 4 2 15 2 2 2 2 2" xfId="50434"/>
    <cellStyle name="Normal 2 4 2 15 2 2 2 3" xfId="17596"/>
    <cellStyle name="Normal 2 4 2 15 2 2 2 3 2" xfId="50435"/>
    <cellStyle name="Normal 2 4 2 15 2 2 2 4" xfId="50436"/>
    <cellStyle name="Normal 2 4 2 15 2 2 3" xfId="17597"/>
    <cellStyle name="Normal 2 4 2 15 2 2 3 2" xfId="50437"/>
    <cellStyle name="Normal 2 4 2 15 2 2 4" xfId="17598"/>
    <cellStyle name="Normal 2 4 2 15 2 2 4 2" xfId="50438"/>
    <cellStyle name="Normal 2 4 2 15 2 2 5" xfId="17599"/>
    <cellStyle name="Normal 2 4 2 15 2 2 5 2" xfId="50439"/>
    <cellStyle name="Normal 2 4 2 15 2 2 6" xfId="50440"/>
    <cellStyle name="Normal 2 4 2 15 2 2 6 2" xfId="50441"/>
    <cellStyle name="Normal 2 4 2 15 2 2 7" xfId="50442"/>
    <cellStyle name="Normal 2 4 2 15 2 3" xfId="17600"/>
    <cellStyle name="Normal 2 4 2 15 2 3 2" xfId="17601"/>
    <cellStyle name="Normal 2 4 2 15 2 3 2 2" xfId="50443"/>
    <cellStyle name="Normal 2 4 2 15 2 3 3" xfId="17602"/>
    <cellStyle name="Normal 2 4 2 15 2 3 3 2" xfId="50444"/>
    <cellStyle name="Normal 2 4 2 15 2 3 4" xfId="50445"/>
    <cellStyle name="Normal 2 4 2 15 2 4" xfId="17603"/>
    <cellStyle name="Normal 2 4 2 15 2 4 2" xfId="17604"/>
    <cellStyle name="Normal 2 4 2 15 2 4 2 2" xfId="50446"/>
    <cellStyle name="Normal 2 4 2 15 2 4 3" xfId="50447"/>
    <cellStyle name="Normal 2 4 2 15 2 5" xfId="17605"/>
    <cellStyle name="Normal 2 4 2 15 2 5 2" xfId="50448"/>
    <cellStyle name="Normal 2 4 2 15 2 6" xfId="17606"/>
    <cellStyle name="Normal 2 4 2 15 2 6 2" xfId="50449"/>
    <cellStyle name="Normal 2 4 2 15 2 7" xfId="50450"/>
    <cellStyle name="Normal 2 4 2 15 2 7 2" xfId="50451"/>
    <cellStyle name="Normal 2 4 2 15 2 8" xfId="50452"/>
    <cellStyle name="Normal 2 4 2 15 2 9" xfId="50453"/>
    <cellStyle name="Normal 2 4 2 15 3" xfId="17607"/>
    <cellStyle name="Normal 2 4 2 15 3 2" xfId="17608"/>
    <cellStyle name="Normal 2 4 2 15 3 2 2" xfId="17609"/>
    <cellStyle name="Normal 2 4 2 15 3 2 2 2" xfId="50454"/>
    <cellStyle name="Normal 2 4 2 15 3 2 3" xfId="17610"/>
    <cellStyle name="Normal 2 4 2 15 3 2 3 2" xfId="50455"/>
    <cellStyle name="Normal 2 4 2 15 3 2 4" xfId="50456"/>
    <cellStyle name="Normal 2 4 2 15 3 3" xfId="17611"/>
    <cellStyle name="Normal 2 4 2 15 3 3 2" xfId="50457"/>
    <cellStyle name="Normal 2 4 2 15 3 4" xfId="17612"/>
    <cellStyle name="Normal 2 4 2 15 3 4 2" xfId="50458"/>
    <cellStyle name="Normal 2 4 2 15 3 5" xfId="17613"/>
    <cellStyle name="Normal 2 4 2 15 3 5 2" xfId="50459"/>
    <cellStyle name="Normal 2 4 2 15 3 6" xfId="50460"/>
    <cellStyle name="Normal 2 4 2 15 3 6 2" xfId="50461"/>
    <cellStyle name="Normal 2 4 2 15 3 7" xfId="50462"/>
    <cellStyle name="Normal 2 4 2 15 4" xfId="17614"/>
    <cellStyle name="Normal 2 4 2 15 4 2" xfId="17615"/>
    <cellStyle name="Normal 2 4 2 15 4 2 2" xfId="50463"/>
    <cellStyle name="Normal 2 4 2 15 4 3" xfId="17616"/>
    <cellStyle name="Normal 2 4 2 15 4 3 2" xfId="50464"/>
    <cellStyle name="Normal 2 4 2 15 4 4" xfId="50465"/>
    <cellStyle name="Normal 2 4 2 15 5" xfId="17617"/>
    <cellStyle name="Normal 2 4 2 15 5 2" xfId="17618"/>
    <cellStyle name="Normal 2 4 2 15 5 2 2" xfId="50466"/>
    <cellStyle name="Normal 2 4 2 15 5 3" xfId="50467"/>
    <cellStyle name="Normal 2 4 2 15 6" xfId="17619"/>
    <cellStyle name="Normal 2 4 2 15 6 2" xfId="50468"/>
    <cellStyle name="Normal 2 4 2 15 7" xfId="17620"/>
    <cellStyle name="Normal 2 4 2 15 7 2" xfId="50469"/>
    <cellStyle name="Normal 2 4 2 15 8" xfId="50470"/>
    <cellStyle name="Normal 2 4 2 15 8 2" xfId="50471"/>
    <cellStyle name="Normal 2 4 2 15 9" xfId="50472"/>
    <cellStyle name="Normal 2 4 2 16" xfId="17621"/>
    <cellStyle name="Normal 2 4 2 16 10" xfId="50473"/>
    <cellStyle name="Normal 2 4 2 16 11" xfId="50474"/>
    <cellStyle name="Normal 2 4 2 16 2" xfId="17622"/>
    <cellStyle name="Normal 2 4 2 16 2 10" xfId="50475"/>
    <cellStyle name="Normal 2 4 2 16 2 2" xfId="17623"/>
    <cellStyle name="Normal 2 4 2 16 2 2 2" xfId="17624"/>
    <cellStyle name="Normal 2 4 2 16 2 2 2 2" xfId="17625"/>
    <cellStyle name="Normal 2 4 2 16 2 2 2 2 2" xfId="50476"/>
    <cellStyle name="Normal 2 4 2 16 2 2 2 3" xfId="17626"/>
    <cellStyle name="Normal 2 4 2 16 2 2 2 3 2" xfId="50477"/>
    <cellStyle name="Normal 2 4 2 16 2 2 2 4" xfId="50478"/>
    <cellStyle name="Normal 2 4 2 16 2 2 3" xfId="17627"/>
    <cellStyle name="Normal 2 4 2 16 2 2 3 2" xfId="50479"/>
    <cellStyle name="Normal 2 4 2 16 2 2 4" xfId="17628"/>
    <cellStyle name="Normal 2 4 2 16 2 2 4 2" xfId="50480"/>
    <cellStyle name="Normal 2 4 2 16 2 2 5" xfId="17629"/>
    <cellStyle name="Normal 2 4 2 16 2 2 5 2" xfId="50481"/>
    <cellStyle name="Normal 2 4 2 16 2 2 6" xfId="50482"/>
    <cellStyle name="Normal 2 4 2 16 2 2 6 2" xfId="50483"/>
    <cellStyle name="Normal 2 4 2 16 2 2 7" xfId="50484"/>
    <cellStyle name="Normal 2 4 2 16 2 3" xfId="17630"/>
    <cellStyle name="Normal 2 4 2 16 2 3 2" xfId="17631"/>
    <cellStyle name="Normal 2 4 2 16 2 3 2 2" xfId="50485"/>
    <cellStyle name="Normal 2 4 2 16 2 3 3" xfId="17632"/>
    <cellStyle name="Normal 2 4 2 16 2 3 3 2" xfId="50486"/>
    <cellStyle name="Normal 2 4 2 16 2 3 4" xfId="50487"/>
    <cellStyle name="Normal 2 4 2 16 2 4" xfId="17633"/>
    <cellStyle name="Normal 2 4 2 16 2 4 2" xfId="17634"/>
    <cellStyle name="Normal 2 4 2 16 2 4 2 2" xfId="50488"/>
    <cellStyle name="Normal 2 4 2 16 2 4 3" xfId="50489"/>
    <cellStyle name="Normal 2 4 2 16 2 5" xfId="17635"/>
    <cellStyle name="Normal 2 4 2 16 2 5 2" xfId="50490"/>
    <cellStyle name="Normal 2 4 2 16 2 6" xfId="17636"/>
    <cellStyle name="Normal 2 4 2 16 2 6 2" xfId="50491"/>
    <cellStyle name="Normal 2 4 2 16 2 7" xfId="50492"/>
    <cellStyle name="Normal 2 4 2 16 2 7 2" xfId="50493"/>
    <cellStyle name="Normal 2 4 2 16 2 8" xfId="50494"/>
    <cellStyle name="Normal 2 4 2 16 2 9" xfId="50495"/>
    <cellStyle name="Normal 2 4 2 16 3" xfId="17637"/>
    <cellStyle name="Normal 2 4 2 16 3 2" xfId="17638"/>
    <cellStyle name="Normal 2 4 2 16 3 2 2" xfId="17639"/>
    <cellStyle name="Normal 2 4 2 16 3 2 2 2" xfId="50496"/>
    <cellStyle name="Normal 2 4 2 16 3 2 3" xfId="17640"/>
    <cellStyle name="Normal 2 4 2 16 3 2 3 2" xfId="50497"/>
    <cellStyle name="Normal 2 4 2 16 3 2 4" xfId="50498"/>
    <cellStyle name="Normal 2 4 2 16 3 3" xfId="17641"/>
    <cellStyle name="Normal 2 4 2 16 3 3 2" xfId="50499"/>
    <cellStyle name="Normal 2 4 2 16 3 4" xfId="17642"/>
    <cellStyle name="Normal 2 4 2 16 3 4 2" xfId="50500"/>
    <cellStyle name="Normal 2 4 2 16 3 5" xfId="17643"/>
    <cellStyle name="Normal 2 4 2 16 3 5 2" xfId="50501"/>
    <cellStyle name="Normal 2 4 2 16 3 6" xfId="50502"/>
    <cellStyle name="Normal 2 4 2 16 3 6 2" xfId="50503"/>
    <cellStyle name="Normal 2 4 2 16 3 7" xfId="50504"/>
    <cellStyle name="Normal 2 4 2 16 4" xfId="17644"/>
    <cellStyle name="Normal 2 4 2 16 4 2" xfId="17645"/>
    <cellStyle name="Normal 2 4 2 16 4 2 2" xfId="50505"/>
    <cellStyle name="Normal 2 4 2 16 4 3" xfId="17646"/>
    <cellStyle name="Normal 2 4 2 16 4 3 2" xfId="50506"/>
    <cellStyle name="Normal 2 4 2 16 4 4" xfId="50507"/>
    <cellStyle name="Normal 2 4 2 16 5" xfId="17647"/>
    <cellStyle name="Normal 2 4 2 16 5 2" xfId="17648"/>
    <cellStyle name="Normal 2 4 2 16 5 2 2" xfId="50508"/>
    <cellStyle name="Normal 2 4 2 16 5 3" xfId="50509"/>
    <cellStyle name="Normal 2 4 2 16 6" xfId="17649"/>
    <cellStyle name="Normal 2 4 2 16 6 2" xfId="50510"/>
    <cellStyle name="Normal 2 4 2 16 7" xfId="17650"/>
    <cellStyle name="Normal 2 4 2 16 7 2" xfId="50511"/>
    <cellStyle name="Normal 2 4 2 16 8" xfId="50512"/>
    <cellStyle name="Normal 2 4 2 16 8 2" xfId="50513"/>
    <cellStyle name="Normal 2 4 2 16 9" xfId="50514"/>
    <cellStyle name="Normal 2 4 2 17" xfId="17651"/>
    <cellStyle name="Normal 2 4 2 17 10" xfId="50515"/>
    <cellStyle name="Normal 2 4 2 17 11" xfId="50516"/>
    <cellStyle name="Normal 2 4 2 17 2" xfId="17652"/>
    <cellStyle name="Normal 2 4 2 17 2 10" xfId="50517"/>
    <cellStyle name="Normal 2 4 2 17 2 2" xfId="17653"/>
    <cellStyle name="Normal 2 4 2 17 2 2 2" xfId="17654"/>
    <cellStyle name="Normal 2 4 2 17 2 2 2 2" xfId="17655"/>
    <cellStyle name="Normal 2 4 2 17 2 2 2 2 2" xfId="50518"/>
    <cellStyle name="Normal 2 4 2 17 2 2 2 3" xfId="17656"/>
    <cellStyle name="Normal 2 4 2 17 2 2 2 3 2" xfId="50519"/>
    <cellStyle name="Normal 2 4 2 17 2 2 2 4" xfId="50520"/>
    <cellStyle name="Normal 2 4 2 17 2 2 3" xfId="17657"/>
    <cellStyle name="Normal 2 4 2 17 2 2 3 2" xfId="50521"/>
    <cellStyle name="Normal 2 4 2 17 2 2 4" xfId="17658"/>
    <cellStyle name="Normal 2 4 2 17 2 2 4 2" xfId="50522"/>
    <cellStyle name="Normal 2 4 2 17 2 2 5" xfId="17659"/>
    <cellStyle name="Normal 2 4 2 17 2 2 5 2" xfId="50523"/>
    <cellStyle name="Normal 2 4 2 17 2 2 6" xfId="50524"/>
    <cellStyle name="Normal 2 4 2 17 2 2 6 2" xfId="50525"/>
    <cellStyle name="Normal 2 4 2 17 2 2 7" xfId="50526"/>
    <cellStyle name="Normal 2 4 2 17 2 3" xfId="17660"/>
    <cellStyle name="Normal 2 4 2 17 2 3 2" xfId="17661"/>
    <cellStyle name="Normal 2 4 2 17 2 3 2 2" xfId="50527"/>
    <cellStyle name="Normal 2 4 2 17 2 3 3" xfId="17662"/>
    <cellStyle name="Normal 2 4 2 17 2 3 3 2" xfId="50528"/>
    <cellStyle name="Normal 2 4 2 17 2 3 4" xfId="50529"/>
    <cellStyle name="Normal 2 4 2 17 2 4" xfId="17663"/>
    <cellStyle name="Normal 2 4 2 17 2 4 2" xfId="17664"/>
    <cellStyle name="Normal 2 4 2 17 2 4 2 2" xfId="50530"/>
    <cellStyle name="Normal 2 4 2 17 2 4 3" xfId="50531"/>
    <cellStyle name="Normal 2 4 2 17 2 5" xfId="17665"/>
    <cellStyle name="Normal 2 4 2 17 2 5 2" xfId="50532"/>
    <cellStyle name="Normal 2 4 2 17 2 6" xfId="17666"/>
    <cellStyle name="Normal 2 4 2 17 2 6 2" xfId="50533"/>
    <cellStyle name="Normal 2 4 2 17 2 7" xfId="50534"/>
    <cellStyle name="Normal 2 4 2 17 2 7 2" xfId="50535"/>
    <cellStyle name="Normal 2 4 2 17 2 8" xfId="50536"/>
    <cellStyle name="Normal 2 4 2 17 2 9" xfId="50537"/>
    <cellStyle name="Normal 2 4 2 17 3" xfId="17667"/>
    <cellStyle name="Normal 2 4 2 17 3 2" xfId="17668"/>
    <cellStyle name="Normal 2 4 2 17 3 2 2" xfId="17669"/>
    <cellStyle name="Normal 2 4 2 17 3 2 2 2" xfId="50538"/>
    <cellStyle name="Normal 2 4 2 17 3 2 3" xfId="17670"/>
    <cellStyle name="Normal 2 4 2 17 3 2 3 2" xfId="50539"/>
    <cellStyle name="Normal 2 4 2 17 3 2 4" xfId="50540"/>
    <cellStyle name="Normal 2 4 2 17 3 3" xfId="17671"/>
    <cellStyle name="Normal 2 4 2 17 3 3 2" xfId="50541"/>
    <cellStyle name="Normal 2 4 2 17 3 4" xfId="17672"/>
    <cellStyle name="Normal 2 4 2 17 3 4 2" xfId="50542"/>
    <cellStyle name="Normal 2 4 2 17 3 5" xfId="17673"/>
    <cellStyle name="Normal 2 4 2 17 3 5 2" xfId="50543"/>
    <cellStyle name="Normal 2 4 2 17 3 6" xfId="50544"/>
    <cellStyle name="Normal 2 4 2 17 3 6 2" xfId="50545"/>
    <cellStyle name="Normal 2 4 2 17 3 7" xfId="50546"/>
    <cellStyle name="Normal 2 4 2 17 4" xfId="17674"/>
    <cellStyle name="Normal 2 4 2 17 4 2" xfId="17675"/>
    <cellStyle name="Normal 2 4 2 17 4 2 2" xfId="50547"/>
    <cellStyle name="Normal 2 4 2 17 4 3" xfId="17676"/>
    <cellStyle name="Normal 2 4 2 17 4 3 2" xfId="50548"/>
    <cellStyle name="Normal 2 4 2 17 4 4" xfId="50549"/>
    <cellStyle name="Normal 2 4 2 17 5" xfId="17677"/>
    <cellStyle name="Normal 2 4 2 17 5 2" xfId="17678"/>
    <cellStyle name="Normal 2 4 2 17 5 2 2" xfId="50550"/>
    <cellStyle name="Normal 2 4 2 17 5 3" xfId="50551"/>
    <cellStyle name="Normal 2 4 2 17 6" xfId="17679"/>
    <cellStyle name="Normal 2 4 2 17 6 2" xfId="50552"/>
    <cellStyle name="Normal 2 4 2 17 7" xfId="17680"/>
    <cellStyle name="Normal 2 4 2 17 7 2" xfId="50553"/>
    <cellStyle name="Normal 2 4 2 17 8" xfId="50554"/>
    <cellStyle name="Normal 2 4 2 17 8 2" xfId="50555"/>
    <cellStyle name="Normal 2 4 2 17 9" xfId="50556"/>
    <cellStyle name="Normal 2 4 2 18" xfId="17681"/>
    <cellStyle name="Normal 2 4 2 18 10" xfId="50557"/>
    <cellStyle name="Normal 2 4 2 18 11" xfId="50558"/>
    <cellStyle name="Normal 2 4 2 18 2" xfId="17682"/>
    <cellStyle name="Normal 2 4 2 18 2 10" xfId="50559"/>
    <cellStyle name="Normal 2 4 2 18 2 2" xfId="17683"/>
    <cellStyle name="Normal 2 4 2 18 2 2 2" xfId="17684"/>
    <cellStyle name="Normal 2 4 2 18 2 2 2 2" xfId="17685"/>
    <cellStyle name="Normal 2 4 2 18 2 2 2 2 2" xfId="50560"/>
    <cellStyle name="Normal 2 4 2 18 2 2 2 3" xfId="17686"/>
    <cellStyle name="Normal 2 4 2 18 2 2 2 3 2" xfId="50561"/>
    <cellStyle name="Normal 2 4 2 18 2 2 2 4" xfId="50562"/>
    <cellStyle name="Normal 2 4 2 18 2 2 3" xfId="17687"/>
    <cellStyle name="Normal 2 4 2 18 2 2 3 2" xfId="50563"/>
    <cellStyle name="Normal 2 4 2 18 2 2 4" xfId="17688"/>
    <cellStyle name="Normal 2 4 2 18 2 2 4 2" xfId="50564"/>
    <cellStyle name="Normal 2 4 2 18 2 2 5" xfId="17689"/>
    <cellStyle name="Normal 2 4 2 18 2 2 5 2" xfId="50565"/>
    <cellStyle name="Normal 2 4 2 18 2 2 6" xfId="50566"/>
    <cellStyle name="Normal 2 4 2 18 2 2 6 2" xfId="50567"/>
    <cellStyle name="Normal 2 4 2 18 2 2 7" xfId="50568"/>
    <cellStyle name="Normal 2 4 2 18 2 3" xfId="17690"/>
    <cellStyle name="Normal 2 4 2 18 2 3 2" xfId="17691"/>
    <cellStyle name="Normal 2 4 2 18 2 3 2 2" xfId="50569"/>
    <cellStyle name="Normal 2 4 2 18 2 3 3" xfId="17692"/>
    <cellStyle name="Normal 2 4 2 18 2 3 3 2" xfId="50570"/>
    <cellStyle name="Normal 2 4 2 18 2 3 4" xfId="50571"/>
    <cellStyle name="Normal 2 4 2 18 2 4" xfId="17693"/>
    <cellStyle name="Normal 2 4 2 18 2 4 2" xfId="17694"/>
    <cellStyle name="Normal 2 4 2 18 2 4 2 2" xfId="50572"/>
    <cellStyle name="Normal 2 4 2 18 2 4 3" xfId="50573"/>
    <cellStyle name="Normal 2 4 2 18 2 5" xfId="17695"/>
    <cellStyle name="Normal 2 4 2 18 2 5 2" xfId="50574"/>
    <cellStyle name="Normal 2 4 2 18 2 6" xfId="17696"/>
    <cellStyle name="Normal 2 4 2 18 2 6 2" xfId="50575"/>
    <cellStyle name="Normal 2 4 2 18 2 7" xfId="50576"/>
    <cellStyle name="Normal 2 4 2 18 2 7 2" xfId="50577"/>
    <cellStyle name="Normal 2 4 2 18 2 8" xfId="50578"/>
    <cellStyle name="Normal 2 4 2 18 2 9" xfId="50579"/>
    <cellStyle name="Normal 2 4 2 18 3" xfId="17697"/>
    <cellStyle name="Normal 2 4 2 18 3 2" xfId="17698"/>
    <cellStyle name="Normal 2 4 2 18 3 2 2" xfId="17699"/>
    <cellStyle name="Normal 2 4 2 18 3 2 2 2" xfId="50580"/>
    <cellStyle name="Normal 2 4 2 18 3 2 3" xfId="17700"/>
    <cellStyle name="Normal 2 4 2 18 3 2 3 2" xfId="50581"/>
    <cellStyle name="Normal 2 4 2 18 3 2 4" xfId="50582"/>
    <cellStyle name="Normal 2 4 2 18 3 3" xfId="17701"/>
    <cellStyle name="Normal 2 4 2 18 3 3 2" xfId="50583"/>
    <cellStyle name="Normal 2 4 2 18 3 4" xfId="17702"/>
    <cellStyle name="Normal 2 4 2 18 3 4 2" xfId="50584"/>
    <cellStyle name="Normal 2 4 2 18 3 5" xfId="17703"/>
    <cellStyle name="Normal 2 4 2 18 3 5 2" xfId="50585"/>
    <cellStyle name="Normal 2 4 2 18 3 6" xfId="50586"/>
    <cellStyle name="Normal 2 4 2 18 3 6 2" xfId="50587"/>
    <cellStyle name="Normal 2 4 2 18 3 7" xfId="50588"/>
    <cellStyle name="Normal 2 4 2 18 4" xfId="17704"/>
    <cellStyle name="Normal 2 4 2 18 4 2" xfId="17705"/>
    <cellStyle name="Normal 2 4 2 18 4 2 2" xfId="50589"/>
    <cellStyle name="Normal 2 4 2 18 4 3" xfId="17706"/>
    <cellStyle name="Normal 2 4 2 18 4 3 2" xfId="50590"/>
    <cellStyle name="Normal 2 4 2 18 4 4" xfId="50591"/>
    <cellStyle name="Normal 2 4 2 18 5" xfId="17707"/>
    <cellStyle name="Normal 2 4 2 18 5 2" xfId="17708"/>
    <cellStyle name="Normal 2 4 2 18 5 2 2" xfId="50592"/>
    <cellStyle name="Normal 2 4 2 18 5 3" xfId="50593"/>
    <cellStyle name="Normal 2 4 2 18 6" xfId="17709"/>
    <cellStyle name="Normal 2 4 2 18 6 2" xfId="50594"/>
    <cellStyle name="Normal 2 4 2 18 7" xfId="17710"/>
    <cellStyle name="Normal 2 4 2 18 7 2" xfId="50595"/>
    <cellStyle name="Normal 2 4 2 18 8" xfId="50596"/>
    <cellStyle name="Normal 2 4 2 18 8 2" xfId="50597"/>
    <cellStyle name="Normal 2 4 2 18 9" xfId="50598"/>
    <cellStyle name="Normal 2 4 2 19" xfId="17711"/>
    <cellStyle name="Normal 2 4 2 19 10" xfId="50599"/>
    <cellStyle name="Normal 2 4 2 19 11" xfId="50600"/>
    <cellStyle name="Normal 2 4 2 19 2" xfId="17712"/>
    <cellStyle name="Normal 2 4 2 19 2 10" xfId="50601"/>
    <cellStyle name="Normal 2 4 2 19 2 2" xfId="17713"/>
    <cellStyle name="Normal 2 4 2 19 2 2 2" xfId="17714"/>
    <cellStyle name="Normal 2 4 2 19 2 2 2 2" xfId="17715"/>
    <cellStyle name="Normal 2 4 2 19 2 2 2 2 2" xfId="50602"/>
    <cellStyle name="Normal 2 4 2 19 2 2 2 3" xfId="17716"/>
    <cellStyle name="Normal 2 4 2 19 2 2 2 3 2" xfId="50603"/>
    <cellStyle name="Normal 2 4 2 19 2 2 2 4" xfId="50604"/>
    <cellStyle name="Normal 2 4 2 19 2 2 3" xfId="17717"/>
    <cellStyle name="Normal 2 4 2 19 2 2 3 2" xfId="50605"/>
    <cellStyle name="Normal 2 4 2 19 2 2 4" xfId="17718"/>
    <cellStyle name="Normal 2 4 2 19 2 2 4 2" xfId="50606"/>
    <cellStyle name="Normal 2 4 2 19 2 2 5" xfId="17719"/>
    <cellStyle name="Normal 2 4 2 19 2 2 5 2" xfId="50607"/>
    <cellStyle name="Normal 2 4 2 19 2 2 6" xfId="50608"/>
    <cellStyle name="Normal 2 4 2 19 2 2 6 2" xfId="50609"/>
    <cellStyle name="Normal 2 4 2 19 2 2 7" xfId="50610"/>
    <cellStyle name="Normal 2 4 2 19 2 3" xfId="17720"/>
    <cellStyle name="Normal 2 4 2 19 2 3 2" xfId="17721"/>
    <cellStyle name="Normal 2 4 2 19 2 3 2 2" xfId="50611"/>
    <cellStyle name="Normal 2 4 2 19 2 3 3" xfId="17722"/>
    <cellStyle name="Normal 2 4 2 19 2 3 3 2" xfId="50612"/>
    <cellStyle name="Normal 2 4 2 19 2 3 4" xfId="50613"/>
    <cellStyle name="Normal 2 4 2 19 2 4" xfId="17723"/>
    <cellStyle name="Normal 2 4 2 19 2 4 2" xfId="17724"/>
    <cellStyle name="Normal 2 4 2 19 2 4 2 2" xfId="50614"/>
    <cellStyle name="Normal 2 4 2 19 2 4 3" xfId="50615"/>
    <cellStyle name="Normal 2 4 2 19 2 5" xfId="17725"/>
    <cellStyle name="Normal 2 4 2 19 2 5 2" xfId="50616"/>
    <cellStyle name="Normal 2 4 2 19 2 6" xfId="17726"/>
    <cellStyle name="Normal 2 4 2 19 2 6 2" xfId="50617"/>
    <cellStyle name="Normal 2 4 2 19 2 7" xfId="50618"/>
    <cellStyle name="Normal 2 4 2 19 2 7 2" xfId="50619"/>
    <cellStyle name="Normal 2 4 2 19 2 8" xfId="50620"/>
    <cellStyle name="Normal 2 4 2 19 2 9" xfId="50621"/>
    <cellStyle name="Normal 2 4 2 19 3" xfId="17727"/>
    <cellStyle name="Normal 2 4 2 19 3 2" xfId="17728"/>
    <cellStyle name="Normal 2 4 2 19 3 2 2" xfId="17729"/>
    <cellStyle name="Normal 2 4 2 19 3 2 2 2" xfId="50622"/>
    <cellStyle name="Normal 2 4 2 19 3 2 3" xfId="17730"/>
    <cellStyle name="Normal 2 4 2 19 3 2 3 2" xfId="50623"/>
    <cellStyle name="Normal 2 4 2 19 3 2 4" xfId="50624"/>
    <cellStyle name="Normal 2 4 2 19 3 3" xfId="17731"/>
    <cellStyle name="Normal 2 4 2 19 3 3 2" xfId="50625"/>
    <cellStyle name="Normal 2 4 2 19 3 4" xfId="17732"/>
    <cellStyle name="Normal 2 4 2 19 3 4 2" xfId="50626"/>
    <cellStyle name="Normal 2 4 2 19 3 5" xfId="17733"/>
    <cellStyle name="Normal 2 4 2 19 3 5 2" xfId="50627"/>
    <cellStyle name="Normal 2 4 2 19 3 6" xfId="50628"/>
    <cellStyle name="Normal 2 4 2 19 3 6 2" xfId="50629"/>
    <cellStyle name="Normal 2 4 2 19 3 7" xfId="50630"/>
    <cellStyle name="Normal 2 4 2 19 4" xfId="17734"/>
    <cellStyle name="Normal 2 4 2 19 4 2" xfId="17735"/>
    <cellStyle name="Normal 2 4 2 19 4 2 2" xfId="50631"/>
    <cellStyle name="Normal 2 4 2 19 4 3" xfId="17736"/>
    <cellStyle name="Normal 2 4 2 19 4 3 2" xfId="50632"/>
    <cellStyle name="Normal 2 4 2 19 4 4" xfId="50633"/>
    <cellStyle name="Normal 2 4 2 19 5" xfId="17737"/>
    <cellStyle name="Normal 2 4 2 19 5 2" xfId="17738"/>
    <cellStyle name="Normal 2 4 2 19 5 2 2" xfId="50634"/>
    <cellStyle name="Normal 2 4 2 19 5 3" xfId="50635"/>
    <cellStyle name="Normal 2 4 2 19 6" xfId="17739"/>
    <cellStyle name="Normal 2 4 2 19 6 2" xfId="50636"/>
    <cellStyle name="Normal 2 4 2 19 7" xfId="17740"/>
    <cellStyle name="Normal 2 4 2 19 7 2" xfId="50637"/>
    <cellStyle name="Normal 2 4 2 19 8" xfId="50638"/>
    <cellStyle name="Normal 2 4 2 19 8 2" xfId="50639"/>
    <cellStyle name="Normal 2 4 2 19 9" xfId="50640"/>
    <cellStyle name="Normal 2 4 2 2" xfId="17741"/>
    <cellStyle name="Normal 2 4 2 2 10" xfId="50641"/>
    <cellStyle name="Normal 2 4 2 2 11" xfId="50642"/>
    <cellStyle name="Normal 2 4 2 2 2" xfId="17742"/>
    <cellStyle name="Normal 2 4 2 2 2 10" xfId="50643"/>
    <cellStyle name="Normal 2 4 2 2 2 2" xfId="17743"/>
    <cellStyle name="Normal 2 4 2 2 2 2 2" xfId="17744"/>
    <cellStyle name="Normal 2 4 2 2 2 2 2 2" xfId="17745"/>
    <cellStyle name="Normal 2 4 2 2 2 2 2 2 2" xfId="50644"/>
    <cellStyle name="Normal 2 4 2 2 2 2 2 3" xfId="17746"/>
    <cellStyle name="Normal 2 4 2 2 2 2 2 3 2" xfId="50645"/>
    <cellStyle name="Normal 2 4 2 2 2 2 2 4" xfId="50646"/>
    <cellStyle name="Normal 2 4 2 2 2 2 3" xfId="17747"/>
    <cellStyle name="Normal 2 4 2 2 2 2 3 2" xfId="50647"/>
    <cellStyle name="Normal 2 4 2 2 2 2 4" xfId="17748"/>
    <cellStyle name="Normal 2 4 2 2 2 2 4 2" xfId="50648"/>
    <cellStyle name="Normal 2 4 2 2 2 2 5" xfId="17749"/>
    <cellStyle name="Normal 2 4 2 2 2 2 5 2" xfId="50649"/>
    <cellStyle name="Normal 2 4 2 2 2 2 6" xfId="50650"/>
    <cellStyle name="Normal 2 4 2 2 2 2 6 2" xfId="50651"/>
    <cellStyle name="Normal 2 4 2 2 2 2 7" xfId="50652"/>
    <cellStyle name="Normal 2 4 2 2 2 3" xfId="17750"/>
    <cellStyle name="Normal 2 4 2 2 2 3 2" xfId="17751"/>
    <cellStyle name="Normal 2 4 2 2 2 3 2 2" xfId="50653"/>
    <cellStyle name="Normal 2 4 2 2 2 3 3" xfId="17752"/>
    <cellStyle name="Normal 2 4 2 2 2 3 3 2" xfId="50654"/>
    <cellStyle name="Normal 2 4 2 2 2 3 4" xfId="50655"/>
    <cellStyle name="Normal 2 4 2 2 2 4" xfId="17753"/>
    <cellStyle name="Normal 2 4 2 2 2 4 2" xfId="17754"/>
    <cellStyle name="Normal 2 4 2 2 2 4 2 2" xfId="50656"/>
    <cellStyle name="Normal 2 4 2 2 2 4 3" xfId="50657"/>
    <cellStyle name="Normal 2 4 2 2 2 5" xfId="17755"/>
    <cellStyle name="Normal 2 4 2 2 2 5 2" xfId="50658"/>
    <cellStyle name="Normal 2 4 2 2 2 6" xfId="17756"/>
    <cellStyle name="Normal 2 4 2 2 2 6 2" xfId="50659"/>
    <cellStyle name="Normal 2 4 2 2 2 7" xfId="50660"/>
    <cellStyle name="Normal 2 4 2 2 2 7 2" xfId="50661"/>
    <cellStyle name="Normal 2 4 2 2 2 8" xfId="50662"/>
    <cellStyle name="Normal 2 4 2 2 2 9" xfId="50663"/>
    <cellStyle name="Normal 2 4 2 2 3" xfId="17757"/>
    <cellStyle name="Normal 2 4 2 2 3 2" xfId="17758"/>
    <cellStyle name="Normal 2 4 2 2 3 2 2" xfId="17759"/>
    <cellStyle name="Normal 2 4 2 2 3 2 2 2" xfId="50664"/>
    <cellStyle name="Normal 2 4 2 2 3 2 3" xfId="17760"/>
    <cellStyle name="Normal 2 4 2 2 3 2 3 2" xfId="50665"/>
    <cellStyle name="Normal 2 4 2 2 3 2 4" xfId="50666"/>
    <cellStyle name="Normal 2 4 2 2 3 3" xfId="17761"/>
    <cellStyle name="Normal 2 4 2 2 3 3 2" xfId="50667"/>
    <cellStyle name="Normal 2 4 2 2 3 4" xfId="17762"/>
    <cellStyle name="Normal 2 4 2 2 3 4 2" xfId="50668"/>
    <cellStyle name="Normal 2 4 2 2 3 5" xfId="17763"/>
    <cellStyle name="Normal 2 4 2 2 3 5 2" xfId="50669"/>
    <cellStyle name="Normal 2 4 2 2 3 6" xfId="50670"/>
    <cellStyle name="Normal 2 4 2 2 3 6 2" xfId="50671"/>
    <cellStyle name="Normal 2 4 2 2 3 7" xfId="50672"/>
    <cellStyle name="Normal 2 4 2 2 4" xfId="17764"/>
    <cellStyle name="Normal 2 4 2 2 4 2" xfId="17765"/>
    <cellStyle name="Normal 2 4 2 2 4 2 2" xfId="50673"/>
    <cellStyle name="Normal 2 4 2 2 4 3" xfId="17766"/>
    <cellStyle name="Normal 2 4 2 2 4 3 2" xfId="50674"/>
    <cellStyle name="Normal 2 4 2 2 4 4" xfId="50675"/>
    <cellStyle name="Normal 2 4 2 2 5" xfId="17767"/>
    <cellStyle name="Normal 2 4 2 2 5 2" xfId="17768"/>
    <cellStyle name="Normal 2 4 2 2 5 2 2" xfId="50676"/>
    <cellStyle name="Normal 2 4 2 2 5 3" xfId="50677"/>
    <cellStyle name="Normal 2 4 2 2 6" xfId="17769"/>
    <cellStyle name="Normal 2 4 2 2 6 2" xfId="50678"/>
    <cellStyle name="Normal 2 4 2 2 7" xfId="17770"/>
    <cellStyle name="Normal 2 4 2 2 7 2" xfId="50679"/>
    <cellStyle name="Normal 2 4 2 2 8" xfId="50680"/>
    <cellStyle name="Normal 2 4 2 2 8 2" xfId="50681"/>
    <cellStyle name="Normal 2 4 2 2 9" xfId="50682"/>
    <cellStyle name="Normal 2 4 2 20" xfId="17771"/>
    <cellStyle name="Normal 2 4 2 20 10" xfId="50683"/>
    <cellStyle name="Normal 2 4 2 20 11" xfId="50684"/>
    <cellStyle name="Normal 2 4 2 20 2" xfId="17772"/>
    <cellStyle name="Normal 2 4 2 20 2 10" xfId="50685"/>
    <cellStyle name="Normal 2 4 2 20 2 2" xfId="17773"/>
    <cellStyle name="Normal 2 4 2 20 2 2 2" xfId="17774"/>
    <cellStyle name="Normal 2 4 2 20 2 2 2 2" xfId="17775"/>
    <cellStyle name="Normal 2 4 2 20 2 2 2 2 2" xfId="50686"/>
    <cellStyle name="Normal 2 4 2 20 2 2 2 3" xfId="17776"/>
    <cellStyle name="Normal 2 4 2 20 2 2 2 3 2" xfId="50687"/>
    <cellStyle name="Normal 2 4 2 20 2 2 2 4" xfId="50688"/>
    <cellStyle name="Normal 2 4 2 20 2 2 3" xfId="17777"/>
    <cellStyle name="Normal 2 4 2 20 2 2 3 2" xfId="50689"/>
    <cellStyle name="Normal 2 4 2 20 2 2 4" xfId="17778"/>
    <cellStyle name="Normal 2 4 2 20 2 2 4 2" xfId="50690"/>
    <cellStyle name="Normal 2 4 2 20 2 2 5" xfId="17779"/>
    <cellStyle name="Normal 2 4 2 20 2 2 5 2" xfId="50691"/>
    <cellStyle name="Normal 2 4 2 20 2 2 6" xfId="50692"/>
    <cellStyle name="Normal 2 4 2 20 2 2 6 2" xfId="50693"/>
    <cellStyle name="Normal 2 4 2 20 2 2 7" xfId="50694"/>
    <cellStyle name="Normal 2 4 2 20 2 3" xfId="17780"/>
    <cellStyle name="Normal 2 4 2 20 2 3 2" xfId="17781"/>
    <cellStyle name="Normal 2 4 2 20 2 3 2 2" xfId="50695"/>
    <cellStyle name="Normal 2 4 2 20 2 3 3" xfId="17782"/>
    <cellStyle name="Normal 2 4 2 20 2 3 3 2" xfId="50696"/>
    <cellStyle name="Normal 2 4 2 20 2 3 4" xfId="50697"/>
    <cellStyle name="Normal 2 4 2 20 2 4" xfId="17783"/>
    <cellStyle name="Normal 2 4 2 20 2 4 2" xfId="17784"/>
    <cellStyle name="Normal 2 4 2 20 2 4 2 2" xfId="50698"/>
    <cellStyle name="Normal 2 4 2 20 2 4 3" xfId="50699"/>
    <cellStyle name="Normal 2 4 2 20 2 5" xfId="17785"/>
    <cellStyle name="Normal 2 4 2 20 2 5 2" xfId="50700"/>
    <cellStyle name="Normal 2 4 2 20 2 6" xfId="17786"/>
    <cellStyle name="Normal 2 4 2 20 2 6 2" xfId="50701"/>
    <cellStyle name="Normal 2 4 2 20 2 7" xfId="50702"/>
    <cellStyle name="Normal 2 4 2 20 2 7 2" xfId="50703"/>
    <cellStyle name="Normal 2 4 2 20 2 8" xfId="50704"/>
    <cellStyle name="Normal 2 4 2 20 2 9" xfId="50705"/>
    <cellStyle name="Normal 2 4 2 20 3" xfId="17787"/>
    <cellStyle name="Normal 2 4 2 20 3 2" xfId="17788"/>
    <cellStyle name="Normal 2 4 2 20 3 2 2" xfId="17789"/>
    <cellStyle name="Normal 2 4 2 20 3 2 2 2" xfId="50706"/>
    <cellStyle name="Normal 2 4 2 20 3 2 3" xfId="17790"/>
    <cellStyle name="Normal 2 4 2 20 3 2 3 2" xfId="50707"/>
    <cellStyle name="Normal 2 4 2 20 3 2 4" xfId="50708"/>
    <cellStyle name="Normal 2 4 2 20 3 3" xfId="17791"/>
    <cellStyle name="Normal 2 4 2 20 3 3 2" xfId="50709"/>
    <cellStyle name="Normal 2 4 2 20 3 4" xfId="17792"/>
    <cellStyle name="Normal 2 4 2 20 3 4 2" xfId="50710"/>
    <cellStyle name="Normal 2 4 2 20 3 5" xfId="17793"/>
    <cellStyle name="Normal 2 4 2 20 3 5 2" xfId="50711"/>
    <cellStyle name="Normal 2 4 2 20 3 6" xfId="50712"/>
    <cellStyle name="Normal 2 4 2 20 3 6 2" xfId="50713"/>
    <cellStyle name="Normal 2 4 2 20 3 7" xfId="50714"/>
    <cellStyle name="Normal 2 4 2 20 4" xfId="17794"/>
    <cellStyle name="Normal 2 4 2 20 4 2" xfId="17795"/>
    <cellStyle name="Normal 2 4 2 20 4 2 2" xfId="50715"/>
    <cellStyle name="Normal 2 4 2 20 4 3" xfId="17796"/>
    <cellStyle name="Normal 2 4 2 20 4 3 2" xfId="50716"/>
    <cellStyle name="Normal 2 4 2 20 4 4" xfId="50717"/>
    <cellStyle name="Normal 2 4 2 20 5" xfId="17797"/>
    <cellStyle name="Normal 2 4 2 20 5 2" xfId="17798"/>
    <cellStyle name="Normal 2 4 2 20 5 2 2" xfId="50718"/>
    <cellStyle name="Normal 2 4 2 20 5 3" xfId="50719"/>
    <cellStyle name="Normal 2 4 2 20 6" xfId="17799"/>
    <cellStyle name="Normal 2 4 2 20 6 2" xfId="50720"/>
    <cellStyle name="Normal 2 4 2 20 7" xfId="17800"/>
    <cellStyle name="Normal 2 4 2 20 7 2" xfId="50721"/>
    <cellStyle name="Normal 2 4 2 20 8" xfId="50722"/>
    <cellStyle name="Normal 2 4 2 20 8 2" xfId="50723"/>
    <cellStyle name="Normal 2 4 2 20 9" xfId="50724"/>
    <cellStyle name="Normal 2 4 2 21" xfId="17801"/>
    <cellStyle name="Normal 2 4 2 21 10" xfId="50725"/>
    <cellStyle name="Normal 2 4 2 21 11" xfId="50726"/>
    <cellStyle name="Normal 2 4 2 21 2" xfId="17802"/>
    <cellStyle name="Normal 2 4 2 21 2 10" xfId="50727"/>
    <cellStyle name="Normal 2 4 2 21 2 2" xfId="17803"/>
    <cellStyle name="Normal 2 4 2 21 2 2 2" xfId="17804"/>
    <cellStyle name="Normal 2 4 2 21 2 2 2 2" xfId="17805"/>
    <cellStyle name="Normal 2 4 2 21 2 2 2 2 2" xfId="50728"/>
    <cellStyle name="Normal 2 4 2 21 2 2 2 3" xfId="17806"/>
    <cellStyle name="Normal 2 4 2 21 2 2 2 3 2" xfId="50729"/>
    <cellStyle name="Normal 2 4 2 21 2 2 2 4" xfId="50730"/>
    <cellStyle name="Normal 2 4 2 21 2 2 3" xfId="17807"/>
    <cellStyle name="Normal 2 4 2 21 2 2 3 2" xfId="50731"/>
    <cellStyle name="Normal 2 4 2 21 2 2 4" xfId="17808"/>
    <cellStyle name="Normal 2 4 2 21 2 2 4 2" xfId="50732"/>
    <cellStyle name="Normal 2 4 2 21 2 2 5" xfId="17809"/>
    <cellStyle name="Normal 2 4 2 21 2 2 5 2" xfId="50733"/>
    <cellStyle name="Normal 2 4 2 21 2 2 6" xfId="50734"/>
    <cellStyle name="Normal 2 4 2 21 2 2 6 2" xfId="50735"/>
    <cellStyle name="Normal 2 4 2 21 2 2 7" xfId="50736"/>
    <cellStyle name="Normal 2 4 2 21 2 3" xfId="17810"/>
    <cellStyle name="Normal 2 4 2 21 2 3 2" xfId="17811"/>
    <cellStyle name="Normal 2 4 2 21 2 3 2 2" xfId="50737"/>
    <cellStyle name="Normal 2 4 2 21 2 3 3" xfId="17812"/>
    <cellStyle name="Normal 2 4 2 21 2 3 3 2" xfId="50738"/>
    <cellStyle name="Normal 2 4 2 21 2 3 4" xfId="50739"/>
    <cellStyle name="Normal 2 4 2 21 2 4" xfId="17813"/>
    <cellStyle name="Normal 2 4 2 21 2 4 2" xfId="17814"/>
    <cellStyle name="Normal 2 4 2 21 2 4 2 2" xfId="50740"/>
    <cellStyle name="Normal 2 4 2 21 2 4 3" xfId="50741"/>
    <cellStyle name="Normal 2 4 2 21 2 5" xfId="17815"/>
    <cellStyle name="Normal 2 4 2 21 2 5 2" xfId="50742"/>
    <cellStyle name="Normal 2 4 2 21 2 6" xfId="17816"/>
    <cellStyle name="Normal 2 4 2 21 2 6 2" xfId="50743"/>
    <cellStyle name="Normal 2 4 2 21 2 7" xfId="50744"/>
    <cellStyle name="Normal 2 4 2 21 2 7 2" xfId="50745"/>
    <cellStyle name="Normal 2 4 2 21 2 8" xfId="50746"/>
    <cellStyle name="Normal 2 4 2 21 2 9" xfId="50747"/>
    <cellStyle name="Normal 2 4 2 21 3" xfId="17817"/>
    <cellStyle name="Normal 2 4 2 21 3 2" xfId="17818"/>
    <cellStyle name="Normal 2 4 2 21 3 2 2" xfId="17819"/>
    <cellStyle name="Normal 2 4 2 21 3 2 2 2" xfId="50748"/>
    <cellStyle name="Normal 2 4 2 21 3 2 3" xfId="17820"/>
    <cellStyle name="Normal 2 4 2 21 3 2 3 2" xfId="50749"/>
    <cellStyle name="Normal 2 4 2 21 3 2 4" xfId="50750"/>
    <cellStyle name="Normal 2 4 2 21 3 3" xfId="17821"/>
    <cellStyle name="Normal 2 4 2 21 3 3 2" xfId="50751"/>
    <cellStyle name="Normal 2 4 2 21 3 4" xfId="17822"/>
    <cellStyle name="Normal 2 4 2 21 3 4 2" xfId="50752"/>
    <cellStyle name="Normal 2 4 2 21 3 5" xfId="17823"/>
    <cellStyle name="Normal 2 4 2 21 3 5 2" xfId="50753"/>
    <cellStyle name="Normal 2 4 2 21 3 6" xfId="50754"/>
    <cellStyle name="Normal 2 4 2 21 3 6 2" xfId="50755"/>
    <cellStyle name="Normal 2 4 2 21 3 7" xfId="50756"/>
    <cellStyle name="Normal 2 4 2 21 4" xfId="17824"/>
    <cellStyle name="Normal 2 4 2 21 4 2" xfId="17825"/>
    <cellStyle name="Normal 2 4 2 21 4 2 2" xfId="50757"/>
    <cellStyle name="Normal 2 4 2 21 4 3" xfId="17826"/>
    <cellStyle name="Normal 2 4 2 21 4 3 2" xfId="50758"/>
    <cellStyle name="Normal 2 4 2 21 4 4" xfId="50759"/>
    <cellStyle name="Normal 2 4 2 21 5" xfId="17827"/>
    <cellStyle name="Normal 2 4 2 21 5 2" xfId="17828"/>
    <cellStyle name="Normal 2 4 2 21 5 2 2" xfId="50760"/>
    <cellStyle name="Normal 2 4 2 21 5 3" xfId="50761"/>
    <cellStyle name="Normal 2 4 2 21 6" xfId="17829"/>
    <cellStyle name="Normal 2 4 2 21 6 2" xfId="50762"/>
    <cellStyle name="Normal 2 4 2 21 7" xfId="17830"/>
    <cellStyle name="Normal 2 4 2 21 7 2" xfId="50763"/>
    <cellStyle name="Normal 2 4 2 21 8" xfId="50764"/>
    <cellStyle name="Normal 2 4 2 21 8 2" xfId="50765"/>
    <cellStyle name="Normal 2 4 2 21 9" xfId="50766"/>
    <cellStyle name="Normal 2 4 2 22" xfId="17831"/>
    <cellStyle name="Normal 2 4 2 22 10" xfId="50767"/>
    <cellStyle name="Normal 2 4 2 22 11" xfId="50768"/>
    <cellStyle name="Normal 2 4 2 22 2" xfId="17832"/>
    <cellStyle name="Normal 2 4 2 22 2 10" xfId="50769"/>
    <cellStyle name="Normal 2 4 2 22 2 2" xfId="17833"/>
    <cellStyle name="Normal 2 4 2 22 2 2 2" xfId="17834"/>
    <cellStyle name="Normal 2 4 2 22 2 2 2 2" xfId="17835"/>
    <cellStyle name="Normal 2 4 2 22 2 2 2 2 2" xfId="50770"/>
    <cellStyle name="Normal 2 4 2 22 2 2 2 3" xfId="17836"/>
    <cellStyle name="Normal 2 4 2 22 2 2 2 3 2" xfId="50771"/>
    <cellStyle name="Normal 2 4 2 22 2 2 2 4" xfId="50772"/>
    <cellStyle name="Normal 2 4 2 22 2 2 3" xfId="17837"/>
    <cellStyle name="Normal 2 4 2 22 2 2 3 2" xfId="50773"/>
    <cellStyle name="Normal 2 4 2 22 2 2 4" xfId="17838"/>
    <cellStyle name="Normal 2 4 2 22 2 2 4 2" xfId="50774"/>
    <cellStyle name="Normal 2 4 2 22 2 2 5" xfId="17839"/>
    <cellStyle name="Normal 2 4 2 22 2 2 5 2" xfId="50775"/>
    <cellStyle name="Normal 2 4 2 22 2 2 6" xfId="50776"/>
    <cellStyle name="Normal 2 4 2 22 2 2 6 2" xfId="50777"/>
    <cellStyle name="Normal 2 4 2 22 2 2 7" xfId="50778"/>
    <cellStyle name="Normal 2 4 2 22 2 3" xfId="17840"/>
    <cellStyle name="Normal 2 4 2 22 2 3 2" xfId="17841"/>
    <cellStyle name="Normal 2 4 2 22 2 3 2 2" xfId="50779"/>
    <cellStyle name="Normal 2 4 2 22 2 3 3" xfId="17842"/>
    <cellStyle name="Normal 2 4 2 22 2 3 3 2" xfId="50780"/>
    <cellStyle name="Normal 2 4 2 22 2 3 4" xfId="50781"/>
    <cellStyle name="Normal 2 4 2 22 2 4" xfId="17843"/>
    <cellStyle name="Normal 2 4 2 22 2 4 2" xfId="17844"/>
    <cellStyle name="Normal 2 4 2 22 2 4 2 2" xfId="50782"/>
    <cellStyle name="Normal 2 4 2 22 2 4 3" xfId="50783"/>
    <cellStyle name="Normal 2 4 2 22 2 5" xfId="17845"/>
    <cellStyle name="Normal 2 4 2 22 2 5 2" xfId="50784"/>
    <cellStyle name="Normal 2 4 2 22 2 6" xfId="17846"/>
    <cellStyle name="Normal 2 4 2 22 2 6 2" xfId="50785"/>
    <cellStyle name="Normal 2 4 2 22 2 7" xfId="50786"/>
    <cellStyle name="Normal 2 4 2 22 2 7 2" xfId="50787"/>
    <cellStyle name="Normal 2 4 2 22 2 8" xfId="50788"/>
    <cellStyle name="Normal 2 4 2 22 2 9" xfId="50789"/>
    <cellStyle name="Normal 2 4 2 22 3" xfId="17847"/>
    <cellStyle name="Normal 2 4 2 22 3 2" xfId="17848"/>
    <cellStyle name="Normal 2 4 2 22 3 2 2" xfId="17849"/>
    <cellStyle name="Normal 2 4 2 22 3 2 2 2" xfId="50790"/>
    <cellStyle name="Normal 2 4 2 22 3 2 3" xfId="17850"/>
    <cellStyle name="Normal 2 4 2 22 3 2 3 2" xfId="50791"/>
    <cellStyle name="Normal 2 4 2 22 3 2 4" xfId="50792"/>
    <cellStyle name="Normal 2 4 2 22 3 3" xfId="17851"/>
    <cellStyle name="Normal 2 4 2 22 3 3 2" xfId="50793"/>
    <cellStyle name="Normal 2 4 2 22 3 4" xfId="17852"/>
    <cellStyle name="Normal 2 4 2 22 3 4 2" xfId="50794"/>
    <cellStyle name="Normal 2 4 2 22 3 5" xfId="17853"/>
    <cellStyle name="Normal 2 4 2 22 3 5 2" xfId="50795"/>
    <cellStyle name="Normal 2 4 2 22 3 6" xfId="50796"/>
    <cellStyle name="Normal 2 4 2 22 3 6 2" xfId="50797"/>
    <cellStyle name="Normal 2 4 2 22 3 7" xfId="50798"/>
    <cellStyle name="Normal 2 4 2 22 4" xfId="17854"/>
    <cellStyle name="Normal 2 4 2 22 4 2" xfId="17855"/>
    <cellStyle name="Normal 2 4 2 22 4 2 2" xfId="50799"/>
    <cellStyle name="Normal 2 4 2 22 4 3" xfId="17856"/>
    <cellStyle name="Normal 2 4 2 22 4 3 2" xfId="50800"/>
    <cellStyle name="Normal 2 4 2 22 4 4" xfId="50801"/>
    <cellStyle name="Normal 2 4 2 22 5" xfId="17857"/>
    <cellStyle name="Normal 2 4 2 22 5 2" xfId="17858"/>
    <cellStyle name="Normal 2 4 2 22 5 2 2" xfId="50802"/>
    <cellStyle name="Normal 2 4 2 22 5 3" xfId="50803"/>
    <cellStyle name="Normal 2 4 2 22 6" xfId="17859"/>
    <cellStyle name="Normal 2 4 2 22 6 2" xfId="50804"/>
    <cellStyle name="Normal 2 4 2 22 7" xfId="17860"/>
    <cellStyle name="Normal 2 4 2 22 7 2" xfId="50805"/>
    <cellStyle name="Normal 2 4 2 22 8" xfId="50806"/>
    <cellStyle name="Normal 2 4 2 22 8 2" xfId="50807"/>
    <cellStyle name="Normal 2 4 2 22 9" xfId="50808"/>
    <cellStyle name="Normal 2 4 2 23" xfId="17861"/>
    <cellStyle name="Normal 2 4 2 23 10" xfId="50809"/>
    <cellStyle name="Normal 2 4 2 23 11" xfId="50810"/>
    <cellStyle name="Normal 2 4 2 23 2" xfId="17862"/>
    <cellStyle name="Normal 2 4 2 23 2 10" xfId="50811"/>
    <cellStyle name="Normal 2 4 2 23 2 2" xfId="17863"/>
    <cellStyle name="Normal 2 4 2 23 2 2 2" xfId="17864"/>
    <cellStyle name="Normal 2 4 2 23 2 2 2 2" xfId="17865"/>
    <cellStyle name="Normal 2 4 2 23 2 2 2 2 2" xfId="50812"/>
    <cellStyle name="Normal 2 4 2 23 2 2 2 3" xfId="17866"/>
    <cellStyle name="Normal 2 4 2 23 2 2 2 3 2" xfId="50813"/>
    <cellStyle name="Normal 2 4 2 23 2 2 2 4" xfId="50814"/>
    <cellStyle name="Normal 2 4 2 23 2 2 3" xfId="17867"/>
    <cellStyle name="Normal 2 4 2 23 2 2 3 2" xfId="50815"/>
    <cellStyle name="Normal 2 4 2 23 2 2 4" xfId="17868"/>
    <cellStyle name="Normal 2 4 2 23 2 2 4 2" xfId="50816"/>
    <cellStyle name="Normal 2 4 2 23 2 2 5" xfId="17869"/>
    <cellStyle name="Normal 2 4 2 23 2 2 5 2" xfId="50817"/>
    <cellStyle name="Normal 2 4 2 23 2 2 6" xfId="50818"/>
    <cellStyle name="Normal 2 4 2 23 2 2 6 2" xfId="50819"/>
    <cellStyle name="Normal 2 4 2 23 2 2 7" xfId="50820"/>
    <cellStyle name="Normal 2 4 2 23 2 3" xfId="17870"/>
    <cellStyle name="Normal 2 4 2 23 2 3 2" xfId="17871"/>
    <cellStyle name="Normal 2 4 2 23 2 3 2 2" xfId="50821"/>
    <cellStyle name="Normal 2 4 2 23 2 3 3" xfId="17872"/>
    <cellStyle name="Normal 2 4 2 23 2 3 3 2" xfId="50822"/>
    <cellStyle name="Normal 2 4 2 23 2 3 4" xfId="50823"/>
    <cellStyle name="Normal 2 4 2 23 2 4" xfId="17873"/>
    <cellStyle name="Normal 2 4 2 23 2 4 2" xfId="17874"/>
    <cellStyle name="Normal 2 4 2 23 2 4 2 2" xfId="50824"/>
    <cellStyle name="Normal 2 4 2 23 2 4 3" xfId="50825"/>
    <cellStyle name="Normal 2 4 2 23 2 5" xfId="17875"/>
    <cellStyle name="Normal 2 4 2 23 2 5 2" xfId="50826"/>
    <cellStyle name="Normal 2 4 2 23 2 6" xfId="17876"/>
    <cellStyle name="Normal 2 4 2 23 2 6 2" xfId="50827"/>
    <cellStyle name="Normal 2 4 2 23 2 7" xfId="50828"/>
    <cellStyle name="Normal 2 4 2 23 2 7 2" xfId="50829"/>
    <cellStyle name="Normal 2 4 2 23 2 8" xfId="50830"/>
    <cellStyle name="Normal 2 4 2 23 2 9" xfId="50831"/>
    <cellStyle name="Normal 2 4 2 23 3" xfId="17877"/>
    <cellStyle name="Normal 2 4 2 23 3 2" xfId="17878"/>
    <cellStyle name="Normal 2 4 2 23 3 2 2" xfId="17879"/>
    <cellStyle name="Normal 2 4 2 23 3 2 2 2" xfId="50832"/>
    <cellStyle name="Normal 2 4 2 23 3 2 3" xfId="17880"/>
    <cellStyle name="Normal 2 4 2 23 3 2 3 2" xfId="50833"/>
    <cellStyle name="Normal 2 4 2 23 3 2 4" xfId="50834"/>
    <cellStyle name="Normal 2 4 2 23 3 3" xfId="17881"/>
    <cellStyle name="Normal 2 4 2 23 3 3 2" xfId="50835"/>
    <cellStyle name="Normal 2 4 2 23 3 4" xfId="17882"/>
    <cellStyle name="Normal 2 4 2 23 3 4 2" xfId="50836"/>
    <cellStyle name="Normal 2 4 2 23 3 5" xfId="17883"/>
    <cellStyle name="Normal 2 4 2 23 3 5 2" xfId="50837"/>
    <cellStyle name="Normal 2 4 2 23 3 6" xfId="50838"/>
    <cellStyle name="Normal 2 4 2 23 3 6 2" xfId="50839"/>
    <cellStyle name="Normal 2 4 2 23 3 7" xfId="50840"/>
    <cellStyle name="Normal 2 4 2 23 4" xfId="17884"/>
    <cellStyle name="Normal 2 4 2 23 4 2" xfId="17885"/>
    <cellStyle name="Normal 2 4 2 23 4 2 2" xfId="50841"/>
    <cellStyle name="Normal 2 4 2 23 4 3" xfId="17886"/>
    <cellStyle name="Normal 2 4 2 23 4 3 2" xfId="50842"/>
    <cellStyle name="Normal 2 4 2 23 4 4" xfId="50843"/>
    <cellStyle name="Normal 2 4 2 23 5" xfId="17887"/>
    <cellStyle name="Normal 2 4 2 23 5 2" xfId="17888"/>
    <cellStyle name="Normal 2 4 2 23 5 2 2" xfId="50844"/>
    <cellStyle name="Normal 2 4 2 23 5 3" xfId="50845"/>
    <cellStyle name="Normal 2 4 2 23 6" xfId="17889"/>
    <cellStyle name="Normal 2 4 2 23 6 2" xfId="50846"/>
    <cellStyle name="Normal 2 4 2 23 7" xfId="17890"/>
    <cellStyle name="Normal 2 4 2 23 7 2" xfId="50847"/>
    <cellStyle name="Normal 2 4 2 23 8" xfId="50848"/>
    <cellStyle name="Normal 2 4 2 23 8 2" xfId="50849"/>
    <cellStyle name="Normal 2 4 2 23 9" xfId="50850"/>
    <cellStyle name="Normal 2 4 2 24" xfId="17891"/>
    <cellStyle name="Normal 2 4 2 24 10" xfId="50851"/>
    <cellStyle name="Normal 2 4 2 24 11" xfId="50852"/>
    <cellStyle name="Normal 2 4 2 24 2" xfId="17892"/>
    <cellStyle name="Normal 2 4 2 24 2 10" xfId="50853"/>
    <cellStyle name="Normal 2 4 2 24 2 2" xfId="17893"/>
    <cellStyle name="Normal 2 4 2 24 2 2 2" xfId="17894"/>
    <cellStyle name="Normal 2 4 2 24 2 2 2 2" xfId="17895"/>
    <cellStyle name="Normal 2 4 2 24 2 2 2 2 2" xfId="50854"/>
    <cellStyle name="Normal 2 4 2 24 2 2 2 3" xfId="17896"/>
    <cellStyle name="Normal 2 4 2 24 2 2 2 3 2" xfId="50855"/>
    <cellStyle name="Normal 2 4 2 24 2 2 2 4" xfId="50856"/>
    <cellStyle name="Normal 2 4 2 24 2 2 3" xfId="17897"/>
    <cellStyle name="Normal 2 4 2 24 2 2 3 2" xfId="50857"/>
    <cellStyle name="Normal 2 4 2 24 2 2 4" xfId="17898"/>
    <cellStyle name="Normal 2 4 2 24 2 2 4 2" xfId="50858"/>
    <cellStyle name="Normal 2 4 2 24 2 2 5" xfId="17899"/>
    <cellStyle name="Normal 2 4 2 24 2 2 5 2" xfId="50859"/>
    <cellStyle name="Normal 2 4 2 24 2 2 6" xfId="50860"/>
    <cellStyle name="Normal 2 4 2 24 2 2 6 2" xfId="50861"/>
    <cellStyle name="Normal 2 4 2 24 2 2 7" xfId="50862"/>
    <cellStyle name="Normal 2 4 2 24 2 3" xfId="17900"/>
    <cellStyle name="Normal 2 4 2 24 2 3 2" xfId="17901"/>
    <cellStyle name="Normal 2 4 2 24 2 3 2 2" xfId="50863"/>
    <cellStyle name="Normal 2 4 2 24 2 3 3" xfId="17902"/>
    <cellStyle name="Normal 2 4 2 24 2 3 3 2" xfId="50864"/>
    <cellStyle name="Normal 2 4 2 24 2 3 4" xfId="50865"/>
    <cellStyle name="Normal 2 4 2 24 2 4" xfId="17903"/>
    <cellStyle name="Normal 2 4 2 24 2 4 2" xfId="17904"/>
    <cellStyle name="Normal 2 4 2 24 2 4 2 2" xfId="50866"/>
    <cellStyle name="Normal 2 4 2 24 2 4 3" xfId="50867"/>
    <cellStyle name="Normal 2 4 2 24 2 5" xfId="17905"/>
    <cellStyle name="Normal 2 4 2 24 2 5 2" xfId="50868"/>
    <cellStyle name="Normal 2 4 2 24 2 6" xfId="17906"/>
    <cellStyle name="Normal 2 4 2 24 2 6 2" xfId="50869"/>
    <cellStyle name="Normal 2 4 2 24 2 7" xfId="50870"/>
    <cellStyle name="Normal 2 4 2 24 2 7 2" xfId="50871"/>
    <cellStyle name="Normal 2 4 2 24 2 8" xfId="50872"/>
    <cellStyle name="Normal 2 4 2 24 2 9" xfId="50873"/>
    <cellStyle name="Normal 2 4 2 24 3" xfId="17907"/>
    <cellStyle name="Normal 2 4 2 24 3 2" xfId="17908"/>
    <cellStyle name="Normal 2 4 2 24 3 2 2" xfId="17909"/>
    <cellStyle name="Normal 2 4 2 24 3 2 2 2" xfId="50874"/>
    <cellStyle name="Normal 2 4 2 24 3 2 3" xfId="17910"/>
    <cellStyle name="Normal 2 4 2 24 3 2 3 2" xfId="50875"/>
    <cellStyle name="Normal 2 4 2 24 3 2 4" xfId="50876"/>
    <cellStyle name="Normal 2 4 2 24 3 3" xfId="17911"/>
    <cellStyle name="Normal 2 4 2 24 3 3 2" xfId="50877"/>
    <cellStyle name="Normal 2 4 2 24 3 4" xfId="17912"/>
    <cellStyle name="Normal 2 4 2 24 3 4 2" xfId="50878"/>
    <cellStyle name="Normal 2 4 2 24 3 5" xfId="17913"/>
    <cellStyle name="Normal 2 4 2 24 3 5 2" xfId="50879"/>
    <cellStyle name="Normal 2 4 2 24 3 6" xfId="50880"/>
    <cellStyle name="Normal 2 4 2 24 3 6 2" xfId="50881"/>
    <cellStyle name="Normal 2 4 2 24 3 7" xfId="50882"/>
    <cellStyle name="Normal 2 4 2 24 4" xfId="17914"/>
    <cellStyle name="Normal 2 4 2 24 4 2" xfId="17915"/>
    <cellStyle name="Normal 2 4 2 24 4 2 2" xfId="50883"/>
    <cellStyle name="Normal 2 4 2 24 4 3" xfId="17916"/>
    <cellStyle name="Normal 2 4 2 24 4 3 2" xfId="50884"/>
    <cellStyle name="Normal 2 4 2 24 4 4" xfId="50885"/>
    <cellStyle name="Normal 2 4 2 24 5" xfId="17917"/>
    <cellStyle name="Normal 2 4 2 24 5 2" xfId="17918"/>
    <cellStyle name="Normal 2 4 2 24 5 2 2" xfId="50886"/>
    <cellStyle name="Normal 2 4 2 24 5 3" xfId="50887"/>
    <cellStyle name="Normal 2 4 2 24 6" xfId="17919"/>
    <cellStyle name="Normal 2 4 2 24 6 2" xfId="50888"/>
    <cellStyle name="Normal 2 4 2 24 7" xfId="17920"/>
    <cellStyle name="Normal 2 4 2 24 7 2" xfId="50889"/>
    <cellStyle name="Normal 2 4 2 24 8" xfId="50890"/>
    <cellStyle name="Normal 2 4 2 24 8 2" xfId="50891"/>
    <cellStyle name="Normal 2 4 2 24 9" xfId="50892"/>
    <cellStyle name="Normal 2 4 2 25" xfId="17921"/>
    <cellStyle name="Normal 2 4 2 25 10" xfId="50893"/>
    <cellStyle name="Normal 2 4 2 25 11" xfId="50894"/>
    <cellStyle name="Normal 2 4 2 25 2" xfId="17922"/>
    <cellStyle name="Normal 2 4 2 25 2 10" xfId="50895"/>
    <cellStyle name="Normal 2 4 2 25 2 2" xfId="17923"/>
    <cellStyle name="Normal 2 4 2 25 2 2 2" xfId="17924"/>
    <cellStyle name="Normal 2 4 2 25 2 2 2 2" xfId="17925"/>
    <cellStyle name="Normal 2 4 2 25 2 2 2 2 2" xfId="50896"/>
    <cellStyle name="Normal 2 4 2 25 2 2 2 3" xfId="17926"/>
    <cellStyle name="Normal 2 4 2 25 2 2 2 3 2" xfId="50897"/>
    <cellStyle name="Normal 2 4 2 25 2 2 2 4" xfId="50898"/>
    <cellStyle name="Normal 2 4 2 25 2 2 3" xfId="17927"/>
    <cellStyle name="Normal 2 4 2 25 2 2 3 2" xfId="50899"/>
    <cellStyle name="Normal 2 4 2 25 2 2 4" xfId="17928"/>
    <cellStyle name="Normal 2 4 2 25 2 2 4 2" xfId="50900"/>
    <cellStyle name="Normal 2 4 2 25 2 2 5" xfId="17929"/>
    <cellStyle name="Normal 2 4 2 25 2 2 5 2" xfId="50901"/>
    <cellStyle name="Normal 2 4 2 25 2 2 6" xfId="50902"/>
    <cellStyle name="Normal 2 4 2 25 2 2 6 2" xfId="50903"/>
    <cellStyle name="Normal 2 4 2 25 2 2 7" xfId="50904"/>
    <cellStyle name="Normal 2 4 2 25 2 3" xfId="17930"/>
    <cellStyle name="Normal 2 4 2 25 2 3 2" xfId="17931"/>
    <cellStyle name="Normal 2 4 2 25 2 3 2 2" xfId="50905"/>
    <cellStyle name="Normal 2 4 2 25 2 3 3" xfId="17932"/>
    <cellStyle name="Normal 2 4 2 25 2 3 3 2" xfId="50906"/>
    <cellStyle name="Normal 2 4 2 25 2 3 4" xfId="50907"/>
    <cellStyle name="Normal 2 4 2 25 2 4" xfId="17933"/>
    <cellStyle name="Normal 2 4 2 25 2 4 2" xfId="17934"/>
    <cellStyle name="Normal 2 4 2 25 2 4 2 2" xfId="50908"/>
    <cellStyle name="Normal 2 4 2 25 2 4 3" xfId="50909"/>
    <cellStyle name="Normal 2 4 2 25 2 5" xfId="17935"/>
    <cellStyle name="Normal 2 4 2 25 2 5 2" xfId="50910"/>
    <cellStyle name="Normal 2 4 2 25 2 6" xfId="17936"/>
    <cellStyle name="Normal 2 4 2 25 2 6 2" xfId="50911"/>
    <cellStyle name="Normal 2 4 2 25 2 7" xfId="50912"/>
    <cellStyle name="Normal 2 4 2 25 2 7 2" xfId="50913"/>
    <cellStyle name="Normal 2 4 2 25 2 8" xfId="50914"/>
    <cellStyle name="Normal 2 4 2 25 2 9" xfId="50915"/>
    <cellStyle name="Normal 2 4 2 25 3" xfId="17937"/>
    <cellStyle name="Normal 2 4 2 25 3 2" xfId="17938"/>
    <cellStyle name="Normal 2 4 2 25 3 2 2" xfId="17939"/>
    <cellStyle name="Normal 2 4 2 25 3 2 2 2" xfId="50916"/>
    <cellStyle name="Normal 2 4 2 25 3 2 3" xfId="17940"/>
    <cellStyle name="Normal 2 4 2 25 3 2 3 2" xfId="50917"/>
    <cellStyle name="Normal 2 4 2 25 3 2 4" xfId="50918"/>
    <cellStyle name="Normal 2 4 2 25 3 3" xfId="17941"/>
    <cellStyle name="Normal 2 4 2 25 3 3 2" xfId="50919"/>
    <cellStyle name="Normal 2 4 2 25 3 4" xfId="17942"/>
    <cellStyle name="Normal 2 4 2 25 3 4 2" xfId="50920"/>
    <cellStyle name="Normal 2 4 2 25 3 5" xfId="17943"/>
    <cellStyle name="Normal 2 4 2 25 3 5 2" xfId="50921"/>
    <cellStyle name="Normal 2 4 2 25 3 6" xfId="50922"/>
    <cellStyle name="Normal 2 4 2 25 3 6 2" xfId="50923"/>
    <cellStyle name="Normal 2 4 2 25 3 7" xfId="50924"/>
    <cellStyle name="Normal 2 4 2 25 4" xfId="17944"/>
    <cellStyle name="Normal 2 4 2 25 4 2" xfId="17945"/>
    <cellStyle name="Normal 2 4 2 25 4 2 2" xfId="50925"/>
    <cellStyle name="Normal 2 4 2 25 4 3" xfId="17946"/>
    <cellStyle name="Normal 2 4 2 25 4 3 2" xfId="50926"/>
    <cellStyle name="Normal 2 4 2 25 4 4" xfId="50927"/>
    <cellStyle name="Normal 2 4 2 25 5" xfId="17947"/>
    <cellStyle name="Normal 2 4 2 25 5 2" xfId="17948"/>
    <cellStyle name="Normal 2 4 2 25 5 2 2" xfId="50928"/>
    <cellStyle name="Normal 2 4 2 25 5 3" xfId="50929"/>
    <cellStyle name="Normal 2 4 2 25 6" xfId="17949"/>
    <cellStyle name="Normal 2 4 2 25 6 2" xfId="50930"/>
    <cellStyle name="Normal 2 4 2 25 7" xfId="17950"/>
    <cellStyle name="Normal 2 4 2 25 7 2" xfId="50931"/>
    <cellStyle name="Normal 2 4 2 25 8" xfId="50932"/>
    <cellStyle name="Normal 2 4 2 25 8 2" xfId="50933"/>
    <cellStyle name="Normal 2 4 2 25 9" xfId="50934"/>
    <cellStyle name="Normal 2 4 2 26" xfId="17951"/>
    <cellStyle name="Normal 2 4 2 26 10" xfId="50935"/>
    <cellStyle name="Normal 2 4 2 26 11" xfId="50936"/>
    <cellStyle name="Normal 2 4 2 26 2" xfId="17952"/>
    <cellStyle name="Normal 2 4 2 26 2 10" xfId="50937"/>
    <cellStyle name="Normal 2 4 2 26 2 2" xfId="17953"/>
    <cellStyle name="Normal 2 4 2 26 2 2 2" xfId="17954"/>
    <cellStyle name="Normal 2 4 2 26 2 2 2 2" xfId="17955"/>
    <cellStyle name="Normal 2 4 2 26 2 2 2 2 2" xfId="50938"/>
    <cellStyle name="Normal 2 4 2 26 2 2 2 3" xfId="17956"/>
    <cellStyle name="Normal 2 4 2 26 2 2 2 3 2" xfId="50939"/>
    <cellStyle name="Normal 2 4 2 26 2 2 2 4" xfId="50940"/>
    <cellStyle name="Normal 2 4 2 26 2 2 3" xfId="17957"/>
    <cellStyle name="Normal 2 4 2 26 2 2 3 2" xfId="50941"/>
    <cellStyle name="Normal 2 4 2 26 2 2 4" xfId="17958"/>
    <cellStyle name="Normal 2 4 2 26 2 2 4 2" xfId="50942"/>
    <cellStyle name="Normal 2 4 2 26 2 2 5" xfId="17959"/>
    <cellStyle name="Normal 2 4 2 26 2 2 5 2" xfId="50943"/>
    <cellStyle name="Normal 2 4 2 26 2 2 6" xfId="50944"/>
    <cellStyle name="Normal 2 4 2 26 2 2 6 2" xfId="50945"/>
    <cellStyle name="Normal 2 4 2 26 2 2 7" xfId="50946"/>
    <cellStyle name="Normal 2 4 2 26 2 3" xfId="17960"/>
    <cellStyle name="Normal 2 4 2 26 2 3 2" xfId="17961"/>
    <cellStyle name="Normal 2 4 2 26 2 3 2 2" xfId="50947"/>
    <cellStyle name="Normal 2 4 2 26 2 3 3" xfId="17962"/>
    <cellStyle name="Normal 2 4 2 26 2 3 3 2" xfId="50948"/>
    <cellStyle name="Normal 2 4 2 26 2 3 4" xfId="50949"/>
    <cellStyle name="Normal 2 4 2 26 2 4" xfId="17963"/>
    <cellStyle name="Normal 2 4 2 26 2 4 2" xfId="17964"/>
    <cellStyle name="Normal 2 4 2 26 2 4 2 2" xfId="50950"/>
    <cellStyle name="Normal 2 4 2 26 2 4 3" xfId="50951"/>
    <cellStyle name="Normal 2 4 2 26 2 5" xfId="17965"/>
    <cellStyle name="Normal 2 4 2 26 2 5 2" xfId="50952"/>
    <cellStyle name="Normal 2 4 2 26 2 6" xfId="17966"/>
    <cellStyle name="Normal 2 4 2 26 2 6 2" xfId="50953"/>
    <cellStyle name="Normal 2 4 2 26 2 7" xfId="50954"/>
    <cellStyle name="Normal 2 4 2 26 2 7 2" xfId="50955"/>
    <cellStyle name="Normal 2 4 2 26 2 8" xfId="50956"/>
    <cellStyle name="Normal 2 4 2 26 2 9" xfId="50957"/>
    <cellStyle name="Normal 2 4 2 26 3" xfId="17967"/>
    <cellStyle name="Normal 2 4 2 26 3 2" xfId="17968"/>
    <cellStyle name="Normal 2 4 2 26 3 2 2" xfId="17969"/>
    <cellStyle name="Normal 2 4 2 26 3 2 2 2" xfId="50958"/>
    <cellStyle name="Normal 2 4 2 26 3 2 3" xfId="17970"/>
    <cellStyle name="Normal 2 4 2 26 3 2 3 2" xfId="50959"/>
    <cellStyle name="Normal 2 4 2 26 3 2 4" xfId="50960"/>
    <cellStyle name="Normal 2 4 2 26 3 3" xfId="17971"/>
    <cellStyle name="Normal 2 4 2 26 3 3 2" xfId="50961"/>
    <cellStyle name="Normal 2 4 2 26 3 4" xfId="17972"/>
    <cellStyle name="Normal 2 4 2 26 3 4 2" xfId="50962"/>
    <cellStyle name="Normal 2 4 2 26 3 5" xfId="17973"/>
    <cellStyle name="Normal 2 4 2 26 3 5 2" xfId="50963"/>
    <cellStyle name="Normal 2 4 2 26 3 6" xfId="50964"/>
    <cellStyle name="Normal 2 4 2 26 3 6 2" xfId="50965"/>
    <cellStyle name="Normal 2 4 2 26 3 7" xfId="50966"/>
    <cellStyle name="Normal 2 4 2 26 4" xfId="17974"/>
    <cellStyle name="Normal 2 4 2 26 4 2" xfId="17975"/>
    <cellStyle name="Normal 2 4 2 26 4 2 2" xfId="50967"/>
    <cellStyle name="Normal 2 4 2 26 4 3" xfId="17976"/>
    <cellStyle name="Normal 2 4 2 26 4 3 2" xfId="50968"/>
    <cellStyle name="Normal 2 4 2 26 4 4" xfId="50969"/>
    <cellStyle name="Normal 2 4 2 26 5" xfId="17977"/>
    <cellStyle name="Normal 2 4 2 26 5 2" xfId="17978"/>
    <cellStyle name="Normal 2 4 2 26 5 2 2" xfId="50970"/>
    <cellStyle name="Normal 2 4 2 26 5 3" xfId="50971"/>
    <cellStyle name="Normal 2 4 2 26 6" xfId="17979"/>
    <cellStyle name="Normal 2 4 2 26 6 2" xfId="50972"/>
    <cellStyle name="Normal 2 4 2 26 7" xfId="17980"/>
    <cellStyle name="Normal 2 4 2 26 7 2" xfId="50973"/>
    <cellStyle name="Normal 2 4 2 26 8" xfId="50974"/>
    <cellStyle name="Normal 2 4 2 26 8 2" xfId="50975"/>
    <cellStyle name="Normal 2 4 2 26 9" xfId="50976"/>
    <cellStyle name="Normal 2 4 2 27" xfId="17981"/>
    <cellStyle name="Normal 2 4 2 27 10" xfId="50977"/>
    <cellStyle name="Normal 2 4 2 27 11" xfId="50978"/>
    <cellStyle name="Normal 2 4 2 27 2" xfId="17982"/>
    <cellStyle name="Normal 2 4 2 27 2 10" xfId="50979"/>
    <cellStyle name="Normal 2 4 2 27 2 2" xfId="17983"/>
    <cellStyle name="Normal 2 4 2 27 2 2 2" xfId="17984"/>
    <cellStyle name="Normal 2 4 2 27 2 2 2 2" xfId="17985"/>
    <cellStyle name="Normal 2 4 2 27 2 2 2 2 2" xfId="50980"/>
    <cellStyle name="Normal 2 4 2 27 2 2 2 3" xfId="17986"/>
    <cellStyle name="Normal 2 4 2 27 2 2 2 3 2" xfId="50981"/>
    <cellStyle name="Normal 2 4 2 27 2 2 2 4" xfId="50982"/>
    <cellStyle name="Normal 2 4 2 27 2 2 3" xfId="17987"/>
    <cellStyle name="Normal 2 4 2 27 2 2 3 2" xfId="50983"/>
    <cellStyle name="Normal 2 4 2 27 2 2 4" xfId="17988"/>
    <cellStyle name="Normal 2 4 2 27 2 2 4 2" xfId="50984"/>
    <cellStyle name="Normal 2 4 2 27 2 2 5" xfId="17989"/>
    <cellStyle name="Normal 2 4 2 27 2 2 5 2" xfId="50985"/>
    <cellStyle name="Normal 2 4 2 27 2 2 6" xfId="50986"/>
    <cellStyle name="Normal 2 4 2 27 2 2 6 2" xfId="50987"/>
    <cellStyle name="Normal 2 4 2 27 2 2 7" xfId="50988"/>
    <cellStyle name="Normal 2 4 2 27 2 3" xfId="17990"/>
    <cellStyle name="Normal 2 4 2 27 2 3 2" xfId="17991"/>
    <cellStyle name="Normal 2 4 2 27 2 3 2 2" xfId="50989"/>
    <cellStyle name="Normal 2 4 2 27 2 3 3" xfId="17992"/>
    <cellStyle name="Normal 2 4 2 27 2 3 3 2" xfId="50990"/>
    <cellStyle name="Normal 2 4 2 27 2 3 4" xfId="50991"/>
    <cellStyle name="Normal 2 4 2 27 2 4" xfId="17993"/>
    <cellStyle name="Normal 2 4 2 27 2 4 2" xfId="17994"/>
    <cellStyle name="Normal 2 4 2 27 2 4 2 2" xfId="50992"/>
    <cellStyle name="Normal 2 4 2 27 2 4 3" xfId="50993"/>
    <cellStyle name="Normal 2 4 2 27 2 5" xfId="17995"/>
    <cellStyle name="Normal 2 4 2 27 2 5 2" xfId="50994"/>
    <cellStyle name="Normal 2 4 2 27 2 6" xfId="17996"/>
    <cellStyle name="Normal 2 4 2 27 2 6 2" xfId="50995"/>
    <cellStyle name="Normal 2 4 2 27 2 7" xfId="50996"/>
    <cellStyle name="Normal 2 4 2 27 2 7 2" xfId="50997"/>
    <cellStyle name="Normal 2 4 2 27 2 8" xfId="50998"/>
    <cellStyle name="Normal 2 4 2 27 2 9" xfId="50999"/>
    <cellStyle name="Normal 2 4 2 27 3" xfId="17997"/>
    <cellStyle name="Normal 2 4 2 27 3 2" xfId="17998"/>
    <cellStyle name="Normal 2 4 2 27 3 2 2" xfId="17999"/>
    <cellStyle name="Normal 2 4 2 27 3 2 2 2" xfId="51000"/>
    <cellStyle name="Normal 2 4 2 27 3 2 3" xfId="18000"/>
    <cellStyle name="Normal 2 4 2 27 3 2 3 2" xfId="51001"/>
    <cellStyle name="Normal 2 4 2 27 3 2 4" xfId="51002"/>
    <cellStyle name="Normal 2 4 2 27 3 3" xfId="18001"/>
    <cellStyle name="Normal 2 4 2 27 3 3 2" xfId="51003"/>
    <cellStyle name="Normal 2 4 2 27 3 4" xfId="18002"/>
    <cellStyle name="Normal 2 4 2 27 3 4 2" xfId="51004"/>
    <cellStyle name="Normal 2 4 2 27 3 5" xfId="18003"/>
    <cellStyle name="Normal 2 4 2 27 3 5 2" xfId="51005"/>
    <cellStyle name="Normal 2 4 2 27 3 6" xfId="51006"/>
    <cellStyle name="Normal 2 4 2 27 3 6 2" xfId="51007"/>
    <cellStyle name="Normal 2 4 2 27 3 7" xfId="51008"/>
    <cellStyle name="Normal 2 4 2 27 4" xfId="18004"/>
    <cellStyle name="Normal 2 4 2 27 4 2" xfId="18005"/>
    <cellStyle name="Normal 2 4 2 27 4 2 2" xfId="51009"/>
    <cellStyle name="Normal 2 4 2 27 4 3" xfId="18006"/>
    <cellStyle name="Normal 2 4 2 27 4 3 2" xfId="51010"/>
    <cellStyle name="Normal 2 4 2 27 4 4" xfId="51011"/>
    <cellStyle name="Normal 2 4 2 27 5" xfId="18007"/>
    <cellStyle name="Normal 2 4 2 27 5 2" xfId="18008"/>
    <cellStyle name="Normal 2 4 2 27 5 2 2" xfId="51012"/>
    <cellStyle name="Normal 2 4 2 27 5 3" xfId="51013"/>
    <cellStyle name="Normal 2 4 2 27 6" xfId="18009"/>
    <cellStyle name="Normal 2 4 2 27 6 2" xfId="51014"/>
    <cellStyle name="Normal 2 4 2 27 7" xfId="18010"/>
    <cellStyle name="Normal 2 4 2 27 7 2" xfId="51015"/>
    <cellStyle name="Normal 2 4 2 27 8" xfId="51016"/>
    <cellStyle name="Normal 2 4 2 27 8 2" xfId="51017"/>
    <cellStyle name="Normal 2 4 2 27 9" xfId="51018"/>
    <cellStyle name="Normal 2 4 2 28" xfId="18011"/>
    <cellStyle name="Normal 2 4 2 28 10" xfId="51019"/>
    <cellStyle name="Normal 2 4 2 28 11" xfId="51020"/>
    <cellStyle name="Normal 2 4 2 28 2" xfId="18012"/>
    <cellStyle name="Normal 2 4 2 28 2 10" xfId="51021"/>
    <cellStyle name="Normal 2 4 2 28 2 2" xfId="18013"/>
    <cellStyle name="Normal 2 4 2 28 2 2 2" xfId="18014"/>
    <cellStyle name="Normal 2 4 2 28 2 2 2 2" xfId="18015"/>
    <cellStyle name="Normal 2 4 2 28 2 2 2 2 2" xfId="51022"/>
    <cellStyle name="Normal 2 4 2 28 2 2 2 3" xfId="18016"/>
    <cellStyle name="Normal 2 4 2 28 2 2 2 3 2" xfId="51023"/>
    <cellStyle name="Normal 2 4 2 28 2 2 2 4" xfId="51024"/>
    <cellStyle name="Normal 2 4 2 28 2 2 3" xfId="18017"/>
    <cellStyle name="Normal 2 4 2 28 2 2 3 2" xfId="51025"/>
    <cellStyle name="Normal 2 4 2 28 2 2 4" xfId="18018"/>
    <cellStyle name="Normal 2 4 2 28 2 2 4 2" xfId="51026"/>
    <cellStyle name="Normal 2 4 2 28 2 2 5" xfId="18019"/>
    <cellStyle name="Normal 2 4 2 28 2 2 5 2" xfId="51027"/>
    <cellStyle name="Normal 2 4 2 28 2 2 6" xfId="51028"/>
    <cellStyle name="Normal 2 4 2 28 2 2 6 2" xfId="51029"/>
    <cellStyle name="Normal 2 4 2 28 2 2 7" xfId="51030"/>
    <cellStyle name="Normal 2 4 2 28 2 3" xfId="18020"/>
    <cellStyle name="Normal 2 4 2 28 2 3 2" xfId="18021"/>
    <cellStyle name="Normal 2 4 2 28 2 3 2 2" xfId="51031"/>
    <cellStyle name="Normal 2 4 2 28 2 3 3" xfId="18022"/>
    <cellStyle name="Normal 2 4 2 28 2 3 3 2" xfId="51032"/>
    <cellStyle name="Normal 2 4 2 28 2 3 4" xfId="51033"/>
    <cellStyle name="Normal 2 4 2 28 2 4" xfId="18023"/>
    <cellStyle name="Normal 2 4 2 28 2 4 2" xfId="18024"/>
    <cellStyle name="Normal 2 4 2 28 2 4 2 2" xfId="51034"/>
    <cellStyle name="Normal 2 4 2 28 2 4 3" xfId="51035"/>
    <cellStyle name="Normal 2 4 2 28 2 5" xfId="18025"/>
    <cellStyle name="Normal 2 4 2 28 2 5 2" xfId="51036"/>
    <cellStyle name="Normal 2 4 2 28 2 6" xfId="18026"/>
    <cellStyle name="Normal 2 4 2 28 2 6 2" xfId="51037"/>
    <cellStyle name="Normal 2 4 2 28 2 7" xfId="51038"/>
    <cellStyle name="Normal 2 4 2 28 2 7 2" xfId="51039"/>
    <cellStyle name="Normal 2 4 2 28 2 8" xfId="51040"/>
    <cellStyle name="Normal 2 4 2 28 2 9" xfId="51041"/>
    <cellStyle name="Normal 2 4 2 28 3" xfId="18027"/>
    <cellStyle name="Normal 2 4 2 28 3 2" xfId="18028"/>
    <cellStyle name="Normal 2 4 2 28 3 2 2" xfId="18029"/>
    <cellStyle name="Normal 2 4 2 28 3 2 2 2" xfId="51042"/>
    <cellStyle name="Normal 2 4 2 28 3 2 3" xfId="18030"/>
    <cellStyle name="Normal 2 4 2 28 3 2 3 2" xfId="51043"/>
    <cellStyle name="Normal 2 4 2 28 3 2 4" xfId="51044"/>
    <cellStyle name="Normal 2 4 2 28 3 3" xfId="18031"/>
    <cellStyle name="Normal 2 4 2 28 3 3 2" xfId="51045"/>
    <cellStyle name="Normal 2 4 2 28 3 4" xfId="18032"/>
    <cellStyle name="Normal 2 4 2 28 3 4 2" xfId="51046"/>
    <cellStyle name="Normal 2 4 2 28 3 5" xfId="18033"/>
    <cellStyle name="Normal 2 4 2 28 3 5 2" xfId="51047"/>
    <cellStyle name="Normal 2 4 2 28 3 6" xfId="51048"/>
    <cellStyle name="Normal 2 4 2 28 3 6 2" xfId="51049"/>
    <cellStyle name="Normal 2 4 2 28 3 7" xfId="51050"/>
    <cellStyle name="Normal 2 4 2 28 4" xfId="18034"/>
    <cellStyle name="Normal 2 4 2 28 4 2" xfId="18035"/>
    <cellStyle name="Normal 2 4 2 28 4 2 2" xfId="51051"/>
    <cellStyle name="Normal 2 4 2 28 4 3" xfId="18036"/>
    <cellStyle name="Normal 2 4 2 28 4 3 2" xfId="51052"/>
    <cellStyle name="Normal 2 4 2 28 4 4" xfId="51053"/>
    <cellStyle name="Normal 2 4 2 28 5" xfId="18037"/>
    <cellStyle name="Normal 2 4 2 28 5 2" xfId="18038"/>
    <cellStyle name="Normal 2 4 2 28 5 2 2" xfId="51054"/>
    <cellStyle name="Normal 2 4 2 28 5 3" xfId="51055"/>
    <cellStyle name="Normal 2 4 2 28 6" xfId="18039"/>
    <cellStyle name="Normal 2 4 2 28 6 2" xfId="51056"/>
    <cellStyle name="Normal 2 4 2 28 7" xfId="18040"/>
    <cellStyle name="Normal 2 4 2 28 7 2" xfId="51057"/>
    <cellStyle name="Normal 2 4 2 28 8" xfId="51058"/>
    <cellStyle name="Normal 2 4 2 28 8 2" xfId="51059"/>
    <cellStyle name="Normal 2 4 2 28 9" xfId="51060"/>
    <cellStyle name="Normal 2 4 2 29" xfId="18041"/>
    <cellStyle name="Normal 2 4 2 29 10" xfId="51061"/>
    <cellStyle name="Normal 2 4 2 29 11" xfId="51062"/>
    <cellStyle name="Normal 2 4 2 29 2" xfId="18042"/>
    <cellStyle name="Normal 2 4 2 29 2 10" xfId="51063"/>
    <cellStyle name="Normal 2 4 2 29 2 2" xfId="18043"/>
    <cellStyle name="Normal 2 4 2 29 2 2 2" xfId="18044"/>
    <cellStyle name="Normal 2 4 2 29 2 2 2 2" xfId="18045"/>
    <cellStyle name="Normal 2 4 2 29 2 2 2 2 2" xfId="51064"/>
    <cellStyle name="Normal 2 4 2 29 2 2 2 3" xfId="18046"/>
    <cellStyle name="Normal 2 4 2 29 2 2 2 3 2" xfId="51065"/>
    <cellStyle name="Normal 2 4 2 29 2 2 2 4" xfId="51066"/>
    <cellStyle name="Normal 2 4 2 29 2 2 3" xfId="18047"/>
    <cellStyle name="Normal 2 4 2 29 2 2 3 2" xfId="51067"/>
    <cellStyle name="Normal 2 4 2 29 2 2 4" xfId="18048"/>
    <cellStyle name="Normal 2 4 2 29 2 2 4 2" xfId="51068"/>
    <cellStyle name="Normal 2 4 2 29 2 2 5" xfId="18049"/>
    <cellStyle name="Normal 2 4 2 29 2 2 5 2" xfId="51069"/>
    <cellStyle name="Normal 2 4 2 29 2 2 6" xfId="51070"/>
    <cellStyle name="Normal 2 4 2 29 2 2 6 2" xfId="51071"/>
    <cellStyle name="Normal 2 4 2 29 2 2 7" xfId="51072"/>
    <cellStyle name="Normal 2 4 2 29 2 3" xfId="18050"/>
    <cellStyle name="Normal 2 4 2 29 2 3 2" xfId="18051"/>
    <cellStyle name="Normal 2 4 2 29 2 3 2 2" xfId="51073"/>
    <cellStyle name="Normal 2 4 2 29 2 3 3" xfId="18052"/>
    <cellStyle name="Normal 2 4 2 29 2 3 3 2" xfId="51074"/>
    <cellStyle name="Normal 2 4 2 29 2 3 4" xfId="51075"/>
    <cellStyle name="Normal 2 4 2 29 2 4" xfId="18053"/>
    <cellStyle name="Normal 2 4 2 29 2 4 2" xfId="18054"/>
    <cellStyle name="Normal 2 4 2 29 2 4 2 2" xfId="51076"/>
    <cellStyle name="Normal 2 4 2 29 2 4 3" xfId="51077"/>
    <cellStyle name="Normal 2 4 2 29 2 5" xfId="18055"/>
    <cellStyle name="Normal 2 4 2 29 2 5 2" xfId="51078"/>
    <cellStyle name="Normal 2 4 2 29 2 6" xfId="18056"/>
    <cellStyle name="Normal 2 4 2 29 2 6 2" xfId="51079"/>
    <cellStyle name="Normal 2 4 2 29 2 7" xfId="51080"/>
    <cellStyle name="Normal 2 4 2 29 2 7 2" xfId="51081"/>
    <cellStyle name="Normal 2 4 2 29 2 8" xfId="51082"/>
    <cellStyle name="Normal 2 4 2 29 2 9" xfId="51083"/>
    <cellStyle name="Normal 2 4 2 29 3" xfId="18057"/>
    <cellStyle name="Normal 2 4 2 29 3 2" xfId="18058"/>
    <cellStyle name="Normal 2 4 2 29 3 2 2" xfId="18059"/>
    <cellStyle name="Normal 2 4 2 29 3 2 2 2" xfId="51084"/>
    <cellStyle name="Normal 2 4 2 29 3 2 3" xfId="18060"/>
    <cellStyle name="Normal 2 4 2 29 3 2 3 2" xfId="51085"/>
    <cellStyle name="Normal 2 4 2 29 3 2 4" xfId="51086"/>
    <cellStyle name="Normal 2 4 2 29 3 3" xfId="18061"/>
    <cellStyle name="Normal 2 4 2 29 3 3 2" xfId="51087"/>
    <cellStyle name="Normal 2 4 2 29 3 4" xfId="18062"/>
    <cellStyle name="Normal 2 4 2 29 3 4 2" xfId="51088"/>
    <cellStyle name="Normal 2 4 2 29 3 5" xfId="18063"/>
    <cellStyle name="Normal 2 4 2 29 3 5 2" xfId="51089"/>
    <cellStyle name="Normal 2 4 2 29 3 6" xfId="51090"/>
    <cellStyle name="Normal 2 4 2 29 3 6 2" xfId="51091"/>
    <cellStyle name="Normal 2 4 2 29 3 7" xfId="51092"/>
    <cellStyle name="Normal 2 4 2 29 4" xfId="18064"/>
    <cellStyle name="Normal 2 4 2 29 4 2" xfId="18065"/>
    <cellStyle name="Normal 2 4 2 29 4 2 2" xfId="51093"/>
    <cellStyle name="Normal 2 4 2 29 4 3" xfId="18066"/>
    <cellStyle name="Normal 2 4 2 29 4 3 2" xfId="51094"/>
    <cellStyle name="Normal 2 4 2 29 4 4" xfId="51095"/>
    <cellStyle name="Normal 2 4 2 29 5" xfId="18067"/>
    <cellStyle name="Normal 2 4 2 29 5 2" xfId="18068"/>
    <cellStyle name="Normal 2 4 2 29 5 2 2" xfId="51096"/>
    <cellStyle name="Normal 2 4 2 29 5 3" xfId="51097"/>
    <cellStyle name="Normal 2 4 2 29 6" xfId="18069"/>
    <cellStyle name="Normal 2 4 2 29 6 2" xfId="51098"/>
    <cellStyle name="Normal 2 4 2 29 7" xfId="18070"/>
    <cellStyle name="Normal 2 4 2 29 7 2" xfId="51099"/>
    <cellStyle name="Normal 2 4 2 29 8" xfId="51100"/>
    <cellStyle name="Normal 2 4 2 29 8 2" xfId="51101"/>
    <cellStyle name="Normal 2 4 2 29 9" xfId="51102"/>
    <cellStyle name="Normal 2 4 2 3" xfId="18071"/>
    <cellStyle name="Normal 2 4 2 3 10" xfId="51103"/>
    <cellStyle name="Normal 2 4 2 3 11" xfId="51104"/>
    <cellStyle name="Normal 2 4 2 3 2" xfId="18072"/>
    <cellStyle name="Normal 2 4 2 3 2 10" xfId="51105"/>
    <cellStyle name="Normal 2 4 2 3 2 2" xfId="18073"/>
    <cellStyle name="Normal 2 4 2 3 2 2 2" xfId="18074"/>
    <cellStyle name="Normal 2 4 2 3 2 2 2 2" xfId="18075"/>
    <cellStyle name="Normal 2 4 2 3 2 2 2 2 2" xfId="51106"/>
    <cellStyle name="Normal 2 4 2 3 2 2 2 3" xfId="18076"/>
    <cellStyle name="Normal 2 4 2 3 2 2 2 3 2" xfId="51107"/>
    <cellStyle name="Normal 2 4 2 3 2 2 2 4" xfId="51108"/>
    <cellStyle name="Normal 2 4 2 3 2 2 3" xfId="18077"/>
    <cellStyle name="Normal 2 4 2 3 2 2 3 2" xfId="51109"/>
    <cellStyle name="Normal 2 4 2 3 2 2 4" xfId="18078"/>
    <cellStyle name="Normal 2 4 2 3 2 2 4 2" xfId="51110"/>
    <cellStyle name="Normal 2 4 2 3 2 2 5" xfId="18079"/>
    <cellStyle name="Normal 2 4 2 3 2 2 5 2" xfId="51111"/>
    <cellStyle name="Normal 2 4 2 3 2 2 6" xfId="51112"/>
    <cellStyle name="Normal 2 4 2 3 2 2 6 2" xfId="51113"/>
    <cellStyle name="Normal 2 4 2 3 2 2 7" xfId="51114"/>
    <cellStyle name="Normal 2 4 2 3 2 3" xfId="18080"/>
    <cellStyle name="Normal 2 4 2 3 2 3 2" xfId="18081"/>
    <cellStyle name="Normal 2 4 2 3 2 3 2 2" xfId="51115"/>
    <cellStyle name="Normal 2 4 2 3 2 3 3" xfId="18082"/>
    <cellStyle name="Normal 2 4 2 3 2 3 3 2" xfId="51116"/>
    <cellStyle name="Normal 2 4 2 3 2 3 4" xfId="51117"/>
    <cellStyle name="Normal 2 4 2 3 2 4" xfId="18083"/>
    <cellStyle name="Normal 2 4 2 3 2 4 2" xfId="18084"/>
    <cellStyle name="Normal 2 4 2 3 2 4 2 2" xfId="51118"/>
    <cellStyle name="Normal 2 4 2 3 2 4 3" xfId="51119"/>
    <cellStyle name="Normal 2 4 2 3 2 5" xfId="18085"/>
    <cellStyle name="Normal 2 4 2 3 2 5 2" xfId="51120"/>
    <cellStyle name="Normal 2 4 2 3 2 6" xfId="18086"/>
    <cellStyle name="Normal 2 4 2 3 2 6 2" xfId="51121"/>
    <cellStyle name="Normal 2 4 2 3 2 7" xfId="51122"/>
    <cellStyle name="Normal 2 4 2 3 2 7 2" xfId="51123"/>
    <cellStyle name="Normal 2 4 2 3 2 8" xfId="51124"/>
    <cellStyle name="Normal 2 4 2 3 2 9" xfId="51125"/>
    <cellStyle name="Normal 2 4 2 3 3" xfId="18087"/>
    <cellStyle name="Normal 2 4 2 3 3 2" xfId="18088"/>
    <cellStyle name="Normal 2 4 2 3 3 2 2" xfId="18089"/>
    <cellStyle name="Normal 2 4 2 3 3 2 2 2" xfId="51126"/>
    <cellStyle name="Normal 2 4 2 3 3 2 3" xfId="18090"/>
    <cellStyle name="Normal 2 4 2 3 3 2 3 2" xfId="51127"/>
    <cellStyle name="Normal 2 4 2 3 3 2 4" xfId="51128"/>
    <cellStyle name="Normal 2 4 2 3 3 3" xfId="18091"/>
    <cellStyle name="Normal 2 4 2 3 3 3 2" xfId="51129"/>
    <cellStyle name="Normal 2 4 2 3 3 4" xfId="18092"/>
    <cellStyle name="Normal 2 4 2 3 3 4 2" xfId="51130"/>
    <cellStyle name="Normal 2 4 2 3 3 5" xfId="18093"/>
    <cellStyle name="Normal 2 4 2 3 3 5 2" xfId="51131"/>
    <cellStyle name="Normal 2 4 2 3 3 6" xfId="51132"/>
    <cellStyle name="Normal 2 4 2 3 3 6 2" xfId="51133"/>
    <cellStyle name="Normal 2 4 2 3 3 7" xfId="51134"/>
    <cellStyle name="Normal 2 4 2 3 4" xfId="18094"/>
    <cellStyle name="Normal 2 4 2 3 4 2" xfId="18095"/>
    <cellStyle name="Normal 2 4 2 3 4 2 2" xfId="51135"/>
    <cellStyle name="Normal 2 4 2 3 4 3" xfId="18096"/>
    <cellStyle name="Normal 2 4 2 3 4 3 2" xfId="51136"/>
    <cellStyle name="Normal 2 4 2 3 4 4" xfId="51137"/>
    <cellStyle name="Normal 2 4 2 3 5" xfId="18097"/>
    <cellStyle name="Normal 2 4 2 3 5 2" xfId="18098"/>
    <cellStyle name="Normal 2 4 2 3 5 2 2" xfId="51138"/>
    <cellStyle name="Normal 2 4 2 3 5 3" xfId="51139"/>
    <cellStyle name="Normal 2 4 2 3 6" xfId="18099"/>
    <cellStyle name="Normal 2 4 2 3 6 2" xfId="51140"/>
    <cellStyle name="Normal 2 4 2 3 7" xfId="18100"/>
    <cellStyle name="Normal 2 4 2 3 7 2" xfId="51141"/>
    <cellStyle name="Normal 2 4 2 3 8" xfId="51142"/>
    <cellStyle name="Normal 2 4 2 3 8 2" xfId="51143"/>
    <cellStyle name="Normal 2 4 2 3 9" xfId="51144"/>
    <cellStyle name="Normal 2 4 2 30" xfId="18101"/>
    <cellStyle name="Normal 2 4 2 30 10" xfId="51145"/>
    <cellStyle name="Normal 2 4 2 30 11" xfId="51146"/>
    <cellStyle name="Normal 2 4 2 30 2" xfId="18102"/>
    <cellStyle name="Normal 2 4 2 30 2 10" xfId="51147"/>
    <cellStyle name="Normal 2 4 2 30 2 2" xfId="18103"/>
    <cellStyle name="Normal 2 4 2 30 2 2 2" xfId="18104"/>
    <cellStyle name="Normal 2 4 2 30 2 2 2 2" xfId="18105"/>
    <cellStyle name="Normal 2 4 2 30 2 2 2 2 2" xfId="51148"/>
    <cellStyle name="Normal 2 4 2 30 2 2 2 3" xfId="18106"/>
    <cellStyle name="Normal 2 4 2 30 2 2 2 3 2" xfId="51149"/>
    <cellStyle name="Normal 2 4 2 30 2 2 2 4" xfId="51150"/>
    <cellStyle name="Normal 2 4 2 30 2 2 3" xfId="18107"/>
    <cellStyle name="Normal 2 4 2 30 2 2 3 2" xfId="51151"/>
    <cellStyle name="Normal 2 4 2 30 2 2 4" xfId="18108"/>
    <cellStyle name="Normal 2 4 2 30 2 2 4 2" xfId="51152"/>
    <cellStyle name="Normal 2 4 2 30 2 2 5" xfId="18109"/>
    <cellStyle name="Normal 2 4 2 30 2 2 5 2" xfId="51153"/>
    <cellStyle name="Normal 2 4 2 30 2 2 6" xfId="51154"/>
    <cellStyle name="Normal 2 4 2 30 2 2 6 2" xfId="51155"/>
    <cellStyle name="Normal 2 4 2 30 2 2 7" xfId="51156"/>
    <cellStyle name="Normal 2 4 2 30 2 3" xfId="18110"/>
    <cellStyle name="Normal 2 4 2 30 2 3 2" xfId="18111"/>
    <cellStyle name="Normal 2 4 2 30 2 3 2 2" xfId="51157"/>
    <cellStyle name="Normal 2 4 2 30 2 3 3" xfId="18112"/>
    <cellStyle name="Normal 2 4 2 30 2 3 3 2" xfId="51158"/>
    <cellStyle name="Normal 2 4 2 30 2 3 4" xfId="51159"/>
    <cellStyle name="Normal 2 4 2 30 2 4" xfId="18113"/>
    <cellStyle name="Normal 2 4 2 30 2 4 2" xfId="18114"/>
    <cellStyle name="Normal 2 4 2 30 2 4 2 2" xfId="51160"/>
    <cellStyle name="Normal 2 4 2 30 2 4 3" xfId="51161"/>
    <cellStyle name="Normal 2 4 2 30 2 5" xfId="18115"/>
    <cellStyle name="Normal 2 4 2 30 2 5 2" xfId="51162"/>
    <cellStyle name="Normal 2 4 2 30 2 6" xfId="18116"/>
    <cellStyle name="Normal 2 4 2 30 2 6 2" xfId="51163"/>
    <cellStyle name="Normal 2 4 2 30 2 7" xfId="51164"/>
    <cellStyle name="Normal 2 4 2 30 2 7 2" xfId="51165"/>
    <cellStyle name="Normal 2 4 2 30 2 8" xfId="51166"/>
    <cellStyle name="Normal 2 4 2 30 2 9" xfId="51167"/>
    <cellStyle name="Normal 2 4 2 30 3" xfId="18117"/>
    <cellStyle name="Normal 2 4 2 30 3 2" xfId="18118"/>
    <cellStyle name="Normal 2 4 2 30 3 2 2" xfId="18119"/>
    <cellStyle name="Normal 2 4 2 30 3 2 2 2" xfId="51168"/>
    <cellStyle name="Normal 2 4 2 30 3 2 3" xfId="18120"/>
    <cellStyle name="Normal 2 4 2 30 3 2 3 2" xfId="51169"/>
    <cellStyle name="Normal 2 4 2 30 3 2 4" xfId="51170"/>
    <cellStyle name="Normal 2 4 2 30 3 3" xfId="18121"/>
    <cellStyle name="Normal 2 4 2 30 3 3 2" xfId="51171"/>
    <cellStyle name="Normal 2 4 2 30 3 4" xfId="18122"/>
    <cellStyle name="Normal 2 4 2 30 3 4 2" xfId="51172"/>
    <cellStyle name="Normal 2 4 2 30 3 5" xfId="18123"/>
    <cellStyle name="Normal 2 4 2 30 3 5 2" xfId="51173"/>
    <cellStyle name="Normal 2 4 2 30 3 6" xfId="51174"/>
    <cellStyle name="Normal 2 4 2 30 3 6 2" xfId="51175"/>
    <cellStyle name="Normal 2 4 2 30 3 7" xfId="51176"/>
    <cellStyle name="Normal 2 4 2 30 4" xfId="18124"/>
    <cellStyle name="Normal 2 4 2 30 4 2" xfId="18125"/>
    <cellStyle name="Normal 2 4 2 30 4 2 2" xfId="51177"/>
    <cellStyle name="Normal 2 4 2 30 4 3" xfId="18126"/>
    <cellStyle name="Normal 2 4 2 30 4 3 2" xfId="51178"/>
    <cellStyle name="Normal 2 4 2 30 4 4" xfId="51179"/>
    <cellStyle name="Normal 2 4 2 30 5" xfId="18127"/>
    <cellStyle name="Normal 2 4 2 30 5 2" xfId="18128"/>
    <cellStyle name="Normal 2 4 2 30 5 2 2" xfId="51180"/>
    <cellStyle name="Normal 2 4 2 30 5 3" xfId="51181"/>
    <cellStyle name="Normal 2 4 2 30 6" xfId="18129"/>
    <cellStyle name="Normal 2 4 2 30 6 2" xfId="51182"/>
    <cellStyle name="Normal 2 4 2 30 7" xfId="18130"/>
    <cellStyle name="Normal 2 4 2 30 7 2" xfId="51183"/>
    <cellStyle name="Normal 2 4 2 30 8" xfId="51184"/>
    <cellStyle name="Normal 2 4 2 30 8 2" xfId="51185"/>
    <cellStyle name="Normal 2 4 2 30 9" xfId="51186"/>
    <cellStyle name="Normal 2 4 2 31" xfId="18131"/>
    <cellStyle name="Normal 2 4 2 31 10" xfId="51187"/>
    <cellStyle name="Normal 2 4 2 31 2" xfId="18132"/>
    <cellStyle name="Normal 2 4 2 31 2 2" xfId="18133"/>
    <cellStyle name="Normal 2 4 2 31 2 2 2" xfId="18134"/>
    <cellStyle name="Normal 2 4 2 31 2 2 2 2" xfId="51188"/>
    <cellStyle name="Normal 2 4 2 31 2 2 3" xfId="18135"/>
    <cellStyle name="Normal 2 4 2 31 2 2 3 2" xfId="51189"/>
    <cellStyle name="Normal 2 4 2 31 2 2 4" xfId="51190"/>
    <cellStyle name="Normal 2 4 2 31 2 3" xfId="18136"/>
    <cellStyle name="Normal 2 4 2 31 2 3 2" xfId="51191"/>
    <cellStyle name="Normal 2 4 2 31 2 4" xfId="18137"/>
    <cellStyle name="Normal 2 4 2 31 2 4 2" xfId="51192"/>
    <cellStyle name="Normal 2 4 2 31 2 5" xfId="18138"/>
    <cellStyle name="Normal 2 4 2 31 2 5 2" xfId="51193"/>
    <cellStyle name="Normal 2 4 2 31 2 6" xfId="51194"/>
    <cellStyle name="Normal 2 4 2 31 2 6 2" xfId="51195"/>
    <cellStyle name="Normal 2 4 2 31 2 7" xfId="51196"/>
    <cellStyle name="Normal 2 4 2 31 3" xfId="18139"/>
    <cellStyle name="Normal 2 4 2 31 3 2" xfId="18140"/>
    <cellStyle name="Normal 2 4 2 31 3 2 2" xfId="51197"/>
    <cellStyle name="Normal 2 4 2 31 3 3" xfId="18141"/>
    <cellStyle name="Normal 2 4 2 31 3 3 2" xfId="51198"/>
    <cellStyle name="Normal 2 4 2 31 3 4" xfId="51199"/>
    <cellStyle name="Normal 2 4 2 31 4" xfId="18142"/>
    <cellStyle name="Normal 2 4 2 31 4 2" xfId="18143"/>
    <cellStyle name="Normal 2 4 2 31 4 2 2" xfId="51200"/>
    <cellStyle name="Normal 2 4 2 31 4 3" xfId="51201"/>
    <cellStyle name="Normal 2 4 2 31 5" xfId="18144"/>
    <cellStyle name="Normal 2 4 2 31 5 2" xfId="51202"/>
    <cellStyle name="Normal 2 4 2 31 6" xfId="18145"/>
    <cellStyle name="Normal 2 4 2 31 6 2" xfId="51203"/>
    <cellStyle name="Normal 2 4 2 31 7" xfId="51204"/>
    <cellStyle name="Normal 2 4 2 31 7 2" xfId="51205"/>
    <cellStyle name="Normal 2 4 2 31 8" xfId="51206"/>
    <cellStyle name="Normal 2 4 2 31 9" xfId="51207"/>
    <cellStyle name="Normal 2 4 2 32" xfId="18146"/>
    <cellStyle name="Normal 2 4 2 32 2" xfId="18147"/>
    <cellStyle name="Normal 2 4 2 32 2 2" xfId="18148"/>
    <cellStyle name="Normal 2 4 2 32 2 2 2" xfId="51208"/>
    <cellStyle name="Normal 2 4 2 32 2 3" xfId="18149"/>
    <cellStyle name="Normal 2 4 2 32 2 3 2" xfId="51209"/>
    <cellStyle name="Normal 2 4 2 32 2 4" xfId="51210"/>
    <cellStyle name="Normal 2 4 2 32 3" xfId="18150"/>
    <cellStyle name="Normal 2 4 2 32 3 2" xfId="51211"/>
    <cellStyle name="Normal 2 4 2 32 4" xfId="18151"/>
    <cellStyle name="Normal 2 4 2 32 4 2" xfId="51212"/>
    <cellStyle name="Normal 2 4 2 32 5" xfId="18152"/>
    <cellStyle name="Normal 2 4 2 32 5 2" xfId="51213"/>
    <cellStyle name="Normal 2 4 2 32 6" xfId="51214"/>
    <cellStyle name="Normal 2 4 2 32 6 2" xfId="51215"/>
    <cellStyle name="Normal 2 4 2 32 7" xfId="51216"/>
    <cellStyle name="Normal 2 4 2 33" xfId="18153"/>
    <cellStyle name="Normal 2 4 2 33 2" xfId="18154"/>
    <cellStyle name="Normal 2 4 2 33 2 2" xfId="51217"/>
    <cellStyle name="Normal 2 4 2 33 3" xfId="18155"/>
    <cellStyle name="Normal 2 4 2 33 3 2" xfId="51218"/>
    <cellStyle name="Normal 2 4 2 33 4" xfId="51219"/>
    <cellStyle name="Normal 2 4 2 34" xfId="18156"/>
    <cellStyle name="Normal 2 4 2 34 2" xfId="18157"/>
    <cellStyle name="Normal 2 4 2 34 2 2" xfId="51220"/>
    <cellStyle name="Normal 2 4 2 34 3" xfId="51221"/>
    <cellStyle name="Normal 2 4 2 35" xfId="18158"/>
    <cellStyle name="Normal 2 4 2 35 2" xfId="51222"/>
    <cellStyle name="Normal 2 4 2 36" xfId="18159"/>
    <cellStyle name="Normal 2 4 2 36 2" xfId="51223"/>
    <cellStyle name="Normal 2 4 2 37" xfId="51224"/>
    <cellStyle name="Normal 2 4 2 37 2" xfId="51225"/>
    <cellStyle name="Normal 2 4 2 38" xfId="51226"/>
    <cellStyle name="Normal 2 4 2 39" xfId="51227"/>
    <cellStyle name="Normal 2 4 2 4" xfId="18160"/>
    <cellStyle name="Normal 2 4 2 4 10" xfId="51228"/>
    <cellStyle name="Normal 2 4 2 4 11" xfId="51229"/>
    <cellStyle name="Normal 2 4 2 4 2" xfId="18161"/>
    <cellStyle name="Normal 2 4 2 4 2 10" xfId="51230"/>
    <cellStyle name="Normal 2 4 2 4 2 2" xfId="18162"/>
    <cellStyle name="Normal 2 4 2 4 2 2 2" xfId="18163"/>
    <cellStyle name="Normal 2 4 2 4 2 2 2 2" xfId="18164"/>
    <cellStyle name="Normal 2 4 2 4 2 2 2 2 2" xfId="51231"/>
    <cellStyle name="Normal 2 4 2 4 2 2 2 3" xfId="18165"/>
    <cellStyle name="Normal 2 4 2 4 2 2 2 3 2" xfId="51232"/>
    <cellStyle name="Normal 2 4 2 4 2 2 2 4" xfId="51233"/>
    <cellStyle name="Normal 2 4 2 4 2 2 3" xfId="18166"/>
    <cellStyle name="Normal 2 4 2 4 2 2 3 2" xfId="51234"/>
    <cellStyle name="Normal 2 4 2 4 2 2 4" xfId="18167"/>
    <cellStyle name="Normal 2 4 2 4 2 2 4 2" xfId="51235"/>
    <cellStyle name="Normal 2 4 2 4 2 2 5" xfId="18168"/>
    <cellStyle name="Normal 2 4 2 4 2 2 5 2" xfId="51236"/>
    <cellStyle name="Normal 2 4 2 4 2 2 6" xfId="51237"/>
    <cellStyle name="Normal 2 4 2 4 2 2 6 2" xfId="51238"/>
    <cellStyle name="Normal 2 4 2 4 2 2 7" xfId="51239"/>
    <cellStyle name="Normal 2 4 2 4 2 3" xfId="18169"/>
    <cellStyle name="Normal 2 4 2 4 2 3 2" xfId="18170"/>
    <cellStyle name="Normal 2 4 2 4 2 3 2 2" xfId="51240"/>
    <cellStyle name="Normal 2 4 2 4 2 3 3" xfId="18171"/>
    <cellStyle name="Normal 2 4 2 4 2 3 3 2" xfId="51241"/>
    <cellStyle name="Normal 2 4 2 4 2 3 4" xfId="51242"/>
    <cellStyle name="Normal 2 4 2 4 2 4" xfId="18172"/>
    <cellStyle name="Normal 2 4 2 4 2 4 2" xfId="18173"/>
    <cellStyle name="Normal 2 4 2 4 2 4 2 2" xfId="51243"/>
    <cellStyle name="Normal 2 4 2 4 2 4 3" xfId="51244"/>
    <cellStyle name="Normal 2 4 2 4 2 5" xfId="18174"/>
    <cellStyle name="Normal 2 4 2 4 2 5 2" xfId="51245"/>
    <cellStyle name="Normal 2 4 2 4 2 6" xfId="18175"/>
    <cellStyle name="Normal 2 4 2 4 2 6 2" xfId="51246"/>
    <cellStyle name="Normal 2 4 2 4 2 7" xfId="51247"/>
    <cellStyle name="Normal 2 4 2 4 2 7 2" xfId="51248"/>
    <cellStyle name="Normal 2 4 2 4 2 8" xfId="51249"/>
    <cellStyle name="Normal 2 4 2 4 2 9" xfId="51250"/>
    <cellStyle name="Normal 2 4 2 4 3" xfId="18176"/>
    <cellStyle name="Normal 2 4 2 4 3 2" xfId="18177"/>
    <cellStyle name="Normal 2 4 2 4 3 2 2" xfId="18178"/>
    <cellStyle name="Normal 2 4 2 4 3 2 2 2" xfId="51251"/>
    <cellStyle name="Normal 2 4 2 4 3 2 3" xfId="18179"/>
    <cellStyle name="Normal 2 4 2 4 3 2 3 2" xfId="51252"/>
    <cellStyle name="Normal 2 4 2 4 3 2 4" xfId="51253"/>
    <cellStyle name="Normal 2 4 2 4 3 3" xfId="18180"/>
    <cellStyle name="Normal 2 4 2 4 3 3 2" xfId="51254"/>
    <cellStyle name="Normal 2 4 2 4 3 4" xfId="18181"/>
    <cellStyle name="Normal 2 4 2 4 3 4 2" xfId="51255"/>
    <cellStyle name="Normal 2 4 2 4 3 5" xfId="18182"/>
    <cellStyle name="Normal 2 4 2 4 3 5 2" xfId="51256"/>
    <cellStyle name="Normal 2 4 2 4 3 6" xfId="51257"/>
    <cellStyle name="Normal 2 4 2 4 3 6 2" xfId="51258"/>
    <cellStyle name="Normal 2 4 2 4 3 7" xfId="51259"/>
    <cellStyle name="Normal 2 4 2 4 4" xfId="18183"/>
    <cellStyle name="Normal 2 4 2 4 4 2" xfId="18184"/>
    <cellStyle name="Normal 2 4 2 4 4 2 2" xfId="51260"/>
    <cellStyle name="Normal 2 4 2 4 4 3" xfId="18185"/>
    <cellStyle name="Normal 2 4 2 4 4 3 2" xfId="51261"/>
    <cellStyle name="Normal 2 4 2 4 4 4" xfId="51262"/>
    <cellStyle name="Normal 2 4 2 4 5" xfId="18186"/>
    <cellStyle name="Normal 2 4 2 4 5 2" xfId="18187"/>
    <cellStyle name="Normal 2 4 2 4 5 2 2" xfId="51263"/>
    <cellStyle name="Normal 2 4 2 4 5 3" xfId="51264"/>
    <cellStyle name="Normal 2 4 2 4 6" xfId="18188"/>
    <cellStyle name="Normal 2 4 2 4 6 2" xfId="51265"/>
    <cellStyle name="Normal 2 4 2 4 7" xfId="18189"/>
    <cellStyle name="Normal 2 4 2 4 7 2" xfId="51266"/>
    <cellStyle name="Normal 2 4 2 4 8" xfId="51267"/>
    <cellStyle name="Normal 2 4 2 4 8 2" xfId="51268"/>
    <cellStyle name="Normal 2 4 2 4 9" xfId="51269"/>
    <cellStyle name="Normal 2 4 2 40" xfId="51270"/>
    <cellStyle name="Normal 2 4 2 5" xfId="18190"/>
    <cellStyle name="Normal 2 4 2 5 10" xfId="51271"/>
    <cellStyle name="Normal 2 4 2 5 11" xfId="51272"/>
    <cellStyle name="Normal 2 4 2 5 2" xfId="18191"/>
    <cellStyle name="Normal 2 4 2 5 2 10" xfId="51273"/>
    <cellStyle name="Normal 2 4 2 5 2 2" xfId="18192"/>
    <cellStyle name="Normal 2 4 2 5 2 2 2" xfId="18193"/>
    <cellStyle name="Normal 2 4 2 5 2 2 2 2" xfId="18194"/>
    <cellStyle name="Normal 2 4 2 5 2 2 2 2 2" xfId="51274"/>
    <cellStyle name="Normal 2 4 2 5 2 2 2 3" xfId="18195"/>
    <cellStyle name="Normal 2 4 2 5 2 2 2 3 2" xfId="51275"/>
    <cellStyle name="Normal 2 4 2 5 2 2 2 4" xfId="51276"/>
    <cellStyle name="Normal 2 4 2 5 2 2 3" xfId="18196"/>
    <cellStyle name="Normal 2 4 2 5 2 2 3 2" xfId="51277"/>
    <cellStyle name="Normal 2 4 2 5 2 2 4" xfId="18197"/>
    <cellStyle name="Normal 2 4 2 5 2 2 4 2" xfId="51278"/>
    <cellStyle name="Normal 2 4 2 5 2 2 5" xfId="18198"/>
    <cellStyle name="Normal 2 4 2 5 2 2 5 2" xfId="51279"/>
    <cellStyle name="Normal 2 4 2 5 2 2 6" xfId="51280"/>
    <cellStyle name="Normal 2 4 2 5 2 2 6 2" xfId="51281"/>
    <cellStyle name="Normal 2 4 2 5 2 2 7" xfId="51282"/>
    <cellStyle name="Normal 2 4 2 5 2 3" xfId="18199"/>
    <cellStyle name="Normal 2 4 2 5 2 3 2" xfId="18200"/>
    <cellStyle name="Normal 2 4 2 5 2 3 2 2" xfId="51283"/>
    <cellStyle name="Normal 2 4 2 5 2 3 3" xfId="18201"/>
    <cellStyle name="Normal 2 4 2 5 2 3 3 2" xfId="51284"/>
    <cellStyle name="Normal 2 4 2 5 2 3 4" xfId="51285"/>
    <cellStyle name="Normal 2 4 2 5 2 4" xfId="18202"/>
    <cellStyle name="Normal 2 4 2 5 2 4 2" xfId="18203"/>
    <cellStyle name="Normal 2 4 2 5 2 4 2 2" xfId="51286"/>
    <cellStyle name="Normal 2 4 2 5 2 4 3" xfId="51287"/>
    <cellStyle name="Normal 2 4 2 5 2 5" xfId="18204"/>
    <cellStyle name="Normal 2 4 2 5 2 5 2" xfId="51288"/>
    <cellStyle name="Normal 2 4 2 5 2 6" xfId="18205"/>
    <cellStyle name="Normal 2 4 2 5 2 6 2" xfId="51289"/>
    <cellStyle name="Normal 2 4 2 5 2 7" xfId="51290"/>
    <cellStyle name="Normal 2 4 2 5 2 7 2" xfId="51291"/>
    <cellStyle name="Normal 2 4 2 5 2 8" xfId="51292"/>
    <cellStyle name="Normal 2 4 2 5 2 9" xfId="51293"/>
    <cellStyle name="Normal 2 4 2 5 3" xfId="18206"/>
    <cellStyle name="Normal 2 4 2 5 3 2" xfId="18207"/>
    <cellStyle name="Normal 2 4 2 5 3 2 2" xfId="18208"/>
    <cellStyle name="Normal 2 4 2 5 3 2 2 2" xfId="51294"/>
    <cellStyle name="Normal 2 4 2 5 3 2 3" xfId="18209"/>
    <cellStyle name="Normal 2 4 2 5 3 2 3 2" xfId="51295"/>
    <cellStyle name="Normal 2 4 2 5 3 2 4" xfId="51296"/>
    <cellStyle name="Normal 2 4 2 5 3 3" xfId="18210"/>
    <cellStyle name="Normal 2 4 2 5 3 3 2" xfId="51297"/>
    <cellStyle name="Normal 2 4 2 5 3 4" xfId="18211"/>
    <cellStyle name="Normal 2 4 2 5 3 4 2" xfId="51298"/>
    <cellStyle name="Normal 2 4 2 5 3 5" xfId="18212"/>
    <cellStyle name="Normal 2 4 2 5 3 5 2" xfId="51299"/>
    <cellStyle name="Normal 2 4 2 5 3 6" xfId="51300"/>
    <cellStyle name="Normal 2 4 2 5 3 6 2" xfId="51301"/>
    <cellStyle name="Normal 2 4 2 5 3 7" xfId="51302"/>
    <cellStyle name="Normal 2 4 2 5 4" xfId="18213"/>
    <cellStyle name="Normal 2 4 2 5 4 2" xfId="18214"/>
    <cellStyle name="Normal 2 4 2 5 4 2 2" xfId="51303"/>
    <cellStyle name="Normal 2 4 2 5 4 3" xfId="18215"/>
    <cellStyle name="Normal 2 4 2 5 4 3 2" xfId="51304"/>
    <cellStyle name="Normal 2 4 2 5 4 4" xfId="51305"/>
    <cellStyle name="Normal 2 4 2 5 5" xfId="18216"/>
    <cellStyle name="Normal 2 4 2 5 5 2" xfId="18217"/>
    <cellStyle name="Normal 2 4 2 5 5 2 2" xfId="51306"/>
    <cellStyle name="Normal 2 4 2 5 5 3" xfId="51307"/>
    <cellStyle name="Normal 2 4 2 5 6" xfId="18218"/>
    <cellStyle name="Normal 2 4 2 5 6 2" xfId="51308"/>
    <cellStyle name="Normal 2 4 2 5 7" xfId="18219"/>
    <cellStyle name="Normal 2 4 2 5 7 2" xfId="51309"/>
    <cellStyle name="Normal 2 4 2 5 8" xfId="51310"/>
    <cellStyle name="Normal 2 4 2 5 8 2" xfId="51311"/>
    <cellStyle name="Normal 2 4 2 5 9" xfId="51312"/>
    <cellStyle name="Normal 2 4 2 6" xfId="18220"/>
    <cellStyle name="Normal 2 4 2 6 10" xfId="51313"/>
    <cellStyle name="Normal 2 4 2 6 11" xfId="51314"/>
    <cellStyle name="Normal 2 4 2 6 2" xfId="18221"/>
    <cellStyle name="Normal 2 4 2 6 2 10" xfId="51315"/>
    <cellStyle name="Normal 2 4 2 6 2 2" xfId="18222"/>
    <cellStyle name="Normal 2 4 2 6 2 2 2" xfId="18223"/>
    <cellStyle name="Normal 2 4 2 6 2 2 2 2" xfId="18224"/>
    <cellStyle name="Normal 2 4 2 6 2 2 2 2 2" xfId="51316"/>
    <cellStyle name="Normal 2 4 2 6 2 2 2 3" xfId="18225"/>
    <cellStyle name="Normal 2 4 2 6 2 2 2 3 2" xfId="51317"/>
    <cellStyle name="Normal 2 4 2 6 2 2 2 4" xfId="51318"/>
    <cellStyle name="Normal 2 4 2 6 2 2 3" xfId="18226"/>
    <cellStyle name="Normal 2 4 2 6 2 2 3 2" xfId="51319"/>
    <cellStyle name="Normal 2 4 2 6 2 2 4" xfId="18227"/>
    <cellStyle name="Normal 2 4 2 6 2 2 4 2" xfId="51320"/>
    <cellStyle name="Normal 2 4 2 6 2 2 5" xfId="18228"/>
    <cellStyle name="Normal 2 4 2 6 2 2 5 2" xfId="51321"/>
    <cellStyle name="Normal 2 4 2 6 2 2 6" xfId="51322"/>
    <cellStyle name="Normal 2 4 2 6 2 2 6 2" xfId="51323"/>
    <cellStyle name="Normal 2 4 2 6 2 2 7" xfId="51324"/>
    <cellStyle name="Normal 2 4 2 6 2 3" xfId="18229"/>
    <cellStyle name="Normal 2 4 2 6 2 3 2" xfId="18230"/>
    <cellStyle name="Normal 2 4 2 6 2 3 2 2" xfId="51325"/>
    <cellStyle name="Normal 2 4 2 6 2 3 3" xfId="18231"/>
    <cellStyle name="Normal 2 4 2 6 2 3 3 2" xfId="51326"/>
    <cellStyle name="Normal 2 4 2 6 2 3 4" xfId="51327"/>
    <cellStyle name="Normal 2 4 2 6 2 4" xfId="18232"/>
    <cellStyle name="Normal 2 4 2 6 2 4 2" xfId="18233"/>
    <cellStyle name="Normal 2 4 2 6 2 4 2 2" xfId="51328"/>
    <cellStyle name="Normal 2 4 2 6 2 4 3" xfId="51329"/>
    <cellStyle name="Normal 2 4 2 6 2 5" xfId="18234"/>
    <cellStyle name="Normal 2 4 2 6 2 5 2" xfId="51330"/>
    <cellStyle name="Normal 2 4 2 6 2 6" xfId="18235"/>
    <cellStyle name="Normal 2 4 2 6 2 6 2" xfId="51331"/>
    <cellStyle name="Normal 2 4 2 6 2 7" xfId="51332"/>
    <cellStyle name="Normal 2 4 2 6 2 7 2" xfId="51333"/>
    <cellStyle name="Normal 2 4 2 6 2 8" xfId="51334"/>
    <cellStyle name="Normal 2 4 2 6 2 9" xfId="51335"/>
    <cellStyle name="Normal 2 4 2 6 3" xfId="18236"/>
    <cellStyle name="Normal 2 4 2 6 3 2" xfId="18237"/>
    <cellStyle name="Normal 2 4 2 6 3 2 2" xfId="18238"/>
    <cellStyle name="Normal 2 4 2 6 3 2 2 2" xfId="51336"/>
    <cellStyle name="Normal 2 4 2 6 3 2 3" xfId="18239"/>
    <cellStyle name="Normal 2 4 2 6 3 2 3 2" xfId="51337"/>
    <cellStyle name="Normal 2 4 2 6 3 2 4" xfId="51338"/>
    <cellStyle name="Normal 2 4 2 6 3 3" xfId="18240"/>
    <cellStyle name="Normal 2 4 2 6 3 3 2" xfId="51339"/>
    <cellStyle name="Normal 2 4 2 6 3 4" xfId="18241"/>
    <cellStyle name="Normal 2 4 2 6 3 4 2" xfId="51340"/>
    <cellStyle name="Normal 2 4 2 6 3 5" xfId="18242"/>
    <cellStyle name="Normal 2 4 2 6 3 5 2" xfId="51341"/>
    <cellStyle name="Normal 2 4 2 6 3 6" xfId="51342"/>
    <cellStyle name="Normal 2 4 2 6 3 6 2" xfId="51343"/>
    <cellStyle name="Normal 2 4 2 6 3 7" xfId="51344"/>
    <cellStyle name="Normal 2 4 2 6 4" xfId="18243"/>
    <cellStyle name="Normal 2 4 2 6 4 2" xfId="18244"/>
    <cellStyle name="Normal 2 4 2 6 4 2 2" xfId="51345"/>
    <cellStyle name="Normal 2 4 2 6 4 3" xfId="18245"/>
    <cellStyle name="Normal 2 4 2 6 4 3 2" xfId="51346"/>
    <cellStyle name="Normal 2 4 2 6 4 4" xfId="51347"/>
    <cellStyle name="Normal 2 4 2 6 5" xfId="18246"/>
    <cellStyle name="Normal 2 4 2 6 5 2" xfId="18247"/>
    <cellStyle name="Normal 2 4 2 6 5 2 2" xfId="51348"/>
    <cellStyle name="Normal 2 4 2 6 5 3" xfId="51349"/>
    <cellStyle name="Normal 2 4 2 6 6" xfId="18248"/>
    <cellStyle name="Normal 2 4 2 6 6 2" xfId="51350"/>
    <cellStyle name="Normal 2 4 2 6 7" xfId="18249"/>
    <cellStyle name="Normal 2 4 2 6 7 2" xfId="51351"/>
    <cellStyle name="Normal 2 4 2 6 8" xfId="51352"/>
    <cellStyle name="Normal 2 4 2 6 8 2" xfId="51353"/>
    <cellStyle name="Normal 2 4 2 6 9" xfId="51354"/>
    <cellStyle name="Normal 2 4 2 7" xfId="18250"/>
    <cellStyle name="Normal 2 4 2 7 10" xfId="51355"/>
    <cellStyle name="Normal 2 4 2 7 11" xfId="51356"/>
    <cellStyle name="Normal 2 4 2 7 2" xfId="18251"/>
    <cellStyle name="Normal 2 4 2 7 2 10" xfId="51357"/>
    <cellStyle name="Normal 2 4 2 7 2 2" xfId="18252"/>
    <cellStyle name="Normal 2 4 2 7 2 2 2" xfId="18253"/>
    <cellStyle name="Normal 2 4 2 7 2 2 2 2" xfId="18254"/>
    <cellStyle name="Normal 2 4 2 7 2 2 2 2 2" xfId="51358"/>
    <cellStyle name="Normal 2 4 2 7 2 2 2 3" xfId="18255"/>
    <cellStyle name="Normal 2 4 2 7 2 2 2 3 2" xfId="51359"/>
    <cellStyle name="Normal 2 4 2 7 2 2 2 4" xfId="51360"/>
    <cellStyle name="Normal 2 4 2 7 2 2 3" xfId="18256"/>
    <cellStyle name="Normal 2 4 2 7 2 2 3 2" xfId="51361"/>
    <cellStyle name="Normal 2 4 2 7 2 2 4" xfId="18257"/>
    <cellStyle name="Normal 2 4 2 7 2 2 4 2" xfId="51362"/>
    <cellStyle name="Normal 2 4 2 7 2 2 5" xfId="18258"/>
    <cellStyle name="Normal 2 4 2 7 2 2 5 2" xfId="51363"/>
    <cellStyle name="Normal 2 4 2 7 2 2 6" xfId="51364"/>
    <cellStyle name="Normal 2 4 2 7 2 2 6 2" xfId="51365"/>
    <cellStyle name="Normal 2 4 2 7 2 2 7" xfId="51366"/>
    <cellStyle name="Normal 2 4 2 7 2 3" xfId="18259"/>
    <cellStyle name="Normal 2 4 2 7 2 3 2" xfId="18260"/>
    <cellStyle name="Normal 2 4 2 7 2 3 2 2" xfId="51367"/>
    <cellStyle name="Normal 2 4 2 7 2 3 3" xfId="18261"/>
    <cellStyle name="Normal 2 4 2 7 2 3 3 2" xfId="51368"/>
    <cellStyle name="Normal 2 4 2 7 2 3 4" xfId="51369"/>
    <cellStyle name="Normal 2 4 2 7 2 4" xfId="18262"/>
    <cellStyle name="Normal 2 4 2 7 2 4 2" xfId="18263"/>
    <cellStyle name="Normal 2 4 2 7 2 4 2 2" xfId="51370"/>
    <cellStyle name="Normal 2 4 2 7 2 4 3" xfId="51371"/>
    <cellStyle name="Normal 2 4 2 7 2 5" xfId="18264"/>
    <cellStyle name="Normal 2 4 2 7 2 5 2" xfId="51372"/>
    <cellStyle name="Normal 2 4 2 7 2 6" xfId="18265"/>
    <cellStyle name="Normal 2 4 2 7 2 6 2" xfId="51373"/>
    <cellStyle name="Normal 2 4 2 7 2 7" xfId="51374"/>
    <cellStyle name="Normal 2 4 2 7 2 7 2" xfId="51375"/>
    <cellStyle name="Normal 2 4 2 7 2 8" xfId="51376"/>
    <cellStyle name="Normal 2 4 2 7 2 9" xfId="51377"/>
    <cellStyle name="Normal 2 4 2 7 3" xfId="18266"/>
    <cellStyle name="Normal 2 4 2 7 3 2" xfId="18267"/>
    <cellStyle name="Normal 2 4 2 7 3 2 2" xfId="18268"/>
    <cellStyle name="Normal 2 4 2 7 3 2 2 2" xfId="51378"/>
    <cellStyle name="Normal 2 4 2 7 3 2 3" xfId="18269"/>
    <cellStyle name="Normal 2 4 2 7 3 2 3 2" xfId="51379"/>
    <cellStyle name="Normal 2 4 2 7 3 2 4" xfId="51380"/>
    <cellStyle name="Normal 2 4 2 7 3 3" xfId="18270"/>
    <cellStyle name="Normal 2 4 2 7 3 3 2" xfId="51381"/>
    <cellStyle name="Normal 2 4 2 7 3 4" xfId="18271"/>
    <cellStyle name="Normal 2 4 2 7 3 4 2" xfId="51382"/>
    <cellStyle name="Normal 2 4 2 7 3 5" xfId="18272"/>
    <cellStyle name="Normal 2 4 2 7 3 5 2" xfId="51383"/>
    <cellStyle name="Normal 2 4 2 7 3 6" xfId="51384"/>
    <cellStyle name="Normal 2 4 2 7 3 6 2" xfId="51385"/>
    <cellStyle name="Normal 2 4 2 7 3 7" xfId="51386"/>
    <cellStyle name="Normal 2 4 2 7 4" xfId="18273"/>
    <cellStyle name="Normal 2 4 2 7 4 2" xfId="18274"/>
    <cellStyle name="Normal 2 4 2 7 4 2 2" xfId="51387"/>
    <cellStyle name="Normal 2 4 2 7 4 3" xfId="18275"/>
    <cellStyle name="Normal 2 4 2 7 4 3 2" xfId="51388"/>
    <cellStyle name="Normal 2 4 2 7 4 4" xfId="51389"/>
    <cellStyle name="Normal 2 4 2 7 5" xfId="18276"/>
    <cellStyle name="Normal 2 4 2 7 5 2" xfId="18277"/>
    <cellStyle name="Normal 2 4 2 7 5 2 2" xfId="51390"/>
    <cellStyle name="Normal 2 4 2 7 5 3" xfId="51391"/>
    <cellStyle name="Normal 2 4 2 7 6" xfId="18278"/>
    <cellStyle name="Normal 2 4 2 7 6 2" xfId="51392"/>
    <cellStyle name="Normal 2 4 2 7 7" xfId="18279"/>
    <cellStyle name="Normal 2 4 2 7 7 2" xfId="51393"/>
    <cellStyle name="Normal 2 4 2 7 8" xfId="51394"/>
    <cellStyle name="Normal 2 4 2 7 8 2" xfId="51395"/>
    <cellStyle name="Normal 2 4 2 7 9" xfId="51396"/>
    <cellStyle name="Normal 2 4 2 8" xfId="18280"/>
    <cellStyle name="Normal 2 4 2 8 10" xfId="51397"/>
    <cellStyle name="Normal 2 4 2 8 11" xfId="51398"/>
    <cellStyle name="Normal 2 4 2 8 2" xfId="18281"/>
    <cellStyle name="Normal 2 4 2 8 2 10" xfId="51399"/>
    <cellStyle name="Normal 2 4 2 8 2 2" xfId="18282"/>
    <cellStyle name="Normal 2 4 2 8 2 2 2" xfId="18283"/>
    <cellStyle name="Normal 2 4 2 8 2 2 2 2" xfId="18284"/>
    <cellStyle name="Normal 2 4 2 8 2 2 2 2 2" xfId="51400"/>
    <cellStyle name="Normal 2 4 2 8 2 2 2 3" xfId="18285"/>
    <cellStyle name="Normal 2 4 2 8 2 2 2 3 2" xfId="51401"/>
    <cellStyle name="Normal 2 4 2 8 2 2 2 4" xfId="51402"/>
    <cellStyle name="Normal 2 4 2 8 2 2 3" xfId="18286"/>
    <cellStyle name="Normal 2 4 2 8 2 2 3 2" xfId="51403"/>
    <cellStyle name="Normal 2 4 2 8 2 2 4" xfId="18287"/>
    <cellStyle name="Normal 2 4 2 8 2 2 4 2" xfId="51404"/>
    <cellStyle name="Normal 2 4 2 8 2 2 5" xfId="18288"/>
    <cellStyle name="Normal 2 4 2 8 2 2 5 2" xfId="51405"/>
    <cellStyle name="Normal 2 4 2 8 2 2 6" xfId="51406"/>
    <cellStyle name="Normal 2 4 2 8 2 2 6 2" xfId="51407"/>
    <cellStyle name="Normal 2 4 2 8 2 2 7" xfId="51408"/>
    <cellStyle name="Normal 2 4 2 8 2 3" xfId="18289"/>
    <cellStyle name="Normal 2 4 2 8 2 3 2" xfId="18290"/>
    <cellStyle name="Normal 2 4 2 8 2 3 2 2" xfId="51409"/>
    <cellStyle name="Normal 2 4 2 8 2 3 3" xfId="18291"/>
    <cellStyle name="Normal 2 4 2 8 2 3 3 2" xfId="51410"/>
    <cellStyle name="Normal 2 4 2 8 2 3 4" xfId="51411"/>
    <cellStyle name="Normal 2 4 2 8 2 4" xfId="18292"/>
    <cellStyle name="Normal 2 4 2 8 2 4 2" xfId="18293"/>
    <cellStyle name="Normal 2 4 2 8 2 4 2 2" xfId="51412"/>
    <cellStyle name="Normal 2 4 2 8 2 4 3" xfId="51413"/>
    <cellStyle name="Normal 2 4 2 8 2 5" xfId="18294"/>
    <cellStyle name="Normal 2 4 2 8 2 5 2" xfId="51414"/>
    <cellStyle name="Normal 2 4 2 8 2 6" xfId="18295"/>
    <cellStyle name="Normal 2 4 2 8 2 6 2" xfId="51415"/>
    <cellStyle name="Normal 2 4 2 8 2 7" xfId="51416"/>
    <cellStyle name="Normal 2 4 2 8 2 7 2" xfId="51417"/>
    <cellStyle name="Normal 2 4 2 8 2 8" xfId="51418"/>
    <cellStyle name="Normal 2 4 2 8 2 9" xfId="51419"/>
    <cellStyle name="Normal 2 4 2 8 3" xfId="18296"/>
    <cellStyle name="Normal 2 4 2 8 3 2" xfId="18297"/>
    <cellStyle name="Normal 2 4 2 8 3 2 2" xfId="18298"/>
    <cellStyle name="Normal 2 4 2 8 3 2 2 2" xfId="51420"/>
    <cellStyle name="Normal 2 4 2 8 3 2 3" xfId="18299"/>
    <cellStyle name="Normal 2 4 2 8 3 2 3 2" xfId="51421"/>
    <cellStyle name="Normal 2 4 2 8 3 2 4" xfId="51422"/>
    <cellStyle name="Normal 2 4 2 8 3 3" xfId="18300"/>
    <cellStyle name="Normal 2 4 2 8 3 3 2" xfId="51423"/>
    <cellStyle name="Normal 2 4 2 8 3 4" xfId="18301"/>
    <cellStyle name="Normal 2 4 2 8 3 4 2" xfId="51424"/>
    <cellStyle name="Normal 2 4 2 8 3 5" xfId="18302"/>
    <cellStyle name="Normal 2 4 2 8 3 5 2" xfId="51425"/>
    <cellStyle name="Normal 2 4 2 8 3 6" xfId="51426"/>
    <cellStyle name="Normal 2 4 2 8 3 6 2" xfId="51427"/>
    <cellStyle name="Normal 2 4 2 8 3 7" xfId="51428"/>
    <cellStyle name="Normal 2 4 2 8 4" xfId="18303"/>
    <cellStyle name="Normal 2 4 2 8 4 2" xfId="18304"/>
    <cellStyle name="Normal 2 4 2 8 4 2 2" xfId="51429"/>
    <cellStyle name="Normal 2 4 2 8 4 3" xfId="18305"/>
    <cellStyle name="Normal 2 4 2 8 4 3 2" xfId="51430"/>
    <cellStyle name="Normal 2 4 2 8 4 4" xfId="51431"/>
    <cellStyle name="Normal 2 4 2 8 5" xfId="18306"/>
    <cellStyle name="Normal 2 4 2 8 5 2" xfId="18307"/>
    <cellStyle name="Normal 2 4 2 8 5 2 2" xfId="51432"/>
    <cellStyle name="Normal 2 4 2 8 5 3" xfId="51433"/>
    <cellStyle name="Normal 2 4 2 8 6" xfId="18308"/>
    <cellStyle name="Normal 2 4 2 8 6 2" xfId="51434"/>
    <cellStyle name="Normal 2 4 2 8 7" xfId="18309"/>
    <cellStyle name="Normal 2 4 2 8 7 2" xfId="51435"/>
    <cellStyle name="Normal 2 4 2 8 8" xfId="51436"/>
    <cellStyle name="Normal 2 4 2 8 8 2" xfId="51437"/>
    <cellStyle name="Normal 2 4 2 8 9" xfId="51438"/>
    <cellStyle name="Normal 2 4 2 9" xfId="18310"/>
    <cellStyle name="Normal 2 4 2 9 10" xfId="51439"/>
    <cellStyle name="Normal 2 4 2 9 11" xfId="51440"/>
    <cellStyle name="Normal 2 4 2 9 2" xfId="18311"/>
    <cellStyle name="Normal 2 4 2 9 2 10" xfId="51441"/>
    <cellStyle name="Normal 2 4 2 9 2 2" xfId="18312"/>
    <cellStyle name="Normal 2 4 2 9 2 2 2" xfId="18313"/>
    <cellStyle name="Normal 2 4 2 9 2 2 2 2" xfId="18314"/>
    <cellStyle name="Normal 2 4 2 9 2 2 2 2 2" xfId="51442"/>
    <cellStyle name="Normal 2 4 2 9 2 2 2 3" xfId="18315"/>
    <cellStyle name="Normal 2 4 2 9 2 2 2 3 2" xfId="51443"/>
    <cellStyle name="Normal 2 4 2 9 2 2 2 4" xfId="51444"/>
    <cellStyle name="Normal 2 4 2 9 2 2 3" xfId="18316"/>
    <cellStyle name="Normal 2 4 2 9 2 2 3 2" xfId="51445"/>
    <cellStyle name="Normal 2 4 2 9 2 2 4" xfId="18317"/>
    <cellStyle name="Normal 2 4 2 9 2 2 4 2" xfId="51446"/>
    <cellStyle name="Normal 2 4 2 9 2 2 5" xfId="18318"/>
    <cellStyle name="Normal 2 4 2 9 2 2 5 2" xfId="51447"/>
    <cellStyle name="Normal 2 4 2 9 2 2 6" xfId="51448"/>
    <cellStyle name="Normal 2 4 2 9 2 2 6 2" xfId="51449"/>
    <cellStyle name="Normal 2 4 2 9 2 2 7" xfId="51450"/>
    <cellStyle name="Normal 2 4 2 9 2 3" xfId="18319"/>
    <cellStyle name="Normal 2 4 2 9 2 3 2" xfId="18320"/>
    <cellStyle name="Normal 2 4 2 9 2 3 2 2" xfId="51451"/>
    <cellStyle name="Normal 2 4 2 9 2 3 3" xfId="18321"/>
    <cellStyle name="Normal 2 4 2 9 2 3 3 2" xfId="51452"/>
    <cellStyle name="Normal 2 4 2 9 2 3 4" xfId="51453"/>
    <cellStyle name="Normal 2 4 2 9 2 4" xfId="18322"/>
    <cellStyle name="Normal 2 4 2 9 2 4 2" xfId="18323"/>
    <cellStyle name="Normal 2 4 2 9 2 4 2 2" xfId="51454"/>
    <cellStyle name="Normal 2 4 2 9 2 4 3" xfId="51455"/>
    <cellStyle name="Normal 2 4 2 9 2 5" xfId="18324"/>
    <cellStyle name="Normal 2 4 2 9 2 5 2" xfId="51456"/>
    <cellStyle name="Normal 2 4 2 9 2 6" xfId="18325"/>
    <cellStyle name="Normal 2 4 2 9 2 6 2" xfId="51457"/>
    <cellStyle name="Normal 2 4 2 9 2 7" xfId="51458"/>
    <cellStyle name="Normal 2 4 2 9 2 7 2" xfId="51459"/>
    <cellStyle name="Normal 2 4 2 9 2 8" xfId="51460"/>
    <cellStyle name="Normal 2 4 2 9 2 9" xfId="51461"/>
    <cellStyle name="Normal 2 4 2 9 3" xfId="18326"/>
    <cellStyle name="Normal 2 4 2 9 3 2" xfId="18327"/>
    <cellStyle name="Normal 2 4 2 9 3 2 2" xfId="18328"/>
    <cellStyle name="Normal 2 4 2 9 3 2 2 2" xfId="51462"/>
    <cellStyle name="Normal 2 4 2 9 3 2 3" xfId="18329"/>
    <cellStyle name="Normal 2 4 2 9 3 2 3 2" xfId="51463"/>
    <cellStyle name="Normal 2 4 2 9 3 2 4" xfId="51464"/>
    <cellStyle name="Normal 2 4 2 9 3 3" xfId="18330"/>
    <cellStyle name="Normal 2 4 2 9 3 3 2" xfId="51465"/>
    <cellStyle name="Normal 2 4 2 9 3 4" xfId="18331"/>
    <cellStyle name="Normal 2 4 2 9 3 4 2" xfId="51466"/>
    <cellStyle name="Normal 2 4 2 9 3 5" xfId="18332"/>
    <cellStyle name="Normal 2 4 2 9 3 5 2" xfId="51467"/>
    <cellStyle name="Normal 2 4 2 9 3 6" xfId="51468"/>
    <cellStyle name="Normal 2 4 2 9 3 6 2" xfId="51469"/>
    <cellStyle name="Normal 2 4 2 9 3 7" xfId="51470"/>
    <cellStyle name="Normal 2 4 2 9 4" xfId="18333"/>
    <cellStyle name="Normal 2 4 2 9 4 2" xfId="18334"/>
    <cellStyle name="Normal 2 4 2 9 4 2 2" xfId="51471"/>
    <cellStyle name="Normal 2 4 2 9 4 3" xfId="18335"/>
    <cellStyle name="Normal 2 4 2 9 4 3 2" xfId="51472"/>
    <cellStyle name="Normal 2 4 2 9 4 4" xfId="51473"/>
    <cellStyle name="Normal 2 4 2 9 5" xfId="18336"/>
    <cellStyle name="Normal 2 4 2 9 5 2" xfId="18337"/>
    <cellStyle name="Normal 2 4 2 9 5 2 2" xfId="51474"/>
    <cellStyle name="Normal 2 4 2 9 5 3" xfId="51475"/>
    <cellStyle name="Normal 2 4 2 9 6" xfId="18338"/>
    <cellStyle name="Normal 2 4 2 9 6 2" xfId="51476"/>
    <cellStyle name="Normal 2 4 2 9 7" xfId="18339"/>
    <cellStyle name="Normal 2 4 2 9 7 2" xfId="51477"/>
    <cellStyle name="Normal 2 4 2 9 8" xfId="51478"/>
    <cellStyle name="Normal 2 4 2 9 8 2" xfId="51479"/>
    <cellStyle name="Normal 2 4 2 9 9" xfId="51480"/>
    <cellStyle name="Normal 2 4 20" xfId="18340"/>
    <cellStyle name="Normal 2 4 20 10" xfId="51481"/>
    <cellStyle name="Normal 2 4 20 11" xfId="51482"/>
    <cellStyle name="Normal 2 4 20 2" xfId="18341"/>
    <cellStyle name="Normal 2 4 20 2 10" xfId="51483"/>
    <cellStyle name="Normal 2 4 20 2 2" xfId="18342"/>
    <cellStyle name="Normal 2 4 20 2 2 2" xfId="18343"/>
    <cellStyle name="Normal 2 4 20 2 2 2 2" xfId="18344"/>
    <cellStyle name="Normal 2 4 20 2 2 2 2 2" xfId="51484"/>
    <cellStyle name="Normal 2 4 20 2 2 2 3" xfId="18345"/>
    <cellStyle name="Normal 2 4 20 2 2 2 3 2" xfId="51485"/>
    <cellStyle name="Normal 2 4 20 2 2 2 4" xfId="51486"/>
    <cellStyle name="Normal 2 4 20 2 2 3" xfId="18346"/>
    <cellStyle name="Normal 2 4 20 2 2 3 2" xfId="51487"/>
    <cellStyle name="Normal 2 4 20 2 2 4" xfId="18347"/>
    <cellStyle name="Normal 2 4 20 2 2 4 2" xfId="51488"/>
    <cellStyle name="Normal 2 4 20 2 2 5" xfId="18348"/>
    <cellStyle name="Normal 2 4 20 2 2 5 2" xfId="51489"/>
    <cellStyle name="Normal 2 4 20 2 2 6" xfId="51490"/>
    <cellStyle name="Normal 2 4 20 2 2 6 2" xfId="51491"/>
    <cellStyle name="Normal 2 4 20 2 2 7" xfId="51492"/>
    <cellStyle name="Normal 2 4 20 2 3" xfId="18349"/>
    <cellStyle name="Normal 2 4 20 2 3 2" xfId="18350"/>
    <cellStyle name="Normal 2 4 20 2 3 2 2" xfId="51493"/>
    <cellStyle name="Normal 2 4 20 2 3 3" xfId="18351"/>
    <cellStyle name="Normal 2 4 20 2 3 3 2" xfId="51494"/>
    <cellStyle name="Normal 2 4 20 2 3 4" xfId="51495"/>
    <cellStyle name="Normal 2 4 20 2 4" xfId="18352"/>
    <cellStyle name="Normal 2 4 20 2 4 2" xfId="18353"/>
    <cellStyle name="Normal 2 4 20 2 4 2 2" xfId="51496"/>
    <cellStyle name="Normal 2 4 20 2 4 3" xfId="51497"/>
    <cellStyle name="Normal 2 4 20 2 5" xfId="18354"/>
    <cellStyle name="Normal 2 4 20 2 5 2" xfId="51498"/>
    <cellStyle name="Normal 2 4 20 2 6" xfId="18355"/>
    <cellStyle name="Normal 2 4 20 2 6 2" xfId="51499"/>
    <cellStyle name="Normal 2 4 20 2 7" xfId="51500"/>
    <cellStyle name="Normal 2 4 20 2 7 2" xfId="51501"/>
    <cellStyle name="Normal 2 4 20 2 8" xfId="51502"/>
    <cellStyle name="Normal 2 4 20 2 9" xfId="51503"/>
    <cellStyle name="Normal 2 4 20 3" xfId="18356"/>
    <cellStyle name="Normal 2 4 20 3 2" xfId="18357"/>
    <cellStyle name="Normal 2 4 20 3 2 2" xfId="18358"/>
    <cellStyle name="Normal 2 4 20 3 2 2 2" xfId="51504"/>
    <cellStyle name="Normal 2 4 20 3 2 3" xfId="18359"/>
    <cellStyle name="Normal 2 4 20 3 2 3 2" xfId="51505"/>
    <cellStyle name="Normal 2 4 20 3 2 4" xfId="51506"/>
    <cellStyle name="Normal 2 4 20 3 3" xfId="18360"/>
    <cellStyle name="Normal 2 4 20 3 3 2" xfId="51507"/>
    <cellStyle name="Normal 2 4 20 3 4" xfId="18361"/>
    <cellStyle name="Normal 2 4 20 3 4 2" xfId="51508"/>
    <cellStyle name="Normal 2 4 20 3 5" xfId="18362"/>
    <cellStyle name="Normal 2 4 20 3 5 2" xfId="51509"/>
    <cellStyle name="Normal 2 4 20 3 6" xfId="51510"/>
    <cellStyle name="Normal 2 4 20 3 6 2" xfId="51511"/>
    <cellStyle name="Normal 2 4 20 3 7" xfId="51512"/>
    <cellStyle name="Normal 2 4 20 4" xfId="18363"/>
    <cellStyle name="Normal 2 4 20 4 2" xfId="18364"/>
    <cellStyle name="Normal 2 4 20 4 2 2" xfId="51513"/>
    <cellStyle name="Normal 2 4 20 4 3" xfId="18365"/>
    <cellStyle name="Normal 2 4 20 4 3 2" xfId="51514"/>
    <cellStyle name="Normal 2 4 20 4 4" xfId="51515"/>
    <cellStyle name="Normal 2 4 20 5" xfId="18366"/>
    <cellStyle name="Normal 2 4 20 5 2" xfId="18367"/>
    <cellStyle name="Normal 2 4 20 5 2 2" xfId="51516"/>
    <cellStyle name="Normal 2 4 20 5 3" xfId="51517"/>
    <cellStyle name="Normal 2 4 20 6" xfId="18368"/>
    <cellStyle name="Normal 2 4 20 6 2" xfId="51518"/>
    <cellStyle name="Normal 2 4 20 7" xfId="18369"/>
    <cellStyle name="Normal 2 4 20 7 2" xfId="51519"/>
    <cellStyle name="Normal 2 4 20 8" xfId="51520"/>
    <cellStyle name="Normal 2 4 20 8 2" xfId="51521"/>
    <cellStyle name="Normal 2 4 20 9" xfId="51522"/>
    <cellStyle name="Normal 2 4 21" xfId="18370"/>
    <cellStyle name="Normal 2 4 21 10" xfId="51523"/>
    <cellStyle name="Normal 2 4 21 11" xfId="51524"/>
    <cellStyle name="Normal 2 4 21 2" xfId="18371"/>
    <cellStyle name="Normal 2 4 21 2 10" xfId="51525"/>
    <cellStyle name="Normal 2 4 21 2 2" xfId="18372"/>
    <cellStyle name="Normal 2 4 21 2 2 2" xfId="18373"/>
    <cellStyle name="Normal 2 4 21 2 2 2 2" xfId="18374"/>
    <cellStyle name="Normal 2 4 21 2 2 2 2 2" xfId="51526"/>
    <cellStyle name="Normal 2 4 21 2 2 2 3" xfId="18375"/>
    <cellStyle name="Normal 2 4 21 2 2 2 3 2" xfId="51527"/>
    <cellStyle name="Normal 2 4 21 2 2 2 4" xfId="51528"/>
    <cellStyle name="Normal 2 4 21 2 2 3" xfId="18376"/>
    <cellStyle name="Normal 2 4 21 2 2 3 2" xfId="51529"/>
    <cellStyle name="Normal 2 4 21 2 2 4" xfId="18377"/>
    <cellStyle name="Normal 2 4 21 2 2 4 2" xfId="51530"/>
    <cellStyle name="Normal 2 4 21 2 2 5" xfId="18378"/>
    <cellStyle name="Normal 2 4 21 2 2 5 2" xfId="51531"/>
    <cellStyle name="Normal 2 4 21 2 2 6" xfId="51532"/>
    <cellStyle name="Normal 2 4 21 2 2 6 2" xfId="51533"/>
    <cellStyle name="Normal 2 4 21 2 2 7" xfId="51534"/>
    <cellStyle name="Normal 2 4 21 2 3" xfId="18379"/>
    <cellStyle name="Normal 2 4 21 2 3 2" xfId="18380"/>
    <cellStyle name="Normal 2 4 21 2 3 2 2" xfId="51535"/>
    <cellStyle name="Normal 2 4 21 2 3 3" xfId="18381"/>
    <cellStyle name="Normal 2 4 21 2 3 3 2" xfId="51536"/>
    <cellStyle name="Normal 2 4 21 2 3 4" xfId="51537"/>
    <cellStyle name="Normal 2 4 21 2 4" xfId="18382"/>
    <cellStyle name="Normal 2 4 21 2 4 2" xfId="18383"/>
    <cellStyle name="Normal 2 4 21 2 4 2 2" xfId="51538"/>
    <cellStyle name="Normal 2 4 21 2 4 3" xfId="51539"/>
    <cellStyle name="Normal 2 4 21 2 5" xfId="18384"/>
    <cellStyle name="Normal 2 4 21 2 5 2" xfId="51540"/>
    <cellStyle name="Normal 2 4 21 2 6" xfId="18385"/>
    <cellStyle name="Normal 2 4 21 2 6 2" xfId="51541"/>
    <cellStyle name="Normal 2 4 21 2 7" xfId="51542"/>
    <cellStyle name="Normal 2 4 21 2 7 2" xfId="51543"/>
    <cellStyle name="Normal 2 4 21 2 8" xfId="51544"/>
    <cellStyle name="Normal 2 4 21 2 9" xfId="51545"/>
    <cellStyle name="Normal 2 4 21 3" xfId="18386"/>
    <cellStyle name="Normal 2 4 21 3 2" xfId="18387"/>
    <cellStyle name="Normal 2 4 21 3 2 2" xfId="18388"/>
    <cellStyle name="Normal 2 4 21 3 2 2 2" xfId="51546"/>
    <cellStyle name="Normal 2 4 21 3 2 3" xfId="18389"/>
    <cellStyle name="Normal 2 4 21 3 2 3 2" xfId="51547"/>
    <cellStyle name="Normal 2 4 21 3 2 4" xfId="51548"/>
    <cellStyle name="Normal 2 4 21 3 3" xfId="18390"/>
    <cellStyle name="Normal 2 4 21 3 3 2" xfId="51549"/>
    <cellStyle name="Normal 2 4 21 3 4" xfId="18391"/>
    <cellStyle name="Normal 2 4 21 3 4 2" xfId="51550"/>
    <cellStyle name="Normal 2 4 21 3 5" xfId="18392"/>
    <cellStyle name="Normal 2 4 21 3 5 2" xfId="51551"/>
    <cellStyle name="Normal 2 4 21 3 6" xfId="51552"/>
    <cellStyle name="Normal 2 4 21 3 6 2" xfId="51553"/>
    <cellStyle name="Normal 2 4 21 3 7" xfId="51554"/>
    <cellStyle name="Normal 2 4 21 4" xfId="18393"/>
    <cellStyle name="Normal 2 4 21 4 2" xfId="18394"/>
    <cellStyle name="Normal 2 4 21 4 2 2" xfId="51555"/>
    <cellStyle name="Normal 2 4 21 4 3" xfId="18395"/>
    <cellStyle name="Normal 2 4 21 4 3 2" xfId="51556"/>
    <cellStyle name="Normal 2 4 21 4 4" xfId="51557"/>
    <cellStyle name="Normal 2 4 21 5" xfId="18396"/>
    <cellStyle name="Normal 2 4 21 5 2" xfId="18397"/>
    <cellStyle name="Normal 2 4 21 5 2 2" xfId="51558"/>
    <cellStyle name="Normal 2 4 21 5 3" xfId="51559"/>
    <cellStyle name="Normal 2 4 21 6" xfId="18398"/>
    <cellStyle name="Normal 2 4 21 6 2" xfId="51560"/>
    <cellStyle name="Normal 2 4 21 7" xfId="18399"/>
    <cellStyle name="Normal 2 4 21 7 2" xfId="51561"/>
    <cellStyle name="Normal 2 4 21 8" xfId="51562"/>
    <cellStyle name="Normal 2 4 21 8 2" xfId="51563"/>
    <cellStyle name="Normal 2 4 21 9" xfId="51564"/>
    <cellStyle name="Normal 2 4 22" xfId="18400"/>
    <cellStyle name="Normal 2 4 22 10" xfId="51565"/>
    <cellStyle name="Normal 2 4 22 11" xfId="51566"/>
    <cellStyle name="Normal 2 4 22 2" xfId="18401"/>
    <cellStyle name="Normal 2 4 22 2 10" xfId="51567"/>
    <cellStyle name="Normal 2 4 22 2 2" xfId="18402"/>
    <cellStyle name="Normal 2 4 22 2 2 2" xfId="18403"/>
    <cellStyle name="Normal 2 4 22 2 2 2 2" xfId="18404"/>
    <cellStyle name="Normal 2 4 22 2 2 2 2 2" xfId="51568"/>
    <cellStyle name="Normal 2 4 22 2 2 2 3" xfId="18405"/>
    <cellStyle name="Normal 2 4 22 2 2 2 3 2" xfId="51569"/>
    <cellStyle name="Normal 2 4 22 2 2 2 4" xfId="51570"/>
    <cellStyle name="Normal 2 4 22 2 2 3" xfId="18406"/>
    <cellStyle name="Normal 2 4 22 2 2 3 2" xfId="51571"/>
    <cellStyle name="Normal 2 4 22 2 2 4" xfId="18407"/>
    <cellStyle name="Normal 2 4 22 2 2 4 2" xfId="51572"/>
    <cellStyle name="Normal 2 4 22 2 2 5" xfId="18408"/>
    <cellStyle name="Normal 2 4 22 2 2 5 2" xfId="51573"/>
    <cellStyle name="Normal 2 4 22 2 2 6" xfId="51574"/>
    <cellStyle name="Normal 2 4 22 2 2 6 2" xfId="51575"/>
    <cellStyle name="Normal 2 4 22 2 2 7" xfId="51576"/>
    <cellStyle name="Normal 2 4 22 2 3" xfId="18409"/>
    <cellStyle name="Normal 2 4 22 2 3 2" xfId="18410"/>
    <cellStyle name="Normal 2 4 22 2 3 2 2" xfId="51577"/>
    <cellStyle name="Normal 2 4 22 2 3 3" xfId="18411"/>
    <cellStyle name="Normal 2 4 22 2 3 3 2" xfId="51578"/>
    <cellStyle name="Normal 2 4 22 2 3 4" xfId="51579"/>
    <cellStyle name="Normal 2 4 22 2 4" xfId="18412"/>
    <cellStyle name="Normal 2 4 22 2 4 2" xfId="18413"/>
    <cellStyle name="Normal 2 4 22 2 4 2 2" xfId="51580"/>
    <cellStyle name="Normal 2 4 22 2 4 3" xfId="51581"/>
    <cellStyle name="Normal 2 4 22 2 5" xfId="18414"/>
    <cellStyle name="Normal 2 4 22 2 5 2" xfId="51582"/>
    <cellStyle name="Normal 2 4 22 2 6" xfId="18415"/>
    <cellStyle name="Normal 2 4 22 2 6 2" xfId="51583"/>
    <cellStyle name="Normal 2 4 22 2 7" xfId="51584"/>
    <cellStyle name="Normal 2 4 22 2 7 2" xfId="51585"/>
    <cellStyle name="Normal 2 4 22 2 8" xfId="51586"/>
    <cellStyle name="Normal 2 4 22 2 9" xfId="51587"/>
    <cellStyle name="Normal 2 4 22 3" xfId="18416"/>
    <cellStyle name="Normal 2 4 22 3 2" xfId="18417"/>
    <cellStyle name="Normal 2 4 22 3 2 2" xfId="18418"/>
    <cellStyle name="Normal 2 4 22 3 2 2 2" xfId="51588"/>
    <cellStyle name="Normal 2 4 22 3 2 3" xfId="18419"/>
    <cellStyle name="Normal 2 4 22 3 2 3 2" xfId="51589"/>
    <cellStyle name="Normal 2 4 22 3 2 4" xfId="51590"/>
    <cellStyle name="Normal 2 4 22 3 3" xfId="18420"/>
    <cellStyle name="Normal 2 4 22 3 3 2" xfId="51591"/>
    <cellStyle name="Normal 2 4 22 3 4" xfId="18421"/>
    <cellStyle name="Normal 2 4 22 3 4 2" xfId="51592"/>
    <cellStyle name="Normal 2 4 22 3 5" xfId="18422"/>
    <cellStyle name="Normal 2 4 22 3 5 2" xfId="51593"/>
    <cellStyle name="Normal 2 4 22 3 6" xfId="51594"/>
    <cellStyle name="Normal 2 4 22 3 6 2" xfId="51595"/>
    <cellStyle name="Normal 2 4 22 3 7" xfId="51596"/>
    <cellStyle name="Normal 2 4 22 4" xfId="18423"/>
    <cellStyle name="Normal 2 4 22 4 2" xfId="18424"/>
    <cellStyle name="Normal 2 4 22 4 2 2" xfId="51597"/>
    <cellStyle name="Normal 2 4 22 4 3" xfId="18425"/>
    <cellStyle name="Normal 2 4 22 4 3 2" xfId="51598"/>
    <cellStyle name="Normal 2 4 22 4 4" xfId="51599"/>
    <cellStyle name="Normal 2 4 22 5" xfId="18426"/>
    <cellStyle name="Normal 2 4 22 5 2" xfId="18427"/>
    <cellStyle name="Normal 2 4 22 5 2 2" xfId="51600"/>
    <cellStyle name="Normal 2 4 22 5 3" xfId="51601"/>
    <cellStyle name="Normal 2 4 22 6" xfId="18428"/>
    <cellStyle name="Normal 2 4 22 6 2" xfId="51602"/>
    <cellStyle name="Normal 2 4 22 7" xfId="18429"/>
    <cellStyle name="Normal 2 4 22 7 2" xfId="51603"/>
    <cellStyle name="Normal 2 4 22 8" xfId="51604"/>
    <cellStyle name="Normal 2 4 22 8 2" xfId="51605"/>
    <cellStyle name="Normal 2 4 22 9" xfId="51606"/>
    <cellStyle name="Normal 2 4 23" xfId="18430"/>
    <cellStyle name="Normal 2 4 23 10" xfId="51607"/>
    <cellStyle name="Normal 2 4 23 11" xfId="51608"/>
    <cellStyle name="Normal 2 4 23 2" xfId="18431"/>
    <cellStyle name="Normal 2 4 23 2 10" xfId="51609"/>
    <cellStyle name="Normal 2 4 23 2 2" xfId="18432"/>
    <cellStyle name="Normal 2 4 23 2 2 2" xfId="18433"/>
    <cellStyle name="Normal 2 4 23 2 2 2 2" xfId="18434"/>
    <cellStyle name="Normal 2 4 23 2 2 2 2 2" xfId="51610"/>
    <cellStyle name="Normal 2 4 23 2 2 2 3" xfId="18435"/>
    <cellStyle name="Normal 2 4 23 2 2 2 3 2" xfId="51611"/>
    <cellStyle name="Normal 2 4 23 2 2 2 4" xfId="51612"/>
    <cellStyle name="Normal 2 4 23 2 2 3" xfId="18436"/>
    <cellStyle name="Normal 2 4 23 2 2 3 2" xfId="51613"/>
    <cellStyle name="Normal 2 4 23 2 2 4" xfId="18437"/>
    <cellStyle name="Normal 2 4 23 2 2 4 2" xfId="51614"/>
    <cellStyle name="Normal 2 4 23 2 2 5" xfId="18438"/>
    <cellStyle name="Normal 2 4 23 2 2 5 2" xfId="51615"/>
    <cellStyle name="Normal 2 4 23 2 2 6" xfId="51616"/>
    <cellStyle name="Normal 2 4 23 2 2 6 2" xfId="51617"/>
    <cellStyle name="Normal 2 4 23 2 2 7" xfId="51618"/>
    <cellStyle name="Normal 2 4 23 2 3" xfId="18439"/>
    <cellStyle name="Normal 2 4 23 2 3 2" xfId="18440"/>
    <cellStyle name="Normal 2 4 23 2 3 2 2" xfId="51619"/>
    <cellStyle name="Normal 2 4 23 2 3 3" xfId="18441"/>
    <cellStyle name="Normal 2 4 23 2 3 3 2" xfId="51620"/>
    <cellStyle name="Normal 2 4 23 2 3 4" xfId="51621"/>
    <cellStyle name="Normal 2 4 23 2 4" xfId="18442"/>
    <cellStyle name="Normal 2 4 23 2 4 2" xfId="18443"/>
    <cellStyle name="Normal 2 4 23 2 4 2 2" xfId="51622"/>
    <cellStyle name="Normal 2 4 23 2 4 3" xfId="51623"/>
    <cellStyle name="Normal 2 4 23 2 5" xfId="18444"/>
    <cellStyle name="Normal 2 4 23 2 5 2" xfId="51624"/>
    <cellStyle name="Normal 2 4 23 2 6" xfId="18445"/>
    <cellStyle name="Normal 2 4 23 2 6 2" xfId="51625"/>
    <cellStyle name="Normal 2 4 23 2 7" xfId="51626"/>
    <cellStyle name="Normal 2 4 23 2 7 2" xfId="51627"/>
    <cellStyle name="Normal 2 4 23 2 8" xfId="51628"/>
    <cellStyle name="Normal 2 4 23 2 9" xfId="51629"/>
    <cellStyle name="Normal 2 4 23 3" xfId="18446"/>
    <cellStyle name="Normal 2 4 23 3 2" xfId="18447"/>
    <cellStyle name="Normal 2 4 23 3 2 2" xfId="18448"/>
    <cellStyle name="Normal 2 4 23 3 2 2 2" xfId="51630"/>
    <cellStyle name="Normal 2 4 23 3 2 3" xfId="18449"/>
    <cellStyle name="Normal 2 4 23 3 2 3 2" xfId="51631"/>
    <cellStyle name="Normal 2 4 23 3 2 4" xfId="51632"/>
    <cellStyle name="Normal 2 4 23 3 3" xfId="18450"/>
    <cellStyle name="Normal 2 4 23 3 3 2" xfId="51633"/>
    <cellStyle name="Normal 2 4 23 3 4" xfId="18451"/>
    <cellStyle name="Normal 2 4 23 3 4 2" xfId="51634"/>
    <cellStyle name="Normal 2 4 23 3 5" xfId="18452"/>
    <cellStyle name="Normal 2 4 23 3 5 2" xfId="51635"/>
    <cellStyle name="Normal 2 4 23 3 6" xfId="51636"/>
    <cellStyle name="Normal 2 4 23 3 6 2" xfId="51637"/>
    <cellStyle name="Normal 2 4 23 3 7" xfId="51638"/>
    <cellStyle name="Normal 2 4 23 4" xfId="18453"/>
    <cellStyle name="Normal 2 4 23 4 2" xfId="18454"/>
    <cellStyle name="Normal 2 4 23 4 2 2" xfId="51639"/>
    <cellStyle name="Normal 2 4 23 4 3" xfId="18455"/>
    <cellStyle name="Normal 2 4 23 4 3 2" xfId="51640"/>
    <cellStyle name="Normal 2 4 23 4 4" xfId="51641"/>
    <cellStyle name="Normal 2 4 23 5" xfId="18456"/>
    <cellStyle name="Normal 2 4 23 5 2" xfId="18457"/>
    <cellStyle name="Normal 2 4 23 5 2 2" xfId="51642"/>
    <cellStyle name="Normal 2 4 23 5 3" xfId="51643"/>
    <cellStyle name="Normal 2 4 23 6" xfId="18458"/>
    <cellStyle name="Normal 2 4 23 6 2" xfId="51644"/>
    <cellStyle name="Normal 2 4 23 7" xfId="18459"/>
    <cellStyle name="Normal 2 4 23 7 2" xfId="51645"/>
    <cellStyle name="Normal 2 4 23 8" xfId="51646"/>
    <cellStyle name="Normal 2 4 23 8 2" xfId="51647"/>
    <cellStyle name="Normal 2 4 23 9" xfId="51648"/>
    <cellStyle name="Normal 2 4 24" xfId="18460"/>
    <cellStyle name="Normal 2 4 24 10" xfId="51649"/>
    <cellStyle name="Normal 2 4 24 11" xfId="51650"/>
    <cellStyle name="Normal 2 4 24 2" xfId="18461"/>
    <cellStyle name="Normal 2 4 24 2 10" xfId="51651"/>
    <cellStyle name="Normal 2 4 24 2 2" xfId="18462"/>
    <cellStyle name="Normal 2 4 24 2 2 2" xfId="18463"/>
    <cellStyle name="Normal 2 4 24 2 2 2 2" xfId="18464"/>
    <cellStyle name="Normal 2 4 24 2 2 2 2 2" xfId="51652"/>
    <cellStyle name="Normal 2 4 24 2 2 2 3" xfId="18465"/>
    <cellStyle name="Normal 2 4 24 2 2 2 3 2" xfId="51653"/>
    <cellStyle name="Normal 2 4 24 2 2 2 4" xfId="51654"/>
    <cellStyle name="Normal 2 4 24 2 2 3" xfId="18466"/>
    <cellStyle name="Normal 2 4 24 2 2 3 2" xfId="51655"/>
    <cellStyle name="Normal 2 4 24 2 2 4" xfId="18467"/>
    <cellStyle name="Normal 2 4 24 2 2 4 2" xfId="51656"/>
    <cellStyle name="Normal 2 4 24 2 2 5" xfId="18468"/>
    <cellStyle name="Normal 2 4 24 2 2 5 2" xfId="51657"/>
    <cellStyle name="Normal 2 4 24 2 2 6" xfId="51658"/>
    <cellStyle name="Normal 2 4 24 2 2 6 2" xfId="51659"/>
    <cellStyle name="Normal 2 4 24 2 2 7" xfId="51660"/>
    <cellStyle name="Normal 2 4 24 2 3" xfId="18469"/>
    <cellStyle name="Normal 2 4 24 2 3 2" xfId="18470"/>
    <cellStyle name="Normal 2 4 24 2 3 2 2" xfId="51661"/>
    <cellStyle name="Normal 2 4 24 2 3 3" xfId="18471"/>
    <cellStyle name="Normal 2 4 24 2 3 3 2" xfId="51662"/>
    <cellStyle name="Normal 2 4 24 2 3 4" xfId="51663"/>
    <cellStyle name="Normal 2 4 24 2 4" xfId="18472"/>
    <cellStyle name="Normal 2 4 24 2 4 2" xfId="18473"/>
    <cellStyle name="Normal 2 4 24 2 4 2 2" xfId="51664"/>
    <cellStyle name="Normal 2 4 24 2 4 3" xfId="51665"/>
    <cellStyle name="Normal 2 4 24 2 5" xfId="18474"/>
    <cellStyle name="Normal 2 4 24 2 5 2" xfId="51666"/>
    <cellStyle name="Normal 2 4 24 2 6" xfId="18475"/>
    <cellStyle name="Normal 2 4 24 2 6 2" xfId="51667"/>
    <cellStyle name="Normal 2 4 24 2 7" xfId="51668"/>
    <cellStyle name="Normal 2 4 24 2 7 2" xfId="51669"/>
    <cellStyle name="Normal 2 4 24 2 8" xfId="51670"/>
    <cellStyle name="Normal 2 4 24 2 9" xfId="51671"/>
    <cellStyle name="Normal 2 4 24 3" xfId="18476"/>
    <cellStyle name="Normal 2 4 24 3 2" xfId="18477"/>
    <cellStyle name="Normal 2 4 24 3 2 2" xfId="18478"/>
    <cellStyle name="Normal 2 4 24 3 2 2 2" xfId="51672"/>
    <cellStyle name="Normal 2 4 24 3 2 3" xfId="18479"/>
    <cellStyle name="Normal 2 4 24 3 2 3 2" xfId="51673"/>
    <cellStyle name="Normal 2 4 24 3 2 4" xfId="51674"/>
    <cellStyle name="Normal 2 4 24 3 3" xfId="18480"/>
    <cellStyle name="Normal 2 4 24 3 3 2" xfId="51675"/>
    <cellStyle name="Normal 2 4 24 3 4" xfId="18481"/>
    <cellStyle name="Normal 2 4 24 3 4 2" xfId="51676"/>
    <cellStyle name="Normal 2 4 24 3 5" xfId="18482"/>
    <cellStyle name="Normal 2 4 24 3 5 2" xfId="51677"/>
    <cellStyle name="Normal 2 4 24 3 6" xfId="51678"/>
    <cellStyle name="Normal 2 4 24 3 6 2" xfId="51679"/>
    <cellStyle name="Normal 2 4 24 3 7" xfId="51680"/>
    <cellStyle name="Normal 2 4 24 4" xfId="18483"/>
    <cellStyle name="Normal 2 4 24 4 2" xfId="18484"/>
    <cellStyle name="Normal 2 4 24 4 2 2" xfId="51681"/>
    <cellStyle name="Normal 2 4 24 4 3" xfId="18485"/>
    <cellStyle name="Normal 2 4 24 4 3 2" xfId="51682"/>
    <cellStyle name="Normal 2 4 24 4 4" xfId="51683"/>
    <cellStyle name="Normal 2 4 24 5" xfId="18486"/>
    <cellStyle name="Normal 2 4 24 5 2" xfId="18487"/>
    <cellStyle name="Normal 2 4 24 5 2 2" xfId="51684"/>
    <cellStyle name="Normal 2 4 24 5 3" xfId="51685"/>
    <cellStyle name="Normal 2 4 24 6" xfId="18488"/>
    <cellStyle name="Normal 2 4 24 6 2" xfId="51686"/>
    <cellStyle name="Normal 2 4 24 7" xfId="18489"/>
    <cellStyle name="Normal 2 4 24 7 2" xfId="51687"/>
    <cellStyle name="Normal 2 4 24 8" xfId="51688"/>
    <cellStyle name="Normal 2 4 24 8 2" xfId="51689"/>
    <cellStyle name="Normal 2 4 24 9" xfId="51690"/>
    <cellStyle name="Normal 2 4 25" xfId="18490"/>
    <cellStyle name="Normal 2 4 25 10" xfId="51691"/>
    <cellStyle name="Normal 2 4 25 11" xfId="51692"/>
    <cellStyle name="Normal 2 4 25 2" xfId="18491"/>
    <cellStyle name="Normal 2 4 25 2 10" xfId="51693"/>
    <cellStyle name="Normal 2 4 25 2 2" xfId="18492"/>
    <cellStyle name="Normal 2 4 25 2 2 2" xfId="18493"/>
    <cellStyle name="Normal 2 4 25 2 2 2 2" xfId="18494"/>
    <cellStyle name="Normal 2 4 25 2 2 2 2 2" xfId="51694"/>
    <cellStyle name="Normal 2 4 25 2 2 2 3" xfId="18495"/>
    <cellStyle name="Normal 2 4 25 2 2 2 3 2" xfId="51695"/>
    <cellStyle name="Normal 2 4 25 2 2 2 4" xfId="51696"/>
    <cellStyle name="Normal 2 4 25 2 2 3" xfId="18496"/>
    <cellStyle name="Normal 2 4 25 2 2 3 2" xfId="51697"/>
    <cellStyle name="Normal 2 4 25 2 2 4" xfId="18497"/>
    <cellStyle name="Normal 2 4 25 2 2 4 2" xfId="51698"/>
    <cellStyle name="Normal 2 4 25 2 2 5" xfId="18498"/>
    <cellStyle name="Normal 2 4 25 2 2 5 2" xfId="51699"/>
    <cellStyle name="Normal 2 4 25 2 2 6" xfId="51700"/>
    <cellStyle name="Normal 2 4 25 2 2 6 2" xfId="51701"/>
    <cellStyle name="Normal 2 4 25 2 2 7" xfId="51702"/>
    <cellStyle name="Normal 2 4 25 2 3" xfId="18499"/>
    <cellStyle name="Normal 2 4 25 2 3 2" xfId="18500"/>
    <cellStyle name="Normal 2 4 25 2 3 2 2" xfId="51703"/>
    <cellStyle name="Normal 2 4 25 2 3 3" xfId="18501"/>
    <cellStyle name="Normal 2 4 25 2 3 3 2" xfId="51704"/>
    <cellStyle name="Normal 2 4 25 2 3 4" xfId="51705"/>
    <cellStyle name="Normal 2 4 25 2 4" xfId="18502"/>
    <cellStyle name="Normal 2 4 25 2 4 2" xfId="18503"/>
    <cellStyle name="Normal 2 4 25 2 4 2 2" xfId="51706"/>
    <cellStyle name="Normal 2 4 25 2 4 3" xfId="51707"/>
    <cellStyle name="Normal 2 4 25 2 5" xfId="18504"/>
    <cellStyle name="Normal 2 4 25 2 5 2" xfId="51708"/>
    <cellStyle name="Normal 2 4 25 2 6" xfId="18505"/>
    <cellStyle name="Normal 2 4 25 2 6 2" xfId="51709"/>
    <cellStyle name="Normal 2 4 25 2 7" xfId="51710"/>
    <cellStyle name="Normal 2 4 25 2 7 2" xfId="51711"/>
    <cellStyle name="Normal 2 4 25 2 8" xfId="51712"/>
    <cellStyle name="Normal 2 4 25 2 9" xfId="51713"/>
    <cellStyle name="Normal 2 4 25 3" xfId="18506"/>
    <cellStyle name="Normal 2 4 25 3 2" xfId="18507"/>
    <cellStyle name="Normal 2 4 25 3 2 2" xfId="18508"/>
    <cellStyle name="Normal 2 4 25 3 2 2 2" xfId="51714"/>
    <cellStyle name="Normal 2 4 25 3 2 3" xfId="18509"/>
    <cellStyle name="Normal 2 4 25 3 2 3 2" xfId="51715"/>
    <cellStyle name="Normal 2 4 25 3 2 4" xfId="51716"/>
    <cellStyle name="Normal 2 4 25 3 3" xfId="18510"/>
    <cellStyle name="Normal 2 4 25 3 3 2" xfId="51717"/>
    <cellStyle name="Normal 2 4 25 3 4" xfId="18511"/>
    <cellStyle name="Normal 2 4 25 3 4 2" xfId="51718"/>
    <cellStyle name="Normal 2 4 25 3 5" xfId="18512"/>
    <cellStyle name="Normal 2 4 25 3 5 2" xfId="51719"/>
    <cellStyle name="Normal 2 4 25 3 6" xfId="51720"/>
    <cellStyle name="Normal 2 4 25 3 6 2" xfId="51721"/>
    <cellStyle name="Normal 2 4 25 3 7" xfId="51722"/>
    <cellStyle name="Normal 2 4 25 4" xfId="18513"/>
    <cellStyle name="Normal 2 4 25 4 2" xfId="18514"/>
    <cellStyle name="Normal 2 4 25 4 2 2" xfId="51723"/>
    <cellStyle name="Normal 2 4 25 4 3" xfId="18515"/>
    <cellStyle name="Normal 2 4 25 4 3 2" xfId="51724"/>
    <cellStyle name="Normal 2 4 25 4 4" xfId="51725"/>
    <cellStyle name="Normal 2 4 25 5" xfId="18516"/>
    <cellStyle name="Normal 2 4 25 5 2" xfId="18517"/>
    <cellStyle name="Normal 2 4 25 5 2 2" xfId="51726"/>
    <cellStyle name="Normal 2 4 25 5 3" xfId="51727"/>
    <cellStyle name="Normal 2 4 25 6" xfId="18518"/>
    <cellStyle name="Normal 2 4 25 6 2" xfId="51728"/>
    <cellStyle name="Normal 2 4 25 7" xfId="18519"/>
    <cellStyle name="Normal 2 4 25 7 2" xfId="51729"/>
    <cellStyle name="Normal 2 4 25 8" xfId="51730"/>
    <cellStyle name="Normal 2 4 25 8 2" xfId="51731"/>
    <cellStyle name="Normal 2 4 25 9" xfId="51732"/>
    <cellStyle name="Normal 2 4 26" xfId="18520"/>
    <cellStyle name="Normal 2 4 26 10" xfId="51733"/>
    <cellStyle name="Normal 2 4 26 11" xfId="51734"/>
    <cellStyle name="Normal 2 4 26 2" xfId="18521"/>
    <cellStyle name="Normal 2 4 26 2 10" xfId="51735"/>
    <cellStyle name="Normal 2 4 26 2 2" xfId="18522"/>
    <cellStyle name="Normal 2 4 26 2 2 2" xfId="18523"/>
    <cellStyle name="Normal 2 4 26 2 2 2 2" xfId="18524"/>
    <cellStyle name="Normal 2 4 26 2 2 2 2 2" xfId="51736"/>
    <cellStyle name="Normal 2 4 26 2 2 2 3" xfId="18525"/>
    <cellStyle name="Normal 2 4 26 2 2 2 3 2" xfId="51737"/>
    <cellStyle name="Normal 2 4 26 2 2 2 4" xfId="51738"/>
    <cellStyle name="Normal 2 4 26 2 2 3" xfId="18526"/>
    <cellStyle name="Normal 2 4 26 2 2 3 2" xfId="51739"/>
    <cellStyle name="Normal 2 4 26 2 2 4" xfId="18527"/>
    <cellStyle name="Normal 2 4 26 2 2 4 2" xfId="51740"/>
    <cellStyle name="Normal 2 4 26 2 2 5" xfId="18528"/>
    <cellStyle name="Normal 2 4 26 2 2 5 2" xfId="51741"/>
    <cellStyle name="Normal 2 4 26 2 2 6" xfId="51742"/>
    <cellStyle name="Normal 2 4 26 2 2 6 2" xfId="51743"/>
    <cellStyle name="Normal 2 4 26 2 2 7" xfId="51744"/>
    <cellStyle name="Normal 2 4 26 2 3" xfId="18529"/>
    <cellStyle name="Normal 2 4 26 2 3 2" xfId="18530"/>
    <cellStyle name="Normal 2 4 26 2 3 2 2" xfId="51745"/>
    <cellStyle name="Normal 2 4 26 2 3 3" xfId="18531"/>
    <cellStyle name="Normal 2 4 26 2 3 3 2" xfId="51746"/>
    <cellStyle name="Normal 2 4 26 2 3 4" xfId="51747"/>
    <cellStyle name="Normal 2 4 26 2 4" xfId="18532"/>
    <cellStyle name="Normal 2 4 26 2 4 2" xfId="18533"/>
    <cellStyle name="Normal 2 4 26 2 4 2 2" xfId="51748"/>
    <cellStyle name="Normal 2 4 26 2 4 3" xfId="51749"/>
    <cellStyle name="Normal 2 4 26 2 5" xfId="18534"/>
    <cellStyle name="Normal 2 4 26 2 5 2" xfId="51750"/>
    <cellStyle name="Normal 2 4 26 2 6" xfId="18535"/>
    <cellStyle name="Normal 2 4 26 2 6 2" xfId="51751"/>
    <cellStyle name="Normal 2 4 26 2 7" xfId="51752"/>
    <cellStyle name="Normal 2 4 26 2 7 2" xfId="51753"/>
    <cellStyle name="Normal 2 4 26 2 8" xfId="51754"/>
    <cellStyle name="Normal 2 4 26 2 9" xfId="51755"/>
    <cellStyle name="Normal 2 4 26 3" xfId="18536"/>
    <cellStyle name="Normal 2 4 26 3 2" xfId="18537"/>
    <cellStyle name="Normal 2 4 26 3 2 2" xfId="18538"/>
    <cellStyle name="Normal 2 4 26 3 2 2 2" xfId="51756"/>
    <cellStyle name="Normal 2 4 26 3 2 3" xfId="18539"/>
    <cellStyle name="Normal 2 4 26 3 2 3 2" xfId="51757"/>
    <cellStyle name="Normal 2 4 26 3 2 4" xfId="51758"/>
    <cellStyle name="Normal 2 4 26 3 3" xfId="18540"/>
    <cellStyle name="Normal 2 4 26 3 3 2" xfId="51759"/>
    <cellStyle name="Normal 2 4 26 3 4" xfId="18541"/>
    <cellStyle name="Normal 2 4 26 3 4 2" xfId="51760"/>
    <cellStyle name="Normal 2 4 26 3 5" xfId="18542"/>
    <cellStyle name="Normal 2 4 26 3 5 2" xfId="51761"/>
    <cellStyle name="Normal 2 4 26 3 6" xfId="51762"/>
    <cellStyle name="Normal 2 4 26 3 6 2" xfId="51763"/>
    <cellStyle name="Normal 2 4 26 3 7" xfId="51764"/>
    <cellStyle name="Normal 2 4 26 4" xfId="18543"/>
    <cellStyle name="Normal 2 4 26 4 2" xfId="18544"/>
    <cellStyle name="Normal 2 4 26 4 2 2" xfId="51765"/>
    <cellStyle name="Normal 2 4 26 4 3" xfId="18545"/>
    <cellStyle name="Normal 2 4 26 4 3 2" xfId="51766"/>
    <cellStyle name="Normal 2 4 26 4 4" xfId="51767"/>
    <cellStyle name="Normal 2 4 26 5" xfId="18546"/>
    <cellStyle name="Normal 2 4 26 5 2" xfId="18547"/>
    <cellStyle name="Normal 2 4 26 5 2 2" xfId="51768"/>
    <cellStyle name="Normal 2 4 26 5 3" xfId="51769"/>
    <cellStyle name="Normal 2 4 26 6" xfId="18548"/>
    <cellStyle name="Normal 2 4 26 6 2" xfId="51770"/>
    <cellStyle name="Normal 2 4 26 7" xfId="18549"/>
    <cellStyle name="Normal 2 4 26 7 2" xfId="51771"/>
    <cellStyle name="Normal 2 4 26 8" xfId="51772"/>
    <cellStyle name="Normal 2 4 26 8 2" xfId="51773"/>
    <cellStyle name="Normal 2 4 26 9" xfId="51774"/>
    <cellStyle name="Normal 2 4 27" xfId="18550"/>
    <cellStyle name="Normal 2 4 27 10" xfId="51775"/>
    <cellStyle name="Normal 2 4 27 11" xfId="51776"/>
    <cellStyle name="Normal 2 4 27 2" xfId="18551"/>
    <cellStyle name="Normal 2 4 27 2 10" xfId="51777"/>
    <cellStyle name="Normal 2 4 27 2 2" xfId="18552"/>
    <cellStyle name="Normal 2 4 27 2 2 2" xfId="18553"/>
    <cellStyle name="Normal 2 4 27 2 2 2 2" xfId="18554"/>
    <cellStyle name="Normal 2 4 27 2 2 2 2 2" xfId="51778"/>
    <cellStyle name="Normal 2 4 27 2 2 2 3" xfId="18555"/>
    <cellStyle name="Normal 2 4 27 2 2 2 3 2" xfId="51779"/>
    <cellStyle name="Normal 2 4 27 2 2 2 4" xfId="51780"/>
    <cellStyle name="Normal 2 4 27 2 2 3" xfId="18556"/>
    <cellStyle name="Normal 2 4 27 2 2 3 2" xfId="51781"/>
    <cellStyle name="Normal 2 4 27 2 2 4" xfId="18557"/>
    <cellStyle name="Normal 2 4 27 2 2 4 2" xfId="51782"/>
    <cellStyle name="Normal 2 4 27 2 2 5" xfId="18558"/>
    <cellStyle name="Normal 2 4 27 2 2 5 2" xfId="51783"/>
    <cellStyle name="Normal 2 4 27 2 2 6" xfId="51784"/>
    <cellStyle name="Normal 2 4 27 2 2 6 2" xfId="51785"/>
    <cellStyle name="Normal 2 4 27 2 2 7" xfId="51786"/>
    <cellStyle name="Normal 2 4 27 2 3" xfId="18559"/>
    <cellStyle name="Normal 2 4 27 2 3 2" xfId="18560"/>
    <cellStyle name="Normal 2 4 27 2 3 2 2" xfId="51787"/>
    <cellStyle name="Normal 2 4 27 2 3 3" xfId="18561"/>
    <cellStyle name="Normal 2 4 27 2 3 3 2" xfId="51788"/>
    <cellStyle name="Normal 2 4 27 2 3 4" xfId="51789"/>
    <cellStyle name="Normal 2 4 27 2 4" xfId="18562"/>
    <cellStyle name="Normal 2 4 27 2 4 2" xfId="18563"/>
    <cellStyle name="Normal 2 4 27 2 4 2 2" xfId="51790"/>
    <cellStyle name="Normal 2 4 27 2 4 3" xfId="51791"/>
    <cellStyle name="Normal 2 4 27 2 5" xfId="18564"/>
    <cellStyle name="Normal 2 4 27 2 5 2" xfId="51792"/>
    <cellStyle name="Normal 2 4 27 2 6" xfId="18565"/>
    <cellStyle name="Normal 2 4 27 2 6 2" xfId="51793"/>
    <cellStyle name="Normal 2 4 27 2 7" xfId="51794"/>
    <cellStyle name="Normal 2 4 27 2 7 2" xfId="51795"/>
    <cellStyle name="Normal 2 4 27 2 8" xfId="51796"/>
    <cellStyle name="Normal 2 4 27 2 9" xfId="51797"/>
    <cellStyle name="Normal 2 4 27 3" xfId="18566"/>
    <cellStyle name="Normal 2 4 27 3 2" xfId="18567"/>
    <cellStyle name="Normal 2 4 27 3 2 2" xfId="18568"/>
    <cellStyle name="Normal 2 4 27 3 2 2 2" xfId="51798"/>
    <cellStyle name="Normal 2 4 27 3 2 3" xfId="18569"/>
    <cellStyle name="Normal 2 4 27 3 2 3 2" xfId="51799"/>
    <cellStyle name="Normal 2 4 27 3 2 4" xfId="51800"/>
    <cellStyle name="Normal 2 4 27 3 3" xfId="18570"/>
    <cellStyle name="Normal 2 4 27 3 3 2" xfId="51801"/>
    <cellStyle name="Normal 2 4 27 3 4" xfId="18571"/>
    <cellStyle name="Normal 2 4 27 3 4 2" xfId="51802"/>
    <cellStyle name="Normal 2 4 27 3 5" xfId="18572"/>
    <cellStyle name="Normal 2 4 27 3 5 2" xfId="51803"/>
    <cellStyle name="Normal 2 4 27 3 6" xfId="51804"/>
    <cellStyle name="Normal 2 4 27 3 6 2" xfId="51805"/>
    <cellStyle name="Normal 2 4 27 3 7" xfId="51806"/>
    <cellStyle name="Normal 2 4 27 4" xfId="18573"/>
    <cellStyle name="Normal 2 4 27 4 2" xfId="18574"/>
    <cellStyle name="Normal 2 4 27 4 2 2" xfId="51807"/>
    <cellStyle name="Normal 2 4 27 4 3" xfId="18575"/>
    <cellStyle name="Normal 2 4 27 4 3 2" xfId="51808"/>
    <cellStyle name="Normal 2 4 27 4 4" xfId="51809"/>
    <cellStyle name="Normal 2 4 27 5" xfId="18576"/>
    <cellStyle name="Normal 2 4 27 5 2" xfId="18577"/>
    <cellStyle name="Normal 2 4 27 5 2 2" xfId="51810"/>
    <cellStyle name="Normal 2 4 27 5 3" xfId="51811"/>
    <cellStyle name="Normal 2 4 27 6" xfId="18578"/>
    <cellStyle name="Normal 2 4 27 6 2" xfId="51812"/>
    <cellStyle name="Normal 2 4 27 7" xfId="18579"/>
    <cellStyle name="Normal 2 4 27 7 2" xfId="51813"/>
    <cellStyle name="Normal 2 4 27 8" xfId="51814"/>
    <cellStyle name="Normal 2 4 27 8 2" xfId="51815"/>
    <cellStyle name="Normal 2 4 27 9" xfId="51816"/>
    <cellStyle name="Normal 2 4 28" xfId="18580"/>
    <cellStyle name="Normal 2 4 28 10" xfId="51817"/>
    <cellStyle name="Normal 2 4 28 11" xfId="51818"/>
    <cellStyle name="Normal 2 4 28 2" xfId="18581"/>
    <cellStyle name="Normal 2 4 28 2 10" xfId="51819"/>
    <cellStyle name="Normal 2 4 28 2 2" xfId="18582"/>
    <cellStyle name="Normal 2 4 28 2 2 2" xfId="18583"/>
    <cellStyle name="Normal 2 4 28 2 2 2 2" xfId="18584"/>
    <cellStyle name="Normal 2 4 28 2 2 2 2 2" xfId="51820"/>
    <cellStyle name="Normal 2 4 28 2 2 2 3" xfId="18585"/>
    <cellStyle name="Normal 2 4 28 2 2 2 3 2" xfId="51821"/>
    <cellStyle name="Normal 2 4 28 2 2 2 4" xfId="51822"/>
    <cellStyle name="Normal 2 4 28 2 2 3" xfId="18586"/>
    <cellStyle name="Normal 2 4 28 2 2 3 2" xfId="51823"/>
    <cellStyle name="Normal 2 4 28 2 2 4" xfId="18587"/>
    <cellStyle name="Normal 2 4 28 2 2 4 2" xfId="51824"/>
    <cellStyle name="Normal 2 4 28 2 2 5" xfId="18588"/>
    <cellStyle name="Normal 2 4 28 2 2 5 2" xfId="51825"/>
    <cellStyle name="Normal 2 4 28 2 2 6" xfId="51826"/>
    <cellStyle name="Normal 2 4 28 2 2 6 2" xfId="51827"/>
    <cellStyle name="Normal 2 4 28 2 2 7" xfId="51828"/>
    <cellStyle name="Normal 2 4 28 2 3" xfId="18589"/>
    <cellStyle name="Normal 2 4 28 2 3 2" xfId="18590"/>
    <cellStyle name="Normal 2 4 28 2 3 2 2" xfId="51829"/>
    <cellStyle name="Normal 2 4 28 2 3 3" xfId="18591"/>
    <cellStyle name="Normal 2 4 28 2 3 3 2" xfId="51830"/>
    <cellStyle name="Normal 2 4 28 2 3 4" xfId="51831"/>
    <cellStyle name="Normal 2 4 28 2 4" xfId="18592"/>
    <cellStyle name="Normal 2 4 28 2 4 2" xfId="18593"/>
    <cellStyle name="Normal 2 4 28 2 4 2 2" xfId="51832"/>
    <cellStyle name="Normal 2 4 28 2 4 3" xfId="51833"/>
    <cellStyle name="Normal 2 4 28 2 5" xfId="18594"/>
    <cellStyle name="Normal 2 4 28 2 5 2" xfId="51834"/>
    <cellStyle name="Normal 2 4 28 2 6" xfId="18595"/>
    <cellStyle name="Normal 2 4 28 2 6 2" xfId="51835"/>
    <cellStyle name="Normal 2 4 28 2 7" xfId="51836"/>
    <cellStyle name="Normal 2 4 28 2 7 2" xfId="51837"/>
    <cellStyle name="Normal 2 4 28 2 8" xfId="51838"/>
    <cellStyle name="Normal 2 4 28 2 9" xfId="51839"/>
    <cellStyle name="Normal 2 4 28 3" xfId="18596"/>
    <cellStyle name="Normal 2 4 28 3 2" xfId="18597"/>
    <cellStyle name="Normal 2 4 28 3 2 2" xfId="18598"/>
    <cellStyle name="Normal 2 4 28 3 2 2 2" xfId="51840"/>
    <cellStyle name="Normal 2 4 28 3 2 3" xfId="18599"/>
    <cellStyle name="Normal 2 4 28 3 2 3 2" xfId="51841"/>
    <cellStyle name="Normal 2 4 28 3 2 4" xfId="51842"/>
    <cellStyle name="Normal 2 4 28 3 3" xfId="18600"/>
    <cellStyle name="Normal 2 4 28 3 3 2" xfId="51843"/>
    <cellStyle name="Normal 2 4 28 3 4" xfId="18601"/>
    <cellStyle name="Normal 2 4 28 3 4 2" xfId="51844"/>
    <cellStyle name="Normal 2 4 28 3 5" xfId="18602"/>
    <cellStyle name="Normal 2 4 28 3 5 2" xfId="51845"/>
    <cellStyle name="Normal 2 4 28 3 6" xfId="51846"/>
    <cellStyle name="Normal 2 4 28 3 6 2" xfId="51847"/>
    <cellStyle name="Normal 2 4 28 3 7" xfId="51848"/>
    <cellStyle name="Normal 2 4 28 4" xfId="18603"/>
    <cellStyle name="Normal 2 4 28 4 2" xfId="18604"/>
    <cellStyle name="Normal 2 4 28 4 2 2" xfId="51849"/>
    <cellStyle name="Normal 2 4 28 4 3" xfId="18605"/>
    <cellStyle name="Normal 2 4 28 4 3 2" xfId="51850"/>
    <cellStyle name="Normal 2 4 28 4 4" xfId="51851"/>
    <cellStyle name="Normal 2 4 28 5" xfId="18606"/>
    <cellStyle name="Normal 2 4 28 5 2" xfId="18607"/>
    <cellStyle name="Normal 2 4 28 5 2 2" xfId="51852"/>
    <cellStyle name="Normal 2 4 28 5 3" xfId="51853"/>
    <cellStyle name="Normal 2 4 28 6" xfId="18608"/>
    <cellStyle name="Normal 2 4 28 6 2" xfId="51854"/>
    <cellStyle name="Normal 2 4 28 7" xfId="18609"/>
    <cellStyle name="Normal 2 4 28 7 2" xfId="51855"/>
    <cellStyle name="Normal 2 4 28 8" xfId="51856"/>
    <cellStyle name="Normal 2 4 28 8 2" xfId="51857"/>
    <cellStyle name="Normal 2 4 28 9" xfId="51858"/>
    <cellStyle name="Normal 2 4 29" xfId="18610"/>
    <cellStyle name="Normal 2 4 29 10" xfId="51859"/>
    <cellStyle name="Normal 2 4 29 11" xfId="51860"/>
    <cellStyle name="Normal 2 4 29 2" xfId="18611"/>
    <cellStyle name="Normal 2 4 29 2 10" xfId="51861"/>
    <cellStyle name="Normal 2 4 29 2 2" xfId="18612"/>
    <cellStyle name="Normal 2 4 29 2 2 2" xfId="18613"/>
    <cellStyle name="Normal 2 4 29 2 2 2 2" xfId="18614"/>
    <cellStyle name="Normal 2 4 29 2 2 2 2 2" xfId="51862"/>
    <cellStyle name="Normal 2 4 29 2 2 2 3" xfId="18615"/>
    <cellStyle name="Normal 2 4 29 2 2 2 3 2" xfId="51863"/>
    <cellStyle name="Normal 2 4 29 2 2 2 4" xfId="51864"/>
    <cellStyle name="Normal 2 4 29 2 2 3" xfId="18616"/>
    <cellStyle name="Normal 2 4 29 2 2 3 2" xfId="51865"/>
    <cellStyle name="Normal 2 4 29 2 2 4" xfId="18617"/>
    <cellStyle name="Normal 2 4 29 2 2 4 2" xfId="51866"/>
    <cellStyle name="Normal 2 4 29 2 2 5" xfId="18618"/>
    <cellStyle name="Normal 2 4 29 2 2 5 2" xfId="51867"/>
    <cellStyle name="Normal 2 4 29 2 2 6" xfId="51868"/>
    <cellStyle name="Normal 2 4 29 2 2 6 2" xfId="51869"/>
    <cellStyle name="Normal 2 4 29 2 2 7" xfId="51870"/>
    <cellStyle name="Normal 2 4 29 2 3" xfId="18619"/>
    <cellStyle name="Normal 2 4 29 2 3 2" xfId="18620"/>
    <cellStyle name="Normal 2 4 29 2 3 2 2" xfId="51871"/>
    <cellStyle name="Normal 2 4 29 2 3 3" xfId="18621"/>
    <cellStyle name="Normal 2 4 29 2 3 3 2" xfId="51872"/>
    <cellStyle name="Normal 2 4 29 2 3 4" xfId="51873"/>
    <cellStyle name="Normal 2 4 29 2 4" xfId="18622"/>
    <cellStyle name="Normal 2 4 29 2 4 2" xfId="18623"/>
    <cellStyle name="Normal 2 4 29 2 4 2 2" xfId="51874"/>
    <cellStyle name="Normal 2 4 29 2 4 3" xfId="51875"/>
    <cellStyle name="Normal 2 4 29 2 5" xfId="18624"/>
    <cellStyle name="Normal 2 4 29 2 5 2" xfId="51876"/>
    <cellStyle name="Normal 2 4 29 2 6" xfId="18625"/>
    <cellStyle name="Normal 2 4 29 2 6 2" xfId="51877"/>
    <cellStyle name="Normal 2 4 29 2 7" xfId="51878"/>
    <cellStyle name="Normal 2 4 29 2 7 2" xfId="51879"/>
    <cellStyle name="Normal 2 4 29 2 8" xfId="51880"/>
    <cellStyle name="Normal 2 4 29 2 9" xfId="51881"/>
    <cellStyle name="Normal 2 4 29 3" xfId="18626"/>
    <cellStyle name="Normal 2 4 29 3 2" xfId="18627"/>
    <cellStyle name="Normal 2 4 29 3 2 2" xfId="18628"/>
    <cellStyle name="Normal 2 4 29 3 2 2 2" xfId="51882"/>
    <cellStyle name="Normal 2 4 29 3 2 3" xfId="18629"/>
    <cellStyle name="Normal 2 4 29 3 2 3 2" xfId="51883"/>
    <cellStyle name="Normal 2 4 29 3 2 4" xfId="51884"/>
    <cellStyle name="Normal 2 4 29 3 3" xfId="18630"/>
    <cellStyle name="Normal 2 4 29 3 3 2" xfId="51885"/>
    <cellStyle name="Normal 2 4 29 3 4" xfId="18631"/>
    <cellStyle name="Normal 2 4 29 3 4 2" xfId="51886"/>
    <cellStyle name="Normal 2 4 29 3 5" xfId="18632"/>
    <cellStyle name="Normal 2 4 29 3 5 2" xfId="51887"/>
    <cellStyle name="Normal 2 4 29 3 6" xfId="51888"/>
    <cellStyle name="Normal 2 4 29 3 6 2" xfId="51889"/>
    <cellStyle name="Normal 2 4 29 3 7" xfId="51890"/>
    <cellStyle name="Normal 2 4 29 4" xfId="18633"/>
    <cellStyle name="Normal 2 4 29 4 2" xfId="18634"/>
    <cellStyle name="Normal 2 4 29 4 2 2" xfId="51891"/>
    <cellStyle name="Normal 2 4 29 4 3" xfId="18635"/>
    <cellStyle name="Normal 2 4 29 4 3 2" xfId="51892"/>
    <cellStyle name="Normal 2 4 29 4 4" xfId="51893"/>
    <cellStyle name="Normal 2 4 29 5" xfId="18636"/>
    <cellStyle name="Normal 2 4 29 5 2" xfId="18637"/>
    <cellStyle name="Normal 2 4 29 5 2 2" xfId="51894"/>
    <cellStyle name="Normal 2 4 29 5 3" xfId="51895"/>
    <cellStyle name="Normal 2 4 29 6" xfId="18638"/>
    <cellStyle name="Normal 2 4 29 6 2" xfId="51896"/>
    <cellStyle name="Normal 2 4 29 7" xfId="18639"/>
    <cellStyle name="Normal 2 4 29 7 2" xfId="51897"/>
    <cellStyle name="Normal 2 4 29 8" xfId="51898"/>
    <cellStyle name="Normal 2 4 29 8 2" xfId="51899"/>
    <cellStyle name="Normal 2 4 29 9" xfId="51900"/>
    <cellStyle name="Normal 2 4 3" xfId="18640"/>
    <cellStyle name="Normal 2 4 3 10" xfId="18641"/>
    <cellStyle name="Normal 2 4 3 10 10" xfId="51901"/>
    <cellStyle name="Normal 2 4 3 10 11" xfId="51902"/>
    <cellStyle name="Normal 2 4 3 10 2" xfId="18642"/>
    <cellStyle name="Normal 2 4 3 10 2 10" xfId="51903"/>
    <cellStyle name="Normal 2 4 3 10 2 2" xfId="18643"/>
    <cellStyle name="Normal 2 4 3 10 2 2 2" xfId="18644"/>
    <cellStyle name="Normal 2 4 3 10 2 2 2 2" xfId="18645"/>
    <cellStyle name="Normal 2 4 3 10 2 2 2 2 2" xfId="51904"/>
    <cellStyle name="Normal 2 4 3 10 2 2 2 3" xfId="18646"/>
    <cellStyle name="Normal 2 4 3 10 2 2 2 3 2" xfId="51905"/>
    <cellStyle name="Normal 2 4 3 10 2 2 2 4" xfId="51906"/>
    <cellStyle name="Normal 2 4 3 10 2 2 3" xfId="18647"/>
    <cellStyle name="Normal 2 4 3 10 2 2 3 2" xfId="51907"/>
    <cellStyle name="Normal 2 4 3 10 2 2 4" xfId="18648"/>
    <cellStyle name="Normal 2 4 3 10 2 2 4 2" xfId="51908"/>
    <cellStyle name="Normal 2 4 3 10 2 2 5" xfId="18649"/>
    <cellStyle name="Normal 2 4 3 10 2 2 5 2" xfId="51909"/>
    <cellStyle name="Normal 2 4 3 10 2 2 6" xfId="51910"/>
    <cellStyle name="Normal 2 4 3 10 2 2 6 2" xfId="51911"/>
    <cellStyle name="Normal 2 4 3 10 2 2 7" xfId="51912"/>
    <cellStyle name="Normal 2 4 3 10 2 3" xfId="18650"/>
    <cellStyle name="Normal 2 4 3 10 2 3 2" xfId="18651"/>
    <cellStyle name="Normal 2 4 3 10 2 3 2 2" xfId="51913"/>
    <cellStyle name="Normal 2 4 3 10 2 3 3" xfId="18652"/>
    <cellStyle name="Normal 2 4 3 10 2 3 3 2" xfId="51914"/>
    <cellStyle name="Normal 2 4 3 10 2 3 4" xfId="51915"/>
    <cellStyle name="Normal 2 4 3 10 2 4" xfId="18653"/>
    <cellStyle name="Normal 2 4 3 10 2 4 2" xfId="18654"/>
    <cellStyle name="Normal 2 4 3 10 2 4 2 2" xfId="51916"/>
    <cellStyle name="Normal 2 4 3 10 2 4 3" xfId="51917"/>
    <cellStyle name="Normal 2 4 3 10 2 5" xfId="18655"/>
    <cellStyle name="Normal 2 4 3 10 2 5 2" xfId="51918"/>
    <cellStyle name="Normal 2 4 3 10 2 6" xfId="18656"/>
    <cellStyle name="Normal 2 4 3 10 2 6 2" xfId="51919"/>
    <cellStyle name="Normal 2 4 3 10 2 7" xfId="51920"/>
    <cellStyle name="Normal 2 4 3 10 2 7 2" xfId="51921"/>
    <cellStyle name="Normal 2 4 3 10 2 8" xfId="51922"/>
    <cellStyle name="Normal 2 4 3 10 2 9" xfId="51923"/>
    <cellStyle name="Normal 2 4 3 10 3" xfId="18657"/>
    <cellStyle name="Normal 2 4 3 10 3 2" xfId="18658"/>
    <cellStyle name="Normal 2 4 3 10 3 2 2" xfId="18659"/>
    <cellStyle name="Normal 2 4 3 10 3 2 2 2" xfId="51924"/>
    <cellStyle name="Normal 2 4 3 10 3 2 3" xfId="18660"/>
    <cellStyle name="Normal 2 4 3 10 3 2 3 2" xfId="51925"/>
    <cellStyle name="Normal 2 4 3 10 3 2 4" xfId="51926"/>
    <cellStyle name="Normal 2 4 3 10 3 3" xfId="18661"/>
    <cellStyle name="Normal 2 4 3 10 3 3 2" xfId="51927"/>
    <cellStyle name="Normal 2 4 3 10 3 4" xfId="18662"/>
    <cellStyle name="Normal 2 4 3 10 3 4 2" xfId="51928"/>
    <cellStyle name="Normal 2 4 3 10 3 5" xfId="18663"/>
    <cellStyle name="Normal 2 4 3 10 3 5 2" xfId="51929"/>
    <cellStyle name="Normal 2 4 3 10 3 6" xfId="51930"/>
    <cellStyle name="Normal 2 4 3 10 3 6 2" xfId="51931"/>
    <cellStyle name="Normal 2 4 3 10 3 7" xfId="51932"/>
    <cellStyle name="Normal 2 4 3 10 4" xfId="18664"/>
    <cellStyle name="Normal 2 4 3 10 4 2" xfId="18665"/>
    <cellStyle name="Normal 2 4 3 10 4 2 2" xfId="51933"/>
    <cellStyle name="Normal 2 4 3 10 4 3" xfId="18666"/>
    <cellStyle name="Normal 2 4 3 10 4 3 2" xfId="51934"/>
    <cellStyle name="Normal 2 4 3 10 4 4" xfId="51935"/>
    <cellStyle name="Normal 2 4 3 10 5" xfId="18667"/>
    <cellStyle name="Normal 2 4 3 10 5 2" xfId="18668"/>
    <cellStyle name="Normal 2 4 3 10 5 2 2" xfId="51936"/>
    <cellStyle name="Normal 2 4 3 10 5 3" xfId="51937"/>
    <cellStyle name="Normal 2 4 3 10 6" xfId="18669"/>
    <cellStyle name="Normal 2 4 3 10 6 2" xfId="51938"/>
    <cellStyle name="Normal 2 4 3 10 7" xfId="18670"/>
    <cellStyle name="Normal 2 4 3 10 7 2" xfId="51939"/>
    <cellStyle name="Normal 2 4 3 10 8" xfId="51940"/>
    <cellStyle name="Normal 2 4 3 10 8 2" xfId="51941"/>
    <cellStyle name="Normal 2 4 3 10 9" xfId="51942"/>
    <cellStyle name="Normal 2 4 3 11" xfId="18671"/>
    <cellStyle name="Normal 2 4 3 11 10" xfId="51943"/>
    <cellStyle name="Normal 2 4 3 11 11" xfId="51944"/>
    <cellStyle name="Normal 2 4 3 11 2" xfId="18672"/>
    <cellStyle name="Normal 2 4 3 11 2 10" xfId="51945"/>
    <cellStyle name="Normal 2 4 3 11 2 2" xfId="18673"/>
    <cellStyle name="Normal 2 4 3 11 2 2 2" xfId="18674"/>
    <cellStyle name="Normal 2 4 3 11 2 2 2 2" xfId="18675"/>
    <cellStyle name="Normal 2 4 3 11 2 2 2 2 2" xfId="51946"/>
    <cellStyle name="Normal 2 4 3 11 2 2 2 3" xfId="18676"/>
    <cellStyle name="Normal 2 4 3 11 2 2 2 3 2" xfId="51947"/>
    <cellStyle name="Normal 2 4 3 11 2 2 2 4" xfId="51948"/>
    <cellStyle name="Normal 2 4 3 11 2 2 3" xfId="18677"/>
    <cellStyle name="Normal 2 4 3 11 2 2 3 2" xfId="51949"/>
    <cellStyle name="Normal 2 4 3 11 2 2 4" xfId="18678"/>
    <cellStyle name="Normal 2 4 3 11 2 2 4 2" xfId="51950"/>
    <cellStyle name="Normal 2 4 3 11 2 2 5" xfId="18679"/>
    <cellStyle name="Normal 2 4 3 11 2 2 5 2" xfId="51951"/>
    <cellStyle name="Normal 2 4 3 11 2 2 6" xfId="51952"/>
    <cellStyle name="Normal 2 4 3 11 2 2 6 2" xfId="51953"/>
    <cellStyle name="Normal 2 4 3 11 2 2 7" xfId="51954"/>
    <cellStyle name="Normal 2 4 3 11 2 3" xfId="18680"/>
    <cellStyle name="Normal 2 4 3 11 2 3 2" xfId="18681"/>
    <cellStyle name="Normal 2 4 3 11 2 3 2 2" xfId="51955"/>
    <cellStyle name="Normal 2 4 3 11 2 3 3" xfId="18682"/>
    <cellStyle name="Normal 2 4 3 11 2 3 3 2" xfId="51956"/>
    <cellStyle name="Normal 2 4 3 11 2 3 4" xfId="51957"/>
    <cellStyle name="Normal 2 4 3 11 2 4" xfId="18683"/>
    <cellStyle name="Normal 2 4 3 11 2 4 2" xfId="18684"/>
    <cellStyle name="Normal 2 4 3 11 2 4 2 2" xfId="51958"/>
    <cellStyle name="Normal 2 4 3 11 2 4 3" xfId="51959"/>
    <cellStyle name="Normal 2 4 3 11 2 5" xfId="18685"/>
    <cellStyle name="Normal 2 4 3 11 2 5 2" xfId="51960"/>
    <cellStyle name="Normal 2 4 3 11 2 6" xfId="18686"/>
    <cellStyle name="Normal 2 4 3 11 2 6 2" xfId="51961"/>
    <cellStyle name="Normal 2 4 3 11 2 7" xfId="51962"/>
    <cellStyle name="Normal 2 4 3 11 2 7 2" xfId="51963"/>
    <cellStyle name="Normal 2 4 3 11 2 8" xfId="51964"/>
    <cellStyle name="Normal 2 4 3 11 2 9" xfId="51965"/>
    <cellStyle name="Normal 2 4 3 11 3" xfId="18687"/>
    <cellStyle name="Normal 2 4 3 11 3 2" xfId="18688"/>
    <cellStyle name="Normal 2 4 3 11 3 2 2" xfId="18689"/>
    <cellStyle name="Normal 2 4 3 11 3 2 2 2" xfId="51966"/>
    <cellStyle name="Normal 2 4 3 11 3 2 3" xfId="18690"/>
    <cellStyle name="Normal 2 4 3 11 3 2 3 2" xfId="51967"/>
    <cellStyle name="Normal 2 4 3 11 3 2 4" xfId="51968"/>
    <cellStyle name="Normal 2 4 3 11 3 3" xfId="18691"/>
    <cellStyle name="Normal 2 4 3 11 3 3 2" xfId="51969"/>
    <cellStyle name="Normal 2 4 3 11 3 4" xfId="18692"/>
    <cellStyle name="Normal 2 4 3 11 3 4 2" xfId="51970"/>
    <cellStyle name="Normal 2 4 3 11 3 5" xfId="18693"/>
    <cellStyle name="Normal 2 4 3 11 3 5 2" xfId="51971"/>
    <cellStyle name="Normal 2 4 3 11 3 6" xfId="51972"/>
    <cellStyle name="Normal 2 4 3 11 3 6 2" xfId="51973"/>
    <cellStyle name="Normal 2 4 3 11 3 7" xfId="51974"/>
    <cellStyle name="Normal 2 4 3 11 4" xfId="18694"/>
    <cellStyle name="Normal 2 4 3 11 4 2" xfId="18695"/>
    <cellStyle name="Normal 2 4 3 11 4 2 2" xfId="51975"/>
    <cellStyle name="Normal 2 4 3 11 4 3" xfId="18696"/>
    <cellStyle name="Normal 2 4 3 11 4 3 2" xfId="51976"/>
    <cellStyle name="Normal 2 4 3 11 4 4" xfId="51977"/>
    <cellStyle name="Normal 2 4 3 11 5" xfId="18697"/>
    <cellStyle name="Normal 2 4 3 11 5 2" xfId="18698"/>
    <cellStyle name="Normal 2 4 3 11 5 2 2" xfId="51978"/>
    <cellStyle name="Normal 2 4 3 11 5 3" xfId="51979"/>
    <cellStyle name="Normal 2 4 3 11 6" xfId="18699"/>
    <cellStyle name="Normal 2 4 3 11 6 2" xfId="51980"/>
    <cellStyle name="Normal 2 4 3 11 7" xfId="18700"/>
    <cellStyle name="Normal 2 4 3 11 7 2" xfId="51981"/>
    <cellStyle name="Normal 2 4 3 11 8" xfId="51982"/>
    <cellStyle name="Normal 2 4 3 11 8 2" xfId="51983"/>
    <cellStyle name="Normal 2 4 3 11 9" xfId="51984"/>
    <cellStyle name="Normal 2 4 3 12" xfId="18701"/>
    <cellStyle name="Normal 2 4 3 12 10" xfId="51985"/>
    <cellStyle name="Normal 2 4 3 12 11" xfId="51986"/>
    <cellStyle name="Normal 2 4 3 12 2" xfId="18702"/>
    <cellStyle name="Normal 2 4 3 12 2 10" xfId="51987"/>
    <cellStyle name="Normal 2 4 3 12 2 2" xfId="18703"/>
    <cellStyle name="Normal 2 4 3 12 2 2 2" xfId="18704"/>
    <cellStyle name="Normal 2 4 3 12 2 2 2 2" xfId="18705"/>
    <cellStyle name="Normal 2 4 3 12 2 2 2 2 2" xfId="51988"/>
    <cellStyle name="Normal 2 4 3 12 2 2 2 3" xfId="18706"/>
    <cellStyle name="Normal 2 4 3 12 2 2 2 3 2" xfId="51989"/>
    <cellStyle name="Normal 2 4 3 12 2 2 2 4" xfId="51990"/>
    <cellStyle name="Normal 2 4 3 12 2 2 3" xfId="18707"/>
    <cellStyle name="Normal 2 4 3 12 2 2 3 2" xfId="51991"/>
    <cellStyle name="Normal 2 4 3 12 2 2 4" xfId="18708"/>
    <cellStyle name="Normal 2 4 3 12 2 2 4 2" xfId="51992"/>
    <cellStyle name="Normal 2 4 3 12 2 2 5" xfId="18709"/>
    <cellStyle name="Normal 2 4 3 12 2 2 5 2" xfId="51993"/>
    <cellStyle name="Normal 2 4 3 12 2 2 6" xfId="51994"/>
    <cellStyle name="Normal 2 4 3 12 2 2 6 2" xfId="51995"/>
    <cellStyle name="Normal 2 4 3 12 2 2 7" xfId="51996"/>
    <cellStyle name="Normal 2 4 3 12 2 3" xfId="18710"/>
    <cellStyle name="Normal 2 4 3 12 2 3 2" xfId="18711"/>
    <cellStyle name="Normal 2 4 3 12 2 3 2 2" xfId="51997"/>
    <cellStyle name="Normal 2 4 3 12 2 3 3" xfId="18712"/>
    <cellStyle name="Normal 2 4 3 12 2 3 3 2" xfId="51998"/>
    <cellStyle name="Normal 2 4 3 12 2 3 4" xfId="51999"/>
    <cellStyle name="Normal 2 4 3 12 2 4" xfId="18713"/>
    <cellStyle name="Normal 2 4 3 12 2 4 2" xfId="18714"/>
    <cellStyle name="Normal 2 4 3 12 2 4 2 2" xfId="52000"/>
    <cellStyle name="Normal 2 4 3 12 2 4 3" xfId="52001"/>
    <cellStyle name="Normal 2 4 3 12 2 5" xfId="18715"/>
    <cellStyle name="Normal 2 4 3 12 2 5 2" xfId="52002"/>
    <cellStyle name="Normal 2 4 3 12 2 6" xfId="18716"/>
    <cellStyle name="Normal 2 4 3 12 2 6 2" xfId="52003"/>
    <cellStyle name="Normal 2 4 3 12 2 7" xfId="52004"/>
    <cellStyle name="Normal 2 4 3 12 2 7 2" xfId="52005"/>
    <cellStyle name="Normal 2 4 3 12 2 8" xfId="52006"/>
    <cellStyle name="Normal 2 4 3 12 2 9" xfId="52007"/>
    <cellStyle name="Normal 2 4 3 12 3" xfId="18717"/>
    <cellStyle name="Normal 2 4 3 12 3 2" xfId="18718"/>
    <cellStyle name="Normal 2 4 3 12 3 2 2" xfId="18719"/>
    <cellStyle name="Normal 2 4 3 12 3 2 2 2" xfId="52008"/>
    <cellStyle name="Normal 2 4 3 12 3 2 3" xfId="18720"/>
    <cellStyle name="Normal 2 4 3 12 3 2 3 2" xfId="52009"/>
    <cellStyle name="Normal 2 4 3 12 3 2 4" xfId="52010"/>
    <cellStyle name="Normal 2 4 3 12 3 3" xfId="18721"/>
    <cellStyle name="Normal 2 4 3 12 3 3 2" xfId="52011"/>
    <cellStyle name="Normal 2 4 3 12 3 4" xfId="18722"/>
    <cellStyle name="Normal 2 4 3 12 3 4 2" xfId="52012"/>
    <cellStyle name="Normal 2 4 3 12 3 5" xfId="18723"/>
    <cellStyle name="Normal 2 4 3 12 3 5 2" xfId="52013"/>
    <cellStyle name="Normal 2 4 3 12 3 6" xfId="52014"/>
    <cellStyle name="Normal 2 4 3 12 3 6 2" xfId="52015"/>
    <cellStyle name="Normal 2 4 3 12 3 7" xfId="52016"/>
    <cellStyle name="Normal 2 4 3 12 4" xfId="18724"/>
    <cellStyle name="Normal 2 4 3 12 4 2" xfId="18725"/>
    <cellStyle name="Normal 2 4 3 12 4 2 2" xfId="52017"/>
    <cellStyle name="Normal 2 4 3 12 4 3" xfId="18726"/>
    <cellStyle name="Normal 2 4 3 12 4 3 2" xfId="52018"/>
    <cellStyle name="Normal 2 4 3 12 4 4" xfId="52019"/>
    <cellStyle name="Normal 2 4 3 12 5" xfId="18727"/>
    <cellStyle name="Normal 2 4 3 12 5 2" xfId="18728"/>
    <cellStyle name="Normal 2 4 3 12 5 2 2" xfId="52020"/>
    <cellStyle name="Normal 2 4 3 12 5 3" xfId="52021"/>
    <cellStyle name="Normal 2 4 3 12 6" xfId="18729"/>
    <cellStyle name="Normal 2 4 3 12 6 2" xfId="52022"/>
    <cellStyle name="Normal 2 4 3 12 7" xfId="18730"/>
    <cellStyle name="Normal 2 4 3 12 7 2" xfId="52023"/>
    <cellStyle name="Normal 2 4 3 12 8" xfId="52024"/>
    <cellStyle name="Normal 2 4 3 12 8 2" xfId="52025"/>
    <cellStyle name="Normal 2 4 3 12 9" xfId="52026"/>
    <cellStyle name="Normal 2 4 3 13" xfId="18731"/>
    <cellStyle name="Normal 2 4 3 13 10" xfId="52027"/>
    <cellStyle name="Normal 2 4 3 13 11" xfId="52028"/>
    <cellStyle name="Normal 2 4 3 13 2" xfId="18732"/>
    <cellStyle name="Normal 2 4 3 13 2 10" xfId="52029"/>
    <cellStyle name="Normal 2 4 3 13 2 2" xfId="18733"/>
    <cellStyle name="Normal 2 4 3 13 2 2 2" xfId="18734"/>
    <cellStyle name="Normal 2 4 3 13 2 2 2 2" xfId="18735"/>
    <cellStyle name="Normal 2 4 3 13 2 2 2 2 2" xfId="52030"/>
    <cellStyle name="Normal 2 4 3 13 2 2 2 3" xfId="18736"/>
    <cellStyle name="Normal 2 4 3 13 2 2 2 3 2" xfId="52031"/>
    <cellStyle name="Normal 2 4 3 13 2 2 2 4" xfId="52032"/>
    <cellStyle name="Normal 2 4 3 13 2 2 3" xfId="18737"/>
    <cellStyle name="Normal 2 4 3 13 2 2 3 2" xfId="52033"/>
    <cellStyle name="Normal 2 4 3 13 2 2 4" xfId="18738"/>
    <cellStyle name="Normal 2 4 3 13 2 2 4 2" xfId="52034"/>
    <cellStyle name="Normal 2 4 3 13 2 2 5" xfId="18739"/>
    <cellStyle name="Normal 2 4 3 13 2 2 5 2" xfId="52035"/>
    <cellStyle name="Normal 2 4 3 13 2 2 6" xfId="52036"/>
    <cellStyle name="Normal 2 4 3 13 2 2 6 2" xfId="52037"/>
    <cellStyle name="Normal 2 4 3 13 2 2 7" xfId="52038"/>
    <cellStyle name="Normal 2 4 3 13 2 3" xfId="18740"/>
    <cellStyle name="Normal 2 4 3 13 2 3 2" xfId="18741"/>
    <cellStyle name="Normal 2 4 3 13 2 3 2 2" xfId="52039"/>
    <cellStyle name="Normal 2 4 3 13 2 3 3" xfId="18742"/>
    <cellStyle name="Normal 2 4 3 13 2 3 3 2" xfId="52040"/>
    <cellStyle name="Normal 2 4 3 13 2 3 4" xfId="52041"/>
    <cellStyle name="Normal 2 4 3 13 2 4" xfId="18743"/>
    <cellStyle name="Normal 2 4 3 13 2 4 2" xfId="18744"/>
    <cellStyle name="Normal 2 4 3 13 2 4 2 2" xfId="52042"/>
    <cellStyle name="Normal 2 4 3 13 2 4 3" xfId="52043"/>
    <cellStyle name="Normal 2 4 3 13 2 5" xfId="18745"/>
    <cellStyle name="Normal 2 4 3 13 2 5 2" xfId="52044"/>
    <cellStyle name="Normal 2 4 3 13 2 6" xfId="18746"/>
    <cellStyle name="Normal 2 4 3 13 2 6 2" xfId="52045"/>
    <cellStyle name="Normal 2 4 3 13 2 7" xfId="52046"/>
    <cellStyle name="Normal 2 4 3 13 2 7 2" xfId="52047"/>
    <cellStyle name="Normal 2 4 3 13 2 8" xfId="52048"/>
    <cellStyle name="Normal 2 4 3 13 2 9" xfId="52049"/>
    <cellStyle name="Normal 2 4 3 13 3" xfId="18747"/>
    <cellStyle name="Normal 2 4 3 13 3 2" xfId="18748"/>
    <cellStyle name="Normal 2 4 3 13 3 2 2" xfId="18749"/>
    <cellStyle name="Normal 2 4 3 13 3 2 2 2" xfId="52050"/>
    <cellStyle name="Normal 2 4 3 13 3 2 3" xfId="18750"/>
    <cellStyle name="Normal 2 4 3 13 3 2 3 2" xfId="52051"/>
    <cellStyle name="Normal 2 4 3 13 3 2 4" xfId="52052"/>
    <cellStyle name="Normal 2 4 3 13 3 3" xfId="18751"/>
    <cellStyle name="Normal 2 4 3 13 3 3 2" xfId="52053"/>
    <cellStyle name="Normal 2 4 3 13 3 4" xfId="18752"/>
    <cellStyle name="Normal 2 4 3 13 3 4 2" xfId="52054"/>
    <cellStyle name="Normal 2 4 3 13 3 5" xfId="18753"/>
    <cellStyle name="Normal 2 4 3 13 3 5 2" xfId="52055"/>
    <cellStyle name="Normal 2 4 3 13 3 6" xfId="52056"/>
    <cellStyle name="Normal 2 4 3 13 3 6 2" xfId="52057"/>
    <cellStyle name="Normal 2 4 3 13 3 7" xfId="52058"/>
    <cellStyle name="Normal 2 4 3 13 4" xfId="18754"/>
    <cellStyle name="Normal 2 4 3 13 4 2" xfId="18755"/>
    <cellStyle name="Normal 2 4 3 13 4 2 2" xfId="52059"/>
    <cellStyle name="Normal 2 4 3 13 4 3" xfId="18756"/>
    <cellStyle name="Normal 2 4 3 13 4 3 2" xfId="52060"/>
    <cellStyle name="Normal 2 4 3 13 4 4" xfId="52061"/>
    <cellStyle name="Normal 2 4 3 13 5" xfId="18757"/>
    <cellStyle name="Normal 2 4 3 13 5 2" xfId="18758"/>
    <cellStyle name="Normal 2 4 3 13 5 2 2" xfId="52062"/>
    <cellStyle name="Normal 2 4 3 13 5 3" xfId="52063"/>
    <cellStyle name="Normal 2 4 3 13 6" xfId="18759"/>
    <cellStyle name="Normal 2 4 3 13 6 2" xfId="52064"/>
    <cellStyle name="Normal 2 4 3 13 7" xfId="18760"/>
    <cellStyle name="Normal 2 4 3 13 7 2" xfId="52065"/>
    <cellStyle name="Normal 2 4 3 13 8" xfId="52066"/>
    <cellStyle name="Normal 2 4 3 13 8 2" xfId="52067"/>
    <cellStyle name="Normal 2 4 3 13 9" xfId="52068"/>
    <cellStyle name="Normal 2 4 3 14" xfId="18761"/>
    <cellStyle name="Normal 2 4 3 14 10" xfId="52069"/>
    <cellStyle name="Normal 2 4 3 14 11" xfId="52070"/>
    <cellStyle name="Normal 2 4 3 14 2" xfId="18762"/>
    <cellStyle name="Normal 2 4 3 14 2 10" xfId="52071"/>
    <cellStyle name="Normal 2 4 3 14 2 2" xfId="18763"/>
    <cellStyle name="Normal 2 4 3 14 2 2 2" xfId="18764"/>
    <cellStyle name="Normal 2 4 3 14 2 2 2 2" xfId="18765"/>
    <cellStyle name="Normal 2 4 3 14 2 2 2 2 2" xfId="52072"/>
    <cellStyle name="Normal 2 4 3 14 2 2 2 3" xfId="18766"/>
    <cellStyle name="Normal 2 4 3 14 2 2 2 3 2" xfId="52073"/>
    <cellStyle name="Normal 2 4 3 14 2 2 2 4" xfId="52074"/>
    <cellStyle name="Normal 2 4 3 14 2 2 3" xfId="18767"/>
    <cellStyle name="Normal 2 4 3 14 2 2 3 2" xfId="52075"/>
    <cellStyle name="Normal 2 4 3 14 2 2 4" xfId="18768"/>
    <cellStyle name="Normal 2 4 3 14 2 2 4 2" xfId="52076"/>
    <cellStyle name="Normal 2 4 3 14 2 2 5" xfId="18769"/>
    <cellStyle name="Normal 2 4 3 14 2 2 5 2" xfId="52077"/>
    <cellStyle name="Normal 2 4 3 14 2 2 6" xfId="52078"/>
    <cellStyle name="Normal 2 4 3 14 2 2 6 2" xfId="52079"/>
    <cellStyle name="Normal 2 4 3 14 2 2 7" xfId="52080"/>
    <cellStyle name="Normal 2 4 3 14 2 3" xfId="18770"/>
    <cellStyle name="Normal 2 4 3 14 2 3 2" xfId="18771"/>
    <cellStyle name="Normal 2 4 3 14 2 3 2 2" xfId="52081"/>
    <cellStyle name="Normal 2 4 3 14 2 3 3" xfId="18772"/>
    <cellStyle name="Normal 2 4 3 14 2 3 3 2" xfId="52082"/>
    <cellStyle name="Normal 2 4 3 14 2 3 4" xfId="52083"/>
    <cellStyle name="Normal 2 4 3 14 2 4" xfId="18773"/>
    <cellStyle name="Normal 2 4 3 14 2 4 2" xfId="18774"/>
    <cellStyle name="Normal 2 4 3 14 2 4 2 2" xfId="52084"/>
    <cellStyle name="Normal 2 4 3 14 2 4 3" xfId="52085"/>
    <cellStyle name="Normal 2 4 3 14 2 5" xfId="18775"/>
    <cellStyle name="Normal 2 4 3 14 2 5 2" xfId="52086"/>
    <cellStyle name="Normal 2 4 3 14 2 6" xfId="18776"/>
    <cellStyle name="Normal 2 4 3 14 2 6 2" xfId="52087"/>
    <cellStyle name="Normal 2 4 3 14 2 7" xfId="52088"/>
    <cellStyle name="Normal 2 4 3 14 2 7 2" xfId="52089"/>
    <cellStyle name="Normal 2 4 3 14 2 8" xfId="52090"/>
    <cellStyle name="Normal 2 4 3 14 2 9" xfId="52091"/>
    <cellStyle name="Normal 2 4 3 14 3" xfId="18777"/>
    <cellStyle name="Normal 2 4 3 14 3 2" xfId="18778"/>
    <cellStyle name="Normal 2 4 3 14 3 2 2" xfId="18779"/>
    <cellStyle name="Normal 2 4 3 14 3 2 2 2" xfId="52092"/>
    <cellStyle name="Normal 2 4 3 14 3 2 3" xfId="18780"/>
    <cellStyle name="Normal 2 4 3 14 3 2 3 2" xfId="52093"/>
    <cellStyle name="Normal 2 4 3 14 3 2 4" xfId="52094"/>
    <cellStyle name="Normal 2 4 3 14 3 3" xfId="18781"/>
    <cellStyle name="Normal 2 4 3 14 3 3 2" xfId="52095"/>
    <cellStyle name="Normal 2 4 3 14 3 4" xfId="18782"/>
    <cellStyle name="Normal 2 4 3 14 3 4 2" xfId="52096"/>
    <cellStyle name="Normal 2 4 3 14 3 5" xfId="18783"/>
    <cellStyle name="Normal 2 4 3 14 3 5 2" xfId="52097"/>
    <cellStyle name="Normal 2 4 3 14 3 6" xfId="52098"/>
    <cellStyle name="Normal 2 4 3 14 3 6 2" xfId="52099"/>
    <cellStyle name="Normal 2 4 3 14 3 7" xfId="52100"/>
    <cellStyle name="Normal 2 4 3 14 4" xfId="18784"/>
    <cellStyle name="Normal 2 4 3 14 4 2" xfId="18785"/>
    <cellStyle name="Normal 2 4 3 14 4 2 2" xfId="52101"/>
    <cellStyle name="Normal 2 4 3 14 4 3" xfId="18786"/>
    <cellStyle name="Normal 2 4 3 14 4 3 2" xfId="52102"/>
    <cellStyle name="Normal 2 4 3 14 4 4" xfId="52103"/>
    <cellStyle name="Normal 2 4 3 14 5" xfId="18787"/>
    <cellStyle name="Normal 2 4 3 14 5 2" xfId="18788"/>
    <cellStyle name="Normal 2 4 3 14 5 2 2" xfId="52104"/>
    <cellStyle name="Normal 2 4 3 14 5 3" xfId="52105"/>
    <cellStyle name="Normal 2 4 3 14 6" xfId="18789"/>
    <cellStyle name="Normal 2 4 3 14 6 2" xfId="52106"/>
    <cellStyle name="Normal 2 4 3 14 7" xfId="18790"/>
    <cellStyle name="Normal 2 4 3 14 7 2" xfId="52107"/>
    <cellStyle name="Normal 2 4 3 14 8" xfId="52108"/>
    <cellStyle name="Normal 2 4 3 14 8 2" xfId="52109"/>
    <cellStyle name="Normal 2 4 3 14 9" xfId="52110"/>
    <cellStyle name="Normal 2 4 3 15" xfId="18791"/>
    <cellStyle name="Normal 2 4 3 15 10" xfId="52111"/>
    <cellStyle name="Normal 2 4 3 15 11" xfId="52112"/>
    <cellStyle name="Normal 2 4 3 15 2" xfId="18792"/>
    <cellStyle name="Normal 2 4 3 15 2 10" xfId="52113"/>
    <cellStyle name="Normal 2 4 3 15 2 2" xfId="18793"/>
    <cellStyle name="Normal 2 4 3 15 2 2 2" xfId="18794"/>
    <cellStyle name="Normal 2 4 3 15 2 2 2 2" xfId="18795"/>
    <cellStyle name="Normal 2 4 3 15 2 2 2 2 2" xfId="52114"/>
    <cellStyle name="Normal 2 4 3 15 2 2 2 3" xfId="18796"/>
    <cellStyle name="Normal 2 4 3 15 2 2 2 3 2" xfId="52115"/>
    <cellStyle name="Normal 2 4 3 15 2 2 2 4" xfId="52116"/>
    <cellStyle name="Normal 2 4 3 15 2 2 3" xfId="18797"/>
    <cellStyle name="Normal 2 4 3 15 2 2 3 2" xfId="52117"/>
    <cellStyle name="Normal 2 4 3 15 2 2 4" xfId="18798"/>
    <cellStyle name="Normal 2 4 3 15 2 2 4 2" xfId="52118"/>
    <cellStyle name="Normal 2 4 3 15 2 2 5" xfId="18799"/>
    <cellStyle name="Normal 2 4 3 15 2 2 5 2" xfId="52119"/>
    <cellStyle name="Normal 2 4 3 15 2 2 6" xfId="52120"/>
    <cellStyle name="Normal 2 4 3 15 2 2 6 2" xfId="52121"/>
    <cellStyle name="Normal 2 4 3 15 2 2 7" xfId="52122"/>
    <cellStyle name="Normal 2 4 3 15 2 3" xfId="18800"/>
    <cellStyle name="Normal 2 4 3 15 2 3 2" xfId="18801"/>
    <cellStyle name="Normal 2 4 3 15 2 3 2 2" xfId="52123"/>
    <cellStyle name="Normal 2 4 3 15 2 3 3" xfId="18802"/>
    <cellStyle name="Normal 2 4 3 15 2 3 3 2" xfId="52124"/>
    <cellStyle name="Normal 2 4 3 15 2 3 4" xfId="52125"/>
    <cellStyle name="Normal 2 4 3 15 2 4" xfId="18803"/>
    <cellStyle name="Normal 2 4 3 15 2 4 2" xfId="18804"/>
    <cellStyle name="Normal 2 4 3 15 2 4 2 2" xfId="52126"/>
    <cellStyle name="Normal 2 4 3 15 2 4 3" xfId="52127"/>
    <cellStyle name="Normal 2 4 3 15 2 5" xfId="18805"/>
    <cellStyle name="Normal 2 4 3 15 2 5 2" xfId="52128"/>
    <cellStyle name="Normal 2 4 3 15 2 6" xfId="18806"/>
    <cellStyle name="Normal 2 4 3 15 2 6 2" xfId="52129"/>
    <cellStyle name="Normal 2 4 3 15 2 7" xfId="52130"/>
    <cellStyle name="Normal 2 4 3 15 2 7 2" xfId="52131"/>
    <cellStyle name="Normal 2 4 3 15 2 8" xfId="52132"/>
    <cellStyle name="Normal 2 4 3 15 2 9" xfId="52133"/>
    <cellStyle name="Normal 2 4 3 15 3" xfId="18807"/>
    <cellStyle name="Normal 2 4 3 15 3 2" xfId="18808"/>
    <cellStyle name="Normal 2 4 3 15 3 2 2" xfId="18809"/>
    <cellStyle name="Normal 2 4 3 15 3 2 2 2" xfId="52134"/>
    <cellStyle name="Normal 2 4 3 15 3 2 3" xfId="18810"/>
    <cellStyle name="Normal 2 4 3 15 3 2 3 2" xfId="52135"/>
    <cellStyle name="Normal 2 4 3 15 3 2 4" xfId="52136"/>
    <cellStyle name="Normal 2 4 3 15 3 3" xfId="18811"/>
    <cellStyle name="Normal 2 4 3 15 3 3 2" xfId="52137"/>
    <cellStyle name="Normal 2 4 3 15 3 4" xfId="18812"/>
    <cellStyle name="Normal 2 4 3 15 3 4 2" xfId="52138"/>
    <cellStyle name="Normal 2 4 3 15 3 5" xfId="18813"/>
    <cellStyle name="Normal 2 4 3 15 3 5 2" xfId="52139"/>
    <cellStyle name="Normal 2 4 3 15 3 6" xfId="52140"/>
    <cellStyle name="Normal 2 4 3 15 3 6 2" xfId="52141"/>
    <cellStyle name="Normal 2 4 3 15 3 7" xfId="52142"/>
    <cellStyle name="Normal 2 4 3 15 4" xfId="18814"/>
    <cellStyle name="Normal 2 4 3 15 4 2" xfId="18815"/>
    <cellStyle name="Normal 2 4 3 15 4 2 2" xfId="52143"/>
    <cellStyle name="Normal 2 4 3 15 4 3" xfId="18816"/>
    <cellStyle name="Normal 2 4 3 15 4 3 2" xfId="52144"/>
    <cellStyle name="Normal 2 4 3 15 4 4" xfId="52145"/>
    <cellStyle name="Normal 2 4 3 15 5" xfId="18817"/>
    <cellStyle name="Normal 2 4 3 15 5 2" xfId="18818"/>
    <cellStyle name="Normal 2 4 3 15 5 2 2" xfId="52146"/>
    <cellStyle name="Normal 2 4 3 15 5 3" xfId="52147"/>
    <cellStyle name="Normal 2 4 3 15 6" xfId="18819"/>
    <cellStyle name="Normal 2 4 3 15 6 2" xfId="52148"/>
    <cellStyle name="Normal 2 4 3 15 7" xfId="18820"/>
    <cellStyle name="Normal 2 4 3 15 7 2" xfId="52149"/>
    <cellStyle name="Normal 2 4 3 15 8" xfId="52150"/>
    <cellStyle name="Normal 2 4 3 15 8 2" xfId="52151"/>
    <cellStyle name="Normal 2 4 3 15 9" xfId="52152"/>
    <cellStyle name="Normal 2 4 3 16" xfId="18821"/>
    <cellStyle name="Normal 2 4 3 16 10" xfId="52153"/>
    <cellStyle name="Normal 2 4 3 16 11" xfId="52154"/>
    <cellStyle name="Normal 2 4 3 16 2" xfId="18822"/>
    <cellStyle name="Normal 2 4 3 16 2 10" xfId="52155"/>
    <cellStyle name="Normal 2 4 3 16 2 2" xfId="18823"/>
    <cellStyle name="Normal 2 4 3 16 2 2 2" xfId="18824"/>
    <cellStyle name="Normal 2 4 3 16 2 2 2 2" xfId="18825"/>
    <cellStyle name="Normal 2 4 3 16 2 2 2 2 2" xfId="52156"/>
    <cellStyle name="Normal 2 4 3 16 2 2 2 3" xfId="18826"/>
    <cellStyle name="Normal 2 4 3 16 2 2 2 3 2" xfId="52157"/>
    <cellStyle name="Normal 2 4 3 16 2 2 2 4" xfId="52158"/>
    <cellStyle name="Normal 2 4 3 16 2 2 3" xfId="18827"/>
    <cellStyle name="Normal 2 4 3 16 2 2 3 2" xfId="52159"/>
    <cellStyle name="Normal 2 4 3 16 2 2 4" xfId="18828"/>
    <cellStyle name="Normal 2 4 3 16 2 2 4 2" xfId="52160"/>
    <cellStyle name="Normal 2 4 3 16 2 2 5" xfId="18829"/>
    <cellStyle name="Normal 2 4 3 16 2 2 5 2" xfId="52161"/>
    <cellStyle name="Normal 2 4 3 16 2 2 6" xfId="52162"/>
    <cellStyle name="Normal 2 4 3 16 2 2 6 2" xfId="52163"/>
    <cellStyle name="Normal 2 4 3 16 2 2 7" xfId="52164"/>
    <cellStyle name="Normal 2 4 3 16 2 3" xfId="18830"/>
    <cellStyle name="Normal 2 4 3 16 2 3 2" xfId="18831"/>
    <cellStyle name="Normal 2 4 3 16 2 3 2 2" xfId="52165"/>
    <cellStyle name="Normal 2 4 3 16 2 3 3" xfId="18832"/>
    <cellStyle name="Normal 2 4 3 16 2 3 3 2" xfId="52166"/>
    <cellStyle name="Normal 2 4 3 16 2 3 4" xfId="52167"/>
    <cellStyle name="Normal 2 4 3 16 2 4" xfId="18833"/>
    <cellStyle name="Normal 2 4 3 16 2 4 2" xfId="18834"/>
    <cellStyle name="Normal 2 4 3 16 2 4 2 2" xfId="52168"/>
    <cellStyle name="Normal 2 4 3 16 2 4 3" xfId="52169"/>
    <cellStyle name="Normal 2 4 3 16 2 5" xfId="18835"/>
    <cellStyle name="Normal 2 4 3 16 2 5 2" xfId="52170"/>
    <cellStyle name="Normal 2 4 3 16 2 6" xfId="18836"/>
    <cellStyle name="Normal 2 4 3 16 2 6 2" xfId="52171"/>
    <cellStyle name="Normal 2 4 3 16 2 7" xfId="52172"/>
    <cellStyle name="Normal 2 4 3 16 2 7 2" xfId="52173"/>
    <cellStyle name="Normal 2 4 3 16 2 8" xfId="52174"/>
    <cellStyle name="Normal 2 4 3 16 2 9" xfId="52175"/>
    <cellStyle name="Normal 2 4 3 16 3" xfId="18837"/>
    <cellStyle name="Normal 2 4 3 16 3 2" xfId="18838"/>
    <cellStyle name="Normal 2 4 3 16 3 2 2" xfId="18839"/>
    <cellStyle name="Normal 2 4 3 16 3 2 2 2" xfId="52176"/>
    <cellStyle name="Normal 2 4 3 16 3 2 3" xfId="18840"/>
    <cellStyle name="Normal 2 4 3 16 3 2 3 2" xfId="52177"/>
    <cellStyle name="Normal 2 4 3 16 3 2 4" xfId="52178"/>
    <cellStyle name="Normal 2 4 3 16 3 3" xfId="18841"/>
    <cellStyle name="Normal 2 4 3 16 3 3 2" xfId="52179"/>
    <cellStyle name="Normal 2 4 3 16 3 4" xfId="18842"/>
    <cellStyle name="Normal 2 4 3 16 3 4 2" xfId="52180"/>
    <cellStyle name="Normal 2 4 3 16 3 5" xfId="18843"/>
    <cellStyle name="Normal 2 4 3 16 3 5 2" xfId="52181"/>
    <cellStyle name="Normal 2 4 3 16 3 6" xfId="52182"/>
    <cellStyle name="Normal 2 4 3 16 3 6 2" xfId="52183"/>
    <cellStyle name="Normal 2 4 3 16 3 7" xfId="52184"/>
    <cellStyle name="Normal 2 4 3 16 4" xfId="18844"/>
    <cellStyle name="Normal 2 4 3 16 4 2" xfId="18845"/>
    <cellStyle name="Normal 2 4 3 16 4 2 2" xfId="52185"/>
    <cellStyle name="Normal 2 4 3 16 4 3" xfId="18846"/>
    <cellStyle name="Normal 2 4 3 16 4 3 2" xfId="52186"/>
    <cellStyle name="Normal 2 4 3 16 4 4" xfId="52187"/>
    <cellStyle name="Normal 2 4 3 16 5" xfId="18847"/>
    <cellStyle name="Normal 2 4 3 16 5 2" xfId="18848"/>
    <cellStyle name="Normal 2 4 3 16 5 2 2" xfId="52188"/>
    <cellStyle name="Normal 2 4 3 16 5 3" xfId="52189"/>
    <cellStyle name="Normal 2 4 3 16 6" xfId="18849"/>
    <cellStyle name="Normal 2 4 3 16 6 2" xfId="52190"/>
    <cellStyle name="Normal 2 4 3 16 7" xfId="18850"/>
    <cellStyle name="Normal 2 4 3 16 7 2" xfId="52191"/>
    <cellStyle name="Normal 2 4 3 16 8" xfId="52192"/>
    <cellStyle name="Normal 2 4 3 16 8 2" xfId="52193"/>
    <cellStyle name="Normal 2 4 3 16 9" xfId="52194"/>
    <cellStyle name="Normal 2 4 3 17" xfId="18851"/>
    <cellStyle name="Normal 2 4 3 17 10" xfId="52195"/>
    <cellStyle name="Normal 2 4 3 17 11" xfId="52196"/>
    <cellStyle name="Normal 2 4 3 17 2" xfId="18852"/>
    <cellStyle name="Normal 2 4 3 17 2 10" xfId="52197"/>
    <cellStyle name="Normal 2 4 3 17 2 2" xfId="18853"/>
    <cellStyle name="Normal 2 4 3 17 2 2 2" xfId="18854"/>
    <cellStyle name="Normal 2 4 3 17 2 2 2 2" xfId="18855"/>
    <cellStyle name="Normal 2 4 3 17 2 2 2 2 2" xfId="52198"/>
    <cellStyle name="Normal 2 4 3 17 2 2 2 3" xfId="18856"/>
    <cellStyle name="Normal 2 4 3 17 2 2 2 3 2" xfId="52199"/>
    <cellStyle name="Normal 2 4 3 17 2 2 2 4" xfId="52200"/>
    <cellStyle name="Normal 2 4 3 17 2 2 3" xfId="18857"/>
    <cellStyle name="Normal 2 4 3 17 2 2 3 2" xfId="52201"/>
    <cellStyle name="Normal 2 4 3 17 2 2 4" xfId="18858"/>
    <cellStyle name="Normal 2 4 3 17 2 2 4 2" xfId="52202"/>
    <cellStyle name="Normal 2 4 3 17 2 2 5" xfId="18859"/>
    <cellStyle name="Normal 2 4 3 17 2 2 5 2" xfId="52203"/>
    <cellStyle name="Normal 2 4 3 17 2 2 6" xfId="52204"/>
    <cellStyle name="Normal 2 4 3 17 2 2 6 2" xfId="52205"/>
    <cellStyle name="Normal 2 4 3 17 2 2 7" xfId="52206"/>
    <cellStyle name="Normal 2 4 3 17 2 3" xfId="18860"/>
    <cellStyle name="Normal 2 4 3 17 2 3 2" xfId="18861"/>
    <cellStyle name="Normal 2 4 3 17 2 3 2 2" xfId="52207"/>
    <cellStyle name="Normal 2 4 3 17 2 3 3" xfId="18862"/>
    <cellStyle name="Normal 2 4 3 17 2 3 3 2" xfId="52208"/>
    <cellStyle name="Normal 2 4 3 17 2 3 4" xfId="52209"/>
    <cellStyle name="Normal 2 4 3 17 2 4" xfId="18863"/>
    <cellStyle name="Normal 2 4 3 17 2 4 2" xfId="18864"/>
    <cellStyle name="Normal 2 4 3 17 2 4 2 2" xfId="52210"/>
    <cellStyle name="Normal 2 4 3 17 2 4 3" xfId="52211"/>
    <cellStyle name="Normal 2 4 3 17 2 5" xfId="18865"/>
    <cellStyle name="Normal 2 4 3 17 2 5 2" xfId="52212"/>
    <cellStyle name="Normal 2 4 3 17 2 6" xfId="18866"/>
    <cellStyle name="Normal 2 4 3 17 2 6 2" xfId="52213"/>
    <cellStyle name="Normal 2 4 3 17 2 7" xfId="52214"/>
    <cellStyle name="Normal 2 4 3 17 2 7 2" xfId="52215"/>
    <cellStyle name="Normal 2 4 3 17 2 8" xfId="52216"/>
    <cellStyle name="Normal 2 4 3 17 2 9" xfId="52217"/>
    <cellStyle name="Normal 2 4 3 17 3" xfId="18867"/>
    <cellStyle name="Normal 2 4 3 17 3 2" xfId="18868"/>
    <cellStyle name="Normal 2 4 3 17 3 2 2" xfId="18869"/>
    <cellStyle name="Normal 2 4 3 17 3 2 2 2" xfId="52218"/>
    <cellStyle name="Normal 2 4 3 17 3 2 3" xfId="18870"/>
    <cellStyle name="Normal 2 4 3 17 3 2 3 2" xfId="52219"/>
    <cellStyle name="Normal 2 4 3 17 3 2 4" xfId="52220"/>
    <cellStyle name="Normal 2 4 3 17 3 3" xfId="18871"/>
    <cellStyle name="Normal 2 4 3 17 3 3 2" xfId="52221"/>
    <cellStyle name="Normal 2 4 3 17 3 4" xfId="18872"/>
    <cellStyle name="Normal 2 4 3 17 3 4 2" xfId="52222"/>
    <cellStyle name="Normal 2 4 3 17 3 5" xfId="18873"/>
    <cellStyle name="Normal 2 4 3 17 3 5 2" xfId="52223"/>
    <cellStyle name="Normal 2 4 3 17 3 6" xfId="52224"/>
    <cellStyle name="Normal 2 4 3 17 3 6 2" xfId="52225"/>
    <cellStyle name="Normal 2 4 3 17 3 7" xfId="52226"/>
    <cellStyle name="Normal 2 4 3 17 4" xfId="18874"/>
    <cellStyle name="Normal 2 4 3 17 4 2" xfId="18875"/>
    <cellStyle name="Normal 2 4 3 17 4 2 2" xfId="52227"/>
    <cellStyle name="Normal 2 4 3 17 4 3" xfId="18876"/>
    <cellStyle name="Normal 2 4 3 17 4 3 2" xfId="52228"/>
    <cellStyle name="Normal 2 4 3 17 4 4" xfId="52229"/>
    <cellStyle name="Normal 2 4 3 17 5" xfId="18877"/>
    <cellStyle name="Normal 2 4 3 17 5 2" xfId="18878"/>
    <cellStyle name="Normal 2 4 3 17 5 2 2" xfId="52230"/>
    <cellStyle name="Normal 2 4 3 17 5 3" xfId="52231"/>
    <cellStyle name="Normal 2 4 3 17 6" xfId="18879"/>
    <cellStyle name="Normal 2 4 3 17 6 2" xfId="52232"/>
    <cellStyle name="Normal 2 4 3 17 7" xfId="18880"/>
    <cellStyle name="Normal 2 4 3 17 7 2" xfId="52233"/>
    <cellStyle name="Normal 2 4 3 17 8" xfId="52234"/>
    <cellStyle name="Normal 2 4 3 17 8 2" xfId="52235"/>
    <cellStyle name="Normal 2 4 3 17 9" xfId="52236"/>
    <cellStyle name="Normal 2 4 3 18" xfId="18881"/>
    <cellStyle name="Normal 2 4 3 18 10" xfId="52237"/>
    <cellStyle name="Normal 2 4 3 18 11" xfId="52238"/>
    <cellStyle name="Normal 2 4 3 18 2" xfId="18882"/>
    <cellStyle name="Normal 2 4 3 18 2 10" xfId="52239"/>
    <cellStyle name="Normal 2 4 3 18 2 2" xfId="18883"/>
    <cellStyle name="Normal 2 4 3 18 2 2 2" xfId="18884"/>
    <cellStyle name="Normal 2 4 3 18 2 2 2 2" xfId="18885"/>
    <cellStyle name="Normal 2 4 3 18 2 2 2 2 2" xfId="52240"/>
    <cellStyle name="Normal 2 4 3 18 2 2 2 3" xfId="18886"/>
    <cellStyle name="Normal 2 4 3 18 2 2 2 3 2" xfId="52241"/>
    <cellStyle name="Normal 2 4 3 18 2 2 2 4" xfId="52242"/>
    <cellStyle name="Normal 2 4 3 18 2 2 3" xfId="18887"/>
    <cellStyle name="Normal 2 4 3 18 2 2 3 2" xfId="52243"/>
    <cellStyle name="Normal 2 4 3 18 2 2 4" xfId="18888"/>
    <cellStyle name="Normal 2 4 3 18 2 2 4 2" xfId="52244"/>
    <cellStyle name="Normal 2 4 3 18 2 2 5" xfId="18889"/>
    <cellStyle name="Normal 2 4 3 18 2 2 5 2" xfId="52245"/>
    <cellStyle name="Normal 2 4 3 18 2 2 6" xfId="52246"/>
    <cellStyle name="Normal 2 4 3 18 2 2 6 2" xfId="52247"/>
    <cellStyle name="Normal 2 4 3 18 2 2 7" xfId="52248"/>
    <cellStyle name="Normal 2 4 3 18 2 3" xfId="18890"/>
    <cellStyle name="Normal 2 4 3 18 2 3 2" xfId="18891"/>
    <cellStyle name="Normal 2 4 3 18 2 3 2 2" xfId="52249"/>
    <cellStyle name="Normal 2 4 3 18 2 3 3" xfId="18892"/>
    <cellStyle name="Normal 2 4 3 18 2 3 3 2" xfId="52250"/>
    <cellStyle name="Normal 2 4 3 18 2 3 4" xfId="52251"/>
    <cellStyle name="Normal 2 4 3 18 2 4" xfId="18893"/>
    <cellStyle name="Normal 2 4 3 18 2 4 2" xfId="18894"/>
    <cellStyle name="Normal 2 4 3 18 2 4 2 2" xfId="52252"/>
    <cellStyle name="Normal 2 4 3 18 2 4 3" xfId="52253"/>
    <cellStyle name="Normal 2 4 3 18 2 5" xfId="18895"/>
    <cellStyle name="Normal 2 4 3 18 2 5 2" xfId="52254"/>
    <cellStyle name="Normal 2 4 3 18 2 6" xfId="18896"/>
    <cellStyle name="Normal 2 4 3 18 2 6 2" xfId="52255"/>
    <cellStyle name="Normal 2 4 3 18 2 7" xfId="52256"/>
    <cellStyle name="Normal 2 4 3 18 2 7 2" xfId="52257"/>
    <cellStyle name="Normal 2 4 3 18 2 8" xfId="52258"/>
    <cellStyle name="Normal 2 4 3 18 2 9" xfId="52259"/>
    <cellStyle name="Normal 2 4 3 18 3" xfId="18897"/>
    <cellStyle name="Normal 2 4 3 18 3 2" xfId="18898"/>
    <cellStyle name="Normal 2 4 3 18 3 2 2" xfId="18899"/>
    <cellStyle name="Normal 2 4 3 18 3 2 2 2" xfId="52260"/>
    <cellStyle name="Normal 2 4 3 18 3 2 3" xfId="18900"/>
    <cellStyle name="Normal 2 4 3 18 3 2 3 2" xfId="52261"/>
    <cellStyle name="Normal 2 4 3 18 3 2 4" xfId="52262"/>
    <cellStyle name="Normal 2 4 3 18 3 3" xfId="18901"/>
    <cellStyle name="Normal 2 4 3 18 3 3 2" xfId="52263"/>
    <cellStyle name="Normal 2 4 3 18 3 4" xfId="18902"/>
    <cellStyle name="Normal 2 4 3 18 3 4 2" xfId="52264"/>
    <cellStyle name="Normal 2 4 3 18 3 5" xfId="18903"/>
    <cellStyle name="Normal 2 4 3 18 3 5 2" xfId="52265"/>
    <cellStyle name="Normal 2 4 3 18 3 6" xfId="52266"/>
    <cellStyle name="Normal 2 4 3 18 3 6 2" xfId="52267"/>
    <cellStyle name="Normal 2 4 3 18 3 7" xfId="52268"/>
    <cellStyle name="Normal 2 4 3 18 4" xfId="18904"/>
    <cellStyle name="Normal 2 4 3 18 4 2" xfId="18905"/>
    <cellStyle name="Normal 2 4 3 18 4 2 2" xfId="52269"/>
    <cellStyle name="Normal 2 4 3 18 4 3" xfId="18906"/>
    <cellStyle name="Normal 2 4 3 18 4 3 2" xfId="52270"/>
    <cellStyle name="Normal 2 4 3 18 4 4" xfId="52271"/>
    <cellStyle name="Normal 2 4 3 18 5" xfId="18907"/>
    <cellStyle name="Normal 2 4 3 18 5 2" xfId="18908"/>
    <cellStyle name="Normal 2 4 3 18 5 2 2" xfId="52272"/>
    <cellStyle name="Normal 2 4 3 18 5 3" xfId="52273"/>
    <cellStyle name="Normal 2 4 3 18 6" xfId="18909"/>
    <cellStyle name="Normal 2 4 3 18 6 2" xfId="52274"/>
    <cellStyle name="Normal 2 4 3 18 7" xfId="18910"/>
    <cellStyle name="Normal 2 4 3 18 7 2" xfId="52275"/>
    <cellStyle name="Normal 2 4 3 18 8" xfId="52276"/>
    <cellStyle name="Normal 2 4 3 18 8 2" xfId="52277"/>
    <cellStyle name="Normal 2 4 3 18 9" xfId="52278"/>
    <cellStyle name="Normal 2 4 3 19" xfId="18911"/>
    <cellStyle name="Normal 2 4 3 19 10" xfId="52279"/>
    <cellStyle name="Normal 2 4 3 19 11" xfId="52280"/>
    <cellStyle name="Normal 2 4 3 19 2" xfId="18912"/>
    <cellStyle name="Normal 2 4 3 19 2 10" xfId="52281"/>
    <cellStyle name="Normal 2 4 3 19 2 2" xfId="18913"/>
    <cellStyle name="Normal 2 4 3 19 2 2 2" xfId="18914"/>
    <cellStyle name="Normal 2 4 3 19 2 2 2 2" xfId="18915"/>
    <cellStyle name="Normal 2 4 3 19 2 2 2 2 2" xfId="52282"/>
    <cellStyle name="Normal 2 4 3 19 2 2 2 3" xfId="18916"/>
    <cellStyle name="Normal 2 4 3 19 2 2 2 3 2" xfId="52283"/>
    <cellStyle name="Normal 2 4 3 19 2 2 2 4" xfId="52284"/>
    <cellStyle name="Normal 2 4 3 19 2 2 3" xfId="18917"/>
    <cellStyle name="Normal 2 4 3 19 2 2 3 2" xfId="52285"/>
    <cellStyle name="Normal 2 4 3 19 2 2 4" xfId="18918"/>
    <cellStyle name="Normal 2 4 3 19 2 2 4 2" xfId="52286"/>
    <cellStyle name="Normal 2 4 3 19 2 2 5" xfId="18919"/>
    <cellStyle name="Normal 2 4 3 19 2 2 5 2" xfId="52287"/>
    <cellStyle name="Normal 2 4 3 19 2 2 6" xfId="52288"/>
    <cellStyle name="Normal 2 4 3 19 2 2 6 2" xfId="52289"/>
    <cellStyle name="Normal 2 4 3 19 2 2 7" xfId="52290"/>
    <cellStyle name="Normal 2 4 3 19 2 3" xfId="18920"/>
    <cellStyle name="Normal 2 4 3 19 2 3 2" xfId="18921"/>
    <cellStyle name="Normal 2 4 3 19 2 3 2 2" xfId="52291"/>
    <cellStyle name="Normal 2 4 3 19 2 3 3" xfId="18922"/>
    <cellStyle name="Normal 2 4 3 19 2 3 3 2" xfId="52292"/>
    <cellStyle name="Normal 2 4 3 19 2 3 4" xfId="52293"/>
    <cellStyle name="Normal 2 4 3 19 2 4" xfId="18923"/>
    <cellStyle name="Normal 2 4 3 19 2 4 2" xfId="18924"/>
    <cellStyle name="Normal 2 4 3 19 2 4 2 2" xfId="52294"/>
    <cellStyle name="Normal 2 4 3 19 2 4 3" xfId="52295"/>
    <cellStyle name="Normal 2 4 3 19 2 5" xfId="18925"/>
    <cellStyle name="Normal 2 4 3 19 2 5 2" xfId="52296"/>
    <cellStyle name="Normal 2 4 3 19 2 6" xfId="18926"/>
    <cellStyle name="Normal 2 4 3 19 2 6 2" xfId="52297"/>
    <cellStyle name="Normal 2 4 3 19 2 7" xfId="52298"/>
    <cellStyle name="Normal 2 4 3 19 2 7 2" xfId="52299"/>
    <cellStyle name="Normal 2 4 3 19 2 8" xfId="52300"/>
    <cellStyle name="Normal 2 4 3 19 2 9" xfId="52301"/>
    <cellStyle name="Normal 2 4 3 19 3" xfId="18927"/>
    <cellStyle name="Normal 2 4 3 19 3 2" xfId="18928"/>
    <cellStyle name="Normal 2 4 3 19 3 2 2" xfId="18929"/>
    <cellStyle name="Normal 2 4 3 19 3 2 2 2" xfId="52302"/>
    <cellStyle name="Normal 2 4 3 19 3 2 3" xfId="18930"/>
    <cellStyle name="Normal 2 4 3 19 3 2 3 2" xfId="52303"/>
    <cellStyle name="Normal 2 4 3 19 3 2 4" xfId="52304"/>
    <cellStyle name="Normal 2 4 3 19 3 3" xfId="18931"/>
    <cellStyle name="Normal 2 4 3 19 3 3 2" xfId="52305"/>
    <cellStyle name="Normal 2 4 3 19 3 4" xfId="18932"/>
    <cellStyle name="Normal 2 4 3 19 3 4 2" xfId="52306"/>
    <cellStyle name="Normal 2 4 3 19 3 5" xfId="18933"/>
    <cellStyle name="Normal 2 4 3 19 3 5 2" xfId="52307"/>
    <cellStyle name="Normal 2 4 3 19 3 6" xfId="52308"/>
    <cellStyle name="Normal 2 4 3 19 3 6 2" xfId="52309"/>
    <cellStyle name="Normal 2 4 3 19 3 7" xfId="52310"/>
    <cellStyle name="Normal 2 4 3 19 4" xfId="18934"/>
    <cellStyle name="Normal 2 4 3 19 4 2" xfId="18935"/>
    <cellStyle name="Normal 2 4 3 19 4 2 2" xfId="52311"/>
    <cellStyle name="Normal 2 4 3 19 4 3" xfId="18936"/>
    <cellStyle name="Normal 2 4 3 19 4 3 2" xfId="52312"/>
    <cellStyle name="Normal 2 4 3 19 4 4" xfId="52313"/>
    <cellStyle name="Normal 2 4 3 19 5" xfId="18937"/>
    <cellStyle name="Normal 2 4 3 19 5 2" xfId="18938"/>
    <cellStyle name="Normal 2 4 3 19 5 2 2" xfId="52314"/>
    <cellStyle name="Normal 2 4 3 19 5 3" xfId="52315"/>
    <cellStyle name="Normal 2 4 3 19 6" xfId="18939"/>
    <cellStyle name="Normal 2 4 3 19 6 2" xfId="52316"/>
    <cellStyle name="Normal 2 4 3 19 7" xfId="18940"/>
    <cellStyle name="Normal 2 4 3 19 7 2" xfId="52317"/>
    <cellStyle name="Normal 2 4 3 19 8" xfId="52318"/>
    <cellStyle name="Normal 2 4 3 19 8 2" xfId="52319"/>
    <cellStyle name="Normal 2 4 3 19 9" xfId="52320"/>
    <cellStyle name="Normal 2 4 3 2" xfId="18941"/>
    <cellStyle name="Normal 2 4 3 2 10" xfId="52321"/>
    <cellStyle name="Normal 2 4 3 2 11" xfId="52322"/>
    <cellStyle name="Normal 2 4 3 2 2" xfId="18942"/>
    <cellStyle name="Normal 2 4 3 2 2 10" xfId="52323"/>
    <cellStyle name="Normal 2 4 3 2 2 2" xfId="18943"/>
    <cellStyle name="Normal 2 4 3 2 2 2 2" xfId="18944"/>
    <cellStyle name="Normal 2 4 3 2 2 2 2 2" xfId="18945"/>
    <cellStyle name="Normal 2 4 3 2 2 2 2 2 2" xfId="52324"/>
    <cellStyle name="Normal 2 4 3 2 2 2 2 3" xfId="18946"/>
    <cellStyle name="Normal 2 4 3 2 2 2 2 3 2" xfId="52325"/>
    <cellStyle name="Normal 2 4 3 2 2 2 2 4" xfId="52326"/>
    <cellStyle name="Normal 2 4 3 2 2 2 3" xfId="18947"/>
    <cellStyle name="Normal 2 4 3 2 2 2 3 2" xfId="52327"/>
    <cellStyle name="Normal 2 4 3 2 2 2 4" xfId="18948"/>
    <cellStyle name="Normal 2 4 3 2 2 2 4 2" xfId="52328"/>
    <cellStyle name="Normal 2 4 3 2 2 2 5" xfId="18949"/>
    <cellStyle name="Normal 2 4 3 2 2 2 5 2" xfId="52329"/>
    <cellStyle name="Normal 2 4 3 2 2 2 6" xfId="52330"/>
    <cellStyle name="Normal 2 4 3 2 2 2 6 2" xfId="52331"/>
    <cellStyle name="Normal 2 4 3 2 2 2 7" xfId="52332"/>
    <cellStyle name="Normal 2 4 3 2 2 3" xfId="18950"/>
    <cellStyle name="Normal 2 4 3 2 2 3 2" xfId="18951"/>
    <cellStyle name="Normal 2 4 3 2 2 3 2 2" xfId="52333"/>
    <cellStyle name="Normal 2 4 3 2 2 3 3" xfId="18952"/>
    <cellStyle name="Normal 2 4 3 2 2 3 3 2" xfId="52334"/>
    <cellStyle name="Normal 2 4 3 2 2 3 4" xfId="52335"/>
    <cellStyle name="Normal 2 4 3 2 2 4" xfId="18953"/>
    <cellStyle name="Normal 2 4 3 2 2 4 2" xfId="18954"/>
    <cellStyle name="Normal 2 4 3 2 2 4 2 2" xfId="52336"/>
    <cellStyle name="Normal 2 4 3 2 2 4 3" xfId="52337"/>
    <cellStyle name="Normal 2 4 3 2 2 5" xfId="18955"/>
    <cellStyle name="Normal 2 4 3 2 2 5 2" xfId="52338"/>
    <cellStyle name="Normal 2 4 3 2 2 6" xfId="18956"/>
    <cellStyle name="Normal 2 4 3 2 2 6 2" xfId="52339"/>
    <cellStyle name="Normal 2 4 3 2 2 7" xfId="52340"/>
    <cellStyle name="Normal 2 4 3 2 2 7 2" xfId="52341"/>
    <cellStyle name="Normal 2 4 3 2 2 8" xfId="52342"/>
    <cellStyle name="Normal 2 4 3 2 2 9" xfId="52343"/>
    <cellStyle name="Normal 2 4 3 2 3" xfId="18957"/>
    <cellStyle name="Normal 2 4 3 2 3 2" xfId="18958"/>
    <cellStyle name="Normal 2 4 3 2 3 2 2" xfId="18959"/>
    <cellStyle name="Normal 2 4 3 2 3 2 2 2" xfId="52344"/>
    <cellStyle name="Normal 2 4 3 2 3 2 3" xfId="18960"/>
    <cellStyle name="Normal 2 4 3 2 3 2 3 2" xfId="52345"/>
    <cellStyle name="Normal 2 4 3 2 3 2 4" xfId="52346"/>
    <cellStyle name="Normal 2 4 3 2 3 3" xfId="18961"/>
    <cellStyle name="Normal 2 4 3 2 3 3 2" xfId="52347"/>
    <cellStyle name="Normal 2 4 3 2 3 4" xfId="18962"/>
    <cellStyle name="Normal 2 4 3 2 3 4 2" xfId="52348"/>
    <cellStyle name="Normal 2 4 3 2 3 5" xfId="18963"/>
    <cellStyle name="Normal 2 4 3 2 3 5 2" xfId="52349"/>
    <cellStyle name="Normal 2 4 3 2 3 6" xfId="52350"/>
    <cellStyle name="Normal 2 4 3 2 3 6 2" xfId="52351"/>
    <cellStyle name="Normal 2 4 3 2 3 7" xfId="52352"/>
    <cellStyle name="Normal 2 4 3 2 4" xfId="18964"/>
    <cellStyle name="Normal 2 4 3 2 4 2" xfId="18965"/>
    <cellStyle name="Normal 2 4 3 2 4 2 2" xfId="52353"/>
    <cellStyle name="Normal 2 4 3 2 4 3" xfId="18966"/>
    <cellStyle name="Normal 2 4 3 2 4 3 2" xfId="52354"/>
    <cellStyle name="Normal 2 4 3 2 4 4" xfId="52355"/>
    <cellStyle name="Normal 2 4 3 2 5" xfId="18967"/>
    <cellStyle name="Normal 2 4 3 2 5 2" xfId="18968"/>
    <cellStyle name="Normal 2 4 3 2 5 2 2" xfId="52356"/>
    <cellStyle name="Normal 2 4 3 2 5 3" xfId="52357"/>
    <cellStyle name="Normal 2 4 3 2 6" xfId="18969"/>
    <cellStyle name="Normal 2 4 3 2 6 2" xfId="52358"/>
    <cellStyle name="Normal 2 4 3 2 7" xfId="18970"/>
    <cellStyle name="Normal 2 4 3 2 7 2" xfId="52359"/>
    <cellStyle name="Normal 2 4 3 2 8" xfId="52360"/>
    <cellStyle name="Normal 2 4 3 2 8 2" xfId="52361"/>
    <cellStyle name="Normal 2 4 3 2 9" xfId="52362"/>
    <cellStyle name="Normal 2 4 3 20" xfId="18971"/>
    <cellStyle name="Normal 2 4 3 20 10" xfId="52363"/>
    <cellStyle name="Normal 2 4 3 20 11" xfId="52364"/>
    <cellStyle name="Normal 2 4 3 20 2" xfId="18972"/>
    <cellStyle name="Normal 2 4 3 20 2 10" xfId="52365"/>
    <cellStyle name="Normal 2 4 3 20 2 2" xfId="18973"/>
    <cellStyle name="Normal 2 4 3 20 2 2 2" xfId="18974"/>
    <cellStyle name="Normal 2 4 3 20 2 2 2 2" xfId="18975"/>
    <cellStyle name="Normal 2 4 3 20 2 2 2 2 2" xfId="52366"/>
    <cellStyle name="Normal 2 4 3 20 2 2 2 3" xfId="18976"/>
    <cellStyle name="Normal 2 4 3 20 2 2 2 3 2" xfId="52367"/>
    <cellStyle name="Normal 2 4 3 20 2 2 2 4" xfId="52368"/>
    <cellStyle name="Normal 2 4 3 20 2 2 3" xfId="18977"/>
    <cellStyle name="Normal 2 4 3 20 2 2 3 2" xfId="52369"/>
    <cellStyle name="Normal 2 4 3 20 2 2 4" xfId="18978"/>
    <cellStyle name="Normal 2 4 3 20 2 2 4 2" xfId="52370"/>
    <cellStyle name="Normal 2 4 3 20 2 2 5" xfId="18979"/>
    <cellStyle name="Normal 2 4 3 20 2 2 5 2" xfId="52371"/>
    <cellStyle name="Normal 2 4 3 20 2 2 6" xfId="52372"/>
    <cellStyle name="Normal 2 4 3 20 2 2 6 2" xfId="52373"/>
    <cellStyle name="Normal 2 4 3 20 2 2 7" xfId="52374"/>
    <cellStyle name="Normal 2 4 3 20 2 3" xfId="18980"/>
    <cellStyle name="Normal 2 4 3 20 2 3 2" xfId="18981"/>
    <cellStyle name="Normal 2 4 3 20 2 3 2 2" xfId="52375"/>
    <cellStyle name="Normal 2 4 3 20 2 3 3" xfId="18982"/>
    <cellStyle name="Normal 2 4 3 20 2 3 3 2" xfId="52376"/>
    <cellStyle name="Normal 2 4 3 20 2 3 4" xfId="52377"/>
    <cellStyle name="Normal 2 4 3 20 2 4" xfId="18983"/>
    <cellStyle name="Normal 2 4 3 20 2 4 2" xfId="18984"/>
    <cellStyle name="Normal 2 4 3 20 2 4 2 2" xfId="52378"/>
    <cellStyle name="Normal 2 4 3 20 2 4 3" xfId="52379"/>
    <cellStyle name="Normal 2 4 3 20 2 5" xfId="18985"/>
    <cellStyle name="Normal 2 4 3 20 2 5 2" xfId="52380"/>
    <cellStyle name="Normal 2 4 3 20 2 6" xfId="18986"/>
    <cellStyle name="Normal 2 4 3 20 2 6 2" xfId="52381"/>
    <cellStyle name="Normal 2 4 3 20 2 7" xfId="52382"/>
    <cellStyle name="Normal 2 4 3 20 2 7 2" xfId="52383"/>
    <cellStyle name="Normal 2 4 3 20 2 8" xfId="52384"/>
    <cellStyle name="Normal 2 4 3 20 2 9" xfId="52385"/>
    <cellStyle name="Normal 2 4 3 20 3" xfId="18987"/>
    <cellStyle name="Normal 2 4 3 20 3 2" xfId="18988"/>
    <cellStyle name="Normal 2 4 3 20 3 2 2" xfId="18989"/>
    <cellStyle name="Normal 2 4 3 20 3 2 2 2" xfId="52386"/>
    <cellStyle name="Normal 2 4 3 20 3 2 3" xfId="18990"/>
    <cellStyle name="Normal 2 4 3 20 3 2 3 2" xfId="52387"/>
    <cellStyle name="Normal 2 4 3 20 3 2 4" xfId="52388"/>
    <cellStyle name="Normal 2 4 3 20 3 3" xfId="18991"/>
    <cellStyle name="Normal 2 4 3 20 3 3 2" xfId="52389"/>
    <cellStyle name="Normal 2 4 3 20 3 4" xfId="18992"/>
    <cellStyle name="Normal 2 4 3 20 3 4 2" xfId="52390"/>
    <cellStyle name="Normal 2 4 3 20 3 5" xfId="18993"/>
    <cellStyle name="Normal 2 4 3 20 3 5 2" xfId="52391"/>
    <cellStyle name="Normal 2 4 3 20 3 6" xfId="52392"/>
    <cellStyle name="Normal 2 4 3 20 3 6 2" xfId="52393"/>
    <cellStyle name="Normal 2 4 3 20 3 7" xfId="52394"/>
    <cellStyle name="Normal 2 4 3 20 4" xfId="18994"/>
    <cellStyle name="Normal 2 4 3 20 4 2" xfId="18995"/>
    <cellStyle name="Normal 2 4 3 20 4 2 2" xfId="52395"/>
    <cellStyle name="Normal 2 4 3 20 4 3" xfId="18996"/>
    <cellStyle name="Normal 2 4 3 20 4 3 2" xfId="52396"/>
    <cellStyle name="Normal 2 4 3 20 4 4" xfId="52397"/>
    <cellStyle name="Normal 2 4 3 20 5" xfId="18997"/>
    <cellStyle name="Normal 2 4 3 20 5 2" xfId="18998"/>
    <cellStyle name="Normal 2 4 3 20 5 2 2" xfId="52398"/>
    <cellStyle name="Normal 2 4 3 20 5 3" xfId="52399"/>
    <cellStyle name="Normal 2 4 3 20 6" xfId="18999"/>
    <cellStyle name="Normal 2 4 3 20 6 2" xfId="52400"/>
    <cellStyle name="Normal 2 4 3 20 7" xfId="19000"/>
    <cellStyle name="Normal 2 4 3 20 7 2" xfId="52401"/>
    <cellStyle name="Normal 2 4 3 20 8" xfId="52402"/>
    <cellStyle name="Normal 2 4 3 20 8 2" xfId="52403"/>
    <cellStyle name="Normal 2 4 3 20 9" xfId="52404"/>
    <cellStyle name="Normal 2 4 3 21" xfId="19001"/>
    <cellStyle name="Normal 2 4 3 21 10" xfId="52405"/>
    <cellStyle name="Normal 2 4 3 21 11" xfId="52406"/>
    <cellStyle name="Normal 2 4 3 21 2" xfId="19002"/>
    <cellStyle name="Normal 2 4 3 21 2 10" xfId="52407"/>
    <cellStyle name="Normal 2 4 3 21 2 2" xfId="19003"/>
    <cellStyle name="Normal 2 4 3 21 2 2 2" xfId="19004"/>
    <cellStyle name="Normal 2 4 3 21 2 2 2 2" xfId="19005"/>
    <cellStyle name="Normal 2 4 3 21 2 2 2 2 2" xfId="52408"/>
    <cellStyle name="Normal 2 4 3 21 2 2 2 3" xfId="19006"/>
    <cellStyle name="Normal 2 4 3 21 2 2 2 3 2" xfId="52409"/>
    <cellStyle name="Normal 2 4 3 21 2 2 2 4" xfId="52410"/>
    <cellStyle name="Normal 2 4 3 21 2 2 3" xfId="19007"/>
    <cellStyle name="Normal 2 4 3 21 2 2 3 2" xfId="52411"/>
    <cellStyle name="Normal 2 4 3 21 2 2 4" xfId="19008"/>
    <cellStyle name="Normal 2 4 3 21 2 2 4 2" xfId="52412"/>
    <cellStyle name="Normal 2 4 3 21 2 2 5" xfId="19009"/>
    <cellStyle name="Normal 2 4 3 21 2 2 5 2" xfId="52413"/>
    <cellStyle name="Normal 2 4 3 21 2 2 6" xfId="52414"/>
    <cellStyle name="Normal 2 4 3 21 2 2 6 2" xfId="52415"/>
    <cellStyle name="Normal 2 4 3 21 2 2 7" xfId="52416"/>
    <cellStyle name="Normal 2 4 3 21 2 3" xfId="19010"/>
    <cellStyle name="Normal 2 4 3 21 2 3 2" xfId="19011"/>
    <cellStyle name="Normal 2 4 3 21 2 3 2 2" xfId="52417"/>
    <cellStyle name="Normal 2 4 3 21 2 3 3" xfId="19012"/>
    <cellStyle name="Normal 2 4 3 21 2 3 3 2" xfId="52418"/>
    <cellStyle name="Normal 2 4 3 21 2 3 4" xfId="52419"/>
    <cellStyle name="Normal 2 4 3 21 2 4" xfId="19013"/>
    <cellStyle name="Normal 2 4 3 21 2 4 2" xfId="19014"/>
    <cellStyle name="Normal 2 4 3 21 2 4 2 2" xfId="52420"/>
    <cellStyle name="Normal 2 4 3 21 2 4 3" xfId="52421"/>
    <cellStyle name="Normal 2 4 3 21 2 5" xfId="19015"/>
    <cellStyle name="Normal 2 4 3 21 2 5 2" xfId="52422"/>
    <cellStyle name="Normal 2 4 3 21 2 6" xfId="19016"/>
    <cellStyle name="Normal 2 4 3 21 2 6 2" xfId="52423"/>
    <cellStyle name="Normal 2 4 3 21 2 7" xfId="52424"/>
    <cellStyle name="Normal 2 4 3 21 2 7 2" xfId="52425"/>
    <cellStyle name="Normal 2 4 3 21 2 8" xfId="52426"/>
    <cellStyle name="Normal 2 4 3 21 2 9" xfId="52427"/>
    <cellStyle name="Normal 2 4 3 21 3" xfId="19017"/>
    <cellStyle name="Normal 2 4 3 21 3 2" xfId="19018"/>
    <cellStyle name="Normal 2 4 3 21 3 2 2" xfId="19019"/>
    <cellStyle name="Normal 2 4 3 21 3 2 2 2" xfId="52428"/>
    <cellStyle name="Normal 2 4 3 21 3 2 3" xfId="19020"/>
    <cellStyle name="Normal 2 4 3 21 3 2 3 2" xfId="52429"/>
    <cellStyle name="Normal 2 4 3 21 3 2 4" xfId="52430"/>
    <cellStyle name="Normal 2 4 3 21 3 3" xfId="19021"/>
    <cellStyle name="Normal 2 4 3 21 3 3 2" xfId="52431"/>
    <cellStyle name="Normal 2 4 3 21 3 4" xfId="19022"/>
    <cellStyle name="Normal 2 4 3 21 3 4 2" xfId="52432"/>
    <cellStyle name="Normal 2 4 3 21 3 5" xfId="19023"/>
    <cellStyle name="Normal 2 4 3 21 3 5 2" xfId="52433"/>
    <cellStyle name="Normal 2 4 3 21 3 6" xfId="52434"/>
    <cellStyle name="Normal 2 4 3 21 3 6 2" xfId="52435"/>
    <cellStyle name="Normal 2 4 3 21 3 7" xfId="52436"/>
    <cellStyle name="Normal 2 4 3 21 4" xfId="19024"/>
    <cellStyle name="Normal 2 4 3 21 4 2" xfId="19025"/>
    <cellStyle name="Normal 2 4 3 21 4 2 2" xfId="52437"/>
    <cellStyle name="Normal 2 4 3 21 4 3" xfId="19026"/>
    <cellStyle name="Normal 2 4 3 21 4 3 2" xfId="52438"/>
    <cellStyle name="Normal 2 4 3 21 4 4" xfId="52439"/>
    <cellStyle name="Normal 2 4 3 21 5" xfId="19027"/>
    <cellStyle name="Normal 2 4 3 21 5 2" xfId="19028"/>
    <cellStyle name="Normal 2 4 3 21 5 2 2" xfId="52440"/>
    <cellStyle name="Normal 2 4 3 21 5 3" xfId="52441"/>
    <cellStyle name="Normal 2 4 3 21 6" xfId="19029"/>
    <cellStyle name="Normal 2 4 3 21 6 2" xfId="52442"/>
    <cellStyle name="Normal 2 4 3 21 7" xfId="19030"/>
    <cellStyle name="Normal 2 4 3 21 7 2" xfId="52443"/>
    <cellStyle name="Normal 2 4 3 21 8" xfId="52444"/>
    <cellStyle name="Normal 2 4 3 21 8 2" xfId="52445"/>
    <cellStyle name="Normal 2 4 3 21 9" xfId="52446"/>
    <cellStyle name="Normal 2 4 3 22" xfId="19031"/>
    <cellStyle name="Normal 2 4 3 22 10" xfId="52447"/>
    <cellStyle name="Normal 2 4 3 22 11" xfId="52448"/>
    <cellStyle name="Normal 2 4 3 22 2" xfId="19032"/>
    <cellStyle name="Normal 2 4 3 22 2 10" xfId="52449"/>
    <cellStyle name="Normal 2 4 3 22 2 2" xfId="19033"/>
    <cellStyle name="Normal 2 4 3 22 2 2 2" xfId="19034"/>
    <cellStyle name="Normal 2 4 3 22 2 2 2 2" xfId="19035"/>
    <cellStyle name="Normal 2 4 3 22 2 2 2 2 2" xfId="52450"/>
    <cellStyle name="Normal 2 4 3 22 2 2 2 3" xfId="19036"/>
    <cellStyle name="Normal 2 4 3 22 2 2 2 3 2" xfId="52451"/>
    <cellStyle name="Normal 2 4 3 22 2 2 2 4" xfId="52452"/>
    <cellStyle name="Normal 2 4 3 22 2 2 3" xfId="19037"/>
    <cellStyle name="Normal 2 4 3 22 2 2 3 2" xfId="52453"/>
    <cellStyle name="Normal 2 4 3 22 2 2 4" xfId="19038"/>
    <cellStyle name="Normal 2 4 3 22 2 2 4 2" xfId="52454"/>
    <cellStyle name="Normal 2 4 3 22 2 2 5" xfId="19039"/>
    <cellStyle name="Normal 2 4 3 22 2 2 5 2" xfId="52455"/>
    <cellStyle name="Normal 2 4 3 22 2 2 6" xfId="52456"/>
    <cellStyle name="Normal 2 4 3 22 2 2 6 2" xfId="52457"/>
    <cellStyle name="Normal 2 4 3 22 2 2 7" xfId="52458"/>
    <cellStyle name="Normal 2 4 3 22 2 3" xfId="19040"/>
    <cellStyle name="Normal 2 4 3 22 2 3 2" xfId="19041"/>
    <cellStyle name="Normal 2 4 3 22 2 3 2 2" xfId="52459"/>
    <cellStyle name="Normal 2 4 3 22 2 3 3" xfId="19042"/>
    <cellStyle name="Normal 2 4 3 22 2 3 3 2" xfId="52460"/>
    <cellStyle name="Normal 2 4 3 22 2 3 4" xfId="52461"/>
    <cellStyle name="Normal 2 4 3 22 2 4" xfId="19043"/>
    <cellStyle name="Normal 2 4 3 22 2 4 2" xfId="19044"/>
    <cellStyle name="Normal 2 4 3 22 2 4 2 2" xfId="52462"/>
    <cellStyle name="Normal 2 4 3 22 2 4 3" xfId="52463"/>
    <cellStyle name="Normal 2 4 3 22 2 5" xfId="19045"/>
    <cellStyle name="Normal 2 4 3 22 2 5 2" xfId="52464"/>
    <cellStyle name="Normal 2 4 3 22 2 6" xfId="19046"/>
    <cellStyle name="Normal 2 4 3 22 2 6 2" xfId="52465"/>
    <cellStyle name="Normal 2 4 3 22 2 7" xfId="52466"/>
    <cellStyle name="Normal 2 4 3 22 2 7 2" xfId="52467"/>
    <cellStyle name="Normal 2 4 3 22 2 8" xfId="52468"/>
    <cellStyle name="Normal 2 4 3 22 2 9" xfId="52469"/>
    <cellStyle name="Normal 2 4 3 22 3" xfId="19047"/>
    <cellStyle name="Normal 2 4 3 22 3 2" xfId="19048"/>
    <cellStyle name="Normal 2 4 3 22 3 2 2" xfId="19049"/>
    <cellStyle name="Normal 2 4 3 22 3 2 2 2" xfId="52470"/>
    <cellStyle name="Normal 2 4 3 22 3 2 3" xfId="19050"/>
    <cellStyle name="Normal 2 4 3 22 3 2 3 2" xfId="52471"/>
    <cellStyle name="Normal 2 4 3 22 3 2 4" xfId="52472"/>
    <cellStyle name="Normal 2 4 3 22 3 3" xfId="19051"/>
    <cellStyle name="Normal 2 4 3 22 3 3 2" xfId="52473"/>
    <cellStyle name="Normal 2 4 3 22 3 4" xfId="19052"/>
    <cellStyle name="Normal 2 4 3 22 3 4 2" xfId="52474"/>
    <cellStyle name="Normal 2 4 3 22 3 5" xfId="19053"/>
    <cellStyle name="Normal 2 4 3 22 3 5 2" xfId="52475"/>
    <cellStyle name="Normal 2 4 3 22 3 6" xfId="52476"/>
    <cellStyle name="Normal 2 4 3 22 3 6 2" xfId="52477"/>
    <cellStyle name="Normal 2 4 3 22 3 7" xfId="52478"/>
    <cellStyle name="Normal 2 4 3 22 4" xfId="19054"/>
    <cellStyle name="Normal 2 4 3 22 4 2" xfId="19055"/>
    <cellStyle name="Normal 2 4 3 22 4 2 2" xfId="52479"/>
    <cellStyle name="Normal 2 4 3 22 4 3" xfId="19056"/>
    <cellStyle name="Normal 2 4 3 22 4 3 2" xfId="52480"/>
    <cellStyle name="Normal 2 4 3 22 4 4" xfId="52481"/>
    <cellStyle name="Normal 2 4 3 22 5" xfId="19057"/>
    <cellStyle name="Normal 2 4 3 22 5 2" xfId="19058"/>
    <cellStyle name="Normal 2 4 3 22 5 2 2" xfId="52482"/>
    <cellStyle name="Normal 2 4 3 22 5 3" xfId="52483"/>
    <cellStyle name="Normal 2 4 3 22 6" xfId="19059"/>
    <cellStyle name="Normal 2 4 3 22 6 2" xfId="52484"/>
    <cellStyle name="Normal 2 4 3 22 7" xfId="19060"/>
    <cellStyle name="Normal 2 4 3 22 7 2" xfId="52485"/>
    <cellStyle name="Normal 2 4 3 22 8" xfId="52486"/>
    <cellStyle name="Normal 2 4 3 22 8 2" xfId="52487"/>
    <cellStyle name="Normal 2 4 3 22 9" xfId="52488"/>
    <cellStyle name="Normal 2 4 3 23" xfId="19061"/>
    <cellStyle name="Normal 2 4 3 23 10" xfId="52489"/>
    <cellStyle name="Normal 2 4 3 23 11" xfId="52490"/>
    <cellStyle name="Normal 2 4 3 23 2" xfId="19062"/>
    <cellStyle name="Normal 2 4 3 23 2 10" xfId="52491"/>
    <cellStyle name="Normal 2 4 3 23 2 2" xfId="19063"/>
    <cellStyle name="Normal 2 4 3 23 2 2 2" xfId="19064"/>
    <cellStyle name="Normal 2 4 3 23 2 2 2 2" xfId="19065"/>
    <cellStyle name="Normal 2 4 3 23 2 2 2 2 2" xfId="52492"/>
    <cellStyle name="Normal 2 4 3 23 2 2 2 3" xfId="19066"/>
    <cellStyle name="Normal 2 4 3 23 2 2 2 3 2" xfId="52493"/>
    <cellStyle name="Normal 2 4 3 23 2 2 2 4" xfId="52494"/>
    <cellStyle name="Normal 2 4 3 23 2 2 3" xfId="19067"/>
    <cellStyle name="Normal 2 4 3 23 2 2 3 2" xfId="52495"/>
    <cellStyle name="Normal 2 4 3 23 2 2 4" xfId="19068"/>
    <cellStyle name="Normal 2 4 3 23 2 2 4 2" xfId="52496"/>
    <cellStyle name="Normal 2 4 3 23 2 2 5" xfId="19069"/>
    <cellStyle name="Normal 2 4 3 23 2 2 5 2" xfId="52497"/>
    <cellStyle name="Normal 2 4 3 23 2 2 6" xfId="52498"/>
    <cellStyle name="Normal 2 4 3 23 2 2 6 2" xfId="52499"/>
    <cellStyle name="Normal 2 4 3 23 2 2 7" xfId="52500"/>
    <cellStyle name="Normal 2 4 3 23 2 3" xfId="19070"/>
    <cellStyle name="Normal 2 4 3 23 2 3 2" xfId="19071"/>
    <cellStyle name="Normal 2 4 3 23 2 3 2 2" xfId="52501"/>
    <cellStyle name="Normal 2 4 3 23 2 3 3" xfId="19072"/>
    <cellStyle name="Normal 2 4 3 23 2 3 3 2" xfId="52502"/>
    <cellStyle name="Normal 2 4 3 23 2 3 4" xfId="52503"/>
    <cellStyle name="Normal 2 4 3 23 2 4" xfId="19073"/>
    <cellStyle name="Normal 2 4 3 23 2 4 2" xfId="19074"/>
    <cellStyle name="Normal 2 4 3 23 2 4 2 2" xfId="52504"/>
    <cellStyle name="Normal 2 4 3 23 2 4 3" xfId="52505"/>
    <cellStyle name="Normal 2 4 3 23 2 5" xfId="19075"/>
    <cellStyle name="Normal 2 4 3 23 2 5 2" xfId="52506"/>
    <cellStyle name="Normal 2 4 3 23 2 6" xfId="19076"/>
    <cellStyle name="Normal 2 4 3 23 2 6 2" xfId="52507"/>
    <cellStyle name="Normal 2 4 3 23 2 7" xfId="52508"/>
    <cellStyle name="Normal 2 4 3 23 2 7 2" xfId="52509"/>
    <cellStyle name="Normal 2 4 3 23 2 8" xfId="52510"/>
    <cellStyle name="Normal 2 4 3 23 2 9" xfId="52511"/>
    <cellStyle name="Normal 2 4 3 23 3" xfId="19077"/>
    <cellStyle name="Normal 2 4 3 23 3 2" xfId="19078"/>
    <cellStyle name="Normal 2 4 3 23 3 2 2" xfId="19079"/>
    <cellStyle name="Normal 2 4 3 23 3 2 2 2" xfId="52512"/>
    <cellStyle name="Normal 2 4 3 23 3 2 3" xfId="19080"/>
    <cellStyle name="Normal 2 4 3 23 3 2 3 2" xfId="52513"/>
    <cellStyle name="Normal 2 4 3 23 3 2 4" xfId="52514"/>
    <cellStyle name="Normal 2 4 3 23 3 3" xfId="19081"/>
    <cellStyle name="Normal 2 4 3 23 3 3 2" xfId="52515"/>
    <cellStyle name="Normal 2 4 3 23 3 4" xfId="19082"/>
    <cellStyle name="Normal 2 4 3 23 3 4 2" xfId="52516"/>
    <cellStyle name="Normal 2 4 3 23 3 5" xfId="19083"/>
    <cellStyle name="Normal 2 4 3 23 3 5 2" xfId="52517"/>
    <cellStyle name="Normal 2 4 3 23 3 6" xfId="52518"/>
    <cellStyle name="Normal 2 4 3 23 3 6 2" xfId="52519"/>
    <cellStyle name="Normal 2 4 3 23 3 7" xfId="52520"/>
    <cellStyle name="Normal 2 4 3 23 4" xfId="19084"/>
    <cellStyle name="Normal 2 4 3 23 4 2" xfId="19085"/>
    <cellStyle name="Normal 2 4 3 23 4 2 2" xfId="52521"/>
    <cellStyle name="Normal 2 4 3 23 4 3" xfId="19086"/>
    <cellStyle name="Normal 2 4 3 23 4 3 2" xfId="52522"/>
    <cellStyle name="Normal 2 4 3 23 4 4" xfId="52523"/>
    <cellStyle name="Normal 2 4 3 23 5" xfId="19087"/>
    <cellStyle name="Normal 2 4 3 23 5 2" xfId="19088"/>
    <cellStyle name="Normal 2 4 3 23 5 2 2" xfId="52524"/>
    <cellStyle name="Normal 2 4 3 23 5 3" xfId="52525"/>
    <cellStyle name="Normal 2 4 3 23 6" xfId="19089"/>
    <cellStyle name="Normal 2 4 3 23 6 2" xfId="52526"/>
    <cellStyle name="Normal 2 4 3 23 7" xfId="19090"/>
    <cellStyle name="Normal 2 4 3 23 7 2" xfId="52527"/>
    <cellStyle name="Normal 2 4 3 23 8" xfId="52528"/>
    <cellStyle name="Normal 2 4 3 23 8 2" xfId="52529"/>
    <cellStyle name="Normal 2 4 3 23 9" xfId="52530"/>
    <cellStyle name="Normal 2 4 3 24" xfId="19091"/>
    <cellStyle name="Normal 2 4 3 24 10" xfId="52531"/>
    <cellStyle name="Normal 2 4 3 24 11" xfId="52532"/>
    <cellStyle name="Normal 2 4 3 24 2" xfId="19092"/>
    <cellStyle name="Normal 2 4 3 24 2 10" xfId="52533"/>
    <cellStyle name="Normal 2 4 3 24 2 2" xfId="19093"/>
    <cellStyle name="Normal 2 4 3 24 2 2 2" xfId="19094"/>
    <cellStyle name="Normal 2 4 3 24 2 2 2 2" xfId="19095"/>
    <cellStyle name="Normal 2 4 3 24 2 2 2 2 2" xfId="52534"/>
    <cellStyle name="Normal 2 4 3 24 2 2 2 3" xfId="19096"/>
    <cellStyle name="Normal 2 4 3 24 2 2 2 3 2" xfId="52535"/>
    <cellStyle name="Normal 2 4 3 24 2 2 2 4" xfId="52536"/>
    <cellStyle name="Normal 2 4 3 24 2 2 3" xfId="19097"/>
    <cellStyle name="Normal 2 4 3 24 2 2 3 2" xfId="52537"/>
    <cellStyle name="Normal 2 4 3 24 2 2 4" xfId="19098"/>
    <cellStyle name="Normal 2 4 3 24 2 2 4 2" xfId="52538"/>
    <cellStyle name="Normal 2 4 3 24 2 2 5" xfId="19099"/>
    <cellStyle name="Normal 2 4 3 24 2 2 5 2" xfId="52539"/>
    <cellStyle name="Normal 2 4 3 24 2 2 6" xfId="52540"/>
    <cellStyle name="Normal 2 4 3 24 2 2 6 2" xfId="52541"/>
    <cellStyle name="Normal 2 4 3 24 2 2 7" xfId="52542"/>
    <cellStyle name="Normal 2 4 3 24 2 3" xfId="19100"/>
    <cellStyle name="Normal 2 4 3 24 2 3 2" xfId="19101"/>
    <cellStyle name="Normal 2 4 3 24 2 3 2 2" xfId="52543"/>
    <cellStyle name="Normal 2 4 3 24 2 3 3" xfId="19102"/>
    <cellStyle name="Normal 2 4 3 24 2 3 3 2" xfId="52544"/>
    <cellStyle name="Normal 2 4 3 24 2 3 4" xfId="52545"/>
    <cellStyle name="Normal 2 4 3 24 2 4" xfId="19103"/>
    <cellStyle name="Normal 2 4 3 24 2 4 2" xfId="19104"/>
    <cellStyle name="Normal 2 4 3 24 2 4 2 2" xfId="52546"/>
    <cellStyle name="Normal 2 4 3 24 2 4 3" xfId="52547"/>
    <cellStyle name="Normal 2 4 3 24 2 5" xfId="19105"/>
    <cellStyle name="Normal 2 4 3 24 2 5 2" xfId="52548"/>
    <cellStyle name="Normal 2 4 3 24 2 6" xfId="19106"/>
    <cellStyle name="Normal 2 4 3 24 2 6 2" xfId="52549"/>
    <cellStyle name="Normal 2 4 3 24 2 7" xfId="52550"/>
    <cellStyle name="Normal 2 4 3 24 2 7 2" xfId="52551"/>
    <cellStyle name="Normal 2 4 3 24 2 8" xfId="52552"/>
    <cellStyle name="Normal 2 4 3 24 2 9" xfId="52553"/>
    <cellStyle name="Normal 2 4 3 24 3" xfId="19107"/>
    <cellStyle name="Normal 2 4 3 24 3 2" xfId="19108"/>
    <cellStyle name="Normal 2 4 3 24 3 2 2" xfId="19109"/>
    <cellStyle name="Normal 2 4 3 24 3 2 2 2" xfId="52554"/>
    <cellStyle name="Normal 2 4 3 24 3 2 3" xfId="19110"/>
    <cellStyle name="Normal 2 4 3 24 3 2 3 2" xfId="52555"/>
    <cellStyle name="Normal 2 4 3 24 3 2 4" xfId="52556"/>
    <cellStyle name="Normal 2 4 3 24 3 3" xfId="19111"/>
    <cellStyle name="Normal 2 4 3 24 3 3 2" xfId="52557"/>
    <cellStyle name="Normal 2 4 3 24 3 4" xfId="19112"/>
    <cellStyle name="Normal 2 4 3 24 3 4 2" xfId="52558"/>
    <cellStyle name="Normal 2 4 3 24 3 5" xfId="19113"/>
    <cellStyle name="Normal 2 4 3 24 3 5 2" xfId="52559"/>
    <cellStyle name="Normal 2 4 3 24 3 6" xfId="52560"/>
    <cellStyle name="Normal 2 4 3 24 3 6 2" xfId="52561"/>
    <cellStyle name="Normal 2 4 3 24 3 7" xfId="52562"/>
    <cellStyle name="Normal 2 4 3 24 4" xfId="19114"/>
    <cellStyle name="Normal 2 4 3 24 4 2" xfId="19115"/>
    <cellStyle name="Normal 2 4 3 24 4 2 2" xfId="52563"/>
    <cellStyle name="Normal 2 4 3 24 4 3" xfId="19116"/>
    <cellStyle name="Normal 2 4 3 24 4 3 2" xfId="52564"/>
    <cellStyle name="Normal 2 4 3 24 4 4" xfId="52565"/>
    <cellStyle name="Normal 2 4 3 24 5" xfId="19117"/>
    <cellStyle name="Normal 2 4 3 24 5 2" xfId="19118"/>
    <cellStyle name="Normal 2 4 3 24 5 2 2" xfId="52566"/>
    <cellStyle name="Normal 2 4 3 24 5 3" xfId="52567"/>
    <cellStyle name="Normal 2 4 3 24 6" xfId="19119"/>
    <cellStyle name="Normal 2 4 3 24 6 2" xfId="52568"/>
    <cellStyle name="Normal 2 4 3 24 7" xfId="19120"/>
    <cellStyle name="Normal 2 4 3 24 7 2" xfId="52569"/>
    <cellStyle name="Normal 2 4 3 24 8" xfId="52570"/>
    <cellStyle name="Normal 2 4 3 24 8 2" xfId="52571"/>
    <cellStyle name="Normal 2 4 3 24 9" xfId="52572"/>
    <cellStyle name="Normal 2 4 3 25" xfId="19121"/>
    <cellStyle name="Normal 2 4 3 25 10" xfId="52573"/>
    <cellStyle name="Normal 2 4 3 25 11" xfId="52574"/>
    <cellStyle name="Normal 2 4 3 25 2" xfId="19122"/>
    <cellStyle name="Normal 2 4 3 25 2 10" xfId="52575"/>
    <cellStyle name="Normal 2 4 3 25 2 2" xfId="19123"/>
    <cellStyle name="Normal 2 4 3 25 2 2 2" xfId="19124"/>
    <cellStyle name="Normal 2 4 3 25 2 2 2 2" xfId="19125"/>
    <cellStyle name="Normal 2 4 3 25 2 2 2 2 2" xfId="52576"/>
    <cellStyle name="Normal 2 4 3 25 2 2 2 3" xfId="19126"/>
    <cellStyle name="Normal 2 4 3 25 2 2 2 3 2" xfId="52577"/>
    <cellStyle name="Normal 2 4 3 25 2 2 2 4" xfId="52578"/>
    <cellStyle name="Normal 2 4 3 25 2 2 3" xfId="19127"/>
    <cellStyle name="Normal 2 4 3 25 2 2 3 2" xfId="52579"/>
    <cellStyle name="Normal 2 4 3 25 2 2 4" xfId="19128"/>
    <cellStyle name="Normal 2 4 3 25 2 2 4 2" xfId="52580"/>
    <cellStyle name="Normal 2 4 3 25 2 2 5" xfId="19129"/>
    <cellStyle name="Normal 2 4 3 25 2 2 5 2" xfId="52581"/>
    <cellStyle name="Normal 2 4 3 25 2 2 6" xfId="52582"/>
    <cellStyle name="Normal 2 4 3 25 2 2 6 2" xfId="52583"/>
    <cellStyle name="Normal 2 4 3 25 2 2 7" xfId="52584"/>
    <cellStyle name="Normal 2 4 3 25 2 3" xfId="19130"/>
    <cellStyle name="Normal 2 4 3 25 2 3 2" xfId="19131"/>
    <cellStyle name="Normal 2 4 3 25 2 3 2 2" xfId="52585"/>
    <cellStyle name="Normal 2 4 3 25 2 3 3" xfId="19132"/>
    <cellStyle name="Normal 2 4 3 25 2 3 3 2" xfId="52586"/>
    <cellStyle name="Normal 2 4 3 25 2 3 4" xfId="52587"/>
    <cellStyle name="Normal 2 4 3 25 2 4" xfId="19133"/>
    <cellStyle name="Normal 2 4 3 25 2 4 2" xfId="19134"/>
    <cellStyle name="Normal 2 4 3 25 2 4 2 2" xfId="52588"/>
    <cellStyle name="Normal 2 4 3 25 2 4 3" xfId="52589"/>
    <cellStyle name="Normal 2 4 3 25 2 5" xfId="19135"/>
    <cellStyle name="Normal 2 4 3 25 2 5 2" xfId="52590"/>
    <cellStyle name="Normal 2 4 3 25 2 6" xfId="19136"/>
    <cellStyle name="Normal 2 4 3 25 2 6 2" xfId="52591"/>
    <cellStyle name="Normal 2 4 3 25 2 7" xfId="52592"/>
    <cellStyle name="Normal 2 4 3 25 2 7 2" xfId="52593"/>
    <cellStyle name="Normal 2 4 3 25 2 8" xfId="52594"/>
    <cellStyle name="Normal 2 4 3 25 2 9" xfId="52595"/>
    <cellStyle name="Normal 2 4 3 25 3" xfId="19137"/>
    <cellStyle name="Normal 2 4 3 25 3 2" xfId="19138"/>
    <cellStyle name="Normal 2 4 3 25 3 2 2" xfId="19139"/>
    <cellStyle name="Normal 2 4 3 25 3 2 2 2" xfId="52596"/>
    <cellStyle name="Normal 2 4 3 25 3 2 3" xfId="19140"/>
    <cellStyle name="Normal 2 4 3 25 3 2 3 2" xfId="52597"/>
    <cellStyle name="Normal 2 4 3 25 3 2 4" xfId="52598"/>
    <cellStyle name="Normal 2 4 3 25 3 3" xfId="19141"/>
    <cellStyle name="Normal 2 4 3 25 3 3 2" xfId="52599"/>
    <cellStyle name="Normal 2 4 3 25 3 4" xfId="19142"/>
    <cellStyle name="Normal 2 4 3 25 3 4 2" xfId="52600"/>
    <cellStyle name="Normal 2 4 3 25 3 5" xfId="19143"/>
    <cellStyle name="Normal 2 4 3 25 3 5 2" xfId="52601"/>
    <cellStyle name="Normal 2 4 3 25 3 6" xfId="52602"/>
    <cellStyle name="Normal 2 4 3 25 3 6 2" xfId="52603"/>
    <cellStyle name="Normal 2 4 3 25 3 7" xfId="52604"/>
    <cellStyle name="Normal 2 4 3 25 4" xfId="19144"/>
    <cellStyle name="Normal 2 4 3 25 4 2" xfId="19145"/>
    <cellStyle name="Normal 2 4 3 25 4 2 2" xfId="52605"/>
    <cellStyle name="Normal 2 4 3 25 4 3" xfId="19146"/>
    <cellStyle name="Normal 2 4 3 25 4 3 2" xfId="52606"/>
    <cellStyle name="Normal 2 4 3 25 4 4" xfId="52607"/>
    <cellStyle name="Normal 2 4 3 25 5" xfId="19147"/>
    <cellStyle name="Normal 2 4 3 25 5 2" xfId="19148"/>
    <cellStyle name="Normal 2 4 3 25 5 2 2" xfId="52608"/>
    <cellStyle name="Normal 2 4 3 25 5 3" xfId="52609"/>
    <cellStyle name="Normal 2 4 3 25 6" xfId="19149"/>
    <cellStyle name="Normal 2 4 3 25 6 2" xfId="52610"/>
    <cellStyle name="Normal 2 4 3 25 7" xfId="19150"/>
    <cellStyle name="Normal 2 4 3 25 7 2" xfId="52611"/>
    <cellStyle name="Normal 2 4 3 25 8" xfId="52612"/>
    <cellStyle name="Normal 2 4 3 25 8 2" xfId="52613"/>
    <cellStyle name="Normal 2 4 3 25 9" xfId="52614"/>
    <cellStyle name="Normal 2 4 3 26" xfId="19151"/>
    <cellStyle name="Normal 2 4 3 26 10" xfId="52615"/>
    <cellStyle name="Normal 2 4 3 26 11" xfId="52616"/>
    <cellStyle name="Normal 2 4 3 26 2" xfId="19152"/>
    <cellStyle name="Normal 2 4 3 26 2 10" xfId="52617"/>
    <cellStyle name="Normal 2 4 3 26 2 2" xfId="19153"/>
    <cellStyle name="Normal 2 4 3 26 2 2 2" xfId="19154"/>
    <cellStyle name="Normal 2 4 3 26 2 2 2 2" xfId="19155"/>
    <cellStyle name="Normal 2 4 3 26 2 2 2 2 2" xfId="52618"/>
    <cellStyle name="Normal 2 4 3 26 2 2 2 3" xfId="19156"/>
    <cellStyle name="Normal 2 4 3 26 2 2 2 3 2" xfId="52619"/>
    <cellStyle name="Normal 2 4 3 26 2 2 2 4" xfId="52620"/>
    <cellStyle name="Normal 2 4 3 26 2 2 3" xfId="19157"/>
    <cellStyle name="Normal 2 4 3 26 2 2 3 2" xfId="52621"/>
    <cellStyle name="Normal 2 4 3 26 2 2 4" xfId="19158"/>
    <cellStyle name="Normal 2 4 3 26 2 2 4 2" xfId="52622"/>
    <cellStyle name="Normal 2 4 3 26 2 2 5" xfId="19159"/>
    <cellStyle name="Normal 2 4 3 26 2 2 5 2" xfId="52623"/>
    <cellStyle name="Normal 2 4 3 26 2 2 6" xfId="52624"/>
    <cellStyle name="Normal 2 4 3 26 2 2 6 2" xfId="52625"/>
    <cellStyle name="Normal 2 4 3 26 2 2 7" xfId="52626"/>
    <cellStyle name="Normal 2 4 3 26 2 3" xfId="19160"/>
    <cellStyle name="Normal 2 4 3 26 2 3 2" xfId="19161"/>
    <cellStyle name="Normal 2 4 3 26 2 3 2 2" xfId="52627"/>
    <cellStyle name="Normal 2 4 3 26 2 3 3" xfId="19162"/>
    <cellStyle name="Normal 2 4 3 26 2 3 3 2" xfId="52628"/>
    <cellStyle name="Normal 2 4 3 26 2 3 4" xfId="52629"/>
    <cellStyle name="Normal 2 4 3 26 2 4" xfId="19163"/>
    <cellStyle name="Normal 2 4 3 26 2 4 2" xfId="19164"/>
    <cellStyle name="Normal 2 4 3 26 2 4 2 2" xfId="52630"/>
    <cellStyle name="Normal 2 4 3 26 2 4 3" xfId="52631"/>
    <cellStyle name="Normal 2 4 3 26 2 5" xfId="19165"/>
    <cellStyle name="Normal 2 4 3 26 2 5 2" xfId="52632"/>
    <cellStyle name="Normal 2 4 3 26 2 6" xfId="19166"/>
    <cellStyle name="Normal 2 4 3 26 2 6 2" xfId="52633"/>
    <cellStyle name="Normal 2 4 3 26 2 7" xfId="52634"/>
    <cellStyle name="Normal 2 4 3 26 2 7 2" xfId="52635"/>
    <cellStyle name="Normal 2 4 3 26 2 8" xfId="52636"/>
    <cellStyle name="Normal 2 4 3 26 2 9" xfId="52637"/>
    <cellStyle name="Normal 2 4 3 26 3" xfId="19167"/>
    <cellStyle name="Normal 2 4 3 26 3 2" xfId="19168"/>
    <cellStyle name="Normal 2 4 3 26 3 2 2" xfId="19169"/>
    <cellStyle name="Normal 2 4 3 26 3 2 2 2" xfId="52638"/>
    <cellStyle name="Normal 2 4 3 26 3 2 3" xfId="19170"/>
    <cellStyle name="Normal 2 4 3 26 3 2 3 2" xfId="52639"/>
    <cellStyle name="Normal 2 4 3 26 3 2 4" xfId="52640"/>
    <cellStyle name="Normal 2 4 3 26 3 3" xfId="19171"/>
    <cellStyle name="Normal 2 4 3 26 3 3 2" xfId="52641"/>
    <cellStyle name="Normal 2 4 3 26 3 4" xfId="19172"/>
    <cellStyle name="Normal 2 4 3 26 3 4 2" xfId="52642"/>
    <cellStyle name="Normal 2 4 3 26 3 5" xfId="19173"/>
    <cellStyle name="Normal 2 4 3 26 3 5 2" xfId="52643"/>
    <cellStyle name="Normal 2 4 3 26 3 6" xfId="52644"/>
    <cellStyle name="Normal 2 4 3 26 3 6 2" xfId="52645"/>
    <cellStyle name="Normal 2 4 3 26 3 7" xfId="52646"/>
    <cellStyle name="Normal 2 4 3 26 4" xfId="19174"/>
    <cellStyle name="Normal 2 4 3 26 4 2" xfId="19175"/>
    <cellStyle name="Normal 2 4 3 26 4 2 2" xfId="52647"/>
    <cellStyle name="Normal 2 4 3 26 4 3" xfId="19176"/>
    <cellStyle name="Normal 2 4 3 26 4 3 2" xfId="52648"/>
    <cellStyle name="Normal 2 4 3 26 4 4" xfId="52649"/>
    <cellStyle name="Normal 2 4 3 26 5" xfId="19177"/>
    <cellStyle name="Normal 2 4 3 26 5 2" xfId="19178"/>
    <cellStyle name="Normal 2 4 3 26 5 2 2" xfId="52650"/>
    <cellStyle name="Normal 2 4 3 26 5 3" xfId="52651"/>
    <cellStyle name="Normal 2 4 3 26 6" xfId="19179"/>
    <cellStyle name="Normal 2 4 3 26 6 2" xfId="52652"/>
    <cellStyle name="Normal 2 4 3 26 7" xfId="19180"/>
    <cellStyle name="Normal 2 4 3 26 7 2" xfId="52653"/>
    <cellStyle name="Normal 2 4 3 26 8" xfId="52654"/>
    <cellStyle name="Normal 2 4 3 26 8 2" xfId="52655"/>
    <cellStyle name="Normal 2 4 3 26 9" xfId="52656"/>
    <cellStyle name="Normal 2 4 3 27" xfId="19181"/>
    <cellStyle name="Normal 2 4 3 27 10" xfId="52657"/>
    <cellStyle name="Normal 2 4 3 27 11" xfId="52658"/>
    <cellStyle name="Normal 2 4 3 27 2" xfId="19182"/>
    <cellStyle name="Normal 2 4 3 27 2 10" xfId="52659"/>
    <cellStyle name="Normal 2 4 3 27 2 2" xfId="19183"/>
    <cellStyle name="Normal 2 4 3 27 2 2 2" xfId="19184"/>
    <cellStyle name="Normal 2 4 3 27 2 2 2 2" xfId="19185"/>
    <cellStyle name="Normal 2 4 3 27 2 2 2 2 2" xfId="52660"/>
    <cellStyle name="Normal 2 4 3 27 2 2 2 3" xfId="19186"/>
    <cellStyle name="Normal 2 4 3 27 2 2 2 3 2" xfId="52661"/>
    <cellStyle name="Normal 2 4 3 27 2 2 2 4" xfId="52662"/>
    <cellStyle name="Normal 2 4 3 27 2 2 3" xfId="19187"/>
    <cellStyle name="Normal 2 4 3 27 2 2 3 2" xfId="52663"/>
    <cellStyle name="Normal 2 4 3 27 2 2 4" xfId="19188"/>
    <cellStyle name="Normal 2 4 3 27 2 2 4 2" xfId="52664"/>
    <cellStyle name="Normal 2 4 3 27 2 2 5" xfId="19189"/>
    <cellStyle name="Normal 2 4 3 27 2 2 5 2" xfId="52665"/>
    <cellStyle name="Normal 2 4 3 27 2 2 6" xfId="52666"/>
    <cellStyle name="Normal 2 4 3 27 2 2 6 2" xfId="52667"/>
    <cellStyle name="Normal 2 4 3 27 2 2 7" xfId="52668"/>
    <cellStyle name="Normal 2 4 3 27 2 3" xfId="19190"/>
    <cellStyle name="Normal 2 4 3 27 2 3 2" xfId="19191"/>
    <cellStyle name="Normal 2 4 3 27 2 3 2 2" xfId="52669"/>
    <cellStyle name="Normal 2 4 3 27 2 3 3" xfId="19192"/>
    <cellStyle name="Normal 2 4 3 27 2 3 3 2" xfId="52670"/>
    <cellStyle name="Normal 2 4 3 27 2 3 4" xfId="52671"/>
    <cellStyle name="Normal 2 4 3 27 2 4" xfId="19193"/>
    <cellStyle name="Normal 2 4 3 27 2 4 2" xfId="19194"/>
    <cellStyle name="Normal 2 4 3 27 2 4 2 2" xfId="52672"/>
    <cellStyle name="Normal 2 4 3 27 2 4 3" xfId="52673"/>
    <cellStyle name="Normal 2 4 3 27 2 5" xfId="19195"/>
    <cellStyle name="Normal 2 4 3 27 2 5 2" xfId="52674"/>
    <cellStyle name="Normal 2 4 3 27 2 6" xfId="19196"/>
    <cellStyle name="Normal 2 4 3 27 2 6 2" xfId="52675"/>
    <cellStyle name="Normal 2 4 3 27 2 7" xfId="52676"/>
    <cellStyle name="Normal 2 4 3 27 2 7 2" xfId="52677"/>
    <cellStyle name="Normal 2 4 3 27 2 8" xfId="52678"/>
    <cellStyle name="Normal 2 4 3 27 2 9" xfId="52679"/>
    <cellStyle name="Normal 2 4 3 27 3" xfId="19197"/>
    <cellStyle name="Normal 2 4 3 27 3 2" xfId="19198"/>
    <cellStyle name="Normal 2 4 3 27 3 2 2" xfId="19199"/>
    <cellStyle name="Normal 2 4 3 27 3 2 2 2" xfId="52680"/>
    <cellStyle name="Normal 2 4 3 27 3 2 3" xfId="19200"/>
    <cellStyle name="Normal 2 4 3 27 3 2 3 2" xfId="52681"/>
    <cellStyle name="Normal 2 4 3 27 3 2 4" xfId="52682"/>
    <cellStyle name="Normal 2 4 3 27 3 3" xfId="19201"/>
    <cellStyle name="Normal 2 4 3 27 3 3 2" xfId="52683"/>
    <cellStyle name="Normal 2 4 3 27 3 4" xfId="19202"/>
    <cellStyle name="Normal 2 4 3 27 3 4 2" xfId="52684"/>
    <cellStyle name="Normal 2 4 3 27 3 5" xfId="19203"/>
    <cellStyle name="Normal 2 4 3 27 3 5 2" xfId="52685"/>
    <cellStyle name="Normal 2 4 3 27 3 6" xfId="52686"/>
    <cellStyle name="Normal 2 4 3 27 3 6 2" xfId="52687"/>
    <cellStyle name="Normal 2 4 3 27 3 7" xfId="52688"/>
    <cellStyle name="Normal 2 4 3 27 4" xfId="19204"/>
    <cellStyle name="Normal 2 4 3 27 4 2" xfId="19205"/>
    <cellStyle name="Normal 2 4 3 27 4 2 2" xfId="52689"/>
    <cellStyle name="Normal 2 4 3 27 4 3" xfId="19206"/>
    <cellStyle name="Normal 2 4 3 27 4 3 2" xfId="52690"/>
    <cellStyle name="Normal 2 4 3 27 4 4" xfId="52691"/>
    <cellStyle name="Normal 2 4 3 27 5" xfId="19207"/>
    <cellStyle name="Normal 2 4 3 27 5 2" xfId="19208"/>
    <cellStyle name="Normal 2 4 3 27 5 2 2" xfId="52692"/>
    <cellStyle name="Normal 2 4 3 27 5 3" xfId="52693"/>
    <cellStyle name="Normal 2 4 3 27 6" xfId="19209"/>
    <cellStyle name="Normal 2 4 3 27 6 2" xfId="52694"/>
    <cellStyle name="Normal 2 4 3 27 7" xfId="19210"/>
    <cellStyle name="Normal 2 4 3 27 7 2" xfId="52695"/>
    <cellStyle name="Normal 2 4 3 27 8" xfId="52696"/>
    <cellStyle name="Normal 2 4 3 27 8 2" xfId="52697"/>
    <cellStyle name="Normal 2 4 3 27 9" xfId="52698"/>
    <cellStyle name="Normal 2 4 3 28" xfId="19211"/>
    <cellStyle name="Normal 2 4 3 28 10" xfId="52699"/>
    <cellStyle name="Normal 2 4 3 28 11" xfId="52700"/>
    <cellStyle name="Normal 2 4 3 28 2" xfId="19212"/>
    <cellStyle name="Normal 2 4 3 28 2 10" xfId="52701"/>
    <cellStyle name="Normal 2 4 3 28 2 2" xfId="19213"/>
    <cellStyle name="Normal 2 4 3 28 2 2 2" xfId="19214"/>
    <cellStyle name="Normal 2 4 3 28 2 2 2 2" xfId="19215"/>
    <cellStyle name="Normal 2 4 3 28 2 2 2 2 2" xfId="52702"/>
    <cellStyle name="Normal 2 4 3 28 2 2 2 3" xfId="19216"/>
    <cellStyle name="Normal 2 4 3 28 2 2 2 3 2" xfId="52703"/>
    <cellStyle name="Normal 2 4 3 28 2 2 2 4" xfId="52704"/>
    <cellStyle name="Normal 2 4 3 28 2 2 3" xfId="19217"/>
    <cellStyle name="Normal 2 4 3 28 2 2 3 2" xfId="52705"/>
    <cellStyle name="Normal 2 4 3 28 2 2 4" xfId="19218"/>
    <cellStyle name="Normal 2 4 3 28 2 2 4 2" xfId="52706"/>
    <cellStyle name="Normal 2 4 3 28 2 2 5" xfId="19219"/>
    <cellStyle name="Normal 2 4 3 28 2 2 5 2" xfId="52707"/>
    <cellStyle name="Normal 2 4 3 28 2 2 6" xfId="52708"/>
    <cellStyle name="Normal 2 4 3 28 2 2 6 2" xfId="52709"/>
    <cellStyle name="Normal 2 4 3 28 2 2 7" xfId="52710"/>
    <cellStyle name="Normal 2 4 3 28 2 3" xfId="19220"/>
    <cellStyle name="Normal 2 4 3 28 2 3 2" xfId="19221"/>
    <cellStyle name="Normal 2 4 3 28 2 3 2 2" xfId="52711"/>
    <cellStyle name="Normal 2 4 3 28 2 3 3" xfId="19222"/>
    <cellStyle name="Normal 2 4 3 28 2 3 3 2" xfId="52712"/>
    <cellStyle name="Normal 2 4 3 28 2 3 4" xfId="52713"/>
    <cellStyle name="Normal 2 4 3 28 2 4" xfId="19223"/>
    <cellStyle name="Normal 2 4 3 28 2 4 2" xfId="19224"/>
    <cellStyle name="Normal 2 4 3 28 2 4 2 2" xfId="52714"/>
    <cellStyle name="Normal 2 4 3 28 2 4 3" xfId="52715"/>
    <cellStyle name="Normal 2 4 3 28 2 5" xfId="19225"/>
    <cellStyle name="Normal 2 4 3 28 2 5 2" xfId="52716"/>
    <cellStyle name="Normal 2 4 3 28 2 6" xfId="19226"/>
    <cellStyle name="Normal 2 4 3 28 2 6 2" xfId="52717"/>
    <cellStyle name="Normal 2 4 3 28 2 7" xfId="52718"/>
    <cellStyle name="Normal 2 4 3 28 2 7 2" xfId="52719"/>
    <cellStyle name="Normal 2 4 3 28 2 8" xfId="52720"/>
    <cellStyle name="Normal 2 4 3 28 2 9" xfId="52721"/>
    <cellStyle name="Normal 2 4 3 28 3" xfId="19227"/>
    <cellStyle name="Normal 2 4 3 28 3 2" xfId="19228"/>
    <cellStyle name="Normal 2 4 3 28 3 2 2" xfId="19229"/>
    <cellStyle name="Normal 2 4 3 28 3 2 2 2" xfId="52722"/>
    <cellStyle name="Normal 2 4 3 28 3 2 3" xfId="19230"/>
    <cellStyle name="Normal 2 4 3 28 3 2 3 2" xfId="52723"/>
    <cellStyle name="Normal 2 4 3 28 3 2 4" xfId="52724"/>
    <cellStyle name="Normal 2 4 3 28 3 3" xfId="19231"/>
    <cellStyle name="Normal 2 4 3 28 3 3 2" xfId="52725"/>
    <cellStyle name="Normal 2 4 3 28 3 4" xfId="19232"/>
    <cellStyle name="Normal 2 4 3 28 3 4 2" xfId="52726"/>
    <cellStyle name="Normal 2 4 3 28 3 5" xfId="19233"/>
    <cellStyle name="Normal 2 4 3 28 3 5 2" xfId="52727"/>
    <cellStyle name="Normal 2 4 3 28 3 6" xfId="52728"/>
    <cellStyle name="Normal 2 4 3 28 3 6 2" xfId="52729"/>
    <cellStyle name="Normal 2 4 3 28 3 7" xfId="52730"/>
    <cellStyle name="Normal 2 4 3 28 4" xfId="19234"/>
    <cellStyle name="Normal 2 4 3 28 4 2" xfId="19235"/>
    <cellStyle name="Normal 2 4 3 28 4 2 2" xfId="52731"/>
    <cellStyle name="Normal 2 4 3 28 4 3" xfId="19236"/>
    <cellStyle name="Normal 2 4 3 28 4 3 2" xfId="52732"/>
    <cellStyle name="Normal 2 4 3 28 4 4" xfId="52733"/>
    <cellStyle name="Normal 2 4 3 28 5" xfId="19237"/>
    <cellStyle name="Normal 2 4 3 28 5 2" xfId="19238"/>
    <cellStyle name="Normal 2 4 3 28 5 2 2" xfId="52734"/>
    <cellStyle name="Normal 2 4 3 28 5 3" xfId="52735"/>
    <cellStyle name="Normal 2 4 3 28 6" xfId="19239"/>
    <cellStyle name="Normal 2 4 3 28 6 2" xfId="52736"/>
    <cellStyle name="Normal 2 4 3 28 7" xfId="19240"/>
    <cellStyle name="Normal 2 4 3 28 7 2" xfId="52737"/>
    <cellStyle name="Normal 2 4 3 28 8" xfId="52738"/>
    <cellStyle name="Normal 2 4 3 28 8 2" xfId="52739"/>
    <cellStyle name="Normal 2 4 3 28 9" xfId="52740"/>
    <cellStyle name="Normal 2 4 3 29" xfId="19241"/>
    <cellStyle name="Normal 2 4 3 29 10" xfId="52741"/>
    <cellStyle name="Normal 2 4 3 29 11" xfId="52742"/>
    <cellStyle name="Normal 2 4 3 29 2" xfId="19242"/>
    <cellStyle name="Normal 2 4 3 29 2 10" xfId="52743"/>
    <cellStyle name="Normal 2 4 3 29 2 2" xfId="19243"/>
    <cellStyle name="Normal 2 4 3 29 2 2 2" xfId="19244"/>
    <cellStyle name="Normal 2 4 3 29 2 2 2 2" xfId="19245"/>
    <cellStyle name="Normal 2 4 3 29 2 2 2 2 2" xfId="52744"/>
    <cellStyle name="Normal 2 4 3 29 2 2 2 3" xfId="19246"/>
    <cellStyle name="Normal 2 4 3 29 2 2 2 3 2" xfId="52745"/>
    <cellStyle name="Normal 2 4 3 29 2 2 2 4" xfId="52746"/>
    <cellStyle name="Normal 2 4 3 29 2 2 3" xfId="19247"/>
    <cellStyle name="Normal 2 4 3 29 2 2 3 2" xfId="52747"/>
    <cellStyle name="Normal 2 4 3 29 2 2 4" xfId="19248"/>
    <cellStyle name="Normal 2 4 3 29 2 2 4 2" xfId="52748"/>
    <cellStyle name="Normal 2 4 3 29 2 2 5" xfId="19249"/>
    <cellStyle name="Normal 2 4 3 29 2 2 5 2" xfId="52749"/>
    <cellStyle name="Normal 2 4 3 29 2 2 6" xfId="52750"/>
    <cellStyle name="Normal 2 4 3 29 2 2 6 2" xfId="52751"/>
    <cellStyle name="Normal 2 4 3 29 2 2 7" xfId="52752"/>
    <cellStyle name="Normal 2 4 3 29 2 3" xfId="19250"/>
    <cellStyle name="Normal 2 4 3 29 2 3 2" xfId="19251"/>
    <cellStyle name="Normal 2 4 3 29 2 3 2 2" xfId="52753"/>
    <cellStyle name="Normal 2 4 3 29 2 3 3" xfId="19252"/>
    <cellStyle name="Normal 2 4 3 29 2 3 3 2" xfId="52754"/>
    <cellStyle name="Normal 2 4 3 29 2 3 4" xfId="52755"/>
    <cellStyle name="Normal 2 4 3 29 2 4" xfId="19253"/>
    <cellStyle name="Normal 2 4 3 29 2 4 2" xfId="19254"/>
    <cellStyle name="Normal 2 4 3 29 2 4 2 2" xfId="52756"/>
    <cellStyle name="Normal 2 4 3 29 2 4 3" xfId="52757"/>
    <cellStyle name="Normal 2 4 3 29 2 5" xfId="19255"/>
    <cellStyle name="Normal 2 4 3 29 2 5 2" xfId="52758"/>
    <cellStyle name="Normal 2 4 3 29 2 6" xfId="19256"/>
    <cellStyle name="Normal 2 4 3 29 2 6 2" xfId="52759"/>
    <cellStyle name="Normal 2 4 3 29 2 7" xfId="52760"/>
    <cellStyle name="Normal 2 4 3 29 2 7 2" xfId="52761"/>
    <cellStyle name="Normal 2 4 3 29 2 8" xfId="52762"/>
    <cellStyle name="Normal 2 4 3 29 2 9" xfId="52763"/>
    <cellStyle name="Normal 2 4 3 29 3" xfId="19257"/>
    <cellStyle name="Normal 2 4 3 29 3 2" xfId="19258"/>
    <cellStyle name="Normal 2 4 3 29 3 2 2" xfId="19259"/>
    <cellStyle name="Normal 2 4 3 29 3 2 2 2" xfId="52764"/>
    <cellStyle name="Normal 2 4 3 29 3 2 3" xfId="19260"/>
    <cellStyle name="Normal 2 4 3 29 3 2 3 2" xfId="52765"/>
    <cellStyle name="Normal 2 4 3 29 3 2 4" xfId="52766"/>
    <cellStyle name="Normal 2 4 3 29 3 3" xfId="19261"/>
    <cellStyle name="Normal 2 4 3 29 3 3 2" xfId="52767"/>
    <cellStyle name="Normal 2 4 3 29 3 4" xfId="19262"/>
    <cellStyle name="Normal 2 4 3 29 3 4 2" xfId="52768"/>
    <cellStyle name="Normal 2 4 3 29 3 5" xfId="19263"/>
    <cellStyle name="Normal 2 4 3 29 3 5 2" xfId="52769"/>
    <cellStyle name="Normal 2 4 3 29 3 6" xfId="52770"/>
    <cellStyle name="Normal 2 4 3 29 3 6 2" xfId="52771"/>
    <cellStyle name="Normal 2 4 3 29 3 7" xfId="52772"/>
    <cellStyle name="Normal 2 4 3 29 4" xfId="19264"/>
    <cellStyle name="Normal 2 4 3 29 4 2" xfId="19265"/>
    <cellStyle name="Normal 2 4 3 29 4 2 2" xfId="52773"/>
    <cellStyle name="Normal 2 4 3 29 4 3" xfId="19266"/>
    <cellStyle name="Normal 2 4 3 29 4 3 2" xfId="52774"/>
    <cellStyle name="Normal 2 4 3 29 4 4" xfId="52775"/>
    <cellStyle name="Normal 2 4 3 29 5" xfId="19267"/>
    <cellStyle name="Normal 2 4 3 29 5 2" xfId="19268"/>
    <cellStyle name="Normal 2 4 3 29 5 2 2" xfId="52776"/>
    <cellStyle name="Normal 2 4 3 29 5 3" xfId="52777"/>
    <cellStyle name="Normal 2 4 3 29 6" xfId="19269"/>
    <cellStyle name="Normal 2 4 3 29 6 2" xfId="52778"/>
    <cellStyle name="Normal 2 4 3 29 7" xfId="19270"/>
    <cellStyle name="Normal 2 4 3 29 7 2" xfId="52779"/>
    <cellStyle name="Normal 2 4 3 29 8" xfId="52780"/>
    <cellStyle name="Normal 2 4 3 29 8 2" xfId="52781"/>
    <cellStyle name="Normal 2 4 3 29 9" xfId="52782"/>
    <cellStyle name="Normal 2 4 3 3" xfId="19271"/>
    <cellStyle name="Normal 2 4 3 3 10" xfId="52783"/>
    <cellStyle name="Normal 2 4 3 3 11" xfId="52784"/>
    <cellStyle name="Normal 2 4 3 3 2" xfId="19272"/>
    <cellStyle name="Normal 2 4 3 3 2 10" xfId="52785"/>
    <cellStyle name="Normal 2 4 3 3 2 2" xfId="19273"/>
    <cellStyle name="Normal 2 4 3 3 2 2 2" xfId="19274"/>
    <cellStyle name="Normal 2 4 3 3 2 2 2 2" xfId="19275"/>
    <cellStyle name="Normal 2 4 3 3 2 2 2 2 2" xfId="52786"/>
    <cellStyle name="Normal 2 4 3 3 2 2 2 3" xfId="19276"/>
    <cellStyle name="Normal 2 4 3 3 2 2 2 3 2" xfId="52787"/>
    <cellStyle name="Normal 2 4 3 3 2 2 2 4" xfId="52788"/>
    <cellStyle name="Normal 2 4 3 3 2 2 3" xfId="19277"/>
    <cellStyle name="Normal 2 4 3 3 2 2 3 2" xfId="52789"/>
    <cellStyle name="Normal 2 4 3 3 2 2 4" xfId="19278"/>
    <cellStyle name="Normal 2 4 3 3 2 2 4 2" xfId="52790"/>
    <cellStyle name="Normal 2 4 3 3 2 2 5" xfId="19279"/>
    <cellStyle name="Normal 2 4 3 3 2 2 5 2" xfId="52791"/>
    <cellStyle name="Normal 2 4 3 3 2 2 6" xfId="52792"/>
    <cellStyle name="Normal 2 4 3 3 2 2 6 2" xfId="52793"/>
    <cellStyle name="Normal 2 4 3 3 2 2 7" xfId="52794"/>
    <cellStyle name="Normal 2 4 3 3 2 3" xfId="19280"/>
    <cellStyle name="Normal 2 4 3 3 2 3 2" xfId="19281"/>
    <cellStyle name="Normal 2 4 3 3 2 3 2 2" xfId="52795"/>
    <cellStyle name="Normal 2 4 3 3 2 3 3" xfId="19282"/>
    <cellStyle name="Normal 2 4 3 3 2 3 3 2" xfId="52796"/>
    <cellStyle name="Normal 2 4 3 3 2 3 4" xfId="52797"/>
    <cellStyle name="Normal 2 4 3 3 2 4" xfId="19283"/>
    <cellStyle name="Normal 2 4 3 3 2 4 2" xfId="19284"/>
    <cellStyle name="Normal 2 4 3 3 2 4 2 2" xfId="52798"/>
    <cellStyle name="Normal 2 4 3 3 2 4 3" xfId="52799"/>
    <cellStyle name="Normal 2 4 3 3 2 5" xfId="19285"/>
    <cellStyle name="Normal 2 4 3 3 2 5 2" xfId="52800"/>
    <cellStyle name="Normal 2 4 3 3 2 6" xfId="19286"/>
    <cellStyle name="Normal 2 4 3 3 2 6 2" xfId="52801"/>
    <cellStyle name="Normal 2 4 3 3 2 7" xfId="52802"/>
    <cellStyle name="Normal 2 4 3 3 2 7 2" xfId="52803"/>
    <cellStyle name="Normal 2 4 3 3 2 8" xfId="52804"/>
    <cellStyle name="Normal 2 4 3 3 2 9" xfId="52805"/>
    <cellStyle name="Normal 2 4 3 3 3" xfId="19287"/>
    <cellStyle name="Normal 2 4 3 3 3 2" xfId="19288"/>
    <cellStyle name="Normal 2 4 3 3 3 2 2" xfId="19289"/>
    <cellStyle name="Normal 2 4 3 3 3 2 2 2" xfId="52806"/>
    <cellStyle name="Normal 2 4 3 3 3 2 3" xfId="19290"/>
    <cellStyle name="Normal 2 4 3 3 3 2 3 2" xfId="52807"/>
    <cellStyle name="Normal 2 4 3 3 3 2 4" xfId="52808"/>
    <cellStyle name="Normal 2 4 3 3 3 3" xfId="19291"/>
    <cellStyle name="Normal 2 4 3 3 3 3 2" xfId="52809"/>
    <cellStyle name="Normal 2 4 3 3 3 4" xfId="19292"/>
    <cellStyle name="Normal 2 4 3 3 3 4 2" xfId="52810"/>
    <cellStyle name="Normal 2 4 3 3 3 5" xfId="19293"/>
    <cellStyle name="Normal 2 4 3 3 3 5 2" xfId="52811"/>
    <cellStyle name="Normal 2 4 3 3 3 6" xfId="52812"/>
    <cellStyle name="Normal 2 4 3 3 3 6 2" xfId="52813"/>
    <cellStyle name="Normal 2 4 3 3 3 7" xfId="52814"/>
    <cellStyle name="Normal 2 4 3 3 4" xfId="19294"/>
    <cellStyle name="Normal 2 4 3 3 4 2" xfId="19295"/>
    <cellStyle name="Normal 2 4 3 3 4 2 2" xfId="52815"/>
    <cellStyle name="Normal 2 4 3 3 4 3" xfId="19296"/>
    <cellStyle name="Normal 2 4 3 3 4 3 2" xfId="52816"/>
    <cellStyle name="Normal 2 4 3 3 4 4" xfId="52817"/>
    <cellStyle name="Normal 2 4 3 3 5" xfId="19297"/>
    <cellStyle name="Normal 2 4 3 3 5 2" xfId="19298"/>
    <cellStyle name="Normal 2 4 3 3 5 2 2" xfId="52818"/>
    <cellStyle name="Normal 2 4 3 3 5 3" xfId="52819"/>
    <cellStyle name="Normal 2 4 3 3 6" xfId="19299"/>
    <cellStyle name="Normal 2 4 3 3 6 2" xfId="52820"/>
    <cellStyle name="Normal 2 4 3 3 7" xfId="19300"/>
    <cellStyle name="Normal 2 4 3 3 7 2" xfId="52821"/>
    <cellStyle name="Normal 2 4 3 3 8" xfId="52822"/>
    <cellStyle name="Normal 2 4 3 3 8 2" xfId="52823"/>
    <cellStyle name="Normal 2 4 3 3 9" xfId="52824"/>
    <cellStyle name="Normal 2 4 3 30" xfId="19301"/>
    <cellStyle name="Normal 2 4 3 30 10" xfId="52825"/>
    <cellStyle name="Normal 2 4 3 30 11" xfId="52826"/>
    <cellStyle name="Normal 2 4 3 30 2" xfId="19302"/>
    <cellStyle name="Normal 2 4 3 30 2 10" xfId="52827"/>
    <cellStyle name="Normal 2 4 3 30 2 2" xfId="19303"/>
    <cellStyle name="Normal 2 4 3 30 2 2 2" xfId="19304"/>
    <cellStyle name="Normal 2 4 3 30 2 2 2 2" xfId="19305"/>
    <cellStyle name="Normal 2 4 3 30 2 2 2 2 2" xfId="52828"/>
    <cellStyle name="Normal 2 4 3 30 2 2 2 3" xfId="19306"/>
    <cellStyle name="Normal 2 4 3 30 2 2 2 3 2" xfId="52829"/>
    <cellStyle name="Normal 2 4 3 30 2 2 2 4" xfId="52830"/>
    <cellStyle name="Normal 2 4 3 30 2 2 3" xfId="19307"/>
    <cellStyle name="Normal 2 4 3 30 2 2 3 2" xfId="52831"/>
    <cellStyle name="Normal 2 4 3 30 2 2 4" xfId="19308"/>
    <cellStyle name="Normal 2 4 3 30 2 2 4 2" xfId="52832"/>
    <cellStyle name="Normal 2 4 3 30 2 2 5" xfId="19309"/>
    <cellStyle name="Normal 2 4 3 30 2 2 5 2" xfId="52833"/>
    <cellStyle name="Normal 2 4 3 30 2 2 6" xfId="52834"/>
    <cellStyle name="Normal 2 4 3 30 2 2 6 2" xfId="52835"/>
    <cellStyle name="Normal 2 4 3 30 2 2 7" xfId="52836"/>
    <cellStyle name="Normal 2 4 3 30 2 3" xfId="19310"/>
    <cellStyle name="Normal 2 4 3 30 2 3 2" xfId="19311"/>
    <cellStyle name="Normal 2 4 3 30 2 3 2 2" xfId="52837"/>
    <cellStyle name="Normal 2 4 3 30 2 3 3" xfId="19312"/>
    <cellStyle name="Normal 2 4 3 30 2 3 3 2" xfId="52838"/>
    <cellStyle name="Normal 2 4 3 30 2 3 4" xfId="52839"/>
    <cellStyle name="Normal 2 4 3 30 2 4" xfId="19313"/>
    <cellStyle name="Normal 2 4 3 30 2 4 2" xfId="19314"/>
    <cellStyle name="Normal 2 4 3 30 2 4 2 2" xfId="52840"/>
    <cellStyle name="Normal 2 4 3 30 2 4 3" xfId="52841"/>
    <cellStyle name="Normal 2 4 3 30 2 5" xfId="19315"/>
    <cellStyle name="Normal 2 4 3 30 2 5 2" xfId="52842"/>
    <cellStyle name="Normal 2 4 3 30 2 6" xfId="19316"/>
    <cellStyle name="Normal 2 4 3 30 2 6 2" xfId="52843"/>
    <cellStyle name="Normal 2 4 3 30 2 7" xfId="52844"/>
    <cellStyle name="Normal 2 4 3 30 2 7 2" xfId="52845"/>
    <cellStyle name="Normal 2 4 3 30 2 8" xfId="52846"/>
    <cellStyle name="Normal 2 4 3 30 2 9" xfId="52847"/>
    <cellStyle name="Normal 2 4 3 30 3" xfId="19317"/>
    <cellStyle name="Normal 2 4 3 30 3 2" xfId="19318"/>
    <cellStyle name="Normal 2 4 3 30 3 2 2" xfId="19319"/>
    <cellStyle name="Normal 2 4 3 30 3 2 2 2" xfId="52848"/>
    <cellStyle name="Normal 2 4 3 30 3 2 3" xfId="19320"/>
    <cellStyle name="Normal 2 4 3 30 3 2 3 2" xfId="52849"/>
    <cellStyle name="Normal 2 4 3 30 3 2 4" xfId="52850"/>
    <cellStyle name="Normal 2 4 3 30 3 3" xfId="19321"/>
    <cellStyle name="Normal 2 4 3 30 3 3 2" xfId="52851"/>
    <cellStyle name="Normal 2 4 3 30 3 4" xfId="19322"/>
    <cellStyle name="Normal 2 4 3 30 3 4 2" xfId="52852"/>
    <cellStyle name="Normal 2 4 3 30 3 5" xfId="19323"/>
    <cellStyle name="Normal 2 4 3 30 3 5 2" xfId="52853"/>
    <cellStyle name="Normal 2 4 3 30 3 6" xfId="52854"/>
    <cellStyle name="Normal 2 4 3 30 3 6 2" xfId="52855"/>
    <cellStyle name="Normal 2 4 3 30 3 7" xfId="52856"/>
    <cellStyle name="Normal 2 4 3 30 4" xfId="19324"/>
    <cellStyle name="Normal 2 4 3 30 4 2" xfId="19325"/>
    <cellStyle name="Normal 2 4 3 30 4 2 2" xfId="52857"/>
    <cellStyle name="Normal 2 4 3 30 4 3" xfId="19326"/>
    <cellStyle name="Normal 2 4 3 30 4 3 2" xfId="52858"/>
    <cellStyle name="Normal 2 4 3 30 4 4" xfId="52859"/>
    <cellStyle name="Normal 2 4 3 30 5" xfId="19327"/>
    <cellStyle name="Normal 2 4 3 30 5 2" xfId="19328"/>
    <cellStyle name="Normal 2 4 3 30 5 2 2" xfId="52860"/>
    <cellStyle name="Normal 2 4 3 30 5 3" xfId="52861"/>
    <cellStyle name="Normal 2 4 3 30 6" xfId="19329"/>
    <cellStyle name="Normal 2 4 3 30 6 2" xfId="52862"/>
    <cellStyle name="Normal 2 4 3 30 7" xfId="19330"/>
    <cellStyle name="Normal 2 4 3 30 7 2" xfId="52863"/>
    <cellStyle name="Normal 2 4 3 30 8" xfId="52864"/>
    <cellStyle name="Normal 2 4 3 30 8 2" xfId="52865"/>
    <cellStyle name="Normal 2 4 3 30 9" xfId="52866"/>
    <cellStyle name="Normal 2 4 3 31" xfId="19331"/>
    <cellStyle name="Normal 2 4 3 31 10" xfId="52867"/>
    <cellStyle name="Normal 2 4 3 31 2" xfId="19332"/>
    <cellStyle name="Normal 2 4 3 31 2 2" xfId="19333"/>
    <cellStyle name="Normal 2 4 3 31 2 2 2" xfId="19334"/>
    <cellStyle name="Normal 2 4 3 31 2 2 2 2" xfId="52868"/>
    <cellStyle name="Normal 2 4 3 31 2 2 3" xfId="19335"/>
    <cellStyle name="Normal 2 4 3 31 2 2 3 2" xfId="52869"/>
    <cellStyle name="Normal 2 4 3 31 2 2 4" xfId="52870"/>
    <cellStyle name="Normal 2 4 3 31 2 3" xfId="19336"/>
    <cellStyle name="Normal 2 4 3 31 2 3 2" xfId="52871"/>
    <cellStyle name="Normal 2 4 3 31 2 4" xfId="19337"/>
    <cellStyle name="Normal 2 4 3 31 2 4 2" xfId="52872"/>
    <cellStyle name="Normal 2 4 3 31 2 5" xfId="19338"/>
    <cellStyle name="Normal 2 4 3 31 2 5 2" xfId="52873"/>
    <cellStyle name="Normal 2 4 3 31 2 6" xfId="52874"/>
    <cellStyle name="Normal 2 4 3 31 2 6 2" xfId="52875"/>
    <cellStyle name="Normal 2 4 3 31 2 7" xfId="52876"/>
    <cellStyle name="Normal 2 4 3 31 3" xfId="19339"/>
    <cellStyle name="Normal 2 4 3 31 3 2" xfId="19340"/>
    <cellStyle name="Normal 2 4 3 31 3 2 2" xfId="52877"/>
    <cellStyle name="Normal 2 4 3 31 3 3" xfId="19341"/>
    <cellStyle name="Normal 2 4 3 31 3 3 2" xfId="52878"/>
    <cellStyle name="Normal 2 4 3 31 3 4" xfId="52879"/>
    <cellStyle name="Normal 2 4 3 31 4" xfId="19342"/>
    <cellStyle name="Normal 2 4 3 31 4 2" xfId="19343"/>
    <cellStyle name="Normal 2 4 3 31 4 2 2" xfId="52880"/>
    <cellStyle name="Normal 2 4 3 31 4 3" xfId="52881"/>
    <cellStyle name="Normal 2 4 3 31 5" xfId="19344"/>
    <cellStyle name="Normal 2 4 3 31 5 2" xfId="52882"/>
    <cellStyle name="Normal 2 4 3 31 6" xfId="19345"/>
    <cellStyle name="Normal 2 4 3 31 6 2" xfId="52883"/>
    <cellStyle name="Normal 2 4 3 31 7" xfId="52884"/>
    <cellStyle name="Normal 2 4 3 31 7 2" xfId="52885"/>
    <cellStyle name="Normal 2 4 3 31 8" xfId="52886"/>
    <cellStyle name="Normal 2 4 3 31 9" xfId="52887"/>
    <cellStyle name="Normal 2 4 3 32" xfId="19346"/>
    <cellStyle name="Normal 2 4 3 32 2" xfId="19347"/>
    <cellStyle name="Normal 2 4 3 32 2 2" xfId="19348"/>
    <cellStyle name="Normal 2 4 3 32 2 2 2" xfId="52888"/>
    <cellStyle name="Normal 2 4 3 32 2 3" xfId="19349"/>
    <cellStyle name="Normal 2 4 3 32 2 3 2" xfId="52889"/>
    <cellStyle name="Normal 2 4 3 32 2 4" xfId="52890"/>
    <cellStyle name="Normal 2 4 3 32 3" xfId="19350"/>
    <cellStyle name="Normal 2 4 3 32 3 2" xfId="52891"/>
    <cellStyle name="Normal 2 4 3 32 4" xfId="19351"/>
    <cellStyle name="Normal 2 4 3 32 4 2" xfId="52892"/>
    <cellStyle name="Normal 2 4 3 32 5" xfId="19352"/>
    <cellStyle name="Normal 2 4 3 32 5 2" xfId="52893"/>
    <cellStyle name="Normal 2 4 3 32 6" xfId="52894"/>
    <cellStyle name="Normal 2 4 3 32 6 2" xfId="52895"/>
    <cellStyle name="Normal 2 4 3 32 7" xfId="52896"/>
    <cellStyle name="Normal 2 4 3 33" xfId="19353"/>
    <cellStyle name="Normal 2 4 3 33 2" xfId="19354"/>
    <cellStyle name="Normal 2 4 3 33 2 2" xfId="52897"/>
    <cellStyle name="Normal 2 4 3 33 3" xfId="19355"/>
    <cellStyle name="Normal 2 4 3 33 3 2" xfId="52898"/>
    <cellStyle name="Normal 2 4 3 33 4" xfId="52899"/>
    <cellStyle name="Normal 2 4 3 34" xfId="19356"/>
    <cellStyle name="Normal 2 4 3 34 2" xfId="19357"/>
    <cellStyle name="Normal 2 4 3 34 2 2" xfId="52900"/>
    <cellStyle name="Normal 2 4 3 34 3" xfId="52901"/>
    <cellStyle name="Normal 2 4 3 35" xfId="19358"/>
    <cellStyle name="Normal 2 4 3 35 2" xfId="52902"/>
    <cellStyle name="Normal 2 4 3 36" xfId="19359"/>
    <cellStyle name="Normal 2 4 3 36 2" xfId="52903"/>
    <cellStyle name="Normal 2 4 3 37" xfId="52904"/>
    <cellStyle name="Normal 2 4 3 37 2" xfId="52905"/>
    <cellStyle name="Normal 2 4 3 38" xfId="52906"/>
    <cellStyle name="Normal 2 4 3 39" xfId="52907"/>
    <cellStyle name="Normal 2 4 3 4" xfId="19360"/>
    <cellStyle name="Normal 2 4 3 4 10" xfId="52908"/>
    <cellStyle name="Normal 2 4 3 4 11" xfId="52909"/>
    <cellStyle name="Normal 2 4 3 4 2" xfId="19361"/>
    <cellStyle name="Normal 2 4 3 4 2 10" xfId="52910"/>
    <cellStyle name="Normal 2 4 3 4 2 2" xfId="19362"/>
    <cellStyle name="Normal 2 4 3 4 2 2 2" xfId="19363"/>
    <cellStyle name="Normal 2 4 3 4 2 2 2 2" xfId="19364"/>
    <cellStyle name="Normal 2 4 3 4 2 2 2 2 2" xfId="52911"/>
    <cellStyle name="Normal 2 4 3 4 2 2 2 3" xfId="19365"/>
    <cellStyle name="Normal 2 4 3 4 2 2 2 3 2" xfId="52912"/>
    <cellStyle name="Normal 2 4 3 4 2 2 2 4" xfId="52913"/>
    <cellStyle name="Normal 2 4 3 4 2 2 3" xfId="19366"/>
    <cellStyle name="Normal 2 4 3 4 2 2 3 2" xfId="52914"/>
    <cellStyle name="Normal 2 4 3 4 2 2 4" xfId="19367"/>
    <cellStyle name="Normal 2 4 3 4 2 2 4 2" xfId="52915"/>
    <cellStyle name="Normal 2 4 3 4 2 2 5" xfId="19368"/>
    <cellStyle name="Normal 2 4 3 4 2 2 5 2" xfId="52916"/>
    <cellStyle name="Normal 2 4 3 4 2 2 6" xfId="52917"/>
    <cellStyle name="Normal 2 4 3 4 2 2 6 2" xfId="52918"/>
    <cellStyle name="Normal 2 4 3 4 2 2 7" xfId="52919"/>
    <cellStyle name="Normal 2 4 3 4 2 3" xfId="19369"/>
    <cellStyle name="Normal 2 4 3 4 2 3 2" xfId="19370"/>
    <cellStyle name="Normal 2 4 3 4 2 3 2 2" xfId="52920"/>
    <cellStyle name="Normal 2 4 3 4 2 3 3" xfId="19371"/>
    <cellStyle name="Normal 2 4 3 4 2 3 3 2" xfId="52921"/>
    <cellStyle name="Normal 2 4 3 4 2 3 4" xfId="52922"/>
    <cellStyle name="Normal 2 4 3 4 2 4" xfId="19372"/>
    <cellStyle name="Normal 2 4 3 4 2 4 2" xfId="19373"/>
    <cellStyle name="Normal 2 4 3 4 2 4 2 2" xfId="52923"/>
    <cellStyle name="Normal 2 4 3 4 2 4 3" xfId="52924"/>
    <cellStyle name="Normal 2 4 3 4 2 5" xfId="19374"/>
    <cellStyle name="Normal 2 4 3 4 2 5 2" xfId="52925"/>
    <cellStyle name="Normal 2 4 3 4 2 6" xfId="19375"/>
    <cellStyle name="Normal 2 4 3 4 2 6 2" xfId="52926"/>
    <cellStyle name="Normal 2 4 3 4 2 7" xfId="52927"/>
    <cellStyle name="Normal 2 4 3 4 2 7 2" xfId="52928"/>
    <cellStyle name="Normal 2 4 3 4 2 8" xfId="52929"/>
    <cellStyle name="Normal 2 4 3 4 2 9" xfId="52930"/>
    <cellStyle name="Normal 2 4 3 4 3" xfId="19376"/>
    <cellStyle name="Normal 2 4 3 4 3 2" xfId="19377"/>
    <cellStyle name="Normal 2 4 3 4 3 2 2" xfId="19378"/>
    <cellStyle name="Normal 2 4 3 4 3 2 2 2" xfId="52931"/>
    <cellStyle name="Normal 2 4 3 4 3 2 3" xfId="19379"/>
    <cellStyle name="Normal 2 4 3 4 3 2 3 2" xfId="52932"/>
    <cellStyle name="Normal 2 4 3 4 3 2 4" xfId="52933"/>
    <cellStyle name="Normal 2 4 3 4 3 3" xfId="19380"/>
    <cellStyle name="Normal 2 4 3 4 3 3 2" xfId="52934"/>
    <cellStyle name="Normal 2 4 3 4 3 4" xfId="19381"/>
    <cellStyle name="Normal 2 4 3 4 3 4 2" xfId="52935"/>
    <cellStyle name="Normal 2 4 3 4 3 5" xfId="19382"/>
    <cellStyle name="Normal 2 4 3 4 3 5 2" xfId="52936"/>
    <cellStyle name="Normal 2 4 3 4 3 6" xfId="52937"/>
    <cellStyle name="Normal 2 4 3 4 3 6 2" xfId="52938"/>
    <cellStyle name="Normal 2 4 3 4 3 7" xfId="52939"/>
    <cellStyle name="Normal 2 4 3 4 4" xfId="19383"/>
    <cellStyle name="Normal 2 4 3 4 4 2" xfId="19384"/>
    <cellStyle name="Normal 2 4 3 4 4 2 2" xfId="52940"/>
    <cellStyle name="Normal 2 4 3 4 4 3" xfId="19385"/>
    <cellStyle name="Normal 2 4 3 4 4 3 2" xfId="52941"/>
    <cellStyle name="Normal 2 4 3 4 4 4" xfId="52942"/>
    <cellStyle name="Normal 2 4 3 4 5" xfId="19386"/>
    <cellStyle name="Normal 2 4 3 4 5 2" xfId="19387"/>
    <cellStyle name="Normal 2 4 3 4 5 2 2" xfId="52943"/>
    <cellStyle name="Normal 2 4 3 4 5 3" xfId="52944"/>
    <cellStyle name="Normal 2 4 3 4 6" xfId="19388"/>
    <cellStyle name="Normal 2 4 3 4 6 2" xfId="52945"/>
    <cellStyle name="Normal 2 4 3 4 7" xfId="19389"/>
    <cellStyle name="Normal 2 4 3 4 7 2" xfId="52946"/>
    <cellStyle name="Normal 2 4 3 4 8" xfId="52947"/>
    <cellStyle name="Normal 2 4 3 4 8 2" xfId="52948"/>
    <cellStyle name="Normal 2 4 3 4 9" xfId="52949"/>
    <cellStyle name="Normal 2 4 3 40" xfId="52950"/>
    <cellStyle name="Normal 2 4 3 5" xfId="19390"/>
    <cellStyle name="Normal 2 4 3 5 10" xfId="52951"/>
    <cellStyle name="Normal 2 4 3 5 11" xfId="52952"/>
    <cellStyle name="Normal 2 4 3 5 2" xfId="19391"/>
    <cellStyle name="Normal 2 4 3 5 2 10" xfId="52953"/>
    <cellStyle name="Normal 2 4 3 5 2 2" xfId="19392"/>
    <cellStyle name="Normal 2 4 3 5 2 2 2" xfId="19393"/>
    <cellStyle name="Normal 2 4 3 5 2 2 2 2" xfId="19394"/>
    <cellStyle name="Normal 2 4 3 5 2 2 2 2 2" xfId="52954"/>
    <cellStyle name="Normal 2 4 3 5 2 2 2 3" xfId="19395"/>
    <cellStyle name="Normal 2 4 3 5 2 2 2 3 2" xfId="52955"/>
    <cellStyle name="Normal 2 4 3 5 2 2 2 4" xfId="52956"/>
    <cellStyle name="Normal 2 4 3 5 2 2 3" xfId="19396"/>
    <cellStyle name="Normal 2 4 3 5 2 2 3 2" xfId="52957"/>
    <cellStyle name="Normal 2 4 3 5 2 2 4" xfId="19397"/>
    <cellStyle name="Normal 2 4 3 5 2 2 4 2" xfId="52958"/>
    <cellStyle name="Normal 2 4 3 5 2 2 5" xfId="19398"/>
    <cellStyle name="Normal 2 4 3 5 2 2 5 2" xfId="52959"/>
    <cellStyle name="Normal 2 4 3 5 2 2 6" xfId="52960"/>
    <cellStyle name="Normal 2 4 3 5 2 2 6 2" xfId="52961"/>
    <cellStyle name="Normal 2 4 3 5 2 2 7" xfId="52962"/>
    <cellStyle name="Normal 2 4 3 5 2 3" xfId="19399"/>
    <cellStyle name="Normal 2 4 3 5 2 3 2" xfId="19400"/>
    <cellStyle name="Normal 2 4 3 5 2 3 2 2" xfId="52963"/>
    <cellStyle name="Normal 2 4 3 5 2 3 3" xfId="19401"/>
    <cellStyle name="Normal 2 4 3 5 2 3 3 2" xfId="52964"/>
    <cellStyle name="Normal 2 4 3 5 2 3 4" xfId="52965"/>
    <cellStyle name="Normal 2 4 3 5 2 4" xfId="19402"/>
    <cellStyle name="Normal 2 4 3 5 2 4 2" xfId="19403"/>
    <cellStyle name="Normal 2 4 3 5 2 4 2 2" xfId="52966"/>
    <cellStyle name="Normal 2 4 3 5 2 4 3" xfId="52967"/>
    <cellStyle name="Normal 2 4 3 5 2 5" xfId="19404"/>
    <cellStyle name="Normal 2 4 3 5 2 5 2" xfId="52968"/>
    <cellStyle name="Normal 2 4 3 5 2 6" xfId="19405"/>
    <cellStyle name="Normal 2 4 3 5 2 6 2" xfId="52969"/>
    <cellStyle name="Normal 2 4 3 5 2 7" xfId="52970"/>
    <cellStyle name="Normal 2 4 3 5 2 7 2" xfId="52971"/>
    <cellStyle name="Normal 2 4 3 5 2 8" xfId="52972"/>
    <cellStyle name="Normal 2 4 3 5 2 9" xfId="52973"/>
    <cellStyle name="Normal 2 4 3 5 3" xfId="19406"/>
    <cellStyle name="Normal 2 4 3 5 3 2" xfId="19407"/>
    <cellStyle name="Normal 2 4 3 5 3 2 2" xfId="19408"/>
    <cellStyle name="Normal 2 4 3 5 3 2 2 2" xfId="52974"/>
    <cellStyle name="Normal 2 4 3 5 3 2 3" xfId="19409"/>
    <cellStyle name="Normal 2 4 3 5 3 2 3 2" xfId="52975"/>
    <cellStyle name="Normal 2 4 3 5 3 2 4" xfId="52976"/>
    <cellStyle name="Normal 2 4 3 5 3 3" xfId="19410"/>
    <cellStyle name="Normal 2 4 3 5 3 3 2" xfId="52977"/>
    <cellStyle name="Normal 2 4 3 5 3 4" xfId="19411"/>
    <cellStyle name="Normal 2 4 3 5 3 4 2" xfId="52978"/>
    <cellStyle name="Normal 2 4 3 5 3 5" xfId="19412"/>
    <cellStyle name="Normal 2 4 3 5 3 5 2" xfId="52979"/>
    <cellStyle name="Normal 2 4 3 5 3 6" xfId="52980"/>
    <cellStyle name="Normal 2 4 3 5 3 6 2" xfId="52981"/>
    <cellStyle name="Normal 2 4 3 5 3 7" xfId="52982"/>
    <cellStyle name="Normal 2 4 3 5 4" xfId="19413"/>
    <cellStyle name="Normal 2 4 3 5 4 2" xfId="19414"/>
    <cellStyle name="Normal 2 4 3 5 4 2 2" xfId="52983"/>
    <cellStyle name="Normal 2 4 3 5 4 3" xfId="19415"/>
    <cellStyle name="Normal 2 4 3 5 4 3 2" xfId="52984"/>
    <cellStyle name="Normal 2 4 3 5 4 4" xfId="52985"/>
    <cellStyle name="Normal 2 4 3 5 5" xfId="19416"/>
    <cellStyle name="Normal 2 4 3 5 5 2" xfId="19417"/>
    <cellStyle name="Normal 2 4 3 5 5 2 2" xfId="52986"/>
    <cellStyle name="Normal 2 4 3 5 5 3" xfId="52987"/>
    <cellStyle name="Normal 2 4 3 5 6" xfId="19418"/>
    <cellStyle name="Normal 2 4 3 5 6 2" xfId="52988"/>
    <cellStyle name="Normal 2 4 3 5 7" xfId="19419"/>
    <cellStyle name="Normal 2 4 3 5 7 2" xfId="52989"/>
    <cellStyle name="Normal 2 4 3 5 8" xfId="52990"/>
    <cellStyle name="Normal 2 4 3 5 8 2" xfId="52991"/>
    <cellStyle name="Normal 2 4 3 5 9" xfId="52992"/>
    <cellStyle name="Normal 2 4 3 6" xfId="19420"/>
    <cellStyle name="Normal 2 4 3 6 10" xfId="52993"/>
    <cellStyle name="Normal 2 4 3 6 11" xfId="52994"/>
    <cellStyle name="Normal 2 4 3 6 2" xfId="19421"/>
    <cellStyle name="Normal 2 4 3 6 2 10" xfId="52995"/>
    <cellStyle name="Normal 2 4 3 6 2 2" xfId="19422"/>
    <cellStyle name="Normal 2 4 3 6 2 2 2" xfId="19423"/>
    <cellStyle name="Normal 2 4 3 6 2 2 2 2" xfId="19424"/>
    <cellStyle name="Normal 2 4 3 6 2 2 2 2 2" xfId="52996"/>
    <cellStyle name="Normal 2 4 3 6 2 2 2 3" xfId="19425"/>
    <cellStyle name="Normal 2 4 3 6 2 2 2 3 2" xfId="52997"/>
    <cellStyle name="Normal 2 4 3 6 2 2 2 4" xfId="52998"/>
    <cellStyle name="Normal 2 4 3 6 2 2 3" xfId="19426"/>
    <cellStyle name="Normal 2 4 3 6 2 2 3 2" xfId="52999"/>
    <cellStyle name="Normal 2 4 3 6 2 2 4" xfId="19427"/>
    <cellStyle name="Normal 2 4 3 6 2 2 4 2" xfId="53000"/>
    <cellStyle name="Normal 2 4 3 6 2 2 5" xfId="19428"/>
    <cellStyle name="Normal 2 4 3 6 2 2 5 2" xfId="53001"/>
    <cellStyle name="Normal 2 4 3 6 2 2 6" xfId="53002"/>
    <cellStyle name="Normal 2 4 3 6 2 2 6 2" xfId="53003"/>
    <cellStyle name="Normal 2 4 3 6 2 2 7" xfId="53004"/>
    <cellStyle name="Normal 2 4 3 6 2 3" xfId="19429"/>
    <cellStyle name="Normal 2 4 3 6 2 3 2" xfId="19430"/>
    <cellStyle name="Normal 2 4 3 6 2 3 2 2" xfId="53005"/>
    <cellStyle name="Normal 2 4 3 6 2 3 3" xfId="19431"/>
    <cellStyle name="Normal 2 4 3 6 2 3 3 2" xfId="53006"/>
    <cellStyle name="Normal 2 4 3 6 2 3 4" xfId="53007"/>
    <cellStyle name="Normal 2 4 3 6 2 4" xfId="19432"/>
    <cellStyle name="Normal 2 4 3 6 2 4 2" xfId="19433"/>
    <cellStyle name="Normal 2 4 3 6 2 4 2 2" xfId="53008"/>
    <cellStyle name="Normal 2 4 3 6 2 4 3" xfId="53009"/>
    <cellStyle name="Normal 2 4 3 6 2 5" xfId="19434"/>
    <cellStyle name="Normal 2 4 3 6 2 5 2" xfId="53010"/>
    <cellStyle name="Normal 2 4 3 6 2 6" xfId="19435"/>
    <cellStyle name="Normal 2 4 3 6 2 6 2" xfId="53011"/>
    <cellStyle name="Normal 2 4 3 6 2 7" xfId="53012"/>
    <cellStyle name="Normal 2 4 3 6 2 7 2" xfId="53013"/>
    <cellStyle name="Normal 2 4 3 6 2 8" xfId="53014"/>
    <cellStyle name="Normal 2 4 3 6 2 9" xfId="53015"/>
    <cellStyle name="Normal 2 4 3 6 3" xfId="19436"/>
    <cellStyle name="Normal 2 4 3 6 3 2" xfId="19437"/>
    <cellStyle name="Normal 2 4 3 6 3 2 2" xfId="19438"/>
    <cellStyle name="Normal 2 4 3 6 3 2 2 2" xfId="53016"/>
    <cellStyle name="Normal 2 4 3 6 3 2 3" xfId="19439"/>
    <cellStyle name="Normal 2 4 3 6 3 2 3 2" xfId="53017"/>
    <cellStyle name="Normal 2 4 3 6 3 2 4" xfId="53018"/>
    <cellStyle name="Normal 2 4 3 6 3 3" xfId="19440"/>
    <cellStyle name="Normal 2 4 3 6 3 3 2" xfId="53019"/>
    <cellStyle name="Normal 2 4 3 6 3 4" xfId="19441"/>
    <cellStyle name="Normal 2 4 3 6 3 4 2" xfId="53020"/>
    <cellStyle name="Normal 2 4 3 6 3 5" xfId="19442"/>
    <cellStyle name="Normal 2 4 3 6 3 5 2" xfId="53021"/>
    <cellStyle name="Normal 2 4 3 6 3 6" xfId="53022"/>
    <cellStyle name="Normal 2 4 3 6 3 6 2" xfId="53023"/>
    <cellStyle name="Normal 2 4 3 6 3 7" xfId="53024"/>
    <cellStyle name="Normal 2 4 3 6 4" xfId="19443"/>
    <cellStyle name="Normal 2 4 3 6 4 2" xfId="19444"/>
    <cellStyle name="Normal 2 4 3 6 4 2 2" xfId="53025"/>
    <cellStyle name="Normal 2 4 3 6 4 3" xfId="19445"/>
    <cellStyle name="Normal 2 4 3 6 4 3 2" xfId="53026"/>
    <cellStyle name="Normal 2 4 3 6 4 4" xfId="53027"/>
    <cellStyle name="Normal 2 4 3 6 5" xfId="19446"/>
    <cellStyle name="Normal 2 4 3 6 5 2" xfId="19447"/>
    <cellStyle name="Normal 2 4 3 6 5 2 2" xfId="53028"/>
    <cellStyle name="Normal 2 4 3 6 5 3" xfId="53029"/>
    <cellStyle name="Normal 2 4 3 6 6" xfId="19448"/>
    <cellStyle name="Normal 2 4 3 6 6 2" xfId="53030"/>
    <cellStyle name="Normal 2 4 3 6 7" xfId="19449"/>
    <cellStyle name="Normal 2 4 3 6 7 2" xfId="53031"/>
    <cellStyle name="Normal 2 4 3 6 8" xfId="53032"/>
    <cellStyle name="Normal 2 4 3 6 8 2" xfId="53033"/>
    <cellStyle name="Normal 2 4 3 6 9" xfId="53034"/>
    <cellStyle name="Normal 2 4 3 7" xfId="19450"/>
    <cellStyle name="Normal 2 4 3 7 10" xfId="53035"/>
    <cellStyle name="Normal 2 4 3 7 11" xfId="53036"/>
    <cellStyle name="Normal 2 4 3 7 2" xfId="19451"/>
    <cellStyle name="Normal 2 4 3 7 2 10" xfId="53037"/>
    <cellStyle name="Normal 2 4 3 7 2 2" xfId="19452"/>
    <cellStyle name="Normal 2 4 3 7 2 2 2" xfId="19453"/>
    <cellStyle name="Normal 2 4 3 7 2 2 2 2" xfId="19454"/>
    <cellStyle name="Normal 2 4 3 7 2 2 2 2 2" xfId="53038"/>
    <cellStyle name="Normal 2 4 3 7 2 2 2 3" xfId="19455"/>
    <cellStyle name="Normal 2 4 3 7 2 2 2 3 2" xfId="53039"/>
    <cellStyle name="Normal 2 4 3 7 2 2 2 4" xfId="53040"/>
    <cellStyle name="Normal 2 4 3 7 2 2 3" xfId="19456"/>
    <cellStyle name="Normal 2 4 3 7 2 2 3 2" xfId="53041"/>
    <cellStyle name="Normal 2 4 3 7 2 2 4" xfId="19457"/>
    <cellStyle name="Normal 2 4 3 7 2 2 4 2" xfId="53042"/>
    <cellStyle name="Normal 2 4 3 7 2 2 5" xfId="19458"/>
    <cellStyle name="Normal 2 4 3 7 2 2 5 2" xfId="53043"/>
    <cellStyle name="Normal 2 4 3 7 2 2 6" xfId="53044"/>
    <cellStyle name="Normal 2 4 3 7 2 2 6 2" xfId="53045"/>
    <cellStyle name="Normal 2 4 3 7 2 2 7" xfId="53046"/>
    <cellStyle name="Normal 2 4 3 7 2 3" xfId="19459"/>
    <cellStyle name="Normal 2 4 3 7 2 3 2" xfId="19460"/>
    <cellStyle name="Normal 2 4 3 7 2 3 2 2" xfId="53047"/>
    <cellStyle name="Normal 2 4 3 7 2 3 3" xfId="19461"/>
    <cellStyle name="Normal 2 4 3 7 2 3 3 2" xfId="53048"/>
    <cellStyle name="Normal 2 4 3 7 2 3 4" xfId="53049"/>
    <cellStyle name="Normal 2 4 3 7 2 4" xfId="19462"/>
    <cellStyle name="Normal 2 4 3 7 2 4 2" xfId="19463"/>
    <cellStyle name="Normal 2 4 3 7 2 4 2 2" xfId="53050"/>
    <cellStyle name="Normal 2 4 3 7 2 4 3" xfId="53051"/>
    <cellStyle name="Normal 2 4 3 7 2 5" xfId="19464"/>
    <cellStyle name="Normal 2 4 3 7 2 5 2" xfId="53052"/>
    <cellStyle name="Normal 2 4 3 7 2 6" xfId="19465"/>
    <cellStyle name="Normal 2 4 3 7 2 6 2" xfId="53053"/>
    <cellStyle name="Normal 2 4 3 7 2 7" xfId="53054"/>
    <cellStyle name="Normal 2 4 3 7 2 7 2" xfId="53055"/>
    <cellStyle name="Normal 2 4 3 7 2 8" xfId="53056"/>
    <cellStyle name="Normal 2 4 3 7 2 9" xfId="53057"/>
    <cellStyle name="Normal 2 4 3 7 3" xfId="19466"/>
    <cellStyle name="Normal 2 4 3 7 3 2" xfId="19467"/>
    <cellStyle name="Normal 2 4 3 7 3 2 2" xfId="19468"/>
    <cellStyle name="Normal 2 4 3 7 3 2 2 2" xfId="53058"/>
    <cellStyle name="Normal 2 4 3 7 3 2 3" xfId="19469"/>
    <cellStyle name="Normal 2 4 3 7 3 2 3 2" xfId="53059"/>
    <cellStyle name="Normal 2 4 3 7 3 2 4" xfId="53060"/>
    <cellStyle name="Normal 2 4 3 7 3 3" xfId="19470"/>
    <cellStyle name="Normal 2 4 3 7 3 3 2" xfId="53061"/>
    <cellStyle name="Normal 2 4 3 7 3 4" xfId="19471"/>
    <cellStyle name="Normal 2 4 3 7 3 4 2" xfId="53062"/>
    <cellStyle name="Normal 2 4 3 7 3 5" xfId="19472"/>
    <cellStyle name="Normal 2 4 3 7 3 5 2" xfId="53063"/>
    <cellStyle name="Normal 2 4 3 7 3 6" xfId="53064"/>
    <cellStyle name="Normal 2 4 3 7 3 6 2" xfId="53065"/>
    <cellStyle name="Normal 2 4 3 7 3 7" xfId="53066"/>
    <cellStyle name="Normal 2 4 3 7 4" xfId="19473"/>
    <cellStyle name="Normal 2 4 3 7 4 2" xfId="19474"/>
    <cellStyle name="Normal 2 4 3 7 4 2 2" xfId="53067"/>
    <cellStyle name="Normal 2 4 3 7 4 3" xfId="19475"/>
    <cellStyle name="Normal 2 4 3 7 4 3 2" xfId="53068"/>
    <cellStyle name="Normal 2 4 3 7 4 4" xfId="53069"/>
    <cellStyle name="Normal 2 4 3 7 5" xfId="19476"/>
    <cellStyle name="Normal 2 4 3 7 5 2" xfId="19477"/>
    <cellStyle name="Normal 2 4 3 7 5 2 2" xfId="53070"/>
    <cellStyle name="Normal 2 4 3 7 5 3" xfId="53071"/>
    <cellStyle name="Normal 2 4 3 7 6" xfId="19478"/>
    <cellStyle name="Normal 2 4 3 7 6 2" xfId="53072"/>
    <cellStyle name="Normal 2 4 3 7 7" xfId="19479"/>
    <cellStyle name="Normal 2 4 3 7 7 2" xfId="53073"/>
    <cellStyle name="Normal 2 4 3 7 8" xfId="53074"/>
    <cellStyle name="Normal 2 4 3 7 8 2" xfId="53075"/>
    <cellStyle name="Normal 2 4 3 7 9" xfId="53076"/>
    <cellStyle name="Normal 2 4 3 8" xfId="19480"/>
    <cellStyle name="Normal 2 4 3 8 10" xfId="53077"/>
    <cellStyle name="Normal 2 4 3 8 11" xfId="53078"/>
    <cellStyle name="Normal 2 4 3 8 2" xfId="19481"/>
    <cellStyle name="Normal 2 4 3 8 2 10" xfId="53079"/>
    <cellStyle name="Normal 2 4 3 8 2 2" xfId="19482"/>
    <cellStyle name="Normal 2 4 3 8 2 2 2" xfId="19483"/>
    <cellStyle name="Normal 2 4 3 8 2 2 2 2" xfId="19484"/>
    <cellStyle name="Normal 2 4 3 8 2 2 2 2 2" xfId="53080"/>
    <cellStyle name="Normal 2 4 3 8 2 2 2 3" xfId="19485"/>
    <cellStyle name="Normal 2 4 3 8 2 2 2 3 2" xfId="53081"/>
    <cellStyle name="Normal 2 4 3 8 2 2 2 4" xfId="53082"/>
    <cellStyle name="Normal 2 4 3 8 2 2 3" xfId="19486"/>
    <cellStyle name="Normal 2 4 3 8 2 2 3 2" xfId="53083"/>
    <cellStyle name="Normal 2 4 3 8 2 2 4" xfId="19487"/>
    <cellStyle name="Normal 2 4 3 8 2 2 4 2" xfId="53084"/>
    <cellStyle name="Normal 2 4 3 8 2 2 5" xfId="19488"/>
    <cellStyle name="Normal 2 4 3 8 2 2 5 2" xfId="53085"/>
    <cellStyle name="Normal 2 4 3 8 2 2 6" xfId="53086"/>
    <cellStyle name="Normal 2 4 3 8 2 2 6 2" xfId="53087"/>
    <cellStyle name="Normal 2 4 3 8 2 2 7" xfId="53088"/>
    <cellStyle name="Normal 2 4 3 8 2 3" xfId="19489"/>
    <cellStyle name="Normal 2 4 3 8 2 3 2" xfId="19490"/>
    <cellStyle name="Normal 2 4 3 8 2 3 2 2" xfId="53089"/>
    <cellStyle name="Normal 2 4 3 8 2 3 3" xfId="19491"/>
    <cellStyle name="Normal 2 4 3 8 2 3 3 2" xfId="53090"/>
    <cellStyle name="Normal 2 4 3 8 2 3 4" xfId="53091"/>
    <cellStyle name="Normal 2 4 3 8 2 4" xfId="19492"/>
    <cellStyle name="Normal 2 4 3 8 2 4 2" xfId="19493"/>
    <cellStyle name="Normal 2 4 3 8 2 4 2 2" xfId="53092"/>
    <cellStyle name="Normal 2 4 3 8 2 4 3" xfId="53093"/>
    <cellStyle name="Normal 2 4 3 8 2 5" xfId="19494"/>
    <cellStyle name="Normal 2 4 3 8 2 5 2" xfId="53094"/>
    <cellStyle name="Normal 2 4 3 8 2 6" xfId="19495"/>
    <cellStyle name="Normal 2 4 3 8 2 6 2" xfId="53095"/>
    <cellStyle name="Normal 2 4 3 8 2 7" xfId="53096"/>
    <cellStyle name="Normal 2 4 3 8 2 7 2" xfId="53097"/>
    <cellStyle name="Normal 2 4 3 8 2 8" xfId="53098"/>
    <cellStyle name="Normal 2 4 3 8 2 9" xfId="53099"/>
    <cellStyle name="Normal 2 4 3 8 3" xfId="19496"/>
    <cellStyle name="Normal 2 4 3 8 3 2" xfId="19497"/>
    <cellStyle name="Normal 2 4 3 8 3 2 2" xfId="19498"/>
    <cellStyle name="Normal 2 4 3 8 3 2 2 2" xfId="53100"/>
    <cellStyle name="Normal 2 4 3 8 3 2 3" xfId="19499"/>
    <cellStyle name="Normal 2 4 3 8 3 2 3 2" xfId="53101"/>
    <cellStyle name="Normal 2 4 3 8 3 2 4" xfId="53102"/>
    <cellStyle name="Normal 2 4 3 8 3 3" xfId="19500"/>
    <cellStyle name="Normal 2 4 3 8 3 3 2" xfId="53103"/>
    <cellStyle name="Normal 2 4 3 8 3 4" xfId="19501"/>
    <cellStyle name="Normal 2 4 3 8 3 4 2" xfId="53104"/>
    <cellStyle name="Normal 2 4 3 8 3 5" xfId="19502"/>
    <cellStyle name="Normal 2 4 3 8 3 5 2" xfId="53105"/>
    <cellStyle name="Normal 2 4 3 8 3 6" xfId="53106"/>
    <cellStyle name="Normal 2 4 3 8 3 6 2" xfId="53107"/>
    <cellStyle name="Normal 2 4 3 8 3 7" xfId="53108"/>
    <cellStyle name="Normal 2 4 3 8 4" xfId="19503"/>
    <cellStyle name="Normal 2 4 3 8 4 2" xfId="19504"/>
    <cellStyle name="Normal 2 4 3 8 4 2 2" xfId="53109"/>
    <cellStyle name="Normal 2 4 3 8 4 3" xfId="19505"/>
    <cellStyle name="Normal 2 4 3 8 4 3 2" xfId="53110"/>
    <cellStyle name="Normal 2 4 3 8 4 4" xfId="53111"/>
    <cellStyle name="Normal 2 4 3 8 5" xfId="19506"/>
    <cellStyle name="Normal 2 4 3 8 5 2" xfId="19507"/>
    <cellStyle name="Normal 2 4 3 8 5 2 2" xfId="53112"/>
    <cellStyle name="Normal 2 4 3 8 5 3" xfId="53113"/>
    <cellStyle name="Normal 2 4 3 8 6" xfId="19508"/>
    <cellStyle name="Normal 2 4 3 8 6 2" xfId="53114"/>
    <cellStyle name="Normal 2 4 3 8 7" xfId="19509"/>
    <cellStyle name="Normal 2 4 3 8 7 2" xfId="53115"/>
    <cellStyle name="Normal 2 4 3 8 8" xfId="53116"/>
    <cellStyle name="Normal 2 4 3 8 8 2" xfId="53117"/>
    <cellStyle name="Normal 2 4 3 8 9" xfId="53118"/>
    <cellStyle name="Normal 2 4 3 9" xfId="19510"/>
    <cellStyle name="Normal 2 4 3 9 10" xfId="53119"/>
    <cellStyle name="Normal 2 4 3 9 11" xfId="53120"/>
    <cellStyle name="Normal 2 4 3 9 2" xfId="19511"/>
    <cellStyle name="Normal 2 4 3 9 2 10" xfId="53121"/>
    <cellStyle name="Normal 2 4 3 9 2 2" xfId="19512"/>
    <cellStyle name="Normal 2 4 3 9 2 2 2" xfId="19513"/>
    <cellStyle name="Normal 2 4 3 9 2 2 2 2" xfId="19514"/>
    <cellStyle name="Normal 2 4 3 9 2 2 2 2 2" xfId="53122"/>
    <cellStyle name="Normal 2 4 3 9 2 2 2 3" xfId="19515"/>
    <cellStyle name="Normal 2 4 3 9 2 2 2 3 2" xfId="53123"/>
    <cellStyle name="Normal 2 4 3 9 2 2 2 4" xfId="53124"/>
    <cellStyle name="Normal 2 4 3 9 2 2 3" xfId="19516"/>
    <cellStyle name="Normal 2 4 3 9 2 2 3 2" xfId="53125"/>
    <cellStyle name="Normal 2 4 3 9 2 2 4" xfId="19517"/>
    <cellStyle name="Normal 2 4 3 9 2 2 4 2" xfId="53126"/>
    <cellStyle name="Normal 2 4 3 9 2 2 5" xfId="19518"/>
    <cellStyle name="Normal 2 4 3 9 2 2 5 2" xfId="53127"/>
    <cellStyle name="Normal 2 4 3 9 2 2 6" xfId="53128"/>
    <cellStyle name="Normal 2 4 3 9 2 2 6 2" xfId="53129"/>
    <cellStyle name="Normal 2 4 3 9 2 2 7" xfId="53130"/>
    <cellStyle name="Normal 2 4 3 9 2 3" xfId="19519"/>
    <cellStyle name="Normal 2 4 3 9 2 3 2" xfId="19520"/>
    <cellStyle name="Normal 2 4 3 9 2 3 2 2" xfId="53131"/>
    <cellStyle name="Normal 2 4 3 9 2 3 3" xfId="19521"/>
    <cellStyle name="Normal 2 4 3 9 2 3 3 2" xfId="53132"/>
    <cellStyle name="Normal 2 4 3 9 2 3 4" xfId="53133"/>
    <cellStyle name="Normal 2 4 3 9 2 4" xfId="19522"/>
    <cellStyle name="Normal 2 4 3 9 2 4 2" xfId="19523"/>
    <cellStyle name="Normal 2 4 3 9 2 4 2 2" xfId="53134"/>
    <cellStyle name="Normal 2 4 3 9 2 4 3" xfId="53135"/>
    <cellStyle name="Normal 2 4 3 9 2 5" xfId="19524"/>
    <cellStyle name="Normal 2 4 3 9 2 5 2" xfId="53136"/>
    <cellStyle name="Normal 2 4 3 9 2 6" xfId="19525"/>
    <cellStyle name="Normal 2 4 3 9 2 6 2" xfId="53137"/>
    <cellStyle name="Normal 2 4 3 9 2 7" xfId="53138"/>
    <cellStyle name="Normal 2 4 3 9 2 7 2" xfId="53139"/>
    <cellStyle name="Normal 2 4 3 9 2 8" xfId="53140"/>
    <cellStyle name="Normal 2 4 3 9 2 9" xfId="53141"/>
    <cellStyle name="Normal 2 4 3 9 3" xfId="19526"/>
    <cellStyle name="Normal 2 4 3 9 3 2" xfId="19527"/>
    <cellStyle name="Normal 2 4 3 9 3 2 2" xfId="19528"/>
    <cellStyle name="Normal 2 4 3 9 3 2 2 2" xfId="53142"/>
    <cellStyle name="Normal 2 4 3 9 3 2 3" xfId="19529"/>
    <cellStyle name="Normal 2 4 3 9 3 2 3 2" xfId="53143"/>
    <cellStyle name="Normal 2 4 3 9 3 2 4" xfId="53144"/>
    <cellStyle name="Normal 2 4 3 9 3 3" xfId="19530"/>
    <cellStyle name="Normal 2 4 3 9 3 3 2" xfId="53145"/>
    <cellStyle name="Normal 2 4 3 9 3 4" xfId="19531"/>
    <cellStyle name="Normal 2 4 3 9 3 4 2" xfId="53146"/>
    <cellStyle name="Normal 2 4 3 9 3 5" xfId="19532"/>
    <cellStyle name="Normal 2 4 3 9 3 5 2" xfId="53147"/>
    <cellStyle name="Normal 2 4 3 9 3 6" xfId="53148"/>
    <cellStyle name="Normal 2 4 3 9 3 6 2" xfId="53149"/>
    <cellStyle name="Normal 2 4 3 9 3 7" xfId="53150"/>
    <cellStyle name="Normal 2 4 3 9 4" xfId="19533"/>
    <cellStyle name="Normal 2 4 3 9 4 2" xfId="19534"/>
    <cellStyle name="Normal 2 4 3 9 4 2 2" xfId="53151"/>
    <cellStyle name="Normal 2 4 3 9 4 3" xfId="19535"/>
    <cellStyle name="Normal 2 4 3 9 4 3 2" xfId="53152"/>
    <cellStyle name="Normal 2 4 3 9 4 4" xfId="53153"/>
    <cellStyle name="Normal 2 4 3 9 5" xfId="19536"/>
    <cellStyle name="Normal 2 4 3 9 5 2" xfId="19537"/>
    <cellStyle name="Normal 2 4 3 9 5 2 2" xfId="53154"/>
    <cellStyle name="Normal 2 4 3 9 5 3" xfId="53155"/>
    <cellStyle name="Normal 2 4 3 9 6" xfId="19538"/>
    <cellStyle name="Normal 2 4 3 9 6 2" xfId="53156"/>
    <cellStyle name="Normal 2 4 3 9 7" xfId="19539"/>
    <cellStyle name="Normal 2 4 3 9 7 2" xfId="53157"/>
    <cellStyle name="Normal 2 4 3 9 8" xfId="53158"/>
    <cellStyle name="Normal 2 4 3 9 8 2" xfId="53159"/>
    <cellStyle name="Normal 2 4 3 9 9" xfId="53160"/>
    <cellStyle name="Normal 2 4 30" xfId="19540"/>
    <cellStyle name="Normal 2 4 30 10" xfId="53161"/>
    <cellStyle name="Normal 2 4 30 11" xfId="53162"/>
    <cellStyle name="Normal 2 4 30 2" xfId="19541"/>
    <cellStyle name="Normal 2 4 30 2 10" xfId="53163"/>
    <cellStyle name="Normal 2 4 30 2 2" xfId="19542"/>
    <cellStyle name="Normal 2 4 30 2 2 2" xfId="19543"/>
    <cellStyle name="Normal 2 4 30 2 2 2 2" xfId="19544"/>
    <cellStyle name="Normal 2 4 30 2 2 2 2 2" xfId="53164"/>
    <cellStyle name="Normal 2 4 30 2 2 2 3" xfId="19545"/>
    <cellStyle name="Normal 2 4 30 2 2 2 3 2" xfId="53165"/>
    <cellStyle name="Normal 2 4 30 2 2 2 4" xfId="53166"/>
    <cellStyle name="Normal 2 4 30 2 2 3" xfId="19546"/>
    <cellStyle name="Normal 2 4 30 2 2 3 2" xfId="53167"/>
    <cellStyle name="Normal 2 4 30 2 2 4" xfId="19547"/>
    <cellStyle name="Normal 2 4 30 2 2 4 2" xfId="53168"/>
    <cellStyle name="Normal 2 4 30 2 2 5" xfId="19548"/>
    <cellStyle name="Normal 2 4 30 2 2 5 2" xfId="53169"/>
    <cellStyle name="Normal 2 4 30 2 2 6" xfId="53170"/>
    <cellStyle name="Normal 2 4 30 2 2 6 2" xfId="53171"/>
    <cellStyle name="Normal 2 4 30 2 2 7" xfId="53172"/>
    <cellStyle name="Normal 2 4 30 2 3" xfId="19549"/>
    <cellStyle name="Normal 2 4 30 2 3 2" xfId="19550"/>
    <cellStyle name="Normal 2 4 30 2 3 2 2" xfId="53173"/>
    <cellStyle name="Normal 2 4 30 2 3 3" xfId="19551"/>
    <cellStyle name="Normal 2 4 30 2 3 3 2" xfId="53174"/>
    <cellStyle name="Normal 2 4 30 2 3 4" xfId="53175"/>
    <cellStyle name="Normal 2 4 30 2 4" xfId="19552"/>
    <cellStyle name="Normal 2 4 30 2 4 2" xfId="19553"/>
    <cellStyle name="Normal 2 4 30 2 4 2 2" xfId="53176"/>
    <cellStyle name="Normal 2 4 30 2 4 3" xfId="53177"/>
    <cellStyle name="Normal 2 4 30 2 5" xfId="19554"/>
    <cellStyle name="Normal 2 4 30 2 5 2" xfId="53178"/>
    <cellStyle name="Normal 2 4 30 2 6" xfId="19555"/>
    <cellStyle name="Normal 2 4 30 2 6 2" xfId="53179"/>
    <cellStyle name="Normal 2 4 30 2 7" xfId="53180"/>
    <cellStyle name="Normal 2 4 30 2 7 2" xfId="53181"/>
    <cellStyle name="Normal 2 4 30 2 8" xfId="53182"/>
    <cellStyle name="Normal 2 4 30 2 9" xfId="53183"/>
    <cellStyle name="Normal 2 4 30 3" xfId="19556"/>
    <cellStyle name="Normal 2 4 30 3 2" xfId="19557"/>
    <cellStyle name="Normal 2 4 30 3 2 2" xfId="19558"/>
    <cellStyle name="Normal 2 4 30 3 2 2 2" xfId="53184"/>
    <cellStyle name="Normal 2 4 30 3 2 3" xfId="19559"/>
    <cellStyle name="Normal 2 4 30 3 2 3 2" xfId="53185"/>
    <cellStyle name="Normal 2 4 30 3 2 4" xfId="53186"/>
    <cellStyle name="Normal 2 4 30 3 3" xfId="19560"/>
    <cellStyle name="Normal 2 4 30 3 3 2" xfId="53187"/>
    <cellStyle name="Normal 2 4 30 3 4" xfId="19561"/>
    <cellStyle name="Normal 2 4 30 3 4 2" xfId="53188"/>
    <cellStyle name="Normal 2 4 30 3 5" xfId="19562"/>
    <cellStyle name="Normal 2 4 30 3 5 2" xfId="53189"/>
    <cellStyle name="Normal 2 4 30 3 6" xfId="53190"/>
    <cellStyle name="Normal 2 4 30 3 6 2" xfId="53191"/>
    <cellStyle name="Normal 2 4 30 3 7" xfId="53192"/>
    <cellStyle name="Normal 2 4 30 4" xfId="19563"/>
    <cellStyle name="Normal 2 4 30 4 2" xfId="19564"/>
    <cellStyle name="Normal 2 4 30 4 2 2" xfId="53193"/>
    <cellStyle name="Normal 2 4 30 4 3" xfId="19565"/>
    <cellStyle name="Normal 2 4 30 4 3 2" xfId="53194"/>
    <cellStyle name="Normal 2 4 30 4 4" xfId="53195"/>
    <cellStyle name="Normal 2 4 30 5" xfId="19566"/>
    <cellStyle name="Normal 2 4 30 5 2" xfId="19567"/>
    <cellStyle name="Normal 2 4 30 5 2 2" xfId="53196"/>
    <cellStyle name="Normal 2 4 30 5 3" xfId="53197"/>
    <cellStyle name="Normal 2 4 30 6" xfId="19568"/>
    <cellStyle name="Normal 2 4 30 6 2" xfId="53198"/>
    <cellStyle name="Normal 2 4 30 7" xfId="19569"/>
    <cellStyle name="Normal 2 4 30 7 2" xfId="53199"/>
    <cellStyle name="Normal 2 4 30 8" xfId="53200"/>
    <cellStyle name="Normal 2 4 30 8 2" xfId="53201"/>
    <cellStyle name="Normal 2 4 30 9" xfId="53202"/>
    <cellStyle name="Normal 2 4 31" xfId="19570"/>
    <cellStyle name="Normal 2 4 31 10" xfId="53203"/>
    <cellStyle name="Normal 2 4 31 11" xfId="53204"/>
    <cellStyle name="Normal 2 4 31 2" xfId="19571"/>
    <cellStyle name="Normal 2 4 31 2 10" xfId="53205"/>
    <cellStyle name="Normal 2 4 31 2 2" xfId="19572"/>
    <cellStyle name="Normal 2 4 31 2 2 2" xfId="19573"/>
    <cellStyle name="Normal 2 4 31 2 2 2 2" xfId="19574"/>
    <cellStyle name="Normal 2 4 31 2 2 2 2 2" xfId="53206"/>
    <cellStyle name="Normal 2 4 31 2 2 2 3" xfId="19575"/>
    <cellStyle name="Normal 2 4 31 2 2 2 3 2" xfId="53207"/>
    <cellStyle name="Normal 2 4 31 2 2 2 4" xfId="53208"/>
    <cellStyle name="Normal 2 4 31 2 2 3" xfId="19576"/>
    <cellStyle name="Normal 2 4 31 2 2 3 2" xfId="53209"/>
    <cellStyle name="Normal 2 4 31 2 2 4" xfId="19577"/>
    <cellStyle name="Normal 2 4 31 2 2 4 2" xfId="53210"/>
    <cellStyle name="Normal 2 4 31 2 2 5" xfId="19578"/>
    <cellStyle name="Normal 2 4 31 2 2 5 2" xfId="53211"/>
    <cellStyle name="Normal 2 4 31 2 2 6" xfId="53212"/>
    <cellStyle name="Normal 2 4 31 2 2 6 2" xfId="53213"/>
    <cellStyle name="Normal 2 4 31 2 2 7" xfId="53214"/>
    <cellStyle name="Normal 2 4 31 2 3" xfId="19579"/>
    <cellStyle name="Normal 2 4 31 2 3 2" xfId="19580"/>
    <cellStyle name="Normal 2 4 31 2 3 2 2" xfId="53215"/>
    <cellStyle name="Normal 2 4 31 2 3 3" xfId="19581"/>
    <cellStyle name="Normal 2 4 31 2 3 3 2" xfId="53216"/>
    <cellStyle name="Normal 2 4 31 2 3 4" xfId="53217"/>
    <cellStyle name="Normal 2 4 31 2 4" xfId="19582"/>
    <cellStyle name="Normal 2 4 31 2 4 2" xfId="19583"/>
    <cellStyle name="Normal 2 4 31 2 4 2 2" xfId="53218"/>
    <cellStyle name="Normal 2 4 31 2 4 3" xfId="53219"/>
    <cellStyle name="Normal 2 4 31 2 5" xfId="19584"/>
    <cellStyle name="Normal 2 4 31 2 5 2" xfId="53220"/>
    <cellStyle name="Normal 2 4 31 2 6" xfId="19585"/>
    <cellStyle name="Normal 2 4 31 2 6 2" xfId="53221"/>
    <cellStyle name="Normal 2 4 31 2 7" xfId="53222"/>
    <cellStyle name="Normal 2 4 31 2 7 2" xfId="53223"/>
    <cellStyle name="Normal 2 4 31 2 8" xfId="53224"/>
    <cellStyle name="Normal 2 4 31 2 9" xfId="53225"/>
    <cellStyle name="Normal 2 4 31 3" xfId="19586"/>
    <cellStyle name="Normal 2 4 31 3 2" xfId="19587"/>
    <cellStyle name="Normal 2 4 31 3 2 2" xfId="19588"/>
    <cellStyle name="Normal 2 4 31 3 2 2 2" xfId="53226"/>
    <cellStyle name="Normal 2 4 31 3 2 3" xfId="19589"/>
    <cellStyle name="Normal 2 4 31 3 2 3 2" xfId="53227"/>
    <cellStyle name="Normal 2 4 31 3 2 4" xfId="53228"/>
    <cellStyle name="Normal 2 4 31 3 3" xfId="19590"/>
    <cellStyle name="Normal 2 4 31 3 3 2" xfId="53229"/>
    <cellStyle name="Normal 2 4 31 3 4" xfId="19591"/>
    <cellStyle name="Normal 2 4 31 3 4 2" xfId="53230"/>
    <cellStyle name="Normal 2 4 31 3 5" xfId="19592"/>
    <cellStyle name="Normal 2 4 31 3 5 2" xfId="53231"/>
    <cellStyle name="Normal 2 4 31 3 6" xfId="53232"/>
    <cellStyle name="Normal 2 4 31 3 6 2" xfId="53233"/>
    <cellStyle name="Normal 2 4 31 3 7" xfId="53234"/>
    <cellStyle name="Normal 2 4 31 4" xfId="19593"/>
    <cellStyle name="Normal 2 4 31 4 2" xfId="19594"/>
    <cellStyle name="Normal 2 4 31 4 2 2" xfId="53235"/>
    <cellStyle name="Normal 2 4 31 4 3" xfId="19595"/>
    <cellStyle name="Normal 2 4 31 4 3 2" xfId="53236"/>
    <cellStyle name="Normal 2 4 31 4 4" xfId="53237"/>
    <cellStyle name="Normal 2 4 31 5" xfId="19596"/>
    <cellStyle name="Normal 2 4 31 5 2" xfId="19597"/>
    <cellStyle name="Normal 2 4 31 5 2 2" xfId="53238"/>
    <cellStyle name="Normal 2 4 31 5 3" xfId="53239"/>
    <cellStyle name="Normal 2 4 31 6" xfId="19598"/>
    <cellStyle name="Normal 2 4 31 6 2" xfId="53240"/>
    <cellStyle name="Normal 2 4 31 7" xfId="19599"/>
    <cellStyle name="Normal 2 4 31 7 2" xfId="53241"/>
    <cellStyle name="Normal 2 4 31 8" xfId="53242"/>
    <cellStyle name="Normal 2 4 31 8 2" xfId="53243"/>
    <cellStyle name="Normal 2 4 31 9" xfId="53244"/>
    <cellStyle name="Normal 2 4 32" xfId="19600"/>
    <cellStyle name="Normal 2 4 32 10" xfId="53245"/>
    <cellStyle name="Normal 2 4 32 11" xfId="53246"/>
    <cellStyle name="Normal 2 4 32 2" xfId="19601"/>
    <cellStyle name="Normal 2 4 32 2 10" xfId="53247"/>
    <cellStyle name="Normal 2 4 32 2 2" xfId="19602"/>
    <cellStyle name="Normal 2 4 32 2 2 2" xfId="19603"/>
    <cellStyle name="Normal 2 4 32 2 2 2 2" xfId="19604"/>
    <cellStyle name="Normal 2 4 32 2 2 2 2 2" xfId="53248"/>
    <cellStyle name="Normal 2 4 32 2 2 2 3" xfId="19605"/>
    <cellStyle name="Normal 2 4 32 2 2 2 3 2" xfId="53249"/>
    <cellStyle name="Normal 2 4 32 2 2 2 4" xfId="53250"/>
    <cellStyle name="Normal 2 4 32 2 2 3" xfId="19606"/>
    <cellStyle name="Normal 2 4 32 2 2 3 2" xfId="53251"/>
    <cellStyle name="Normal 2 4 32 2 2 4" xfId="19607"/>
    <cellStyle name="Normal 2 4 32 2 2 4 2" xfId="53252"/>
    <cellStyle name="Normal 2 4 32 2 2 5" xfId="19608"/>
    <cellStyle name="Normal 2 4 32 2 2 5 2" xfId="53253"/>
    <cellStyle name="Normal 2 4 32 2 2 6" xfId="53254"/>
    <cellStyle name="Normal 2 4 32 2 2 6 2" xfId="53255"/>
    <cellStyle name="Normal 2 4 32 2 2 7" xfId="53256"/>
    <cellStyle name="Normal 2 4 32 2 3" xfId="19609"/>
    <cellStyle name="Normal 2 4 32 2 3 2" xfId="19610"/>
    <cellStyle name="Normal 2 4 32 2 3 2 2" xfId="53257"/>
    <cellStyle name="Normal 2 4 32 2 3 3" xfId="19611"/>
    <cellStyle name="Normal 2 4 32 2 3 3 2" xfId="53258"/>
    <cellStyle name="Normal 2 4 32 2 3 4" xfId="53259"/>
    <cellStyle name="Normal 2 4 32 2 4" xfId="19612"/>
    <cellStyle name="Normal 2 4 32 2 4 2" xfId="19613"/>
    <cellStyle name="Normal 2 4 32 2 4 2 2" xfId="53260"/>
    <cellStyle name="Normal 2 4 32 2 4 3" xfId="53261"/>
    <cellStyle name="Normal 2 4 32 2 5" xfId="19614"/>
    <cellStyle name="Normal 2 4 32 2 5 2" xfId="53262"/>
    <cellStyle name="Normal 2 4 32 2 6" xfId="19615"/>
    <cellStyle name="Normal 2 4 32 2 6 2" xfId="53263"/>
    <cellStyle name="Normal 2 4 32 2 7" xfId="53264"/>
    <cellStyle name="Normal 2 4 32 2 7 2" xfId="53265"/>
    <cellStyle name="Normal 2 4 32 2 8" xfId="53266"/>
    <cellStyle name="Normal 2 4 32 2 9" xfId="53267"/>
    <cellStyle name="Normal 2 4 32 3" xfId="19616"/>
    <cellStyle name="Normal 2 4 32 3 2" xfId="19617"/>
    <cellStyle name="Normal 2 4 32 3 2 2" xfId="19618"/>
    <cellStyle name="Normal 2 4 32 3 2 2 2" xfId="53268"/>
    <cellStyle name="Normal 2 4 32 3 2 3" xfId="19619"/>
    <cellStyle name="Normal 2 4 32 3 2 3 2" xfId="53269"/>
    <cellStyle name="Normal 2 4 32 3 2 4" xfId="53270"/>
    <cellStyle name="Normal 2 4 32 3 3" xfId="19620"/>
    <cellStyle name="Normal 2 4 32 3 3 2" xfId="53271"/>
    <cellStyle name="Normal 2 4 32 3 4" xfId="19621"/>
    <cellStyle name="Normal 2 4 32 3 4 2" xfId="53272"/>
    <cellStyle name="Normal 2 4 32 3 5" xfId="19622"/>
    <cellStyle name="Normal 2 4 32 3 5 2" xfId="53273"/>
    <cellStyle name="Normal 2 4 32 3 6" xfId="53274"/>
    <cellStyle name="Normal 2 4 32 3 6 2" xfId="53275"/>
    <cellStyle name="Normal 2 4 32 3 7" xfId="53276"/>
    <cellStyle name="Normal 2 4 32 4" xfId="19623"/>
    <cellStyle name="Normal 2 4 32 4 2" xfId="19624"/>
    <cellStyle name="Normal 2 4 32 4 2 2" xfId="53277"/>
    <cellStyle name="Normal 2 4 32 4 3" xfId="19625"/>
    <cellStyle name="Normal 2 4 32 4 3 2" xfId="53278"/>
    <cellStyle name="Normal 2 4 32 4 4" xfId="53279"/>
    <cellStyle name="Normal 2 4 32 5" xfId="19626"/>
    <cellStyle name="Normal 2 4 32 5 2" xfId="19627"/>
    <cellStyle name="Normal 2 4 32 5 2 2" xfId="53280"/>
    <cellStyle name="Normal 2 4 32 5 3" xfId="53281"/>
    <cellStyle name="Normal 2 4 32 6" xfId="19628"/>
    <cellStyle name="Normal 2 4 32 6 2" xfId="53282"/>
    <cellStyle name="Normal 2 4 32 7" xfId="19629"/>
    <cellStyle name="Normal 2 4 32 7 2" xfId="53283"/>
    <cellStyle name="Normal 2 4 32 8" xfId="53284"/>
    <cellStyle name="Normal 2 4 32 8 2" xfId="53285"/>
    <cellStyle name="Normal 2 4 32 9" xfId="53286"/>
    <cellStyle name="Normal 2 4 33" xfId="19630"/>
    <cellStyle name="Normal 2 4 33 10" xfId="53287"/>
    <cellStyle name="Normal 2 4 33 11" xfId="53288"/>
    <cellStyle name="Normal 2 4 33 2" xfId="19631"/>
    <cellStyle name="Normal 2 4 33 2 10" xfId="53289"/>
    <cellStyle name="Normal 2 4 33 2 2" xfId="19632"/>
    <cellStyle name="Normal 2 4 33 2 2 2" xfId="19633"/>
    <cellStyle name="Normal 2 4 33 2 2 2 2" xfId="19634"/>
    <cellStyle name="Normal 2 4 33 2 2 2 2 2" xfId="53290"/>
    <cellStyle name="Normal 2 4 33 2 2 2 3" xfId="19635"/>
    <cellStyle name="Normal 2 4 33 2 2 2 3 2" xfId="53291"/>
    <cellStyle name="Normal 2 4 33 2 2 2 4" xfId="53292"/>
    <cellStyle name="Normal 2 4 33 2 2 3" xfId="19636"/>
    <cellStyle name="Normal 2 4 33 2 2 3 2" xfId="53293"/>
    <cellStyle name="Normal 2 4 33 2 2 4" xfId="19637"/>
    <cellStyle name="Normal 2 4 33 2 2 4 2" xfId="53294"/>
    <cellStyle name="Normal 2 4 33 2 2 5" xfId="19638"/>
    <cellStyle name="Normal 2 4 33 2 2 5 2" xfId="53295"/>
    <cellStyle name="Normal 2 4 33 2 2 6" xfId="53296"/>
    <cellStyle name="Normal 2 4 33 2 2 6 2" xfId="53297"/>
    <cellStyle name="Normal 2 4 33 2 2 7" xfId="53298"/>
    <cellStyle name="Normal 2 4 33 2 3" xfId="19639"/>
    <cellStyle name="Normal 2 4 33 2 3 2" xfId="19640"/>
    <cellStyle name="Normal 2 4 33 2 3 2 2" xfId="53299"/>
    <cellStyle name="Normal 2 4 33 2 3 3" xfId="19641"/>
    <cellStyle name="Normal 2 4 33 2 3 3 2" xfId="53300"/>
    <cellStyle name="Normal 2 4 33 2 3 4" xfId="53301"/>
    <cellStyle name="Normal 2 4 33 2 4" xfId="19642"/>
    <cellStyle name="Normal 2 4 33 2 4 2" xfId="19643"/>
    <cellStyle name="Normal 2 4 33 2 4 2 2" xfId="53302"/>
    <cellStyle name="Normal 2 4 33 2 4 3" xfId="53303"/>
    <cellStyle name="Normal 2 4 33 2 5" xfId="19644"/>
    <cellStyle name="Normal 2 4 33 2 5 2" xfId="53304"/>
    <cellStyle name="Normal 2 4 33 2 6" xfId="19645"/>
    <cellStyle name="Normal 2 4 33 2 6 2" xfId="53305"/>
    <cellStyle name="Normal 2 4 33 2 7" xfId="53306"/>
    <cellStyle name="Normal 2 4 33 2 7 2" xfId="53307"/>
    <cellStyle name="Normal 2 4 33 2 8" xfId="53308"/>
    <cellStyle name="Normal 2 4 33 2 9" xfId="53309"/>
    <cellStyle name="Normal 2 4 33 3" xfId="19646"/>
    <cellStyle name="Normal 2 4 33 3 2" xfId="19647"/>
    <cellStyle name="Normal 2 4 33 3 2 2" xfId="19648"/>
    <cellStyle name="Normal 2 4 33 3 2 2 2" xfId="53310"/>
    <cellStyle name="Normal 2 4 33 3 2 3" xfId="19649"/>
    <cellStyle name="Normal 2 4 33 3 2 3 2" xfId="53311"/>
    <cellStyle name="Normal 2 4 33 3 2 4" xfId="53312"/>
    <cellStyle name="Normal 2 4 33 3 3" xfId="19650"/>
    <cellStyle name="Normal 2 4 33 3 3 2" xfId="53313"/>
    <cellStyle name="Normal 2 4 33 3 4" xfId="19651"/>
    <cellStyle name="Normal 2 4 33 3 4 2" xfId="53314"/>
    <cellStyle name="Normal 2 4 33 3 5" xfId="19652"/>
    <cellStyle name="Normal 2 4 33 3 5 2" xfId="53315"/>
    <cellStyle name="Normal 2 4 33 3 6" xfId="53316"/>
    <cellStyle name="Normal 2 4 33 3 6 2" xfId="53317"/>
    <cellStyle name="Normal 2 4 33 3 7" xfId="53318"/>
    <cellStyle name="Normal 2 4 33 4" xfId="19653"/>
    <cellStyle name="Normal 2 4 33 4 2" xfId="19654"/>
    <cellStyle name="Normal 2 4 33 4 2 2" xfId="53319"/>
    <cellStyle name="Normal 2 4 33 4 3" xfId="19655"/>
    <cellStyle name="Normal 2 4 33 4 3 2" xfId="53320"/>
    <cellStyle name="Normal 2 4 33 4 4" xfId="53321"/>
    <cellStyle name="Normal 2 4 33 5" xfId="19656"/>
    <cellStyle name="Normal 2 4 33 5 2" xfId="19657"/>
    <cellStyle name="Normal 2 4 33 5 2 2" xfId="53322"/>
    <cellStyle name="Normal 2 4 33 5 3" xfId="53323"/>
    <cellStyle name="Normal 2 4 33 6" xfId="19658"/>
    <cellStyle name="Normal 2 4 33 6 2" xfId="53324"/>
    <cellStyle name="Normal 2 4 33 7" xfId="19659"/>
    <cellStyle name="Normal 2 4 33 7 2" xfId="53325"/>
    <cellStyle name="Normal 2 4 33 8" xfId="53326"/>
    <cellStyle name="Normal 2 4 33 8 2" xfId="53327"/>
    <cellStyle name="Normal 2 4 33 9" xfId="53328"/>
    <cellStyle name="Normal 2 4 34" xfId="19660"/>
    <cellStyle name="Normal 2 4 34 10" xfId="53329"/>
    <cellStyle name="Normal 2 4 34 11" xfId="53330"/>
    <cellStyle name="Normal 2 4 34 2" xfId="19661"/>
    <cellStyle name="Normal 2 4 34 2 10" xfId="53331"/>
    <cellStyle name="Normal 2 4 34 2 2" xfId="19662"/>
    <cellStyle name="Normal 2 4 34 2 2 2" xfId="19663"/>
    <cellStyle name="Normal 2 4 34 2 2 2 2" xfId="19664"/>
    <cellStyle name="Normal 2 4 34 2 2 2 2 2" xfId="53332"/>
    <cellStyle name="Normal 2 4 34 2 2 2 3" xfId="19665"/>
    <cellStyle name="Normal 2 4 34 2 2 2 3 2" xfId="53333"/>
    <cellStyle name="Normal 2 4 34 2 2 2 4" xfId="53334"/>
    <cellStyle name="Normal 2 4 34 2 2 3" xfId="19666"/>
    <cellStyle name="Normal 2 4 34 2 2 3 2" xfId="53335"/>
    <cellStyle name="Normal 2 4 34 2 2 4" xfId="19667"/>
    <cellStyle name="Normal 2 4 34 2 2 4 2" xfId="53336"/>
    <cellStyle name="Normal 2 4 34 2 2 5" xfId="19668"/>
    <cellStyle name="Normal 2 4 34 2 2 5 2" xfId="53337"/>
    <cellStyle name="Normal 2 4 34 2 2 6" xfId="53338"/>
    <cellStyle name="Normal 2 4 34 2 2 6 2" xfId="53339"/>
    <cellStyle name="Normal 2 4 34 2 2 7" xfId="53340"/>
    <cellStyle name="Normal 2 4 34 2 3" xfId="19669"/>
    <cellStyle name="Normal 2 4 34 2 3 2" xfId="19670"/>
    <cellStyle name="Normal 2 4 34 2 3 2 2" xfId="53341"/>
    <cellStyle name="Normal 2 4 34 2 3 3" xfId="19671"/>
    <cellStyle name="Normal 2 4 34 2 3 3 2" xfId="53342"/>
    <cellStyle name="Normal 2 4 34 2 3 4" xfId="53343"/>
    <cellStyle name="Normal 2 4 34 2 4" xfId="19672"/>
    <cellStyle name="Normal 2 4 34 2 4 2" xfId="19673"/>
    <cellStyle name="Normal 2 4 34 2 4 2 2" xfId="53344"/>
    <cellStyle name="Normal 2 4 34 2 4 3" xfId="53345"/>
    <cellStyle name="Normal 2 4 34 2 5" xfId="19674"/>
    <cellStyle name="Normal 2 4 34 2 5 2" xfId="53346"/>
    <cellStyle name="Normal 2 4 34 2 6" xfId="19675"/>
    <cellStyle name="Normal 2 4 34 2 6 2" xfId="53347"/>
    <cellStyle name="Normal 2 4 34 2 7" xfId="53348"/>
    <cellStyle name="Normal 2 4 34 2 7 2" xfId="53349"/>
    <cellStyle name="Normal 2 4 34 2 8" xfId="53350"/>
    <cellStyle name="Normal 2 4 34 2 9" xfId="53351"/>
    <cellStyle name="Normal 2 4 34 3" xfId="19676"/>
    <cellStyle name="Normal 2 4 34 3 2" xfId="19677"/>
    <cellStyle name="Normal 2 4 34 3 2 2" xfId="19678"/>
    <cellStyle name="Normal 2 4 34 3 2 2 2" xfId="53352"/>
    <cellStyle name="Normal 2 4 34 3 2 3" xfId="19679"/>
    <cellStyle name="Normal 2 4 34 3 2 3 2" xfId="53353"/>
    <cellStyle name="Normal 2 4 34 3 2 4" xfId="53354"/>
    <cellStyle name="Normal 2 4 34 3 3" xfId="19680"/>
    <cellStyle name="Normal 2 4 34 3 3 2" xfId="53355"/>
    <cellStyle name="Normal 2 4 34 3 4" xfId="19681"/>
    <cellStyle name="Normal 2 4 34 3 4 2" xfId="53356"/>
    <cellStyle name="Normal 2 4 34 3 5" xfId="19682"/>
    <cellStyle name="Normal 2 4 34 3 5 2" xfId="53357"/>
    <cellStyle name="Normal 2 4 34 3 6" xfId="53358"/>
    <cellStyle name="Normal 2 4 34 3 6 2" xfId="53359"/>
    <cellStyle name="Normal 2 4 34 3 7" xfId="53360"/>
    <cellStyle name="Normal 2 4 34 4" xfId="19683"/>
    <cellStyle name="Normal 2 4 34 4 2" xfId="19684"/>
    <cellStyle name="Normal 2 4 34 4 2 2" xfId="53361"/>
    <cellStyle name="Normal 2 4 34 4 3" xfId="19685"/>
    <cellStyle name="Normal 2 4 34 4 3 2" xfId="53362"/>
    <cellStyle name="Normal 2 4 34 4 4" xfId="53363"/>
    <cellStyle name="Normal 2 4 34 5" xfId="19686"/>
    <cellStyle name="Normal 2 4 34 5 2" xfId="19687"/>
    <cellStyle name="Normal 2 4 34 5 2 2" xfId="53364"/>
    <cellStyle name="Normal 2 4 34 5 3" xfId="53365"/>
    <cellStyle name="Normal 2 4 34 6" xfId="19688"/>
    <cellStyle name="Normal 2 4 34 6 2" xfId="53366"/>
    <cellStyle name="Normal 2 4 34 7" xfId="19689"/>
    <cellStyle name="Normal 2 4 34 7 2" xfId="53367"/>
    <cellStyle name="Normal 2 4 34 8" xfId="53368"/>
    <cellStyle name="Normal 2 4 34 8 2" xfId="53369"/>
    <cellStyle name="Normal 2 4 34 9" xfId="53370"/>
    <cellStyle name="Normal 2 4 35" xfId="19690"/>
    <cellStyle name="Normal 2 4 35 10" xfId="53371"/>
    <cellStyle name="Normal 2 4 35 11" xfId="53372"/>
    <cellStyle name="Normal 2 4 35 2" xfId="19691"/>
    <cellStyle name="Normal 2 4 35 2 10" xfId="53373"/>
    <cellStyle name="Normal 2 4 35 2 2" xfId="19692"/>
    <cellStyle name="Normal 2 4 35 2 2 2" xfId="19693"/>
    <cellStyle name="Normal 2 4 35 2 2 2 2" xfId="19694"/>
    <cellStyle name="Normal 2 4 35 2 2 2 2 2" xfId="53374"/>
    <cellStyle name="Normal 2 4 35 2 2 2 3" xfId="19695"/>
    <cellStyle name="Normal 2 4 35 2 2 2 3 2" xfId="53375"/>
    <cellStyle name="Normal 2 4 35 2 2 2 4" xfId="53376"/>
    <cellStyle name="Normal 2 4 35 2 2 3" xfId="19696"/>
    <cellStyle name="Normal 2 4 35 2 2 3 2" xfId="53377"/>
    <cellStyle name="Normal 2 4 35 2 2 4" xfId="19697"/>
    <cellStyle name="Normal 2 4 35 2 2 4 2" xfId="53378"/>
    <cellStyle name="Normal 2 4 35 2 2 5" xfId="19698"/>
    <cellStyle name="Normal 2 4 35 2 2 5 2" xfId="53379"/>
    <cellStyle name="Normal 2 4 35 2 2 6" xfId="53380"/>
    <cellStyle name="Normal 2 4 35 2 2 6 2" xfId="53381"/>
    <cellStyle name="Normal 2 4 35 2 2 7" xfId="53382"/>
    <cellStyle name="Normal 2 4 35 2 3" xfId="19699"/>
    <cellStyle name="Normal 2 4 35 2 3 2" xfId="19700"/>
    <cellStyle name="Normal 2 4 35 2 3 2 2" xfId="53383"/>
    <cellStyle name="Normal 2 4 35 2 3 3" xfId="19701"/>
    <cellStyle name="Normal 2 4 35 2 3 3 2" xfId="53384"/>
    <cellStyle name="Normal 2 4 35 2 3 4" xfId="53385"/>
    <cellStyle name="Normal 2 4 35 2 4" xfId="19702"/>
    <cellStyle name="Normal 2 4 35 2 4 2" xfId="19703"/>
    <cellStyle name="Normal 2 4 35 2 4 2 2" xfId="53386"/>
    <cellStyle name="Normal 2 4 35 2 4 3" xfId="53387"/>
    <cellStyle name="Normal 2 4 35 2 5" xfId="19704"/>
    <cellStyle name="Normal 2 4 35 2 5 2" xfId="53388"/>
    <cellStyle name="Normal 2 4 35 2 6" xfId="19705"/>
    <cellStyle name="Normal 2 4 35 2 6 2" xfId="53389"/>
    <cellStyle name="Normal 2 4 35 2 7" xfId="53390"/>
    <cellStyle name="Normal 2 4 35 2 7 2" xfId="53391"/>
    <cellStyle name="Normal 2 4 35 2 8" xfId="53392"/>
    <cellStyle name="Normal 2 4 35 2 9" xfId="53393"/>
    <cellStyle name="Normal 2 4 35 3" xfId="19706"/>
    <cellStyle name="Normal 2 4 35 3 2" xfId="19707"/>
    <cellStyle name="Normal 2 4 35 3 2 2" xfId="19708"/>
    <cellStyle name="Normal 2 4 35 3 2 2 2" xfId="53394"/>
    <cellStyle name="Normal 2 4 35 3 2 3" xfId="19709"/>
    <cellStyle name="Normal 2 4 35 3 2 3 2" xfId="53395"/>
    <cellStyle name="Normal 2 4 35 3 2 4" xfId="53396"/>
    <cellStyle name="Normal 2 4 35 3 3" xfId="19710"/>
    <cellStyle name="Normal 2 4 35 3 3 2" xfId="53397"/>
    <cellStyle name="Normal 2 4 35 3 4" xfId="19711"/>
    <cellStyle name="Normal 2 4 35 3 4 2" xfId="53398"/>
    <cellStyle name="Normal 2 4 35 3 5" xfId="19712"/>
    <cellStyle name="Normal 2 4 35 3 5 2" xfId="53399"/>
    <cellStyle name="Normal 2 4 35 3 6" xfId="53400"/>
    <cellStyle name="Normal 2 4 35 3 6 2" xfId="53401"/>
    <cellStyle name="Normal 2 4 35 3 7" xfId="53402"/>
    <cellStyle name="Normal 2 4 35 4" xfId="19713"/>
    <cellStyle name="Normal 2 4 35 4 2" xfId="19714"/>
    <cellStyle name="Normal 2 4 35 4 2 2" xfId="53403"/>
    <cellStyle name="Normal 2 4 35 4 3" xfId="19715"/>
    <cellStyle name="Normal 2 4 35 4 3 2" xfId="53404"/>
    <cellStyle name="Normal 2 4 35 4 4" xfId="53405"/>
    <cellStyle name="Normal 2 4 35 5" xfId="19716"/>
    <cellStyle name="Normal 2 4 35 5 2" xfId="19717"/>
    <cellStyle name="Normal 2 4 35 5 2 2" xfId="53406"/>
    <cellStyle name="Normal 2 4 35 5 3" xfId="53407"/>
    <cellStyle name="Normal 2 4 35 6" xfId="19718"/>
    <cellStyle name="Normal 2 4 35 6 2" xfId="53408"/>
    <cellStyle name="Normal 2 4 35 7" xfId="19719"/>
    <cellStyle name="Normal 2 4 35 7 2" xfId="53409"/>
    <cellStyle name="Normal 2 4 35 8" xfId="53410"/>
    <cellStyle name="Normal 2 4 35 8 2" xfId="53411"/>
    <cellStyle name="Normal 2 4 35 9" xfId="53412"/>
    <cellStyle name="Normal 2 4 36" xfId="19720"/>
    <cellStyle name="Normal 2 4 36 10" xfId="53413"/>
    <cellStyle name="Normal 2 4 36 11" xfId="53414"/>
    <cellStyle name="Normal 2 4 36 2" xfId="19721"/>
    <cellStyle name="Normal 2 4 36 2 10" xfId="53415"/>
    <cellStyle name="Normal 2 4 36 2 2" xfId="19722"/>
    <cellStyle name="Normal 2 4 36 2 2 2" xfId="19723"/>
    <cellStyle name="Normal 2 4 36 2 2 2 2" xfId="19724"/>
    <cellStyle name="Normal 2 4 36 2 2 2 2 2" xfId="53416"/>
    <cellStyle name="Normal 2 4 36 2 2 2 3" xfId="19725"/>
    <cellStyle name="Normal 2 4 36 2 2 2 3 2" xfId="53417"/>
    <cellStyle name="Normal 2 4 36 2 2 2 4" xfId="53418"/>
    <cellStyle name="Normal 2 4 36 2 2 3" xfId="19726"/>
    <cellStyle name="Normal 2 4 36 2 2 3 2" xfId="53419"/>
    <cellStyle name="Normal 2 4 36 2 2 4" xfId="19727"/>
    <cellStyle name="Normal 2 4 36 2 2 4 2" xfId="53420"/>
    <cellStyle name="Normal 2 4 36 2 2 5" xfId="19728"/>
    <cellStyle name="Normal 2 4 36 2 2 5 2" xfId="53421"/>
    <cellStyle name="Normal 2 4 36 2 2 6" xfId="53422"/>
    <cellStyle name="Normal 2 4 36 2 2 6 2" xfId="53423"/>
    <cellStyle name="Normal 2 4 36 2 2 7" xfId="53424"/>
    <cellStyle name="Normal 2 4 36 2 3" xfId="19729"/>
    <cellStyle name="Normal 2 4 36 2 3 2" xfId="19730"/>
    <cellStyle name="Normal 2 4 36 2 3 2 2" xfId="53425"/>
    <cellStyle name="Normal 2 4 36 2 3 3" xfId="19731"/>
    <cellStyle name="Normal 2 4 36 2 3 3 2" xfId="53426"/>
    <cellStyle name="Normal 2 4 36 2 3 4" xfId="53427"/>
    <cellStyle name="Normal 2 4 36 2 4" xfId="19732"/>
    <cellStyle name="Normal 2 4 36 2 4 2" xfId="19733"/>
    <cellStyle name="Normal 2 4 36 2 4 2 2" xfId="53428"/>
    <cellStyle name="Normal 2 4 36 2 4 3" xfId="53429"/>
    <cellStyle name="Normal 2 4 36 2 5" xfId="19734"/>
    <cellStyle name="Normal 2 4 36 2 5 2" xfId="53430"/>
    <cellStyle name="Normal 2 4 36 2 6" xfId="19735"/>
    <cellStyle name="Normal 2 4 36 2 6 2" xfId="53431"/>
    <cellStyle name="Normal 2 4 36 2 7" xfId="53432"/>
    <cellStyle name="Normal 2 4 36 2 7 2" xfId="53433"/>
    <cellStyle name="Normal 2 4 36 2 8" xfId="53434"/>
    <cellStyle name="Normal 2 4 36 2 9" xfId="53435"/>
    <cellStyle name="Normal 2 4 36 3" xfId="19736"/>
    <cellStyle name="Normal 2 4 36 3 2" xfId="19737"/>
    <cellStyle name="Normal 2 4 36 3 2 2" xfId="19738"/>
    <cellStyle name="Normal 2 4 36 3 2 2 2" xfId="53436"/>
    <cellStyle name="Normal 2 4 36 3 2 3" xfId="19739"/>
    <cellStyle name="Normal 2 4 36 3 2 3 2" xfId="53437"/>
    <cellStyle name="Normal 2 4 36 3 2 4" xfId="53438"/>
    <cellStyle name="Normal 2 4 36 3 3" xfId="19740"/>
    <cellStyle name="Normal 2 4 36 3 3 2" xfId="53439"/>
    <cellStyle name="Normal 2 4 36 3 4" xfId="19741"/>
    <cellStyle name="Normal 2 4 36 3 4 2" xfId="53440"/>
    <cellStyle name="Normal 2 4 36 3 5" xfId="19742"/>
    <cellStyle name="Normal 2 4 36 3 5 2" xfId="53441"/>
    <cellStyle name="Normal 2 4 36 3 6" xfId="53442"/>
    <cellStyle name="Normal 2 4 36 3 6 2" xfId="53443"/>
    <cellStyle name="Normal 2 4 36 3 7" xfId="53444"/>
    <cellStyle name="Normal 2 4 36 4" xfId="19743"/>
    <cellStyle name="Normal 2 4 36 4 2" xfId="19744"/>
    <cellStyle name="Normal 2 4 36 4 2 2" xfId="53445"/>
    <cellStyle name="Normal 2 4 36 4 3" xfId="19745"/>
    <cellStyle name="Normal 2 4 36 4 3 2" xfId="53446"/>
    <cellStyle name="Normal 2 4 36 4 4" xfId="53447"/>
    <cellStyle name="Normal 2 4 36 5" xfId="19746"/>
    <cellStyle name="Normal 2 4 36 5 2" xfId="19747"/>
    <cellStyle name="Normal 2 4 36 5 2 2" xfId="53448"/>
    <cellStyle name="Normal 2 4 36 5 3" xfId="53449"/>
    <cellStyle name="Normal 2 4 36 6" xfId="19748"/>
    <cellStyle name="Normal 2 4 36 6 2" xfId="53450"/>
    <cellStyle name="Normal 2 4 36 7" xfId="19749"/>
    <cellStyle name="Normal 2 4 36 7 2" xfId="53451"/>
    <cellStyle name="Normal 2 4 36 8" xfId="53452"/>
    <cellStyle name="Normal 2 4 36 8 2" xfId="53453"/>
    <cellStyle name="Normal 2 4 36 9" xfId="53454"/>
    <cellStyle name="Normal 2 4 37" xfId="19750"/>
    <cellStyle name="Normal 2 4 37 10" xfId="53455"/>
    <cellStyle name="Normal 2 4 37 11" xfId="53456"/>
    <cellStyle name="Normal 2 4 37 2" xfId="19751"/>
    <cellStyle name="Normal 2 4 37 2 10" xfId="53457"/>
    <cellStyle name="Normal 2 4 37 2 2" xfId="19752"/>
    <cellStyle name="Normal 2 4 37 2 2 2" xfId="19753"/>
    <cellStyle name="Normal 2 4 37 2 2 2 2" xfId="19754"/>
    <cellStyle name="Normal 2 4 37 2 2 2 2 2" xfId="53458"/>
    <cellStyle name="Normal 2 4 37 2 2 2 3" xfId="19755"/>
    <cellStyle name="Normal 2 4 37 2 2 2 3 2" xfId="53459"/>
    <cellStyle name="Normal 2 4 37 2 2 2 4" xfId="53460"/>
    <cellStyle name="Normal 2 4 37 2 2 3" xfId="19756"/>
    <cellStyle name="Normal 2 4 37 2 2 3 2" xfId="53461"/>
    <cellStyle name="Normal 2 4 37 2 2 4" xfId="19757"/>
    <cellStyle name="Normal 2 4 37 2 2 4 2" xfId="53462"/>
    <cellStyle name="Normal 2 4 37 2 2 5" xfId="19758"/>
    <cellStyle name="Normal 2 4 37 2 2 5 2" xfId="53463"/>
    <cellStyle name="Normal 2 4 37 2 2 6" xfId="53464"/>
    <cellStyle name="Normal 2 4 37 2 2 6 2" xfId="53465"/>
    <cellStyle name="Normal 2 4 37 2 2 7" xfId="53466"/>
    <cellStyle name="Normal 2 4 37 2 3" xfId="19759"/>
    <cellStyle name="Normal 2 4 37 2 3 2" xfId="19760"/>
    <cellStyle name="Normal 2 4 37 2 3 2 2" xfId="53467"/>
    <cellStyle name="Normal 2 4 37 2 3 3" xfId="19761"/>
    <cellStyle name="Normal 2 4 37 2 3 3 2" xfId="53468"/>
    <cellStyle name="Normal 2 4 37 2 3 4" xfId="53469"/>
    <cellStyle name="Normal 2 4 37 2 4" xfId="19762"/>
    <cellStyle name="Normal 2 4 37 2 4 2" xfId="19763"/>
    <cellStyle name="Normal 2 4 37 2 4 2 2" xfId="53470"/>
    <cellStyle name="Normal 2 4 37 2 4 3" xfId="53471"/>
    <cellStyle name="Normal 2 4 37 2 5" xfId="19764"/>
    <cellStyle name="Normal 2 4 37 2 5 2" xfId="53472"/>
    <cellStyle name="Normal 2 4 37 2 6" xfId="19765"/>
    <cellStyle name="Normal 2 4 37 2 6 2" xfId="53473"/>
    <cellStyle name="Normal 2 4 37 2 7" xfId="53474"/>
    <cellStyle name="Normal 2 4 37 2 7 2" xfId="53475"/>
    <cellStyle name="Normal 2 4 37 2 8" xfId="53476"/>
    <cellStyle name="Normal 2 4 37 2 9" xfId="53477"/>
    <cellStyle name="Normal 2 4 37 3" xfId="19766"/>
    <cellStyle name="Normal 2 4 37 3 2" xfId="19767"/>
    <cellStyle name="Normal 2 4 37 3 2 2" xfId="19768"/>
    <cellStyle name="Normal 2 4 37 3 2 2 2" xfId="53478"/>
    <cellStyle name="Normal 2 4 37 3 2 3" xfId="19769"/>
    <cellStyle name="Normal 2 4 37 3 2 3 2" xfId="53479"/>
    <cellStyle name="Normal 2 4 37 3 2 4" xfId="53480"/>
    <cellStyle name="Normal 2 4 37 3 3" xfId="19770"/>
    <cellStyle name="Normal 2 4 37 3 3 2" xfId="53481"/>
    <cellStyle name="Normal 2 4 37 3 4" xfId="19771"/>
    <cellStyle name="Normal 2 4 37 3 4 2" xfId="53482"/>
    <cellStyle name="Normal 2 4 37 3 5" xfId="19772"/>
    <cellStyle name="Normal 2 4 37 3 5 2" xfId="53483"/>
    <cellStyle name="Normal 2 4 37 3 6" xfId="53484"/>
    <cellStyle name="Normal 2 4 37 3 6 2" xfId="53485"/>
    <cellStyle name="Normal 2 4 37 3 7" xfId="53486"/>
    <cellStyle name="Normal 2 4 37 4" xfId="19773"/>
    <cellStyle name="Normal 2 4 37 4 2" xfId="19774"/>
    <cellStyle name="Normal 2 4 37 4 2 2" xfId="53487"/>
    <cellStyle name="Normal 2 4 37 4 3" xfId="19775"/>
    <cellStyle name="Normal 2 4 37 4 3 2" xfId="53488"/>
    <cellStyle name="Normal 2 4 37 4 4" xfId="53489"/>
    <cellStyle name="Normal 2 4 37 5" xfId="19776"/>
    <cellStyle name="Normal 2 4 37 5 2" xfId="19777"/>
    <cellStyle name="Normal 2 4 37 5 2 2" xfId="53490"/>
    <cellStyle name="Normal 2 4 37 5 3" xfId="53491"/>
    <cellStyle name="Normal 2 4 37 6" xfId="19778"/>
    <cellStyle name="Normal 2 4 37 6 2" xfId="53492"/>
    <cellStyle name="Normal 2 4 37 7" xfId="19779"/>
    <cellStyle name="Normal 2 4 37 7 2" xfId="53493"/>
    <cellStyle name="Normal 2 4 37 8" xfId="53494"/>
    <cellStyle name="Normal 2 4 37 8 2" xfId="53495"/>
    <cellStyle name="Normal 2 4 37 9" xfId="53496"/>
    <cellStyle name="Normal 2 4 38" xfId="19780"/>
    <cellStyle name="Normal 2 4 38 10" xfId="53497"/>
    <cellStyle name="Normal 2 4 38 11" xfId="53498"/>
    <cellStyle name="Normal 2 4 38 2" xfId="19781"/>
    <cellStyle name="Normal 2 4 38 2 10" xfId="53499"/>
    <cellStyle name="Normal 2 4 38 2 2" xfId="19782"/>
    <cellStyle name="Normal 2 4 38 2 2 2" xfId="19783"/>
    <cellStyle name="Normal 2 4 38 2 2 2 2" xfId="19784"/>
    <cellStyle name="Normal 2 4 38 2 2 2 2 2" xfId="53500"/>
    <cellStyle name="Normal 2 4 38 2 2 2 3" xfId="19785"/>
    <cellStyle name="Normal 2 4 38 2 2 2 3 2" xfId="53501"/>
    <cellStyle name="Normal 2 4 38 2 2 2 4" xfId="53502"/>
    <cellStyle name="Normal 2 4 38 2 2 3" xfId="19786"/>
    <cellStyle name="Normal 2 4 38 2 2 3 2" xfId="53503"/>
    <cellStyle name="Normal 2 4 38 2 2 4" xfId="19787"/>
    <cellStyle name="Normal 2 4 38 2 2 4 2" xfId="53504"/>
    <cellStyle name="Normal 2 4 38 2 2 5" xfId="19788"/>
    <cellStyle name="Normal 2 4 38 2 2 5 2" xfId="53505"/>
    <cellStyle name="Normal 2 4 38 2 2 6" xfId="53506"/>
    <cellStyle name="Normal 2 4 38 2 2 6 2" xfId="53507"/>
    <cellStyle name="Normal 2 4 38 2 2 7" xfId="53508"/>
    <cellStyle name="Normal 2 4 38 2 3" xfId="19789"/>
    <cellStyle name="Normal 2 4 38 2 3 2" xfId="19790"/>
    <cellStyle name="Normal 2 4 38 2 3 2 2" xfId="53509"/>
    <cellStyle name="Normal 2 4 38 2 3 3" xfId="19791"/>
    <cellStyle name="Normal 2 4 38 2 3 3 2" xfId="53510"/>
    <cellStyle name="Normal 2 4 38 2 3 4" xfId="53511"/>
    <cellStyle name="Normal 2 4 38 2 4" xfId="19792"/>
    <cellStyle name="Normal 2 4 38 2 4 2" xfId="19793"/>
    <cellStyle name="Normal 2 4 38 2 4 2 2" xfId="53512"/>
    <cellStyle name="Normal 2 4 38 2 4 3" xfId="53513"/>
    <cellStyle name="Normal 2 4 38 2 5" xfId="19794"/>
    <cellStyle name="Normal 2 4 38 2 5 2" xfId="53514"/>
    <cellStyle name="Normal 2 4 38 2 6" xfId="19795"/>
    <cellStyle name="Normal 2 4 38 2 6 2" xfId="53515"/>
    <cellStyle name="Normal 2 4 38 2 7" xfId="53516"/>
    <cellStyle name="Normal 2 4 38 2 7 2" xfId="53517"/>
    <cellStyle name="Normal 2 4 38 2 8" xfId="53518"/>
    <cellStyle name="Normal 2 4 38 2 9" xfId="53519"/>
    <cellStyle name="Normal 2 4 38 3" xfId="19796"/>
    <cellStyle name="Normal 2 4 38 3 2" xfId="19797"/>
    <cellStyle name="Normal 2 4 38 3 2 2" xfId="19798"/>
    <cellStyle name="Normal 2 4 38 3 2 2 2" xfId="53520"/>
    <cellStyle name="Normal 2 4 38 3 2 3" xfId="19799"/>
    <cellStyle name="Normal 2 4 38 3 2 3 2" xfId="53521"/>
    <cellStyle name="Normal 2 4 38 3 2 4" xfId="53522"/>
    <cellStyle name="Normal 2 4 38 3 3" xfId="19800"/>
    <cellStyle name="Normal 2 4 38 3 3 2" xfId="53523"/>
    <cellStyle name="Normal 2 4 38 3 4" xfId="19801"/>
    <cellStyle name="Normal 2 4 38 3 4 2" xfId="53524"/>
    <cellStyle name="Normal 2 4 38 3 5" xfId="19802"/>
    <cellStyle name="Normal 2 4 38 3 5 2" xfId="53525"/>
    <cellStyle name="Normal 2 4 38 3 6" xfId="53526"/>
    <cellStyle name="Normal 2 4 38 3 6 2" xfId="53527"/>
    <cellStyle name="Normal 2 4 38 3 7" xfId="53528"/>
    <cellStyle name="Normal 2 4 38 4" xfId="19803"/>
    <cellStyle name="Normal 2 4 38 4 2" xfId="19804"/>
    <cellStyle name="Normal 2 4 38 4 2 2" xfId="53529"/>
    <cellStyle name="Normal 2 4 38 4 3" xfId="19805"/>
    <cellStyle name="Normal 2 4 38 4 3 2" xfId="53530"/>
    <cellStyle name="Normal 2 4 38 4 4" xfId="53531"/>
    <cellStyle name="Normal 2 4 38 5" xfId="19806"/>
    <cellStyle name="Normal 2 4 38 5 2" xfId="19807"/>
    <cellStyle name="Normal 2 4 38 5 2 2" xfId="53532"/>
    <cellStyle name="Normal 2 4 38 5 3" xfId="53533"/>
    <cellStyle name="Normal 2 4 38 6" xfId="19808"/>
    <cellStyle name="Normal 2 4 38 6 2" xfId="53534"/>
    <cellStyle name="Normal 2 4 38 7" xfId="19809"/>
    <cellStyle name="Normal 2 4 38 7 2" xfId="53535"/>
    <cellStyle name="Normal 2 4 38 8" xfId="53536"/>
    <cellStyle name="Normal 2 4 38 8 2" xfId="53537"/>
    <cellStyle name="Normal 2 4 38 9" xfId="53538"/>
    <cellStyle name="Normal 2 4 39" xfId="19810"/>
    <cellStyle name="Normal 2 4 39 10" xfId="53539"/>
    <cellStyle name="Normal 2 4 39 2" xfId="19811"/>
    <cellStyle name="Normal 2 4 39 2 2" xfId="19812"/>
    <cellStyle name="Normal 2 4 39 2 2 2" xfId="19813"/>
    <cellStyle name="Normal 2 4 39 2 2 2 2" xfId="53540"/>
    <cellStyle name="Normal 2 4 39 2 2 3" xfId="19814"/>
    <cellStyle name="Normal 2 4 39 2 2 3 2" xfId="53541"/>
    <cellStyle name="Normal 2 4 39 2 2 4" xfId="53542"/>
    <cellStyle name="Normal 2 4 39 2 3" xfId="19815"/>
    <cellStyle name="Normal 2 4 39 2 3 2" xfId="53543"/>
    <cellStyle name="Normal 2 4 39 2 4" xfId="19816"/>
    <cellStyle name="Normal 2 4 39 2 4 2" xfId="53544"/>
    <cellStyle name="Normal 2 4 39 2 5" xfId="19817"/>
    <cellStyle name="Normal 2 4 39 2 5 2" xfId="53545"/>
    <cellStyle name="Normal 2 4 39 2 6" xfId="53546"/>
    <cellStyle name="Normal 2 4 39 2 6 2" xfId="53547"/>
    <cellStyle name="Normal 2 4 39 2 7" xfId="53548"/>
    <cellStyle name="Normal 2 4 39 3" xfId="19818"/>
    <cellStyle name="Normal 2 4 39 3 2" xfId="19819"/>
    <cellStyle name="Normal 2 4 39 3 2 2" xfId="53549"/>
    <cellStyle name="Normal 2 4 39 3 3" xfId="19820"/>
    <cellStyle name="Normal 2 4 39 3 3 2" xfId="53550"/>
    <cellStyle name="Normal 2 4 39 3 4" xfId="53551"/>
    <cellStyle name="Normal 2 4 39 4" xfId="19821"/>
    <cellStyle name="Normal 2 4 39 4 2" xfId="19822"/>
    <cellStyle name="Normal 2 4 39 4 2 2" xfId="53552"/>
    <cellStyle name="Normal 2 4 39 4 3" xfId="53553"/>
    <cellStyle name="Normal 2 4 39 5" xfId="19823"/>
    <cellStyle name="Normal 2 4 39 5 2" xfId="53554"/>
    <cellStyle name="Normal 2 4 39 6" xfId="19824"/>
    <cellStyle name="Normal 2 4 39 6 2" xfId="53555"/>
    <cellStyle name="Normal 2 4 39 7" xfId="53556"/>
    <cellStyle name="Normal 2 4 39 7 2" xfId="53557"/>
    <cellStyle name="Normal 2 4 39 8" xfId="53558"/>
    <cellStyle name="Normal 2 4 39 9" xfId="53559"/>
    <cellStyle name="Normal 2 4 4" xfId="19825"/>
    <cellStyle name="Normal 2 4 4 10" xfId="19826"/>
    <cellStyle name="Normal 2 4 4 10 10" xfId="53560"/>
    <cellStyle name="Normal 2 4 4 10 11" xfId="53561"/>
    <cellStyle name="Normal 2 4 4 10 2" xfId="19827"/>
    <cellStyle name="Normal 2 4 4 10 2 10" xfId="53562"/>
    <cellStyle name="Normal 2 4 4 10 2 2" xfId="19828"/>
    <cellStyle name="Normal 2 4 4 10 2 2 2" xfId="19829"/>
    <cellStyle name="Normal 2 4 4 10 2 2 2 2" xfId="19830"/>
    <cellStyle name="Normal 2 4 4 10 2 2 2 2 2" xfId="53563"/>
    <cellStyle name="Normal 2 4 4 10 2 2 2 3" xfId="19831"/>
    <cellStyle name="Normal 2 4 4 10 2 2 2 3 2" xfId="53564"/>
    <cellStyle name="Normal 2 4 4 10 2 2 2 4" xfId="53565"/>
    <cellStyle name="Normal 2 4 4 10 2 2 3" xfId="19832"/>
    <cellStyle name="Normal 2 4 4 10 2 2 3 2" xfId="53566"/>
    <cellStyle name="Normal 2 4 4 10 2 2 4" xfId="19833"/>
    <cellStyle name="Normal 2 4 4 10 2 2 4 2" xfId="53567"/>
    <cellStyle name="Normal 2 4 4 10 2 2 5" xfId="19834"/>
    <cellStyle name="Normal 2 4 4 10 2 2 5 2" xfId="53568"/>
    <cellStyle name="Normal 2 4 4 10 2 2 6" xfId="53569"/>
    <cellStyle name="Normal 2 4 4 10 2 2 6 2" xfId="53570"/>
    <cellStyle name="Normal 2 4 4 10 2 2 7" xfId="53571"/>
    <cellStyle name="Normal 2 4 4 10 2 3" xfId="19835"/>
    <cellStyle name="Normal 2 4 4 10 2 3 2" xfId="19836"/>
    <cellStyle name="Normal 2 4 4 10 2 3 2 2" xfId="53572"/>
    <cellStyle name="Normal 2 4 4 10 2 3 3" xfId="19837"/>
    <cellStyle name="Normal 2 4 4 10 2 3 3 2" xfId="53573"/>
    <cellStyle name="Normal 2 4 4 10 2 3 4" xfId="53574"/>
    <cellStyle name="Normal 2 4 4 10 2 4" xfId="19838"/>
    <cellStyle name="Normal 2 4 4 10 2 4 2" xfId="19839"/>
    <cellStyle name="Normal 2 4 4 10 2 4 2 2" xfId="53575"/>
    <cellStyle name="Normal 2 4 4 10 2 4 3" xfId="53576"/>
    <cellStyle name="Normal 2 4 4 10 2 5" xfId="19840"/>
    <cellStyle name="Normal 2 4 4 10 2 5 2" xfId="53577"/>
    <cellStyle name="Normal 2 4 4 10 2 6" xfId="19841"/>
    <cellStyle name="Normal 2 4 4 10 2 6 2" xfId="53578"/>
    <cellStyle name="Normal 2 4 4 10 2 7" xfId="53579"/>
    <cellStyle name="Normal 2 4 4 10 2 7 2" xfId="53580"/>
    <cellStyle name="Normal 2 4 4 10 2 8" xfId="53581"/>
    <cellStyle name="Normal 2 4 4 10 2 9" xfId="53582"/>
    <cellStyle name="Normal 2 4 4 10 3" xfId="19842"/>
    <cellStyle name="Normal 2 4 4 10 3 2" xfId="19843"/>
    <cellStyle name="Normal 2 4 4 10 3 2 2" xfId="19844"/>
    <cellStyle name="Normal 2 4 4 10 3 2 2 2" xfId="53583"/>
    <cellStyle name="Normal 2 4 4 10 3 2 3" xfId="19845"/>
    <cellStyle name="Normal 2 4 4 10 3 2 3 2" xfId="53584"/>
    <cellStyle name="Normal 2 4 4 10 3 2 4" xfId="53585"/>
    <cellStyle name="Normal 2 4 4 10 3 3" xfId="19846"/>
    <cellStyle name="Normal 2 4 4 10 3 3 2" xfId="53586"/>
    <cellStyle name="Normal 2 4 4 10 3 4" xfId="19847"/>
    <cellStyle name="Normal 2 4 4 10 3 4 2" xfId="53587"/>
    <cellStyle name="Normal 2 4 4 10 3 5" xfId="19848"/>
    <cellStyle name="Normal 2 4 4 10 3 5 2" xfId="53588"/>
    <cellStyle name="Normal 2 4 4 10 3 6" xfId="53589"/>
    <cellStyle name="Normal 2 4 4 10 3 6 2" xfId="53590"/>
    <cellStyle name="Normal 2 4 4 10 3 7" xfId="53591"/>
    <cellStyle name="Normal 2 4 4 10 4" xfId="19849"/>
    <cellStyle name="Normal 2 4 4 10 4 2" xfId="19850"/>
    <cellStyle name="Normal 2 4 4 10 4 2 2" xfId="53592"/>
    <cellStyle name="Normal 2 4 4 10 4 3" xfId="19851"/>
    <cellStyle name="Normal 2 4 4 10 4 3 2" xfId="53593"/>
    <cellStyle name="Normal 2 4 4 10 4 4" xfId="53594"/>
    <cellStyle name="Normal 2 4 4 10 5" xfId="19852"/>
    <cellStyle name="Normal 2 4 4 10 5 2" xfId="19853"/>
    <cellStyle name="Normal 2 4 4 10 5 2 2" xfId="53595"/>
    <cellStyle name="Normal 2 4 4 10 5 3" xfId="53596"/>
    <cellStyle name="Normal 2 4 4 10 6" xfId="19854"/>
    <cellStyle name="Normal 2 4 4 10 6 2" xfId="53597"/>
    <cellStyle name="Normal 2 4 4 10 7" xfId="19855"/>
    <cellStyle name="Normal 2 4 4 10 7 2" xfId="53598"/>
    <cellStyle name="Normal 2 4 4 10 8" xfId="53599"/>
    <cellStyle name="Normal 2 4 4 10 8 2" xfId="53600"/>
    <cellStyle name="Normal 2 4 4 10 9" xfId="53601"/>
    <cellStyle name="Normal 2 4 4 11" xfId="19856"/>
    <cellStyle name="Normal 2 4 4 11 10" xfId="53602"/>
    <cellStyle name="Normal 2 4 4 11 11" xfId="53603"/>
    <cellStyle name="Normal 2 4 4 11 2" xfId="19857"/>
    <cellStyle name="Normal 2 4 4 11 2 10" xfId="53604"/>
    <cellStyle name="Normal 2 4 4 11 2 2" xfId="19858"/>
    <cellStyle name="Normal 2 4 4 11 2 2 2" xfId="19859"/>
    <cellStyle name="Normal 2 4 4 11 2 2 2 2" xfId="19860"/>
    <cellStyle name="Normal 2 4 4 11 2 2 2 2 2" xfId="53605"/>
    <cellStyle name="Normal 2 4 4 11 2 2 2 3" xfId="19861"/>
    <cellStyle name="Normal 2 4 4 11 2 2 2 3 2" xfId="53606"/>
    <cellStyle name="Normal 2 4 4 11 2 2 2 4" xfId="53607"/>
    <cellStyle name="Normal 2 4 4 11 2 2 3" xfId="19862"/>
    <cellStyle name="Normal 2 4 4 11 2 2 3 2" xfId="53608"/>
    <cellStyle name="Normal 2 4 4 11 2 2 4" xfId="19863"/>
    <cellStyle name="Normal 2 4 4 11 2 2 4 2" xfId="53609"/>
    <cellStyle name="Normal 2 4 4 11 2 2 5" xfId="19864"/>
    <cellStyle name="Normal 2 4 4 11 2 2 5 2" xfId="53610"/>
    <cellStyle name="Normal 2 4 4 11 2 2 6" xfId="53611"/>
    <cellStyle name="Normal 2 4 4 11 2 2 6 2" xfId="53612"/>
    <cellStyle name="Normal 2 4 4 11 2 2 7" xfId="53613"/>
    <cellStyle name="Normal 2 4 4 11 2 3" xfId="19865"/>
    <cellStyle name="Normal 2 4 4 11 2 3 2" xfId="19866"/>
    <cellStyle name="Normal 2 4 4 11 2 3 2 2" xfId="53614"/>
    <cellStyle name="Normal 2 4 4 11 2 3 3" xfId="19867"/>
    <cellStyle name="Normal 2 4 4 11 2 3 3 2" xfId="53615"/>
    <cellStyle name="Normal 2 4 4 11 2 3 4" xfId="53616"/>
    <cellStyle name="Normal 2 4 4 11 2 4" xfId="19868"/>
    <cellStyle name="Normal 2 4 4 11 2 4 2" xfId="19869"/>
    <cellStyle name="Normal 2 4 4 11 2 4 2 2" xfId="53617"/>
    <cellStyle name="Normal 2 4 4 11 2 4 3" xfId="53618"/>
    <cellStyle name="Normal 2 4 4 11 2 5" xfId="19870"/>
    <cellStyle name="Normal 2 4 4 11 2 5 2" xfId="53619"/>
    <cellStyle name="Normal 2 4 4 11 2 6" xfId="19871"/>
    <cellStyle name="Normal 2 4 4 11 2 6 2" xfId="53620"/>
    <cellStyle name="Normal 2 4 4 11 2 7" xfId="53621"/>
    <cellStyle name="Normal 2 4 4 11 2 7 2" xfId="53622"/>
    <cellStyle name="Normal 2 4 4 11 2 8" xfId="53623"/>
    <cellStyle name="Normal 2 4 4 11 2 9" xfId="53624"/>
    <cellStyle name="Normal 2 4 4 11 3" xfId="19872"/>
    <cellStyle name="Normal 2 4 4 11 3 2" xfId="19873"/>
    <cellStyle name="Normal 2 4 4 11 3 2 2" xfId="19874"/>
    <cellStyle name="Normal 2 4 4 11 3 2 2 2" xfId="53625"/>
    <cellStyle name="Normal 2 4 4 11 3 2 3" xfId="19875"/>
    <cellStyle name="Normal 2 4 4 11 3 2 3 2" xfId="53626"/>
    <cellStyle name="Normal 2 4 4 11 3 2 4" xfId="53627"/>
    <cellStyle name="Normal 2 4 4 11 3 3" xfId="19876"/>
    <cellStyle name="Normal 2 4 4 11 3 3 2" xfId="53628"/>
    <cellStyle name="Normal 2 4 4 11 3 4" xfId="19877"/>
    <cellStyle name="Normal 2 4 4 11 3 4 2" xfId="53629"/>
    <cellStyle name="Normal 2 4 4 11 3 5" xfId="19878"/>
    <cellStyle name="Normal 2 4 4 11 3 5 2" xfId="53630"/>
    <cellStyle name="Normal 2 4 4 11 3 6" xfId="53631"/>
    <cellStyle name="Normal 2 4 4 11 3 6 2" xfId="53632"/>
    <cellStyle name="Normal 2 4 4 11 3 7" xfId="53633"/>
    <cellStyle name="Normal 2 4 4 11 4" xfId="19879"/>
    <cellStyle name="Normal 2 4 4 11 4 2" xfId="19880"/>
    <cellStyle name="Normal 2 4 4 11 4 2 2" xfId="53634"/>
    <cellStyle name="Normal 2 4 4 11 4 3" xfId="19881"/>
    <cellStyle name="Normal 2 4 4 11 4 3 2" xfId="53635"/>
    <cellStyle name="Normal 2 4 4 11 4 4" xfId="53636"/>
    <cellStyle name="Normal 2 4 4 11 5" xfId="19882"/>
    <cellStyle name="Normal 2 4 4 11 5 2" xfId="19883"/>
    <cellStyle name="Normal 2 4 4 11 5 2 2" xfId="53637"/>
    <cellStyle name="Normal 2 4 4 11 5 3" xfId="53638"/>
    <cellStyle name="Normal 2 4 4 11 6" xfId="19884"/>
    <cellStyle name="Normal 2 4 4 11 6 2" xfId="53639"/>
    <cellStyle name="Normal 2 4 4 11 7" xfId="19885"/>
    <cellStyle name="Normal 2 4 4 11 7 2" xfId="53640"/>
    <cellStyle name="Normal 2 4 4 11 8" xfId="53641"/>
    <cellStyle name="Normal 2 4 4 11 8 2" xfId="53642"/>
    <cellStyle name="Normal 2 4 4 11 9" xfId="53643"/>
    <cellStyle name="Normal 2 4 4 12" xfId="19886"/>
    <cellStyle name="Normal 2 4 4 12 10" xfId="53644"/>
    <cellStyle name="Normal 2 4 4 12 11" xfId="53645"/>
    <cellStyle name="Normal 2 4 4 12 2" xfId="19887"/>
    <cellStyle name="Normal 2 4 4 12 2 10" xfId="53646"/>
    <cellStyle name="Normal 2 4 4 12 2 2" xfId="19888"/>
    <cellStyle name="Normal 2 4 4 12 2 2 2" xfId="19889"/>
    <cellStyle name="Normal 2 4 4 12 2 2 2 2" xfId="19890"/>
    <cellStyle name="Normal 2 4 4 12 2 2 2 2 2" xfId="53647"/>
    <cellStyle name="Normal 2 4 4 12 2 2 2 3" xfId="19891"/>
    <cellStyle name="Normal 2 4 4 12 2 2 2 3 2" xfId="53648"/>
    <cellStyle name="Normal 2 4 4 12 2 2 2 4" xfId="53649"/>
    <cellStyle name="Normal 2 4 4 12 2 2 3" xfId="19892"/>
    <cellStyle name="Normal 2 4 4 12 2 2 3 2" xfId="53650"/>
    <cellStyle name="Normal 2 4 4 12 2 2 4" xfId="19893"/>
    <cellStyle name="Normal 2 4 4 12 2 2 4 2" xfId="53651"/>
    <cellStyle name="Normal 2 4 4 12 2 2 5" xfId="19894"/>
    <cellStyle name="Normal 2 4 4 12 2 2 5 2" xfId="53652"/>
    <cellStyle name="Normal 2 4 4 12 2 2 6" xfId="53653"/>
    <cellStyle name="Normal 2 4 4 12 2 2 6 2" xfId="53654"/>
    <cellStyle name="Normal 2 4 4 12 2 2 7" xfId="53655"/>
    <cellStyle name="Normal 2 4 4 12 2 3" xfId="19895"/>
    <cellStyle name="Normal 2 4 4 12 2 3 2" xfId="19896"/>
    <cellStyle name="Normal 2 4 4 12 2 3 2 2" xfId="53656"/>
    <cellStyle name="Normal 2 4 4 12 2 3 3" xfId="19897"/>
    <cellStyle name="Normal 2 4 4 12 2 3 3 2" xfId="53657"/>
    <cellStyle name="Normal 2 4 4 12 2 3 4" xfId="53658"/>
    <cellStyle name="Normal 2 4 4 12 2 4" xfId="19898"/>
    <cellStyle name="Normal 2 4 4 12 2 4 2" xfId="19899"/>
    <cellStyle name="Normal 2 4 4 12 2 4 2 2" xfId="53659"/>
    <cellStyle name="Normal 2 4 4 12 2 4 3" xfId="53660"/>
    <cellStyle name="Normal 2 4 4 12 2 5" xfId="19900"/>
    <cellStyle name="Normal 2 4 4 12 2 5 2" xfId="53661"/>
    <cellStyle name="Normal 2 4 4 12 2 6" xfId="19901"/>
    <cellStyle name="Normal 2 4 4 12 2 6 2" xfId="53662"/>
    <cellStyle name="Normal 2 4 4 12 2 7" xfId="53663"/>
    <cellStyle name="Normal 2 4 4 12 2 7 2" xfId="53664"/>
    <cellStyle name="Normal 2 4 4 12 2 8" xfId="53665"/>
    <cellStyle name="Normal 2 4 4 12 2 9" xfId="53666"/>
    <cellStyle name="Normal 2 4 4 12 3" xfId="19902"/>
    <cellStyle name="Normal 2 4 4 12 3 2" xfId="19903"/>
    <cellStyle name="Normal 2 4 4 12 3 2 2" xfId="19904"/>
    <cellStyle name="Normal 2 4 4 12 3 2 2 2" xfId="53667"/>
    <cellStyle name="Normal 2 4 4 12 3 2 3" xfId="19905"/>
    <cellStyle name="Normal 2 4 4 12 3 2 3 2" xfId="53668"/>
    <cellStyle name="Normal 2 4 4 12 3 2 4" xfId="53669"/>
    <cellStyle name="Normal 2 4 4 12 3 3" xfId="19906"/>
    <cellStyle name="Normal 2 4 4 12 3 3 2" xfId="53670"/>
    <cellStyle name="Normal 2 4 4 12 3 4" xfId="19907"/>
    <cellStyle name="Normal 2 4 4 12 3 4 2" xfId="53671"/>
    <cellStyle name="Normal 2 4 4 12 3 5" xfId="19908"/>
    <cellStyle name="Normal 2 4 4 12 3 5 2" xfId="53672"/>
    <cellStyle name="Normal 2 4 4 12 3 6" xfId="53673"/>
    <cellStyle name="Normal 2 4 4 12 3 6 2" xfId="53674"/>
    <cellStyle name="Normal 2 4 4 12 3 7" xfId="53675"/>
    <cellStyle name="Normal 2 4 4 12 4" xfId="19909"/>
    <cellStyle name="Normal 2 4 4 12 4 2" xfId="19910"/>
    <cellStyle name="Normal 2 4 4 12 4 2 2" xfId="53676"/>
    <cellStyle name="Normal 2 4 4 12 4 3" xfId="19911"/>
    <cellStyle name="Normal 2 4 4 12 4 3 2" xfId="53677"/>
    <cellStyle name="Normal 2 4 4 12 4 4" xfId="53678"/>
    <cellStyle name="Normal 2 4 4 12 5" xfId="19912"/>
    <cellStyle name="Normal 2 4 4 12 5 2" xfId="19913"/>
    <cellStyle name="Normal 2 4 4 12 5 2 2" xfId="53679"/>
    <cellStyle name="Normal 2 4 4 12 5 3" xfId="53680"/>
    <cellStyle name="Normal 2 4 4 12 6" xfId="19914"/>
    <cellStyle name="Normal 2 4 4 12 6 2" xfId="53681"/>
    <cellStyle name="Normal 2 4 4 12 7" xfId="19915"/>
    <cellStyle name="Normal 2 4 4 12 7 2" xfId="53682"/>
    <cellStyle name="Normal 2 4 4 12 8" xfId="53683"/>
    <cellStyle name="Normal 2 4 4 12 8 2" xfId="53684"/>
    <cellStyle name="Normal 2 4 4 12 9" xfId="53685"/>
    <cellStyle name="Normal 2 4 4 13" xfId="19916"/>
    <cellStyle name="Normal 2 4 4 13 10" xfId="53686"/>
    <cellStyle name="Normal 2 4 4 13 11" xfId="53687"/>
    <cellStyle name="Normal 2 4 4 13 2" xfId="19917"/>
    <cellStyle name="Normal 2 4 4 13 2 10" xfId="53688"/>
    <cellStyle name="Normal 2 4 4 13 2 2" xfId="19918"/>
    <cellStyle name="Normal 2 4 4 13 2 2 2" xfId="19919"/>
    <cellStyle name="Normal 2 4 4 13 2 2 2 2" xfId="19920"/>
    <cellStyle name="Normal 2 4 4 13 2 2 2 2 2" xfId="53689"/>
    <cellStyle name="Normal 2 4 4 13 2 2 2 3" xfId="19921"/>
    <cellStyle name="Normal 2 4 4 13 2 2 2 3 2" xfId="53690"/>
    <cellStyle name="Normal 2 4 4 13 2 2 2 4" xfId="53691"/>
    <cellStyle name="Normal 2 4 4 13 2 2 3" xfId="19922"/>
    <cellStyle name="Normal 2 4 4 13 2 2 3 2" xfId="53692"/>
    <cellStyle name="Normal 2 4 4 13 2 2 4" xfId="19923"/>
    <cellStyle name="Normal 2 4 4 13 2 2 4 2" xfId="53693"/>
    <cellStyle name="Normal 2 4 4 13 2 2 5" xfId="19924"/>
    <cellStyle name="Normal 2 4 4 13 2 2 5 2" xfId="53694"/>
    <cellStyle name="Normal 2 4 4 13 2 2 6" xfId="53695"/>
    <cellStyle name="Normal 2 4 4 13 2 2 6 2" xfId="53696"/>
    <cellStyle name="Normal 2 4 4 13 2 2 7" xfId="53697"/>
    <cellStyle name="Normal 2 4 4 13 2 3" xfId="19925"/>
    <cellStyle name="Normal 2 4 4 13 2 3 2" xfId="19926"/>
    <cellStyle name="Normal 2 4 4 13 2 3 2 2" xfId="53698"/>
    <cellStyle name="Normal 2 4 4 13 2 3 3" xfId="19927"/>
    <cellStyle name="Normal 2 4 4 13 2 3 3 2" xfId="53699"/>
    <cellStyle name="Normal 2 4 4 13 2 3 4" xfId="53700"/>
    <cellStyle name="Normal 2 4 4 13 2 4" xfId="19928"/>
    <cellStyle name="Normal 2 4 4 13 2 4 2" xfId="19929"/>
    <cellStyle name="Normal 2 4 4 13 2 4 2 2" xfId="53701"/>
    <cellStyle name="Normal 2 4 4 13 2 4 3" xfId="53702"/>
    <cellStyle name="Normal 2 4 4 13 2 5" xfId="19930"/>
    <cellStyle name="Normal 2 4 4 13 2 5 2" xfId="53703"/>
    <cellStyle name="Normal 2 4 4 13 2 6" xfId="19931"/>
    <cellStyle name="Normal 2 4 4 13 2 6 2" xfId="53704"/>
    <cellStyle name="Normal 2 4 4 13 2 7" xfId="53705"/>
    <cellStyle name="Normal 2 4 4 13 2 7 2" xfId="53706"/>
    <cellStyle name="Normal 2 4 4 13 2 8" xfId="53707"/>
    <cellStyle name="Normal 2 4 4 13 2 9" xfId="53708"/>
    <cellStyle name="Normal 2 4 4 13 3" xfId="19932"/>
    <cellStyle name="Normal 2 4 4 13 3 2" xfId="19933"/>
    <cellStyle name="Normal 2 4 4 13 3 2 2" xfId="19934"/>
    <cellStyle name="Normal 2 4 4 13 3 2 2 2" xfId="53709"/>
    <cellStyle name="Normal 2 4 4 13 3 2 3" xfId="19935"/>
    <cellStyle name="Normal 2 4 4 13 3 2 3 2" xfId="53710"/>
    <cellStyle name="Normal 2 4 4 13 3 2 4" xfId="53711"/>
    <cellStyle name="Normal 2 4 4 13 3 3" xfId="19936"/>
    <cellStyle name="Normal 2 4 4 13 3 3 2" xfId="53712"/>
    <cellStyle name="Normal 2 4 4 13 3 4" xfId="19937"/>
    <cellStyle name="Normal 2 4 4 13 3 4 2" xfId="53713"/>
    <cellStyle name="Normal 2 4 4 13 3 5" xfId="19938"/>
    <cellStyle name="Normal 2 4 4 13 3 5 2" xfId="53714"/>
    <cellStyle name="Normal 2 4 4 13 3 6" xfId="53715"/>
    <cellStyle name="Normal 2 4 4 13 3 6 2" xfId="53716"/>
    <cellStyle name="Normal 2 4 4 13 3 7" xfId="53717"/>
    <cellStyle name="Normal 2 4 4 13 4" xfId="19939"/>
    <cellStyle name="Normal 2 4 4 13 4 2" xfId="19940"/>
    <cellStyle name="Normal 2 4 4 13 4 2 2" xfId="53718"/>
    <cellStyle name="Normal 2 4 4 13 4 3" xfId="19941"/>
    <cellStyle name="Normal 2 4 4 13 4 3 2" xfId="53719"/>
    <cellStyle name="Normal 2 4 4 13 4 4" xfId="53720"/>
    <cellStyle name="Normal 2 4 4 13 5" xfId="19942"/>
    <cellStyle name="Normal 2 4 4 13 5 2" xfId="19943"/>
    <cellStyle name="Normal 2 4 4 13 5 2 2" xfId="53721"/>
    <cellStyle name="Normal 2 4 4 13 5 3" xfId="53722"/>
    <cellStyle name="Normal 2 4 4 13 6" xfId="19944"/>
    <cellStyle name="Normal 2 4 4 13 6 2" xfId="53723"/>
    <cellStyle name="Normal 2 4 4 13 7" xfId="19945"/>
    <cellStyle name="Normal 2 4 4 13 7 2" xfId="53724"/>
    <cellStyle name="Normal 2 4 4 13 8" xfId="53725"/>
    <cellStyle name="Normal 2 4 4 13 8 2" xfId="53726"/>
    <cellStyle name="Normal 2 4 4 13 9" xfId="53727"/>
    <cellStyle name="Normal 2 4 4 14" xfId="19946"/>
    <cellStyle name="Normal 2 4 4 14 10" xfId="53728"/>
    <cellStyle name="Normal 2 4 4 14 11" xfId="53729"/>
    <cellStyle name="Normal 2 4 4 14 2" xfId="19947"/>
    <cellStyle name="Normal 2 4 4 14 2 10" xfId="53730"/>
    <cellStyle name="Normal 2 4 4 14 2 2" xfId="19948"/>
    <cellStyle name="Normal 2 4 4 14 2 2 2" xfId="19949"/>
    <cellStyle name="Normal 2 4 4 14 2 2 2 2" xfId="19950"/>
    <cellStyle name="Normal 2 4 4 14 2 2 2 2 2" xfId="53731"/>
    <cellStyle name="Normal 2 4 4 14 2 2 2 3" xfId="19951"/>
    <cellStyle name="Normal 2 4 4 14 2 2 2 3 2" xfId="53732"/>
    <cellStyle name="Normal 2 4 4 14 2 2 2 4" xfId="53733"/>
    <cellStyle name="Normal 2 4 4 14 2 2 3" xfId="19952"/>
    <cellStyle name="Normal 2 4 4 14 2 2 3 2" xfId="53734"/>
    <cellStyle name="Normal 2 4 4 14 2 2 4" xfId="19953"/>
    <cellStyle name="Normal 2 4 4 14 2 2 4 2" xfId="53735"/>
    <cellStyle name="Normal 2 4 4 14 2 2 5" xfId="19954"/>
    <cellStyle name="Normal 2 4 4 14 2 2 5 2" xfId="53736"/>
    <cellStyle name="Normal 2 4 4 14 2 2 6" xfId="53737"/>
    <cellStyle name="Normal 2 4 4 14 2 2 6 2" xfId="53738"/>
    <cellStyle name="Normal 2 4 4 14 2 2 7" xfId="53739"/>
    <cellStyle name="Normal 2 4 4 14 2 3" xfId="19955"/>
    <cellStyle name="Normal 2 4 4 14 2 3 2" xfId="19956"/>
    <cellStyle name="Normal 2 4 4 14 2 3 2 2" xfId="53740"/>
    <cellStyle name="Normal 2 4 4 14 2 3 3" xfId="19957"/>
    <cellStyle name="Normal 2 4 4 14 2 3 3 2" xfId="53741"/>
    <cellStyle name="Normal 2 4 4 14 2 3 4" xfId="53742"/>
    <cellStyle name="Normal 2 4 4 14 2 4" xfId="19958"/>
    <cellStyle name="Normal 2 4 4 14 2 4 2" xfId="19959"/>
    <cellStyle name="Normal 2 4 4 14 2 4 2 2" xfId="53743"/>
    <cellStyle name="Normal 2 4 4 14 2 4 3" xfId="53744"/>
    <cellStyle name="Normal 2 4 4 14 2 5" xfId="19960"/>
    <cellStyle name="Normal 2 4 4 14 2 5 2" xfId="53745"/>
    <cellStyle name="Normal 2 4 4 14 2 6" xfId="19961"/>
    <cellStyle name="Normal 2 4 4 14 2 6 2" xfId="53746"/>
    <cellStyle name="Normal 2 4 4 14 2 7" xfId="53747"/>
    <cellStyle name="Normal 2 4 4 14 2 7 2" xfId="53748"/>
    <cellStyle name="Normal 2 4 4 14 2 8" xfId="53749"/>
    <cellStyle name="Normal 2 4 4 14 2 9" xfId="53750"/>
    <cellStyle name="Normal 2 4 4 14 3" xfId="19962"/>
    <cellStyle name="Normal 2 4 4 14 3 2" xfId="19963"/>
    <cellStyle name="Normal 2 4 4 14 3 2 2" xfId="19964"/>
    <cellStyle name="Normal 2 4 4 14 3 2 2 2" xfId="53751"/>
    <cellStyle name="Normal 2 4 4 14 3 2 3" xfId="19965"/>
    <cellStyle name="Normal 2 4 4 14 3 2 3 2" xfId="53752"/>
    <cellStyle name="Normal 2 4 4 14 3 2 4" xfId="53753"/>
    <cellStyle name="Normal 2 4 4 14 3 3" xfId="19966"/>
    <cellStyle name="Normal 2 4 4 14 3 3 2" xfId="53754"/>
    <cellStyle name="Normal 2 4 4 14 3 4" xfId="19967"/>
    <cellStyle name="Normal 2 4 4 14 3 4 2" xfId="53755"/>
    <cellStyle name="Normal 2 4 4 14 3 5" xfId="19968"/>
    <cellStyle name="Normal 2 4 4 14 3 5 2" xfId="53756"/>
    <cellStyle name="Normal 2 4 4 14 3 6" xfId="53757"/>
    <cellStyle name="Normal 2 4 4 14 3 6 2" xfId="53758"/>
    <cellStyle name="Normal 2 4 4 14 3 7" xfId="53759"/>
    <cellStyle name="Normal 2 4 4 14 4" xfId="19969"/>
    <cellStyle name="Normal 2 4 4 14 4 2" xfId="19970"/>
    <cellStyle name="Normal 2 4 4 14 4 2 2" xfId="53760"/>
    <cellStyle name="Normal 2 4 4 14 4 3" xfId="19971"/>
    <cellStyle name="Normal 2 4 4 14 4 3 2" xfId="53761"/>
    <cellStyle name="Normal 2 4 4 14 4 4" xfId="53762"/>
    <cellStyle name="Normal 2 4 4 14 5" xfId="19972"/>
    <cellStyle name="Normal 2 4 4 14 5 2" xfId="19973"/>
    <cellStyle name="Normal 2 4 4 14 5 2 2" xfId="53763"/>
    <cellStyle name="Normal 2 4 4 14 5 3" xfId="53764"/>
    <cellStyle name="Normal 2 4 4 14 6" xfId="19974"/>
    <cellStyle name="Normal 2 4 4 14 6 2" xfId="53765"/>
    <cellStyle name="Normal 2 4 4 14 7" xfId="19975"/>
    <cellStyle name="Normal 2 4 4 14 7 2" xfId="53766"/>
    <cellStyle name="Normal 2 4 4 14 8" xfId="53767"/>
    <cellStyle name="Normal 2 4 4 14 8 2" xfId="53768"/>
    <cellStyle name="Normal 2 4 4 14 9" xfId="53769"/>
    <cellStyle name="Normal 2 4 4 15" xfId="19976"/>
    <cellStyle name="Normal 2 4 4 15 10" xfId="53770"/>
    <cellStyle name="Normal 2 4 4 15 11" xfId="53771"/>
    <cellStyle name="Normal 2 4 4 15 2" xfId="19977"/>
    <cellStyle name="Normal 2 4 4 15 2 10" xfId="53772"/>
    <cellStyle name="Normal 2 4 4 15 2 2" xfId="19978"/>
    <cellStyle name="Normal 2 4 4 15 2 2 2" xfId="19979"/>
    <cellStyle name="Normal 2 4 4 15 2 2 2 2" xfId="19980"/>
    <cellStyle name="Normal 2 4 4 15 2 2 2 2 2" xfId="53773"/>
    <cellStyle name="Normal 2 4 4 15 2 2 2 3" xfId="19981"/>
    <cellStyle name="Normal 2 4 4 15 2 2 2 3 2" xfId="53774"/>
    <cellStyle name="Normal 2 4 4 15 2 2 2 4" xfId="53775"/>
    <cellStyle name="Normal 2 4 4 15 2 2 3" xfId="19982"/>
    <cellStyle name="Normal 2 4 4 15 2 2 3 2" xfId="53776"/>
    <cellStyle name="Normal 2 4 4 15 2 2 4" xfId="19983"/>
    <cellStyle name="Normal 2 4 4 15 2 2 4 2" xfId="53777"/>
    <cellStyle name="Normal 2 4 4 15 2 2 5" xfId="19984"/>
    <cellStyle name="Normal 2 4 4 15 2 2 5 2" xfId="53778"/>
    <cellStyle name="Normal 2 4 4 15 2 2 6" xfId="53779"/>
    <cellStyle name="Normal 2 4 4 15 2 2 6 2" xfId="53780"/>
    <cellStyle name="Normal 2 4 4 15 2 2 7" xfId="53781"/>
    <cellStyle name="Normal 2 4 4 15 2 3" xfId="19985"/>
    <cellStyle name="Normal 2 4 4 15 2 3 2" xfId="19986"/>
    <cellStyle name="Normal 2 4 4 15 2 3 2 2" xfId="53782"/>
    <cellStyle name="Normal 2 4 4 15 2 3 3" xfId="19987"/>
    <cellStyle name="Normal 2 4 4 15 2 3 3 2" xfId="53783"/>
    <cellStyle name="Normal 2 4 4 15 2 3 4" xfId="53784"/>
    <cellStyle name="Normal 2 4 4 15 2 4" xfId="19988"/>
    <cellStyle name="Normal 2 4 4 15 2 4 2" xfId="19989"/>
    <cellStyle name="Normal 2 4 4 15 2 4 2 2" xfId="53785"/>
    <cellStyle name="Normal 2 4 4 15 2 4 3" xfId="53786"/>
    <cellStyle name="Normal 2 4 4 15 2 5" xfId="19990"/>
    <cellStyle name="Normal 2 4 4 15 2 5 2" xfId="53787"/>
    <cellStyle name="Normal 2 4 4 15 2 6" xfId="19991"/>
    <cellStyle name="Normal 2 4 4 15 2 6 2" xfId="53788"/>
    <cellStyle name="Normal 2 4 4 15 2 7" xfId="53789"/>
    <cellStyle name="Normal 2 4 4 15 2 7 2" xfId="53790"/>
    <cellStyle name="Normal 2 4 4 15 2 8" xfId="53791"/>
    <cellStyle name="Normal 2 4 4 15 2 9" xfId="53792"/>
    <cellStyle name="Normal 2 4 4 15 3" xfId="19992"/>
    <cellStyle name="Normal 2 4 4 15 3 2" xfId="19993"/>
    <cellStyle name="Normal 2 4 4 15 3 2 2" xfId="19994"/>
    <cellStyle name="Normal 2 4 4 15 3 2 2 2" xfId="53793"/>
    <cellStyle name="Normal 2 4 4 15 3 2 3" xfId="19995"/>
    <cellStyle name="Normal 2 4 4 15 3 2 3 2" xfId="53794"/>
    <cellStyle name="Normal 2 4 4 15 3 2 4" xfId="53795"/>
    <cellStyle name="Normal 2 4 4 15 3 3" xfId="19996"/>
    <cellStyle name="Normal 2 4 4 15 3 3 2" xfId="53796"/>
    <cellStyle name="Normal 2 4 4 15 3 4" xfId="19997"/>
    <cellStyle name="Normal 2 4 4 15 3 4 2" xfId="53797"/>
    <cellStyle name="Normal 2 4 4 15 3 5" xfId="19998"/>
    <cellStyle name="Normal 2 4 4 15 3 5 2" xfId="53798"/>
    <cellStyle name="Normal 2 4 4 15 3 6" xfId="53799"/>
    <cellStyle name="Normal 2 4 4 15 3 6 2" xfId="53800"/>
    <cellStyle name="Normal 2 4 4 15 3 7" xfId="53801"/>
    <cellStyle name="Normal 2 4 4 15 4" xfId="19999"/>
    <cellStyle name="Normal 2 4 4 15 4 2" xfId="20000"/>
    <cellStyle name="Normal 2 4 4 15 4 2 2" xfId="53802"/>
    <cellStyle name="Normal 2 4 4 15 4 3" xfId="20001"/>
    <cellStyle name="Normal 2 4 4 15 4 3 2" xfId="53803"/>
    <cellStyle name="Normal 2 4 4 15 4 4" xfId="53804"/>
    <cellStyle name="Normal 2 4 4 15 5" xfId="20002"/>
    <cellStyle name="Normal 2 4 4 15 5 2" xfId="20003"/>
    <cellStyle name="Normal 2 4 4 15 5 2 2" xfId="53805"/>
    <cellStyle name="Normal 2 4 4 15 5 3" xfId="53806"/>
    <cellStyle name="Normal 2 4 4 15 6" xfId="20004"/>
    <cellStyle name="Normal 2 4 4 15 6 2" xfId="53807"/>
    <cellStyle name="Normal 2 4 4 15 7" xfId="20005"/>
    <cellStyle name="Normal 2 4 4 15 7 2" xfId="53808"/>
    <cellStyle name="Normal 2 4 4 15 8" xfId="53809"/>
    <cellStyle name="Normal 2 4 4 15 8 2" xfId="53810"/>
    <cellStyle name="Normal 2 4 4 15 9" xfId="53811"/>
    <cellStyle name="Normal 2 4 4 16" xfId="20006"/>
    <cellStyle name="Normal 2 4 4 16 10" xfId="53812"/>
    <cellStyle name="Normal 2 4 4 16 11" xfId="53813"/>
    <cellStyle name="Normal 2 4 4 16 2" xfId="20007"/>
    <cellStyle name="Normal 2 4 4 16 2 10" xfId="53814"/>
    <cellStyle name="Normal 2 4 4 16 2 2" xfId="20008"/>
    <cellStyle name="Normal 2 4 4 16 2 2 2" xfId="20009"/>
    <cellStyle name="Normal 2 4 4 16 2 2 2 2" xfId="20010"/>
    <cellStyle name="Normal 2 4 4 16 2 2 2 2 2" xfId="53815"/>
    <cellStyle name="Normal 2 4 4 16 2 2 2 3" xfId="20011"/>
    <cellStyle name="Normal 2 4 4 16 2 2 2 3 2" xfId="53816"/>
    <cellStyle name="Normal 2 4 4 16 2 2 2 4" xfId="53817"/>
    <cellStyle name="Normal 2 4 4 16 2 2 3" xfId="20012"/>
    <cellStyle name="Normal 2 4 4 16 2 2 3 2" xfId="53818"/>
    <cellStyle name="Normal 2 4 4 16 2 2 4" xfId="20013"/>
    <cellStyle name="Normal 2 4 4 16 2 2 4 2" xfId="53819"/>
    <cellStyle name="Normal 2 4 4 16 2 2 5" xfId="20014"/>
    <cellStyle name="Normal 2 4 4 16 2 2 5 2" xfId="53820"/>
    <cellStyle name="Normal 2 4 4 16 2 2 6" xfId="53821"/>
    <cellStyle name="Normal 2 4 4 16 2 2 6 2" xfId="53822"/>
    <cellStyle name="Normal 2 4 4 16 2 2 7" xfId="53823"/>
    <cellStyle name="Normal 2 4 4 16 2 3" xfId="20015"/>
    <cellStyle name="Normal 2 4 4 16 2 3 2" xfId="20016"/>
    <cellStyle name="Normal 2 4 4 16 2 3 2 2" xfId="53824"/>
    <cellStyle name="Normal 2 4 4 16 2 3 3" xfId="20017"/>
    <cellStyle name="Normal 2 4 4 16 2 3 3 2" xfId="53825"/>
    <cellStyle name="Normal 2 4 4 16 2 3 4" xfId="53826"/>
    <cellStyle name="Normal 2 4 4 16 2 4" xfId="20018"/>
    <cellStyle name="Normal 2 4 4 16 2 4 2" xfId="20019"/>
    <cellStyle name="Normal 2 4 4 16 2 4 2 2" xfId="53827"/>
    <cellStyle name="Normal 2 4 4 16 2 4 3" xfId="53828"/>
    <cellStyle name="Normal 2 4 4 16 2 5" xfId="20020"/>
    <cellStyle name="Normal 2 4 4 16 2 5 2" xfId="53829"/>
    <cellStyle name="Normal 2 4 4 16 2 6" xfId="20021"/>
    <cellStyle name="Normal 2 4 4 16 2 6 2" xfId="53830"/>
    <cellStyle name="Normal 2 4 4 16 2 7" xfId="53831"/>
    <cellStyle name="Normal 2 4 4 16 2 7 2" xfId="53832"/>
    <cellStyle name="Normal 2 4 4 16 2 8" xfId="53833"/>
    <cellStyle name="Normal 2 4 4 16 2 9" xfId="53834"/>
    <cellStyle name="Normal 2 4 4 16 3" xfId="20022"/>
    <cellStyle name="Normal 2 4 4 16 3 2" xfId="20023"/>
    <cellStyle name="Normal 2 4 4 16 3 2 2" xfId="20024"/>
    <cellStyle name="Normal 2 4 4 16 3 2 2 2" xfId="53835"/>
    <cellStyle name="Normal 2 4 4 16 3 2 3" xfId="20025"/>
    <cellStyle name="Normal 2 4 4 16 3 2 3 2" xfId="53836"/>
    <cellStyle name="Normal 2 4 4 16 3 2 4" xfId="53837"/>
    <cellStyle name="Normal 2 4 4 16 3 3" xfId="20026"/>
    <cellStyle name="Normal 2 4 4 16 3 3 2" xfId="53838"/>
    <cellStyle name="Normal 2 4 4 16 3 4" xfId="20027"/>
    <cellStyle name="Normal 2 4 4 16 3 4 2" xfId="53839"/>
    <cellStyle name="Normal 2 4 4 16 3 5" xfId="20028"/>
    <cellStyle name="Normal 2 4 4 16 3 5 2" xfId="53840"/>
    <cellStyle name="Normal 2 4 4 16 3 6" xfId="53841"/>
    <cellStyle name="Normal 2 4 4 16 3 6 2" xfId="53842"/>
    <cellStyle name="Normal 2 4 4 16 3 7" xfId="53843"/>
    <cellStyle name="Normal 2 4 4 16 4" xfId="20029"/>
    <cellStyle name="Normal 2 4 4 16 4 2" xfId="20030"/>
    <cellStyle name="Normal 2 4 4 16 4 2 2" xfId="53844"/>
    <cellStyle name="Normal 2 4 4 16 4 3" xfId="20031"/>
    <cellStyle name="Normal 2 4 4 16 4 3 2" xfId="53845"/>
    <cellStyle name="Normal 2 4 4 16 4 4" xfId="53846"/>
    <cellStyle name="Normal 2 4 4 16 5" xfId="20032"/>
    <cellStyle name="Normal 2 4 4 16 5 2" xfId="20033"/>
    <cellStyle name="Normal 2 4 4 16 5 2 2" xfId="53847"/>
    <cellStyle name="Normal 2 4 4 16 5 3" xfId="53848"/>
    <cellStyle name="Normal 2 4 4 16 6" xfId="20034"/>
    <cellStyle name="Normal 2 4 4 16 6 2" xfId="53849"/>
    <cellStyle name="Normal 2 4 4 16 7" xfId="20035"/>
    <cellStyle name="Normal 2 4 4 16 7 2" xfId="53850"/>
    <cellStyle name="Normal 2 4 4 16 8" xfId="53851"/>
    <cellStyle name="Normal 2 4 4 16 8 2" xfId="53852"/>
    <cellStyle name="Normal 2 4 4 16 9" xfId="53853"/>
    <cellStyle name="Normal 2 4 4 17" xfId="20036"/>
    <cellStyle name="Normal 2 4 4 17 10" xfId="53854"/>
    <cellStyle name="Normal 2 4 4 17 11" xfId="53855"/>
    <cellStyle name="Normal 2 4 4 17 2" xfId="20037"/>
    <cellStyle name="Normal 2 4 4 17 2 10" xfId="53856"/>
    <cellStyle name="Normal 2 4 4 17 2 2" xfId="20038"/>
    <cellStyle name="Normal 2 4 4 17 2 2 2" xfId="20039"/>
    <cellStyle name="Normal 2 4 4 17 2 2 2 2" xfId="20040"/>
    <cellStyle name="Normal 2 4 4 17 2 2 2 2 2" xfId="53857"/>
    <cellStyle name="Normal 2 4 4 17 2 2 2 3" xfId="20041"/>
    <cellStyle name="Normal 2 4 4 17 2 2 2 3 2" xfId="53858"/>
    <cellStyle name="Normal 2 4 4 17 2 2 2 4" xfId="53859"/>
    <cellStyle name="Normal 2 4 4 17 2 2 3" xfId="20042"/>
    <cellStyle name="Normal 2 4 4 17 2 2 3 2" xfId="53860"/>
    <cellStyle name="Normal 2 4 4 17 2 2 4" xfId="20043"/>
    <cellStyle name="Normal 2 4 4 17 2 2 4 2" xfId="53861"/>
    <cellStyle name="Normal 2 4 4 17 2 2 5" xfId="20044"/>
    <cellStyle name="Normal 2 4 4 17 2 2 5 2" xfId="53862"/>
    <cellStyle name="Normal 2 4 4 17 2 2 6" xfId="53863"/>
    <cellStyle name="Normal 2 4 4 17 2 2 6 2" xfId="53864"/>
    <cellStyle name="Normal 2 4 4 17 2 2 7" xfId="53865"/>
    <cellStyle name="Normal 2 4 4 17 2 3" xfId="20045"/>
    <cellStyle name="Normal 2 4 4 17 2 3 2" xfId="20046"/>
    <cellStyle name="Normal 2 4 4 17 2 3 2 2" xfId="53866"/>
    <cellStyle name="Normal 2 4 4 17 2 3 3" xfId="20047"/>
    <cellStyle name="Normal 2 4 4 17 2 3 3 2" xfId="53867"/>
    <cellStyle name="Normal 2 4 4 17 2 3 4" xfId="53868"/>
    <cellStyle name="Normal 2 4 4 17 2 4" xfId="20048"/>
    <cellStyle name="Normal 2 4 4 17 2 4 2" xfId="20049"/>
    <cellStyle name="Normal 2 4 4 17 2 4 2 2" xfId="53869"/>
    <cellStyle name="Normal 2 4 4 17 2 4 3" xfId="53870"/>
    <cellStyle name="Normal 2 4 4 17 2 5" xfId="20050"/>
    <cellStyle name="Normal 2 4 4 17 2 5 2" xfId="53871"/>
    <cellStyle name="Normal 2 4 4 17 2 6" xfId="20051"/>
    <cellStyle name="Normal 2 4 4 17 2 6 2" xfId="53872"/>
    <cellStyle name="Normal 2 4 4 17 2 7" xfId="53873"/>
    <cellStyle name="Normal 2 4 4 17 2 7 2" xfId="53874"/>
    <cellStyle name="Normal 2 4 4 17 2 8" xfId="53875"/>
    <cellStyle name="Normal 2 4 4 17 2 9" xfId="53876"/>
    <cellStyle name="Normal 2 4 4 17 3" xfId="20052"/>
    <cellStyle name="Normal 2 4 4 17 3 2" xfId="20053"/>
    <cellStyle name="Normal 2 4 4 17 3 2 2" xfId="20054"/>
    <cellStyle name="Normal 2 4 4 17 3 2 2 2" xfId="53877"/>
    <cellStyle name="Normal 2 4 4 17 3 2 3" xfId="20055"/>
    <cellStyle name="Normal 2 4 4 17 3 2 3 2" xfId="53878"/>
    <cellStyle name="Normal 2 4 4 17 3 2 4" xfId="53879"/>
    <cellStyle name="Normal 2 4 4 17 3 3" xfId="20056"/>
    <cellStyle name="Normal 2 4 4 17 3 3 2" xfId="53880"/>
    <cellStyle name="Normal 2 4 4 17 3 4" xfId="20057"/>
    <cellStyle name="Normal 2 4 4 17 3 4 2" xfId="53881"/>
    <cellStyle name="Normal 2 4 4 17 3 5" xfId="20058"/>
    <cellStyle name="Normal 2 4 4 17 3 5 2" xfId="53882"/>
    <cellStyle name="Normal 2 4 4 17 3 6" xfId="53883"/>
    <cellStyle name="Normal 2 4 4 17 3 6 2" xfId="53884"/>
    <cellStyle name="Normal 2 4 4 17 3 7" xfId="53885"/>
    <cellStyle name="Normal 2 4 4 17 4" xfId="20059"/>
    <cellStyle name="Normal 2 4 4 17 4 2" xfId="20060"/>
    <cellStyle name="Normal 2 4 4 17 4 2 2" xfId="53886"/>
    <cellStyle name="Normal 2 4 4 17 4 3" xfId="20061"/>
    <cellStyle name="Normal 2 4 4 17 4 3 2" xfId="53887"/>
    <cellStyle name="Normal 2 4 4 17 4 4" xfId="53888"/>
    <cellStyle name="Normal 2 4 4 17 5" xfId="20062"/>
    <cellStyle name="Normal 2 4 4 17 5 2" xfId="20063"/>
    <cellStyle name="Normal 2 4 4 17 5 2 2" xfId="53889"/>
    <cellStyle name="Normal 2 4 4 17 5 3" xfId="53890"/>
    <cellStyle name="Normal 2 4 4 17 6" xfId="20064"/>
    <cellStyle name="Normal 2 4 4 17 6 2" xfId="53891"/>
    <cellStyle name="Normal 2 4 4 17 7" xfId="20065"/>
    <cellStyle name="Normal 2 4 4 17 7 2" xfId="53892"/>
    <cellStyle name="Normal 2 4 4 17 8" xfId="53893"/>
    <cellStyle name="Normal 2 4 4 17 8 2" xfId="53894"/>
    <cellStyle name="Normal 2 4 4 17 9" xfId="53895"/>
    <cellStyle name="Normal 2 4 4 18" xfId="20066"/>
    <cellStyle name="Normal 2 4 4 18 10" xfId="53896"/>
    <cellStyle name="Normal 2 4 4 18 11" xfId="53897"/>
    <cellStyle name="Normal 2 4 4 18 2" xfId="20067"/>
    <cellStyle name="Normal 2 4 4 18 2 10" xfId="53898"/>
    <cellStyle name="Normal 2 4 4 18 2 2" xfId="20068"/>
    <cellStyle name="Normal 2 4 4 18 2 2 2" xfId="20069"/>
    <cellStyle name="Normal 2 4 4 18 2 2 2 2" xfId="20070"/>
    <cellStyle name="Normal 2 4 4 18 2 2 2 2 2" xfId="53899"/>
    <cellStyle name="Normal 2 4 4 18 2 2 2 3" xfId="20071"/>
    <cellStyle name="Normal 2 4 4 18 2 2 2 3 2" xfId="53900"/>
    <cellStyle name="Normal 2 4 4 18 2 2 2 4" xfId="53901"/>
    <cellStyle name="Normal 2 4 4 18 2 2 3" xfId="20072"/>
    <cellStyle name="Normal 2 4 4 18 2 2 3 2" xfId="53902"/>
    <cellStyle name="Normal 2 4 4 18 2 2 4" xfId="20073"/>
    <cellStyle name="Normal 2 4 4 18 2 2 4 2" xfId="53903"/>
    <cellStyle name="Normal 2 4 4 18 2 2 5" xfId="20074"/>
    <cellStyle name="Normal 2 4 4 18 2 2 5 2" xfId="53904"/>
    <cellStyle name="Normal 2 4 4 18 2 2 6" xfId="53905"/>
    <cellStyle name="Normal 2 4 4 18 2 2 6 2" xfId="53906"/>
    <cellStyle name="Normal 2 4 4 18 2 2 7" xfId="53907"/>
    <cellStyle name="Normal 2 4 4 18 2 3" xfId="20075"/>
    <cellStyle name="Normal 2 4 4 18 2 3 2" xfId="20076"/>
    <cellStyle name="Normal 2 4 4 18 2 3 2 2" xfId="53908"/>
    <cellStyle name="Normal 2 4 4 18 2 3 3" xfId="20077"/>
    <cellStyle name="Normal 2 4 4 18 2 3 3 2" xfId="53909"/>
    <cellStyle name="Normal 2 4 4 18 2 3 4" xfId="53910"/>
    <cellStyle name="Normal 2 4 4 18 2 4" xfId="20078"/>
    <cellStyle name="Normal 2 4 4 18 2 4 2" xfId="20079"/>
    <cellStyle name="Normal 2 4 4 18 2 4 2 2" xfId="53911"/>
    <cellStyle name="Normal 2 4 4 18 2 4 3" xfId="53912"/>
    <cellStyle name="Normal 2 4 4 18 2 5" xfId="20080"/>
    <cellStyle name="Normal 2 4 4 18 2 5 2" xfId="53913"/>
    <cellStyle name="Normal 2 4 4 18 2 6" xfId="20081"/>
    <cellStyle name="Normal 2 4 4 18 2 6 2" xfId="53914"/>
    <cellStyle name="Normal 2 4 4 18 2 7" xfId="53915"/>
    <cellStyle name="Normal 2 4 4 18 2 7 2" xfId="53916"/>
    <cellStyle name="Normal 2 4 4 18 2 8" xfId="53917"/>
    <cellStyle name="Normal 2 4 4 18 2 9" xfId="53918"/>
    <cellStyle name="Normal 2 4 4 18 3" xfId="20082"/>
    <cellStyle name="Normal 2 4 4 18 3 2" xfId="20083"/>
    <cellStyle name="Normal 2 4 4 18 3 2 2" xfId="20084"/>
    <cellStyle name="Normal 2 4 4 18 3 2 2 2" xfId="53919"/>
    <cellStyle name="Normal 2 4 4 18 3 2 3" xfId="20085"/>
    <cellStyle name="Normal 2 4 4 18 3 2 3 2" xfId="53920"/>
    <cellStyle name="Normal 2 4 4 18 3 2 4" xfId="53921"/>
    <cellStyle name="Normal 2 4 4 18 3 3" xfId="20086"/>
    <cellStyle name="Normal 2 4 4 18 3 3 2" xfId="53922"/>
    <cellStyle name="Normal 2 4 4 18 3 4" xfId="20087"/>
    <cellStyle name="Normal 2 4 4 18 3 4 2" xfId="53923"/>
    <cellStyle name="Normal 2 4 4 18 3 5" xfId="20088"/>
    <cellStyle name="Normal 2 4 4 18 3 5 2" xfId="53924"/>
    <cellStyle name="Normal 2 4 4 18 3 6" xfId="53925"/>
    <cellStyle name="Normal 2 4 4 18 3 6 2" xfId="53926"/>
    <cellStyle name="Normal 2 4 4 18 3 7" xfId="53927"/>
    <cellStyle name="Normal 2 4 4 18 4" xfId="20089"/>
    <cellStyle name="Normal 2 4 4 18 4 2" xfId="20090"/>
    <cellStyle name="Normal 2 4 4 18 4 2 2" xfId="53928"/>
    <cellStyle name="Normal 2 4 4 18 4 3" xfId="20091"/>
    <cellStyle name="Normal 2 4 4 18 4 3 2" xfId="53929"/>
    <cellStyle name="Normal 2 4 4 18 4 4" xfId="53930"/>
    <cellStyle name="Normal 2 4 4 18 5" xfId="20092"/>
    <cellStyle name="Normal 2 4 4 18 5 2" xfId="20093"/>
    <cellStyle name="Normal 2 4 4 18 5 2 2" xfId="53931"/>
    <cellStyle name="Normal 2 4 4 18 5 3" xfId="53932"/>
    <cellStyle name="Normal 2 4 4 18 6" xfId="20094"/>
    <cellStyle name="Normal 2 4 4 18 6 2" xfId="53933"/>
    <cellStyle name="Normal 2 4 4 18 7" xfId="20095"/>
    <cellStyle name="Normal 2 4 4 18 7 2" xfId="53934"/>
    <cellStyle name="Normal 2 4 4 18 8" xfId="53935"/>
    <cellStyle name="Normal 2 4 4 18 8 2" xfId="53936"/>
    <cellStyle name="Normal 2 4 4 18 9" xfId="53937"/>
    <cellStyle name="Normal 2 4 4 19" xfId="20096"/>
    <cellStyle name="Normal 2 4 4 19 10" xfId="53938"/>
    <cellStyle name="Normal 2 4 4 19 11" xfId="53939"/>
    <cellStyle name="Normal 2 4 4 19 2" xfId="20097"/>
    <cellStyle name="Normal 2 4 4 19 2 10" xfId="53940"/>
    <cellStyle name="Normal 2 4 4 19 2 2" xfId="20098"/>
    <cellStyle name="Normal 2 4 4 19 2 2 2" xfId="20099"/>
    <cellStyle name="Normal 2 4 4 19 2 2 2 2" xfId="20100"/>
    <cellStyle name="Normal 2 4 4 19 2 2 2 2 2" xfId="53941"/>
    <cellStyle name="Normal 2 4 4 19 2 2 2 3" xfId="20101"/>
    <cellStyle name="Normal 2 4 4 19 2 2 2 3 2" xfId="53942"/>
    <cellStyle name="Normal 2 4 4 19 2 2 2 4" xfId="53943"/>
    <cellStyle name="Normal 2 4 4 19 2 2 3" xfId="20102"/>
    <cellStyle name="Normal 2 4 4 19 2 2 3 2" xfId="53944"/>
    <cellStyle name="Normal 2 4 4 19 2 2 4" xfId="20103"/>
    <cellStyle name="Normal 2 4 4 19 2 2 4 2" xfId="53945"/>
    <cellStyle name="Normal 2 4 4 19 2 2 5" xfId="20104"/>
    <cellStyle name="Normal 2 4 4 19 2 2 5 2" xfId="53946"/>
    <cellStyle name="Normal 2 4 4 19 2 2 6" xfId="53947"/>
    <cellStyle name="Normal 2 4 4 19 2 2 6 2" xfId="53948"/>
    <cellStyle name="Normal 2 4 4 19 2 2 7" xfId="53949"/>
    <cellStyle name="Normal 2 4 4 19 2 3" xfId="20105"/>
    <cellStyle name="Normal 2 4 4 19 2 3 2" xfId="20106"/>
    <cellStyle name="Normal 2 4 4 19 2 3 2 2" xfId="53950"/>
    <cellStyle name="Normal 2 4 4 19 2 3 3" xfId="20107"/>
    <cellStyle name="Normal 2 4 4 19 2 3 3 2" xfId="53951"/>
    <cellStyle name="Normal 2 4 4 19 2 3 4" xfId="53952"/>
    <cellStyle name="Normal 2 4 4 19 2 4" xfId="20108"/>
    <cellStyle name="Normal 2 4 4 19 2 4 2" xfId="20109"/>
    <cellStyle name="Normal 2 4 4 19 2 4 2 2" xfId="53953"/>
    <cellStyle name="Normal 2 4 4 19 2 4 3" xfId="53954"/>
    <cellStyle name="Normal 2 4 4 19 2 5" xfId="20110"/>
    <cellStyle name="Normal 2 4 4 19 2 5 2" xfId="53955"/>
    <cellStyle name="Normal 2 4 4 19 2 6" xfId="20111"/>
    <cellStyle name="Normal 2 4 4 19 2 6 2" xfId="53956"/>
    <cellStyle name="Normal 2 4 4 19 2 7" xfId="53957"/>
    <cellStyle name="Normal 2 4 4 19 2 7 2" xfId="53958"/>
    <cellStyle name="Normal 2 4 4 19 2 8" xfId="53959"/>
    <cellStyle name="Normal 2 4 4 19 2 9" xfId="53960"/>
    <cellStyle name="Normal 2 4 4 19 3" xfId="20112"/>
    <cellStyle name="Normal 2 4 4 19 3 2" xfId="20113"/>
    <cellStyle name="Normal 2 4 4 19 3 2 2" xfId="20114"/>
    <cellStyle name="Normal 2 4 4 19 3 2 2 2" xfId="53961"/>
    <cellStyle name="Normal 2 4 4 19 3 2 3" xfId="20115"/>
    <cellStyle name="Normal 2 4 4 19 3 2 3 2" xfId="53962"/>
    <cellStyle name="Normal 2 4 4 19 3 2 4" xfId="53963"/>
    <cellStyle name="Normal 2 4 4 19 3 3" xfId="20116"/>
    <cellStyle name="Normal 2 4 4 19 3 3 2" xfId="53964"/>
    <cellStyle name="Normal 2 4 4 19 3 4" xfId="20117"/>
    <cellStyle name="Normal 2 4 4 19 3 4 2" xfId="53965"/>
    <cellStyle name="Normal 2 4 4 19 3 5" xfId="20118"/>
    <cellStyle name="Normal 2 4 4 19 3 5 2" xfId="53966"/>
    <cellStyle name="Normal 2 4 4 19 3 6" xfId="53967"/>
    <cellStyle name="Normal 2 4 4 19 3 6 2" xfId="53968"/>
    <cellStyle name="Normal 2 4 4 19 3 7" xfId="53969"/>
    <cellStyle name="Normal 2 4 4 19 4" xfId="20119"/>
    <cellStyle name="Normal 2 4 4 19 4 2" xfId="20120"/>
    <cellStyle name="Normal 2 4 4 19 4 2 2" xfId="53970"/>
    <cellStyle name="Normal 2 4 4 19 4 3" xfId="20121"/>
    <cellStyle name="Normal 2 4 4 19 4 3 2" xfId="53971"/>
    <cellStyle name="Normal 2 4 4 19 4 4" xfId="53972"/>
    <cellStyle name="Normal 2 4 4 19 5" xfId="20122"/>
    <cellStyle name="Normal 2 4 4 19 5 2" xfId="20123"/>
    <cellStyle name="Normal 2 4 4 19 5 2 2" xfId="53973"/>
    <cellStyle name="Normal 2 4 4 19 5 3" xfId="53974"/>
    <cellStyle name="Normal 2 4 4 19 6" xfId="20124"/>
    <cellStyle name="Normal 2 4 4 19 6 2" xfId="53975"/>
    <cellStyle name="Normal 2 4 4 19 7" xfId="20125"/>
    <cellStyle name="Normal 2 4 4 19 7 2" xfId="53976"/>
    <cellStyle name="Normal 2 4 4 19 8" xfId="53977"/>
    <cellStyle name="Normal 2 4 4 19 8 2" xfId="53978"/>
    <cellStyle name="Normal 2 4 4 19 9" xfId="53979"/>
    <cellStyle name="Normal 2 4 4 2" xfId="20126"/>
    <cellStyle name="Normal 2 4 4 2 10" xfId="53980"/>
    <cellStyle name="Normal 2 4 4 2 11" xfId="53981"/>
    <cellStyle name="Normal 2 4 4 2 2" xfId="20127"/>
    <cellStyle name="Normal 2 4 4 2 2 10" xfId="53982"/>
    <cellStyle name="Normal 2 4 4 2 2 2" xfId="20128"/>
    <cellStyle name="Normal 2 4 4 2 2 2 2" xfId="20129"/>
    <cellStyle name="Normal 2 4 4 2 2 2 2 2" xfId="20130"/>
    <cellStyle name="Normal 2 4 4 2 2 2 2 2 2" xfId="53983"/>
    <cellStyle name="Normal 2 4 4 2 2 2 2 3" xfId="20131"/>
    <cellStyle name="Normal 2 4 4 2 2 2 2 3 2" xfId="53984"/>
    <cellStyle name="Normal 2 4 4 2 2 2 2 4" xfId="53985"/>
    <cellStyle name="Normal 2 4 4 2 2 2 3" xfId="20132"/>
    <cellStyle name="Normal 2 4 4 2 2 2 3 2" xfId="53986"/>
    <cellStyle name="Normal 2 4 4 2 2 2 4" xfId="20133"/>
    <cellStyle name="Normal 2 4 4 2 2 2 4 2" xfId="53987"/>
    <cellStyle name="Normal 2 4 4 2 2 2 5" xfId="20134"/>
    <cellStyle name="Normal 2 4 4 2 2 2 5 2" xfId="53988"/>
    <cellStyle name="Normal 2 4 4 2 2 2 6" xfId="53989"/>
    <cellStyle name="Normal 2 4 4 2 2 2 6 2" xfId="53990"/>
    <cellStyle name="Normal 2 4 4 2 2 2 7" xfId="53991"/>
    <cellStyle name="Normal 2 4 4 2 2 3" xfId="20135"/>
    <cellStyle name="Normal 2 4 4 2 2 3 2" xfId="20136"/>
    <cellStyle name="Normal 2 4 4 2 2 3 2 2" xfId="53992"/>
    <cellStyle name="Normal 2 4 4 2 2 3 3" xfId="20137"/>
    <cellStyle name="Normal 2 4 4 2 2 3 3 2" xfId="53993"/>
    <cellStyle name="Normal 2 4 4 2 2 3 4" xfId="53994"/>
    <cellStyle name="Normal 2 4 4 2 2 4" xfId="20138"/>
    <cellStyle name="Normal 2 4 4 2 2 4 2" xfId="20139"/>
    <cellStyle name="Normal 2 4 4 2 2 4 2 2" xfId="53995"/>
    <cellStyle name="Normal 2 4 4 2 2 4 3" xfId="53996"/>
    <cellStyle name="Normal 2 4 4 2 2 5" xfId="20140"/>
    <cellStyle name="Normal 2 4 4 2 2 5 2" xfId="53997"/>
    <cellStyle name="Normal 2 4 4 2 2 6" xfId="20141"/>
    <cellStyle name="Normal 2 4 4 2 2 6 2" xfId="53998"/>
    <cellStyle name="Normal 2 4 4 2 2 7" xfId="53999"/>
    <cellStyle name="Normal 2 4 4 2 2 7 2" xfId="54000"/>
    <cellStyle name="Normal 2 4 4 2 2 8" xfId="54001"/>
    <cellStyle name="Normal 2 4 4 2 2 9" xfId="54002"/>
    <cellStyle name="Normal 2 4 4 2 3" xfId="20142"/>
    <cellStyle name="Normal 2 4 4 2 3 2" xfId="20143"/>
    <cellStyle name="Normal 2 4 4 2 3 2 2" xfId="20144"/>
    <cellStyle name="Normal 2 4 4 2 3 2 2 2" xfId="54003"/>
    <cellStyle name="Normal 2 4 4 2 3 2 3" xfId="20145"/>
    <cellStyle name="Normal 2 4 4 2 3 2 3 2" xfId="54004"/>
    <cellStyle name="Normal 2 4 4 2 3 2 4" xfId="54005"/>
    <cellStyle name="Normal 2 4 4 2 3 3" xfId="20146"/>
    <cellStyle name="Normal 2 4 4 2 3 3 2" xfId="54006"/>
    <cellStyle name="Normal 2 4 4 2 3 4" xfId="20147"/>
    <cellStyle name="Normal 2 4 4 2 3 4 2" xfId="54007"/>
    <cellStyle name="Normal 2 4 4 2 3 5" xfId="20148"/>
    <cellStyle name="Normal 2 4 4 2 3 5 2" xfId="54008"/>
    <cellStyle name="Normal 2 4 4 2 3 6" xfId="54009"/>
    <cellStyle name="Normal 2 4 4 2 3 6 2" xfId="54010"/>
    <cellStyle name="Normal 2 4 4 2 3 7" xfId="54011"/>
    <cellStyle name="Normal 2 4 4 2 4" xfId="20149"/>
    <cellStyle name="Normal 2 4 4 2 4 2" xfId="20150"/>
    <cellStyle name="Normal 2 4 4 2 4 2 2" xfId="54012"/>
    <cellStyle name="Normal 2 4 4 2 4 3" xfId="20151"/>
    <cellStyle name="Normal 2 4 4 2 4 3 2" xfId="54013"/>
    <cellStyle name="Normal 2 4 4 2 4 4" xfId="54014"/>
    <cellStyle name="Normal 2 4 4 2 5" xfId="20152"/>
    <cellStyle name="Normal 2 4 4 2 5 2" xfId="20153"/>
    <cellStyle name="Normal 2 4 4 2 5 2 2" xfId="54015"/>
    <cellStyle name="Normal 2 4 4 2 5 3" xfId="54016"/>
    <cellStyle name="Normal 2 4 4 2 6" xfId="20154"/>
    <cellStyle name="Normal 2 4 4 2 6 2" xfId="54017"/>
    <cellStyle name="Normal 2 4 4 2 7" xfId="20155"/>
    <cellStyle name="Normal 2 4 4 2 7 2" xfId="54018"/>
    <cellStyle name="Normal 2 4 4 2 8" xfId="54019"/>
    <cellStyle name="Normal 2 4 4 2 8 2" xfId="54020"/>
    <cellStyle name="Normal 2 4 4 2 9" xfId="54021"/>
    <cellStyle name="Normal 2 4 4 20" xfId="20156"/>
    <cellStyle name="Normal 2 4 4 20 10" xfId="54022"/>
    <cellStyle name="Normal 2 4 4 20 11" xfId="54023"/>
    <cellStyle name="Normal 2 4 4 20 2" xfId="20157"/>
    <cellStyle name="Normal 2 4 4 20 2 10" xfId="54024"/>
    <cellStyle name="Normal 2 4 4 20 2 2" xfId="20158"/>
    <cellStyle name="Normal 2 4 4 20 2 2 2" xfId="20159"/>
    <cellStyle name="Normal 2 4 4 20 2 2 2 2" xfId="20160"/>
    <cellStyle name="Normal 2 4 4 20 2 2 2 2 2" xfId="54025"/>
    <cellStyle name="Normal 2 4 4 20 2 2 2 3" xfId="20161"/>
    <cellStyle name="Normal 2 4 4 20 2 2 2 3 2" xfId="54026"/>
    <cellStyle name="Normal 2 4 4 20 2 2 2 4" xfId="54027"/>
    <cellStyle name="Normal 2 4 4 20 2 2 3" xfId="20162"/>
    <cellStyle name="Normal 2 4 4 20 2 2 3 2" xfId="54028"/>
    <cellStyle name="Normal 2 4 4 20 2 2 4" xfId="20163"/>
    <cellStyle name="Normal 2 4 4 20 2 2 4 2" xfId="54029"/>
    <cellStyle name="Normal 2 4 4 20 2 2 5" xfId="20164"/>
    <cellStyle name="Normal 2 4 4 20 2 2 5 2" xfId="54030"/>
    <cellStyle name="Normal 2 4 4 20 2 2 6" xfId="54031"/>
    <cellStyle name="Normal 2 4 4 20 2 2 6 2" xfId="54032"/>
    <cellStyle name="Normal 2 4 4 20 2 2 7" xfId="54033"/>
    <cellStyle name="Normal 2 4 4 20 2 3" xfId="20165"/>
    <cellStyle name="Normal 2 4 4 20 2 3 2" xfId="20166"/>
    <cellStyle name="Normal 2 4 4 20 2 3 2 2" xfId="54034"/>
    <cellStyle name="Normal 2 4 4 20 2 3 3" xfId="20167"/>
    <cellStyle name="Normal 2 4 4 20 2 3 3 2" xfId="54035"/>
    <cellStyle name="Normal 2 4 4 20 2 3 4" xfId="54036"/>
    <cellStyle name="Normal 2 4 4 20 2 4" xfId="20168"/>
    <cellStyle name="Normal 2 4 4 20 2 4 2" xfId="20169"/>
    <cellStyle name="Normal 2 4 4 20 2 4 2 2" xfId="54037"/>
    <cellStyle name="Normal 2 4 4 20 2 4 3" xfId="54038"/>
    <cellStyle name="Normal 2 4 4 20 2 5" xfId="20170"/>
    <cellStyle name="Normal 2 4 4 20 2 5 2" xfId="54039"/>
    <cellStyle name="Normal 2 4 4 20 2 6" xfId="20171"/>
    <cellStyle name="Normal 2 4 4 20 2 6 2" xfId="54040"/>
    <cellStyle name="Normal 2 4 4 20 2 7" xfId="54041"/>
    <cellStyle name="Normal 2 4 4 20 2 7 2" xfId="54042"/>
    <cellStyle name="Normal 2 4 4 20 2 8" xfId="54043"/>
    <cellStyle name="Normal 2 4 4 20 2 9" xfId="54044"/>
    <cellStyle name="Normal 2 4 4 20 3" xfId="20172"/>
    <cellStyle name="Normal 2 4 4 20 3 2" xfId="20173"/>
    <cellStyle name="Normal 2 4 4 20 3 2 2" xfId="20174"/>
    <cellStyle name="Normal 2 4 4 20 3 2 2 2" xfId="54045"/>
    <cellStyle name="Normal 2 4 4 20 3 2 3" xfId="20175"/>
    <cellStyle name="Normal 2 4 4 20 3 2 3 2" xfId="54046"/>
    <cellStyle name="Normal 2 4 4 20 3 2 4" xfId="54047"/>
    <cellStyle name="Normal 2 4 4 20 3 3" xfId="20176"/>
    <cellStyle name="Normal 2 4 4 20 3 3 2" xfId="54048"/>
    <cellStyle name="Normal 2 4 4 20 3 4" xfId="20177"/>
    <cellStyle name="Normal 2 4 4 20 3 4 2" xfId="54049"/>
    <cellStyle name="Normal 2 4 4 20 3 5" xfId="20178"/>
    <cellStyle name="Normal 2 4 4 20 3 5 2" xfId="54050"/>
    <cellStyle name="Normal 2 4 4 20 3 6" xfId="54051"/>
    <cellStyle name="Normal 2 4 4 20 3 6 2" xfId="54052"/>
    <cellStyle name="Normal 2 4 4 20 3 7" xfId="54053"/>
    <cellStyle name="Normal 2 4 4 20 4" xfId="20179"/>
    <cellStyle name="Normal 2 4 4 20 4 2" xfId="20180"/>
    <cellStyle name="Normal 2 4 4 20 4 2 2" xfId="54054"/>
    <cellStyle name="Normal 2 4 4 20 4 3" xfId="20181"/>
    <cellStyle name="Normal 2 4 4 20 4 3 2" xfId="54055"/>
    <cellStyle name="Normal 2 4 4 20 4 4" xfId="54056"/>
    <cellStyle name="Normal 2 4 4 20 5" xfId="20182"/>
    <cellStyle name="Normal 2 4 4 20 5 2" xfId="20183"/>
    <cellStyle name="Normal 2 4 4 20 5 2 2" xfId="54057"/>
    <cellStyle name="Normal 2 4 4 20 5 3" xfId="54058"/>
    <cellStyle name="Normal 2 4 4 20 6" xfId="20184"/>
    <cellStyle name="Normal 2 4 4 20 6 2" xfId="54059"/>
    <cellStyle name="Normal 2 4 4 20 7" xfId="20185"/>
    <cellStyle name="Normal 2 4 4 20 7 2" xfId="54060"/>
    <cellStyle name="Normal 2 4 4 20 8" xfId="54061"/>
    <cellStyle name="Normal 2 4 4 20 8 2" xfId="54062"/>
    <cellStyle name="Normal 2 4 4 20 9" xfId="54063"/>
    <cellStyle name="Normal 2 4 4 21" xfId="20186"/>
    <cellStyle name="Normal 2 4 4 21 10" xfId="54064"/>
    <cellStyle name="Normal 2 4 4 21 11" xfId="54065"/>
    <cellStyle name="Normal 2 4 4 21 2" xfId="20187"/>
    <cellStyle name="Normal 2 4 4 21 2 10" xfId="54066"/>
    <cellStyle name="Normal 2 4 4 21 2 2" xfId="20188"/>
    <cellStyle name="Normal 2 4 4 21 2 2 2" xfId="20189"/>
    <cellStyle name="Normal 2 4 4 21 2 2 2 2" xfId="20190"/>
    <cellStyle name="Normal 2 4 4 21 2 2 2 2 2" xfId="54067"/>
    <cellStyle name="Normal 2 4 4 21 2 2 2 3" xfId="20191"/>
    <cellStyle name="Normal 2 4 4 21 2 2 2 3 2" xfId="54068"/>
    <cellStyle name="Normal 2 4 4 21 2 2 2 4" xfId="54069"/>
    <cellStyle name="Normal 2 4 4 21 2 2 3" xfId="20192"/>
    <cellStyle name="Normal 2 4 4 21 2 2 3 2" xfId="54070"/>
    <cellStyle name="Normal 2 4 4 21 2 2 4" xfId="20193"/>
    <cellStyle name="Normal 2 4 4 21 2 2 4 2" xfId="54071"/>
    <cellStyle name="Normal 2 4 4 21 2 2 5" xfId="20194"/>
    <cellStyle name="Normal 2 4 4 21 2 2 5 2" xfId="54072"/>
    <cellStyle name="Normal 2 4 4 21 2 2 6" xfId="54073"/>
    <cellStyle name="Normal 2 4 4 21 2 2 6 2" xfId="54074"/>
    <cellStyle name="Normal 2 4 4 21 2 2 7" xfId="54075"/>
    <cellStyle name="Normal 2 4 4 21 2 3" xfId="20195"/>
    <cellStyle name="Normal 2 4 4 21 2 3 2" xfId="20196"/>
    <cellStyle name="Normal 2 4 4 21 2 3 2 2" xfId="54076"/>
    <cellStyle name="Normal 2 4 4 21 2 3 3" xfId="20197"/>
    <cellStyle name="Normal 2 4 4 21 2 3 3 2" xfId="54077"/>
    <cellStyle name="Normal 2 4 4 21 2 3 4" xfId="54078"/>
    <cellStyle name="Normal 2 4 4 21 2 4" xfId="20198"/>
    <cellStyle name="Normal 2 4 4 21 2 4 2" xfId="20199"/>
    <cellStyle name="Normal 2 4 4 21 2 4 2 2" xfId="54079"/>
    <cellStyle name="Normal 2 4 4 21 2 4 3" xfId="54080"/>
    <cellStyle name="Normal 2 4 4 21 2 5" xfId="20200"/>
    <cellStyle name="Normal 2 4 4 21 2 5 2" xfId="54081"/>
    <cellStyle name="Normal 2 4 4 21 2 6" xfId="20201"/>
    <cellStyle name="Normal 2 4 4 21 2 6 2" xfId="54082"/>
    <cellStyle name="Normal 2 4 4 21 2 7" xfId="54083"/>
    <cellStyle name="Normal 2 4 4 21 2 7 2" xfId="54084"/>
    <cellStyle name="Normal 2 4 4 21 2 8" xfId="54085"/>
    <cellStyle name="Normal 2 4 4 21 2 9" xfId="54086"/>
    <cellStyle name="Normal 2 4 4 21 3" xfId="20202"/>
    <cellStyle name="Normal 2 4 4 21 3 2" xfId="20203"/>
    <cellStyle name="Normal 2 4 4 21 3 2 2" xfId="20204"/>
    <cellStyle name="Normal 2 4 4 21 3 2 2 2" xfId="54087"/>
    <cellStyle name="Normal 2 4 4 21 3 2 3" xfId="20205"/>
    <cellStyle name="Normal 2 4 4 21 3 2 3 2" xfId="54088"/>
    <cellStyle name="Normal 2 4 4 21 3 2 4" xfId="54089"/>
    <cellStyle name="Normal 2 4 4 21 3 3" xfId="20206"/>
    <cellStyle name="Normal 2 4 4 21 3 3 2" xfId="54090"/>
    <cellStyle name="Normal 2 4 4 21 3 4" xfId="20207"/>
    <cellStyle name="Normal 2 4 4 21 3 4 2" xfId="54091"/>
    <cellStyle name="Normal 2 4 4 21 3 5" xfId="20208"/>
    <cellStyle name="Normal 2 4 4 21 3 5 2" xfId="54092"/>
    <cellStyle name="Normal 2 4 4 21 3 6" xfId="54093"/>
    <cellStyle name="Normal 2 4 4 21 3 6 2" xfId="54094"/>
    <cellStyle name="Normal 2 4 4 21 3 7" xfId="54095"/>
    <cellStyle name="Normal 2 4 4 21 4" xfId="20209"/>
    <cellStyle name="Normal 2 4 4 21 4 2" xfId="20210"/>
    <cellStyle name="Normal 2 4 4 21 4 2 2" xfId="54096"/>
    <cellStyle name="Normal 2 4 4 21 4 3" xfId="20211"/>
    <cellStyle name="Normal 2 4 4 21 4 3 2" xfId="54097"/>
    <cellStyle name="Normal 2 4 4 21 4 4" xfId="54098"/>
    <cellStyle name="Normal 2 4 4 21 5" xfId="20212"/>
    <cellStyle name="Normal 2 4 4 21 5 2" xfId="20213"/>
    <cellStyle name="Normal 2 4 4 21 5 2 2" xfId="54099"/>
    <cellStyle name="Normal 2 4 4 21 5 3" xfId="54100"/>
    <cellStyle name="Normal 2 4 4 21 6" xfId="20214"/>
    <cellStyle name="Normal 2 4 4 21 6 2" xfId="54101"/>
    <cellStyle name="Normal 2 4 4 21 7" xfId="20215"/>
    <cellStyle name="Normal 2 4 4 21 7 2" xfId="54102"/>
    <cellStyle name="Normal 2 4 4 21 8" xfId="54103"/>
    <cellStyle name="Normal 2 4 4 21 8 2" xfId="54104"/>
    <cellStyle name="Normal 2 4 4 21 9" xfId="54105"/>
    <cellStyle name="Normal 2 4 4 22" xfId="20216"/>
    <cellStyle name="Normal 2 4 4 22 10" xfId="54106"/>
    <cellStyle name="Normal 2 4 4 22 11" xfId="54107"/>
    <cellStyle name="Normal 2 4 4 22 2" xfId="20217"/>
    <cellStyle name="Normal 2 4 4 22 2 10" xfId="54108"/>
    <cellStyle name="Normal 2 4 4 22 2 2" xfId="20218"/>
    <cellStyle name="Normal 2 4 4 22 2 2 2" xfId="20219"/>
    <cellStyle name="Normal 2 4 4 22 2 2 2 2" xfId="20220"/>
    <cellStyle name="Normal 2 4 4 22 2 2 2 2 2" xfId="54109"/>
    <cellStyle name="Normal 2 4 4 22 2 2 2 3" xfId="20221"/>
    <cellStyle name="Normal 2 4 4 22 2 2 2 3 2" xfId="54110"/>
    <cellStyle name="Normal 2 4 4 22 2 2 2 4" xfId="54111"/>
    <cellStyle name="Normal 2 4 4 22 2 2 3" xfId="20222"/>
    <cellStyle name="Normal 2 4 4 22 2 2 3 2" xfId="54112"/>
    <cellStyle name="Normal 2 4 4 22 2 2 4" xfId="20223"/>
    <cellStyle name="Normal 2 4 4 22 2 2 4 2" xfId="54113"/>
    <cellStyle name="Normal 2 4 4 22 2 2 5" xfId="20224"/>
    <cellStyle name="Normal 2 4 4 22 2 2 5 2" xfId="54114"/>
    <cellStyle name="Normal 2 4 4 22 2 2 6" xfId="54115"/>
    <cellStyle name="Normal 2 4 4 22 2 2 6 2" xfId="54116"/>
    <cellStyle name="Normal 2 4 4 22 2 2 7" xfId="54117"/>
    <cellStyle name="Normal 2 4 4 22 2 3" xfId="20225"/>
    <cellStyle name="Normal 2 4 4 22 2 3 2" xfId="20226"/>
    <cellStyle name="Normal 2 4 4 22 2 3 2 2" xfId="54118"/>
    <cellStyle name="Normal 2 4 4 22 2 3 3" xfId="20227"/>
    <cellStyle name="Normal 2 4 4 22 2 3 3 2" xfId="54119"/>
    <cellStyle name="Normal 2 4 4 22 2 3 4" xfId="54120"/>
    <cellStyle name="Normal 2 4 4 22 2 4" xfId="20228"/>
    <cellStyle name="Normal 2 4 4 22 2 4 2" xfId="20229"/>
    <cellStyle name="Normal 2 4 4 22 2 4 2 2" xfId="54121"/>
    <cellStyle name="Normal 2 4 4 22 2 4 3" xfId="54122"/>
    <cellStyle name="Normal 2 4 4 22 2 5" xfId="20230"/>
    <cellStyle name="Normal 2 4 4 22 2 5 2" xfId="54123"/>
    <cellStyle name="Normal 2 4 4 22 2 6" xfId="20231"/>
    <cellStyle name="Normal 2 4 4 22 2 6 2" xfId="54124"/>
    <cellStyle name="Normal 2 4 4 22 2 7" xfId="54125"/>
    <cellStyle name="Normal 2 4 4 22 2 7 2" xfId="54126"/>
    <cellStyle name="Normal 2 4 4 22 2 8" xfId="54127"/>
    <cellStyle name="Normal 2 4 4 22 2 9" xfId="54128"/>
    <cellStyle name="Normal 2 4 4 22 3" xfId="20232"/>
    <cellStyle name="Normal 2 4 4 22 3 2" xfId="20233"/>
    <cellStyle name="Normal 2 4 4 22 3 2 2" xfId="20234"/>
    <cellStyle name="Normal 2 4 4 22 3 2 2 2" xfId="54129"/>
    <cellStyle name="Normal 2 4 4 22 3 2 3" xfId="20235"/>
    <cellStyle name="Normal 2 4 4 22 3 2 3 2" xfId="54130"/>
    <cellStyle name="Normal 2 4 4 22 3 2 4" xfId="54131"/>
    <cellStyle name="Normal 2 4 4 22 3 3" xfId="20236"/>
    <cellStyle name="Normal 2 4 4 22 3 3 2" xfId="54132"/>
    <cellStyle name="Normal 2 4 4 22 3 4" xfId="20237"/>
    <cellStyle name="Normal 2 4 4 22 3 4 2" xfId="54133"/>
    <cellStyle name="Normal 2 4 4 22 3 5" xfId="20238"/>
    <cellStyle name="Normal 2 4 4 22 3 5 2" xfId="54134"/>
    <cellStyle name="Normal 2 4 4 22 3 6" xfId="54135"/>
    <cellStyle name="Normal 2 4 4 22 3 6 2" xfId="54136"/>
    <cellStyle name="Normal 2 4 4 22 3 7" xfId="54137"/>
    <cellStyle name="Normal 2 4 4 22 4" xfId="20239"/>
    <cellStyle name="Normal 2 4 4 22 4 2" xfId="20240"/>
    <cellStyle name="Normal 2 4 4 22 4 2 2" xfId="54138"/>
    <cellStyle name="Normal 2 4 4 22 4 3" xfId="20241"/>
    <cellStyle name="Normal 2 4 4 22 4 3 2" xfId="54139"/>
    <cellStyle name="Normal 2 4 4 22 4 4" xfId="54140"/>
    <cellStyle name="Normal 2 4 4 22 5" xfId="20242"/>
    <cellStyle name="Normal 2 4 4 22 5 2" xfId="20243"/>
    <cellStyle name="Normal 2 4 4 22 5 2 2" xfId="54141"/>
    <cellStyle name="Normal 2 4 4 22 5 3" xfId="54142"/>
    <cellStyle name="Normal 2 4 4 22 6" xfId="20244"/>
    <cellStyle name="Normal 2 4 4 22 6 2" xfId="54143"/>
    <cellStyle name="Normal 2 4 4 22 7" xfId="20245"/>
    <cellStyle name="Normal 2 4 4 22 7 2" xfId="54144"/>
    <cellStyle name="Normal 2 4 4 22 8" xfId="54145"/>
    <cellStyle name="Normal 2 4 4 22 8 2" xfId="54146"/>
    <cellStyle name="Normal 2 4 4 22 9" xfId="54147"/>
    <cellStyle name="Normal 2 4 4 23" xfId="20246"/>
    <cellStyle name="Normal 2 4 4 23 10" xfId="54148"/>
    <cellStyle name="Normal 2 4 4 23 11" xfId="54149"/>
    <cellStyle name="Normal 2 4 4 23 2" xfId="20247"/>
    <cellStyle name="Normal 2 4 4 23 2 10" xfId="54150"/>
    <cellStyle name="Normal 2 4 4 23 2 2" xfId="20248"/>
    <cellStyle name="Normal 2 4 4 23 2 2 2" xfId="20249"/>
    <cellStyle name="Normal 2 4 4 23 2 2 2 2" xfId="20250"/>
    <cellStyle name="Normal 2 4 4 23 2 2 2 2 2" xfId="54151"/>
    <cellStyle name="Normal 2 4 4 23 2 2 2 3" xfId="20251"/>
    <cellStyle name="Normal 2 4 4 23 2 2 2 3 2" xfId="54152"/>
    <cellStyle name="Normal 2 4 4 23 2 2 2 4" xfId="54153"/>
    <cellStyle name="Normal 2 4 4 23 2 2 3" xfId="20252"/>
    <cellStyle name="Normal 2 4 4 23 2 2 3 2" xfId="54154"/>
    <cellStyle name="Normal 2 4 4 23 2 2 4" xfId="20253"/>
    <cellStyle name="Normal 2 4 4 23 2 2 4 2" xfId="54155"/>
    <cellStyle name="Normal 2 4 4 23 2 2 5" xfId="20254"/>
    <cellStyle name="Normal 2 4 4 23 2 2 5 2" xfId="54156"/>
    <cellStyle name="Normal 2 4 4 23 2 2 6" xfId="54157"/>
    <cellStyle name="Normal 2 4 4 23 2 2 6 2" xfId="54158"/>
    <cellStyle name="Normal 2 4 4 23 2 2 7" xfId="54159"/>
    <cellStyle name="Normal 2 4 4 23 2 3" xfId="20255"/>
    <cellStyle name="Normal 2 4 4 23 2 3 2" xfId="20256"/>
    <cellStyle name="Normal 2 4 4 23 2 3 2 2" xfId="54160"/>
    <cellStyle name="Normal 2 4 4 23 2 3 3" xfId="20257"/>
    <cellStyle name="Normal 2 4 4 23 2 3 3 2" xfId="54161"/>
    <cellStyle name="Normal 2 4 4 23 2 3 4" xfId="54162"/>
    <cellStyle name="Normal 2 4 4 23 2 4" xfId="20258"/>
    <cellStyle name="Normal 2 4 4 23 2 4 2" xfId="20259"/>
    <cellStyle name="Normal 2 4 4 23 2 4 2 2" xfId="54163"/>
    <cellStyle name="Normal 2 4 4 23 2 4 3" xfId="54164"/>
    <cellStyle name="Normal 2 4 4 23 2 5" xfId="20260"/>
    <cellStyle name="Normal 2 4 4 23 2 5 2" xfId="54165"/>
    <cellStyle name="Normal 2 4 4 23 2 6" xfId="20261"/>
    <cellStyle name="Normal 2 4 4 23 2 6 2" xfId="54166"/>
    <cellStyle name="Normal 2 4 4 23 2 7" xfId="54167"/>
    <cellStyle name="Normal 2 4 4 23 2 7 2" xfId="54168"/>
    <cellStyle name="Normal 2 4 4 23 2 8" xfId="54169"/>
    <cellStyle name="Normal 2 4 4 23 2 9" xfId="54170"/>
    <cellStyle name="Normal 2 4 4 23 3" xfId="20262"/>
    <cellStyle name="Normal 2 4 4 23 3 2" xfId="20263"/>
    <cellStyle name="Normal 2 4 4 23 3 2 2" xfId="20264"/>
    <cellStyle name="Normal 2 4 4 23 3 2 2 2" xfId="54171"/>
    <cellStyle name="Normal 2 4 4 23 3 2 3" xfId="20265"/>
    <cellStyle name="Normal 2 4 4 23 3 2 3 2" xfId="54172"/>
    <cellStyle name="Normal 2 4 4 23 3 2 4" xfId="54173"/>
    <cellStyle name="Normal 2 4 4 23 3 3" xfId="20266"/>
    <cellStyle name="Normal 2 4 4 23 3 3 2" xfId="54174"/>
    <cellStyle name="Normal 2 4 4 23 3 4" xfId="20267"/>
    <cellStyle name="Normal 2 4 4 23 3 4 2" xfId="54175"/>
    <cellStyle name="Normal 2 4 4 23 3 5" xfId="20268"/>
    <cellStyle name="Normal 2 4 4 23 3 5 2" xfId="54176"/>
    <cellStyle name="Normal 2 4 4 23 3 6" xfId="54177"/>
    <cellStyle name="Normal 2 4 4 23 3 6 2" xfId="54178"/>
    <cellStyle name="Normal 2 4 4 23 3 7" xfId="54179"/>
    <cellStyle name="Normal 2 4 4 23 4" xfId="20269"/>
    <cellStyle name="Normal 2 4 4 23 4 2" xfId="20270"/>
    <cellStyle name="Normal 2 4 4 23 4 2 2" xfId="54180"/>
    <cellStyle name="Normal 2 4 4 23 4 3" xfId="20271"/>
    <cellStyle name="Normal 2 4 4 23 4 3 2" xfId="54181"/>
    <cellStyle name="Normal 2 4 4 23 4 4" xfId="54182"/>
    <cellStyle name="Normal 2 4 4 23 5" xfId="20272"/>
    <cellStyle name="Normal 2 4 4 23 5 2" xfId="20273"/>
    <cellStyle name="Normal 2 4 4 23 5 2 2" xfId="54183"/>
    <cellStyle name="Normal 2 4 4 23 5 3" xfId="54184"/>
    <cellStyle name="Normal 2 4 4 23 6" xfId="20274"/>
    <cellStyle name="Normal 2 4 4 23 6 2" xfId="54185"/>
    <cellStyle name="Normal 2 4 4 23 7" xfId="20275"/>
    <cellStyle name="Normal 2 4 4 23 7 2" xfId="54186"/>
    <cellStyle name="Normal 2 4 4 23 8" xfId="54187"/>
    <cellStyle name="Normal 2 4 4 23 8 2" xfId="54188"/>
    <cellStyle name="Normal 2 4 4 23 9" xfId="54189"/>
    <cellStyle name="Normal 2 4 4 24" xfId="20276"/>
    <cellStyle name="Normal 2 4 4 24 10" xfId="54190"/>
    <cellStyle name="Normal 2 4 4 24 11" xfId="54191"/>
    <cellStyle name="Normal 2 4 4 24 2" xfId="20277"/>
    <cellStyle name="Normal 2 4 4 24 2 10" xfId="54192"/>
    <cellStyle name="Normal 2 4 4 24 2 2" xfId="20278"/>
    <cellStyle name="Normal 2 4 4 24 2 2 2" xfId="20279"/>
    <cellStyle name="Normal 2 4 4 24 2 2 2 2" xfId="20280"/>
    <cellStyle name="Normal 2 4 4 24 2 2 2 2 2" xfId="54193"/>
    <cellStyle name="Normal 2 4 4 24 2 2 2 3" xfId="20281"/>
    <cellStyle name="Normal 2 4 4 24 2 2 2 3 2" xfId="54194"/>
    <cellStyle name="Normal 2 4 4 24 2 2 2 4" xfId="54195"/>
    <cellStyle name="Normal 2 4 4 24 2 2 3" xfId="20282"/>
    <cellStyle name="Normal 2 4 4 24 2 2 3 2" xfId="54196"/>
    <cellStyle name="Normal 2 4 4 24 2 2 4" xfId="20283"/>
    <cellStyle name="Normal 2 4 4 24 2 2 4 2" xfId="54197"/>
    <cellStyle name="Normal 2 4 4 24 2 2 5" xfId="20284"/>
    <cellStyle name="Normal 2 4 4 24 2 2 5 2" xfId="54198"/>
    <cellStyle name="Normal 2 4 4 24 2 2 6" xfId="54199"/>
    <cellStyle name="Normal 2 4 4 24 2 2 6 2" xfId="54200"/>
    <cellStyle name="Normal 2 4 4 24 2 2 7" xfId="54201"/>
    <cellStyle name="Normal 2 4 4 24 2 3" xfId="20285"/>
    <cellStyle name="Normal 2 4 4 24 2 3 2" xfId="20286"/>
    <cellStyle name="Normal 2 4 4 24 2 3 2 2" xfId="54202"/>
    <cellStyle name="Normal 2 4 4 24 2 3 3" xfId="20287"/>
    <cellStyle name="Normal 2 4 4 24 2 3 3 2" xfId="54203"/>
    <cellStyle name="Normal 2 4 4 24 2 3 4" xfId="54204"/>
    <cellStyle name="Normal 2 4 4 24 2 4" xfId="20288"/>
    <cellStyle name="Normal 2 4 4 24 2 4 2" xfId="20289"/>
    <cellStyle name="Normal 2 4 4 24 2 4 2 2" xfId="54205"/>
    <cellStyle name="Normal 2 4 4 24 2 4 3" xfId="54206"/>
    <cellStyle name="Normal 2 4 4 24 2 5" xfId="20290"/>
    <cellStyle name="Normal 2 4 4 24 2 5 2" xfId="54207"/>
    <cellStyle name="Normal 2 4 4 24 2 6" xfId="20291"/>
    <cellStyle name="Normal 2 4 4 24 2 6 2" xfId="54208"/>
    <cellStyle name="Normal 2 4 4 24 2 7" xfId="54209"/>
    <cellStyle name="Normal 2 4 4 24 2 7 2" xfId="54210"/>
    <cellStyle name="Normal 2 4 4 24 2 8" xfId="54211"/>
    <cellStyle name="Normal 2 4 4 24 2 9" xfId="54212"/>
    <cellStyle name="Normal 2 4 4 24 3" xfId="20292"/>
    <cellStyle name="Normal 2 4 4 24 3 2" xfId="20293"/>
    <cellStyle name="Normal 2 4 4 24 3 2 2" xfId="20294"/>
    <cellStyle name="Normal 2 4 4 24 3 2 2 2" xfId="54213"/>
    <cellStyle name="Normal 2 4 4 24 3 2 3" xfId="20295"/>
    <cellStyle name="Normal 2 4 4 24 3 2 3 2" xfId="54214"/>
    <cellStyle name="Normal 2 4 4 24 3 2 4" xfId="54215"/>
    <cellStyle name="Normal 2 4 4 24 3 3" xfId="20296"/>
    <cellStyle name="Normal 2 4 4 24 3 3 2" xfId="54216"/>
    <cellStyle name="Normal 2 4 4 24 3 4" xfId="20297"/>
    <cellStyle name="Normal 2 4 4 24 3 4 2" xfId="54217"/>
    <cellStyle name="Normal 2 4 4 24 3 5" xfId="20298"/>
    <cellStyle name="Normal 2 4 4 24 3 5 2" xfId="54218"/>
    <cellStyle name="Normal 2 4 4 24 3 6" xfId="54219"/>
    <cellStyle name="Normal 2 4 4 24 3 6 2" xfId="54220"/>
    <cellStyle name="Normal 2 4 4 24 3 7" xfId="54221"/>
    <cellStyle name="Normal 2 4 4 24 4" xfId="20299"/>
    <cellStyle name="Normal 2 4 4 24 4 2" xfId="20300"/>
    <cellStyle name="Normal 2 4 4 24 4 2 2" xfId="54222"/>
    <cellStyle name="Normal 2 4 4 24 4 3" xfId="20301"/>
    <cellStyle name="Normal 2 4 4 24 4 3 2" xfId="54223"/>
    <cellStyle name="Normal 2 4 4 24 4 4" xfId="54224"/>
    <cellStyle name="Normal 2 4 4 24 5" xfId="20302"/>
    <cellStyle name="Normal 2 4 4 24 5 2" xfId="20303"/>
    <cellStyle name="Normal 2 4 4 24 5 2 2" xfId="54225"/>
    <cellStyle name="Normal 2 4 4 24 5 3" xfId="54226"/>
    <cellStyle name="Normal 2 4 4 24 6" xfId="20304"/>
    <cellStyle name="Normal 2 4 4 24 6 2" xfId="54227"/>
    <cellStyle name="Normal 2 4 4 24 7" xfId="20305"/>
    <cellStyle name="Normal 2 4 4 24 7 2" xfId="54228"/>
    <cellStyle name="Normal 2 4 4 24 8" xfId="54229"/>
    <cellStyle name="Normal 2 4 4 24 8 2" xfId="54230"/>
    <cellStyle name="Normal 2 4 4 24 9" xfId="54231"/>
    <cellStyle name="Normal 2 4 4 25" xfId="20306"/>
    <cellStyle name="Normal 2 4 4 25 10" xfId="54232"/>
    <cellStyle name="Normal 2 4 4 25 11" xfId="54233"/>
    <cellStyle name="Normal 2 4 4 25 2" xfId="20307"/>
    <cellStyle name="Normal 2 4 4 25 2 10" xfId="54234"/>
    <cellStyle name="Normal 2 4 4 25 2 2" xfId="20308"/>
    <cellStyle name="Normal 2 4 4 25 2 2 2" xfId="20309"/>
    <cellStyle name="Normal 2 4 4 25 2 2 2 2" xfId="20310"/>
    <cellStyle name="Normal 2 4 4 25 2 2 2 2 2" xfId="54235"/>
    <cellStyle name="Normal 2 4 4 25 2 2 2 3" xfId="20311"/>
    <cellStyle name="Normal 2 4 4 25 2 2 2 3 2" xfId="54236"/>
    <cellStyle name="Normal 2 4 4 25 2 2 2 4" xfId="54237"/>
    <cellStyle name="Normal 2 4 4 25 2 2 3" xfId="20312"/>
    <cellStyle name="Normal 2 4 4 25 2 2 3 2" xfId="54238"/>
    <cellStyle name="Normal 2 4 4 25 2 2 4" xfId="20313"/>
    <cellStyle name="Normal 2 4 4 25 2 2 4 2" xfId="54239"/>
    <cellStyle name="Normal 2 4 4 25 2 2 5" xfId="20314"/>
    <cellStyle name="Normal 2 4 4 25 2 2 5 2" xfId="54240"/>
    <cellStyle name="Normal 2 4 4 25 2 2 6" xfId="54241"/>
    <cellStyle name="Normal 2 4 4 25 2 2 6 2" xfId="54242"/>
    <cellStyle name="Normal 2 4 4 25 2 2 7" xfId="54243"/>
    <cellStyle name="Normal 2 4 4 25 2 3" xfId="20315"/>
    <cellStyle name="Normal 2 4 4 25 2 3 2" xfId="20316"/>
    <cellStyle name="Normal 2 4 4 25 2 3 2 2" xfId="54244"/>
    <cellStyle name="Normal 2 4 4 25 2 3 3" xfId="20317"/>
    <cellStyle name="Normal 2 4 4 25 2 3 3 2" xfId="54245"/>
    <cellStyle name="Normal 2 4 4 25 2 3 4" xfId="54246"/>
    <cellStyle name="Normal 2 4 4 25 2 4" xfId="20318"/>
    <cellStyle name="Normal 2 4 4 25 2 4 2" xfId="20319"/>
    <cellStyle name="Normal 2 4 4 25 2 4 2 2" xfId="54247"/>
    <cellStyle name="Normal 2 4 4 25 2 4 3" xfId="54248"/>
    <cellStyle name="Normal 2 4 4 25 2 5" xfId="20320"/>
    <cellStyle name="Normal 2 4 4 25 2 5 2" xfId="54249"/>
    <cellStyle name="Normal 2 4 4 25 2 6" xfId="20321"/>
    <cellStyle name="Normal 2 4 4 25 2 6 2" xfId="54250"/>
    <cellStyle name="Normal 2 4 4 25 2 7" xfId="54251"/>
    <cellStyle name="Normal 2 4 4 25 2 7 2" xfId="54252"/>
    <cellStyle name="Normal 2 4 4 25 2 8" xfId="54253"/>
    <cellStyle name="Normal 2 4 4 25 2 9" xfId="54254"/>
    <cellStyle name="Normal 2 4 4 25 3" xfId="20322"/>
    <cellStyle name="Normal 2 4 4 25 3 2" xfId="20323"/>
    <cellStyle name="Normal 2 4 4 25 3 2 2" xfId="20324"/>
    <cellStyle name="Normal 2 4 4 25 3 2 2 2" xfId="54255"/>
    <cellStyle name="Normal 2 4 4 25 3 2 3" xfId="20325"/>
    <cellStyle name="Normal 2 4 4 25 3 2 3 2" xfId="54256"/>
    <cellStyle name="Normal 2 4 4 25 3 2 4" xfId="54257"/>
    <cellStyle name="Normal 2 4 4 25 3 3" xfId="20326"/>
    <cellStyle name="Normal 2 4 4 25 3 3 2" xfId="54258"/>
    <cellStyle name="Normal 2 4 4 25 3 4" xfId="20327"/>
    <cellStyle name="Normal 2 4 4 25 3 4 2" xfId="54259"/>
    <cellStyle name="Normal 2 4 4 25 3 5" xfId="20328"/>
    <cellStyle name="Normal 2 4 4 25 3 5 2" xfId="54260"/>
    <cellStyle name="Normal 2 4 4 25 3 6" xfId="54261"/>
    <cellStyle name="Normal 2 4 4 25 3 6 2" xfId="54262"/>
    <cellStyle name="Normal 2 4 4 25 3 7" xfId="54263"/>
    <cellStyle name="Normal 2 4 4 25 4" xfId="20329"/>
    <cellStyle name="Normal 2 4 4 25 4 2" xfId="20330"/>
    <cellStyle name="Normal 2 4 4 25 4 2 2" xfId="54264"/>
    <cellStyle name="Normal 2 4 4 25 4 3" xfId="20331"/>
    <cellStyle name="Normal 2 4 4 25 4 3 2" xfId="54265"/>
    <cellStyle name="Normal 2 4 4 25 4 4" xfId="54266"/>
    <cellStyle name="Normal 2 4 4 25 5" xfId="20332"/>
    <cellStyle name="Normal 2 4 4 25 5 2" xfId="20333"/>
    <cellStyle name="Normal 2 4 4 25 5 2 2" xfId="54267"/>
    <cellStyle name="Normal 2 4 4 25 5 3" xfId="54268"/>
    <cellStyle name="Normal 2 4 4 25 6" xfId="20334"/>
    <cellStyle name="Normal 2 4 4 25 6 2" xfId="54269"/>
    <cellStyle name="Normal 2 4 4 25 7" xfId="20335"/>
    <cellStyle name="Normal 2 4 4 25 7 2" xfId="54270"/>
    <cellStyle name="Normal 2 4 4 25 8" xfId="54271"/>
    <cellStyle name="Normal 2 4 4 25 8 2" xfId="54272"/>
    <cellStyle name="Normal 2 4 4 25 9" xfId="54273"/>
    <cellStyle name="Normal 2 4 4 26" xfId="20336"/>
    <cellStyle name="Normal 2 4 4 26 10" xfId="54274"/>
    <cellStyle name="Normal 2 4 4 26 11" xfId="54275"/>
    <cellStyle name="Normal 2 4 4 26 2" xfId="20337"/>
    <cellStyle name="Normal 2 4 4 26 2 10" xfId="54276"/>
    <cellStyle name="Normal 2 4 4 26 2 2" xfId="20338"/>
    <cellStyle name="Normal 2 4 4 26 2 2 2" xfId="20339"/>
    <cellStyle name="Normal 2 4 4 26 2 2 2 2" xfId="20340"/>
    <cellStyle name="Normal 2 4 4 26 2 2 2 2 2" xfId="54277"/>
    <cellStyle name="Normal 2 4 4 26 2 2 2 3" xfId="20341"/>
    <cellStyle name="Normal 2 4 4 26 2 2 2 3 2" xfId="54278"/>
    <cellStyle name="Normal 2 4 4 26 2 2 2 4" xfId="54279"/>
    <cellStyle name="Normal 2 4 4 26 2 2 3" xfId="20342"/>
    <cellStyle name="Normal 2 4 4 26 2 2 3 2" xfId="54280"/>
    <cellStyle name="Normal 2 4 4 26 2 2 4" xfId="20343"/>
    <cellStyle name="Normal 2 4 4 26 2 2 4 2" xfId="54281"/>
    <cellStyle name="Normal 2 4 4 26 2 2 5" xfId="20344"/>
    <cellStyle name="Normal 2 4 4 26 2 2 5 2" xfId="54282"/>
    <cellStyle name="Normal 2 4 4 26 2 2 6" xfId="54283"/>
    <cellStyle name="Normal 2 4 4 26 2 2 6 2" xfId="54284"/>
    <cellStyle name="Normal 2 4 4 26 2 2 7" xfId="54285"/>
    <cellStyle name="Normal 2 4 4 26 2 3" xfId="20345"/>
    <cellStyle name="Normal 2 4 4 26 2 3 2" xfId="20346"/>
    <cellStyle name="Normal 2 4 4 26 2 3 2 2" xfId="54286"/>
    <cellStyle name="Normal 2 4 4 26 2 3 3" xfId="20347"/>
    <cellStyle name="Normal 2 4 4 26 2 3 3 2" xfId="54287"/>
    <cellStyle name="Normal 2 4 4 26 2 3 4" xfId="54288"/>
    <cellStyle name="Normal 2 4 4 26 2 4" xfId="20348"/>
    <cellStyle name="Normal 2 4 4 26 2 4 2" xfId="20349"/>
    <cellStyle name="Normal 2 4 4 26 2 4 2 2" xfId="54289"/>
    <cellStyle name="Normal 2 4 4 26 2 4 3" xfId="54290"/>
    <cellStyle name="Normal 2 4 4 26 2 5" xfId="20350"/>
    <cellStyle name="Normal 2 4 4 26 2 5 2" xfId="54291"/>
    <cellStyle name="Normal 2 4 4 26 2 6" xfId="20351"/>
    <cellStyle name="Normal 2 4 4 26 2 6 2" xfId="54292"/>
    <cellStyle name="Normal 2 4 4 26 2 7" xfId="54293"/>
    <cellStyle name="Normal 2 4 4 26 2 7 2" xfId="54294"/>
    <cellStyle name="Normal 2 4 4 26 2 8" xfId="54295"/>
    <cellStyle name="Normal 2 4 4 26 2 9" xfId="54296"/>
    <cellStyle name="Normal 2 4 4 26 3" xfId="20352"/>
    <cellStyle name="Normal 2 4 4 26 3 2" xfId="20353"/>
    <cellStyle name="Normal 2 4 4 26 3 2 2" xfId="20354"/>
    <cellStyle name="Normal 2 4 4 26 3 2 2 2" xfId="54297"/>
    <cellStyle name="Normal 2 4 4 26 3 2 3" xfId="20355"/>
    <cellStyle name="Normal 2 4 4 26 3 2 3 2" xfId="54298"/>
    <cellStyle name="Normal 2 4 4 26 3 2 4" xfId="54299"/>
    <cellStyle name="Normal 2 4 4 26 3 3" xfId="20356"/>
    <cellStyle name="Normal 2 4 4 26 3 3 2" xfId="54300"/>
    <cellStyle name="Normal 2 4 4 26 3 4" xfId="20357"/>
    <cellStyle name="Normal 2 4 4 26 3 4 2" xfId="54301"/>
    <cellStyle name="Normal 2 4 4 26 3 5" xfId="20358"/>
    <cellStyle name="Normal 2 4 4 26 3 5 2" xfId="54302"/>
    <cellStyle name="Normal 2 4 4 26 3 6" xfId="54303"/>
    <cellStyle name="Normal 2 4 4 26 3 6 2" xfId="54304"/>
    <cellStyle name="Normal 2 4 4 26 3 7" xfId="54305"/>
    <cellStyle name="Normal 2 4 4 26 4" xfId="20359"/>
    <cellStyle name="Normal 2 4 4 26 4 2" xfId="20360"/>
    <cellStyle name="Normal 2 4 4 26 4 2 2" xfId="54306"/>
    <cellStyle name="Normal 2 4 4 26 4 3" xfId="20361"/>
    <cellStyle name="Normal 2 4 4 26 4 3 2" xfId="54307"/>
    <cellStyle name="Normal 2 4 4 26 4 4" xfId="54308"/>
    <cellStyle name="Normal 2 4 4 26 5" xfId="20362"/>
    <cellStyle name="Normal 2 4 4 26 5 2" xfId="20363"/>
    <cellStyle name="Normal 2 4 4 26 5 2 2" xfId="54309"/>
    <cellStyle name="Normal 2 4 4 26 5 3" xfId="54310"/>
    <cellStyle name="Normal 2 4 4 26 6" xfId="20364"/>
    <cellStyle name="Normal 2 4 4 26 6 2" xfId="54311"/>
    <cellStyle name="Normal 2 4 4 26 7" xfId="20365"/>
    <cellStyle name="Normal 2 4 4 26 7 2" xfId="54312"/>
    <cellStyle name="Normal 2 4 4 26 8" xfId="54313"/>
    <cellStyle name="Normal 2 4 4 26 8 2" xfId="54314"/>
    <cellStyle name="Normal 2 4 4 26 9" xfId="54315"/>
    <cellStyle name="Normal 2 4 4 27" xfId="20366"/>
    <cellStyle name="Normal 2 4 4 27 10" xfId="54316"/>
    <cellStyle name="Normal 2 4 4 27 11" xfId="54317"/>
    <cellStyle name="Normal 2 4 4 27 2" xfId="20367"/>
    <cellStyle name="Normal 2 4 4 27 2 10" xfId="54318"/>
    <cellStyle name="Normal 2 4 4 27 2 2" xfId="20368"/>
    <cellStyle name="Normal 2 4 4 27 2 2 2" xfId="20369"/>
    <cellStyle name="Normal 2 4 4 27 2 2 2 2" xfId="20370"/>
    <cellStyle name="Normal 2 4 4 27 2 2 2 2 2" xfId="54319"/>
    <cellStyle name="Normal 2 4 4 27 2 2 2 3" xfId="20371"/>
    <cellStyle name="Normal 2 4 4 27 2 2 2 3 2" xfId="54320"/>
    <cellStyle name="Normal 2 4 4 27 2 2 2 4" xfId="54321"/>
    <cellStyle name="Normal 2 4 4 27 2 2 3" xfId="20372"/>
    <cellStyle name="Normal 2 4 4 27 2 2 3 2" xfId="54322"/>
    <cellStyle name="Normal 2 4 4 27 2 2 4" xfId="20373"/>
    <cellStyle name="Normal 2 4 4 27 2 2 4 2" xfId="54323"/>
    <cellStyle name="Normal 2 4 4 27 2 2 5" xfId="20374"/>
    <cellStyle name="Normal 2 4 4 27 2 2 5 2" xfId="54324"/>
    <cellStyle name="Normal 2 4 4 27 2 2 6" xfId="54325"/>
    <cellStyle name="Normal 2 4 4 27 2 2 6 2" xfId="54326"/>
    <cellStyle name="Normal 2 4 4 27 2 2 7" xfId="54327"/>
    <cellStyle name="Normal 2 4 4 27 2 3" xfId="20375"/>
    <cellStyle name="Normal 2 4 4 27 2 3 2" xfId="20376"/>
    <cellStyle name="Normal 2 4 4 27 2 3 2 2" xfId="54328"/>
    <cellStyle name="Normal 2 4 4 27 2 3 3" xfId="20377"/>
    <cellStyle name="Normal 2 4 4 27 2 3 3 2" xfId="54329"/>
    <cellStyle name="Normal 2 4 4 27 2 3 4" xfId="54330"/>
    <cellStyle name="Normal 2 4 4 27 2 4" xfId="20378"/>
    <cellStyle name="Normal 2 4 4 27 2 4 2" xfId="20379"/>
    <cellStyle name="Normal 2 4 4 27 2 4 2 2" xfId="54331"/>
    <cellStyle name="Normal 2 4 4 27 2 4 3" xfId="54332"/>
    <cellStyle name="Normal 2 4 4 27 2 5" xfId="20380"/>
    <cellStyle name="Normal 2 4 4 27 2 5 2" xfId="54333"/>
    <cellStyle name="Normal 2 4 4 27 2 6" xfId="20381"/>
    <cellStyle name="Normal 2 4 4 27 2 6 2" xfId="54334"/>
    <cellStyle name="Normal 2 4 4 27 2 7" xfId="54335"/>
    <cellStyle name="Normal 2 4 4 27 2 7 2" xfId="54336"/>
    <cellStyle name="Normal 2 4 4 27 2 8" xfId="54337"/>
    <cellStyle name="Normal 2 4 4 27 2 9" xfId="54338"/>
    <cellStyle name="Normal 2 4 4 27 3" xfId="20382"/>
    <cellStyle name="Normal 2 4 4 27 3 2" xfId="20383"/>
    <cellStyle name="Normal 2 4 4 27 3 2 2" xfId="20384"/>
    <cellStyle name="Normal 2 4 4 27 3 2 2 2" xfId="54339"/>
    <cellStyle name="Normal 2 4 4 27 3 2 3" xfId="20385"/>
    <cellStyle name="Normal 2 4 4 27 3 2 3 2" xfId="54340"/>
    <cellStyle name="Normal 2 4 4 27 3 2 4" xfId="54341"/>
    <cellStyle name="Normal 2 4 4 27 3 3" xfId="20386"/>
    <cellStyle name="Normal 2 4 4 27 3 3 2" xfId="54342"/>
    <cellStyle name="Normal 2 4 4 27 3 4" xfId="20387"/>
    <cellStyle name="Normal 2 4 4 27 3 4 2" xfId="54343"/>
    <cellStyle name="Normal 2 4 4 27 3 5" xfId="20388"/>
    <cellStyle name="Normal 2 4 4 27 3 5 2" xfId="54344"/>
    <cellStyle name="Normal 2 4 4 27 3 6" xfId="54345"/>
    <cellStyle name="Normal 2 4 4 27 3 6 2" xfId="54346"/>
    <cellStyle name="Normal 2 4 4 27 3 7" xfId="54347"/>
    <cellStyle name="Normal 2 4 4 27 4" xfId="20389"/>
    <cellStyle name="Normal 2 4 4 27 4 2" xfId="20390"/>
    <cellStyle name="Normal 2 4 4 27 4 2 2" xfId="54348"/>
    <cellStyle name="Normal 2 4 4 27 4 3" xfId="20391"/>
    <cellStyle name="Normal 2 4 4 27 4 3 2" xfId="54349"/>
    <cellStyle name="Normal 2 4 4 27 4 4" xfId="54350"/>
    <cellStyle name="Normal 2 4 4 27 5" xfId="20392"/>
    <cellStyle name="Normal 2 4 4 27 5 2" xfId="20393"/>
    <cellStyle name="Normal 2 4 4 27 5 2 2" xfId="54351"/>
    <cellStyle name="Normal 2 4 4 27 5 3" xfId="54352"/>
    <cellStyle name="Normal 2 4 4 27 6" xfId="20394"/>
    <cellStyle name="Normal 2 4 4 27 6 2" xfId="54353"/>
    <cellStyle name="Normal 2 4 4 27 7" xfId="20395"/>
    <cellStyle name="Normal 2 4 4 27 7 2" xfId="54354"/>
    <cellStyle name="Normal 2 4 4 27 8" xfId="54355"/>
    <cellStyle name="Normal 2 4 4 27 8 2" xfId="54356"/>
    <cellStyle name="Normal 2 4 4 27 9" xfId="54357"/>
    <cellStyle name="Normal 2 4 4 28" xfId="20396"/>
    <cellStyle name="Normal 2 4 4 28 10" xfId="54358"/>
    <cellStyle name="Normal 2 4 4 28 11" xfId="54359"/>
    <cellStyle name="Normal 2 4 4 28 2" xfId="20397"/>
    <cellStyle name="Normal 2 4 4 28 2 10" xfId="54360"/>
    <cellStyle name="Normal 2 4 4 28 2 2" xfId="20398"/>
    <cellStyle name="Normal 2 4 4 28 2 2 2" xfId="20399"/>
    <cellStyle name="Normal 2 4 4 28 2 2 2 2" xfId="20400"/>
    <cellStyle name="Normal 2 4 4 28 2 2 2 2 2" xfId="54361"/>
    <cellStyle name="Normal 2 4 4 28 2 2 2 3" xfId="20401"/>
    <cellStyle name="Normal 2 4 4 28 2 2 2 3 2" xfId="54362"/>
    <cellStyle name="Normal 2 4 4 28 2 2 2 4" xfId="54363"/>
    <cellStyle name="Normal 2 4 4 28 2 2 3" xfId="20402"/>
    <cellStyle name="Normal 2 4 4 28 2 2 3 2" xfId="54364"/>
    <cellStyle name="Normal 2 4 4 28 2 2 4" xfId="20403"/>
    <cellStyle name="Normal 2 4 4 28 2 2 4 2" xfId="54365"/>
    <cellStyle name="Normal 2 4 4 28 2 2 5" xfId="20404"/>
    <cellStyle name="Normal 2 4 4 28 2 2 5 2" xfId="54366"/>
    <cellStyle name="Normal 2 4 4 28 2 2 6" xfId="54367"/>
    <cellStyle name="Normal 2 4 4 28 2 2 6 2" xfId="54368"/>
    <cellStyle name="Normal 2 4 4 28 2 2 7" xfId="54369"/>
    <cellStyle name="Normal 2 4 4 28 2 3" xfId="20405"/>
    <cellStyle name="Normal 2 4 4 28 2 3 2" xfId="20406"/>
    <cellStyle name="Normal 2 4 4 28 2 3 2 2" xfId="54370"/>
    <cellStyle name="Normal 2 4 4 28 2 3 3" xfId="20407"/>
    <cellStyle name="Normal 2 4 4 28 2 3 3 2" xfId="54371"/>
    <cellStyle name="Normal 2 4 4 28 2 3 4" xfId="54372"/>
    <cellStyle name="Normal 2 4 4 28 2 4" xfId="20408"/>
    <cellStyle name="Normal 2 4 4 28 2 4 2" xfId="20409"/>
    <cellStyle name="Normal 2 4 4 28 2 4 2 2" xfId="54373"/>
    <cellStyle name="Normal 2 4 4 28 2 4 3" xfId="54374"/>
    <cellStyle name="Normal 2 4 4 28 2 5" xfId="20410"/>
    <cellStyle name="Normal 2 4 4 28 2 5 2" xfId="54375"/>
    <cellStyle name="Normal 2 4 4 28 2 6" xfId="20411"/>
    <cellStyle name="Normal 2 4 4 28 2 6 2" xfId="54376"/>
    <cellStyle name="Normal 2 4 4 28 2 7" xfId="54377"/>
    <cellStyle name="Normal 2 4 4 28 2 7 2" xfId="54378"/>
    <cellStyle name="Normal 2 4 4 28 2 8" xfId="54379"/>
    <cellStyle name="Normal 2 4 4 28 2 9" xfId="54380"/>
    <cellStyle name="Normal 2 4 4 28 3" xfId="20412"/>
    <cellStyle name="Normal 2 4 4 28 3 2" xfId="20413"/>
    <cellStyle name="Normal 2 4 4 28 3 2 2" xfId="20414"/>
    <cellStyle name="Normal 2 4 4 28 3 2 2 2" xfId="54381"/>
    <cellStyle name="Normal 2 4 4 28 3 2 3" xfId="20415"/>
    <cellStyle name="Normal 2 4 4 28 3 2 3 2" xfId="54382"/>
    <cellStyle name="Normal 2 4 4 28 3 2 4" xfId="54383"/>
    <cellStyle name="Normal 2 4 4 28 3 3" xfId="20416"/>
    <cellStyle name="Normal 2 4 4 28 3 3 2" xfId="54384"/>
    <cellStyle name="Normal 2 4 4 28 3 4" xfId="20417"/>
    <cellStyle name="Normal 2 4 4 28 3 4 2" xfId="54385"/>
    <cellStyle name="Normal 2 4 4 28 3 5" xfId="20418"/>
    <cellStyle name="Normal 2 4 4 28 3 5 2" xfId="54386"/>
    <cellStyle name="Normal 2 4 4 28 3 6" xfId="54387"/>
    <cellStyle name="Normal 2 4 4 28 3 6 2" xfId="54388"/>
    <cellStyle name="Normal 2 4 4 28 3 7" xfId="54389"/>
    <cellStyle name="Normal 2 4 4 28 4" xfId="20419"/>
    <cellStyle name="Normal 2 4 4 28 4 2" xfId="20420"/>
    <cellStyle name="Normal 2 4 4 28 4 2 2" xfId="54390"/>
    <cellStyle name="Normal 2 4 4 28 4 3" xfId="20421"/>
    <cellStyle name="Normal 2 4 4 28 4 3 2" xfId="54391"/>
    <cellStyle name="Normal 2 4 4 28 4 4" xfId="54392"/>
    <cellStyle name="Normal 2 4 4 28 5" xfId="20422"/>
    <cellStyle name="Normal 2 4 4 28 5 2" xfId="20423"/>
    <cellStyle name="Normal 2 4 4 28 5 2 2" xfId="54393"/>
    <cellStyle name="Normal 2 4 4 28 5 3" xfId="54394"/>
    <cellStyle name="Normal 2 4 4 28 6" xfId="20424"/>
    <cellStyle name="Normal 2 4 4 28 6 2" xfId="54395"/>
    <cellStyle name="Normal 2 4 4 28 7" xfId="20425"/>
    <cellStyle name="Normal 2 4 4 28 7 2" xfId="54396"/>
    <cellStyle name="Normal 2 4 4 28 8" xfId="54397"/>
    <cellStyle name="Normal 2 4 4 28 8 2" xfId="54398"/>
    <cellStyle name="Normal 2 4 4 28 9" xfId="54399"/>
    <cellStyle name="Normal 2 4 4 29" xfId="20426"/>
    <cellStyle name="Normal 2 4 4 29 10" xfId="54400"/>
    <cellStyle name="Normal 2 4 4 29 11" xfId="54401"/>
    <cellStyle name="Normal 2 4 4 29 2" xfId="20427"/>
    <cellStyle name="Normal 2 4 4 29 2 10" xfId="54402"/>
    <cellStyle name="Normal 2 4 4 29 2 2" xfId="20428"/>
    <cellStyle name="Normal 2 4 4 29 2 2 2" xfId="20429"/>
    <cellStyle name="Normal 2 4 4 29 2 2 2 2" xfId="20430"/>
    <cellStyle name="Normal 2 4 4 29 2 2 2 2 2" xfId="54403"/>
    <cellStyle name="Normal 2 4 4 29 2 2 2 3" xfId="20431"/>
    <cellStyle name="Normal 2 4 4 29 2 2 2 3 2" xfId="54404"/>
    <cellStyle name="Normal 2 4 4 29 2 2 2 4" xfId="54405"/>
    <cellStyle name="Normal 2 4 4 29 2 2 3" xfId="20432"/>
    <cellStyle name="Normal 2 4 4 29 2 2 3 2" xfId="54406"/>
    <cellStyle name="Normal 2 4 4 29 2 2 4" xfId="20433"/>
    <cellStyle name="Normal 2 4 4 29 2 2 4 2" xfId="54407"/>
    <cellStyle name="Normal 2 4 4 29 2 2 5" xfId="20434"/>
    <cellStyle name="Normal 2 4 4 29 2 2 5 2" xfId="54408"/>
    <cellStyle name="Normal 2 4 4 29 2 2 6" xfId="54409"/>
    <cellStyle name="Normal 2 4 4 29 2 2 6 2" xfId="54410"/>
    <cellStyle name="Normal 2 4 4 29 2 2 7" xfId="54411"/>
    <cellStyle name="Normal 2 4 4 29 2 3" xfId="20435"/>
    <cellStyle name="Normal 2 4 4 29 2 3 2" xfId="20436"/>
    <cellStyle name="Normal 2 4 4 29 2 3 2 2" xfId="54412"/>
    <cellStyle name="Normal 2 4 4 29 2 3 3" xfId="20437"/>
    <cellStyle name="Normal 2 4 4 29 2 3 3 2" xfId="54413"/>
    <cellStyle name="Normal 2 4 4 29 2 3 4" xfId="54414"/>
    <cellStyle name="Normal 2 4 4 29 2 4" xfId="20438"/>
    <cellStyle name="Normal 2 4 4 29 2 4 2" xfId="20439"/>
    <cellStyle name="Normal 2 4 4 29 2 4 2 2" xfId="54415"/>
    <cellStyle name="Normal 2 4 4 29 2 4 3" xfId="54416"/>
    <cellStyle name="Normal 2 4 4 29 2 5" xfId="20440"/>
    <cellStyle name="Normal 2 4 4 29 2 5 2" xfId="54417"/>
    <cellStyle name="Normal 2 4 4 29 2 6" xfId="20441"/>
    <cellStyle name="Normal 2 4 4 29 2 6 2" xfId="54418"/>
    <cellStyle name="Normal 2 4 4 29 2 7" xfId="54419"/>
    <cellStyle name="Normal 2 4 4 29 2 7 2" xfId="54420"/>
    <cellStyle name="Normal 2 4 4 29 2 8" xfId="54421"/>
    <cellStyle name="Normal 2 4 4 29 2 9" xfId="54422"/>
    <cellStyle name="Normal 2 4 4 29 3" xfId="20442"/>
    <cellStyle name="Normal 2 4 4 29 3 2" xfId="20443"/>
    <cellStyle name="Normal 2 4 4 29 3 2 2" xfId="20444"/>
    <cellStyle name="Normal 2 4 4 29 3 2 2 2" xfId="54423"/>
    <cellStyle name="Normal 2 4 4 29 3 2 3" xfId="20445"/>
    <cellStyle name="Normal 2 4 4 29 3 2 3 2" xfId="54424"/>
    <cellStyle name="Normal 2 4 4 29 3 2 4" xfId="54425"/>
    <cellStyle name="Normal 2 4 4 29 3 3" xfId="20446"/>
    <cellStyle name="Normal 2 4 4 29 3 3 2" xfId="54426"/>
    <cellStyle name="Normal 2 4 4 29 3 4" xfId="20447"/>
    <cellStyle name="Normal 2 4 4 29 3 4 2" xfId="54427"/>
    <cellStyle name="Normal 2 4 4 29 3 5" xfId="20448"/>
    <cellStyle name="Normal 2 4 4 29 3 5 2" xfId="54428"/>
    <cellStyle name="Normal 2 4 4 29 3 6" xfId="54429"/>
    <cellStyle name="Normal 2 4 4 29 3 6 2" xfId="54430"/>
    <cellStyle name="Normal 2 4 4 29 3 7" xfId="54431"/>
    <cellStyle name="Normal 2 4 4 29 4" xfId="20449"/>
    <cellStyle name="Normal 2 4 4 29 4 2" xfId="20450"/>
    <cellStyle name="Normal 2 4 4 29 4 2 2" xfId="54432"/>
    <cellStyle name="Normal 2 4 4 29 4 3" xfId="20451"/>
    <cellStyle name="Normal 2 4 4 29 4 3 2" xfId="54433"/>
    <cellStyle name="Normal 2 4 4 29 4 4" xfId="54434"/>
    <cellStyle name="Normal 2 4 4 29 5" xfId="20452"/>
    <cellStyle name="Normal 2 4 4 29 5 2" xfId="20453"/>
    <cellStyle name="Normal 2 4 4 29 5 2 2" xfId="54435"/>
    <cellStyle name="Normal 2 4 4 29 5 3" xfId="54436"/>
    <cellStyle name="Normal 2 4 4 29 6" xfId="20454"/>
    <cellStyle name="Normal 2 4 4 29 6 2" xfId="54437"/>
    <cellStyle name="Normal 2 4 4 29 7" xfId="20455"/>
    <cellStyle name="Normal 2 4 4 29 7 2" xfId="54438"/>
    <cellStyle name="Normal 2 4 4 29 8" xfId="54439"/>
    <cellStyle name="Normal 2 4 4 29 8 2" xfId="54440"/>
    <cellStyle name="Normal 2 4 4 29 9" xfId="54441"/>
    <cellStyle name="Normal 2 4 4 3" xfId="20456"/>
    <cellStyle name="Normal 2 4 4 3 10" xfId="54442"/>
    <cellStyle name="Normal 2 4 4 3 11" xfId="54443"/>
    <cellStyle name="Normal 2 4 4 3 2" xfId="20457"/>
    <cellStyle name="Normal 2 4 4 3 2 10" xfId="54444"/>
    <cellStyle name="Normal 2 4 4 3 2 2" xfId="20458"/>
    <cellStyle name="Normal 2 4 4 3 2 2 2" xfId="20459"/>
    <cellStyle name="Normal 2 4 4 3 2 2 2 2" xfId="20460"/>
    <cellStyle name="Normal 2 4 4 3 2 2 2 2 2" xfId="54445"/>
    <cellStyle name="Normal 2 4 4 3 2 2 2 3" xfId="20461"/>
    <cellStyle name="Normal 2 4 4 3 2 2 2 3 2" xfId="54446"/>
    <cellStyle name="Normal 2 4 4 3 2 2 2 4" xfId="54447"/>
    <cellStyle name="Normal 2 4 4 3 2 2 3" xfId="20462"/>
    <cellStyle name="Normal 2 4 4 3 2 2 3 2" xfId="54448"/>
    <cellStyle name="Normal 2 4 4 3 2 2 4" xfId="20463"/>
    <cellStyle name="Normal 2 4 4 3 2 2 4 2" xfId="54449"/>
    <cellStyle name="Normal 2 4 4 3 2 2 5" xfId="20464"/>
    <cellStyle name="Normal 2 4 4 3 2 2 5 2" xfId="54450"/>
    <cellStyle name="Normal 2 4 4 3 2 2 6" xfId="54451"/>
    <cellStyle name="Normal 2 4 4 3 2 2 6 2" xfId="54452"/>
    <cellStyle name="Normal 2 4 4 3 2 2 7" xfId="54453"/>
    <cellStyle name="Normal 2 4 4 3 2 3" xfId="20465"/>
    <cellStyle name="Normal 2 4 4 3 2 3 2" xfId="20466"/>
    <cellStyle name="Normal 2 4 4 3 2 3 2 2" xfId="54454"/>
    <cellStyle name="Normal 2 4 4 3 2 3 3" xfId="20467"/>
    <cellStyle name="Normal 2 4 4 3 2 3 3 2" xfId="54455"/>
    <cellStyle name="Normal 2 4 4 3 2 3 4" xfId="54456"/>
    <cellStyle name="Normal 2 4 4 3 2 4" xfId="20468"/>
    <cellStyle name="Normal 2 4 4 3 2 4 2" xfId="20469"/>
    <cellStyle name="Normal 2 4 4 3 2 4 2 2" xfId="54457"/>
    <cellStyle name="Normal 2 4 4 3 2 4 3" xfId="54458"/>
    <cellStyle name="Normal 2 4 4 3 2 5" xfId="20470"/>
    <cellStyle name="Normal 2 4 4 3 2 5 2" xfId="54459"/>
    <cellStyle name="Normal 2 4 4 3 2 6" xfId="20471"/>
    <cellStyle name="Normal 2 4 4 3 2 6 2" xfId="54460"/>
    <cellStyle name="Normal 2 4 4 3 2 7" xfId="54461"/>
    <cellStyle name="Normal 2 4 4 3 2 7 2" xfId="54462"/>
    <cellStyle name="Normal 2 4 4 3 2 8" xfId="54463"/>
    <cellStyle name="Normal 2 4 4 3 2 9" xfId="54464"/>
    <cellStyle name="Normal 2 4 4 3 3" xfId="20472"/>
    <cellStyle name="Normal 2 4 4 3 3 2" xfId="20473"/>
    <cellStyle name="Normal 2 4 4 3 3 2 2" xfId="20474"/>
    <cellStyle name="Normal 2 4 4 3 3 2 2 2" xfId="54465"/>
    <cellStyle name="Normal 2 4 4 3 3 2 3" xfId="20475"/>
    <cellStyle name="Normal 2 4 4 3 3 2 3 2" xfId="54466"/>
    <cellStyle name="Normal 2 4 4 3 3 2 4" xfId="54467"/>
    <cellStyle name="Normal 2 4 4 3 3 3" xfId="20476"/>
    <cellStyle name="Normal 2 4 4 3 3 3 2" xfId="54468"/>
    <cellStyle name="Normal 2 4 4 3 3 4" xfId="20477"/>
    <cellStyle name="Normal 2 4 4 3 3 4 2" xfId="54469"/>
    <cellStyle name="Normal 2 4 4 3 3 5" xfId="20478"/>
    <cellStyle name="Normal 2 4 4 3 3 5 2" xfId="54470"/>
    <cellStyle name="Normal 2 4 4 3 3 6" xfId="54471"/>
    <cellStyle name="Normal 2 4 4 3 3 6 2" xfId="54472"/>
    <cellStyle name="Normal 2 4 4 3 3 7" xfId="54473"/>
    <cellStyle name="Normal 2 4 4 3 4" xfId="20479"/>
    <cellStyle name="Normal 2 4 4 3 4 2" xfId="20480"/>
    <cellStyle name="Normal 2 4 4 3 4 2 2" xfId="54474"/>
    <cellStyle name="Normal 2 4 4 3 4 3" xfId="20481"/>
    <cellStyle name="Normal 2 4 4 3 4 3 2" xfId="54475"/>
    <cellStyle name="Normal 2 4 4 3 4 4" xfId="54476"/>
    <cellStyle name="Normal 2 4 4 3 5" xfId="20482"/>
    <cellStyle name="Normal 2 4 4 3 5 2" xfId="20483"/>
    <cellStyle name="Normal 2 4 4 3 5 2 2" xfId="54477"/>
    <cellStyle name="Normal 2 4 4 3 5 3" xfId="54478"/>
    <cellStyle name="Normal 2 4 4 3 6" xfId="20484"/>
    <cellStyle name="Normal 2 4 4 3 6 2" xfId="54479"/>
    <cellStyle name="Normal 2 4 4 3 7" xfId="20485"/>
    <cellStyle name="Normal 2 4 4 3 7 2" xfId="54480"/>
    <cellStyle name="Normal 2 4 4 3 8" xfId="54481"/>
    <cellStyle name="Normal 2 4 4 3 8 2" xfId="54482"/>
    <cellStyle name="Normal 2 4 4 3 9" xfId="54483"/>
    <cellStyle name="Normal 2 4 4 30" xfId="20486"/>
    <cellStyle name="Normal 2 4 4 30 10" xfId="54484"/>
    <cellStyle name="Normal 2 4 4 30 11" xfId="54485"/>
    <cellStyle name="Normal 2 4 4 30 2" xfId="20487"/>
    <cellStyle name="Normal 2 4 4 30 2 10" xfId="54486"/>
    <cellStyle name="Normal 2 4 4 30 2 2" xfId="20488"/>
    <cellStyle name="Normal 2 4 4 30 2 2 2" xfId="20489"/>
    <cellStyle name="Normal 2 4 4 30 2 2 2 2" xfId="20490"/>
    <cellStyle name="Normal 2 4 4 30 2 2 2 2 2" xfId="54487"/>
    <cellStyle name="Normal 2 4 4 30 2 2 2 3" xfId="20491"/>
    <cellStyle name="Normal 2 4 4 30 2 2 2 3 2" xfId="54488"/>
    <cellStyle name="Normal 2 4 4 30 2 2 2 4" xfId="54489"/>
    <cellStyle name="Normal 2 4 4 30 2 2 3" xfId="20492"/>
    <cellStyle name="Normal 2 4 4 30 2 2 3 2" xfId="54490"/>
    <cellStyle name="Normal 2 4 4 30 2 2 4" xfId="20493"/>
    <cellStyle name="Normal 2 4 4 30 2 2 4 2" xfId="54491"/>
    <cellStyle name="Normal 2 4 4 30 2 2 5" xfId="20494"/>
    <cellStyle name="Normal 2 4 4 30 2 2 5 2" xfId="54492"/>
    <cellStyle name="Normal 2 4 4 30 2 2 6" xfId="54493"/>
    <cellStyle name="Normal 2 4 4 30 2 2 6 2" xfId="54494"/>
    <cellStyle name="Normal 2 4 4 30 2 2 7" xfId="54495"/>
    <cellStyle name="Normal 2 4 4 30 2 3" xfId="20495"/>
    <cellStyle name="Normal 2 4 4 30 2 3 2" xfId="20496"/>
    <cellStyle name="Normal 2 4 4 30 2 3 2 2" xfId="54496"/>
    <cellStyle name="Normal 2 4 4 30 2 3 3" xfId="20497"/>
    <cellStyle name="Normal 2 4 4 30 2 3 3 2" xfId="54497"/>
    <cellStyle name="Normal 2 4 4 30 2 3 4" xfId="54498"/>
    <cellStyle name="Normal 2 4 4 30 2 4" xfId="20498"/>
    <cellStyle name="Normal 2 4 4 30 2 4 2" xfId="20499"/>
    <cellStyle name="Normal 2 4 4 30 2 4 2 2" xfId="54499"/>
    <cellStyle name="Normal 2 4 4 30 2 4 3" xfId="54500"/>
    <cellStyle name="Normal 2 4 4 30 2 5" xfId="20500"/>
    <cellStyle name="Normal 2 4 4 30 2 5 2" xfId="54501"/>
    <cellStyle name="Normal 2 4 4 30 2 6" xfId="20501"/>
    <cellStyle name="Normal 2 4 4 30 2 6 2" xfId="54502"/>
    <cellStyle name="Normal 2 4 4 30 2 7" xfId="54503"/>
    <cellStyle name="Normal 2 4 4 30 2 7 2" xfId="54504"/>
    <cellStyle name="Normal 2 4 4 30 2 8" xfId="54505"/>
    <cellStyle name="Normal 2 4 4 30 2 9" xfId="54506"/>
    <cellStyle name="Normal 2 4 4 30 3" xfId="20502"/>
    <cellStyle name="Normal 2 4 4 30 3 2" xfId="20503"/>
    <cellStyle name="Normal 2 4 4 30 3 2 2" xfId="20504"/>
    <cellStyle name="Normal 2 4 4 30 3 2 2 2" xfId="54507"/>
    <cellStyle name="Normal 2 4 4 30 3 2 3" xfId="20505"/>
    <cellStyle name="Normal 2 4 4 30 3 2 3 2" xfId="54508"/>
    <cellStyle name="Normal 2 4 4 30 3 2 4" xfId="54509"/>
    <cellStyle name="Normal 2 4 4 30 3 3" xfId="20506"/>
    <cellStyle name="Normal 2 4 4 30 3 3 2" xfId="54510"/>
    <cellStyle name="Normal 2 4 4 30 3 4" xfId="20507"/>
    <cellStyle name="Normal 2 4 4 30 3 4 2" xfId="54511"/>
    <cellStyle name="Normal 2 4 4 30 3 5" xfId="20508"/>
    <cellStyle name="Normal 2 4 4 30 3 5 2" xfId="54512"/>
    <cellStyle name="Normal 2 4 4 30 3 6" xfId="54513"/>
    <cellStyle name="Normal 2 4 4 30 3 6 2" xfId="54514"/>
    <cellStyle name="Normal 2 4 4 30 3 7" xfId="54515"/>
    <cellStyle name="Normal 2 4 4 30 4" xfId="20509"/>
    <cellStyle name="Normal 2 4 4 30 4 2" xfId="20510"/>
    <cellStyle name="Normal 2 4 4 30 4 2 2" xfId="54516"/>
    <cellStyle name="Normal 2 4 4 30 4 3" xfId="20511"/>
    <cellStyle name="Normal 2 4 4 30 4 3 2" xfId="54517"/>
    <cellStyle name="Normal 2 4 4 30 4 4" xfId="54518"/>
    <cellStyle name="Normal 2 4 4 30 5" xfId="20512"/>
    <cellStyle name="Normal 2 4 4 30 5 2" xfId="20513"/>
    <cellStyle name="Normal 2 4 4 30 5 2 2" xfId="54519"/>
    <cellStyle name="Normal 2 4 4 30 5 3" xfId="54520"/>
    <cellStyle name="Normal 2 4 4 30 6" xfId="20514"/>
    <cellStyle name="Normal 2 4 4 30 6 2" xfId="54521"/>
    <cellStyle name="Normal 2 4 4 30 7" xfId="20515"/>
    <cellStyle name="Normal 2 4 4 30 7 2" xfId="54522"/>
    <cellStyle name="Normal 2 4 4 30 8" xfId="54523"/>
    <cellStyle name="Normal 2 4 4 30 8 2" xfId="54524"/>
    <cellStyle name="Normal 2 4 4 30 9" xfId="54525"/>
    <cellStyle name="Normal 2 4 4 31" xfId="20516"/>
    <cellStyle name="Normal 2 4 4 31 10" xfId="54526"/>
    <cellStyle name="Normal 2 4 4 31 2" xfId="20517"/>
    <cellStyle name="Normal 2 4 4 31 2 2" xfId="20518"/>
    <cellStyle name="Normal 2 4 4 31 2 2 2" xfId="20519"/>
    <cellStyle name="Normal 2 4 4 31 2 2 2 2" xfId="54527"/>
    <cellStyle name="Normal 2 4 4 31 2 2 3" xfId="20520"/>
    <cellStyle name="Normal 2 4 4 31 2 2 3 2" xfId="54528"/>
    <cellStyle name="Normal 2 4 4 31 2 2 4" xfId="54529"/>
    <cellStyle name="Normal 2 4 4 31 2 3" xfId="20521"/>
    <cellStyle name="Normal 2 4 4 31 2 3 2" xfId="54530"/>
    <cellStyle name="Normal 2 4 4 31 2 4" xfId="20522"/>
    <cellStyle name="Normal 2 4 4 31 2 4 2" xfId="54531"/>
    <cellStyle name="Normal 2 4 4 31 2 5" xfId="20523"/>
    <cellStyle name="Normal 2 4 4 31 2 5 2" xfId="54532"/>
    <cellStyle name="Normal 2 4 4 31 2 6" xfId="54533"/>
    <cellStyle name="Normal 2 4 4 31 2 6 2" xfId="54534"/>
    <cellStyle name="Normal 2 4 4 31 2 7" xfId="54535"/>
    <cellStyle name="Normal 2 4 4 31 3" xfId="20524"/>
    <cellStyle name="Normal 2 4 4 31 3 2" xfId="20525"/>
    <cellStyle name="Normal 2 4 4 31 3 2 2" xfId="54536"/>
    <cellStyle name="Normal 2 4 4 31 3 3" xfId="20526"/>
    <cellStyle name="Normal 2 4 4 31 3 3 2" xfId="54537"/>
    <cellStyle name="Normal 2 4 4 31 3 4" xfId="54538"/>
    <cellStyle name="Normal 2 4 4 31 4" xfId="20527"/>
    <cellStyle name="Normal 2 4 4 31 4 2" xfId="20528"/>
    <cellStyle name="Normal 2 4 4 31 4 2 2" xfId="54539"/>
    <cellStyle name="Normal 2 4 4 31 4 3" xfId="54540"/>
    <cellStyle name="Normal 2 4 4 31 5" xfId="20529"/>
    <cellStyle name="Normal 2 4 4 31 5 2" xfId="54541"/>
    <cellStyle name="Normal 2 4 4 31 6" xfId="20530"/>
    <cellStyle name="Normal 2 4 4 31 6 2" xfId="54542"/>
    <cellStyle name="Normal 2 4 4 31 7" xfId="54543"/>
    <cellStyle name="Normal 2 4 4 31 7 2" xfId="54544"/>
    <cellStyle name="Normal 2 4 4 31 8" xfId="54545"/>
    <cellStyle name="Normal 2 4 4 31 9" xfId="54546"/>
    <cellStyle name="Normal 2 4 4 32" xfId="20531"/>
    <cellStyle name="Normal 2 4 4 32 2" xfId="20532"/>
    <cellStyle name="Normal 2 4 4 32 2 2" xfId="20533"/>
    <cellStyle name="Normal 2 4 4 32 2 2 2" xfId="54547"/>
    <cellStyle name="Normal 2 4 4 32 2 3" xfId="20534"/>
    <cellStyle name="Normal 2 4 4 32 2 3 2" xfId="54548"/>
    <cellStyle name="Normal 2 4 4 32 2 4" xfId="54549"/>
    <cellStyle name="Normal 2 4 4 32 3" xfId="20535"/>
    <cellStyle name="Normal 2 4 4 32 3 2" xfId="54550"/>
    <cellStyle name="Normal 2 4 4 32 4" xfId="20536"/>
    <cellStyle name="Normal 2 4 4 32 4 2" xfId="54551"/>
    <cellStyle name="Normal 2 4 4 32 5" xfId="20537"/>
    <cellStyle name="Normal 2 4 4 32 5 2" xfId="54552"/>
    <cellStyle name="Normal 2 4 4 32 6" xfId="54553"/>
    <cellStyle name="Normal 2 4 4 32 6 2" xfId="54554"/>
    <cellStyle name="Normal 2 4 4 32 7" xfId="54555"/>
    <cellStyle name="Normal 2 4 4 33" xfId="20538"/>
    <cellStyle name="Normal 2 4 4 33 2" xfId="20539"/>
    <cellStyle name="Normal 2 4 4 33 2 2" xfId="54556"/>
    <cellStyle name="Normal 2 4 4 33 3" xfId="20540"/>
    <cellStyle name="Normal 2 4 4 33 3 2" xfId="54557"/>
    <cellStyle name="Normal 2 4 4 33 4" xfId="54558"/>
    <cellStyle name="Normal 2 4 4 34" xfId="20541"/>
    <cellStyle name="Normal 2 4 4 34 2" xfId="20542"/>
    <cellStyle name="Normal 2 4 4 34 2 2" xfId="54559"/>
    <cellStyle name="Normal 2 4 4 34 3" xfId="54560"/>
    <cellStyle name="Normal 2 4 4 35" xfId="20543"/>
    <cellStyle name="Normal 2 4 4 35 2" xfId="54561"/>
    <cellStyle name="Normal 2 4 4 36" xfId="20544"/>
    <cellStyle name="Normal 2 4 4 36 2" xfId="54562"/>
    <cellStyle name="Normal 2 4 4 37" xfId="54563"/>
    <cellStyle name="Normal 2 4 4 37 2" xfId="54564"/>
    <cellStyle name="Normal 2 4 4 38" xfId="54565"/>
    <cellStyle name="Normal 2 4 4 39" xfId="54566"/>
    <cellStyle name="Normal 2 4 4 4" xfId="20545"/>
    <cellStyle name="Normal 2 4 4 4 10" xfId="54567"/>
    <cellStyle name="Normal 2 4 4 4 11" xfId="54568"/>
    <cellStyle name="Normal 2 4 4 4 2" xfId="20546"/>
    <cellStyle name="Normal 2 4 4 4 2 10" xfId="54569"/>
    <cellStyle name="Normal 2 4 4 4 2 2" xfId="20547"/>
    <cellStyle name="Normal 2 4 4 4 2 2 2" xfId="20548"/>
    <cellStyle name="Normal 2 4 4 4 2 2 2 2" xfId="20549"/>
    <cellStyle name="Normal 2 4 4 4 2 2 2 2 2" xfId="54570"/>
    <cellStyle name="Normal 2 4 4 4 2 2 2 3" xfId="20550"/>
    <cellStyle name="Normal 2 4 4 4 2 2 2 3 2" xfId="54571"/>
    <cellStyle name="Normal 2 4 4 4 2 2 2 4" xfId="54572"/>
    <cellStyle name="Normal 2 4 4 4 2 2 3" xfId="20551"/>
    <cellStyle name="Normal 2 4 4 4 2 2 3 2" xfId="54573"/>
    <cellStyle name="Normal 2 4 4 4 2 2 4" xfId="20552"/>
    <cellStyle name="Normal 2 4 4 4 2 2 4 2" xfId="54574"/>
    <cellStyle name="Normal 2 4 4 4 2 2 5" xfId="20553"/>
    <cellStyle name="Normal 2 4 4 4 2 2 5 2" xfId="54575"/>
    <cellStyle name="Normal 2 4 4 4 2 2 6" xfId="54576"/>
    <cellStyle name="Normal 2 4 4 4 2 2 6 2" xfId="54577"/>
    <cellStyle name="Normal 2 4 4 4 2 2 7" xfId="54578"/>
    <cellStyle name="Normal 2 4 4 4 2 3" xfId="20554"/>
    <cellStyle name="Normal 2 4 4 4 2 3 2" xfId="20555"/>
    <cellStyle name="Normal 2 4 4 4 2 3 2 2" xfId="54579"/>
    <cellStyle name="Normal 2 4 4 4 2 3 3" xfId="20556"/>
    <cellStyle name="Normal 2 4 4 4 2 3 3 2" xfId="54580"/>
    <cellStyle name="Normal 2 4 4 4 2 3 4" xfId="54581"/>
    <cellStyle name="Normal 2 4 4 4 2 4" xfId="20557"/>
    <cellStyle name="Normal 2 4 4 4 2 4 2" xfId="20558"/>
    <cellStyle name="Normal 2 4 4 4 2 4 2 2" xfId="54582"/>
    <cellStyle name="Normal 2 4 4 4 2 4 3" xfId="54583"/>
    <cellStyle name="Normal 2 4 4 4 2 5" xfId="20559"/>
    <cellStyle name="Normal 2 4 4 4 2 5 2" xfId="54584"/>
    <cellStyle name="Normal 2 4 4 4 2 6" xfId="20560"/>
    <cellStyle name="Normal 2 4 4 4 2 6 2" xfId="54585"/>
    <cellStyle name="Normal 2 4 4 4 2 7" xfId="54586"/>
    <cellStyle name="Normal 2 4 4 4 2 7 2" xfId="54587"/>
    <cellStyle name="Normal 2 4 4 4 2 8" xfId="54588"/>
    <cellStyle name="Normal 2 4 4 4 2 9" xfId="54589"/>
    <cellStyle name="Normal 2 4 4 4 3" xfId="20561"/>
    <cellStyle name="Normal 2 4 4 4 3 2" xfId="20562"/>
    <cellStyle name="Normal 2 4 4 4 3 2 2" xfId="20563"/>
    <cellStyle name="Normal 2 4 4 4 3 2 2 2" xfId="54590"/>
    <cellStyle name="Normal 2 4 4 4 3 2 3" xfId="20564"/>
    <cellStyle name="Normal 2 4 4 4 3 2 3 2" xfId="54591"/>
    <cellStyle name="Normal 2 4 4 4 3 2 4" xfId="54592"/>
    <cellStyle name="Normal 2 4 4 4 3 3" xfId="20565"/>
    <cellStyle name="Normal 2 4 4 4 3 3 2" xfId="54593"/>
    <cellStyle name="Normal 2 4 4 4 3 4" xfId="20566"/>
    <cellStyle name="Normal 2 4 4 4 3 4 2" xfId="54594"/>
    <cellStyle name="Normal 2 4 4 4 3 5" xfId="20567"/>
    <cellStyle name="Normal 2 4 4 4 3 5 2" xfId="54595"/>
    <cellStyle name="Normal 2 4 4 4 3 6" xfId="54596"/>
    <cellStyle name="Normal 2 4 4 4 3 6 2" xfId="54597"/>
    <cellStyle name="Normal 2 4 4 4 3 7" xfId="54598"/>
    <cellStyle name="Normal 2 4 4 4 4" xfId="20568"/>
    <cellStyle name="Normal 2 4 4 4 4 2" xfId="20569"/>
    <cellStyle name="Normal 2 4 4 4 4 2 2" xfId="54599"/>
    <cellStyle name="Normal 2 4 4 4 4 3" xfId="20570"/>
    <cellStyle name="Normal 2 4 4 4 4 3 2" xfId="54600"/>
    <cellStyle name="Normal 2 4 4 4 4 4" xfId="54601"/>
    <cellStyle name="Normal 2 4 4 4 5" xfId="20571"/>
    <cellStyle name="Normal 2 4 4 4 5 2" xfId="20572"/>
    <cellStyle name="Normal 2 4 4 4 5 2 2" xfId="54602"/>
    <cellStyle name="Normal 2 4 4 4 5 3" xfId="54603"/>
    <cellStyle name="Normal 2 4 4 4 6" xfId="20573"/>
    <cellStyle name="Normal 2 4 4 4 6 2" xfId="54604"/>
    <cellStyle name="Normal 2 4 4 4 7" xfId="20574"/>
    <cellStyle name="Normal 2 4 4 4 7 2" xfId="54605"/>
    <cellStyle name="Normal 2 4 4 4 8" xfId="54606"/>
    <cellStyle name="Normal 2 4 4 4 8 2" xfId="54607"/>
    <cellStyle name="Normal 2 4 4 4 9" xfId="54608"/>
    <cellStyle name="Normal 2 4 4 40" xfId="54609"/>
    <cellStyle name="Normal 2 4 4 5" xfId="20575"/>
    <cellStyle name="Normal 2 4 4 5 10" xfId="54610"/>
    <cellStyle name="Normal 2 4 4 5 11" xfId="54611"/>
    <cellStyle name="Normal 2 4 4 5 2" xfId="20576"/>
    <cellStyle name="Normal 2 4 4 5 2 10" xfId="54612"/>
    <cellStyle name="Normal 2 4 4 5 2 2" xfId="20577"/>
    <cellStyle name="Normal 2 4 4 5 2 2 2" xfId="20578"/>
    <cellStyle name="Normal 2 4 4 5 2 2 2 2" xfId="20579"/>
    <cellStyle name="Normal 2 4 4 5 2 2 2 2 2" xfId="54613"/>
    <cellStyle name="Normal 2 4 4 5 2 2 2 3" xfId="20580"/>
    <cellStyle name="Normal 2 4 4 5 2 2 2 3 2" xfId="54614"/>
    <cellStyle name="Normal 2 4 4 5 2 2 2 4" xfId="54615"/>
    <cellStyle name="Normal 2 4 4 5 2 2 3" xfId="20581"/>
    <cellStyle name="Normal 2 4 4 5 2 2 3 2" xfId="54616"/>
    <cellStyle name="Normal 2 4 4 5 2 2 4" xfId="20582"/>
    <cellStyle name="Normal 2 4 4 5 2 2 4 2" xfId="54617"/>
    <cellStyle name="Normal 2 4 4 5 2 2 5" xfId="20583"/>
    <cellStyle name="Normal 2 4 4 5 2 2 5 2" xfId="54618"/>
    <cellStyle name="Normal 2 4 4 5 2 2 6" xfId="54619"/>
    <cellStyle name="Normal 2 4 4 5 2 2 6 2" xfId="54620"/>
    <cellStyle name="Normal 2 4 4 5 2 2 7" xfId="54621"/>
    <cellStyle name="Normal 2 4 4 5 2 3" xfId="20584"/>
    <cellStyle name="Normal 2 4 4 5 2 3 2" xfId="20585"/>
    <cellStyle name="Normal 2 4 4 5 2 3 2 2" xfId="54622"/>
    <cellStyle name="Normal 2 4 4 5 2 3 3" xfId="20586"/>
    <cellStyle name="Normal 2 4 4 5 2 3 3 2" xfId="54623"/>
    <cellStyle name="Normal 2 4 4 5 2 3 4" xfId="54624"/>
    <cellStyle name="Normal 2 4 4 5 2 4" xfId="20587"/>
    <cellStyle name="Normal 2 4 4 5 2 4 2" xfId="20588"/>
    <cellStyle name="Normal 2 4 4 5 2 4 2 2" xfId="54625"/>
    <cellStyle name="Normal 2 4 4 5 2 4 3" xfId="54626"/>
    <cellStyle name="Normal 2 4 4 5 2 5" xfId="20589"/>
    <cellStyle name="Normal 2 4 4 5 2 5 2" xfId="54627"/>
    <cellStyle name="Normal 2 4 4 5 2 6" xfId="20590"/>
    <cellStyle name="Normal 2 4 4 5 2 6 2" xfId="54628"/>
    <cellStyle name="Normal 2 4 4 5 2 7" xfId="54629"/>
    <cellStyle name="Normal 2 4 4 5 2 7 2" xfId="54630"/>
    <cellStyle name="Normal 2 4 4 5 2 8" xfId="54631"/>
    <cellStyle name="Normal 2 4 4 5 2 9" xfId="54632"/>
    <cellStyle name="Normal 2 4 4 5 3" xfId="20591"/>
    <cellStyle name="Normal 2 4 4 5 3 2" xfId="20592"/>
    <cellStyle name="Normal 2 4 4 5 3 2 2" xfId="20593"/>
    <cellStyle name="Normal 2 4 4 5 3 2 2 2" xfId="54633"/>
    <cellStyle name="Normal 2 4 4 5 3 2 3" xfId="20594"/>
    <cellStyle name="Normal 2 4 4 5 3 2 3 2" xfId="54634"/>
    <cellStyle name="Normal 2 4 4 5 3 2 4" xfId="54635"/>
    <cellStyle name="Normal 2 4 4 5 3 3" xfId="20595"/>
    <cellStyle name="Normal 2 4 4 5 3 3 2" xfId="54636"/>
    <cellStyle name="Normal 2 4 4 5 3 4" xfId="20596"/>
    <cellStyle name="Normal 2 4 4 5 3 4 2" xfId="54637"/>
    <cellStyle name="Normal 2 4 4 5 3 5" xfId="20597"/>
    <cellStyle name="Normal 2 4 4 5 3 5 2" xfId="54638"/>
    <cellStyle name="Normal 2 4 4 5 3 6" xfId="54639"/>
    <cellStyle name="Normal 2 4 4 5 3 6 2" xfId="54640"/>
    <cellStyle name="Normal 2 4 4 5 3 7" xfId="54641"/>
    <cellStyle name="Normal 2 4 4 5 4" xfId="20598"/>
    <cellStyle name="Normal 2 4 4 5 4 2" xfId="20599"/>
    <cellStyle name="Normal 2 4 4 5 4 2 2" xfId="54642"/>
    <cellStyle name="Normal 2 4 4 5 4 3" xfId="20600"/>
    <cellStyle name="Normal 2 4 4 5 4 3 2" xfId="54643"/>
    <cellStyle name="Normal 2 4 4 5 4 4" xfId="54644"/>
    <cellStyle name="Normal 2 4 4 5 5" xfId="20601"/>
    <cellStyle name="Normal 2 4 4 5 5 2" xfId="20602"/>
    <cellStyle name="Normal 2 4 4 5 5 2 2" xfId="54645"/>
    <cellStyle name="Normal 2 4 4 5 5 3" xfId="54646"/>
    <cellStyle name="Normal 2 4 4 5 6" xfId="20603"/>
    <cellStyle name="Normal 2 4 4 5 6 2" xfId="54647"/>
    <cellStyle name="Normal 2 4 4 5 7" xfId="20604"/>
    <cellStyle name="Normal 2 4 4 5 7 2" xfId="54648"/>
    <cellStyle name="Normal 2 4 4 5 8" xfId="54649"/>
    <cellStyle name="Normal 2 4 4 5 8 2" xfId="54650"/>
    <cellStyle name="Normal 2 4 4 5 9" xfId="54651"/>
    <cellStyle name="Normal 2 4 4 6" xfId="20605"/>
    <cellStyle name="Normal 2 4 4 6 10" xfId="54652"/>
    <cellStyle name="Normal 2 4 4 6 11" xfId="54653"/>
    <cellStyle name="Normal 2 4 4 6 2" xfId="20606"/>
    <cellStyle name="Normal 2 4 4 6 2 10" xfId="54654"/>
    <cellStyle name="Normal 2 4 4 6 2 2" xfId="20607"/>
    <cellStyle name="Normal 2 4 4 6 2 2 2" xfId="20608"/>
    <cellStyle name="Normal 2 4 4 6 2 2 2 2" xfId="20609"/>
    <cellStyle name="Normal 2 4 4 6 2 2 2 2 2" xfId="54655"/>
    <cellStyle name="Normal 2 4 4 6 2 2 2 3" xfId="20610"/>
    <cellStyle name="Normal 2 4 4 6 2 2 2 3 2" xfId="54656"/>
    <cellStyle name="Normal 2 4 4 6 2 2 2 4" xfId="54657"/>
    <cellStyle name="Normal 2 4 4 6 2 2 3" xfId="20611"/>
    <cellStyle name="Normal 2 4 4 6 2 2 3 2" xfId="54658"/>
    <cellStyle name="Normal 2 4 4 6 2 2 4" xfId="20612"/>
    <cellStyle name="Normal 2 4 4 6 2 2 4 2" xfId="54659"/>
    <cellStyle name="Normal 2 4 4 6 2 2 5" xfId="20613"/>
    <cellStyle name="Normal 2 4 4 6 2 2 5 2" xfId="54660"/>
    <cellStyle name="Normal 2 4 4 6 2 2 6" xfId="54661"/>
    <cellStyle name="Normal 2 4 4 6 2 2 6 2" xfId="54662"/>
    <cellStyle name="Normal 2 4 4 6 2 2 7" xfId="54663"/>
    <cellStyle name="Normal 2 4 4 6 2 3" xfId="20614"/>
    <cellStyle name="Normal 2 4 4 6 2 3 2" xfId="20615"/>
    <cellStyle name="Normal 2 4 4 6 2 3 2 2" xfId="54664"/>
    <cellStyle name="Normal 2 4 4 6 2 3 3" xfId="20616"/>
    <cellStyle name="Normal 2 4 4 6 2 3 3 2" xfId="54665"/>
    <cellStyle name="Normal 2 4 4 6 2 3 4" xfId="54666"/>
    <cellStyle name="Normal 2 4 4 6 2 4" xfId="20617"/>
    <cellStyle name="Normal 2 4 4 6 2 4 2" xfId="20618"/>
    <cellStyle name="Normal 2 4 4 6 2 4 2 2" xfId="54667"/>
    <cellStyle name="Normal 2 4 4 6 2 4 3" xfId="54668"/>
    <cellStyle name="Normal 2 4 4 6 2 5" xfId="20619"/>
    <cellStyle name="Normal 2 4 4 6 2 5 2" xfId="54669"/>
    <cellStyle name="Normal 2 4 4 6 2 6" xfId="20620"/>
    <cellStyle name="Normal 2 4 4 6 2 6 2" xfId="54670"/>
    <cellStyle name="Normal 2 4 4 6 2 7" xfId="54671"/>
    <cellStyle name="Normal 2 4 4 6 2 7 2" xfId="54672"/>
    <cellStyle name="Normal 2 4 4 6 2 8" xfId="54673"/>
    <cellStyle name="Normal 2 4 4 6 2 9" xfId="54674"/>
    <cellStyle name="Normal 2 4 4 6 3" xfId="20621"/>
    <cellStyle name="Normal 2 4 4 6 3 2" xfId="20622"/>
    <cellStyle name="Normal 2 4 4 6 3 2 2" xfId="20623"/>
    <cellStyle name="Normal 2 4 4 6 3 2 2 2" xfId="54675"/>
    <cellStyle name="Normal 2 4 4 6 3 2 3" xfId="20624"/>
    <cellStyle name="Normal 2 4 4 6 3 2 3 2" xfId="54676"/>
    <cellStyle name="Normal 2 4 4 6 3 2 4" xfId="54677"/>
    <cellStyle name="Normal 2 4 4 6 3 3" xfId="20625"/>
    <cellStyle name="Normal 2 4 4 6 3 3 2" xfId="54678"/>
    <cellStyle name="Normal 2 4 4 6 3 4" xfId="20626"/>
    <cellStyle name="Normal 2 4 4 6 3 4 2" xfId="54679"/>
    <cellStyle name="Normal 2 4 4 6 3 5" xfId="20627"/>
    <cellStyle name="Normal 2 4 4 6 3 5 2" xfId="54680"/>
    <cellStyle name="Normal 2 4 4 6 3 6" xfId="54681"/>
    <cellStyle name="Normal 2 4 4 6 3 6 2" xfId="54682"/>
    <cellStyle name="Normal 2 4 4 6 3 7" xfId="54683"/>
    <cellStyle name="Normal 2 4 4 6 4" xfId="20628"/>
    <cellStyle name="Normal 2 4 4 6 4 2" xfId="20629"/>
    <cellStyle name="Normal 2 4 4 6 4 2 2" xfId="54684"/>
    <cellStyle name="Normal 2 4 4 6 4 3" xfId="20630"/>
    <cellStyle name="Normal 2 4 4 6 4 3 2" xfId="54685"/>
    <cellStyle name="Normal 2 4 4 6 4 4" xfId="54686"/>
    <cellStyle name="Normal 2 4 4 6 5" xfId="20631"/>
    <cellStyle name="Normal 2 4 4 6 5 2" xfId="20632"/>
    <cellStyle name="Normal 2 4 4 6 5 2 2" xfId="54687"/>
    <cellStyle name="Normal 2 4 4 6 5 3" xfId="54688"/>
    <cellStyle name="Normal 2 4 4 6 6" xfId="20633"/>
    <cellStyle name="Normal 2 4 4 6 6 2" xfId="54689"/>
    <cellStyle name="Normal 2 4 4 6 7" xfId="20634"/>
    <cellStyle name="Normal 2 4 4 6 7 2" xfId="54690"/>
    <cellStyle name="Normal 2 4 4 6 8" xfId="54691"/>
    <cellStyle name="Normal 2 4 4 6 8 2" xfId="54692"/>
    <cellStyle name="Normal 2 4 4 6 9" xfId="54693"/>
    <cellStyle name="Normal 2 4 4 7" xfId="20635"/>
    <cellStyle name="Normal 2 4 4 7 10" xfId="54694"/>
    <cellStyle name="Normal 2 4 4 7 11" xfId="54695"/>
    <cellStyle name="Normal 2 4 4 7 2" xfId="20636"/>
    <cellStyle name="Normal 2 4 4 7 2 10" xfId="54696"/>
    <cellStyle name="Normal 2 4 4 7 2 2" xfId="20637"/>
    <cellStyle name="Normal 2 4 4 7 2 2 2" xfId="20638"/>
    <cellStyle name="Normal 2 4 4 7 2 2 2 2" xfId="20639"/>
    <cellStyle name="Normal 2 4 4 7 2 2 2 2 2" xfId="54697"/>
    <cellStyle name="Normal 2 4 4 7 2 2 2 3" xfId="20640"/>
    <cellStyle name="Normal 2 4 4 7 2 2 2 3 2" xfId="54698"/>
    <cellStyle name="Normal 2 4 4 7 2 2 2 4" xfId="54699"/>
    <cellStyle name="Normal 2 4 4 7 2 2 3" xfId="20641"/>
    <cellStyle name="Normal 2 4 4 7 2 2 3 2" xfId="54700"/>
    <cellStyle name="Normal 2 4 4 7 2 2 4" xfId="20642"/>
    <cellStyle name="Normal 2 4 4 7 2 2 4 2" xfId="54701"/>
    <cellStyle name="Normal 2 4 4 7 2 2 5" xfId="20643"/>
    <cellStyle name="Normal 2 4 4 7 2 2 5 2" xfId="54702"/>
    <cellStyle name="Normal 2 4 4 7 2 2 6" xfId="54703"/>
    <cellStyle name="Normal 2 4 4 7 2 2 6 2" xfId="54704"/>
    <cellStyle name="Normal 2 4 4 7 2 2 7" xfId="54705"/>
    <cellStyle name="Normal 2 4 4 7 2 3" xfId="20644"/>
    <cellStyle name="Normal 2 4 4 7 2 3 2" xfId="20645"/>
    <cellStyle name="Normal 2 4 4 7 2 3 2 2" xfId="54706"/>
    <cellStyle name="Normal 2 4 4 7 2 3 3" xfId="20646"/>
    <cellStyle name="Normal 2 4 4 7 2 3 3 2" xfId="54707"/>
    <cellStyle name="Normal 2 4 4 7 2 3 4" xfId="54708"/>
    <cellStyle name="Normal 2 4 4 7 2 4" xfId="20647"/>
    <cellStyle name="Normal 2 4 4 7 2 4 2" xfId="20648"/>
    <cellStyle name="Normal 2 4 4 7 2 4 2 2" xfId="54709"/>
    <cellStyle name="Normal 2 4 4 7 2 4 3" xfId="54710"/>
    <cellStyle name="Normal 2 4 4 7 2 5" xfId="20649"/>
    <cellStyle name="Normal 2 4 4 7 2 5 2" xfId="54711"/>
    <cellStyle name="Normal 2 4 4 7 2 6" xfId="20650"/>
    <cellStyle name="Normal 2 4 4 7 2 6 2" xfId="54712"/>
    <cellStyle name="Normal 2 4 4 7 2 7" xfId="54713"/>
    <cellStyle name="Normal 2 4 4 7 2 7 2" xfId="54714"/>
    <cellStyle name="Normal 2 4 4 7 2 8" xfId="54715"/>
    <cellStyle name="Normal 2 4 4 7 2 9" xfId="54716"/>
    <cellStyle name="Normal 2 4 4 7 3" xfId="20651"/>
    <cellStyle name="Normal 2 4 4 7 3 2" xfId="20652"/>
    <cellStyle name="Normal 2 4 4 7 3 2 2" xfId="20653"/>
    <cellStyle name="Normal 2 4 4 7 3 2 2 2" xfId="54717"/>
    <cellStyle name="Normal 2 4 4 7 3 2 3" xfId="20654"/>
    <cellStyle name="Normal 2 4 4 7 3 2 3 2" xfId="54718"/>
    <cellStyle name="Normal 2 4 4 7 3 2 4" xfId="54719"/>
    <cellStyle name="Normal 2 4 4 7 3 3" xfId="20655"/>
    <cellStyle name="Normal 2 4 4 7 3 3 2" xfId="54720"/>
    <cellStyle name="Normal 2 4 4 7 3 4" xfId="20656"/>
    <cellStyle name="Normal 2 4 4 7 3 4 2" xfId="54721"/>
    <cellStyle name="Normal 2 4 4 7 3 5" xfId="20657"/>
    <cellStyle name="Normal 2 4 4 7 3 5 2" xfId="54722"/>
    <cellStyle name="Normal 2 4 4 7 3 6" xfId="54723"/>
    <cellStyle name="Normal 2 4 4 7 3 6 2" xfId="54724"/>
    <cellStyle name="Normal 2 4 4 7 3 7" xfId="54725"/>
    <cellStyle name="Normal 2 4 4 7 4" xfId="20658"/>
    <cellStyle name="Normal 2 4 4 7 4 2" xfId="20659"/>
    <cellStyle name="Normal 2 4 4 7 4 2 2" xfId="54726"/>
    <cellStyle name="Normal 2 4 4 7 4 3" xfId="20660"/>
    <cellStyle name="Normal 2 4 4 7 4 3 2" xfId="54727"/>
    <cellStyle name="Normal 2 4 4 7 4 4" xfId="54728"/>
    <cellStyle name="Normal 2 4 4 7 5" xfId="20661"/>
    <cellStyle name="Normal 2 4 4 7 5 2" xfId="20662"/>
    <cellStyle name="Normal 2 4 4 7 5 2 2" xfId="54729"/>
    <cellStyle name="Normal 2 4 4 7 5 3" xfId="54730"/>
    <cellStyle name="Normal 2 4 4 7 6" xfId="20663"/>
    <cellStyle name="Normal 2 4 4 7 6 2" xfId="54731"/>
    <cellStyle name="Normal 2 4 4 7 7" xfId="20664"/>
    <cellStyle name="Normal 2 4 4 7 7 2" xfId="54732"/>
    <cellStyle name="Normal 2 4 4 7 8" xfId="54733"/>
    <cellStyle name="Normal 2 4 4 7 8 2" xfId="54734"/>
    <cellStyle name="Normal 2 4 4 7 9" xfId="54735"/>
    <cellStyle name="Normal 2 4 4 8" xfId="20665"/>
    <cellStyle name="Normal 2 4 4 8 10" xfId="54736"/>
    <cellStyle name="Normal 2 4 4 8 11" xfId="54737"/>
    <cellStyle name="Normal 2 4 4 8 2" xfId="20666"/>
    <cellStyle name="Normal 2 4 4 8 2 10" xfId="54738"/>
    <cellStyle name="Normal 2 4 4 8 2 2" xfId="20667"/>
    <cellStyle name="Normal 2 4 4 8 2 2 2" xfId="20668"/>
    <cellStyle name="Normal 2 4 4 8 2 2 2 2" xfId="20669"/>
    <cellStyle name="Normal 2 4 4 8 2 2 2 2 2" xfId="54739"/>
    <cellStyle name="Normal 2 4 4 8 2 2 2 3" xfId="20670"/>
    <cellStyle name="Normal 2 4 4 8 2 2 2 3 2" xfId="54740"/>
    <cellStyle name="Normal 2 4 4 8 2 2 2 4" xfId="54741"/>
    <cellStyle name="Normal 2 4 4 8 2 2 3" xfId="20671"/>
    <cellStyle name="Normal 2 4 4 8 2 2 3 2" xfId="54742"/>
    <cellStyle name="Normal 2 4 4 8 2 2 4" xfId="20672"/>
    <cellStyle name="Normal 2 4 4 8 2 2 4 2" xfId="54743"/>
    <cellStyle name="Normal 2 4 4 8 2 2 5" xfId="20673"/>
    <cellStyle name="Normal 2 4 4 8 2 2 5 2" xfId="54744"/>
    <cellStyle name="Normal 2 4 4 8 2 2 6" xfId="54745"/>
    <cellStyle name="Normal 2 4 4 8 2 2 6 2" xfId="54746"/>
    <cellStyle name="Normal 2 4 4 8 2 2 7" xfId="54747"/>
    <cellStyle name="Normal 2 4 4 8 2 3" xfId="20674"/>
    <cellStyle name="Normal 2 4 4 8 2 3 2" xfId="20675"/>
    <cellStyle name="Normal 2 4 4 8 2 3 2 2" xfId="54748"/>
    <cellStyle name="Normal 2 4 4 8 2 3 3" xfId="20676"/>
    <cellStyle name="Normal 2 4 4 8 2 3 3 2" xfId="54749"/>
    <cellStyle name="Normal 2 4 4 8 2 3 4" xfId="54750"/>
    <cellStyle name="Normal 2 4 4 8 2 4" xfId="20677"/>
    <cellStyle name="Normal 2 4 4 8 2 4 2" xfId="20678"/>
    <cellStyle name="Normal 2 4 4 8 2 4 2 2" xfId="54751"/>
    <cellStyle name="Normal 2 4 4 8 2 4 3" xfId="54752"/>
    <cellStyle name="Normal 2 4 4 8 2 5" xfId="20679"/>
    <cellStyle name="Normal 2 4 4 8 2 5 2" xfId="54753"/>
    <cellStyle name="Normal 2 4 4 8 2 6" xfId="20680"/>
    <cellStyle name="Normal 2 4 4 8 2 6 2" xfId="54754"/>
    <cellStyle name="Normal 2 4 4 8 2 7" xfId="54755"/>
    <cellStyle name="Normal 2 4 4 8 2 7 2" xfId="54756"/>
    <cellStyle name="Normal 2 4 4 8 2 8" xfId="54757"/>
    <cellStyle name="Normal 2 4 4 8 2 9" xfId="54758"/>
    <cellStyle name="Normal 2 4 4 8 3" xfId="20681"/>
    <cellStyle name="Normal 2 4 4 8 3 2" xfId="20682"/>
    <cellStyle name="Normal 2 4 4 8 3 2 2" xfId="20683"/>
    <cellStyle name="Normal 2 4 4 8 3 2 2 2" xfId="54759"/>
    <cellStyle name="Normal 2 4 4 8 3 2 3" xfId="20684"/>
    <cellStyle name="Normal 2 4 4 8 3 2 3 2" xfId="54760"/>
    <cellStyle name="Normal 2 4 4 8 3 2 4" xfId="54761"/>
    <cellStyle name="Normal 2 4 4 8 3 3" xfId="20685"/>
    <cellStyle name="Normal 2 4 4 8 3 3 2" xfId="54762"/>
    <cellStyle name="Normal 2 4 4 8 3 4" xfId="20686"/>
    <cellStyle name="Normal 2 4 4 8 3 4 2" xfId="54763"/>
    <cellStyle name="Normal 2 4 4 8 3 5" xfId="20687"/>
    <cellStyle name="Normal 2 4 4 8 3 5 2" xfId="54764"/>
    <cellStyle name="Normal 2 4 4 8 3 6" xfId="54765"/>
    <cellStyle name="Normal 2 4 4 8 3 6 2" xfId="54766"/>
    <cellStyle name="Normal 2 4 4 8 3 7" xfId="54767"/>
    <cellStyle name="Normal 2 4 4 8 4" xfId="20688"/>
    <cellStyle name="Normal 2 4 4 8 4 2" xfId="20689"/>
    <cellStyle name="Normal 2 4 4 8 4 2 2" xfId="54768"/>
    <cellStyle name="Normal 2 4 4 8 4 3" xfId="20690"/>
    <cellStyle name="Normal 2 4 4 8 4 3 2" xfId="54769"/>
    <cellStyle name="Normal 2 4 4 8 4 4" xfId="54770"/>
    <cellStyle name="Normal 2 4 4 8 5" xfId="20691"/>
    <cellStyle name="Normal 2 4 4 8 5 2" xfId="20692"/>
    <cellStyle name="Normal 2 4 4 8 5 2 2" xfId="54771"/>
    <cellStyle name="Normal 2 4 4 8 5 3" xfId="54772"/>
    <cellStyle name="Normal 2 4 4 8 6" xfId="20693"/>
    <cellStyle name="Normal 2 4 4 8 6 2" xfId="54773"/>
    <cellStyle name="Normal 2 4 4 8 7" xfId="20694"/>
    <cellStyle name="Normal 2 4 4 8 7 2" xfId="54774"/>
    <cellStyle name="Normal 2 4 4 8 8" xfId="54775"/>
    <cellStyle name="Normal 2 4 4 8 8 2" xfId="54776"/>
    <cellStyle name="Normal 2 4 4 8 9" xfId="54777"/>
    <cellStyle name="Normal 2 4 4 9" xfId="20695"/>
    <cellStyle name="Normal 2 4 4 9 10" xfId="54778"/>
    <cellStyle name="Normal 2 4 4 9 11" xfId="54779"/>
    <cellStyle name="Normal 2 4 4 9 2" xfId="20696"/>
    <cellStyle name="Normal 2 4 4 9 2 10" xfId="54780"/>
    <cellStyle name="Normal 2 4 4 9 2 2" xfId="20697"/>
    <cellStyle name="Normal 2 4 4 9 2 2 2" xfId="20698"/>
    <cellStyle name="Normal 2 4 4 9 2 2 2 2" xfId="20699"/>
    <cellStyle name="Normal 2 4 4 9 2 2 2 2 2" xfId="54781"/>
    <cellStyle name="Normal 2 4 4 9 2 2 2 3" xfId="20700"/>
    <cellStyle name="Normal 2 4 4 9 2 2 2 3 2" xfId="54782"/>
    <cellStyle name="Normal 2 4 4 9 2 2 2 4" xfId="54783"/>
    <cellStyle name="Normal 2 4 4 9 2 2 3" xfId="20701"/>
    <cellStyle name="Normal 2 4 4 9 2 2 3 2" xfId="54784"/>
    <cellStyle name="Normal 2 4 4 9 2 2 4" xfId="20702"/>
    <cellStyle name="Normal 2 4 4 9 2 2 4 2" xfId="54785"/>
    <cellStyle name="Normal 2 4 4 9 2 2 5" xfId="20703"/>
    <cellStyle name="Normal 2 4 4 9 2 2 5 2" xfId="54786"/>
    <cellStyle name="Normal 2 4 4 9 2 2 6" xfId="54787"/>
    <cellStyle name="Normal 2 4 4 9 2 2 6 2" xfId="54788"/>
    <cellStyle name="Normal 2 4 4 9 2 2 7" xfId="54789"/>
    <cellStyle name="Normal 2 4 4 9 2 3" xfId="20704"/>
    <cellStyle name="Normal 2 4 4 9 2 3 2" xfId="20705"/>
    <cellStyle name="Normal 2 4 4 9 2 3 2 2" xfId="54790"/>
    <cellStyle name="Normal 2 4 4 9 2 3 3" xfId="20706"/>
    <cellStyle name="Normal 2 4 4 9 2 3 3 2" xfId="54791"/>
    <cellStyle name="Normal 2 4 4 9 2 3 4" xfId="54792"/>
    <cellStyle name="Normal 2 4 4 9 2 4" xfId="20707"/>
    <cellStyle name="Normal 2 4 4 9 2 4 2" xfId="20708"/>
    <cellStyle name="Normal 2 4 4 9 2 4 2 2" xfId="54793"/>
    <cellStyle name="Normal 2 4 4 9 2 4 3" xfId="54794"/>
    <cellStyle name="Normal 2 4 4 9 2 5" xfId="20709"/>
    <cellStyle name="Normal 2 4 4 9 2 5 2" xfId="54795"/>
    <cellStyle name="Normal 2 4 4 9 2 6" xfId="20710"/>
    <cellStyle name="Normal 2 4 4 9 2 6 2" xfId="54796"/>
    <cellStyle name="Normal 2 4 4 9 2 7" xfId="54797"/>
    <cellStyle name="Normal 2 4 4 9 2 7 2" xfId="54798"/>
    <cellStyle name="Normal 2 4 4 9 2 8" xfId="54799"/>
    <cellStyle name="Normal 2 4 4 9 2 9" xfId="54800"/>
    <cellStyle name="Normal 2 4 4 9 3" xfId="20711"/>
    <cellStyle name="Normal 2 4 4 9 3 2" xfId="20712"/>
    <cellStyle name="Normal 2 4 4 9 3 2 2" xfId="20713"/>
    <cellStyle name="Normal 2 4 4 9 3 2 2 2" xfId="54801"/>
    <cellStyle name="Normal 2 4 4 9 3 2 3" xfId="20714"/>
    <cellStyle name="Normal 2 4 4 9 3 2 3 2" xfId="54802"/>
    <cellStyle name="Normal 2 4 4 9 3 2 4" xfId="54803"/>
    <cellStyle name="Normal 2 4 4 9 3 3" xfId="20715"/>
    <cellStyle name="Normal 2 4 4 9 3 3 2" xfId="54804"/>
    <cellStyle name="Normal 2 4 4 9 3 4" xfId="20716"/>
    <cellStyle name="Normal 2 4 4 9 3 4 2" xfId="54805"/>
    <cellStyle name="Normal 2 4 4 9 3 5" xfId="20717"/>
    <cellStyle name="Normal 2 4 4 9 3 5 2" xfId="54806"/>
    <cellStyle name="Normal 2 4 4 9 3 6" xfId="54807"/>
    <cellStyle name="Normal 2 4 4 9 3 6 2" xfId="54808"/>
    <cellStyle name="Normal 2 4 4 9 3 7" xfId="54809"/>
    <cellStyle name="Normal 2 4 4 9 4" xfId="20718"/>
    <cellStyle name="Normal 2 4 4 9 4 2" xfId="20719"/>
    <cellStyle name="Normal 2 4 4 9 4 2 2" xfId="54810"/>
    <cellStyle name="Normal 2 4 4 9 4 3" xfId="20720"/>
    <cellStyle name="Normal 2 4 4 9 4 3 2" xfId="54811"/>
    <cellStyle name="Normal 2 4 4 9 4 4" xfId="54812"/>
    <cellStyle name="Normal 2 4 4 9 5" xfId="20721"/>
    <cellStyle name="Normal 2 4 4 9 5 2" xfId="20722"/>
    <cellStyle name="Normal 2 4 4 9 5 2 2" xfId="54813"/>
    <cellStyle name="Normal 2 4 4 9 5 3" xfId="54814"/>
    <cellStyle name="Normal 2 4 4 9 6" xfId="20723"/>
    <cellStyle name="Normal 2 4 4 9 6 2" xfId="54815"/>
    <cellStyle name="Normal 2 4 4 9 7" xfId="20724"/>
    <cellStyle name="Normal 2 4 4 9 7 2" xfId="54816"/>
    <cellStyle name="Normal 2 4 4 9 8" xfId="54817"/>
    <cellStyle name="Normal 2 4 4 9 8 2" xfId="54818"/>
    <cellStyle name="Normal 2 4 4 9 9" xfId="54819"/>
    <cellStyle name="Normal 2 4 40" xfId="20725"/>
    <cellStyle name="Normal 2 4 40 2" xfId="20726"/>
    <cellStyle name="Normal 2 4 40 2 2" xfId="20727"/>
    <cellStyle name="Normal 2 4 40 2 2 2" xfId="54820"/>
    <cellStyle name="Normal 2 4 40 2 3" xfId="20728"/>
    <cellStyle name="Normal 2 4 40 2 3 2" xfId="54821"/>
    <cellStyle name="Normal 2 4 40 2 4" xfId="54822"/>
    <cellStyle name="Normal 2 4 40 3" xfId="20729"/>
    <cellStyle name="Normal 2 4 40 3 2" xfId="54823"/>
    <cellStyle name="Normal 2 4 40 4" xfId="20730"/>
    <cellStyle name="Normal 2 4 40 4 2" xfId="54824"/>
    <cellStyle name="Normal 2 4 40 5" xfId="20731"/>
    <cellStyle name="Normal 2 4 40 5 2" xfId="54825"/>
    <cellStyle name="Normal 2 4 40 6" xfId="54826"/>
    <cellStyle name="Normal 2 4 40 6 2" xfId="54827"/>
    <cellStyle name="Normal 2 4 40 7" xfId="54828"/>
    <cellStyle name="Normal 2 4 41" xfId="20732"/>
    <cellStyle name="Normal 2 4 41 2" xfId="20733"/>
    <cellStyle name="Normal 2 4 41 2 2" xfId="54829"/>
    <cellStyle name="Normal 2 4 41 3" xfId="20734"/>
    <cellStyle name="Normal 2 4 41 3 2" xfId="54830"/>
    <cellStyle name="Normal 2 4 41 4" xfId="54831"/>
    <cellStyle name="Normal 2 4 42" xfId="20735"/>
    <cellStyle name="Normal 2 4 42 2" xfId="20736"/>
    <cellStyle name="Normal 2 4 42 2 2" xfId="54832"/>
    <cellStyle name="Normal 2 4 42 3" xfId="54833"/>
    <cellStyle name="Normal 2 4 43" xfId="20737"/>
    <cellStyle name="Normal 2 4 43 2" xfId="54834"/>
    <cellStyle name="Normal 2 4 44" xfId="20738"/>
    <cellStyle name="Normal 2 4 44 2" xfId="54835"/>
    <cellStyle name="Normal 2 4 45" xfId="54836"/>
    <cellStyle name="Normal 2 4 45 2" xfId="54837"/>
    <cellStyle name="Normal 2 4 46" xfId="54838"/>
    <cellStyle name="Normal 2 4 47" xfId="54839"/>
    <cellStyle name="Normal 2 4 48" xfId="54840"/>
    <cellStyle name="Normal 2 4 5" xfId="20739"/>
    <cellStyle name="Normal 2 4 5 10" xfId="20740"/>
    <cellStyle name="Normal 2 4 5 10 10" xfId="54841"/>
    <cellStyle name="Normal 2 4 5 10 11" xfId="54842"/>
    <cellStyle name="Normal 2 4 5 10 2" xfId="20741"/>
    <cellStyle name="Normal 2 4 5 10 2 10" xfId="54843"/>
    <cellStyle name="Normal 2 4 5 10 2 2" xfId="20742"/>
    <cellStyle name="Normal 2 4 5 10 2 2 2" xfId="20743"/>
    <cellStyle name="Normal 2 4 5 10 2 2 2 2" xfId="20744"/>
    <cellStyle name="Normal 2 4 5 10 2 2 2 2 2" xfId="54844"/>
    <cellStyle name="Normal 2 4 5 10 2 2 2 3" xfId="20745"/>
    <cellStyle name="Normal 2 4 5 10 2 2 2 3 2" xfId="54845"/>
    <cellStyle name="Normal 2 4 5 10 2 2 2 4" xfId="54846"/>
    <cellStyle name="Normal 2 4 5 10 2 2 3" xfId="20746"/>
    <cellStyle name="Normal 2 4 5 10 2 2 3 2" xfId="54847"/>
    <cellStyle name="Normal 2 4 5 10 2 2 4" xfId="20747"/>
    <cellStyle name="Normal 2 4 5 10 2 2 4 2" xfId="54848"/>
    <cellStyle name="Normal 2 4 5 10 2 2 5" xfId="20748"/>
    <cellStyle name="Normal 2 4 5 10 2 2 5 2" xfId="54849"/>
    <cellStyle name="Normal 2 4 5 10 2 2 6" xfId="54850"/>
    <cellStyle name="Normal 2 4 5 10 2 2 6 2" xfId="54851"/>
    <cellStyle name="Normal 2 4 5 10 2 2 7" xfId="54852"/>
    <cellStyle name="Normal 2 4 5 10 2 3" xfId="20749"/>
    <cellStyle name="Normal 2 4 5 10 2 3 2" xfId="20750"/>
    <cellStyle name="Normal 2 4 5 10 2 3 2 2" xfId="54853"/>
    <cellStyle name="Normal 2 4 5 10 2 3 3" xfId="20751"/>
    <cellStyle name="Normal 2 4 5 10 2 3 3 2" xfId="54854"/>
    <cellStyle name="Normal 2 4 5 10 2 3 4" xfId="54855"/>
    <cellStyle name="Normal 2 4 5 10 2 4" xfId="20752"/>
    <cellStyle name="Normal 2 4 5 10 2 4 2" xfId="20753"/>
    <cellStyle name="Normal 2 4 5 10 2 4 2 2" xfId="54856"/>
    <cellStyle name="Normal 2 4 5 10 2 4 3" xfId="54857"/>
    <cellStyle name="Normal 2 4 5 10 2 5" xfId="20754"/>
    <cellStyle name="Normal 2 4 5 10 2 5 2" xfId="54858"/>
    <cellStyle name="Normal 2 4 5 10 2 6" xfId="20755"/>
    <cellStyle name="Normal 2 4 5 10 2 6 2" xfId="54859"/>
    <cellStyle name="Normal 2 4 5 10 2 7" xfId="54860"/>
    <cellStyle name="Normal 2 4 5 10 2 7 2" xfId="54861"/>
    <cellStyle name="Normal 2 4 5 10 2 8" xfId="54862"/>
    <cellStyle name="Normal 2 4 5 10 2 9" xfId="54863"/>
    <cellStyle name="Normal 2 4 5 10 3" xfId="20756"/>
    <cellStyle name="Normal 2 4 5 10 3 2" xfId="20757"/>
    <cellStyle name="Normal 2 4 5 10 3 2 2" xfId="20758"/>
    <cellStyle name="Normal 2 4 5 10 3 2 2 2" xfId="54864"/>
    <cellStyle name="Normal 2 4 5 10 3 2 3" xfId="20759"/>
    <cellStyle name="Normal 2 4 5 10 3 2 3 2" xfId="54865"/>
    <cellStyle name="Normal 2 4 5 10 3 2 4" xfId="54866"/>
    <cellStyle name="Normal 2 4 5 10 3 3" xfId="20760"/>
    <cellStyle name="Normal 2 4 5 10 3 3 2" xfId="54867"/>
    <cellStyle name="Normal 2 4 5 10 3 4" xfId="20761"/>
    <cellStyle name="Normal 2 4 5 10 3 4 2" xfId="54868"/>
    <cellStyle name="Normal 2 4 5 10 3 5" xfId="20762"/>
    <cellStyle name="Normal 2 4 5 10 3 5 2" xfId="54869"/>
    <cellStyle name="Normal 2 4 5 10 3 6" xfId="54870"/>
    <cellStyle name="Normal 2 4 5 10 3 6 2" xfId="54871"/>
    <cellStyle name="Normal 2 4 5 10 3 7" xfId="54872"/>
    <cellStyle name="Normal 2 4 5 10 4" xfId="20763"/>
    <cellStyle name="Normal 2 4 5 10 4 2" xfId="20764"/>
    <cellStyle name="Normal 2 4 5 10 4 2 2" xfId="54873"/>
    <cellStyle name="Normal 2 4 5 10 4 3" xfId="20765"/>
    <cellStyle name="Normal 2 4 5 10 4 3 2" xfId="54874"/>
    <cellStyle name="Normal 2 4 5 10 4 4" xfId="54875"/>
    <cellStyle name="Normal 2 4 5 10 5" xfId="20766"/>
    <cellStyle name="Normal 2 4 5 10 5 2" xfId="20767"/>
    <cellStyle name="Normal 2 4 5 10 5 2 2" xfId="54876"/>
    <cellStyle name="Normal 2 4 5 10 5 3" xfId="54877"/>
    <cellStyle name="Normal 2 4 5 10 6" xfId="20768"/>
    <cellStyle name="Normal 2 4 5 10 6 2" xfId="54878"/>
    <cellStyle name="Normal 2 4 5 10 7" xfId="20769"/>
    <cellStyle name="Normal 2 4 5 10 7 2" xfId="54879"/>
    <cellStyle name="Normal 2 4 5 10 8" xfId="54880"/>
    <cellStyle name="Normal 2 4 5 10 8 2" xfId="54881"/>
    <cellStyle name="Normal 2 4 5 10 9" xfId="54882"/>
    <cellStyle name="Normal 2 4 5 11" xfId="20770"/>
    <cellStyle name="Normal 2 4 5 11 10" xfId="54883"/>
    <cellStyle name="Normal 2 4 5 11 11" xfId="54884"/>
    <cellStyle name="Normal 2 4 5 11 2" xfId="20771"/>
    <cellStyle name="Normal 2 4 5 11 2 10" xfId="54885"/>
    <cellStyle name="Normal 2 4 5 11 2 2" xfId="20772"/>
    <cellStyle name="Normal 2 4 5 11 2 2 2" xfId="20773"/>
    <cellStyle name="Normal 2 4 5 11 2 2 2 2" xfId="20774"/>
    <cellStyle name="Normal 2 4 5 11 2 2 2 2 2" xfId="54886"/>
    <cellStyle name="Normal 2 4 5 11 2 2 2 3" xfId="20775"/>
    <cellStyle name="Normal 2 4 5 11 2 2 2 3 2" xfId="54887"/>
    <cellStyle name="Normal 2 4 5 11 2 2 2 4" xfId="54888"/>
    <cellStyle name="Normal 2 4 5 11 2 2 3" xfId="20776"/>
    <cellStyle name="Normal 2 4 5 11 2 2 3 2" xfId="54889"/>
    <cellStyle name="Normal 2 4 5 11 2 2 4" xfId="20777"/>
    <cellStyle name="Normal 2 4 5 11 2 2 4 2" xfId="54890"/>
    <cellStyle name="Normal 2 4 5 11 2 2 5" xfId="20778"/>
    <cellStyle name="Normal 2 4 5 11 2 2 5 2" xfId="54891"/>
    <cellStyle name="Normal 2 4 5 11 2 2 6" xfId="54892"/>
    <cellStyle name="Normal 2 4 5 11 2 2 6 2" xfId="54893"/>
    <cellStyle name="Normal 2 4 5 11 2 2 7" xfId="54894"/>
    <cellStyle name="Normal 2 4 5 11 2 3" xfId="20779"/>
    <cellStyle name="Normal 2 4 5 11 2 3 2" xfId="20780"/>
    <cellStyle name="Normal 2 4 5 11 2 3 2 2" xfId="54895"/>
    <cellStyle name="Normal 2 4 5 11 2 3 3" xfId="20781"/>
    <cellStyle name="Normal 2 4 5 11 2 3 3 2" xfId="54896"/>
    <cellStyle name="Normal 2 4 5 11 2 3 4" xfId="54897"/>
    <cellStyle name="Normal 2 4 5 11 2 4" xfId="20782"/>
    <cellStyle name="Normal 2 4 5 11 2 4 2" xfId="20783"/>
    <cellStyle name="Normal 2 4 5 11 2 4 2 2" xfId="54898"/>
    <cellStyle name="Normal 2 4 5 11 2 4 3" xfId="54899"/>
    <cellStyle name="Normal 2 4 5 11 2 5" xfId="20784"/>
    <cellStyle name="Normal 2 4 5 11 2 5 2" xfId="54900"/>
    <cellStyle name="Normal 2 4 5 11 2 6" xfId="20785"/>
    <cellStyle name="Normal 2 4 5 11 2 6 2" xfId="54901"/>
    <cellStyle name="Normal 2 4 5 11 2 7" xfId="54902"/>
    <cellStyle name="Normal 2 4 5 11 2 7 2" xfId="54903"/>
    <cellStyle name="Normal 2 4 5 11 2 8" xfId="54904"/>
    <cellStyle name="Normal 2 4 5 11 2 9" xfId="54905"/>
    <cellStyle name="Normal 2 4 5 11 3" xfId="20786"/>
    <cellStyle name="Normal 2 4 5 11 3 2" xfId="20787"/>
    <cellStyle name="Normal 2 4 5 11 3 2 2" xfId="20788"/>
    <cellStyle name="Normal 2 4 5 11 3 2 2 2" xfId="54906"/>
    <cellStyle name="Normal 2 4 5 11 3 2 3" xfId="20789"/>
    <cellStyle name="Normal 2 4 5 11 3 2 3 2" xfId="54907"/>
    <cellStyle name="Normal 2 4 5 11 3 2 4" xfId="54908"/>
    <cellStyle name="Normal 2 4 5 11 3 3" xfId="20790"/>
    <cellStyle name="Normal 2 4 5 11 3 3 2" xfId="54909"/>
    <cellStyle name="Normal 2 4 5 11 3 4" xfId="20791"/>
    <cellStyle name="Normal 2 4 5 11 3 4 2" xfId="54910"/>
    <cellStyle name="Normal 2 4 5 11 3 5" xfId="20792"/>
    <cellStyle name="Normal 2 4 5 11 3 5 2" xfId="54911"/>
    <cellStyle name="Normal 2 4 5 11 3 6" xfId="54912"/>
    <cellStyle name="Normal 2 4 5 11 3 6 2" xfId="54913"/>
    <cellStyle name="Normal 2 4 5 11 3 7" xfId="54914"/>
    <cellStyle name="Normal 2 4 5 11 4" xfId="20793"/>
    <cellStyle name="Normal 2 4 5 11 4 2" xfId="20794"/>
    <cellStyle name="Normal 2 4 5 11 4 2 2" xfId="54915"/>
    <cellStyle name="Normal 2 4 5 11 4 3" xfId="20795"/>
    <cellStyle name="Normal 2 4 5 11 4 3 2" xfId="54916"/>
    <cellStyle name="Normal 2 4 5 11 4 4" xfId="54917"/>
    <cellStyle name="Normal 2 4 5 11 5" xfId="20796"/>
    <cellStyle name="Normal 2 4 5 11 5 2" xfId="20797"/>
    <cellStyle name="Normal 2 4 5 11 5 2 2" xfId="54918"/>
    <cellStyle name="Normal 2 4 5 11 5 3" xfId="54919"/>
    <cellStyle name="Normal 2 4 5 11 6" xfId="20798"/>
    <cellStyle name="Normal 2 4 5 11 6 2" xfId="54920"/>
    <cellStyle name="Normal 2 4 5 11 7" xfId="20799"/>
    <cellStyle name="Normal 2 4 5 11 7 2" xfId="54921"/>
    <cellStyle name="Normal 2 4 5 11 8" xfId="54922"/>
    <cellStyle name="Normal 2 4 5 11 8 2" xfId="54923"/>
    <cellStyle name="Normal 2 4 5 11 9" xfId="54924"/>
    <cellStyle name="Normal 2 4 5 12" xfId="20800"/>
    <cellStyle name="Normal 2 4 5 12 10" xfId="54925"/>
    <cellStyle name="Normal 2 4 5 12 11" xfId="54926"/>
    <cellStyle name="Normal 2 4 5 12 2" xfId="20801"/>
    <cellStyle name="Normal 2 4 5 12 2 10" xfId="54927"/>
    <cellStyle name="Normal 2 4 5 12 2 2" xfId="20802"/>
    <cellStyle name="Normal 2 4 5 12 2 2 2" xfId="20803"/>
    <cellStyle name="Normal 2 4 5 12 2 2 2 2" xfId="20804"/>
    <cellStyle name="Normal 2 4 5 12 2 2 2 2 2" xfId="54928"/>
    <cellStyle name="Normal 2 4 5 12 2 2 2 3" xfId="20805"/>
    <cellStyle name="Normal 2 4 5 12 2 2 2 3 2" xfId="54929"/>
    <cellStyle name="Normal 2 4 5 12 2 2 2 4" xfId="54930"/>
    <cellStyle name="Normal 2 4 5 12 2 2 3" xfId="20806"/>
    <cellStyle name="Normal 2 4 5 12 2 2 3 2" xfId="54931"/>
    <cellStyle name="Normal 2 4 5 12 2 2 4" xfId="20807"/>
    <cellStyle name="Normal 2 4 5 12 2 2 4 2" xfId="54932"/>
    <cellStyle name="Normal 2 4 5 12 2 2 5" xfId="20808"/>
    <cellStyle name="Normal 2 4 5 12 2 2 5 2" xfId="54933"/>
    <cellStyle name="Normal 2 4 5 12 2 2 6" xfId="54934"/>
    <cellStyle name="Normal 2 4 5 12 2 2 6 2" xfId="54935"/>
    <cellStyle name="Normal 2 4 5 12 2 2 7" xfId="54936"/>
    <cellStyle name="Normal 2 4 5 12 2 3" xfId="20809"/>
    <cellStyle name="Normal 2 4 5 12 2 3 2" xfId="20810"/>
    <cellStyle name="Normal 2 4 5 12 2 3 2 2" xfId="54937"/>
    <cellStyle name="Normal 2 4 5 12 2 3 3" xfId="20811"/>
    <cellStyle name="Normal 2 4 5 12 2 3 3 2" xfId="54938"/>
    <cellStyle name="Normal 2 4 5 12 2 3 4" xfId="54939"/>
    <cellStyle name="Normal 2 4 5 12 2 4" xfId="20812"/>
    <cellStyle name="Normal 2 4 5 12 2 4 2" xfId="20813"/>
    <cellStyle name="Normal 2 4 5 12 2 4 2 2" xfId="54940"/>
    <cellStyle name="Normal 2 4 5 12 2 4 3" xfId="54941"/>
    <cellStyle name="Normal 2 4 5 12 2 5" xfId="20814"/>
    <cellStyle name="Normal 2 4 5 12 2 5 2" xfId="54942"/>
    <cellStyle name="Normal 2 4 5 12 2 6" xfId="20815"/>
    <cellStyle name="Normal 2 4 5 12 2 6 2" xfId="54943"/>
    <cellStyle name="Normal 2 4 5 12 2 7" xfId="54944"/>
    <cellStyle name="Normal 2 4 5 12 2 7 2" xfId="54945"/>
    <cellStyle name="Normal 2 4 5 12 2 8" xfId="54946"/>
    <cellStyle name="Normal 2 4 5 12 2 9" xfId="54947"/>
    <cellStyle name="Normal 2 4 5 12 3" xfId="20816"/>
    <cellStyle name="Normal 2 4 5 12 3 2" xfId="20817"/>
    <cellStyle name="Normal 2 4 5 12 3 2 2" xfId="20818"/>
    <cellStyle name="Normal 2 4 5 12 3 2 2 2" xfId="54948"/>
    <cellStyle name="Normal 2 4 5 12 3 2 3" xfId="20819"/>
    <cellStyle name="Normal 2 4 5 12 3 2 3 2" xfId="54949"/>
    <cellStyle name="Normal 2 4 5 12 3 2 4" xfId="54950"/>
    <cellStyle name="Normal 2 4 5 12 3 3" xfId="20820"/>
    <cellStyle name="Normal 2 4 5 12 3 3 2" xfId="54951"/>
    <cellStyle name="Normal 2 4 5 12 3 4" xfId="20821"/>
    <cellStyle name="Normal 2 4 5 12 3 4 2" xfId="54952"/>
    <cellStyle name="Normal 2 4 5 12 3 5" xfId="20822"/>
    <cellStyle name="Normal 2 4 5 12 3 5 2" xfId="54953"/>
    <cellStyle name="Normal 2 4 5 12 3 6" xfId="54954"/>
    <cellStyle name="Normal 2 4 5 12 3 6 2" xfId="54955"/>
    <cellStyle name="Normal 2 4 5 12 3 7" xfId="54956"/>
    <cellStyle name="Normal 2 4 5 12 4" xfId="20823"/>
    <cellStyle name="Normal 2 4 5 12 4 2" xfId="20824"/>
    <cellStyle name="Normal 2 4 5 12 4 2 2" xfId="54957"/>
    <cellStyle name="Normal 2 4 5 12 4 3" xfId="20825"/>
    <cellStyle name="Normal 2 4 5 12 4 3 2" xfId="54958"/>
    <cellStyle name="Normal 2 4 5 12 4 4" xfId="54959"/>
    <cellStyle name="Normal 2 4 5 12 5" xfId="20826"/>
    <cellStyle name="Normal 2 4 5 12 5 2" xfId="20827"/>
    <cellStyle name="Normal 2 4 5 12 5 2 2" xfId="54960"/>
    <cellStyle name="Normal 2 4 5 12 5 3" xfId="54961"/>
    <cellStyle name="Normal 2 4 5 12 6" xfId="20828"/>
    <cellStyle name="Normal 2 4 5 12 6 2" xfId="54962"/>
    <cellStyle name="Normal 2 4 5 12 7" xfId="20829"/>
    <cellStyle name="Normal 2 4 5 12 7 2" xfId="54963"/>
    <cellStyle name="Normal 2 4 5 12 8" xfId="54964"/>
    <cellStyle name="Normal 2 4 5 12 8 2" xfId="54965"/>
    <cellStyle name="Normal 2 4 5 12 9" xfId="54966"/>
    <cellStyle name="Normal 2 4 5 13" xfId="20830"/>
    <cellStyle name="Normal 2 4 5 13 10" xfId="54967"/>
    <cellStyle name="Normal 2 4 5 13 11" xfId="54968"/>
    <cellStyle name="Normal 2 4 5 13 2" xfId="20831"/>
    <cellStyle name="Normal 2 4 5 13 2 10" xfId="54969"/>
    <cellStyle name="Normal 2 4 5 13 2 2" xfId="20832"/>
    <cellStyle name="Normal 2 4 5 13 2 2 2" xfId="20833"/>
    <cellStyle name="Normal 2 4 5 13 2 2 2 2" xfId="20834"/>
    <cellStyle name="Normal 2 4 5 13 2 2 2 2 2" xfId="54970"/>
    <cellStyle name="Normal 2 4 5 13 2 2 2 3" xfId="20835"/>
    <cellStyle name="Normal 2 4 5 13 2 2 2 3 2" xfId="54971"/>
    <cellStyle name="Normal 2 4 5 13 2 2 2 4" xfId="54972"/>
    <cellStyle name="Normal 2 4 5 13 2 2 3" xfId="20836"/>
    <cellStyle name="Normal 2 4 5 13 2 2 3 2" xfId="54973"/>
    <cellStyle name="Normal 2 4 5 13 2 2 4" xfId="20837"/>
    <cellStyle name="Normal 2 4 5 13 2 2 4 2" xfId="54974"/>
    <cellStyle name="Normal 2 4 5 13 2 2 5" xfId="20838"/>
    <cellStyle name="Normal 2 4 5 13 2 2 5 2" xfId="54975"/>
    <cellStyle name="Normal 2 4 5 13 2 2 6" xfId="54976"/>
    <cellStyle name="Normal 2 4 5 13 2 2 6 2" xfId="54977"/>
    <cellStyle name="Normal 2 4 5 13 2 2 7" xfId="54978"/>
    <cellStyle name="Normal 2 4 5 13 2 3" xfId="20839"/>
    <cellStyle name="Normal 2 4 5 13 2 3 2" xfId="20840"/>
    <cellStyle name="Normal 2 4 5 13 2 3 2 2" xfId="54979"/>
    <cellStyle name="Normal 2 4 5 13 2 3 3" xfId="20841"/>
    <cellStyle name="Normal 2 4 5 13 2 3 3 2" xfId="54980"/>
    <cellStyle name="Normal 2 4 5 13 2 3 4" xfId="54981"/>
    <cellStyle name="Normal 2 4 5 13 2 4" xfId="20842"/>
    <cellStyle name="Normal 2 4 5 13 2 4 2" xfId="20843"/>
    <cellStyle name="Normal 2 4 5 13 2 4 2 2" xfId="54982"/>
    <cellStyle name="Normal 2 4 5 13 2 4 3" xfId="54983"/>
    <cellStyle name="Normal 2 4 5 13 2 5" xfId="20844"/>
    <cellStyle name="Normal 2 4 5 13 2 5 2" xfId="54984"/>
    <cellStyle name="Normal 2 4 5 13 2 6" xfId="20845"/>
    <cellStyle name="Normal 2 4 5 13 2 6 2" xfId="54985"/>
    <cellStyle name="Normal 2 4 5 13 2 7" xfId="54986"/>
    <cellStyle name="Normal 2 4 5 13 2 7 2" xfId="54987"/>
    <cellStyle name="Normal 2 4 5 13 2 8" xfId="54988"/>
    <cellStyle name="Normal 2 4 5 13 2 9" xfId="54989"/>
    <cellStyle name="Normal 2 4 5 13 3" xfId="20846"/>
    <cellStyle name="Normal 2 4 5 13 3 2" xfId="20847"/>
    <cellStyle name="Normal 2 4 5 13 3 2 2" xfId="20848"/>
    <cellStyle name="Normal 2 4 5 13 3 2 2 2" xfId="54990"/>
    <cellStyle name="Normal 2 4 5 13 3 2 3" xfId="20849"/>
    <cellStyle name="Normal 2 4 5 13 3 2 3 2" xfId="54991"/>
    <cellStyle name="Normal 2 4 5 13 3 2 4" xfId="54992"/>
    <cellStyle name="Normal 2 4 5 13 3 3" xfId="20850"/>
    <cellStyle name="Normal 2 4 5 13 3 3 2" xfId="54993"/>
    <cellStyle name="Normal 2 4 5 13 3 4" xfId="20851"/>
    <cellStyle name="Normal 2 4 5 13 3 4 2" xfId="54994"/>
    <cellStyle name="Normal 2 4 5 13 3 5" xfId="20852"/>
    <cellStyle name="Normal 2 4 5 13 3 5 2" xfId="54995"/>
    <cellStyle name="Normal 2 4 5 13 3 6" xfId="54996"/>
    <cellStyle name="Normal 2 4 5 13 3 6 2" xfId="54997"/>
    <cellStyle name="Normal 2 4 5 13 3 7" xfId="54998"/>
    <cellStyle name="Normal 2 4 5 13 4" xfId="20853"/>
    <cellStyle name="Normal 2 4 5 13 4 2" xfId="20854"/>
    <cellStyle name="Normal 2 4 5 13 4 2 2" xfId="54999"/>
    <cellStyle name="Normal 2 4 5 13 4 3" xfId="20855"/>
    <cellStyle name="Normal 2 4 5 13 4 3 2" xfId="55000"/>
    <cellStyle name="Normal 2 4 5 13 4 4" xfId="55001"/>
    <cellStyle name="Normal 2 4 5 13 5" xfId="20856"/>
    <cellStyle name="Normal 2 4 5 13 5 2" xfId="20857"/>
    <cellStyle name="Normal 2 4 5 13 5 2 2" xfId="55002"/>
    <cellStyle name="Normal 2 4 5 13 5 3" xfId="55003"/>
    <cellStyle name="Normal 2 4 5 13 6" xfId="20858"/>
    <cellStyle name="Normal 2 4 5 13 6 2" xfId="55004"/>
    <cellStyle name="Normal 2 4 5 13 7" xfId="20859"/>
    <cellStyle name="Normal 2 4 5 13 7 2" xfId="55005"/>
    <cellStyle name="Normal 2 4 5 13 8" xfId="55006"/>
    <cellStyle name="Normal 2 4 5 13 8 2" xfId="55007"/>
    <cellStyle name="Normal 2 4 5 13 9" xfId="55008"/>
    <cellStyle name="Normal 2 4 5 14" xfId="20860"/>
    <cellStyle name="Normal 2 4 5 14 10" xfId="55009"/>
    <cellStyle name="Normal 2 4 5 14 11" xfId="55010"/>
    <cellStyle name="Normal 2 4 5 14 2" xfId="20861"/>
    <cellStyle name="Normal 2 4 5 14 2 10" xfId="55011"/>
    <cellStyle name="Normal 2 4 5 14 2 2" xfId="20862"/>
    <cellStyle name="Normal 2 4 5 14 2 2 2" xfId="20863"/>
    <cellStyle name="Normal 2 4 5 14 2 2 2 2" xfId="20864"/>
    <cellStyle name="Normal 2 4 5 14 2 2 2 2 2" xfId="55012"/>
    <cellStyle name="Normal 2 4 5 14 2 2 2 3" xfId="20865"/>
    <cellStyle name="Normal 2 4 5 14 2 2 2 3 2" xfId="55013"/>
    <cellStyle name="Normal 2 4 5 14 2 2 2 4" xfId="55014"/>
    <cellStyle name="Normal 2 4 5 14 2 2 3" xfId="20866"/>
    <cellStyle name="Normal 2 4 5 14 2 2 3 2" xfId="55015"/>
    <cellStyle name="Normal 2 4 5 14 2 2 4" xfId="20867"/>
    <cellStyle name="Normal 2 4 5 14 2 2 4 2" xfId="55016"/>
    <cellStyle name="Normal 2 4 5 14 2 2 5" xfId="20868"/>
    <cellStyle name="Normal 2 4 5 14 2 2 5 2" xfId="55017"/>
    <cellStyle name="Normal 2 4 5 14 2 2 6" xfId="55018"/>
    <cellStyle name="Normal 2 4 5 14 2 2 6 2" xfId="55019"/>
    <cellStyle name="Normal 2 4 5 14 2 2 7" xfId="55020"/>
    <cellStyle name="Normal 2 4 5 14 2 3" xfId="20869"/>
    <cellStyle name="Normal 2 4 5 14 2 3 2" xfId="20870"/>
    <cellStyle name="Normal 2 4 5 14 2 3 2 2" xfId="55021"/>
    <cellStyle name="Normal 2 4 5 14 2 3 3" xfId="20871"/>
    <cellStyle name="Normal 2 4 5 14 2 3 3 2" xfId="55022"/>
    <cellStyle name="Normal 2 4 5 14 2 3 4" xfId="55023"/>
    <cellStyle name="Normal 2 4 5 14 2 4" xfId="20872"/>
    <cellStyle name="Normal 2 4 5 14 2 4 2" xfId="20873"/>
    <cellStyle name="Normal 2 4 5 14 2 4 2 2" xfId="55024"/>
    <cellStyle name="Normal 2 4 5 14 2 4 3" xfId="55025"/>
    <cellStyle name="Normal 2 4 5 14 2 5" xfId="20874"/>
    <cellStyle name="Normal 2 4 5 14 2 5 2" xfId="55026"/>
    <cellStyle name="Normal 2 4 5 14 2 6" xfId="20875"/>
    <cellStyle name="Normal 2 4 5 14 2 6 2" xfId="55027"/>
    <cellStyle name="Normal 2 4 5 14 2 7" xfId="55028"/>
    <cellStyle name="Normal 2 4 5 14 2 7 2" xfId="55029"/>
    <cellStyle name="Normal 2 4 5 14 2 8" xfId="55030"/>
    <cellStyle name="Normal 2 4 5 14 2 9" xfId="55031"/>
    <cellStyle name="Normal 2 4 5 14 3" xfId="20876"/>
    <cellStyle name="Normal 2 4 5 14 3 2" xfId="20877"/>
    <cellStyle name="Normal 2 4 5 14 3 2 2" xfId="20878"/>
    <cellStyle name="Normal 2 4 5 14 3 2 2 2" xfId="55032"/>
    <cellStyle name="Normal 2 4 5 14 3 2 3" xfId="20879"/>
    <cellStyle name="Normal 2 4 5 14 3 2 3 2" xfId="55033"/>
    <cellStyle name="Normal 2 4 5 14 3 2 4" xfId="55034"/>
    <cellStyle name="Normal 2 4 5 14 3 3" xfId="20880"/>
    <cellStyle name="Normal 2 4 5 14 3 3 2" xfId="55035"/>
    <cellStyle name="Normal 2 4 5 14 3 4" xfId="20881"/>
    <cellStyle name="Normal 2 4 5 14 3 4 2" xfId="55036"/>
    <cellStyle name="Normal 2 4 5 14 3 5" xfId="20882"/>
    <cellStyle name="Normal 2 4 5 14 3 5 2" xfId="55037"/>
    <cellStyle name="Normal 2 4 5 14 3 6" xfId="55038"/>
    <cellStyle name="Normal 2 4 5 14 3 6 2" xfId="55039"/>
    <cellStyle name="Normal 2 4 5 14 3 7" xfId="55040"/>
    <cellStyle name="Normal 2 4 5 14 4" xfId="20883"/>
    <cellStyle name="Normal 2 4 5 14 4 2" xfId="20884"/>
    <cellStyle name="Normal 2 4 5 14 4 2 2" xfId="55041"/>
    <cellStyle name="Normal 2 4 5 14 4 3" xfId="20885"/>
    <cellStyle name="Normal 2 4 5 14 4 3 2" xfId="55042"/>
    <cellStyle name="Normal 2 4 5 14 4 4" xfId="55043"/>
    <cellStyle name="Normal 2 4 5 14 5" xfId="20886"/>
    <cellStyle name="Normal 2 4 5 14 5 2" xfId="20887"/>
    <cellStyle name="Normal 2 4 5 14 5 2 2" xfId="55044"/>
    <cellStyle name="Normal 2 4 5 14 5 3" xfId="55045"/>
    <cellStyle name="Normal 2 4 5 14 6" xfId="20888"/>
    <cellStyle name="Normal 2 4 5 14 6 2" xfId="55046"/>
    <cellStyle name="Normal 2 4 5 14 7" xfId="20889"/>
    <cellStyle name="Normal 2 4 5 14 7 2" xfId="55047"/>
    <cellStyle name="Normal 2 4 5 14 8" xfId="55048"/>
    <cellStyle name="Normal 2 4 5 14 8 2" xfId="55049"/>
    <cellStyle name="Normal 2 4 5 14 9" xfId="55050"/>
    <cellStyle name="Normal 2 4 5 15" xfId="20890"/>
    <cellStyle name="Normal 2 4 5 15 10" xfId="55051"/>
    <cellStyle name="Normal 2 4 5 15 11" xfId="55052"/>
    <cellStyle name="Normal 2 4 5 15 2" xfId="20891"/>
    <cellStyle name="Normal 2 4 5 15 2 10" xfId="55053"/>
    <cellStyle name="Normal 2 4 5 15 2 2" xfId="20892"/>
    <cellStyle name="Normal 2 4 5 15 2 2 2" xfId="20893"/>
    <cellStyle name="Normal 2 4 5 15 2 2 2 2" xfId="20894"/>
    <cellStyle name="Normal 2 4 5 15 2 2 2 2 2" xfId="55054"/>
    <cellStyle name="Normal 2 4 5 15 2 2 2 3" xfId="20895"/>
    <cellStyle name="Normal 2 4 5 15 2 2 2 3 2" xfId="55055"/>
    <cellStyle name="Normal 2 4 5 15 2 2 2 4" xfId="55056"/>
    <cellStyle name="Normal 2 4 5 15 2 2 3" xfId="20896"/>
    <cellStyle name="Normal 2 4 5 15 2 2 3 2" xfId="55057"/>
    <cellStyle name="Normal 2 4 5 15 2 2 4" xfId="20897"/>
    <cellStyle name="Normal 2 4 5 15 2 2 4 2" xfId="55058"/>
    <cellStyle name="Normal 2 4 5 15 2 2 5" xfId="20898"/>
    <cellStyle name="Normal 2 4 5 15 2 2 5 2" xfId="55059"/>
    <cellStyle name="Normal 2 4 5 15 2 2 6" xfId="55060"/>
    <cellStyle name="Normal 2 4 5 15 2 2 6 2" xfId="55061"/>
    <cellStyle name="Normal 2 4 5 15 2 2 7" xfId="55062"/>
    <cellStyle name="Normal 2 4 5 15 2 3" xfId="20899"/>
    <cellStyle name="Normal 2 4 5 15 2 3 2" xfId="20900"/>
    <cellStyle name="Normal 2 4 5 15 2 3 2 2" xfId="55063"/>
    <cellStyle name="Normal 2 4 5 15 2 3 3" xfId="20901"/>
    <cellStyle name="Normal 2 4 5 15 2 3 3 2" xfId="55064"/>
    <cellStyle name="Normal 2 4 5 15 2 3 4" xfId="55065"/>
    <cellStyle name="Normal 2 4 5 15 2 4" xfId="20902"/>
    <cellStyle name="Normal 2 4 5 15 2 4 2" xfId="20903"/>
    <cellStyle name="Normal 2 4 5 15 2 4 2 2" xfId="55066"/>
    <cellStyle name="Normal 2 4 5 15 2 4 3" xfId="55067"/>
    <cellStyle name="Normal 2 4 5 15 2 5" xfId="20904"/>
    <cellStyle name="Normal 2 4 5 15 2 5 2" xfId="55068"/>
    <cellStyle name="Normal 2 4 5 15 2 6" xfId="20905"/>
    <cellStyle name="Normal 2 4 5 15 2 6 2" xfId="55069"/>
    <cellStyle name="Normal 2 4 5 15 2 7" xfId="55070"/>
    <cellStyle name="Normal 2 4 5 15 2 7 2" xfId="55071"/>
    <cellStyle name="Normal 2 4 5 15 2 8" xfId="55072"/>
    <cellStyle name="Normal 2 4 5 15 2 9" xfId="55073"/>
    <cellStyle name="Normal 2 4 5 15 3" xfId="20906"/>
    <cellStyle name="Normal 2 4 5 15 3 2" xfId="20907"/>
    <cellStyle name="Normal 2 4 5 15 3 2 2" xfId="20908"/>
    <cellStyle name="Normal 2 4 5 15 3 2 2 2" xfId="55074"/>
    <cellStyle name="Normal 2 4 5 15 3 2 3" xfId="20909"/>
    <cellStyle name="Normal 2 4 5 15 3 2 3 2" xfId="55075"/>
    <cellStyle name="Normal 2 4 5 15 3 2 4" xfId="55076"/>
    <cellStyle name="Normal 2 4 5 15 3 3" xfId="20910"/>
    <cellStyle name="Normal 2 4 5 15 3 3 2" xfId="55077"/>
    <cellStyle name="Normal 2 4 5 15 3 4" xfId="20911"/>
    <cellStyle name="Normal 2 4 5 15 3 4 2" xfId="55078"/>
    <cellStyle name="Normal 2 4 5 15 3 5" xfId="20912"/>
    <cellStyle name="Normal 2 4 5 15 3 5 2" xfId="55079"/>
    <cellStyle name="Normal 2 4 5 15 3 6" xfId="55080"/>
    <cellStyle name="Normal 2 4 5 15 3 6 2" xfId="55081"/>
    <cellStyle name="Normal 2 4 5 15 3 7" xfId="55082"/>
    <cellStyle name="Normal 2 4 5 15 4" xfId="20913"/>
    <cellStyle name="Normal 2 4 5 15 4 2" xfId="20914"/>
    <cellStyle name="Normal 2 4 5 15 4 2 2" xfId="55083"/>
    <cellStyle name="Normal 2 4 5 15 4 3" xfId="20915"/>
    <cellStyle name="Normal 2 4 5 15 4 3 2" xfId="55084"/>
    <cellStyle name="Normal 2 4 5 15 4 4" xfId="55085"/>
    <cellStyle name="Normal 2 4 5 15 5" xfId="20916"/>
    <cellStyle name="Normal 2 4 5 15 5 2" xfId="20917"/>
    <cellStyle name="Normal 2 4 5 15 5 2 2" xfId="55086"/>
    <cellStyle name="Normal 2 4 5 15 5 3" xfId="55087"/>
    <cellStyle name="Normal 2 4 5 15 6" xfId="20918"/>
    <cellStyle name="Normal 2 4 5 15 6 2" xfId="55088"/>
    <cellStyle name="Normal 2 4 5 15 7" xfId="20919"/>
    <cellStyle name="Normal 2 4 5 15 7 2" xfId="55089"/>
    <cellStyle name="Normal 2 4 5 15 8" xfId="55090"/>
    <cellStyle name="Normal 2 4 5 15 8 2" xfId="55091"/>
    <cellStyle name="Normal 2 4 5 15 9" xfId="55092"/>
    <cellStyle name="Normal 2 4 5 16" xfId="20920"/>
    <cellStyle name="Normal 2 4 5 16 10" xfId="55093"/>
    <cellStyle name="Normal 2 4 5 16 11" xfId="55094"/>
    <cellStyle name="Normal 2 4 5 16 2" xfId="20921"/>
    <cellStyle name="Normal 2 4 5 16 2 10" xfId="55095"/>
    <cellStyle name="Normal 2 4 5 16 2 2" xfId="20922"/>
    <cellStyle name="Normal 2 4 5 16 2 2 2" xfId="20923"/>
    <cellStyle name="Normal 2 4 5 16 2 2 2 2" xfId="20924"/>
    <cellStyle name="Normal 2 4 5 16 2 2 2 2 2" xfId="55096"/>
    <cellStyle name="Normal 2 4 5 16 2 2 2 3" xfId="20925"/>
    <cellStyle name="Normal 2 4 5 16 2 2 2 3 2" xfId="55097"/>
    <cellStyle name="Normal 2 4 5 16 2 2 2 4" xfId="55098"/>
    <cellStyle name="Normal 2 4 5 16 2 2 3" xfId="20926"/>
    <cellStyle name="Normal 2 4 5 16 2 2 3 2" xfId="55099"/>
    <cellStyle name="Normal 2 4 5 16 2 2 4" xfId="20927"/>
    <cellStyle name="Normal 2 4 5 16 2 2 4 2" xfId="55100"/>
    <cellStyle name="Normal 2 4 5 16 2 2 5" xfId="20928"/>
    <cellStyle name="Normal 2 4 5 16 2 2 5 2" xfId="55101"/>
    <cellStyle name="Normal 2 4 5 16 2 2 6" xfId="55102"/>
    <cellStyle name="Normal 2 4 5 16 2 2 6 2" xfId="55103"/>
    <cellStyle name="Normal 2 4 5 16 2 2 7" xfId="55104"/>
    <cellStyle name="Normal 2 4 5 16 2 3" xfId="20929"/>
    <cellStyle name="Normal 2 4 5 16 2 3 2" xfId="20930"/>
    <cellStyle name="Normal 2 4 5 16 2 3 2 2" xfId="55105"/>
    <cellStyle name="Normal 2 4 5 16 2 3 3" xfId="20931"/>
    <cellStyle name="Normal 2 4 5 16 2 3 3 2" xfId="55106"/>
    <cellStyle name="Normal 2 4 5 16 2 3 4" xfId="55107"/>
    <cellStyle name="Normal 2 4 5 16 2 4" xfId="20932"/>
    <cellStyle name="Normal 2 4 5 16 2 4 2" xfId="20933"/>
    <cellStyle name="Normal 2 4 5 16 2 4 2 2" xfId="55108"/>
    <cellStyle name="Normal 2 4 5 16 2 4 3" xfId="55109"/>
    <cellStyle name="Normal 2 4 5 16 2 5" xfId="20934"/>
    <cellStyle name="Normal 2 4 5 16 2 5 2" xfId="55110"/>
    <cellStyle name="Normal 2 4 5 16 2 6" xfId="20935"/>
    <cellStyle name="Normal 2 4 5 16 2 6 2" xfId="55111"/>
    <cellStyle name="Normal 2 4 5 16 2 7" xfId="55112"/>
    <cellStyle name="Normal 2 4 5 16 2 7 2" xfId="55113"/>
    <cellStyle name="Normal 2 4 5 16 2 8" xfId="55114"/>
    <cellStyle name="Normal 2 4 5 16 2 9" xfId="55115"/>
    <cellStyle name="Normal 2 4 5 16 3" xfId="20936"/>
    <cellStyle name="Normal 2 4 5 16 3 2" xfId="20937"/>
    <cellStyle name="Normal 2 4 5 16 3 2 2" xfId="20938"/>
    <cellStyle name="Normal 2 4 5 16 3 2 2 2" xfId="55116"/>
    <cellStyle name="Normal 2 4 5 16 3 2 3" xfId="20939"/>
    <cellStyle name="Normal 2 4 5 16 3 2 3 2" xfId="55117"/>
    <cellStyle name="Normal 2 4 5 16 3 2 4" xfId="55118"/>
    <cellStyle name="Normal 2 4 5 16 3 3" xfId="20940"/>
    <cellStyle name="Normal 2 4 5 16 3 3 2" xfId="55119"/>
    <cellStyle name="Normal 2 4 5 16 3 4" xfId="20941"/>
    <cellStyle name="Normal 2 4 5 16 3 4 2" xfId="55120"/>
    <cellStyle name="Normal 2 4 5 16 3 5" xfId="20942"/>
    <cellStyle name="Normal 2 4 5 16 3 5 2" xfId="55121"/>
    <cellStyle name="Normal 2 4 5 16 3 6" xfId="55122"/>
    <cellStyle name="Normal 2 4 5 16 3 6 2" xfId="55123"/>
    <cellStyle name="Normal 2 4 5 16 3 7" xfId="55124"/>
    <cellStyle name="Normal 2 4 5 16 4" xfId="20943"/>
    <cellStyle name="Normal 2 4 5 16 4 2" xfId="20944"/>
    <cellStyle name="Normal 2 4 5 16 4 2 2" xfId="55125"/>
    <cellStyle name="Normal 2 4 5 16 4 3" xfId="20945"/>
    <cellStyle name="Normal 2 4 5 16 4 3 2" xfId="55126"/>
    <cellStyle name="Normal 2 4 5 16 4 4" xfId="55127"/>
    <cellStyle name="Normal 2 4 5 16 5" xfId="20946"/>
    <cellStyle name="Normal 2 4 5 16 5 2" xfId="20947"/>
    <cellStyle name="Normal 2 4 5 16 5 2 2" xfId="55128"/>
    <cellStyle name="Normal 2 4 5 16 5 3" xfId="55129"/>
    <cellStyle name="Normal 2 4 5 16 6" xfId="20948"/>
    <cellStyle name="Normal 2 4 5 16 6 2" xfId="55130"/>
    <cellStyle name="Normal 2 4 5 16 7" xfId="20949"/>
    <cellStyle name="Normal 2 4 5 16 7 2" xfId="55131"/>
    <cellStyle name="Normal 2 4 5 16 8" xfId="55132"/>
    <cellStyle name="Normal 2 4 5 16 8 2" xfId="55133"/>
    <cellStyle name="Normal 2 4 5 16 9" xfId="55134"/>
    <cellStyle name="Normal 2 4 5 17" xfId="20950"/>
    <cellStyle name="Normal 2 4 5 17 10" xfId="55135"/>
    <cellStyle name="Normal 2 4 5 17 11" xfId="55136"/>
    <cellStyle name="Normal 2 4 5 17 2" xfId="20951"/>
    <cellStyle name="Normal 2 4 5 17 2 10" xfId="55137"/>
    <cellStyle name="Normal 2 4 5 17 2 2" xfId="20952"/>
    <cellStyle name="Normal 2 4 5 17 2 2 2" xfId="20953"/>
    <cellStyle name="Normal 2 4 5 17 2 2 2 2" xfId="20954"/>
    <cellStyle name="Normal 2 4 5 17 2 2 2 2 2" xfId="55138"/>
    <cellStyle name="Normal 2 4 5 17 2 2 2 3" xfId="20955"/>
    <cellStyle name="Normal 2 4 5 17 2 2 2 3 2" xfId="55139"/>
    <cellStyle name="Normal 2 4 5 17 2 2 2 4" xfId="55140"/>
    <cellStyle name="Normal 2 4 5 17 2 2 3" xfId="20956"/>
    <cellStyle name="Normal 2 4 5 17 2 2 3 2" xfId="55141"/>
    <cellStyle name="Normal 2 4 5 17 2 2 4" xfId="20957"/>
    <cellStyle name="Normal 2 4 5 17 2 2 4 2" xfId="55142"/>
    <cellStyle name="Normal 2 4 5 17 2 2 5" xfId="20958"/>
    <cellStyle name="Normal 2 4 5 17 2 2 5 2" xfId="55143"/>
    <cellStyle name="Normal 2 4 5 17 2 2 6" xfId="55144"/>
    <cellStyle name="Normal 2 4 5 17 2 2 6 2" xfId="55145"/>
    <cellStyle name="Normal 2 4 5 17 2 2 7" xfId="55146"/>
    <cellStyle name="Normal 2 4 5 17 2 3" xfId="20959"/>
    <cellStyle name="Normal 2 4 5 17 2 3 2" xfId="20960"/>
    <cellStyle name="Normal 2 4 5 17 2 3 2 2" xfId="55147"/>
    <cellStyle name="Normal 2 4 5 17 2 3 3" xfId="20961"/>
    <cellStyle name="Normal 2 4 5 17 2 3 3 2" xfId="55148"/>
    <cellStyle name="Normal 2 4 5 17 2 3 4" xfId="55149"/>
    <cellStyle name="Normal 2 4 5 17 2 4" xfId="20962"/>
    <cellStyle name="Normal 2 4 5 17 2 4 2" xfId="20963"/>
    <cellStyle name="Normal 2 4 5 17 2 4 2 2" xfId="55150"/>
    <cellStyle name="Normal 2 4 5 17 2 4 3" xfId="55151"/>
    <cellStyle name="Normal 2 4 5 17 2 5" xfId="20964"/>
    <cellStyle name="Normal 2 4 5 17 2 5 2" xfId="55152"/>
    <cellStyle name="Normal 2 4 5 17 2 6" xfId="20965"/>
    <cellStyle name="Normal 2 4 5 17 2 6 2" xfId="55153"/>
    <cellStyle name="Normal 2 4 5 17 2 7" xfId="55154"/>
    <cellStyle name="Normal 2 4 5 17 2 7 2" xfId="55155"/>
    <cellStyle name="Normal 2 4 5 17 2 8" xfId="55156"/>
    <cellStyle name="Normal 2 4 5 17 2 9" xfId="55157"/>
    <cellStyle name="Normal 2 4 5 17 3" xfId="20966"/>
    <cellStyle name="Normal 2 4 5 17 3 2" xfId="20967"/>
    <cellStyle name="Normal 2 4 5 17 3 2 2" xfId="20968"/>
    <cellStyle name="Normal 2 4 5 17 3 2 2 2" xfId="55158"/>
    <cellStyle name="Normal 2 4 5 17 3 2 3" xfId="20969"/>
    <cellStyle name="Normal 2 4 5 17 3 2 3 2" xfId="55159"/>
    <cellStyle name="Normal 2 4 5 17 3 2 4" xfId="55160"/>
    <cellStyle name="Normal 2 4 5 17 3 3" xfId="20970"/>
    <cellStyle name="Normal 2 4 5 17 3 3 2" xfId="55161"/>
    <cellStyle name="Normal 2 4 5 17 3 4" xfId="20971"/>
    <cellStyle name="Normal 2 4 5 17 3 4 2" xfId="55162"/>
    <cellStyle name="Normal 2 4 5 17 3 5" xfId="20972"/>
    <cellStyle name="Normal 2 4 5 17 3 5 2" xfId="55163"/>
    <cellStyle name="Normal 2 4 5 17 3 6" xfId="55164"/>
    <cellStyle name="Normal 2 4 5 17 3 6 2" xfId="55165"/>
    <cellStyle name="Normal 2 4 5 17 3 7" xfId="55166"/>
    <cellStyle name="Normal 2 4 5 17 4" xfId="20973"/>
    <cellStyle name="Normal 2 4 5 17 4 2" xfId="20974"/>
    <cellStyle name="Normal 2 4 5 17 4 2 2" xfId="55167"/>
    <cellStyle name="Normal 2 4 5 17 4 3" xfId="20975"/>
    <cellStyle name="Normal 2 4 5 17 4 3 2" xfId="55168"/>
    <cellStyle name="Normal 2 4 5 17 4 4" xfId="55169"/>
    <cellStyle name="Normal 2 4 5 17 5" xfId="20976"/>
    <cellStyle name="Normal 2 4 5 17 5 2" xfId="20977"/>
    <cellStyle name="Normal 2 4 5 17 5 2 2" xfId="55170"/>
    <cellStyle name="Normal 2 4 5 17 5 3" xfId="55171"/>
    <cellStyle name="Normal 2 4 5 17 6" xfId="20978"/>
    <cellStyle name="Normal 2 4 5 17 6 2" xfId="55172"/>
    <cellStyle name="Normal 2 4 5 17 7" xfId="20979"/>
    <cellStyle name="Normal 2 4 5 17 7 2" xfId="55173"/>
    <cellStyle name="Normal 2 4 5 17 8" xfId="55174"/>
    <cellStyle name="Normal 2 4 5 17 8 2" xfId="55175"/>
    <cellStyle name="Normal 2 4 5 17 9" xfId="55176"/>
    <cellStyle name="Normal 2 4 5 18" xfId="20980"/>
    <cellStyle name="Normal 2 4 5 18 10" xfId="55177"/>
    <cellStyle name="Normal 2 4 5 18 11" xfId="55178"/>
    <cellStyle name="Normal 2 4 5 18 2" xfId="20981"/>
    <cellStyle name="Normal 2 4 5 18 2 10" xfId="55179"/>
    <cellStyle name="Normal 2 4 5 18 2 2" xfId="20982"/>
    <cellStyle name="Normal 2 4 5 18 2 2 2" xfId="20983"/>
    <cellStyle name="Normal 2 4 5 18 2 2 2 2" xfId="20984"/>
    <cellStyle name="Normal 2 4 5 18 2 2 2 2 2" xfId="55180"/>
    <cellStyle name="Normal 2 4 5 18 2 2 2 3" xfId="20985"/>
    <cellStyle name="Normal 2 4 5 18 2 2 2 3 2" xfId="55181"/>
    <cellStyle name="Normal 2 4 5 18 2 2 2 4" xfId="55182"/>
    <cellStyle name="Normal 2 4 5 18 2 2 3" xfId="20986"/>
    <cellStyle name="Normal 2 4 5 18 2 2 3 2" xfId="55183"/>
    <cellStyle name="Normal 2 4 5 18 2 2 4" xfId="20987"/>
    <cellStyle name="Normal 2 4 5 18 2 2 4 2" xfId="55184"/>
    <cellStyle name="Normal 2 4 5 18 2 2 5" xfId="20988"/>
    <cellStyle name="Normal 2 4 5 18 2 2 5 2" xfId="55185"/>
    <cellStyle name="Normal 2 4 5 18 2 2 6" xfId="55186"/>
    <cellStyle name="Normal 2 4 5 18 2 2 6 2" xfId="55187"/>
    <cellStyle name="Normal 2 4 5 18 2 2 7" xfId="55188"/>
    <cellStyle name="Normal 2 4 5 18 2 3" xfId="20989"/>
    <cellStyle name="Normal 2 4 5 18 2 3 2" xfId="20990"/>
    <cellStyle name="Normal 2 4 5 18 2 3 2 2" xfId="55189"/>
    <cellStyle name="Normal 2 4 5 18 2 3 3" xfId="20991"/>
    <cellStyle name="Normal 2 4 5 18 2 3 3 2" xfId="55190"/>
    <cellStyle name="Normal 2 4 5 18 2 3 4" xfId="55191"/>
    <cellStyle name="Normal 2 4 5 18 2 4" xfId="20992"/>
    <cellStyle name="Normal 2 4 5 18 2 4 2" xfId="20993"/>
    <cellStyle name="Normal 2 4 5 18 2 4 2 2" xfId="55192"/>
    <cellStyle name="Normal 2 4 5 18 2 4 3" xfId="55193"/>
    <cellStyle name="Normal 2 4 5 18 2 5" xfId="20994"/>
    <cellStyle name="Normal 2 4 5 18 2 5 2" xfId="55194"/>
    <cellStyle name="Normal 2 4 5 18 2 6" xfId="20995"/>
    <cellStyle name="Normal 2 4 5 18 2 6 2" xfId="55195"/>
    <cellStyle name="Normal 2 4 5 18 2 7" xfId="55196"/>
    <cellStyle name="Normal 2 4 5 18 2 7 2" xfId="55197"/>
    <cellStyle name="Normal 2 4 5 18 2 8" xfId="55198"/>
    <cellStyle name="Normal 2 4 5 18 2 9" xfId="55199"/>
    <cellStyle name="Normal 2 4 5 18 3" xfId="20996"/>
    <cellStyle name="Normal 2 4 5 18 3 2" xfId="20997"/>
    <cellStyle name="Normal 2 4 5 18 3 2 2" xfId="20998"/>
    <cellStyle name="Normal 2 4 5 18 3 2 2 2" xfId="55200"/>
    <cellStyle name="Normal 2 4 5 18 3 2 3" xfId="20999"/>
    <cellStyle name="Normal 2 4 5 18 3 2 3 2" xfId="55201"/>
    <cellStyle name="Normal 2 4 5 18 3 2 4" xfId="55202"/>
    <cellStyle name="Normal 2 4 5 18 3 3" xfId="21000"/>
    <cellStyle name="Normal 2 4 5 18 3 3 2" xfId="55203"/>
    <cellStyle name="Normal 2 4 5 18 3 4" xfId="21001"/>
    <cellStyle name="Normal 2 4 5 18 3 4 2" xfId="55204"/>
    <cellStyle name="Normal 2 4 5 18 3 5" xfId="21002"/>
    <cellStyle name="Normal 2 4 5 18 3 5 2" xfId="55205"/>
    <cellStyle name="Normal 2 4 5 18 3 6" xfId="55206"/>
    <cellStyle name="Normal 2 4 5 18 3 6 2" xfId="55207"/>
    <cellStyle name="Normal 2 4 5 18 3 7" xfId="55208"/>
    <cellStyle name="Normal 2 4 5 18 4" xfId="21003"/>
    <cellStyle name="Normal 2 4 5 18 4 2" xfId="21004"/>
    <cellStyle name="Normal 2 4 5 18 4 2 2" xfId="55209"/>
    <cellStyle name="Normal 2 4 5 18 4 3" xfId="21005"/>
    <cellStyle name="Normal 2 4 5 18 4 3 2" xfId="55210"/>
    <cellStyle name="Normal 2 4 5 18 4 4" xfId="55211"/>
    <cellStyle name="Normal 2 4 5 18 5" xfId="21006"/>
    <cellStyle name="Normal 2 4 5 18 5 2" xfId="21007"/>
    <cellStyle name="Normal 2 4 5 18 5 2 2" xfId="55212"/>
    <cellStyle name="Normal 2 4 5 18 5 3" xfId="55213"/>
    <cellStyle name="Normal 2 4 5 18 6" xfId="21008"/>
    <cellStyle name="Normal 2 4 5 18 6 2" xfId="55214"/>
    <cellStyle name="Normal 2 4 5 18 7" xfId="21009"/>
    <cellStyle name="Normal 2 4 5 18 7 2" xfId="55215"/>
    <cellStyle name="Normal 2 4 5 18 8" xfId="55216"/>
    <cellStyle name="Normal 2 4 5 18 8 2" xfId="55217"/>
    <cellStyle name="Normal 2 4 5 18 9" xfId="55218"/>
    <cellStyle name="Normal 2 4 5 19" xfId="21010"/>
    <cellStyle name="Normal 2 4 5 19 10" xfId="55219"/>
    <cellStyle name="Normal 2 4 5 19 11" xfId="55220"/>
    <cellStyle name="Normal 2 4 5 19 2" xfId="21011"/>
    <cellStyle name="Normal 2 4 5 19 2 10" xfId="55221"/>
    <cellStyle name="Normal 2 4 5 19 2 2" xfId="21012"/>
    <cellStyle name="Normal 2 4 5 19 2 2 2" xfId="21013"/>
    <cellStyle name="Normal 2 4 5 19 2 2 2 2" xfId="21014"/>
    <cellStyle name="Normal 2 4 5 19 2 2 2 2 2" xfId="55222"/>
    <cellStyle name="Normal 2 4 5 19 2 2 2 3" xfId="21015"/>
    <cellStyle name="Normal 2 4 5 19 2 2 2 3 2" xfId="55223"/>
    <cellStyle name="Normal 2 4 5 19 2 2 2 4" xfId="55224"/>
    <cellStyle name="Normal 2 4 5 19 2 2 3" xfId="21016"/>
    <cellStyle name="Normal 2 4 5 19 2 2 3 2" xfId="55225"/>
    <cellStyle name="Normal 2 4 5 19 2 2 4" xfId="21017"/>
    <cellStyle name="Normal 2 4 5 19 2 2 4 2" xfId="55226"/>
    <cellStyle name="Normal 2 4 5 19 2 2 5" xfId="21018"/>
    <cellStyle name="Normal 2 4 5 19 2 2 5 2" xfId="55227"/>
    <cellStyle name="Normal 2 4 5 19 2 2 6" xfId="55228"/>
    <cellStyle name="Normal 2 4 5 19 2 2 6 2" xfId="55229"/>
    <cellStyle name="Normal 2 4 5 19 2 2 7" xfId="55230"/>
    <cellStyle name="Normal 2 4 5 19 2 3" xfId="21019"/>
    <cellStyle name="Normal 2 4 5 19 2 3 2" xfId="21020"/>
    <cellStyle name="Normal 2 4 5 19 2 3 2 2" xfId="55231"/>
    <cellStyle name="Normal 2 4 5 19 2 3 3" xfId="21021"/>
    <cellStyle name="Normal 2 4 5 19 2 3 3 2" xfId="55232"/>
    <cellStyle name="Normal 2 4 5 19 2 3 4" xfId="55233"/>
    <cellStyle name="Normal 2 4 5 19 2 4" xfId="21022"/>
    <cellStyle name="Normal 2 4 5 19 2 4 2" xfId="21023"/>
    <cellStyle name="Normal 2 4 5 19 2 4 2 2" xfId="55234"/>
    <cellStyle name="Normal 2 4 5 19 2 4 3" xfId="55235"/>
    <cellStyle name="Normal 2 4 5 19 2 5" xfId="21024"/>
    <cellStyle name="Normal 2 4 5 19 2 5 2" xfId="55236"/>
    <cellStyle name="Normal 2 4 5 19 2 6" xfId="21025"/>
    <cellStyle name="Normal 2 4 5 19 2 6 2" xfId="55237"/>
    <cellStyle name="Normal 2 4 5 19 2 7" xfId="55238"/>
    <cellStyle name="Normal 2 4 5 19 2 7 2" xfId="55239"/>
    <cellStyle name="Normal 2 4 5 19 2 8" xfId="55240"/>
    <cellStyle name="Normal 2 4 5 19 2 9" xfId="55241"/>
    <cellStyle name="Normal 2 4 5 19 3" xfId="21026"/>
    <cellStyle name="Normal 2 4 5 19 3 2" xfId="21027"/>
    <cellStyle name="Normal 2 4 5 19 3 2 2" xfId="21028"/>
    <cellStyle name="Normal 2 4 5 19 3 2 2 2" xfId="55242"/>
    <cellStyle name="Normal 2 4 5 19 3 2 3" xfId="21029"/>
    <cellStyle name="Normal 2 4 5 19 3 2 3 2" xfId="55243"/>
    <cellStyle name="Normal 2 4 5 19 3 2 4" xfId="55244"/>
    <cellStyle name="Normal 2 4 5 19 3 3" xfId="21030"/>
    <cellStyle name="Normal 2 4 5 19 3 3 2" xfId="55245"/>
    <cellStyle name="Normal 2 4 5 19 3 4" xfId="21031"/>
    <cellStyle name="Normal 2 4 5 19 3 4 2" xfId="55246"/>
    <cellStyle name="Normal 2 4 5 19 3 5" xfId="21032"/>
    <cellStyle name="Normal 2 4 5 19 3 5 2" xfId="55247"/>
    <cellStyle name="Normal 2 4 5 19 3 6" xfId="55248"/>
    <cellStyle name="Normal 2 4 5 19 3 6 2" xfId="55249"/>
    <cellStyle name="Normal 2 4 5 19 3 7" xfId="55250"/>
    <cellStyle name="Normal 2 4 5 19 4" xfId="21033"/>
    <cellStyle name="Normal 2 4 5 19 4 2" xfId="21034"/>
    <cellStyle name="Normal 2 4 5 19 4 2 2" xfId="55251"/>
    <cellStyle name="Normal 2 4 5 19 4 3" xfId="21035"/>
    <cellStyle name="Normal 2 4 5 19 4 3 2" xfId="55252"/>
    <cellStyle name="Normal 2 4 5 19 4 4" xfId="55253"/>
    <cellStyle name="Normal 2 4 5 19 5" xfId="21036"/>
    <cellStyle name="Normal 2 4 5 19 5 2" xfId="21037"/>
    <cellStyle name="Normal 2 4 5 19 5 2 2" xfId="55254"/>
    <cellStyle name="Normal 2 4 5 19 5 3" xfId="55255"/>
    <cellStyle name="Normal 2 4 5 19 6" xfId="21038"/>
    <cellStyle name="Normal 2 4 5 19 6 2" xfId="55256"/>
    <cellStyle name="Normal 2 4 5 19 7" xfId="21039"/>
    <cellStyle name="Normal 2 4 5 19 7 2" xfId="55257"/>
    <cellStyle name="Normal 2 4 5 19 8" xfId="55258"/>
    <cellStyle name="Normal 2 4 5 19 8 2" xfId="55259"/>
    <cellStyle name="Normal 2 4 5 19 9" xfId="55260"/>
    <cellStyle name="Normal 2 4 5 2" xfId="21040"/>
    <cellStyle name="Normal 2 4 5 2 10" xfId="55261"/>
    <cellStyle name="Normal 2 4 5 2 11" xfId="55262"/>
    <cellStyle name="Normal 2 4 5 2 2" xfId="21041"/>
    <cellStyle name="Normal 2 4 5 2 2 10" xfId="55263"/>
    <cellStyle name="Normal 2 4 5 2 2 2" xfId="21042"/>
    <cellStyle name="Normal 2 4 5 2 2 2 2" xfId="21043"/>
    <cellStyle name="Normal 2 4 5 2 2 2 2 2" xfId="21044"/>
    <cellStyle name="Normal 2 4 5 2 2 2 2 2 2" xfId="55264"/>
    <cellStyle name="Normal 2 4 5 2 2 2 2 3" xfId="21045"/>
    <cellStyle name="Normal 2 4 5 2 2 2 2 3 2" xfId="55265"/>
    <cellStyle name="Normal 2 4 5 2 2 2 2 4" xfId="55266"/>
    <cellStyle name="Normal 2 4 5 2 2 2 3" xfId="21046"/>
    <cellStyle name="Normal 2 4 5 2 2 2 3 2" xfId="55267"/>
    <cellStyle name="Normal 2 4 5 2 2 2 4" xfId="21047"/>
    <cellStyle name="Normal 2 4 5 2 2 2 4 2" xfId="55268"/>
    <cellStyle name="Normal 2 4 5 2 2 2 5" xfId="21048"/>
    <cellStyle name="Normal 2 4 5 2 2 2 5 2" xfId="55269"/>
    <cellStyle name="Normal 2 4 5 2 2 2 6" xfId="55270"/>
    <cellStyle name="Normal 2 4 5 2 2 2 6 2" xfId="55271"/>
    <cellStyle name="Normal 2 4 5 2 2 2 7" xfId="55272"/>
    <cellStyle name="Normal 2 4 5 2 2 3" xfId="21049"/>
    <cellStyle name="Normal 2 4 5 2 2 3 2" xfId="21050"/>
    <cellStyle name="Normal 2 4 5 2 2 3 2 2" xfId="55273"/>
    <cellStyle name="Normal 2 4 5 2 2 3 3" xfId="21051"/>
    <cellStyle name="Normal 2 4 5 2 2 3 3 2" xfId="55274"/>
    <cellStyle name="Normal 2 4 5 2 2 3 4" xfId="55275"/>
    <cellStyle name="Normal 2 4 5 2 2 4" xfId="21052"/>
    <cellStyle name="Normal 2 4 5 2 2 4 2" xfId="21053"/>
    <cellStyle name="Normal 2 4 5 2 2 4 2 2" xfId="55276"/>
    <cellStyle name="Normal 2 4 5 2 2 4 3" xfId="55277"/>
    <cellStyle name="Normal 2 4 5 2 2 5" xfId="21054"/>
    <cellStyle name="Normal 2 4 5 2 2 5 2" xfId="55278"/>
    <cellStyle name="Normal 2 4 5 2 2 6" xfId="21055"/>
    <cellStyle name="Normal 2 4 5 2 2 6 2" xfId="55279"/>
    <cellStyle name="Normal 2 4 5 2 2 7" xfId="55280"/>
    <cellStyle name="Normal 2 4 5 2 2 7 2" xfId="55281"/>
    <cellStyle name="Normal 2 4 5 2 2 8" xfId="55282"/>
    <cellStyle name="Normal 2 4 5 2 2 9" xfId="55283"/>
    <cellStyle name="Normal 2 4 5 2 3" xfId="21056"/>
    <cellStyle name="Normal 2 4 5 2 3 2" xfId="21057"/>
    <cellStyle name="Normal 2 4 5 2 3 2 2" xfId="21058"/>
    <cellStyle name="Normal 2 4 5 2 3 2 2 2" xfId="55284"/>
    <cellStyle name="Normal 2 4 5 2 3 2 3" xfId="21059"/>
    <cellStyle name="Normal 2 4 5 2 3 2 3 2" xfId="55285"/>
    <cellStyle name="Normal 2 4 5 2 3 2 4" xfId="55286"/>
    <cellStyle name="Normal 2 4 5 2 3 3" xfId="21060"/>
    <cellStyle name="Normal 2 4 5 2 3 3 2" xfId="55287"/>
    <cellStyle name="Normal 2 4 5 2 3 4" xfId="21061"/>
    <cellStyle name="Normal 2 4 5 2 3 4 2" xfId="55288"/>
    <cellStyle name="Normal 2 4 5 2 3 5" xfId="21062"/>
    <cellStyle name="Normal 2 4 5 2 3 5 2" xfId="55289"/>
    <cellStyle name="Normal 2 4 5 2 3 6" xfId="55290"/>
    <cellStyle name="Normal 2 4 5 2 3 6 2" xfId="55291"/>
    <cellStyle name="Normal 2 4 5 2 3 7" xfId="55292"/>
    <cellStyle name="Normal 2 4 5 2 4" xfId="21063"/>
    <cellStyle name="Normal 2 4 5 2 4 2" xfId="21064"/>
    <cellStyle name="Normal 2 4 5 2 4 2 2" xfId="55293"/>
    <cellStyle name="Normal 2 4 5 2 4 3" xfId="21065"/>
    <cellStyle name="Normal 2 4 5 2 4 3 2" xfId="55294"/>
    <cellStyle name="Normal 2 4 5 2 4 4" xfId="55295"/>
    <cellStyle name="Normal 2 4 5 2 5" xfId="21066"/>
    <cellStyle name="Normal 2 4 5 2 5 2" xfId="21067"/>
    <cellStyle name="Normal 2 4 5 2 5 2 2" xfId="55296"/>
    <cellStyle name="Normal 2 4 5 2 5 3" xfId="55297"/>
    <cellStyle name="Normal 2 4 5 2 6" xfId="21068"/>
    <cellStyle name="Normal 2 4 5 2 6 2" xfId="55298"/>
    <cellStyle name="Normal 2 4 5 2 7" xfId="21069"/>
    <cellStyle name="Normal 2 4 5 2 7 2" xfId="55299"/>
    <cellStyle name="Normal 2 4 5 2 8" xfId="55300"/>
    <cellStyle name="Normal 2 4 5 2 8 2" xfId="55301"/>
    <cellStyle name="Normal 2 4 5 2 9" xfId="55302"/>
    <cellStyle name="Normal 2 4 5 20" xfId="21070"/>
    <cellStyle name="Normal 2 4 5 20 10" xfId="55303"/>
    <cellStyle name="Normal 2 4 5 20 11" xfId="55304"/>
    <cellStyle name="Normal 2 4 5 20 2" xfId="21071"/>
    <cellStyle name="Normal 2 4 5 20 2 10" xfId="55305"/>
    <cellStyle name="Normal 2 4 5 20 2 2" xfId="21072"/>
    <cellStyle name="Normal 2 4 5 20 2 2 2" xfId="21073"/>
    <cellStyle name="Normal 2 4 5 20 2 2 2 2" xfId="21074"/>
    <cellStyle name="Normal 2 4 5 20 2 2 2 2 2" xfId="55306"/>
    <cellStyle name="Normal 2 4 5 20 2 2 2 3" xfId="21075"/>
    <cellStyle name="Normal 2 4 5 20 2 2 2 3 2" xfId="55307"/>
    <cellStyle name="Normal 2 4 5 20 2 2 2 4" xfId="55308"/>
    <cellStyle name="Normal 2 4 5 20 2 2 3" xfId="21076"/>
    <cellStyle name="Normal 2 4 5 20 2 2 3 2" xfId="55309"/>
    <cellStyle name="Normal 2 4 5 20 2 2 4" xfId="21077"/>
    <cellStyle name="Normal 2 4 5 20 2 2 4 2" xfId="55310"/>
    <cellStyle name="Normal 2 4 5 20 2 2 5" xfId="21078"/>
    <cellStyle name="Normal 2 4 5 20 2 2 5 2" xfId="55311"/>
    <cellStyle name="Normal 2 4 5 20 2 2 6" xfId="55312"/>
    <cellStyle name="Normal 2 4 5 20 2 2 6 2" xfId="55313"/>
    <cellStyle name="Normal 2 4 5 20 2 2 7" xfId="55314"/>
    <cellStyle name="Normal 2 4 5 20 2 3" xfId="21079"/>
    <cellStyle name="Normal 2 4 5 20 2 3 2" xfId="21080"/>
    <cellStyle name="Normal 2 4 5 20 2 3 2 2" xfId="55315"/>
    <cellStyle name="Normal 2 4 5 20 2 3 3" xfId="21081"/>
    <cellStyle name="Normal 2 4 5 20 2 3 3 2" xfId="55316"/>
    <cellStyle name="Normal 2 4 5 20 2 3 4" xfId="55317"/>
    <cellStyle name="Normal 2 4 5 20 2 4" xfId="21082"/>
    <cellStyle name="Normal 2 4 5 20 2 4 2" xfId="21083"/>
    <cellStyle name="Normal 2 4 5 20 2 4 2 2" xfId="55318"/>
    <cellStyle name="Normal 2 4 5 20 2 4 3" xfId="55319"/>
    <cellStyle name="Normal 2 4 5 20 2 5" xfId="21084"/>
    <cellStyle name="Normal 2 4 5 20 2 5 2" xfId="55320"/>
    <cellStyle name="Normal 2 4 5 20 2 6" xfId="21085"/>
    <cellStyle name="Normal 2 4 5 20 2 6 2" xfId="55321"/>
    <cellStyle name="Normal 2 4 5 20 2 7" xfId="55322"/>
    <cellStyle name="Normal 2 4 5 20 2 7 2" xfId="55323"/>
    <cellStyle name="Normal 2 4 5 20 2 8" xfId="55324"/>
    <cellStyle name="Normal 2 4 5 20 2 9" xfId="55325"/>
    <cellStyle name="Normal 2 4 5 20 3" xfId="21086"/>
    <cellStyle name="Normal 2 4 5 20 3 2" xfId="21087"/>
    <cellStyle name="Normal 2 4 5 20 3 2 2" xfId="21088"/>
    <cellStyle name="Normal 2 4 5 20 3 2 2 2" xfId="55326"/>
    <cellStyle name="Normal 2 4 5 20 3 2 3" xfId="21089"/>
    <cellStyle name="Normal 2 4 5 20 3 2 3 2" xfId="55327"/>
    <cellStyle name="Normal 2 4 5 20 3 2 4" xfId="55328"/>
    <cellStyle name="Normal 2 4 5 20 3 3" xfId="21090"/>
    <cellStyle name="Normal 2 4 5 20 3 3 2" xfId="55329"/>
    <cellStyle name="Normal 2 4 5 20 3 4" xfId="21091"/>
    <cellStyle name="Normal 2 4 5 20 3 4 2" xfId="55330"/>
    <cellStyle name="Normal 2 4 5 20 3 5" xfId="21092"/>
    <cellStyle name="Normal 2 4 5 20 3 5 2" xfId="55331"/>
    <cellStyle name="Normal 2 4 5 20 3 6" xfId="55332"/>
    <cellStyle name="Normal 2 4 5 20 3 6 2" xfId="55333"/>
    <cellStyle name="Normal 2 4 5 20 3 7" xfId="55334"/>
    <cellStyle name="Normal 2 4 5 20 4" xfId="21093"/>
    <cellStyle name="Normal 2 4 5 20 4 2" xfId="21094"/>
    <cellStyle name="Normal 2 4 5 20 4 2 2" xfId="55335"/>
    <cellStyle name="Normal 2 4 5 20 4 3" xfId="21095"/>
    <cellStyle name="Normal 2 4 5 20 4 3 2" xfId="55336"/>
    <cellStyle name="Normal 2 4 5 20 4 4" xfId="55337"/>
    <cellStyle name="Normal 2 4 5 20 5" xfId="21096"/>
    <cellStyle name="Normal 2 4 5 20 5 2" xfId="21097"/>
    <cellStyle name="Normal 2 4 5 20 5 2 2" xfId="55338"/>
    <cellStyle name="Normal 2 4 5 20 5 3" xfId="55339"/>
    <cellStyle name="Normal 2 4 5 20 6" xfId="21098"/>
    <cellStyle name="Normal 2 4 5 20 6 2" xfId="55340"/>
    <cellStyle name="Normal 2 4 5 20 7" xfId="21099"/>
    <cellStyle name="Normal 2 4 5 20 7 2" xfId="55341"/>
    <cellStyle name="Normal 2 4 5 20 8" xfId="55342"/>
    <cellStyle name="Normal 2 4 5 20 8 2" xfId="55343"/>
    <cellStyle name="Normal 2 4 5 20 9" xfId="55344"/>
    <cellStyle name="Normal 2 4 5 21" xfId="21100"/>
    <cellStyle name="Normal 2 4 5 21 10" xfId="55345"/>
    <cellStyle name="Normal 2 4 5 21 11" xfId="55346"/>
    <cellStyle name="Normal 2 4 5 21 2" xfId="21101"/>
    <cellStyle name="Normal 2 4 5 21 2 10" xfId="55347"/>
    <cellStyle name="Normal 2 4 5 21 2 2" xfId="21102"/>
    <cellStyle name="Normal 2 4 5 21 2 2 2" xfId="21103"/>
    <cellStyle name="Normal 2 4 5 21 2 2 2 2" xfId="21104"/>
    <cellStyle name="Normal 2 4 5 21 2 2 2 2 2" xfId="55348"/>
    <cellStyle name="Normal 2 4 5 21 2 2 2 3" xfId="21105"/>
    <cellStyle name="Normal 2 4 5 21 2 2 2 3 2" xfId="55349"/>
    <cellStyle name="Normal 2 4 5 21 2 2 2 4" xfId="55350"/>
    <cellStyle name="Normal 2 4 5 21 2 2 3" xfId="21106"/>
    <cellStyle name="Normal 2 4 5 21 2 2 3 2" xfId="55351"/>
    <cellStyle name="Normal 2 4 5 21 2 2 4" xfId="21107"/>
    <cellStyle name="Normal 2 4 5 21 2 2 4 2" xfId="55352"/>
    <cellStyle name="Normal 2 4 5 21 2 2 5" xfId="21108"/>
    <cellStyle name="Normal 2 4 5 21 2 2 5 2" xfId="55353"/>
    <cellStyle name="Normal 2 4 5 21 2 2 6" xfId="55354"/>
    <cellStyle name="Normal 2 4 5 21 2 2 6 2" xfId="55355"/>
    <cellStyle name="Normal 2 4 5 21 2 2 7" xfId="55356"/>
    <cellStyle name="Normal 2 4 5 21 2 3" xfId="21109"/>
    <cellStyle name="Normal 2 4 5 21 2 3 2" xfId="21110"/>
    <cellStyle name="Normal 2 4 5 21 2 3 2 2" xfId="55357"/>
    <cellStyle name="Normal 2 4 5 21 2 3 3" xfId="21111"/>
    <cellStyle name="Normal 2 4 5 21 2 3 3 2" xfId="55358"/>
    <cellStyle name="Normal 2 4 5 21 2 3 4" xfId="55359"/>
    <cellStyle name="Normal 2 4 5 21 2 4" xfId="21112"/>
    <cellStyle name="Normal 2 4 5 21 2 4 2" xfId="21113"/>
    <cellStyle name="Normal 2 4 5 21 2 4 2 2" xfId="55360"/>
    <cellStyle name="Normal 2 4 5 21 2 4 3" xfId="55361"/>
    <cellStyle name="Normal 2 4 5 21 2 5" xfId="21114"/>
    <cellStyle name="Normal 2 4 5 21 2 5 2" xfId="55362"/>
    <cellStyle name="Normal 2 4 5 21 2 6" xfId="21115"/>
    <cellStyle name="Normal 2 4 5 21 2 6 2" xfId="55363"/>
    <cellStyle name="Normal 2 4 5 21 2 7" xfId="55364"/>
    <cellStyle name="Normal 2 4 5 21 2 7 2" xfId="55365"/>
    <cellStyle name="Normal 2 4 5 21 2 8" xfId="55366"/>
    <cellStyle name="Normal 2 4 5 21 2 9" xfId="55367"/>
    <cellStyle name="Normal 2 4 5 21 3" xfId="21116"/>
    <cellStyle name="Normal 2 4 5 21 3 2" xfId="21117"/>
    <cellStyle name="Normal 2 4 5 21 3 2 2" xfId="21118"/>
    <cellStyle name="Normal 2 4 5 21 3 2 2 2" xfId="55368"/>
    <cellStyle name="Normal 2 4 5 21 3 2 3" xfId="21119"/>
    <cellStyle name="Normal 2 4 5 21 3 2 3 2" xfId="55369"/>
    <cellStyle name="Normal 2 4 5 21 3 2 4" xfId="55370"/>
    <cellStyle name="Normal 2 4 5 21 3 3" xfId="21120"/>
    <cellStyle name="Normal 2 4 5 21 3 3 2" xfId="55371"/>
    <cellStyle name="Normal 2 4 5 21 3 4" xfId="21121"/>
    <cellStyle name="Normal 2 4 5 21 3 4 2" xfId="55372"/>
    <cellStyle name="Normal 2 4 5 21 3 5" xfId="21122"/>
    <cellStyle name="Normal 2 4 5 21 3 5 2" xfId="55373"/>
    <cellStyle name="Normal 2 4 5 21 3 6" xfId="55374"/>
    <cellStyle name="Normal 2 4 5 21 3 6 2" xfId="55375"/>
    <cellStyle name="Normal 2 4 5 21 3 7" xfId="55376"/>
    <cellStyle name="Normal 2 4 5 21 4" xfId="21123"/>
    <cellStyle name="Normal 2 4 5 21 4 2" xfId="21124"/>
    <cellStyle name="Normal 2 4 5 21 4 2 2" xfId="55377"/>
    <cellStyle name="Normal 2 4 5 21 4 3" xfId="21125"/>
    <cellStyle name="Normal 2 4 5 21 4 3 2" xfId="55378"/>
    <cellStyle name="Normal 2 4 5 21 4 4" xfId="55379"/>
    <cellStyle name="Normal 2 4 5 21 5" xfId="21126"/>
    <cellStyle name="Normal 2 4 5 21 5 2" xfId="21127"/>
    <cellStyle name="Normal 2 4 5 21 5 2 2" xfId="55380"/>
    <cellStyle name="Normal 2 4 5 21 5 3" xfId="55381"/>
    <cellStyle name="Normal 2 4 5 21 6" xfId="21128"/>
    <cellStyle name="Normal 2 4 5 21 6 2" xfId="55382"/>
    <cellStyle name="Normal 2 4 5 21 7" xfId="21129"/>
    <cellStyle name="Normal 2 4 5 21 7 2" xfId="55383"/>
    <cellStyle name="Normal 2 4 5 21 8" xfId="55384"/>
    <cellStyle name="Normal 2 4 5 21 8 2" xfId="55385"/>
    <cellStyle name="Normal 2 4 5 21 9" xfId="55386"/>
    <cellStyle name="Normal 2 4 5 22" xfId="21130"/>
    <cellStyle name="Normal 2 4 5 22 10" xfId="55387"/>
    <cellStyle name="Normal 2 4 5 22 11" xfId="55388"/>
    <cellStyle name="Normal 2 4 5 22 2" xfId="21131"/>
    <cellStyle name="Normal 2 4 5 22 2 10" xfId="55389"/>
    <cellStyle name="Normal 2 4 5 22 2 2" xfId="21132"/>
    <cellStyle name="Normal 2 4 5 22 2 2 2" xfId="21133"/>
    <cellStyle name="Normal 2 4 5 22 2 2 2 2" xfId="21134"/>
    <cellStyle name="Normal 2 4 5 22 2 2 2 2 2" xfId="55390"/>
    <cellStyle name="Normal 2 4 5 22 2 2 2 3" xfId="21135"/>
    <cellStyle name="Normal 2 4 5 22 2 2 2 3 2" xfId="55391"/>
    <cellStyle name="Normal 2 4 5 22 2 2 2 4" xfId="55392"/>
    <cellStyle name="Normal 2 4 5 22 2 2 3" xfId="21136"/>
    <cellStyle name="Normal 2 4 5 22 2 2 3 2" xfId="55393"/>
    <cellStyle name="Normal 2 4 5 22 2 2 4" xfId="21137"/>
    <cellStyle name="Normal 2 4 5 22 2 2 4 2" xfId="55394"/>
    <cellStyle name="Normal 2 4 5 22 2 2 5" xfId="21138"/>
    <cellStyle name="Normal 2 4 5 22 2 2 5 2" xfId="55395"/>
    <cellStyle name="Normal 2 4 5 22 2 2 6" xfId="55396"/>
    <cellStyle name="Normal 2 4 5 22 2 2 6 2" xfId="55397"/>
    <cellStyle name="Normal 2 4 5 22 2 2 7" xfId="55398"/>
    <cellStyle name="Normal 2 4 5 22 2 3" xfId="21139"/>
    <cellStyle name="Normal 2 4 5 22 2 3 2" xfId="21140"/>
    <cellStyle name="Normal 2 4 5 22 2 3 2 2" xfId="55399"/>
    <cellStyle name="Normal 2 4 5 22 2 3 3" xfId="21141"/>
    <cellStyle name="Normal 2 4 5 22 2 3 3 2" xfId="55400"/>
    <cellStyle name="Normal 2 4 5 22 2 3 4" xfId="55401"/>
    <cellStyle name="Normal 2 4 5 22 2 4" xfId="21142"/>
    <cellStyle name="Normal 2 4 5 22 2 4 2" xfId="21143"/>
    <cellStyle name="Normal 2 4 5 22 2 4 2 2" xfId="55402"/>
    <cellStyle name="Normal 2 4 5 22 2 4 3" xfId="55403"/>
    <cellStyle name="Normal 2 4 5 22 2 5" xfId="21144"/>
    <cellStyle name="Normal 2 4 5 22 2 5 2" xfId="55404"/>
    <cellStyle name="Normal 2 4 5 22 2 6" xfId="21145"/>
    <cellStyle name="Normal 2 4 5 22 2 6 2" xfId="55405"/>
    <cellStyle name="Normal 2 4 5 22 2 7" xfId="55406"/>
    <cellStyle name="Normal 2 4 5 22 2 7 2" xfId="55407"/>
    <cellStyle name="Normal 2 4 5 22 2 8" xfId="55408"/>
    <cellStyle name="Normal 2 4 5 22 2 9" xfId="55409"/>
    <cellStyle name="Normal 2 4 5 22 3" xfId="21146"/>
    <cellStyle name="Normal 2 4 5 22 3 2" xfId="21147"/>
    <cellStyle name="Normal 2 4 5 22 3 2 2" xfId="21148"/>
    <cellStyle name="Normal 2 4 5 22 3 2 2 2" xfId="55410"/>
    <cellStyle name="Normal 2 4 5 22 3 2 3" xfId="21149"/>
    <cellStyle name="Normal 2 4 5 22 3 2 3 2" xfId="55411"/>
    <cellStyle name="Normal 2 4 5 22 3 2 4" xfId="55412"/>
    <cellStyle name="Normal 2 4 5 22 3 3" xfId="21150"/>
    <cellStyle name="Normal 2 4 5 22 3 3 2" xfId="55413"/>
    <cellStyle name="Normal 2 4 5 22 3 4" xfId="21151"/>
    <cellStyle name="Normal 2 4 5 22 3 4 2" xfId="55414"/>
    <cellStyle name="Normal 2 4 5 22 3 5" xfId="21152"/>
    <cellStyle name="Normal 2 4 5 22 3 5 2" xfId="55415"/>
    <cellStyle name="Normal 2 4 5 22 3 6" xfId="55416"/>
    <cellStyle name="Normal 2 4 5 22 3 6 2" xfId="55417"/>
    <cellStyle name="Normal 2 4 5 22 3 7" xfId="55418"/>
    <cellStyle name="Normal 2 4 5 22 4" xfId="21153"/>
    <cellStyle name="Normal 2 4 5 22 4 2" xfId="21154"/>
    <cellStyle name="Normal 2 4 5 22 4 2 2" xfId="55419"/>
    <cellStyle name="Normal 2 4 5 22 4 3" xfId="21155"/>
    <cellStyle name="Normal 2 4 5 22 4 3 2" xfId="55420"/>
    <cellStyle name="Normal 2 4 5 22 4 4" xfId="55421"/>
    <cellStyle name="Normal 2 4 5 22 5" xfId="21156"/>
    <cellStyle name="Normal 2 4 5 22 5 2" xfId="21157"/>
    <cellStyle name="Normal 2 4 5 22 5 2 2" xfId="55422"/>
    <cellStyle name="Normal 2 4 5 22 5 3" xfId="55423"/>
    <cellStyle name="Normal 2 4 5 22 6" xfId="21158"/>
    <cellStyle name="Normal 2 4 5 22 6 2" xfId="55424"/>
    <cellStyle name="Normal 2 4 5 22 7" xfId="21159"/>
    <cellStyle name="Normal 2 4 5 22 7 2" xfId="55425"/>
    <cellStyle name="Normal 2 4 5 22 8" xfId="55426"/>
    <cellStyle name="Normal 2 4 5 22 8 2" xfId="55427"/>
    <cellStyle name="Normal 2 4 5 22 9" xfId="55428"/>
    <cellStyle name="Normal 2 4 5 23" xfId="21160"/>
    <cellStyle name="Normal 2 4 5 23 10" xfId="55429"/>
    <cellStyle name="Normal 2 4 5 23 11" xfId="55430"/>
    <cellStyle name="Normal 2 4 5 23 2" xfId="21161"/>
    <cellStyle name="Normal 2 4 5 23 2 10" xfId="55431"/>
    <cellStyle name="Normal 2 4 5 23 2 2" xfId="21162"/>
    <cellStyle name="Normal 2 4 5 23 2 2 2" xfId="21163"/>
    <cellStyle name="Normal 2 4 5 23 2 2 2 2" xfId="21164"/>
    <cellStyle name="Normal 2 4 5 23 2 2 2 2 2" xfId="55432"/>
    <cellStyle name="Normal 2 4 5 23 2 2 2 3" xfId="21165"/>
    <cellStyle name="Normal 2 4 5 23 2 2 2 3 2" xfId="55433"/>
    <cellStyle name="Normal 2 4 5 23 2 2 2 4" xfId="55434"/>
    <cellStyle name="Normal 2 4 5 23 2 2 3" xfId="21166"/>
    <cellStyle name="Normal 2 4 5 23 2 2 3 2" xfId="55435"/>
    <cellStyle name="Normal 2 4 5 23 2 2 4" xfId="21167"/>
    <cellStyle name="Normal 2 4 5 23 2 2 4 2" xfId="55436"/>
    <cellStyle name="Normal 2 4 5 23 2 2 5" xfId="21168"/>
    <cellStyle name="Normal 2 4 5 23 2 2 5 2" xfId="55437"/>
    <cellStyle name="Normal 2 4 5 23 2 2 6" xfId="55438"/>
    <cellStyle name="Normal 2 4 5 23 2 2 6 2" xfId="55439"/>
    <cellStyle name="Normal 2 4 5 23 2 2 7" xfId="55440"/>
    <cellStyle name="Normal 2 4 5 23 2 3" xfId="21169"/>
    <cellStyle name="Normal 2 4 5 23 2 3 2" xfId="21170"/>
    <cellStyle name="Normal 2 4 5 23 2 3 2 2" xfId="55441"/>
    <cellStyle name="Normal 2 4 5 23 2 3 3" xfId="21171"/>
    <cellStyle name="Normal 2 4 5 23 2 3 3 2" xfId="55442"/>
    <cellStyle name="Normal 2 4 5 23 2 3 4" xfId="55443"/>
    <cellStyle name="Normal 2 4 5 23 2 4" xfId="21172"/>
    <cellStyle name="Normal 2 4 5 23 2 4 2" xfId="21173"/>
    <cellStyle name="Normal 2 4 5 23 2 4 2 2" xfId="55444"/>
    <cellStyle name="Normal 2 4 5 23 2 4 3" xfId="55445"/>
    <cellStyle name="Normal 2 4 5 23 2 5" xfId="21174"/>
    <cellStyle name="Normal 2 4 5 23 2 5 2" xfId="55446"/>
    <cellStyle name="Normal 2 4 5 23 2 6" xfId="21175"/>
    <cellStyle name="Normal 2 4 5 23 2 6 2" xfId="55447"/>
    <cellStyle name="Normal 2 4 5 23 2 7" xfId="55448"/>
    <cellStyle name="Normal 2 4 5 23 2 7 2" xfId="55449"/>
    <cellStyle name="Normal 2 4 5 23 2 8" xfId="55450"/>
    <cellStyle name="Normal 2 4 5 23 2 9" xfId="55451"/>
    <cellStyle name="Normal 2 4 5 23 3" xfId="21176"/>
    <cellStyle name="Normal 2 4 5 23 3 2" xfId="21177"/>
    <cellStyle name="Normal 2 4 5 23 3 2 2" xfId="21178"/>
    <cellStyle name="Normal 2 4 5 23 3 2 2 2" xfId="55452"/>
    <cellStyle name="Normal 2 4 5 23 3 2 3" xfId="21179"/>
    <cellStyle name="Normal 2 4 5 23 3 2 3 2" xfId="55453"/>
    <cellStyle name="Normal 2 4 5 23 3 2 4" xfId="55454"/>
    <cellStyle name="Normal 2 4 5 23 3 3" xfId="21180"/>
    <cellStyle name="Normal 2 4 5 23 3 3 2" xfId="55455"/>
    <cellStyle name="Normal 2 4 5 23 3 4" xfId="21181"/>
    <cellStyle name="Normal 2 4 5 23 3 4 2" xfId="55456"/>
    <cellStyle name="Normal 2 4 5 23 3 5" xfId="21182"/>
    <cellStyle name="Normal 2 4 5 23 3 5 2" xfId="55457"/>
    <cellStyle name="Normal 2 4 5 23 3 6" xfId="55458"/>
    <cellStyle name="Normal 2 4 5 23 3 6 2" xfId="55459"/>
    <cellStyle name="Normal 2 4 5 23 3 7" xfId="55460"/>
    <cellStyle name="Normal 2 4 5 23 4" xfId="21183"/>
    <cellStyle name="Normal 2 4 5 23 4 2" xfId="21184"/>
    <cellStyle name="Normal 2 4 5 23 4 2 2" xfId="55461"/>
    <cellStyle name="Normal 2 4 5 23 4 3" xfId="21185"/>
    <cellStyle name="Normal 2 4 5 23 4 3 2" xfId="55462"/>
    <cellStyle name="Normal 2 4 5 23 4 4" xfId="55463"/>
    <cellStyle name="Normal 2 4 5 23 5" xfId="21186"/>
    <cellStyle name="Normal 2 4 5 23 5 2" xfId="21187"/>
    <cellStyle name="Normal 2 4 5 23 5 2 2" xfId="55464"/>
    <cellStyle name="Normal 2 4 5 23 5 3" xfId="55465"/>
    <cellStyle name="Normal 2 4 5 23 6" xfId="21188"/>
    <cellStyle name="Normal 2 4 5 23 6 2" xfId="55466"/>
    <cellStyle name="Normal 2 4 5 23 7" xfId="21189"/>
    <cellStyle name="Normal 2 4 5 23 7 2" xfId="55467"/>
    <cellStyle name="Normal 2 4 5 23 8" xfId="55468"/>
    <cellStyle name="Normal 2 4 5 23 8 2" xfId="55469"/>
    <cellStyle name="Normal 2 4 5 23 9" xfId="55470"/>
    <cellStyle name="Normal 2 4 5 24" xfId="21190"/>
    <cellStyle name="Normal 2 4 5 24 10" xfId="55471"/>
    <cellStyle name="Normal 2 4 5 24 11" xfId="55472"/>
    <cellStyle name="Normal 2 4 5 24 2" xfId="21191"/>
    <cellStyle name="Normal 2 4 5 24 2 10" xfId="55473"/>
    <cellStyle name="Normal 2 4 5 24 2 2" xfId="21192"/>
    <cellStyle name="Normal 2 4 5 24 2 2 2" xfId="21193"/>
    <cellStyle name="Normal 2 4 5 24 2 2 2 2" xfId="21194"/>
    <cellStyle name="Normal 2 4 5 24 2 2 2 2 2" xfId="55474"/>
    <cellStyle name="Normal 2 4 5 24 2 2 2 3" xfId="21195"/>
    <cellStyle name="Normal 2 4 5 24 2 2 2 3 2" xfId="55475"/>
    <cellStyle name="Normal 2 4 5 24 2 2 2 4" xfId="55476"/>
    <cellStyle name="Normal 2 4 5 24 2 2 3" xfId="21196"/>
    <cellStyle name="Normal 2 4 5 24 2 2 3 2" xfId="55477"/>
    <cellStyle name="Normal 2 4 5 24 2 2 4" xfId="21197"/>
    <cellStyle name="Normal 2 4 5 24 2 2 4 2" xfId="55478"/>
    <cellStyle name="Normal 2 4 5 24 2 2 5" xfId="21198"/>
    <cellStyle name="Normal 2 4 5 24 2 2 5 2" xfId="55479"/>
    <cellStyle name="Normal 2 4 5 24 2 2 6" xfId="55480"/>
    <cellStyle name="Normal 2 4 5 24 2 2 6 2" xfId="55481"/>
    <cellStyle name="Normal 2 4 5 24 2 2 7" xfId="55482"/>
    <cellStyle name="Normal 2 4 5 24 2 3" xfId="21199"/>
    <cellStyle name="Normal 2 4 5 24 2 3 2" xfId="21200"/>
    <cellStyle name="Normal 2 4 5 24 2 3 2 2" xfId="55483"/>
    <cellStyle name="Normal 2 4 5 24 2 3 3" xfId="21201"/>
    <cellStyle name="Normal 2 4 5 24 2 3 3 2" xfId="55484"/>
    <cellStyle name="Normal 2 4 5 24 2 3 4" xfId="55485"/>
    <cellStyle name="Normal 2 4 5 24 2 4" xfId="21202"/>
    <cellStyle name="Normal 2 4 5 24 2 4 2" xfId="21203"/>
    <cellStyle name="Normal 2 4 5 24 2 4 2 2" xfId="55486"/>
    <cellStyle name="Normal 2 4 5 24 2 4 3" xfId="55487"/>
    <cellStyle name="Normal 2 4 5 24 2 5" xfId="21204"/>
    <cellStyle name="Normal 2 4 5 24 2 5 2" xfId="55488"/>
    <cellStyle name="Normal 2 4 5 24 2 6" xfId="21205"/>
    <cellStyle name="Normal 2 4 5 24 2 6 2" xfId="55489"/>
    <cellStyle name="Normal 2 4 5 24 2 7" xfId="55490"/>
    <cellStyle name="Normal 2 4 5 24 2 7 2" xfId="55491"/>
    <cellStyle name="Normal 2 4 5 24 2 8" xfId="55492"/>
    <cellStyle name="Normal 2 4 5 24 2 9" xfId="55493"/>
    <cellStyle name="Normal 2 4 5 24 3" xfId="21206"/>
    <cellStyle name="Normal 2 4 5 24 3 2" xfId="21207"/>
    <cellStyle name="Normal 2 4 5 24 3 2 2" xfId="21208"/>
    <cellStyle name="Normal 2 4 5 24 3 2 2 2" xfId="55494"/>
    <cellStyle name="Normal 2 4 5 24 3 2 3" xfId="21209"/>
    <cellStyle name="Normal 2 4 5 24 3 2 3 2" xfId="55495"/>
    <cellStyle name="Normal 2 4 5 24 3 2 4" xfId="55496"/>
    <cellStyle name="Normal 2 4 5 24 3 3" xfId="21210"/>
    <cellStyle name="Normal 2 4 5 24 3 3 2" xfId="55497"/>
    <cellStyle name="Normal 2 4 5 24 3 4" xfId="21211"/>
    <cellStyle name="Normal 2 4 5 24 3 4 2" xfId="55498"/>
    <cellStyle name="Normal 2 4 5 24 3 5" xfId="21212"/>
    <cellStyle name="Normal 2 4 5 24 3 5 2" xfId="55499"/>
    <cellStyle name="Normal 2 4 5 24 3 6" xfId="55500"/>
    <cellStyle name="Normal 2 4 5 24 3 6 2" xfId="55501"/>
    <cellStyle name="Normal 2 4 5 24 3 7" xfId="55502"/>
    <cellStyle name="Normal 2 4 5 24 4" xfId="21213"/>
    <cellStyle name="Normal 2 4 5 24 4 2" xfId="21214"/>
    <cellStyle name="Normal 2 4 5 24 4 2 2" xfId="55503"/>
    <cellStyle name="Normal 2 4 5 24 4 3" xfId="21215"/>
    <cellStyle name="Normal 2 4 5 24 4 3 2" xfId="55504"/>
    <cellStyle name="Normal 2 4 5 24 4 4" xfId="55505"/>
    <cellStyle name="Normal 2 4 5 24 5" xfId="21216"/>
    <cellStyle name="Normal 2 4 5 24 5 2" xfId="21217"/>
    <cellStyle name="Normal 2 4 5 24 5 2 2" xfId="55506"/>
    <cellStyle name="Normal 2 4 5 24 5 3" xfId="55507"/>
    <cellStyle name="Normal 2 4 5 24 6" xfId="21218"/>
    <cellStyle name="Normal 2 4 5 24 6 2" xfId="55508"/>
    <cellStyle name="Normal 2 4 5 24 7" xfId="21219"/>
    <cellStyle name="Normal 2 4 5 24 7 2" xfId="55509"/>
    <cellStyle name="Normal 2 4 5 24 8" xfId="55510"/>
    <cellStyle name="Normal 2 4 5 24 8 2" xfId="55511"/>
    <cellStyle name="Normal 2 4 5 24 9" xfId="55512"/>
    <cellStyle name="Normal 2 4 5 25" xfId="21220"/>
    <cellStyle name="Normal 2 4 5 25 10" xfId="55513"/>
    <cellStyle name="Normal 2 4 5 25 11" xfId="55514"/>
    <cellStyle name="Normal 2 4 5 25 2" xfId="21221"/>
    <cellStyle name="Normal 2 4 5 25 2 10" xfId="55515"/>
    <cellStyle name="Normal 2 4 5 25 2 2" xfId="21222"/>
    <cellStyle name="Normal 2 4 5 25 2 2 2" xfId="21223"/>
    <cellStyle name="Normal 2 4 5 25 2 2 2 2" xfId="21224"/>
    <cellStyle name="Normal 2 4 5 25 2 2 2 2 2" xfId="55516"/>
    <cellStyle name="Normal 2 4 5 25 2 2 2 3" xfId="21225"/>
    <cellStyle name="Normal 2 4 5 25 2 2 2 3 2" xfId="55517"/>
    <cellStyle name="Normal 2 4 5 25 2 2 2 4" xfId="55518"/>
    <cellStyle name="Normal 2 4 5 25 2 2 3" xfId="21226"/>
    <cellStyle name="Normal 2 4 5 25 2 2 3 2" xfId="55519"/>
    <cellStyle name="Normal 2 4 5 25 2 2 4" xfId="21227"/>
    <cellStyle name="Normal 2 4 5 25 2 2 4 2" xfId="55520"/>
    <cellStyle name="Normal 2 4 5 25 2 2 5" xfId="21228"/>
    <cellStyle name="Normal 2 4 5 25 2 2 5 2" xfId="55521"/>
    <cellStyle name="Normal 2 4 5 25 2 2 6" xfId="55522"/>
    <cellStyle name="Normal 2 4 5 25 2 2 6 2" xfId="55523"/>
    <cellStyle name="Normal 2 4 5 25 2 2 7" xfId="55524"/>
    <cellStyle name="Normal 2 4 5 25 2 3" xfId="21229"/>
    <cellStyle name="Normal 2 4 5 25 2 3 2" xfId="21230"/>
    <cellStyle name="Normal 2 4 5 25 2 3 2 2" xfId="55525"/>
    <cellStyle name="Normal 2 4 5 25 2 3 3" xfId="21231"/>
    <cellStyle name="Normal 2 4 5 25 2 3 3 2" xfId="55526"/>
    <cellStyle name="Normal 2 4 5 25 2 3 4" xfId="55527"/>
    <cellStyle name="Normal 2 4 5 25 2 4" xfId="21232"/>
    <cellStyle name="Normal 2 4 5 25 2 4 2" xfId="21233"/>
    <cellStyle name="Normal 2 4 5 25 2 4 2 2" xfId="55528"/>
    <cellStyle name="Normal 2 4 5 25 2 4 3" xfId="55529"/>
    <cellStyle name="Normal 2 4 5 25 2 5" xfId="21234"/>
    <cellStyle name="Normal 2 4 5 25 2 5 2" xfId="55530"/>
    <cellStyle name="Normal 2 4 5 25 2 6" xfId="21235"/>
    <cellStyle name="Normal 2 4 5 25 2 6 2" xfId="55531"/>
    <cellStyle name="Normal 2 4 5 25 2 7" xfId="55532"/>
    <cellStyle name="Normal 2 4 5 25 2 7 2" xfId="55533"/>
    <cellStyle name="Normal 2 4 5 25 2 8" xfId="55534"/>
    <cellStyle name="Normal 2 4 5 25 2 9" xfId="55535"/>
    <cellStyle name="Normal 2 4 5 25 3" xfId="21236"/>
    <cellStyle name="Normal 2 4 5 25 3 2" xfId="21237"/>
    <cellStyle name="Normal 2 4 5 25 3 2 2" xfId="21238"/>
    <cellStyle name="Normal 2 4 5 25 3 2 2 2" xfId="55536"/>
    <cellStyle name="Normal 2 4 5 25 3 2 3" xfId="21239"/>
    <cellStyle name="Normal 2 4 5 25 3 2 3 2" xfId="55537"/>
    <cellStyle name="Normal 2 4 5 25 3 2 4" xfId="55538"/>
    <cellStyle name="Normal 2 4 5 25 3 3" xfId="21240"/>
    <cellStyle name="Normal 2 4 5 25 3 3 2" xfId="55539"/>
    <cellStyle name="Normal 2 4 5 25 3 4" xfId="21241"/>
    <cellStyle name="Normal 2 4 5 25 3 4 2" xfId="55540"/>
    <cellStyle name="Normal 2 4 5 25 3 5" xfId="21242"/>
    <cellStyle name="Normal 2 4 5 25 3 5 2" xfId="55541"/>
    <cellStyle name="Normal 2 4 5 25 3 6" xfId="55542"/>
    <cellStyle name="Normal 2 4 5 25 3 6 2" xfId="55543"/>
    <cellStyle name="Normal 2 4 5 25 3 7" xfId="55544"/>
    <cellStyle name="Normal 2 4 5 25 4" xfId="21243"/>
    <cellStyle name="Normal 2 4 5 25 4 2" xfId="21244"/>
    <cellStyle name="Normal 2 4 5 25 4 2 2" xfId="55545"/>
    <cellStyle name="Normal 2 4 5 25 4 3" xfId="21245"/>
    <cellStyle name="Normal 2 4 5 25 4 3 2" xfId="55546"/>
    <cellStyle name="Normal 2 4 5 25 4 4" xfId="55547"/>
    <cellStyle name="Normal 2 4 5 25 5" xfId="21246"/>
    <cellStyle name="Normal 2 4 5 25 5 2" xfId="21247"/>
    <cellStyle name="Normal 2 4 5 25 5 2 2" xfId="55548"/>
    <cellStyle name="Normal 2 4 5 25 5 3" xfId="55549"/>
    <cellStyle name="Normal 2 4 5 25 6" xfId="21248"/>
    <cellStyle name="Normal 2 4 5 25 6 2" xfId="55550"/>
    <cellStyle name="Normal 2 4 5 25 7" xfId="21249"/>
    <cellStyle name="Normal 2 4 5 25 7 2" xfId="55551"/>
    <cellStyle name="Normal 2 4 5 25 8" xfId="55552"/>
    <cellStyle name="Normal 2 4 5 25 8 2" xfId="55553"/>
    <cellStyle name="Normal 2 4 5 25 9" xfId="55554"/>
    <cellStyle name="Normal 2 4 5 26" xfId="21250"/>
    <cellStyle name="Normal 2 4 5 26 10" xfId="55555"/>
    <cellStyle name="Normal 2 4 5 26 11" xfId="55556"/>
    <cellStyle name="Normal 2 4 5 26 2" xfId="21251"/>
    <cellStyle name="Normal 2 4 5 26 2 10" xfId="55557"/>
    <cellStyle name="Normal 2 4 5 26 2 2" xfId="21252"/>
    <cellStyle name="Normal 2 4 5 26 2 2 2" xfId="21253"/>
    <cellStyle name="Normal 2 4 5 26 2 2 2 2" xfId="21254"/>
    <cellStyle name="Normal 2 4 5 26 2 2 2 2 2" xfId="55558"/>
    <cellStyle name="Normal 2 4 5 26 2 2 2 3" xfId="21255"/>
    <cellStyle name="Normal 2 4 5 26 2 2 2 3 2" xfId="55559"/>
    <cellStyle name="Normal 2 4 5 26 2 2 2 4" xfId="55560"/>
    <cellStyle name="Normal 2 4 5 26 2 2 3" xfId="21256"/>
    <cellStyle name="Normal 2 4 5 26 2 2 3 2" xfId="55561"/>
    <cellStyle name="Normal 2 4 5 26 2 2 4" xfId="21257"/>
    <cellStyle name="Normal 2 4 5 26 2 2 4 2" xfId="55562"/>
    <cellStyle name="Normal 2 4 5 26 2 2 5" xfId="21258"/>
    <cellStyle name="Normal 2 4 5 26 2 2 5 2" xfId="55563"/>
    <cellStyle name="Normal 2 4 5 26 2 2 6" xfId="55564"/>
    <cellStyle name="Normal 2 4 5 26 2 2 6 2" xfId="55565"/>
    <cellStyle name="Normal 2 4 5 26 2 2 7" xfId="55566"/>
    <cellStyle name="Normal 2 4 5 26 2 3" xfId="21259"/>
    <cellStyle name="Normal 2 4 5 26 2 3 2" xfId="21260"/>
    <cellStyle name="Normal 2 4 5 26 2 3 2 2" xfId="55567"/>
    <cellStyle name="Normal 2 4 5 26 2 3 3" xfId="21261"/>
    <cellStyle name="Normal 2 4 5 26 2 3 3 2" xfId="55568"/>
    <cellStyle name="Normal 2 4 5 26 2 3 4" xfId="55569"/>
    <cellStyle name="Normal 2 4 5 26 2 4" xfId="21262"/>
    <cellStyle name="Normal 2 4 5 26 2 4 2" xfId="21263"/>
    <cellStyle name="Normal 2 4 5 26 2 4 2 2" xfId="55570"/>
    <cellStyle name="Normal 2 4 5 26 2 4 3" xfId="55571"/>
    <cellStyle name="Normal 2 4 5 26 2 5" xfId="21264"/>
    <cellStyle name="Normal 2 4 5 26 2 5 2" xfId="55572"/>
    <cellStyle name="Normal 2 4 5 26 2 6" xfId="21265"/>
    <cellStyle name="Normal 2 4 5 26 2 6 2" xfId="55573"/>
    <cellStyle name="Normal 2 4 5 26 2 7" xfId="55574"/>
    <cellStyle name="Normal 2 4 5 26 2 7 2" xfId="55575"/>
    <cellStyle name="Normal 2 4 5 26 2 8" xfId="55576"/>
    <cellStyle name="Normal 2 4 5 26 2 9" xfId="55577"/>
    <cellStyle name="Normal 2 4 5 26 3" xfId="21266"/>
    <cellStyle name="Normal 2 4 5 26 3 2" xfId="21267"/>
    <cellStyle name="Normal 2 4 5 26 3 2 2" xfId="21268"/>
    <cellStyle name="Normal 2 4 5 26 3 2 2 2" xfId="55578"/>
    <cellStyle name="Normal 2 4 5 26 3 2 3" xfId="21269"/>
    <cellStyle name="Normal 2 4 5 26 3 2 3 2" xfId="55579"/>
    <cellStyle name="Normal 2 4 5 26 3 2 4" xfId="55580"/>
    <cellStyle name="Normal 2 4 5 26 3 3" xfId="21270"/>
    <cellStyle name="Normal 2 4 5 26 3 3 2" xfId="55581"/>
    <cellStyle name="Normal 2 4 5 26 3 4" xfId="21271"/>
    <cellStyle name="Normal 2 4 5 26 3 4 2" xfId="55582"/>
    <cellStyle name="Normal 2 4 5 26 3 5" xfId="21272"/>
    <cellStyle name="Normal 2 4 5 26 3 5 2" xfId="55583"/>
    <cellStyle name="Normal 2 4 5 26 3 6" xfId="55584"/>
    <cellStyle name="Normal 2 4 5 26 3 6 2" xfId="55585"/>
    <cellStyle name="Normal 2 4 5 26 3 7" xfId="55586"/>
    <cellStyle name="Normal 2 4 5 26 4" xfId="21273"/>
    <cellStyle name="Normal 2 4 5 26 4 2" xfId="21274"/>
    <cellStyle name="Normal 2 4 5 26 4 2 2" xfId="55587"/>
    <cellStyle name="Normal 2 4 5 26 4 3" xfId="21275"/>
    <cellStyle name="Normal 2 4 5 26 4 3 2" xfId="55588"/>
    <cellStyle name="Normal 2 4 5 26 4 4" xfId="55589"/>
    <cellStyle name="Normal 2 4 5 26 5" xfId="21276"/>
    <cellStyle name="Normal 2 4 5 26 5 2" xfId="21277"/>
    <cellStyle name="Normal 2 4 5 26 5 2 2" xfId="55590"/>
    <cellStyle name="Normal 2 4 5 26 5 3" xfId="55591"/>
    <cellStyle name="Normal 2 4 5 26 6" xfId="21278"/>
    <cellStyle name="Normal 2 4 5 26 6 2" xfId="55592"/>
    <cellStyle name="Normal 2 4 5 26 7" xfId="21279"/>
    <cellStyle name="Normal 2 4 5 26 7 2" xfId="55593"/>
    <cellStyle name="Normal 2 4 5 26 8" xfId="55594"/>
    <cellStyle name="Normal 2 4 5 26 8 2" xfId="55595"/>
    <cellStyle name="Normal 2 4 5 26 9" xfId="55596"/>
    <cellStyle name="Normal 2 4 5 27" xfId="21280"/>
    <cellStyle name="Normal 2 4 5 27 10" xfId="55597"/>
    <cellStyle name="Normal 2 4 5 27 11" xfId="55598"/>
    <cellStyle name="Normal 2 4 5 27 2" xfId="21281"/>
    <cellStyle name="Normal 2 4 5 27 2 10" xfId="55599"/>
    <cellStyle name="Normal 2 4 5 27 2 2" xfId="21282"/>
    <cellStyle name="Normal 2 4 5 27 2 2 2" xfId="21283"/>
    <cellStyle name="Normal 2 4 5 27 2 2 2 2" xfId="21284"/>
    <cellStyle name="Normal 2 4 5 27 2 2 2 2 2" xfId="55600"/>
    <cellStyle name="Normal 2 4 5 27 2 2 2 3" xfId="21285"/>
    <cellStyle name="Normal 2 4 5 27 2 2 2 3 2" xfId="55601"/>
    <cellStyle name="Normal 2 4 5 27 2 2 2 4" xfId="55602"/>
    <cellStyle name="Normal 2 4 5 27 2 2 3" xfId="21286"/>
    <cellStyle name="Normal 2 4 5 27 2 2 3 2" xfId="55603"/>
    <cellStyle name="Normal 2 4 5 27 2 2 4" xfId="21287"/>
    <cellStyle name="Normal 2 4 5 27 2 2 4 2" xfId="55604"/>
    <cellStyle name="Normal 2 4 5 27 2 2 5" xfId="21288"/>
    <cellStyle name="Normal 2 4 5 27 2 2 5 2" xfId="55605"/>
    <cellStyle name="Normal 2 4 5 27 2 2 6" xfId="55606"/>
    <cellStyle name="Normal 2 4 5 27 2 2 6 2" xfId="55607"/>
    <cellStyle name="Normal 2 4 5 27 2 2 7" xfId="55608"/>
    <cellStyle name="Normal 2 4 5 27 2 3" xfId="21289"/>
    <cellStyle name="Normal 2 4 5 27 2 3 2" xfId="21290"/>
    <cellStyle name="Normal 2 4 5 27 2 3 2 2" xfId="55609"/>
    <cellStyle name="Normal 2 4 5 27 2 3 3" xfId="21291"/>
    <cellStyle name="Normal 2 4 5 27 2 3 3 2" xfId="55610"/>
    <cellStyle name="Normal 2 4 5 27 2 3 4" xfId="55611"/>
    <cellStyle name="Normal 2 4 5 27 2 4" xfId="21292"/>
    <cellStyle name="Normal 2 4 5 27 2 4 2" xfId="21293"/>
    <cellStyle name="Normal 2 4 5 27 2 4 2 2" xfId="55612"/>
    <cellStyle name="Normal 2 4 5 27 2 4 3" xfId="55613"/>
    <cellStyle name="Normal 2 4 5 27 2 5" xfId="21294"/>
    <cellStyle name="Normal 2 4 5 27 2 5 2" xfId="55614"/>
    <cellStyle name="Normal 2 4 5 27 2 6" xfId="21295"/>
    <cellStyle name="Normal 2 4 5 27 2 6 2" xfId="55615"/>
    <cellStyle name="Normal 2 4 5 27 2 7" xfId="55616"/>
    <cellStyle name="Normal 2 4 5 27 2 7 2" xfId="55617"/>
    <cellStyle name="Normal 2 4 5 27 2 8" xfId="55618"/>
    <cellStyle name="Normal 2 4 5 27 2 9" xfId="55619"/>
    <cellStyle name="Normal 2 4 5 27 3" xfId="21296"/>
    <cellStyle name="Normal 2 4 5 27 3 2" xfId="21297"/>
    <cellStyle name="Normal 2 4 5 27 3 2 2" xfId="21298"/>
    <cellStyle name="Normal 2 4 5 27 3 2 2 2" xfId="55620"/>
    <cellStyle name="Normal 2 4 5 27 3 2 3" xfId="21299"/>
    <cellStyle name="Normal 2 4 5 27 3 2 3 2" xfId="55621"/>
    <cellStyle name="Normal 2 4 5 27 3 2 4" xfId="55622"/>
    <cellStyle name="Normal 2 4 5 27 3 3" xfId="21300"/>
    <cellStyle name="Normal 2 4 5 27 3 3 2" xfId="55623"/>
    <cellStyle name="Normal 2 4 5 27 3 4" xfId="21301"/>
    <cellStyle name="Normal 2 4 5 27 3 4 2" xfId="55624"/>
    <cellStyle name="Normal 2 4 5 27 3 5" xfId="21302"/>
    <cellStyle name="Normal 2 4 5 27 3 5 2" xfId="55625"/>
    <cellStyle name="Normal 2 4 5 27 3 6" xfId="55626"/>
    <cellStyle name="Normal 2 4 5 27 3 6 2" xfId="55627"/>
    <cellStyle name="Normal 2 4 5 27 3 7" xfId="55628"/>
    <cellStyle name="Normal 2 4 5 27 4" xfId="21303"/>
    <cellStyle name="Normal 2 4 5 27 4 2" xfId="21304"/>
    <cellStyle name="Normal 2 4 5 27 4 2 2" xfId="55629"/>
    <cellStyle name="Normal 2 4 5 27 4 3" xfId="21305"/>
    <cellStyle name="Normal 2 4 5 27 4 3 2" xfId="55630"/>
    <cellStyle name="Normal 2 4 5 27 4 4" xfId="55631"/>
    <cellStyle name="Normal 2 4 5 27 5" xfId="21306"/>
    <cellStyle name="Normal 2 4 5 27 5 2" xfId="21307"/>
    <cellStyle name="Normal 2 4 5 27 5 2 2" xfId="55632"/>
    <cellStyle name="Normal 2 4 5 27 5 3" xfId="55633"/>
    <cellStyle name="Normal 2 4 5 27 6" xfId="21308"/>
    <cellStyle name="Normal 2 4 5 27 6 2" xfId="55634"/>
    <cellStyle name="Normal 2 4 5 27 7" xfId="21309"/>
    <cellStyle name="Normal 2 4 5 27 7 2" xfId="55635"/>
    <cellStyle name="Normal 2 4 5 27 8" xfId="55636"/>
    <cellStyle name="Normal 2 4 5 27 8 2" xfId="55637"/>
    <cellStyle name="Normal 2 4 5 27 9" xfId="55638"/>
    <cellStyle name="Normal 2 4 5 28" xfId="21310"/>
    <cellStyle name="Normal 2 4 5 28 10" xfId="55639"/>
    <cellStyle name="Normal 2 4 5 28 11" xfId="55640"/>
    <cellStyle name="Normal 2 4 5 28 2" xfId="21311"/>
    <cellStyle name="Normal 2 4 5 28 2 10" xfId="55641"/>
    <cellStyle name="Normal 2 4 5 28 2 2" xfId="21312"/>
    <cellStyle name="Normal 2 4 5 28 2 2 2" xfId="21313"/>
    <cellStyle name="Normal 2 4 5 28 2 2 2 2" xfId="21314"/>
    <cellStyle name="Normal 2 4 5 28 2 2 2 2 2" xfId="55642"/>
    <cellStyle name="Normal 2 4 5 28 2 2 2 3" xfId="21315"/>
    <cellStyle name="Normal 2 4 5 28 2 2 2 3 2" xfId="55643"/>
    <cellStyle name="Normal 2 4 5 28 2 2 2 4" xfId="55644"/>
    <cellStyle name="Normal 2 4 5 28 2 2 3" xfId="21316"/>
    <cellStyle name="Normal 2 4 5 28 2 2 3 2" xfId="55645"/>
    <cellStyle name="Normal 2 4 5 28 2 2 4" xfId="21317"/>
    <cellStyle name="Normal 2 4 5 28 2 2 4 2" xfId="55646"/>
    <cellStyle name="Normal 2 4 5 28 2 2 5" xfId="21318"/>
    <cellStyle name="Normal 2 4 5 28 2 2 5 2" xfId="55647"/>
    <cellStyle name="Normal 2 4 5 28 2 2 6" xfId="55648"/>
    <cellStyle name="Normal 2 4 5 28 2 2 6 2" xfId="55649"/>
    <cellStyle name="Normal 2 4 5 28 2 2 7" xfId="55650"/>
    <cellStyle name="Normal 2 4 5 28 2 3" xfId="21319"/>
    <cellStyle name="Normal 2 4 5 28 2 3 2" xfId="21320"/>
    <cellStyle name="Normal 2 4 5 28 2 3 2 2" xfId="55651"/>
    <cellStyle name="Normal 2 4 5 28 2 3 3" xfId="21321"/>
    <cellStyle name="Normal 2 4 5 28 2 3 3 2" xfId="55652"/>
    <cellStyle name="Normal 2 4 5 28 2 3 4" xfId="55653"/>
    <cellStyle name="Normal 2 4 5 28 2 4" xfId="21322"/>
    <cellStyle name="Normal 2 4 5 28 2 4 2" xfId="21323"/>
    <cellStyle name="Normal 2 4 5 28 2 4 2 2" xfId="55654"/>
    <cellStyle name="Normal 2 4 5 28 2 4 3" xfId="55655"/>
    <cellStyle name="Normal 2 4 5 28 2 5" xfId="21324"/>
    <cellStyle name="Normal 2 4 5 28 2 5 2" xfId="55656"/>
    <cellStyle name="Normal 2 4 5 28 2 6" xfId="21325"/>
    <cellStyle name="Normal 2 4 5 28 2 6 2" xfId="55657"/>
    <cellStyle name="Normal 2 4 5 28 2 7" xfId="55658"/>
    <cellStyle name="Normal 2 4 5 28 2 7 2" xfId="55659"/>
    <cellStyle name="Normal 2 4 5 28 2 8" xfId="55660"/>
    <cellStyle name="Normal 2 4 5 28 2 9" xfId="55661"/>
    <cellStyle name="Normal 2 4 5 28 3" xfId="21326"/>
    <cellStyle name="Normal 2 4 5 28 3 2" xfId="21327"/>
    <cellStyle name="Normal 2 4 5 28 3 2 2" xfId="21328"/>
    <cellStyle name="Normal 2 4 5 28 3 2 2 2" xfId="55662"/>
    <cellStyle name="Normal 2 4 5 28 3 2 3" xfId="21329"/>
    <cellStyle name="Normal 2 4 5 28 3 2 3 2" xfId="55663"/>
    <cellStyle name="Normal 2 4 5 28 3 2 4" xfId="55664"/>
    <cellStyle name="Normal 2 4 5 28 3 3" xfId="21330"/>
    <cellStyle name="Normal 2 4 5 28 3 3 2" xfId="55665"/>
    <cellStyle name="Normal 2 4 5 28 3 4" xfId="21331"/>
    <cellStyle name="Normal 2 4 5 28 3 4 2" xfId="55666"/>
    <cellStyle name="Normal 2 4 5 28 3 5" xfId="21332"/>
    <cellStyle name="Normal 2 4 5 28 3 5 2" xfId="55667"/>
    <cellStyle name="Normal 2 4 5 28 3 6" xfId="55668"/>
    <cellStyle name="Normal 2 4 5 28 3 6 2" xfId="55669"/>
    <cellStyle name="Normal 2 4 5 28 3 7" xfId="55670"/>
    <cellStyle name="Normal 2 4 5 28 4" xfId="21333"/>
    <cellStyle name="Normal 2 4 5 28 4 2" xfId="21334"/>
    <cellStyle name="Normal 2 4 5 28 4 2 2" xfId="55671"/>
    <cellStyle name="Normal 2 4 5 28 4 3" xfId="21335"/>
    <cellStyle name="Normal 2 4 5 28 4 3 2" xfId="55672"/>
    <cellStyle name="Normal 2 4 5 28 4 4" xfId="55673"/>
    <cellStyle name="Normal 2 4 5 28 5" xfId="21336"/>
    <cellStyle name="Normal 2 4 5 28 5 2" xfId="21337"/>
    <cellStyle name="Normal 2 4 5 28 5 2 2" xfId="55674"/>
    <cellStyle name="Normal 2 4 5 28 5 3" xfId="55675"/>
    <cellStyle name="Normal 2 4 5 28 6" xfId="21338"/>
    <cellStyle name="Normal 2 4 5 28 6 2" xfId="55676"/>
    <cellStyle name="Normal 2 4 5 28 7" xfId="21339"/>
    <cellStyle name="Normal 2 4 5 28 7 2" xfId="55677"/>
    <cellStyle name="Normal 2 4 5 28 8" xfId="55678"/>
    <cellStyle name="Normal 2 4 5 28 8 2" xfId="55679"/>
    <cellStyle name="Normal 2 4 5 28 9" xfId="55680"/>
    <cellStyle name="Normal 2 4 5 29" xfId="21340"/>
    <cellStyle name="Normal 2 4 5 29 10" xfId="55681"/>
    <cellStyle name="Normal 2 4 5 29 11" xfId="55682"/>
    <cellStyle name="Normal 2 4 5 29 2" xfId="21341"/>
    <cellStyle name="Normal 2 4 5 29 2 10" xfId="55683"/>
    <cellStyle name="Normal 2 4 5 29 2 2" xfId="21342"/>
    <cellStyle name="Normal 2 4 5 29 2 2 2" xfId="21343"/>
    <cellStyle name="Normal 2 4 5 29 2 2 2 2" xfId="21344"/>
    <cellStyle name="Normal 2 4 5 29 2 2 2 2 2" xfId="55684"/>
    <cellStyle name="Normal 2 4 5 29 2 2 2 3" xfId="21345"/>
    <cellStyle name="Normal 2 4 5 29 2 2 2 3 2" xfId="55685"/>
    <cellStyle name="Normal 2 4 5 29 2 2 2 4" xfId="55686"/>
    <cellStyle name="Normal 2 4 5 29 2 2 3" xfId="21346"/>
    <cellStyle name="Normal 2 4 5 29 2 2 3 2" xfId="55687"/>
    <cellStyle name="Normal 2 4 5 29 2 2 4" xfId="21347"/>
    <cellStyle name="Normal 2 4 5 29 2 2 4 2" xfId="55688"/>
    <cellStyle name="Normal 2 4 5 29 2 2 5" xfId="21348"/>
    <cellStyle name="Normal 2 4 5 29 2 2 5 2" xfId="55689"/>
    <cellStyle name="Normal 2 4 5 29 2 2 6" xfId="55690"/>
    <cellStyle name="Normal 2 4 5 29 2 2 6 2" xfId="55691"/>
    <cellStyle name="Normal 2 4 5 29 2 2 7" xfId="55692"/>
    <cellStyle name="Normal 2 4 5 29 2 3" xfId="21349"/>
    <cellStyle name="Normal 2 4 5 29 2 3 2" xfId="21350"/>
    <cellStyle name="Normal 2 4 5 29 2 3 2 2" xfId="55693"/>
    <cellStyle name="Normal 2 4 5 29 2 3 3" xfId="21351"/>
    <cellStyle name="Normal 2 4 5 29 2 3 3 2" xfId="55694"/>
    <cellStyle name="Normal 2 4 5 29 2 3 4" xfId="55695"/>
    <cellStyle name="Normal 2 4 5 29 2 4" xfId="21352"/>
    <cellStyle name="Normal 2 4 5 29 2 4 2" xfId="21353"/>
    <cellStyle name="Normal 2 4 5 29 2 4 2 2" xfId="55696"/>
    <cellStyle name="Normal 2 4 5 29 2 4 3" xfId="55697"/>
    <cellStyle name="Normal 2 4 5 29 2 5" xfId="21354"/>
    <cellStyle name="Normal 2 4 5 29 2 5 2" xfId="55698"/>
    <cellStyle name="Normal 2 4 5 29 2 6" xfId="21355"/>
    <cellStyle name="Normal 2 4 5 29 2 6 2" xfId="55699"/>
    <cellStyle name="Normal 2 4 5 29 2 7" xfId="55700"/>
    <cellStyle name="Normal 2 4 5 29 2 7 2" xfId="55701"/>
    <cellStyle name="Normal 2 4 5 29 2 8" xfId="55702"/>
    <cellStyle name="Normal 2 4 5 29 2 9" xfId="55703"/>
    <cellStyle name="Normal 2 4 5 29 3" xfId="21356"/>
    <cellStyle name="Normal 2 4 5 29 3 2" xfId="21357"/>
    <cellStyle name="Normal 2 4 5 29 3 2 2" xfId="21358"/>
    <cellStyle name="Normal 2 4 5 29 3 2 2 2" xfId="55704"/>
    <cellStyle name="Normal 2 4 5 29 3 2 3" xfId="21359"/>
    <cellStyle name="Normal 2 4 5 29 3 2 3 2" xfId="55705"/>
    <cellStyle name="Normal 2 4 5 29 3 2 4" xfId="55706"/>
    <cellStyle name="Normal 2 4 5 29 3 3" xfId="21360"/>
    <cellStyle name="Normal 2 4 5 29 3 3 2" xfId="55707"/>
    <cellStyle name="Normal 2 4 5 29 3 4" xfId="21361"/>
    <cellStyle name="Normal 2 4 5 29 3 4 2" xfId="55708"/>
    <cellStyle name="Normal 2 4 5 29 3 5" xfId="21362"/>
    <cellStyle name="Normal 2 4 5 29 3 5 2" xfId="55709"/>
    <cellStyle name="Normal 2 4 5 29 3 6" xfId="55710"/>
    <cellStyle name="Normal 2 4 5 29 3 6 2" xfId="55711"/>
    <cellStyle name="Normal 2 4 5 29 3 7" xfId="55712"/>
    <cellStyle name="Normal 2 4 5 29 4" xfId="21363"/>
    <cellStyle name="Normal 2 4 5 29 4 2" xfId="21364"/>
    <cellStyle name="Normal 2 4 5 29 4 2 2" xfId="55713"/>
    <cellStyle name="Normal 2 4 5 29 4 3" xfId="21365"/>
    <cellStyle name="Normal 2 4 5 29 4 3 2" xfId="55714"/>
    <cellStyle name="Normal 2 4 5 29 4 4" xfId="55715"/>
    <cellStyle name="Normal 2 4 5 29 5" xfId="21366"/>
    <cellStyle name="Normal 2 4 5 29 5 2" xfId="21367"/>
    <cellStyle name="Normal 2 4 5 29 5 2 2" xfId="55716"/>
    <cellStyle name="Normal 2 4 5 29 5 3" xfId="55717"/>
    <cellStyle name="Normal 2 4 5 29 6" xfId="21368"/>
    <cellStyle name="Normal 2 4 5 29 6 2" xfId="55718"/>
    <cellStyle name="Normal 2 4 5 29 7" xfId="21369"/>
    <cellStyle name="Normal 2 4 5 29 7 2" xfId="55719"/>
    <cellStyle name="Normal 2 4 5 29 8" xfId="55720"/>
    <cellStyle name="Normal 2 4 5 29 8 2" xfId="55721"/>
    <cellStyle name="Normal 2 4 5 29 9" xfId="55722"/>
    <cellStyle name="Normal 2 4 5 3" xfId="21370"/>
    <cellStyle name="Normal 2 4 5 3 10" xfId="55723"/>
    <cellStyle name="Normal 2 4 5 3 11" xfId="55724"/>
    <cellStyle name="Normal 2 4 5 3 2" xfId="21371"/>
    <cellStyle name="Normal 2 4 5 3 2 10" xfId="55725"/>
    <cellStyle name="Normal 2 4 5 3 2 2" xfId="21372"/>
    <cellStyle name="Normal 2 4 5 3 2 2 2" xfId="21373"/>
    <cellStyle name="Normal 2 4 5 3 2 2 2 2" xfId="21374"/>
    <cellStyle name="Normal 2 4 5 3 2 2 2 2 2" xfId="55726"/>
    <cellStyle name="Normal 2 4 5 3 2 2 2 3" xfId="21375"/>
    <cellStyle name="Normal 2 4 5 3 2 2 2 3 2" xfId="55727"/>
    <cellStyle name="Normal 2 4 5 3 2 2 2 4" xfId="55728"/>
    <cellStyle name="Normal 2 4 5 3 2 2 3" xfId="21376"/>
    <cellStyle name="Normal 2 4 5 3 2 2 3 2" xfId="55729"/>
    <cellStyle name="Normal 2 4 5 3 2 2 4" xfId="21377"/>
    <cellStyle name="Normal 2 4 5 3 2 2 4 2" xfId="55730"/>
    <cellStyle name="Normal 2 4 5 3 2 2 5" xfId="21378"/>
    <cellStyle name="Normal 2 4 5 3 2 2 5 2" xfId="55731"/>
    <cellStyle name="Normal 2 4 5 3 2 2 6" xfId="55732"/>
    <cellStyle name="Normal 2 4 5 3 2 2 6 2" xfId="55733"/>
    <cellStyle name="Normal 2 4 5 3 2 2 7" xfId="55734"/>
    <cellStyle name="Normal 2 4 5 3 2 3" xfId="21379"/>
    <cellStyle name="Normal 2 4 5 3 2 3 2" xfId="21380"/>
    <cellStyle name="Normal 2 4 5 3 2 3 2 2" xfId="55735"/>
    <cellStyle name="Normal 2 4 5 3 2 3 3" xfId="21381"/>
    <cellStyle name="Normal 2 4 5 3 2 3 3 2" xfId="55736"/>
    <cellStyle name="Normal 2 4 5 3 2 3 4" xfId="55737"/>
    <cellStyle name="Normal 2 4 5 3 2 4" xfId="21382"/>
    <cellStyle name="Normal 2 4 5 3 2 4 2" xfId="21383"/>
    <cellStyle name="Normal 2 4 5 3 2 4 2 2" xfId="55738"/>
    <cellStyle name="Normal 2 4 5 3 2 4 3" xfId="55739"/>
    <cellStyle name="Normal 2 4 5 3 2 5" xfId="21384"/>
    <cellStyle name="Normal 2 4 5 3 2 5 2" xfId="55740"/>
    <cellStyle name="Normal 2 4 5 3 2 6" xfId="21385"/>
    <cellStyle name="Normal 2 4 5 3 2 6 2" xfId="55741"/>
    <cellStyle name="Normal 2 4 5 3 2 7" xfId="55742"/>
    <cellStyle name="Normal 2 4 5 3 2 7 2" xfId="55743"/>
    <cellStyle name="Normal 2 4 5 3 2 8" xfId="55744"/>
    <cellStyle name="Normal 2 4 5 3 2 9" xfId="55745"/>
    <cellStyle name="Normal 2 4 5 3 3" xfId="21386"/>
    <cellStyle name="Normal 2 4 5 3 3 2" xfId="21387"/>
    <cellStyle name="Normal 2 4 5 3 3 2 2" xfId="21388"/>
    <cellStyle name="Normal 2 4 5 3 3 2 2 2" xfId="55746"/>
    <cellStyle name="Normal 2 4 5 3 3 2 3" xfId="21389"/>
    <cellStyle name="Normal 2 4 5 3 3 2 3 2" xfId="55747"/>
    <cellStyle name="Normal 2 4 5 3 3 2 4" xfId="55748"/>
    <cellStyle name="Normal 2 4 5 3 3 3" xfId="21390"/>
    <cellStyle name="Normal 2 4 5 3 3 3 2" xfId="55749"/>
    <cellStyle name="Normal 2 4 5 3 3 4" xfId="21391"/>
    <cellStyle name="Normal 2 4 5 3 3 4 2" xfId="55750"/>
    <cellStyle name="Normal 2 4 5 3 3 5" xfId="21392"/>
    <cellStyle name="Normal 2 4 5 3 3 5 2" xfId="55751"/>
    <cellStyle name="Normal 2 4 5 3 3 6" xfId="55752"/>
    <cellStyle name="Normal 2 4 5 3 3 6 2" xfId="55753"/>
    <cellStyle name="Normal 2 4 5 3 3 7" xfId="55754"/>
    <cellStyle name="Normal 2 4 5 3 4" xfId="21393"/>
    <cellStyle name="Normal 2 4 5 3 4 2" xfId="21394"/>
    <cellStyle name="Normal 2 4 5 3 4 2 2" xfId="55755"/>
    <cellStyle name="Normal 2 4 5 3 4 3" xfId="21395"/>
    <cellStyle name="Normal 2 4 5 3 4 3 2" xfId="55756"/>
    <cellStyle name="Normal 2 4 5 3 4 4" xfId="55757"/>
    <cellStyle name="Normal 2 4 5 3 5" xfId="21396"/>
    <cellStyle name="Normal 2 4 5 3 5 2" xfId="21397"/>
    <cellStyle name="Normal 2 4 5 3 5 2 2" xfId="55758"/>
    <cellStyle name="Normal 2 4 5 3 5 3" xfId="55759"/>
    <cellStyle name="Normal 2 4 5 3 6" xfId="21398"/>
    <cellStyle name="Normal 2 4 5 3 6 2" xfId="55760"/>
    <cellStyle name="Normal 2 4 5 3 7" xfId="21399"/>
    <cellStyle name="Normal 2 4 5 3 7 2" xfId="55761"/>
    <cellStyle name="Normal 2 4 5 3 8" xfId="55762"/>
    <cellStyle name="Normal 2 4 5 3 8 2" xfId="55763"/>
    <cellStyle name="Normal 2 4 5 3 9" xfId="55764"/>
    <cellStyle name="Normal 2 4 5 30" xfId="21400"/>
    <cellStyle name="Normal 2 4 5 30 10" xfId="55765"/>
    <cellStyle name="Normal 2 4 5 30 11" xfId="55766"/>
    <cellStyle name="Normal 2 4 5 30 2" xfId="21401"/>
    <cellStyle name="Normal 2 4 5 30 2 10" xfId="55767"/>
    <cellStyle name="Normal 2 4 5 30 2 2" xfId="21402"/>
    <cellStyle name="Normal 2 4 5 30 2 2 2" xfId="21403"/>
    <cellStyle name="Normal 2 4 5 30 2 2 2 2" xfId="21404"/>
    <cellStyle name="Normal 2 4 5 30 2 2 2 2 2" xfId="55768"/>
    <cellStyle name="Normal 2 4 5 30 2 2 2 3" xfId="21405"/>
    <cellStyle name="Normal 2 4 5 30 2 2 2 3 2" xfId="55769"/>
    <cellStyle name="Normal 2 4 5 30 2 2 2 4" xfId="55770"/>
    <cellStyle name="Normal 2 4 5 30 2 2 3" xfId="21406"/>
    <cellStyle name="Normal 2 4 5 30 2 2 3 2" xfId="55771"/>
    <cellStyle name="Normal 2 4 5 30 2 2 4" xfId="21407"/>
    <cellStyle name="Normal 2 4 5 30 2 2 4 2" xfId="55772"/>
    <cellStyle name="Normal 2 4 5 30 2 2 5" xfId="21408"/>
    <cellStyle name="Normal 2 4 5 30 2 2 5 2" xfId="55773"/>
    <cellStyle name="Normal 2 4 5 30 2 2 6" xfId="55774"/>
    <cellStyle name="Normal 2 4 5 30 2 2 6 2" xfId="55775"/>
    <cellStyle name="Normal 2 4 5 30 2 2 7" xfId="55776"/>
    <cellStyle name="Normal 2 4 5 30 2 3" xfId="21409"/>
    <cellStyle name="Normal 2 4 5 30 2 3 2" xfId="21410"/>
    <cellStyle name="Normal 2 4 5 30 2 3 2 2" xfId="55777"/>
    <cellStyle name="Normal 2 4 5 30 2 3 3" xfId="21411"/>
    <cellStyle name="Normal 2 4 5 30 2 3 3 2" xfId="55778"/>
    <cellStyle name="Normal 2 4 5 30 2 3 4" xfId="55779"/>
    <cellStyle name="Normal 2 4 5 30 2 4" xfId="21412"/>
    <cellStyle name="Normal 2 4 5 30 2 4 2" xfId="21413"/>
    <cellStyle name="Normal 2 4 5 30 2 4 2 2" xfId="55780"/>
    <cellStyle name="Normal 2 4 5 30 2 4 3" xfId="55781"/>
    <cellStyle name="Normal 2 4 5 30 2 5" xfId="21414"/>
    <cellStyle name="Normal 2 4 5 30 2 5 2" xfId="55782"/>
    <cellStyle name="Normal 2 4 5 30 2 6" xfId="21415"/>
    <cellStyle name="Normal 2 4 5 30 2 6 2" xfId="55783"/>
    <cellStyle name="Normal 2 4 5 30 2 7" xfId="55784"/>
    <cellStyle name="Normal 2 4 5 30 2 7 2" xfId="55785"/>
    <cellStyle name="Normal 2 4 5 30 2 8" xfId="55786"/>
    <cellStyle name="Normal 2 4 5 30 2 9" xfId="55787"/>
    <cellStyle name="Normal 2 4 5 30 3" xfId="21416"/>
    <cellStyle name="Normal 2 4 5 30 3 2" xfId="21417"/>
    <cellStyle name="Normal 2 4 5 30 3 2 2" xfId="21418"/>
    <cellStyle name="Normal 2 4 5 30 3 2 2 2" xfId="55788"/>
    <cellStyle name="Normal 2 4 5 30 3 2 3" xfId="21419"/>
    <cellStyle name="Normal 2 4 5 30 3 2 3 2" xfId="55789"/>
    <cellStyle name="Normal 2 4 5 30 3 2 4" xfId="55790"/>
    <cellStyle name="Normal 2 4 5 30 3 3" xfId="21420"/>
    <cellStyle name="Normal 2 4 5 30 3 3 2" xfId="55791"/>
    <cellStyle name="Normal 2 4 5 30 3 4" xfId="21421"/>
    <cellStyle name="Normal 2 4 5 30 3 4 2" xfId="55792"/>
    <cellStyle name="Normal 2 4 5 30 3 5" xfId="21422"/>
    <cellStyle name="Normal 2 4 5 30 3 5 2" xfId="55793"/>
    <cellStyle name="Normal 2 4 5 30 3 6" xfId="55794"/>
    <cellStyle name="Normal 2 4 5 30 3 6 2" xfId="55795"/>
    <cellStyle name="Normal 2 4 5 30 3 7" xfId="55796"/>
    <cellStyle name="Normal 2 4 5 30 4" xfId="21423"/>
    <cellStyle name="Normal 2 4 5 30 4 2" xfId="21424"/>
    <cellStyle name="Normal 2 4 5 30 4 2 2" xfId="55797"/>
    <cellStyle name="Normal 2 4 5 30 4 3" xfId="21425"/>
    <cellStyle name="Normal 2 4 5 30 4 3 2" xfId="55798"/>
    <cellStyle name="Normal 2 4 5 30 4 4" xfId="55799"/>
    <cellStyle name="Normal 2 4 5 30 5" xfId="21426"/>
    <cellStyle name="Normal 2 4 5 30 5 2" xfId="21427"/>
    <cellStyle name="Normal 2 4 5 30 5 2 2" xfId="55800"/>
    <cellStyle name="Normal 2 4 5 30 5 3" xfId="55801"/>
    <cellStyle name="Normal 2 4 5 30 6" xfId="21428"/>
    <cellStyle name="Normal 2 4 5 30 6 2" xfId="55802"/>
    <cellStyle name="Normal 2 4 5 30 7" xfId="21429"/>
    <cellStyle name="Normal 2 4 5 30 7 2" xfId="55803"/>
    <cellStyle name="Normal 2 4 5 30 8" xfId="55804"/>
    <cellStyle name="Normal 2 4 5 30 8 2" xfId="55805"/>
    <cellStyle name="Normal 2 4 5 30 9" xfId="55806"/>
    <cellStyle name="Normal 2 4 5 31" xfId="21430"/>
    <cellStyle name="Normal 2 4 5 31 10" xfId="55807"/>
    <cellStyle name="Normal 2 4 5 31 2" xfId="21431"/>
    <cellStyle name="Normal 2 4 5 31 2 2" xfId="21432"/>
    <cellStyle name="Normal 2 4 5 31 2 2 2" xfId="21433"/>
    <cellStyle name="Normal 2 4 5 31 2 2 2 2" xfId="55808"/>
    <cellStyle name="Normal 2 4 5 31 2 2 3" xfId="21434"/>
    <cellStyle name="Normal 2 4 5 31 2 2 3 2" xfId="55809"/>
    <cellStyle name="Normal 2 4 5 31 2 2 4" xfId="55810"/>
    <cellStyle name="Normal 2 4 5 31 2 3" xfId="21435"/>
    <cellStyle name="Normal 2 4 5 31 2 3 2" xfId="55811"/>
    <cellStyle name="Normal 2 4 5 31 2 4" xfId="21436"/>
    <cellStyle name="Normal 2 4 5 31 2 4 2" xfId="55812"/>
    <cellStyle name="Normal 2 4 5 31 2 5" xfId="21437"/>
    <cellStyle name="Normal 2 4 5 31 2 5 2" xfId="55813"/>
    <cellStyle name="Normal 2 4 5 31 2 6" xfId="55814"/>
    <cellStyle name="Normal 2 4 5 31 2 6 2" xfId="55815"/>
    <cellStyle name="Normal 2 4 5 31 2 7" xfId="55816"/>
    <cellStyle name="Normal 2 4 5 31 3" xfId="21438"/>
    <cellStyle name="Normal 2 4 5 31 3 2" xfId="21439"/>
    <cellStyle name="Normal 2 4 5 31 3 2 2" xfId="55817"/>
    <cellStyle name="Normal 2 4 5 31 3 3" xfId="21440"/>
    <cellStyle name="Normal 2 4 5 31 3 3 2" xfId="55818"/>
    <cellStyle name="Normal 2 4 5 31 3 4" xfId="55819"/>
    <cellStyle name="Normal 2 4 5 31 4" xfId="21441"/>
    <cellStyle name="Normal 2 4 5 31 4 2" xfId="21442"/>
    <cellStyle name="Normal 2 4 5 31 4 2 2" xfId="55820"/>
    <cellStyle name="Normal 2 4 5 31 4 3" xfId="55821"/>
    <cellStyle name="Normal 2 4 5 31 5" xfId="21443"/>
    <cellStyle name="Normal 2 4 5 31 5 2" xfId="55822"/>
    <cellStyle name="Normal 2 4 5 31 6" xfId="21444"/>
    <cellStyle name="Normal 2 4 5 31 6 2" xfId="55823"/>
    <cellStyle name="Normal 2 4 5 31 7" xfId="55824"/>
    <cellStyle name="Normal 2 4 5 31 7 2" xfId="55825"/>
    <cellStyle name="Normal 2 4 5 31 8" xfId="55826"/>
    <cellStyle name="Normal 2 4 5 31 9" xfId="55827"/>
    <cellStyle name="Normal 2 4 5 32" xfId="21445"/>
    <cellStyle name="Normal 2 4 5 32 2" xfId="21446"/>
    <cellStyle name="Normal 2 4 5 32 2 2" xfId="21447"/>
    <cellStyle name="Normal 2 4 5 32 2 2 2" xfId="55828"/>
    <cellStyle name="Normal 2 4 5 32 2 3" xfId="21448"/>
    <cellStyle name="Normal 2 4 5 32 2 3 2" xfId="55829"/>
    <cellStyle name="Normal 2 4 5 32 2 4" xfId="55830"/>
    <cellStyle name="Normal 2 4 5 32 3" xfId="21449"/>
    <cellStyle name="Normal 2 4 5 32 3 2" xfId="55831"/>
    <cellStyle name="Normal 2 4 5 32 4" xfId="21450"/>
    <cellStyle name="Normal 2 4 5 32 4 2" xfId="55832"/>
    <cellStyle name="Normal 2 4 5 32 5" xfId="21451"/>
    <cellStyle name="Normal 2 4 5 32 5 2" xfId="55833"/>
    <cellStyle name="Normal 2 4 5 32 6" xfId="55834"/>
    <cellStyle name="Normal 2 4 5 32 6 2" xfId="55835"/>
    <cellStyle name="Normal 2 4 5 32 7" xfId="55836"/>
    <cellStyle name="Normal 2 4 5 33" xfId="21452"/>
    <cellStyle name="Normal 2 4 5 33 2" xfId="21453"/>
    <cellStyle name="Normal 2 4 5 33 2 2" xfId="55837"/>
    <cellStyle name="Normal 2 4 5 33 3" xfId="21454"/>
    <cellStyle name="Normal 2 4 5 33 3 2" xfId="55838"/>
    <cellStyle name="Normal 2 4 5 33 4" xfId="55839"/>
    <cellStyle name="Normal 2 4 5 34" xfId="21455"/>
    <cellStyle name="Normal 2 4 5 34 2" xfId="21456"/>
    <cellStyle name="Normal 2 4 5 34 2 2" xfId="55840"/>
    <cellStyle name="Normal 2 4 5 34 3" xfId="55841"/>
    <cellStyle name="Normal 2 4 5 35" xfId="21457"/>
    <cellStyle name="Normal 2 4 5 35 2" xfId="55842"/>
    <cellStyle name="Normal 2 4 5 36" xfId="21458"/>
    <cellStyle name="Normal 2 4 5 36 2" xfId="55843"/>
    <cellStyle name="Normal 2 4 5 37" xfId="55844"/>
    <cellStyle name="Normal 2 4 5 37 2" xfId="55845"/>
    <cellStyle name="Normal 2 4 5 38" xfId="55846"/>
    <cellStyle name="Normal 2 4 5 39" xfId="55847"/>
    <cellStyle name="Normal 2 4 5 4" xfId="21459"/>
    <cellStyle name="Normal 2 4 5 4 10" xfId="55848"/>
    <cellStyle name="Normal 2 4 5 4 11" xfId="55849"/>
    <cellStyle name="Normal 2 4 5 4 2" xfId="21460"/>
    <cellStyle name="Normal 2 4 5 4 2 10" xfId="55850"/>
    <cellStyle name="Normal 2 4 5 4 2 2" xfId="21461"/>
    <cellStyle name="Normal 2 4 5 4 2 2 2" xfId="21462"/>
    <cellStyle name="Normal 2 4 5 4 2 2 2 2" xfId="21463"/>
    <cellStyle name="Normal 2 4 5 4 2 2 2 2 2" xfId="55851"/>
    <cellStyle name="Normal 2 4 5 4 2 2 2 3" xfId="21464"/>
    <cellStyle name="Normal 2 4 5 4 2 2 2 3 2" xfId="55852"/>
    <cellStyle name="Normal 2 4 5 4 2 2 2 4" xfId="55853"/>
    <cellStyle name="Normal 2 4 5 4 2 2 3" xfId="21465"/>
    <cellStyle name="Normal 2 4 5 4 2 2 3 2" xfId="55854"/>
    <cellStyle name="Normal 2 4 5 4 2 2 4" xfId="21466"/>
    <cellStyle name="Normal 2 4 5 4 2 2 4 2" xfId="55855"/>
    <cellStyle name="Normal 2 4 5 4 2 2 5" xfId="21467"/>
    <cellStyle name="Normal 2 4 5 4 2 2 5 2" xfId="55856"/>
    <cellStyle name="Normal 2 4 5 4 2 2 6" xfId="55857"/>
    <cellStyle name="Normal 2 4 5 4 2 2 6 2" xfId="55858"/>
    <cellStyle name="Normal 2 4 5 4 2 2 7" xfId="55859"/>
    <cellStyle name="Normal 2 4 5 4 2 3" xfId="21468"/>
    <cellStyle name="Normal 2 4 5 4 2 3 2" xfId="21469"/>
    <cellStyle name="Normal 2 4 5 4 2 3 2 2" xfId="55860"/>
    <cellStyle name="Normal 2 4 5 4 2 3 3" xfId="21470"/>
    <cellStyle name="Normal 2 4 5 4 2 3 3 2" xfId="55861"/>
    <cellStyle name="Normal 2 4 5 4 2 3 4" xfId="55862"/>
    <cellStyle name="Normal 2 4 5 4 2 4" xfId="21471"/>
    <cellStyle name="Normal 2 4 5 4 2 4 2" xfId="21472"/>
    <cellStyle name="Normal 2 4 5 4 2 4 2 2" xfId="55863"/>
    <cellStyle name="Normal 2 4 5 4 2 4 3" xfId="55864"/>
    <cellStyle name="Normal 2 4 5 4 2 5" xfId="21473"/>
    <cellStyle name="Normal 2 4 5 4 2 5 2" xfId="55865"/>
    <cellStyle name="Normal 2 4 5 4 2 6" xfId="21474"/>
    <cellStyle name="Normal 2 4 5 4 2 6 2" xfId="55866"/>
    <cellStyle name="Normal 2 4 5 4 2 7" xfId="55867"/>
    <cellStyle name="Normal 2 4 5 4 2 7 2" xfId="55868"/>
    <cellStyle name="Normal 2 4 5 4 2 8" xfId="55869"/>
    <cellStyle name="Normal 2 4 5 4 2 9" xfId="55870"/>
    <cellStyle name="Normal 2 4 5 4 3" xfId="21475"/>
    <cellStyle name="Normal 2 4 5 4 3 2" xfId="21476"/>
    <cellStyle name="Normal 2 4 5 4 3 2 2" xfId="21477"/>
    <cellStyle name="Normal 2 4 5 4 3 2 2 2" xfId="55871"/>
    <cellStyle name="Normal 2 4 5 4 3 2 3" xfId="21478"/>
    <cellStyle name="Normal 2 4 5 4 3 2 3 2" xfId="55872"/>
    <cellStyle name="Normal 2 4 5 4 3 2 4" xfId="55873"/>
    <cellStyle name="Normal 2 4 5 4 3 3" xfId="21479"/>
    <cellStyle name="Normal 2 4 5 4 3 3 2" xfId="55874"/>
    <cellStyle name="Normal 2 4 5 4 3 4" xfId="21480"/>
    <cellStyle name="Normal 2 4 5 4 3 4 2" xfId="55875"/>
    <cellStyle name="Normal 2 4 5 4 3 5" xfId="21481"/>
    <cellStyle name="Normal 2 4 5 4 3 5 2" xfId="55876"/>
    <cellStyle name="Normal 2 4 5 4 3 6" xfId="55877"/>
    <cellStyle name="Normal 2 4 5 4 3 6 2" xfId="55878"/>
    <cellStyle name="Normal 2 4 5 4 3 7" xfId="55879"/>
    <cellStyle name="Normal 2 4 5 4 4" xfId="21482"/>
    <cellStyle name="Normal 2 4 5 4 4 2" xfId="21483"/>
    <cellStyle name="Normal 2 4 5 4 4 2 2" xfId="55880"/>
    <cellStyle name="Normal 2 4 5 4 4 3" xfId="21484"/>
    <cellStyle name="Normal 2 4 5 4 4 3 2" xfId="55881"/>
    <cellStyle name="Normal 2 4 5 4 4 4" xfId="55882"/>
    <cellStyle name="Normal 2 4 5 4 5" xfId="21485"/>
    <cellStyle name="Normal 2 4 5 4 5 2" xfId="21486"/>
    <cellStyle name="Normal 2 4 5 4 5 2 2" xfId="55883"/>
    <cellStyle name="Normal 2 4 5 4 5 3" xfId="55884"/>
    <cellStyle name="Normal 2 4 5 4 6" xfId="21487"/>
    <cellStyle name="Normal 2 4 5 4 6 2" xfId="55885"/>
    <cellStyle name="Normal 2 4 5 4 7" xfId="21488"/>
    <cellStyle name="Normal 2 4 5 4 7 2" xfId="55886"/>
    <cellStyle name="Normal 2 4 5 4 8" xfId="55887"/>
    <cellStyle name="Normal 2 4 5 4 8 2" xfId="55888"/>
    <cellStyle name="Normal 2 4 5 4 9" xfId="55889"/>
    <cellStyle name="Normal 2 4 5 40" xfId="55890"/>
    <cellStyle name="Normal 2 4 5 5" xfId="21489"/>
    <cellStyle name="Normal 2 4 5 5 10" xfId="55891"/>
    <cellStyle name="Normal 2 4 5 5 11" xfId="55892"/>
    <cellStyle name="Normal 2 4 5 5 2" xfId="21490"/>
    <cellStyle name="Normal 2 4 5 5 2 10" xfId="55893"/>
    <cellStyle name="Normal 2 4 5 5 2 2" xfId="21491"/>
    <cellStyle name="Normal 2 4 5 5 2 2 2" xfId="21492"/>
    <cellStyle name="Normal 2 4 5 5 2 2 2 2" xfId="21493"/>
    <cellStyle name="Normal 2 4 5 5 2 2 2 2 2" xfId="55894"/>
    <cellStyle name="Normal 2 4 5 5 2 2 2 3" xfId="21494"/>
    <cellStyle name="Normal 2 4 5 5 2 2 2 3 2" xfId="55895"/>
    <cellStyle name="Normal 2 4 5 5 2 2 2 4" xfId="55896"/>
    <cellStyle name="Normal 2 4 5 5 2 2 3" xfId="21495"/>
    <cellStyle name="Normal 2 4 5 5 2 2 3 2" xfId="55897"/>
    <cellStyle name="Normal 2 4 5 5 2 2 4" xfId="21496"/>
    <cellStyle name="Normal 2 4 5 5 2 2 4 2" xfId="55898"/>
    <cellStyle name="Normal 2 4 5 5 2 2 5" xfId="21497"/>
    <cellStyle name="Normal 2 4 5 5 2 2 5 2" xfId="55899"/>
    <cellStyle name="Normal 2 4 5 5 2 2 6" xfId="55900"/>
    <cellStyle name="Normal 2 4 5 5 2 2 6 2" xfId="55901"/>
    <cellStyle name="Normal 2 4 5 5 2 2 7" xfId="55902"/>
    <cellStyle name="Normal 2 4 5 5 2 3" xfId="21498"/>
    <cellStyle name="Normal 2 4 5 5 2 3 2" xfId="21499"/>
    <cellStyle name="Normal 2 4 5 5 2 3 2 2" xfId="55903"/>
    <cellStyle name="Normal 2 4 5 5 2 3 3" xfId="21500"/>
    <cellStyle name="Normal 2 4 5 5 2 3 3 2" xfId="55904"/>
    <cellStyle name="Normal 2 4 5 5 2 3 4" xfId="55905"/>
    <cellStyle name="Normal 2 4 5 5 2 4" xfId="21501"/>
    <cellStyle name="Normal 2 4 5 5 2 4 2" xfId="21502"/>
    <cellStyle name="Normal 2 4 5 5 2 4 2 2" xfId="55906"/>
    <cellStyle name="Normal 2 4 5 5 2 4 3" xfId="55907"/>
    <cellStyle name="Normal 2 4 5 5 2 5" xfId="21503"/>
    <cellStyle name="Normal 2 4 5 5 2 5 2" xfId="55908"/>
    <cellStyle name="Normal 2 4 5 5 2 6" xfId="21504"/>
    <cellStyle name="Normal 2 4 5 5 2 6 2" xfId="55909"/>
    <cellStyle name="Normal 2 4 5 5 2 7" xfId="55910"/>
    <cellStyle name="Normal 2 4 5 5 2 7 2" xfId="55911"/>
    <cellStyle name="Normal 2 4 5 5 2 8" xfId="55912"/>
    <cellStyle name="Normal 2 4 5 5 2 9" xfId="55913"/>
    <cellStyle name="Normal 2 4 5 5 3" xfId="21505"/>
    <cellStyle name="Normal 2 4 5 5 3 2" xfId="21506"/>
    <cellStyle name="Normal 2 4 5 5 3 2 2" xfId="21507"/>
    <cellStyle name="Normal 2 4 5 5 3 2 2 2" xfId="55914"/>
    <cellStyle name="Normal 2 4 5 5 3 2 3" xfId="21508"/>
    <cellStyle name="Normal 2 4 5 5 3 2 3 2" xfId="55915"/>
    <cellStyle name="Normal 2 4 5 5 3 2 4" xfId="55916"/>
    <cellStyle name="Normal 2 4 5 5 3 3" xfId="21509"/>
    <cellStyle name="Normal 2 4 5 5 3 3 2" xfId="55917"/>
    <cellStyle name="Normal 2 4 5 5 3 4" xfId="21510"/>
    <cellStyle name="Normal 2 4 5 5 3 4 2" xfId="55918"/>
    <cellStyle name="Normal 2 4 5 5 3 5" xfId="21511"/>
    <cellStyle name="Normal 2 4 5 5 3 5 2" xfId="55919"/>
    <cellStyle name="Normal 2 4 5 5 3 6" xfId="55920"/>
    <cellStyle name="Normal 2 4 5 5 3 6 2" xfId="55921"/>
    <cellStyle name="Normal 2 4 5 5 3 7" xfId="55922"/>
    <cellStyle name="Normal 2 4 5 5 4" xfId="21512"/>
    <cellStyle name="Normal 2 4 5 5 4 2" xfId="21513"/>
    <cellStyle name="Normal 2 4 5 5 4 2 2" xfId="55923"/>
    <cellStyle name="Normal 2 4 5 5 4 3" xfId="21514"/>
    <cellStyle name="Normal 2 4 5 5 4 3 2" xfId="55924"/>
    <cellStyle name="Normal 2 4 5 5 4 4" xfId="55925"/>
    <cellStyle name="Normal 2 4 5 5 5" xfId="21515"/>
    <cellStyle name="Normal 2 4 5 5 5 2" xfId="21516"/>
    <cellStyle name="Normal 2 4 5 5 5 2 2" xfId="55926"/>
    <cellStyle name="Normal 2 4 5 5 5 3" xfId="55927"/>
    <cellStyle name="Normal 2 4 5 5 6" xfId="21517"/>
    <cellStyle name="Normal 2 4 5 5 6 2" xfId="55928"/>
    <cellStyle name="Normal 2 4 5 5 7" xfId="21518"/>
    <cellStyle name="Normal 2 4 5 5 7 2" xfId="55929"/>
    <cellStyle name="Normal 2 4 5 5 8" xfId="55930"/>
    <cellStyle name="Normal 2 4 5 5 8 2" xfId="55931"/>
    <cellStyle name="Normal 2 4 5 5 9" xfId="55932"/>
    <cellStyle name="Normal 2 4 5 6" xfId="21519"/>
    <cellStyle name="Normal 2 4 5 6 10" xfId="55933"/>
    <cellStyle name="Normal 2 4 5 6 11" xfId="55934"/>
    <cellStyle name="Normal 2 4 5 6 2" xfId="21520"/>
    <cellStyle name="Normal 2 4 5 6 2 10" xfId="55935"/>
    <cellStyle name="Normal 2 4 5 6 2 2" xfId="21521"/>
    <cellStyle name="Normal 2 4 5 6 2 2 2" xfId="21522"/>
    <cellStyle name="Normal 2 4 5 6 2 2 2 2" xfId="21523"/>
    <cellStyle name="Normal 2 4 5 6 2 2 2 2 2" xfId="55936"/>
    <cellStyle name="Normal 2 4 5 6 2 2 2 3" xfId="21524"/>
    <cellStyle name="Normal 2 4 5 6 2 2 2 3 2" xfId="55937"/>
    <cellStyle name="Normal 2 4 5 6 2 2 2 4" xfId="55938"/>
    <cellStyle name="Normal 2 4 5 6 2 2 3" xfId="21525"/>
    <cellStyle name="Normal 2 4 5 6 2 2 3 2" xfId="55939"/>
    <cellStyle name="Normal 2 4 5 6 2 2 4" xfId="21526"/>
    <cellStyle name="Normal 2 4 5 6 2 2 4 2" xfId="55940"/>
    <cellStyle name="Normal 2 4 5 6 2 2 5" xfId="21527"/>
    <cellStyle name="Normal 2 4 5 6 2 2 5 2" xfId="55941"/>
    <cellStyle name="Normal 2 4 5 6 2 2 6" xfId="55942"/>
    <cellStyle name="Normal 2 4 5 6 2 2 6 2" xfId="55943"/>
    <cellStyle name="Normal 2 4 5 6 2 2 7" xfId="55944"/>
    <cellStyle name="Normal 2 4 5 6 2 3" xfId="21528"/>
    <cellStyle name="Normal 2 4 5 6 2 3 2" xfId="21529"/>
    <cellStyle name="Normal 2 4 5 6 2 3 2 2" xfId="55945"/>
    <cellStyle name="Normal 2 4 5 6 2 3 3" xfId="21530"/>
    <cellStyle name="Normal 2 4 5 6 2 3 3 2" xfId="55946"/>
    <cellStyle name="Normal 2 4 5 6 2 3 4" xfId="55947"/>
    <cellStyle name="Normal 2 4 5 6 2 4" xfId="21531"/>
    <cellStyle name="Normal 2 4 5 6 2 4 2" xfId="21532"/>
    <cellStyle name="Normal 2 4 5 6 2 4 2 2" xfId="55948"/>
    <cellStyle name="Normal 2 4 5 6 2 4 3" xfId="55949"/>
    <cellStyle name="Normal 2 4 5 6 2 5" xfId="21533"/>
    <cellStyle name="Normal 2 4 5 6 2 5 2" xfId="55950"/>
    <cellStyle name="Normal 2 4 5 6 2 6" xfId="21534"/>
    <cellStyle name="Normal 2 4 5 6 2 6 2" xfId="55951"/>
    <cellStyle name="Normal 2 4 5 6 2 7" xfId="55952"/>
    <cellStyle name="Normal 2 4 5 6 2 7 2" xfId="55953"/>
    <cellStyle name="Normal 2 4 5 6 2 8" xfId="55954"/>
    <cellStyle name="Normal 2 4 5 6 2 9" xfId="55955"/>
    <cellStyle name="Normal 2 4 5 6 3" xfId="21535"/>
    <cellStyle name="Normal 2 4 5 6 3 2" xfId="21536"/>
    <cellStyle name="Normal 2 4 5 6 3 2 2" xfId="21537"/>
    <cellStyle name="Normal 2 4 5 6 3 2 2 2" xfId="55956"/>
    <cellStyle name="Normal 2 4 5 6 3 2 3" xfId="21538"/>
    <cellStyle name="Normal 2 4 5 6 3 2 3 2" xfId="55957"/>
    <cellStyle name="Normal 2 4 5 6 3 2 4" xfId="55958"/>
    <cellStyle name="Normal 2 4 5 6 3 3" xfId="21539"/>
    <cellStyle name="Normal 2 4 5 6 3 3 2" xfId="55959"/>
    <cellStyle name="Normal 2 4 5 6 3 4" xfId="21540"/>
    <cellStyle name="Normal 2 4 5 6 3 4 2" xfId="55960"/>
    <cellStyle name="Normal 2 4 5 6 3 5" xfId="21541"/>
    <cellStyle name="Normal 2 4 5 6 3 5 2" xfId="55961"/>
    <cellStyle name="Normal 2 4 5 6 3 6" xfId="55962"/>
    <cellStyle name="Normal 2 4 5 6 3 6 2" xfId="55963"/>
    <cellStyle name="Normal 2 4 5 6 3 7" xfId="55964"/>
    <cellStyle name="Normal 2 4 5 6 4" xfId="21542"/>
    <cellStyle name="Normal 2 4 5 6 4 2" xfId="21543"/>
    <cellStyle name="Normal 2 4 5 6 4 2 2" xfId="55965"/>
    <cellStyle name="Normal 2 4 5 6 4 3" xfId="21544"/>
    <cellStyle name="Normal 2 4 5 6 4 3 2" xfId="55966"/>
    <cellStyle name="Normal 2 4 5 6 4 4" xfId="55967"/>
    <cellStyle name="Normal 2 4 5 6 5" xfId="21545"/>
    <cellStyle name="Normal 2 4 5 6 5 2" xfId="21546"/>
    <cellStyle name="Normal 2 4 5 6 5 2 2" xfId="55968"/>
    <cellStyle name="Normal 2 4 5 6 5 3" xfId="55969"/>
    <cellStyle name="Normal 2 4 5 6 6" xfId="21547"/>
    <cellStyle name="Normal 2 4 5 6 6 2" xfId="55970"/>
    <cellStyle name="Normal 2 4 5 6 7" xfId="21548"/>
    <cellStyle name="Normal 2 4 5 6 7 2" xfId="55971"/>
    <cellStyle name="Normal 2 4 5 6 8" xfId="55972"/>
    <cellStyle name="Normal 2 4 5 6 8 2" xfId="55973"/>
    <cellStyle name="Normal 2 4 5 6 9" xfId="55974"/>
    <cellStyle name="Normal 2 4 5 7" xfId="21549"/>
    <cellStyle name="Normal 2 4 5 7 10" xfId="55975"/>
    <cellStyle name="Normal 2 4 5 7 11" xfId="55976"/>
    <cellStyle name="Normal 2 4 5 7 2" xfId="21550"/>
    <cellStyle name="Normal 2 4 5 7 2 10" xfId="55977"/>
    <cellStyle name="Normal 2 4 5 7 2 2" xfId="21551"/>
    <cellStyle name="Normal 2 4 5 7 2 2 2" xfId="21552"/>
    <cellStyle name="Normal 2 4 5 7 2 2 2 2" xfId="21553"/>
    <cellStyle name="Normal 2 4 5 7 2 2 2 2 2" xfId="55978"/>
    <cellStyle name="Normal 2 4 5 7 2 2 2 3" xfId="21554"/>
    <cellStyle name="Normal 2 4 5 7 2 2 2 3 2" xfId="55979"/>
    <cellStyle name="Normal 2 4 5 7 2 2 2 4" xfId="55980"/>
    <cellStyle name="Normal 2 4 5 7 2 2 3" xfId="21555"/>
    <cellStyle name="Normal 2 4 5 7 2 2 3 2" xfId="55981"/>
    <cellStyle name="Normal 2 4 5 7 2 2 4" xfId="21556"/>
    <cellStyle name="Normal 2 4 5 7 2 2 4 2" xfId="55982"/>
    <cellStyle name="Normal 2 4 5 7 2 2 5" xfId="21557"/>
    <cellStyle name="Normal 2 4 5 7 2 2 5 2" xfId="55983"/>
    <cellStyle name="Normal 2 4 5 7 2 2 6" xfId="55984"/>
    <cellStyle name="Normal 2 4 5 7 2 2 6 2" xfId="55985"/>
    <cellStyle name="Normal 2 4 5 7 2 2 7" xfId="55986"/>
    <cellStyle name="Normal 2 4 5 7 2 3" xfId="21558"/>
    <cellStyle name="Normal 2 4 5 7 2 3 2" xfId="21559"/>
    <cellStyle name="Normal 2 4 5 7 2 3 2 2" xfId="55987"/>
    <cellStyle name="Normal 2 4 5 7 2 3 3" xfId="21560"/>
    <cellStyle name="Normal 2 4 5 7 2 3 3 2" xfId="55988"/>
    <cellStyle name="Normal 2 4 5 7 2 3 4" xfId="55989"/>
    <cellStyle name="Normal 2 4 5 7 2 4" xfId="21561"/>
    <cellStyle name="Normal 2 4 5 7 2 4 2" xfId="21562"/>
    <cellStyle name="Normal 2 4 5 7 2 4 2 2" xfId="55990"/>
    <cellStyle name="Normal 2 4 5 7 2 4 3" xfId="55991"/>
    <cellStyle name="Normal 2 4 5 7 2 5" xfId="21563"/>
    <cellStyle name="Normal 2 4 5 7 2 5 2" xfId="55992"/>
    <cellStyle name="Normal 2 4 5 7 2 6" xfId="21564"/>
    <cellStyle name="Normal 2 4 5 7 2 6 2" xfId="55993"/>
    <cellStyle name="Normal 2 4 5 7 2 7" xfId="55994"/>
    <cellStyle name="Normal 2 4 5 7 2 7 2" xfId="55995"/>
    <cellStyle name="Normal 2 4 5 7 2 8" xfId="55996"/>
    <cellStyle name="Normal 2 4 5 7 2 9" xfId="55997"/>
    <cellStyle name="Normal 2 4 5 7 3" xfId="21565"/>
    <cellStyle name="Normal 2 4 5 7 3 2" xfId="21566"/>
    <cellStyle name="Normal 2 4 5 7 3 2 2" xfId="21567"/>
    <cellStyle name="Normal 2 4 5 7 3 2 2 2" xfId="55998"/>
    <cellStyle name="Normal 2 4 5 7 3 2 3" xfId="21568"/>
    <cellStyle name="Normal 2 4 5 7 3 2 3 2" xfId="55999"/>
    <cellStyle name="Normal 2 4 5 7 3 2 4" xfId="56000"/>
    <cellStyle name="Normal 2 4 5 7 3 3" xfId="21569"/>
    <cellStyle name="Normal 2 4 5 7 3 3 2" xfId="56001"/>
    <cellStyle name="Normal 2 4 5 7 3 4" xfId="21570"/>
    <cellStyle name="Normal 2 4 5 7 3 4 2" xfId="56002"/>
    <cellStyle name="Normal 2 4 5 7 3 5" xfId="21571"/>
    <cellStyle name="Normal 2 4 5 7 3 5 2" xfId="56003"/>
    <cellStyle name="Normal 2 4 5 7 3 6" xfId="56004"/>
    <cellStyle name="Normal 2 4 5 7 3 6 2" xfId="56005"/>
    <cellStyle name="Normal 2 4 5 7 3 7" xfId="56006"/>
    <cellStyle name="Normal 2 4 5 7 4" xfId="21572"/>
    <cellStyle name="Normal 2 4 5 7 4 2" xfId="21573"/>
    <cellStyle name="Normal 2 4 5 7 4 2 2" xfId="56007"/>
    <cellStyle name="Normal 2 4 5 7 4 3" xfId="21574"/>
    <cellStyle name="Normal 2 4 5 7 4 3 2" xfId="56008"/>
    <cellStyle name="Normal 2 4 5 7 4 4" xfId="56009"/>
    <cellStyle name="Normal 2 4 5 7 5" xfId="21575"/>
    <cellStyle name="Normal 2 4 5 7 5 2" xfId="21576"/>
    <cellStyle name="Normal 2 4 5 7 5 2 2" xfId="56010"/>
    <cellStyle name="Normal 2 4 5 7 5 3" xfId="56011"/>
    <cellStyle name="Normal 2 4 5 7 6" xfId="21577"/>
    <cellStyle name="Normal 2 4 5 7 6 2" xfId="56012"/>
    <cellStyle name="Normal 2 4 5 7 7" xfId="21578"/>
    <cellStyle name="Normal 2 4 5 7 7 2" xfId="56013"/>
    <cellStyle name="Normal 2 4 5 7 8" xfId="56014"/>
    <cellStyle name="Normal 2 4 5 7 8 2" xfId="56015"/>
    <cellStyle name="Normal 2 4 5 7 9" xfId="56016"/>
    <cellStyle name="Normal 2 4 5 8" xfId="21579"/>
    <cellStyle name="Normal 2 4 5 8 10" xfId="56017"/>
    <cellStyle name="Normal 2 4 5 8 11" xfId="56018"/>
    <cellStyle name="Normal 2 4 5 8 2" xfId="21580"/>
    <cellStyle name="Normal 2 4 5 8 2 10" xfId="56019"/>
    <cellStyle name="Normal 2 4 5 8 2 2" xfId="21581"/>
    <cellStyle name="Normal 2 4 5 8 2 2 2" xfId="21582"/>
    <cellStyle name="Normal 2 4 5 8 2 2 2 2" xfId="21583"/>
    <cellStyle name="Normal 2 4 5 8 2 2 2 2 2" xfId="56020"/>
    <cellStyle name="Normal 2 4 5 8 2 2 2 3" xfId="21584"/>
    <cellStyle name="Normal 2 4 5 8 2 2 2 3 2" xfId="56021"/>
    <cellStyle name="Normal 2 4 5 8 2 2 2 4" xfId="56022"/>
    <cellStyle name="Normal 2 4 5 8 2 2 3" xfId="21585"/>
    <cellStyle name="Normal 2 4 5 8 2 2 3 2" xfId="56023"/>
    <cellStyle name="Normal 2 4 5 8 2 2 4" xfId="21586"/>
    <cellStyle name="Normal 2 4 5 8 2 2 4 2" xfId="56024"/>
    <cellStyle name="Normal 2 4 5 8 2 2 5" xfId="21587"/>
    <cellStyle name="Normal 2 4 5 8 2 2 5 2" xfId="56025"/>
    <cellStyle name="Normal 2 4 5 8 2 2 6" xfId="56026"/>
    <cellStyle name="Normal 2 4 5 8 2 2 6 2" xfId="56027"/>
    <cellStyle name="Normal 2 4 5 8 2 2 7" xfId="56028"/>
    <cellStyle name="Normal 2 4 5 8 2 3" xfId="21588"/>
    <cellStyle name="Normal 2 4 5 8 2 3 2" xfId="21589"/>
    <cellStyle name="Normal 2 4 5 8 2 3 2 2" xfId="56029"/>
    <cellStyle name="Normal 2 4 5 8 2 3 3" xfId="21590"/>
    <cellStyle name="Normal 2 4 5 8 2 3 3 2" xfId="56030"/>
    <cellStyle name="Normal 2 4 5 8 2 3 4" xfId="56031"/>
    <cellStyle name="Normal 2 4 5 8 2 4" xfId="21591"/>
    <cellStyle name="Normal 2 4 5 8 2 4 2" xfId="21592"/>
    <cellStyle name="Normal 2 4 5 8 2 4 2 2" xfId="56032"/>
    <cellStyle name="Normal 2 4 5 8 2 4 3" xfId="56033"/>
    <cellStyle name="Normal 2 4 5 8 2 5" xfId="21593"/>
    <cellStyle name="Normal 2 4 5 8 2 5 2" xfId="56034"/>
    <cellStyle name="Normal 2 4 5 8 2 6" xfId="21594"/>
    <cellStyle name="Normal 2 4 5 8 2 6 2" xfId="56035"/>
    <cellStyle name="Normal 2 4 5 8 2 7" xfId="56036"/>
    <cellStyle name="Normal 2 4 5 8 2 7 2" xfId="56037"/>
    <cellStyle name="Normal 2 4 5 8 2 8" xfId="56038"/>
    <cellStyle name="Normal 2 4 5 8 2 9" xfId="56039"/>
    <cellStyle name="Normal 2 4 5 8 3" xfId="21595"/>
    <cellStyle name="Normal 2 4 5 8 3 2" xfId="21596"/>
    <cellStyle name="Normal 2 4 5 8 3 2 2" xfId="21597"/>
    <cellStyle name="Normal 2 4 5 8 3 2 2 2" xfId="56040"/>
    <cellStyle name="Normal 2 4 5 8 3 2 3" xfId="21598"/>
    <cellStyle name="Normal 2 4 5 8 3 2 3 2" xfId="56041"/>
    <cellStyle name="Normal 2 4 5 8 3 2 4" xfId="56042"/>
    <cellStyle name="Normal 2 4 5 8 3 3" xfId="21599"/>
    <cellStyle name="Normal 2 4 5 8 3 3 2" xfId="56043"/>
    <cellStyle name="Normal 2 4 5 8 3 4" xfId="21600"/>
    <cellStyle name="Normal 2 4 5 8 3 4 2" xfId="56044"/>
    <cellStyle name="Normal 2 4 5 8 3 5" xfId="21601"/>
    <cellStyle name="Normal 2 4 5 8 3 5 2" xfId="56045"/>
    <cellStyle name="Normal 2 4 5 8 3 6" xfId="56046"/>
    <cellStyle name="Normal 2 4 5 8 3 6 2" xfId="56047"/>
    <cellStyle name="Normal 2 4 5 8 3 7" xfId="56048"/>
    <cellStyle name="Normal 2 4 5 8 4" xfId="21602"/>
    <cellStyle name="Normal 2 4 5 8 4 2" xfId="21603"/>
    <cellStyle name="Normal 2 4 5 8 4 2 2" xfId="56049"/>
    <cellStyle name="Normal 2 4 5 8 4 3" xfId="21604"/>
    <cellStyle name="Normal 2 4 5 8 4 3 2" xfId="56050"/>
    <cellStyle name="Normal 2 4 5 8 4 4" xfId="56051"/>
    <cellStyle name="Normal 2 4 5 8 5" xfId="21605"/>
    <cellStyle name="Normal 2 4 5 8 5 2" xfId="21606"/>
    <cellStyle name="Normal 2 4 5 8 5 2 2" xfId="56052"/>
    <cellStyle name="Normal 2 4 5 8 5 3" xfId="56053"/>
    <cellStyle name="Normal 2 4 5 8 6" xfId="21607"/>
    <cellStyle name="Normal 2 4 5 8 6 2" xfId="56054"/>
    <cellStyle name="Normal 2 4 5 8 7" xfId="21608"/>
    <cellStyle name="Normal 2 4 5 8 7 2" xfId="56055"/>
    <cellStyle name="Normal 2 4 5 8 8" xfId="56056"/>
    <cellStyle name="Normal 2 4 5 8 8 2" xfId="56057"/>
    <cellStyle name="Normal 2 4 5 8 9" xfId="56058"/>
    <cellStyle name="Normal 2 4 5 9" xfId="21609"/>
    <cellStyle name="Normal 2 4 5 9 10" xfId="56059"/>
    <cellStyle name="Normal 2 4 5 9 11" xfId="56060"/>
    <cellStyle name="Normal 2 4 5 9 2" xfId="21610"/>
    <cellStyle name="Normal 2 4 5 9 2 10" xfId="56061"/>
    <cellStyle name="Normal 2 4 5 9 2 2" xfId="21611"/>
    <cellStyle name="Normal 2 4 5 9 2 2 2" xfId="21612"/>
    <cellStyle name="Normal 2 4 5 9 2 2 2 2" xfId="21613"/>
    <cellStyle name="Normal 2 4 5 9 2 2 2 2 2" xfId="56062"/>
    <cellStyle name="Normal 2 4 5 9 2 2 2 3" xfId="21614"/>
    <cellStyle name="Normal 2 4 5 9 2 2 2 3 2" xfId="56063"/>
    <cellStyle name="Normal 2 4 5 9 2 2 2 4" xfId="56064"/>
    <cellStyle name="Normal 2 4 5 9 2 2 3" xfId="21615"/>
    <cellStyle name="Normal 2 4 5 9 2 2 3 2" xfId="56065"/>
    <cellStyle name="Normal 2 4 5 9 2 2 4" xfId="21616"/>
    <cellStyle name="Normal 2 4 5 9 2 2 4 2" xfId="56066"/>
    <cellStyle name="Normal 2 4 5 9 2 2 5" xfId="21617"/>
    <cellStyle name="Normal 2 4 5 9 2 2 5 2" xfId="56067"/>
    <cellStyle name="Normal 2 4 5 9 2 2 6" xfId="56068"/>
    <cellStyle name="Normal 2 4 5 9 2 2 6 2" xfId="56069"/>
    <cellStyle name="Normal 2 4 5 9 2 2 7" xfId="56070"/>
    <cellStyle name="Normal 2 4 5 9 2 3" xfId="21618"/>
    <cellStyle name="Normal 2 4 5 9 2 3 2" xfId="21619"/>
    <cellStyle name="Normal 2 4 5 9 2 3 2 2" xfId="56071"/>
    <cellStyle name="Normal 2 4 5 9 2 3 3" xfId="21620"/>
    <cellStyle name="Normal 2 4 5 9 2 3 3 2" xfId="56072"/>
    <cellStyle name="Normal 2 4 5 9 2 3 4" xfId="56073"/>
    <cellStyle name="Normal 2 4 5 9 2 4" xfId="21621"/>
    <cellStyle name="Normal 2 4 5 9 2 4 2" xfId="21622"/>
    <cellStyle name="Normal 2 4 5 9 2 4 2 2" xfId="56074"/>
    <cellStyle name="Normal 2 4 5 9 2 4 3" xfId="56075"/>
    <cellStyle name="Normal 2 4 5 9 2 5" xfId="21623"/>
    <cellStyle name="Normal 2 4 5 9 2 5 2" xfId="56076"/>
    <cellStyle name="Normal 2 4 5 9 2 6" xfId="21624"/>
    <cellStyle name="Normal 2 4 5 9 2 6 2" xfId="56077"/>
    <cellStyle name="Normal 2 4 5 9 2 7" xfId="56078"/>
    <cellStyle name="Normal 2 4 5 9 2 7 2" xfId="56079"/>
    <cellStyle name="Normal 2 4 5 9 2 8" xfId="56080"/>
    <cellStyle name="Normal 2 4 5 9 2 9" xfId="56081"/>
    <cellStyle name="Normal 2 4 5 9 3" xfId="21625"/>
    <cellStyle name="Normal 2 4 5 9 3 2" xfId="21626"/>
    <cellStyle name="Normal 2 4 5 9 3 2 2" xfId="21627"/>
    <cellStyle name="Normal 2 4 5 9 3 2 2 2" xfId="56082"/>
    <cellStyle name="Normal 2 4 5 9 3 2 3" xfId="21628"/>
    <cellStyle name="Normal 2 4 5 9 3 2 3 2" xfId="56083"/>
    <cellStyle name="Normal 2 4 5 9 3 2 4" xfId="56084"/>
    <cellStyle name="Normal 2 4 5 9 3 3" xfId="21629"/>
    <cellStyle name="Normal 2 4 5 9 3 3 2" xfId="56085"/>
    <cellStyle name="Normal 2 4 5 9 3 4" xfId="21630"/>
    <cellStyle name="Normal 2 4 5 9 3 4 2" xfId="56086"/>
    <cellStyle name="Normal 2 4 5 9 3 5" xfId="21631"/>
    <cellStyle name="Normal 2 4 5 9 3 5 2" xfId="56087"/>
    <cellStyle name="Normal 2 4 5 9 3 6" xfId="56088"/>
    <cellStyle name="Normal 2 4 5 9 3 6 2" xfId="56089"/>
    <cellStyle name="Normal 2 4 5 9 3 7" xfId="56090"/>
    <cellStyle name="Normal 2 4 5 9 4" xfId="21632"/>
    <cellStyle name="Normal 2 4 5 9 4 2" xfId="21633"/>
    <cellStyle name="Normal 2 4 5 9 4 2 2" xfId="56091"/>
    <cellStyle name="Normal 2 4 5 9 4 3" xfId="21634"/>
    <cellStyle name="Normal 2 4 5 9 4 3 2" xfId="56092"/>
    <cellStyle name="Normal 2 4 5 9 4 4" xfId="56093"/>
    <cellStyle name="Normal 2 4 5 9 5" xfId="21635"/>
    <cellStyle name="Normal 2 4 5 9 5 2" xfId="21636"/>
    <cellStyle name="Normal 2 4 5 9 5 2 2" xfId="56094"/>
    <cellStyle name="Normal 2 4 5 9 5 3" xfId="56095"/>
    <cellStyle name="Normal 2 4 5 9 6" xfId="21637"/>
    <cellStyle name="Normal 2 4 5 9 6 2" xfId="56096"/>
    <cellStyle name="Normal 2 4 5 9 7" xfId="21638"/>
    <cellStyle name="Normal 2 4 5 9 7 2" xfId="56097"/>
    <cellStyle name="Normal 2 4 5 9 8" xfId="56098"/>
    <cellStyle name="Normal 2 4 5 9 8 2" xfId="56099"/>
    <cellStyle name="Normal 2 4 5 9 9" xfId="56100"/>
    <cellStyle name="Normal 2 4 6" xfId="21639"/>
    <cellStyle name="Normal 2 4 6 10" xfId="21640"/>
    <cellStyle name="Normal 2 4 6 10 10" xfId="56101"/>
    <cellStyle name="Normal 2 4 6 10 11" xfId="56102"/>
    <cellStyle name="Normal 2 4 6 10 2" xfId="21641"/>
    <cellStyle name="Normal 2 4 6 10 2 10" xfId="56103"/>
    <cellStyle name="Normal 2 4 6 10 2 2" xfId="21642"/>
    <cellStyle name="Normal 2 4 6 10 2 2 2" xfId="21643"/>
    <cellStyle name="Normal 2 4 6 10 2 2 2 2" xfId="21644"/>
    <cellStyle name="Normal 2 4 6 10 2 2 2 2 2" xfId="56104"/>
    <cellStyle name="Normal 2 4 6 10 2 2 2 3" xfId="21645"/>
    <cellStyle name="Normal 2 4 6 10 2 2 2 3 2" xfId="56105"/>
    <cellStyle name="Normal 2 4 6 10 2 2 2 4" xfId="56106"/>
    <cellStyle name="Normal 2 4 6 10 2 2 3" xfId="21646"/>
    <cellStyle name="Normal 2 4 6 10 2 2 3 2" xfId="56107"/>
    <cellStyle name="Normal 2 4 6 10 2 2 4" xfId="21647"/>
    <cellStyle name="Normal 2 4 6 10 2 2 4 2" xfId="56108"/>
    <cellStyle name="Normal 2 4 6 10 2 2 5" xfId="21648"/>
    <cellStyle name="Normal 2 4 6 10 2 2 5 2" xfId="56109"/>
    <cellStyle name="Normal 2 4 6 10 2 2 6" xfId="56110"/>
    <cellStyle name="Normal 2 4 6 10 2 2 6 2" xfId="56111"/>
    <cellStyle name="Normal 2 4 6 10 2 2 7" xfId="56112"/>
    <cellStyle name="Normal 2 4 6 10 2 3" xfId="21649"/>
    <cellStyle name="Normal 2 4 6 10 2 3 2" xfId="21650"/>
    <cellStyle name="Normal 2 4 6 10 2 3 2 2" xfId="56113"/>
    <cellStyle name="Normal 2 4 6 10 2 3 3" xfId="21651"/>
    <cellStyle name="Normal 2 4 6 10 2 3 3 2" xfId="56114"/>
    <cellStyle name="Normal 2 4 6 10 2 3 4" xfId="56115"/>
    <cellStyle name="Normal 2 4 6 10 2 4" xfId="21652"/>
    <cellStyle name="Normal 2 4 6 10 2 4 2" xfId="21653"/>
    <cellStyle name="Normal 2 4 6 10 2 4 2 2" xfId="56116"/>
    <cellStyle name="Normal 2 4 6 10 2 4 3" xfId="56117"/>
    <cellStyle name="Normal 2 4 6 10 2 5" xfId="21654"/>
    <cellStyle name="Normal 2 4 6 10 2 5 2" xfId="56118"/>
    <cellStyle name="Normal 2 4 6 10 2 6" xfId="21655"/>
    <cellStyle name="Normal 2 4 6 10 2 6 2" xfId="56119"/>
    <cellStyle name="Normal 2 4 6 10 2 7" xfId="56120"/>
    <cellStyle name="Normal 2 4 6 10 2 7 2" xfId="56121"/>
    <cellStyle name="Normal 2 4 6 10 2 8" xfId="56122"/>
    <cellStyle name="Normal 2 4 6 10 2 9" xfId="56123"/>
    <cellStyle name="Normal 2 4 6 10 3" xfId="21656"/>
    <cellStyle name="Normal 2 4 6 10 3 2" xfId="21657"/>
    <cellStyle name="Normal 2 4 6 10 3 2 2" xfId="21658"/>
    <cellStyle name="Normal 2 4 6 10 3 2 2 2" xfId="56124"/>
    <cellStyle name="Normal 2 4 6 10 3 2 3" xfId="21659"/>
    <cellStyle name="Normal 2 4 6 10 3 2 3 2" xfId="56125"/>
    <cellStyle name="Normal 2 4 6 10 3 2 4" xfId="56126"/>
    <cellStyle name="Normal 2 4 6 10 3 3" xfId="21660"/>
    <cellStyle name="Normal 2 4 6 10 3 3 2" xfId="56127"/>
    <cellStyle name="Normal 2 4 6 10 3 4" xfId="21661"/>
    <cellStyle name="Normal 2 4 6 10 3 4 2" xfId="56128"/>
    <cellStyle name="Normal 2 4 6 10 3 5" xfId="21662"/>
    <cellStyle name="Normal 2 4 6 10 3 5 2" xfId="56129"/>
    <cellStyle name="Normal 2 4 6 10 3 6" xfId="56130"/>
    <cellStyle name="Normal 2 4 6 10 3 6 2" xfId="56131"/>
    <cellStyle name="Normal 2 4 6 10 3 7" xfId="56132"/>
    <cellStyle name="Normal 2 4 6 10 4" xfId="21663"/>
    <cellStyle name="Normal 2 4 6 10 4 2" xfId="21664"/>
    <cellStyle name="Normal 2 4 6 10 4 2 2" xfId="56133"/>
    <cellStyle name="Normal 2 4 6 10 4 3" xfId="21665"/>
    <cellStyle name="Normal 2 4 6 10 4 3 2" xfId="56134"/>
    <cellStyle name="Normal 2 4 6 10 4 4" xfId="56135"/>
    <cellStyle name="Normal 2 4 6 10 5" xfId="21666"/>
    <cellStyle name="Normal 2 4 6 10 5 2" xfId="21667"/>
    <cellStyle name="Normal 2 4 6 10 5 2 2" xfId="56136"/>
    <cellStyle name="Normal 2 4 6 10 5 3" xfId="56137"/>
    <cellStyle name="Normal 2 4 6 10 6" xfId="21668"/>
    <cellStyle name="Normal 2 4 6 10 6 2" xfId="56138"/>
    <cellStyle name="Normal 2 4 6 10 7" xfId="21669"/>
    <cellStyle name="Normal 2 4 6 10 7 2" xfId="56139"/>
    <cellStyle name="Normal 2 4 6 10 8" xfId="56140"/>
    <cellStyle name="Normal 2 4 6 10 8 2" xfId="56141"/>
    <cellStyle name="Normal 2 4 6 10 9" xfId="56142"/>
    <cellStyle name="Normal 2 4 6 11" xfId="21670"/>
    <cellStyle name="Normal 2 4 6 11 10" xfId="56143"/>
    <cellStyle name="Normal 2 4 6 11 11" xfId="56144"/>
    <cellStyle name="Normal 2 4 6 11 2" xfId="21671"/>
    <cellStyle name="Normal 2 4 6 11 2 10" xfId="56145"/>
    <cellStyle name="Normal 2 4 6 11 2 2" xfId="21672"/>
    <cellStyle name="Normal 2 4 6 11 2 2 2" xfId="21673"/>
    <cellStyle name="Normal 2 4 6 11 2 2 2 2" xfId="21674"/>
    <cellStyle name="Normal 2 4 6 11 2 2 2 2 2" xfId="56146"/>
    <cellStyle name="Normal 2 4 6 11 2 2 2 3" xfId="21675"/>
    <cellStyle name="Normal 2 4 6 11 2 2 2 3 2" xfId="56147"/>
    <cellStyle name="Normal 2 4 6 11 2 2 2 4" xfId="56148"/>
    <cellStyle name="Normal 2 4 6 11 2 2 3" xfId="21676"/>
    <cellStyle name="Normal 2 4 6 11 2 2 3 2" xfId="56149"/>
    <cellStyle name="Normal 2 4 6 11 2 2 4" xfId="21677"/>
    <cellStyle name="Normal 2 4 6 11 2 2 4 2" xfId="56150"/>
    <cellStyle name="Normal 2 4 6 11 2 2 5" xfId="21678"/>
    <cellStyle name="Normal 2 4 6 11 2 2 5 2" xfId="56151"/>
    <cellStyle name="Normal 2 4 6 11 2 2 6" xfId="56152"/>
    <cellStyle name="Normal 2 4 6 11 2 2 6 2" xfId="56153"/>
    <cellStyle name="Normal 2 4 6 11 2 2 7" xfId="56154"/>
    <cellStyle name="Normal 2 4 6 11 2 3" xfId="21679"/>
    <cellStyle name="Normal 2 4 6 11 2 3 2" xfId="21680"/>
    <cellStyle name="Normal 2 4 6 11 2 3 2 2" xfId="56155"/>
    <cellStyle name="Normal 2 4 6 11 2 3 3" xfId="21681"/>
    <cellStyle name="Normal 2 4 6 11 2 3 3 2" xfId="56156"/>
    <cellStyle name="Normal 2 4 6 11 2 3 4" xfId="56157"/>
    <cellStyle name="Normal 2 4 6 11 2 4" xfId="21682"/>
    <cellStyle name="Normal 2 4 6 11 2 4 2" xfId="21683"/>
    <cellStyle name="Normal 2 4 6 11 2 4 2 2" xfId="56158"/>
    <cellStyle name="Normal 2 4 6 11 2 4 3" xfId="56159"/>
    <cellStyle name="Normal 2 4 6 11 2 5" xfId="21684"/>
    <cellStyle name="Normal 2 4 6 11 2 5 2" xfId="56160"/>
    <cellStyle name="Normal 2 4 6 11 2 6" xfId="21685"/>
    <cellStyle name="Normal 2 4 6 11 2 6 2" xfId="56161"/>
    <cellStyle name="Normal 2 4 6 11 2 7" xfId="56162"/>
    <cellStyle name="Normal 2 4 6 11 2 7 2" xfId="56163"/>
    <cellStyle name="Normal 2 4 6 11 2 8" xfId="56164"/>
    <cellStyle name="Normal 2 4 6 11 2 9" xfId="56165"/>
    <cellStyle name="Normal 2 4 6 11 3" xfId="21686"/>
    <cellStyle name="Normal 2 4 6 11 3 2" xfId="21687"/>
    <cellStyle name="Normal 2 4 6 11 3 2 2" xfId="21688"/>
    <cellStyle name="Normal 2 4 6 11 3 2 2 2" xfId="56166"/>
    <cellStyle name="Normal 2 4 6 11 3 2 3" xfId="21689"/>
    <cellStyle name="Normal 2 4 6 11 3 2 3 2" xfId="56167"/>
    <cellStyle name="Normal 2 4 6 11 3 2 4" xfId="56168"/>
    <cellStyle name="Normal 2 4 6 11 3 3" xfId="21690"/>
    <cellStyle name="Normal 2 4 6 11 3 3 2" xfId="56169"/>
    <cellStyle name="Normal 2 4 6 11 3 4" xfId="21691"/>
    <cellStyle name="Normal 2 4 6 11 3 4 2" xfId="56170"/>
    <cellStyle name="Normal 2 4 6 11 3 5" xfId="21692"/>
    <cellStyle name="Normal 2 4 6 11 3 5 2" xfId="56171"/>
    <cellStyle name="Normal 2 4 6 11 3 6" xfId="56172"/>
    <cellStyle name="Normal 2 4 6 11 3 6 2" xfId="56173"/>
    <cellStyle name="Normal 2 4 6 11 3 7" xfId="56174"/>
    <cellStyle name="Normal 2 4 6 11 4" xfId="21693"/>
    <cellStyle name="Normal 2 4 6 11 4 2" xfId="21694"/>
    <cellStyle name="Normal 2 4 6 11 4 2 2" xfId="56175"/>
    <cellStyle name="Normal 2 4 6 11 4 3" xfId="21695"/>
    <cellStyle name="Normal 2 4 6 11 4 3 2" xfId="56176"/>
    <cellStyle name="Normal 2 4 6 11 4 4" xfId="56177"/>
    <cellStyle name="Normal 2 4 6 11 5" xfId="21696"/>
    <cellStyle name="Normal 2 4 6 11 5 2" xfId="21697"/>
    <cellStyle name="Normal 2 4 6 11 5 2 2" xfId="56178"/>
    <cellStyle name="Normal 2 4 6 11 5 3" xfId="56179"/>
    <cellStyle name="Normal 2 4 6 11 6" xfId="21698"/>
    <cellStyle name="Normal 2 4 6 11 6 2" xfId="56180"/>
    <cellStyle name="Normal 2 4 6 11 7" xfId="21699"/>
    <cellStyle name="Normal 2 4 6 11 7 2" xfId="56181"/>
    <cellStyle name="Normal 2 4 6 11 8" xfId="56182"/>
    <cellStyle name="Normal 2 4 6 11 8 2" xfId="56183"/>
    <cellStyle name="Normal 2 4 6 11 9" xfId="56184"/>
    <cellStyle name="Normal 2 4 6 12" xfId="21700"/>
    <cellStyle name="Normal 2 4 6 12 10" xfId="56185"/>
    <cellStyle name="Normal 2 4 6 12 11" xfId="56186"/>
    <cellStyle name="Normal 2 4 6 12 2" xfId="21701"/>
    <cellStyle name="Normal 2 4 6 12 2 10" xfId="56187"/>
    <cellStyle name="Normal 2 4 6 12 2 2" xfId="21702"/>
    <cellStyle name="Normal 2 4 6 12 2 2 2" xfId="21703"/>
    <cellStyle name="Normal 2 4 6 12 2 2 2 2" xfId="21704"/>
    <cellStyle name="Normal 2 4 6 12 2 2 2 2 2" xfId="56188"/>
    <cellStyle name="Normal 2 4 6 12 2 2 2 3" xfId="21705"/>
    <cellStyle name="Normal 2 4 6 12 2 2 2 3 2" xfId="56189"/>
    <cellStyle name="Normal 2 4 6 12 2 2 2 4" xfId="56190"/>
    <cellStyle name="Normal 2 4 6 12 2 2 3" xfId="21706"/>
    <cellStyle name="Normal 2 4 6 12 2 2 3 2" xfId="56191"/>
    <cellStyle name="Normal 2 4 6 12 2 2 4" xfId="21707"/>
    <cellStyle name="Normal 2 4 6 12 2 2 4 2" xfId="56192"/>
    <cellStyle name="Normal 2 4 6 12 2 2 5" xfId="21708"/>
    <cellStyle name="Normal 2 4 6 12 2 2 5 2" xfId="56193"/>
    <cellStyle name="Normal 2 4 6 12 2 2 6" xfId="56194"/>
    <cellStyle name="Normal 2 4 6 12 2 2 6 2" xfId="56195"/>
    <cellStyle name="Normal 2 4 6 12 2 2 7" xfId="56196"/>
    <cellStyle name="Normal 2 4 6 12 2 3" xfId="21709"/>
    <cellStyle name="Normal 2 4 6 12 2 3 2" xfId="21710"/>
    <cellStyle name="Normal 2 4 6 12 2 3 2 2" xfId="56197"/>
    <cellStyle name="Normal 2 4 6 12 2 3 3" xfId="21711"/>
    <cellStyle name="Normal 2 4 6 12 2 3 3 2" xfId="56198"/>
    <cellStyle name="Normal 2 4 6 12 2 3 4" xfId="56199"/>
    <cellStyle name="Normal 2 4 6 12 2 4" xfId="21712"/>
    <cellStyle name="Normal 2 4 6 12 2 4 2" xfId="21713"/>
    <cellStyle name="Normal 2 4 6 12 2 4 2 2" xfId="56200"/>
    <cellStyle name="Normal 2 4 6 12 2 4 3" xfId="56201"/>
    <cellStyle name="Normal 2 4 6 12 2 5" xfId="21714"/>
    <cellStyle name="Normal 2 4 6 12 2 5 2" xfId="56202"/>
    <cellStyle name="Normal 2 4 6 12 2 6" xfId="21715"/>
    <cellStyle name="Normal 2 4 6 12 2 6 2" xfId="56203"/>
    <cellStyle name="Normal 2 4 6 12 2 7" xfId="56204"/>
    <cellStyle name="Normal 2 4 6 12 2 7 2" xfId="56205"/>
    <cellStyle name="Normal 2 4 6 12 2 8" xfId="56206"/>
    <cellStyle name="Normal 2 4 6 12 2 9" xfId="56207"/>
    <cellStyle name="Normal 2 4 6 12 3" xfId="21716"/>
    <cellStyle name="Normal 2 4 6 12 3 2" xfId="21717"/>
    <cellStyle name="Normal 2 4 6 12 3 2 2" xfId="21718"/>
    <cellStyle name="Normal 2 4 6 12 3 2 2 2" xfId="56208"/>
    <cellStyle name="Normal 2 4 6 12 3 2 3" xfId="21719"/>
    <cellStyle name="Normal 2 4 6 12 3 2 3 2" xfId="56209"/>
    <cellStyle name="Normal 2 4 6 12 3 2 4" xfId="56210"/>
    <cellStyle name="Normal 2 4 6 12 3 3" xfId="21720"/>
    <cellStyle name="Normal 2 4 6 12 3 3 2" xfId="56211"/>
    <cellStyle name="Normal 2 4 6 12 3 4" xfId="21721"/>
    <cellStyle name="Normal 2 4 6 12 3 4 2" xfId="56212"/>
    <cellStyle name="Normal 2 4 6 12 3 5" xfId="21722"/>
    <cellStyle name="Normal 2 4 6 12 3 5 2" xfId="56213"/>
    <cellStyle name="Normal 2 4 6 12 3 6" xfId="56214"/>
    <cellStyle name="Normal 2 4 6 12 3 6 2" xfId="56215"/>
    <cellStyle name="Normal 2 4 6 12 3 7" xfId="56216"/>
    <cellStyle name="Normal 2 4 6 12 4" xfId="21723"/>
    <cellStyle name="Normal 2 4 6 12 4 2" xfId="21724"/>
    <cellStyle name="Normal 2 4 6 12 4 2 2" xfId="56217"/>
    <cellStyle name="Normal 2 4 6 12 4 3" xfId="21725"/>
    <cellStyle name="Normal 2 4 6 12 4 3 2" xfId="56218"/>
    <cellStyle name="Normal 2 4 6 12 4 4" xfId="56219"/>
    <cellStyle name="Normal 2 4 6 12 5" xfId="21726"/>
    <cellStyle name="Normal 2 4 6 12 5 2" xfId="21727"/>
    <cellStyle name="Normal 2 4 6 12 5 2 2" xfId="56220"/>
    <cellStyle name="Normal 2 4 6 12 5 3" xfId="56221"/>
    <cellStyle name="Normal 2 4 6 12 6" xfId="21728"/>
    <cellStyle name="Normal 2 4 6 12 6 2" xfId="56222"/>
    <cellStyle name="Normal 2 4 6 12 7" xfId="21729"/>
    <cellStyle name="Normal 2 4 6 12 7 2" xfId="56223"/>
    <cellStyle name="Normal 2 4 6 12 8" xfId="56224"/>
    <cellStyle name="Normal 2 4 6 12 8 2" xfId="56225"/>
    <cellStyle name="Normal 2 4 6 12 9" xfId="56226"/>
    <cellStyle name="Normal 2 4 6 13" xfId="21730"/>
    <cellStyle name="Normal 2 4 6 13 10" xfId="56227"/>
    <cellStyle name="Normal 2 4 6 13 11" xfId="56228"/>
    <cellStyle name="Normal 2 4 6 13 2" xfId="21731"/>
    <cellStyle name="Normal 2 4 6 13 2 10" xfId="56229"/>
    <cellStyle name="Normal 2 4 6 13 2 2" xfId="21732"/>
    <cellStyle name="Normal 2 4 6 13 2 2 2" xfId="21733"/>
    <cellStyle name="Normal 2 4 6 13 2 2 2 2" xfId="21734"/>
    <cellStyle name="Normal 2 4 6 13 2 2 2 2 2" xfId="56230"/>
    <cellStyle name="Normal 2 4 6 13 2 2 2 3" xfId="21735"/>
    <cellStyle name="Normal 2 4 6 13 2 2 2 3 2" xfId="56231"/>
    <cellStyle name="Normal 2 4 6 13 2 2 2 4" xfId="56232"/>
    <cellStyle name="Normal 2 4 6 13 2 2 3" xfId="21736"/>
    <cellStyle name="Normal 2 4 6 13 2 2 3 2" xfId="56233"/>
    <cellStyle name="Normal 2 4 6 13 2 2 4" xfId="21737"/>
    <cellStyle name="Normal 2 4 6 13 2 2 4 2" xfId="56234"/>
    <cellStyle name="Normal 2 4 6 13 2 2 5" xfId="21738"/>
    <cellStyle name="Normal 2 4 6 13 2 2 5 2" xfId="56235"/>
    <cellStyle name="Normal 2 4 6 13 2 2 6" xfId="56236"/>
    <cellStyle name="Normal 2 4 6 13 2 2 6 2" xfId="56237"/>
    <cellStyle name="Normal 2 4 6 13 2 2 7" xfId="56238"/>
    <cellStyle name="Normal 2 4 6 13 2 3" xfId="21739"/>
    <cellStyle name="Normal 2 4 6 13 2 3 2" xfId="21740"/>
    <cellStyle name="Normal 2 4 6 13 2 3 2 2" xfId="56239"/>
    <cellStyle name="Normal 2 4 6 13 2 3 3" xfId="21741"/>
    <cellStyle name="Normal 2 4 6 13 2 3 3 2" xfId="56240"/>
    <cellStyle name="Normal 2 4 6 13 2 3 4" xfId="56241"/>
    <cellStyle name="Normal 2 4 6 13 2 4" xfId="21742"/>
    <cellStyle name="Normal 2 4 6 13 2 4 2" xfId="21743"/>
    <cellStyle name="Normal 2 4 6 13 2 4 2 2" xfId="56242"/>
    <cellStyle name="Normal 2 4 6 13 2 4 3" xfId="56243"/>
    <cellStyle name="Normal 2 4 6 13 2 5" xfId="21744"/>
    <cellStyle name="Normal 2 4 6 13 2 5 2" xfId="56244"/>
    <cellStyle name="Normal 2 4 6 13 2 6" xfId="21745"/>
    <cellStyle name="Normal 2 4 6 13 2 6 2" xfId="56245"/>
    <cellStyle name="Normal 2 4 6 13 2 7" xfId="56246"/>
    <cellStyle name="Normal 2 4 6 13 2 7 2" xfId="56247"/>
    <cellStyle name="Normal 2 4 6 13 2 8" xfId="56248"/>
    <cellStyle name="Normal 2 4 6 13 2 9" xfId="56249"/>
    <cellStyle name="Normal 2 4 6 13 3" xfId="21746"/>
    <cellStyle name="Normal 2 4 6 13 3 2" xfId="21747"/>
    <cellStyle name="Normal 2 4 6 13 3 2 2" xfId="21748"/>
    <cellStyle name="Normal 2 4 6 13 3 2 2 2" xfId="56250"/>
    <cellStyle name="Normal 2 4 6 13 3 2 3" xfId="21749"/>
    <cellStyle name="Normal 2 4 6 13 3 2 3 2" xfId="56251"/>
    <cellStyle name="Normal 2 4 6 13 3 2 4" xfId="56252"/>
    <cellStyle name="Normal 2 4 6 13 3 3" xfId="21750"/>
    <cellStyle name="Normal 2 4 6 13 3 3 2" xfId="56253"/>
    <cellStyle name="Normal 2 4 6 13 3 4" xfId="21751"/>
    <cellStyle name="Normal 2 4 6 13 3 4 2" xfId="56254"/>
    <cellStyle name="Normal 2 4 6 13 3 5" xfId="21752"/>
    <cellStyle name="Normal 2 4 6 13 3 5 2" xfId="56255"/>
    <cellStyle name="Normal 2 4 6 13 3 6" xfId="56256"/>
    <cellStyle name="Normal 2 4 6 13 3 6 2" xfId="56257"/>
    <cellStyle name="Normal 2 4 6 13 3 7" xfId="56258"/>
    <cellStyle name="Normal 2 4 6 13 4" xfId="21753"/>
    <cellStyle name="Normal 2 4 6 13 4 2" xfId="21754"/>
    <cellStyle name="Normal 2 4 6 13 4 2 2" xfId="56259"/>
    <cellStyle name="Normal 2 4 6 13 4 3" xfId="21755"/>
    <cellStyle name="Normal 2 4 6 13 4 3 2" xfId="56260"/>
    <cellStyle name="Normal 2 4 6 13 4 4" xfId="56261"/>
    <cellStyle name="Normal 2 4 6 13 5" xfId="21756"/>
    <cellStyle name="Normal 2 4 6 13 5 2" xfId="21757"/>
    <cellStyle name="Normal 2 4 6 13 5 2 2" xfId="56262"/>
    <cellStyle name="Normal 2 4 6 13 5 3" xfId="56263"/>
    <cellStyle name="Normal 2 4 6 13 6" xfId="21758"/>
    <cellStyle name="Normal 2 4 6 13 6 2" xfId="56264"/>
    <cellStyle name="Normal 2 4 6 13 7" xfId="21759"/>
    <cellStyle name="Normal 2 4 6 13 7 2" xfId="56265"/>
    <cellStyle name="Normal 2 4 6 13 8" xfId="56266"/>
    <cellStyle name="Normal 2 4 6 13 8 2" xfId="56267"/>
    <cellStyle name="Normal 2 4 6 13 9" xfId="56268"/>
    <cellStyle name="Normal 2 4 6 14" xfId="21760"/>
    <cellStyle name="Normal 2 4 6 14 10" xfId="56269"/>
    <cellStyle name="Normal 2 4 6 14 11" xfId="56270"/>
    <cellStyle name="Normal 2 4 6 14 2" xfId="21761"/>
    <cellStyle name="Normal 2 4 6 14 2 10" xfId="56271"/>
    <cellStyle name="Normal 2 4 6 14 2 2" xfId="21762"/>
    <cellStyle name="Normal 2 4 6 14 2 2 2" xfId="21763"/>
    <cellStyle name="Normal 2 4 6 14 2 2 2 2" xfId="21764"/>
    <cellStyle name="Normal 2 4 6 14 2 2 2 2 2" xfId="56272"/>
    <cellStyle name="Normal 2 4 6 14 2 2 2 3" xfId="21765"/>
    <cellStyle name="Normal 2 4 6 14 2 2 2 3 2" xfId="56273"/>
    <cellStyle name="Normal 2 4 6 14 2 2 2 4" xfId="56274"/>
    <cellStyle name="Normal 2 4 6 14 2 2 3" xfId="21766"/>
    <cellStyle name="Normal 2 4 6 14 2 2 3 2" xfId="56275"/>
    <cellStyle name="Normal 2 4 6 14 2 2 4" xfId="21767"/>
    <cellStyle name="Normal 2 4 6 14 2 2 4 2" xfId="56276"/>
    <cellStyle name="Normal 2 4 6 14 2 2 5" xfId="21768"/>
    <cellStyle name="Normal 2 4 6 14 2 2 5 2" xfId="56277"/>
    <cellStyle name="Normal 2 4 6 14 2 2 6" xfId="56278"/>
    <cellStyle name="Normal 2 4 6 14 2 2 6 2" xfId="56279"/>
    <cellStyle name="Normal 2 4 6 14 2 2 7" xfId="56280"/>
    <cellStyle name="Normal 2 4 6 14 2 3" xfId="21769"/>
    <cellStyle name="Normal 2 4 6 14 2 3 2" xfId="21770"/>
    <cellStyle name="Normal 2 4 6 14 2 3 2 2" xfId="56281"/>
    <cellStyle name="Normal 2 4 6 14 2 3 3" xfId="21771"/>
    <cellStyle name="Normal 2 4 6 14 2 3 3 2" xfId="56282"/>
    <cellStyle name="Normal 2 4 6 14 2 3 4" xfId="56283"/>
    <cellStyle name="Normal 2 4 6 14 2 4" xfId="21772"/>
    <cellStyle name="Normal 2 4 6 14 2 4 2" xfId="21773"/>
    <cellStyle name="Normal 2 4 6 14 2 4 2 2" xfId="56284"/>
    <cellStyle name="Normal 2 4 6 14 2 4 3" xfId="56285"/>
    <cellStyle name="Normal 2 4 6 14 2 5" xfId="21774"/>
    <cellStyle name="Normal 2 4 6 14 2 5 2" xfId="56286"/>
    <cellStyle name="Normal 2 4 6 14 2 6" xfId="21775"/>
    <cellStyle name="Normal 2 4 6 14 2 6 2" xfId="56287"/>
    <cellStyle name="Normal 2 4 6 14 2 7" xfId="56288"/>
    <cellStyle name="Normal 2 4 6 14 2 7 2" xfId="56289"/>
    <cellStyle name="Normal 2 4 6 14 2 8" xfId="56290"/>
    <cellStyle name="Normal 2 4 6 14 2 9" xfId="56291"/>
    <cellStyle name="Normal 2 4 6 14 3" xfId="21776"/>
    <cellStyle name="Normal 2 4 6 14 3 2" xfId="21777"/>
    <cellStyle name="Normal 2 4 6 14 3 2 2" xfId="21778"/>
    <cellStyle name="Normal 2 4 6 14 3 2 2 2" xfId="56292"/>
    <cellStyle name="Normal 2 4 6 14 3 2 3" xfId="21779"/>
    <cellStyle name="Normal 2 4 6 14 3 2 3 2" xfId="56293"/>
    <cellStyle name="Normal 2 4 6 14 3 2 4" xfId="56294"/>
    <cellStyle name="Normal 2 4 6 14 3 3" xfId="21780"/>
    <cellStyle name="Normal 2 4 6 14 3 3 2" xfId="56295"/>
    <cellStyle name="Normal 2 4 6 14 3 4" xfId="21781"/>
    <cellStyle name="Normal 2 4 6 14 3 4 2" xfId="56296"/>
    <cellStyle name="Normal 2 4 6 14 3 5" xfId="21782"/>
    <cellStyle name="Normal 2 4 6 14 3 5 2" xfId="56297"/>
    <cellStyle name="Normal 2 4 6 14 3 6" xfId="56298"/>
    <cellStyle name="Normal 2 4 6 14 3 6 2" xfId="56299"/>
    <cellStyle name="Normal 2 4 6 14 3 7" xfId="56300"/>
    <cellStyle name="Normal 2 4 6 14 4" xfId="21783"/>
    <cellStyle name="Normal 2 4 6 14 4 2" xfId="21784"/>
    <cellStyle name="Normal 2 4 6 14 4 2 2" xfId="56301"/>
    <cellStyle name="Normal 2 4 6 14 4 3" xfId="21785"/>
    <cellStyle name="Normal 2 4 6 14 4 3 2" xfId="56302"/>
    <cellStyle name="Normal 2 4 6 14 4 4" xfId="56303"/>
    <cellStyle name="Normal 2 4 6 14 5" xfId="21786"/>
    <cellStyle name="Normal 2 4 6 14 5 2" xfId="21787"/>
    <cellStyle name="Normal 2 4 6 14 5 2 2" xfId="56304"/>
    <cellStyle name="Normal 2 4 6 14 5 3" xfId="56305"/>
    <cellStyle name="Normal 2 4 6 14 6" xfId="21788"/>
    <cellStyle name="Normal 2 4 6 14 6 2" xfId="56306"/>
    <cellStyle name="Normal 2 4 6 14 7" xfId="21789"/>
    <cellStyle name="Normal 2 4 6 14 7 2" xfId="56307"/>
    <cellStyle name="Normal 2 4 6 14 8" xfId="56308"/>
    <cellStyle name="Normal 2 4 6 14 8 2" xfId="56309"/>
    <cellStyle name="Normal 2 4 6 14 9" xfId="56310"/>
    <cellStyle name="Normal 2 4 6 15" xfId="21790"/>
    <cellStyle name="Normal 2 4 6 15 10" xfId="56311"/>
    <cellStyle name="Normal 2 4 6 15 11" xfId="56312"/>
    <cellStyle name="Normal 2 4 6 15 2" xfId="21791"/>
    <cellStyle name="Normal 2 4 6 15 2 10" xfId="56313"/>
    <cellStyle name="Normal 2 4 6 15 2 2" xfId="21792"/>
    <cellStyle name="Normal 2 4 6 15 2 2 2" xfId="21793"/>
    <cellStyle name="Normal 2 4 6 15 2 2 2 2" xfId="21794"/>
    <cellStyle name="Normal 2 4 6 15 2 2 2 2 2" xfId="56314"/>
    <cellStyle name="Normal 2 4 6 15 2 2 2 3" xfId="21795"/>
    <cellStyle name="Normal 2 4 6 15 2 2 2 3 2" xfId="56315"/>
    <cellStyle name="Normal 2 4 6 15 2 2 2 4" xfId="56316"/>
    <cellStyle name="Normal 2 4 6 15 2 2 3" xfId="21796"/>
    <cellStyle name="Normal 2 4 6 15 2 2 3 2" xfId="56317"/>
    <cellStyle name="Normal 2 4 6 15 2 2 4" xfId="21797"/>
    <cellStyle name="Normal 2 4 6 15 2 2 4 2" xfId="56318"/>
    <cellStyle name="Normal 2 4 6 15 2 2 5" xfId="21798"/>
    <cellStyle name="Normal 2 4 6 15 2 2 5 2" xfId="56319"/>
    <cellStyle name="Normal 2 4 6 15 2 2 6" xfId="56320"/>
    <cellStyle name="Normal 2 4 6 15 2 2 6 2" xfId="56321"/>
    <cellStyle name="Normal 2 4 6 15 2 2 7" xfId="56322"/>
    <cellStyle name="Normal 2 4 6 15 2 3" xfId="21799"/>
    <cellStyle name="Normal 2 4 6 15 2 3 2" xfId="21800"/>
    <cellStyle name="Normal 2 4 6 15 2 3 2 2" xfId="56323"/>
    <cellStyle name="Normal 2 4 6 15 2 3 3" xfId="21801"/>
    <cellStyle name="Normal 2 4 6 15 2 3 3 2" xfId="56324"/>
    <cellStyle name="Normal 2 4 6 15 2 3 4" xfId="56325"/>
    <cellStyle name="Normal 2 4 6 15 2 4" xfId="21802"/>
    <cellStyle name="Normal 2 4 6 15 2 4 2" xfId="21803"/>
    <cellStyle name="Normal 2 4 6 15 2 4 2 2" xfId="56326"/>
    <cellStyle name="Normal 2 4 6 15 2 4 3" xfId="56327"/>
    <cellStyle name="Normal 2 4 6 15 2 5" xfId="21804"/>
    <cellStyle name="Normal 2 4 6 15 2 5 2" xfId="56328"/>
    <cellStyle name="Normal 2 4 6 15 2 6" xfId="21805"/>
    <cellStyle name="Normal 2 4 6 15 2 6 2" xfId="56329"/>
    <cellStyle name="Normal 2 4 6 15 2 7" xfId="56330"/>
    <cellStyle name="Normal 2 4 6 15 2 7 2" xfId="56331"/>
    <cellStyle name="Normal 2 4 6 15 2 8" xfId="56332"/>
    <cellStyle name="Normal 2 4 6 15 2 9" xfId="56333"/>
    <cellStyle name="Normal 2 4 6 15 3" xfId="21806"/>
    <cellStyle name="Normal 2 4 6 15 3 2" xfId="21807"/>
    <cellStyle name="Normal 2 4 6 15 3 2 2" xfId="21808"/>
    <cellStyle name="Normal 2 4 6 15 3 2 2 2" xfId="56334"/>
    <cellStyle name="Normal 2 4 6 15 3 2 3" xfId="21809"/>
    <cellStyle name="Normal 2 4 6 15 3 2 3 2" xfId="56335"/>
    <cellStyle name="Normal 2 4 6 15 3 2 4" xfId="56336"/>
    <cellStyle name="Normal 2 4 6 15 3 3" xfId="21810"/>
    <cellStyle name="Normal 2 4 6 15 3 3 2" xfId="56337"/>
    <cellStyle name="Normal 2 4 6 15 3 4" xfId="21811"/>
    <cellStyle name="Normal 2 4 6 15 3 4 2" xfId="56338"/>
    <cellStyle name="Normal 2 4 6 15 3 5" xfId="21812"/>
    <cellStyle name="Normal 2 4 6 15 3 5 2" xfId="56339"/>
    <cellStyle name="Normal 2 4 6 15 3 6" xfId="56340"/>
    <cellStyle name="Normal 2 4 6 15 3 6 2" xfId="56341"/>
    <cellStyle name="Normal 2 4 6 15 3 7" xfId="56342"/>
    <cellStyle name="Normal 2 4 6 15 4" xfId="21813"/>
    <cellStyle name="Normal 2 4 6 15 4 2" xfId="21814"/>
    <cellStyle name="Normal 2 4 6 15 4 2 2" xfId="56343"/>
    <cellStyle name="Normal 2 4 6 15 4 3" xfId="21815"/>
    <cellStyle name="Normal 2 4 6 15 4 3 2" xfId="56344"/>
    <cellStyle name="Normal 2 4 6 15 4 4" xfId="56345"/>
    <cellStyle name="Normal 2 4 6 15 5" xfId="21816"/>
    <cellStyle name="Normal 2 4 6 15 5 2" xfId="21817"/>
    <cellStyle name="Normal 2 4 6 15 5 2 2" xfId="56346"/>
    <cellStyle name="Normal 2 4 6 15 5 3" xfId="56347"/>
    <cellStyle name="Normal 2 4 6 15 6" xfId="21818"/>
    <cellStyle name="Normal 2 4 6 15 6 2" xfId="56348"/>
    <cellStyle name="Normal 2 4 6 15 7" xfId="21819"/>
    <cellStyle name="Normal 2 4 6 15 7 2" xfId="56349"/>
    <cellStyle name="Normal 2 4 6 15 8" xfId="56350"/>
    <cellStyle name="Normal 2 4 6 15 8 2" xfId="56351"/>
    <cellStyle name="Normal 2 4 6 15 9" xfId="56352"/>
    <cellStyle name="Normal 2 4 6 16" xfId="21820"/>
    <cellStyle name="Normal 2 4 6 16 10" xfId="56353"/>
    <cellStyle name="Normal 2 4 6 16 11" xfId="56354"/>
    <cellStyle name="Normal 2 4 6 16 2" xfId="21821"/>
    <cellStyle name="Normal 2 4 6 16 2 10" xfId="56355"/>
    <cellStyle name="Normal 2 4 6 16 2 2" xfId="21822"/>
    <cellStyle name="Normal 2 4 6 16 2 2 2" xfId="21823"/>
    <cellStyle name="Normal 2 4 6 16 2 2 2 2" xfId="21824"/>
    <cellStyle name="Normal 2 4 6 16 2 2 2 2 2" xfId="56356"/>
    <cellStyle name="Normal 2 4 6 16 2 2 2 3" xfId="21825"/>
    <cellStyle name="Normal 2 4 6 16 2 2 2 3 2" xfId="56357"/>
    <cellStyle name="Normal 2 4 6 16 2 2 2 4" xfId="56358"/>
    <cellStyle name="Normal 2 4 6 16 2 2 3" xfId="21826"/>
    <cellStyle name="Normal 2 4 6 16 2 2 3 2" xfId="56359"/>
    <cellStyle name="Normal 2 4 6 16 2 2 4" xfId="21827"/>
    <cellStyle name="Normal 2 4 6 16 2 2 4 2" xfId="56360"/>
    <cellStyle name="Normal 2 4 6 16 2 2 5" xfId="21828"/>
    <cellStyle name="Normal 2 4 6 16 2 2 5 2" xfId="56361"/>
    <cellStyle name="Normal 2 4 6 16 2 2 6" xfId="56362"/>
    <cellStyle name="Normal 2 4 6 16 2 2 6 2" xfId="56363"/>
    <cellStyle name="Normal 2 4 6 16 2 2 7" xfId="56364"/>
    <cellStyle name="Normal 2 4 6 16 2 3" xfId="21829"/>
    <cellStyle name="Normal 2 4 6 16 2 3 2" xfId="21830"/>
    <cellStyle name="Normal 2 4 6 16 2 3 2 2" xfId="56365"/>
    <cellStyle name="Normal 2 4 6 16 2 3 3" xfId="21831"/>
    <cellStyle name="Normal 2 4 6 16 2 3 3 2" xfId="56366"/>
    <cellStyle name="Normal 2 4 6 16 2 3 4" xfId="56367"/>
    <cellStyle name="Normal 2 4 6 16 2 4" xfId="21832"/>
    <cellStyle name="Normal 2 4 6 16 2 4 2" xfId="21833"/>
    <cellStyle name="Normal 2 4 6 16 2 4 2 2" xfId="56368"/>
    <cellStyle name="Normal 2 4 6 16 2 4 3" xfId="56369"/>
    <cellStyle name="Normal 2 4 6 16 2 5" xfId="21834"/>
    <cellStyle name="Normal 2 4 6 16 2 5 2" xfId="56370"/>
    <cellStyle name="Normal 2 4 6 16 2 6" xfId="21835"/>
    <cellStyle name="Normal 2 4 6 16 2 6 2" xfId="56371"/>
    <cellStyle name="Normal 2 4 6 16 2 7" xfId="56372"/>
    <cellStyle name="Normal 2 4 6 16 2 7 2" xfId="56373"/>
    <cellStyle name="Normal 2 4 6 16 2 8" xfId="56374"/>
    <cellStyle name="Normal 2 4 6 16 2 9" xfId="56375"/>
    <cellStyle name="Normal 2 4 6 16 3" xfId="21836"/>
    <cellStyle name="Normal 2 4 6 16 3 2" xfId="21837"/>
    <cellStyle name="Normal 2 4 6 16 3 2 2" xfId="21838"/>
    <cellStyle name="Normal 2 4 6 16 3 2 2 2" xfId="56376"/>
    <cellStyle name="Normal 2 4 6 16 3 2 3" xfId="21839"/>
    <cellStyle name="Normal 2 4 6 16 3 2 3 2" xfId="56377"/>
    <cellStyle name="Normal 2 4 6 16 3 2 4" xfId="56378"/>
    <cellStyle name="Normal 2 4 6 16 3 3" xfId="21840"/>
    <cellStyle name="Normal 2 4 6 16 3 3 2" xfId="56379"/>
    <cellStyle name="Normal 2 4 6 16 3 4" xfId="21841"/>
    <cellStyle name="Normal 2 4 6 16 3 4 2" xfId="56380"/>
    <cellStyle name="Normal 2 4 6 16 3 5" xfId="21842"/>
    <cellStyle name="Normal 2 4 6 16 3 5 2" xfId="56381"/>
    <cellStyle name="Normal 2 4 6 16 3 6" xfId="56382"/>
    <cellStyle name="Normal 2 4 6 16 3 6 2" xfId="56383"/>
    <cellStyle name="Normal 2 4 6 16 3 7" xfId="56384"/>
    <cellStyle name="Normal 2 4 6 16 4" xfId="21843"/>
    <cellStyle name="Normal 2 4 6 16 4 2" xfId="21844"/>
    <cellStyle name="Normal 2 4 6 16 4 2 2" xfId="56385"/>
    <cellStyle name="Normal 2 4 6 16 4 3" xfId="21845"/>
    <cellStyle name="Normal 2 4 6 16 4 3 2" xfId="56386"/>
    <cellStyle name="Normal 2 4 6 16 4 4" xfId="56387"/>
    <cellStyle name="Normal 2 4 6 16 5" xfId="21846"/>
    <cellStyle name="Normal 2 4 6 16 5 2" xfId="21847"/>
    <cellStyle name="Normal 2 4 6 16 5 2 2" xfId="56388"/>
    <cellStyle name="Normal 2 4 6 16 5 3" xfId="56389"/>
    <cellStyle name="Normal 2 4 6 16 6" xfId="21848"/>
    <cellStyle name="Normal 2 4 6 16 6 2" xfId="56390"/>
    <cellStyle name="Normal 2 4 6 16 7" xfId="21849"/>
    <cellStyle name="Normal 2 4 6 16 7 2" xfId="56391"/>
    <cellStyle name="Normal 2 4 6 16 8" xfId="56392"/>
    <cellStyle name="Normal 2 4 6 16 8 2" xfId="56393"/>
    <cellStyle name="Normal 2 4 6 16 9" xfId="56394"/>
    <cellStyle name="Normal 2 4 6 17" xfId="21850"/>
    <cellStyle name="Normal 2 4 6 17 10" xfId="56395"/>
    <cellStyle name="Normal 2 4 6 17 11" xfId="56396"/>
    <cellStyle name="Normal 2 4 6 17 2" xfId="21851"/>
    <cellStyle name="Normal 2 4 6 17 2 10" xfId="56397"/>
    <cellStyle name="Normal 2 4 6 17 2 2" xfId="21852"/>
    <cellStyle name="Normal 2 4 6 17 2 2 2" xfId="21853"/>
    <cellStyle name="Normal 2 4 6 17 2 2 2 2" xfId="21854"/>
    <cellStyle name="Normal 2 4 6 17 2 2 2 2 2" xfId="56398"/>
    <cellStyle name="Normal 2 4 6 17 2 2 2 3" xfId="21855"/>
    <cellStyle name="Normal 2 4 6 17 2 2 2 3 2" xfId="56399"/>
    <cellStyle name="Normal 2 4 6 17 2 2 2 4" xfId="56400"/>
    <cellStyle name="Normal 2 4 6 17 2 2 3" xfId="21856"/>
    <cellStyle name="Normal 2 4 6 17 2 2 3 2" xfId="56401"/>
    <cellStyle name="Normal 2 4 6 17 2 2 4" xfId="21857"/>
    <cellStyle name="Normal 2 4 6 17 2 2 4 2" xfId="56402"/>
    <cellStyle name="Normal 2 4 6 17 2 2 5" xfId="21858"/>
    <cellStyle name="Normal 2 4 6 17 2 2 5 2" xfId="56403"/>
    <cellStyle name="Normal 2 4 6 17 2 2 6" xfId="56404"/>
    <cellStyle name="Normal 2 4 6 17 2 2 6 2" xfId="56405"/>
    <cellStyle name="Normal 2 4 6 17 2 2 7" xfId="56406"/>
    <cellStyle name="Normal 2 4 6 17 2 3" xfId="21859"/>
    <cellStyle name="Normal 2 4 6 17 2 3 2" xfId="21860"/>
    <cellStyle name="Normal 2 4 6 17 2 3 2 2" xfId="56407"/>
    <cellStyle name="Normal 2 4 6 17 2 3 3" xfId="21861"/>
    <cellStyle name="Normal 2 4 6 17 2 3 3 2" xfId="56408"/>
    <cellStyle name="Normal 2 4 6 17 2 3 4" xfId="56409"/>
    <cellStyle name="Normal 2 4 6 17 2 4" xfId="21862"/>
    <cellStyle name="Normal 2 4 6 17 2 4 2" xfId="21863"/>
    <cellStyle name="Normal 2 4 6 17 2 4 2 2" xfId="56410"/>
    <cellStyle name="Normal 2 4 6 17 2 4 3" xfId="56411"/>
    <cellStyle name="Normal 2 4 6 17 2 5" xfId="21864"/>
    <cellStyle name="Normal 2 4 6 17 2 5 2" xfId="56412"/>
    <cellStyle name="Normal 2 4 6 17 2 6" xfId="21865"/>
    <cellStyle name="Normal 2 4 6 17 2 6 2" xfId="56413"/>
    <cellStyle name="Normal 2 4 6 17 2 7" xfId="56414"/>
    <cellStyle name="Normal 2 4 6 17 2 7 2" xfId="56415"/>
    <cellStyle name="Normal 2 4 6 17 2 8" xfId="56416"/>
    <cellStyle name="Normal 2 4 6 17 2 9" xfId="56417"/>
    <cellStyle name="Normal 2 4 6 17 3" xfId="21866"/>
    <cellStyle name="Normal 2 4 6 17 3 2" xfId="21867"/>
    <cellStyle name="Normal 2 4 6 17 3 2 2" xfId="21868"/>
    <cellStyle name="Normal 2 4 6 17 3 2 2 2" xfId="56418"/>
    <cellStyle name="Normal 2 4 6 17 3 2 3" xfId="21869"/>
    <cellStyle name="Normal 2 4 6 17 3 2 3 2" xfId="56419"/>
    <cellStyle name="Normal 2 4 6 17 3 2 4" xfId="56420"/>
    <cellStyle name="Normal 2 4 6 17 3 3" xfId="21870"/>
    <cellStyle name="Normal 2 4 6 17 3 3 2" xfId="56421"/>
    <cellStyle name="Normal 2 4 6 17 3 4" xfId="21871"/>
    <cellStyle name="Normal 2 4 6 17 3 4 2" xfId="56422"/>
    <cellStyle name="Normal 2 4 6 17 3 5" xfId="21872"/>
    <cellStyle name="Normal 2 4 6 17 3 5 2" xfId="56423"/>
    <cellStyle name="Normal 2 4 6 17 3 6" xfId="56424"/>
    <cellStyle name="Normal 2 4 6 17 3 6 2" xfId="56425"/>
    <cellStyle name="Normal 2 4 6 17 3 7" xfId="56426"/>
    <cellStyle name="Normal 2 4 6 17 4" xfId="21873"/>
    <cellStyle name="Normal 2 4 6 17 4 2" xfId="21874"/>
    <cellStyle name="Normal 2 4 6 17 4 2 2" xfId="56427"/>
    <cellStyle name="Normal 2 4 6 17 4 3" xfId="21875"/>
    <cellStyle name="Normal 2 4 6 17 4 3 2" xfId="56428"/>
    <cellStyle name="Normal 2 4 6 17 4 4" xfId="56429"/>
    <cellStyle name="Normal 2 4 6 17 5" xfId="21876"/>
    <cellStyle name="Normal 2 4 6 17 5 2" xfId="21877"/>
    <cellStyle name="Normal 2 4 6 17 5 2 2" xfId="56430"/>
    <cellStyle name="Normal 2 4 6 17 5 3" xfId="56431"/>
    <cellStyle name="Normal 2 4 6 17 6" xfId="21878"/>
    <cellStyle name="Normal 2 4 6 17 6 2" xfId="56432"/>
    <cellStyle name="Normal 2 4 6 17 7" xfId="21879"/>
    <cellStyle name="Normal 2 4 6 17 7 2" xfId="56433"/>
    <cellStyle name="Normal 2 4 6 17 8" xfId="56434"/>
    <cellStyle name="Normal 2 4 6 17 8 2" xfId="56435"/>
    <cellStyle name="Normal 2 4 6 17 9" xfId="56436"/>
    <cellStyle name="Normal 2 4 6 18" xfId="21880"/>
    <cellStyle name="Normal 2 4 6 18 10" xfId="56437"/>
    <cellStyle name="Normal 2 4 6 18 11" xfId="56438"/>
    <cellStyle name="Normal 2 4 6 18 2" xfId="21881"/>
    <cellStyle name="Normal 2 4 6 18 2 10" xfId="56439"/>
    <cellStyle name="Normal 2 4 6 18 2 2" xfId="21882"/>
    <cellStyle name="Normal 2 4 6 18 2 2 2" xfId="21883"/>
    <cellStyle name="Normal 2 4 6 18 2 2 2 2" xfId="21884"/>
    <cellStyle name="Normal 2 4 6 18 2 2 2 2 2" xfId="56440"/>
    <cellStyle name="Normal 2 4 6 18 2 2 2 3" xfId="21885"/>
    <cellStyle name="Normal 2 4 6 18 2 2 2 3 2" xfId="56441"/>
    <cellStyle name="Normal 2 4 6 18 2 2 2 4" xfId="56442"/>
    <cellStyle name="Normal 2 4 6 18 2 2 3" xfId="21886"/>
    <cellStyle name="Normal 2 4 6 18 2 2 3 2" xfId="56443"/>
    <cellStyle name="Normal 2 4 6 18 2 2 4" xfId="21887"/>
    <cellStyle name="Normal 2 4 6 18 2 2 4 2" xfId="56444"/>
    <cellStyle name="Normal 2 4 6 18 2 2 5" xfId="21888"/>
    <cellStyle name="Normal 2 4 6 18 2 2 5 2" xfId="56445"/>
    <cellStyle name="Normal 2 4 6 18 2 2 6" xfId="56446"/>
    <cellStyle name="Normal 2 4 6 18 2 2 6 2" xfId="56447"/>
    <cellStyle name="Normal 2 4 6 18 2 2 7" xfId="56448"/>
    <cellStyle name="Normal 2 4 6 18 2 3" xfId="21889"/>
    <cellStyle name="Normal 2 4 6 18 2 3 2" xfId="21890"/>
    <cellStyle name="Normal 2 4 6 18 2 3 2 2" xfId="56449"/>
    <cellStyle name="Normal 2 4 6 18 2 3 3" xfId="21891"/>
    <cellStyle name="Normal 2 4 6 18 2 3 3 2" xfId="56450"/>
    <cellStyle name="Normal 2 4 6 18 2 3 4" xfId="56451"/>
    <cellStyle name="Normal 2 4 6 18 2 4" xfId="21892"/>
    <cellStyle name="Normal 2 4 6 18 2 4 2" xfId="21893"/>
    <cellStyle name="Normal 2 4 6 18 2 4 2 2" xfId="56452"/>
    <cellStyle name="Normal 2 4 6 18 2 4 3" xfId="56453"/>
    <cellStyle name="Normal 2 4 6 18 2 5" xfId="21894"/>
    <cellStyle name="Normal 2 4 6 18 2 5 2" xfId="56454"/>
    <cellStyle name="Normal 2 4 6 18 2 6" xfId="21895"/>
    <cellStyle name="Normal 2 4 6 18 2 6 2" xfId="56455"/>
    <cellStyle name="Normal 2 4 6 18 2 7" xfId="56456"/>
    <cellStyle name="Normal 2 4 6 18 2 7 2" xfId="56457"/>
    <cellStyle name="Normal 2 4 6 18 2 8" xfId="56458"/>
    <cellStyle name="Normal 2 4 6 18 2 9" xfId="56459"/>
    <cellStyle name="Normal 2 4 6 18 3" xfId="21896"/>
    <cellStyle name="Normal 2 4 6 18 3 2" xfId="21897"/>
    <cellStyle name="Normal 2 4 6 18 3 2 2" xfId="21898"/>
    <cellStyle name="Normal 2 4 6 18 3 2 2 2" xfId="56460"/>
    <cellStyle name="Normal 2 4 6 18 3 2 3" xfId="21899"/>
    <cellStyle name="Normal 2 4 6 18 3 2 3 2" xfId="56461"/>
    <cellStyle name="Normal 2 4 6 18 3 2 4" xfId="56462"/>
    <cellStyle name="Normal 2 4 6 18 3 3" xfId="21900"/>
    <cellStyle name="Normal 2 4 6 18 3 3 2" xfId="56463"/>
    <cellStyle name="Normal 2 4 6 18 3 4" xfId="21901"/>
    <cellStyle name="Normal 2 4 6 18 3 4 2" xfId="56464"/>
    <cellStyle name="Normal 2 4 6 18 3 5" xfId="21902"/>
    <cellStyle name="Normal 2 4 6 18 3 5 2" xfId="56465"/>
    <cellStyle name="Normal 2 4 6 18 3 6" xfId="56466"/>
    <cellStyle name="Normal 2 4 6 18 3 6 2" xfId="56467"/>
    <cellStyle name="Normal 2 4 6 18 3 7" xfId="56468"/>
    <cellStyle name="Normal 2 4 6 18 4" xfId="21903"/>
    <cellStyle name="Normal 2 4 6 18 4 2" xfId="21904"/>
    <cellStyle name="Normal 2 4 6 18 4 2 2" xfId="56469"/>
    <cellStyle name="Normal 2 4 6 18 4 3" xfId="21905"/>
    <cellStyle name="Normal 2 4 6 18 4 3 2" xfId="56470"/>
    <cellStyle name="Normal 2 4 6 18 4 4" xfId="56471"/>
    <cellStyle name="Normal 2 4 6 18 5" xfId="21906"/>
    <cellStyle name="Normal 2 4 6 18 5 2" xfId="21907"/>
    <cellStyle name="Normal 2 4 6 18 5 2 2" xfId="56472"/>
    <cellStyle name="Normal 2 4 6 18 5 3" xfId="56473"/>
    <cellStyle name="Normal 2 4 6 18 6" xfId="21908"/>
    <cellStyle name="Normal 2 4 6 18 6 2" xfId="56474"/>
    <cellStyle name="Normal 2 4 6 18 7" xfId="21909"/>
    <cellStyle name="Normal 2 4 6 18 7 2" xfId="56475"/>
    <cellStyle name="Normal 2 4 6 18 8" xfId="56476"/>
    <cellStyle name="Normal 2 4 6 18 8 2" xfId="56477"/>
    <cellStyle name="Normal 2 4 6 18 9" xfId="56478"/>
    <cellStyle name="Normal 2 4 6 19" xfId="21910"/>
    <cellStyle name="Normal 2 4 6 19 10" xfId="56479"/>
    <cellStyle name="Normal 2 4 6 19 11" xfId="56480"/>
    <cellStyle name="Normal 2 4 6 19 2" xfId="21911"/>
    <cellStyle name="Normal 2 4 6 19 2 10" xfId="56481"/>
    <cellStyle name="Normal 2 4 6 19 2 2" xfId="21912"/>
    <cellStyle name="Normal 2 4 6 19 2 2 2" xfId="21913"/>
    <cellStyle name="Normal 2 4 6 19 2 2 2 2" xfId="21914"/>
    <cellStyle name="Normal 2 4 6 19 2 2 2 2 2" xfId="56482"/>
    <cellStyle name="Normal 2 4 6 19 2 2 2 3" xfId="21915"/>
    <cellStyle name="Normal 2 4 6 19 2 2 2 3 2" xfId="56483"/>
    <cellStyle name="Normal 2 4 6 19 2 2 2 4" xfId="56484"/>
    <cellStyle name="Normal 2 4 6 19 2 2 3" xfId="21916"/>
    <cellStyle name="Normal 2 4 6 19 2 2 3 2" xfId="56485"/>
    <cellStyle name="Normal 2 4 6 19 2 2 4" xfId="21917"/>
    <cellStyle name="Normal 2 4 6 19 2 2 4 2" xfId="56486"/>
    <cellStyle name="Normal 2 4 6 19 2 2 5" xfId="21918"/>
    <cellStyle name="Normal 2 4 6 19 2 2 5 2" xfId="56487"/>
    <cellStyle name="Normal 2 4 6 19 2 2 6" xfId="56488"/>
    <cellStyle name="Normal 2 4 6 19 2 2 6 2" xfId="56489"/>
    <cellStyle name="Normal 2 4 6 19 2 2 7" xfId="56490"/>
    <cellStyle name="Normal 2 4 6 19 2 3" xfId="21919"/>
    <cellStyle name="Normal 2 4 6 19 2 3 2" xfId="21920"/>
    <cellStyle name="Normal 2 4 6 19 2 3 2 2" xfId="56491"/>
    <cellStyle name="Normal 2 4 6 19 2 3 3" xfId="21921"/>
    <cellStyle name="Normal 2 4 6 19 2 3 3 2" xfId="56492"/>
    <cellStyle name="Normal 2 4 6 19 2 3 4" xfId="56493"/>
    <cellStyle name="Normal 2 4 6 19 2 4" xfId="21922"/>
    <cellStyle name="Normal 2 4 6 19 2 4 2" xfId="21923"/>
    <cellStyle name="Normal 2 4 6 19 2 4 2 2" xfId="56494"/>
    <cellStyle name="Normal 2 4 6 19 2 4 3" xfId="56495"/>
    <cellStyle name="Normal 2 4 6 19 2 5" xfId="21924"/>
    <cellStyle name="Normal 2 4 6 19 2 5 2" xfId="56496"/>
    <cellStyle name="Normal 2 4 6 19 2 6" xfId="21925"/>
    <cellStyle name="Normal 2 4 6 19 2 6 2" xfId="56497"/>
    <cellStyle name="Normal 2 4 6 19 2 7" xfId="56498"/>
    <cellStyle name="Normal 2 4 6 19 2 7 2" xfId="56499"/>
    <cellStyle name="Normal 2 4 6 19 2 8" xfId="56500"/>
    <cellStyle name="Normal 2 4 6 19 2 9" xfId="56501"/>
    <cellStyle name="Normal 2 4 6 19 3" xfId="21926"/>
    <cellStyle name="Normal 2 4 6 19 3 2" xfId="21927"/>
    <cellStyle name="Normal 2 4 6 19 3 2 2" xfId="21928"/>
    <cellStyle name="Normal 2 4 6 19 3 2 2 2" xfId="56502"/>
    <cellStyle name="Normal 2 4 6 19 3 2 3" xfId="21929"/>
    <cellStyle name="Normal 2 4 6 19 3 2 3 2" xfId="56503"/>
    <cellStyle name="Normal 2 4 6 19 3 2 4" xfId="56504"/>
    <cellStyle name="Normal 2 4 6 19 3 3" xfId="21930"/>
    <cellStyle name="Normal 2 4 6 19 3 3 2" xfId="56505"/>
    <cellStyle name="Normal 2 4 6 19 3 4" xfId="21931"/>
    <cellStyle name="Normal 2 4 6 19 3 4 2" xfId="56506"/>
    <cellStyle name="Normal 2 4 6 19 3 5" xfId="21932"/>
    <cellStyle name="Normal 2 4 6 19 3 5 2" xfId="56507"/>
    <cellStyle name="Normal 2 4 6 19 3 6" xfId="56508"/>
    <cellStyle name="Normal 2 4 6 19 3 6 2" xfId="56509"/>
    <cellStyle name="Normal 2 4 6 19 3 7" xfId="56510"/>
    <cellStyle name="Normal 2 4 6 19 4" xfId="21933"/>
    <cellStyle name="Normal 2 4 6 19 4 2" xfId="21934"/>
    <cellStyle name="Normal 2 4 6 19 4 2 2" xfId="56511"/>
    <cellStyle name="Normal 2 4 6 19 4 3" xfId="21935"/>
    <cellStyle name="Normal 2 4 6 19 4 3 2" xfId="56512"/>
    <cellStyle name="Normal 2 4 6 19 4 4" xfId="56513"/>
    <cellStyle name="Normal 2 4 6 19 5" xfId="21936"/>
    <cellStyle name="Normal 2 4 6 19 5 2" xfId="21937"/>
    <cellStyle name="Normal 2 4 6 19 5 2 2" xfId="56514"/>
    <cellStyle name="Normal 2 4 6 19 5 3" xfId="56515"/>
    <cellStyle name="Normal 2 4 6 19 6" xfId="21938"/>
    <cellStyle name="Normal 2 4 6 19 6 2" xfId="56516"/>
    <cellStyle name="Normal 2 4 6 19 7" xfId="21939"/>
    <cellStyle name="Normal 2 4 6 19 7 2" xfId="56517"/>
    <cellStyle name="Normal 2 4 6 19 8" xfId="56518"/>
    <cellStyle name="Normal 2 4 6 19 8 2" xfId="56519"/>
    <cellStyle name="Normal 2 4 6 19 9" xfId="56520"/>
    <cellStyle name="Normal 2 4 6 2" xfId="21940"/>
    <cellStyle name="Normal 2 4 6 2 10" xfId="56521"/>
    <cellStyle name="Normal 2 4 6 2 11" xfId="56522"/>
    <cellStyle name="Normal 2 4 6 2 2" xfId="21941"/>
    <cellStyle name="Normal 2 4 6 2 2 10" xfId="56523"/>
    <cellStyle name="Normal 2 4 6 2 2 2" xfId="21942"/>
    <cellStyle name="Normal 2 4 6 2 2 2 2" xfId="21943"/>
    <cellStyle name="Normal 2 4 6 2 2 2 2 2" xfId="21944"/>
    <cellStyle name="Normal 2 4 6 2 2 2 2 2 2" xfId="56524"/>
    <cellStyle name="Normal 2 4 6 2 2 2 2 3" xfId="21945"/>
    <cellStyle name="Normal 2 4 6 2 2 2 2 3 2" xfId="56525"/>
    <cellStyle name="Normal 2 4 6 2 2 2 2 4" xfId="56526"/>
    <cellStyle name="Normal 2 4 6 2 2 2 3" xfId="21946"/>
    <cellStyle name="Normal 2 4 6 2 2 2 3 2" xfId="56527"/>
    <cellStyle name="Normal 2 4 6 2 2 2 4" xfId="21947"/>
    <cellStyle name="Normal 2 4 6 2 2 2 4 2" xfId="56528"/>
    <cellStyle name="Normal 2 4 6 2 2 2 5" xfId="21948"/>
    <cellStyle name="Normal 2 4 6 2 2 2 5 2" xfId="56529"/>
    <cellStyle name="Normal 2 4 6 2 2 2 6" xfId="56530"/>
    <cellStyle name="Normal 2 4 6 2 2 2 6 2" xfId="56531"/>
    <cellStyle name="Normal 2 4 6 2 2 2 7" xfId="56532"/>
    <cellStyle name="Normal 2 4 6 2 2 3" xfId="21949"/>
    <cellStyle name="Normal 2 4 6 2 2 3 2" xfId="21950"/>
    <cellStyle name="Normal 2 4 6 2 2 3 2 2" xfId="56533"/>
    <cellStyle name="Normal 2 4 6 2 2 3 3" xfId="21951"/>
    <cellStyle name="Normal 2 4 6 2 2 3 3 2" xfId="56534"/>
    <cellStyle name="Normal 2 4 6 2 2 3 4" xfId="56535"/>
    <cellStyle name="Normal 2 4 6 2 2 4" xfId="21952"/>
    <cellStyle name="Normal 2 4 6 2 2 4 2" xfId="21953"/>
    <cellStyle name="Normal 2 4 6 2 2 4 2 2" xfId="56536"/>
    <cellStyle name="Normal 2 4 6 2 2 4 3" xfId="56537"/>
    <cellStyle name="Normal 2 4 6 2 2 5" xfId="21954"/>
    <cellStyle name="Normal 2 4 6 2 2 5 2" xfId="56538"/>
    <cellStyle name="Normal 2 4 6 2 2 6" xfId="21955"/>
    <cellStyle name="Normal 2 4 6 2 2 6 2" xfId="56539"/>
    <cellStyle name="Normal 2 4 6 2 2 7" xfId="56540"/>
    <cellStyle name="Normal 2 4 6 2 2 7 2" xfId="56541"/>
    <cellStyle name="Normal 2 4 6 2 2 8" xfId="56542"/>
    <cellStyle name="Normal 2 4 6 2 2 9" xfId="56543"/>
    <cellStyle name="Normal 2 4 6 2 3" xfId="21956"/>
    <cellStyle name="Normal 2 4 6 2 3 2" xfId="21957"/>
    <cellStyle name="Normal 2 4 6 2 3 2 2" xfId="21958"/>
    <cellStyle name="Normal 2 4 6 2 3 2 2 2" xfId="56544"/>
    <cellStyle name="Normal 2 4 6 2 3 2 3" xfId="21959"/>
    <cellStyle name="Normal 2 4 6 2 3 2 3 2" xfId="56545"/>
    <cellStyle name="Normal 2 4 6 2 3 2 4" xfId="56546"/>
    <cellStyle name="Normal 2 4 6 2 3 3" xfId="21960"/>
    <cellStyle name="Normal 2 4 6 2 3 3 2" xfId="56547"/>
    <cellStyle name="Normal 2 4 6 2 3 4" xfId="21961"/>
    <cellStyle name="Normal 2 4 6 2 3 4 2" xfId="56548"/>
    <cellStyle name="Normal 2 4 6 2 3 5" xfId="21962"/>
    <cellStyle name="Normal 2 4 6 2 3 5 2" xfId="56549"/>
    <cellStyle name="Normal 2 4 6 2 3 6" xfId="56550"/>
    <cellStyle name="Normal 2 4 6 2 3 6 2" xfId="56551"/>
    <cellStyle name="Normal 2 4 6 2 3 7" xfId="56552"/>
    <cellStyle name="Normal 2 4 6 2 4" xfId="21963"/>
    <cellStyle name="Normal 2 4 6 2 4 2" xfId="21964"/>
    <cellStyle name="Normal 2 4 6 2 4 2 2" xfId="56553"/>
    <cellStyle name="Normal 2 4 6 2 4 3" xfId="21965"/>
    <cellStyle name="Normal 2 4 6 2 4 3 2" xfId="56554"/>
    <cellStyle name="Normal 2 4 6 2 4 4" xfId="56555"/>
    <cellStyle name="Normal 2 4 6 2 5" xfId="21966"/>
    <cellStyle name="Normal 2 4 6 2 5 2" xfId="21967"/>
    <cellStyle name="Normal 2 4 6 2 5 2 2" xfId="56556"/>
    <cellStyle name="Normal 2 4 6 2 5 3" xfId="56557"/>
    <cellStyle name="Normal 2 4 6 2 6" xfId="21968"/>
    <cellStyle name="Normal 2 4 6 2 6 2" xfId="56558"/>
    <cellStyle name="Normal 2 4 6 2 7" xfId="21969"/>
    <cellStyle name="Normal 2 4 6 2 7 2" xfId="56559"/>
    <cellStyle name="Normal 2 4 6 2 8" xfId="56560"/>
    <cellStyle name="Normal 2 4 6 2 8 2" xfId="56561"/>
    <cellStyle name="Normal 2 4 6 2 9" xfId="56562"/>
    <cellStyle name="Normal 2 4 6 20" xfId="21970"/>
    <cellStyle name="Normal 2 4 6 20 10" xfId="56563"/>
    <cellStyle name="Normal 2 4 6 20 11" xfId="56564"/>
    <cellStyle name="Normal 2 4 6 20 2" xfId="21971"/>
    <cellStyle name="Normal 2 4 6 20 2 10" xfId="56565"/>
    <cellStyle name="Normal 2 4 6 20 2 2" xfId="21972"/>
    <cellStyle name="Normal 2 4 6 20 2 2 2" xfId="21973"/>
    <cellStyle name="Normal 2 4 6 20 2 2 2 2" xfId="21974"/>
    <cellStyle name="Normal 2 4 6 20 2 2 2 2 2" xfId="56566"/>
    <cellStyle name="Normal 2 4 6 20 2 2 2 3" xfId="21975"/>
    <cellStyle name="Normal 2 4 6 20 2 2 2 3 2" xfId="56567"/>
    <cellStyle name="Normal 2 4 6 20 2 2 2 4" xfId="56568"/>
    <cellStyle name="Normal 2 4 6 20 2 2 3" xfId="21976"/>
    <cellStyle name="Normal 2 4 6 20 2 2 3 2" xfId="56569"/>
    <cellStyle name="Normal 2 4 6 20 2 2 4" xfId="21977"/>
    <cellStyle name="Normal 2 4 6 20 2 2 4 2" xfId="56570"/>
    <cellStyle name="Normal 2 4 6 20 2 2 5" xfId="21978"/>
    <cellStyle name="Normal 2 4 6 20 2 2 5 2" xfId="56571"/>
    <cellStyle name="Normal 2 4 6 20 2 2 6" xfId="56572"/>
    <cellStyle name="Normal 2 4 6 20 2 2 6 2" xfId="56573"/>
    <cellStyle name="Normal 2 4 6 20 2 2 7" xfId="56574"/>
    <cellStyle name="Normal 2 4 6 20 2 3" xfId="21979"/>
    <cellStyle name="Normal 2 4 6 20 2 3 2" xfId="21980"/>
    <cellStyle name="Normal 2 4 6 20 2 3 2 2" xfId="56575"/>
    <cellStyle name="Normal 2 4 6 20 2 3 3" xfId="21981"/>
    <cellStyle name="Normal 2 4 6 20 2 3 3 2" xfId="56576"/>
    <cellStyle name="Normal 2 4 6 20 2 3 4" xfId="56577"/>
    <cellStyle name="Normal 2 4 6 20 2 4" xfId="21982"/>
    <cellStyle name="Normal 2 4 6 20 2 4 2" xfId="21983"/>
    <cellStyle name="Normal 2 4 6 20 2 4 2 2" xfId="56578"/>
    <cellStyle name="Normal 2 4 6 20 2 4 3" xfId="56579"/>
    <cellStyle name="Normal 2 4 6 20 2 5" xfId="21984"/>
    <cellStyle name="Normal 2 4 6 20 2 5 2" xfId="56580"/>
    <cellStyle name="Normal 2 4 6 20 2 6" xfId="21985"/>
    <cellStyle name="Normal 2 4 6 20 2 6 2" xfId="56581"/>
    <cellStyle name="Normal 2 4 6 20 2 7" xfId="56582"/>
    <cellStyle name="Normal 2 4 6 20 2 7 2" xfId="56583"/>
    <cellStyle name="Normal 2 4 6 20 2 8" xfId="56584"/>
    <cellStyle name="Normal 2 4 6 20 2 9" xfId="56585"/>
    <cellStyle name="Normal 2 4 6 20 3" xfId="21986"/>
    <cellStyle name="Normal 2 4 6 20 3 2" xfId="21987"/>
    <cellStyle name="Normal 2 4 6 20 3 2 2" xfId="21988"/>
    <cellStyle name="Normal 2 4 6 20 3 2 2 2" xfId="56586"/>
    <cellStyle name="Normal 2 4 6 20 3 2 3" xfId="21989"/>
    <cellStyle name="Normal 2 4 6 20 3 2 3 2" xfId="56587"/>
    <cellStyle name="Normal 2 4 6 20 3 2 4" xfId="56588"/>
    <cellStyle name="Normal 2 4 6 20 3 3" xfId="21990"/>
    <cellStyle name="Normal 2 4 6 20 3 3 2" xfId="56589"/>
    <cellStyle name="Normal 2 4 6 20 3 4" xfId="21991"/>
    <cellStyle name="Normal 2 4 6 20 3 4 2" xfId="56590"/>
    <cellStyle name="Normal 2 4 6 20 3 5" xfId="21992"/>
    <cellStyle name="Normal 2 4 6 20 3 5 2" xfId="56591"/>
    <cellStyle name="Normal 2 4 6 20 3 6" xfId="56592"/>
    <cellStyle name="Normal 2 4 6 20 3 6 2" xfId="56593"/>
    <cellStyle name="Normal 2 4 6 20 3 7" xfId="56594"/>
    <cellStyle name="Normal 2 4 6 20 4" xfId="21993"/>
    <cellStyle name="Normal 2 4 6 20 4 2" xfId="21994"/>
    <cellStyle name="Normal 2 4 6 20 4 2 2" xfId="56595"/>
    <cellStyle name="Normal 2 4 6 20 4 3" xfId="21995"/>
    <cellStyle name="Normal 2 4 6 20 4 3 2" xfId="56596"/>
    <cellStyle name="Normal 2 4 6 20 4 4" xfId="56597"/>
    <cellStyle name="Normal 2 4 6 20 5" xfId="21996"/>
    <cellStyle name="Normal 2 4 6 20 5 2" xfId="21997"/>
    <cellStyle name="Normal 2 4 6 20 5 2 2" xfId="56598"/>
    <cellStyle name="Normal 2 4 6 20 5 3" xfId="56599"/>
    <cellStyle name="Normal 2 4 6 20 6" xfId="21998"/>
    <cellStyle name="Normal 2 4 6 20 6 2" xfId="56600"/>
    <cellStyle name="Normal 2 4 6 20 7" xfId="21999"/>
    <cellStyle name="Normal 2 4 6 20 7 2" xfId="56601"/>
    <cellStyle name="Normal 2 4 6 20 8" xfId="56602"/>
    <cellStyle name="Normal 2 4 6 20 8 2" xfId="56603"/>
    <cellStyle name="Normal 2 4 6 20 9" xfId="56604"/>
    <cellStyle name="Normal 2 4 6 21" xfId="22000"/>
    <cellStyle name="Normal 2 4 6 21 10" xfId="56605"/>
    <cellStyle name="Normal 2 4 6 21 11" xfId="56606"/>
    <cellStyle name="Normal 2 4 6 21 2" xfId="22001"/>
    <cellStyle name="Normal 2 4 6 21 2 10" xfId="56607"/>
    <cellStyle name="Normal 2 4 6 21 2 2" xfId="22002"/>
    <cellStyle name="Normal 2 4 6 21 2 2 2" xfId="22003"/>
    <cellStyle name="Normal 2 4 6 21 2 2 2 2" xfId="22004"/>
    <cellStyle name="Normal 2 4 6 21 2 2 2 2 2" xfId="56608"/>
    <cellStyle name="Normal 2 4 6 21 2 2 2 3" xfId="22005"/>
    <cellStyle name="Normal 2 4 6 21 2 2 2 3 2" xfId="56609"/>
    <cellStyle name="Normal 2 4 6 21 2 2 2 4" xfId="56610"/>
    <cellStyle name="Normal 2 4 6 21 2 2 3" xfId="22006"/>
    <cellStyle name="Normal 2 4 6 21 2 2 3 2" xfId="56611"/>
    <cellStyle name="Normal 2 4 6 21 2 2 4" xfId="22007"/>
    <cellStyle name="Normal 2 4 6 21 2 2 4 2" xfId="56612"/>
    <cellStyle name="Normal 2 4 6 21 2 2 5" xfId="22008"/>
    <cellStyle name="Normal 2 4 6 21 2 2 5 2" xfId="56613"/>
    <cellStyle name="Normal 2 4 6 21 2 2 6" xfId="56614"/>
    <cellStyle name="Normal 2 4 6 21 2 2 6 2" xfId="56615"/>
    <cellStyle name="Normal 2 4 6 21 2 2 7" xfId="56616"/>
    <cellStyle name="Normal 2 4 6 21 2 3" xfId="22009"/>
    <cellStyle name="Normal 2 4 6 21 2 3 2" xfId="22010"/>
    <cellStyle name="Normal 2 4 6 21 2 3 2 2" xfId="56617"/>
    <cellStyle name="Normal 2 4 6 21 2 3 3" xfId="22011"/>
    <cellStyle name="Normal 2 4 6 21 2 3 3 2" xfId="56618"/>
    <cellStyle name="Normal 2 4 6 21 2 3 4" xfId="56619"/>
    <cellStyle name="Normal 2 4 6 21 2 4" xfId="22012"/>
    <cellStyle name="Normal 2 4 6 21 2 4 2" xfId="22013"/>
    <cellStyle name="Normal 2 4 6 21 2 4 2 2" xfId="56620"/>
    <cellStyle name="Normal 2 4 6 21 2 4 3" xfId="56621"/>
    <cellStyle name="Normal 2 4 6 21 2 5" xfId="22014"/>
    <cellStyle name="Normal 2 4 6 21 2 5 2" xfId="56622"/>
    <cellStyle name="Normal 2 4 6 21 2 6" xfId="22015"/>
    <cellStyle name="Normal 2 4 6 21 2 6 2" xfId="56623"/>
    <cellStyle name="Normal 2 4 6 21 2 7" xfId="56624"/>
    <cellStyle name="Normal 2 4 6 21 2 7 2" xfId="56625"/>
    <cellStyle name="Normal 2 4 6 21 2 8" xfId="56626"/>
    <cellStyle name="Normal 2 4 6 21 2 9" xfId="56627"/>
    <cellStyle name="Normal 2 4 6 21 3" xfId="22016"/>
    <cellStyle name="Normal 2 4 6 21 3 2" xfId="22017"/>
    <cellStyle name="Normal 2 4 6 21 3 2 2" xfId="22018"/>
    <cellStyle name="Normal 2 4 6 21 3 2 2 2" xfId="56628"/>
    <cellStyle name="Normal 2 4 6 21 3 2 3" xfId="22019"/>
    <cellStyle name="Normal 2 4 6 21 3 2 3 2" xfId="56629"/>
    <cellStyle name="Normal 2 4 6 21 3 2 4" xfId="56630"/>
    <cellStyle name="Normal 2 4 6 21 3 3" xfId="22020"/>
    <cellStyle name="Normal 2 4 6 21 3 3 2" xfId="56631"/>
    <cellStyle name="Normal 2 4 6 21 3 4" xfId="22021"/>
    <cellStyle name="Normal 2 4 6 21 3 4 2" xfId="56632"/>
    <cellStyle name="Normal 2 4 6 21 3 5" xfId="22022"/>
    <cellStyle name="Normal 2 4 6 21 3 5 2" xfId="56633"/>
    <cellStyle name="Normal 2 4 6 21 3 6" xfId="56634"/>
    <cellStyle name="Normal 2 4 6 21 3 6 2" xfId="56635"/>
    <cellStyle name="Normal 2 4 6 21 3 7" xfId="56636"/>
    <cellStyle name="Normal 2 4 6 21 4" xfId="22023"/>
    <cellStyle name="Normal 2 4 6 21 4 2" xfId="22024"/>
    <cellStyle name="Normal 2 4 6 21 4 2 2" xfId="56637"/>
    <cellStyle name="Normal 2 4 6 21 4 3" xfId="22025"/>
    <cellStyle name="Normal 2 4 6 21 4 3 2" xfId="56638"/>
    <cellStyle name="Normal 2 4 6 21 4 4" xfId="56639"/>
    <cellStyle name="Normal 2 4 6 21 5" xfId="22026"/>
    <cellStyle name="Normal 2 4 6 21 5 2" xfId="22027"/>
    <cellStyle name="Normal 2 4 6 21 5 2 2" xfId="56640"/>
    <cellStyle name="Normal 2 4 6 21 5 3" xfId="56641"/>
    <cellStyle name="Normal 2 4 6 21 6" xfId="22028"/>
    <cellStyle name="Normal 2 4 6 21 6 2" xfId="56642"/>
    <cellStyle name="Normal 2 4 6 21 7" xfId="22029"/>
    <cellStyle name="Normal 2 4 6 21 7 2" xfId="56643"/>
    <cellStyle name="Normal 2 4 6 21 8" xfId="56644"/>
    <cellStyle name="Normal 2 4 6 21 8 2" xfId="56645"/>
    <cellStyle name="Normal 2 4 6 21 9" xfId="56646"/>
    <cellStyle name="Normal 2 4 6 22" xfId="22030"/>
    <cellStyle name="Normal 2 4 6 22 10" xfId="56647"/>
    <cellStyle name="Normal 2 4 6 22 11" xfId="56648"/>
    <cellStyle name="Normal 2 4 6 22 2" xfId="22031"/>
    <cellStyle name="Normal 2 4 6 22 2 10" xfId="56649"/>
    <cellStyle name="Normal 2 4 6 22 2 2" xfId="22032"/>
    <cellStyle name="Normal 2 4 6 22 2 2 2" xfId="22033"/>
    <cellStyle name="Normal 2 4 6 22 2 2 2 2" xfId="22034"/>
    <cellStyle name="Normal 2 4 6 22 2 2 2 2 2" xfId="56650"/>
    <cellStyle name="Normal 2 4 6 22 2 2 2 3" xfId="22035"/>
    <cellStyle name="Normal 2 4 6 22 2 2 2 3 2" xfId="56651"/>
    <cellStyle name="Normal 2 4 6 22 2 2 2 4" xfId="56652"/>
    <cellStyle name="Normal 2 4 6 22 2 2 3" xfId="22036"/>
    <cellStyle name="Normal 2 4 6 22 2 2 3 2" xfId="56653"/>
    <cellStyle name="Normal 2 4 6 22 2 2 4" xfId="22037"/>
    <cellStyle name="Normal 2 4 6 22 2 2 4 2" xfId="56654"/>
    <cellStyle name="Normal 2 4 6 22 2 2 5" xfId="22038"/>
    <cellStyle name="Normal 2 4 6 22 2 2 5 2" xfId="56655"/>
    <cellStyle name="Normal 2 4 6 22 2 2 6" xfId="56656"/>
    <cellStyle name="Normal 2 4 6 22 2 2 6 2" xfId="56657"/>
    <cellStyle name="Normal 2 4 6 22 2 2 7" xfId="56658"/>
    <cellStyle name="Normal 2 4 6 22 2 3" xfId="22039"/>
    <cellStyle name="Normal 2 4 6 22 2 3 2" xfId="22040"/>
    <cellStyle name="Normal 2 4 6 22 2 3 2 2" xfId="56659"/>
    <cellStyle name="Normal 2 4 6 22 2 3 3" xfId="22041"/>
    <cellStyle name="Normal 2 4 6 22 2 3 3 2" xfId="56660"/>
    <cellStyle name="Normal 2 4 6 22 2 3 4" xfId="56661"/>
    <cellStyle name="Normal 2 4 6 22 2 4" xfId="22042"/>
    <cellStyle name="Normal 2 4 6 22 2 4 2" xfId="22043"/>
    <cellStyle name="Normal 2 4 6 22 2 4 2 2" xfId="56662"/>
    <cellStyle name="Normal 2 4 6 22 2 4 3" xfId="56663"/>
    <cellStyle name="Normal 2 4 6 22 2 5" xfId="22044"/>
    <cellStyle name="Normal 2 4 6 22 2 5 2" xfId="56664"/>
    <cellStyle name="Normal 2 4 6 22 2 6" xfId="22045"/>
    <cellStyle name="Normal 2 4 6 22 2 6 2" xfId="56665"/>
    <cellStyle name="Normal 2 4 6 22 2 7" xfId="56666"/>
    <cellStyle name="Normal 2 4 6 22 2 7 2" xfId="56667"/>
    <cellStyle name="Normal 2 4 6 22 2 8" xfId="56668"/>
    <cellStyle name="Normal 2 4 6 22 2 9" xfId="56669"/>
    <cellStyle name="Normal 2 4 6 22 3" xfId="22046"/>
    <cellStyle name="Normal 2 4 6 22 3 2" xfId="22047"/>
    <cellStyle name="Normal 2 4 6 22 3 2 2" xfId="22048"/>
    <cellStyle name="Normal 2 4 6 22 3 2 2 2" xfId="56670"/>
    <cellStyle name="Normal 2 4 6 22 3 2 3" xfId="22049"/>
    <cellStyle name="Normal 2 4 6 22 3 2 3 2" xfId="56671"/>
    <cellStyle name="Normal 2 4 6 22 3 2 4" xfId="56672"/>
    <cellStyle name="Normal 2 4 6 22 3 3" xfId="22050"/>
    <cellStyle name="Normal 2 4 6 22 3 3 2" xfId="56673"/>
    <cellStyle name="Normal 2 4 6 22 3 4" xfId="22051"/>
    <cellStyle name="Normal 2 4 6 22 3 4 2" xfId="56674"/>
    <cellStyle name="Normal 2 4 6 22 3 5" xfId="22052"/>
    <cellStyle name="Normal 2 4 6 22 3 5 2" xfId="56675"/>
    <cellStyle name="Normal 2 4 6 22 3 6" xfId="56676"/>
    <cellStyle name="Normal 2 4 6 22 3 6 2" xfId="56677"/>
    <cellStyle name="Normal 2 4 6 22 3 7" xfId="56678"/>
    <cellStyle name="Normal 2 4 6 22 4" xfId="22053"/>
    <cellStyle name="Normal 2 4 6 22 4 2" xfId="22054"/>
    <cellStyle name="Normal 2 4 6 22 4 2 2" xfId="56679"/>
    <cellStyle name="Normal 2 4 6 22 4 3" xfId="22055"/>
    <cellStyle name="Normal 2 4 6 22 4 3 2" xfId="56680"/>
    <cellStyle name="Normal 2 4 6 22 4 4" xfId="56681"/>
    <cellStyle name="Normal 2 4 6 22 5" xfId="22056"/>
    <cellStyle name="Normal 2 4 6 22 5 2" xfId="22057"/>
    <cellStyle name="Normal 2 4 6 22 5 2 2" xfId="56682"/>
    <cellStyle name="Normal 2 4 6 22 5 3" xfId="56683"/>
    <cellStyle name="Normal 2 4 6 22 6" xfId="22058"/>
    <cellStyle name="Normal 2 4 6 22 6 2" xfId="56684"/>
    <cellStyle name="Normal 2 4 6 22 7" xfId="22059"/>
    <cellStyle name="Normal 2 4 6 22 7 2" xfId="56685"/>
    <cellStyle name="Normal 2 4 6 22 8" xfId="56686"/>
    <cellStyle name="Normal 2 4 6 22 8 2" xfId="56687"/>
    <cellStyle name="Normal 2 4 6 22 9" xfId="56688"/>
    <cellStyle name="Normal 2 4 6 23" xfId="22060"/>
    <cellStyle name="Normal 2 4 6 23 10" xfId="56689"/>
    <cellStyle name="Normal 2 4 6 23 11" xfId="56690"/>
    <cellStyle name="Normal 2 4 6 23 2" xfId="22061"/>
    <cellStyle name="Normal 2 4 6 23 2 10" xfId="56691"/>
    <cellStyle name="Normal 2 4 6 23 2 2" xfId="22062"/>
    <cellStyle name="Normal 2 4 6 23 2 2 2" xfId="22063"/>
    <cellStyle name="Normal 2 4 6 23 2 2 2 2" xfId="22064"/>
    <cellStyle name="Normal 2 4 6 23 2 2 2 2 2" xfId="56692"/>
    <cellStyle name="Normal 2 4 6 23 2 2 2 3" xfId="22065"/>
    <cellStyle name="Normal 2 4 6 23 2 2 2 3 2" xfId="56693"/>
    <cellStyle name="Normal 2 4 6 23 2 2 2 4" xfId="56694"/>
    <cellStyle name="Normal 2 4 6 23 2 2 3" xfId="22066"/>
    <cellStyle name="Normal 2 4 6 23 2 2 3 2" xfId="56695"/>
    <cellStyle name="Normal 2 4 6 23 2 2 4" xfId="22067"/>
    <cellStyle name="Normal 2 4 6 23 2 2 4 2" xfId="56696"/>
    <cellStyle name="Normal 2 4 6 23 2 2 5" xfId="22068"/>
    <cellStyle name="Normal 2 4 6 23 2 2 5 2" xfId="56697"/>
    <cellStyle name="Normal 2 4 6 23 2 2 6" xfId="56698"/>
    <cellStyle name="Normal 2 4 6 23 2 2 6 2" xfId="56699"/>
    <cellStyle name="Normal 2 4 6 23 2 2 7" xfId="56700"/>
    <cellStyle name="Normal 2 4 6 23 2 3" xfId="22069"/>
    <cellStyle name="Normal 2 4 6 23 2 3 2" xfId="22070"/>
    <cellStyle name="Normal 2 4 6 23 2 3 2 2" xfId="56701"/>
    <cellStyle name="Normal 2 4 6 23 2 3 3" xfId="22071"/>
    <cellStyle name="Normal 2 4 6 23 2 3 3 2" xfId="56702"/>
    <cellStyle name="Normal 2 4 6 23 2 3 4" xfId="56703"/>
    <cellStyle name="Normal 2 4 6 23 2 4" xfId="22072"/>
    <cellStyle name="Normal 2 4 6 23 2 4 2" xfId="22073"/>
    <cellStyle name="Normal 2 4 6 23 2 4 2 2" xfId="56704"/>
    <cellStyle name="Normal 2 4 6 23 2 4 3" xfId="56705"/>
    <cellStyle name="Normal 2 4 6 23 2 5" xfId="22074"/>
    <cellStyle name="Normal 2 4 6 23 2 5 2" xfId="56706"/>
    <cellStyle name="Normal 2 4 6 23 2 6" xfId="22075"/>
    <cellStyle name="Normal 2 4 6 23 2 6 2" xfId="56707"/>
    <cellStyle name="Normal 2 4 6 23 2 7" xfId="56708"/>
    <cellStyle name="Normal 2 4 6 23 2 7 2" xfId="56709"/>
    <cellStyle name="Normal 2 4 6 23 2 8" xfId="56710"/>
    <cellStyle name="Normal 2 4 6 23 2 9" xfId="56711"/>
    <cellStyle name="Normal 2 4 6 23 3" xfId="22076"/>
    <cellStyle name="Normal 2 4 6 23 3 2" xfId="22077"/>
    <cellStyle name="Normal 2 4 6 23 3 2 2" xfId="22078"/>
    <cellStyle name="Normal 2 4 6 23 3 2 2 2" xfId="56712"/>
    <cellStyle name="Normal 2 4 6 23 3 2 3" xfId="22079"/>
    <cellStyle name="Normal 2 4 6 23 3 2 3 2" xfId="56713"/>
    <cellStyle name="Normal 2 4 6 23 3 2 4" xfId="56714"/>
    <cellStyle name="Normal 2 4 6 23 3 3" xfId="22080"/>
    <cellStyle name="Normal 2 4 6 23 3 3 2" xfId="56715"/>
    <cellStyle name="Normal 2 4 6 23 3 4" xfId="22081"/>
    <cellStyle name="Normal 2 4 6 23 3 4 2" xfId="56716"/>
    <cellStyle name="Normal 2 4 6 23 3 5" xfId="22082"/>
    <cellStyle name="Normal 2 4 6 23 3 5 2" xfId="56717"/>
    <cellStyle name="Normal 2 4 6 23 3 6" xfId="56718"/>
    <cellStyle name="Normal 2 4 6 23 3 6 2" xfId="56719"/>
    <cellStyle name="Normal 2 4 6 23 3 7" xfId="56720"/>
    <cellStyle name="Normal 2 4 6 23 4" xfId="22083"/>
    <cellStyle name="Normal 2 4 6 23 4 2" xfId="22084"/>
    <cellStyle name="Normal 2 4 6 23 4 2 2" xfId="56721"/>
    <cellStyle name="Normal 2 4 6 23 4 3" xfId="22085"/>
    <cellStyle name="Normal 2 4 6 23 4 3 2" xfId="56722"/>
    <cellStyle name="Normal 2 4 6 23 4 4" xfId="56723"/>
    <cellStyle name="Normal 2 4 6 23 5" xfId="22086"/>
    <cellStyle name="Normal 2 4 6 23 5 2" xfId="22087"/>
    <cellStyle name="Normal 2 4 6 23 5 2 2" xfId="56724"/>
    <cellStyle name="Normal 2 4 6 23 5 3" xfId="56725"/>
    <cellStyle name="Normal 2 4 6 23 6" xfId="22088"/>
    <cellStyle name="Normal 2 4 6 23 6 2" xfId="56726"/>
    <cellStyle name="Normal 2 4 6 23 7" xfId="22089"/>
    <cellStyle name="Normal 2 4 6 23 7 2" xfId="56727"/>
    <cellStyle name="Normal 2 4 6 23 8" xfId="56728"/>
    <cellStyle name="Normal 2 4 6 23 8 2" xfId="56729"/>
    <cellStyle name="Normal 2 4 6 23 9" xfId="56730"/>
    <cellStyle name="Normal 2 4 6 24" xfId="22090"/>
    <cellStyle name="Normal 2 4 6 24 10" xfId="56731"/>
    <cellStyle name="Normal 2 4 6 24 11" xfId="56732"/>
    <cellStyle name="Normal 2 4 6 24 2" xfId="22091"/>
    <cellStyle name="Normal 2 4 6 24 2 10" xfId="56733"/>
    <cellStyle name="Normal 2 4 6 24 2 2" xfId="22092"/>
    <cellStyle name="Normal 2 4 6 24 2 2 2" xfId="22093"/>
    <cellStyle name="Normal 2 4 6 24 2 2 2 2" xfId="22094"/>
    <cellStyle name="Normal 2 4 6 24 2 2 2 2 2" xfId="56734"/>
    <cellStyle name="Normal 2 4 6 24 2 2 2 3" xfId="22095"/>
    <cellStyle name="Normal 2 4 6 24 2 2 2 3 2" xfId="56735"/>
    <cellStyle name="Normal 2 4 6 24 2 2 2 4" xfId="56736"/>
    <cellStyle name="Normal 2 4 6 24 2 2 3" xfId="22096"/>
    <cellStyle name="Normal 2 4 6 24 2 2 3 2" xfId="56737"/>
    <cellStyle name="Normal 2 4 6 24 2 2 4" xfId="22097"/>
    <cellStyle name="Normal 2 4 6 24 2 2 4 2" xfId="56738"/>
    <cellStyle name="Normal 2 4 6 24 2 2 5" xfId="22098"/>
    <cellStyle name="Normal 2 4 6 24 2 2 5 2" xfId="56739"/>
    <cellStyle name="Normal 2 4 6 24 2 2 6" xfId="56740"/>
    <cellStyle name="Normal 2 4 6 24 2 2 6 2" xfId="56741"/>
    <cellStyle name="Normal 2 4 6 24 2 2 7" xfId="56742"/>
    <cellStyle name="Normal 2 4 6 24 2 3" xfId="22099"/>
    <cellStyle name="Normal 2 4 6 24 2 3 2" xfId="22100"/>
    <cellStyle name="Normal 2 4 6 24 2 3 2 2" xfId="56743"/>
    <cellStyle name="Normal 2 4 6 24 2 3 3" xfId="22101"/>
    <cellStyle name="Normal 2 4 6 24 2 3 3 2" xfId="56744"/>
    <cellStyle name="Normal 2 4 6 24 2 3 4" xfId="56745"/>
    <cellStyle name="Normal 2 4 6 24 2 4" xfId="22102"/>
    <cellStyle name="Normal 2 4 6 24 2 4 2" xfId="22103"/>
    <cellStyle name="Normal 2 4 6 24 2 4 2 2" xfId="56746"/>
    <cellStyle name="Normal 2 4 6 24 2 4 3" xfId="56747"/>
    <cellStyle name="Normal 2 4 6 24 2 5" xfId="22104"/>
    <cellStyle name="Normal 2 4 6 24 2 5 2" xfId="56748"/>
    <cellStyle name="Normal 2 4 6 24 2 6" xfId="22105"/>
    <cellStyle name="Normal 2 4 6 24 2 6 2" xfId="56749"/>
    <cellStyle name="Normal 2 4 6 24 2 7" xfId="56750"/>
    <cellStyle name="Normal 2 4 6 24 2 7 2" xfId="56751"/>
    <cellStyle name="Normal 2 4 6 24 2 8" xfId="56752"/>
    <cellStyle name="Normal 2 4 6 24 2 9" xfId="56753"/>
    <cellStyle name="Normal 2 4 6 24 3" xfId="22106"/>
    <cellStyle name="Normal 2 4 6 24 3 2" xfId="22107"/>
    <cellStyle name="Normal 2 4 6 24 3 2 2" xfId="22108"/>
    <cellStyle name="Normal 2 4 6 24 3 2 2 2" xfId="56754"/>
    <cellStyle name="Normal 2 4 6 24 3 2 3" xfId="22109"/>
    <cellStyle name="Normal 2 4 6 24 3 2 3 2" xfId="56755"/>
    <cellStyle name="Normal 2 4 6 24 3 2 4" xfId="56756"/>
    <cellStyle name="Normal 2 4 6 24 3 3" xfId="22110"/>
    <cellStyle name="Normal 2 4 6 24 3 3 2" xfId="56757"/>
    <cellStyle name="Normal 2 4 6 24 3 4" xfId="22111"/>
    <cellStyle name="Normal 2 4 6 24 3 4 2" xfId="56758"/>
    <cellStyle name="Normal 2 4 6 24 3 5" xfId="22112"/>
    <cellStyle name="Normal 2 4 6 24 3 5 2" xfId="56759"/>
    <cellStyle name="Normal 2 4 6 24 3 6" xfId="56760"/>
    <cellStyle name="Normal 2 4 6 24 3 6 2" xfId="56761"/>
    <cellStyle name="Normal 2 4 6 24 3 7" xfId="56762"/>
    <cellStyle name="Normal 2 4 6 24 4" xfId="22113"/>
    <cellStyle name="Normal 2 4 6 24 4 2" xfId="22114"/>
    <cellStyle name="Normal 2 4 6 24 4 2 2" xfId="56763"/>
    <cellStyle name="Normal 2 4 6 24 4 3" xfId="22115"/>
    <cellStyle name="Normal 2 4 6 24 4 3 2" xfId="56764"/>
    <cellStyle name="Normal 2 4 6 24 4 4" xfId="56765"/>
    <cellStyle name="Normal 2 4 6 24 5" xfId="22116"/>
    <cellStyle name="Normal 2 4 6 24 5 2" xfId="22117"/>
    <cellStyle name="Normal 2 4 6 24 5 2 2" xfId="56766"/>
    <cellStyle name="Normal 2 4 6 24 5 3" xfId="56767"/>
    <cellStyle name="Normal 2 4 6 24 6" xfId="22118"/>
    <cellStyle name="Normal 2 4 6 24 6 2" xfId="56768"/>
    <cellStyle name="Normal 2 4 6 24 7" xfId="22119"/>
    <cellStyle name="Normal 2 4 6 24 7 2" xfId="56769"/>
    <cellStyle name="Normal 2 4 6 24 8" xfId="56770"/>
    <cellStyle name="Normal 2 4 6 24 8 2" xfId="56771"/>
    <cellStyle name="Normal 2 4 6 24 9" xfId="56772"/>
    <cellStyle name="Normal 2 4 6 25" xfId="22120"/>
    <cellStyle name="Normal 2 4 6 25 10" xfId="56773"/>
    <cellStyle name="Normal 2 4 6 25 11" xfId="56774"/>
    <cellStyle name="Normal 2 4 6 25 2" xfId="22121"/>
    <cellStyle name="Normal 2 4 6 25 2 10" xfId="56775"/>
    <cellStyle name="Normal 2 4 6 25 2 2" xfId="22122"/>
    <cellStyle name="Normal 2 4 6 25 2 2 2" xfId="22123"/>
    <cellStyle name="Normal 2 4 6 25 2 2 2 2" xfId="22124"/>
    <cellStyle name="Normal 2 4 6 25 2 2 2 2 2" xfId="56776"/>
    <cellStyle name="Normal 2 4 6 25 2 2 2 3" xfId="22125"/>
    <cellStyle name="Normal 2 4 6 25 2 2 2 3 2" xfId="56777"/>
    <cellStyle name="Normal 2 4 6 25 2 2 2 4" xfId="56778"/>
    <cellStyle name="Normal 2 4 6 25 2 2 3" xfId="22126"/>
    <cellStyle name="Normal 2 4 6 25 2 2 3 2" xfId="56779"/>
    <cellStyle name="Normal 2 4 6 25 2 2 4" xfId="22127"/>
    <cellStyle name="Normal 2 4 6 25 2 2 4 2" xfId="56780"/>
    <cellStyle name="Normal 2 4 6 25 2 2 5" xfId="22128"/>
    <cellStyle name="Normal 2 4 6 25 2 2 5 2" xfId="56781"/>
    <cellStyle name="Normal 2 4 6 25 2 2 6" xfId="56782"/>
    <cellStyle name="Normal 2 4 6 25 2 2 6 2" xfId="56783"/>
    <cellStyle name="Normal 2 4 6 25 2 2 7" xfId="56784"/>
    <cellStyle name="Normal 2 4 6 25 2 3" xfId="22129"/>
    <cellStyle name="Normal 2 4 6 25 2 3 2" xfId="22130"/>
    <cellStyle name="Normal 2 4 6 25 2 3 2 2" xfId="56785"/>
    <cellStyle name="Normal 2 4 6 25 2 3 3" xfId="22131"/>
    <cellStyle name="Normal 2 4 6 25 2 3 3 2" xfId="56786"/>
    <cellStyle name="Normal 2 4 6 25 2 3 4" xfId="56787"/>
    <cellStyle name="Normal 2 4 6 25 2 4" xfId="22132"/>
    <cellStyle name="Normal 2 4 6 25 2 4 2" xfId="22133"/>
    <cellStyle name="Normal 2 4 6 25 2 4 2 2" xfId="56788"/>
    <cellStyle name="Normal 2 4 6 25 2 4 3" xfId="56789"/>
    <cellStyle name="Normal 2 4 6 25 2 5" xfId="22134"/>
    <cellStyle name="Normal 2 4 6 25 2 5 2" xfId="56790"/>
    <cellStyle name="Normal 2 4 6 25 2 6" xfId="22135"/>
    <cellStyle name="Normal 2 4 6 25 2 6 2" xfId="56791"/>
    <cellStyle name="Normal 2 4 6 25 2 7" xfId="56792"/>
    <cellStyle name="Normal 2 4 6 25 2 7 2" xfId="56793"/>
    <cellStyle name="Normal 2 4 6 25 2 8" xfId="56794"/>
    <cellStyle name="Normal 2 4 6 25 2 9" xfId="56795"/>
    <cellStyle name="Normal 2 4 6 25 3" xfId="22136"/>
    <cellStyle name="Normal 2 4 6 25 3 2" xfId="22137"/>
    <cellStyle name="Normal 2 4 6 25 3 2 2" xfId="22138"/>
    <cellStyle name="Normal 2 4 6 25 3 2 2 2" xfId="56796"/>
    <cellStyle name="Normal 2 4 6 25 3 2 3" xfId="22139"/>
    <cellStyle name="Normal 2 4 6 25 3 2 3 2" xfId="56797"/>
    <cellStyle name="Normal 2 4 6 25 3 2 4" xfId="56798"/>
    <cellStyle name="Normal 2 4 6 25 3 3" xfId="22140"/>
    <cellStyle name="Normal 2 4 6 25 3 3 2" xfId="56799"/>
    <cellStyle name="Normal 2 4 6 25 3 4" xfId="22141"/>
    <cellStyle name="Normal 2 4 6 25 3 4 2" xfId="56800"/>
    <cellStyle name="Normal 2 4 6 25 3 5" xfId="22142"/>
    <cellStyle name="Normal 2 4 6 25 3 5 2" xfId="56801"/>
    <cellStyle name="Normal 2 4 6 25 3 6" xfId="56802"/>
    <cellStyle name="Normal 2 4 6 25 3 6 2" xfId="56803"/>
    <cellStyle name="Normal 2 4 6 25 3 7" xfId="56804"/>
    <cellStyle name="Normal 2 4 6 25 4" xfId="22143"/>
    <cellStyle name="Normal 2 4 6 25 4 2" xfId="22144"/>
    <cellStyle name="Normal 2 4 6 25 4 2 2" xfId="56805"/>
    <cellStyle name="Normal 2 4 6 25 4 3" xfId="22145"/>
    <cellStyle name="Normal 2 4 6 25 4 3 2" xfId="56806"/>
    <cellStyle name="Normal 2 4 6 25 4 4" xfId="56807"/>
    <cellStyle name="Normal 2 4 6 25 5" xfId="22146"/>
    <cellStyle name="Normal 2 4 6 25 5 2" xfId="22147"/>
    <cellStyle name="Normal 2 4 6 25 5 2 2" xfId="56808"/>
    <cellStyle name="Normal 2 4 6 25 5 3" xfId="56809"/>
    <cellStyle name="Normal 2 4 6 25 6" xfId="22148"/>
    <cellStyle name="Normal 2 4 6 25 6 2" xfId="56810"/>
    <cellStyle name="Normal 2 4 6 25 7" xfId="22149"/>
    <cellStyle name="Normal 2 4 6 25 7 2" xfId="56811"/>
    <cellStyle name="Normal 2 4 6 25 8" xfId="56812"/>
    <cellStyle name="Normal 2 4 6 25 8 2" xfId="56813"/>
    <cellStyle name="Normal 2 4 6 25 9" xfId="56814"/>
    <cellStyle name="Normal 2 4 6 26" xfId="22150"/>
    <cellStyle name="Normal 2 4 6 26 10" xfId="56815"/>
    <cellStyle name="Normal 2 4 6 26 11" xfId="56816"/>
    <cellStyle name="Normal 2 4 6 26 2" xfId="22151"/>
    <cellStyle name="Normal 2 4 6 26 2 10" xfId="56817"/>
    <cellStyle name="Normal 2 4 6 26 2 2" xfId="22152"/>
    <cellStyle name="Normal 2 4 6 26 2 2 2" xfId="22153"/>
    <cellStyle name="Normal 2 4 6 26 2 2 2 2" xfId="22154"/>
    <cellStyle name="Normal 2 4 6 26 2 2 2 2 2" xfId="56818"/>
    <cellStyle name="Normal 2 4 6 26 2 2 2 3" xfId="22155"/>
    <cellStyle name="Normal 2 4 6 26 2 2 2 3 2" xfId="56819"/>
    <cellStyle name="Normal 2 4 6 26 2 2 2 4" xfId="56820"/>
    <cellStyle name="Normal 2 4 6 26 2 2 3" xfId="22156"/>
    <cellStyle name="Normal 2 4 6 26 2 2 3 2" xfId="56821"/>
    <cellStyle name="Normal 2 4 6 26 2 2 4" xfId="22157"/>
    <cellStyle name="Normal 2 4 6 26 2 2 4 2" xfId="56822"/>
    <cellStyle name="Normal 2 4 6 26 2 2 5" xfId="22158"/>
    <cellStyle name="Normal 2 4 6 26 2 2 5 2" xfId="56823"/>
    <cellStyle name="Normal 2 4 6 26 2 2 6" xfId="56824"/>
    <cellStyle name="Normal 2 4 6 26 2 2 6 2" xfId="56825"/>
    <cellStyle name="Normal 2 4 6 26 2 2 7" xfId="56826"/>
    <cellStyle name="Normal 2 4 6 26 2 3" xfId="22159"/>
    <cellStyle name="Normal 2 4 6 26 2 3 2" xfId="22160"/>
    <cellStyle name="Normal 2 4 6 26 2 3 2 2" xfId="56827"/>
    <cellStyle name="Normal 2 4 6 26 2 3 3" xfId="22161"/>
    <cellStyle name="Normal 2 4 6 26 2 3 3 2" xfId="56828"/>
    <cellStyle name="Normal 2 4 6 26 2 3 4" xfId="56829"/>
    <cellStyle name="Normal 2 4 6 26 2 4" xfId="22162"/>
    <cellStyle name="Normal 2 4 6 26 2 4 2" xfId="22163"/>
    <cellStyle name="Normal 2 4 6 26 2 4 2 2" xfId="56830"/>
    <cellStyle name="Normal 2 4 6 26 2 4 3" xfId="56831"/>
    <cellStyle name="Normal 2 4 6 26 2 5" xfId="22164"/>
    <cellStyle name="Normal 2 4 6 26 2 5 2" xfId="56832"/>
    <cellStyle name="Normal 2 4 6 26 2 6" xfId="22165"/>
    <cellStyle name="Normal 2 4 6 26 2 6 2" xfId="56833"/>
    <cellStyle name="Normal 2 4 6 26 2 7" xfId="56834"/>
    <cellStyle name="Normal 2 4 6 26 2 7 2" xfId="56835"/>
    <cellStyle name="Normal 2 4 6 26 2 8" xfId="56836"/>
    <cellStyle name="Normal 2 4 6 26 2 9" xfId="56837"/>
    <cellStyle name="Normal 2 4 6 26 3" xfId="22166"/>
    <cellStyle name="Normal 2 4 6 26 3 2" xfId="22167"/>
    <cellStyle name="Normal 2 4 6 26 3 2 2" xfId="22168"/>
    <cellStyle name="Normal 2 4 6 26 3 2 2 2" xfId="56838"/>
    <cellStyle name="Normal 2 4 6 26 3 2 3" xfId="22169"/>
    <cellStyle name="Normal 2 4 6 26 3 2 3 2" xfId="56839"/>
    <cellStyle name="Normal 2 4 6 26 3 2 4" xfId="56840"/>
    <cellStyle name="Normal 2 4 6 26 3 3" xfId="22170"/>
    <cellStyle name="Normal 2 4 6 26 3 3 2" xfId="56841"/>
    <cellStyle name="Normal 2 4 6 26 3 4" xfId="22171"/>
    <cellStyle name="Normal 2 4 6 26 3 4 2" xfId="56842"/>
    <cellStyle name="Normal 2 4 6 26 3 5" xfId="22172"/>
    <cellStyle name="Normal 2 4 6 26 3 5 2" xfId="56843"/>
    <cellStyle name="Normal 2 4 6 26 3 6" xfId="56844"/>
    <cellStyle name="Normal 2 4 6 26 3 6 2" xfId="56845"/>
    <cellStyle name="Normal 2 4 6 26 3 7" xfId="56846"/>
    <cellStyle name="Normal 2 4 6 26 4" xfId="22173"/>
    <cellStyle name="Normal 2 4 6 26 4 2" xfId="22174"/>
    <cellStyle name="Normal 2 4 6 26 4 2 2" xfId="56847"/>
    <cellStyle name="Normal 2 4 6 26 4 3" xfId="22175"/>
    <cellStyle name="Normal 2 4 6 26 4 3 2" xfId="56848"/>
    <cellStyle name="Normal 2 4 6 26 4 4" xfId="56849"/>
    <cellStyle name="Normal 2 4 6 26 5" xfId="22176"/>
    <cellStyle name="Normal 2 4 6 26 5 2" xfId="22177"/>
    <cellStyle name="Normal 2 4 6 26 5 2 2" xfId="56850"/>
    <cellStyle name="Normal 2 4 6 26 5 3" xfId="56851"/>
    <cellStyle name="Normal 2 4 6 26 6" xfId="22178"/>
    <cellStyle name="Normal 2 4 6 26 6 2" xfId="56852"/>
    <cellStyle name="Normal 2 4 6 26 7" xfId="22179"/>
    <cellStyle name="Normal 2 4 6 26 7 2" xfId="56853"/>
    <cellStyle name="Normal 2 4 6 26 8" xfId="56854"/>
    <cellStyle name="Normal 2 4 6 26 8 2" xfId="56855"/>
    <cellStyle name="Normal 2 4 6 26 9" xfId="56856"/>
    <cellStyle name="Normal 2 4 6 27" xfId="22180"/>
    <cellStyle name="Normal 2 4 6 27 10" xfId="56857"/>
    <cellStyle name="Normal 2 4 6 27 11" xfId="56858"/>
    <cellStyle name="Normal 2 4 6 27 2" xfId="22181"/>
    <cellStyle name="Normal 2 4 6 27 2 10" xfId="56859"/>
    <cellStyle name="Normal 2 4 6 27 2 2" xfId="22182"/>
    <cellStyle name="Normal 2 4 6 27 2 2 2" xfId="22183"/>
    <cellStyle name="Normal 2 4 6 27 2 2 2 2" xfId="22184"/>
    <cellStyle name="Normal 2 4 6 27 2 2 2 2 2" xfId="56860"/>
    <cellStyle name="Normal 2 4 6 27 2 2 2 3" xfId="22185"/>
    <cellStyle name="Normal 2 4 6 27 2 2 2 3 2" xfId="56861"/>
    <cellStyle name="Normal 2 4 6 27 2 2 2 4" xfId="56862"/>
    <cellStyle name="Normal 2 4 6 27 2 2 3" xfId="22186"/>
    <cellStyle name="Normal 2 4 6 27 2 2 3 2" xfId="56863"/>
    <cellStyle name="Normal 2 4 6 27 2 2 4" xfId="22187"/>
    <cellStyle name="Normal 2 4 6 27 2 2 4 2" xfId="56864"/>
    <cellStyle name="Normal 2 4 6 27 2 2 5" xfId="22188"/>
    <cellStyle name="Normal 2 4 6 27 2 2 5 2" xfId="56865"/>
    <cellStyle name="Normal 2 4 6 27 2 2 6" xfId="56866"/>
    <cellStyle name="Normal 2 4 6 27 2 2 6 2" xfId="56867"/>
    <cellStyle name="Normal 2 4 6 27 2 2 7" xfId="56868"/>
    <cellStyle name="Normal 2 4 6 27 2 3" xfId="22189"/>
    <cellStyle name="Normal 2 4 6 27 2 3 2" xfId="22190"/>
    <cellStyle name="Normal 2 4 6 27 2 3 2 2" xfId="56869"/>
    <cellStyle name="Normal 2 4 6 27 2 3 3" xfId="22191"/>
    <cellStyle name="Normal 2 4 6 27 2 3 3 2" xfId="56870"/>
    <cellStyle name="Normal 2 4 6 27 2 3 4" xfId="56871"/>
    <cellStyle name="Normal 2 4 6 27 2 4" xfId="22192"/>
    <cellStyle name="Normal 2 4 6 27 2 4 2" xfId="22193"/>
    <cellStyle name="Normal 2 4 6 27 2 4 2 2" xfId="56872"/>
    <cellStyle name="Normal 2 4 6 27 2 4 3" xfId="56873"/>
    <cellStyle name="Normal 2 4 6 27 2 5" xfId="22194"/>
    <cellStyle name="Normal 2 4 6 27 2 5 2" xfId="56874"/>
    <cellStyle name="Normal 2 4 6 27 2 6" xfId="22195"/>
    <cellStyle name="Normal 2 4 6 27 2 6 2" xfId="56875"/>
    <cellStyle name="Normal 2 4 6 27 2 7" xfId="56876"/>
    <cellStyle name="Normal 2 4 6 27 2 7 2" xfId="56877"/>
    <cellStyle name="Normal 2 4 6 27 2 8" xfId="56878"/>
    <cellStyle name="Normal 2 4 6 27 2 9" xfId="56879"/>
    <cellStyle name="Normal 2 4 6 27 3" xfId="22196"/>
    <cellStyle name="Normal 2 4 6 27 3 2" xfId="22197"/>
    <cellStyle name="Normal 2 4 6 27 3 2 2" xfId="22198"/>
    <cellStyle name="Normal 2 4 6 27 3 2 2 2" xfId="56880"/>
    <cellStyle name="Normal 2 4 6 27 3 2 3" xfId="22199"/>
    <cellStyle name="Normal 2 4 6 27 3 2 3 2" xfId="56881"/>
    <cellStyle name="Normal 2 4 6 27 3 2 4" xfId="56882"/>
    <cellStyle name="Normal 2 4 6 27 3 3" xfId="22200"/>
    <cellStyle name="Normal 2 4 6 27 3 3 2" xfId="56883"/>
    <cellStyle name="Normal 2 4 6 27 3 4" xfId="22201"/>
    <cellStyle name="Normal 2 4 6 27 3 4 2" xfId="56884"/>
    <cellStyle name="Normal 2 4 6 27 3 5" xfId="22202"/>
    <cellStyle name="Normal 2 4 6 27 3 5 2" xfId="56885"/>
    <cellStyle name="Normal 2 4 6 27 3 6" xfId="56886"/>
    <cellStyle name="Normal 2 4 6 27 3 6 2" xfId="56887"/>
    <cellStyle name="Normal 2 4 6 27 3 7" xfId="56888"/>
    <cellStyle name="Normal 2 4 6 27 4" xfId="22203"/>
    <cellStyle name="Normal 2 4 6 27 4 2" xfId="22204"/>
    <cellStyle name="Normal 2 4 6 27 4 2 2" xfId="56889"/>
    <cellStyle name="Normal 2 4 6 27 4 3" xfId="22205"/>
    <cellStyle name="Normal 2 4 6 27 4 3 2" xfId="56890"/>
    <cellStyle name="Normal 2 4 6 27 4 4" xfId="56891"/>
    <cellStyle name="Normal 2 4 6 27 5" xfId="22206"/>
    <cellStyle name="Normal 2 4 6 27 5 2" xfId="22207"/>
    <cellStyle name="Normal 2 4 6 27 5 2 2" xfId="56892"/>
    <cellStyle name="Normal 2 4 6 27 5 3" xfId="56893"/>
    <cellStyle name="Normal 2 4 6 27 6" xfId="22208"/>
    <cellStyle name="Normal 2 4 6 27 6 2" xfId="56894"/>
    <cellStyle name="Normal 2 4 6 27 7" xfId="22209"/>
    <cellStyle name="Normal 2 4 6 27 7 2" xfId="56895"/>
    <cellStyle name="Normal 2 4 6 27 8" xfId="56896"/>
    <cellStyle name="Normal 2 4 6 27 8 2" xfId="56897"/>
    <cellStyle name="Normal 2 4 6 27 9" xfId="56898"/>
    <cellStyle name="Normal 2 4 6 28" xfId="22210"/>
    <cellStyle name="Normal 2 4 6 28 10" xfId="56899"/>
    <cellStyle name="Normal 2 4 6 28 11" xfId="56900"/>
    <cellStyle name="Normal 2 4 6 28 2" xfId="22211"/>
    <cellStyle name="Normal 2 4 6 28 2 10" xfId="56901"/>
    <cellStyle name="Normal 2 4 6 28 2 2" xfId="22212"/>
    <cellStyle name="Normal 2 4 6 28 2 2 2" xfId="22213"/>
    <cellStyle name="Normal 2 4 6 28 2 2 2 2" xfId="22214"/>
    <cellStyle name="Normal 2 4 6 28 2 2 2 2 2" xfId="56902"/>
    <cellStyle name="Normal 2 4 6 28 2 2 2 3" xfId="22215"/>
    <cellStyle name="Normal 2 4 6 28 2 2 2 3 2" xfId="56903"/>
    <cellStyle name="Normal 2 4 6 28 2 2 2 4" xfId="56904"/>
    <cellStyle name="Normal 2 4 6 28 2 2 3" xfId="22216"/>
    <cellStyle name="Normal 2 4 6 28 2 2 3 2" xfId="56905"/>
    <cellStyle name="Normal 2 4 6 28 2 2 4" xfId="22217"/>
    <cellStyle name="Normal 2 4 6 28 2 2 4 2" xfId="56906"/>
    <cellStyle name="Normal 2 4 6 28 2 2 5" xfId="22218"/>
    <cellStyle name="Normal 2 4 6 28 2 2 5 2" xfId="56907"/>
    <cellStyle name="Normal 2 4 6 28 2 2 6" xfId="56908"/>
    <cellStyle name="Normal 2 4 6 28 2 2 6 2" xfId="56909"/>
    <cellStyle name="Normal 2 4 6 28 2 2 7" xfId="56910"/>
    <cellStyle name="Normal 2 4 6 28 2 3" xfId="22219"/>
    <cellStyle name="Normal 2 4 6 28 2 3 2" xfId="22220"/>
    <cellStyle name="Normal 2 4 6 28 2 3 2 2" xfId="56911"/>
    <cellStyle name="Normal 2 4 6 28 2 3 3" xfId="22221"/>
    <cellStyle name="Normal 2 4 6 28 2 3 3 2" xfId="56912"/>
    <cellStyle name="Normal 2 4 6 28 2 3 4" xfId="56913"/>
    <cellStyle name="Normal 2 4 6 28 2 4" xfId="22222"/>
    <cellStyle name="Normal 2 4 6 28 2 4 2" xfId="22223"/>
    <cellStyle name="Normal 2 4 6 28 2 4 2 2" xfId="56914"/>
    <cellStyle name="Normal 2 4 6 28 2 4 3" xfId="56915"/>
    <cellStyle name="Normal 2 4 6 28 2 5" xfId="22224"/>
    <cellStyle name="Normal 2 4 6 28 2 5 2" xfId="56916"/>
    <cellStyle name="Normal 2 4 6 28 2 6" xfId="22225"/>
    <cellStyle name="Normal 2 4 6 28 2 6 2" xfId="56917"/>
    <cellStyle name="Normal 2 4 6 28 2 7" xfId="56918"/>
    <cellStyle name="Normal 2 4 6 28 2 7 2" xfId="56919"/>
    <cellStyle name="Normal 2 4 6 28 2 8" xfId="56920"/>
    <cellStyle name="Normal 2 4 6 28 2 9" xfId="56921"/>
    <cellStyle name="Normal 2 4 6 28 3" xfId="22226"/>
    <cellStyle name="Normal 2 4 6 28 3 2" xfId="22227"/>
    <cellStyle name="Normal 2 4 6 28 3 2 2" xfId="22228"/>
    <cellStyle name="Normal 2 4 6 28 3 2 2 2" xfId="56922"/>
    <cellStyle name="Normal 2 4 6 28 3 2 3" xfId="22229"/>
    <cellStyle name="Normal 2 4 6 28 3 2 3 2" xfId="56923"/>
    <cellStyle name="Normal 2 4 6 28 3 2 4" xfId="56924"/>
    <cellStyle name="Normal 2 4 6 28 3 3" xfId="22230"/>
    <cellStyle name="Normal 2 4 6 28 3 3 2" xfId="56925"/>
    <cellStyle name="Normal 2 4 6 28 3 4" xfId="22231"/>
    <cellStyle name="Normal 2 4 6 28 3 4 2" xfId="56926"/>
    <cellStyle name="Normal 2 4 6 28 3 5" xfId="22232"/>
    <cellStyle name="Normal 2 4 6 28 3 5 2" xfId="56927"/>
    <cellStyle name="Normal 2 4 6 28 3 6" xfId="56928"/>
    <cellStyle name="Normal 2 4 6 28 3 6 2" xfId="56929"/>
    <cellStyle name="Normal 2 4 6 28 3 7" xfId="56930"/>
    <cellStyle name="Normal 2 4 6 28 4" xfId="22233"/>
    <cellStyle name="Normal 2 4 6 28 4 2" xfId="22234"/>
    <cellStyle name="Normal 2 4 6 28 4 2 2" xfId="56931"/>
    <cellStyle name="Normal 2 4 6 28 4 3" xfId="22235"/>
    <cellStyle name="Normal 2 4 6 28 4 3 2" xfId="56932"/>
    <cellStyle name="Normal 2 4 6 28 4 4" xfId="56933"/>
    <cellStyle name="Normal 2 4 6 28 5" xfId="22236"/>
    <cellStyle name="Normal 2 4 6 28 5 2" xfId="22237"/>
    <cellStyle name="Normal 2 4 6 28 5 2 2" xfId="56934"/>
    <cellStyle name="Normal 2 4 6 28 5 3" xfId="56935"/>
    <cellStyle name="Normal 2 4 6 28 6" xfId="22238"/>
    <cellStyle name="Normal 2 4 6 28 6 2" xfId="56936"/>
    <cellStyle name="Normal 2 4 6 28 7" xfId="22239"/>
    <cellStyle name="Normal 2 4 6 28 7 2" xfId="56937"/>
    <cellStyle name="Normal 2 4 6 28 8" xfId="56938"/>
    <cellStyle name="Normal 2 4 6 28 8 2" xfId="56939"/>
    <cellStyle name="Normal 2 4 6 28 9" xfId="56940"/>
    <cellStyle name="Normal 2 4 6 29" xfId="22240"/>
    <cellStyle name="Normal 2 4 6 29 10" xfId="56941"/>
    <cellStyle name="Normal 2 4 6 29 11" xfId="56942"/>
    <cellStyle name="Normal 2 4 6 29 2" xfId="22241"/>
    <cellStyle name="Normal 2 4 6 29 2 10" xfId="56943"/>
    <cellStyle name="Normal 2 4 6 29 2 2" xfId="22242"/>
    <cellStyle name="Normal 2 4 6 29 2 2 2" xfId="22243"/>
    <cellStyle name="Normal 2 4 6 29 2 2 2 2" xfId="22244"/>
    <cellStyle name="Normal 2 4 6 29 2 2 2 2 2" xfId="56944"/>
    <cellStyle name="Normal 2 4 6 29 2 2 2 3" xfId="22245"/>
    <cellStyle name="Normal 2 4 6 29 2 2 2 3 2" xfId="56945"/>
    <cellStyle name="Normal 2 4 6 29 2 2 2 4" xfId="56946"/>
    <cellStyle name="Normal 2 4 6 29 2 2 3" xfId="22246"/>
    <cellStyle name="Normal 2 4 6 29 2 2 3 2" xfId="56947"/>
    <cellStyle name="Normal 2 4 6 29 2 2 4" xfId="22247"/>
    <cellStyle name="Normal 2 4 6 29 2 2 4 2" xfId="56948"/>
    <cellStyle name="Normal 2 4 6 29 2 2 5" xfId="22248"/>
    <cellStyle name="Normal 2 4 6 29 2 2 5 2" xfId="56949"/>
    <cellStyle name="Normal 2 4 6 29 2 2 6" xfId="56950"/>
    <cellStyle name="Normal 2 4 6 29 2 2 6 2" xfId="56951"/>
    <cellStyle name="Normal 2 4 6 29 2 2 7" xfId="56952"/>
    <cellStyle name="Normal 2 4 6 29 2 3" xfId="22249"/>
    <cellStyle name="Normal 2 4 6 29 2 3 2" xfId="22250"/>
    <cellStyle name="Normal 2 4 6 29 2 3 2 2" xfId="56953"/>
    <cellStyle name="Normal 2 4 6 29 2 3 3" xfId="22251"/>
    <cellStyle name="Normal 2 4 6 29 2 3 3 2" xfId="56954"/>
    <cellStyle name="Normal 2 4 6 29 2 3 4" xfId="56955"/>
    <cellStyle name="Normal 2 4 6 29 2 4" xfId="22252"/>
    <cellStyle name="Normal 2 4 6 29 2 4 2" xfId="22253"/>
    <cellStyle name="Normal 2 4 6 29 2 4 2 2" xfId="56956"/>
    <cellStyle name="Normal 2 4 6 29 2 4 3" xfId="56957"/>
    <cellStyle name="Normal 2 4 6 29 2 5" xfId="22254"/>
    <cellStyle name="Normal 2 4 6 29 2 5 2" xfId="56958"/>
    <cellStyle name="Normal 2 4 6 29 2 6" xfId="22255"/>
    <cellStyle name="Normal 2 4 6 29 2 6 2" xfId="56959"/>
    <cellStyle name="Normal 2 4 6 29 2 7" xfId="56960"/>
    <cellStyle name="Normal 2 4 6 29 2 7 2" xfId="56961"/>
    <cellStyle name="Normal 2 4 6 29 2 8" xfId="56962"/>
    <cellStyle name="Normal 2 4 6 29 2 9" xfId="56963"/>
    <cellStyle name="Normal 2 4 6 29 3" xfId="22256"/>
    <cellStyle name="Normal 2 4 6 29 3 2" xfId="22257"/>
    <cellStyle name="Normal 2 4 6 29 3 2 2" xfId="22258"/>
    <cellStyle name="Normal 2 4 6 29 3 2 2 2" xfId="56964"/>
    <cellStyle name="Normal 2 4 6 29 3 2 3" xfId="22259"/>
    <cellStyle name="Normal 2 4 6 29 3 2 3 2" xfId="56965"/>
    <cellStyle name="Normal 2 4 6 29 3 2 4" xfId="56966"/>
    <cellStyle name="Normal 2 4 6 29 3 3" xfId="22260"/>
    <cellStyle name="Normal 2 4 6 29 3 3 2" xfId="56967"/>
    <cellStyle name="Normal 2 4 6 29 3 4" xfId="22261"/>
    <cellStyle name="Normal 2 4 6 29 3 4 2" xfId="56968"/>
    <cellStyle name="Normal 2 4 6 29 3 5" xfId="22262"/>
    <cellStyle name="Normal 2 4 6 29 3 5 2" xfId="56969"/>
    <cellStyle name="Normal 2 4 6 29 3 6" xfId="56970"/>
    <cellStyle name="Normal 2 4 6 29 3 6 2" xfId="56971"/>
    <cellStyle name="Normal 2 4 6 29 3 7" xfId="56972"/>
    <cellStyle name="Normal 2 4 6 29 4" xfId="22263"/>
    <cellStyle name="Normal 2 4 6 29 4 2" xfId="22264"/>
    <cellStyle name="Normal 2 4 6 29 4 2 2" xfId="56973"/>
    <cellStyle name="Normal 2 4 6 29 4 3" xfId="22265"/>
    <cellStyle name="Normal 2 4 6 29 4 3 2" xfId="56974"/>
    <cellStyle name="Normal 2 4 6 29 4 4" xfId="56975"/>
    <cellStyle name="Normal 2 4 6 29 5" xfId="22266"/>
    <cellStyle name="Normal 2 4 6 29 5 2" xfId="22267"/>
    <cellStyle name="Normal 2 4 6 29 5 2 2" xfId="56976"/>
    <cellStyle name="Normal 2 4 6 29 5 3" xfId="56977"/>
    <cellStyle name="Normal 2 4 6 29 6" xfId="22268"/>
    <cellStyle name="Normal 2 4 6 29 6 2" xfId="56978"/>
    <cellStyle name="Normal 2 4 6 29 7" xfId="22269"/>
    <cellStyle name="Normal 2 4 6 29 7 2" xfId="56979"/>
    <cellStyle name="Normal 2 4 6 29 8" xfId="56980"/>
    <cellStyle name="Normal 2 4 6 29 8 2" xfId="56981"/>
    <cellStyle name="Normal 2 4 6 29 9" xfId="56982"/>
    <cellStyle name="Normal 2 4 6 3" xfId="22270"/>
    <cellStyle name="Normal 2 4 6 3 10" xfId="56983"/>
    <cellStyle name="Normal 2 4 6 3 11" xfId="56984"/>
    <cellStyle name="Normal 2 4 6 3 2" xfId="22271"/>
    <cellStyle name="Normal 2 4 6 3 2 10" xfId="56985"/>
    <cellStyle name="Normal 2 4 6 3 2 2" xfId="22272"/>
    <cellStyle name="Normal 2 4 6 3 2 2 2" xfId="22273"/>
    <cellStyle name="Normal 2 4 6 3 2 2 2 2" xfId="22274"/>
    <cellStyle name="Normal 2 4 6 3 2 2 2 2 2" xfId="56986"/>
    <cellStyle name="Normal 2 4 6 3 2 2 2 3" xfId="22275"/>
    <cellStyle name="Normal 2 4 6 3 2 2 2 3 2" xfId="56987"/>
    <cellStyle name="Normal 2 4 6 3 2 2 2 4" xfId="56988"/>
    <cellStyle name="Normal 2 4 6 3 2 2 3" xfId="22276"/>
    <cellStyle name="Normal 2 4 6 3 2 2 3 2" xfId="56989"/>
    <cellStyle name="Normal 2 4 6 3 2 2 4" xfId="22277"/>
    <cellStyle name="Normal 2 4 6 3 2 2 4 2" xfId="56990"/>
    <cellStyle name="Normal 2 4 6 3 2 2 5" xfId="22278"/>
    <cellStyle name="Normal 2 4 6 3 2 2 5 2" xfId="56991"/>
    <cellStyle name="Normal 2 4 6 3 2 2 6" xfId="56992"/>
    <cellStyle name="Normal 2 4 6 3 2 2 6 2" xfId="56993"/>
    <cellStyle name="Normal 2 4 6 3 2 2 7" xfId="56994"/>
    <cellStyle name="Normal 2 4 6 3 2 3" xfId="22279"/>
    <cellStyle name="Normal 2 4 6 3 2 3 2" xfId="22280"/>
    <cellStyle name="Normal 2 4 6 3 2 3 2 2" xfId="56995"/>
    <cellStyle name="Normal 2 4 6 3 2 3 3" xfId="22281"/>
    <cellStyle name="Normal 2 4 6 3 2 3 3 2" xfId="56996"/>
    <cellStyle name="Normal 2 4 6 3 2 3 4" xfId="56997"/>
    <cellStyle name="Normal 2 4 6 3 2 4" xfId="22282"/>
    <cellStyle name="Normal 2 4 6 3 2 4 2" xfId="22283"/>
    <cellStyle name="Normal 2 4 6 3 2 4 2 2" xfId="56998"/>
    <cellStyle name="Normal 2 4 6 3 2 4 3" xfId="56999"/>
    <cellStyle name="Normal 2 4 6 3 2 5" xfId="22284"/>
    <cellStyle name="Normal 2 4 6 3 2 5 2" xfId="57000"/>
    <cellStyle name="Normal 2 4 6 3 2 6" xfId="22285"/>
    <cellStyle name="Normal 2 4 6 3 2 6 2" xfId="57001"/>
    <cellStyle name="Normal 2 4 6 3 2 7" xfId="57002"/>
    <cellStyle name="Normal 2 4 6 3 2 7 2" xfId="57003"/>
    <cellStyle name="Normal 2 4 6 3 2 8" xfId="57004"/>
    <cellStyle name="Normal 2 4 6 3 2 9" xfId="57005"/>
    <cellStyle name="Normal 2 4 6 3 3" xfId="22286"/>
    <cellStyle name="Normal 2 4 6 3 3 2" xfId="22287"/>
    <cellStyle name="Normal 2 4 6 3 3 2 2" xfId="22288"/>
    <cellStyle name="Normal 2 4 6 3 3 2 2 2" xfId="57006"/>
    <cellStyle name="Normal 2 4 6 3 3 2 3" xfId="22289"/>
    <cellStyle name="Normal 2 4 6 3 3 2 3 2" xfId="57007"/>
    <cellStyle name="Normal 2 4 6 3 3 2 4" xfId="57008"/>
    <cellStyle name="Normal 2 4 6 3 3 3" xfId="22290"/>
    <cellStyle name="Normal 2 4 6 3 3 3 2" xfId="57009"/>
    <cellStyle name="Normal 2 4 6 3 3 4" xfId="22291"/>
    <cellStyle name="Normal 2 4 6 3 3 4 2" xfId="57010"/>
    <cellStyle name="Normal 2 4 6 3 3 5" xfId="22292"/>
    <cellStyle name="Normal 2 4 6 3 3 5 2" xfId="57011"/>
    <cellStyle name="Normal 2 4 6 3 3 6" xfId="57012"/>
    <cellStyle name="Normal 2 4 6 3 3 6 2" xfId="57013"/>
    <cellStyle name="Normal 2 4 6 3 3 7" xfId="57014"/>
    <cellStyle name="Normal 2 4 6 3 4" xfId="22293"/>
    <cellStyle name="Normal 2 4 6 3 4 2" xfId="22294"/>
    <cellStyle name="Normal 2 4 6 3 4 2 2" xfId="57015"/>
    <cellStyle name="Normal 2 4 6 3 4 3" xfId="22295"/>
    <cellStyle name="Normal 2 4 6 3 4 3 2" xfId="57016"/>
    <cellStyle name="Normal 2 4 6 3 4 4" xfId="57017"/>
    <cellStyle name="Normal 2 4 6 3 5" xfId="22296"/>
    <cellStyle name="Normal 2 4 6 3 5 2" xfId="22297"/>
    <cellStyle name="Normal 2 4 6 3 5 2 2" xfId="57018"/>
    <cellStyle name="Normal 2 4 6 3 5 3" xfId="57019"/>
    <cellStyle name="Normal 2 4 6 3 6" xfId="22298"/>
    <cellStyle name="Normal 2 4 6 3 6 2" xfId="57020"/>
    <cellStyle name="Normal 2 4 6 3 7" xfId="22299"/>
    <cellStyle name="Normal 2 4 6 3 7 2" xfId="57021"/>
    <cellStyle name="Normal 2 4 6 3 8" xfId="57022"/>
    <cellStyle name="Normal 2 4 6 3 8 2" xfId="57023"/>
    <cellStyle name="Normal 2 4 6 3 9" xfId="57024"/>
    <cellStyle name="Normal 2 4 6 30" xfId="22300"/>
    <cellStyle name="Normal 2 4 6 30 10" xfId="57025"/>
    <cellStyle name="Normal 2 4 6 30 11" xfId="57026"/>
    <cellStyle name="Normal 2 4 6 30 2" xfId="22301"/>
    <cellStyle name="Normal 2 4 6 30 2 10" xfId="57027"/>
    <cellStyle name="Normal 2 4 6 30 2 2" xfId="22302"/>
    <cellStyle name="Normal 2 4 6 30 2 2 2" xfId="22303"/>
    <cellStyle name="Normal 2 4 6 30 2 2 2 2" xfId="22304"/>
    <cellStyle name="Normal 2 4 6 30 2 2 2 2 2" xfId="57028"/>
    <cellStyle name="Normal 2 4 6 30 2 2 2 3" xfId="22305"/>
    <cellStyle name="Normal 2 4 6 30 2 2 2 3 2" xfId="57029"/>
    <cellStyle name="Normal 2 4 6 30 2 2 2 4" xfId="57030"/>
    <cellStyle name="Normal 2 4 6 30 2 2 3" xfId="22306"/>
    <cellStyle name="Normal 2 4 6 30 2 2 3 2" xfId="57031"/>
    <cellStyle name="Normal 2 4 6 30 2 2 4" xfId="22307"/>
    <cellStyle name="Normal 2 4 6 30 2 2 4 2" xfId="57032"/>
    <cellStyle name="Normal 2 4 6 30 2 2 5" xfId="22308"/>
    <cellStyle name="Normal 2 4 6 30 2 2 5 2" xfId="57033"/>
    <cellStyle name="Normal 2 4 6 30 2 2 6" xfId="57034"/>
    <cellStyle name="Normal 2 4 6 30 2 2 6 2" xfId="57035"/>
    <cellStyle name="Normal 2 4 6 30 2 2 7" xfId="57036"/>
    <cellStyle name="Normal 2 4 6 30 2 3" xfId="22309"/>
    <cellStyle name="Normal 2 4 6 30 2 3 2" xfId="22310"/>
    <cellStyle name="Normal 2 4 6 30 2 3 2 2" xfId="57037"/>
    <cellStyle name="Normal 2 4 6 30 2 3 3" xfId="22311"/>
    <cellStyle name="Normal 2 4 6 30 2 3 3 2" xfId="57038"/>
    <cellStyle name="Normal 2 4 6 30 2 3 4" xfId="57039"/>
    <cellStyle name="Normal 2 4 6 30 2 4" xfId="22312"/>
    <cellStyle name="Normal 2 4 6 30 2 4 2" xfId="22313"/>
    <cellStyle name="Normal 2 4 6 30 2 4 2 2" xfId="57040"/>
    <cellStyle name="Normal 2 4 6 30 2 4 3" xfId="57041"/>
    <cellStyle name="Normal 2 4 6 30 2 5" xfId="22314"/>
    <cellStyle name="Normal 2 4 6 30 2 5 2" xfId="57042"/>
    <cellStyle name="Normal 2 4 6 30 2 6" xfId="22315"/>
    <cellStyle name="Normal 2 4 6 30 2 6 2" xfId="57043"/>
    <cellStyle name="Normal 2 4 6 30 2 7" xfId="57044"/>
    <cellStyle name="Normal 2 4 6 30 2 7 2" xfId="57045"/>
    <cellStyle name="Normal 2 4 6 30 2 8" xfId="57046"/>
    <cellStyle name="Normal 2 4 6 30 2 9" xfId="57047"/>
    <cellStyle name="Normal 2 4 6 30 3" xfId="22316"/>
    <cellStyle name="Normal 2 4 6 30 3 2" xfId="22317"/>
    <cellStyle name="Normal 2 4 6 30 3 2 2" xfId="22318"/>
    <cellStyle name="Normal 2 4 6 30 3 2 2 2" xfId="57048"/>
    <cellStyle name="Normal 2 4 6 30 3 2 3" xfId="22319"/>
    <cellStyle name="Normal 2 4 6 30 3 2 3 2" xfId="57049"/>
    <cellStyle name="Normal 2 4 6 30 3 2 4" xfId="57050"/>
    <cellStyle name="Normal 2 4 6 30 3 3" xfId="22320"/>
    <cellStyle name="Normal 2 4 6 30 3 3 2" xfId="57051"/>
    <cellStyle name="Normal 2 4 6 30 3 4" xfId="22321"/>
    <cellStyle name="Normal 2 4 6 30 3 4 2" xfId="57052"/>
    <cellStyle name="Normal 2 4 6 30 3 5" xfId="22322"/>
    <cellStyle name="Normal 2 4 6 30 3 5 2" xfId="57053"/>
    <cellStyle name="Normal 2 4 6 30 3 6" xfId="57054"/>
    <cellStyle name="Normal 2 4 6 30 3 6 2" xfId="57055"/>
    <cellStyle name="Normal 2 4 6 30 3 7" xfId="57056"/>
    <cellStyle name="Normal 2 4 6 30 4" xfId="22323"/>
    <cellStyle name="Normal 2 4 6 30 4 2" xfId="22324"/>
    <cellStyle name="Normal 2 4 6 30 4 2 2" xfId="57057"/>
    <cellStyle name="Normal 2 4 6 30 4 3" xfId="22325"/>
    <cellStyle name="Normal 2 4 6 30 4 3 2" xfId="57058"/>
    <cellStyle name="Normal 2 4 6 30 4 4" xfId="57059"/>
    <cellStyle name="Normal 2 4 6 30 5" xfId="22326"/>
    <cellStyle name="Normal 2 4 6 30 5 2" xfId="22327"/>
    <cellStyle name="Normal 2 4 6 30 5 2 2" xfId="57060"/>
    <cellStyle name="Normal 2 4 6 30 5 3" xfId="57061"/>
    <cellStyle name="Normal 2 4 6 30 6" xfId="22328"/>
    <cellStyle name="Normal 2 4 6 30 6 2" xfId="57062"/>
    <cellStyle name="Normal 2 4 6 30 7" xfId="22329"/>
    <cellStyle name="Normal 2 4 6 30 7 2" xfId="57063"/>
    <cellStyle name="Normal 2 4 6 30 8" xfId="57064"/>
    <cellStyle name="Normal 2 4 6 30 8 2" xfId="57065"/>
    <cellStyle name="Normal 2 4 6 30 9" xfId="57066"/>
    <cellStyle name="Normal 2 4 6 31" xfId="22330"/>
    <cellStyle name="Normal 2 4 6 31 10" xfId="57067"/>
    <cellStyle name="Normal 2 4 6 31 2" xfId="22331"/>
    <cellStyle name="Normal 2 4 6 31 2 2" xfId="22332"/>
    <cellStyle name="Normal 2 4 6 31 2 2 2" xfId="22333"/>
    <cellStyle name="Normal 2 4 6 31 2 2 2 2" xfId="57068"/>
    <cellStyle name="Normal 2 4 6 31 2 2 3" xfId="22334"/>
    <cellStyle name="Normal 2 4 6 31 2 2 3 2" xfId="57069"/>
    <cellStyle name="Normal 2 4 6 31 2 2 4" xfId="57070"/>
    <cellStyle name="Normal 2 4 6 31 2 3" xfId="22335"/>
    <cellStyle name="Normal 2 4 6 31 2 3 2" xfId="57071"/>
    <cellStyle name="Normal 2 4 6 31 2 4" xfId="22336"/>
    <cellStyle name="Normal 2 4 6 31 2 4 2" xfId="57072"/>
    <cellStyle name="Normal 2 4 6 31 2 5" xfId="22337"/>
    <cellStyle name="Normal 2 4 6 31 2 5 2" xfId="57073"/>
    <cellStyle name="Normal 2 4 6 31 2 6" xfId="57074"/>
    <cellStyle name="Normal 2 4 6 31 2 6 2" xfId="57075"/>
    <cellStyle name="Normal 2 4 6 31 2 7" xfId="57076"/>
    <cellStyle name="Normal 2 4 6 31 3" xfId="22338"/>
    <cellStyle name="Normal 2 4 6 31 3 2" xfId="22339"/>
    <cellStyle name="Normal 2 4 6 31 3 2 2" xfId="57077"/>
    <cellStyle name="Normal 2 4 6 31 3 3" xfId="22340"/>
    <cellStyle name="Normal 2 4 6 31 3 3 2" xfId="57078"/>
    <cellStyle name="Normal 2 4 6 31 3 4" xfId="57079"/>
    <cellStyle name="Normal 2 4 6 31 4" xfId="22341"/>
    <cellStyle name="Normal 2 4 6 31 4 2" xfId="22342"/>
    <cellStyle name="Normal 2 4 6 31 4 2 2" xfId="57080"/>
    <cellStyle name="Normal 2 4 6 31 4 3" xfId="57081"/>
    <cellStyle name="Normal 2 4 6 31 5" xfId="22343"/>
    <cellStyle name="Normal 2 4 6 31 5 2" xfId="57082"/>
    <cellStyle name="Normal 2 4 6 31 6" xfId="22344"/>
    <cellStyle name="Normal 2 4 6 31 6 2" xfId="57083"/>
    <cellStyle name="Normal 2 4 6 31 7" xfId="57084"/>
    <cellStyle name="Normal 2 4 6 31 7 2" xfId="57085"/>
    <cellStyle name="Normal 2 4 6 31 8" xfId="57086"/>
    <cellStyle name="Normal 2 4 6 31 9" xfId="57087"/>
    <cellStyle name="Normal 2 4 6 32" xfId="22345"/>
    <cellStyle name="Normal 2 4 6 32 2" xfId="22346"/>
    <cellStyle name="Normal 2 4 6 32 2 2" xfId="22347"/>
    <cellStyle name="Normal 2 4 6 32 2 2 2" xfId="57088"/>
    <cellStyle name="Normal 2 4 6 32 2 3" xfId="22348"/>
    <cellStyle name="Normal 2 4 6 32 2 3 2" xfId="57089"/>
    <cellStyle name="Normal 2 4 6 32 2 4" xfId="57090"/>
    <cellStyle name="Normal 2 4 6 32 3" xfId="22349"/>
    <cellStyle name="Normal 2 4 6 32 3 2" xfId="57091"/>
    <cellStyle name="Normal 2 4 6 32 4" xfId="22350"/>
    <cellStyle name="Normal 2 4 6 32 4 2" xfId="57092"/>
    <cellStyle name="Normal 2 4 6 32 5" xfId="22351"/>
    <cellStyle name="Normal 2 4 6 32 5 2" xfId="57093"/>
    <cellStyle name="Normal 2 4 6 32 6" xfId="57094"/>
    <cellStyle name="Normal 2 4 6 32 6 2" xfId="57095"/>
    <cellStyle name="Normal 2 4 6 32 7" xfId="57096"/>
    <cellStyle name="Normal 2 4 6 33" xfId="22352"/>
    <cellStyle name="Normal 2 4 6 33 2" xfId="22353"/>
    <cellStyle name="Normal 2 4 6 33 2 2" xfId="57097"/>
    <cellStyle name="Normal 2 4 6 33 3" xfId="22354"/>
    <cellStyle name="Normal 2 4 6 33 3 2" xfId="57098"/>
    <cellStyle name="Normal 2 4 6 33 4" xfId="57099"/>
    <cellStyle name="Normal 2 4 6 34" xfId="22355"/>
    <cellStyle name="Normal 2 4 6 34 2" xfId="22356"/>
    <cellStyle name="Normal 2 4 6 34 2 2" xfId="57100"/>
    <cellStyle name="Normal 2 4 6 34 3" xfId="57101"/>
    <cellStyle name="Normal 2 4 6 35" xfId="22357"/>
    <cellStyle name="Normal 2 4 6 35 2" xfId="57102"/>
    <cellStyle name="Normal 2 4 6 36" xfId="22358"/>
    <cellStyle name="Normal 2 4 6 36 2" xfId="57103"/>
    <cellStyle name="Normal 2 4 6 37" xfId="57104"/>
    <cellStyle name="Normal 2 4 6 37 2" xfId="57105"/>
    <cellStyle name="Normal 2 4 6 38" xfId="57106"/>
    <cellStyle name="Normal 2 4 6 39" xfId="57107"/>
    <cellStyle name="Normal 2 4 6 4" xfId="22359"/>
    <cellStyle name="Normal 2 4 6 4 10" xfId="57108"/>
    <cellStyle name="Normal 2 4 6 4 11" xfId="57109"/>
    <cellStyle name="Normal 2 4 6 4 2" xfId="22360"/>
    <cellStyle name="Normal 2 4 6 4 2 10" xfId="57110"/>
    <cellStyle name="Normal 2 4 6 4 2 2" xfId="22361"/>
    <cellStyle name="Normal 2 4 6 4 2 2 2" xfId="22362"/>
    <cellStyle name="Normal 2 4 6 4 2 2 2 2" xfId="22363"/>
    <cellStyle name="Normal 2 4 6 4 2 2 2 2 2" xfId="57111"/>
    <cellStyle name="Normal 2 4 6 4 2 2 2 3" xfId="22364"/>
    <cellStyle name="Normal 2 4 6 4 2 2 2 3 2" xfId="57112"/>
    <cellStyle name="Normal 2 4 6 4 2 2 2 4" xfId="57113"/>
    <cellStyle name="Normal 2 4 6 4 2 2 3" xfId="22365"/>
    <cellStyle name="Normal 2 4 6 4 2 2 3 2" xfId="57114"/>
    <cellStyle name="Normal 2 4 6 4 2 2 4" xfId="22366"/>
    <cellStyle name="Normal 2 4 6 4 2 2 4 2" xfId="57115"/>
    <cellStyle name="Normal 2 4 6 4 2 2 5" xfId="22367"/>
    <cellStyle name="Normal 2 4 6 4 2 2 5 2" xfId="57116"/>
    <cellStyle name="Normal 2 4 6 4 2 2 6" xfId="57117"/>
    <cellStyle name="Normal 2 4 6 4 2 2 6 2" xfId="57118"/>
    <cellStyle name="Normal 2 4 6 4 2 2 7" xfId="57119"/>
    <cellStyle name="Normal 2 4 6 4 2 3" xfId="22368"/>
    <cellStyle name="Normal 2 4 6 4 2 3 2" xfId="22369"/>
    <cellStyle name="Normal 2 4 6 4 2 3 2 2" xfId="57120"/>
    <cellStyle name="Normal 2 4 6 4 2 3 3" xfId="22370"/>
    <cellStyle name="Normal 2 4 6 4 2 3 3 2" xfId="57121"/>
    <cellStyle name="Normal 2 4 6 4 2 3 4" xfId="57122"/>
    <cellStyle name="Normal 2 4 6 4 2 4" xfId="22371"/>
    <cellStyle name="Normal 2 4 6 4 2 4 2" xfId="22372"/>
    <cellStyle name="Normal 2 4 6 4 2 4 2 2" xfId="57123"/>
    <cellStyle name="Normal 2 4 6 4 2 4 3" xfId="57124"/>
    <cellStyle name="Normal 2 4 6 4 2 5" xfId="22373"/>
    <cellStyle name="Normal 2 4 6 4 2 5 2" xfId="57125"/>
    <cellStyle name="Normal 2 4 6 4 2 6" xfId="22374"/>
    <cellStyle name="Normal 2 4 6 4 2 6 2" xfId="57126"/>
    <cellStyle name="Normal 2 4 6 4 2 7" xfId="57127"/>
    <cellStyle name="Normal 2 4 6 4 2 7 2" xfId="57128"/>
    <cellStyle name="Normal 2 4 6 4 2 8" xfId="57129"/>
    <cellStyle name="Normal 2 4 6 4 2 9" xfId="57130"/>
    <cellStyle name="Normal 2 4 6 4 3" xfId="22375"/>
    <cellStyle name="Normal 2 4 6 4 3 2" xfId="22376"/>
    <cellStyle name="Normal 2 4 6 4 3 2 2" xfId="22377"/>
    <cellStyle name="Normal 2 4 6 4 3 2 2 2" xfId="57131"/>
    <cellStyle name="Normal 2 4 6 4 3 2 3" xfId="22378"/>
    <cellStyle name="Normal 2 4 6 4 3 2 3 2" xfId="57132"/>
    <cellStyle name="Normal 2 4 6 4 3 2 4" xfId="57133"/>
    <cellStyle name="Normal 2 4 6 4 3 3" xfId="22379"/>
    <cellStyle name="Normal 2 4 6 4 3 3 2" xfId="57134"/>
    <cellStyle name="Normal 2 4 6 4 3 4" xfId="22380"/>
    <cellStyle name="Normal 2 4 6 4 3 4 2" xfId="57135"/>
    <cellStyle name="Normal 2 4 6 4 3 5" xfId="22381"/>
    <cellStyle name="Normal 2 4 6 4 3 5 2" xfId="57136"/>
    <cellStyle name="Normal 2 4 6 4 3 6" xfId="57137"/>
    <cellStyle name="Normal 2 4 6 4 3 6 2" xfId="57138"/>
    <cellStyle name="Normal 2 4 6 4 3 7" xfId="57139"/>
    <cellStyle name="Normal 2 4 6 4 4" xfId="22382"/>
    <cellStyle name="Normal 2 4 6 4 4 2" xfId="22383"/>
    <cellStyle name="Normal 2 4 6 4 4 2 2" xfId="57140"/>
    <cellStyle name="Normal 2 4 6 4 4 3" xfId="22384"/>
    <cellStyle name="Normal 2 4 6 4 4 3 2" xfId="57141"/>
    <cellStyle name="Normal 2 4 6 4 4 4" xfId="57142"/>
    <cellStyle name="Normal 2 4 6 4 5" xfId="22385"/>
    <cellStyle name="Normal 2 4 6 4 5 2" xfId="22386"/>
    <cellStyle name="Normal 2 4 6 4 5 2 2" xfId="57143"/>
    <cellStyle name="Normal 2 4 6 4 5 3" xfId="57144"/>
    <cellStyle name="Normal 2 4 6 4 6" xfId="22387"/>
    <cellStyle name="Normal 2 4 6 4 6 2" xfId="57145"/>
    <cellStyle name="Normal 2 4 6 4 7" xfId="22388"/>
    <cellStyle name="Normal 2 4 6 4 7 2" xfId="57146"/>
    <cellStyle name="Normal 2 4 6 4 8" xfId="57147"/>
    <cellStyle name="Normal 2 4 6 4 8 2" xfId="57148"/>
    <cellStyle name="Normal 2 4 6 4 9" xfId="57149"/>
    <cellStyle name="Normal 2 4 6 40" xfId="57150"/>
    <cellStyle name="Normal 2 4 6 5" xfId="22389"/>
    <cellStyle name="Normal 2 4 6 5 10" xfId="57151"/>
    <cellStyle name="Normal 2 4 6 5 11" xfId="57152"/>
    <cellStyle name="Normal 2 4 6 5 2" xfId="22390"/>
    <cellStyle name="Normal 2 4 6 5 2 10" xfId="57153"/>
    <cellStyle name="Normal 2 4 6 5 2 2" xfId="22391"/>
    <cellStyle name="Normal 2 4 6 5 2 2 2" xfId="22392"/>
    <cellStyle name="Normal 2 4 6 5 2 2 2 2" xfId="22393"/>
    <cellStyle name="Normal 2 4 6 5 2 2 2 2 2" xfId="57154"/>
    <cellStyle name="Normal 2 4 6 5 2 2 2 3" xfId="22394"/>
    <cellStyle name="Normal 2 4 6 5 2 2 2 3 2" xfId="57155"/>
    <cellStyle name="Normal 2 4 6 5 2 2 2 4" xfId="57156"/>
    <cellStyle name="Normal 2 4 6 5 2 2 3" xfId="22395"/>
    <cellStyle name="Normal 2 4 6 5 2 2 3 2" xfId="57157"/>
    <cellStyle name="Normal 2 4 6 5 2 2 4" xfId="22396"/>
    <cellStyle name="Normal 2 4 6 5 2 2 4 2" xfId="57158"/>
    <cellStyle name="Normal 2 4 6 5 2 2 5" xfId="22397"/>
    <cellStyle name="Normal 2 4 6 5 2 2 5 2" xfId="57159"/>
    <cellStyle name="Normal 2 4 6 5 2 2 6" xfId="57160"/>
    <cellStyle name="Normal 2 4 6 5 2 2 6 2" xfId="57161"/>
    <cellStyle name="Normal 2 4 6 5 2 2 7" xfId="57162"/>
    <cellStyle name="Normal 2 4 6 5 2 3" xfId="22398"/>
    <cellStyle name="Normal 2 4 6 5 2 3 2" xfId="22399"/>
    <cellStyle name="Normal 2 4 6 5 2 3 2 2" xfId="57163"/>
    <cellStyle name="Normal 2 4 6 5 2 3 3" xfId="22400"/>
    <cellStyle name="Normal 2 4 6 5 2 3 3 2" xfId="57164"/>
    <cellStyle name="Normal 2 4 6 5 2 3 4" xfId="57165"/>
    <cellStyle name="Normal 2 4 6 5 2 4" xfId="22401"/>
    <cellStyle name="Normal 2 4 6 5 2 4 2" xfId="22402"/>
    <cellStyle name="Normal 2 4 6 5 2 4 2 2" xfId="57166"/>
    <cellStyle name="Normal 2 4 6 5 2 4 3" xfId="57167"/>
    <cellStyle name="Normal 2 4 6 5 2 5" xfId="22403"/>
    <cellStyle name="Normal 2 4 6 5 2 5 2" xfId="57168"/>
    <cellStyle name="Normal 2 4 6 5 2 6" xfId="22404"/>
    <cellStyle name="Normal 2 4 6 5 2 6 2" xfId="57169"/>
    <cellStyle name="Normal 2 4 6 5 2 7" xfId="57170"/>
    <cellStyle name="Normal 2 4 6 5 2 7 2" xfId="57171"/>
    <cellStyle name="Normal 2 4 6 5 2 8" xfId="57172"/>
    <cellStyle name="Normal 2 4 6 5 2 9" xfId="57173"/>
    <cellStyle name="Normal 2 4 6 5 3" xfId="22405"/>
    <cellStyle name="Normal 2 4 6 5 3 2" xfId="22406"/>
    <cellStyle name="Normal 2 4 6 5 3 2 2" xfId="22407"/>
    <cellStyle name="Normal 2 4 6 5 3 2 2 2" xfId="57174"/>
    <cellStyle name="Normal 2 4 6 5 3 2 3" xfId="22408"/>
    <cellStyle name="Normal 2 4 6 5 3 2 3 2" xfId="57175"/>
    <cellStyle name="Normal 2 4 6 5 3 2 4" xfId="57176"/>
    <cellStyle name="Normal 2 4 6 5 3 3" xfId="22409"/>
    <cellStyle name="Normal 2 4 6 5 3 3 2" xfId="57177"/>
    <cellStyle name="Normal 2 4 6 5 3 4" xfId="22410"/>
    <cellStyle name="Normal 2 4 6 5 3 4 2" xfId="57178"/>
    <cellStyle name="Normal 2 4 6 5 3 5" xfId="22411"/>
    <cellStyle name="Normal 2 4 6 5 3 5 2" xfId="57179"/>
    <cellStyle name="Normal 2 4 6 5 3 6" xfId="57180"/>
    <cellStyle name="Normal 2 4 6 5 3 6 2" xfId="57181"/>
    <cellStyle name="Normal 2 4 6 5 3 7" xfId="57182"/>
    <cellStyle name="Normal 2 4 6 5 4" xfId="22412"/>
    <cellStyle name="Normal 2 4 6 5 4 2" xfId="22413"/>
    <cellStyle name="Normal 2 4 6 5 4 2 2" xfId="57183"/>
    <cellStyle name="Normal 2 4 6 5 4 3" xfId="22414"/>
    <cellStyle name="Normal 2 4 6 5 4 3 2" xfId="57184"/>
    <cellStyle name="Normal 2 4 6 5 4 4" xfId="57185"/>
    <cellStyle name="Normal 2 4 6 5 5" xfId="22415"/>
    <cellStyle name="Normal 2 4 6 5 5 2" xfId="22416"/>
    <cellStyle name="Normal 2 4 6 5 5 2 2" xfId="57186"/>
    <cellStyle name="Normal 2 4 6 5 5 3" xfId="57187"/>
    <cellStyle name="Normal 2 4 6 5 6" xfId="22417"/>
    <cellStyle name="Normal 2 4 6 5 6 2" xfId="57188"/>
    <cellStyle name="Normal 2 4 6 5 7" xfId="22418"/>
    <cellStyle name="Normal 2 4 6 5 7 2" xfId="57189"/>
    <cellStyle name="Normal 2 4 6 5 8" xfId="57190"/>
    <cellStyle name="Normal 2 4 6 5 8 2" xfId="57191"/>
    <cellStyle name="Normal 2 4 6 5 9" xfId="57192"/>
    <cellStyle name="Normal 2 4 6 6" xfId="22419"/>
    <cellStyle name="Normal 2 4 6 6 10" xfId="57193"/>
    <cellStyle name="Normal 2 4 6 6 11" xfId="57194"/>
    <cellStyle name="Normal 2 4 6 6 2" xfId="22420"/>
    <cellStyle name="Normal 2 4 6 6 2 10" xfId="57195"/>
    <cellStyle name="Normal 2 4 6 6 2 2" xfId="22421"/>
    <cellStyle name="Normal 2 4 6 6 2 2 2" xfId="22422"/>
    <cellStyle name="Normal 2 4 6 6 2 2 2 2" xfId="22423"/>
    <cellStyle name="Normal 2 4 6 6 2 2 2 2 2" xfId="57196"/>
    <cellStyle name="Normal 2 4 6 6 2 2 2 3" xfId="22424"/>
    <cellStyle name="Normal 2 4 6 6 2 2 2 3 2" xfId="57197"/>
    <cellStyle name="Normal 2 4 6 6 2 2 2 4" xfId="57198"/>
    <cellStyle name="Normal 2 4 6 6 2 2 3" xfId="22425"/>
    <cellStyle name="Normal 2 4 6 6 2 2 3 2" xfId="57199"/>
    <cellStyle name="Normal 2 4 6 6 2 2 4" xfId="22426"/>
    <cellStyle name="Normal 2 4 6 6 2 2 4 2" xfId="57200"/>
    <cellStyle name="Normal 2 4 6 6 2 2 5" xfId="22427"/>
    <cellStyle name="Normal 2 4 6 6 2 2 5 2" xfId="57201"/>
    <cellStyle name="Normal 2 4 6 6 2 2 6" xfId="57202"/>
    <cellStyle name="Normal 2 4 6 6 2 2 6 2" xfId="57203"/>
    <cellStyle name="Normal 2 4 6 6 2 2 7" xfId="57204"/>
    <cellStyle name="Normal 2 4 6 6 2 3" xfId="22428"/>
    <cellStyle name="Normal 2 4 6 6 2 3 2" xfId="22429"/>
    <cellStyle name="Normal 2 4 6 6 2 3 2 2" xfId="57205"/>
    <cellStyle name="Normal 2 4 6 6 2 3 3" xfId="22430"/>
    <cellStyle name="Normal 2 4 6 6 2 3 3 2" xfId="57206"/>
    <cellStyle name="Normal 2 4 6 6 2 3 4" xfId="57207"/>
    <cellStyle name="Normal 2 4 6 6 2 4" xfId="22431"/>
    <cellStyle name="Normal 2 4 6 6 2 4 2" xfId="22432"/>
    <cellStyle name="Normal 2 4 6 6 2 4 2 2" xfId="57208"/>
    <cellStyle name="Normal 2 4 6 6 2 4 3" xfId="57209"/>
    <cellStyle name="Normal 2 4 6 6 2 5" xfId="22433"/>
    <cellStyle name="Normal 2 4 6 6 2 5 2" xfId="57210"/>
    <cellStyle name="Normal 2 4 6 6 2 6" xfId="22434"/>
    <cellStyle name="Normal 2 4 6 6 2 6 2" xfId="57211"/>
    <cellStyle name="Normal 2 4 6 6 2 7" xfId="57212"/>
    <cellStyle name="Normal 2 4 6 6 2 7 2" xfId="57213"/>
    <cellStyle name="Normal 2 4 6 6 2 8" xfId="57214"/>
    <cellStyle name="Normal 2 4 6 6 2 9" xfId="57215"/>
    <cellStyle name="Normal 2 4 6 6 3" xfId="22435"/>
    <cellStyle name="Normal 2 4 6 6 3 2" xfId="22436"/>
    <cellStyle name="Normal 2 4 6 6 3 2 2" xfId="22437"/>
    <cellStyle name="Normal 2 4 6 6 3 2 2 2" xfId="57216"/>
    <cellStyle name="Normal 2 4 6 6 3 2 3" xfId="22438"/>
    <cellStyle name="Normal 2 4 6 6 3 2 3 2" xfId="57217"/>
    <cellStyle name="Normal 2 4 6 6 3 2 4" xfId="57218"/>
    <cellStyle name="Normal 2 4 6 6 3 3" xfId="22439"/>
    <cellStyle name="Normal 2 4 6 6 3 3 2" xfId="57219"/>
    <cellStyle name="Normal 2 4 6 6 3 4" xfId="22440"/>
    <cellStyle name="Normal 2 4 6 6 3 4 2" xfId="57220"/>
    <cellStyle name="Normal 2 4 6 6 3 5" xfId="22441"/>
    <cellStyle name="Normal 2 4 6 6 3 5 2" xfId="57221"/>
    <cellStyle name="Normal 2 4 6 6 3 6" xfId="57222"/>
    <cellStyle name="Normal 2 4 6 6 3 6 2" xfId="57223"/>
    <cellStyle name="Normal 2 4 6 6 3 7" xfId="57224"/>
    <cellStyle name="Normal 2 4 6 6 4" xfId="22442"/>
    <cellStyle name="Normal 2 4 6 6 4 2" xfId="22443"/>
    <cellStyle name="Normal 2 4 6 6 4 2 2" xfId="57225"/>
    <cellStyle name="Normal 2 4 6 6 4 3" xfId="22444"/>
    <cellStyle name="Normal 2 4 6 6 4 3 2" xfId="57226"/>
    <cellStyle name="Normal 2 4 6 6 4 4" xfId="57227"/>
    <cellStyle name="Normal 2 4 6 6 5" xfId="22445"/>
    <cellStyle name="Normal 2 4 6 6 5 2" xfId="22446"/>
    <cellStyle name="Normal 2 4 6 6 5 2 2" xfId="57228"/>
    <cellStyle name="Normal 2 4 6 6 5 3" xfId="57229"/>
    <cellStyle name="Normal 2 4 6 6 6" xfId="22447"/>
    <cellStyle name="Normal 2 4 6 6 6 2" xfId="57230"/>
    <cellStyle name="Normal 2 4 6 6 7" xfId="22448"/>
    <cellStyle name="Normal 2 4 6 6 7 2" xfId="57231"/>
    <cellStyle name="Normal 2 4 6 6 8" xfId="57232"/>
    <cellStyle name="Normal 2 4 6 6 8 2" xfId="57233"/>
    <cellStyle name="Normal 2 4 6 6 9" xfId="57234"/>
    <cellStyle name="Normal 2 4 6 7" xfId="22449"/>
    <cellStyle name="Normal 2 4 6 7 10" xfId="57235"/>
    <cellStyle name="Normal 2 4 6 7 11" xfId="57236"/>
    <cellStyle name="Normal 2 4 6 7 2" xfId="22450"/>
    <cellStyle name="Normal 2 4 6 7 2 10" xfId="57237"/>
    <cellStyle name="Normal 2 4 6 7 2 2" xfId="22451"/>
    <cellStyle name="Normal 2 4 6 7 2 2 2" xfId="22452"/>
    <cellStyle name="Normal 2 4 6 7 2 2 2 2" xfId="22453"/>
    <cellStyle name="Normal 2 4 6 7 2 2 2 2 2" xfId="57238"/>
    <cellStyle name="Normal 2 4 6 7 2 2 2 3" xfId="22454"/>
    <cellStyle name="Normal 2 4 6 7 2 2 2 3 2" xfId="57239"/>
    <cellStyle name="Normal 2 4 6 7 2 2 2 4" xfId="57240"/>
    <cellStyle name="Normal 2 4 6 7 2 2 3" xfId="22455"/>
    <cellStyle name="Normal 2 4 6 7 2 2 3 2" xfId="57241"/>
    <cellStyle name="Normal 2 4 6 7 2 2 4" xfId="22456"/>
    <cellStyle name="Normal 2 4 6 7 2 2 4 2" xfId="57242"/>
    <cellStyle name="Normal 2 4 6 7 2 2 5" xfId="22457"/>
    <cellStyle name="Normal 2 4 6 7 2 2 5 2" xfId="57243"/>
    <cellStyle name="Normal 2 4 6 7 2 2 6" xfId="57244"/>
    <cellStyle name="Normal 2 4 6 7 2 2 6 2" xfId="57245"/>
    <cellStyle name="Normal 2 4 6 7 2 2 7" xfId="57246"/>
    <cellStyle name="Normal 2 4 6 7 2 3" xfId="22458"/>
    <cellStyle name="Normal 2 4 6 7 2 3 2" xfId="22459"/>
    <cellStyle name="Normal 2 4 6 7 2 3 2 2" xfId="57247"/>
    <cellStyle name="Normal 2 4 6 7 2 3 3" xfId="22460"/>
    <cellStyle name="Normal 2 4 6 7 2 3 3 2" xfId="57248"/>
    <cellStyle name="Normal 2 4 6 7 2 3 4" xfId="57249"/>
    <cellStyle name="Normal 2 4 6 7 2 4" xfId="22461"/>
    <cellStyle name="Normal 2 4 6 7 2 4 2" xfId="22462"/>
    <cellStyle name="Normal 2 4 6 7 2 4 2 2" xfId="57250"/>
    <cellStyle name="Normal 2 4 6 7 2 4 3" xfId="57251"/>
    <cellStyle name="Normal 2 4 6 7 2 5" xfId="22463"/>
    <cellStyle name="Normal 2 4 6 7 2 5 2" xfId="57252"/>
    <cellStyle name="Normal 2 4 6 7 2 6" xfId="22464"/>
    <cellStyle name="Normal 2 4 6 7 2 6 2" xfId="57253"/>
    <cellStyle name="Normal 2 4 6 7 2 7" xfId="57254"/>
    <cellStyle name="Normal 2 4 6 7 2 7 2" xfId="57255"/>
    <cellStyle name="Normal 2 4 6 7 2 8" xfId="57256"/>
    <cellStyle name="Normal 2 4 6 7 2 9" xfId="57257"/>
    <cellStyle name="Normal 2 4 6 7 3" xfId="22465"/>
    <cellStyle name="Normal 2 4 6 7 3 2" xfId="22466"/>
    <cellStyle name="Normal 2 4 6 7 3 2 2" xfId="22467"/>
    <cellStyle name="Normal 2 4 6 7 3 2 2 2" xfId="57258"/>
    <cellStyle name="Normal 2 4 6 7 3 2 3" xfId="22468"/>
    <cellStyle name="Normal 2 4 6 7 3 2 3 2" xfId="57259"/>
    <cellStyle name="Normal 2 4 6 7 3 2 4" xfId="57260"/>
    <cellStyle name="Normal 2 4 6 7 3 3" xfId="22469"/>
    <cellStyle name="Normal 2 4 6 7 3 3 2" xfId="57261"/>
    <cellStyle name="Normal 2 4 6 7 3 4" xfId="22470"/>
    <cellStyle name="Normal 2 4 6 7 3 4 2" xfId="57262"/>
    <cellStyle name="Normal 2 4 6 7 3 5" xfId="22471"/>
    <cellStyle name="Normal 2 4 6 7 3 5 2" xfId="57263"/>
    <cellStyle name="Normal 2 4 6 7 3 6" xfId="57264"/>
    <cellStyle name="Normal 2 4 6 7 3 6 2" xfId="57265"/>
    <cellStyle name="Normal 2 4 6 7 3 7" xfId="57266"/>
    <cellStyle name="Normal 2 4 6 7 4" xfId="22472"/>
    <cellStyle name="Normal 2 4 6 7 4 2" xfId="22473"/>
    <cellStyle name="Normal 2 4 6 7 4 2 2" xfId="57267"/>
    <cellStyle name="Normal 2 4 6 7 4 3" xfId="22474"/>
    <cellStyle name="Normal 2 4 6 7 4 3 2" xfId="57268"/>
    <cellStyle name="Normal 2 4 6 7 4 4" xfId="57269"/>
    <cellStyle name="Normal 2 4 6 7 5" xfId="22475"/>
    <cellStyle name="Normal 2 4 6 7 5 2" xfId="22476"/>
    <cellStyle name="Normal 2 4 6 7 5 2 2" xfId="57270"/>
    <cellStyle name="Normal 2 4 6 7 5 3" xfId="57271"/>
    <cellStyle name="Normal 2 4 6 7 6" xfId="22477"/>
    <cellStyle name="Normal 2 4 6 7 6 2" xfId="57272"/>
    <cellStyle name="Normal 2 4 6 7 7" xfId="22478"/>
    <cellStyle name="Normal 2 4 6 7 7 2" xfId="57273"/>
    <cellStyle name="Normal 2 4 6 7 8" xfId="57274"/>
    <cellStyle name="Normal 2 4 6 7 8 2" xfId="57275"/>
    <cellStyle name="Normal 2 4 6 7 9" xfId="57276"/>
    <cellStyle name="Normal 2 4 6 8" xfId="22479"/>
    <cellStyle name="Normal 2 4 6 8 10" xfId="57277"/>
    <cellStyle name="Normal 2 4 6 8 11" xfId="57278"/>
    <cellStyle name="Normal 2 4 6 8 2" xfId="22480"/>
    <cellStyle name="Normal 2 4 6 8 2 10" xfId="57279"/>
    <cellStyle name="Normal 2 4 6 8 2 2" xfId="22481"/>
    <cellStyle name="Normal 2 4 6 8 2 2 2" xfId="22482"/>
    <cellStyle name="Normal 2 4 6 8 2 2 2 2" xfId="22483"/>
    <cellStyle name="Normal 2 4 6 8 2 2 2 2 2" xfId="57280"/>
    <cellStyle name="Normal 2 4 6 8 2 2 2 3" xfId="22484"/>
    <cellStyle name="Normal 2 4 6 8 2 2 2 3 2" xfId="57281"/>
    <cellStyle name="Normal 2 4 6 8 2 2 2 4" xfId="57282"/>
    <cellStyle name="Normal 2 4 6 8 2 2 3" xfId="22485"/>
    <cellStyle name="Normal 2 4 6 8 2 2 3 2" xfId="57283"/>
    <cellStyle name="Normal 2 4 6 8 2 2 4" xfId="22486"/>
    <cellStyle name="Normal 2 4 6 8 2 2 4 2" xfId="57284"/>
    <cellStyle name="Normal 2 4 6 8 2 2 5" xfId="22487"/>
    <cellStyle name="Normal 2 4 6 8 2 2 5 2" xfId="57285"/>
    <cellStyle name="Normal 2 4 6 8 2 2 6" xfId="57286"/>
    <cellStyle name="Normal 2 4 6 8 2 2 6 2" xfId="57287"/>
    <cellStyle name="Normal 2 4 6 8 2 2 7" xfId="57288"/>
    <cellStyle name="Normal 2 4 6 8 2 3" xfId="22488"/>
    <cellStyle name="Normal 2 4 6 8 2 3 2" xfId="22489"/>
    <cellStyle name="Normal 2 4 6 8 2 3 2 2" xfId="57289"/>
    <cellStyle name="Normal 2 4 6 8 2 3 3" xfId="22490"/>
    <cellStyle name="Normal 2 4 6 8 2 3 3 2" xfId="57290"/>
    <cellStyle name="Normal 2 4 6 8 2 3 4" xfId="57291"/>
    <cellStyle name="Normal 2 4 6 8 2 4" xfId="22491"/>
    <cellStyle name="Normal 2 4 6 8 2 4 2" xfId="22492"/>
    <cellStyle name="Normal 2 4 6 8 2 4 2 2" xfId="57292"/>
    <cellStyle name="Normal 2 4 6 8 2 4 3" xfId="57293"/>
    <cellStyle name="Normal 2 4 6 8 2 5" xfId="22493"/>
    <cellStyle name="Normal 2 4 6 8 2 5 2" xfId="57294"/>
    <cellStyle name="Normal 2 4 6 8 2 6" xfId="22494"/>
    <cellStyle name="Normal 2 4 6 8 2 6 2" xfId="57295"/>
    <cellStyle name="Normal 2 4 6 8 2 7" xfId="57296"/>
    <cellStyle name="Normal 2 4 6 8 2 7 2" xfId="57297"/>
    <cellStyle name="Normal 2 4 6 8 2 8" xfId="57298"/>
    <cellStyle name="Normal 2 4 6 8 2 9" xfId="57299"/>
    <cellStyle name="Normal 2 4 6 8 3" xfId="22495"/>
    <cellStyle name="Normal 2 4 6 8 3 2" xfId="22496"/>
    <cellStyle name="Normal 2 4 6 8 3 2 2" xfId="22497"/>
    <cellStyle name="Normal 2 4 6 8 3 2 2 2" xfId="57300"/>
    <cellStyle name="Normal 2 4 6 8 3 2 3" xfId="22498"/>
    <cellStyle name="Normal 2 4 6 8 3 2 3 2" xfId="57301"/>
    <cellStyle name="Normal 2 4 6 8 3 2 4" xfId="57302"/>
    <cellStyle name="Normal 2 4 6 8 3 3" xfId="22499"/>
    <cellStyle name="Normal 2 4 6 8 3 3 2" xfId="57303"/>
    <cellStyle name="Normal 2 4 6 8 3 4" xfId="22500"/>
    <cellStyle name="Normal 2 4 6 8 3 4 2" xfId="57304"/>
    <cellStyle name="Normal 2 4 6 8 3 5" xfId="22501"/>
    <cellStyle name="Normal 2 4 6 8 3 5 2" xfId="57305"/>
    <cellStyle name="Normal 2 4 6 8 3 6" xfId="57306"/>
    <cellStyle name="Normal 2 4 6 8 3 6 2" xfId="57307"/>
    <cellStyle name="Normal 2 4 6 8 3 7" xfId="57308"/>
    <cellStyle name="Normal 2 4 6 8 4" xfId="22502"/>
    <cellStyle name="Normal 2 4 6 8 4 2" xfId="22503"/>
    <cellStyle name="Normal 2 4 6 8 4 2 2" xfId="57309"/>
    <cellStyle name="Normal 2 4 6 8 4 3" xfId="22504"/>
    <cellStyle name="Normal 2 4 6 8 4 3 2" xfId="57310"/>
    <cellStyle name="Normal 2 4 6 8 4 4" xfId="57311"/>
    <cellStyle name="Normal 2 4 6 8 5" xfId="22505"/>
    <cellStyle name="Normal 2 4 6 8 5 2" xfId="22506"/>
    <cellStyle name="Normal 2 4 6 8 5 2 2" xfId="57312"/>
    <cellStyle name="Normal 2 4 6 8 5 3" xfId="57313"/>
    <cellStyle name="Normal 2 4 6 8 6" xfId="22507"/>
    <cellStyle name="Normal 2 4 6 8 6 2" xfId="57314"/>
    <cellStyle name="Normal 2 4 6 8 7" xfId="22508"/>
    <cellStyle name="Normal 2 4 6 8 7 2" xfId="57315"/>
    <cellStyle name="Normal 2 4 6 8 8" xfId="57316"/>
    <cellStyle name="Normal 2 4 6 8 8 2" xfId="57317"/>
    <cellStyle name="Normal 2 4 6 8 9" xfId="57318"/>
    <cellStyle name="Normal 2 4 6 9" xfId="22509"/>
    <cellStyle name="Normal 2 4 6 9 10" xfId="57319"/>
    <cellStyle name="Normal 2 4 6 9 11" xfId="57320"/>
    <cellStyle name="Normal 2 4 6 9 2" xfId="22510"/>
    <cellStyle name="Normal 2 4 6 9 2 10" xfId="57321"/>
    <cellStyle name="Normal 2 4 6 9 2 2" xfId="22511"/>
    <cellStyle name="Normal 2 4 6 9 2 2 2" xfId="22512"/>
    <cellStyle name="Normal 2 4 6 9 2 2 2 2" xfId="22513"/>
    <cellStyle name="Normal 2 4 6 9 2 2 2 2 2" xfId="57322"/>
    <cellStyle name="Normal 2 4 6 9 2 2 2 3" xfId="22514"/>
    <cellStyle name="Normal 2 4 6 9 2 2 2 3 2" xfId="57323"/>
    <cellStyle name="Normal 2 4 6 9 2 2 2 4" xfId="57324"/>
    <cellStyle name="Normal 2 4 6 9 2 2 3" xfId="22515"/>
    <cellStyle name="Normal 2 4 6 9 2 2 3 2" xfId="57325"/>
    <cellStyle name="Normal 2 4 6 9 2 2 4" xfId="22516"/>
    <cellStyle name="Normal 2 4 6 9 2 2 4 2" xfId="57326"/>
    <cellStyle name="Normal 2 4 6 9 2 2 5" xfId="22517"/>
    <cellStyle name="Normal 2 4 6 9 2 2 5 2" xfId="57327"/>
    <cellStyle name="Normal 2 4 6 9 2 2 6" xfId="57328"/>
    <cellStyle name="Normal 2 4 6 9 2 2 6 2" xfId="57329"/>
    <cellStyle name="Normal 2 4 6 9 2 2 7" xfId="57330"/>
    <cellStyle name="Normal 2 4 6 9 2 3" xfId="22518"/>
    <cellStyle name="Normal 2 4 6 9 2 3 2" xfId="22519"/>
    <cellStyle name="Normal 2 4 6 9 2 3 2 2" xfId="57331"/>
    <cellStyle name="Normal 2 4 6 9 2 3 3" xfId="22520"/>
    <cellStyle name="Normal 2 4 6 9 2 3 3 2" xfId="57332"/>
    <cellStyle name="Normal 2 4 6 9 2 3 4" xfId="57333"/>
    <cellStyle name="Normal 2 4 6 9 2 4" xfId="22521"/>
    <cellStyle name="Normal 2 4 6 9 2 4 2" xfId="22522"/>
    <cellStyle name="Normal 2 4 6 9 2 4 2 2" xfId="57334"/>
    <cellStyle name="Normal 2 4 6 9 2 4 3" xfId="57335"/>
    <cellStyle name="Normal 2 4 6 9 2 5" xfId="22523"/>
    <cellStyle name="Normal 2 4 6 9 2 5 2" xfId="57336"/>
    <cellStyle name="Normal 2 4 6 9 2 6" xfId="22524"/>
    <cellStyle name="Normal 2 4 6 9 2 6 2" xfId="57337"/>
    <cellStyle name="Normal 2 4 6 9 2 7" xfId="57338"/>
    <cellStyle name="Normal 2 4 6 9 2 7 2" xfId="57339"/>
    <cellStyle name="Normal 2 4 6 9 2 8" xfId="57340"/>
    <cellStyle name="Normal 2 4 6 9 2 9" xfId="57341"/>
    <cellStyle name="Normal 2 4 6 9 3" xfId="22525"/>
    <cellStyle name="Normal 2 4 6 9 3 2" xfId="22526"/>
    <cellStyle name="Normal 2 4 6 9 3 2 2" xfId="22527"/>
    <cellStyle name="Normal 2 4 6 9 3 2 2 2" xfId="57342"/>
    <cellStyle name="Normal 2 4 6 9 3 2 3" xfId="22528"/>
    <cellStyle name="Normal 2 4 6 9 3 2 3 2" xfId="57343"/>
    <cellStyle name="Normal 2 4 6 9 3 2 4" xfId="57344"/>
    <cellStyle name="Normal 2 4 6 9 3 3" xfId="22529"/>
    <cellStyle name="Normal 2 4 6 9 3 3 2" xfId="57345"/>
    <cellStyle name="Normal 2 4 6 9 3 4" xfId="22530"/>
    <cellStyle name="Normal 2 4 6 9 3 4 2" xfId="57346"/>
    <cellStyle name="Normal 2 4 6 9 3 5" xfId="22531"/>
    <cellStyle name="Normal 2 4 6 9 3 5 2" xfId="57347"/>
    <cellStyle name="Normal 2 4 6 9 3 6" xfId="57348"/>
    <cellStyle name="Normal 2 4 6 9 3 6 2" xfId="57349"/>
    <cellStyle name="Normal 2 4 6 9 3 7" xfId="57350"/>
    <cellStyle name="Normal 2 4 6 9 4" xfId="22532"/>
    <cellStyle name="Normal 2 4 6 9 4 2" xfId="22533"/>
    <cellStyle name="Normal 2 4 6 9 4 2 2" xfId="57351"/>
    <cellStyle name="Normal 2 4 6 9 4 3" xfId="22534"/>
    <cellStyle name="Normal 2 4 6 9 4 3 2" xfId="57352"/>
    <cellStyle name="Normal 2 4 6 9 4 4" xfId="57353"/>
    <cellStyle name="Normal 2 4 6 9 5" xfId="22535"/>
    <cellStyle name="Normal 2 4 6 9 5 2" xfId="22536"/>
    <cellStyle name="Normal 2 4 6 9 5 2 2" xfId="57354"/>
    <cellStyle name="Normal 2 4 6 9 5 3" xfId="57355"/>
    <cellStyle name="Normal 2 4 6 9 6" xfId="22537"/>
    <cellStyle name="Normal 2 4 6 9 6 2" xfId="57356"/>
    <cellStyle name="Normal 2 4 6 9 7" xfId="22538"/>
    <cellStyle name="Normal 2 4 6 9 7 2" xfId="57357"/>
    <cellStyle name="Normal 2 4 6 9 8" xfId="57358"/>
    <cellStyle name="Normal 2 4 6 9 8 2" xfId="57359"/>
    <cellStyle name="Normal 2 4 6 9 9" xfId="57360"/>
    <cellStyle name="Normal 2 4 7" xfId="22539"/>
    <cellStyle name="Normal 2 4 7 10" xfId="22540"/>
    <cellStyle name="Normal 2 4 7 10 10" xfId="57361"/>
    <cellStyle name="Normal 2 4 7 10 11" xfId="57362"/>
    <cellStyle name="Normal 2 4 7 10 2" xfId="22541"/>
    <cellStyle name="Normal 2 4 7 10 2 10" xfId="57363"/>
    <cellStyle name="Normal 2 4 7 10 2 2" xfId="22542"/>
    <cellStyle name="Normal 2 4 7 10 2 2 2" xfId="22543"/>
    <cellStyle name="Normal 2 4 7 10 2 2 2 2" xfId="22544"/>
    <cellStyle name="Normal 2 4 7 10 2 2 2 2 2" xfId="57364"/>
    <cellStyle name="Normal 2 4 7 10 2 2 2 3" xfId="22545"/>
    <cellStyle name="Normal 2 4 7 10 2 2 2 3 2" xfId="57365"/>
    <cellStyle name="Normal 2 4 7 10 2 2 2 4" xfId="57366"/>
    <cellStyle name="Normal 2 4 7 10 2 2 3" xfId="22546"/>
    <cellStyle name="Normal 2 4 7 10 2 2 3 2" xfId="57367"/>
    <cellStyle name="Normal 2 4 7 10 2 2 4" xfId="22547"/>
    <cellStyle name="Normal 2 4 7 10 2 2 4 2" xfId="57368"/>
    <cellStyle name="Normal 2 4 7 10 2 2 5" xfId="22548"/>
    <cellStyle name="Normal 2 4 7 10 2 2 5 2" xfId="57369"/>
    <cellStyle name="Normal 2 4 7 10 2 2 6" xfId="57370"/>
    <cellStyle name="Normal 2 4 7 10 2 2 6 2" xfId="57371"/>
    <cellStyle name="Normal 2 4 7 10 2 2 7" xfId="57372"/>
    <cellStyle name="Normal 2 4 7 10 2 3" xfId="22549"/>
    <cellStyle name="Normal 2 4 7 10 2 3 2" xfId="22550"/>
    <cellStyle name="Normal 2 4 7 10 2 3 2 2" xfId="57373"/>
    <cellStyle name="Normal 2 4 7 10 2 3 3" xfId="22551"/>
    <cellStyle name="Normal 2 4 7 10 2 3 3 2" xfId="57374"/>
    <cellStyle name="Normal 2 4 7 10 2 3 4" xfId="57375"/>
    <cellStyle name="Normal 2 4 7 10 2 4" xfId="22552"/>
    <cellStyle name="Normal 2 4 7 10 2 4 2" xfId="22553"/>
    <cellStyle name="Normal 2 4 7 10 2 4 2 2" xfId="57376"/>
    <cellStyle name="Normal 2 4 7 10 2 4 3" xfId="57377"/>
    <cellStyle name="Normal 2 4 7 10 2 5" xfId="22554"/>
    <cellStyle name="Normal 2 4 7 10 2 5 2" xfId="57378"/>
    <cellStyle name="Normal 2 4 7 10 2 6" xfId="22555"/>
    <cellStyle name="Normal 2 4 7 10 2 6 2" xfId="57379"/>
    <cellStyle name="Normal 2 4 7 10 2 7" xfId="57380"/>
    <cellStyle name="Normal 2 4 7 10 2 7 2" xfId="57381"/>
    <cellStyle name="Normal 2 4 7 10 2 8" xfId="57382"/>
    <cellStyle name="Normal 2 4 7 10 2 9" xfId="57383"/>
    <cellStyle name="Normal 2 4 7 10 3" xfId="22556"/>
    <cellStyle name="Normal 2 4 7 10 3 2" xfId="22557"/>
    <cellStyle name="Normal 2 4 7 10 3 2 2" xfId="22558"/>
    <cellStyle name="Normal 2 4 7 10 3 2 2 2" xfId="57384"/>
    <cellStyle name="Normal 2 4 7 10 3 2 3" xfId="22559"/>
    <cellStyle name="Normal 2 4 7 10 3 2 3 2" xfId="57385"/>
    <cellStyle name="Normal 2 4 7 10 3 2 4" xfId="57386"/>
    <cellStyle name="Normal 2 4 7 10 3 3" xfId="22560"/>
    <cellStyle name="Normal 2 4 7 10 3 3 2" xfId="57387"/>
    <cellStyle name="Normal 2 4 7 10 3 4" xfId="22561"/>
    <cellStyle name="Normal 2 4 7 10 3 4 2" xfId="57388"/>
    <cellStyle name="Normal 2 4 7 10 3 5" xfId="22562"/>
    <cellStyle name="Normal 2 4 7 10 3 5 2" xfId="57389"/>
    <cellStyle name="Normal 2 4 7 10 3 6" xfId="57390"/>
    <cellStyle name="Normal 2 4 7 10 3 6 2" xfId="57391"/>
    <cellStyle name="Normal 2 4 7 10 3 7" xfId="57392"/>
    <cellStyle name="Normal 2 4 7 10 4" xfId="22563"/>
    <cellStyle name="Normal 2 4 7 10 4 2" xfId="22564"/>
    <cellStyle name="Normal 2 4 7 10 4 2 2" xfId="57393"/>
    <cellStyle name="Normal 2 4 7 10 4 3" xfId="22565"/>
    <cellStyle name="Normal 2 4 7 10 4 3 2" xfId="57394"/>
    <cellStyle name="Normal 2 4 7 10 4 4" xfId="57395"/>
    <cellStyle name="Normal 2 4 7 10 5" xfId="22566"/>
    <cellStyle name="Normal 2 4 7 10 5 2" xfId="22567"/>
    <cellStyle name="Normal 2 4 7 10 5 2 2" xfId="57396"/>
    <cellStyle name="Normal 2 4 7 10 5 3" xfId="57397"/>
    <cellStyle name="Normal 2 4 7 10 6" xfId="22568"/>
    <cellStyle name="Normal 2 4 7 10 6 2" xfId="57398"/>
    <cellStyle name="Normal 2 4 7 10 7" xfId="22569"/>
    <cellStyle name="Normal 2 4 7 10 7 2" xfId="57399"/>
    <cellStyle name="Normal 2 4 7 10 8" xfId="57400"/>
    <cellStyle name="Normal 2 4 7 10 8 2" xfId="57401"/>
    <cellStyle name="Normal 2 4 7 10 9" xfId="57402"/>
    <cellStyle name="Normal 2 4 7 11" xfId="22570"/>
    <cellStyle name="Normal 2 4 7 11 10" xfId="57403"/>
    <cellStyle name="Normal 2 4 7 11 11" xfId="57404"/>
    <cellStyle name="Normal 2 4 7 11 2" xfId="22571"/>
    <cellStyle name="Normal 2 4 7 11 2 10" xfId="57405"/>
    <cellStyle name="Normal 2 4 7 11 2 2" xfId="22572"/>
    <cellStyle name="Normal 2 4 7 11 2 2 2" xfId="22573"/>
    <cellStyle name="Normal 2 4 7 11 2 2 2 2" xfId="22574"/>
    <cellStyle name="Normal 2 4 7 11 2 2 2 2 2" xfId="57406"/>
    <cellStyle name="Normal 2 4 7 11 2 2 2 3" xfId="22575"/>
    <cellStyle name="Normal 2 4 7 11 2 2 2 3 2" xfId="57407"/>
    <cellStyle name="Normal 2 4 7 11 2 2 2 4" xfId="57408"/>
    <cellStyle name="Normal 2 4 7 11 2 2 3" xfId="22576"/>
    <cellStyle name="Normal 2 4 7 11 2 2 3 2" xfId="57409"/>
    <cellStyle name="Normal 2 4 7 11 2 2 4" xfId="22577"/>
    <cellStyle name="Normal 2 4 7 11 2 2 4 2" xfId="57410"/>
    <cellStyle name="Normal 2 4 7 11 2 2 5" xfId="22578"/>
    <cellStyle name="Normal 2 4 7 11 2 2 5 2" xfId="57411"/>
    <cellStyle name="Normal 2 4 7 11 2 2 6" xfId="57412"/>
    <cellStyle name="Normal 2 4 7 11 2 2 6 2" xfId="57413"/>
    <cellStyle name="Normal 2 4 7 11 2 2 7" xfId="57414"/>
    <cellStyle name="Normal 2 4 7 11 2 3" xfId="22579"/>
    <cellStyle name="Normal 2 4 7 11 2 3 2" xfId="22580"/>
    <cellStyle name="Normal 2 4 7 11 2 3 2 2" xfId="57415"/>
    <cellStyle name="Normal 2 4 7 11 2 3 3" xfId="22581"/>
    <cellStyle name="Normal 2 4 7 11 2 3 3 2" xfId="57416"/>
    <cellStyle name="Normal 2 4 7 11 2 3 4" xfId="57417"/>
    <cellStyle name="Normal 2 4 7 11 2 4" xfId="22582"/>
    <cellStyle name="Normal 2 4 7 11 2 4 2" xfId="22583"/>
    <cellStyle name="Normal 2 4 7 11 2 4 2 2" xfId="57418"/>
    <cellStyle name="Normal 2 4 7 11 2 4 3" xfId="57419"/>
    <cellStyle name="Normal 2 4 7 11 2 5" xfId="22584"/>
    <cellStyle name="Normal 2 4 7 11 2 5 2" xfId="57420"/>
    <cellStyle name="Normal 2 4 7 11 2 6" xfId="22585"/>
    <cellStyle name="Normal 2 4 7 11 2 6 2" xfId="57421"/>
    <cellStyle name="Normal 2 4 7 11 2 7" xfId="57422"/>
    <cellStyle name="Normal 2 4 7 11 2 7 2" xfId="57423"/>
    <cellStyle name="Normal 2 4 7 11 2 8" xfId="57424"/>
    <cellStyle name="Normal 2 4 7 11 2 9" xfId="57425"/>
    <cellStyle name="Normal 2 4 7 11 3" xfId="22586"/>
    <cellStyle name="Normal 2 4 7 11 3 2" xfId="22587"/>
    <cellStyle name="Normal 2 4 7 11 3 2 2" xfId="22588"/>
    <cellStyle name="Normal 2 4 7 11 3 2 2 2" xfId="57426"/>
    <cellStyle name="Normal 2 4 7 11 3 2 3" xfId="22589"/>
    <cellStyle name="Normal 2 4 7 11 3 2 3 2" xfId="57427"/>
    <cellStyle name="Normal 2 4 7 11 3 2 4" xfId="57428"/>
    <cellStyle name="Normal 2 4 7 11 3 3" xfId="22590"/>
    <cellStyle name="Normal 2 4 7 11 3 3 2" xfId="57429"/>
    <cellStyle name="Normal 2 4 7 11 3 4" xfId="22591"/>
    <cellStyle name="Normal 2 4 7 11 3 4 2" xfId="57430"/>
    <cellStyle name="Normal 2 4 7 11 3 5" xfId="22592"/>
    <cellStyle name="Normal 2 4 7 11 3 5 2" xfId="57431"/>
    <cellStyle name="Normal 2 4 7 11 3 6" xfId="57432"/>
    <cellStyle name="Normal 2 4 7 11 3 6 2" xfId="57433"/>
    <cellStyle name="Normal 2 4 7 11 3 7" xfId="57434"/>
    <cellStyle name="Normal 2 4 7 11 4" xfId="22593"/>
    <cellStyle name="Normal 2 4 7 11 4 2" xfId="22594"/>
    <cellStyle name="Normal 2 4 7 11 4 2 2" xfId="57435"/>
    <cellStyle name="Normal 2 4 7 11 4 3" xfId="22595"/>
    <cellStyle name="Normal 2 4 7 11 4 3 2" xfId="57436"/>
    <cellStyle name="Normal 2 4 7 11 4 4" xfId="57437"/>
    <cellStyle name="Normal 2 4 7 11 5" xfId="22596"/>
    <cellStyle name="Normal 2 4 7 11 5 2" xfId="22597"/>
    <cellStyle name="Normal 2 4 7 11 5 2 2" xfId="57438"/>
    <cellStyle name="Normal 2 4 7 11 5 3" xfId="57439"/>
    <cellStyle name="Normal 2 4 7 11 6" xfId="22598"/>
    <cellStyle name="Normal 2 4 7 11 6 2" xfId="57440"/>
    <cellStyle name="Normal 2 4 7 11 7" xfId="22599"/>
    <cellStyle name="Normal 2 4 7 11 7 2" xfId="57441"/>
    <cellStyle name="Normal 2 4 7 11 8" xfId="57442"/>
    <cellStyle name="Normal 2 4 7 11 8 2" xfId="57443"/>
    <cellStyle name="Normal 2 4 7 11 9" xfId="57444"/>
    <cellStyle name="Normal 2 4 7 12" xfId="22600"/>
    <cellStyle name="Normal 2 4 7 12 10" xfId="57445"/>
    <cellStyle name="Normal 2 4 7 12 11" xfId="57446"/>
    <cellStyle name="Normal 2 4 7 12 2" xfId="22601"/>
    <cellStyle name="Normal 2 4 7 12 2 10" xfId="57447"/>
    <cellStyle name="Normal 2 4 7 12 2 2" xfId="22602"/>
    <cellStyle name="Normal 2 4 7 12 2 2 2" xfId="22603"/>
    <cellStyle name="Normal 2 4 7 12 2 2 2 2" xfId="22604"/>
    <cellStyle name="Normal 2 4 7 12 2 2 2 2 2" xfId="57448"/>
    <cellStyle name="Normal 2 4 7 12 2 2 2 3" xfId="22605"/>
    <cellStyle name="Normal 2 4 7 12 2 2 2 3 2" xfId="57449"/>
    <cellStyle name="Normal 2 4 7 12 2 2 2 4" xfId="57450"/>
    <cellStyle name="Normal 2 4 7 12 2 2 3" xfId="22606"/>
    <cellStyle name="Normal 2 4 7 12 2 2 3 2" xfId="57451"/>
    <cellStyle name="Normal 2 4 7 12 2 2 4" xfId="22607"/>
    <cellStyle name="Normal 2 4 7 12 2 2 4 2" xfId="57452"/>
    <cellStyle name="Normal 2 4 7 12 2 2 5" xfId="22608"/>
    <cellStyle name="Normal 2 4 7 12 2 2 5 2" xfId="57453"/>
    <cellStyle name="Normal 2 4 7 12 2 2 6" xfId="57454"/>
    <cellStyle name="Normal 2 4 7 12 2 2 6 2" xfId="57455"/>
    <cellStyle name="Normal 2 4 7 12 2 2 7" xfId="57456"/>
    <cellStyle name="Normal 2 4 7 12 2 3" xfId="22609"/>
    <cellStyle name="Normal 2 4 7 12 2 3 2" xfId="22610"/>
    <cellStyle name="Normal 2 4 7 12 2 3 2 2" xfId="57457"/>
    <cellStyle name="Normal 2 4 7 12 2 3 3" xfId="22611"/>
    <cellStyle name="Normal 2 4 7 12 2 3 3 2" xfId="57458"/>
    <cellStyle name="Normal 2 4 7 12 2 3 4" xfId="57459"/>
    <cellStyle name="Normal 2 4 7 12 2 4" xfId="22612"/>
    <cellStyle name="Normal 2 4 7 12 2 4 2" xfId="22613"/>
    <cellStyle name="Normal 2 4 7 12 2 4 2 2" xfId="57460"/>
    <cellStyle name="Normal 2 4 7 12 2 4 3" xfId="57461"/>
    <cellStyle name="Normal 2 4 7 12 2 5" xfId="22614"/>
    <cellStyle name="Normal 2 4 7 12 2 5 2" xfId="57462"/>
    <cellStyle name="Normal 2 4 7 12 2 6" xfId="22615"/>
    <cellStyle name="Normal 2 4 7 12 2 6 2" xfId="57463"/>
    <cellStyle name="Normal 2 4 7 12 2 7" xfId="57464"/>
    <cellStyle name="Normal 2 4 7 12 2 7 2" xfId="57465"/>
    <cellStyle name="Normal 2 4 7 12 2 8" xfId="57466"/>
    <cellStyle name="Normal 2 4 7 12 2 9" xfId="57467"/>
    <cellStyle name="Normal 2 4 7 12 3" xfId="22616"/>
    <cellStyle name="Normal 2 4 7 12 3 2" xfId="22617"/>
    <cellStyle name="Normal 2 4 7 12 3 2 2" xfId="22618"/>
    <cellStyle name="Normal 2 4 7 12 3 2 2 2" xfId="57468"/>
    <cellStyle name="Normal 2 4 7 12 3 2 3" xfId="22619"/>
    <cellStyle name="Normal 2 4 7 12 3 2 3 2" xfId="57469"/>
    <cellStyle name="Normal 2 4 7 12 3 2 4" xfId="57470"/>
    <cellStyle name="Normal 2 4 7 12 3 3" xfId="22620"/>
    <cellStyle name="Normal 2 4 7 12 3 3 2" xfId="57471"/>
    <cellStyle name="Normal 2 4 7 12 3 4" xfId="22621"/>
    <cellStyle name="Normal 2 4 7 12 3 4 2" xfId="57472"/>
    <cellStyle name="Normal 2 4 7 12 3 5" xfId="22622"/>
    <cellStyle name="Normal 2 4 7 12 3 5 2" xfId="57473"/>
    <cellStyle name="Normal 2 4 7 12 3 6" xfId="57474"/>
    <cellStyle name="Normal 2 4 7 12 3 6 2" xfId="57475"/>
    <cellStyle name="Normal 2 4 7 12 3 7" xfId="57476"/>
    <cellStyle name="Normal 2 4 7 12 4" xfId="22623"/>
    <cellStyle name="Normal 2 4 7 12 4 2" xfId="22624"/>
    <cellStyle name="Normal 2 4 7 12 4 2 2" xfId="57477"/>
    <cellStyle name="Normal 2 4 7 12 4 3" xfId="22625"/>
    <cellStyle name="Normal 2 4 7 12 4 3 2" xfId="57478"/>
    <cellStyle name="Normal 2 4 7 12 4 4" xfId="57479"/>
    <cellStyle name="Normal 2 4 7 12 5" xfId="22626"/>
    <cellStyle name="Normal 2 4 7 12 5 2" xfId="22627"/>
    <cellStyle name="Normal 2 4 7 12 5 2 2" xfId="57480"/>
    <cellStyle name="Normal 2 4 7 12 5 3" xfId="57481"/>
    <cellStyle name="Normal 2 4 7 12 6" xfId="22628"/>
    <cellStyle name="Normal 2 4 7 12 6 2" xfId="57482"/>
    <cellStyle name="Normal 2 4 7 12 7" xfId="22629"/>
    <cellStyle name="Normal 2 4 7 12 7 2" xfId="57483"/>
    <cellStyle name="Normal 2 4 7 12 8" xfId="57484"/>
    <cellStyle name="Normal 2 4 7 12 8 2" xfId="57485"/>
    <cellStyle name="Normal 2 4 7 12 9" xfId="57486"/>
    <cellStyle name="Normal 2 4 7 13" xfId="22630"/>
    <cellStyle name="Normal 2 4 7 13 10" xfId="57487"/>
    <cellStyle name="Normal 2 4 7 13 11" xfId="57488"/>
    <cellStyle name="Normal 2 4 7 13 2" xfId="22631"/>
    <cellStyle name="Normal 2 4 7 13 2 10" xfId="57489"/>
    <cellStyle name="Normal 2 4 7 13 2 2" xfId="22632"/>
    <cellStyle name="Normal 2 4 7 13 2 2 2" xfId="22633"/>
    <cellStyle name="Normal 2 4 7 13 2 2 2 2" xfId="22634"/>
    <cellStyle name="Normal 2 4 7 13 2 2 2 2 2" xfId="57490"/>
    <cellStyle name="Normal 2 4 7 13 2 2 2 3" xfId="22635"/>
    <cellStyle name="Normal 2 4 7 13 2 2 2 3 2" xfId="57491"/>
    <cellStyle name="Normal 2 4 7 13 2 2 2 4" xfId="57492"/>
    <cellStyle name="Normal 2 4 7 13 2 2 3" xfId="22636"/>
    <cellStyle name="Normal 2 4 7 13 2 2 3 2" xfId="57493"/>
    <cellStyle name="Normal 2 4 7 13 2 2 4" xfId="22637"/>
    <cellStyle name="Normal 2 4 7 13 2 2 4 2" xfId="57494"/>
    <cellStyle name="Normal 2 4 7 13 2 2 5" xfId="22638"/>
    <cellStyle name="Normal 2 4 7 13 2 2 5 2" xfId="57495"/>
    <cellStyle name="Normal 2 4 7 13 2 2 6" xfId="57496"/>
    <cellStyle name="Normal 2 4 7 13 2 2 6 2" xfId="57497"/>
    <cellStyle name="Normal 2 4 7 13 2 2 7" xfId="57498"/>
    <cellStyle name="Normal 2 4 7 13 2 3" xfId="22639"/>
    <cellStyle name="Normal 2 4 7 13 2 3 2" xfId="22640"/>
    <cellStyle name="Normal 2 4 7 13 2 3 2 2" xfId="57499"/>
    <cellStyle name="Normal 2 4 7 13 2 3 3" xfId="22641"/>
    <cellStyle name="Normal 2 4 7 13 2 3 3 2" xfId="57500"/>
    <cellStyle name="Normal 2 4 7 13 2 3 4" xfId="57501"/>
    <cellStyle name="Normal 2 4 7 13 2 4" xfId="22642"/>
    <cellStyle name="Normal 2 4 7 13 2 4 2" xfId="22643"/>
    <cellStyle name="Normal 2 4 7 13 2 4 2 2" xfId="57502"/>
    <cellStyle name="Normal 2 4 7 13 2 4 3" xfId="57503"/>
    <cellStyle name="Normal 2 4 7 13 2 5" xfId="22644"/>
    <cellStyle name="Normal 2 4 7 13 2 5 2" xfId="57504"/>
    <cellStyle name="Normal 2 4 7 13 2 6" xfId="22645"/>
    <cellStyle name="Normal 2 4 7 13 2 6 2" xfId="57505"/>
    <cellStyle name="Normal 2 4 7 13 2 7" xfId="57506"/>
    <cellStyle name="Normal 2 4 7 13 2 7 2" xfId="57507"/>
    <cellStyle name="Normal 2 4 7 13 2 8" xfId="57508"/>
    <cellStyle name="Normal 2 4 7 13 2 9" xfId="57509"/>
    <cellStyle name="Normal 2 4 7 13 3" xfId="22646"/>
    <cellStyle name="Normal 2 4 7 13 3 2" xfId="22647"/>
    <cellStyle name="Normal 2 4 7 13 3 2 2" xfId="22648"/>
    <cellStyle name="Normal 2 4 7 13 3 2 2 2" xfId="57510"/>
    <cellStyle name="Normal 2 4 7 13 3 2 3" xfId="22649"/>
    <cellStyle name="Normal 2 4 7 13 3 2 3 2" xfId="57511"/>
    <cellStyle name="Normal 2 4 7 13 3 2 4" xfId="57512"/>
    <cellStyle name="Normal 2 4 7 13 3 3" xfId="22650"/>
    <cellStyle name="Normal 2 4 7 13 3 3 2" xfId="57513"/>
    <cellStyle name="Normal 2 4 7 13 3 4" xfId="22651"/>
    <cellStyle name="Normal 2 4 7 13 3 4 2" xfId="57514"/>
    <cellStyle name="Normal 2 4 7 13 3 5" xfId="22652"/>
    <cellStyle name="Normal 2 4 7 13 3 5 2" xfId="57515"/>
    <cellStyle name="Normal 2 4 7 13 3 6" xfId="57516"/>
    <cellStyle name="Normal 2 4 7 13 3 6 2" xfId="57517"/>
    <cellStyle name="Normal 2 4 7 13 3 7" xfId="57518"/>
    <cellStyle name="Normal 2 4 7 13 4" xfId="22653"/>
    <cellStyle name="Normal 2 4 7 13 4 2" xfId="22654"/>
    <cellStyle name="Normal 2 4 7 13 4 2 2" xfId="57519"/>
    <cellStyle name="Normal 2 4 7 13 4 3" xfId="22655"/>
    <cellStyle name="Normal 2 4 7 13 4 3 2" xfId="57520"/>
    <cellStyle name="Normal 2 4 7 13 4 4" xfId="57521"/>
    <cellStyle name="Normal 2 4 7 13 5" xfId="22656"/>
    <cellStyle name="Normal 2 4 7 13 5 2" xfId="22657"/>
    <cellStyle name="Normal 2 4 7 13 5 2 2" xfId="57522"/>
    <cellStyle name="Normal 2 4 7 13 5 3" xfId="57523"/>
    <cellStyle name="Normal 2 4 7 13 6" xfId="22658"/>
    <cellStyle name="Normal 2 4 7 13 6 2" xfId="57524"/>
    <cellStyle name="Normal 2 4 7 13 7" xfId="22659"/>
    <cellStyle name="Normal 2 4 7 13 7 2" xfId="57525"/>
    <cellStyle name="Normal 2 4 7 13 8" xfId="57526"/>
    <cellStyle name="Normal 2 4 7 13 8 2" xfId="57527"/>
    <cellStyle name="Normal 2 4 7 13 9" xfId="57528"/>
    <cellStyle name="Normal 2 4 7 14" xfId="22660"/>
    <cellStyle name="Normal 2 4 7 14 10" xfId="57529"/>
    <cellStyle name="Normal 2 4 7 14 11" xfId="57530"/>
    <cellStyle name="Normal 2 4 7 14 2" xfId="22661"/>
    <cellStyle name="Normal 2 4 7 14 2 10" xfId="57531"/>
    <cellStyle name="Normal 2 4 7 14 2 2" xfId="22662"/>
    <cellStyle name="Normal 2 4 7 14 2 2 2" xfId="22663"/>
    <cellStyle name="Normal 2 4 7 14 2 2 2 2" xfId="22664"/>
    <cellStyle name="Normal 2 4 7 14 2 2 2 2 2" xfId="57532"/>
    <cellStyle name="Normal 2 4 7 14 2 2 2 3" xfId="22665"/>
    <cellStyle name="Normal 2 4 7 14 2 2 2 3 2" xfId="57533"/>
    <cellStyle name="Normal 2 4 7 14 2 2 2 4" xfId="57534"/>
    <cellStyle name="Normal 2 4 7 14 2 2 3" xfId="22666"/>
    <cellStyle name="Normal 2 4 7 14 2 2 3 2" xfId="57535"/>
    <cellStyle name="Normal 2 4 7 14 2 2 4" xfId="22667"/>
    <cellStyle name="Normal 2 4 7 14 2 2 4 2" xfId="57536"/>
    <cellStyle name="Normal 2 4 7 14 2 2 5" xfId="22668"/>
    <cellStyle name="Normal 2 4 7 14 2 2 5 2" xfId="57537"/>
    <cellStyle name="Normal 2 4 7 14 2 2 6" xfId="57538"/>
    <cellStyle name="Normal 2 4 7 14 2 2 6 2" xfId="57539"/>
    <cellStyle name="Normal 2 4 7 14 2 2 7" xfId="57540"/>
    <cellStyle name="Normal 2 4 7 14 2 3" xfId="22669"/>
    <cellStyle name="Normal 2 4 7 14 2 3 2" xfId="22670"/>
    <cellStyle name="Normal 2 4 7 14 2 3 2 2" xfId="57541"/>
    <cellStyle name="Normal 2 4 7 14 2 3 3" xfId="22671"/>
    <cellStyle name="Normal 2 4 7 14 2 3 3 2" xfId="57542"/>
    <cellStyle name="Normal 2 4 7 14 2 3 4" xfId="57543"/>
    <cellStyle name="Normal 2 4 7 14 2 4" xfId="22672"/>
    <cellStyle name="Normal 2 4 7 14 2 4 2" xfId="22673"/>
    <cellStyle name="Normal 2 4 7 14 2 4 2 2" xfId="57544"/>
    <cellStyle name="Normal 2 4 7 14 2 4 3" xfId="57545"/>
    <cellStyle name="Normal 2 4 7 14 2 5" xfId="22674"/>
    <cellStyle name="Normal 2 4 7 14 2 5 2" xfId="57546"/>
    <cellStyle name="Normal 2 4 7 14 2 6" xfId="22675"/>
    <cellStyle name="Normal 2 4 7 14 2 6 2" xfId="57547"/>
    <cellStyle name="Normal 2 4 7 14 2 7" xfId="57548"/>
    <cellStyle name="Normal 2 4 7 14 2 7 2" xfId="57549"/>
    <cellStyle name="Normal 2 4 7 14 2 8" xfId="57550"/>
    <cellStyle name="Normal 2 4 7 14 2 9" xfId="57551"/>
    <cellStyle name="Normal 2 4 7 14 3" xfId="22676"/>
    <cellStyle name="Normal 2 4 7 14 3 2" xfId="22677"/>
    <cellStyle name="Normal 2 4 7 14 3 2 2" xfId="22678"/>
    <cellStyle name="Normal 2 4 7 14 3 2 2 2" xfId="57552"/>
    <cellStyle name="Normal 2 4 7 14 3 2 3" xfId="22679"/>
    <cellStyle name="Normal 2 4 7 14 3 2 3 2" xfId="57553"/>
    <cellStyle name="Normal 2 4 7 14 3 2 4" xfId="57554"/>
    <cellStyle name="Normal 2 4 7 14 3 3" xfId="22680"/>
    <cellStyle name="Normal 2 4 7 14 3 3 2" xfId="57555"/>
    <cellStyle name="Normal 2 4 7 14 3 4" xfId="22681"/>
    <cellStyle name="Normal 2 4 7 14 3 4 2" xfId="57556"/>
    <cellStyle name="Normal 2 4 7 14 3 5" xfId="22682"/>
    <cellStyle name="Normal 2 4 7 14 3 5 2" xfId="57557"/>
    <cellStyle name="Normal 2 4 7 14 3 6" xfId="57558"/>
    <cellStyle name="Normal 2 4 7 14 3 6 2" xfId="57559"/>
    <cellStyle name="Normal 2 4 7 14 3 7" xfId="57560"/>
    <cellStyle name="Normal 2 4 7 14 4" xfId="22683"/>
    <cellStyle name="Normal 2 4 7 14 4 2" xfId="22684"/>
    <cellStyle name="Normal 2 4 7 14 4 2 2" xfId="57561"/>
    <cellStyle name="Normal 2 4 7 14 4 3" xfId="22685"/>
    <cellStyle name="Normal 2 4 7 14 4 3 2" xfId="57562"/>
    <cellStyle name="Normal 2 4 7 14 4 4" xfId="57563"/>
    <cellStyle name="Normal 2 4 7 14 5" xfId="22686"/>
    <cellStyle name="Normal 2 4 7 14 5 2" xfId="22687"/>
    <cellStyle name="Normal 2 4 7 14 5 2 2" xfId="57564"/>
    <cellStyle name="Normal 2 4 7 14 5 3" xfId="57565"/>
    <cellStyle name="Normal 2 4 7 14 6" xfId="22688"/>
    <cellStyle name="Normal 2 4 7 14 6 2" xfId="57566"/>
    <cellStyle name="Normal 2 4 7 14 7" xfId="22689"/>
    <cellStyle name="Normal 2 4 7 14 7 2" xfId="57567"/>
    <cellStyle name="Normal 2 4 7 14 8" xfId="57568"/>
    <cellStyle name="Normal 2 4 7 14 8 2" xfId="57569"/>
    <cellStyle name="Normal 2 4 7 14 9" xfId="57570"/>
    <cellStyle name="Normal 2 4 7 15" xfId="22690"/>
    <cellStyle name="Normal 2 4 7 15 10" xfId="57571"/>
    <cellStyle name="Normal 2 4 7 15 11" xfId="57572"/>
    <cellStyle name="Normal 2 4 7 15 2" xfId="22691"/>
    <cellStyle name="Normal 2 4 7 15 2 10" xfId="57573"/>
    <cellStyle name="Normal 2 4 7 15 2 2" xfId="22692"/>
    <cellStyle name="Normal 2 4 7 15 2 2 2" xfId="22693"/>
    <cellStyle name="Normal 2 4 7 15 2 2 2 2" xfId="22694"/>
    <cellStyle name="Normal 2 4 7 15 2 2 2 2 2" xfId="57574"/>
    <cellStyle name="Normal 2 4 7 15 2 2 2 3" xfId="22695"/>
    <cellStyle name="Normal 2 4 7 15 2 2 2 3 2" xfId="57575"/>
    <cellStyle name="Normal 2 4 7 15 2 2 2 4" xfId="57576"/>
    <cellStyle name="Normal 2 4 7 15 2 2 3" xfId="22696"/>
    <cellStyle name="Normal 2 4 7 15 2 2 3 2" xfId="57577"/>
    <cellStyle name="Normal 2 4 7 15 2 2 4" xfId="22697"/>
    <cellStyle name="Normal 2 4 7 15 2 2 4 2" xfId="57578"/>
    <cellStyle name="Normal 2 4 7 15 2 2 5" xfId="22698"/>
    <cellStyle name="Normal 2 4 7 15 2 2 5 2" xfId="57579"/>
    <cellStyle name="Normal 2 4 7 15 2 2 6" xfId="57580"/>
    <cellStyle name="Normal 2 4 7 15 2 2 6 2" xfId="57581"/>
    <cellStyle name="Normal 2 4 7 15 2 2 7" xfId="57582"/>
    <cellStyle name="Normal 2 4 7 15 2 3" xfId="22699"/>
    <cellStyle name="Normal 2 4 7 15 2 3 2" xfId="22700"/>
    <cellStyle name="Normal 2 4 7 15 2 3 2 2" xfId="57583"/>
    <cellStyle name="Normal 2 4 7 15 2 3 3" xfId="22701"/>
    <cellStyle name="Normal 2 4 7 15 2 3 3 2" xfId="57584"/>
    <cellStyle name="Normal 2 4 7 15 2 3 4" xfId="57585"/>
    <cellStyle name="Normal 2 4 7 15 2 4" xfId="22702"/>
    <cellStyle name="Normal 2 4 7 15 2 4 2" xfId="22703"/>
    <cellStyle name="Normal 2 4 7 15 2 4 2 2" xfId="57586"/>
    <cellStyle name="Normal 2 4 7 15 2 4 3" xfId="57587"/>
    <cellStyle name="Normal 2 4 7 15 2 5" xfId="22704"/>
    <cellStyle name="Normal 2 4 7 15 2 5 2" xfId="57588"/>
    <cellStyle name="Normal 2 4 7 15 2 6" xfId="22705"/>
    <cellStyle name="Normal 2 4 7 15 2 6 2" xfId="57589"/>
    <cellStyle name="Normal 2 4 7 15 2 7" xfId="57590"/>
    <cellStyle name="Normal 2 4 7 15 2 7 2" xfId="57591"/>
    <cellStyle name="Normal 2 4 7 15 2 8" xfId="57592"/>
    <cellStyle name="Normal 2 4 7 15 2 9" xfId="57593"/>
    <cellStyle name="Normal 2 4 7 15 3" xfId="22706"/>
    <cellStyle name="Normal 2 4 7 15 3 2" xfId="22707"/>
    <cellStyle name="Normal 2 4 7 15 3 2 2" xfId="22708"/>
    <cellStyle name="Normal 2 4 7 15 3 2 2 2" xfId="57594"/>
    <cellStyle name="Normal 2 4 7 15 3 2 3" xfId="22709"/>
    <cellStyle name="Normal 2 4 7 15 3 2 3 2" xfId="57595"/>
    <cellStyle name="Normal 2 4 7 15 3 2 4" xfId="57596"/>
    <cellStyle name="Normal 2 4 7 15 3 3" xfId="22710"/>
    <cellStyle name="Normal 2 4 7 15 3 3 2" xfId="57597"/>
    <cellStyle name="Normal 2 4 7 15 3 4" xfId="22711"/>
    <cellStyle name="Normal 2 4 7 15 3 4 2" xfId="57598"/>
    <cellStyle name="Normal 2 4 7 15 3 5" xfId="22712"/>
    <cellStyle name="Normal 2 4 7 15 3 5 2" xfId="57599"/>
    <cellStyle name="Normal 2 4 7 15 3 6" xfId="57600"/>
    <cellStyle name="Normal 2 4 7 15 3 6 2" xfId="57601"/>
    <cellStyle name="Normal 2 4 7 15 3 7" xfId="57602"/>
    <cellStyle name="Normal 2 4 7 15 4" xfId="22713"/>
    <cellStyle name="Normal 2 4 7 15 4 2" xfId="22714"/>
    <cellStyle name="Normal 2 4 7 15 4 2 2" xfId="57603"/>
    <cellStyle name="Normal 2 4 7 15 4 3" xfId="22715"/>
    <cellStyle name="Normal 2 4 7 15 4 3 2" xfId="57604"/>
    <cellStyle name="Normal 2 4 7 15 4 4" xfId="57605"/>
    <cellStyle name="Normal 2 4 7 15 5" xfId="22716"/>
    <cellStyle name="Normal 2 4 7 15 5 2" xfId="22717"/>
    <cellStyle name="Normal 2 4 7 15 5 2 2" xfId="57606"/>
    <cellStyle name="Normal 2 4 7 15 5 3" xfId="57607"/>
    <cellStyle name="Normal 2 4 7 15 6" xfId="22718"/>
    <cellStyle name="Normal 2 4 7 15 6 2" xfId="57608"/>
    <cellStyle name="Normal 2 4 7 15 7" xfId="22719"/>
    <cellStyle name="Normal 2 4 7 15 7 2" xfId="57609"/>
    <cellStyle name="Normal 2 4 7 15 8" xfId="57610"/>
    <cellStyle name="Normal 2 4 7 15 8 2" xfId="57611"/>
    <cellStyle name="Normal 2 4 7 15 9" xfId="57612"/>
    <cellStyle name="Normal 2 4 7 16" xfId="22720"/>
    <cellStyle name="Normal 2 4 7 16 10" xfId="57613"/>
    <cellStyle name="Normal 2 4 7 16 11" xfId="57614"/>
    <cellStyle name="Normal 2 4 7 16 2" xfId="22721"/>
    <cellStyle name="Normal 2 4 7 16 2 10" xfId="57615"/>
    <cellStyle name="Normal 2 4 7 16 2 2" xfId="22722"/>
    <cellStyle name="Normal 2 4 7 16 2 2 2" xfId="22723"/>
    <cellStyle name="Normal 2 4 7 16 2 2 2 2" xfId="22724"/>
    <cellStyle name="Normal 2 4 7 16 2 2 2 2 2" xfId="57616"/>
    <cellStyle name="Normal 2 4 7 16 2 2 2 3" xfId="22725"/>
    <cellStyle name="Normal 2 4 7 16 2 2 2 3 2" xfId="57617"/>
    <cellStyle name="Normal 2 4 7 16 2 2 2 4" xfId="57618"/>
    <cellStyle name="Normal 2 4 7 16 2 2 3" xfId="22726"/>
    <cellStyle name="Normal 2 4 7 16 2 2 3 2" xfId="57619"/>
    <cellStyle name="Normal 2 4 7 16 2 2 4" xfId="22727"/>
    <cellStyle name="Normal 2 4 7 16 2 2 4 2" xfId="57620"/>
    <cellStyle name="Normal 2 4 7 16 2 2 5" xfId="22728"/>
    <cellStyle name="Normal 2 4 7 16 2 2 5 2" xfId="57621"/>
    <cellStyle name="Normal 2 4 7 16 2 2 6" xfId="57622"/>
    <cellStyle name="Normal 2 4 7 16 2 2 6 2" xfId="57623"/>
    <cellStyle name="Normal 2 4 7 16 2 2 7" xfId="57624"/>
    <cellStyle name="Normal 2 4 7 16 2 3" xfId="22729"/>
    <cellStyle name="Normal 2 4 7 16 2 3 2" xfId="22730"/>
    <cellStyle name="Normal 2 4 7 16 2 3 2 2" xfId="57625"/>
    <cellStyle name="Normal 2 4 7 16 2 3 3" xfId="22731"/>
    <cellStyle name="Normal 2 4 7 16 2 3 3 2" xfId="57626"/>
    <cellStyle name="Normal 2 4 7 16 2 3 4" xfId="57627"/>
    <cellStyle name="Normal 2 4 7 16 2 4" xfId="22732"/>
    <cellStyle name="Normal 2 4 7 16 2 4 2" xfId="22733"/>
    <cellStyle name="Normal 2 4 7 16 2 4 2 2" xfId="57628"/>
    <cellStyle name="Normal 2 4 7 16 2 4 3" xfId="57629"/>
    <cellStyle name="Normal 2 4 7 16 2 5" xfId="22734"/>
    <cellStyle name="Normal 2 4 7 16 2 5 2" xfId="57630"/>
    <cellStyle name="Normal 2 4 7 16 2 6" xfId="22735"/>
    <cellStyle name="Normal 2 4 7 16 2 6 2" xfId="57631"/>
    <cellStyle name="Normal 2 4 7 16 2 7" xfId="57632"/>
    <cellStyle name="Normal 2 4 7 16 2 7 2" xfId="57633"/>
    <cellStyle name="Normal 2 4 7 16 2 8" xfId="57634"/>
    <cellStyle name="Normal 2 4 7 16 2 9" xfId="57635"/>
    <cellStyle name="Normal 2 4 7 16 3" xfId="22736"/>
    <cellStyle name="Normal 2 4 7 16 3 2" xfId="22737"/>
    <cellStyle name="Normal 2 4 7 16 3 2 2" xfId="22738"/>
    <cellStyle name="Normal 2 4 7 16 3 2 2 2" xfId="57636"/>
    <cellStyle name="Normal 2 4 7 16 3 2 3" xfId="22739"/>
    <cellStyle name="Normal 2 4 7 16 3 2 3 2" xfId="57637"/>
    <cellStyle name="Normal 2 4 7 16 3 2 4" xfId="57638"/>
    <cellStyle name="Normal 2 4 7 16 3 3" xfId="22740"/>
    <cellStyle name="Normal 2 4 7 16 3 3 2" xfId="57639"/>
    <cellStyle name="Normal 2 4 7 16 3 4" xfId="22741"/>
    <cellStyle name="Normal 2 4 7 16 3 4 2" xfId="57640"/>
    <cellStyle name="Normal 2 4 7 16 3 5" xfId="22742"/>
    <cellStyle name="Normal 2 4 7 16 3 5 2" xfId="57641"/>
    <cellStyle name="Normal 2 4 7 16 3 6" xfId="57642"/>
    <cellStyle name="Normal 2 4 7 16 3 6 2" xfId="57643"/>
    <cellStyle name="Normal 2 4 7 16 3 7" xfId="57644"/>
    <cellStyle name="Normal 2 4 7 16 4" xfId="22743"/>
    <cellStyle name="Normal 2 4 7 16 4 2" xfId="22744"/>
    <cellStyle name="Normal 2 4 7 16 4 2 2" xfId="57645"/>
    <cellStyle name="Normal 2 4 7 16 4 3" xfId="22745"/>
    <cellStyle name="Normal 2 4 7 16 4 3 2" xfId="57646"/>
    <cellStyle name="Normal 2 4 7 16 4 4" xfId="57647"/>
    <cellStyle name="Normal 2 4 7 16 5" xfId="22746"/>
    <cellStyle name="Normal 2 4 7 16 5 2" xfId="22747"/>
    <cellStyle name="Normal 2 4 7 16 5 2 2" xfId="57648"/>
    <cellStyle name="Normal 2 4 7 16 5 3" xfId="57649"/>
    <cellStyle name="Normal 2 4 7 16 6" xfId="22748"/>
    <cellStyle name="Normal 2 4 7 16 6 2" xfId="57650"/>
    <cellStyle name="Normal 2 4 7 16 7" xfId="22749"/>
    <cellStyle name="Normal 2 4 7 16 7 2" xfId="57651"/>
    <cellStyle name="Normal 2 4 7 16 8" xfId="57652"/>
    <cellStyle name="Normal 2 4 7 16 8 2" xfId="57653"/>
    <cellStyle name="Normal 2 4 7 16 9" xfId="57654"/>
    <cellStyle name="Normal 2 4 7 17" xfId="22750"/>
    <cellStyle name="Normal 2 4 7 17 10" xfId="57655"/>
    <cellStyle name="Normal 2 4 7 17 11" xfId="57656"/>
    <cellStyle name="Normal 2 4 7 17 2" xfId="22751"/>
    <cellStyle name="Normal 2 4 7 17 2 10" xfId="57657"/>
    <cellStyle name="Normal 2 4 7 17 2 2" xfId="22752"/>
    <cellStyle name="Normal 2 4 7 17 2 2 2" xfId="22753"/>
    <cellStyle name="Normal 2 4 7 17 2 2 2 2" xfId="22754"/>
    <cellStyle name="Normal 2 4 7 17 2 2 2 2 2" xfId="57658"/>
    <cellStyle name="Normal 2 4 7 17 2 2 2 3" xfId="22755"/>
    <cellStyle name="Normal 2 4 7 17 2 2 2 3 2" xfId="57659"/>
    <cellStyle name="Normal 2 4 7 17 2 2 2 4" xfId="57660"/>
    <cellStyle name="Normal 2 4 7 17 2 2 3" xfId="22756"/>
    <cellStyle name="Normal 2 4 7 17 2 2 3 2" xfId="57661"/>
    <cellStyle name="Normal 2 4 7 17 2 2 4" xfId="22757"/>
    <cellStyle name="Normal 2 4 7 17 2 2 4 2" xfId="57662"/>
    <cellStyle name="Normal 2 4 7 17 2 2 5" xfId="22758"/>
    <cellStyle name="Normal 2 4 7 17 2 2 5 2" xfId="57663"/>
    <cellStyle name="Normal 2 4 7 17 2 2 6" xfId="57664"/>
    <cellStyle name="Normal 2 4 7 17 2 2 6 2" xfId="57665"/>
    <cellStyle name="Normal 2 4 7 17 2 2 7" xfId="57666"/>
    <cellStyle name="Normal 2 4 7 17 2 3" xfId="22759"/>
    <cellStyle name="Normal 2 4 7 17 2 3 2" xfId="22760"/>
    <cellStyle name="Normal 2 4 7 17 2 3 2 2" xfId="57667"/>
    <cellStyle name="Normal 2 4 7 17 2 3 3" xfId="22761"/>
    <cellStyle name="Normal 2 4 7 17 2 3 3 2" xfId="57668"/>
    <cellStyle name="Normal 2 4 7 17 2 3 4" xfId="57669"/>
    <cellStyle name="Normal 2 4 7 17 2 4" xfId="22762"/>
    <cellStyle name="Normal 2 4 7 17 2 4 2" xfId="22763"/>
    <cellStyle name="Normal 2 4 7 17 2 4 2 2" xfId="57670"/>
    <cellStyle name="Normal 2 4 7 17 2 4 3" xfId="57671"/>
    <cellStyle name="Normal 2 4 7 17 2 5" xfId="22764"/>
    <cellStyle name="Normal 2 4 7 17 2 5 2" xfId="57672"/>
    <cellStyle name="Normal 2 4 7 17 2 6" xfId="22765"/>
    <cellStyle name="Normal 2 4 7 17 2 6 2" xfId="57673"/>
    <cellStyle name="Normal 2 4 7 17 2 7" xfId="57674"/>
    <cellStyle name="Normal 2 4 7 17 2 7 2" xfId="57675"/>
    <cellStyle name="Normal 2 4 7 17 2 8" xfId="57676"/>
    <cellStyle name="Normal 2 4 7 17 2 9" xfId="57677"/>
    <cellStyle name="Normal 2 4 7 17 3" xfId="22766"/>
    <cellStyle name="Normal 2 4 7 17 3 2" xfId="22767"/>
    <cellStyle name="Normal 2 4 7 17 3 2 2" xfId="22768"/>
    <cellStyle name="Normal 2 4 7 17 3 2 2 2" xfId="57678"/>
    <cellStyle name="Normal 2 4 7 17 3 2 3" xfId="22769"/>
    <cellStyle name="Normal 2 4 7 17 3 2 3 2" xfId="57679"/>
    <cellStyle name="Normal 2 4 7 17 3 2 4" xfId="57680"/>
    <cellStyle name="Normal 2 4 7 17 3 3" xfId="22770"/>
    <cellStyle name="Normal 2 4 7 17 3 3 2" xfId="57681"/>
    <cellStyle name="Normal 2 4 7 17 3 4" xfId="22771"/>
    <cellStyle name="Normal 2 4 7 17 3 4 2" xfId="57682"/>
    <cellStyle name="Normal 2 4 7 17 3 5" xfId="22772"/>
    <cellStyle name="Normal 2 4 7 17 3 5 2" xfId="57683"/>
    <cellStyle name="Normal 2 4 7 17 3 6" xfId="57684"/>
    <cellStyle name="Normal 2 4 7 17 3 6 2" xfId="57685"/>
    <cellStyle name="Normal 2 4 7 17 3 7" xfId="57686"/>
    <cellStyle name="Normal 2 4 7 17 4" xfId="22773"/>
    <cellStyle name="Normal 2 4 7 17 4 2" xfId="22774"/>
    <cellStyle name="Normal 2 4 7 17 4 2 2" xfId="57687"/>
    <cellStyle name="Normal 2 4 7 17 4 3" xfId="22775"/>
    <cellStyle name="Normal 2 4 7 17 4 3 2" xfId="57688"/>
    <cellStyle name="Normal 2 4 7 17 4 4" xfId="57689"/>
    <cellStyle name="Normal 2 4 7 17 5" xfId="22776"/>
    <cellStyle name="Normal 2 4 7 17 5 2" xfId="22777"/>
    <cellStyle name="Normal 2 4 7 17 5 2 2" xfId="57690"/>
    <cellStyle name="Normal 2 4 7 17 5 3" xfId="57691"/>
    <cellStyle name="Normal 2 4 7 17 6" xfId="22778"/>
    <cellStyle name="Normal 2 4 7 17 6 2" xfId="57692"/>
    <cellStyle name="Normal 2 4 7 17 7" xfId="22779"/>
    <cellStyle name="Normal 2 4 7 17 7 2" xfId="57693"/>
    <cellStyle name="Normal 2 4 7 17 8" xfId="57694"/>
    <cellStyle name="Normal 2 4 7 17 8 2" xfId="57695"/>
    <cellStyle name="Normal 2 4 7 17 9" xfId="57696"/>
    <cellStyle name="Normal 2 4 7 18" xfId="22780"/>
    <cellStyle name="Normal 2 4 7 18 10" xfId="57697"/>
    <cellStyle name="Normal 2 4 7 18 11" xfId="57698"/>
    <cellStyle name="Normal 2 4 7 18 2" xfId="22781"/>
    <cellStyle name="Normal 2 4 7 18 2 10" xfId="57699"/>
    <cellStyle name="Normal 2 4 7 18 2 2" xfId="22782"/>
    <cellStyle name="Normal 2 4 7 18 2 2 2" xfId="22783"/>
    <cellStyle name="Normal 2 4 7 18 2 2 2 2" xfId="22784"/>
    <cellStyle name="Normal 2 4 7 18 2 2 2 2 2" xfId="57700"/>
    <cellStyle name="Normal 2 4 7 18 2 2 2 3" xfId="22785"/>
    <cellStyle name="Normal 2 4 7 18 2 2 2 3 2" xfId="57701"/>
    <cellStyle name="Normal 2 4 7 18 2 2 2 4" xfId="57702"/>
    <cellStyle name="Normal 2 4 7 18 2 2 3" xfId="22786"/>
    <cellStyle name="Normal 2 4 7 18 2 2 3 2" xfId="57703"/>
    <cellStyle name="Normal 2 4 7 18 2 2 4" xfId="22787"/>
    <cellStyle name="Normal 2 4 7 18 2 2 4 2" xfId="57704"/>
    <cellStyle name="Normal 2 4 7 18 2 2 5" xfId="22788"/>
    <cellStyle name="Normal 2 4 7 18 2 2 5 2" xfId="57705"/>
    <cellStyle name="Normal 2 4 7 18 2 2 6" xfId="57706"/>
    <cellStyle name="Normal 2 4 7 18 2 2 6 2" xfId="57707"/>
    <cellStyle name="Normal 2 4 7 18 2 2 7" xfId="57708"/>
    <cellStyle name="Normal 2 4 7 18 2 3" xfId="22789"/>
    <cellStyle name="Normal 2 4 7 18 2 3 2" xfId="22790"/>
    <cellStyle name="Normal 2 4 7 18 2 3 2 2" xfId="57709"/>
    <cellStyle name="Normal 2 4 7 18 2 3 3" xfId="22791"/>
    <cellStyle name="Normal 2 4 7 18 2 3 3 2" xfId="57710"/>
    <cellStyle name="Normal 2 4 7 18 2 3 4" xfId="57711"/>
    <cellStyle name="Normal 2 4 7 18 2 4" xfId="22792"/>
    <cellStyle name="Normal 2 4 7 18 2 4 2" xfId="22793"/>
    <cellStyle name="Normal 2 4 7 18 2 4 2 2" xfId="57712"/>
    <cellStyle name="Normal 2 4 7 18 2 4 3" xfId="57713"/>
    <cellStyle name="Normal 2 4 7 18 2 5" xfId="22794"/>
    <cellStyle name="Normal 2 4 7 18 2 5 2" xfId="57714"/>
    <cellStyle name="Normal 2 4 7 18 2 6" xfId="22795"/>
    <cellStyle name="Normal 2 4 7 18 2 6 2" xfId="57715"/>
    <cellStyle name="Normal 2 4 7 18 2 7" xfId="57716"/>
    <cellStyle name="Normal 2 4 7 18 2 7 2" xfId="57717"/>
    <cellStyle name="Normal 2 4 7 18 2 8" xfId="57718"/>
    <cellStyle name="Normal 2 4 7 18 2 9" xfId="57719"/>
    <cellStyle name="Normal 2 4 7 18 3" xfId="22796"/>
    <cellStyle name="Normal 2 4 7 18 3 2" xfId="22797"/>
    <cellStyle name="Normal 2 4 7 18 3 2 2" xfId="22798"/>
    <cellStyle name="Normal 2 4 7 18 3 2 2 2" xfId="57720"/>
    <cellStyle name="Normal 2 4 7 18 3 2 3" xfId="22799"/>
    <cellStyle name="Normal 2 4 7 18 3 2 3 2" xfId="57721"/>
    <cellStyle name="Normal 2 4 7 18 3 2 4" xfId="57722"/>
    <cellStyle name="Normal 2 4 7 18 3 3" xfId="22800"/>
    <cellStyle name="Normal 2 4 7 18 3 3 2" xfId="57723"/>
    <cellStyle name="Normal 2 4 7 18 3 4" xfId="22801"/>
    <cellStyle name="Normal 2 4 7 18 3 4 2" xfId="57724"/>
    <cellStyle name="Normal 2 4 7 18 3 5" xfId="22802"/>
    <cellStyle name="Normal 2 4 7 18 3 5 2" xfId="57725"/>
    <cellStyle name="Normal 2 4 7 18 3 6" xfId="57726"/>
    <cellStyle name="Normal 2 4 7 18 3 6 2" xfId="57727"/>
    <cellStyle name="Normal 2 4 7 18 3 7" xfId="57728"/>
    <cellStyle name="Normal 2 4 7 18 4" xfId="22803"/>
    <cellStyle name="Normal 2 4 7 18 4 2" xfId="22804"/>
    <cellStyle name="Normal 2 4 7 18 4 2 2" xfId="57729"/>
    <cellStyle name="Normal 2 4 7 18 4 3" xfId="22805"/>
    <cellStyle name="Normal 2 4 7 18 4 3 2" xfId="57730"/>
    <cellStyle name="Normal 2 4 7 18 4 4" xfId="57731"/>
    <cellStyle name="Normal 2 4 7 18 5" xfId="22806"/>
    <cellStyle name="Normal 2 4 7 18 5 2" xfId="22807"/>
    <cellStyle name="Normal 2 4 7 18 5 2 2" xfId="57732"/>
    <cellStyle name="Normal 2 4 7 18 5 3" xfId="57733"/>
    <cellStyle name="Normal 2 4 7 18 6" xfId="22808"/>
    <cellStyle name="Normal 2 4 7 18 6 2" xfId="57734"/>
    <cellStyle name="Normal 2 4 7 18 7" xfId="22809"/>
    <cellStyle name="Normal 2 4 7 18 7 2" xfId="57735"/>
    <cellStyle name="Normal 2 4 7 18 8" xfId="57736"/>
    <cellStyle name="Normal 2 4 7 18 8 2" xfId="57737"/>
    <cellStyle name="Normal 2 4 7 18 9" xfId="57738"/>
    <cellStyle name="Normal 2 4 7 19" xfId="22810"/>
    <cellStyle name="Normal 2 4 7 19 10" xfId="57739"/>
    <cellStyle name="Normal 2 4 7 19 11" xfId="57740"/>
    <cellStyle name="Normal 2 4 7 19 2" xfId="22811"/>
    <cellStyle name="Normal 2 4 7 19 2 10" xfId="57741"/>
    <cellStyle name="Normal 2 4 7 19 2 2" xfId="22812"/>
    <cellStyle name="Normal 2 4 7 19 2 2 2" xfId="22813"/>
    <cellStyle name="Normal 2 4 7 19 2 2 2 2" xfId="22814"/>
    <cellStyle name="Normal 2 4 7 19 2 2 2 2 2" xfId="57742"/>
    <cellStyle name="Normal 2 4 7 19 2 2 2 3" xfId="22815"/>
    <cellStyle name="Normal 2 4 7 19 2 2 2 3 2" xfId="57743"/>
    <cellStyle name="Normal 2 4 7 19 2 2 2 4" xfId="57744"/>
    <cellStyle name="Normal 2 4 7 19 2 2 3" xfId="22816"/>
    <cellStyle name="Normal 2 4 7 19 2 2 3 2" xfId="57745"/>
    <cellStyle name="Normal 2 4 7 19 2 2 4" xfId="22817"/>
    <cellStyle name="Normal 2 4 7 19 2 2 4 2" xfId="57746"/>
    <cellStyle name="Normal 2 4 7 19 2 2 5" xfId="22818"/>
    <cellStyle name="Normal 2 4 7 19 2 2 5 2" xfId="57747"/>
    <cellStyle name="Normal 2 4 7 19 2 2 6" xfId="57748"/>
    <cellStyle name="Normal 2 4 7 19 2 2 6 2" xfId="57749"/>
    <cellStyle name="Normal 2 4 7 19 2 2 7" xfId="57750"/>
    <cellStyle name="Normal 2 4 7 19 2 3" xfId="22819"/>
    <cellStyle name="Normal 2 4 7 19 2 3 2" xfId="22820"/>
    <cellStyle name="Normal 2 4 7 19 2 3 2 2" xfId="57751"/>
    <cellStyle name="Normal 2 4 7 19 2 3 3" xfId="22821"/>
    <cellStyle name="Normal 2 4 7 19 2 3 3 2" xfId="57752"/>
    <cellStyle name="Normal 2 4 7 19 2 3 4" xfId="57753"/>
    <cellStyle name="Normal 2 4 7 19 2 4" xfId="22822"/>
    <cellStyle name="Normal 2 4 7 19 2 4 2" xfId="22823"/>
    <cellStyle name="Normal 2 4 7 19 2 4 2 2" xfId="57754"/>
    <cellStyle name="Normal 2 4 7 19 2 4 3" xfId="57755"/>
    <cellStyle name="Normal 2 4 7 19 2 5" xfId="22824"/>
    <cellStyle name="Normal 2 4 7 19 2 5 2" xfId="57756"/>
    <cellStyle name="Normal 2 4 7 19 2 6" xfId="22825"/>
    <cellStyle name="Normal 2 4 7 19 2 6 2" xfId="57757"/>
    <cellStyle name="Normal 2 4 7 19 2 7" xfId="57758"/>
    <cellStyle name="Normal 2 4 7 19 2 7 2" xfId="57759"/>
    <cellStyle name="Normal 2 4 7 19 2 8" xfId="57760"/>
    <cellStyle name="Normal 2 4 7 19 2 9" xfId="57761"/>
    <cellStyle name="Normal 2 4 7 19 3" xfId="22826"/>
    <cellStyle name="Normal 2 4 7 19 3 2" xfId="22827"/>
    <cellStyle name="Normal 2 4 7 19 3 2 2" xfId="22828"/>
    <cellStyle name="Normal 2 4 7 19 3 2 2 2" xfId="57762"/>
    <cellStyle name="Normal 2 4 7 19 3 2 3" xfId="22829"/>
    <cellStyle name="Normal 2 4 7 19 3 2 3 2" xfId="57763"/>
    <cellStyle name="Normal 2 4 7 19 3 2 4" xfId="57764"/>
    <cellStyle name="Normal 2 4 7 19 3 3" xfId="22830"/>
    <cellStyle name="Normal 2 4 7 19 3 3 2" xfId="57765"/>
    <cellStyle name="Normal 2 4 7 19 3 4" xfId="22831"/>
    <cellStyle name="Normal 2 4 7 19 3 4 2" xfId="57766"/>
    <cellStyle name="Normal 2 4 7 19 3 5" xfId="22832"/>
    <cellStyle name="Normal 2 4 7 19 3 5 2" xfId="57767"/>
    <cellStyle name="Normal 2 4 7 19 3 6" xfId="57768"/>
    <cellStyle name="Normal 2 4 7 19 3 6 2" xfId="57769"/>
    <cellStyle name="Normal 2 4 7 19 3 7" xfId="57770"/>
    <cellStyle name="Normal 2 4 7 19 4" xfId="22833"/>
    <cellStyle name="Normal 2 4 7 19 4 2" xfId="22834"/>
    <cellStyle name="Normal 2 4 7 19 4 2 2" xfId="57771"/>
    <cellStyle name="Normal 2 4 7 19 4 3" xfId="22835"/>
    <cellStyle name="Normal 2 4 7 19 4 3 2" xfId="57772"/>
    <cellStyle name="Normal 2 4 7 19 4 4" xfId="57773"/>
    <cellStyle name="Normal 2 4 7 19 5" xfId="22836"/>
    <cellStyle name="Normal 2 4 7 19 5 2" xfId="22837"/>
    <cellStyle name="Normal 2 4 7 19 5 2 2" xfId="57774"/>
    <cellStyle name="Normal 2 4 7 19 5 3" xfId="57775"/>
    <cellStyle name="Normal 2 4 7 19 6" xfId="22838"/>
    <cellStyle name="Normal 2 4 7 19 6 2" xfId="57776"/>
    <cellStyle name="Normal 2 4 7 19 7" xfId="22839"/>
    <cellStyle name="Normal 2 4 7 19 7 2" xfId="57777"/>
    <cellStyle name="Normal 2 4 7 19 8" xfId="57778"/>
    <cellStyle name="Normal 2 4 7 19 8 2" xfId="57779"/>
    <cellStyle name="Normal 2 4 7 19 9" xfId="57780"/>
    <cellStyle name="Normal 2 4 7 2" xfId="22840"/>
    <cellStyle name="Normal 2 4 7 2 10" xfId="57781"/>
    <cellStyle name="Normal 2 4 7 2 11" xfId="57782"/>
    <cellStyle name="Normal 2 4 7 2 2" xfId="22841"/>
    <cellStyle name="Normal 2 4 7 2 2 10" xfId="57783"/>
    <cellStyle name="Normal 2 4 7 2 2 2" xfId="22842"/>
    <cellStyle name="Normal 2 4 7 2 2 2 2" xfId="22843"/>
    <cellStyle name="Normal 2 4 7 2 2 2 2 2" xfId="22844"/>
    <cellStyle name="Normal 2 4 7 2 2 2 2 2 2" xfId="57784"/>
    <cellStyle name="Normal 2 4 7 2 2 2 2 3" xfId="22845"/>
    <cellStyle name="Normal 2 4 7 2 2 2 2 3 2" xfId="57785"/>
    <cellStyle name="Normal 2 4 7 2 2 2 2 4" xfId="57786"/>
    <cellStyle name="Normal 2 4 7 2 2 2 3" xfId="22846"/>
    <cellStyle name="Normal 2 4 7 2 2 2 3 2" xfId="57787"/>
    <cellStyle name="Normal 2 4 7 2 2 2 4" xfId="22847"/>
    <cellStyle name="Normal 2 4 7 2 2 2 4 2" xfId="57788"/>
    <cellStyle name="Normal 2 4 7 2 2 2 5" xfId="22848"/>
    <cellStyle name="Normal 2 4 7 2 2 2 5 2" xfId="57789"/>
    <cellStyle name="Normal 2 4 7 2 2 2 6" xfId="57790"/>
    <cellStyle name="Normal 2 4 7 2 2 2 6 2" xfId="57791"/>
    <cellStyle name="Normal 2 4 7 2 2 2 7" xfId="57792"/>
    <cellStyle name="Normal 2 4 7 2 2 3" xfId="22849"/>
    <cellStyle name="Normal 2 4 7 2 2 3 2" xfId="22850"/>
    <cellStyle name="Normal 2 4 7 2 2 3 2 2" xfId="57793"/>
    <cellStyle name="Normal 2 4 7 2 2 3 3" xfId="22851"/>
    <cellStyle name="Normal 2 4 7 2 2 3 3 2" xfId="57794"/>
    <cellStyle name="Normal 2 4 7 2 2 3 4" xfId="57795"/>
    <cellStyle name="Normal 2 4 7 2 2 4" xfId="22852"/>
    <cellStyle name="Normal 2 4 7 2 2 4 2" xfId="22853"/>
    <cellStyle name="Normal 2 4 7 2 2 4 2 2" xfId="57796"/>
    <cellStyle name="Normal 2 4 7 2 2 4 3" xfId="57797"/>
    <cellStyle name="Normal 2 4 7 2 2 5" xfId="22854"/>
    <cellStyle name="Normal 2 4 7 2 2 5 2" xfId="57798"/>
    <cellStyle name="Normal 2 4 7 2 2 6" xfId="22855"/>
    <cellStyle name="Normal 2 4 7 2 2 6 2" xfId="57799"/>
    <cellStyle name="Normal 2 4 7 2 2 7" xfId="57800"/>
    <cellStyle name="Normal 2 4 7 2 2 7 2" xfId="57801"/>
    <cellStyle name="Normal 2 4 7 2 2 8" xfId="57802"/>
    <cellStyle name="Normal 2 4 7 2 2 9" xfId="57803"/>
    <cellStyle name="Normal 2 4 7 2 3" xfId="22856"/>
    <cellStyle name="Normal 2 4 7 2 3 2" xfId="22857"/>
    <cellStyle name="Normal 2 4 7 2 3 2 2" xfId="22858"/>
    <cellStyle name="Normal 2 4 7 2 3 2 2 2" xfId="57804"/>
    <cellStyle name="Normal 2 4 7 2 3 2 3" xfId="22859"/>
    <cellStyle name="Normal 2 4 7 2 3 2 3 2" xfId="57805"/>
    <cellStyle name="Normal 2 4 7 2 3 2 4" xfId="57806"/>
    <cellStyle name="Normal 2 4 7 2 3 3" xfId="22860"/>
    <cellStyle name="Normal 2 4 7 2 3 3 2" xfId="57807"/>
    <cellStyle name="Normal 2 4 7 2 3 4" xfId="22861"/>
    <cellStyle name="Normal 2 4 7 2 3 4 2" xfId="57808"/>
    <cellStyle name="Normal 2 4 7 2 3 5" xfId="22862"/>
    <cellStyle name="Normal 2 4 7 2 3 5 2" xfId="57809"/>
    <cellStyle name="Normal 2 4 7 2 3 6" xfId="57810"/>
    <cellStyle name="Normal 2 4 7 2 3 6 2" xfId="57811"/>
    <cellStyle name="Normal 2 4 7 2 3 7" xfId="57812"/>
    <cellStyle name="Normal 2 4 7 2 4" xfId="22863"/>
    <cellStyle name="Normal 2 4 7 2 4 2" xfId="22864"/>
    <cellStyle name="Normal 2 4 7 2 4 2 2" xfId="57813"/>
    <cellStyle name="Normal 2 4 7 2 4 3" xfId="22865"/>
    <cellStyle name="Normal 2 4 7 2 4 3 2" xfId="57814"/>
    <cellStyle name="Normal 2 4 7 2 4 4" xfId="57815"/>
    <cellStyle name="Normal 2 4 7 2 5" xfId="22866"/>
    <cellStyle name="Normal 2 4 7 2 5 2" xfId="22867"/>
    <cellStyle name="Normal 2 4 7 2 5 2 2" xfId="57816"/>
    <cellStyle name="Normal 2 4 7 2 5 3" xfId="57817"/>
    <cellStyle name="Normal 2 4 7 2 6" xfId="22868"/>
    <cellStyle name="Normal 2 4 7 2 6 2" xfId="57818"/>
    <cellStyle name="Normal 2 4 7 2 7" xfId="22869"/>
    <cellStyle name="Normal 2 4 7 2 7 2" xfId="57819"/>
    <cellStyle name="Normal 2 4 7 2 8" xfId="57820"/>
    <cellStyle name="Normal 2 4 7 2 8 2" xfId="57821"/>
    <cellStyle name="Normal 2 4 7 2 9" xfId="57822"/>
    <cellStyle name="Normal 2 4 7 20" xfId="22870"/>
    <cellStyle name="Normal 2 4 7 20 10" xfId="57823"/>
    <cellStyle name="Normal 2 4 7 20 11" xfId="57824"/>
    <cellStyle name="Normal 2 4 7 20 2" xfId="22871"/>
    <cellStyle name="Normal 2 4 7 20 2 10" xfId="57825"/>
    <cellStyle name="Normal 2 4 7 20 2 2" xfId="22872"/>
    <cellStyle name="Normal 2 4 7 20 2 2 2" xfId="22873"/>
    <cellStyle name="Normal 2 4 7 20 2 2 2 2" xfId="22874"/>
    <cellStyle name="Normal 2 4 7 20 2 2 2 2 2" xfId="57826"/>
    <cellStyle name="Normal 2 4 7 20 2 2 2 3" xfId="22875"/>
    <cellStyle name="Normal 2 4 7 20 2 2 2 3 2" xfId="57827"/>
    <cellStyle name="Normal 2 4 7 20 2 2 2 4" xfId="57828"/>
    <cellStyle name="Normal 2 4 7 20 2 2 3" xfId="22876"/>
    <cellStyle name="Normal 2 4 7 20 2 2 3 2" xfId="57829"/>
    <cellStyle name="Normal 2 4 7 20 2 2 4" xfId="22877"/>
    <cellStyle name="Normal 2 4 7 20 2 2 4 2" xfId="57830"/>
    <cellStyle name="Normal 2 4 7 20 2 2 5" xfId="22878"/>
    <cellStyle name="Normal 2 4 7 20 2 2 5 2" xfId="57831"/>
    <cellStyle name="Normal 2 4 7 20 2 2 6" xfId="57832"/>
    <cellStyle name="Normal 2 4 7 20 2 2 6 2" xfId="57833"/>
    <cellStyle name="Normal 2 4 7 20 2 2 7" xfId="57834"/>
    <cellStyle name="Normal 2 4 7 20 2 3" xfId="22879"/>
    <cellStyle name="Normal 2 4 7 20 2 3 2" xfId="22880"/>
    <cellStyle name="Normal 2 4 7 20 2 3 2 2" xfId="57835"/>
    <cellStyle name="Normal 2 4 7 20 2 3 3" xfId="22881"/>
    <cellStyle name="Normal 2 4 7 20 2 3 3 2" xfId="57836"/>
    <cellStyle name="Normal 2 4 7 20 2 3 4" xfId="57837"/>
    <cellStyle name="Normal 2 4 7 20 2 4" xfId="22882"/>
    <cellStyle name="Normal 2 4 7 20 2 4 2" xfId="22883"/>
    <cellStyle name="Normal 2 4 7 20 2 4 2 2" xfId="57838"/>
    <cellStyle name="Normal 2 4 7 20 2 4 3" xfId="57839"/>
    <cellStyle name="Normal 2 4 7 20 2 5" xfId="22884"/>
    <cellStyle name="Normal 2 4 7 20 2 5 2" xfId="57840"/>
    <cellStyle name="Normal 2 4 7 20 2 6" xfId="22885"/>
    <cellStyle name="Normal 2 4 7 20 2 6 2" xfId="57841"/>
    <cellStyle name="Normal 2 4 7 20 2 7" xfId="57842"/>
    <cellStyle name="Normal 2 4 7 20 2 7 2" xfId="57843"/>
    <cellStyle name="Normal 2 4 7 20 2 8" xfId="57844"/>
    <cellStyle name="Normal 2 4 7 20 2 9" xfId="57845"/>
    <cellStyle name="Normal 2 4 7 20 3" xfId="22886"/>
    <cellStyle name="Normal 2 4 7 20 3 2" xfId="22887"/>
    <cellStyle name="Normal 2 4 7 20 3 2 2" xfId="22888"/>
    <cellStyle name="Normal 2 4 7 20 3 2 2 2" xfId="57846"/>
    <cellStyle name="Normal 2 4 7 20 3 2 3" xfId="22889"/>
    <cellStyle name="Normal 2 4 7 20 3 2 3 2" xfId="57847"/>
    <cellStyle name="Normal 2 4 7 20 3 2 4" xfId="57848"/>
    <cellStyle name="Normal 2 4 7 20 3 3" xfId="22890"/>
    <cellStyle name="Normal 2 4 7 20 3 3 2" xfId="57849"/>
    <cellStyle name="Normal 2 4 7 20 3 4" xfId="22891"/>
    <cellStyle name="Normal 2 4 7 20 3 4 2" xfId="57850"/>
    <cellStyle name="Normal 2 4 7 20 3 5" xfId="22892"/>
    <cellStyle name="Normal 2 4 7 20 3 5 2" xfId="57851"/>
    <cellStyle name="Normal 2 4 7 20 3 6" xfId="57852"/>
    <cellStyle name="Normal 2 4 7 20 3 6 2" xfId="57853"/>
    <cellStyle name="Normal 2 4 7 20 3 7" xfId="57854"/>
    <cellStyle name="Normal 2 4 7 20 4" xfId="22893"/>
    <cellStyle name="Normal 2 4 7 20 4 2" xfId="22894"/>
    <cellStyle name="Normal 2 4 7 20 4 2 2" xfId="57855"/>
    <cellStyle name="Normal 2 4 7 20 4 3" xfId="22895"/>
    <cellStyle name="Normal 2 4 7 20 4 3 2" xfId="57856"/>
    <cellStyle name="Normal 2 4 7 20 4 4" xfId="57857"/>
    <cellStyle name="Normal 2 4 7 20 5" xfId="22896"/>
    <cellStyle name="Normal 2 4 7 20 5 2" xfId="22897"/>
    <cellStyle name="Normal 2 4 7 20 5 2 2" xfId="57858"/>
    <cellStyle name="Normal 2 4 7 20 5 3" xfId="57859"/>
    <cellStyle name="Normal 2 4 7 20 6" xfId="22898"/>
    <cellStyle name="Normal 2 4 7 20 6 2" xfId="57860"/>
    <cellStyle name="Normal 2 4 7 20 7" xfId="22899"/>
    <cellStyle name="Normal 2 4 7 20 7 2" xfId="57861"/>
    <cellStyle name="Normal 2 4 7 20 8" xfId="57862"/>
    <cellStyle name="Normal 2 4 7 20 8 2" xfId="57863"/>
    <cellStyle name="Normal 2 4 7 20 9" xfId="57864"/>
    <cellStyle name="Normal 2 4 7 21" xfId="22900"/>
    <cellStyle name="Normal 2 4 7 21 10" xfId="57865"/>
    <cellStyle name="Normal 2 4 7 21 11" xfId="57866"/>
    <cellStyle name="Normal 2 4 7 21 2" xfId="22901"/>
    <cellStyle name="Normal 2 4 7 21 2 10" xfId="57867"/>
    <cellStyle name="Normal 2 4 7 21 2 2" xfId="22902"/>
    <cellStyle name="Normal 2 4 7 21 2 2 2" xfId="22903"/>
    <cellStyle name="Normal 2 4 7 21 2 2 2 2" xfId="22904"/>
    <cellStyle name="Normal 2 4 7 21 2 2 2 2 2" xfId="57868"/>
    <cellStyle name="Normal 2 4 7 21 2 2 2 3" xfId="22905"/>
    <cellStyle name="Normal 2 4 7 21 2 2 2 3 2" xfId="57869"/>
    <cellStyle name="Normal 2 4 7 21 2 2 2 4" xfId="57870"/>
    <cellStyle name="Normal 2 4 7 21 2 2 3" xfId="22906"/>
    <cellStyle name="Normal 2 4 7 21 2 2 3 2" xfId="57871"/>
    <cellStyle name="Normal 2 4 7 21 2 2 4" xfId="22907"/>
    <cellStyle name="Normal 2 4 7 21 2 2 4 2" xfId="57872"/>
    <cellStyle name="Normal 2 4 7 21 2 2 5" xfId="22908"/>
    <cellStyle name="Normal 2 4 7 21 2 2 5 2" xfId="57873"/>
    <cellStyle name="Normal 2 4 7 21 2 2 6" xfId="57874"/>
    <cellStyle name="Normal 2 4 7 21 2 2 6 2" xfId="57875"/>
    <cellStyle name="Normal 2 4 7 21 2 2 7" xfId="57876"/>
    <cellStyle name="Normal 2 4 7 21 2 3" xfId="22909"/>
    <cellStyle name="Normal 2 4 7 21 2 3 2" xfId="22910"/>
    <cellStyle name="Normal 2 4 7 21 2 3 2 2" xfId="57877"/>
    <cellStyle name="Normal 2 4 7 21 2 3 3" xfId="22911"/>
    <cellStyle name="Normal 2 4 7 21 2 3 3 2" xfId="57878"/>
    <cellStyle name="Normal 2 4 7 21 2 3 4" xfId="57879"/>
    <cellStyle name="Normal 2 4 7 21 2 4" xfId="22912"/>
    <cellStyle name="Normal 2 4 7 21 2 4 2" xfId="22913"/>
    <cellStyle name="Normal 2 4 7 21 2 4 2 2" xfId="57880"/>
    <cellStyle name="Normal 2 4 7 21 2 4 3" xfId="57881"/>
    <cellStyle name="Normal 2 4 7 21 2 5" xfId="22914"/>
    <cellStyle name="Normal 2 4 7 21 2 5 2" xfId="57882"/>
    <cellStyle name="Normal 2 4 7 21 2 6" xfId="22915"/>
    <cellStyle name="Normal 2 4 7 21 2 6 2" xfId="57883"/>
    <cellStyle name="Normal 2 4 7 21 2 7" xfId="57884"/>
    <cellStyle name="Normal 2 4 7 21 2 7 2" xfId="57885"/>
    <cellStyle name="Normal 2 4 7 21 2 8" xfId="57886"/>
    <cellStyle name="Normal 2 4 7 21 2 9" xfId="57887"/>
    <cellStyle name="Normal 2 4 7 21 3" xfId="22916"/>
    <cellStyle name="Normal 2 4 7 21 3 2" xfId="22917"/>
    <cellStyle name="Normal 2 4 7 21 3 2 2" xfId="22918"/>
    <cellStyle name="Normal 2 4 7 21 3 2 2 2" xfId="57888"/>
    <cellStyle name="Normal 2 4 7 21 3 2 3" xfId="22919"/>
    <cellStyle name="Normal 2 4 7 21 3 2 3 2" xfId="57889"/>
    <cellStyle name="Normal 2 4 7 21 3 2 4" xfId="57890"/>
    <cellStyle name="Normal 2 4 7 21 3 3" xfId="22920"/>
    <cellStyle name="Normal 2 4 7 21 3 3 2" xfId="57891"/>
    <cellStyle name="Normal 2 4 7 21 3 4" xfId="22921"/>
    <cellStyle name="Normal 2 4 7 21 3 4 2" xfId="57892"/>
    <cellStyle name="Normal 2 4 7 21 3 5" xfId="22922"/>
    <cellStyle name="Normal 2 4 7 21 3 5 2" xfId="57893"/>
    <cellStyle name="Normal 2 4 7 21 3 6" xfId="57894"/>
    <cellStyle name="Normal 2 4 7 21 3 6 2" xfId="57895"/>
    <cellStyle name="Normal 2 4 7 21 3 7" xfId="57896"/>
    <cellStyle name="Normal 2 4 7 21 4" xfId="22923"/>
    <cellStyle name="Normal 2 4 7 21 4 2" xfId="22924"/>
    <cellStyle name="Normal 2 4 7 21 4 2 2" xfId="57897"/>
    <cellStyle name="Normal 2 4 7 21 4 3" xfId="22925"/>
    <cellStyle name="Normal 2 4 7 21 4 3 2" xfId="57898"/>
    <cellStyle name="Normal 2 4 7 21 4 4" xfId="57899"/>
    <cellStyle name="Normal 2 4 7 21 5" xfId="22926"/>
    <cellStyle name="Normal 2 4 7 21 5 2" xfId="22927"/>
    <cellStyle name="Normal 2 4 7 21 5 2 2" xfId="57900"/>
    <cellStyle name="Normal 2 4 7 21 5 3" xfId="57901"/>
    <cellStyle name="Normal 2 4 7 21 6" xfId="22928"/>
    <cellStyle name="Normal 2 4 7 21 6 2" xfId="57902"/>
    <cellStyle name="Normal 2 4 7 21 7" xfId="22929"/>
    <cellStyle name="Normal 2 4 7 21 7 2" xfId="57903"/>
    <cellStyle name="Normal 2 4 7 21 8" xfId="57904"/>
    <cellStyle name="Normal 2 4 7 21 8 2" xfId="57905"/>
    <cellStyle name="Normal 2 4 7 21 9" xfId="57906"/>
    <cellStyle name="Normal 2 4 7 22" xfId="22930"/>
    <cellStyle name="Normal 2 4 7 22 10" xfId="57907"/>
    <cellStyle name="Normal 2 4 7 22 11" xfId="57908"/>
    <cellStyle name="Normal 2 4 7 22 2" xfId="22931"/>
    <cellStyle name="Normal 2 4 7 22 2 10" xfId="57909"/>
    <cellStyle name="Normal 2 4 7 22 2 2" xfId="22932"/>
    <cellStyle name="Normal 2 4 7 22 2 2 2" xfId="22933"/>
    <cellStyle name="Normal 2 4 7 22 2 2 2 2" xfId="22934"/>
    <cellStyle name="Normal 2 4 7 22 2 2 2 2 2" xfId="57910"/>
    <cellStyle name="Normal 2 4 7 22 2 2 2 3" xfId="22935"/>
    <cellStyle name="Normal 2 4 7 22 2 2 2 3 2" xfId="57911"/>
    <cellStyle name="Normal 2 4 7 22 2 2 2 4" xfId="57912"/>
    <cellStyle name="Normal 2 4 7 22 2 2 3" xfId="22936"/>
    <cellStyle name="Normal 2 4 7 22 2 2 3 2" xfId="57913"/>
    <cellStyle name="Normal 2 4 7 22 2 2 4" xfId="22937"/>
    <cellStyle name="Normal 2 4 7 22 2 2 4 2" xfId="57914"/>
    <cellStyle name="Normal 2 4 7 22 2 2 5" xfId="22938"/>
    <cellStyle name="Normal 2 4 7 22 2 2 5 2" xfId="57915"/>
    <cellStyle name="Normal 2 4 7 22 2 2 6" xfId="57916"/>
    <cellStyle name="Normal 2 4 7 22 2 2 6 2" xfId="57917"/>
    <cellStyle name="Normal 2 4 7 22 2 2 7" xfId="57918"/>
    <cellStyle name="Normal 2 4 7 22 2 3" xfId="22939"/>
    <cellStyle name="Normal 2 4 7 22 2 3 2" xfId="22940"/>
    <cellStyle name="Normal 2 4 7 22 2 3 2 2" xfId="57919"/>
    <cellStyle name="Normal 2 4 7 22 2 3 3" xfId="22941"/>
    <cellStyle name="Normal 2 4 7 22 2 3 3 2" xfId="57920"/>
    <cellStyle name="Normal 2 4 7 22 2 3 4" xfId="57921"/>
    <cellStyle name="Normal 2 4 7 22 2 4" xfId="22942"/>
    <cellStyle name="Normal 2 4 7 22 2 4 2" xfId="22943"/>
    <cellStyle name="Normal 2 4 7 22 2 4 2 2" xfId="57922"/>
    <cellStyle name="Normal 2 4 7 22 2 4 3" xfId="57923"/>
    <cellStyle name="Normal 2 4 7 22 2 5" xfId="22944"/>
    <cellStyle name="Normal 2 4 7 22 2 5 2" xfId="57924"/>
    <cellStyle name="Normal 2 4 7 22 2 6" xfId="22945"/>
    <cellStyle name="Normal 2 4 7 22 2 6 2" xfId="57925"/>
    <cellStyle name="Normal 2 4 7 22 2 7" xfId="57926"/>
    <cellStyle name="Normal 2 4 7 22 2 7 2" xfId="57927"/>
    <cellStyle name="Normal 2 4 7 22 2 8" xfId="57928"/>
    <cellStyle name="Normal 2 4 7 22 2 9" xfId="57929"/>
    <cellStyle name="Normal 2 4 7 22 3" xfId="22946"/>
    <cellStyle name="Normal 2 4 7 22 3 2" xfId="22947"/>
    <cellStyle name="Normal 2 4 7 22 3 2 2" xfId="22948"/>
    <cellStyle name="Normal 2 4 7 22 3 2 2 2" xfId="57930"/>
    <cellStyle name="Normal 2 4 7 22 3 2 3" xfId="22949"/>
    <cellStyle name="Normal 2 4 7 22 3 2 3 2" xfId="57931"/>
    <cellStyle name="Normal 2 4 7 22 3 2 4" xfId="57932"/>
    <cellStyle name="Normal 2 4 7 22 3 3" xfId="22950"/>
    <cellStyle name="Normal 2 4 7 22 3 3 2" xfId="57933"/>
    <cellStyle name="Normal 2 4 7 22 3 4" xfId="22951"/>
    <cellStyle name="Normal 2 4 7 22 3 4 2" xfId="57934"/>
    <cellStyle name="Normal 2 4 7 22 3 5" xfId="22952"/>
    <cellStyle name="Normal 2 4 7 22 3 5 2" xfId="57935"/>
    <cellStyle name="Normal 2 4 7 22 3 6" xfId="57936"/>
    <cellStyle name="Normal 2 4 7 22 3 6 2" xfId="57937"/>
    <cellStyle name="Normal 2 4 7 22 3 7" xfId="57938"/>
    <cellStyle name="Normal 2 4 7 22 4" xfId="22953"/>
    <cellStyle name="Normal 2 4 7 22 4 2" xfId="22954"/>
    <cellStyle name="Normal 2 4 7 22 4 2 2" xfId="57939"/>
    <cellStyle name="Normal 2 4 7 22 4 3" xfId="22955"/>
    <cellStyle name="Normal 2 4 7 22 4 3 2" xfId="57940"/>
    <cellStyle name="Normal 2 4 7 22 4 4" xfId="57941"/>
    <cellStyle name="Normal 2 4 7 22 5" xfId="22956"/>
    <cellStyle name="Normal 2 4 7 22 5 2" xfId="22957"/>
    <cellStyle name="Normal 2 4 7 22 5 2 2" xfId="57942"/>
    <cellStyle name="Normal 2 4 7 22 5 3" xfId="57943"/>
    <cellStyle name="Normal 2 4 7 22 6" xfId="22958"/>
    <cellStyle name="Normal 2 4 7 22 6 2" xfId="57944"/>
    <cellStyle name="Normal 2 4 7 22 7" xfId="22959"/>
    <cellStyle name="Normal 2 4 7 22 7 2" xfId="57945"/>
    <cellStyle name="Normal 2 4 7 22 8" xfId="57946"/>
    <cellStyle name="Normal 2 4 7 22 8 2" xfId="57947"/>
    <cellStyle name="Normal 2 4 7 22 9" xfId="57948"/>
    <cellStyle name="Normal 2 4 7 23" xfId="22960"/>
    <cellStyle name="Normal 2 4 7 23 10" xfId="57949"/>
    <cellStyle name="Normal 2 4 7 23 11" xfId="57950"/>
    <cellStyle name="Normal 2 4 7 23 2" xfId="22961"/>
    <cellStyle name="Normal 2 4 7 23 2 10" xfId="57951"/>
    <cellStyle name="Normal 2 4 7 23 2 2" xfId="22962"/>
    <cellStyle name="Normal 2 4 7 23 2 2 2" xfId="22963"/>
    <cellStyle name="Normal 2 4 7 23 2 2 2 2" xfId="22964"/>
    <cellStyle name="Normal 2 4 7 23 2 2 2 2 2" xfId="57952"/>
    <cellStyle name="Normal 2 4 7 23 2 2 2 3" xfId="22965"/>
    <cellStyle name="Normal 2 4 7 23 2 2 2 3 2" xfId="57953"/>
    <cellStyle name="Normal 2 4 7 23 2 2 2 4" xfId="57954"/>
    <cellStyle name="Normal 2 4 7 23 2 2 3" xfId="22966"/>
    <cellStyle name="Normal 2 4 7 23 2 2 3 2" xfId="57955"/>
    <cellStyle name="Normal 2 4 7 23 2 2 4" xfId="22967"/>
    <cellStyle name="Normal 2 4 7 23 2 2 4 2" xfId="57956"/>
    <cellStyle name="Normal 2 4 7 23 2 2 5" xfId="22968"/>
    <cellStyle name="Normal 2 4 7 23 2 2 5 2" xfId="57957"/>
    <cellStyle name="Normal 2 4 7 23 2 2 6" xfId="57958"/>
    <cellStyle name="Normal 2 4 7 23 2 2 6 2" xfId="57959"/>
    <cellStyle name="Normal 2 4 7 23 2 2 7" xfId="57960"/>
    <cellStyle name="Normal 2 4 7 23 2 3" xfId="22969"/>
    <cellStyle name="Normal 2 4 7 23 2 3 2" xfId="22970"/>
    <cellStyle name="Normal 2 4 7 23 2 3 2 2" xfId="57961"/>
    <cellStyle name="Normal 2 4 7 23 2 3 3" xfId="22971"/>
    <cellStyle name="Normal 2 4 7 23 2 3 3 2" xfId="57962"/>
    <cellStyle name="Normal 2 4 7 23 2 3 4" xfId="57963"/>
    <cellStyle name="Normal 2 4 7 23 2 4" xfId="22972"/>
    <cellStyle name="Normal 2 4 7 23 2 4 2" xfId="22973"/>
    <cellStyle name="Normal 2 4 7 23 2 4 2 2" xfId="57964"/>
    <cellStyle name="Normal 2 4 7 23 2 4 3" xfId="57965"/>
    <cellStyle name="Normal 2 4 7 23 2 5" xfId="22974"/>
    <cellStyle name="Normal 2 4 7 23 2 5 2" xfId="57966"/>
    <cellStyle name="Normal 2 4 7 23 2 6" xfId="22975"/>
    <cellStyle name="Normal 2 4 7 23 2 6 2" xfId="57967"/>
    <cellStyle name="Normal 2 4 7 23 2 7" xfId="57968"/>
    <cellStyle name="Normal 2 4 7 23 2 7 2" xfId="57969"/>
    <cellStyle name="Normal 2 4 7 23 2 8" xfId="57970"/>
    <cellStyle name="Normal 2 4 7 23 2 9" xfId="57971"/>
    <cellStyle name="Normal 2 4 7 23 3" xfId="22976"/>
    <cellStyle name="Normal 2 4 7 23 3 2" xfId="22977"/>
    <cellStyle name="Normal 2 4 7 23 3 2 2" xfId="22978"/>
    <cellStyle name="Normal 2 4 7 23 3 2 2 2" xfId="57972"/>
    <cellStyle name="Normal 2 4 7 23 3 2 3" xfId="22979"/>
    <cellStyle name="Normal 2 4 7 23 3 2 3 2" xfId="57973"/>
    <cellStyle name="Normal 2 4 7 23 3 2 4" xfId="57974"/>
    <cellStyle name="Normal 2 4 7 23 3 3" xfId="22980"/>
    <cellStyle name="Normal 2 4 7 23 3 3 2" xfId="57975"/>
    <cellStyle name="Normal 2 4 7 23 3 4" xfId="22981"/>
    <cellStyle name="Normal 2 4 7 23 3 4 2" xfId="57976"/>
    <cellStyle name="Normal 2 4 7 23 3 5" xfId="22982"/>
    <cellStyle name="Normal 2 4 7 23 3 5 2" xfId="57977"/>
    <cellStyle name="Normal 2 4 7 23 3 6" xfId="57978"/>
    <cellStyle name="Normal 2 4 7 23 3 6 2" xfId="57979"/>
    <cellStyle name="Normal 2 4 7 23 3 7" xfId="57980"/>
    <cellStyle name="Normal 2 4 7 23 4" xfId="22983"/>
    <cellStyle name="Normal 2 4 7 23 4 2" xfId="22984"/>
    <cellStyle name="Normal 2 4 7 23 4 2 2" xfId="57981"/>
    <cellStyle name="Normal 2 4 7 23 4 3" xfId="22985"/>
    <cellStyle name="Normal 2 4 7 23 4 3 2" xfId="57982"/>
    <cellStyle name="Normal 2 4 7 23 4 4" xfId="57983"/>
    <cellStyle name="Normal 2 4 7 23 5" xfId="22986"/>
    <cellStyle name="Normal 2 4 7 23 5 2" xfId="22987"/>
    <cellStyle name="Normal 2 4 7 23 5 2 2" xfId="57984"/>
    <cellStyle name="Normal 2 4 7 23 5 3" xfId="57985"/>
    <cellStyle name="Normal 2 4 7 23 6" xfId="22988"/>
    <cellStyle name="Normal 2 4 7 23 6 2" xfId="57986"/>
    <cellStyle name="Normal 2 4 7 23 7" xfId="22989"/>
    <cellStyle name="Normal 2 4 7 23 7 2" xfId="57987"/>
    <cellStyle name="Normal 2 4 7 23 8" xfId="57988"/>
    <cellStyle name="Normal 2 4 7 23 8 2" xfId="57989"/>
    <cellStyle name="Normal 2 4 7 23 9" xfId="57990"/>
    <cellStyle name="Normal 2 4 7 24" xfId="22990"/>
    <cellStyle name="Normal 2 4 7 24 10" xfId="57991"/>
    <cellStyle name="Normal 2 4 7 24 11" xfId="57992"/>
    <cellStyle name="Normal 2 4 7 24 2" xfId="22991"/>
    <cellStyle name="Normal 2 4 7 24 2 10" xfId="57993"/>
    <cellStyle name="Normal 2 4 7 24 2 2" xfId="22992"/>
    <cellStyle name="Normal 2 4 7 24 2 2 2" xfId="22993"/>
    <cellStyle name="Normal 2 4 7 24 2 2 2 2" xfId="22994"/>
    <cellStyle name="Normal 2 4 7 24 2 2 2 2 2" xfId="57994"/>
    <cellStyle name="Normal 2 4 7 24 2 2 2 3" xfId="22995"/>
    <cellStyle name="Normal 2 4 7 24 2 2 2 3 2" xfId="57995"/>
    <cellStyle name="Normal 2 4 7 24 2 2 2 4" xfId="57996"/>
    <cellStyle name="Normal 2 4 7 24 2 2 3" xfId="22996"/>
    <cellStyle name="Normal 2 4 7 24 2 2 3 2" xfId="57997"/>
    <cellStyle name="Normal 2 4 7 24 2 2 4" xfId="22997"/>
    <cellStyle name="Normal 2 4 7 24 2 2 4 2" xfId="57998"/>
    <cellStyle name="Normal 2 4 7 24 2 2 5" xfId="22998"/>
    <cellStyle name="Normal 2 4 7 24 2 2 5 2" xfId="57999"/>
    <cellStyle name="Normal 2 4 7 24 2 2 6" xfId="58000"/>
    <cellStyle name="Normal 2 4 7 24 2 2 6 2" xfId="58001"/>
    <cellStyle name="Normal 2 4 7 24 2 2 7" xfId="58002"/>
    <cellStyle name="Normal 2 4 7 24 2 3" xfId="22999"/>
    <cellStyle name="Normal 2 4 7 24 2 3 2" xfId="23000"/>
    <cellStyle name="Normal 2 4 7 24 2 3 2 2" xfId="58003"/>
    <cellStyle name="Normal 2 4 7 24 2 3 3" xfId="23001"/>
    <cellStyle name="Normal 2 4 7 24 2 3 3 2" xfId="58004"/>
    <cellStyle name="Normal 2 4 7 24 2 3 4" xfId="58005"/>
    <cellStyle name="Normal 2 4 7 24 2 4" xfId="23002"/>
    <cellStyle name="Normal 2 4 7 24 2 4 2" xfId="23003"/>
    <cellStyle name="Normal 2 4 7 24 2 4 2 2" xfId="58006"/>
    <cellStyle name="Normal 2 4 7 24 2 4 3" xfId="58007"/>
    <cellStyle name="Normal 2 4 7 24 2 5" xfId="23004"/>
    <cellStyle name="Normal 2 4 7 24 2 5 2" xfId="58008"/>
    <cellStyle name="Normal 2 4 7 24 2 6" xfId="23005"/>
    <cellStyle name="Normal 2 4 7 24 2 6 2" xfId="58009"/>
    <cellStyle name="Normal 2 4 7 24 2 7" xfId="58010"/>
    <cellStyle name="Normal 2 4 7 24 2 7 2" xfId="58011"/>
    <cellStyle name="Normal 2 4 7 24 2 8" xfId="58012"/>
    <cellStyle name="Normal 2 4 7 24 2 9" xfId="58013"/>
    <cellStyle name="Normal 2 4 7 24 3" xfId="23006"/>
    <cellStyle name="Normal 2 4 7 24 3 2" xfId="23007"/>
    <cellStyle name="Normal 2 4 7 24 3 2 2" xfId="23008"/>
    <cellStyle name="Normal 2 4 7 24 3 2 2 2" xfId="58014"/>
    <cellStyle name="Normal 2 4 7 24 3 2 3" xfId="23009"/>
    <cellStyle name="Normal 2 4 7 24 3 2 3 2" xfId="58015"/>
    <cellStyle name="Normal 2 4 7 24 3 2 4" xfId="58016"/>
    <cellStyle name="Normal 2 4 7 24 3 3" xfId="23010"/>
    <cellStyle name="Normal 2 4 7 24 3 3 2" xfId="58017"/>
    <cellStyle name="Normal 2 4 7 24 3 4" xfId="23011"/>
    <cellStyle name="Normal 2 4 7 24 3 4 2" xfId="58018"/>
    <cellStyle name="Normal 2 4 7 24 3 5" xfId="23012"/>
    <cellStyle name="Normal 2 4 7 24 3 5 2" xfId="58019"/>
    <cellStyle name="Normal 2 4 7 24 3 6" xfId="58020"/>
    <cellStyle name="Normal 2 4 7 24 3 6 2" xfId="58021"/>
    <cellStyle name="Normal 2 4 7 24 3 7" xfId="58022"/>
    <cellStyle name="Normal 2 4 7 24 4" xfId="23013"/>
    <cellStyle name="Normal 2 4 7 24 4 2" xfId="23014"/>
    <cellStyle name="Normal 2 4 7 24 4 2 2" xfId="58023"/>
    <cellStyle name="Normal 2 4 7 24 4 3" xfId="23015"/>
    <cellStyle name="Normal 2 4 7 24 4 3 2" xfId="58024"/>
    <cellStyle name="Normal 2 4 7 24 4 4" xfId="58025"/>
    <cellStyle name="Normal 2 4 7 24 5" xfId="23016"/>
    <cellStyle name="Normal 2 4 7 24 5 2" xfId="23017"/>
    <cellStyle name="Normal 2 4 7 24 5 2 2" xfId="58026"/>
    <cellStyle name="Normal 2 4 7 24 5 3" xfId="58027"/>
    <cellStyle name="Normal 2 4 7 24 6" xfId="23018"/>
    <cellStyle name="Normal 2 4 7 24 6 2" xfId="58028"/>
    <cellStyle name="Normal 2 4 7 24 7" xfId="23019"/>
    <cellStyle name="Normal 2 4 7 24 7 2" xfId="58029"/>
    <cellStyle name="Normal 2 4 7 24 8" xfId="58030"/>
    <cellStyle name="Normal 2 4 7 24 8 2" xfId="58031"/>
    <cellStyle name="Normal 2 4 7 24 9" xfId="58032"/>
    <cellStyle name="Normal 2 4 7 25" xfId="23020"/>
    <cellStyle name="Normal 2 4 7 25 10" xfId="58033"/>
    <cellStyle name="Normal 2 4 7 25 11" xfId="58034"/>
    <cellStyle name="Normal 2 4 7 25 2" xfId="23021"/>
    <cellStyle name="Normal 2 4 7 25 2 10" xfId="58035"/>
    <cellStyle name="Normal 2 4 7 25 2 2" xfId="23022"/>
    <cellStyle name="Normal 2 4 7 25 2 2 2" xfId="23023"/>
    <cellStyle name="Normal 2 4 7 25 2 2 2 2" xfId="23024"/>
    <cellStyle name="Normal 2 4 7 25 2 2 2 2 2" xfId="58036"/>
    <cellStyle name="Normal 2 4 7 25 2 2 2 3" xfId="23025"/>
    <cellStyle name="Normal 2 4 7 25 2 2 2 3 2" xfId="58037"/>
    <cellStyle name="Normal 2 4 7 25 2 2 2 4" xfId="58038"/>
    <cellStyle name="Normal 2 4 7 25 2 2 3" xfId="23026"/>
    <cellStyle name="Normal 2 4 7 25 2 2 3 2" xfId="58039"/>
    <cellStyle name="Normal 2 4 7 25 2 2 4" xfId="23027"/>
    <cellStyle name="Normal 2 4 7 25 2 2 4 2" xfId="58040"/>
    <cellStyle name="Normal 2 4 7 25 2 2 5" xfId="23028"/>
    <cellStyle name="Normal 2 4 7 25 2 2 5 2" xfId="58041"/>
    <cellStyle name="Normal 2 4 7 25 2 2 6" xfId="58042"/>
    <cellStyle name="Normal 2 4 7 25 2 2 6 2" xfId="58043"/>
    <cellStyle name="Normal 2 4 7 25 2 2 7" xfId="58044"/>
    <cellStyle name="Normal 2 4 7 25 2 3" xfId="23029"/>
    <cellStyle name="Normal 2 4 7 25 2 3 2" xfId="23030"/>
    <cellStyle name="Normal 2 4 7 25 2 3 2 2" xfId="58045"/>
    <cellStyle name="Normal 2 4 7 25 2 3 3" xfId="23031"/>
    <cellStyle name="Normal 2 4 7 25 2 3 3 2" xfId="58046"/>
    <cellStyle name="Normal 2 4 7 25 2 3 4" xfId="58047"/>
    <cellStyle name="Normal 2 4 7 25 2 4" xfId="23032"/>
    <cellStyle name="Normal 2 4 7 25 2 4 2" xfId="23033"/>
    <cellStyle name="Normal 2 4 7 25 2 4 2 2" xfId="58048"/>
    <cellStyle name="Normal 2 4 7 25 2 4 3" xfId="58049"/>
    <cellStyle name="Normal 2 4 7 25 2 5" xfId="23034"/>
    <cellStyle name="Normal 2 4 7 25 2 5 2" xfId="58050"/>
    <cellStyle name="Normal 2 4 7 25 2 6" xfId="23035"/>
    <cellStyle name="Normal 2 4 7 25 2 6 2" xfId="58051"/>
    <cellStyle name="Normal 2 4 7 25 2 7" xfId="58052"/>
    <cellStyle name="Normal 2 4 7 25 2 7 2" xfId="58053"/>
    <cellStyle name="Normal 2 4 7 25 2 8" xfId="58054"/>
    <cellStyle name="Normal 2 4 7 25 2 9" xfId="58055"/>
    <cellStyle name="Normal 2 4 7 25 3" xfId="23036"/>
    <cellStyle name="Normal 2 4 7 25 3 2" xfId="23037"/>
    <cellStyle name="Normal 2 4 7 25 3 2 2" xfId="23038"/>
    <cellStyle name="Normal 2 4 7 25 3 2 2 2" xfId="58056"/>
    <cellStyle name="Normal 2 4 7 25 3 2 3" xfId="23039"/>
    <cellStyle name="Normal 2 4 7 25 3 2 3 2" xfId="58057"/>
    <cellStyle name="Normal 2 4 7 25 3 2 4" xfId="58058"/>
    <cellStyle name="Normal 2 4 7 25 3 3" xfId="23040"/>
    <cellStyle name="Normal 2 4 7 25 3 3 2" xfId="58059"/>
    <cellStyle name="Normal 2 4 7 25 3 4" xfId="23041"/>
    <cellStyle name="Normal 2 4 7 25 3 4 2" xfId="58060"/>
    <cellStyle name="Normal 2 4 7 25 3 5" xfId="23042"/>
    <cellStyle name="Normal 2 4 7 25 3 5 2" xfId="58061"/>
    <cellStyle name="Normal 2 4 7 25 3 6" xfId="58062"/>
    <cellStyle name="Normal 2 4 7 25 3 6 2" xfId="58063"/>
    <cellStyle name="Normal 2 4 7 25 3 7" xfId="58064"/>
    <cellStyle name="Normal 2 4 7 25 4" xfId="23043"/>
    <cellStyle name="Normal 2 4 7 25 4 2" xfId="23044"/>
    <cellStyle name="Normal 2 4 7 25 4 2 2" xfId="58065"/>
    <cellStyle name="Normal 2 4 7 25 4 3" xfId="23045"/>
    <cellStyle name="Normal 2 4 7 25 4 3 2" xfId="58066"/>
    <cellStyle name="Normal 2 4 7 25 4 4" xfId="58067"/>
    <cellStyle name="Normal 2 4 7 25 5" xfId="23046"/>
    <cellStyle name="Normal 2 4 7 25 5 2" xfId="23047"/>
    <cellStyle name="Normal 2 4 7 25 5 2 2" xfId="58068"/>
    <cellStyle name="Normal 2 4 7 25 5 3" xfId="58069"/>
    <cellStyle name="Normal 2 4 7 25 6" xfId="23048"/>
    <cellStyle name="Normal 2 4 7 25 6 2" xfId="58070"/>
    <cellStyle name="Normal 2 4 7 25 7" xfId="23049"/>
    <cellStyle name="Normal 2 4 7 25 7 2" xfId="58071"/>
    <cellStyle name="Normal 2 4 7 25 8" xfId="58072"/>
    <cellStyle name="Normal 2 4 7 25 8 2" xfId="58073"/>
    <cellStyle name="Normal 2 4 7 25 9" xfId="58074"/>
    <cellStyle name="Normal 2 4 7 26" xfId="23050"/>
    <cellStyle name="Normal 2 4 7 26 10" xfId="58075"/>
    <cellStyle name="Normal 2 4 7 26 11" xfId="58076"/>
    <cellStyle name="Normal 2 4 7 26 2" xfId="23051"/>
    <cellStyle name="Normal 2 4 7 26 2 10" xfId="58077"/>
    <cellStyle name="Normal 2 4 7 26 2 2" xfId="23052"/>
    <cellStyle name="Normal 2 4 7 26 2 2 2" xfId="23053"/>
    <cellStyle name="Normal 2 4 7 26 2 2 2 2" xfId="23054"/>
    <cellStyle name="Normal 2 4 7 26 2 2 2 2 2" xfId="58078"/>
    <cellStyle name="Normal 2 4 7 26 2 2 2 3" xfId="23055"/>
    <cellStyle name="Normal 2 4 7 26 2 2 2 3 2" xfId="58079"/>
    <cellStyle name="Normal 2 4 7 26 2 2 2 4" xfId="58080"/>
    <cellStyle name="Normal 2 4 7 26 2 2 3" xfId="23056"/>
    <cellStyle name="Normal 2 4 7 26 2 2 3 2" xfId="58081"/>
    <cellStyle name="Normal 2 4 7 26 2 2 4" xfId="23057"/>
    <cellStyle name="Normal 2 4 7 26 2 2 4 2" xfId="58082"/>
    <cellStyle name="Normal 2 4 7 26 2 2 5" xfId="23058"/>
    <cellStyle name="Normal 2 4 7 26 2 2 5 2" xfId="58083"/>
    <cellStyle name="Normal 2 4 7 26 2 2 6" xfId="58084"/>
    <cellStyle name="Normal 2 4 7 26 2 2 6 2" xfId="58085"/>
    <cellStyle name="Normal 2 4 7 26 2 2 7" xfId="58086"/>
    <cellStyle name="Normal 2 4 7 26 2 3" xfId="23059"/>
    <cellStyle name="Normal 2 4 7 26 2 3 2" xfId="23060"/>
    <cellStyle name="Normal 2 4 7 26 2 3 2 2" xfId="58087"/>
    <cellStyle name="Normal 2 4 7 26 2 3 3" xfId="23061"/>
    <cellStyle name="Normal 2 4 7 26 2 3 3 2" xfId="58088"/>
    <cellStyle name="Normal 2 4 7 26 2 3 4" xfId="58089"/>
    <cellStyle name="Normal 2 4 7 26 2 4" xfId="23062"/>
    <cellStyle name="Normal 2 4 7 26 2 4 2" xfId="23063"/>
    <cellStyle name="Normal 2 4 7 26 2 4 2 2" xfId="58090"/>
    <cellStyle name="Normal 2 4 7 26 2 4 3" xfId="58091"/>
    <cellStyle name="Normal 2 4 7 26 2 5" xfId="23064"/>
    <cellStyle name="Normal 2 4 7 26 2 5 2" xfId="58092"/>
    <cellStyle name="Normal 2 4 7 26 2 6" xfId="23065"/>
    <cellStyle name="Normal 2 4 7 26 2 6 2" xfId="58093"/>
    <cellStyle name="Normal 2 4 7 26 2 7" xfId="58094"/>
    <cellStyle name="Normal 2 4 7 26 2 7 2" xfId="58095"/>
    <cellStyle name="Normal 2 4 7 26 2 8" xfId="58096"/>
    <cellStyle name="Normal 2 4 7 26 2 9" xfId="58097"/>
    <cellStyle name="Normal 2 4 7 26 3" xfId="23066"/>
    <cellStyle name="Normal 2 4 7 26 3 2" xfId="23067"/>
    <cellStyle name="Normal 2 4 7 26 3 2 2" xfId="23068"/>
    <cellStyle name="Normal 2 4 7 26 3 2 2 2" xfId="58098"/>
    <cellStyle name="Normal 2 4 7 26 3 2 3" xfId="23069"/>
    <cellStyle name="Normal 2 4 7 26 3 2 3 2" xfId="58099"/>
    <cellStyle name="Normal 2 4 7 26 3 2 4" xfId="58100"/>
    <cellStyle name="Normal 2 4 7 26 3 3" xfId="23070"/>
    <cellStyle name="Normal 2 4 7 26 3 3 2" xfId="58101"/>
    <cellStyle name="Normal 2 4 7 26 3 4" xfId="23071"/>
    <cellStyle name="Normal 2 4 7 26 3 4 2" xfId="58102"/>
    <cellStyle name="Normal 2 4 7 26 3 5" xfId="23072"/>
    <cellStyle name="Normal 2 4 7 26 3 5 2" xfId="58103"/>
    <cellStyle name="Normal 2 4 7 26 3 6" xfId="58104"/>
    <cellStyle name="Normal 2 4 7 26 3 6 2" xfId="58105"/>
    <cellStyle name="Normal 2 4 7 26 3 7" xfId="58106"/>
    <cellStyle name="Normal 2 4 7 26 4" xfId="23073"/>
    <cellStyle name="Normal 2 4 7 26 4 2" xfId="23074"/>
    <cellStyle name="Normal 2 4 7 26 4 2 2" xfId="58107"/>
    <cellStyle name="Normal 2 4 7 26 4 3" xfId="23075"/>
    <cellStyle name="Normal 2 4 7 26 4 3 2" xfId="58108"/>
    <cellStyle name="Normal 2 4 7 26 4 4" xfId="58109"/>
    <cellStyle name="Normal 2 4 7 26 5" xfId="23076"/>
    <cellStyle name="Normal 2 4 7 26 5 2" xfId="23077"/>
    <cellStyle name="Normal 2 4 7 26 5 2 2" xfId="58110"/>
    <cellStyle name="Normal 2 4 7 26 5 3" xfId="58111"/>
    <cellStyle name="Normal 2 4 7 26 6" xfId="23078"/>
    <cellStyle name="Normal 2 4 7 26 6 2" xfId="58112"/>
    <cellStyle name="Normal 2 4 7 26 7" xfId="23079"/>
    <cellStyle name="Normal 2 4 7 26 7 2" xfId="58113"/>
    <cellStyle name="Normal 2 4 7 26 8" xfId="58114"/>
    <cellStyle name="Normal 2 4 7 26 8 2" xfId="58115"/>
    <cellStyle name="Normal 2 4 7 26 9" xfId="58116"/>
    <cellStyle name="Normal 2 4 7 27" xfId="23080"/>
    <cellStyle name="Normal 2 4 7 27 10" xfId="58117"/>
    <cellStyle name="Normal 2 4 7 27 11" xfId="58118"/>
    <cellStyle name="Normal 2 4 7 27 2" xfId="23081"/>
    <cellStyle name="Normal 2 4 7 27 2 10" xfId="58119"/>
    <cellStyle name="Normal 2 4 7 27 2 2" xfId="23082"/>
    <cellStyle name="Normal 2 4 7 27 2 2 2" xfId="23083"/>
    <cellStyle name="Normal 2 4 7 27 2 2 2 2" xfId="23084"/>
    <cellStyle name="Normal 2 4 7 27 2 2 2 2 2" xfId="58120"/>
    <cellStyle name="Normal 2 4 7 27 2 2 2 3" xfId="23085"/>
    <cellStyle name="Normal 2 4 7 27 2 2 2 3 2" xfId="58121"/>
    <cellStyle name="Normal 2 4 7 27 2 2 2 4" xfId="58122"/>
    <cellStyle name="Normal 2 4 7 27 2 2 3" xfId="23086"/>
    <cellStyle name="Normal 2 4 7 27 2 2 3 2" xfId="58123"/>
    <cellStyle name="Normal 2 4 7 27 2 2 4" xfId="23087"/>
    <cellStyle name="Normal 2 4 7 27 2 2 4 2" xfId="58124"/>
    <cellStyle name="Normal 2 4 7 27 2 2 5" xfId="23088"/>
    <cellStyle name="Normal 2 4 7 27 2 2 5 2" xfId="58125"/>
    <cellStyle name="Normal 2 4 7 27 2 2 6" xfId="58126"/>
    <cellStyle name="Normal 2 4 7 27 2 2 6 2" xfId="58127"/>
    <cellStyle name="Normal 2 4 7 27 2 2 7" xfId="58128"/>
    <cellStyle name="Normal 2 4 7 27 2 3" xfId="23089"/>
    <cellStyle name="Normal 2 4 7 27 2 3 2" xfId="23090"/>
    <cellStyle name="Normal 2 4 7 27 2 3 2 2" xfId="58129"/>
    <cellStyle name="Normal 2 4 7 27 2 3 3" xfId="23091"/>
    <cellStyle name="Normal 2 4 7 27 2 3 3 2" xfId="58130"/>
    <cellStyle name="Normal 2 4 7 27 2 3 4" xfId="58131"/>
    <cellStyle name="Normal 2 4 7 27 2 4" xfId="23092"/>
    <cellStyle name="Normal 2 4 7 27 2 4 2" xfId="23093"/>
    <cellStyle name="Normal 2 4 7 27 2 4 2 2" xfId="58132"/>
    <cellStyle name="Normal 2 4 7 27 2 4 3" xfId="58133"/>
    <cellStyle name="Normal 2 4 7 27 2 5" xfId="23094"/>
    <cellStyle name="Normal 2 4 7 27 2 5 2" xfId="58134"/>
    <cellStyle name="Normal 2 4 7 27 2 6" xfId="23095"/>
    <cellStyle name="Normal 2 4 7 27 2 6 2" xfId="58135"/>
    <cellStyle name="Normal 2 4 7 27 2 7" xfId="58136"/>
    <cellStyle name="Normal 2 4 7 27 2 7 2" xfId="58137"/>
    <cellStyle name="Normal 2 4 7 27 2 8" xfId="58138"/>
    <cellStyle name="Normal 2 4 7 27 2 9" xfId="58139"/>
    <cellStyle name="Normal 2 4 7 27 3" xfId="23096"/>
    <cellStyle name="Normal 2 4 7 27 3 2" xfId="23097"/>
    <cellStyle name="Normal 2 4 7 27 3 2 2" xfId="23098"/>
    <cellStyle name="Normal 2 4 7 27 3 2 2 2" xfId="58140"/>
    <cellStyle name="Normal 2 4 7 27 3 2 3" xfId="23099"/>
    <cellStyle name="Normal 2 4 7 27 3 2 3 2" xfId="58141"/>
    <cellStyle name="Normal 2 4 7 27 3 2 4" xfId="58142"/>
    <cellStyle name="Normal 2 4 7 27 3 3" xfId="23100"/>
    <cellStyle name="Normal 2 4 7 27 3 3 2" xfId="58143"/>
    <cellStyle name="Normal 2 4 7 27 3 4" xfId="23101"/>
    <cellStyle name="Normal 2 4 7 27 3 4 2" xfId="58144"/>
    <cellStyle name="Normal 2 4 7 27 3 5" xfId="23102"/>
    <cellStyle name="Normal 2 4 7 27 3 5 2" xfId="58145"/>
    <cellStyle name="Normal 2 4 7 27 3 6" xfId="58146"/>
    <cellStyle name="Normal 2 4 7 27 3 6 2" xfId="58147"/>
    <cellStyle name="Normal 2 4 7 27 3 7" xfId="58148"/>
    <cellStyle name="Normal 2 4 7 27 4" xfId="23103"/>
    <cellStyle name="Normal 2 4 7 27 4 2" xfId="23104"/>
    <cellStyle name="Normal 2 4 7 27 4 2 2" xfId="58149"/>
    <cellStyle name="Normal 2 4 7 27 4 3" xfId="23105"/>
    <cellStyle name="Normal 2 4 7 27 4 3 2" xfId="58150"/>
    <cellStyle name="Normal 2 4 7 27 4 4" xfId="58151"/>
    <cellStyle name="Normal 2 4 7 27 5" xfId="23106"/>
    <cellStyle name="Normal 2 4 7 27 5 2" xfId="23107"/>
    <cellStyle name="Normal 2 4 7 27 5 2 2" xfId="58152"/>
    <cellStyle name="Normal 2 4 7 27 5 3" xfId="58153"/>
    <cellStyle name="Normal 2 4 7 27 6" xfId="23108"/>
    <cellStyle name="Normal 2 4 7 27 6 2" xfId="58154"/>
    <cellStyle name="Normal 2 4 7 27 7" xfId="23109"/>
    <cellStyle name="Normal 2 4 7 27 7 2" xfId="58155"/>
    <cellStyle name="Normal 2 4 7 27 8" xfId="58156"/>
    <cellStyle name="Normal 2 4 7 27 8 2" xfId="58157"/>
    <cellStyle name="Normal 2 4 7 27 9" xfId="58158"/>
    <cellStyle name="Normal 2 4 7 28" xfId="23110"/>
    <cellStyle name="Normal 2 4 7 28 10" xfId="58159"/>
    <cellStyle name="Normal 2 4 7 28 11" xfId="58160"/>
    <cellStyle name="Normal 2 4 7 28 2" xfId="23111"/>
    <cellStyle name="Normal 2 4 7 28 2 10" xfId="58161"/>
    <cellStyle name="Normal 2 4 7 28 2 2" xfId="23112"/>
    <cellStyle name="Normal 2 4 7 28 2 2 2" xfId="23113"/>
    <cellStyle name="Normal 2 4 7 28 2 2 2 2" xfId="23114"/>
    <cellStyle name="Normal 2 4 7 28 2 2 2 2 2" xfId="58162"/>
    <cellStyle name="Normal 2 4 7 28 2 2 2 3" xfId="23115"/>
    <cellStyle name="Normal 2 4 7 28 2 2 2 3 2" xfId="58163"/>
    <cellStyle name="Normal 2 4 7 28 2 2 2 4" xfId="58164"/>
    <cellStyle name="Normal 2 4 7 28 2 2 3" xfId="23116"/>
    <cellStyle name="Normal 2 4 7 28 2 2 3 2" xfId="58165"/>
    <cellStyle name="Normal 2 4 7 28 2 2 4" xfId="23117"/>
    <cellStyle name="Normal 2 4 7 28 2 2 4 2" xfId="58166"/>
    <cellStyle name="Normal 2 4 7 28 2 2 5" xfId="23118"/>
    <cellStyle name="Normal 2 4 7 28 2 2 5 2" xfId="58167"/>
    <cellStyle name="Normal 2 4 7 28 2 2 6" xfId="58168"/>
    <cellStyle name="Normal 2 4 7 28 2 2 6 2" xfId="58169"/>
    <cellStyle name="Normal 2 4 7 28 2 2 7" xfId="58170"/>
    <cellStyle name="Normal 2 4 7 28 2 3" xfId="23119"/>
    <cellStyle name="Normal 2 4 7 28 2 3 2" xfId="23120"/>
    <cellStyle name="Normal 2 4 7 28 2 3 2 2" xfId="58171"/>
    <cellStyle name="Normal 2 4 7 28 2 3 3" xfId="23121"/>
    <cellStyle name="Normal 2 4 7 28 2 3 3 2" xfId="58172"/>
    <cellStyle name="Normal 2 4 7 28 2 3 4" xfId="58173"/>
    <cellStyle name="Normal 2 4 7 28 2 4" xfId="23122"/>
    <cellStyle name="Normal 2 4 7 28 2 4 2" xfId="23123"/>
    <cellStyle name="Normal 2 4 7 28 2 4 2 2" xfId="58174"/>
    <cellStyle name="Normal 2 4 7 28 2 4 3" xfId="58175"/>
    <cellStyle name="Normal 2 4 7 28 2 5" xfId="23124"/>
    <cellStyle name="Normal 2 4 7 28 2 5 2" xfId="58176"/>
    <cellStyle name="Normal 2 4 7 28 2 6" xfId="23125"/>
    <cellStyle name="Normal 2 4 7 28 2 6 2" xfId="58177"/>
    <cellStyle name="Normal 2 4 7 28 2 7" xfId="58178"/>
    <cellStyle name="Normal 2 4 7 28 2 7 2" xfId="58179"/>
    <cellStyle name="Normal 2 4 7 28 2 8" xfId="58180"/>
    <cellStyle name="Normal 2 4 7 28 2 9" xfId="58181"/>
    <cellStyle name="Normal 2 4 7 28 3" xfId="23126"/>
    <cellStyle name="Normal 2 4 7 28 3 2" xfId="23127"/>
    <cellStyle name="Normal 2 4 7 28 3 2 2" xfId="23128"/>
    <cellStyle name="Normal 2 4 7 28 3 2 2 2" xfId="58182"/>
    <cellStyle name="Normal 2 4 7 28 3 2 3" xfId="23129"/>
    <cellStyle name="Normal 2 4 7 28 3 2 3 2" xfId="58183"/>
    <cellStyle name="Normal 2 4 7 28 3 2 4" xfId="58184"/>
    <cellStyle name="Normal 2 4 7 28 3 3" xfId="23130"/>
    <cellStyle name="Normal 2 4 7 28 3 3 2" xfId="58185"/>
    <cellStyle name="Normal 2 4 7 28 3 4" xfId="23131"/>
    <cellStyle name="Normal 2 4 7 28 3 4 2" xfId="58186"/>
    <cellStyle name="Normal 2 4 7 28 3 5" xfId="23132"/>
    <cellStyle name="Normal 2 4 7 28 3 5 2" xfId="58187"/>
    <cellStyle name="Normal 2 4 7 28 3 6" xfId="58188"/>
    <cellStyle name="Normal 2 4 7 28 3 6 2" xfId="58189"/>
    <cellStyle name="Normal 2 4 7 28 3 7" xfId="58190"/>
    <cellStyle name="Normal 2 4 7 28 4" xfId="23133"/>
    <cellStyle name="Normal 2 4 7 28 4 2" xfId="23134"/>
    <cellStyle name="Normal 2 4 7 28 4 2 2" xfId="58191"/>
    <cellStyle name="Normal 2 4 7 28 4 3" xfId="23135"/>
    <cellStyle name="Normal 2 4 7 28 4 3 2" xfId="58192"/>
    <cellStyle name="Normal 2 4 7 28 4 4" xfId="58193"/>
    <cellStyle name="Normal 2 4 7 28 5" xfId="23136"/>
    <cellStyle name="Normal 2 4 7 28 5 2" xfId="23137"/>
    <cellStyle name="Normal 2 4 7 28 5 2 2" xfId="58194"/>
    <cellStyle name="Normal 2 4 7 28 5 3" xfId="58195"/>
    <cellStyle name="Normal 2 4 7 28 6" xfId="23138"/>
    <cellStyle name="Normal 2 4 7 28 6 2" xfId="58196"/>
    <cellStyle name="Normal 2 4 7 28 7" xfId="23139"/>
    <cellStyle name="Normal 2 4 7 28 7 2" xfId="58197"/>
    <cellStyle name="Normal 2 4 7 28 8" xfId="58198"/>
    <cellStyle name="Normal 2 4 7 28 8 2" xfId="58199"/>
    <cellStyle name="Normal 2 4 7 28 9" xfId="58200"/>
    <cellStyle name="Normal 2 4 7 29" xfId="23140"/>
    <cellStyle name="Normal 2 4 7 29 10" xfId="58201"/>
    <cellStyle name="Normal 2 4 7 29 11" xfId="58202"/>
    <cellStyle name="Normal 2 4 7 29 2" xfId="23141"/>
    <cellStyle name="Normal 2 4 7 29 2 10" xfId="58203"/>
    <cellStyle name="Normal 2 4 7 29 2 2" xfId="23142"/>
    <cellStyle name="Normal 2 4 7 29 2 2 2" xfId="23143"/>
    <cellStyle name="Normal 2 4 7 29 2 2 2 2" xfId="23144"/>
    <cellStyle name="Normal 2 4 7 29 2 2 2 2 2" xfId="58204"/>
    <cellStyle name="Normal 2 4 7 29 2 2 2 3" xfId="23145"/>
    <cellStyle name="Normal 2 4 7 29 2 2 2 3 2" xfId="58205"/>
    <cellStyle name="Normal 2 4 7 29 2 2 2 4" xfId="58206"/>
    <cellStyle name="Normal 2 4 7 29 2 2 3" xfId="23146"/>
    <cellStyle name="Normal 2 4 7 29 2 2 3 2" xfId="58207"/>
    <cellStyle name="Normal 2 4 7 29 2 2 4" xfId="23147"/>
    <cellStyle name="Normal 2 4 7 29 2 2 4 2" xfId="58208"/>
    <cellStyle name="Normal 2 4 7 29 2 2 5" xfId="23148"/>
    <cellStyle name="Normal 2 4 7 29 2 2 5 2" xfId="58209"/>
    <cellStyle name="Normal 2 4 7 29 2 2 6" xfId="58210"/>
    <cellStyle name="Normal 2 4 7 29 2 2 6 2" xfId="58211"/>
    <cellStyle name="Normal 2 4 7 29 2 2 7" xfId="58212"/>
    <cellStyle name="Normal 2 4 7 29 2 3" xfId="23149"/>
    <cellStyle name="Normal 2 4 7 29 2 3 2" xfId="23150"/>
    <cellStyle name="Normal 2 4 7 29 2 3 2 2" xfId="58213"/>
    <cellStyle name="Normal 2 4 7 29 2 3 3" xfId="23151"/>
    <cellStyle name="Normal 2 4 7 29 2 3 3 2" xfId="58214"/>
    <cellStyle name="Normal 2 4 7 29 2 3 4" xfId="58215"/>
    <cellStyle name="Normal 2 4 7 29 2 4" xfId="23152"/>
    <cellStyle name="Normal 2 4 7 29 2 4 2" xfId="23153"/>
    <cellStyle name="Normal 2 4 7 29 2 4 2 2" xfId="58216"/>
    <cellStyle name="Normal 2 4 7 29 2 4 3" xfId="58217"/>
    <cellStyle name="Normal 2 4 7 29 2 5" xfId="23154"/>
    <cellStyle name="Normal 2 4 7 29 2 5 2" xfId="58218"/>
    <cellStyle name="Normal 2 4 7 29 2 6" xfId="23155"/>
    <cellStyle name="Normal 2 4 7 29 2 6 2" xfId="58219"/>
    <cellStyle name="Normal 2 4 7 29 2 7" xfId="58220"/>
    <cellStyle name="Normal 2 4 7 29 2 7 2" xfId="58221"/>
    <cellStyle name="Normal 2 4 7 29 2 8" xfId="58222"/>
    <cellStyle name="Normal 2 4 7 29 2 9" xfId="58223"/>
    <cellStyle name="Normal 2 4 7 29 3" xfId="23156"/>
    <cellStyle name="Normal 2 4 7 29 3 2" xfId="23157"/>
    <cellStyle name="Normal 2 4 7 29 3 2 2" xfId="23158"/>
    <cellStyle name="Normal 2 4 7 29 3 2 2 2" xfId="58224"/>
    <cellStyle name="Normal 2 4 7 29 3 2 3" xfId="23159"/>
    <cellStyle name="Normal 2 4 7 29 3 2 3 2" xfId="58225"/>
    <cellStyle name="Normal 2 4 7 29 3 2 4" xfId="58226"/>
    <cellStyle name="Normal 2 4 7 29 3 3" xfId="23160"/>
    <cellStyle name="Normal 2 4 7 29 3 3 2" xfId="58227"/>
    <cellStyle name="Normal 2 4 7 29 3 4" xfId="23161"/>
    <cellStyle name="Normal 2 4 7 29 3 4 2" xfId="58228"/>
    <cellStyle name="Normal 2 4 7 29 3 5" xfId="23162"/>
    <cellStyle name="Normal 2 4 7 29 3 5 2" xfId="58229"/>
    <cellStyle name="Normal 2 4 7 29 3 6" xfId="58230"/>
    <cellStyle name="Normal 2 4 7 29 3 6 2" xfId="58231"/>
    <cellStyle name="Normal 2 4 7 29 3 7" xfId="58232"/>
    <cellStyle name="Normal 2 4 7 29 4" xfId="23163"/>
    <cellStyle name="Normal 2 4 7 29 4 2" xfId="23164"/>
    <cellStyle name="Normal 2 4 7 29 4 2 2" xfId="58233"/>
    <cellStyle name="Normal 2 4 7 29 4 3" xfId="23165"/>
    <cellStyle name="Normal 2 4 7 29 4 3 2" xfId="58234"/>
    <cellStyle name="Normal 2 4 7 29 4 4" xfId="58235"/>
    <cellStyle name="Normal 2 4 7 29 5" xfId="23166"/>
    <cellStyle name="Normal 2 4 7 29 5 2" xfId="23167"/>
    <cellStyle name="Normal 2 4 7 29 5 2 2" xfId="58236"/>
    <cellStyle name="Normal 2 4 7 29 5 3" xfId="58237"/>
    <cellStyle name="Normal 2 4 7 29 6" xfId="23168"/>
    <cellStyle name="Normal 2 4 7 29 6 2" xfId="58238"/>
    <cellStyle name="Normal 2 4 7 29 7" xfId="23169"/>
    <cellStyle name="Normal 2 4 7 29 7 2" xfId="58239"/>
    <cellStyle name="Normal 2 4 7 29 8" xfId="58240"/>
    <cellStyle name="Normal 2 4 7 29 8 2" xfId="58241"/>
    <cellStyle name="Normal 2 4 7 29 9" xfId="58242"/>
    <cellStyle name="Normal 2 4 7 3" xfId="23170"/>
    <cellStyle name="Normal 2 4 7 3 10" xfId="58243"/>
    <cellStyle name="Normal 2 4 7 3 11" xfId="58244"/>
    <cellStyle name="Normal 2 4 7 3 2" xfId="23171"/>
    <cellStyle name="Normal 2 4 7 3 2 10" xfId="58245"/>
    <cellStyle name="Normal 2 4 7 3 2 2" xfId="23172"/>
    <cellStyle name="Normal 2 4 7 3 2 2 2" xfId="23173"/>
    <cellStyle name="Normal 2 4 7 3 2 2 2 2" xfId="23174"/>
    <cellStyle name="Normal 2 4 7 3 2 2 2 2 2" xfId="58246"/>
    <cellStyle name="Normal 2 4 7 3 2 2 2 3" xfId="23175"/>
    <cellStyle name="Normal 2 4 7 3 2 2 2 3 2" xfId="58247"/>
    <cellStyle name="Normal 2 4 7 3 2 2 2 4" xfId="58248"/>
    <cellStyle name="Normal 2 4 7 3 2 2 3" xfId="23176"/>
    <cellStyle name="Normal 2 4 7 3 2 2 3 2" xfId="58249"/>
    <cellStyle name="Normal 2 4 7 3 2 2 4" xfId="23177"/>
    <cellStyle name="Normal 2 4 7 3 2 2 4 2" xfId="58250"/>
    <cellStyle name="Normal 2 4 7 3 2 2 5" xfId="23178"/>
    <cellStyle name="Normal 2 4 7 3 2 2 5 2" xfId="58251"/>
    <cellStyle name="Normal 2 4 7 3 2 2 6" xfId="58252"/>
    <cellStyle name="Normal 2 4 7 3 2 2 6 2" xfId="58253"/>
    <cellStyle name="Normal 2 4 7 3 2 2 7" xfId="58254"/>
    <cellStyle name="Normal 2 4 7 3 2 3" xfId="23179"/>
    <cellStyle name="Normal 2 4 7 3 2 3 2" xfId="23180"/>
    <cellStyle name="Normal 2 4 7 3 2 3 2 2" xfId="58255"/>
    <cellStyle name="Normal 2 4 7 3 2 3 3" xfId="23181"/>
    <cellStyle name="Normal 2 4 7 3 2 3 3 2" xfId="58256"/>
    <cellStyle name="Normal 2 4 7 3 2 3 4" xfId="58257"/>
    <cellStyle name="Normal 2 4 7 3 2 4" xfId="23182"/>
    <cellStyle name="Normal 2 4 7 3 2 4 2" xfId="23183"/>
    <cellStyle name="Normal 2 4 7 3 2 4 2 2" xfId="58258"/>
    <cellStyle name="Normal 2 4 7 3 2 4 3" xfId="58259"/>
    <cellStyle name="Normal 2 4 7 3 2 5" xfId="23184"/>
    <cellStyle name="Normal 2 4 7 3 2 5 2" xfId="58260"/>
    <cellStyle name="Normal 2 4 7 3 2 6" xfId="23185"/>
    <cellStyle name="Normal 2 4 7 3 2 6 2" xfId="58261"/>
    <cellStyle name="Normal 2 4 7 3 2 7" xfId="58262"/>
    <cellStyle name="Normal 2 4 7 3 2 7 2" xfId="58263"/>
    <cellStyle name="Normal 2 4 7 3 2 8" xfId="58264"/>
    <cellStyle name="Normal 2 4 7 3 2 9" xfId="58265"/>
    <cellStyle name="Normal 2 4 7 3 3" xfId="23186"/>
    <cellStyle name="Normal 2 4 7 3 3 2" xfId="23187"/>
    <cellStyle name="Normal 2 4 7 3 3 2 2" xfId="23188"/>
    <cellStyle name="Normal 2 4 7 3 3 2 2 2" xfId="58266"/>
    <cellStyle name="Normal 2 4 7 3 3 2 3" xfId="23189"/>
    <cellStyle name="Normal 2 4 7 3 3 2 3 2" xfId="58267"/>
    <cellStyle name="Normal 2 4 7 3 3 2 4" xfId="58268"/>
    <cellStyle name="Normal 2 4 7 3 3 3" xfId="23190"/>
    <cellStyle name="Normal 2 4 7 3 3 3 2" xfId="58269"/>
    <cellStyle name="Normal 2 4 7 3 3 4" xfId="23191"/>
    <cellStyle name="Normal 2 4 7 3 3 4 2" xfId="58270"/>
    <cellStyle name="Normal 2 4 7 3 3 5" xfId="23192"/>
    <cellStyle name="Normal 2 4 7 3 3 5 2" xfId="58271"/>
    <cellStyle name="Normal 2 4 7 3 3 6" xfId="58272"/>
    <cellStyle name="Normal 2 4 7 3 3 6 2" xfId="58273"/>
    <cellStyle name="Normal 2 4 7 3 3 7" xfId="58274"/>
    <cellStyle name="Normal 2 4 7 3 4" xfId="23193"/>
    <cellStyle name="Normal 2 4 7 3 4 2" xfId="23194"/>
    <cellStyle name="Normal 2 4 7 3 4 2 2" xfId="58275"/>
    <cellStyle name="Normal 2 4 7 3 4 3" xfId="23195"/>
    <cellStyle name="Normal 2 4 7 3 4 3 2" xfId="58276"/>
    <cellStyle name="Normal 2 4 7 3 4 4" xfId="58277"/>
    <cellStyle name="Normal 2 4 7 3 5" xfId="23196"/>
    <cellStyle name="Normal 2 4 7 3 5 2" xfId="23197"/>
    <cellStyle name="Normal 2 4 7 3 5 2 2" xfId="58278"/>
    <cellStyle name="Normal 2 4 7 3 5 3" xfId="58279"/>
    <cellStyle name="Normal 2 4 7 3 6" xfId="23198"/>
    <cellStyle name="Normal 2 4 7 3 6 2" xfId="58280"/>
    <cellStyle name="Normal 2 4 7 3 7" xfId="23199"/>
    <cellStyle name="Normal 2 4 7 3 7 2" xfId="58281"/>
    <cellStyle name="Normal 2 4 7 3 8" xfId="58282"/>
    <cellStyle name="Normal 2 4 7 3 8 2" xfId="58283"/>
    <cellStyle name="Normal 2 4 7 3 9" xfId="58284"/>
    <cellStyle name="Normal 2 4 7 30" xfId="23200"/>
    <cellStyle name="Normal 2 4 7 30 10" xfId="58285"/>
    <cellStyle name="Normal 2 4 7 30 11" xfId="58286"/>
    <cellStyle name="Normal 2 4 7 30 2" xfId="23201"/>
    <cellStyle name="Normal 2 4 7 30 2 10" xfId="58287"/>
    <cellStyle name="Normal 2 4 7 30 2 2" xfId="23202"/>
    <cellStyle name="Normal 2 4 7 30 2 2 2" xfId="23203"/>
    <cellStyle name="Normal 2 4 7 30 2 2 2 2" xfId="23204"/>
    <cellStyle name="Normal 2 4 7 30 2 2 2 2 2" xfId="58288"/>
    <cellStyle name="Normal 2 4 7 30 2 2 2 3" xfId="23205"/>
    <cellStyle name="Normal 2 4 7 30 2 2 2 3 2" xfId="58289"/>
    <cellStyle name="Normal 2 4 7 30 2 2 2 4" xfId="58290"/>
    <cellStyle name="Normal 2 4 7 30 2 2 3" xfId="23206"/>
    <cellStyle name="Normal 2 4 7 30 2 2 3 2" xfId="58291"/>
    <cellStyle name="Normal 2 4 7 30 2 2 4" xfId="23207"/>
    <cellStyle name="Normal 2 4 7 30 2 2 4 2" xfId="58292"/>
    <cellStyle name="Normal 2 4 7 30 2 2 5" xfId="23208"/>
    <cellStyle name="Normal 2 4 7 30 2 2 5 2" xfId="58293"/>
    <cellStyle name="Normal 2 4 7 30 2 2 6" xfId="58294"/>
    <cellStyle name="Normal 2 4 7 30 2 2 6 2" xfId="58295"/>
    <cellStyle name="Normal 2 4 7 30 2 2 7" xfId="58296"/>
    <cellStyle name="Normal 2 4 7 30 2 3" xfId="23209"/>
    <cellStyle name="Normal 2 4 7 30 2 3 2" xfId="23210"/>
    <cellStyle name="Normal 2 4 7 30 2 3 2 2" xfId="58297"/>
    <cellStyle name="Normal 2 4 7 30 2 3 3" xfId="23211"/>
    <cellStyle name="Normal 2 4 7 30 2 3 3 2" xfId="58298"/>
    <cellStyle name="Normal 2 4 7 30 2 3 4" xfId="58299"/>
    <cellStyle name="Normal 2 4 7 30 2 4" xfId="23212"/>
    <cellStyle name="Normal 2 4 7 30 2 4 2" xfId="23213"/>
    <cellStyle name="Normal 2 4 7 30 2 4 2 2" xfId="58300"/>
    <cellStyle name="Normal 2 4 7 30 2 4 3" xfId="58301"/>
    <cellStyle name="Normal 2 4 7 30 2 5" xfId="23214"/>
    <cellStyle name="Normal 2 4 7 30 2 5 2" xfId="58302"/>
    <cellStyle name="Normal 2 4 7 30 2 6" xfId="23215"/>
    <cellStyle name="Normal 2 4 7 30 2 6 2" xfId="58303"/>
    <cellStyle name="Normal 2 4 7 30 2 7" xfId="58304"/>
    <cellStyle name="Normal 2 4 7 30 2 7 2" xfId="58305"/>
    <cellStyle name="Normal 2 4 7 30 2 8" xfId="58306"/>
    <cellStyle name="Normal 2 4 7 30 2 9" xfId="58307"/>
    <cellStyle name="Normal 2 4 7 30 3" xfId="23216"/>
    <cellStyle name="Normal 2 4 7 30 3 2" xfId="23217"/>
    <cellStyle name="Normal 2 4 7 30 3 2 2" xfId="23218"/>
    <cellStyle name="Normal 2 4 7 30 3 2 2 2" xfId="58308"/>
    <cellStyle name="Normal 2 4 7 30 3 2 3" xfId="23219"/>
    <cellStyle name="Normal 2 4 7 30 3 2 3 2" xfId="58309"/>
    <cellStyle name="Normal 2 4 7 30 3 2 4" xfId="58310"/>
    <cellStyle name="Normal 2 4 7 30 3 3" xfId="23220"/>
    <cellStyle name="Normal 2 4 7 30 3 3 2" xfId="58311"/>
    <cellStyle name="Normal 2 4 7 30 3 4" xfId="23221"/>
    <cellStyle name="Normal 2 4 7 30 3 4 2" xfId="58312"/>
    <cellStyle name="Normal 2 4 7 30 3 5" xfId="23222"/>
    <cellStyle name="Normal 2 4 7 30 3 5 2" xfId="58313"/>
    <cellStyle name="Normal 2 4 7 30 3 6" xfId="58314"/>
    <cellStyle name="Normal 2 4 7 30 3 6 2" xfId="58315"/>
    <cellStyle name="Normal 2 4 7 30 3 7" xfId="58316"/>
    <cellStyle name="Normal 2 4 7 30 4" xfId="23223"/>
    <cellStyle name="Normal 2 4 7 30 4 2" xfId="23224"/>
    <cellStyle name="Normal 2 4 7 30 4 2 2" xfId="58317"/>
    <cellStyle name="Normal 2 4 7 30 4 3" xfId="23225"/>
    <cellStyle name="Normal 2 4 7 30 4 3 2" xfId="58318"/>
    <cellStyle name="Normal 2 4 7 30 4 4" xfId="58319"/>
    <cellStyle name="Normal 2 4 7 30 5" xfId="23226"/>
    <cellStyle name="Normal 2 4 7 30 5 2" xfId="23227"/>
    <cellStyle name="Normal 2 4 7 30 5 2 2" xfId="58320"/>
    <cellStyle name="Normal 2 4 7 30 5 3" xfId="58321"/>
    <cellStyle name="Normal 2 4 7 30 6" xfId="23228"/>
    <cellStyle name="Normal 2 4 7 30 6 2" xfId="58322"/>
    <cellStyle name="Normal 2 4 7 30 7" xfId="23229"/>
    <cellStyle name="Normal 2 4 7 30 7 2" xfId="58323"/>
    <cellStyle name="Normal 2 4 7 30 8" xfId="58324"/>
    <cellStyle name="Normal 2 4 7 30 8 2" xfId="58325"/>
    <cellStyle name="Normal 2 4 7 30 9" xfId="58326"/>
    <cellStyle name="Normal 2 4 7 31" xfId="23230"/>
    <cellStyle name="Normal 2 4 7 31 10" xfId="58327"/>
    <cellStyle name="Normal 2 4 7 31 2" xfId="23231"/>
    <cellStyle name="Normal 2 4 7 31 2 2" xfId="23232"/>
    <cellStyle name="Normal 2 4 7 31 2 2 2" xfId="23233"/>
    <cellStyle name="Normal 2 4 7 31 2 2 2 2" xfId="58328"/>
    <cellStyle name="Normal 2 4 7 31 2 2 3" xfId="23234"/>
    <cellStyle name="Normal 2 4 7 31 2 2 3 2" xfId="58329"/>
    <cellStyle name="Normal 2 4 7 31 2 2 4" xfId="58330"/>
    <cellStyle name="Normal 2 4 7 31 2 3" xfId="23235"/>
    <cellStyle name="Normal 2 4 7 31 2 3 2" xfId="58331"/>
    <cellStyle name="Normal 2 4 7 31 2 4" xfId="23236"/>
    <cellStyle name="Normal 2 4 7 31 2 4 2" xfId="58332"/>
    <cellStyle name="Normal 2 4 7 31 2 5" xfId="23237"/>
    <cellStyle name="Normal 2 4 7 31 2 5 2" xfId="58333"/>
    <cellStyle name="Normal 2 4 7 31 2 6" xfId="58334"/>
    <cellStyle name="Normal 2 4 7 31 2 6 2" xfId="58335"/>
    <cellStyle name="Normal 2 4 7 31 2 7" xfId="58336"/>
    <cellStyle name="Normal 2 4 7 31 3" xfId="23238"/>
    <cellStyle name="Normal 2 4 7 31 3 2" xfId="23239"/>
    <cellStyle name="Normal 2 4 7 31 3 2 2" xfId="58337"/>
    <cellStyle name="Normal 2 4 7 31 3 3" xfId="23240"/>
    <cellStyle name="Normal 2 4 7 31 3 3 2" xfId="58338"/>
    <cellStyle name="Normal 2 4 7 31 3 4" xfId="58339"/>
    <cellStyle name="Normal 2 4 7 31 4" xfId="23241"/>
    <cellStyle name="Normal 2 4 7 31 4 2" xfId="23242"/>
    <cellStyle name="Normal 2 4 7 31 4 2 2" xfId="58340"/>
    <cellStyle name="Normal 2 4 7 31 4 3" xfId="58341"/>
    <cellStyle name="Normal 2 4 7 31 5" xfId="23243"/>
    <cellStyle name="Normal 2 4 7 31 5 2" xfId="58342"/>
    <cellStyle name="Normal 2 4 7 31 6" xfId="23244"/>
    <cellStyle name="Normal 2 4 7 31 6 2" xfId="58343"/>
    <cellStyle name="Normal 2 4 7 31 7" xfId="58344"/>
    <cellStyle name="Normal 2 4 7 31 7 2" xfId="58345"/>
    <cellStyle name="Normal 2 4 7 31 8" xfId="58346"/>
    <cellStyle name="Normal 2 4 7 31 9" xfId="58347"/>
    <cellStyle name="Normal 2 4 7 32" xfId="23245"/>
    <cellStyle name="Normal 2 4 7 32 2" xfId="23246"/>
    <cellStyle name="Normal 2 4 7 32 2 2" xfId="23247"/>
    <cellStyle name="Normal 2 4 7 32 2 2 2" xfId="58348"/>
    <cellStyle name="Normal 2 4 7 32 2 3" xfId="23248"/>
    <cellStyle name="Normal 2 4 7 32 2 3 2" xfId="58349"/>
    <cellStyle name="Normal 2 4 7 32 2 4" xfId="58350"/>
    <cellStyle name="Normal 2 4 7 32 3" xfId="23249"/>
    <cellStyle name="Normal 2 4 7 32 3 2" xfId="58351"/>
    <cellStyle name="Normal 2 4 7 32 4" xfId="23250"/>
    <cellStyle name="Normal 2 4 7 32 4 2" xfId="58352"/>
    <cellStyle name="Normal 2 4 7 32 5" xfId="23251"/>
    <cellStyle name="Normal 2 4 7 32 5 2" xfId="58353"/>
    <cellStyle name="Normal 2 4 7 32 6" xfId="58354"/>
    <cellStyle name="Normal 2 4 7 32 6 2" xfId="58355"/>
    <cellStyle name="Normal 2 4 7 32 7" xfId="58356"/>
    <cellStyle name="Normal 2 4 7 33" xfId="23252"/>
    <cellStyle name="Normal 2 4 7 33 2" xfId="23253"/>
    <cellStyle name="Normal 2 4 7 33 2 2" xfId="58357"/>
    <cellStyle name="Normal 2 4 7 33 3" xfId="23254"/>
    <cellStyle name="Normal 2 4 7 33 3 2" xfId="58358"/>
    <cellStyle name="Normal 2 4 7 33 4" xfId="58359"/>
    <cellStyle name="Normal 2 4 7 34" xfId="23255"/>
    <cellStyle name="Normal 2 4 7 34 2" xfId="23256"/>
    <cellStyle name="Normal 2 4 7 34 2 2" xfId="58360"/>
    <cellStyle name="Normal 2 4 7 34 3" xfId="58361"/>
    <cellStyle name="Normal 2 4 7 35" xfId="23257"/>
    <cellStyle name="Normal 2 4 7 35 2" xfId="58362"/>
    <cellStyle name="Normal 2 4 7 36" xfId="23258"/>
    <cellStyle name="Normal 2 4 7 36 2" xfId="58363"/>
    <cellStyle name="Normal 2 4 7 37" xfId="58364"/>
    <cellStyle name="Normal 2 4 7 37 2" xfId="58365"/>
    <cellStyle name="Normal 2 4 7 38" xfId="58366"/>
    <cellStyle name="Normal 2 4 7 39" xfId="58367"/>
    <cellStyle name="Normal 2 4 7 4" xfId="23259"/>
    <cellStyle name="Normal 2 4 7 4 10" xfId="58368"/>
    <cellStyle name="Normal 2 4 7 4 11" xfId="58369"/>
    <cellStyle name="Normal 2 4 7 4 2" xfId="23260"/>
    <cellStyle name="Normal 2 4 7 4 2 10" xfId="58370"/>
    <cellStyle name="Normal 2 4 7 4 2 2" xfId="23261"/>
    <cellStyle name="Normal 2 4 7 4 2 2 2" xfId="23262"/>
    <cellStyle name="Normal 2 4 7 4 2 2 2 2" xfId="23263"/>
    <cellStyle name="Normal 2 4 7 4 2 2 2 2 2" xfId="58371"/>
    <cellStyle name="Normal 2 4 7 4 2 2 2 3" xfId="23264"/>
    <cellStyle name="Normal 2 4 7 4 2 2 2 3 2" xfId="58372"/>
    <cellStyle name="Normal 2 4 7 4 2 2 2 4" xfId="58373"/>
    <cellStyle name="Normal 2 4 7 4 2 2 3" xfId="23265"/>
    <cellStyle name="Normal 2 4 7 4 2 2 3 2" xfId="58374"/>
    <cellStyle name="Normal 2 4 7 4 2 2 4" xfId="23266"/>
    <cellStyle name="Normal 2 4 7 4 2 2 4 2" xfId="58375"/>
    <cellStyle name="Normal 2 4 7 4 2 2 5" xfId="23267"/>
    <cellStyle name="Normal 2 4 7 4 2 2 5 2" xfId="58376"/>
    <cellStyle name="Normal 2 4 7 4 2 2 6" xfId="58377"/>
    <cellStyle name="Normal 2 4 7 4 2 2 6 2" xfId="58378"/>
    <cellStyle name="Normal 2 4 7 4 2 2 7" xfId="58379"/>
    <cellStyle name="Normal 2 4 7 4 2 3" xfId="23268"/>
    <cellStyle name="Normal 2 4 7 4 2 3 2" xfId="23269"/>
    <cellStyle name="Normal 2 4 7 4 2 3 2 2" xfId="58380"/>
    <cellStyle name="Normal 2 4 7 4 2 3 3" xfId="23270"/>
    <cellStyle name="Normal 2 4 7 4 2 3 3 2" xfId="58381"/>
    <cellStyle name="Normal 2 4 7 4 2 3 4" xfId="58382"/>
    <cellStyle name="Normal 2 4 7 4 2 4" xfId="23271"/>
    <cellStyle name="Normal 2 4 7 4 2 4 2" xfId="23272"/>
    <cellStyle name="Normal 2 4 7 4 2 4 2 2" xfId="58383"/>
    <cellStyle name="Normal 2 4 7 4 2 4 3" xfId="58384"/>
    <cellStyle name="Normal 2 4 7 4 2 5" xfId="23273"/>
    <cellStyle name="Normal 2 4 7 4 2 5 2" xfId="58385"/>
    <cellStyle name="Normal 2 4 7 4 2 6" xfId="23274"/>
    <cellStyle name="Normal 2 4 7 4 2 6 2" xfId="58386"/>
    <cellStyle name="Normal 2 4 7 4 2 7" xfId="58387"/>
    <cellStyle name="Normal 2 4 7 4 2 7 2" xfId="58388"/>
    <cellStyle name="Normal 2 4 7 4 2 8" xfId="58389"/>
    <cellStyle name="Normal 2 4 7 4 2 9" xfId="58390"/>
    <cellStyle name="Normal 2 4 7 4 3" xfId="23275"/>
    <cellStyle name="Normal 2 4 7 4 3 2" xfId="23276"/>
    <cellStyle name="Normal 2 4 7 4 3 2 2" xfId="23277"/>
    <cellStyle name="Normal 2 4 7 4 3 2 2 2" xfId="58391"/>
    <cellStyle name="Normal 2 4 7 4 3 2 3" xfId="23278"/>
    <cellStyle name="Normal 2 4 7 4 3 2 3 2" xfId="58392"/>
    <cellStyle name="Normal 2 4 7 4 3 2 4" xfId="58393"/>
    <cellStyle name="Normal 2 4 7 4 3 3" xfId="23279"/>
    <cellStyle name="Normal 2 4 7 4 3 3 2" xfId="58394"/>
    <cellStyle name="Normal 2 4 7 4 3 4" xfId="23280"/>
    <cellStyle name="Normal 2 4 7 4 3 4 2" xfId="58395"/>
    <cellStyle name="Normal 2 4 7 4 3 5" xfId="23281"/>
    <cellStyle name="Normal 2 4 7 4 3 5 2" xfId="58396"/>
    <cellStyle name="Normal 2 4 7 4 3 6" xfId="58397"/>
    <cellStyle name="Normal 2 4 7 4 3 6 2" xfId="58398"/>
    <cellStyle name="Normal 2 4 7 4 3 7" xfId="58399"/>
    <cellStyle name="Normal 2 4 7 4 4" xfId="23282"/>
    <cellStyle name="Normal 2 4 7 4 4 2" xfId="23283"/>
    <cellStyle name="Normal 2 4 7 4 4 2 2" xfId="58400"/>
    <cellStyle name="Normal 2 4 7 4 4 3" xfId="23284"/>
    <cellStyle name="Normal 2 4 7 4 4 3 2" xfId="58401"/>
    <cellStyle name="Normal 2 4 7 4 4 4" xfId="58402"/>
    <cellStyle name="Normal 2 4 7 4 5" xfId="23285"/>
    <cellStyle name="Normal 2 4 7 4 5 2" xfId="23286"/>
    <cellStyle name="Normal 2 4 7 4 5 2 2" xfId="58403"/>
    <cellStyle name="Normal 2 4 7 4 5 3" xfId="58404"/>
    <cellStyle name="Normal 2 4 7 4 6" xfId="23287"/>
    <cellStyle name="Normal 2 4 7 4 6 2" xfId="58405"/>
    <cellStyle name="Normal 2 4 7 4 7" xfId="23288"/>
    <cellStyle name="Normal 2 4 7 4 7 2" xfId="58406"/>
    <cellStyle name="Normal 2 4 7 4 8" xfId="58407"/>
    <cellStyle name="Normal 2 4 7 4 8 2" xfId="58408"/>
    <cellStyle name="Normal 2 4 7 4 9" xfId="58409"/>
    <cellStyle name="Normal 2 4 7 40" xfId="58410"/>
    <cellStyle name="Normal 2 4 7 5" xfId="23289"/>
    <cellStyle name="Normal 2 4 7 5 10" xfId="58411"/>
    <cellStyle name="Normal 2 4 7 5 11" xfId="58412"/>
    <cellStyle name="Normal 2 4 7 5 2" xfId="23290"/>
    <cellStyle name="Normal 2 4 7 5 2 10" xfId="58413"/>
    <cellStyle name="Normal 2 4 7 5 2 2" xfId="23291"/>
    <cellStyle name="Normal 2 4 7 5 2 2 2" xfId="23292"/>
    <cellStyle name="Normal 2 4 7 5 2 2 2 2" xfId="23293"/>
    <cellStyle name="Normal 2 4 7 5 2 2 2 2 2" xfId="58414"/>
    <cellStyle name="Normal 2 4 7 5 2 2 2 3" xfId="23294"/>
    <cellStyle name="Normal 2 4 7 5 2 2 2 3 2" xfId="58415"/>
    <cellStyle name="Normal 2 4 7 5 2 2 2 4" xfId="58416"/>
    <cellStyle name="Normal 2 4 7 5 2 2 3" xfId="23295"/>
    <cellStyle name="Normal 2 4 7 5 2 2 3 2" xfId="58417"/>
    <cellStyle name="Normal 2 4 7 5 2 2 4" xfId="23296"/>
    <cellStyle name="Normal 2 4 7 5 2 2 4 2" xfId="58418"/>
    <cellStyle name="Normal 2 4 7 5 2 2 5" xfId="23297"/>
    <cellStyle name="Normal 2 4 7 5 2 2 5 2" xfId="58419"/>
    <cellStyle name="Normal 2 4 7 5 2 2 6" xfId="58420"/>
    <cellStyle name="Normal 2 4 7 5 2 2 6 2" xfId="58421"/>
    <cellStyle name="Normal 2 4 7 5 2 2 7" xfId="58422"/>
    <cellStyle name="Normal 2 4 7 5 2 3" xfId="23298"/>
    <cellStyle name="Normal 2 4 7 5 2 3 2" xfId="23299"/>
    <cellStyle name="Normal 2 4 7 5 2 3 2 2" xfId="58423"/>
    <cellStyle name="Normal 2 4 7 5 2 3 3" xfId="23300"/>
    <cellStyle name="Normal 2 4 7 5 2 3 3 2" xfId="58424"/>
    <cellStyle name="Normal 2 4 7 5 2 3 4" xfId="58425"/>
    <cellStyle name="Normal 2 4 7 5 2 4" xfId="23301"/>
    <cellStyle name="Normal 2 4 7 5 2 4 2" xfId="23302"/>
    <cellStyle name="Normal 2 4 7 5 2 4 2 2" xfId="58426"/>
    <cellStyle name="Normal 2 4 7 5 2 4 3" xfId="58427"/>
    <cellStyle name="Normal 2 4 7 5 2 5" xfId="23303"/>
    <cellStyle name="Normal 2 4 7 5 2 5 2" xfId="58428"/>
    <cellStyle name="Normal 2 4 7 5 2 6" xfId="23304"/>
    <cellStyle name="Normal 2 4 7 5 2 6 2" xfId="58429"/>
    <cellStyle name="Normal 2 4 7 5 2 7" xfId="58430"/>
    <cellStyle name="Normal 2 4 7 5 2 7 2" xfId="58431"/>
    <cellStyle name="Normal 2 4 7 5 2 8" xfId="58432"/>
    <cellStyle name="Normal 2 4 7 5 2 9" xfId="58433"/>
    <cellStyle name="Normal 2 4 7 5 3" xfId="23305"/>
    <cellStyle name="Normal 2 4 7 5 3 2" xfId="23306"/>
    <cellStyle name="Normal 2 4 7 5 3 2 2" xfId="23307"/>
    <cellStyle name="Normal 2 4 7 5 3 2 2 2" xfId="58434"/>
    <cellStyle name="Normal 2 4 7 5 3 2 3" xfId="23308"/>
    <cellStyle name="Normal 2 4 7 5 3 2 3 2" xfId="58435"/>
    <cellStyle name="Normal 2 4 7 5 3 2 4" xfId="58436"/>
    <cellStyle name="Normal 2 4 7 5 3 3" xfId="23309"/>
    <cellStyle name="Normal 2 4 7 5 3 3 2" xfId="58437"/>
    <cellStyle name="Normal 2 4 7 5 3 4" xfId="23310"/>
    <cellStyle name="Normal 2 4 7 5 3 4 2" xfId="58438"/>
    <cellStyle name="Normal 2 4 7 5 3 5" xfId="23311"/>
    <cellStyle name="Normal 2 4 7 5 3 5 2" xfId="58439"/>
    <cellStyle name="Normal 2 4 7 5 3 6" xfId="58440"/>
    <cellStyle name="Normal 2 4 7 5 3 6 2" xfId="58441"/>
    <cellStyle name="Normal 2 4 7 5 3 7" xfId="58442"/>
    <cellStyle name="Normal 2 4 7 5 4" xfId="23312"/>
    <cellStyle name="Normal 2 4 7 5 4 2" xfId="23313"/>
    <cellStyle name="Normal 2 4 7 5 4 2 2" xfId="58443"/>
    <cellStyle name="Normal 2 4 7 5 4 3" xfId="23314"/>
    <cellStyle name="Normal 2 4 7 5 4 3 2" xfId="58444"/>
    <cellStyle name="Normal 2 4 7 5 4 4" xfId="58445"/>
    <cellStyle name="Normal 2 4 7 5 5" xfId="23315"/>
    <cellStyle name="Normal 2 4 7 5 5 2" xfId="23316"/>
    <cellStyle name="Normal 2 4 7 5 5 2 2" xfId="58446"/>
    <cellStyle name="Normal 2 4 7 5 5 3" xfId="58447"/>
    <cellStyle name="Normal 2 4 7 5 6" xfId="23317"/>
    <cellStyle name="Normal 2 4 7 5 6 2" xfId="58448"/>
    <cellStyle name="Normal 2 4 7 5 7" xfId="23318"/>
    <cellStyle name="Normal 2 4 7 5 7 2" xfId="58449"/>
    <cellStyle name="Normal 2 4 7 5 8" xfId="58450"/>
    <cellStyle name="Normal 2 4 7 5 8 2" xfId="58451"/>
    <cellStyle name="Normal 2 4 7 5 9" xfId="58452"/>
    <cellStyle name="Normal 2 4 7 6" xfId="23319"/>
    <cellStyle name="Normal 2 4 7 6 10" xfId="58453"/>
    <cellStyle name="Normal 2 4 7 6 11" xfId="58454"/>
    <cellStyle name="Normal 2 4 7 6 2" xfId="23320"/>
    <cellStyle name="Normal 2 4 7 6 2 10" xfId="58455"/>
    <cellStyle name="Normal 2 4 7 6 2 2" xfId="23321"/>
    <cellStyle name="Normal 2 4 7 6 2 2 2" xfId="23322"/>
    <cellStyle name="Normal 2 4 7 6 2 2 2 2" xfId="23323"/>
    <cellStyle name="Normal 2 4 7 6 2 2 2 2 2" xfId="58456"/>
    <cellStyle name="Normal 2 4 7 6 2 2 2 3" xfId="23324"/>
    <cellStyle name="Normal 2 4 7 6 2 2 2 3 2" xfId="58457"/>
    <cellStyle name="Normal 2 4 7 6 2 2 2 4" xfId="58458"/>
    <cellStyle name="Normal 2 4 7 6 2 2 3" xfId="23325"/>
    <cellStyle name="Normal 2 4 7 6 2 2 3 2" xfId="58459"/>
    <cellStyle name="Normal 2 4 7 6 2 2 4" xfId="23326"/>
    <cellStyle name="Normal 2 4 7 6 2 2 4 2" xfId="58460"/>
    <cellStyle name="Normal 2 4 7 6 2 2 5" xfId="23327"/>
    <cellStyle name="Normal 2 4 7 6 2 2 5 2" xfId="58461"/>
    <cellStyle name="Normal 2 4 7 6 2 2 6" xfId="58462"/>
    <cellStyle name="Normal 2 4 7 6 2 2 6 2" xfId="58463"/>
    <cellStyle name="Normal 2 4 7 6 2 2 7" xfId="58464"/>
    <cellStyle name="Normal 2 4 7 6 2 3" xfId="23328"/>
    <cellStyle name="Normal 2 4 7 6 2 3 2" xfId="23329"/>
    <cellStyle name="Normal 2 4 7 6 2 3 2 2" xfId="58465"/>
    <cellStyle name="Normal 2 4 7 6 2 3 3" xfId="23330"/>
    <cellStyle name="Normal 2 4 7 6 2 3 3 2" xfId="58466"/>
    <cellStyle name="Normal 2 4 7 6 2 3 4" xfId="58467"/>
    <cellStyle name="Normal 2 4 7 6 2 4" xfId="23331"/>
    <cellStyle name="Normal 2 4 7 6 2 4 2" xfId="23332"/>
    <cellStyle name="Normal 2 4 7 6 2 4 2 2" xfId="58468"/>
    <cellStyle name="Normal 2 4 7 6 2 4 3" xfId="58469"/>
    <cellStyle name="Normal 2 4 7 6 2 5" xfId="23333"/>
    <cellStyle name="Normal 2 4 7 6 2 5 2" xfId="58470"/>
    <cellStyle name="Normal 2 4 7 6 2 6" xfId="23334"/>
    <cellStyle name="Normal 2 4 7 6 2 6 2" xfId="58471"/>
    <cellStyle name="Normal 2 4 7 6 2 7" xfId="58472"/>
    <cellStyle name="Normal 2 4 7 6 2 7 2" xfId="58473"/>
    <cellStyle name="Normal 2 4 7 6 2 8" xfId="58474"/>
    <cellStyle name="Normal 2 4 7 6 2 9" xfId="58475"/>
    <cellStyle name="Normal 2 4 7 6 3" xfId="23335"/>
    <cellStyle name="Normal 2 4 7 6 3 2" xfId="23336"/>
    <cellStyle name="Normal 2 4 7 6 3 2 2" xfId="23337"/>
    <cellStyle name="Normal 2 4 7 6 3 2 2 2" xfId="58476"/>
    <cellStyle name="Normal 2 4 7 6 3 2 3" xfId="23338"/>
    <cellStyle name="Normal 2 4 7 6 3 2 3 2" xfId="58477"/>
    <cellStyle name="Normal 2 4 7 6 3 2 4" xfId="58478"/>
    <cellStyle name="Normal 2 4 7 6 3 3" xfId="23339"/>
    <cellStyle name="Normal 2 4 7 6 3 3 2" xfId="58479"/>
    <cellStyle name="Normal 2 4 7 6 3 4" xfId="23340"/>
    <cellStyle name="Normal 2 4 7 6 3 4 2" xfId="58480"/>
    <cellStyle name="Normal 2 4 7 6 3 5" xfId="23341"/>
    <cellStyle name="Normal 2 4 7 6 3 5 2" xfId="58481"/>
    <cellStyle name="Normal 2 4 7 6 3 6" xfId="58482"/>
    <cellStyle name="Normal 2 4 7 6 3 6 2" xfId="58483"/>
    <cellStyle name="Normal 2 4 7 6 3 7" xfId="58484"/>
    <cellStyle name="Normal 2 4 7 6 4" xfId="23342"/>
    <cellStyle name="Normal 2 4 7 6 4 2" xfId="23343"/>
    <cellStyle name="Normal 2 4 7 6 4 2 2" xfId="58485"/>
    <cellStyle name="Normal 2 4 7 6 4 3" xfId="23344"/>
    <cellStyle name="Normal 2 4 7 6 4 3 2" xfId="58486"/>
    <cellStyle name="Normal 2 4 7 6 4 4" xfId="58487"/>
    <cellStyle name="Normal 2 4 7 6 5" xfId="23345"/>
    <cellStyle name="Normal 2 4 7 6 5 2" xfId="23346"/>
    <cellStyle name="Normal 2 4 7 6 5 2 2" xfId="58488"/>
    <cellStyle name="Normal 2 4 7 6 5 3" xfId="58489"/>
    <cellStyle name="Normal 2 4 7 6 6" xfId="23347"/>
    <cellStyle name="Normal 2 4 7 6 6 2" xfId="58490"/>
    <cellStyle name="Normal 2 4 7 6 7" xfId="23348"/>
    <cellStyle name="Normal 2 4 7 6 7 2" xfId="58491"/>
    <cellStyle name="Normal 2 4 7 6 8" xfId="58492"/>
    <cellStyle name="Normal 2 4 7 6 8 2" xfId="58493"/>
    <cellStyle name="Normal 2 4 7 6 9" xfId="58494"/>
    <cellStyle name="Normal 2 4 7 7" xfId="23349"/>
    <cellStyle name="Normal 2 4 7 7 10" xfId="58495"/>
    <cellStyle name="Normal 2 4 7 7 11" xfId="58496"/>
    <cellStyle name="Normal 2 4 7 7 2" xfId="23350"/>
    <cellStyle name="Normal 2 4 7 7 2 10" xfId="58497"/>
    <cellStyle name="Normal 2 4 7 7 2 2" xfId="23351"/>
    <cellStyle name="Normal 2 4 7 7 2 2 2" xfId="23352"/>
    <cellStyle name="Normal 2 4 7 7 2 2 2 2" xfId="23353"/>
    <cellStyle name="Normal 2 4 7 7 2 2 2 2 2" xfId="58498"/>
    <cellStyle name="Normal 2 4 7 7 2 2 2 3" xfId="23354"/>
    <cellStyle name="Normal 2 4 7 7 2 2 2 3 2" xfId="58499"/>
    <cellStyle name="Normal 2 4 7 7 2 2 2 4" xfId="58500"/>
    <cellStyle name="Normal 2 4 7 7 2 2 3" xfId="23355"/>
    <cellStyle name="Normal 2 4 7 7 2 2 3 2" xfId="58501"/>
    <cellStyle name="Normal 2 4 7 7 2 2 4" xfId="23356"/>
    <cellStyle name="Normal 2 4 7 7 2 2 4 2" xfId="58502"/>
    <cellStyle name="Normal 2 4 7 7 2 2 5" xfId="23357"/>
    <cellStyle name="Normal 2 4 7 7 2 2 5 2" xfId="58503"/>
    <cellStyle name="Normal 2 4 7 7 2 2 6" xfId="58504"/>
    <cellStyle name="Normal 2 4 7 7 2 2 6 2" xfId="58505"/>
    <cellStyle name="Normal 2 4 7 7 2 2 7" xfId="58506"/>
    <cellStyle name="Normal 2 4 7 7 2 3" xfId="23358"/>
    <cellStyle name="Normal 2 4 7 7 2 3 2" xfId="23359"/>
    <cellStyle name="Normal 2 4 7 7 2 3 2 2" xfId="58507"/>
    <cellStyle name="Normal 2 4 7 7 2 3 3" xfId="23360"/>
    <cellStyle name="Normal 2 4 7 7 2 3 3 2" xfId="58508"/>
    <cellStyle name="Normal 2 4 7 7 2 3 4" xfId="58509"/>
    <cellStyle name="Normal 2 4 7 7 2 4" xfId="23361"/>
    <cellStyle name="Normal 2 4 7 7 2 4 2" xfId="23362"/>
    <cellStyle name="Normal 2 4 7 7 2 4 2 2" xfId="58510"/>
    <cellStyle name="Normal 2 4 7 7 2 4 3" xfId="58511"/>
    <cellStyle name="Normal 2 4 7 7 2 5" xfId="23363"/>
    <cellStyle name="Normal 2 4 7 7 2 5 2" xfId="58512"/>
    <cellStyle name="Normal 2 4 7 7 2 6" xfId="23364"/>
    <cellStyle name="Normal 2 4 7 7 2 6 2" xfId="58513"/>
    <cellStyle name="Normal 2 4 7 7 2 7" xfId="58514"/>
    <cellStyle name="Normal 2 4 7 7 2 7 2" xfId="58515"/>
    <cellStyle name="Normal 2 4 7 7 2 8" xfId="58516"/>
    <cellStyle name="Normal 2 4 7 7 2 9" xfId="58517"/>
    <cellStyle name="Normal 2 4 7 7 3" xfId="23365"/>
    <cellStyle name="Normal 2 4 7 7 3 2" xfId="23366"/>
    <cellStyle name="Normal 2 4 7 7 3 2 2" xfId="23367"/>
    <cellStyle name="Normal 2 4 7 7 3 2 2 2" xfId="58518"/>
    <cellStyle name="Normal 2 4 7 7 3 2 3" xfId="23368"/>
    <cellStyle name="Normal 2 4 7 7 3 2 3 2" xfId="58519"/>
    <cellStyle name="Normal 2 4 7 7 3 2 4" xfId="58520"/>
    <cellStyle name="Normal 2 4 7 7 3 3" xfId="23369"/>
    <cellStyle name="Normal 2 4 7 7 3 3 2" xfId="58521"/>
    <cellStyle name="Normal 2 4 7 7 3 4" xfId="23370"/>
    <cellStyle name="Normal 2 4 7 7 3 4 2" xfId="58522"/>
    <cellStyle name="Normal 2 4 7 7 3 5" xfId="23371"/>
    <cellStyle name="Normal 2 4 7 7 3 5 2" xfId="58523"/>
    <cellStyle name="Normal 2 4 7 7 3 6" xfId="58524"/>
    <cellStyle name="Normal 2 4 7 7 3 6 2" xfId="58525"/>
    <cellStyle name="Normal 2 4 7 7 3 7" xfId="58526"/>
    <cellStyle name="Normal 2 4 7 7 4" xfId="23372"/>
    <cellStyle name="Normal 2 4 7 7 4 2" xfId="23373"/>
    <cellStyle name="Normal 2 4 7 7 4 2 2" xfId="58527"/>
    <cellStyle name="Normal 2 4 7 7 4 3" xfId="23374"/>
    <cellStyle name="Normal 2 4 7 7 4 3 2" xfId="58528"/>
    <cellStyle name="Normal 2 4 7 7 4 4" xfId="58529"/>
    <cellStyle name="Normal 2 4 7 7 5" xfId="23375"/>
    <cellStyle name="Normal 2 4 7 7 5 2" xfId="23376"/>
    <cellStyle name="Normal 2 4 7 7 5 2 2" xfId="58530"/>
    <cellStyle name="Normal 2 4 7 7 5 3" xfId="58531"/>
    <cellStyle name="Normal 2 4 7 7 6" xfId="23377"/>
    <cellStyle name="Normal 2 4 7 7 6 2" xfId="58532"/>
    <cellStyle name="Normal 2 4 7 7 7" xfId="23378"/>
    <cellStyle name="Normal 2 4 7 7 7 2" xfId="58533"/>
    <cellStyle name="Normal 2 4 7 7 8" xfId="58534"/>
    <cellStyle name="Normal 2 4 7 7 8 2" xfId="58535"/>
    <cellStyle name="Normal 2 4 7 7 9" xfId="58536"/>
    <cellStyle name="Normal 2 4 7 8" xfId="23379"/>
    <cellStyle name="Normal 2 4 7 8 10" xfId="58537"/>
    <cellStyle name="Normal 2 4 7 8 11" xfId="58538"/>
    <cellStyle name="Normal 2 4 7 8 2" xfId="23380"/>
    <cellStyle name="Normal 2 4 7 8 2 10" xfId="58539"/>
    <cellStyle name="Normal 2 4 7 8 2 2" xfId="23381"/>
    <cellStyle name="Normal 2 4 7 8 2 2 2" xfId="23382"/>
    <cellStyle name="Normal 2 4 7 8 2 2 2 2" xfId="23383"/>
    <cellStyle name="Normal 2 4 7 8 2 2 2 2 2" xfId="58540"/>
    <cellStyle name="Normal 2 4 7 8 2 2 2 3" xfId="23384"/>
    <cellStyle name="Normal 2 4 7 8 2 2 2 3 2" xfId="58541"/>
    <cellStyle name="Normal 2 4 7 8 2 2 2 4" xfId="58542"/>
    <cellStyle name="Normal 2 4 7 8 2 2 3" xfId="23385"/>
    <cellStyle name="Normal 2 4 7 8 2 2 3 2" xfId="58543"/>
    <cellStyle name="Normal 2 4 7 8 2 2 4" xfId="23386"/>
    <cellStyle name="Normal 2 4 7 8 2 2 4 2" xfId="58544"/>
    <cellStyle name="Normal 2 4 7 8 2 2 5" xfId="23387"/>
    <cellStyle name="Normal 2 4 7 8 2 2 5 2" xfId="58545"/>
    <cellStyle name="Normal 2 4 7 8 2 2 6" xfId="58546"/>
    <cellStyle name="Normal 2 4 7 8 2 2 6 2" xfId="58547"/>
    <cellStyle name="Normal 2 4 7 8 2 2 7" xfId="58548"/>
    <cellStyle name="Normal 2 4 7 8 2 3" xfId="23388"/>
    <cellStyle name="Normal 2 4 7 8 2 3 2" xfId="23389"/>
    <cellStyle name="Normal 2 4 7 8 2 3 2 2" xfId="58549"/>
    <cellStyle name="Normal 2 4 7 8 2 3 3" xfId="23390"/>
    <cellStyle name="Normal 2 4 7 8 2 3 3 2" xfId="58550"/>
    <cellStyle name="Normal 2 4 7 8 2 3 4" xfId="58551"/>
    <cellStyle name="Normal 2 4 7 8 2 4" xfId="23391"/>
    <cellStyle name="Normal 2 4 7 8 2 4 2" xfId="23392"/>
    <cellStyle name="Normal 2 4 7 8 2 4 2 2" xfId="58552"/>
    <cellStyle name="Normal 2 4 7 8 2 4 3" xfId="58553"/>
    <cellStyle name="Normal 2 4 7 8 2 5" xfId="23393"/>
    <cellStyle name="Normal 2 4 7 8 2 5 2" xfId="58554"/>
    <cellStyle name="Normal 2 4 7 8 2 6" xfId="23394"/>
    <cellStyle name="Normal 2 4 7 8 2 6 2" xfId="58555"/>
    <cellStyle name="Normal 2 4 7 8 2 7" xfId="58556"/>
    <cellStyle name="Normal 2 4 7 8 2 7 2" xfId="58557"/>
    <cellStyle name="Normal 2 4 7 8 2 8" xfId="58558"/>
    <cellStyle name="Normal 2 4 7 8 2 9" xfId="58559"/>
    <cellStyle name="Normal 2 4 7 8 3" xfId="23395"/>
    <cellStyle name="Normal 2 4 7 8 3 2" xfId="23396"/>
    <cellStyle name="Normal 2 4 7 8 3 2 2" xfId="23397"/>
    <cellStyle name="Normal 2 4 7 8 3 2 2 2" xfId="58560"/>
    <cellStyle name="Normal 2 4 7 8 3 2 3" xfId="23398"/>
    <cellStyle name="Normal 2 4 7 8 3 2 3 2" xfId="58561"/>
    <cellStyle name="Normal 2 4 7 8 3 2 4" xfId="58562"/>
    <cellStyle name="Normal 2 4 7 8 3 3" xfId="23399"/>
    <cellStyle name="Normal 2 4 7 8 3 3 2" xfId="58563"/>
    <cellStyle name="Normal 2 4 7 8 3 4" xfId="23400"/>
    <cellStyle name="Normal 2 4 7 8 3 4 2" xfId="58564"/>
    <cellStyle name="Normal 2 4 7 8 3 5" xfId="23401"/>
    <cellStyle name="Normal 2 4 7 8 3 5 2" xfId="58565"/>
    <cellStyle name="Normal 2 4 7 8 3 6" xfId="58566"/>
    <cellStyle name="Normal 2 4 7 8 3 6 2" xfId="58567"/>
    <cellStyle name="Normal 2 4 7 8 3 7" xfId="58568"/>
    <cellStyle name="Normal 2 4 7 8 4" xfId="23402"/>
    <cellStyle name="Normal 2 4 7 8 4 2" xfId="23403"/>
    <cellStyle name="Normal 2 4 7 8 4 2 2" xfId="58569"/>
    <cellStyle name="Normal 2 4 7 8 4 3" xfId="23404"/>
    <cellStyle name="Normal 2 4 7 8 4 3 2" xfId="58570"/>
    <cellStyle name="Normal 2 4 7 8 4 4" xfId="58571"/>
    <cellStyle name="Normal 2 4 7 8 5" xfId="23405"/>
    <cellStyle name="Normal 2 4 7 8 5 2" xfId="23406"/>
    <cellStyle name="Normal 2 4 7 8 5 2 2" xfId="58572"/>
    <cellStyle name="Normal 2 4 7 8 5 3" xfId="58573"/>
    <cellStyle name="Normal 2 4 7 8 6" xfId="23407"/>
    <cellStyle name="Normal 2 4 7 8 6 2" xfId="58574"/>
    <cellStyle name="Normal 2 4 7 8 7" xfId="23408"/>
    <cellStyle name="Normal 2 4 7 8 7 2" xfId="58575"/>
    <cellStyle name="Normal 2 4 7 8 8" xfId="58576"/>
    <cellStyle name="Normal 2 4 7 8 8 2" xfId="58577"/>
    <cellStyle name="Normal 2 4 7 8 9" xfId="58578"/>
    <cellStyle name="Normal 2 4 7 9" xfId="23409"/>
    <cellStyle name="Normal 2 4 7 9 10" xfId="58579"/>
    <cellStyle name="Normal 2 4 7 9 11" xfId="58580"/>
    <cellStyle name="Normal 2 4 7 9 2" xfId="23410"/>
    <cellStyle name="Normal 2 4 7 9 2 10" xfId="58581"/>
    <cellStyle name="Normal 2 4 7 9 2 2" xfId="23411"/>
    <cellStyle name="Normal 2 4 7 9 2 2 2" xfId="23412"/>
    <cellStyle name="Normal 2 4 7 9 2 2 2 2" xfId="23413"/>
    <cellStyle name="Normal 2 4 7 9 2 2 2 2 2" xfId="58582"/>
    <cellStyle name="Normal 2 4 7 9 2 2 2 3" xfId="23414"/>
    <cellStyle name="Normal 2 4 7 9 2 2 2 3 2" xfId="58583"/>
    <cellStyle name="Normal 2 4 7 9 2 2 2 4" xfId="58584"/>
    <cellStyle name="Normal 2 4 7 9 2 2 3" xfId="23415"/>
    <cellStyle name="Normal 2 4 7 9 2 2 3 2" xfId="58585"/>
    <cellStyle name="Normal 2 4 7 9 2 2 4" xfId="23416"/>
    <cellStyle name="Normal 2 4 7 9 2 2 4 2" xfId="58586"/>
    <cellStyle name="Normal 2 4 7 9 2 2 5" xfId="23417"/>
    <cellStyle name="Normal 2 4 7 9 2 2 5 2" xfId="58587"/>
    <cellStyle name="Normal 2 4 7 9 2 2 6" xfId="58588"/>
    <cellStyle name="Normal 2 4 7 9 2 2 6 2" xfId="58589"/>
    <cellStyle name="Normal 2 4 7 9 2 2 7" xfId="58590"/>
    <cellStyle name="Normal 2 4 7 9 2 3" xfId="23418"/>
    <cellStyle name="Normal 2 4 7 9 2 3 2" xfId="23419"/>
    <cellStyle name="Normal 2 4 7 9 2 3 2 2" xfId="58591"/>
    <cellStyle name="Normal 2 4 7 9 2 3 3" xfId="23420"/>
    <cellStyle name="Normal 2 4 7 9 2 3 3 2" xfId="58592"/>
    <cellStyle name="Normal 2 4 7 9 2 3 4" xfId="58593"/>
    <cellStyle name="Normal 2 4 7 9 2 4" xfId="23421"/>
    <cellStyle name="Normal 2 4 7 9 2 4 2" xfId="23422"/>
    <cellStyle name="Normal 2 4 7 9 2 4 2 2" xfId="58594"/>
    <cellStyle name="Normal 2 4 7 9 2 4 3" xfId="58595"/>
    <cellStyle name="Normal 2 4 7 9 2 5" xfId="23423"/>
    <cellStyle name="Normal 2 4 7 9 2 5 2" xfId="58596"/>
    <cellStyle name="Normal 2 4 7 9 2 6" xfId="23424"/>
    <cellStyle name="Normal 2 4 7 9 2 6 2" xfId="58597"/>
    <cellStyle name="Normal 2 4 7 9 2 7" xfId="58598"/>
    <cellStyle name="Normal 2 4 7 9 2 7 2" xfId="58599"/>
    <cellStyle name="Normal 2 4 7 9 2 8" xfId="58600"/>
    <cellStyle name="Normal 2 4 7 9 2 9" xfId="58601"/>
    <cellStyle name="Normal 2 4 7 9 3" xfId="23425"/>
    <cellStyle name="Normal 2 4 7 9 3 2" xfId="23426"/>
    <cellStyle name="Normal 2 4 7 9 3 2 2" xfId="23427"/>
    <cellStyle name="Normal 2 4 7 9 3 2 2 2" xfId="58602"/>
    <cellStyle name="Normal 2 4 7 9 3 2 3" xfId="23428"/>
    <cellStyle name="Normal 2 4 7 9 3 2 3 2" xfId="58603"/>
    <cellStyle name="Normal 2 4 7 9 3 2 4" xfId="58604"/>
    <cellStyle name="Normal 2 4 7 9 3 3" xfId="23429"/>
    <cellStyle name="Normal 2 4 7 9 3 3 2" xfId="58605"/>
    <cellStyle name="Normal 2 4 7 9 3 4" xfId="23430"/>
    <cellStyle name="Normal 2 4 7 9 3 4 2" xfId="58606"/>
    <cellStyle name="Normal 2 4 7 9 3 5" xfId="23431"/>
    <cellStyle name="Normal 2 4 7 9 3 5 2" xfId="58607"/>
    <cellStyle name="Normal 2 4 7 9 3 6" xfId="58608"/>
    <cellStyle name="Normal 2 4 7 9 3 6 2" xfId="58609"/>
    <cellStyle name="Normal 2 4 7 9 3 7" xfId="58610"/>
    <cellStyle name="Normal 2 4 7 9 4" xfId="23432"/>
    <cellStyle name="Normal 2 4 7 9 4 2" xfId="23433"/>
    <cellStyle name="Normal 2 4 7 9 4 2 2" xfId="58611"/>
    <cellStyle name="Normal 2 4 7 9 4 3" xfId="23434"/>
    <cellStyle name="Normal 2 4 7 9 4 3 2" xfId="58612"/>
    <cellStyle name="Normal 2 4 7 9 4 4" xfId="58613"/>
    <cellStyle name="Normal 2 4 7 9 5" xfId="23435"/>
    <cellStyle name="Normal 2 4 7 9 5 2" xfId="23436"/>
    <cellStyle name="Normal 2 4 7 9 5 2 2" xfId="58614"/>
    <cellStyle name="Normal 2 4 7 9 5 3" xfId="58615"/>
    <cellStyle name="Normal 2 4 7 9 6" xfId="23437"/>
    <cellStyle name="Normal 2 4 7 9 6 2" xfId="58616"/>
    <cellStyle name="Normal 2 4 7 9 7" xfId="23438"/>
    <cellStyle name="Normal 2 4 7 9 7 2" xfId="58617"/>
    <cellStyle name="Normal 2 4 7 9 8" xfId="58618"/>
    <cellStyle name="Normal 2 4 7 9 8 2" xfId="58619"/>
    <cellStyle name="Normal 2 4 7 9 9" xfId="58620"/>
    <cellStyle name="Normal 2 4 8" xfId="23439"/>
    <cellStyle name="Normal 2 4 8 10" xfId="23440"/>
    <cellStyle name="Normal 2 4 8 10 10" xfId="58621"/>
    <cellStyle name="Normal 2 4 8 10 11" xfId="58622"/>
    <cellStyle name="Normal 2 4 8 10 2" xfId="23441"/>
    <cellStyle name="Normal 2 4 8 10 2 10" xfId="58623"/>
    <cellStyle name="Normal 2 4 8 10 2 2" xfId="23442"/>
    <cellStyle name="Normal 2 4 8 10 2 2 2" xfId="23443"/>
    <cellStyle name="Normal 2 4 8 10 2 2 2 2" xfId="23444"/>
    <cellStyle name="Normal 2 4 8 10 2 2 2 2 2" xfId="58624"/>
    <cellStyle name="Normal 2 4 8 10 2 2 2 3" xfId="23445"/>
    <cellStyle name="Normal 2 4 8 10 2 2 2 3 2" xfId="58625"/>
    <cellStyle name="Normal 2 4 8 10 2 2 2 4" xfId="58626"/>
    <cellStyle name="Normal 2 4 8 10 2 2 3" xfId="23446"/>
    <cellStyle name="Normal 2 4 8 10 2 2 3 2" xfId="58627"/>
    <cellStyle name="Normal 2 4 8 10 2 2 4" xfId="23447"/>
    <cellStyle name="Normal 2 4 8 10 2 2 4 2" xfId="58628"/>
    <cellStyle name="Normal 2 4 8 10 2 2 5" xfId="23448"/>
    <cellStyle name="Normal 2 4 8 10 2 2 5 2" xfId="58629"/>
    <cellStyle name="Normal 2 4 8 10 2 2 6" xfId="58630"/>
    <cellStyle name="Normal 2 4 8 10 2 2 6 2" xfId="58631"/>
    <cellStyle name="Normal 2 4 8 10 2 2 7" xfId="58632"/>
    <cellStyle name="Normal 2 4 8 10 2 3" xfId="23449"/>
    <cellStyle name="Normal 2 4 8 10 2 3 2" xfId="23450"/>
    <cellStyle name="Normal 2 4 8 10 2 3 2 2" xfId="58633"/>
    <cellStyle name="Normal 2 4 8 10 2 3 3" xfId="23451"/>
    <cellStyle name="Normal 2 4 8 10 2 3 3 2" xfId="58634"/>
    <cellStyle name="Normal 2 4 8 10 2 3 4" xfId="58635"/>
    <cellStyle name="Normal 2 4 8 10 2 4" xfId="23452"/>
    <cellStyle name="Normal 2 4 8 10 2 4 2" xfId="23453"/>
    <cellStyle name="Normal 2 4 8 10 2 4 2 2" xfId="58636"/>
    <cellStyle name="Normal 2 4 8 10 2 4 3" xfId="58637"/>
    <cellStyle name="Normal 2 4 8 10 2 5" xfId="23454"/>
    <cellStyle name="Normal 2 4 8 10 2 5 2" xfId="58638"/>
    <cellStyle name="Normal 2 4 8 10 2 6" xfId="23455"/>
    <cellStyle name="Normal 2 4 8 10 2 6 2" xfId="58639"/>
    <cellStyle name="Normal 2 4 8 10 2 7" xfId="58640"/>
    <cellStyle name="Normal 2 4 8 10 2 7 2" xfId="58641"/>
    <cellStyle name="Normal 2 4 8 10 2 8" xfId="58642"/>
    <cellStyle name="Normal 2 4 8 10 2 9" xfId="58643"/>
    <cellStyle name="Normal 2 4 8 10 3" xfId="23456"/>
    <cellStyle name="Normal 2 4 8 10 3 2" xfId="23457"/>
    <cellStyle name="Normal 2 4 8 10 3 2 2" xfId="23458"/>
    <cellStyle name="Normal 2 4 8 10 3 2 2 2" xfId="58644"/>
    <cellStyle name="Normal 2 4 8 10 3 2 3" xfId="23459"/>
    <cellStyle name="Normal 2 4 8 10 3 2 3 2" xfId="58645"/>
    <cellStyle name="Normal 2 4 8 10 3 2 4" xfId="58646"/>
    <cellStyle name="Normal 2 4 8 10 3 3" xfId="23460"/>
    <cellStyle name="Normal 2 4 8 10 3 3 2" xfId="58647"/>
    <cellStyle name="Normal 2 4 8 10 3 4" xfId="23461"/>
    <cellStyle name="Normal 2 4 8 10 3 4 2" xfId="58648"/>
    <cellStyle name="Normal 2 4 8 10 3 5" xfId="23462"/>
    <cellStyle name="Normal 2 4 8 10 3 5 2" xfId="58649"/>
    <cellStyle name="Normal 2 4 8 10 3 6" xfId="58650"/>
    <cellStyle name="Normal 2 4 8 10 3 6 2" xfId="58651"/>
    <cellStyle name="Normal 2 4 8 10 3 7" xfId="58652"/>
    <cellStyle name="Normal 2 4 8 10 4" xfId="23463"/>
    <cellStyle name="Normal 2 4 8 10 4 2" xfId="23464"/>
    <cellStyle name="Normal 2 4 8 10 4 2 2" xfId="58653"/>
    <cellStyle name="Normal 2 4 8 10 4 3" xfId="23465"/>
    <cellStyle name="Normal 2 4 8 10 4 3 2" xfId="58654"/>
    <cellStyle name="Normal 2 4 8 10 4 4" xfId="58655"/>
    <cellStyle name="Normal 2 4 8 10 5" xfId="23466"/>
    <cellStyle name="Normal 2 4 8 10 5 2" xfId="23467"/>
    <cellStyle name="Normal 2 4 8 10 5 2 2" xfId="58656"/>
    <cellStyle name="Normal 2 4 8 10 5 3" xfId="58657"/>
    <cellStyle name="Normal 2 4 8 10 6" xfId="23468"/>
    <cellStyle name="Normal 2 4 8 10 6 2" xfId="58658"/>
    <cellStyle name="Normal 2 4 8 10 7" xfId="23469"/>
    <cellStyle name="Normal 2 4 8 10 7 2" xfId="58659"/>
    <cellStyle name="Normal 2 4 8 10 8" xfId="58660"/>
    <cellStyle name="Normal 2 4 8 10 8 2" xfId="58661"/>
    <cellStyle name="Normal 2 4 8 10 9" xfId="58662"/>
    <cellStyle name="Normal 2 4 8 11" xfId="23470"/>
    <cellStyle name="Normal 2 4 8 11 10" xfId="58663"/>
    <cellStyle name="Normal 2 4 8 11 11" xfId="58664"/>
    <cellStyle name="Normal 2 4 8 11 2" xfId="23471"/>
    <cellStyle name="Normal 2 4 8 11 2 10" xfId="58665"/>
    <cellStyle name="Normal 2 4 8 11 2 2" xfId="23472"/>
    <cellStyle name="Normal 2 4 8 11 2 2 2" xfId="23473"/>
    <cellStyle name="Normal 2 4 8 11 2 2 2 2" xfId="23474"/>
    <cellStyle name="Normal 2 4 8 11 2 2 2 2 2" xfId="58666"/>
    <cellStyle name="Normal 2 4 8 11 2 2 2 3" xfId="23475"/>
    <cellStyle name="Normal 2 4 8 11 2 2 2 3 2" xfId="58667"/>
    <cellStyle name="Normal 2 4 8 11 2 2 2 4" xfId="58668"/>
    <cellStyle name="Normal 2 4 8 11 2 2 3" xfId="23476"/>
    <cellStyle name="Normal 2 4 8 11 2 2 3 2" xfId="58669"/>
    <cellStyle name="Normal 2 4 8 11 2 2 4" xfId="23477"/>
    <cellStyle name="Normal 2 4 8 11 2 2 4 2" xfId="58670"/>
    <cellStyle name="Normal 2 4 8 11 2 2 5" xfId="23478"/>
    <cellStyle name="Normal 2 4 8 11 2 2 5 2" xfId="58671"/>
    <cellStyle name="Normal 2 4 8 11 2 2 6" xfId="58672"/>
    <cellStyle name="Normal 2 4 8 11 2 2 6 2" xfId="58673"/>
    <cellStyle name="Normal 2 4 8 11 2 2 7" xfId="58674"/>
    <cellStyle name="Normal 2 4 8 11 2 3" xfId="23479"/>
    <cellStyle name="Normal 2 4 8 11 2 3 2" xfId="23480"/>
    <cellStyle name="Normal 2 4 8 11 2 3 2 2" xfId="58675"/>
    <cellStyle name="Normal 2 4 8 11 2 3 3" xfId="23481"/>
    <cellStyle name="Normal 2 4 8 11 2 3 3 2" xfId="58676"/>
    <cellStyle name="Normal 2 4 8 11 2 3 4" xfId="58677"/>
    <cellStyle name="Normal 2 4 8 11 2 4" xfId="23482"/>
    <cellStyle name="Normal 2 4 8 11 2 4 2" xfId="23483"/>
    <cellStyle name="Normal 2 4 8 11 2 4 2 2" xfId="58678"/>
    <cellStyle name="Normal 2 4 8 11 2 4 3" xfId="58679"/>
    <cellStyle name="Normal 2 4 8 11 2 5" xfId="23484"/>
    <cellStyle name="Normal 2 4 8 11 2 5 2" xfId="58680"/>
    <cellStyle name="Normal 2 4 8 11 2 6" xfId="23485"/>
    <cellStyle name="Normal 2 4 8 11 2 6 2" xfId="58681"/>
    <cellStyle name="Normal 2 4 8 11 2 7" xfId="58682"/>
    <cellStyle name="Normal 2 4 8 11 2 7 2" xfId="58683"/>
    <cellStyle name="Normal 2 4 8 11 2 8" xfId="58684"/>
    <cellStyle name="Normal 2 4 8 11 2 9" xfId="58685"/>
    <cellStyle name="Normal 2 4 8 11 3" xfId="23486"/>
    <cellStyle name="Normal 2 4 8 11 3 2" xfId="23487"/>
    <cellStyle name="Normal 2 4 8 11 3 2 2" xfId="23488"/>
    <cellStyle name="Normal 2 4 8 11 3 2 2 2" xfId="58686"/>
    <cellStyle name="Normal 2 4 8 11 3 2 3" xfId="23489"/>
    <cellStyle name="Normal 2 4 8 11 3 2 3 2" xfId="58687"/>
    <cellStyle name="Normal 2 4 8 11 3 2 4" xfId="58688"/>
    <cellStyle name="Normal 2 4 8 11 3 3" xfId="23490"/>
    <cellStyle name="Normal 2 4 8 11 3 3 2" xfId="58689"/>
    <cellStyle name="Normal 2 4 8 11 3 4" xfId="23491"/>
    <cellStyle name="Normal 2 4 8 11 3 4 2" xfId="58690"/>
    <cellStyle name="Normal 2 4 8 11 3 5" xfId="23492"/>
    <cellStyle name="Normal 2 4 8 11 3 5 2" xfId="58691"/>
    <cellStyle name="Normal 2 4 8 11 3 6" xfId="58692"/>
    <cellStyle name="Normal 2 4 8 11 3 6 2" xfId="58693"/>
    <cellStyle name="Normal 2 4 8 11 3 7" xfId="58694"/>
    <cellStyle name="Normal 2 4 8 11 4" xfId="23493"/>
    <cellStyle name="Normal 2 4 8 11 4 2" xfId="23494"/>
    <cellStyle name="Normal 2 4 8 11 4 2 2" xfId="58695"/>
    <cellStyle name="Normal 2 4 8 11 4 3" xfId="23495"/>
    <cellStyle name="Normal 2 4 8 11 4 3 2" xfId="58696"/>
    <cellStyle name="Normal 2 4 8 11 4 4" xfId="58697"/>
    <cellStyle name="Normal 2 4 8 11 5" xfId="23496"/>
    <cellStyle name="Normal 2 4 8 11 5 2" xfId="23497"/>
    <cellStyle name="Normal 2 4 8 11 5 2 2" xfId="58698"/>
    <cellStyle name="Normal 2 4 8 11 5 3" xfId="58699"/>
    <cellStyle name="Normal 2 4 8 11 6" xfId="23498"/>
    <cellStyle name="Normal 2 4 8 11 6 2" xfId="58700"/>
    <cellStyle name="Normal 2 4 8 11 7" xfId="23499"/>
    <cellStyle name="Normal 2 4 8 11 7 2" xfId="58701"/>
    <cellStyle name="Normal 2 4 8 11 8" xfId="58702"/>
    <cellStyle name="Normal 2 4 8 11 8 2" xfId="58703"/>
    <cellStyle name="Normal 2 4 8 11 9" xfId="58704"/>
    <cellStyle name="Normal 2 4 8 12" xfId="23500"/>
    <cellStyle name="Normal 2 4 8 12 10" xfId="58705"/>
    <cellStyle name="Normal 2 4 8 12 11" xfId="58706"/>
    <cellStyle name="Normal 2 4 8 12 2" xfId="23501"/>
    <cellStyle name="Normal 2 4 8 12 2 10" xfId="58707"/>
    <cellStyle name="Normal 2 4 8 12 2 2" xfId="23502"/>
    <cellStyle name="Normal 2 4 8 12 2 2 2" xfId="23503"/>
    <cellStyle name="Normal 2 4 8 12 2 2 2 2" xfId="23504"/>
    <cellStyle name="Normal 2 4 8 12 2 2 2 2 2" xfId="58708"/>
    <cellStyle name="Normal 2 4 8 12 2 2 2 3" xfId="23505"/>
    <cellStyle name="Normal 2 4 8 12 2 2 2 3 2" xfId="58709"/>
    <cellStyle name="Normal 2 4 8 12 2 2 2 4" xfId="58710"/>
    <cellStyle name="Normal 2 4 8 12 2 2 3" xfId="23506"/>
    <cellStyle name="Normal 2 4 8 12 2 2 3 2" xfId="58711"/>
    <cellStyle name="Normal 2 4 8 12 2 2 4" xfId="23507"/>
    <cellStyle name="Normal 2 4 8 12 2 2 4 2" xfId="58712"/>
    <cellStyle name="Normal 2 4 8 12 2 2 5" xfId="23508"/>
    <cellStyle name="Normal 2 4 8 12 2 2 5 2" xfId="58713"/>
    <cellStyle name="Normal 2 4 8 12 2 2 6" xfId="58714"/>
    <cellStyle name="Normal 2 4 8 12 2 2 6 2" xfId="58715"/>
    <cellStyle name="Normal 2 4 8 12 2 2 7" xfId="58716"/>
    <cellStyle name="Normal 2 4 8 12 2 3" xfId="23509"/>
    <cellStyle name="Normal 2 4 8 12 2 3 2" xfId="23510"/>
    <cellStyle name="Normal 2 4 8 12 2 3 2 2" xfId="58717"/>
    <cellStyle name="Normal 2 4 8 12 2 3 3" xfId="23511"/>
    <cellStyle name="Normal 2 4 8 12 2 3 3 2" xfId="58718"/>
    <cellStyle name="Normal 2 4 8 12 2 3 4" xfId="58719"/>
    <cellStyle name="Normal 2 4 8 12 2 4" xfId="23512"/>
    <cellStyle name="Normal 2 4 8 12 2 4 2" xfId="23513"/>
    <cellStyle name="Normal 2 4 8 12 2 4 2 2" xfId="58720"/>
    <cellStyle name="Normal 2 4 8 12 2 4 3" xfId="58721"/>
    <cellStyle name="Normal 2 4 8 12 2 5" xfId="23514"/>
    <cellStyle name="Normal 2 4 8 12 2 5 2" xfId="58722"/>
    <cellStyle name="Normal 2 4 8 12 2 6" xfId="23515"/>
    <cellStyle name="Normal 2 4 8 12 2 6 2" xfId="58723"/>
    <cellStyle name="Normal 2 4 8 12 2 7" xfId="58724"/>
    <cellStyle name="Normal 2 4 8 12 2 7 2" xfId="58725"/>
    <cellStyle name="Normal 2 4 8 12 2 8" xfId="58726"/>
    <cellStyle name="Normal 2 4 8 12 2 9" xfId="58727"/>
    <cellStyle name="Normal 2 4 8 12 3" xfId="23516"/>
    <cellStyle name="Normal 2 4 8 12 3 2" xfId="23517"/>
    <cellStyle name="Normal 2 4 8 12 3 2 2" xfId="23518"/>
    <cellStyle name="Normal 2 4 8 12 3 2 2 2" xfId="58728"/>
    <cellStyle name="Normal 2 4 8 12 3 2 3" xfId="23519"/>
    <cellStyle name="Normal 2 4 8 12 3 2 3 2" xfId="58729"/>
    <cellStyle name="Normal 2 4 8 12 3 2 4" xfId="58730"/>
    <cellStyle name="Normal 2 4 8 12 3 3" xfId="23520"/>
    <cellStyle name="Normal 2 4 8 12 3 3 2" xfId="58731"/>
    <cellStyle name="Normal 2 4 8 12 3 4" xfId="23521"/>
    <cellStyle name="Normal 2 4 8 12 3 4 2" xfId="58732"/>
    <cellStyle name="Normal 2 4 8 12 3 5" xfId="23522"/>
    <cellStyle name="Normal 2 4 8 12 3 5 2" xfId="58733"/>
    <cellStyle name="Normal 2 4 8 12 3 6" xfId="58734"/>
    <cellStyle name="Normal 2 4 8 12 3 6 2" xfId="58735"/>
    <cellStyle name="Normal 2 4 8 12 3 7" xfId="58736"/>
    <cellStyle name="Normal 2 4 8 12 4" xfId="23523"/>
    <cellStyle name="Normal 2 4 8 12 4 2" xfId="23524"/>
    <cellStyle name="Normal 2 4 8 12 4 2 2" xfId="58737"/>
    <cellStyle name="Normal 2 4 8 12 4 3" xfId="23525"/>
    <cellStyle name="Normal 2 4 8 12 4 3 2" xfId="58738"/>
    <cellStyle name="Normal 2 4 8 12 4 4" xfId="58739"/>
    <cellStyle name="Normal 2 4 8 12 5" xfId="23526"/>
    <cellStyle name="Normal 2 4 8 12 5 2" xfId="23527"/>
    <cellStyle name="Normal 2 4 8 12 5 2 2" xfId="58740"/>
    <cellStyle name="Normal 2 4 8 12 5 3" xfId="58741"/>
    <cellStyle name="Normal 2 4 8 12 6" xfId="23528"/>
    <cellStyle name="Normal 2 4 8 12 6 2" xfId="58742"/>
    <cellStyle name="Normal 2 4 8 12 7" xfId="23529"/>
    <cellStyle name="Normal 2 4 8 12 7 2" xfId="58743"/>
    <cellStyle name="Normal 2 4 8 12 8" xfId="58744"/>
    <cellStyle name="Normal 2 4 8 12 8 2" xfId="58745"/>
    <cellStyle name="Normal 2 4 8 12 9" xfId="58746"/>
    <cellStyle name="Normal 2 4 8 13" xfId="23530"/>
    <cellStyle name="Normal 2 4 8 13 10" xfId="58747"/>
    <cellStyle name="Normal 2 4 8 13 11" xfId="58748"/>
    <cellStyle name="Normal 2 4 8 13 2" xfId="23531"/>
    <cellStyle name="Normal 2 4 8 13 2 10" xfId="58749"/>
    <cellStyle name="Normal 2 4 8 13 2 2" xfId="23532"/>
    <cellStyle name="Normal 2 4 8 13 2 2 2" xfId="23533"/>
    <cellStyle name="Normal 2 4 8 13 2 2 2 2" xfId="23534"/>
    <cellStyle name="Normal 2 4 8 13 2 2 2 2 2" xfId="58750"/>
    <cellStyle name="Normal 2 4 8 13 2 2 2 3" xfId="23535"/>
    <cellStyle name="Normal 2 4 8 13 2 2 2 3 2" xfId="58751"/>
    <cellStyle name="Normal 2 4 8 13 2 2 2 4" xfId="58752"/>
    <cellStyle name="Normal 2 4 8 13 2 2 3" xfId="23536"/>
    <cellStyle name="Normal 2 4 8 13 2 2 3 2" xfId="58753"/>
    <cellStyle name="Normal 2 4 8 13 2 2 4" xfId="23537"/>
    <cellStyle name="Normal 2 4 8 13 2 2 4 2" xfId="58754"/>
    <cellStyle name="Normal 2 4 8 13 2 2 5" xfId="23538"/>
    <cellStyle name="Normal 2 4 8 13 2 2 5 2" xfId="58755"/>
    <cellStyle name="Normal 2 4 8 13 2 2 6" xfId="58756"/>
    <cellStyle name="Normal 2 4 8 13 2 2 6 2" xfId="58757"/>
    <cellStyle name="Normal 2 4 8 13 2 2 7" xfId="58758"/>
    <cellStyle name="Normal 2 4 8 13 2 3" xfId="23539"/>
    <cellStyle name="Normal 2 4 8 13 2 3 2" xfId="23540"/>
    <cellStyle name="Normal 2 4 8 13 2 3 2 2" xfId="58759"/>
    <cellStyle name="Normal 2 4 8 13 2 3 3" xfId="23541"/>
    <cellStyle name="Normal 2 4 8 13 2 3 3 2" xfId="58760"/>
    <cellStyle name="Normal 2 4 8 13 2 3 4" xfId="58761"/>
    <cellStyle name="Normal 2 4 8 13 2 4" xfId="23542"/>
    <cellStyle name="Normal 2 4 8 13 2 4 2" xfId="23543"/>
    <cellStyle name="Normal 2 4 8 13 2 4 2 2" xfId="58762"/>
    <cellStyle name="Normal 2 4 8 13 2 4 3" xfId="58763"/>
    <cellStyle name="Normal 2 4 8 13 2 5" xfId="23544"/>
    <cellStyle name="Normal 2 4 8 13 2 5 2" xfId="58764"/>
    <cellStyle name="Normal 2 4 8 13 2 6" xfId="23545"/>
    <cellStyle name="Normal 2 4 8 13 2 6 2" xfId="58765"/>
    <cellStyle name="Normal 2 4 8 13 2 7" xfId="58766"/>
    <cellStyle name="Normal 2 4 8 13 2 7 2" xfId="58767"/>
    <cellStyle name="Normal 2 4 8 13 2 8" xfId="58768"/>
    <cellStyle name="Normal 2 4 8 13 2 9" xfId="58769"/>
    <cellStyle name="Normal 2 4 8 13 3" xfId="23546"/>
    <cellStyle name="Normal 2 4 8 13 3 2" xfId="23547"/>
    <cellStyle name="Normal 2 4 8 13 3 2 2" xfId="23548"/>
    <cellStyle name="Normal 2 4 8 13 3 2 2 2" xfId="58770"/>
    <cellStyle name="Normal 2 4 8 13 3 2 3" xfId="23549"/>
    <cellStyle name="Normal 2 4 8 13 3 2 3 2" xfId="58771"/>
    <cellStyle name="Normal 2 4 8 13 3 2 4" xfId="58772"/>
    <cellStyle name="Normal 2 4 8 13 3 3" xfId="23550"/>
    <cellStyle name="Normal 2 4 8 13 3 3 2" xfId="58773"/>
    <cellStyle name="Normal 2 4 8 13 3 4" xfId="23551"/>
    <cellStyle name="Normal 2 4 8 13 3 4 2" xfId="58774"/>
    <cellStyle name="Normal 2 4 8 13 3 5" xfId="23552"/>
    <cellStyle name="Normal 2 4 8 13 3 5 2" xfId="58775"/>
    <cellStyle name="Normal 2 4 8 13 3 6" xfId="58776"/>
    <cellStyle name="Normal 2 4 8 13 3 6 2" xfId="58777"/>
    <cellStyle name="Normal 2 4 8 13 3 7" xfId="58778"/>
    <cellStyle name="Normal 2 4 8 13 4" xfId="23553"/>
    <cellStyle name="Normal 2 4 8 13 4 2" xfId="23554"/>
    <cellStyle name="Normal 2 4 8 13 4 2 2" xfId="58779"/>
    <cellStyle name="Normal 2 4 8 13 4 3" xfId="23555"/>
    <cellStyle name="Normal 2 4 8 13 4 3 2" xfId="58780"/>
    <cellStyle name="Normal 2 4 8 13 4 4" xfId="58781"/>
    <cellStyle name="Normal 2 4 8 13 5" xfId="23556"/>
    <cellStyle name="Normal 2 4 8 13 5 2" xfId="23557"/>
    <cellStyle name="Normal 2 4 8 13 5 2 2" xfId="58782"/>
    <cellStyle name="Normal 2 4 8 13 5 3" xfId="58783"/>
    <cellStyle name="Normal 2 4 8 13 6" xfId="23558"/>
    <cellStyle name="Normal 2 4 8 13 6 2" xfId="58784"/>
    <cellStyle name="Normal 2 4 8 13 7" xfId="23559"/>
    <cellStyle name="Normal 2 4 8 13 7 2" xfId="58785"/>
    <cellStyle name="Normal 2 4 8 13 8" xfId="58786"/>
    <cellStyle name="Normal 2 4 8 13 8 2" xfId="58787"/>
    <cellStyle name="Normal 2 4 8 13 9" xfId="58788"/>
    <cellStyle name="Normal 2 4 8 14" xfId="23560"/>
    <cellStyle name="Normal 2 4 8 14 10" xfId="58789"/>
    <cellStyle name="Normal 2 4 8 14 11" xfId="58790"/>
    <cellStyle name="Normal 2 4 8 14 2" xfId="23561"/>
    <cellStyle name="Normal 2 4 8 14 2 10" xfId="58791"/>
    <cellStyle name="Normal 2 4 8 14 2 2" xfId="23562"/>
    <cellStyle name="Normal 2 4 8 14 2 2 2" xfId="23563"/>
    <cellStyle name="Normal 2 4 8 14 2 2 2 2" xfId="23564"/>
    <cellStyle name="Normal 2 4 8 14 2 2 2 2 2" xfId="58792"/>
    <cellStyle name="Normal 2 4 8 14 2 2 2 3" xfId="23565"/>
    <cellStyle name="Normal 2 4 8 14 2 2 2 3 2" xfId="58793"/>
    <cellStyle name="Normal 2 4 8 14 2 2 2 4" xfId="58794"/>
    <cellStyle name="Normal 2 4 8 14 2 2 3" xfId="23566"/>
    <cellStyle name="Normal 2 4 8 14 2 2 3 2" xfId="58795"/>
    <cellStyle name="Normal 2 4 8 14 2 2 4" xfId="23567"/>
    <cellStyle name="Normal 2 4 8 14 2 2 4 2" xfId="58796"/>
    <cellStyle name="Normal 2 4 8 14 2 2 5" xfId="23568"/>
    <cellStyle name="Normal 2 4 8 14 2 2 5 2" xfId="58797"/>
    <cellStyle name="Normal 2 4 8 14 2 2 6" xfId="58798"/>
    <cellStyle name="Normal 2 4 8 14 2 2 6 2" xfId="58799"/>
    <cellStyle name="Normal 2 4 8 14 2 2 7" xfId="58800"/>
    <cellStyle name="Normal 2 4 8 14 2 3" xfId="23569"/>
    <cellStyle name="Normal 2 4 8 14 2 3 2" xfId="23570"/>
    <cellStyle name="Normal 2 4 8 14 2 3 2 2" xfId="58801"/>
    <cellStyle name="Normal 2 4 8 14 2 3 3" xfId="23571"/>
    <cellStyle name="Normal 2 4 8 14 2 3 3 2" xfId="58802"/>
    <cellStyle name="Normal 2 4 8 14 2 3 4" xfId="58803"/>
    <cellStyle name="Normal 2 4 8 14 2 4" xfId="23572"/>
    <cellStyle name="Normal 2 4 8 14 2 4 2" xfId="23573"/>
    <cellStyle name="Normal 2 4 8 14 2 4 2 2" xfId="58804"/>
    <cellStyle name="Normal 2 4 8 14 2 4 3" xfId="58805"/>
    <cellStyle name="Normal 2 4 8 14 2 5" xfId="23574"/>
    <cellStyle name="Normal 2 4 8 14 2 5 2" xfId="58806"/>
    <cellStyle name="Normal 2 4 8 14 2 6" xfId="23575"/>
    <cellStyle name="Normal 2 4 8 14 2 6 2" xfId="58807"/>
    <cellStyle name="Normal 2 4 8 14 2 7" xfId="58808"/>
    <cellStyle name="Normal 2 4 8 14 2 7 2" xfId="58809"/>
    <cellStyle name="Normal 2 4 8 14 2 8" xfId="58810"/>
    <cellStyle name="Normal 2 4 8 14 2 9" xfId="58811"/>
    <cellStyle name="Normal 2 4 8 14 3" xfId="23576"/>
    <cellStyle name="Normal 2 4 8 14 3 2" xfId="23577"/>
    <cellStyle name="Normal 2 4 8 14 3 2 2" xfId="23578"/>
    <cellStyle name="Normal 2 4 8 14 3 2 2 2" xfId="58812"/>
    <cellStyle name="Normal 2 4 8 14 3 2 3" xfId="23579"/>
    <cellStyle name="Normal 2 4 8 14 3 2 3 2" xfId="58813"/>
    <cellStyle name="Normal 2 4 8 14 3 2 4" xfId="58814"/>
    <cellStyle name="Normal 2 4 8 14 3 3" xfId="23580"/>
    <cellStyle name="Normal 2 4 8 14 3 3 2" xfId="58815"/>
    <cellStyle name="Normal 2 4 8 14 3 4" xfId="23581"/>
    <cellStyle name="Normal 2 4 8 14 3 4 2" xfId="58816"/>
    <cellStyle name="Normal 2 4 8 14 3 5" xfId="23582"/>
    <cellStyle name="Normal 2 4 8 14 3 5 2" xfId="58817"/>
    <cellStyle name="Normal 2 4 8 14 3 6" xfId="58818"/>
    <cellStyle name="Normal 2 4 8 14 3 6 2" xfId="58819"/>
    <cellStyle name="Normal 2 4 8 14 3 7" xfId="58820"/>
    <cellStyle name="Normal 2 4 8 14 4" xfId="23583"/>
    <cellStyle name="Normal 2 4 8 14 4 2" xfId="23584"/>
    <cellStyle name="Normal 2 4 8 14 4 2 2" xfId="58821"/>
    <cellStyle name="Normal 2 4 8 14 4 3" xfId="23585"/>
    <cellStyle name="Normal 2 4 8 14 4 3 2" xfId="58822"/>
    <cellStyle name="Normal 2 4 8 14 4 4" xfId="58823"/>
    <cellStyle name="Normal 2 4 8 14 5" xfId="23586"/>
    <cellStyle name="Normal 2 4 8 14 5 2" xfId="23587"/>
    <cellStyle name="Normal 2 4 8 14 5 2 2" xfId="58824"/>
    <cellStyle name="Normal 2 4 8 14 5 3" xfId="58825"/>
    <cellStyle name="Normal 2 4 8 14 6" xfId="23588"/>
    <cellStyle name="Normal 2 4 8 14 6 2" xfId="58826"/>
    <cellStyle name="Normal 2 4 8 14 7" xfId="23589"/>
    <cellStyle name="Normal 2 4 8 14 7 2" xfId="58827"/>
    <cellStyle name="Normal 2 4 8 14 8" xfId="58828"/>
    <cellStyle name="Normal 2 4 8 14 8 2" xfId="58829"/>
    <cellStyle name="Normal 2 4 8 14 9" xfId="58830"/>
    <cellStyle name="Normal 2 4 8 15" xfId="23590"/>
    <cellStyle name="Normal 2 4 8 15 10" xfId="58831"/>
    <cellStyle name="Normal 2 4 8 15 11" xfId="58832"/>
    <cellStyle name="Normal 2 4 8 15 2" xfId="23591"/>
    <cellStyle name="Normal 2 4 8 15 2 10" xfId="58833"/>
    <cellStyle name="Normal 2 4 8 15 2 2" xfId="23592"/>
    <cellStyle name="Normal 2 4 8 15 2 2 2" xfId="23593"/>
    <cellStyle name="Normal 2 4 8 15 2 2 2 2" xfId="23594"/>
    <cellStyle name="Normal 2 4 8 15 2 2 2 2 2" xfId="58834"/>
    <cellStyle name="Normal 2 4 8 15 2 2 2 3" xfId="23595"/>
    <cellStyle name="Normal 2 4 8 15 2 2 2 3 2" xfId="58835"/>
    <cellStyle name="Normal 2 4 8 15 2 2 2 4" xfId="58836"/>
    <cellStyle name="Normal 2 4 8 15 2 2 3" xfId="23596"/>
    <cellStyle name="Normal 2 4 8 15 2 2 3 2" xfId="58837"/>
    <cellStyle name="Normal 2 4 8 15 2 2 4" xfId="23597"/>
    <cellStyle name="Normal 2 4 8 15 2 2 4 2" xfId="58838"/>
    <cellStyle name="Normal 2 4 8 15 2 2 5" xfId="23598"/>
    <cellStyle name="Normal 2 4 8 15 2 2 5 2" xfId="58839"/>
    <cellStyle name="Normal 2 4 8 15 2 2 6" xfId="58840"/>
    <cellStyle name="Normal 2 4 8 15 2 2 6 2" xfId="58841"/>
    <cellStyle name="Normal 2 4 8 15 2 2 7" xfId="58842"/>
    <cellStyle name="Normal 2 4 8 15 2 3" xfId="23599"/>
    <cellStyle name="Normal 2 4 8 15 2 3 2" xfId="23600"/>
    <cellStyle name="Normal 2 4 8 15 2 3 2 2" xfId="58843"/>
    <cellStyle name="Normal 2 4 8 15 2 3 3" xfId="23601"/>
    <cellStyle name="Normal 2 4 8 15 2 3 3 2" xfId="58844"/>
    <cellStyle name="Normal 2 4 8 15 2 3 4" xfId="58845"/>
    <cellStyle name="Normal 2 4 8 15 2 4" xfId="23602"/>
    <cellStyle name="Normal 2 4 8 15 2 4 2" xfId="23603"/>
    <cellStyle name="Normal 2 4 8 15 2 4 2 2" xfId="58846"/>
    <cellStyle name="Normal 2 4 8 15 2 4 3" xfId="58847"/>
    <cellStyle name="Normal 2 4 8 15 2 5" xfId="23604"/>
    <cellStyle name="Normal 2 4 8 15 2 5 2" xfId="58848"/>
    <cellStyle name="Normal 2 4 8 15 2 6" xfId="23605"/>
    <cellStyle name="Normal 2 4 8 15 2 6 2" xfId="58849"/>
    <cellStyle name="Normal 2 4 8 15 2 7" xfId="58850"/>
    <cellStyle name="Normal 2 4 8 15 2 7 2" xfId="58851"/>
    <cellStyle name="Normal 2 4 8 15 2 8" xfId="58852"/>
    <cellStyle name="Normal 2 4 8 15 2 9" xfId="58853"/>
    <cellStyle name="Normal 2 4 8 15 3" xfId="23606"/>
    <cellStyle name="Normal 2 4 8 15 3 2" xfId="23607"/>
    <cellStyle name="Normal 2 4 8 15 3 2 2" xfId="23608"/>
    <cellStyle name="Normal 2 4 8 15 3 2 2 2" xfId="58854"/>
    <cellStyle name="Normal 2 4 8 15 3 2 3" xfId="23609"/>
    <cellStyle name="Normal 2 4 8 15 3 2 3 2" xfId="58855"/>
    <cellStyle name="Normal 2 4 8 15 3 2 4" xfId="58856"/>
    <cellStyle name="Normal 2 4 8 15 3 3" xfId="23610"/>
    <cellStyle name="Normal 2 4 8 15 3 3 2" xfId="58857"/>
    <cellStyle name="Normal 2 4 8 15 3 4" xfId="23611"/>
    <cellStyle name="Normal 2 4 8 15 3 4 2" xfId="58858"/>
    <cellStyle name="Normal 2 4 8 15 3 5" xfId="23612"/>
    <cellStyle name="Normal 2 4 8 15 3 5 2" xfId="58859"/>
    <cellStyle name="Normal 2 4 8 15 3 6" xfId="58860"/>
    <cellStyle name="Normal 2 4 8 15 3 6 2" xfId="58861"/>
    <cellStyle name="Normal 2 4 8 15 3 7" xfId="58862"/>
    <cellStyle name="Normal 2 4 8 15 4" xfId="23613"/>
    <cellStyle name="Normal 2 4 8 15 4 2" xfId="23614"/>
    <cellStyle name="Normal 2 4 8 15 4 2 2" xfId="58863"/>
    <cellStyle name="Normal 2 4 8 15 4 3" xfId="23615"/>
    <cellStyle name="Normal 2 4 8 15 4 3 2" xfId="58864"/>
    <cellStyle name="Normal 2 4 8 15 4 4" xfId="58865"/>
    <cellStyle name="Normal 2 4 8 15 5" xfId="23616"/>
    <cellStyle name="Normal 2 4 8 15 5 2" xfId="23617"/>
    <cellStyle name="Normal 2 4 8 15 5 2 2" xfId="58866"/>
    <cellStyle name="Normal 2 4 8 15 5 3" xfId="58867"/>
    <cellStyle name="Normal 2 4 8 15 6" xfId="23618"/>
    <cellStyle name="Normal 2 4 8 15 6 2" xfId="58868"/>
    <cellStyle name="Normal 2 4 8 15 7" xfId="23619"/>
    <cellStyle name="Normal 2 4 8 15 7 2" xfId="58869"/>
    <cellStyle name="Normal 2 4 8 15 8" xfId="58870"/>
    <cellStyle name="Normal 2 4 8 15 8 2" xfId="58871"/>
    <cellStyle name="Normal 2 4 8 15 9" xfId="58872"/>
    <cellStyle name="Normal 2 4 8 16" xfId="23620"/>
    <cellStyle name="Normal 2 4 8 16 10" xfId="58873"/>
    <cellStyle name="Normal 2 4 8 16 11" xfId="58874"/>
    <cellStyle name="Normal 2 4 8 16 2" xfId="23621"/>
    <cellStyle name="Normal 2 4 8 16 2 10" xfId="58875"/>
    <cellStyle name="Normal 2 4 8 16 2 2" xfId="23622"/>
    <cellStyle name="Normal 2 4 8 16 2 2 2" xfId="23623"/>
    <cellStyle name="Normal 2 4 8 16 2 2 2 2" xfId="23624"/>
    <cellStyle name="Normal 2 4 8 16 2 2 2 2 2" xfId="58876"/>
    <cellStyle name="Normal 2 4 8 16 2 2 2 3" xfId="23625"/>
    <cellStyle name="Normal 2 4 8 16 2 2 2 3 2" xfId="58877"/>
    <cellStyle name="Normal 2 4 8 16 2 2 2 4" xfId="58878"/>
    <cellStyle name="Normal 2 4 8 16 2 2 3" xfId="23626"/>
    <cellStyle name="Normal 2 4 8 16 2 2 3 2" xfId="58879"/>
    <cellStyle name="Normal 2 4 8 16 2 2 4" xfId="23627"/>
    <cellStyle name="Normal 2 4 8 16 2 2 4 2" xfId="58880"/>
    <cellStyle name="Normal 2 4 8 16 2 2 5" xfId="23628"/>
    <cellStyle name="Normal 2 4 8 16 2 2 5 2" xfId="58881"/>
    <cellStyle name="Normal 2 4 8 16 2 2 6" xfId="58882"/>
    <cellStyle name="Normal 2 4 8 16 2 2 6 2" xfId="58883"/>
    <cellStyle name="Normal 2 4 8 16 2 2 7" xfId="58884"/>
    <cellStyle name="Normal 2 4 8 16 2 3" xfId="23629"/>
    <cellStyle name="Normal 2 4 8 16 2 3 2" xfId="23630"/>
    <cellStyle name="Normal 2 4 8 16 2 3 2 2" xfId="58885"/>
    <cellStyle name="Normal 2 4 8 16 2 3 3" xfId="23631"/>
    <cellStyle name="Normal 2 4 8 16 2 3 3 2" xfId="58886"/>
    <cellStyle name="Normal 2 4 8 16 2 3 4" xfId="58887"/>
    <cellStyle name="Normal 2 4 8 16 2 4" xfId="23632"/>
    <cellStyle name="Normal 2 4 8 16 2 4 2" xfId="23633"/>
    <cellStyle name="Normal 2 4 8 16 2 4 2 2" xfId="58888"/>
    <cellStyle name="Normal 2 4 8 16 2 4 3" xfId="58889"/>
    <cellStyle name="Normal 2 4 8 16 2 5" xfId="23634"/>
    <cellStyle name="Normal 2 4 8 16 2 5 2" xfId="58890"/>
    <cellStyle name="Normal 2 4 8 16 2 6" xfId="23635"/>
    <cellStyle name="Normal 2 4 8 16 2 6 2" xfId="58891"/>
    <cellStyle name="Normal 2 4 8 16 2 7" xfId="58892"/>
    <cellStyle name="Normal 2 4 8 16 2 7 2" xfId="58893"/>
    <cellStyle name="Normal 2 4 8 16 2 8" xfId="58894"/>
    <cellStyle name="Normal 2 4 8 16 2 9" xfId="58895"/>
    <cellStyle name="Normal 2 4 8 16 3" xfId="23636"/>
    <cellStyle name="Normal 2 4 8 16 3 2" xfId="23637"/>
    <cellStyle name="Normal 2 4 8 16 3 2 2" xfId="23638"/>
    <cellStyle name="Normal 2 4 8 16 3 2 2 2" xfId="58896"/>
    <cellStyle name="Normal 2 4 8 16 3 2 3" xfId="23639"/>
    <cellStyle name="Normal 2 4 8 16 3 2 3 2" xfId="58897"/>
    <cellStyle name="Normal 2 4 8 16 3 2 4" xfId="58898"/>
    <cellStyle name="Normal 2 4 8 16 3 3" xfId="23640"/>
    <cellStyle name="Normal 2 4 8 16 3 3 2" xfId="58899"/>
    <cellStyle name="Normal 2 4 8 16 3 4" xfId="23641"/>
    <cellStyle name="Normal 2 4 8 16 3 4 2" xfId="58900"/>
    <cellStyle name="Normal 2 4 8 16 3 5" xfId="23642"/>
    <cellStyle name="Normal 2 4 8 16 3 5 2" xfId="58901"/>
    <cellStyle name="Normal 2 4 8 16 3 6" xfId="58902"/>
    <cellStyle name="Normal 2 4 8 16 3 6 2" xfId="58903"/>
    <cellStyle name="Normal 2 4 8 16 3 7" xfId="58904"/>
    <cellStyle name="Normal 2 4 8 16 4" xfId="23643"/>
    <cellStyle name="Normal 2 4 8 16 4 2" xfId="23644"/>
    <cellStyle name="Normal 2 4 8 16 4 2 2" xfId="58905"/>
    <cellStyle name="Normal 2 4 8 16 4 3" xfId="23645"/>
    <cellStyle name="Normal 2 4 8 16 4 3 2" xfId="58906"/>
    <cellStyle name="Normal 2 4 8 16 4 4" xfId="58907"/>
    <cellStyle name="Normal 2 4 8 16 5" xfId="23646"/>
    <cellStyle name="Normal 2 4 8 16 5 2" xfId="23647"/>
    <cellStyle name="Normal 2 4 8 16 5 2 2" xfId="58908"/>
    <cellStyle name="Normal 2 4 8 16 5 3" xfId="58909"/>
    <cellStyle name="Normal 2 4 8 16 6" xfId="23648"/>
    <cellStyle name="Normal 2 4 8 16 6 2" xfId="58910"/>
    <cellStyle name="Normal 2 4 8 16 7" xfId="23649"/>
    <cellStyle name="Normal 2 4 8 16 7 2" xfId="58911"/>
    <cellStyle name="Normal 2 4 8 16 8" xfId="58912"/>
    <cellStyle name="Normal 2 4 8 16 8 2" xfId="58913"/>
    <cellStyle name="Normal 2 4 8 16 9" xfId="58914"/>
    <cellStyle name="Normal 2 4 8 17" xfId="23650"/>
    <cellStyle name="Normal 2 4 8 17 10" xfId="58915"/>
    <cellStyle name="Normal 2 4 8 17 11" xfId="58916"/>
    <cellStyle name="Normal 2 4 8 17 2" xfId="23651"/>
    <cellStyle name="Normal 2 4 8 17 2 10" xfId="58917"/>
    <cellStyle name="Normal 2 4 8 17 2 2" xfId="23652"/>
    <cellStyle name="Normal 2 4 8 17 2 2 2" xfId="23653"/>
    <cellStyle name="Normal 2 4 8 17 2 2 2 2" xfId="23654"/>
    <cellStyle name="Normal 2 4 8 17 2 2 2 2 2" xfId="58918"/>
    <cellStyle name="Normal 2 4 8 17 2 2 2 3" xfId="23655"/>
    <cellStyle name="Normal 2 4 8 17 2 2 2 3 2" xfId="58919"/>
    <cellStyle name="Normal 2 4 8 17 2 2 2 4" xfId="58920"/>
    <cellStyle name="Normal 2 4 8 17 2 2 3" xfId="23656"/>
    <cellStyle name="Normal 2 4 8 17 2 2 3 2" xfId="58921"/>
    <cellStyle name="Normal 2 4 8 17 2 2 4" xfId="23657"/>
    <cellStyle name="Normal 2 4 8 17 2 2 4 2" xfId="58922"/>
    <cellStyle name="Normal 2 4 8 17 2 2 5" xfId="23658"/>
    <cellStyle name="Normal 2 4 8 17 2 2 5 2" xfId="58923"/>
    <cellStyle name="Normal 2 4 8 17 2 2 6" xfId="58924"/>
    <cellStyle name="Normal 2 4 8 17 2 2 6 2" xfId="58925"/>
    <cellStyle name="Normal 2 4 8 17 2 2 7" xfId="58926"/>
    <cellStyle name="Normal 2 4 8 17 2 3" xfId="23659"/>
    <cellStyle name="Normal 2 4 8 17 2 3 2" xfId="23660"/>
    <cellStyle name="Normal 2 4 8 17 2 3 2 2" xfId="58927"/>
    <cellStyle name="Normal 2 4 8 17 2 3 3" xfId="23661"/>
    <cellStyle name="Normal 2 4 8 17 2 3 3 2" xfId="58928"/>
    <cellStyle name="Normal 2 4 8 17 2 3 4" xfId="58929"/>
    <cellStyle name="Normal 2 4 8 17 2 4" xfId="23662"/>
    <cellStyle name="Normal 2 4 8 17 2 4 2" xfId="23663"/>
    <cellStyle name="Normal 2 4 8 17 2 4 2 2" xfId="58930"/>
    <cellStyle name="Normal 2 4 8 17 2 4 3" xfId="58931"/>
    <cellStyle name="Normal 2 4 8 17 2 5" xfId="23664"/>
    <cellStyle name="Normal 2 4 8 17 2 5 2" xfId="58932"/>
    <cellStyle name="Normal 2 4 8 17 2 6" xfId="23665"/>
    <cellStyle name="Normal 2 4 8 17 2 6 2" xfId="58933"/>
    <cellStyle name="Normal 2 4 8 17 2 7" xfId="58934"/>
    <cellStyle name="Normal 2 4 8 17 2 7 2" xfId="58935"/>
    <cellStyle name="Normal 2 4 8 17 2 8" xfId="58936"/>
    <cellStyle name="Normal 2 4 8 17 2 9" xfId="58937"/>
    <cellStyle name="Normal 2 4 8 17 3" xfId="23666"/>
    <cellStyle name="Normal 2 4 8 17 3 2" xfId="23667"/>
    <cellStyle name="Normal 2 4 8 17 3 2 2" xfId="23668"/>
    <cellStyle name="Normal 2 4 8 17 3 2 2 2" xfId="58938"/>
    <cellStyle name="Normal 2 4 8 17 3 2 3" xfId="23669"/>
    <cellStyle name="Normal 2 4 8 17 3 2 3 2" xfId="58939"/>
    <cellStyle name="Normal 2 4 8 17 3 2 4" xfId="58940"/>
    <cellStyle name="Normal 2 4 8 17 3 3" xfId="23670"/>
    <cellStyle name="Normal 2 4 8 17 3 3 2" xfId="58941"/>
    <cellStyle name="Normal 2 4 8 17 3 4" xfId="23671"/>
    <cellStyle name="Normal 2 4 8 17 3 4 2" xfId="58942"/>
    <cellStyle name="Normal 2 4 8 17 3 5" xfId="23672"/>
    <cellStyle name="Normal 2 4 8 17 3 5 2" xfId="58943"/>
    <cellStyle name="Normal 2 4 8 17 3 6" xfId="58944"/>
    <cellStyle name="Normal 2 4 8 17 3 6 2" xfId="58945"/>
    <cellStyle name="Normal 2 4 8 17 3 7" xfId="58946"/>
    <cellStyle name="Normal 2 4 8 17 4" xfId="23673"/>
    <cellStyle name="Normal 2 4 8 17 4 2" xfId="23674"/>
    <cellStyle name="Normal 2 4 8 17 4 2 2" xfId="58947"/>
    <cellStyle name="Normal 2 4 8 17 4 3" xfId="23675"/>
    <cellStyle name="Normal 2 4 8 17 4 3 2" xfId="58948"/>
    <cellStyle name="Normal 2 4 8 17 4 4" xfId="58949"/>
    <cellStyle name="Normal 2 4 8 17 5" xfId="23676"/>
    <cellStyle name="Normal 2 4 8 17 5 2" xfId="23677"/>
    <cellStyle name="Normal 2 4 8 17 5 2 2" xfId="58950"/>
    <cellStyle name="Normal 2 4 8 17 5 3" xfId="58951"/>
    <cellStyle name="Normal 2 4 8 17 6" xfId="23678"/>
    <cellStyle name="Normal 2 4 8 17 6 2" xfId="58952"/>
    <cellStyle name="Normal 2 4 8 17 7" xfId="23679"/>
    <cellStyle name="Normal 2 4 8 17 7 2" xfId="58953"/>
    <cellStyle name="Normal 2 4 8 17 8" xfId="58954"/>
    <cellStyle name="Normal 2 4 8 17 8 2" xfId="58955"/>
    <cellStyle name="Normal 2 4 8 17 9" xfId="58956"/>
    <cellStyle name="Normal 2 4 8 18" xfId="23680"/>
    <cellStyle name="Normal 2 4 8 18 10" xfId="58957"/>
    <cellStyle name="Normal 2 4 8 18 11" xfId="58958"/>
    <cellStyle name="Normal 2 4 8 18 2" xfId="23681"/>
    <cellStyle name="Normal 2 4 8 18 2 10" xfId="58959"/>
    <cellStyle name="Normal 2 4 8 18 2 2" xfId="23682"/>
    <cellStyle name="Normal 2 4 8 18 2 2 2" xfId="23683"/>
    <cellStyle name="Normal 2 4 8 18 2 2 2 2" xfId="23684"/>
    <cellStyle name="Normal 2 4 8 18 2 2 2 2 2" xfId="58960"/>
    <cellStyle name="Normal 2 4 8 18 2 2 2 3" xfId="23685"/>
    <cellStyle name="Normal 2 4 8 18 2 2 2 3 2" xfId="58961"/>
    <cellStyle name="Normal 2 4 8 18 2 2 2 4" xfId="58962"/>
    <cellStyle name="Normal 2 4 8 18 2 2 3" xfId="23686"/>
    <cellStyle name="Normal 2 4 8 18 2 2 3 2" xfId="58963"/>
    <cellStyle name="Normal 2 4 8 18 2 2 4" xfId="23687"/>
    <cellStyle name="Normal 2 4 8 18 2 2 4 2" xfId="58964"/>
    <cellStyle name="Normal 2 4 8 18 2 2 5" xfId="23688"/>
    <cellStyle name="Normal 2 4 8 18 2 2 5 2" xfId="58965"/>
    <cellStyle name="Normal 2 4 8 18 2 2 6" xfId="58966"/>
    <cellStyle name="Normal 2 4 8 18 2 2 6 2" xfId="58967"/>
    <cellStyle name="Normal 2 4 8 18 2 2 7" xfId="58968"/>
    <cellStyle name="Normal 2 4 8 18 2 3" xfId="23689"/>
    <cellStyle name="Normal 2 4 8 18 2 3 2" xfId="23690"/>
    <cellStyle name="Normal 2 4 8 18 2 3 2 2" xfId="58969"/>
    <cellStyle name="Normal 2 4 8 18 2 3 3" xfId="23691"/>
    <cellStyle name="Normal 2 4 8 18 2 3 3 2" xfId="58970"/>
    <cellStyle name="Normal 2 4 8 18 2 3 4" xfId="58971"/>
    <cellStyle name="Normal 2 4 8 18 2 4" xfId="23692"/>
    <cellStyle name="Normal 2 4 8 18 2 4 2" xfId="23693"/>
    <cellStyle name="Normal 2 4 8 18 2 4 2 2" xfId="58972"/>
    <cellStyle name="Normal 2 4 8 18 2 4 3" xfId="58973"/>
    <cellStyle name="Normal 2 4 8 18 2 5" xfId="23694"/>
    <cellStyle name="Normal 2 4 8 18 2 5 2" xfId="58974"/>
    <cellStyle name="Normal 2 4 8 18 2 6" xfId="23695"/>
    <cellStyle name="Normal 2 4 8 18 2 6 2" xfId="58975"/>
    <cellStyle name="Normal 2 4 8 18 2 7" xfId="58976"/>
    <cellStyle name="Normal 2 4 8 18 2 7 2" xfId="58977"/>
    <cellStyle name="Normal 2 4 8 18 2 8" xfId="58978"/>
    <cellStyle name="Normal 2 4 8 18 2 9" xfId="58979"/>
    <cellStyle name="Normal 2 4 8 18 3" xfId="23696"/>
    <cellStyle name="Normal 2 4 8 18 3 2" xfId="23697"/>
    <cellStyle name="Normal 2 4 8 18 3 2 2" xfId="23698"/>
    <cellStyle name="Normal 2 4 8 18 3 2 2 2" xfId="58980"/>
    <cellStyle name="Normal 2 4 8 18 3 2 3" xfId="23699"/>
    <cellStyle name="Normal 2 4 8 18 3 2 3 2" xfId="58981"/>
    <cellStyle name="Normal 2 4 8 18 3 2 4" xfId="58982"/>
    <cellStyle name="Normal 2 4 8 18 3 3" xfId="23700"/>
    <cellStyle name="Normal 2 4 8 18 3 3 2" xfId="58983"/>
    <cellStyle name="Normal 2 4 8 18 3 4" xfId="23701"/>
    <cellStyle name="Normal 2 4 8 18 3 4 2" xfId="58984"/>
    <cellStyle name="Normal 2 4 8 18 3 5" xfId="23702"/>
    <cellStyle name="Normal 2 4 8 18 3 5 2" xfId="58985"/>
    <cellStyle name="Normal 2 4 8 18 3 6" xfId="58986"/>
    <cellStyle name="Normal 2 4 8 18 3 6 2" xfId="58987"/>
    <cellStyle name="Normal 2 4 8 18 3 7" xfId="58988"/>
    <cellStyle name="Normal 2 4 8 18 4" xfId="23703"/>
    <cellStyle name="Normal 2 4 8 18 4 2" xfId="23704"/>
    <cellStyle name="Normal 2 4 8 18 4 2 2" xfId="58989"/>
    <cellStyle name="Normal 2 4 8 18 4 3" xfId="23705"/>
    <cellStyle name="Normal 2 4 8 18 4 3 2" xfId="58990"/>
    <cellStyle name="Normal 2 4 8 18 4 4" xfId="58991"/>
    <cellStyle name="Normal 2 4 8 18 5" xfId="23706"/>
    <cellStyle name="Normal 2 4 8 18 5 2" xfId="23707"/>
    <cellStyle name="Normal 2 4 8 18 5 2 2" xfId="58992"/>
    <cellStyle name="Normal 2 4 8 18 5 3" xfId="58993"/>
    <cellStyle name="Normal 2 4 8 18 6" xfId="23708"/>
    <cellStyle name="Normal 2 4 8 18 6 2" xfId="58994"/>
    <cellStyle name="Normal 2 4 8 18 7" xfId="23709"/>
    <cellStyle name="Normal 2 4 8 18 7 2" xfId="58995"/>
    <cellStyle name="Normal 2 4 8 18 8" xfId="58996"/>
    <cellStyle name="Normal 2 4 8 18 8 2" xfId="58997"/>
    <cellStyle name="Normal 2 4 8 18 9" xfId="58998"/>
    <cellStyle name="Normal 2 4 8 19" xfId="23710"/>
    <cellStyle name="Normal 2 4 8 19 10" xfId="58999"/>
    <cellStyle name="Normal 2 4 8 19 11" xfId="59000"/>
    <cellStyle name="Normal 2 4 8 19 2" xfId="23711"/>
    <cellStyle name="Normal 2 4 8 19 2 10" xfId="59001"/>
    <cellStyle name="Normal 2 4 8 19 2 2" xfId="23712"/>
    <cellStyle name="Normal 2 4 8 19 2 2 2" xfId="23713"/>
    <cellStyle name="Normal 2 4 8 19 2 2 2 2" xfId="23714"/>
    <cellStyle name="Normal 2 4 8 19 2 2 2 2 2" xfId="59002"/>
    <cellStyle name="Normal 2 4 8 19 2 2 2 3" xfId="23715"/>
    <cellStyle name="Normal 2 4 8 19 2 2 2 3 2" xfId="59003"/>
    <cellStyle name="Normal 2 4 8 19 2 2 2 4" xfId="59004"/>
    <cellStyle name="Normal 2 4 8 19 2 2 3" xfId="23716"/>
    <cellStyle name="Normal 2 4 8 19 2 2 3 2" xfId="59005"/>
    <cellStyle name="Normal 2 4 8 19 2 2 4" xfId="23717"/>
    <cellStyle name="Normal 2 4 8 19 2 2 4 2" xfId="59006"/>
    <cellStyle name="Normal 2 4 8 19 2 2 5" xfId="23718"/>
    <cellStyle name="Normal 2 4 8 19 2 2 5 2" xfId="59007"/>
    <cellStyle name="Normal 2 4 8 19 2 2 6" xfId="59008"/>
    <cellStyle name="Normal 2 4 8 19 2 2 6 2" xfId="59009"/>
    <cellStyle name="Normal 2 4 8 19 2 2 7" xfId="59010"/>
    <cellStyle name="Normal 2 4 8 19 2 3" xfId="23719"/>
    <cellStyle name="Normal 2 4 8 19 2 3 2" xfId="23720"/>
    <cellStyle name="Normal 2 4 8 19 2 3 2 2" xfId="59011"/>
    <cellStyle name="Normal 2 4 8 19 2 3 3" xfId="23721"/>
    <cellStyle name="Normal 2 4 8 19 2 3 3 2" xfId="59012"/>
    <cellStyle name="Normal 2 4 8 19 2 3 4" xfId="59013"/>
    <cellStyle name="Normal 2 4 8 19 2 4" xfId="23722"/>
    <cellStyle name="Normal 2 4 8 19 2 4 2" xfId="23723"/>
    <cellStyle name="Normal 2 4 8 19 2 4 2 2" xfId="59014"/>
    <cellStyle name="Normal 2 4 8 19 2 4 3" xfId="59015"/>
    <cellStyle name="Normal 2 4 8 19 2 5" xfId="23724"/>
    <cellStyle name="Normal 2 4 8 19 2 5 2" xfId="59016"/>
    <cellStyle name="Normal 2 4 8 19 2 6" xfId="23725"/>
    <cellStyle name="Normal 2 4 8 19 2 6 2" xfId="59017"/>
    <cellStyle name="Normal 2 4 8 19 2 7" xfId="59018"/>
    <cellStyle name="Normal 2 4 8 19 2 7 2" xfId="59019"/>
    <cellStyle name="Normal 2 4 8 19 2 8" xfId="59020"/>
    <cellStyle name="Normal 2 4 8 19 2 9" xfId="59021"/>
    <cellStyle name="Normal 2 4 8 19 3" xfId="23726"/>
    <cellStyle name="Normal 2 4 8 19 3 2" xfId="23727"/>
    <cellStyle name="Normal 2 4 8 19 3 2 2" xfId="23728"/>
    <cellStyle name="Normal 2 4 8 19 3 2 2 2" xfId="59022"/>
    <cellStyle name="Normal 2 4 8 19 3 2 3" xfId="23729"/>
    <cellStyle name="Normal 2 4 8 19 3 2 3 2" xfId="59023"/>
    <cellStyle name="Normal 2 4 8 19 3 2 4" xfId="59024"/>
    <cellStyle name="Normal 2 4 8 19 3 3" xfId="23730"/>
    <cellStyle name="Normal 2 4 8 19 3 3 2" xfId="59025"/>
    <cellStyle name="Normal 2 4 8 19 3 4" xfId="23731"/>
    <cellStyle name="Normal 2 4 8 19 3 4 2" xfId="59026"/>
    <cellStyle name="Normal 2 4 8 19 3 5" xfId="23732"/>
    <cellStyle name="Normal 2 4 8 19 3 5 2" xfId="59027"/>
    <cellStyle name="Normal 2 4 8 19 3 6" xfId="59028"/>
    <cellStyle name="Normal 2 4 8 19 3 6 2" xfId="59029"/>
    <cellStyle name="Normal 2 4 8 19 3 7" xfId="59030"/>
    <cellStyle name="Normal 2 4 8 19 4" xfId="23733"/>
    <cellStyle name="Normal 2 4 8 19 4 2" xfId="23734"/>
    <cellStyle name="Normal 2 4 8 19 4 2 2" xfId="59031"/>
    <cellStyle name="Normal 2 4 8 19 4 3" xfId="23735"/>
    <cellStyle name="Normal 2 4 8 19 4 3 2" xfId="59032"/>
    <cellStyle name="Normal 2 4 8 19 4 4" xfId="59033"/>
    <cellStyle name="Normal 2 4 8 19 5" xfId="23736"/>
    <cellStyle name="Normal 2 4 8 19 5 2" xfId="23737"/>
    <cellStyle name="Normal 2 4 8 19 5 2 2" xfId="59034"/>
    <cellStyle name="Normal 2 4 8 19 5 3" xfId="59035"/>
    <cellStyle name="Normal 2 4 8 19 6" xfId="23738"/>
    <cellStyle name="Normal 2 4 8 19 6 2" xfId="59036"/>
    <cellStyle name="Normal 2 4 8 19 7" xfId="23739"/>
    <cellStyle name="Normal 2 4 8 19 7 2" xfId="59037"/>
    <cellStyle name="Normal 2 4 8 19 8" xfId="59038"/>
    <cellStyle name="Normal 2 4 8 19 8 2" xfId="59039"/>
    <cellStyle name="Normal 2 4 8 19 9" xfId="59040"/>
    <cellStyle name="Normal 2 4 8 2" xfId="23740"/>
    <cellStyle name="Normal 2 4 8 2 10" xfId="59041"/>
    <cellStyle name="Normal 2 4 8 2 11" xfId="59042"/>
    <cellStyle name="Normal 2 4 8 2 2" xfId="23741"/>
    <cellStyle name="Normal 2 4 8 2 2 10" xfId="59043"/>
    <cellStyle name="Normal 2 4 8 2 2 2" xfId="23742"/>
    <cellStyle name="Normal 2 4 8 2 2 2 2" xfId="23743"/>
    <cellStyle name="Normal 2 4 8 2 2 2 2 2" xfId="23744"/>
    <cellStyle name="Normal 2 4 8 2 2 2 2 2 2" xfId="59044"/>
    <cellStyle name="Normal 2 4 8 2 2 2 2 3" xfId="23745"/>
    <cellStyle name="Normal 2 4 8 2 2 2 2 3 2" xfId="59045"/>
    <cellStyle name="Normal 2 4 8 2 2 2 2 4" xfId="59046"/>
    <cellStyle name="Normal 2 4 8 2 2 2 3" xfId="23746"/>
    <cellStyle name="Normal 2 4 8 2 2 2 3 2" xfId="59047"/>
    <cellStyle name="Normal 2 4 8 2 2 2 4" xfId="23747"/>
    <cellStyle name="Normal 2 4 8 2 2 2 4 2" xfId="59048"/>
    <cellStyle name="Normal 2 4 8 2 2 2 5" xfId="23748"/>
    <cellStyle name="Normal 2 4 8 2 2 2 5 2" xfId="59049"/>
    <cellStyle name="Normal 2 4 8 2 2 2 6" xfId="59050"/>
    <cellStyle name="Normal 2 4 8 2 2 2 6 2" xfId="59051"/>
    <cellStyle name="Normal 2 4 8 2 2 2 7" xfId="59052"/>
    <cellStyle name="Normal 2 4 8 2 2 3" xfId="23749"/>
    <cellStyle name="Normal 2 4 8 2 2 3 2" xfId="23750"/>
    <cellStyle name="Normal 2 4 8 2 2 3 2 2" xfId="59053"/>
    <cellStyle name="Normal 2 4 8 2 2 3 3" xfId="23751"/>
    <cellStyle name="Normal 2 4 8 2 2 3 3 2" xfId="59054"/>
    <cellStyle name="Normal 2 4 8 2 2 3 4" xfId="59055"/>
    <cellStyle name="Normal 2 4 8 2 2 4" xfId="23752"/>
    <cellStyle name="Normal 2 4 8 2 2 4 2" xfId="23753"/>
    <cellStyle name="Normal 2 4 8 2 2 4 2 2" xfId="59056"/>
    <cellStyle name="Normal 2 4 8 2 2 4 3" xfId="59057"/>
    <cellStyle name="Normal 2 4 8 2 2 5" xfId="23754"/>
    <cellStyle name="Normal 2 4 8 2 2 5 2" xfId="59058"/>
    <cellStyle name="Normal 2 4 8 2 2 6" xfId="23755"/>
    <cellStyle name="Normal 2 4 8 2 2 6 2" xfId="59059"/>
    <cellStyle name="Normal 2 4 8 2 2 7" xfId="59060"/>
    <cellStyle name="Normal 2 4 8 2 2 7 2" xfId="59061"/>
    <cellStyle name="Normal 2 4 8 2 2 8" xfId="59062"/>
    <cellStyle name="Normal 2 4 8 2 2 9" xfId="59063"/>
    <cellStyle name="Normal 2 4 8 2 3" xfId="23756"/>
    <cellStyle name="Normal 2 4 8 2 3 2" xfId="23757"/>
    <cellStyle name="Normal 2 4 8 2 3 2 2" xfId="23758"/>
    <cellStyle name="Normal 2 4 8 2 3 2 2 2" xfId="59064"/>
    <cellStyle name="Normal 2 4 8 2 3 2 3" xfId="23759"/>
    <cellStyle name="Normal 2 4 8 2 3 2 3 2" xfId="59065"/>
    <cellStyle name="Normal 2 4 8 2 3 2 4" xfId="59066"/>
    <cellStyle name="Normal 2 4 8 2 3 3" xfId="23760"/>
    <cellStyle name="Normal 2 4 8 2 3 3 2" xfId="59067"/>
    <cellStyle name="Normal 2 4 8 2 3 4" xfId="23761"/>
    <cellStyle name="Normal 2 4 8 2 3 4 2" xfId="59068"/>
    <cellStyle name="Normal 2 4 8 2 3 5" xfId="23762"/>
    <cellStyle name="Normal 2 4 8 2 3 5 2" xfId="59069"/>
    <cellStyle name="Normal 2 4 8 2 3 6" xfId="59070"/>
    <cellStyle name="Normal 2 4 8 2 3 6 2" xfId="59071"/>
    <cellStyle name="Normal 2 4 8 2 3 7" xfId="59072"/>
    <cellStyle name="Normal 2 4 8 2 4" xfId="23763"/>
    <cellStyle name="Normal 2 4 8 2 4 2" xfId="23764"/>
    <cellStyle name="Normal 2 4 8 2 4 2 2" xfId="59073"/>
    <cellStyle name="Normal 2 4 8 2 4 3" xfId="23765"/>
    <cellStyle name="Normal 2 4 8 2 4 3 2" xfId="59074"/>
    <cellStyle name="Normal 2 4 8 2 4 4" xfId="59075"/>
    <cellStyle name="Normal 2 4 8 2 5" xfId="23766"/>
    <cellStyle name="Normal 2 4 8 2 5 2" xfId="23767"/>
    <cellStyle name="Normal 2 4 8 2 5 2 2" xfId="59076"/>
    <cellStyle name="Normal 2 4 8 2 5 3" xfId="59077"/>
    <cellStyle name="Normal 2 4 8 2 6" xfId="23768"/>
    <cellStyle name="Normal 2 4 8 2 6 2" xfId="59078"/>
    <cellStyle name="Normal 2 4 8 2 7" xfId="23769"/>
    <cellStyle name="Normal 2 4 8 2 7 2" xfId="59079"/>
    <cellStyle name="Normal 2 4 8 2 8" xfId="59080"/>
    <cellStyle name="Normal 2 4 8 2 8 2" xfId="59081"/>
    <cellStyle name="Normal 2 4 8 2 9" xfId="59082"/>
    <cellStyle name="Normal 2 4 8 20" xfId="23770"/>
    <cellStyle name="Normal 2 4 8 20 10" xfId="59083"/>
    <cellStyle name="Normal 2 4 8 20 11" xfId="59084"/>
    <cellStyle name="Normal 2 4 8 20 2" xfId="23771"/>
    <cellStyle name="Normal 2 4 8 20 2 10" xfId="59085"/>
    <cellStyle name="Normal 2 4 8 20 2 2" xfId="23772"/>
    <cellStyle name="Normal 2 4 8 20 2 2 2" xfId="23773"/>
    <cellStyle name="Normal 2 4 8 20 2 2 2 2" xfId="23774"/>
    <cellStyle name="Normal 2 4 8 20 2 2 2 2 2" xfId="59086"/>
    <cellStyle name="Normal 2 4 8 20 2 2 2 3" xfId="23775"/>
    <cellStyle name="Normal 2 4 8 20 2 2 2 3 2" xfId="59087"/>
    <cellStyle name="Normal 2 4 8 20 2 2 2 4" xfId="59088"/>
    <cellStyle name="Normal 2 4 8 20 2 2 3" xfId="23776"/>
    <cellStyle name="Normal 2 4 8 20 2 2 3 2" xfId="59089"/>
    <cellStyle name="Normal 2 4 8 20 2 2 4" xfId="23777"/>
    <cellStyle name="Normal 2 4 8 20 2 2 4 2" xfId="59090"/>
    <cellStyle name="Normal 2 4 8 20 2 2 5" xfId="23778"/>
    <cellStyle name="Normal 2 4 8 20 2 2 5 2" xfId="59091"/>
    <cellStyle name="Normal 2 4 8 20 2 2 6" xfId="59092"/>
    <cellStyle name="Normal 2 4 8 20 2 2 6 2" xfId="59093"/>
    <cellStyle name="Normal 2 4 8 20 2 2 7" xfId="59094"/>
    <cellStyle name="Normal 2 4 8 20 2 3" xfId="23779"/>
    <cellStyle name="Normal 2 4 8 20 2 3 2" xfId="23780"/>
    <cellStyle name="Normal 2 4 8 20 2 3 2 2" xfId="59095"/>
    <cellStyle name="Normal 2 4 8 20 2 3 3" xfId="23781"/>
    <cellStyle name="Normal 2 4 8 20 2 3 3 2" xfId="59096"/>
    <cellStyle name="Normal 2 4 8 20 2 3 4" xfId="59097"/>
    <cellStyle name="Normal 2 4 8 20 2 4" xfId="23782"/>
    <cellStyle name="Normal 2 4 8 20 2 4 2" xfId="23783"/>
    <cellStyle name="Normal 2 4 8 20 2 4 2 2" xfId="59098"/>
    <cellStyle name="Normal 2 4 8 20 2 4 3" xfId="59099"/>
    <cellStyle name="Normal 2 4 8 20 2 5" xfId="23784"/>
    <cellStyle name="Normal 2 4 8 20 2 5 2" xfId="59100"/>
    <cellStyle name="Normal 2 4 8 20 2 6" xfId="23785"/>
    <cellStyle name="Normal 2 4 8 20 2 6 2" xfId="59101"/>
    <cellStyle name="Normal 2 4 8 20 2 7" xfId="59102"/>
    <cellStyle name="Normal 2 4 8 20 2 7 2" xfId="59103"/>
    <cellStyle name="Normal 2 4 8 20 2 8" xfId="59104"/>
    <cellStyle name="Normal 2 4 8 20 2 9" xfId="59105"/>
    <cellStyle name="Normal 2 4 8 20 3" xfId="23786"/>
    <cellStyle name="Normal 2 4 8 20 3 2" xfId="23787"/>
    <cellStyle name="Normal 2 4 8 20 3 2 2" xfId="23788"/>
    <cellStyle name="Normal 2 4 8 20 3 2 2 2" xfId="59106"/>
    <cellStyle name="Normal 2 4 8 20 3 2 3" xfId="23789"/>
    <cellStyle name="Normal 2 4 8 20 3 2 3 2" xfId="59107"/>
    <cellStyle name="Normal 2 4 8 20 3 2 4" xfId="59108"/>
    <cellStyle name="Normal 2 4 8 20 3 3" xfId="23790"/>
    <cellStyle name="Normal 2 4 8 20 3 3 2" xfId="59109"/>
    <cellStyle name="Normal 2 4 8 20 3 4" xfId="23791"/>
    <cellStyle name="Normal 2 4 8 20 3 4 2" xfId="59110"/>
    <cellStyle name="Normal 2 4 8 20 3 5" xfId="23792"/>
    <cellStyle name="Normal 2 4 8 20 3 5 2" xfId="59111"/>
    <cellStyle name="Normal 2 4 8 20 3 6" xfId="59112"/>
    <cellStyle name="Normal 2 4 8 20 3 6 2" xfId="59113"/>
    <cellStyle name="Normal 2 4 8 20 3 7" xfId="59114"/>
    <cellStyle name="Normal 2 4 8 20 4" xfId="23793"/>
    <cellStyle name="Normal 2 4 8 20 4 2" xfId="23794"/>
    <cellStyle name="Normal 2 4 8 20 4 2 2" xfId="59115"/>
    <cellStyle name="Normal 2 4 8 20 4 3" xfId="23795"/>
    <cellStyle name="Normal 2 4 8 20 4 3 2" xfId="59116"/>
    <cellStyle name="Normal 2 4 8 20 4 4" xfId="59117"/>
    <cellStyle name="Normal 2 4 8 20 5" xfId="23796"/>
    <cellStyle name="Normal 2 4 8 20 5 2" xfId="23797"/>
    <cellStyle name="Normal 2 4 8 20 5 2 2" xfId="59118"/>
    <cellStyle name="Normal 2 4 8 20 5 3" xfId="59119"/>
    <cellStyle name="Normal 2 4 8 20 6" xfId="23798"/>
    <cellStyle name="Normal 2 4 8 20 6 2" xfId="59120"/>
    <cellStyle name="Normal 2 4 8 20 7" xfId="23799"/>
    <cellStyle name="Normal 2 4 8 20 7 2" xfId="59121"/>
    <cellStyle name="Normal 2 4 8 20 8" xfId="59122"/>
    <cellStyle name="Normal 2 4 8 20 8 2" xfId="59123"/>
    <cellStyle name="Normal 2 4 8 20 9" xfId="59124"/>
    <cellStyle name="Normal 2 4 8 21" xfId="23800"/>
    <cellStyle name="Normal 2 4 8 21 10" xfId="59125"/>
    <cellStyle name="Normal 2 4 8 21 11" xfId="59126"/>
    <cellStyle name="Normal 2 4 8 21 2" xfId="23801"/>
    <cellStyle name="Normal 2 4 8 21 2 10" xfId="59127"/>
    <cellStyle name="Normal 2 4 8 21 2 2" xfId="23802"/>
    <cellStyle name="Normal 2 4 8 21 2 2 2" xfId="23803"/>
    <cellStyle name="Normal 2 4 8 21 2 2 2 2" xfId="23804"/>
    <cellStyle name="Normal 2 4 8 21 2 2 2 2 2" xfId="59128"/>
    <cellStyle name="Normal 2 4 8 21 2 2 2 3" xfId="23805"/>
    <cellStyle name="Normal 2 4 8 21 2 2 2 3 2" xfId="59129"/>
    <cellStyle name="Normal 2 4 8 21 2 2 2 4" xfId="59130"/>
    <cellStyle name="Normal 2 4 8 21 2 2 3" xfId="23806"/>
    <cellStyle name="Normal 2 4 8 21 2 2 3 2" xfId="59131"/>
    <cellStyle name="Normal 2 4 8 21 2 2 4" xfId="23807"/>
    <cellStyle name="Normal 2 4 8 21 2 2 4 2" xfId="59132"/>
    <cellStyle name="Normal 2 4 8 21 2 2 5" xfId="23808"/>
    <cellStyle name="Normal 2 4 8 21 2 2 5 2" xfId="59133"/>
    <cellStyle name="Normal 2 4 8 21 2 2 6" xfId="59134"/>
    <cellStyle name="Normal 2 4 8 21 2 2 6 2" xfId="59135"/>
    <cellStyle name="Normal 2 4 8 21 2 2 7" xfId="59136"/>
    <cellStyle name="Normal 2 4 8 21 2 3" xfId="23809"/>
    <cellStyle name="Normal 2 4 8 21 2 3 2" xfId="23810"/>
    <cellStyle name="Normal 2 4 8 21 2 3 2 2" xfId="59137"/>
    <cellStyle name="Normal 2 4 8 21 2 3 3" xfId="23811"/>
    <cellStyle name="Normal 2 4 8 21 2 3 3 2" xfId="59138"/>
    <cellStyle name="Normal 2 4 8 21 2 3 4" xfId="59139"/>
    <cellStyle name="Normal 2 4 8 21 2 4" xfId="23812"/>
    <cellStyle name="Normal 2 4 8 21 2 4 2" xfId="23813"/>
    <cellStyle name="Normal 2 4 8 21 2 4 2 2" xfId="59140"/>
    <cellStyle name="Normal 2 4 8 21 2 4 3" xfId="59141"/>
    <cellStyle name="Normal 2 4 8 21 2 5" xfId="23814"/>
    <cellStyle name="Normal 2 4 8 21 2 5 2" xfId="59142"/>
    <cellStyle name="Normal 2 4 8 21 2 6" xfId="23815"/>
    <cellStyle name="Normal 2 4 8 21 2 6 2" xfId="59143"/>
    <cellStyle name="Normal 2 4 8 21 2 7" xfId="59144"/>
    <cellStyle name="Normal 2 4 8 21 2 7 2" xfId="59145"/>
    <cellStyle name="Normal 2 4 8 21 2 8" xfId="59146"/>
    <cellStyle name="Normal 2 4 8 21 2 9" xfId="59147"/>
    <cellStyle name="Normal 2 4 8 21 3" xfId="23816"/>
    <cellStyle name="Normal 2 4 8 21 3 2" xfId="23817"/>
    <cellStyle name="Normal 2 4 8 21 3 2 2" xfId="23818"/>
    <cellStyle name="Normal 2 4 8 21 3 2 2 2" xfId="59148"/>
    <cellStyle name="Normal 2 4 8 21 3 2 3" xfId="23819"/>
    <cellStyle name="Normal 2 4 8 21 3 2 3 2" xfId="59149"/>
    <cellStyle name="Normal 2 4 8 21 3 2 4" xfId="59150"/>
    <cellStyle name="Normal 2 4 8 21 3 3" xfId="23820"/>
    <cellStyle name="Normal 2 4 8 21 3 3 2" xfId="59151"/>
    <cellStyle name="Normal 2 4 8 21 3 4" xfId="23821"/>
    <cellStyle name="Normal 2 4 8 21 3 4 2" xfId="59152"/>
    <cellStyle name="Normal 2 4 8 21 3 5" xfId="23822"/>
    <cellStyle name="Normal 2 4 8 21 3 5 2" xfId="59153"/>
    <cellStyle name="Normal 2 4 8 21 3 6" xfId="59154"/>
    <cellStyle name="Normal 2 4 8 21 3 6 2" xfId="59155"/>
    <cellStyle name="Normal 2 4 8 21 3 7" xfId="59156"/>
    <cellStyle name="Normal 2 4 8 21 4" xfId="23823"/>
    <cellStyle name="Normal 2 4 8 21 4 2" xfId="23824"/>
    <cellStyle name="Normal 2 4 8 21 4 2 2" xfId="59157"/>
    <cellStyle name="Normal 2 4 8 21 4 3" xfId="23825"/>
    <cellStyle name="Normal 2 4 8 21 4 3 2" xfId="59158"/>
    <cellStyle name="Normal 2 4 8 21 4 4" xfId="59159"/>
    <cellStyle name="Normal 2 4 8 21 5" xfId="23826"/>
    <cellStyle name="Normal 2 4 8 21 5 2" xfId="23827"/>
    <cellStyle name="Normal 2 4 8 21 5 2 2" xfId="59160"/>
    <cellStyle name="Normal 2 4 8 21 5 3" xfId="59161"/>
    <cellStyle name="Normal 2 4 8 21 6" xfId="23828"/>
    <cellStyle name="Normal 2 4 8 21 6 2" xfId="59162"/>
    <cellStyle name="Normal 2 4 8 21 7" xfId="23829"/>
    <cellStyle name="Normal 2 4 8 21 7 2" xfId="59163"/>
    <cellStyle name="Normal 2 4 8 21 8" xfId="59164"/>
    <cellStyle name="Normal 2 4 8 21 8 2" xfId="59165"/>
    <cellStyle name="Normal 2 4 8 21 9" xfId="59166"/>
    <cellStyle name="Normal 2 4 8 22" xfId="23830"/>
    <cellStyle name="Normal 2 4 8 22 10" xfId="59167"/>
    <cellStyle name="Normal 2 4 8 22 11" xfId="59168"/>
    <cellStyle name="Normal 2 4 8 22 2" xfId="23831"/>
    <cellStyle name="Normal 2 4 8 22 2 10" xfId="59169"/>
    <cellStyle name="Normal 2 4 8 22 2 2" xfId="23832"/>
    <cellStyle name="Normal 2 4 8 22 2 2 2" xfId="23833"/>
    <cellStyle name="Normal 2 4 8 22 2 2 2 2" xfId="23834"/>
    <cellStyle name="Normal 2 4 8 22 2 2 2 2 2" xfId="59170"/>
    <cellStyle name="Normal 2 4 8 22 2 2 2 3" xfId="23835"/>
    <cellStyle name="Normal 2 4 8 22 2 2 2 3 2" xfId="59171"/>
    <cellStyle name="Normal 2 4 8 22 2 2 2 4" xfId="59172"/>
    <cellStyle name="Normal 2 4 8 22 2 2 3" xfId="23836"/>
    <cellStyle name="Normal 2 4 8 22 2 2 3 2" xfId="59173"/>
    <cellStyle name="Normal 2 4 8 22 2 2 4" xfId="23837"/>
    <cellStyle name="Normal 2 4 8 22 2 2 4 2" xfId="59174"/>
    <cellStyle name="Normal 2 4 8 22 2 2 5" xfId="23838"/>
    <cellStyle name="Normal 2 4 8 22 2 2 5 2" xfId="59175"/>
    <cellStyle name="Normal 2 4 8 22 2 2 6" xfId="59176"/>
    <cellStyle name="Normal 2 4 8 22 2 2 6 2" xfId="59177"/>
    <cellStyle name="Normal 2 4 8 22 2 2 7" xfId="59178"/>
    <cellStyle name="Normal 2 4 8 22 2 3" xfId="23839"/>
    <cellStyle name="Normal 2 4 8 22 2 3 2" xfId="23840"/>
    <cellStyle name="Normal 2 4 8 22 2 3 2 2" xfId="59179"/>
    <cellStyle name="Normal 2 4 8 22 2 3 3" xfId="23841"/>
    <cellStyle name="Normal 2 4 8 22 2 3 3 2" xfId="59180"/>
    <cellStyle name="Normal 2 4 8 22 2 3 4" xfId="59181"/>
    <cellStyle name="Normal 2 4 8 22 2 4" xfId="23842"/>
    <cellStyle name="Normal 2 4 8 22 2 4 2" xfId="23843"/>
    <cellStyle name="Normal 2 4 8 22 2 4 2 2" xfId="59182"/>
    <cellStyle name="Normal 2 4 8 22 2 4 3" xfId="59183"/>
    <cellStyle name="Normal 2 4 8 22 2 5" xfId="23844"/>
    <cellStyle name="Normal 2 4 8 22 2 5 2" xfId="59184"/>
    <cellStyle name="Normal 2 4 8 22 2 6" xfId="23845"/>
    <cellStyle name="Normal 2 4 8 22 2 6 2" xfId="59185"/>
    <cellStyle name="Normal 2 4 8 22 2 7" xfId="59186"/>
    <cellStyle name="Normal 2 4 8 22 2 7 2" xfId="59187"/>
    <cellStyle name="Normal 2 4 8 22 2 8" xfId="59188"/>
    <cellStyle name="Normal 2 4 8 22 2 9" xfId="59189"/>
    <cellStyle name="Normal 2 4 8 22 3" xfId="23846"/>
    <cellStyle name="Normal 2 4 8 22 3 2" xfId="23847"/>
    <cellStyle name="Normal 2 4 8 22 3 2 2" xfId="23848"/>
    <cellStyle name="Normal 2 4 8 22 3 2 2 2" xfId="59190"/>
    <cellStyle name="Normal 2 4 8 22 3 2 3" xfId="23849"/>
    <cellStyle name="Normal 2 4 8 22 3 2 3 2" xfId="59191"/>
    <cellStyle name="Normal 2 4 8 22 3 2 4" xfId="59192"/>
    <cellStyle name="Normal 2 4 8 22 3 3" xfId="23850"/>
    <cellStyle name="Normal 2 4 8 22 3 3 2" xfId="59193"/>
    <cellStyle name="Normal 2 4 8 22 3 4" xfId="23851"/>
    <cellStyle name="Normal 2 4 8 22 3 4 2" xfId="59194"/>
    <cellStyle name="Normal 2 4 8 22 3 5" xfId="23852"/>
    <cellStyle name="Normal 2 4 8 22 3 5 2" xfId="59195"/>
    <cellStyle name="Normal 2 4 8 22 3 6" xfId="59196"/>
    <cellStyle name="Normal 2 4 8 22 3 6 2" xfId="59197"/>
    <cellStyle name="Normal 2 4 8 22 3 7" xfId="59198"/>
    <cellStyle name="Normal 2 4 8 22 4" xfId="23853"/>
    <cellStyle name="Normal 2 4 8 22 4 2" xfId="23854"/>
    <cellStyle name="Normal 2 4 8 22 4 2 2" xfId="59199"/>
    <cellStyle name="Normal 2 4 8 22 4 3" xfId="23855"/>
    <cellStyle name="Normal 2 4 8 22 4 3 2" xfId="59200"/>
    <cellStyle name="Normal 2 4 8 22 4 4" xfId="59201"/>
    <cellStyle name="Normal 2 4 8 22 5" xfId="23856"/>
    <cellStyle name="Normal 2 4 8 22 5 2" xfId="23857"/>
    <cellStyle name="Normal 2 4 8 22 5 2 2" xfId="59202"/>
    <cellStyle name="Normal 2 4 8 22 5 3" xfId="59203"/>
    <cellStyle name="Normal 2 4 8 22 6" xfId="23858"/>
    <cellStyle name="Normal 2 4 8 22 6 2" xfId="59204"/>
    <cellStyle name="Normal 2 4 8 22 7" xfId="23859"/>
    <cellStyle name="Normal 2 4 8 22 7 2" xfId="59205"/>
    <cellStyle name="Normal 2 4 8 22 8" xfId="59206"/>
    <cellStyle name="Normal 2 4 8 22 8 2" xfId="59207"/>
    <cellStyle name="Normal 2 4 8 22 9" xfId="59208"/>
    <cellStyle name="Normal 2 4 8 23" xfId="23860"/>
    <cellStyle name="Normal 2 4 8 23 10" xfId="59209"/>
    <cellStyle name="Normal 2 4 8 23 11" xfId="59210"/>
    <cellStyle name="Normal 2 4 8 23 2" xfId="23861"/>
    <cellStyle name="Normal 2 4 8 23 2 10" xfId="59211"/>
    <cellStyle name="Normal 2 4 8 23 2 2" xfId="23862"/>
    <cellStyle name="Normal 2 4 8 23 2 2 2" xfId="23863"/>
    <cellStyle name="Normal 2 4 8 23 2 2 2 2" xfId="23864"/>
    <cellStyle name="Normal 2 4 8 23 2 2 2 2 2" xfId="59212"/>
    <cellStyle name="Normal 2 4 8 23 2 2 2 3" xfId="23865"/>
    <cellStyle name="Normal 2 4 8 23 2 2 2 3 2" xfId="59213"/>
    <cellStyle name="Normal 2 4 8 23 2 2 2 4" xfId="59214"/>
    <cellStyle name="Normal 2 4 8 23 2 2 3" xfId="23866"/>
    <cellStyle name="Normal 2 4 8 23 2 2 3 2" xfId="59215"/>
    <cellStyle name="Normal 2 4 8 23 2 2 4" xfId="23867"/>
    <cellStyle name="Normal 2 4 8 23 2 2 4 2" xfId="59216"/>
    <cellStyle name="Normal 2 4 8 23 2 2 5" xfId="23868"/>
    <cellStyle name="Normal 2 4 8 23 2 2 5 2" xfId="59217"/>
    <cellStyle name="Normal 2 4 8 23 2 2 6" xfId="59218"/>
    <cellStyle name="Normal 2 4 8 23 2 2 6 2" xfId="59219"/>
    <cellStyle name="Normal 2 4 8 23 2 2 7" xfId="59220"/>
    <cellStyle name="Normal 2 4 8 23 2 3" xfId="23869"/>
    <cellStyle name="Normal 2 4 8 23 2 3 2" xfId="23870"/>
    <cellStyle name="Normal 2 4 8 23 2 3 2 2" xfId="59221"/>
    <cellStyle name="Normal 2 4 8 23 2 3 3" xfId="23871"/>
    <cellStyle name="Normal 2 4 8 23 2 3 3 2" xfId="59222"/>
    <cellStyle name="Normal 2 4 8 23 2 3 4" xfId="59223"/>
    <cellStyle name="Normal 2 4 8 23 2 4" xfId="23872"/>
    <cellStyle name="Normal 2 4 8 23 2 4 2" xfId="23873"/>
    <cellStyle name="Normal 2 4 8 23 2 4 2 2" xfId="59224"/>
    <cellStyle name="Normal 2 4 8 23 2 4 3" xfId="59225"/>
    <cellStyle name="Normal 2 4 8 23 2 5" xfId="23874"/>
    <cellStyle name="Normal 2 4 8 23 2 5 2" xfId="59226"/>
    <cellStyle name="Normal 2 4 8 23 2 6" xfId="23875"/>
    <cellStyle name="Normal 2 4 8 23 2 6 2" xfId="59227"/>
    <cellStyle name="Normal 2 4 8 23 2 7" xfId="59228"/>
    <cellStyle name="Normal 2 4 8 23 2 7 2" xfId="59229"/>
    <cellStyle name="Normal 2 4 8 23 2 8" xfId="59230"/>
    <cellStyle name="Normal 2 4 8 23 2 9" xfId="59231"/>
    <cellStyle name="Normal 2 4 8 23 3" xfId="23876"/>
    <cellStyle name="Normal 2 4 8 23 3 2" xfId="23877"/>
    <cellStyle name="Normal 2 4 8 23 3 2 2" xfId="23878"/>
    <cellStyle name="Normal 2 4 8 23 3 2 2 2" xfId="59232"/>
    <cellStyle name="Normal 2 4 8 23 3 2 3" xfId="23879"/>
    <cellStyle name="Normal 2 4 8 23 3 2 3 2" xfId="59233"/>
    <cellStyle name="Normal 2 4 8 23 3 2 4" xfId="59234"/>
    <cellStyle name="Normal 2 4 8 23 3 3" xfId="23880"/>
    <cellStyle name="Normal 2 4 8 23 3 3 2" xfId="59235"/>
    <cellStyle name="Normal 2 4 8 23 3 4" xfId="23881"/>
    <cellStyle name="Normal 2 4 8 23 3 4 2" xfId="59236"/>
    <cellStyle name="Normal 2 4 8 23 3 5" xfId="23882"/>
    <cellStyle name="Normal 2 4 8 23 3 5 2" xfId="59237"/>
    <cellStyle name="Normal 2 4 8 23 3 6" xfId="59238"/>
    <cellStyle name="Normal 2 4 8 23 3 6 2" xfId="59239"/>
    <cellStyle name="Normal 2 4 8 23 3 7" xfId="59240"/>
    <cellStyle name="Normal 2 4 8 23 4" xfId="23883"/>
    <cellStyle name="Normal 2 4 8 23 4 2" xfId="23884"/>
    <cellStyle name="Normal 2 4 8 23 4 2 2" xfId="59241"/>
    <cellStyle name="Normal 2 4 8 23 4 3" xfId="23885"/>
    <cellStyle name="Normal 2 4 8 23 4 3 2" xfId="59242"/>
    <cellStyle name="Normal 2 4 8 23 4 4" xfId="59243"/>
    <cellStyle name="Normal 2 4 8 23 5" xfId="23886"/>
    <cellStyle name="Normal 2 4 8 23 5 2" xfId="23887"/>
    <cellStyle name="Normal 2 4 8 23 5 2 2" xfId="59244"/>
    <cellStyle name="Normal 2 4 8 23 5 3" xfId="59245"/>
    <cellStyle name="Normal 2 4 8 23 6" xfId="23888"/>
    <cellStyle name="Normal 2 4 8 23 6 2" xfId="59246"/>
    <cellStyle name="Normal 2 4 8 23 7" xfId="23889"/>
    <cellStyle name="Normal 2 4 8 23 7 2" xfId="59247"/>
    <cellStyle name="Normal 2 4 8 23 8" xfId="59248"/>
    <cellStyle name="Normal 2 4 8 23 8 2" xfId="59249"/>
    <cellStyle name="Normal 2 4 8 23 9" xfId="59250"/>
    <cellStyle name="Normal 2 4 8 24" xfId="23890"/>
    <cellStyle name="Normal 2 4 8 24 10" xfId="59251"/>
    <cellStyle name="Normal 2 4 8 24 11" xfId="59252"/>
    <cellStyle name="Normal 2 4 8 24 2" xfId="23891"/>
    <cellStyle name="Normal 2 4 8 24 2 10" xfId="59253"/>
    <cellStyle name="Normal 2 4 8 24 2 2" xfId="23892"/>
    <cellStyle name="Normal 2 4 8 24 2 2 2" xfId="23893"/>
    <cellStyle name="Normal 2 4 8 24 2 2 2 2" xfId="23894"/>
    <cellStyle name="Normal 2 4 8 24 2 2 2 2 2" xfId="59254"/>
    <cellStyle name="Normal 2 4 8 24 2 2 2 3" xfId="23895"/>
    <cellStyle name="Normal 2 4 8 24 2 2 2 3 2" xfId="59255"/>
    <cellStyle name="Normal 2 4 8 24 2 2 2 4" xfId="59256"/>
    <cellStyle name="Normal 2 4 8 24 2 2 3" xfId="23896"/>
    <cellStyle name="Normal 2 4 8 24 2 2 3 2" xfId="59257"/>
    <cellStyle name="Normal 2 4 8 24 2 2 4" xfId="23897"/>
    <cellStyle name="Normal 2 4 8 24 2 2 4 2" xfId="59258"/>
    <cellStyle name="Normal 2 4 8 24 2 2 5" xfId="23898"/>
    <cellStyle name="Normal 2 4 8 24 2 2 5 2" xfId="59259"/>
    <cellStyle name="Normal 2 4 8 24 2 2 6" xfId="59260"/>
    <cellStyle name="Normal 2 4 8 24 2 2 6 2" xfId="59261"/>
    <cellStyle name="Normal 2 4 8 24 2 2 7" xfId="59262"/>
    <cellStyle name="Normal 2 4 8 24 2 3" xfId="23899"/>
    <cellStyle name="Normal 2 4 8 24 2 3 2" xfId="23900"/>
    <cellStyle name="Normal 2 4 8 24 2 3 2 2" xfId="59263"/>
    <cellStyle name="Normal 2 4 8 24 2 3 3" xfId="23901"/>
    <cellStyle name="Normal 2 4 8 24 2 3 3 2" xfId="59264"/>
    <cellStyle name="Normal 2 4 8 24 2 3 4" xfId="59265"/>
    <cellStyle name="Normal 2 4 8 24 2 4" xfId="23902"/>
    <cellStyle name="Normal 2 4 8 24 2 4 2" xfId="23903"/>
    <cellStyle name="Normal 2 4 8 24 2 4 2 2" xfId="59266"/>
    <cellStyle name="Normal 2 4 8 24 2 4 3" xfId="59267"/>
    <cellStyle name="Normal 2 4 8 24 2 5" xfId="23904"/>
    <cellStyle name="Normal 2 4 8 24 2 5 2" xfId="59268"/>
    <cellStyle name="Normal 2 4 8 24 2 6" xfId="23905"/>
    <cellStyle name="Normal 2 4 8 24 2 6 2" xfId="59269"/>
    <cellStyle name="Normal 2 4 8 24 2 7" xfId="59270"/>
    <cellStyle name="Normal 2 4 8 24 2 7 2" xfId="59271"/>
    <cellStyle name="Normal 2 4 8 24 2 8" xfId="59272"/>
    <cellStyle name="Normal 2 4 8 24 2 9" xfId="59273"/>
    <cellStyle name="Normal 2 4 8 24 3" xfId="23906"/>
    <cellStyle name="Normal 2 4 8 24 3 2" xfId="23907"/>
    <cellStyle name="Normal 2 4 8 24 3 2 2" xfId="23908"/>
    <cellStyle name="Normal 2 4 8 24 3 2 2 2" xfId="59274"/>
    <cellStyle name="Normal 2 4 8 24 3 2 3" xfId="23909"/>
    <cellStyle name="Normal 2 4 8 24 3 2 3 2" xfId="59275"/>
    <cellStyle name="Normal 2 4 8 24 3 2 4" xfId="59276"/>
    <cellStyle name="Normal 2 4 8 24 3 3" xfId="23910"/>
    <cellStyle name="Normal 2 4 8 24 3 3 2" xfId="59277"/>
    <cellStyle name="Normal 2 4 8 24 3 4" xfId="23911"/>
    <cellStyle name="Normal 2 4 8 24 3 4 2" xfId="59278"/>
    <cellStyle name="Normal 2 4 8 24 3 5" xfId="23912"/>
    <cellStyle name="Normal 2 4 8 24 3 5 2" xfId="59279"/>
    <cellStyle name="Normal 2 4 8 24 3 6" xfId="59280"/>
    <cellStyle name="Normal 2 4 8 24 3 6 2" xfId="59281"/>
    <cellStyle name="Normal 2 4 8 24 3 7" xfId="59282"/>
    <cellStyle name="Normal 2 4 8 24 4" xfId="23913"/>
    <cellStyle name="Normal 2 4 8 24 4 2" xfId="23914"/>
    <cellStyle name="Normal 2 4 8 24 4 2 2" xfId="59283"/>
    <cellStyle name="Normal 2 4 8 24 4 3" xfId="23915"/>
    <cellStyle name="Normal 2 4 8 24 4 3 2" xfId="59284"/>
    <cellStyle name="Normal 2 4 8 24 4 4" xfId="59285"/>
    <cellStyle name="Normal 2 4 8 24 5" xfId="23916"/>
    <cellStyle name="Normal 2 4 8 24 5 2" xfId="23917"/>
    <cellStyle name="Normal 2 4 8 24 5 2 2" xfId="59286"/>
    <cellStyle name="Normal 2 4 8 24 5 3" xfId="59287"/>
    <cellStyle name="Normal 2 4 8 24 6" xfId="23918"/>
    <cellStyle name="Normal 2 4 8 24 6 2" xfId="59288"/>
    <cellStyle name="Normal 2 4 8 24 7" xfId="23919"/>
    <cellStyle name="Normal 2 4 8 24 7 2" xfId="59289"/>
    <cellStyle name="Normal 2 4 8 24 8" xfId="59290"/>
    <cellStyle name="Normal 2 4 8 24 8 2" xfId="59291"/>
    <cellStyle name="Normal 2 4 8 24 9" xfId="59292"/>
    <cellStyle name="Normal 2 4 8 25" xfId="23920"/>
    <cellStyle name="Normal 2 4 8 25 10" xfId="59293"/>
    <cellStyle name="Normal 2 4 8 25 11" xfId="59294"/>
    <cellStyle name="Normal 2 4 8 25 2" xfId="23921"/>
    <cellStyle name="Normal 2 4 8 25 2 10" xfId="59295"/>
    <cellStyle name="Normal 2 4 8 25 2 2" xfId="23922"/>
    <cellStyle name="Normal 2 4 8 25 2 2 2" xfId="23923"/>
    <cellStyle name="Normal 2 4 8 25 2 2 2 2" xfId="23924"/>
    <cellStyle name="Normal 2 4 8 25 2 2 2 2 2" xfId="59296"/>
    <cellStyle name="Normal 2 4 8 25 2 2 2 3" xfId="23925"/>
    <cellStyle name="Normal 2 4 8 25 2 2 2 3 2" xfId="59297"/>
    <cellStyle name="Normal 2 4 8 25 2 2 2 4" xfId="59298"/>
    <cellStyle name="Normal 2 4 8 25 2 2 3" xfId="23926"/>
    <cellStyle name="Normal 2 4 8 25 2 2 3 2" xfId="59299"/>
    <cellStyle name="Normal 2 4 8 25 2 2 4" xfId="23927"/>
    <cellStyle name="Normal 2 4 8 25 2 2 4 2" xfId="59300"/>
    <cellStyle name="Normal 2 4 8 25 2 2 5" xfId="23928"/>
    <cellStyle name="Normal 2 4 8 25 2 2 5 2" xfId="59301"/>
    <cellStyle name="Normal 2 4 8 25 2 2 6" xfId="59302"/>
    <cellStyle name="Normal 2 4 8 25 2 2 6 2" xfId="59303"/>
    <cellStyle name="Normal 2 4 8 25 2 2 7" xfId="59304"/>
    <cellStyle name="Normal 2 4 8 25 2 3" xfId="23929"/>
    <cellStyle name="Normal 2 4 8 25 2 3 2" xfId="23930"/>
    <cellStyle name="Normal 2 4 8 25 2 3 2 2" xfId="59305"/>
    <cellStyle name="Normal 2 4 8 25 2 3 3" xfId="23931"/>
    <cellStyle name="Normal 2 4 8 25 2 3 3 2" xfId="59306"/>
    <cellStyle name="Normal 2 4 8 25 2 3 4" xfId="59307"/>
    <cellStyle name="Normal 2 4 8 25 2 4" xfId="23932"/>
    <cellStyle name="Normal 2 4 8 25 2 4 2" xfId="23933"/>
    <cellStyle name="Normal 2 4 8 25 2 4 2 2" xfId="59308"/>
    <cellStyle name="Normal 2 4 8 25 2 4 3" xfId="59309"/>
    <cellStyle name="Normal 2 4 8 25 2 5" xfId="23934"/>
    <cellStyle name="Normal 2 4 8 25 2 5 2" xfId="59310"/>
    <cellStyle name="Normal 2 4 8 25 2 6" xfId="23935"/>
    <cellStyle name="Normal 2 4 8 25 2 6 2" xfId="59311"/>
    <cellStyle name="Normal 2 4 8 25 2 7" xfId="59312"/>
    <cellStyle name="Normal 2 4 8 25 2 7 2" xfId="59313"/>
    <cellStyle name="Normal 2 4 8 25 2 8" xfId="59314"/>
    <cellStyle name="Normal 2 4 8 25 2 9" xfId="59315"/>
    <cellStyle name="Normal 2 4 8 25 3" xfId="23936"/>
    <cellStyle name="Normal 2 4 8 25 3 2" xfId="23937"/>
    <cellStyle name="Normal 2 4 8 25 3 2 2" xfId="23938"/>
    <cellStyle name="Normal 2 4 8 25 3 2 2 2" xfId="59316"/>
    <cellStyle name="Normal 2 4 8 25 3 2 3" xfId="23939"/>
    <cellStyle name="Normal 2 4 8 25 3 2 3 2" xfId="59317"/>
    <cellStyle name="Normal 2 4 8 25 3 2 4" xfId="59318"/>
    <cellStyle name="Normal 2 4 8 25 3 3" xfId="23940"/>
    <cellStyle name="Normal 2 4 8 25 3 3 2" xfId="59319"/>
    <cellStyle name="Normal 2 4 8 25 3 4" xfId="23941"/>
    <cellStyle name="Normal 2 4 8 25 3 4 2" xfId="59320"/>
    <cellStyle name="Normal 2 4 8 25 3 5" xfId="23942"/>
    <cellStyle name="Normal 2 4 8 25 3 5 2" xfId="59321"/>
    <cellStyle name="Normal 2 4 8 25 3 6" xfId="59322"/>
    <cellStyle name="Normal 2 4 8 25 3 6 2" xfId="59323"/>
    <cellStyle name="Normal 2 4 8 25 3 7" xfId="59324"/>
    <cellStyle name="Normal 2 4 8 25 4" xfId="23943"/>
    <cellStyle name="Normal 2 4 8 25 4 2" xfId="23944"/>
    <cellStyle name="Normal 2 4 8 25 4 2 2" xfId="59325"/>
    <cellStyle name="Normal 2 4 8 25 4 3" xfId="23945"/>
    <cellStyle name="Normal 2 4 8 25 4 3 2" xfId="59326"/>
    <cellStyle name="Normal 2 4 8 25 4 4" xfId="59327"/>
    <cellStyle name="Normal 2 4 8 25 5" xfId="23946"/>
    <cellStyle name="Normal 2 4 8 25 5 2" xfId="23947"/>
    <cellStyle name="Normal 2 4 8 25 5 2 2" xfId="59328"/>
    <cellStyle name="Normal 2 4 8 25 5 3" xfId="59329"/>
    <cellStyle name="Normal 2 4 8 25 6" xfId="23948"/>
    <cellStyle name="Normal 2 4 8 25 6 2" xfId="59330"/>
    <cellStyle name="Normal 2 4 8 25 7" xfId="23949"/>
    <cellStyle name="Normal 2 4 8 25 7 2" xfId="59331"/>
    <cellStyle name="Normal 2 4 8 25 8" xfId="59332"/>
    <cellStyle name="Normal 2 4 8 25 8 2" xfId="59333"/>
    <cellStyle name="Normal 2 4 8 25 9" xfId="59334"/>
    <cellStyle name="Normal 2 4 8 26" xfId="23950"/>
    <cellStyle name="Normal 2 4 8 26 10" xfId="59335"/>
    <cellStyle name="Normal 2 4 8 26 11" xfId="59336"/>
    <cellStyle name="Normal 2 4 8 26 2" xfId="23951"/>
    <cellStyle name="Normal 2 4 8 26 2 10" xfId="59337"/>
    <cellStyle name="Normal 2 4 8 26 2 2" xfId="23952"/>
    <cellStyle name="Normal 2 4 8 26 2 2 2" xfId="23953"/>
    <cellStyle name="Normal 2 4 8 26 2 2 2 2" xfId="23954"/>
    <cellStyle name="Normal 2 4 8 26 2 2 2 2 2" xfId="59338"/>
    <cellStyle name="Normal 2 4 8 26 2 2 2 3" xfId="23955"/>
    <cellStyle name="Normal 2 4 8 26 2 2 2 3 2" xfId="59339"/>
    <cellStyle name="Normal 2 4 8 26 2 2 2 4" xfId="59340"/>
    <cellStyle name="Normal 2 4 8 26 2 2 3" xfId="23956"/>
    <cellStyle name="Normal 2 4 8 26 2 2 3 2" xfId="59341"/>
    <cellStyle name="Normal 2 4 8 26 2 2 4" xfId="23957"/>
    <cellStyle name="Normal 2 4 8 26 2 2 4 2" xfId="59342"/>
    <cellStyle name="Normal 2 4 8 26 2 2 5" xfId="23958"/>
    <cellStyle name="Normal 2 4 8 26 2 2 5 2" xfId="59343"/>
    <cellStyle name="Normal 2 4 8 26 2 2 6" xfId="59344"/>
    <cellStyle name="Normal 2 4 8 26 2 2 6 2" xfId="59345"/>
    <cellStyle name="Normal 2 4 8 26 2 2 7" xfId="59346"/>
    <cellStyle name="Normal 2 4 8 26 2 3" xfId="23959"/>
    <cellStyle name="Normal 2 4 8 26 2 3 2" xfId="23960"/>
    <cellStyle name="Normal 2 4 8 26 2 3 2 2" xfId="59347"/>
    <cellStyle name="Normal 2 4 8 26 2 3 3" xfId="23961"/>
    <cellStyle name="Normal 2 4 8 26 2 3 3 2" xfId="59348"/>
    <cellStyle name="Normal 2 4 8 26 2 3 4" xfId="59349"/>
    <cellStyle name="Normal 2 4 8 26 2 4" xfId="23962"/>
    <cellStyle name="Normal 2 4 8 26 2 4 2" xfId="23963"/>
    <cellStyle name="Normal 2 4 8 26 2 4 2 2" xfId="59350"/>
    <cellStyle name="Normal 2 4 8 26 2 4 3" xfId="59351"/>
    <cellStyle name="Normal 2 4 8 26 2 5" xfId="23964"/>
    <cellStyle name="Normal 2 4 8 26 2 5 2" xfId="59352"/>
    <cellStyle name="Normal 2 4 8 26 2 6" xfId="23965"/>
    <cellStyle name="Normal 2 4 8 26 2 6 2" xfId="59353"/>
    <cellStyle name="Normal 2 4 8 26 2 7" xfId="59354"/>
    <cellStyle name="Normal 2 4 8 26 2 7 2" xfId="59355"/>
    <cellStyle name="Normal 2 4 8 26 2 8" xfId="59356"/>
    <cellStyle name="Normal 2 4 8 26 2 9" xfId="59357"/>
    <cellStyle name="Normal 2 4 8 26 3" xfId="23966"/>
    <cellStyle name="Normal 2 4 8 26 3 2" xfId="23967"/>
    <cellStyle name="Normal 2 4 8 26 3 2 2" xfId="23968"/>
    <cellStyle name="Normal 2 4 8 26 3 2 2 2" xfId="59358"/>
    <cellStyle name="Normal 2 4 8 26 3 2 3" xfId="23969"/>
    <cellStyle name="Normal 2 4 8 26 3 2 3 2" xfId="59359"/>
    <cellStyle name="Normal 2 4 8 26 3 2 4" xfId="59360"/>
    <cellStyle name="Normal 2 4 8 26 3 3" xfId="23970"/>
    <cellStyle name="Normal 2 4 8 26 3 3 2" xfId="59361"/>
    <cellStyle name="Normal 2 4 8 26 3 4" xfId="23971"/>
    <cellStyle name="Normal 2 4 8 26 3 4 2" xfId="59362"/>
    <cellStyle name="Normal 2 4 8 26 3 5" xfId="23972"/>
    <cellStyle name="Normal 2 4 8 26 3 5 2" xfId="59363"/>
    <cellStyle name="Normal 2 4 8 26 3 6" xfId="59364"/>
    <cellStyle name="Normal 2 4 8 26 3 6 2" xfId="59365"/>
    <cellStyle name="Normal 2 4 8 26 3 7" xfId="59366"/>
    <cellStyle name="Normal 2 4 8 26 4" xfId="23973"/>
    <cellStyle name="Normal 2 4 8 26 4 2" xfId="23974"/>
    <cellStyle name="Normal 2 4 8 26 4 2 2" xfId="59367"/>
    <cellStyle name="Normal 2 4 8 26 4 3" xfId="23975"/>
    <cellStyle name="Normal 2 4 8 26 4 3 2" xfId="59368"/>
    <cellStyle name="Normal 2 4 8 26 4 4" xfId="59369"/>
    <cellStyle name="Normal 2 4 8 26 5" xfId="23976"/>
    <cellStyle name="Normal 2 4 8 26 5 2" xfId="23977"/>
    <cellStyle name="Normal 2 4 8 26 5 2 2" xfId="59370"/>
    <cellStyle name="Normal 2 4 8 26 5 3" xfId="59371"/>
    <cellStyle name="Normal 2 4 8 26 6" xfId="23978"/>
    <cellStyle name="Normal 2 4 8 26 6 2" xfId="59372"/>
    <cellStyle name="Normal 2 4 8 26 7" xfId="23979"/>
    <cellStyle name="Normal 2 4 8 26 7 2" xfId="59373"/>
    <cellStyle name="Normal 2 4 8 26 8" xfId="59374"/>
    <cellStyle name="Normal 2 4 8 26 8 2" xfId="59375"/>
    <cellStyle name="Normal 2 4 8 26 9" xfId="59376"/>
    <cellStyle name="Normal 2 4 8 27" xfId="23980"/>
    <cellStyle name="Normal 2 4 8 27 10" xfId="59377"/>
    <cellStyle name="Normal 2 4 8 27 11" xfId="59378"/>
    <cellStyle name="Normal 2 4 8 27 2" xfId="23981"/>
    <cellStyle name="Normal 2 4 8 27 2 10" xfId="59379"/>
    <cellStyle name="Normal 2 4 8 27 2 2" xfId="23982"/>
    <cellStyle name="Normal 2 4 8 27 2 2 2" xfId="23983"/>
    <cellStyle name="Normal 2 4 8 27 2 2 2 2" xfId="23984"/>
    <cellStyle name="Normal 2 4 8 27 2 2 2 2 2" xfId="59380"/>
    <cellStyle name="Normal 2 4 8 27 2 2 2 3" xfId="23985"/>
    <cellStyle name="Normal 2 4 8 27 2 2 2 3 2" xfId="59381"/>
    <cellStyle name="Normal 2 4 8 27 2 2 2 4" xfId="59382"/>
    <cellStyle name="Normal 2 4 8 27 2 2 3" xfId="23986"/>
    <cellStyle name="Normal 2 4 8 27 2 2 3 2" xfId="59383"/>
    <cellStyle name="Normal 2 4 8 27 2 2 4" xfId="23987"/>
    <cellStyle name="Normal 2 4 8 27 2 2 4 2" xfId="59384"/>
    <cellStyle name="Normal 2 4 8 27 2 2 5" xfId="23988"/>
    <cellStyle name="Normal 2 4 8 27 2 2 5 2" xfId="59385"/>
    <cellStyle name="Normal 2 4 8 27 2 2 6" xfId="59386"/>
    <cellStyle name="Normal 2 4 8 27 2 2 6 2" xfId="59387"/>
    <cellStyle name="Normal 2 4 8 27 2 2 7" xfId="59388"/>
    <cellStyle name="Normal 2 4 8 27 2 3" xfId="23989"/>
    <cellStyle name="Normal 2 4 8 27 2 3 2" xfId="23990"/>
    <cellStyle name="Normal 2 4 8 27 2 3 2 2" xfId="59389"/>
    <cellStyle name="Normal 2 4 8 27 2 3 3" xfId="23991"/>
    <cellStyle name="Normal 2 4 8 27 2 3 3 2" xfId="59390"/>
    <cellStyle name="Normal 2 4 8 27 2 3 4" xfId="59391"/>
    <cellStyle name="Normal 2 4 8 27 2 4" xfId="23992"/>
    <cellStyle name="Normal 2 4 8 27 2 4 2" xfId="23993"/>
    <cellStyle name="Normal 2 4 8 27 2 4 2 2" xfId="59392"/>
    <cellStyle name="Normal 2 4 8 27 2 4 3" xfId="59393"/>
    <cellStyle name="Normal 2 4 8 27 2 5" xfId="23994"/>
    <cellStyle name="Normal 2 4 8 27 2 5 2" xfId="59394"/>
    <cellStyle name="Normal 2 4 8 27 2 6" xfId="23995"/>
    <cellStyle name="Normal 2 4 8 27 2 6 2" xfId="59395"/>
    <cellStyle name="Normal 2 4 8 27 2 7" xfId="59396"/>
    <cellStyle name="Normal 2 4 8 27 2 7 2" xfId="59397"/>
    <cellStyle name="Normal 2 4 8 27 2 8" xfId="59398"/>
    <cellStyle name="Normal 2 4 8 27 2 9" xfId="59399"/>
    <cellStyle name="Normal 2 4 8 27 3" xfId="23996"/>
    <cellStyle name="Normal 2 4 8 27 3 2" xfId="23997"/>
    <cellStyle name="Normal 2 4 8 27 3 2 2" xfId="23998"/>
    <cellStyle name="Normal 2 4 8 27 3 2 2 2" xfId="59400"/>
    <cellStyle name="Normal 2 4 8 27 3 2 3" xfId="23999"/>
    <cellStyle name="Normal 2 4 8 27 3 2 3 2" xfId="59401"/>
    <cellStyle name="Normal 2 4 8 27 3 2 4" xfId="59402"/>
    <cellStyle name="Normal 2 4 8 27 3 3" xfId="24000"/>
    <cellStyle name="Normal 2 4 8 27 3 3 2" xfId="59403"/>
    <cellStyle name="Normal 2 4 8 27 3 4" xfId="24001"/>
    <cellStyle name="Normal 2 4 8 27 3 4 2" xfId="59404"/>
    <cellStyle name="Normal 2 4 8 27 3 5" xfId="24002"/>
    <cellStyle name="Normal 2 4 8 27 3 5 2" xfId="59405"/>
    <cellStyle name="Normal 2 4 8 27 3 6" xfId="59406"/>
    <cellStyle name="Normal 2 4 8 27 3 6 2" xfId="59407"/>
    <cellStyle name="Normal 2 4 8 27 3 7" xfId="59408"/>
    <cellStyle name="Normal 2 4 8 27 4" xfId="24003"/>
    <cellStyle name="Normal 2 4 8 27 4 2" xfId="24004"/>
    <cellStyle name="Normal 2 4 8 27 4 2 2" xfId="59409"/>
    <cellStyle name="Normal 2 4 8 27 4 3" xfId="24005"/>
    <cellStyle name="Normal 2 4 8 27 4 3 2" xfId="59410"/>
    <cellStyle name="Normal 2 4 8 27 4 4" xfId="59411"/>
    <cellStyle name="Normal 2 4 8 27 5" xfId="24006"/>
    <cellStyle name="Normal 2 4 8 27 5 2" xfId="24007"/>
    <cellStyle name="Normal 2 4 8 27 5 2 2" xfId="59412"/>
    <cellStyle name="Normal 2 4 8 27 5 3" xfId="59413"/>
    <cellStyle name="Normal 2 4 8 27 6" xfId="24008"/>
    <cellStyle name="Normal 2 4 8 27 6 2" xfId="59414"/>
    <cellStyle name="Normal 2 4 8 27 7" xfId="24009"/>
    <cellStyle name="Normal 2 4 8 27 7 2" xfId="59415"/>
    <cellStyle name="Normal 2 4 8 27 8" xfId="59416"/>
    <cellStyle name="Normal 2 4 8 27 8 2" xfId="59417"/>
    <cellStyle name="Normal 2 4 8 27 9" xfId="59418"/>
    <cellStyle name="Normal 2 4 8 28" xfId="24010"/>
    <cellStyle name="Normal 2 4 8 28 10" xfId="59419"/>
    <cellStyle name="Normal 2 4 8 28 11" xfId="59420"/>
    <cellStyle name="Normal 2 4 8 28 2" xfId="24011"/>
    <cellStyle name="Normal 2 4 8 28 2 10" xfId="59421"/>
    <cellStyle name="Normal 2 4 8 28 2 2" xfId="24012"/>
    <cellStyle name="Normal 2 4 8 28 2 2 2" xfId="24013"/>
    <cellStyle name="Normal 2 4 8 28 2 2 2 2" xfId="24014"/>
    <cellStyle name="Normal 2 4 8 28 2 2 2 2 2" xfId="59422"/>
    <cellStyle name="Normal 2 4 8 28 2 2 2 3" xfId="24015"/>
    <cellStyle name="Normal 2 4 8 28 2 2 2 3 2" xfId="59423"/>
    <cellStyle name="Normal 2 4 8 28 2 2 2 4" xfId="59424"/>
    <cellStyle name="Normal 2 4 8 28 2 2 3" xfId="24016"/>
    <cellStyle name="Normal 2 4 8 28 2 2 3 2" xfId="59425"/>
    <cellStyle name="Normal 2 4 8 28 2 2 4" xfId="24017"/>
    <cellStyle name="Normal 2 4 8 28 2 2 4 2" xfId="59426"/>
    <cellStyle name="Normal 2 4 8 28 2 2 5" xfId="24018"/>
    <cellStyle name="Normal 2 4 8 28 2 2 5 2" xfId="59427"/>
    <cellStyle name="Normal 2 4 8 28 2 2 6" xfId="59428"/>
    <cellStyle name="Normal 2 4 8 28 2 2 6 2" xfId="59429"/>
    <cellStyle name="Normal 2 4 8 28 2 2 7" xfId="59430"/>
    <cellStyle name="Normal 2 4 8 28 2 3" xfId="24019"/>
    <cellStyle name="Normal 2 4 8 28 2 3 2" xfId="24020"/>
    <cellStyle name="Normal 2 4 8 28 2 3 2 2" xfId="59431"/>
    <cellStyle name="Normal 2 4 8 28 2 3 3" xfId="24021"/>
    <cellStyle name="Normal 2 4 8 28 2 3 3 2" xfId="59432"/>
    <cellStyle name="Normal 2 4 8 28 2 3 4" xfId="59433"/>
    <cellStyle name="Normal 2 4 8 28 2 4" xfId="24022"/>
    <cellStyle name="Normal 2 4 8 28 2 4 2" xfId="24023"/>
    <cellStyle name="Normal 2 4 8 28 2 4 2 2" xfId="59434"/>
    <cellStyle name="Normal 2 4 8 28 2 4 3" xfId="59435"/>
    <cellStyle name="Normal 2 4 8 28 2 5" xfId="24024"/>
    <cellStyle name="Normal 2 4 8 28 2 5 2" xfId="59436"/>
    <cellStyle name="Normal 2 4 8 28 2 6" xfId="24025"/>
    <cellStyle name="Normal 2 4 8 28 2 6 2" xfId="59437"/>
    <cellStyle name="Normal 2 4 8 28 2 7" xfId="59438"/>
    <cellStyle name="Normal 2 4 8 28 2 7 2" xfId="59439"/>
    <cellStyle name="Normal 2 4 8 28 2 8" xfId="59440"/>
    <cellStyle name="Normal 2 4 8 28 2 9" xfId="59441"/>
    <cellStyle name="Normal 2 4 8 28 3" xfId="24026"/>
    <cellStyle name="Normal 2 4 8 28 3 2" xfId="24027"/>
    <cellStyle name="Normal 2 4 8 28 3 2 2" xfId="24028"/>
    <cellStyle name="Normal 2 4 8 28 3 2 2 2" xfId="59442"/>
    <cellStyle name="Normal 2 4 8 28 3 2 3" xfId="24029"/>
    <cellStyle name="Normal 2 4 8 28 3 2 3 2" xfId="59443"/>
    <cellStyle name="Normal 2 4 8 28 3 2 4" xfId="59444"/>
    <cellStyle name="Normal 2 4 8 28 3 3" xfId="24030"/>
    <cellStyle name="Normal 2 4 8 28 3 3 2" xfId="59445"/>
    <cellStyle name="Normal 2 4 8 28 3 4" xfId="24031"/>
    <cellStyle name="Normal 2 4 8 28 3 4 2" xfId="59446"/>
    <cellStyle name="Normal 2 4 8 28 3 5" xfId="24032"/>
    <cellStyle name="Normal 2 4 8 28 3 5 2" xfId="59447"/>
    <cellStyle name="Normal 2 4 8 28 3 6" xfId="59448"/>
    <cellStyle name="Normal 2 4 8 28 3 6 2" xfId="59449"/>
    <cellStyle name="Normal 2 4 8 28 3 7" xfId="59450"/>
    <cellStyle name="Normal 2 4 8 28 4" xfId="24033"/>
    <cellStyle name="Normal 2 4 8 28 4 2" xfId="24034"/>
    <cellStyle name="Normal 2 4 8 28 4 2 2" xfId="59451"/>
    <cellStyle name="Normal 2 4 8 28 4 3" xfId="24035"/>
    <cellStyle name="Normal 2 4 8 28 4 3 2" xfId="59452"/>
    <cellStyle name="Normal 2 4 8 28 4 4" xfId="59453"/>
    <cellStyle name="Normal 2 4 8 28 5" xfId="24036"/>
    <cellStyle name="Normal 2 4 8 28 5 2" xfId="24037"/>
    <cellStyle name="Normal 2 4 8 28 5 2 2" xfId="59454"/>
    <cellStyle name="Normal 2 4 8 28 5 3" xfId="59455"/>
    <cellStyle name="Normal 2 4 8 28 6" xfId="24038"/>
    <cellStyle name="Normal 2 4 8 28 6 2" xfId="59456"/>
    <cellStyle name="Normal 2 4 8 28 7" xfId="24039"/>
    <cellStyle name="Normal 2 4 8 28 7 2" xfId="59457"/>
    <cellStyle name="Normal 2 4 8 28 8" xfId="59458"/>
    <cellStyle name="Normal 2 4 8 28 8 2" xfId="59459"/>
    <cellStyle name="Normal 2 4 8 28 9" xfId="59460"/>
    <cellStyle name="Normal 2 4 8 29" xfId="24040"/>
    <cellStyle name="Normal 2 4 8 29 10" xfId="59461"/>
    <cellStyle name="Normal 2 4 8 29 11" xfId="59462"/>
    <cellStyle name="Normal 2 4 8 29 2" xfId="24041"/>
    <cellStyle name="Normal 2 4 8 29 2 10" xfId="59463"/>
    <cellStyle name="Normal 2 4 8 29 2 2" xfId="24042"/>
    <cellStyle name="Normal 2 4 8 29 2 2 2" xfId="24043"/>
    <cellStyle name="Normal 2 4 8 29 2 2 2 2" xfId="24044"/>
    <cellStyle name="Normal 2 4 8 29 2 2 2 2 2" xfId="59464"/>
    <cellStyle name="Normal 2 4 8 29 2 2 2 3" xfId="24045"/>
    <cellStyle name="Normal 2 4 8 29 2 2 2 3 2" xfId="59465"/>
    <cellStyle name="Normal 2 4 8 29 2 2 2 4" xfId="59466"/>
    <cellStyle name="Normal 2 4 8 29 2 2 3" xfId="24046"/>
    <cellStyle name="Normal 2 4 8 29 2 2 3 2" xfId="59467"/>
    <cellStyle name="Normal 2 4 8 29 2 2 4" xfId="24047"/>
    <cellStyle name="Normal 2 4 8 29 2 2 4 2" xfId="59468"/>
    <cellStyle name="Normal 2 4 8 29 2 2 5" xfId="24048"/>
    <cellStyle name="Normal 2 4 8 29 2 2 5 2" xfId="59469"/>
    <cellStyle name="Normal 2 4 8 29 2 2 6" xfId="59470"/>
    <cellStyle name="Normal 2 4 8 29 2 2 6 2" xfId="59471"/>
    <cellStyle name="Normal 2 4 8 29 2 2 7" xfId="59472"/>
    <cellStyle name="Normal 2 4 8 29 2 3" xfId="24049"/>
    <cellStyle name="Normal 2 4 8 29 2 3 2" xfId="24050"/>
    <cellStyle name="Normal 2 4 8 29 2 3 2 2" xfId="59473"/>
    <cellStyle name="Normal 2 4 8 29 2 3 3" xfId="24051"/>
    <cellStyle name="Normal 2 4 8 29 2 3 3 2" xfId="59474"/>
    <cellStyle name="Normal 2 4 8 29 2 3 4" xfId="59475"/>
    <cellStyle name="Normal 2 4 8 29 2 4" xfId="24052"/>
    <cellStyle name="Normal 2 4 8 29 2 4 2" xfId="24053"/>
    <cellStyle name="Normal 2 4 8 29 2 4 2 2" xfId="59476"/>
    <cellStyle name="Normal 2 4 8 29 2 4 3" xfId="59477"/>
    <cellStyle name="Normal 2 4 8 29 2 5" xfId="24054"/>
    <cellStyle name="Normal 2 4 8 29 2 5 2" xfId="59478"/>
    <cellStyle name="Normal 2 4 8 29 2 6" xfId="24055"/>
    <cellStyle name="Normal 2 4 8 29 2 6 2" xfId="59479"/>
    <cellStyle name="Normal 2 4 8 29 2 7" xfId="59480"/>
    <cellStyle name="Normal 2 4 8 29 2 7 2" xfId="59481"/>
    <cellStyle name="Normal 2 4 8 29 2 8" xfId="59482"/>
    <cellStyle name="Normal 2 4 8 29 2 9" xfId="59483"/>
    <cellStyle name="Normal 2 4 8 29 3" xfId="24056"/>
    <cellStyle name="Normal 2 4 8 29 3 2" xfId="24057"/>
    <cellStyle name="Normal 2 4 8 29 3 2 2" xfId="24058"/>
    <cellStyle name="Normal 2 4 8 29 3 2 2 2" xfId="59484"/>
    <cellStyle name="Normal 2 4 8 29 3 2 3" xfId="24059"/>
    <cellStyle name="Normal 2 4 8 29 3 2 3 2" xfId="59485"/>
    <cellStyle name="Normal 2 4 8 29 3 2 4" xfId="59486"/>
    <cellStyle name="Normal 2 4 8 29 3 3" xfId="24060"/>
    <cellStyle name="Normal 2 4 8 29 3 3 2" xfId="59487"/>
    <cellStyle name="Normal 2 4 8 29 3 4" xfId="24061"/>
    <cellStyle name="Normal 2 4 8 29 3 4 2" xfId="59488"/>
    <cellStyle name="Normal 2 4 8 29 3 5" xfId="24062"/>
    <cellStyle name="Normal 2 4 8 29 3 5 2" xfId="59489"/>
    <cellStyle name="Normal 2 4 8 29 3 6" xfId="59490"/>
    <cellStyle name="Normal 2 4 8 29 3 6 2" xfId="59491"/>
    <cellStyle name="Normal 2 4 8 29 3 7" xfId="59492"/>
    <cellStyle name="Normal 2 4 8 29 4" xfId="24063"/>
    <cellStyle name="Normal 2 4 8 29 4 2" xfId="24064"/>
    <cellStyle name="Normal 2 4 8 29 4 2 2" xfId="59493"/>
    <cellStyle name="Normal 2 4 8 29 4 3" xfId="24065"/>
    <cellStyle name="Normal 2 4 8 29 4 3 2" xfId="59494"/>
    <cellStyle name="Normal 2 4 8 29 4 4" xfId="59495"/>
    <cellStyle name="Normal 2 4 8 29 5" xfId="24066"/>
    <cellStyle name="Normal 2 4 8 29 5 2" xfId="24067"/>
    <cellStyle name="Normal 2 4 8 29 5 2 2" xfId="59496"/>
    <cellStyle name="Normal 2 4 8 29 5 3" xfId="59497"/>
    <cellStyle name="Normal 2 4 8 29 6" xfId="24068"/>
    <cellStyle name="Normal 2 4 8 29 6 2" xfId="59498"/>
    <cellStyle name="Normal 2 4 8 29 7" xfId="24069"/>
    <cellStyle name="Normal 2 4 8 29 7 2" xfId="59499"/>
    <cellStyle name="Normal 2 4 8 29 8" xfId="59500"/>
    <cellStyle name="Normal 2 4 8 29 8 2" xfId="59501"/>
    <cellStyle name="Normal 2 4 8 29 9" xfId="59502"/>
    <cellStyle name="Normal 2 4 8 3" xfId="24070"/>
    <cellStyle name="Normal 2 4 8 3 10" xfId="59503"/>
    <cellStyle name="Normal 2 4 8 3 11" xfId="59504"/>
    <cellStyle name="Normal 2 4 8 3 2" xfId="24071"/>
    <cellStyle name="Normal 2 4 8 3 2 10" xfId="59505"/>
    <cellStyle name="Normal 2 4 8 3 2 2" xfId="24072"/>
    <cellStyle name="Normal 2 4 8 3 2 2 2" xfId="24073"/>
    <cellStyle name="Normal 2 4 8 3 2 2 2 2" xfId="24074"/>
    <cellStyle name="Normal 2 4 8 3 2 2 2 2 2" xfId="59506"/>
    <cellStyle name="Normal 2 4 8 3 2 2 2 3" xfId="24075"/>
    <cellStyle name="Normal 2 4 8 3 2 2 2 3 2" xfId="59507"/>
    <cellStyle name="Normal 2 4 8 3 2 2 2 4" xfId="59508"/>
    <cellStyle name="Normal 2 4 8 3 2 2 3" xfId="24076"/>
    <cellStyle name="Normal 2 4 8 3 2 2 3 2" xfId="59509"/>
    <cellStyle name="Normal 2 4 8 3 2 2 4" xfId="24077"/>
    <cellStyle name="Normal 2 4 8 3 2 2 4 2" xfId="59510"/>
    <cellStyle name="Normal 2 4 8 3 2 2 5" xfId="24078"/>
    <cellStyle name="Normal 2 4 8 3 2 2 5 2" xfId="59511"/>
    <cellStyle name="Normal 2 4 8 3 2 2 6" xfId="59512"/>
    <cellStyle name="Normal 2 4 8 3 2 2 6 2" xfId="59513"/>
    <cellStyle name="Normal 2 4 8 3 2 2 7" xfId="59514"/>
    <cellStyle name="Normal 2 4 8 3 2 3" xfId="24079"/>
    <cellStyle name="Normal 2 4 8 3 2 3 2" xfId="24080"/>
    <cellStyle name="Normal 2 4 8 3 2 3 2 2" xfId="59515"/>
    <cellStyle name="Normal 2 4 8 3 2 3 3" xfId="24081"/>
    <cellStyle name="Normal 2 4 8 3 2 3 3 2" xfId="59516"/>
    <cellStyle name="Normal 2 4 8 3 2 3 4" xfId="59517"/>
    <cellStyle name="Normal 2 4 8 3 2 4" xfId="24082"/>
    <cellStyle name="Normal 2 4 8 3 2 4 2" xfId="24083"/>
    <cellStyle name="Normal 2 4 8 3 2 4 2 2" xfId="59518"/>
    <cellStyle name="Normal 2 4 8 3 2 4 3" xfId="59519"/>
    <cellStyle name="Normal 2 4 8 3 2 5" xfId="24084"/>
    <cellStyle name="Normal 2 4 8 3 2 5 2" xfId="59520"/>
    <cellStyle name="Normal 2 4 8 3 2 6" xfId="24085"/>
    <cellStyle name="Normal 2 4 8 3 2 6 2" xfId="59521"/>
    <cellStyle name="Normal 2 4 8 3 2 7" xfId="59522"/>
    <cellStyle name="Normal 2 4 8 3 2 7 2" xfId="59523"/>
    <cellStyle name="Normal 2 4 8 3 2 8" xfId="59524"/>
    <cellStyle name="Normal 2 4 8 3 2 9" xfId="59525"/>
    <cellStyle name="Normal 2 4 8 3 3" xfId="24086"/>
    <cellStyle name="Normal 2 4 8 3 3 2" xfId="24087"/>
    <cellStyle name="Normal 2 4 8 3 3 2 2" xfId="24088"/>
    <cellStyle name="Normal 2 4 8 3 3 2 2 2" xfId="59526"/>
    <cellStyle name="Normal 2 4 8 3 3 2 3" xfId="24089"/>
    <cellStyle name="Normal 2 4 8 3 3 2 3 2" xfId="59527"/>
    <cellStyle name="Normal 2 4 8 3 3 2 4" xfId="59528"/>
    <cellStyle name="Normal 2 4 8 3 3 3" xfId="24090"/>
    <cellStyle name="Normal 2 4 8 3 3 3 2" xfId="59529"/>
    <cellStyle name="Normal 2 4 8 3 3 4" xfId="24091"/>
    <cellStyle name="Normal 2 4 8 3 3 4 2" xfId="59530"/>
    <cellStyle name="Normal 2 4 8 3 3 5" xfId="24092"/>
    <cellStyle name="Normal 2 4 8 3 3 5 2" xfId="59531"/>
    <cellStyle name="Normal 2 4 8 3 3 6" xfId="59532"/>
    <cellStyle name="Normal 2 4 8 3 3 6 2" xfId="59533"/>
    <cellStyle name="Normal 2 4 8 3 3 7" xfId="59534"/>
    <cellStyle name="Normal 2 4 8 3 4" xfId="24093"/>
    <cellStyle name="Normal 2 4 8 3 4 2" xfId="24094"/>
    <cellStyle name="Normal 2 4 8 3 4 2 2" xfId="59535"/>
    <cellStyle name="Normal 2 4 8 3 4 3" xfId="24095"/>
    <cellStyle name="Normal 2 4 8 3 4 3 2" xfId="59536"/>
    <cellStyle name="Normal 2 4 8 3 4 4" xfId="59537"/>
    <cellStyle name="Normal 2 4 8 3 5" xfId="24096"/>
    <cellStyle name="Normal 2 4 8 3 5 2" xfId="24097"/>
    <cellStyle name="Normal 2 4 8 3 5 2 2" xfId="59538"/>
    <cellStyle name="Normal 2 4 8 3 5 3" xfId="59539"/>
    <cellStyle name="Normal 2 4 8 3 6" xfId="24098"/>
    <cellStyle name="Normal 2 4 8 3 6 2" xfId="59540"/>
    <cellStyle name="Normal 2 4 8 3 7" xfId="24099"/>
    <cellStyle name="Normal 2 4 8 3 7 2" xfId="59541"/>
    <cellStyle name="Normal 2 4 8 3 8" xfId="59542"/>
    <cellStyle name="Normal 2 4 8 3 8 2" xfId="59543"/>
    <cellStyle name="Normal 2 4 8 3 9" xfId="59544"/>
    <cellStyle name="Normal 2 4 8 30" xfId="24100"/>
    <cellStyle name="Normal 2 4 8 30 10" xfId="59545"/>
    <cellStyle name="Normal 2 4 8 30 11" xfId="59546"/>
    <cellStyle name="Normal 2 4 8 30 2" xfId="24101"/>
    <cellStyle name="Normal 2 4 8 30 2 10" xfId="59547"/>
    <cellStyle name="Normal 2 4 8 30 2 2" xfId="24102"/>
    <cellStyle name="Normal 2 4 8 30 2 2 2" xfId="24103"/>
    <cellStyle name="Normal 2 4 8 30 2 2 2 2" xfId="24104"/>
    <cellStyle name="Normal 2 4 8 30 2 2 2 2 2" xfId="59548"/>
    <cellStyle name="Normal 2 4 8 30 2 2 2 3" xfId="24105"/>
    <cellStyle name="Normal 2 4 8 30 2 2 2 3 2" xfId="59549"/>
    <cellStyle name="Normal 2 4 8 30 2 2 2 4" xfId="59550"/>
    <cellStyle name="Normal 2 4 8 30 2 2 3" xfId="24106"/>
    <cellStyle name="Normal 2 4 8 30 2 2 3 2" xfId="59551"/>
    <cellStyle name="Normal 2 4 8 30 2 2 4" xfId="24107"/>
    <cellStyle name="Normal 2 4 8 30 2 2 4 2" xfId="59552"/>
    <cellStyle name="Normal 2 4 8 30 2 2 5" xfId="24108"/>
    <cellStyle name="Normal 2 4 8 30 2 2 5 2" xfId="59553"/>
    <cellStyle name="Normal 2 4 8 30 2 2 6" xfId="59554"/>
    <cellStyle name="Normal 2 4 8 30 2 2 6 2" xfId="59555"/>
    <cellStyle name="Normal 2 4 8 30 2 2 7" xfId="59556"/>
    <cellStyle name="Normal 2 4 8 30 2 3" xfId="24109"/>
    <cellStyle name="Normal 2 4 8 30 2 3 2" xfId="24110"/>
    <cellStyle name="Normal 2 4 8 30 2 3 2 2" xfId="59557"/>
    <cellStyle name="Normal 2 4 8 30 2 3 3" xfId="24111"/>
    <cellStyle name="Normal 2 4 8 30 2 3 3 2" xfId="59558"/>
    <cellStyle name="Normal 2 4 8 30 2 3 4" xfId="59559"/>
    <cellStyle name="Normal 2 4 8 30 2 4" xfId="24112"/>
    <cellStyle name="Normal 2 4 8 30 2 4 2" xfId="24113"/>
    <cellStyle name="Normal 2 4 8 30 2 4 2 2" xfId="59560"/>
    <cellStyle name="Normal 2 4 8 30 2 4 3" xfId="59561"/>
    <cellStyle name="Normal 2 4 8 30 2 5" xfId="24114"/>
    <cellStyle name="Normal 2 4 8 30 2 5 2" xfId="59562"/>
    <cellStyle name="Normal 2 4 8 30 2 6" xfId="24115"/>
    <cellStyle name="Normal 2 4 8 30 2 6 2" xfId="59563"/>
    <cellStyle name="Normal 2 4 8 30 2 7" xfId="59564"/>
    <cellStyle name="Normal 2 4 8 30 2 7 2" xfId="59565"/>
    <cellStyle name="Normal 2 4 8 30 2 8" xfId="59566"/>
    <cellStyle name="Normal 2 4 8 30 2 9" xfId="59567"/>
    <cellStyle name="Normal 2 4 8 30 3" xfId="24116"/>
    <cellStyle name="Normal 2 4 8 30 3 2" xfId="24117"/>
    <cellStyle name="Normal 2 4 8 30 3 2 2" xfId="24118"/>
    <cellStyle name="Normal 2 4 8 30 3 2 2 2" xfId="59568"/>
    <cellStyle name="Normal 2 4 8 30 3 2 3" xfId="24119"/>
    <cellStyle name="Normal 2 4 8 30 3 2 3 2" xfId="59569"/>
    <cellStyle name="Normal 2 4 8 30 3 2 4" xfId="59570"/>
    <cellStyle name="Normal 2 4 8 30 3 3" xfId="24120"/>
    <cellStyle name="Normal 2 4 8 30 3 3 2" xfId="59571"/>
    <cellStyle name="Normal 2 4 8 30 3 4" xfId="24121"/>
    <cellStyle name="Normal 2 4 8 30 3 4 2" xfId="59572"/>
    <cellStyle name="Normal 2 4 8 30 3 5" xfId="24122"/>
    <cellStyle name="Normal 2 4 8 30 3 5 2" xfId="59573"/>
    <cellStyle name="Normal 2 4 8 30 3 6" xfId="59574"/>
    <cellStyle name="Normal 2 4 8 30 3 6 2" xfId="59575"/>
    <cellStyle name="Normal 2 4 8 30 3 7" xfId="59576"/>
    <cellStyle name="Normal 2 4 8 30 4" xfId="24123"/>
    <cellStyle name="Normal 2 4 8 30 4 2" xfId="24124"/>
    <cellStyle name="Normal 2 4 8 30 4 2 2" xfId="59577"/>
    <cellStyle name="Normal 2 4 8 30 4 3" xfId="24125"/>
    <cellStyle name="Normal 2 4 8 30 4 3 2" xfId="59578"/>
    <cellStyle name="Normal 2 4 8 30 4 4" xfId="59579"/>
    <cellStyle name="Normal 2 4 8 30 5" xfId="24126"/>
    <cellStyle name="Normal 2 4 8 30 5 2" xfId="24127"/>
    <cellStyle name="Normal 2 4 8 30 5 2 2" xfId="59580"/>
    <cellStyle name="Normal 2 4 8 30 5 3" xfId="59581"/>
    <cellStyle name="Normal 2 4 8 30 6" xfId="24128"/>
    <cellStyle name="Normal 2 4 8 30 6 2" xfId="59582"/>
    <cellStyle name="Normal 2 4 8 30 7" xfId="24129"/>
    <cellStyle name="Normal 2 4 8 30 7 2" xfId="59583"/>
    <cellStyle name="Normal 2 4 8 30 8" xfId="59584"/>
    <cellStyle name="Normal 2 4 8 30 8 2" xfId="59585"/>
    <cellStyle name="Normal 2 4 8 30 9" xfId="59586"/>
    <cellStyle name="Normal 2 4 8 31" xfId="24130"/>
    <cellStyle name="Normal 2 4 8 31 10" xfId="59587"/>
    <cellStyle name="Normal 2 4 8 31 2" xfId="24131"/>
    <cellStyle name="Normal 2 4 8 31 2 2" xfId="24132"/>
    <cellStyle name="Normal 2 4 8 31 2 2 2" xfId="24133"/>
    <cellStyle name="Normal 2 4 8 31 2 2 2 2" xfId="59588"/>
    <cellStyle name="Normal 2 4 8 31 2 2 3" xfId="24134"/>
    <cellStyle name="Normal 2 4 8 31 2 2 3 2" xfId="59589"/>
    <cellStyle name="Normal 2 4 8 31 2 2 4" xfId="59590"/>
    <cellStyle name="Normal 2 4 8 31 2 3" xfId="24135"/>
    <cellStyle name="Normal 2 4 8 31 2 3 2" xfId="59591"/>
    <cellStyle name="Normal 2 4 8 31 2 4" xfId="24136"/>
    <cellStyle name="Normal 2 4 8 31 2 4 2" xfId="59592"/>
    <cellStyle name="Normal 2 4 8 31 2 5" xfId="24137"/>
    <cellStyle name="Normal 2 4 8 31 2 5 2" xfId="59593"/>
    <cellStyle name="Normal 2 4 8 31 2 6" xfId="59594"/>
    <cellStyle name="Normal 2 4 8 31 2 6 2" xfId="59595"/>
    <cellStyle name="Normal 2 4 8 31 2 7" xfId="59596"/>
    <cellStyle name="Normal 2 4 8 31 3" xfId="24138"/>
    <cellStyle name="Normal 2 4 8 31 3 2" xfId="24139"/>
    <cellStyle name="Normal 2 4 8 31 3 2 2" xfId="59597"/>
    <cellStyle name="Normal 2 4 8 31 3 3" xfId="24140"/>
    <cellStyle name="Normal 2 4 8 31 3 3 2" xfId="59598"/>
    <cellStyle name="Normal 2 4 8 31 3 4" xfId="59599"/>
    <cellStyle name="Normal 2 4 8 31 4" xfId="24141"/>
    <cellStyle name="Normal 2 4 8 31 4 2" xfId="24142"/>
    <cellStyle name="Normal 2 4 8 31 4 2 2" xfId="59600"/>
    <cellStyle name="Normal 2 4 8 31 4 3" xfId="59601"/>
    <cellStyle name="Normal 2 4 8 31 5" xfId="24143"/>
    <cellStyle name="Normal 2 4 8 31 5 2" xfId="59602"/>
    <cellStyle name="Normal 2 4 8 31 6" xfId="24144"/>
    <cellStyle name="Normal 2 4 8 31 6 2" xfId="59603"/>
    <cellStyle name="Normal 2 4 8 31 7" xfId="59604"/>
    <cellStyle name="Normal 2 4 8 31 7 2" xfId="59605"/>
    <cellStyle name="Normal 2 4 8 31 8" xfId="59606"/>
    <cellStyle name="Normal 2 4 8 31 9" xfId="59607"/>
    <cellStyle name="Normal 2 4 8 32" xfId="24145"/>
    <cellStyle name="Normal 2 4 8 32 2" xfId="24146"/>
    <cellStyle name="Normal 2 4 8 32 2 2" xfId="24147"/>
    <cellStyle name="Normal 2 4 8 32 2 2 2" xfId="59608"/>
    <cellStyle name="Normal 2 4 8 32 2 3" xfId="24148"/>
    <cellStyle name="Normal 2 4 8 32 2 3 2" xfId="59609"/>
    <cellStyle name="Normal 2 4 8 32 2 4" xfId="59610"/>
    <cellStyle name="Normal 2 4 8 32 3" xfId="24149"/>
    <cellStyle name="Normal 2 4 8 32 3 2" xfId="59611"/>
    <cellStyle name="Normal 2 4 8 32 4" xfId="24150"/>
    <cellStyle name="Normal 2 4 8 32 4 2" xfId="59612"/>
    <cellStyle name="Normal 2 4 8 32 5" xfId="24151"/>
    <cellStyle name="Normal 2 4 8 32 5 2" xfId="59613"/>
    <cellStyle name="Normal 2 4 8 32 6" xfId="59614"/>
    <cellStyle name="Normal 2 4 8 32 6 2" xfId="59615"/>
    <cellStyle name="Normal 2 4 8 32 7" xfId="59616"/>
    <cellStyle name="Normal 2 4 8 33" xfId="24152"/>
    <cellStyle name="Normal 2 4 8 33 2" xfId="24153"/>
    <cellStyle name="Normal 2 4 8 33 2 2" xfId="59617"/>
    <cellStyle name="Normal 2 4 8 33 3" xfId="24154"/>
    <cellStyle name="Normal 2 4 8 33 3 2" xfId="59618"/>
    <cellStyle name="Normal 2 4 8 33 4" xfId="59619"/>
    <cellStyle name="Normal 2 4 8 34" xfId="24155"/>
    <cellStyle name="Normal 2 4 8 34 2" xfId="24156"/>
    <cellStyle name="Normal 2 4 8 34 2 2" xfId="59620"/>
    <cellStyle name="Normal 2 4 8 34 3" xfId="59621"/>
    <cellStyle name="Normal 2 4 8 35" xfId="24157"/>
    <cellStyle name="Normal 2 4 8 35 2" xfId="59622"/>
    <cellStyle name="Normal 2 4 8 36" xfId="24158"/>
    <cellStyle name="Normal 2 4 8 36 2" xfId="59623"/>
    <cellStyle name="Normal 2 4 8 37" xfId="59624"/>
    <cellStyle name="Normal 2 4 8 37 2" xfId="59625"/>
    <cellStyle name="Normal 2 4 8 38" xfId="59626"/>
    <cellStyle name="Normal 2 4 8 39" xfId="59627"/>
    <cellStyle name="Normal 2 4 8 4" xfId="24159"/>
    <cellStyle name="Normal 2 4 8 4 10" xfId="59628"/>
    <cellStyle name="Normal 2 4 8 4 11" xfId="59629"/>
    <cellStyle name="Normal 2 4 8 4 2" xfId="24160"/>
    <cellStyle name="Normal 2 4 8 4 2 10" xfId="59630"/>
    <cellStyle name="Normal 2 4 8 4 2 2" xfId="24161"/>
    <cellStyle name="Normal 2 4 8 4 2 2 2" xfId="24162"/>
    <cellStyle name="Normal 2 4 8 4 2 2 2 2" xfId="24163"/>
    <cellStyle name="Normal 2 4 8 4 2 2 2 2 2" xfId="59631"/>
    <cellStyle name="Normal 2 4 8 4 2 2 2 3" xfId="24164"/>
    <cellStyle name="Normal 2 4 8 4 2 2 2 3 2" xfId="59632"/>
    <cellStyle name="Normal 2 4 8 4 2 2 2 4" xfId="59633"/>
    <cellStyle name="Normal 2 4 8 4 2 2 3" xfId="24165"/>
    <cellStyle name="Normal 2 4 8 4 2 2 3 2" xfId="59634"/>
    <cellStyle name="Normal 2 4 8 4 2 2 4" xfId="24166"/>
    <cellStyle name="Normal 2 4 8 4 2 2 4 2" xfId="59635"/>
    <cellStyle name="Normal 2 4 8 4 2 2 5" xfId="24167"/>
    <cellStyle name="Normal 2 4 8 4 2 2 5 2" xfId="59636"/>
    <cellStyle name="Normal 2 4 8 4 2 2 6" xfId="59637"/>
    <cellStyle name="Normal 2 4 8 4 2 2 6 2" xfId="59638"/>
    <cellStyle name="Normal 2 4 8 4 2 2 7" xfId="59639"/>
    <cellStyle name="Normal 2 4 8 4 2 3" xfId="24168"/>
    <cellStyle name="Normal 2 4 8 4 2 3 2" xfId="24169"/>
    <cellStyle name="Normal 2 4 8 4 2 3 2 2" xfId="59640"/>
    <cellStyle name="Normal 2 4 8 4 2 3 3" xfId="24170"/>
    <cellStyle name="Normal 2 4 8 4 2 3 3 2" xfId="59641"/>
    <cellStyle name="Normal 2 4 8 4 2 3 4" xfId="59642"/>
    <cellStyle name="Normal 2 4 8 4 2 4" xfId="24171"/>
    <cellStyle name="Normal 2 4 8 4 2 4 2" xfId="24172"/>
    <cellStyle name="Normal 2 4 8 4 2 4 2 2" xfId="59643"/>
    <cellStyle name="Normal 2 4 8 4 2 4 3" xfId="59644"/>
    <cellStyle name="Normal 2 4 8 4 2 5" xfId="24173"/>
    <cellStyle name="Normal 2 4 8 4 2 5 2" xfId="59645"/>
    <cellStyle name="Normal 2 4 8 4 2 6" xfId="24174"/>
    <cellStyle name="Normal 2 4 8 4 2 6 2" xfId="59646"/>
    <cellStyle name="Normal 2 4 8 4 2 7" xfId="59647"/>
    <cellStyle name="Normal 2 4 8 4 2 7 2" xfId="59648"/>
    <cellStyle name="Normal 2 4 8 4 2 8" xfId="59649"/>
    <cellStyle name="Normal 2 4 8 4 2 9" xfId="59650"/>
    <cellStyle name="Normal 2 4 8 4 3" xfId="24175"/>
    <cellStyle name="Normal 2 4 8 4 3 2" xfId="24176"/>
    <cellStyle name="Normal 2 4 8 4 3 2 2" xfId="24177"/>
    <cellStyle name="Normal 2 4 8 4 3 2 2 2" xfId="59651"/>
    <cellStyle name="Normal 2 4 8 4 3 2 3" xfId="24178"/>
    <cellStyle name="Normal 2 4 8 4 3 2 3 2" xfId="59652"/>
    <cellStyle name="Normal 2 4 8 4 3 2 4" xfId="59653"/>
    <cellStyle name="Normal 2 4 8 4 3 3" xfId="24179"/>
    <cellStyle name="Normal 2 4 8 4 3 3 2" xfId="59654"/>
    <cellStyle name="Normal 2 4 8 4 3 4" xfId="24180"/>
    <cellStyle name="Normal 2 4 8 4 3 4 2" xfId="59655"/>
    <cellStyle name="Normal 2 4 8 4 3 5" xfId="24181"/>
    <cellStyle name="Normal 2 4 8 4 3 5 2" xfId="59656"/>
    <cellStyle name="Normal 2 4 8 4 3 6" xfId="59657"/>
    <cellStyle name="Normal 2 4 8 4 3 6 2" xfId="59658"/>
    <cellStyle name="Normal 2 4 8 4 3 7" xfId="59659"/>
    <cellStyle name="Normal 2 4 8 4 4" xfId="24182"/>
    <cellStyle name="Normal 2 4 8 4 4 2" xfId="24183"/>
    <cellStyle name="Normal 2 4 8 4 4 2 2" xfId="59660"/>
    <cellStyle name="Normal 2 4 8 4 4 3" xfId="24184"/>
    <cellStyle name="Normal 2 4 8 4 4 3 2" xfId="59661"/>
    <cellStyle name="Normal 2 4 8 4 4 4" xfId="59662"/>
    <cellStyle name="Normal 2 4 8 4 5" xfId="24185"/>
    <cellStyle name="Normal 2 4 8 4 5 2" xfId="24186"/>
    <cellStyle name="Normal 2 4 8 4 5 2 2" xfId="59663"/>
    <cellStyle name="Normal 2 4 8 4 5 3" xfId="59664"/>
    <cellStyle name="Normal 2 4 8 4 6" xfId="24187"/>
    <cellStyle name="Normal 2 4 8 4 6 2" xfId="59665"/>
    <cellStyle name="Normal 2 4 8 4 7" xfId="24188"/>
    <cellStyle name="Normal 2 4 8 4 7 2" xfId="59666"/>
    <cellStyle name="Normal 2 4 8 4 8" xfId="59667"/>
    <cellStyle name="Normal 2 4 8 4 8 2" xfId="59668"/>
    <cellStyle name="Normal 2 4 8 4 9" xfId="59669"/>
    <cellStyle name="Normal 2 4 8 40" xfId="59670"/>
    <cellStyle name="Normal 2 4 8 5" xfId="24189"/>
    <cellStyle name="Normal 2 4 8 5 10" xfId="59671"/>
    <cellStyle name="Normal 2 4 8 5 11" xfId="59672"/>
    <cellStyle name="Normal 2 4 8 5 2" xfId="24190"/>
    <cellStyle name="Normal 2 4 8 5 2 10" xfId="59673"/>
    <cellStyle name="Normal 2 4 8 5 2 2" xfId="24191"/>
    <cellStyle name="Normal 2 4 8 5 2 2 2" xfId="24192"/>
    <cellStyle name="Normal 2 4 8 5 2 2 2 2" xfId="24193"/>
    <cellStyle name="Normal 2 4 8 5 2 2 2 2 2" xfId="59674"/>
    <cellStyle name="Normal 2 4 8 5 2 2 2 3" xfId="24194"/>
    <cellStyle name="Normal 2 4 8 5 2 2 2 3 2" xfId="59675"/>
    <cellStyle name="Normal 2 4 8 5 2 2 2 4" xfId="59676"/>
    <cellStyle name="Normal 2 4 8 5 2 2 3" xfId="24195"/>
    <cellStyle name="Normal 2 4 8 5 2 2 3 2" xfId="59677"/>
    <cellStyle name="Normal 2 4 8 5 2 2 4" xfId="24196"/>
    <cellStyle name="Normal 2 4 8 5 2 2 4 2" xfId="59678"/>
    <cellStyle name="Normal 2 4 8 5 2 2 5" xfId="24197"/>
    <cellStyle name="Normal 2 4 8 5 2 2 5 2" xfId="59679"/>
    <cellStyle name="Normal 2 4 8 5 2 2 6" xfId="59680"/>
    <cellStyle name="Normal 2 4 8 5 2 2 6 2" xfId="59681"/>
    <cellStyle name="Normal 2 4 8 5 2 2 7" xfId="59682"/>
    <cellStyle name="Normal 2 4 8 5 2 3" xfId="24198"/>
    <cellStyle name="Normal 2 4 8 5 2 3 2" xfId="24199"/>
    <cellStyle name="Normal 2 4 8 5 2 3 2 2" xfId="59683"/>
    <cellStyle name="Normal 2 4 8 5 2 3 3" xfId="24200"/>
    <cellStyle name="Normal 2 4 8 5 2 3 3 2" xfId="59684"/>
    <cellStyle name="Normal 2 4 8 5 2 3 4" xfId="59685"/>
    <cellStyle name="Normal 2 4 8 5 2 4" xfId="24201"/>
    <cellStyle name="Normal 2 4 8 5 2 4 2" xfId="24202"/>
    <cellStyle name="Normal 2 4 8 5 2 4 2 2" xfId="59686"/>
    <cellStyle name="Normal 2 4 8 5 2 4 3" xfId="59687"/>
    <cellStyle name="Normal 2 4 8 5 2 5" xfId="24203"/>
    <cellStyle name="Normal 2 4 8 5 2 5 2" xfId="59688"/>
    <cellStyle name="Normal 2 4 8 5 2 6" xfId="24204"/>
    <cellStyle name="Normal 2 4 8 5 2 6 2" xfId="59689"/>
    <cellStyle name="Normal 2 4 8 5 2 7" xfId="59690"/>
    <cellStyle name="Normal 2 4 8 5 2 7 2" xfId="59691"/>
    <cellStyle name="Normal 2 4 8 5 2 8" xfId="59692"/>
    <cellStyle name="Normal 2 4 8 5 2 9" xfId="59693"/>
    <cellStyle name="Normal 2 4 8 5 3" xfId="24205"/>
    <cellStyle name="Normal 2 4 8 5 3 2" xfId="24206"/>
    <cellStyle name="Normal 2 4 8 5 3 2 2" xfId="24207"/>
    <cellStyle name="Normal 2 4 8 5 3 2 2 2" xfId="59694"/>
    <cellStyle name="Normal 2 4 8 5 3 2 3" xfId="24208"/>
    <cellStyle name="Normal 2 4 8 5 3 2 3 2" xfId="59695"/>
    <cellStyle name="Normal 2 4 8 5 3 2 4" xfId="59696"/>
    <cellStyle name="Normal 2 4 8 5 3 3" xfId="24209"/>
    <cellStyle name="Normal 2 4 8 5 3 3 2" xfId="59697"/>
    <cellStyle name="Normal 2 4 8 5 3 4" xfId="24210"/>
    <cellStyle name="Normal 2 4 8 5 3 4 2" xfId="59698"/>
    <cellStyle name="Normal 2 4 8 5 3 5" xfId="24211"/>
    <cellStyle name="Normal 2 4 8 5 3 5 2" xfId="59699"/>
    <cellStyle name="Normal 2 4 8 5 3 6" xfId="59700"/>
    <cellStyle name="Normal 2 4 8 5 3 6 2" xfId="59701"/>
    <cellStyle name="Normal 2 4 8 5 3 7" xfId="59702"/>
    <cellStyle name="Normal 2 4 8 5 4" xfId="24212"/>
    <cellStyle name="Normal 2 4 8 5 4 2" xfId="24213"/>
    <cellStyle name="Normal 2 4 8 5 4 2 2" xfId="59703"/>
    <cellStyle name="Normal 2 4 8 5 4 3" xfId="24214"/>
    <cellStyle name="Normal 2 4 8 5 4 3 2" xfId="59704"/>
    <cellStyle name="Normal 2 4 8 5 4 4" xfId="59705"/>
    <cellStyle name="Normal 2 4 8 5 5" xfId="24215"/>
    <cellStyle name="Normal 2 4 8 5 5 2" xfId="24216"/>
    <cellStyle name="Normal 2 4 8 5 5 2 2" xfId="59706"/>
    <cellStyle name="Normal 2 4 8 5 5 3" xfId="59707"/>
    <cellStyle name="Normal 2 4 8 5 6" xfId="24217"/>
    <cellStyle name="Normal 2 4 8 5 6 2" xfId="59708"/>
    <cellStyle name="Normal 2 4 8 5 7" xfId="24218"/>
    <cellStyle name="Normal 2 4 8 5 7 2" xfId="59709"/>
    <cellStyle name="Normal 2 4 8 5 8" xfId="59710"/>
    <cellStyle name="Normal 2 4 8 5 8 2" xfId="59711"/>
    <cellStyle name="Normal 2 4 8 5 9" xfId="59712"/>
    <cellStyle name="Normal 2 4 8 6" xfId="24219"/>
    <cellStyle name="Normal 2 4 8 6 10" xfId="59713"/>
    <cellStyle name="Normal 2 4 8 6 11" xfId="59714"/>
    <cellStyle name="Normal 2 4 8 6 2" xfId="24220"/>
    <cellStyle name="Normal 2 4 8 6 2 10" xfId="59715"/>
    <cellStyle name="Normal 2 4 8 6 2 2" xfId="24221"/>
    <cellStyle name="Normal 2 4 8 6 2 2 2" xfId="24222"/>
    <cellStyle name="Normal 2 4 8 6 2 2 2 2" xfId="24223"/>
    <cellStyle name="Normal 2 4 8 6 2 2 2 2 2" xfId="59716"/>
    <cellStyle name="Normal 2 4 8 6 2 2 2 3" xfId="24224"/>
    <cellStyle name="Normal 2 4 8 6 2 2 2 3 2" xfId="59717"/>
    <cellStyle name="Normal 2 4 8 6 2 2 2 4" xfId="59718"/>
    <cellStyle name="Normal 2 4 8 6 2 2 3" xfId="24225"/>
    <cellStyle name="Normal 2 4 8 6 2 2 3 2" xfId="59719"/>
    <cellStyle name="Normal 2 4 8 6 2 2 4" xfId="24226"/>
    <cellStyle name="Normal 2 4 8 6 2 2 4 2" xfId="59720"/>
    <cellStyle name="Normal 2 4 8 6 2 2 5" xfId="24227"/>
    <cellStyle name="Normal 2 4 8 6 2 2 5 2" xfId="59721"/>
    <cellStyle name="Normal 2 4 8 6 2 2 6" xfId="59722"/>
    <cellStyle name="Normal 2 4 8 6 2 2 6 2" xfId="59723"/>
    <cellStyle name="Normal 2 4 8 6 2 2 7" xfId="59724"/>
    <cellStyle name="Normal 2 4 8 6 2 3" xfId="24228"/>
    <cellStyle name="Normal 2 4 8 6 2 3 2" xfId="24229"/>
    <cellStyle name="Normal 2 4 8 6 2 3 2 2" xfId="59725"/>
    <cellStyle name="Normal 2 4 8 6 2 3 3" xfId="24230"/>
    <cellStyle name="Normal 2 4 8 6 2 3 3 2" xfId="59726"/>
    <cellStyle name="Normal 2 4 8 6 2 3 4" xfId="59727"/>
    <cellStyle name="Normal 2 4 8 6 2 4" xfId="24231"/>
    <cellStyle name="Normal 2 4 8 6 2 4 2" xfId="24232"/>
    <cellStyle name="Normal 2 4 8 6 2 4 2 2" xfId="59728"/>
    <cellStyle name="Normal 2 4 8 6 2 4 3" xfId="59729"/>
    <cellStyle name="Normal 2 4 8 6 2 5" xfId="24233"/>
    <cellStyle name="Normal 2 4 8 6 2 5 2" xfId="59730"/>
    <cellStyle name="Normal 2 4 8 6 2 6" xfId="24234"/>
    <cellStyle name="Normal 2 4 8 6 2 6 2" xfId="59731"/>
    <cellStyle name="Normal 2 4 8 6 2 7" xfId="59732"/>
    <cellStyle name="Normal 2 4 8 6 2 7 2" xfId="59733"/>
    <cellStyle name="Normal 2 4 8 6 2 8" xfId="59734"/>
    <cellStyle name="Normal 2 4 8 6 2 9" xfId="59735"/>
    <cellStyle name="Normal 2 4 8 6 3" xfId="24235"/>
    <cellStyle name="Normal 2 4 8 6 3 2" xfId="24236"/>
    <cellStyle name="Normal 2 4 8 6 3 2 2" xfId="24237"/>
    <cellStyle name="Normal 2 4 8 6 3 2 2 2" xfId="59736"/>
    <cellStyle name="Normal 2 4 8 6 3 2 3" xfId="24238"/>
    <cellStyle name="Normal 2 4 8 6 3 2 3 2" xfId="59737"/>
    <cellStyle name="Normal 2 4 8 6 3 2 4" xfId="59738"/>
    <cellStyle name="Normal 2 4 8 6 3 3" xfId="24239"/>
    <cellStyle name="Normal 2 4 8 6 3 3 2" xfId="59739"/>
    <cellStyle name="Normal 2 4 8 6 3 4" xfId="24240"/>
    <cellStyle name="Normal 2 4 8 6 3 4 2" xfId="59740"/>
    <cellStyle name="Normal 2 4 8 6 3 5" xfId="24241"/>
    <cellStyle name="Normal 2 4 8 6 3 5 2" xfId="59741"/>
    <cellStyle name="Normal 2 4 8 6 3 6" xfId="59742"/>
    <cellStyle name="Normal 2 4 8 6 3 6 2" xfId="59743"/>
    <cellStyle name="Normal 2 4 8 6 3 7" xfId="59744"/>
    <cellStyle name="Normal 2 4 8 6 4" xfId="24242"/>
    <cellStyle name="Normal 2 4 8 6 4 2" xfId="24243"/>
    <cellStyle name="Normal 2 4 8 6 4 2 2" xfId="59745"/>
    <cellStyle name="Normal 2 4 8 6 4 3" xfId="24244"/>
    <cellStyle name="Normal 2 4 8 6 4 3 2" xfId="59746"/>
    <cellStyle name="Normal 2 4 8 6 4 4" xfId="59747"/>
    <cellStyle name="Normal 2 4 8 6 5" xfId="24245"/>
    <cellStyle name="Normal 2 4 8 6 5 2" xfId="24246"/>
    <cellStyle name="Normal 2 4 8 6 5 2 2" xfId="59748"/>
    <cellStyle name="Normal 2 4 8 6 5 3" xfId="59749"/>
    <cellStyle name="Normal 2 4 8 6 6" xfId="24247"/>
    <cellStyle name="Normal 2 4 8 6 6 2" xfId="59750"/>
    <cellStyle name="Normal 2 4 8 6 7" xfId="24248"/>
    <cellStyle name="Normal 2 4 8 6 7 2" xfId="59751"/>
    <cellStyle name="Normal 2 4 8 6 8" xfId="59752"/>
    <cellStyle name="Normal 2 4 8 6 8 2" xfId="59753"/>
    <cellStyle name="Normal 2 4 8 6 9" xfId="59754"/>
    <cellStyle name="Normal 2 4 8 7" xfId="24249"/>
    <cellStyle name="Normal 2 4 8 7 10" xfId="59755"/>
    <cellStyle name="Normal 2 4 8 7 11" xfId="59756"/>
    <cellStyle name="Normal 2 4 8 7 2" xfId="24250"/>
    <cellStyle name="Normal 2 4 8 7 2 10" xfId="59757"/>
    <cellStyle name="Normal 2 4 8 7 2 2" xfId="24251"/>
    <cellStyle name="Normal 2 4 8 7 2 2 2" xfId="24252"/>
    <cellStyle name="Normal 2 4 8 7 2 2 2 2" xfId="24253"/>
    <cellStyle name="Normal 2 4 8 7 2 2 2 2 2" xfId="59758"/>
    <cellStyle name="Normal 2 4 8 7 2 2 2 3" xfId="24254"/>
    <cellStyle name="Normal 2 4 8 7 2 2 2 3 2" xfId="59759"/>
    <cellStyle name="Normal 2 4 8 7 2 2 2 4" xfId="59760"/>
    <cellStyle name="Normal 2 4 8 7 2 2 3" xfId="24255"/>
    <cellStyle name="Normal 2 4 8 7 2 2 3 2" xfId="59761"/>
    <cellStyle name="Normal 2 4 8 7 2 2 4" xfId="24256"/>
    <cellStyle name="Normal 2 4 8 7 2 2 4 2" xfId="59762"/>
    <cellStyle name="Normal 2 4 8 7 2 2 5" xfId="24257"/>
    <cellStyle name="Normal 2 4 8 7 2 2 5 2" xfId="59763"/>
    <cellStyle name="Normal 2 4 8 7 2 2 6" xfId="59764"/>
    <cellStyle name="Normal 2 4 8 7 2 2 6 2" xfId="59765"/>
    <cellStyle name="Normal 2 4 8 7 2 2 7" xfId="59766"/>
    <cellStyle name="Normal 2 4 8 7 2 3" xfId="24258"/>
    <cellStyle name="Normal 2 4 8 7 2 3 2" xfId="24259"/>
    <cellStyle name="Normal 2 4 8 7 2 3 2 2" xfId="59767"/>
    <cellStyle name="Normal 2 4 8 7 2 3 3" xfId="24260"/>
    <cellStyle name="Normal 2 4 8 7 2 3 3 2" xfId="59768"/>
    <cellStyle name="Normal 2 4 8 7 2 3 4" xfId="59769"/>
    <cellStyle name="Normal 2 4 8 7 2 4" xfId="24261"/>
    <cellStyle name="Normal 2 4 8 7 2 4 2" xfId="24262"/>
    <cellStyle name="Normal 2 4 8 7 2 4 2 2" xfId="59770"/>
    <cellStyle name="Normal 2 4 8 7 2 4 3" xfId="59771"/>
    <cellStyle name="Normal 2 4 8 7 2 5" xfId="24263"/>
    <cellStyle name="Normal 2 4 8 7 2 5 2" xfId="59772"/>
    <cellStyle name="Normal 2 4 8 7 2 6" xfId="24264"/>
    <cellStyle name="Normal 2 4 8 7 2 6 2" xfId="59773"/>
    <cellStyle name="Normal 2 4 8 7 2 7" xfId="59774"/>
    <cellStyle name="Normal 2 4 8 7 2 7 2" xfId="59775"/>
    <cellStyle name="Normal 2 4 8 7 2 8" xfId="59776"/>
    <cellStyle name="Normal 2 4 8 7 2 9" xfId="59777"/>
    <cellStyle name="Normal 2 4 8 7 3" xfId="24265"/>
    <cellStyle name="Normal 2 4 8 7 3 2" xfId="24266"/>
    <cellStyle name="Normal 2 4 8 7 3 2 2" xfId="24267"/>
    <cellStyle name="Normal 2 4 8 7 3 2 2 2" xfId="59778"/>
    <cellStyle name="Normal 2 4 8 7 3 2 3" xfId="24268"/>
    <cellStyle name="Normal 2 4 8 7 3 2 3 2" xfId="59779"/>
    <cellStyle name="Normal 2 4 8 7 3 2 4" xfId="59780"/>
    <cellStyle name="Normal 2 4 8 7 3 3" xfId="24269"/>
    <cellStyle name="Normal 2 4 8 7 3 3 2" xfId="59781"/>
    <cellStyle name="Normal 2 4 8 7 3 4" xfId="24270"/>
    <cellStyle name="Normal 2 4 8 7 3 4 2" xfId="59782"/>
    <cellStyle name="Normal 2 4 8 7 3 5" xfId="24271"/>
    <cellStyle name="Normal 2 4 8 7 3 5 2" xfId="59783"/>
    <cellStyle name="Normal 2 4 8 7 3 6" xfId="59784"/>
    <cellStyle name="Normal 2 4 8 7 3 6 2" xfId="59785"/>
    <cellStyle name="Normal 2 4 8 7 3 7" xfId="59786"/>
    <cellStyle name="Normal 2 4 8 7 4" xfId="24272"/>
    <cellStyle name="Normal 2 4 8 7 4 2" xfId="24273"/>
    <cellStyle name="Normal 2 4 8 7 4 2 2" xfId="59787"/>
    <cellStyle name="Normal 2 4 8 7 4 3" xfId="24274"/>
    <cellStyle name="Normal 2 4 8 7 4 3 2" xfId="59788"/>
    <cellStyle name="Normal 2 4 8 7 4 4" xfId="59789"/>
    <cellStyle name="Normal 2 4 8 7 5" xfId="24275"/>
    <cellStyle name="Normal 2 4 8 7 5 2" xfId="24276"/>
    <cellStyle name="Normal 2 4 8 7 5 2 2" xfId="59790"/>
    <cellStyle name="Normal 2 4 8 7 5 3" xfId="59791"/>
    <cellStyle name="Normal 2 4 8 7 6" xfId="24277"/>
    <cellStyle name="Normal 2 4 8 7 6 2" xfId="59792"/>
    <cellStyle name="Normal 2 4 8 7 7" xfId="24278"/>
    <cellStyle name="Normal 2 4 8 7 7 2" xfId="59793"/>
    <cellStyle name="Normal 2 4 8 7 8" xfId="59794"/>
    <cellStyle name="Normal 2 4 8 7 8 2" xfId="59795"/>
    <cellStyle name="Normal 2 4 8 7 9" xfId="59796"/>
    <cellStyle name="Normal 2 4 8 8" xfId="24279"/>
    <cellStyle name="Normal 2 4 8 8 10" xfId="59797"/>
    <cellStyle name="Normal 2 4 8 8 11" xfId="59798"/>
    <cellStyle name="Normal 2 4 8 8 2" xfId="24280"/>
    <cellStyle name="Normal 2 4 8 8 2 10" xfId="59799"/>
    <cellStyle name="Normal 2 4 8 8 2 2" xfId="24281"/>
    <cellStyle name="Normal 2 4 8 8 2 2 2" xfId="24282"/>
    <cellStyle name="Normal 2 4 8 8 2 2 2 2" xfId="24283"/>
    <cellStyle name="Normal 2 4 8 8 2 2 2 2 2" xfId="59800"/>
    <cellStyle name="Normal 2 4 8 8 2 2 2 3" xfId="24284"/>
    <cellStyle name="Normal 2 4 8 8 2 2 2 3 2" xfId="59801"/>
    <cellStyle name="Normal 2 4 8 8 2 2 2 4" xfId="59802"/>
    <cellStyle name="Normal 2 4 8 8 2 2 3" xfId="24285"/>
    <cellStyle name="Normal 2 4 8 8 2 2 3 2" xfId="59803"/>
    <cellStyle name="Normal 2 4 8 8 2 2 4" xfId="24286"/>
    <cellStyle name="Normal 2 4 8 8 2 2 4 2" xfId="59804"/>
    <cellStyle name="Normal 2 4 8 8 2 2 5" xfId="24287"/>
    <cellStyle name="Normal 2 4 8 8 2 2 5 2" xfId="59805"/>
    <cellStyle name="Normal 2 4 8 8 2 2 6" xfId="59806"/>
    <cellStyle name="Normal 2 4 8 8 2 2 6 2" xfId="59807"/>
    <cellStyle name="Normal 2 4 8 8 2 2 7" xfId="59808"/>
    <cellStyle name="Normal 2 4 8 8 2 3" xfId="24288"/>
    <cellStyle name="Normal 2 4 8 8 2 3 2" xfId="24289"/>
    <cellStyle name="Normal 2 4 8 8 2 3 2 2" xfId="59809"/>
    <cellStyle name="Normal 2 4 8 8 2 3 3" xfId="24290"/>
    <cellStyle name="Normal 2 4 8 8 2 3 3 2" xfId="59810"/>
    <cellStyle name="Normal 2 4 8 8 2 3 4" xfId="59811"/>
    <cellStyle name="Normal 2 4 8 8 2 4" xfId="24291"/>
    <cellStyle name="Normal 2 4 8 8 2 4 2" xfId="24292"/>
    <cellStyle name="Normal 2 4 8 8 2 4 2 2" xfId="59812"/>
    <cellStyle name="Normal 2 4 8 8 2 4 3" xfId="59813"/>
    <cellStyle name="Normal 2 4 8 8 2 5" xfId="24293"/>
    <cellStyle name="Normal 2 4 8 8 2 5 2" xfId="59814"/>
    <cellStyle name="Normal 2 4 8 8 2 6" xfId="24294"/>
    <cellStyle name="Normal 2 4 8 8 2 6 2" xfId="59815"/>
    <cellStyle name="Normal 2 4 8 8 2 7" xfId="59816"/>
    <cellStyle name="Normal 2 4 8 8 2 7 2" xfId="59817"/>
    <cellStyle name="Normal 2 4 8 8 2 8" xfId="59818"/>
    <cellStyle name="Normal 2 4 8 8 2 9" xfId="59819"/>
    <cellStyle name="Normal 2 4 8 8 3" xfId="24295"/>
    <cellStyle name="Normal 2 4 8 8 3 2" xfId="24296"/>
    <cellStyle name="Normal 2 4 8 8 3 2 2" xfId="24297"/>
    <cellStyle name="Normal 2 4 8 8 3 2 2 2" xfId="59820"/>
    <cellStyle name="Normal 2 4 8 8 3 2 3" xfId="24298"/>
    <cellStyle name="Normal 2 4 8 8 3 2 3 2" xfId="59821"/>
    <cellStyle name="Normal 2 4 8 8 3 2 4" xfId="59822"/>
    <cellStyle name="Normal 2 4 8 8 3 3" xfId="24299"/>
    <cellStyle name="Normal 2 4 8 8 3 3 2" xfId="59823"/>
    <cellStyle name="Normal 2 4 8 8 3 4" xfId="24300"/>
    <cellStyle name="Normal 2 4 8 8 3 4 2" xfId="59824"/>
    <cellStyle name="Normal 2 4 8 8 3 5" xfId="24301"/>
    <cellStyle name="Normal 2 4 8 8 3 5 2" xfId="59825"/>
    <cellStyle name="Normal 2 4 8 8 3 6" xfId="59826"/>
    <cellStyle name="Normal 2 4 8 8 3 6 2" xfId="59827"/>
    <cellStyle name="Normal 2 4 8 8 3 7" xfId="59828"/>
    <cellStyle name="Normal 2 4 8 8 4" xfId="24302"/>
    <cellStyle name="Normal 2 4 8 8 4 2" xfId="24303"/>
    <cellStyle name="Normal 2 4 8 8 4 2 2" xfId="59829"/>
    <cellStyle name="Normal 2 4 8 8 4 3" xfId="24304"/>
    <cellStyle name="Normal 2 4 8 8 4 3 2" xfId="59830"/>
    <cellStyle name="Normal 2 4 8 8 4 4" xfId="59831"/>
    <cellStyle name="Normal 2 4 8 8 5" xfId="24305"/>
    <cellStyle name="Normal 2 4 8 8 5 2" xfId="24306"/>
    <cellStyle name="Normal 2 4 8 8 5 2 2" xfId="59832"/>
    <cellStyle name="Normal 2 4 8 8 5 3" xfId="59833"/>
    <cellStyle name="Normal 2 4 8 8 6" xfId="24307"/>
    <cellStyle name="Normal 2 4 8 8 6 2" xfId="59834"/>
    <cellStyle name="Normal 2 4 8 8 7" xfId="24308"/>
    <cellStyle name="Normal 2 4 8 8 7 2" xfId="59835"/>
    <cellStyle name="Normal 2 4 8 8 8" xfId="59836"/>
    <cellStyle name="Normal 2 4 8 8 8 2" xfId="59837"/>
    <cellStyle name="Normal 2 4 8 8 9" xfId="59838"/>
    <cellStyle name="Normal 2 4 8 9" xfId="24309"/>
    <cellStyle name="Normal 2 4 8 9 10" xfId="59839"/>
    <cellStyle name="Normal 2 4 8 9 11" xfId="59840"/>
    <cellStyle name="Normal 2 4 8 9 2" xfId="24310"/>
    <cellStyle name="Normal 2 4 8 9 2 10" xfId="59841"/>
    <cellStyle name="Normal 2 4 8 9 2 2" xfId="24311"/>
    <cellStyle name="Normal 2 4 8 9 2 2 2" xfId="24312"/>
    <cellStyle name="Normal 2 4 8 9 2 2 2 2" xfId="24313"/>
    <cellStyle name="Normal 2 4 8 9 2 2 2 2 2" xfId="59842"/>
    <cellStyle name="Normal 2 4 8 9 2 2 2 3" xfId="24314"/>
    <cellStyle name="Normal 2 4 8 9 2 2 2 3 2" xfId="59843"/>
    <cellStyle name="Normal 2 4 8 9 2 2 2 4" xfId="59844"/>
    <cellStyle name="Normal 2 4 8 9 2 2 3" xfId="24315"/>
    <cellStyle name="Normal 2 4 8 9 2 2 3 2" xfId="59845"/>
    <cellStyle name="Normal 2 4 8 9 2 2 4" xfId="24316"/>
    <cellStyle name="Normal 2 4 8 9 2 2 4 2" xfId="59846"/>
    <cellStyle name="Normal 2 4 8 9 2 2 5" xfId="24317"/>
    <cellStyle name="Normal 2 4 8 9 2 2 5 2" xfId="59847"/>
    <cellStyle name="Normal 2 4 8 9 2 2 6" xfId="59848"/>
    <cellStyle name="Normal 2 4 8 9 2 2 6 2" xfId="59849"/>
    <cellStyle name="Normal 2 4 8 9 2 2 7" xfId="59850"/>
    <cellStyle name="Normal 2 4 8 9 2 3" xfId="24318"/>
    <cellStyle name="Normal 2 4 8 9 2 3 2" xfId="24319"/>
    <cellStyle name="Normal 2 4 8 9 2 3 2 2" xfId="59851"/>
    <cellStyle name="Normal 2 4 8 9 2 3 3" xfId="24320"/>
    <cellStyle name="Normal 2 4 8 9 2 3 3 2" xfId="59852"/>
    <cellStyle name="Normal 2 4 8 9 2 3 4" xfId="59853"/>
    <cellStyle name="Normal 2 4 8 9 2 4" xfId="24321"/>
    <cellStyle name="Normal 2 4 8 9 2 4 2" xfId="24322"/>
    <cellStyle name="Normal 2 4 8 9 2 4 2 2" xfId="59854"/>
    <cellStyle name="Normal 2 4 8 9 2 4 3" xfId="59855"/>
    <cellStyle name="Normal 2 4 8 9 2 5" xfId="24323"/>
    <cellStyle name="Normal 2 4 8 9 2 5 2" xfId="59856"/>
    <cellStyle name="Normal 2 4 8 9 2 6" xfId="24324"/>
    <cellStyle name="Normal 2 4 8 9 2 6 2" xfId="59857"/>
    <cellStyle name="Normal 2 4 8 9 2 7" xfId="59858"/>
    <cellStyle name="Normal 2 4 8 9 2 7 2" xfId="59859"/>
    <cellStyle name="Normal 2 4 8 9 2 8" xfId="59860"/>
    <cellStyle name="Normal 2 4 8 9 2 9" xfId="59861"/>
    <cellStyle name="Normal 2 4 8 9 3" xfId="24325"/>
    <cellStyle name="Normal 2 4 8 9 3 2" xfId="24326"/>
    <cellStyle name="Normal 2 4 8 9 3 2 2" xfId="24327"/>
    <cellStyle name="Normal 2 4 8 9 3 2 2 2" xfId="59862"/>
    <cellStyle name="Normal 2 4 8 9 3 2 3" xfId="24328"/>
    <cellStyle name="Normal 2 4 8 9 3 2 3 2" xfId="59863"/>
    <cellStyle name="Normal 2 4 8 9 3 2 4" xfId="59864"/>
    <cellStyle name="Normal 2 4 8 9 3 3" xfId="24329"/>
    <cellStyle name="Normal 2 4 8 9 3 3 2" xfId="59865"/>
    <cellStyle name="Normal 2 4 8 9 3 4" xfId="24330"/>
    <cellStyle name="Normal 2 4 8 9 3 4 2" xfId="59866"/>
    <cellStyle name="Normal 2 4 8 9 3 5" xfId="24331"/>
    <cellStyle name="Normal 2 4 8 9 3 5 2" xfId="59867"/>
    <cellStyle name="Normal 2 4 8 9 3 6" xfId="59868"/>
    <cellStyle name="Normal 2 4 8 9 3 6 2" xfId="59869"/>
    <cellStyle name="Normal 2 4 8 9 3 7" xfId="59870"/>
    <cellStyle name="Normal 2 4 8 9 4" xfId="24332"/>
    <cellStyle name="Normal 2 4 8 9 4 2" xfId="24333"/>
    <cellStyle name="Normal 2 4 8 9 4 2 2" xfId="59871"/>
    <cellStyle name="Normal 2 4 8 9 4 3" xfId="24334"/>
    <cellStyle name="Normal 2 4 8 9 4 3 2" xfId="59872"/>
    <cellStyle name="Normal 2 4 8 9 4 4" xfId="59873"/>
    <cellStyle name="Normal 2 4 8 9 5" xfId="24335"/>
    <cellStyle name="Normal 2 4 8 9 5 2" xfId="24336"/>
    <cellStyle name="Normal 2 4 8 9 5 2 2" xfId="59874"/>
    <cellStyle name="Normal 2 4 8 9 5 3" xfId="59875"/>
    <cellStyle name="Normal 2 4 8 9 6" xfId="24337"/>
    <cellStyle name="Normal 2 4 8 9 6 2" xfId="59876"/>
    <cellStyle name="Normal 2 4 8 9 7" xfId="24338"/>
    <cellStyle name="Normal 2 4 8 9 7 2" xfId="59877"/>
    <cellStyle name="Normal 2 4 8 9 8" xfId="59878"/>
    <cellStyle name="Normal 2 4 8 9 8 2" xfId="59879"/>
    <cellStyle name="Normal 2 4 8 9 9" xfId="59880"/>
    <cellStyle name="Normal 2 4 9" xfId="24339"/>
    <cellStyle name="Normal 2 4 9 10" xfId="24340"/>
    <cellStyle name="Normal 2 4 9 10 10" xfId="59881"/>
    <cellStyle name="Normal 2 4 9 10 11" xfId="59882"/>
    <cellStyle name="Normal 2 4 9 10 2" xfId="24341"/>
    <cellStyle name="Normal 2 4 9 10 2 10" xfId="59883"/>
    <cellStyle name="Normal 2 4 9 10 2 2" xfId="24342"/>
    <cellStyle name="Normal 2 4 9 10 2 2 2" xfId="24343"/>
    <cellStyle name="Normal 2 4 9 10 2 2 2 2" xfId="24344"/>
    <cellStyle name="Normal 2 4 9 10 2 2 2 2 2" xfId="59884"/>
    <cellStyle name="Normal 2 4 9 10 2 2 2 3" xfId="24345"/>
    <cellStyle name="Normal 2 4 9 10 2 2 2 3 2" xfId="59885"/>
    <cellStyle name="Normal 2 4 9 10 2 2 2 4" xfId="59886"/>
    <cellStyle name="Normal 2 4 9 10 2 2 3" xfId="24346"/>
    <cellStyle name="Normal 2 4 9 10 2 2 3 2" xfId="59887"/>
    <cellStyle name="Normal 2 4 9 10 2 2 4" xfId="24347"/>
    <cellStyle name="Normal 2 4 9 10 2 2 4 2" xfId="59888"/>
    <cellStyle name="Normal 2 4 9 10 2 2 5" xfId="24348"/>
    <cellStyle name="Normal 2 4 9 10 2 2 5 2" xfId="59889"/>
    <cellStyle name="Normal 2 4 9 10 2 2 6" xfId="59890"/>
    <cellStyle name="Normal 2 4 9 10 2 2 6 2" xfId="59891"/>
    <cellStyle name="Normal 2 4 9 10 2 2 7" xfId="59892"/>
    <cellStyle name="Normal 2 4 9 10 2 3" xfId="24349"/>
    <cellStyle name="Normal 2 4 9 10 2 3 2" xfId="24350"/>
    <cellStyle name="Normal 2 4 9 10 2 3 2 2" xfId="59893"/>
    <cellStyle name="Normal 2 4 9 10 2 3 3" xfId="24351"/>
    <cellStyle name="Normal 2 4 9 10 2 3 3 2" xfId="59894"/>
    <cellStyle name="Normal 2 4 9 10 2 3 4" xfId="59895"/>
    <cellStyle name="Normal 2 4 9 10 2 4" xfId="24352"/>
    <cellStyle name="Normal 2 4 9 10 2 4 2" xfId="24353"/>
    <cellStyle name="Normal 2 4 9 10 2 4 2 2" xfId="59896"/>
    <cellStyle name="Normal 2 4 9 10 2 4 3" xfId="59897"/>
    <cellStyle name="Normal 2 4 9 10 2 5" xfId="24354"/>
    <cellStyle name="Normal 2 4 9 10 2 5 2" xfId="59898"/>
    <cellStyle name="Normal 2 4 9 10 2 6" xfId="24355"/>
    <cellStyle name="Normal 2 4 9 10 2 6 2" xfId="59899"/>
    <cellStyle name="Normal 2 4 9 10 2 7" xfId="59900"/>
    <cellStyle name="Normal 2 4 9 10 2 7 2" xfId="59901"/>
    <cellStyle name="Normal 2 4 9 10 2 8" xfId="59902"/>
    <cellStyle name="Normal 2 4 9 10 2 9" xfId="59903"/>
    <cellStyle name="Normal 2 4 9 10 3" xfId="24356"/>
    <cellStyle name="Normal 2 4 9 10 3 2" xfId="24357"/>
    <cellStyle name="Normal 2 4 9 10 3 2 2" xfId="24358"/>
    <cellStyle name="Normal 2 4 9 10 3 2 2 2" xfId="59904"/>
    <cellStyle name="Normal 2 4 9 10 3 2 3" xfId="24359"/>
    <cellStyle name="Normal 2 4 9 10 3 2 3 2" xfId="59905"/>
    <cellStyle name="Normal 2 4 9 10 3 2 4" xfId="59906"/>
    <cellStyle name="Normal 2 4 9 10 3 3" xfId="24360"/>
    <cellStyle name="Normal 2 4 9 10 3 3 2" xfId="59907"/>
    <cellStyle name="Normal 2 4 9 10 3 4" xfId="24361"/>
    <cellStyle name="Normal 2 4 9 10 3 4 2" xfId="59908"/>
    <cellStyle name="Normal 2 4 9 10 3 5" xfId="24362"/>
    <cellStyle name="Normal 2 4 9 10 3 5 2" xfId="59909"/>
    <cellStyle name="Normal 2 4 9 10 3 6" xfId="59910"/>
    <cellStyle name="Normal 2 4 9 10 3 6 2" xfId="59911"/>
    <cellStyle name="Normal 2 4 9 10 3 7" xfId="59912"/>
    <cellStyle name="Normal 2 4 9 10 4" xfId="24363"/>
    <cellStyle name="Normal 2 4 9 10 4 2" xfId="24364"/>
    <cellStyle name="Normal 2 4 9 10 4 2 2" xfId="59913"/>
    <cellStyle name="Normal 2 4 9 10 4 3" xfId="24365"/>
    <cellStyle name="Normal 2 4 9 10 4 3 2" xfId="59914"/>
    <cellStyle name="Normal 2 4 9 10 4 4" xfId="59915"/>
    <cellStyle name="Normal 2 4 9 10 5" xfId="24366"/>
    <cellStyle name="Normal 2 4 9 10 5 2" xfId="24367"/>
    <cellStyle name="Normal 2 4 9 10 5 2 2" xfId="59916"/>
    <cellStyle name="Normal 2 4 9 10 5 3" xfId="59917"/>
    <cellStyle name="Normal 2 4 9 10 6" xfId="24368"/>
    <cellStyle name="Normal 2 4 9 10 6 2" xfId="59918"/>
    <cellStyle name="Normal 2 4 9 10 7" xfId="24369"/>
    <cellStyle name="Normal 2 4 9 10 7 2" xfId="59919"/>
    <cellStyle name="Normal 2 4 9 10 8" xfId="59920"/>
    <cellStyle name="Normal 2 4 9 10 8 2" xfId="59921"/>
    <cellStyle name="Normal 2 4 9 10 9" xfId="59922"/>
    <cellStyle name="Normal 2 4 9 11" xfId="24370"/>
    <cellStyle name="Normal 2 4 9 11 10" xfId="59923"/>
    <cellStyle name="Normal 2 4 9 11 11" xfId="59924"/>
    <cellStyle name="Normal 2 4 9 11 2" xfId="24371"/>
    <cellStyle name="Normal 2 4 9 11 2 10" xfId="59925"/>
    <cellStyle name="Normal 2 4 9 11 2 2" xfId="24372"/>
    <cellStyle name="Normal 2 4 9 11 2 2 2" xfId="24373"/>
    <cellStyle name="Normal 2 4 9 11 2 2 2 2" xfId="24374"/>
    <cellStyle name="Normal 2 4 9 11 2 2 2 2 2" xfId="59926"/>
    <cellStyle name="Normal 2 4 9 11 2 2 2 3" xfId="24375"/>
    <cellStyle name="Normal 2 4 9 11 2 2 2 3 2" xfId="59927"/>
    <cellStyle name="Normal 2 4 9 11 2 2 2 4" xfId="59928"/>
    <cellStyle name="Normal 2 4 9 11 2 2 3" xfId="24376"/>
    <cellStyle name="Normal 2 4 9 11 2 2 3 2" xfId="59929"/>
    <cellStyle name="Normal 2 4 9 11 2 2 4" xfId="24377"/>
    <cellStyle name="Normal 2 4 9 11 2 2 4 2" xfId="59930"/>
    <cellStyle name="Normal 2 4 9 11 2 2 5" xfId="24378"/>
    <cellStyle name="Normal 2 4 9 11 2 2 5 2" xfId="59931"/>
    <cellStyle name="Normal 2 4 9 11 2 2 6" xfId="59932"/>
    <cellStyle name="Normal 2 4 9 11 2 2 6 2" xfId="59933"/>
    <cellStyle name="Normal 2 4 9 11 2 2 7" xfId="59934"/>
    <cellStyle name="Normal 2 4 9 11 2 3" xfId="24379"/>
    <cellStyle name="Normal 2 4 9 11 2 3 2" xfId="24380"/>
    <cellStyle name="Normal 2 4 9 11 2 3 2 2" xfId="59935"/>
    <cellStyle name="Normal 2 4 9 11 2 3 3" xfId="24381"/>
    <cellStyle name="Normal 2 4 9 11 2 3 3 2" xfId="59936"/>
    <cellStyle name="Normal 2 4 9 11 2 3 4" xfId="59937"/>
    <cellStyle name="Normal 2 4 9 11 2 4" xfId="24382"/>
    <cellStyle name="Normal 2 4 9 11 2 4 2" xfId="24383"/>
    <cellStyle name="Normal 2 4 9 11 2 4 2 2" xfId="59938"/>
    <cellStyle name="Normal 2 4 9 11 2 4 3" xfId="59939"/>
    <cellStyle name="Normal 2 4 9 11 2 5" xfId="24384"/>
    <cellStyle name="Normal 2 4 9 11 2 5 2" xfId="59940"/>
    <cellStyle name="Normal 2 4 9 11 2 6" xfId="24385"/>
    <cellStyle name="Normal 2 4 9 11 2 6 2" xfId="59941"/>
    <cellStyle name="Normal 2 4 9 11 2 7" xfId="59942"/>
    <cellStyle name="Normal 2 4 9 11 2 7 2" xfId="59943"/>
    <cellStyle name="Normal 2 4 9 11 2 8" xfId="59944"/>
    <cellStyle name="Normal 2 4 9 11 2 9" xfId="59945"/>
    <cellStyle name="Normal 2 4 9 11 3" xfId="24386"/>
    <cellStyle name="Normal 2 4 9 11 3 2" xfId="24387"/>
    <cellStyle name="Normal 2 4 9 11 3 2 2" xfId="24388"/>
    <cellStyle name="Normal 2 4 9 11 3 2 2 2" xfId="59946"/>
    <cellStyle name="Normal 2 4 9 11 3 2 3" xfId="24389"/>
    <cellStyle name="Normal 2 4 9 11 3 2 3 2" xfId="59947"/>
    <cellStyle name="Normal 2 4 9 11 3 2 4" xfId="59948"/>
    <cellStyle name="Normal 2 4 9 11 3 3" xfId="24390"/>
    <cellStyle name="Normal 2 4 9 11 3 3 2" xfId="59949"/>
    <cellStyle name="Normal 2 4 9 11 3 4" xfId="24391"/>
    <cellStyle name="Normal 2 4 9 11 3 4 2" xfId="59950"/>
    <cellStyle name="Normal 2 4 9 11 3 5" xfId="24392"/>
    <cellStyle name="Normal 2 4 9 11 3 5 2" xfId="59951"/>
    <cellStyle name="Normal 2 4 9 11 3 6" xfId="59952"/>
    <cellStyle name="Normal 2 4 9 11 3 6 2" xfId="59953"/>
    <cellStyle name="Normal 2 4 9 11 3 7" xfId="59954"/>
    <cellStyle name="Normal 2 4 9 11 4" xfId="24393"/>
    <cellStyle name="Normal 2 4 9 11 4 2" xfId="24394"/>
    <cellStyle name="Normal 2 4 9 11 4 2 2" xfId="59955"/>
    <cellStyle name="Normal 2 4 9 11 4 3" xfId="24395"/>
    <cellStyle name="Normal 2 4 9 11 4 3 2" xfId="59956"/>
    <cellStyle name="Normal 2 4 9 11 4 4" xfId="59957"/>
    <cellStyle name="Normal 2 4 9 11 5" xfId="24396"/>
    <cellStyle name="Normal 2 4 9 11 5 2" xfId="24397"/>
    <cellStyle name="Normal 2 4 9 11 5 2 2" xfId="59958"/>
    <cellStyle name="Normal 2 4 9 11 5 3" xfId="59959"/>
    <cellStyle name="Normal 2 4 9 11 6" xfId="24398"/>
    <cellStyle name="Normal 2 4 9 11 6 2" xfId="59960"/>
    <cellStyle name="Normal 2 4 9 11 7" xfId="24399"/>
    <cellStyle name="Normal 2 4 9 11 7 2" xfId="59961"/>
    <cellStyle name="Normal 2 4 9 11 8" xfId="59962"/>
    <cellStyle name="Normal 2 4 9 11 8 2" xfId="59963"/>
    <cellStyle name="Normal 2 4 9 11 9" xfId="59964"/>
    <cellStyle name="Normal 2 4 9 12" xfId="24400"/>
    <cellStyle name="Normal 2 4 9 12 10" xfId="59965"/>
    <cellStyle name="Normal 2 4 9 12 11" xfId="59966"/>
    <cellStyle name="Normal 2 4 9 12 2" xfId="24401"/>
    <cellStyle name="Normal 2 4 9 12 2 10" xfId="59967"/>
    <cellStyle name="Normal 2 4 9 12 2 2" xfId="24402"/>
    <cellStyle name="Normal 2 4 9 12 2 2 2" xfId="24403"/>
    <cellStyle name="Normal 2 4 9 12 2 2 2 2" xfId="24404"/>
    <cellStyle name="Normal 2 4 9 12 2 2 2 2 2" xfId="59968"/>
    <cellStyle name="Normal 2 4 9 12 2 2 2 3" xfId="24405"/>
    <cellStyle name="Normal 2 4 9 12 2 2 2 3 2" xfId="59969"/>
    <cellStyle name="Normal 2 4 9 12 2 2 2 4" xfId="59970"/>
    <cellStyle name="Normal 2 4 9 12 2 2 3" xfId="24406"/>
    <cellStyle name="Normal 2 4 9 12 2 2 3 2" xfId="59971"/>
    <cellStyle name="Normal 2 4 9 12 2 2 4" xfId="24407"/>
    <cellStyle name="Normal 2 4 9 12 2 2 4 2" xfId="59972"/>
    <cellStyle name="Normal 2 4 9 12 2 2 5" xfId="24408"/>
    <cellStyle name="Normal 2 4 9 12 2 2 5 2" xfId="59973"/>
    <cellStyle name="Normal 2 4 9 12 2 2 6" xfId="59974"/>
    <cellStyle name="Normal 2 4 9 12 2 2 6 2" xfId="59975"/>
    <cellStyle name="Normal 2 4 9 12 2 2 7" xfId="59976"/>
    <cellStyle name="Normal 2 4 9 12 2 3" xfId="24409"/>
    <cellStyle name="Normal 2 4 9 12 2 3 2" xfId="24410"/>
    <cellStyle name="Normal 2 4 9 12 2 3 2 2" xfId="59977"/>
    <cellStyle name="Normal 2 4 9 12 2 3 3" xfId="24411"/>
    <cellStyle name="Normal 2 4 9 12 2 3 3 2" xfId="59978"/>
    <cellStyle name="Normal 2 4 9 12 2 3 4" xfId="59979"/>
    <cellStyle name="Normal 2 4 9 12 2 4" xfId="24412"/>
    <cellStyle name="Normal 2 4 9 12 2 4 2" xfId="24413"/>
    <cellStyle name="Normal 2 4 9 12 2 4 2 2" xfId="59980"/>
    <cellStyle name="Normal 2 4 9 12 2 4 3" xfId="59981"/>
    <cellStyle name="Normal 2 4 9 12 2 5" xfId="24414"/>
    <cellStyle name="Normal 2 4 9 12 2 5 2" xfId="59982"/>
    <cellStyle name="Normal 2 4 9 12 2 6" xfId="24415"/>
    <cellStyle name="Normal 2 4 9 12 2 6 2" xfId="59983"/>
    <cellStyle name="Normal 2 4 9 12 2 7" xfId="59984"/>
    <cellStyle name="Normal 2 4 9 12 2 7 2" xfId="59985"/>
    <cellStyle name="Normal 2 4 9 12 2 8" xfId="59986"/>
    <cellStyle name="Normal 2 4 9 12 2 9" xfId="59987"/>
    <cellStyle name="Normal 2 4 9 12 3" xfId="24416"/>
    <cellStyle name="Normal 2 4 9 12 3 2" xfId="24417"/>
    <cellStyle name="Normal 2 4 9 12 3 2 2" xfId="24418"/>
    <cellStyle name="Normal 2 4 9 12 3 2 2 2" xfId="59988"/>
    <cellStyle name="Normal 2 4 9 12 3 2 3" xfId="24419"/>
    <cellStyle name="Normal 2 4 9 12 3 2 3 2" xfId="59989"/>
    <cellStyle name="Normal 2 4 9 12 3 2 4" xfId="59990"/>
    <cellStyle name="Normal 2 4 9 12 3 3" xfId="24420"/>
    <cellStyle name="Normal 2 4 9 12 3 3 2" xfId="59991"/>
    <cellStyle name="Normal 2 4 9 12 3 4" xfId="24421"/>
    <cellStyle name="Normal 2 4 9 12 3 4 2" xfId="59992"/>
    <cellStyle name="Normal 2 4 9 12 3 5" xfId="24422"/>
    <cellStyle name="Normal 2 4 9 12 3 5 2" xfId="59993"/>
    <cellStyle name="Normal 2 4 9 12 3 6" xfId="59994"/>
    <cellStyle name="Normal 2 4 9 12 3 6 2" xfId="59995"/>
    <cellStyle name="Normal 2 4 9 12 3 7" xfId="59996"/>
    <cellStyle name="Normal 2 4 9 12 4" xfId="24423"/>
    <cellStyle name="Normal 2 4 9 12 4 2" xfId="24424"/>
    <cellStyle name="Normal 2 4 9 12 4 2 2" xfId="59997"/>
    <cellStyle name="Normal 2 4 9 12 4 3" xfId="24425"/>
    <cellStyle name="Normal 2 4 9 12 4 3 2" xfId="59998"/>
    <cellStyle name="Normal 2 4 9 12 4 4" xfId="59999"/>
    <cellStyle name="Normal 2 4 9 12 5" xfId="24426"/>
    <cellStyle name="Normal 2 4 9 12 5 2" xfId="24427"/>
    <cellStyle name="Normal 2 4 9 12 5 2 2" xfId="60000"/>
    <cellStyle name="Normal 2 4 9 12 5 3" xfId="60001"/>
    <cellStyle name="Normal 2 4 9 12 6" xfId="24428"/>
    <cellStyle name="Normal 2 4 9 12 6 2" xfId="60002"/>
    <cellStyle name="Normal 2 4 9 12 7" xfId="24429"/>
    <cellStyle name="Normal 2 4 9 12 7 2" xfId="60003"/>
    <cellStyle name="Normal 2 4 9 12 8" xfId="60004"/>
    <cellStyle name="Normal 2 4 9 12 8 2" xfId="60005"/>
    <cellStyle name="Normal 2 4 9 12 9" xfId="60006"/>
    <cellStyle name="Normal 2 4 9 13" xfId="24430"/>
    <cellStyle name="Normal 2 4 9 13 10" xfId="60007"/>
    <cellStyle name="Normal 2 4 9 13 11" xfId="60008"/>
    <cellStyle name="Normal 2 4 9 13 2" xfId="24431"/>
    <cellStyle name="Normal 2 4 9 13 2 10" xfId="60009"/>
    <cellStyle name="Normal 2 4 9 13 2 2" xfId="24432"/>
    <cellStyle name="Normal 2 4 9 13 2 2 2" xfId="24433"/>
    <cellStyle name="Normal 2 4 9 13 2 2 2 2" xfId="24434"/>
    <cellStyle name="Normal 2 4 9 13 2 2 2 2 2" xfId="60010"/>
    <cellStyle name="Normal 2 4 9 13 2 2 2 3" xfId="24435"/>
    <cellStyle name="Normal 2 4 9 13 2 2 2 3 2" xfId="60011"/>
    <cellStyle name="Normal 2 4 9 13 2 2 2 4" xfId="60012"/>
    <cellStyle name="Normal 2 4 9 13 2 2 3" xfId="24436"/>
    <cellStyle name="Normal 2 4 9 13 2 2 3 2" xfId="60013"/>
    <cellStyle name="Normal 2 4 9 13 2 2 4" xfId="24437"/>
    <cellStyle name="Normal 2 4 9 13 2 2 4 2" xfId="60014"/>
    <cellStyle name="Normal 2 4 9 13 2 2 5" xfId="24438"/>
    <cellStyle name="Normal 2 4 9 13 2 2 5 2" xfId="60015"/>
    <cellStyle name="Normal 2 4 9 13 2 2 6" xfId="60016"/>
    <cellStyle name="Normal 2 4 9 13 2 2 6 2" xfId="60017"/>
    <cellStyle name="Normal 2 4 9 13 2 2 7" xfId="60018"/>
    <cellStyle name="Normal 2 4 9 13 2 3" xfId="24439"/>
    <cellStyle name="Normal 2 4 9 13 2 3 2" xfId="24440"/>
    <cellStyle name="Normal 2 4 9 13 2 3 2 2" xfId="60019"/>
    <cellStyle name="Normal 2 4 9 13 2 3 3" xfId="24441"/>
    <cellStyle name="Normal 2 4 9 13 2 3 3 2" xfId="60020"/>
    <cellStyle name="Normal 2 4 9 13 2 3 4" xfId="60021"/>
    <cellStyle name="Normal 2 4 9 13 2 4" xfId="24442"/>
    <cellStyle name="Normal 2 4 9 13 2 4 2" xfId="24443"/>
    <cellStyle name="Normal 2 4 9 13 2 4 2 2" xfId="60022"/>
    <cellStyle name="Normal 2 4 9 13 2 4 3" xfId="60023"/>
    <cellStyle name="Normal 2 4 9 13 2 5" xfId="24444"/>
    <cellStyle name="Normal 2 4 9 13 2 5 2" xfId="60024"/>
    <cellStyle name="Normal 2 4 9 13 2 6" xfId="24445"/>
    <cellStyle name="Normal 2 4 9 13 2 6 2" xfId="60025"/>
    <cellStyle name="Normal 2 4 9 13 2 7" xfId="60026"/>
    <cellStyle name="Normal 2 4 9 13 2 7 2" xfId="60027"/>
    <cellStyle name="Normal 2 4 9 13 2 8" xfId="60028"/>
    <cellStyle name="Normal 2 4 9 13 2 9" xfId="60029"/>
    <cellStyle name="Normal 2 4 9 13 3" xfId="24446"/>
    <cellStyle name="Normal 2 4 9 13 3 2" xfId="24447"/>
    <cellStyle name="Normal 2 4 9 13 3 2 2" xfId="24448"/>
    <cellStyle name="Normal 2 4 9 13 3 2 2 2" xfId="60030"/>
    <cellStyle name="Normal 2 4 9 13 3 2 3" xfId="24449"/>
    <cellStyle name="Normal 2 4 9 13 3 2 3 2" xfId="60031"/>
    <cellStyle name="Normal 2 4 9 13 3 2 4" xfId="60032"/>
    <cellStyle name="Normal 2 4 9 13 3 3" xfId="24450"/>
    <cellStyle name="Normal 2 4 9 13 3 3 2" xfId="60033"/>
    <cellStyle name="Normal 2 4 9 13 3 4" xfId="24451"/>
    <cellStyle name="Normal 2 4 9 13 3 4 2" xfId="60034"/>
    <cellStyle name="Normal 2 4 9 13 3 5" xfId="24452"/>
    <cellStyle name="Normal 2 4 9 13 3 5 2" xfId="60035"/>
    <cellStyle name="Normal 2 4 9 13 3 6" xfId="60036"/>
    <cellStyle name="Normal 2 4 9 13 3 6 2" xfId="60037"/>
    <cellStyle name="Normal 2 4 9 13 3 7" xfId="60038"/>
    <cellStyle name="Normal 2 4 9 13 4" xfId="24453"/>
    <cellStyle name="Normal 2 4 9 13 4 2" xfId="24454"/>
    <cellStyle name="Normal 2 4 9 13 4 2 2" xfId="60039"/>
    <cellStyle name="Normal 2 4 9 13 4 3" xfId="24455"/>
    <cellStyle name="Normal 2 4 9 13 4 3 2" xfId="60040"/>
    <cellStyle name="Normal 2 4 9 13 4 4" xfId="60041"/>
    <cellStyle name="Normal 2 4 9 13 5" xfId="24456"/>
    <cellStyle name="Normal 2 4 9 13 5 2" xfId="24457"/>
    <cellStyle name="Normal 2 4 9 13 5 2 2" xfId="60042"/>
    <cellStyle name="Normal 2 4 9 13 5 3" xfId="60043"/>
    <cellStyle name="Normal 2 4 9 13 6" xfId="24458"/>
    <cellStyle name="Normal 2 4 9 13 6 2" xfId="60044"/>
    <cellStyle name="Normal 2 4 9 13 7" xfId="24459"/>
    <cellStyle name="Normal 2 4 9 13 7 2" xfId="60045"/>
    <cellStyle name="Normal 2 4 9 13 8" xfId="60046"/>
    <cellStyle name="Normal 2 4 9 13 8 2" xfId="60047"/>
    <cellStyle name="Normal 2 4 9 13 9" xfId="60048"/>
    <cellStyle name="Normal 2 4 9 14" xfId="24460"/>
    <cellStyle name="Normal 2 4 9 14 10" xfId="60049"/>
    <cellStyle name="Normal 2 4 9 14 11" xfId="60050"/>
    <cellStyle name="Normal 2 4 9 14 2" xfId="24461"/>
    <cellStyle name="Normal 2 4 9 14 2 10" xfId="60051"/>
    <cellStyle name="Normal 2 4 9 14 2 2" xfId="24462"/>
    <cellStyle name="Normal 2 4 9 14 2 2 2" xfId="24463"/>
    <cellStyle name="Normal 2 4 9 14 2 2 2 2" xfId="24464"/>
    <cellStyle name="Normal 2 4 9 14 2 2 2 2 2" xfId="60052"/>
    <cellStyle name="Normal 2 4 9 14 2 2 2 3" xfId="24465"/>
    <cellStyle name="Normal 2 4 9 14 2 2 2 3 2" xfId="60053"/>
    <cellStyle name="Normal 2 4 9 14 2 2 2 4" xfId="60054"/>
    <cellStyle name="Normal 2 4 9 14 2 2 3" xfId="24466"/>
    <cellStyle name="Normal 2 4 9 14 2 2 3 2" xfId="60055"/>
    <cellStyle name="Normal 2 4 9 14 2 2 4" xfId="24467"/>
    <cellStyle name="Normal 2 4 9 14 2 2 4 2" xfId="60056"/>
    <cellStyle name="Normal 2 4 9 14 2 2 5" xfId="24468"/>
    <cellStyle name="Normal 2 4 9 14 2 2 5 2" xfId="60057"/>
    <cellStyle name="Normal 2 4 9 14 2 2 6" xfId="60058"/>
    <cellStyle name="Normal 2 4 9 14 2 2 6 2" xfId="60059"/>
    <cellStyle name="Normal 2 4 9 14 2 2 7" xfId="60060"/>
    <cellStyle name="Normal 2 4 9 14 2 3" xfId="24469"/>
    <cellStyle name="Normal 2 4 9 14 2 3 2" xfId="24470"/>
    <cellStyle name="Normal 2 4 9 14 2 3 2 2" xfId="60061"/>
    <cellStyle name="Normal 2 4 9 14 2 3 3" xfId="24471"/>
    <cellStyle name="Normal 2 4 9 14 2 3 3 2" xfId="60062"/>
    <cellStyle name="Normal 2 4 9 14 2 3 4" xfId="60063"/>
    <cellStyle name="Normal 2 4 9 14 2 4" xfId="24472"/>
    <cellStyle name="Normal 2 4 9 14 2 4 2" xfId="24473"/>
    <cellStyle name="Normal 2 4 9 14 2 4 2 2" xfId="60064"/>
    <cellStyle name="Normal 2 4 9 14 2 4 3" xfId="60065"/>
    <cellStyle name="Normal 2 4 9 14 2 5" xfId="24474"/>
    <cellStyle name="Normal 2 4 9 14 2 5 2" xfId="60066"/>
    <cellStyle name="Normal 2 4 9 14 2 6" xfId="24475"/>
    <cellStyle name="Normal 2 4 9 14 2 6 2" xfId="60067"/>
    <cellStyle name="Normal 2 4 9 14 2 7" xfId="60068"/>
    <cellStyle name="Normal 2 4 9 14 2 7 2" xfId="60069"/>
    <cellStyle name="Normal 2 4 9 14 2 8" xfId="60070"/>
    <cellStyle name="Normal 2 4 9 14 2 9" xfId="60071"/>
    <cellStyle name="Normal 2 4 9 14 3" xfId="24476"/>
    <cellStyle name="Normal 2 4 9 14 3 2" xfId="24477"/>
    <cellStyle name="Normal 2 4 9 14 3 2 2" xfId="24478"/>
    <cellStyle name="Normal 2 4 9 14 3 2 2 2" xfId="60072"/>
    <cellStyle name="Normal 2 4 9 14 3 2 3" xfId="24479"/>
    <cellStyle name="Normal 2 4 9 14 3 2 3 2" xfId="60073"/>
    <cellStyle name="Normal 2 4 9 14 3 2 4" xfId="60074"/>
    <cellStyle name="Normal 2 4 9 14 3 3" xfId="24480"/>
    <cellStyle name="Normal 2 4 9 14 3 3 2" xfId="60075"/>
    <cellStyle name="Normal 2 4 9 14 3 4" xfId="24481"/>
    <cellStyle name="Normal 2 4 9 14 3 4 2" xfId="60076"/>
    <cellStyle name="Normal 2 4 9 14 3 5" xfId="24482"/>
    <cellStyle name="Normal 2 4 9 14 3 5 2" xfId="60077"/>
    <cellStyle name="Normal 2 4 9 14 3 6" xfId="60078"/>
    <cellStyle name="Normal 2 4 9 14 3 6 2" xfId="60079"/>
    <cellStyle name="Normal 2 4 9 14 3 7" xfId="60080"/>
    <cellStyle name="Normal 2 4 9 14 4" xfId="24483"/>
    <cellStyle name="Normal 2 4 9 14 4 2" xfId="24484"/>
    <cellStyle name="Normal 2 4 9 14 4 2 2" xfId="60081"/>
    <cellStyle name="Normal 2 4 9 14 4 3" xfId="24485"/>
    <cellStyle name="Normal 2 4 9 14 4 3 2" xfId="60082"/>
    <cellStyle name="Normal 2 4 9 14 4 4" xfId="60083"/>
    <cellStyle name="Normal 2 4 9 14 5" xfId="24486"/>
    <cellStyle name="Normal 2 4 9 14 5 2" xfId="24487"/>
    <cellStyle name="Normal 2 4 9 14 5 2 2" xfId="60084"/>
    <cellStyle name="Normal 2 4 9 14 5 3" xfId="60085"/>
    <cellStyle name="Normal 2 4 9 14 6" xfId="24488"/>
    <cellStyle name="Normal 2 4 9 14 6 2" xfId="60086"/>
    <cellStyle name="Normal 2 4 9 14 7" xfId="24489"/>
    <cellStyle name="Normal 2 4 9 14 7 2" xfId="60087"/>
    <cellStyle name="Normal 2 4 9 14 8" xfId="60088"/>
    <cellStyle name="Normal 2 4 9 14 8 2" xfId="60089"/>
    <cellStyle name="Normal 2 4 9 14 9" xfId="60090"/>
    <cellStyle name="Normal 2 4 9 15" xfId="24490"/>
    <cellStyle name="Normal 2 4 9 15 10" xfId="60091"/>
    <cellStyle name="Normal 2 4 9 15 11" xfId="60092"/>
    <cellStyle name="Normal 2 4 9 15 2" xfId="24491"/>
    <cellStyle name="Normal 2 4 9 15 2 10" xfId="60093"/>
    <cellStyle name="Normal 2 4 9 15 2 2" xfId="24492"/>
    <cellStyle name="Normal 2 4 9 15 2 2 2" xfId="24493"/>
    <cellStyle name="Normal 2 4 9 15 2 2 2 2" xfId="24494"/>
    <cellStyle name="Normal 2 4 9 15 2 2 2 2 2" xfId="60094"/>
    <cellStyle name="Normal 2 4 9 15 2 2 2 3" xfId="24495"/>
    <cellStyle name="Normal 2 4 9 15 2 2 2 3 2" xfId="60095"/>
    <cellStyle name="Normal 2 4 9 15 2 2 2 4" xfId="60096"/>
    <cellStyle name="Normal 2 4 9 15 2 2 3" xfId="24496"/>
    <cellStyle name="Normal 2 4 9 15 2 2 3 2" xfId="60097"/>
    <cellStyle name="Normal 2 4 9 15 2 2 4" xfId="24497"/>
    <cellStyle name="Normal 2 4 9 15 2 2 4 2" xfId="60098"/>
    <cellStyle name="Normal 2 4 9 15 2 2 5" xfId="24498"/>
    <cellStyle name="Normal 2 4 9 15 2 2 5 2" xfId="60099"/>
    <cellStyle name="Normal 2 4 9 15 2 2 6" xfId="60100"/>
    <cellStyle name="Normal 2 4 9 15 2 2 6 2" xfId="60101"/>
    <cellStyle name="Normal 2 4 9 15 2 2 7" xfId="60102"/>
    <cellStyle name="Normal 2 4 9 15 2 3" xfId="24499"/>
    <cellStyle name="Normal 2 4 9 15 2 3 2" xfId="24500"/>
    <cellStyle name="Normal 2 4 9 15 2 3 2 2" xfId="60103"/>
    <cellStyle name="Normal 2 4 9 15 2 3 3" xfId="24501"/>
    <cellStyle name="Normal 2 4 9 15 2 3 3 2" xfId="60104"/>
    <cellStyle name="Normal 2 4 9 15 2 3 4" xfId="60105"/>
    <cellStyle name="Normal 2 4 9 15 2 4" xfId="24502"/>
    <cellStyle name="Normal 2 4 9 15 2 4 2" xfId="24503"/>
    <cellStyle name="Normal 2 4 9 15 2 4 2 2" xfId="60106"/>
    <cellStyle name="Normal 2 4 9 15 2 4 3" xfId="60107"/>
    <cellStyle name="Normal 2 4 9 15 2 5" xfId="24504"/>
    <cellStyle name="Normal 2 4 9 15 2 5 2" xfId="60108"/>
    <cellStyle name="Normal 2 4 9 15 2 6" xfId="24505"/>
    <cellStyle name="Normal 2 4 9 15 2 6 2" xfId="60109"/>
    <cellStyle name="Normal 2 4 9 15 2 7" xfId="60110"/>
    <cellStyle name="Normal 2 4 9 15 2 7 2" xfId="60111"/>
    <cellStyle name="Normal 2 4 9 15 2 8" xfId="60112"/>
    <cellStyle name="Normal 2 4 9 15 2 9" xfId="60113"/>
    <cellStyle name="Normal 2 4 9 15 3" xfId="24506"/>
    <cellStyle name="Normal 2 4 9 15 3 2" xfId="24507"/>
    <cellStyle name="Normal 2 4 9 15 3 2 2" xfId="24508"/>
    <cellStyle name="Normal 2 4 9 15 3 2 2 2" xfId="60114"/>
    <cellStyle name="Normal 2 4 9 15 3 2 3" xfId="24509"/>
    <cellStyle name="Normal 2 4 9 15 3 2 3 2" xfId="60115"/>
    <cellStyle name="Normal 2 4 9 15 3 2 4" xfId="60116"/>
    <cellStyle name="Normal 2 4 9 15 3 3" xfId="24510"/>
    <cellStyle name="Normal 2 4 9 15 3 3 2" xfId="60117"/>
    <cellStyle name="Normal 2 4 9 15 3 4" xfId="24511"/>
    <cellStyle name="Normal 2 4 9 15 3 4 2" xfId="60118"/>
    <cellStyle name="Normal 2 4 9 15 3 5" xfId="24512"/>
    <cellStyle name="Normal 2 4 9 15 3 5 2" xfId="60119"/>
    <cellStyle name="Normal 2 4 9 15 3 6" xfId="60120"/>
    <cellStyle name="Normal 2 4 9 15 3 6 2" xfId="60121"/>
    <cellStyle name="Normal 2 4 9 15 3 7" xfId="60122"/>
    <cellStyle name="Normal 2 4 9 15 4" xfId="24513"/>
    <cellStyle name="Normal 2 4 9 15 4 2" xfId="24514"/>
    <cellStyle name="Normal 2 4 9 15 4 2 2" xfId="60123"/>
    <cellStyle name="Normal 2 4 9 15 4 3" xfId="24515"/>
    <cellStyle name="Normal 2 4 9 15 4 3 2" xfId="60124"/>
    <cellStyle name="Normal 2 4 9 15 4 4" xfId="60125"/>
    <cellStyle name="Normal 2 4 9 15 5" xfId="24516"/>
    <cellStyle name="Normal 2 4 9 15 5 2" xfId="24517"/>
    <cellStyle name="Normal 2 4 9 15 5 2 2" xfId="60126"/>
    <cellStyle name="Normal 2 4 9 15 5 3" xfId="60127"/>
    <cellStyle name="Normal 2 4 9 15 6" xfId="24518"/>
    <cellStyle name="Normal 2 4 9 15 6 2" xfId="60128"/>
    <cellStyle name="Normal 2 4 9 15 7" xfId="24519"/>
    <cellStyle name="Normal 2 4 9 15 7 2" xfId="60129"/>
    <cellStyle name="Normal 2 4 9 15 8" xfId="60130"/>
    <cellStyle name="Normal 2 4 9 15 8 2" xfId="60131"/>
    <cellStyle name="Normal 2 4 9 15 9" xfId="60132"/>
    <cellStyle name="Normal 2 4 9 16" xfId="24520"/>
    <cellStyle name="Normal 2 4 9 16 10" xfId="60133"/>
    <cellStyle name="Normal 2 4 9 16 11" xfId="60134"/>
    <cellStyle name="Normal 2 4 9 16 2" xfId="24521"/>
    <cellStyle name="Normal 2 4 9 16 2 10" xfId="60135"/>
    <cellStyle name="Normal 2 4 9 16 2 2" xfId="24522"/>
    <cellStyle name="Normal 2 4 9 16 2 2 2" xfId="24523"/>
    <cellStyle name="Normal 2 4 9 16 2 2 2 2" xfId="24524"/>
    <cellStyle name="Normal 2 4 9 16 2 2 2 2 2" xfId="60136"/>
    <cellStyle name="Normal 2 4 9 16 2 2 2 3" xfId="24525"/>
    <cellStyle name="Normal 2 4 9 16 2 2 2 3 2" xfId="60137"/>
    <cellStyle name="Normal 2 4 9 16 2 2 2 4" xfId="60138"/>
    <cellStyle name="Normal 2 4 9 16 2 2 3" xfId="24526"/>
    <cellStyle name="Normal 2 4 9 16 2 2 3 2" xfId="60139"/>
    <cellStyle name="Normal 2 4 9 16 2 2 4" xfId="24527"/>
    <cellStyle name="Normal 2 4 9 16 2 2 4 2" xfId="60140"/>
    <cellStyle name="Normal 2 4 9 16 2 2 5" xfId="24528"/>
    <cellStyle name="Normal 2 4 9 16 2 2 5 2" xfId="60141"/>
    <cellStyle name="Normal 2 4 9 16 2 2 6" xfId="60142"/>
    <cellStyle name="Normal 2 4 9 16 2 2 6 2" xfId="60143"/>
    <cellStyle name="Normal 2 4 9 16 2 2 7" xfId="60144"/>
    <cellStyle name="Normal 2 4 9 16 2 3" xfId="24529"/>
    <cellStyle name="Normal 2 4 9 16 2 3 2" xfId="24530"/>
    <cellStyle name="Normal 2 4 9 16 2 3 2 2" xfId="60145"/>
    <cellStyle name="Normal 2 4 9 16 2 3 3" xfId="24531"/>
    <cellStyle name="Normal 2 4 9 16 2 3 3 2" xfId="60146"/>
    <cellStyle name="Normal 2 4 9 16 2 3 4" xfId="60147"/>
    <cellStyle name="Normal 2 4 9 16 2 4" xfId="24532"/>
    <cellStyle name="Normal 2 4 9 16 2 4 2" xfId="24533"/>
    <cellStyle name="Normal 2 4 9 16 2 4 2 2" xfId="60148"/>
    <cellStyle name="Normal 2 4 9 16 2 4 3" xfId="60149"/>
    <cellStyle name="Normal 2 4 9 16 2 5" xfId="24534"/>
    <cellStyle name="Normal 2 4 9 16 2 5 2" xfId="60150"/>
    <cellStyle name="Normal 2 4 9 16 2 6" xfId="24535"/>
    <cellStyle name="Normal 2 4 9 16 2 6 2" xfId="60151"/>
    <cellStyle name="Normal 2 4 9 16 2 7" xfId="60152"/>
    <cellStyle name="Normal 2 4 9 16 2 7 2" xfId="60153"/>
    <cellStyle name="Normal 2 4 9 16 2 8" xfId="60154"/>
    <cellStyle name="Normal 2 4 9 16 2 9" xfId="60155"/>
    <cellStyle name="Normal 2 4 9 16 3" xfId="24536"/>
    <cellStyle name="Normal 2 4 9 16 3 2" xfId="24537"/>
    <cellStyle name="Normal 2 4 9 16 3 2 2" xfId="24538"/>
    <cellStyle name="Normal 2 4 9 16 3 2 2 2" xfId="60156"/>
    <cellStyle name="Normal 2 4 9 16 3 2 3" xfId="24539"/>
    <cellStyle name="Normal 2 4 9 16 3 2 3 2" xfId="60157"/>
    <cellStyle name="Normal 2 4 9 16 3 2 4" xfId="60158"/>
    <cellStyle name="Normal 2 4 9 16 3 3" xfId="24540"/>
    <cellStyle name="Normal 2 4 9 16 3 3 2" xfId="60159"/>
    <cellStyle name="Normal 2 4 9 16 3 4" xfId="24541"/>
    <cellStyle name="Normal 2 4 9 16 3 4 2" xfId="60160"/>
    <cellStyle name="Normal 2 4 9 16 3 5" xfId="24542"/>
    <cellStyle name="Normal 2 4 9 16 3 5 2" xfId="60161"/>
    <cellStyle name="Normal 2 4 9 16 3 6" xfId="60162"/>
    <cellStyle name="Normal 2 4 9 16 3 6 2" xfId="60163"/>
    <cellStyle name="Normal 2 4 9 16 3 7" xfId="60164"/>
    <cellStyle name="Normal 2 4 9 16 4" xfId="24543"/>
    <cellStyle name="Normal 2 4 9 16 4 2" xfId="24544"/>
    <cellStyle name="Normal 2 4 9 16 4 2 2" xfId="60165"/>
    <cellStyle name="Normal 2 4 9 16 4 3" xfId="24545"/>
    <cellStyle name="Normal 2 4 9 16 4 3 2" xfId="60166"/>
    <cellStyle name="Normal 2 4 9 16 4 4" xfId="60167"/>
    <cellStyle name="Normal 2 4 9 16 5" xfId="24546"/>
    <cellStyle name="Normal 2 4 9 16 5 2" xfId="24547"/>
    <cellStyle name="Normal 2 4 9 16 5 2 2" xfId="60168"/>
    <cellStyle name="Normal 2 4 9 16 5 3" xfId="60169"/>
    <cellStyle name="Normal 2 4 9 16 6" xfId="24548"/>
    <cellStyle name="Normal 2 4 9 16 6 2" xfId="60170"/>
    <cellStyle name="Normal 2 4 9 16 7" xfId="24549"/>
    <cellStyle name="Normal 2 4 9 16 7 2" xfId="60171"/>
    <cellStyle name="Normal 2 4 9 16 8" xfId="60172"/>
    <cellStyle name="Normal 2 4 9 16 8 2" xfId="60173"/>
    <cellStyle name="Normal 2 4 9 16 9" xfId="60174"/>
    <cellStyle name="Normal 2 4 9 17" xfId="24550"/>
    <cellStyle name="Normal 2 4 9 17 10" xfId="60175"/>
    <cellStyle name="Normal 2 4 9 17 11" xfId="60176"/>
    <cellStyle name="Normal 2 4 9 17 2" xfId="24551"/>
    <cellStyle name="Normal 2 4 9 17 2 10" xfId="60177"/>
    <cellStyle name="Normal 2 4 9 17 2 2" xfId="24552"/>
    <cellStyle name="Normal 2 4 9 17 2 2 2" xfId="24553"/>
    <cellStyle name="Normal 2 4 9 17 2 2 2 2" xfId="24554"/>
    <cellStyle name="Normal 2 4 9 17 2 2 2 2 2" xfId="60178"/>
    <cellStyle name="Normal 2 4 9 17 2 2 2 3" xfId="24555"/>
    <cellStyle name="Normal 2 4 9 17 2 2 2 3 2" xfId="60179"/>
    <cellStyle name="Normal 2 4 9 17 2 2 2 4" xfId="60180"/>
    <cellStyle name="Normal 2 4 9 17 2 2 3" xfId="24556"/>
    <cellStyle name="Normal 2 4 9 17 2 2 3 2" xfId="60181"/>
    <cellStyle name="Normal 2 4 9 17 2 2 4" xfId="24557"/>
    <cellStyle name="Normal 2 4 9 17 2 2 4 2" xfId="60182"/>
    <cellStyle name="Normal 2 4 9 17 2 2 5" xfId="24558"/>
    <cellStyle name="Normal 2 4 9 17 2 2 5 2" xfId="60183"/>
    <cellStyle name="Normal 2 4 9 17 2 2 6" xfId="60184"/>
    <cellStyle name="Normal 2 4 9 17 2 2 6 2" xfId="60185"/>
    <cellStyle name="Normal 2 4 9 17 2 2 7" xfId="60186"/>
    <cellStyle name="Normal 2 4 9 17 2 3" xfId="24559"/>
    <cellStyle name="Normal 2 4 9 17 2 3 2" xfId="24560"/>
    <cellStyle name="Normal 2 4 9 17 2 3 2 2" xfId="60187"/>
    <cellStyle name="Normal 2 4 9 17 2 3 3" xfId="24561"/>
    <cellStyle name="Normal 2 4 9 17 2 3 3 2" xfId="60188"/>
    <cellStyle name="Normal 2 4 9 17 2 3 4" xfId="60189"/>
    <cellStyle name="Normal 2 4 9 17 2 4" xfId="24562"/>
    <cellStyle name="Normal 2 4 9 17 2 4 2" xfId="24563"/>
    <cellStyle name="Normal 2 4 9 17 2 4 2 2" xfId="60190"/>
    <cellStyle name="Normal 2 4 9 17 2 4 3" xfId="60191"/>
    <cellStyle name="Normal 2 4 9 17 2 5" xfId="24564"/>
    <cellStyle name="Normal 2 4 9 17 2 5 2" xfId="60192"/>
    <cellStyle name="Normal 2 4 9 17 2 6" xfId="24565"/>
    <cellStyle name="Normal 2 4 9 17 2 6 2" xfId="60193"/>
    <cellStyle name="Normal 2 4 9 17 2 7" xfId="60194"/>
    <cellStyle name="Normal 2 4 9 17 2 7 2" xfId="60195"/>
    <cellStyle name="Normal 2 4 9 17 2 8" xfId="60196"/>
    <cellStyle name="Normal 2 4 9 17 2 9" xfId="60197"/>
    <cellStyle name="Normal 2 4 9 17 3" xfId="24566"/>
    <cellStyle name="Normal 2 4 9 17 3 2" xfId="24567"/>
    <cellStyle name="Normal 2 4 9 17 3 2 2" xfId="24568"/>
    <cellStyle name="Normal 2 4 9 17 3 2 2 2" xfId="60198"/>
    <cellStyle name="Normal 2 4 9 17 3 2 3" xfId="24569"/>
    <cellStyle name="Normal 2 4 9 17 3 2 3 2" xfId="60199"/>
    <cellStyle name="Normal 2 4 9 17 3 2 4" xfId="60200"/>
    <cellStyle name="Normal 2 4 9 17 3 3" xfId="24570"/>
    <cellStyle name="Normal 2 4 9 17 3 3 2" xfId="60201"/>
    <cellStyle name="Normal 2 4 9 17 3 4" xfId="24571"/>
    <cellStyle name="Normal 2 4 9 17 3 4 2" xfId="60202"/>
    <cellStyle name="Normal 2 4 9 17 3 5" xfId="24572"/>
    <cellStyle name="Normal 2 4 9 17 3 5 2" xfId="60203"/>
    <cellStyle name="Normal 2 4 9 17 3 6" xfId="60204"/>
    <cellStyle name="Normal 2 4 9 17 3 6 2" xfId="60205"/>
    <cellStyle name="Normal 2 4 9 17 3 7" xfId="60206"/>
    <cellStyle name="Normal 2 4 9 17 4" xfId="24573"/>
    <cellStyle name="Normal 2 4 9 17 4 2" xfId="24574"/>
    <cellStyle name="Normal 2 4 9 17 4 2 2" xfId="60207"/>
    <cellStyle name="Normal 2 4 9 17 4 3" xfId="24575"/>
    <cellStyle name="Normal 2 4 9 17 4 3 2" xfId="60208"/>
    <cellStyle name="Normal 2 4 9 17 4 4" xfId="60209"/>
    <cellStyle name="Normal 2 4 9 17 5" xfId="24576"/>
    <cellStyle name="Normal 2 4 9 17 5 2" xfId="24577"/>
    <cellStyle name="Normal 2 4 9 17 5 2 2" xfId="60210"/>
    <cellStyle name="Normal 2 4 9 17 5 3" xfId="60211"/>
    <cellStyle name="Normal 2 4 9 17 6" xfId="24578"/>
    <cellStyle name="Normal 2 4 9 17 6 2" xfId="60212"/>
    <cellStyle name="Normal 2 4 9 17 7" xfId="24579"/>
    <cellStyle name="Normal 2 4 9 17 7 2" xfId="60213"/>
    <cellStyle name="Normal 2 4 9 17 8" xfId="60214"/>
    <cellStyle name="Normal 2 4 9 17 8 2" xfId="60215"/>
    <cellStyle name="Normal 2 4 9 17 9" xfId="60216"/>
    <cellStyle name="Normal 2 4 9 18" xfId="24580"/>
    <cellStyle name="Normal 2 4 9 18 10" xfId="60217"/>
    <cellStyle name="Normal 2 4 9 18 11" xfId="60218"/>
    <cellStyle name="Normal 2 4 9 18 2" xfId="24581"/>
    <cellStyle name="Normal 2 4 9 18 2 10" xfId="60219"/>
    <cellStyle name="Normal 2 4 9 18 2 2" xfId="24582"/>
    <cellStyle name="Normal 2 4 9 18 2 2 2" xfId="24583"/>
    <cellStyle name="Normal 2 4 9 18 2 2 2 2" xfId="24584"/>
    <cellStyle name="Normal 2 4 9 18 2 2 2 2 2" xfId="60220"/>
    <cellStyle name="Normal 2 4 9 18 2 2 2 3" xfId="24585"/>
    <cellStyle name="Normal 2 4 9 18 2 2 2 3 2" xfId="60221"/>
    <cellStyle name="Normal 2 4 9 18 2 2 2 4" xfId="60222"/>
    <cellStyle name="Normal 2 4 9 18 2 2 3" xfId="24586"/>
    <cellStyle name="Normal 2 4 9 18 2 2 3 2" xfId="60223"/>
    <cellStyle name="Normal 2 4 9 18 2 2 4" xfId="24587"/>
    <cellStyle name="Normal 2 4 9 18 2 2 4 2" xfId="60224"/>
    <cellStyle name="Normal 2 4 9 18 2 2 5" xfId="24588"/>
    <cellStyle name="Normal 2 4 9 18 2 2 5 2" xfId="60225"/>
    <cellStyle name="Normal 2 4 9 18 2 2 6" xfId="60226"/>
    <cellStyle name="Normal 2 4 9 18 2 2 6 2" xfId="60227"/>
    <cellStyle name="Normal 2 4 9 18 2 2 7" xfId="60228"/>
    <cellStyle name="Normal 2 4 9 18 2 3" xfId="24589"/>
    <cellStyle name="Normal 2 4 9 18 2 3 2" xfId="24590"/>
    <cellStyle name="Normal 2 4 9 18 2 3 2 2" xfId="60229"/>
    <cellStyle name="Normal 2 4 9 18 2 3 3" xfId="24591"/>
    <cellStyle name="Normal 2 4 9 18 2 3 3 2" xfId="60230"/>
    <cellStyle name="Normal 2 4 9 18 2 3 4" xfId="60231"/>
    <cellStyle name="Normal 2 4 9 18 2 4" xfId="24592"/>
    <cellStyle name="Normal 2 4 9 18 2 4 2" xfId="24593"/>
    <cellStyle name="Normal 2 4 9 18 2 4 2 2" xfId="60232"/>
    <cellStyle name="Normal 2 4 9 18 2 4 3" xfId="60233"/>
    <cellStyle name="Normal 2 4 9 18 2 5" xfId="24594"/>
    <cellStyle name="Normal 2 4 9 18 2 5 2" xfId="60234"/>
    <cellStyle name="Normal 2 4 9 18 2 6" xfId="24595"/>
    <cellStyle name="Normal 2 4 9 18 2 6 2" xfId="60235"/>
    <cellStyle name="Normal 2 4 9 18 2 7" xfId="60236"/>
    <cellStyle name="Normal 2 4 9 18 2 7 2" xfId="60237"/>
    <cellStyle name="Normal 2 4 9 18 2 8" xfId="60238"/>
    <cellStyle name="Normal 2 4 9 18 2 9" xfId="60239"/>
    <cellStyle name="Normal 2 4 9 18 3" xfId="24596"/>
    <cellStyle name="Normal 2 4 9 18 3 2" xfId="24597"/>
    <cellStyle name="Normal 2 4 9 18 3 2 2" xfId="24598"/>
    <cellStyle name="Normal 2 4 9 18 3 2 2 2" xfId="60240"/>
    <cellStyle name="Normal 2 4 9 18 3 2 3" xfId="24599"/>
    <cellStyle name="Normal 2 4 9 18 3 2 3 2" xfId="60241"/>
    <cellStyle name="Normal 2 4 9 18 3 2 4" xfId="60242"/>
    <cellStyle name="Normal 2 4 9 18 3 3" xfId="24600"/>
    <cellStyle name="Normal 2 4 9 18 3 3 2" xfId="60243"/>
    <cellStyle name="Normal 2 4 9 18 3 4" xfId="24601"/>
    <cellStyle name="Normal 2 4 9 18 3 4 2" xfId="60244"/>
    <cellStyle name="Normal 2 4 9 18 3 5" xfId="24602"/>
    <cellStyle name="Normal 2 4 9 18 3 5 2" xfId="60245"/>
    <cellStyle name="Normal 2 4 9 18 3 6" xfId="60246"/>
    <cellStyle name="Normal 2 4 9 18 3 6 2" xfId="60247"/>
    <cellStyle name="Normal 2 4 9 18 3 7" xfId="60248"/>
    <cellStyle name="Normal 2 4 9 18 4" xfId="24603"/>
    <cellStyle name="Normal 2 4 9 18 4 2" xfId="24604"/>
    <cellStyle name="Normal 2 4 9 18 4 2 2" xfId="60249"/>
    <cellStyle name="Normal 2 4 9 18 4 3" xfId="24605"/>
    <cellStyle name="Normal 2 4 9 18 4 3 2" xfId="60250"/>
    <cellStyle name="Normal 2 4 9 18 4 4" xfId="60251"/>
    <cellStyle name="Normal 2 4 9 18 5" xfId="24606"/>
    <cellStyle name="Normal 2 4 9 18 5 2" xfId="24607"/>
    <cellStyle name="Normal 2 4 9 18 5 2 2" xfId="60252"/>
    <cellStyle name="Normal 2 4 9 18 5 3" xfId="60253"/>
    <cellStyle name="Normal 2 4 9 18 6" xfId="24608"/>
    <cellStyle name="Normal 2 4 9 18 6 2" xfId="60254"/>
    <cellStyle name="Normal 2 4 9 18 7" xfId="24609"/>
    <cellStyle name="Normal 2 4 9 18 7 2" xfId="60255"/>
    <cellStyle name="Normal 2 4 9 18 8" xfId="60256"/>
    <cellStyle name="Normal 2 4 9 18 8 2" xfId="60257"/>
    <cellStyle name="Normal 2 4 9 18 9" xfId="60258"/>
    <cellStyle name="Normal 2 4 9 19" xfId="24610"/>
    <cellStyle name="Normal 2 4 9 19 10" xfId="60259"/>
    <cellStyle name="Normal 2 4 9 19 11" xfId="60260"/>
    <cellStyle name="Normal 2 4 9 19 2" xfId="24611"/>
    <cellStyle name="Normal 2 4 9 19 2 10" xfId="60261"/>
    <cellStyle name="Normal 2 4 9 19 2 2" xfId="24612"/>
    <cellStyle name="Normal 2 4 9 19 2 2 2" xfId="24613"/>
    <cellStyle name="Normal 2 4 9 19 2 2 2 2" xfId="24614"/>
    <cellStyle name="Normal 2 4 9 19 2 2 2 2 2" xfId="60262"/>
    <cellStyle name="Normal 2 4 9 19 2 2 2 3" xfId="24615"/>
    <cellStyle name="Normal 2 4 9 19 2 2 2 3 2" xfId="60263"/>
    <cellStyle name="Normal 2 4 9 19 2 2 2 4" xfId="60264"/>
    <cellStyle name="Normal 2 4 9 19 2 2 3" xfId="24616"/>
    <cellStyle name="Normal 2 4 9 19 2 2 3 2" xfId="60265"/>
    <cellStyle name="Normal 2 4 9 19 2 2 4" xfId="24617"/>
    <cellStyle name="Normal 2 4 9 19 2 2 4 2" xfId="60266"/>
    <cellStyle name="Normal 2 4 9 19 2 2 5" xfId="24618"/>
    <cellStyle name="Normal 2 4 9 19 2 2 5 2" xfId="60267"/>
    <cellStyle name="Normal 2 4 9 19 2 2 6" xfId="60268"/>
    <cellStyle name="Normal 2 4 9 19 2 2 6 2" xfId="60269"/>
    <cellStyle name="Normal 2 4 9 19 2 2 7" xfId="60270"/>
    <cellStyle name="Normal 2 4 9 19 2 3" xfId="24619"/>
    <cellStyle name="Normal 2 4 9 19 2 3 2" xfId="24620"/>
    <cellStyle name="Normal 2 4 9 19 2 3 2 2" xfId="60271"/>
    <cellStyle name="Normal 2 4 9 19 2 3 3" xfId="24621"/>
    <cellStyle name="Normal 2 4 9 19 2 3 3 2" xfId="60272"/>
    <cellStyle name="Normal 2 4 9 19 2 3 4" xfId="60273"/>
    <cellStyle name="Normal 2 4 9 19 2 4" xfId="24622"/>
    <cellStyle name="Normal 2 4 9 19 2 4 2" xfId="24623"/>
    <cellStyle name="Normal 2 4 9 19 2 4 2 2" xfId="60274"/>
    <cellStyle name="Normal 2 4 9 19 2 4 3" xfId="60275"/>
    <cellStyle name="Normal 2 4 9 19 2 5" xfId="24624"/>
    <cellStyle name="Normal 2 4 9 19 2 5 2" xfId="60276"/>
    <cellStyle name="Normal 2 4 9 19 2 6" xfId="24625"/>
    <cellStyle name="Normal 2 4 9 19 2 6 2" xfId="60277"/>
    <cellStyle name="Normal 2 4 9 19 2 7" xfId="60278"/>
    <cellStyle name="Normal 2 4 9 19 2 7 2" xfId="60279"/>
    <cellStyle name="Normal 2 4 9 19 2 8" xfId="60280"/>
    <cellStyle name="Normal 2 4 9 19 2 9" xfId="60281"/>
    <cellStyle name="Normal 2 4 9 19 3" xfId="24626"/>
    <cellStyle name="Normal 2 4 9 19 3 2" xfId="24627"/>
    <cellStyle name="Normal 2 4 9 19 3 2 2" xfId="24628"/>
    <cellStyle name="Normal 2 4 9 19 3 2 2 2" xfId="60282"/>
    <cellStyle name="Normal 2 4 9 19 3 2 3" xfId="24629"/>
    <cellStyle name="Normal 2 4 9 19 3 2 3 2" xfId="60283"/>
    <cellStyle name="Normal 2 4 9 19 3 2 4" xfId="60284"/>
    <cellStyle name="Normal 2 4 9 19 3 3" xfId="24630"/>
    <cellStyle name="Normal 2 4 9 19 3 3 2" xfId="60285"/>
    <cellStyle name="Normal 2 4 9 19 3 4" xfId="24631"/>
    <cellStyle name="Normal 2 4 9 19 3 4 2" xfId="60286"/>
    <cellStyle name="Normal 2 4 9 19 3 5" xfId="24632"/>
    <cellStyle name="Normal 2 4 9 19 3 5 2" xfId="60287"/>
    <cellStyle name="Normal 2 4 9 19 3 6" xfId="60288"/>
    <cellStyle name="Normal 2 4 9 19 3 6 2" xfId="60289"/>
    <cellStyle name="Normal 2 4 9 19 3 7" xfId="60290"/>
    <cellStyle name="Normal 2 4 9 19 4" xfId="24633"/>
    <cellStyle name="Normal 2 4 9 19 4 2" xfId="24634"/>
    <cellStyle name="Normal 2 4 9 19 4 2 2" xfId="60291"/>
    <cellStyle name="Normal 2 4 9 19 4 3" xfId="24635"/>
    <cellStyle name="Normal 2 4 9 19 4 3 2" xfId="60292"/>
    <cellStyle name="Normal 2 4 9 19 4 4" xfId="60293"/>
    <cellStyle name="Normal 2 4 9 19 5" xfId="24636"/>
    <cellStyle name="Normal 2 4 9 19 5 2" xfId="24637"/>
    <cellStyle name="Normal 2 4 9 19 5 2 2" xfId="60294"/>
    <cellStyle name="Normal 2 4 9 19 5 3" xfId="60295"/>
    <cellStyle name="Normal 2 4 9 19 6" xfId="24638"/>
    <cellStyle name="Normal 2 4 9 19 6 2" xfId="60296"/>
    <cellStyle name="Normal 2 4 9 19 7" xfId="24639"/>
    <cellStyle name="Normal 2 4 9 19 7 2" xfId="60297"/>
    <cellStyle name="Normal 2 4 9 19 8" xfId="60298"/>
    <cellStyle name="Normal 2 4 9 19 8 2" xfId="60299"/>
    <cellStyle name="Normal 2 4 9 19 9" xfId="60300"/>
    <cellStyle name="Normal 2 4 9 2" xfId="24640"/>
    <cellStyle name="Normal 2 4 9 2 10" xfId="60301"/>
    <cellStyle name="Normal 2 4 9 2 11" xfId="60302"/>
    <cellStyle name="Normal 2 4 9 2 2" xfId="24641"/>
    <cellStyle name="Normal 2 4 9 2 2 10" xfId="60303"/>
    <cellStyle name="Normal 2 4 9 2 2 2" xfId="24642"/>
    <cellStyle name="Normal 2 4 9 2 2 2 2" xfId="24643"/>
    <cellStyle name="Normal 2 4 9 2 2 2 2 2" xfId="24644"/>
    <cellStyle name="Normal 2 4 9 2 2 2 2 2 2" xfId="60304"/>
    <cellStyle name="Normal 2 4 9 2 2 2 2 3" xfId="24645"/>
    <cellStyle name="Normal 2 4 9 2 2 2 2 3 2" xfId="60305"/>
    <cellStyle name="Normal 2 4 9 2 2 2 2 4" xfId="60306"/>
    <cellStyle name="Normal 2 4 9 2 2 2 3" xfId="24646"/>
    <cellStyle name="Normal 2 4 9 2 2 2 3 2" xfId="60307"/>
    <cellStyle name="Normal 2 4 9 2 2 2 4" xfId="24647"/>
    <cellStyle name="Normal 2 4 9 2 2 2 4 2" xfId="60308"/>
    <cellStyle name="Normal 2 4 9 2 2 2 5" xfId="24648"/>
    <cellStyle name="Normal 2 4 9 2 2 2 5 2" xfId="60309"/>
    <cellStyle name="Normal 2 4 9 2 2 2 6" xfId="60310"/>
    <cellStyle name="Normal 2 4 9 2 2 2 6 2" xfId="60311"/>
    <cellStyle name="Normal 2 4 9 2 2 2 7" xfId="60312"/>
    <cellStyle name="Normal 2 4 9 2 2 3" xfId="24649"/>
    <cellStyle name="Normal 2 4 9 2 2 3 2" xfId="24650"/>
    <cellStyle name="Normal 2 4 9 2 2 3 2 2" xfId="60313"/>
    <cellStyle name="Normal 2 4 9 2 2 3 3" xfId="24651"/>
    <cellStyle name="Normal 2 4 9 2 2 3 3 2" xfId="60314"/>
    <cellStyle name="Normal 2 4 9 2 2 3 4" xfId="60315"/>
    <cellStyle name="Normal 2 4 9 2 2 4" xfId="24652"/>
    <cellStyle name="Normal 2 4 9 2 2 4 2" xfId="24653"/>
    <cellStyle name="Normal 2 4 9 2 2 4 2 2" xfId="60316"/>
    <cellStyle name="Normal 2 4 9 2 2 4 3" xfId="60317"/>
    <cellStyle name="Normal 2 4 9 2 2 5" xfId="24654"/>
    <cellStyle name="Normal 2 4 9 2 2 5 2" xfId="60318"/>
    <cellStyle name="Normal 2 4 9 2 2 6" xfId="24655"/>
    <cellStyle name="Normal 2 4 9 2 2 6 2" xfId="60319"/>
    <cellStyle name="Normal 2 4 9 2 2 7" xfId="60320"/>
    <cellStyle name="Normal 2 4 9 2 2 7 2" xfId="60321"/>
    <cellStyle name="Normal 2 4 9 2 2 8" xfId="60322"/>
    <cellStyle name="Normal 2 4 9 2 2 9" xfId="60323"/>
    <cellStyle name="Normal 2 4 9 2 3" xfId="24656"/>
    <cellStyle name="Normal 2 4 9 2 3 2" xfId="24657"/>
    <cellStyle name="Normal 2 4 9 2 3 2 2" xfId="24658"/>
    <cellStyle name="Normal 2 4 9 2 3 2 2 2" xfId="60324"/>
    <cellStyle name="Normal 2 4 9 2 3 2 3" xfId="24659"/>
    <cellStyle name="Normal 2 4 9 2 3 2 3 2" xfId="60325"/>
    <cellStyle name="Normal 2 4 9 2 3 2 4" xfId="60326"/>
    <cellStyle name="Normal 2 4 9 2 3 3" xfId="24660"/>
    <cellStyle name="Normal 2 4 9 2 3 3 2" xfId="60327"/>
    <cellStyle name="Normal 2 4 9 2 3 4" xfId="24661"/>
    <cellStyle name="Normal 2 4 9 2 3 4 2" xfId="60328"/>
    <cellStyle name="Normal 2 4 9 2 3 5" xfId="24662"/>
    <cellStyle name="Normal 2 4 9 2 3 5 2" xfId="60329"/>
    <cellStyle name="Normal 2 4 9 2 3 6" xfId="60330"/>
    <cellStyle name="Normal 2 4 9 2 3 6 2" xfId="60331"/>
    <cellStyle name="Normal 2 4 9 2 3 7" xfId="60332"/>
    <cellStyle name="Normal 2 4 9 2 4" xfId="24663"/>
    <cellStyle name="Normal 2 4 9 2 4 2" xfId="24664"/>
    <cellStyle name="Normal 2 4 9 2 4 2 2" xfId="60333"/>
    <cellStyle name="Normal 2 4 9 2 4 3" xfId="24665"/>
    <cellStyle name="Normal 2 4 9 2 4 3 2" xfId="60334"/>
    <cellStyle name="Normal 2 4 9 2 4 4" xfId="60335"/>
    <cellStyle name="Normal 2 4 9 2 5" xfId="24666"/>
    <cellStyle name="Normal 2 4 9 2 5 2" xfId="24667"/>
    <cellStyle name="Normal 2 4 9 2 5 2 2" xfId="60336"/>
    <cellStyle name="Normal 2 4 9 2 5 3" xfId="60337"/>
    <cellStyle name="Normal 2 4 9 2 6" xfId="24668"/>
    <cellStyle name="Normal 2 4 9 2 6 2" xfId="60338"/>
    <cellStyle name="Normal 2 4 9 2 7" xfId="24669"/>
    <cellStyle name="Normal 2 4 9 2 7 2" xfId="60339"/>
    <cellStyle name="Normal 2 4 9 2 8" xfId="60340"/>
    <cellStyle name="Normal 2 4 9 2 8 2" xfId="60341"/>
    <cellStyle name="Normal 2 4 9 2 9" xfId="60342"/>
    <cellStyle name="Normal 2 4 9 20" xfId="24670"/>
    <cellStyle name="Normal 2 4 9 20 10" xfId="60343"/>
    <cellStyle name="Normal 2 4 9 20 11" xfId="60344"/>
    <cellStyle name="Normal 2 4 9 20 2" xfId="24671"/>
    <cellStyle name="Normal 2 4 9 20 2 10" xfId="60345"/>
    <cellStyle name="Normal 2 4 9 20 2 2" xfId="24672"/>
    <cellStyle name="Normal 2 4 9 20 2 2 2" xfId="24673"/>
    <cellStyle name="Normal 2 4 9 20 2 2 2 2" xfId="24674"/>
    <cellStyle name="Normal 2 4 9 20 2 2 2 2 2" xfId="60346"/>
    <cellStyle name="Normal 2 4 9 20 2 2 2 3" xfId="24675"/>
    <cellStyle name="Normal 2 4 9 20 2 2 2 3 2" xfId="60347"/>
    <cellStyle name="Normal 2 4 9 20 2 2 2 4" xfId="60348"/>
    <cellStyle name="Normal 2 4 9 20 2 2 3" xfId="24676"/>
    <cellStyle name="Normal 2 4 9 20 2 2 3 2" xfId="60349"/>
    <cellStyle name="Normal 2 4 9 20 2 2 4" xfId="24677"/>
    <cellStyle name="Normal 2 4 9 20 2 2 4 2" xfId="60350"/>
    <cellStyle name="Normal 2 4 9 20 2 2 5" xfId="24678"/>
    <cellStyle name="Normal 2 4 9 20 2 2 5 2" xfId="60351"/>
    <cellStyle name="Normal 2 4 9 20 2 2 6" xfId="60352"/>
    <cellStyle name="Normal 2 4 9 20 2 2 6 2" xfId="60353"/>
    <cellStyle name="Normal 2 4 9 20 2 2 7" xfId="60354"/>
    <cellStyle name="Normal 2 4 9 20 2 3" xfId="24679"/>
    <cellStyle name="Normal 2 4 9 20 2 3 2" xfId="24680"/>
    <cellStyle name="Normal 2 4 9 20 2 3 2 2" xfId="60355"/>
    <cellStyle name="Normal 2 4 9 20 2 3 3" xfId="24681"/>
    <cellStyle name="Normal 2 4 9 20 2 3 3 2" xfId="60356"/>
    <cellStyle name="Normal 2 4 9 20 2 3 4" xfId="60357"/>
    <cellStyle name="Normal 2 4 9 20 2 4" xfId="24682"/>
    <cellStyle name="Normal 2 4 9 20 2 4 2" xfId="24683"/>
    <cellStyle name="Normal 2 4 9 20 2 4 2 2" xfId="60358"/>
    <cellStyle name="Normal 2 4 9 20 2 4 3" xfId="60359"/>
    <cellStyle name="Normal 2 4 9 20 2 5" xfId="24684"/>
    <cellStyle name="Normal 2 4 9 20 2 5 2" xfId="60360"/>
    <cellStyle name="Normal 2 4 9 20 2 6" xfId="24685"/>
    <cellStyle name="Normal 2 4 9 20 2 6 2" xfId="60361"/>
    <cellStyle name="Normal 2 4 9 20 2 7" xfId="60362"/>
    <cellStyle name="Normal 2 4 9 20 2 7 2" xfId="60363"/>
    <cellStyle name="Normal 2 4 9 20 2 8" xfId="60364"/>
    <cellStyle name="Normal 2 4 9 20 2 9" xfId="60365"/>
    <cellStyle name="Normal 2 4 9 20 3" xfId="24686"/>
    <cellStyle name="Normal 2 4 9 20 3 2" xfId="24687"/>
    <cellStyle name="Normal 2 4 9 20 3 2 2" xfId="24688"/>
    <cellStyle name="Normal 2 4 9 20 3 2 2 2" xfId="60366"/>
    <cellStyle name="Normal 2 4 9 20 3 2 3" xfId="24689"/>
    <cellStyle name="Normal 2 4 9 20 3 2 3 2" xfId="60367"/>
    <cellStyle name="Normal 2 4 9 20 3 2 4" xfId="60368"/>
    <cellStyle name="Normal 2 4 9 20 3 3" xfId="24690"/>
    <cellStyle name="Normal 2 4 9 20 3 3 2" xfId="60369"/>
    <cellStyle name="Normal 2 4 9 20 3 4" xfId="24691"/>
    <cellStyle name="Normal 2 4 9 20 3 4 2" xfId="60370"/>
    <cellStyle name="Normal 2 4 9 20 3 5" xfId="24692"/>
    <cellStyle name="Normal 2 4 9 20 3 5 2" xfId="60371"/>
    <cellStyle name="Normal 2 4 9 20 3 6" xfId="60372"/>
    <cellStyle name="Normal 2 4 9 20 3 6 2" xfId="60373"/>
    <cellStyle name="Normal 2 4 9 20 3 7" xfId="60374"/>
    <cellStyle name="Normal 2 4 9 20 4" xfId="24693"/>
    <cellStyle name="Normal 2 4 9 20 4 2" xfId="24694"/>
    <cellStyle name="Normal 2 4 9 20 4 2 2" xfId="60375"/>
    <cellStyle name="Normal 2 4 9 20 4 3" xfId="24695"/>
    <cellStyle name="Normal 2 4 9 20 4 3 2" xfId="60376"/>
    <cellStyle name="Normal 2 4 9 20 4 4" xfId="60377"/>
    <cellStyle name="Normal 2 4 9 20 5" xfId="24696"/>
    <cellStyle name="Normal 2 4 9 20 5 2" xfId="24697"/>
    <cellStyle name="Normal 2 4 9 20 5 2 2" xfId="60378"/>
    <cellStyle name="Normal 2 4 9 20 5 3" xfId="60379"/>
    <cellStyle name="Normal 2 4 9 20 6" xfId="24698"/>
    <cellStyle name="Normal 2 4 9 20 6 2" xfId="60380"/>
    <cellStyle name="Normal 2 4 9 20 7" xfId="24699"/>
    <cellStyle name="Normal 2 4 9 20 7 2" xfId="60381"/>
    <cellStyle name="Normal 2 4 9 20 8" xfId="60382"/>
    <cellStyle name="Normal 2 4 9 20 8 2" xfId="60383"/>
    <cellStyle name="Normal 2 4 9 20 9" xfId="60384"/>
    <cellStyle name="Normal 2 4 9 21" xfId="24700"/>
    <cellStyle name="Normal 2 4 9 21 10" xfId="60385"/>
    <cellStyle name="Normal 2 4 9 21 11" xfId="60386"/>
    <cellStyle name="Normal 2 4 9 21 2" xfId="24701"/>
    <cellStyle name="Normal 2 4 9 21 2 10" xfId="60387"/>
    <cellStyle name="Normal 2 4 9 21 2 2" xfId="24702"/>
    <cellStyle name="Normal 2 4 9 21 2 2 2" xfId="24703"/>
    <cellStyle name="Normal 2 4 9 21 2 2 2 2" xfId="24704"/>
    <cellStyle name="Normal 2 4 9 21 2 2 2 2 2" xfId="60388"/>
    <cellStyle name="Normal 2 4 9 21 2 2 2 3" xfId="24705"/>
    <cellStyle name="Normal 2 4 9 21 2 2 2 3 2" xfId="60389"/>
    <cellStyle name="Normal 2 4 9 21 2 2 2 4" xfId="60390"/>
    <cellStyle name="Normal 2 4 9 21 2 2 3" xfId="24706"/>
    <cellStyle name="Normal 2 4 9 21 2 2 3 2" xfId="60391"/>
    <cellStyle name="Normal 2 4 9 21 2 2 4" xfId="24707"/>
    <cellStyle name="Normal 2 4 9 21 2 2 4 2" xfId="60392"/>
    <cellStyle name="Normal 2 4 9 21 2 2 5" xfId="24708"/>
    <cellStyle name="Normal 2 4 9 21 2 2 5 2" xfId="60393"/>
    <cellStyle name="Normal 2 4 9 21 2 2 6" xfId="60394"/>
    <cellStyle name="Normal 2 4 9 21 2 2 6 2" xfId="60395"/>
    <cellStyle name="Normal 2 4 9 21 2 2 7" xfId="60396"/>
    <cellStyle name="Normal 2 4 9 21 2 3" xfId="24709"/>
    <cellStyle name="Normal 2 4 9 21 2 3 2" xfId="24710"/>
    <cellStyle name="Normal 2 4 9 21 2 3 2 2" xfId="60397"/>
    <cellStyle name="Normal 2 4 9 21 2 3 3" xfId="24711"/>
    <cellStyle name="Normal 2 4 9 21 2 3 3 2" xfId="60398"/>
    <cellStyle name="Normal 2 4 9 21 2 3 4" xfId="60399"/>
    <cellStyle name="Normal 2 4 9 21 2 4" xfId="24712"/>
    <cellStyle name="Normal 2 4 9 21 2 4 2" xfId="24713"/>
    <cellStyle name="Normal 2 4 9 21 2 4 2 2" xfId="60400"/>
    <cellStyle name="Normal 2 4 9 21 2 4 3" xfId="60401"/>
    <cellStyle name="Normal 2 4 9 21 2 5" xfId="24714"/>
    <cellStyle name="Normal 2 4 9 21 2 5 2" xfId="60402"/>
    <cellStyle name="Normal 2 4 9 21 2 6" xfId="24715"/>
    <cellStyle name="Normal 2 4 9 21 2 6 2" xfId="60403"/>
    <cellStyle name="Normal 2 4 9 21 2 7" xfId="60404"/>
    <cellStyle name="Normal 2 4 9 21 2 7 2" xfId="60405"/>
    <cellStyle name="Normal 2 4 9 21 2 8" xfId="60406"/>
    <cellStyle name="Normal 2 4 9 21 2 9" xfId="60407"/>
    <cellStyle name="Normal 2 4 9 21 3" xfId="24716"/>
    <cellStyle name="Normal 2 4 9 21 3 2" xfId="24717"/>
    <cellStyle name="Normal 2 4 9 21 3 2 2" xfId="24718"/>
    <cellStyle name="Normal 2 4 9 21 3 2 2 2" xfId="60408"/>
    <cellStyle name="Normal 2 4 9 21 3 2 3" xfId="24719"/>
    <cellStyle name="Normal 2 4 9 21 3 2 3 2" xfId="60409"/>
    <cellStyle name="Normal 2 4 9 21 3 2 4" xfId="60410"/>
    <cellStyle name="Normal 2 4 9 21 3 3" xfId="24720"/>
    <cellStyle name="Normal 2 4 9 21 3 3 2" xfId="60411"/>
    <cellStyle name="Normal 2 4 9 21 3 4" xfId="24721"/>
    <cellStyle name="Normal 2 4 9 21 3 4 2" xfId="60412"/>
    <cellStyle name="Normal 2 4 9 21 3 5" xfId="24722"/>
    <cellStyle name="Normal 2 4 9 21 3 5 2" xfId="60413"/>
    <cellStyle name="Normal 2 4 9 21 3 6" xfId="60414"/>
    <cellStyle name="Normal 2 4 9 21 3 6 2" xfId="60415"/>
    <cellStyle name="Normal 2 4 9 21 3 7" xfId="60416"/>
    <cellStyle name="Normal 2 4 9 21 4" xfId="24723"/>
    <cellStyle name="Normal 2 4 9 21 4 2" xfId="24724"/>
    <cellStyle name="Normal 2 4 9 21 4 2 2" xfId="60417"/>
    <cellStyle name="Normal 2 4 9 21 4 3" xfId="24725"/>
    <cellStyle name="Normal 2 4 9 21 4 3 2" xfId="60418"/>
    <cellStyle name="Normal 2 4 9 21 4 4" xfId="60419"/>
    <cellStyle name="Normal 2 4 9 21 5" xfId="24726"/>
    <cellStyle name="Normal 2 4 9 21 5 2" xfId="24727"/>
    <cellStyle name="Normal 2 4 9 21 5 2 2" xfId="60420"/>
    <cellStyle name="Normal 2 4 9 21 5 3" xfId="60421"/>
    <cellStyle name="Normal 2 4 9 21 6" xfId="24728"/>
    <cellStyle name="Normal 2 4 9 21 6 2" xfId="60422"/>
    <cellStyle name="Normal 2 4 9 21 7" xfId="24729"/>
    <cellStyle name="Normal 2 4 9 21 7 2" xfId="60423"/>
    <cellStyle name="Normal 2 4 9 21 8" xfId="60424"/>
    <cellStyle name="Normal 2 4 9 21 8 2" xfId="60425"/>
    <cellStyle name="Normal 2 4 9 21 9" xfId="60426"/>
    <cellStyle name="Normal 2 4 9 22" xfId="24730"/>
    <cellStyle name="Normal 2 4 9 22 10" xfId="60427"/>
    <cellStyle name="Normal 2 4 9 22 11" xfId="60428"/>
    <cellStyle name="Normal 2 4 9 22 2" xfId="24731"/>
    <cellStyle name="Normal 2 4 9 22 2 10" xfId="60429"/>
    <cellStyle name="Normal 2 4 9 22 2 2" xfId="24732"/>
    <cellStyle name="Normal 2 4 9 22 2 2 2" xfId="24733"/>
    <cellStyle name="Normal 2 4 9 22 2 2 2 2" xfId="24734"/>
    <cellStyle name="Normal 2 4 9 22 2 2 2 2 2" xfId="60430"/>
    <cellStyle name="Normal 2 4 9 22 2 2 2 3" xfId="24735"/>
    <cellStyle name="Normal 2 4 9 22 2 2 2 3 2" xfId="60431"/>
    <cellStyle name="Normal 2 4 9 22 2 2 2 4" xfId="60432"/>
    <cellStyle name="Normal 2 4 9 22 2 2 3" xfId="24736"/>
    <cellStyle name="Normal 2 4 9 22 2 2 3 2" xfId="60433"/>
    <cellStyle name="Normal 2 4 9 22 2 2 4" xfId="24737"/>
    <cellStyle name="Normal 2 4 9 22 2 2 4 2" xfId="60434"/>
    <cellStyle name="Normal 2 4 9 22 2 2 5" xfId="24738"/>
    <cellStyle name="Normal 2 4 9 22 2 2 5 2" xfId="60435"/>
    <cellStyle name="Normal 2 4 9 22 2 2 6" xfId="60436"/>
    <cellStyle name="Normal 2 4 9 22 2 2 6 2" xfId="60437"/>
    <cellStyle name="Normal 2 4 9 22 2 2 7" xfId="60438"/>
    <cellStyle name="Normal 2 4 9 22 2 3" xfId="24739"/>
    <cellStyle name="Normal 2 4 9 22 2 3 2" xfId="24740"/>
    <cellStyle name="Normal 2 4 9 22 2 3 2 2" xfId="60439"/>
    <cellStyle name="Normal 2 4 9 22 2 3 3" xfId="24741"/>
    <cellStyle name="Normal 2 4 9 22 2 3 3 2" xfId="60440"/>
    <cellStyle name="Normal 2 4 9 22 2 3 4" xfId="60441"/>
    <cellStyle name="Normal 2 4 9 22 2 4" xfId="24742"/>
    <cellStyle name="Normal 2 4 9 22 2 4 2" xfId="24743"/>
    <cellStyle name="Normal 2 4 9 22 2 4 2 2" xfId="60442"/>
    <cellStyle name="Normal 2 4 9 22 2 4 3" xfId="60443"/>
    <cellStyle name="Normal 2 4 9 22 2 5" xfId="24744"/>
    <cellStyle name="Normal 2 4 9 22 2 5 2" xfId="60444"/>
    <cellStyle name="Normal 2 4 9 22 2 6" xfId="24745"/>
    <cellStyle name="Normal 2 4 9 22 2 6 2" xfId="60445"/>
    <cellStyle name="Normal 2 4 9 22 2 7" xfId="60446"/>
    <cellStyle name="Normal 2 4 9 22 2 7 2" xfId="60447"/>
    <cellStyle name="Normal 2 4 9 22 2 8" xfId="60448"/>
    <cellStyle name="Normal 2 4 9 22 2 9" xfId="60449"/>
    <cellStyle name="Normal 2 4 9 22 3" xfId="24746"/>
    <cellStyle name="Normal 2 4 9 22 3 2" xfId="24747"/>
    <cellStyle name="Normal 2 4 9 22 3 2 2" xfId="24748"/>
    <cellStyle name="Normal 2 4 9 22 3 2 2 2" xfId="60450"/>
    <cellStyle name="Normal 2 4 9 22 3 2 3" xfId="24749"/>
    <cellStyle name="Normal 2 4 9 22 3 2 3 2" xfId="60451"/>
    <cellStyle name="Normal 2 4 9 22 3 2 4" xfId="60452"/>
    <cellStyle name="Normal 2 4 9 22 3 3" xfId="24750"/>
    <cellStyle name="Normal 2 4 9 22 3 3 2" xfId="60453"/>
    <cellStyle name="Normal 2 4 9 22 3 4" xfId="24751"/>
    <cellStyle name="Normal 2 4 9 22 3 4 2" xfId="60454"/>
    <cellStyle name="Normal 2 4 9 22 3 5" xfId="24752"/>
    <cellStyle name="Normal 2 4 9 22 3 5 2" xfId="60455"/>
    <cellStyle name="Normal 2 4 9 22 3 6" xfId="60456"/>
    <cellStyle name="Normal 2 4 9 22 3 6 2" xfId="60457"/>
    <cellStyle name="Normal 2 4 9 22 3 7" xfId="60458"/>
    <cellStyle name="Normal 2 4 9 22 4" xfId="24753"/>
    <cellStyle name="Normal 2 4 9 22 4 2" xfId="24754"/>
    <cellStyle name="Normal 2 4 9 22 4 2 2" xfId="60459"/>
    <cellStyle name="Normal 2 4 9 22 4 3" xfId="24755"/>
    <cellStyle name="Normal 2 4 9 22 4 3 2" xfId="60460"/>
    <cellStyle name="Normal 2 4 9 22 4 4" xfId="60461"/>
    <cellStyle name="Normal 2 4 9 22 5" xfId="24756"/>
    <cellStyle name="Normal 2 4 9 22 5 2" xfId="24757"/>
    <cellStyle name="Normal 2 4 9 22 5 2 2" xfId="60462"/>
    <cellStyle name="Normal 2 4 9 22 5 3" xfId="60463"/>
    <cellStyle name="Normal 2 4 9 22 6" xfId="24758"/>
    <cellStyle name="Normal 2 4 9 22 6 2" xfId="60464"/>
    <cellStyle name="Normal 2 4 9 22 7" xfId="24759"/>
    <cellStyle name="Normal 2 4 9 22 7 2" xfId="60465"/>
    <cellStyle name="Normal 2 4 9 22 8" xfId="60466"/>
    <cellStyle name="Normal 2 4 9 22 8 2" xfId="60467"/>
    <cellStyle name="Normal 2 4 9 22 9" xfId="60468"/>
    <cellStyle name="Normal 2 4 9 23" xfId="24760"/>
    <cellStyle name="Normal 2 4 9 23 10" xfId="60469"/>
    <cellStyle name="Normal 2 4 9 23 11" xfId="60470"/>
    <cellStyle name="Normal 2 4 9 23 2" xfId="24761"/>
    <cellStyle name="Normal 2 4 9 23 2 10" xfId="60471"/>
    <cellStyle name="Normal 2 4 9 23 2 2" xfId="24762"/>
    <cellStyle name="Normal 2 4 9 23 2 2 2" xfId="24763"/>
    <cellStyle name="Normal 2 4 9 23 2 2 2 2" xfId="24764"/>
    <cellStyle name="Normal 2 4 9 23 2 2 2 2 2" xfId="60472"/>
    <cellStyle name="Normal 2 4 9 23 2 2 2 3" xfId="24765"/>
    <cellStyle name="Normal 2 4 9 23 2 2 2 3 2" xfId="60473"/>
    <cellStyle name="Normal 2 4 9 23 2 2 2 4" xfId="60474"/>
    <cellStyle name="Normal 2 4 9 23 2 2 3" xfId="24766"/>
    <cellStyle name="Normal 2 4 9 23 2 2 3 2" xfId="60475"/>
    <cellStyle name="Normal 2 4 9 23 2 2 4" xfId="24767"/>
    <cellStyle name="Normal 2 4 9 23 2 2 4 2" xfId="60476"/>
    <cellStyle name="Normal 2 4 9 23 2 2 5" xfId="24768"/>
    <cellStyle name="Normal 2 4 9 23 2 2 5 2" xfId="60477"/>
    <cellStyle name="Normal 2 4 9 23 2 2 6" xfId="60478"/>
    <cellStyle name="Normal 2 4 9 23 2 2 6 2" xfId="60479"/>
    <cellStyle name="Normal 2 4 9 23 2 2 7" xfId="60480"/>
    <cellStyle name="Normal 2 4 9 23 2 3" xfId="24769"/>
    <cellStyle name="Normal 2 4 9 23 2 3 2" xfId="24770"/>
    <cellStyle name="Normal 2 4 9 23 2 3 2 2" xfId="60481"/>
    <cellStyle name="Normal 2 4 9 23 2 3 3" xfId="24771"/>
    <cellStyle name="Normal 2 4 9 23 2 3 3 2" xfId="60482"/>
    <cellStyle name="Normal 2 4 9 23 2 3 4" xfId="60483"/>
    <cellStyle name="Normal 2 4 9 23 2 4" xfId="24772"/>
    <cellStyle name="Normal 2 4 9 23 2 4 2" xfId="24773"/>
    <cellStyle name="Normal 2 4 9 23 2 4 2 2" xfId="60484"/>
    <cellStyle name="Normal 2 4 9 23 2 4 3" xfId="60485"/>
    <cellStyle name="Normal 2 4 9 23 2 5" xfId="24774"/>
    <cellStyle name="Normal 2 4 9 23 2 5 2" xfId="60486"/>
    <cellStyle name="Normal 2 4 9 23 2 6" xfId="24775"/>
    <cellStyle name="Normal 2 4 9 23 2 6 2" xfId="60487"/>
    <cellStyle name="Normal 2 4 9 23 2 7" xfId="60488"/>
    <cellStyle name="Normal 2 4 9 23 2 7 2" xfId="60489"/>
    <cellStyle name="Normal 2 4 9 23 2 8" xfId="60490"/>
    <cellStyle name="Normal 2 4 9 23 2 9" xfId="60491"/>
    <cellStyle name="Normal 2 4 9 23 3" xfId="24776"/>
    <cellStyle name="Normal 2 4 9 23 3 2" xfId="24777"/>
    <cellStyle name="Normal 2 4 9 23 3 2 2" xfId="24778"/>
    <cellStyle name="Normal 2 4 9 23 3 2 2 2" xfId="60492"/>
    <cellStyle name="Normal 2 4 9 23 3 2 3" xfId="24779"/>
    <cellStyle name="Normal 2 4 9 23 3 2 3 2" xfId="60493"/>
    <cellStyle name="Normal 2 4 9 23 3 2 4" xfId="60494"/>
    <cellStyle name="Normal 2 4 9 23 3 3" xfId="24780"/>
    <cellStyle name="Normal 2 4 9 23 3 3 2" xfId="60495"/>
    <cellStyle name="Normal 2 4 9 23 3 4" xfId="24781"/>
    <cellStyle name="Normal 2 4 9 23 3 4 2" xfId="60496"/>
    <cellStyle name="Normal 2 4 9 23 3 5" xfId="24782"/>
    <cellStyle name="Normal 2 4 9 23 3 5 2" xfId="60497"/>
    <cellStyle name="Normal 2 4 9 23 3 6" xfId="60498"/>
    <cellStyle name="Normal 2 4 9 23 3 6 2" xfId="60499"/>
    <cellStyle name="Normal 2 4 9 23 3 7" xfId="60500"/>
    <cellStyle name="Normal 2 4 9 23 4" xfId="24783"/>
    <cellStyle name="Normal 2 4 9 23 4 2" xfId="24784"/>
    <cellStyle name="Normal 2 4 9 23 4 2 2" xfId="60501"/>
    <cellStyle name="Normal 2 4 9 23 4 3" xfId="24785"/>
    <cellStyle name="Normal 2 4 9 23 4 3 2" xfId="60502"/>
    <cellStyle name="Normal 2 4 9 23 4 4" xfId="60503"/>
    <cellStyle name="Normal 2 4 9 23 5" xfId="24786"/>
    <cellStyle name="Normal 2 4 9 23 5 2" xfId="24787"/>
    <cellStyle name="Normal 2 4 9 23 5 2 2" xfId="60504"/>
    <cellStyle name="Normal 2 4 9 23 5 3" xfId="60505"/>
    <cellStyle name="Normal 2 4 9 23 6" xfId="24788"/>
    <cellStyle name="Normal 2 4 9 23 6 2" xfId="60506"/>
    <cellStyle name="Normal 2 4 9 23 7" xfId="24789"/>
    <cellStyle name="Normal 2 4 9 23 7 2" xfId="60507"/>
    <cellStyle name="Normal 2 4 9 23 8" xfId="60508"/>
    <cellStyle name="Normal 2 4 9 23 8 2" xfId="60509"/>
    <cellStyle name="Normal 2 4 9 23 9" xfId="60510"/>
    <cellStyle name="Normal 2 4 9 24" xfId="24790"/>
    <cellStyle name="Normal 2 4 9 24 10" xfId="60511"/>
    <cellStyle name="Normal 2 4 9 24 11" xfId="60512"/>
    <cellStyle name="Normal 2 4 9 24 2" xfId="24791"/>
    <cellStyle name="Normal 2 4 9 24 2 10" xfId="60513"/>
    <cellStyle name="Normal 2 4 9 24 2 2" xfId="24792"/>
    <cellStyle name="Normal 2 4 9 24 2 2 2" xfId="24793"/>
    <cellStyle name="Normal 2 4 9 24 2 2 2 2" xfId="24794"/>
    <cellStyle name="Normal 2 4 9 24 2 2 2 2 2" xfId="60514"/>
    <cellStyle name="Normal 2 4 9 24 2 2 2 3" xfId="24795"/>
    <cellStyle name="Normal 2 4 9 24 2 2 2 3 2" xfId="60515"/>
    <cellStyle name="Normal 2 4 9 24 2 2 2 4" xfId="60516"/>
    <cellStyle name="Normal 2 4 9 24 2 2 3" xfId="24796"/>
    <cellStyle name="Normal 2 4 9 24 2 2 3 2" xfId="60517"/>
    <cellStyle name="Normal 2 4 9 24 2 2 4" xfId="24797"/>
    <cellStyle name="Normal 2 4 9 24 2 2 4 2" xfId="60518"/>
    <cellStyle name="Normal 2 4 9 24 2 2 5" xfId="24798"/>
    <cellStyle name="Normal 2 4 9 24 2 2 5 2" xfId="60519"/>
    <cellStyle name="Normal 2 4 9 24 2 2 6" xfId="60520"/>
    <cellStyle name="Normal 2 4 9 24 2 2 6 2" xfId="60521"/>
    <cellStyle name="Normal 2 4 9 24 2 2 7" xfId="60522"/>
    <cellStyle name="Normal 2 4 9 24 2 3" xfId="24799"/>
    <cellStyle name="Normal 2 4 9 24 2 3 2" xfId="24800"/>
    <cellStyle name="Normal 2 4 9 24 2 3 2 2" xfId="60523"/>
    <cellStyle name="Normal 2 4 9 24 2 3 3" xfId="24801"/>
    <cellStyle name="Normal 2 4 9 24 2 3 3 2" xfId="60524"/>
    <cellStyle name="Normal 2 4 9 24 2 3 4" xfId="60525"/>
    <cellStyle name="Normal 2 4 9 24 2 4" xfId="24802"/>
    <cellStyle name="Normal 2 4 9 24 2 4 2" xfId="24803"/>
    <cellStyle name="Normal 2 4 9 24 2 4 2 2" xfId="60526"/>
    <cellStyle name="Normal 2 4 9 24 2 4 3" xfId="60527"/>
    <cellStyle name="Normal 2 4 9 24 2 5" xfId="24804"/>
    <cellStyle name="Normal 2 4 9 24 2 5 2" xfId="60528"/>
    <cellStyle name="Normal 2 4 9 24 2 6" xfId="24805"/>
    <cellStyle name="Normal 2 4 9 24 2 6 2" xfId="60529"/>
    <cellStyle name="Normal 2 4 9 24 2 7" xfId="60530"/>
    <cellStyle name="Normal 2 4 9 24 2 7 2" xfId="60531"/>
    <cellStyle name="Normal 2 4 9 24 2 8" xfId="60532"/>
    <cellStyle name="Normal 2 4 9 24 2 9" xfId="60533"/>
    <cellStyle name="Normal 2 4 9 24 3" xfId="24806"/>
    <cellStyle name="Normal 2 4 9 24 3 2" xfId="24807"/>
    <cellStyle name="Normal 2 4 9 24 3 2 2" xfId="24808"/>
    <cellStyle name="Normal 2 4 9 24 3 2 2 2" xfId="60534"/>
    <cellStyle name="Normal 2 4 9 24 3 2 3" xfId="24809"/>
    <cellStyle name="Normal 2 4 9 24 3 2 3 2" xfId="60535"/>
    <cellStyle name="Normal 2 4 9 24 3 2 4" xfId="60536"/>
    <cellStyle name="Normal 2 4 9 24 3 3" xfId="24810"/>
    <cellStyle name="Normal 2 4 9 24 3 3 2" xfId="60537"/>
    <cellStyle name="Normal 2 4 9 24 3 4" xfId="24811"/>
    <cellStyle name="Normal 2 4 9 24 3 4 2" xfId="60538"/>
    <cellStyle name="Normal 2 4 9 24 3 5" xfId="24812"/>
    <cellStyle name="Normal 2 4 9 24 3 5 2" xfId="60539"/>
    <cellStyle name="Normal 2 4 9 24 3 6" xfId="60540"/>
    <cellStyle name="Normal 2 4 9 24 3 6 2" xfId="60541"/>
    <cellStyle name="Normal 2 4 9 24 3 7" xfId="60542"/>
    <cellStyle name="Normal 2 4 9 24 4" xfId="24813"/>
    <cellStyle name="Normal 2 4 9 24 4 2" xfId="24814"/>
    <cellStyle name="Normal 2 4 9 24 4 2 2" xfId="60543"/>
    <cellStyle name="Normal 2 4 9 24 4 3" xfId="24815"/>
    <cellStyle name="Normal 2 4 9 24 4 3 2" xfId="60544"/>
    <cellStyle name="Normal 2 4 9 24 4 4" xfId="60545"/>
    <cellStyle name="Normal 2 4 9 24 5" xfId="24816"/>
    <cellStyle name="Normal 2 4 9 24 5 2" xfId="24817"/>
    <cellStyle name="Normal 2 4 9 24 5 2 2" xfId="60546"/>
    <cellStyle name="Normal 2 4 9 24 5 3" xfId="60547"/>
    <cellStyle name="Normal 2 4 9 24 6" xfId="24818"/>
    <cellStyle name="Normal 2 4 9 24 6 2" xfId="60548"/>
    <cellStyle name="Normal 2 4 9 24 7" xfId="24819"/>
    <cellStyle name="Normal 2 4 9 24 7 2" xfId="60549"/>
    <cellStyle name="Normal 2 4 9 24 8" xfId="60550"/>
    <cellStyle name="Normal 2 4 9 24 8 2" xfId="60551"/>
    <cellStyle name="Normal 2 4 9 24 9" xfId="60552"/>
    <cellStyle name="Normal 2 4 9 25" xfId="24820"/>
    <cellStyle name="Normal 2 4 9 25 10" xfId="60553"/>
    <cellStyle name="Normal 2 4 9 25 11" xfId="60554"/>
    <cellStyle name="Normal 2 4 9 25 2" xfId="24821"/>
    <cellStyle name="Normal 2 4 9 25 2 10" xfId="60555"/>
    <cellStyle name="Normal 2 4 9 25 2 2" xfId="24822"/>
    <cellStyle name="Normal 2 4 9 25 2 2 2" xfId="24823"/>
    <cellStyle name="Normal 2 4 9 25 2 2 2 2" xfId="24824"/>
    <cellStyle name="Normal 2 4 9 25 2 2 2 2 2" xfId="60556"/>
    <cellStyle name="Normal 2 4 9 25 2 2 2 3" xfId="24825"/>
    <cellStyle name="Normal 2 4 9 25 2 2 2 3 2" xfId="60557"/>
    <cellStyle name="Normal 2 4 9 25 2 2 2 4" xfId="60558"/>
    <cellStyle name="Normal 2 4 9 25 2 2 3" xfId="24826"/>
    <cellStyle name="Normal 2 4 9 25 2 2 3 2" xfId="60559"/>
    <cellStyle name="Normal 2 4 9 25 2 2 4" xfId="24827"/>
    <cellStyle name="Normal 2 4 9 25 2 2 4 2" xfId="60560"/>
    <cellStyle name="Normal 2 4 9 25 2 2 5" xfId="24828"/>
    <cellStyle name="Normal 2 4 9 25 2 2 5 2" xfId="60561"/>
    <cellStyle name="Normal 2 4 9 25 2 2 6" xfId="60562"/>
    <cellStyle name="Normal 2 4 9 25 2 2 6 2" xfId="60563"/>
    <cellStyle name="Normal 2 4 9 25 2 2 7" xfId="60564"/>
    <cellStyle name="Normal 2 4 9 25 2 3" xfId="24829"/>
    <cellStyle name="Normal 2 4 9 25 2 3 2" xfId="24830"/>
    <cellStyle name="Normal 2 4 9 25 2 3 2 2" xfId="60565"/>
    <cellStyle name="Normal 2 4 9 25 2 3 3" xfId="24831"/>
    <cellStyle name="Normal 2 4 9 25 2 3 3 2" xfId="60566"/>
    <cellStyle name="Normal 2 4 9 25 2 3 4" xfId="60567"/>
    <cellStyle name="Normal 2 4 9 25 2 4" xfId="24832"/>
    <cellStyle name="Normal 2 4 9 25 2 4 2" xfId="24833"/>
    <cellStyle name="Normal 2 4 9 25 2 4 2 2" xfId="60568"/>
    <cellStyle name="Normal 2 4 9 25 2 4 3" xfId="60569"/>
    <cellStyle name="Normal 2 4 9 25 2 5" xfId="24834"/>
    <cellStyle name="Normal 2 4 9 25 2 5 2" xfId="60570"/>
    <cellStyle name="Normal 2 4 9 25 2 6" xfId="24835"/>
    <cellStyle name="Normal 2 4 9 25 2 6 2" xfId="60571"/>
    <cellStyle name="Normal 2 4 9 25 2 7" xfId="60572"/>
    <cellStyle name="Normal 2 4 9 25 2 7 2" xfId="60573"/>
    <cellStyle name="Normal 2 4 9 25 2 8" xfId="60574"/>
    <cellStyle name="Normal 2 4 9 25 2 9" xfId="60575"/>
    <cellStyle name="Normal 2 4 9 25 3" xfId="24836"/>
    <cellStyle name="Normal 2 4 9 25 3 2" xfId="24837"/>
    <cellStyle name="Normal 2 4 9 25 3 2 2" xfId="24838"/>
    <cellStyle name="Normal 2 4 9 25 3 2 2 2" xfId="60576"/>
    <cellStyle name="Normal 2 4 9 25 3 2 3" xfId="24839"/>
    <cellStyle name="Normal 2 4 9 25 3 2 3 2" xfId="60577"/>
    <cellStyle name="Normal 2 4 9 25 3 2 4" xfId="60578"/>
    <cellStyle name="Normal 2 4 9 25 3 3" xfId="24840"/>
    <cellStyle name="Normal 2 4 9 25 3 3 2" xfId="60579"/>
    <cellStyle name="Normal 2 4 9 25 3 4" xfId="24841"/>
    <cellStyle name="Normal 2 4 9 25 3 4 2" xfId="60580"/>
    <cellStyle name="Normal 2 4 9 25 3 5" xfId="24842"/>
    <cellStyle name="Normal 2 4 9 25 3 5 2" xfId="60581"/>
    <cellStyle name="Normal 2 4 9 25 3 6" xfId="60582"/>
    <cellStyle name="Normal 2 4 9 25 3 6 2" xfId="60583"/>
    <cellStyle name="Normal 2 4 9 25 3 7" xfId="60584"/>
    <cellStyle name="Normal 2 4 9 25 4" xfId="24843"/>
    <cellStyle name="Normal 2 4 9 25 4 2" xfId="24844"/>
    <cellStyle name="Normal 2 4 9 25 4 2 2" xfId="60585"/>
    <cellStyle name="Normal 2 4 9 25 4 3" xfId="24845"/>
    <cellStyle name="Normal 2 4 9 25 4 3 2" xfId="60586"/>
    <cellStyle name="Normal 2 4 9 25 4 4" xfId="60587"/>
    <cellStyle name="Normal 2 4 9 25 5" xfId="24846"/>
    <cellStyle name="Normal 2 4 9 25 5 2" xfId="24847"/>
    <cellStyle name="Normal 2 4 9 25 5 2 2" xfId="60588"/>
    <cellStyle name="Normal 2 4 9 25 5 3" xfId="60589"/>
    <cellStyle name="Normal 2 4 9 25 6" xfId="24848"/>
    <cellStyle name="Normal 2 4 9 25 6 2" xfId="60590"/>
    <cellStyle name="Normal 2 4 9 25 7" xfId="24849"/>
    <cellStyle name="Normal 2 4 9 25 7 2" xfId="60591"/>
    <cellStyle name="Normal 2 4 9 25 8" xfId="60592"/>
    <cellStyle name="Normal 2 4 9 25 8 2" xfId="60593"/>
    <cellStyle name="Normal 2 4 9 25 9" xfId="60594"/>
    <cellStyle name="Normal 2 4 9 26" xfId="24850"/>
    <cellStyle name="Normal 2 4 9 26 10" xfId="60595"/>
    <cellStyle name="Normal 2 4 9 26 11" xfId="60596"/>
    <cellStyle name="Normal 2 4 9 26 2" xfId="24851"/>
    <cellStyle name="Normal 2 4 9 26 2 10" xfId="60597"/>
    <cellStyle name="Normal 2 4 9 26 2 2" xfId="24852"/>
    <cellStyle name="Normal 2 4 9 26 2 2 2" xfId="24853"/>
    <cellStyle name="Normal 2 4 9 26 2 2 2 2" xfId="24854"/>
    <cellStyle name="Normal 2 4 9 26 2 2 2 2 2" xfId="60598"/>
    <cellStyle name="Normal 2 4 9 26 2 2 2 3" xfId="24855"/>
    <cellStyle name="Normal 2 4 9 26 2 2 2 3 2" xfId="60599"/>
    <cellStyle name="Normal 2 4 9 26 2 2 2 4" xfId="60600"/>
    <cellStyle name="Normal 2 4 9 26 2 2 3" xfId="24856"/>
    <cellStyle name="Normal 2 4 9 26 2 2 3 2" xfId="60601"/>
    <cellStyle name="Normal 2 4 9 26 2 2 4" xfId="24857"/>
    <cellStyle name="Normal 2 4 9 26 2 2 4 2" xfId="60602"/>
    <cellStyle name="Normal 2 4 9 26 2 2 5" xfId="24858"/>
    <cellStyle name="Normal 2 4 9 26 2 2 5 2" xfId="60603"/>
    <cellStyle name="Normal 2 4 9 26 2 2 6" xfId="60604"/>
    <cellStyle name="Normal 2 4 9 26 2 2 6 2" xfId="60605"/>
    <cellStyle name="Normal 2 4 9 26 2 2 7" xfId="60606"/>
    <cellStyle name="Normal 2 4 9 26 2 3" xfId="24859"/>
    <cellStyle name="Normal 2 4 9 26 2 3 2" xfId="24860"/>
    <cellStyle name="Normal 2 4 9 26 2 3 2 2" xfId="60607"/>
    <cellStyle name="Normal 2 4 9 26 2 3 3" xfId="24861"/>
    <cellStyle name="Normal 2 4 9 26 2 3 3 2" xfId="60608"/>
    <cellStyle name="Normal 2 4 9 26 2 3 4" xfId="60609"/>
    <cellStyle name="Normal 2 4 9 26 2 4" xfId="24862"/>
    <cellStyle name="Normal 2 4 9 26 2 4 2" xfId="24863"/>
    <cellStyle name="Normal 2 4 9 26 2 4 2 2" xfId="60610"/>
    <cellStyle name="Normal 2 4 9 26 2 4 3" xfId="60611"/>
    <cellStyle name="Normal 2 4 9 26 2 5" xfId="24864"/>
    <cellStyle name="Normal 2 4 9 26 2 5 2" xfId="60612"/>
    <cellStyle name="Normal 2 4 9 26 2 6" xfId="24865"/>
    <cellStyle name="Normal 2 4 9 26 2 6 2" xfId="60613"/>
    <cellStyle name="Normal 2 4 9 26 2 7" xfId="60614"/>
    <cellStyle name="Normal 2 4 9 26 2 7 2" xfId="60615"/>
    <cellStyle name="Normal 2 4 9 26 2 8" xfId="60616"/>
    <cellStyle name="Normal 2 4 9 26 2 9" xfId="60617"/>
    <cellStyle name="Normal 2 4 9 26 3" xfId="24866"/>
    <cellStyle name="Normal 2 4 9 26 3 2" xfId="24867"/>
    <cellStyle name="Normal 2 4 9 26 3 2 2" xfId="24868"/>
    <cellStyle name="Normal 2 4 9 26 3 2 2 2" xfId="60618"/>
    <cellStyle name="Normal 2 4 9 26 3 2 3" xfId="24869"/>
    <cellStyle name="Normal 2 4 9 26 3 2 3 2" xfId="60619"/>
    <cellStyle name="Normal 2 4 9 26 3 2 4" xfId="60620"/>
    <cellStyle name="Normal 2 4 9 26 3 3" xfId="24870"/>
    <cellStyle name="Normal 2 4 9 26 3 3 2" xfId="60621"/>
    <cellStyle name="Normal 2 4 9 26 3 4" xfId="24871"/>
    <cellStyle name="Normal 2 4 9 26 3 4 2" xfId="60622"/>
    <cellStyle name="Normal 2 4 9 26 3 5" xfId="24872"/>
    <cellStyle name="Normal 2 4 9 26 3 5 2" xfId="60623"/>
    <cellStyle name="Normal 2 4 9 26 3 6" xfId="60624"/>
    <cellStyle name="Normal 2 4 9 26 3 6 2" xfId="60625"/>
    <cellStyle name="Normal 2 4 9 26 3 7" xfId="60626"/>
    <cellStyle name="Normal 2 4 9 26 4" xfId="24873"/>
    <cellStyle name="Normal 2 4 9 26 4 2" xfId="24874"/>
    <cellStyle name="Normal 2 4 9 26 4 2 2" xfId="60627"/>
    <cellStyle name="Normal 2 4 9 26 4 3" xfId="24875"/>
    <cellStyle name="Normal 2 4 9 26 4 3 2" xfId="60628"/>
    <cellStyle name="Normal 2 4 9 26 4 4" xfId="60629"/>
    <cellStyle name="Normal 2 4 9 26 5" xfId="24876"/>
    <cellStyle name="Normal 2 4 9 26 5 2" xfId="24877"/>
    <cellStyle name="Normal 2 4 9 26 5 2 2" xfId="60630"/>
    <cellStyle name="Normal 2 4 9 26 5 3" xfId="60631"/>
    <cellStyle name="Normal 2 4 9 26 6" xfId="24878"/>
    <cellStyle name="Normal 2 4 9 26 6 2" xfId="60632"/>
    <cellStyle name="Normal 2 4 9 26 7" xfId="24879"/>
    <cellStyle name="Normal 2 4 9 26 7 2" xfId="60633"/>
    <cellStyle name="Normal 2 4 9 26 8" xfId="60634"/>
    <cellStyle name="Normal 2 4 9 26 8 2" xfId="60635"/>
    <cellStyle name="Normal 2 4 9 26 9" xfId="60636"/>
    <cellStyle name="Normal 2 4 9 27" xfId="24880"/>
    <cellStyle name="Normal 2 4 9 27 10" xfId="60637"/>
    <cellStyle name="Normal 2 4 9 27 11" xfId="60638"/>
    <cellStyle name="Normal 2 4 9 27 2" xfId="24881"/>
    <cellStyle name="Normal 2 4 9 27 2 10" xfId="60639"/>
    <cellStyle name="Normal 2 4 9 27 2 2" xfId="24882"/>
    <cellStyle name="Normal 2 4 9 27 2 2 2" xfId="24883"/>
    <cellStyle name="Normal 2 4 9 27 2 2 2 2" xfId="24884"/>
    <cellStyle name="Normal 2 4 9 27 2 2 2 2 2" xfId="60640"/>
    <cellStyle name="Normal 2 4 9 27 2 2 2 3" xfId="24885"/>
    <cellStyle name="Normal 2 4 9 27 2 2 2 3 2" xfId="60641"/>
    <cellStyle name="Normal 2 4 9 27 2 2 2 4" xfId="60642"/>
    <cellStyle name="Normal 2 4 9 27 2 2 3" xfId="24886"/>
    <cellStyle name="Normal 2 4 9 27 2 2 3 2" xfId="60643"/>
    <cellStyle name="Normal 2 4 9 27 2 2 4" xfId="24887"/>
    <cellStyle name="Normal 2 4 9 27 2 2 4 2" xfId="60644"/>
    <cellStyle name="Normal 2 4 9 27 2 2 5" xfId="24888"/>
    <cellStyle name="Normal 2 4 9 27 2 2 5 2" xfId="60645"/>
    <cellStyle name="Normal 2 4 9 27 2 2 6" xfId="60646"/>
    <cellStyle name="Normal 2 4 9 27 2 2 6 2" xfId="60647"/>
    <cellStyle name="Normal 2 4 9 27 2 2 7" xfId="60648"/>
    <cellStyle name="Normal 2 4 9 27 2 3" xfId="24889"/>
    <cellStyle name="Normal 2 4 9 27 2 3 2" xfId="24890"/>
    <cellStyle name="Normal 2 4 9 27 2 3 2 2" xfId="60649"/>
    <cellStyle name="Normal 2 4 9 27 2 3 3" xfId="24891"/>
    <cellStyle name="Normal 2 4 9 27 2 3 3 2" xfId="60650"/>
    <cellStyle name="Normal 2 4 9 27 2 3 4" xfId="60651"/>
    <cellStyle name="Normal 2 4 9 27 2 4" xfId="24892"/>
    <cellStyle name="Normal 2 4 9 27 2 4 2" xfId="24893"/>
    <cellStyle name="Normal 2 4 9 27 2 4 2 2" xfId="60652"/>
    <cellStyle name="Normal 2 4 9 27 2 4 3" xfId="60653"/>
    <cellStyle name="Normal 2 4 9 27 2 5" xfId="24894"/>
    <cellStyle name="Normal 2 4 9 27 2 5 2" xfId="60654"/>
    <cellStyle name="Normal 2 4 9 27 2 6" xfId="24895"/>
    <cellStyle name="Normal 2 4 9 27 2 6 2" xfId="60655"/>
    <cellStyle name="Normal 2 4 9 27 2 7" xfId="60656"/>
    <cellStyle name="Normal 2 4 9 27 2 7 2" xfId="60657"/>
    <cellStyle name="Normal 2 4 9 27 2 8" xfId="60658"/>
    <cellStyle name="Normal 2 4 9 27 2 9" xfId="60659"/>
    <cellStyle name="Normal 2 4 9 27 3" xfId="24896"/>
    <cellStyle name="Normal 2 4 9 27 3 2" xfId="24897"/>
    <cellStyle name="Normal 2 4 9 27 3 2 2" xfId="24898"/>
    <cellStyle name="Normal 2 4 9 27 3 2 2 2" xfId="60660"/>
    <cellStyle name="Normal 2 4 9 27 3 2 3" xfId="24899"/>
    <cellStyle name="Normal 2 4 9 27 3 2 3 2" xfId="60661"/>
    <cellStyle name="Normal 2 4 9 27 3 2 4" xfId="60662"/>
    <cellStyle name="Normal 2 4 9 27 3 3" xfId="24900"/>
    <cellStyle name="Normal 2 4 9 27 3 3 2" xfId="60663"/>
    <cellStyle name="Normal 2 4 9 27 3 4" xfId="24901"/>
    <cellStyle name="Normal 2 4 9 27 3 4 2" xfId="60664"/>
    <cellStyle name="Normal 2 4 9 27 3 5" xfId="24902"/>
    <cellStyle name="Normal 2 4 9 27 3 5 2" xfId="60665"/>
    <cellStyle name="Normal 2 4 9 27 3 6" xfId="60666"/>
    <cellStyle name="Normal 2 4 9 27 3 6 2" xfId="60667"/>
    <cellStyle name="Normal 2 4 9 27 3 7" xfId="60668"/>
    <cellStyle name="Normal 2 4 9 27 4" xfId="24903"/>
    <cellStyle name="Normal 2 4 9 27 4 2" xfId="24904"/>
    <cellStyle name="Normal 2 4 9 27 4 2 2" xfId="60669"/>
    <cellStyle name="Normal 2 4 9 27 4 3" xfId="24905"/>
    <cellStyle name="Normal 2 4 9 27 4 3 2" xfId="60670"/>
    <cellStyle name="Normal 2 4 9 27 4 4" xfId="60671"/>
    <cellStyle name="Normal 2 4 9 27 5" xfId="24906"/>
    <cellStyle name="Normal 2 4 9 27 5 2" xfId="24907"/>
    <cellStyle name="Normal 2 4 9 27 5 2 2" xfId="60672"/>
    <cellStyle name="Normal 2 4 9 27 5 3" xfId="60673"/>
    <cellStyle name="Normal 2 4 9 27 6" xfId="24908"/>
    <cellStyle name="Normal 2 4 9 27 6 2" xfId="60674"/>
    <cellStyle name="Normal 2 4 9 27 7" xfId="24909"/>
    <cellStyle name="Normal 2 4 9 27 7 2" xfId="60675"/>
    <cellStyle name="Normal 2 4 9 27 8" xfId="60676"/>
    <cellStyle name="Normal 2 4 9 27 8 2" xfId="60677"/>
    <cellStyle name="Normal 2 4 9 27 9" xfId="60678"/>
    <cellStyle name="Normal 2 4 9 28" xfId="24910"/>
    <cellStyle name="Normal 2 4 9 28 10" xfId="60679"/>
    <cellStyle name="Normal 2 4 9 28 11" xfId="60680"/>
    <cellStyle name="Normal 2 4 9 28 2" xfId="24911"/>
    <cellStyle name="Normal 2 4 9 28 2 10" xfId="60681"/>
    <cellStyle name="Normal 2 4 9 28 2 2" xfId="24912"/>
    <cellStyle name="Normal 2 4 9 28 2 2 2" xfId="24913"/>
    <cellStyle name="Normal 2 4 9 28 2 2 2 2" xfId="24914"/>
    <cellStyle name="Normal 2 4 9 28 2 2 2 2 2" xfId="60682"/>
    <cellStyle name="Normal 2 4 9 28 2 2 2 3" xfId="24915"/>
    <cellStyle name="Normal 2 4 9 28 2 2 2 3 2" xfId="60683"/>
    <cellStyle name="Normal 2 4 9 28 2 2 2 4" xfId="60684"/>
    <cellStyle name="Normal 2 4 9 28 2 2 3" xfId="24916"/>
    <cellStyle name="Normal 2 4 9 28 2 2 3 2" xfId="60685"/>
    <cellStyle name="Normal 2 4 9 28 2 2 4" xfId="24917"/>
    <cellStyle name="Normal 2 4 9 28 2 2 4 2" xfId="60686"/>
    <cellStyle name="Normal 2 4 9 28 2 2 5" xfId="24918"/>
    <cellStyle name="Normal 2 4 9 28 2 2 5 2" xfId="60687"/>
    <cellStyle name="Normal 2 4 9 28 2 2 6" xfId="60688"/>
    <cellStyle name="Normal 2 4 9 28 2 2 6 2" xfId="60689"/>
    <cellStyle name="Normal 2 4 9 28 2 2 7" xfId="60690"/>
    <cellStyle name="Normal 2 4 9 28 2 3" xfId="24919"/>
    <cellStyle name="Normal 2 4 9 28 2 3 2" xfId="24920"/>
    <cellStyle name="Normal 2 4 9 28 2 3 2 2" xfId="60691"/>
    <cellStyle name="Normal 2 4 9 28 2 3 3" xfId="24921"/>
    <cellStyle name="Normal 2 4 9 28 2 3 3 2" xfId="60692"/>
    <cellStyle name="Normal 2 4 9 28 2 3 4" xfId="60693"/>
    <cellStyle name="Normal 2 4 9 28 2 4" xfId="24922"/>
    <cellStyle name="Normal 2 4 9 28 2 4 2" xfId="24923"/>
    <cellStyle name="Normal 2 4 9 28 2 4 2 2" xfId="60694"/>
    <cellStyle name="Normal 2 4 9 28 2 4 3" xfId="60695"/>
    <cellStyle name="Normal 2 4 9 28 2 5" xfId="24924"/>
    <cellStyle name="Normal 2 4 9 28 2 5 2" xfId="60696"/>
    <cellStyle name="Normal 2 4 9 28 2 6" xfId="24925"/>
    <cellStyle name="Normal 2 4 9 28 2 6 2" xfId="60697"/>
    <cellStyle name="Normal 2 4 9 28 2 7" xfId="60698"/>
    <cellStyle name="Normal 2 4 9 28 2 7 2" xfId="60699"/>
    <cellStyle name="Normal 2 4 9 28 2 8" xfId="60700"/>
    <cellStyle name="Normal 2 4 9 28 2 9" xfId="60701"/>
    <cellStyle name="Normal 2 4 9 28 3" xfId="24926"/>
    <cellStyle name="Normal 2 4 9 28 3 2" xfId="24927"/>
    <cellStyle name="Normal 2 4 9 28 3 2 2" xfId="24928"/>
    <cellStyle name="Normal 2 4 9 28 3 2 2 2" xfId="60702"/>
    <cellStyle name="Normal 2 4 9 28 3 2 3" xfId="24929"/>
    <cellStyle name="Normal 2 4 9 28 3 2 3 2" xfId="60703"/>
    <cellStyle name="Normal 2 4 9 28 3 2 4" xfId="60704"/>
    <cellStyle name="Normal 2 4 9 28 3 3" xfId="24930"/>
    <cellStyle name="Normal 2 4 9 28 3 3 2" xfId="60705"/>
    <cellStyle name="Normal 2 4 9 28 3 4" xfId="24931"/>
    <cellStyle name="Normal 2 4 9 28 3 4 2" xfId="60706"/>
    <cellStyle name="Normal 2 4 9 28 3 5" xfId="24932"/>
    <cellStyle name="Normal 2 4 9 28 3 5 2" xfId="60707"/>
    <cellStyle name="Normal 2 4 9 28 3 6" xfId="60708"/>
    <cellStyle name="Normal 2 4 9 28 3 6 2" xfId="60709"/>
    <cellStyle name="Normal 2 4 9 28 3 7" xfId="60710"/>
    <cellStyle name="Normal 2 4 9 28 4" xfId="24933"/>
    <cellStyle name="Normal 2 4 9 28 4 2" xfId="24934"/>
    <cellStyle name="Normal 2 4 9 28 4 2 2" xfId="60711"/>
    <cellStyle name="Normal 2 4 9 28 4 3" xfId="24935"/>
    <cellStyle name="Normal 2 4 9 28 4 3 2" xfId="60712"/>
    <cellStyle name="Normal 2 4 9 28 4 4" xfId="60713"/>
    <cellStyle name="Normal 2 4 9 28 5" xfId="24936"/>
    <cellStyle name="Normal 2 4 9 28 5 2" xfId="24937"/>
    <cellStyle name="Normal 2 4 9 28 5 2 2" xfId="60714"/>
    <cellStyle name="Normal 2 4 9 28 5 3" xfId="60715"/>
    <cellStyle name="Normal 2 4 9 28 6" xfId="24938"/>
    <cellStyle name="Normal 2 4 9 28 6 2" xfId="60716"/>
    <cellStyle name="Normal 2 4 9 28 7" xfId="24939"/>
    <cellStyle name="Normal 2 4 9 28 7 2" xfId="60717"/>
    <cellStyle name="Normal 2 4 9 28 8" xfId="60718"/>
    <cellStyle name="Normal 2 4 9 28 8 2" xfId="60719"/>
    <cellStyle name="Normal 2 4 9 28 9" xfId="60720"/>
    <cellStyle name="Normal 2 4 9 29" xfId="24940"/>
    <cellStyle name="Normal 2 4 9 29 10" xfId="60721"/>
    <cellStyle name="Normal 2 4 9 29 11" xfId="60722"/>
    <cellStyle name="Normal 2 4 9 29 2" xfId="24941"/>
    <cellStyle name="Normal 2 4 9 29 2 10" xfId="60723"/>
    <cellStyle name="Normal 2 4 9 29 2 2" xfId="24942"/>
    <cellStyle name="Normal 2 4 9 29 2 2 2" xfId="24943"/>
    <cellStyle name="Normal 2 4 9 29 2 2 2 2" xfId="24944"/>
    <cellStyle name="Normal 2 4 9 29 2 2 2 2 2" xfId="60724"/>
    <cellStyle name="Normal 2 4 9 29 2 2 2 3" xfId="24945"/>
    <cellStyle name="Normal 2 4 9 29 2 2 2 3 2" xfId="60725"/>
    <cellStyle name="Normal 2 4 9 29 2 2 2 4" xfId="60726"/>
    <cellStyle name="Normal 2 4 9 29 2 2 3" xfId="24946"/>
    <cellStyle name="Normal 2 4 9 29 2 2 3 2" xfId="60727"/>
    <cellStyle name="Normal 2 4 9 29 2 2 4" xfId="24947"/>
    <cellStyle name="Normal 2 4 9 29 2 2 4 2" xfId="60728"/>
    <cellStyle name="Normal 2 4 9 29 2 2 5" xfId="24948"/>
    <cellStyle name="Normal 2 4 9 29 2 2 5 2" xfId="60729"/>
    <cellStyle name="Normal 2 4 9 29 2 2 6" xfId="60730"/>
    <cellStyle name="Normal 2 4 9 29 2 2 6 2" xfId="60731"/>
    <cellStyle name="Normal 2 4 9 29 2 2 7" xfId="60732"/>
    <cellStyle name="Normal 2 4 9 29 2 3" xfId="24949"/>
    <cellStyle name="Normal 2 4 9 29 2 3 2" xfId="24950"/>
    <cellStyle name="Normal 2 4 9 29 2 3 2 2" xfId="60733"/>
    <cellStyle name="Normal 2 4 9 29 2 3 3" xfId="24951"/>
    <cellStyle name="Normal 2 4 9 29 2 3 3 2" xfId="60734"/>
    <cellStyle name="Normal 2 4 9 29 2 3 4" xfId="60735"/>
    <cellStyle name="Normal 2 4 9 29 2 4" xfId="24952"/>
    <cellStyle name="Normal 2 4 9 29 2 4 2" xfId="24953"/>
    <cellStyle name="Normal 2 4 9 29 2 4 2 2" xfId="60736"/>
    <cellStyle name="Normal 2 4 9 29 2 4 3" xfId="60737"/>
    <cellStyle name="Normal 2 4 9 29 2 5" xfId="24954"/>
    <cellStyle name="Normal 2 4 9 29 2 5 2" xfId="60738"/>
    <cellStyle name="Normal 2 4 9 29 2 6" xfId="24955"/>
    <cellStyle name="Normal 2 4 9 29 2 6 2" xfId="60739"/>
    <cellStyle name="Normal 2 4 9 29 2 7" xfId="60740"/>
    <cellStyle name="Normal 2 4 9 29 2 7 2" xfId="60741"/>
    <cellStyle name="Normal 2 4 9 29 2 8" xfId="60742"/>
    <cellStyle name="Normal 2 4 9 29 2 9" xfId="60743"/>
    <cellStyle name="Normal 2 4 9 29 3" xfId="24956"/>
    <cellStyle name="Normal 2 4 9 29 3 2" xfId="24957"/>
    <cellStyle name="Normal 2 4 9 29 3 2 2" xfId="24958"/>
    <cellStyle name="Normal 2 4 9 29 3 2 2 2" xfId="60744"/>
    <cellStyle name="Normal 2 4 9 29 3 2 3" xfId="24959"/>
    <cellStyle name="Normal 2 4 9 29 3 2 3 2" xfId="60745"/>
    <cellStyle name="Normal 2 4 9 29 3 2 4" xfId="60746"/>
    <cellStyle name="Normal 2 4 9 29 3 3" xfId="24960"/>
    <cellStyle name="Normal 2 4 9 29 3 3 2" xfId="60747"/>
    <cellStyle name="Normal 2 4 9 29 3 4" xfId="24961"/>
    <cellStyle name="Normal 2 4 9 29 3 4 2" xfId="60748"/>
    <cellStyle name="Normal 2 4 9 29 3 5" xfId="24962"/>
    <cellStyle name="Normal 2 4 9 29 3 5 2" xfId="60749"/>
    <cellStyle name="Normal 2 4 9 29 3 6" xfId="60750"/>
    <cellStyle name="Normal 2 4 9 29 3 6 2" xfId="60751"/>
    <cellStyle name="Normal 2 4 9 29 3 7" xfId="60752"/>
    <cellStyle name="Normal 2 4 9 29 4" xfId="24963"/>
    <cellStyle name="Normal 2 4 9 29 4 2" xfId="24964"/>
    <cellStyle name="Normal 2 4 9 29 4 2 2" xfId="60753"/>
    <cellStyle name="Normal 2 4 9 29 4 3" xfId="24965"/>
    <cellStyle name="Normal 2 4 9 29 4 3 2" xfId="60754"/>
    <cellStyle name="Normal 2 4 9 29 4 4" xfId="60755"/>
    <cellStyle name="Normal 2 4 9 29 5" xfId="24966"/>
    <cellStyle name="Normal 2 4 9 29 5 2" xfId="24967"/>
    <cellStyle name="Normal 2 4 9 29 5 2 2" xfId="60756"/>
    <cellStyle name="Normal 2 4 9 29 5 3" xfId="60757"/>
    <cellStyle name="Normal 2 4 9 29 6" xfId="24968"/>
    <cellStyle name="Normal 2 4 9 29 6 2" xfId="60758"/>
    <cellStyle name="Normal 2 4 9 29 7" xfId="24969"/>
    <cellStyle name="Normal 2 4 9 29 7 2" xfId="60759"/>
    <cellStyle name="Normal 2 4 9 29 8" xfId="60760"/>
    <cellStyle name="Normal 2 4 9 29 8 2" xfId="60761"/>
    <cellStyle name="Normal 2 4 9 29 9" xfId="60762"/>
    <cellStyle name="Normal 2 4 9 3" xfId="24970"/>
    <cellStyle name="Normal 2 4 9 3 10" xfId="60763"/>
    <cellStyle name="Normal 2 4 9 3 11" xfId="60764"/>
    <cellStyle name="Normal 2 4 9 3 2" xfId="24971"/>
    <cellStyle name="Normal 2 4 9 3 2 10" xfId="60765"/>
    <cellStyle name="Normal 2 4 9 3 2 2" xfId="24972"/>
    <cellStyle name="Normal 2 4 9 3 2 2 2" xfId="24973"/>
    <cellStyle name="Normal 2 4 9 3 2 2 2 2" xfId="24974"/>
    <cellStyle name="Normal 2 4 9 3 2 2 2 2 2" xfId="60766"/>
    <cellStyle name="Normal 2 4 9 3 2 2 2 3" xfId="24975"/>
    <cellStyle name="Normal 2 4 9 3 2 2 2 3 2" xfId="60767"/>
    <cellStyle name="Normal 2 4 9 3 2 2 2 4" xfId="60768"/>
    <cellStyle name="Normal 2 4 9 3 2 2 3" xfId="24976"/>
    <cellStyle name="Normal 2 4 9 3 2 2 3 2" xfId="60769"/>
    <cellStyle name="Normal 2 4 9 3 2 2 4" xfId="24977"/>
    <cellStyle name="Normal 2 4 9 3 2 2 4 2" xfId="60770"/>
    <cellStyle name="Normal 2 4 9 3 2 2 5" xfId="24978"/>
    <cellStyle name="Normal 2 4 9 3 2 2 5 2" xfId="60771"/>
    <cellStyle name="Normal 2 4 9 3 2 2 6" xfId="60772"/>
    <cellStyle name="Normal 2 4 9 3 2 2 6 2" xfId="60773"/>
    <cellStyle name="Normal 2 4 9 3 2 2 7" xfId="60774"/>
    <cellStyle name="Normal 2 4 9 3 2 3" xfId="24979"/>
    <cellStyle name="Normal 2 4 9 3 2 3 2" xfId="24980"/>
    <cellStyle name="Normal 2 4 9 3 2 3 2 2" xfId="60775"/>
    <cellStyle name="Normal 2 4 9 3 2 3 3" xfId="24981"/>
    <cellStyle name="Normal 2 4 9 3 2 3 3 2" xfId="60776"/>
    <cellStyle name="Normal 2 4 9 3 2 3 4" xfId="60777"/>
    <cellStyle name="Normal 2 4 9 3 2 4" xfId="24982"/>
    <cellStyle name="Normal 2 4 9 3 2 4 2" xfId="24983"/>
    <cellStyle name="Normal 2 4 9 3 2 4 2 2" xfId="60778"/>
    <cellStyle name="Normal 2 4 9 3 2 4 3" xfId="60779"/>
    <cellStyle name="Normal 2 4 9 3 2 5" xfId="24984"/>
    <cellStyle name="Normal 2 4 9 3 2 5 2" xfId="60780"/>
    <cellStyle name="Normal 2 4 9 3 2 6" xfId="24985"/>
    <cellStyle name="Normal 2 4 9 3 2 6 2" xfId="60781"/>
    <cellStyle name="Normal 2 4 9 3 2 7" xfId="60782"/>
    <cellStyle name="Normal 2 4 9 3 2 7 2" xfId="60783"/>
    <cellStyle name="Normal 2 4 9 3 2 8" xfId="60784"/>
    <cellStyle name="Normal 2 4 9 3 2 9" xfId="60785"/>
    <cellStyle name="Normal 2 4 9 3 3" xfId="24986"/>
    <cellStyle name="Normal 2 4 9 3 3 2" xfId="24987"/>
    <cellStyle name="Normal 2 4 9 3 3 2 2" xfId="24988"/>
    <cellStyle name="Normal 2 4 9 3 3 2 2 2" xfId="60786"/>
    <cellStyle name="Normal 2 4 9 3 3 2 3" xfId="24989"/>
    <cellStyle name="Normal 2 4 9 3 3 2 3 2" xfId="60787"/>
    <cellStyle name="Normal 2 4 9 3 3 2 4" xfId="60788"/>
    <cellStyle name="Normal 2 4 9 3 3 3" xfId="24990"/>
    <cellStyle name="Normal 2 4 9 3 3 3 2" xfId="60789"/>
    <cellStyle name="Normal 2 4 9 3 3 4" xfId="24991"/>
    <cellStyle name="Normal 2 4 9 3 3 4 2" xfId="60790"/>
    <cellStyle name="Normal 2 4 9 3 3 5" xfId="24992"/>
    <cellStyle name="Normal 2 4 9 3 3 5 2" xfId="60791"/>
    <cellStyle name="Normal 2 4 9 3 3 6" xfId="60792"/>
    <cellStyle name="Normal 2 4 9 3 3 6 2" xfId="60793"/>
    <cellStyle name="Normal 2 4 9 3 3 7" xfId="60794"/>
    <cellStyle name="Normal 2 4 9 3 4" xfId="24993"/>
    <cellStyle name="Normal 2 4 9 3 4 2" xfId="24994"/>
    <cellStyle name="Normal 2 4 9 3 4 2 2" xfId="60795"/>
    <cellStyle name="Normal 2 4 9 3 4 3" xfId="24995"/>
    <cellStyle name="Normal 2 4 9 3 4 3 2" xfId="60796"/>
    <cellStyle name="Normal 2 4 9 3 4 4" xfId="60797"/>
    <cellStyle name="Normal 2 4 9 3 5" xfId="24996"/>
    <cellStyle name="Normal 2 4 9 3 5 2" xfId="24997"/>
    <cellStyle name="Normal 2 4 9 3 5 2 2" xfId="60798"/>
    <cellStyle name="Normal 2 4 9 3 5 3" xfId="60799"/>
    <cellStyle name="Normal 2 4 9 3 6" xfId="24998"/>
    <cellStyle name="Normal 2 4 9 3 6 2" xfId="60800"/>
    <cellStyle name="Normal 2 4 9 3 7" xfId="24999"/>
    <cellStyle name="Normal 2 4 9 3 7 2" xfId="60801"/>
    <cellStyle name="Normal 2 4 9 3 8" xfId="60802"/>
    <cellStyle name="Normal 2 4 9 3 8 2" xfId="60803"/>
    <cellStyle name="Normal 2 4 9 3 9" xfId="60804"/>
    <cellStyle name="Normal 2 4 9 30" xfId="25000"/>
    <cellStyle name="Normal 2 4 9 30 10" xfId="60805"/>
    <cellStyle name="Normal 2 4 9 30 11" xfId="60806"/>
    <cellStyle name="Normal 2 4 9 30 2" xfId="25001"/>
    <cellStyle name="Normal 2 4 9 30 2 10" xfId="60807"/>
    <cellStyle name="Normal 2 4 9 30 2 2" xfId="25002"/>
    <cellStyle name="Normal 2 4 9 30 2 2 2" xfId="25003"/>
    <cellStyle name="Normal 2 4 9 30 2 2 2 2" xfId="25004"/>
    <cellStyle name="Normal 2 4 9 30 2 2 2 2 2" xfId="60808"/>
    <cellStyle name="Normal 2 4 9 30 2 2 2 3" xfId="25005"/>
    <cellStyle name="Normal 2 4 9 30 2 2 2 3 2" xfId="60809"/>
    <cellStyle name="Normal 2 4 9 30 2 2 2 4" xfId="60810"/>
    <cellStyle name="Normal 2 4 9 30 2 2 3" xfId="25006"/>
    <cellStyle name="Normal 2 4 9 30 2 2 3 2" xfId="60811"/>
    <cellStyle name="Normal 2 4 9 30 2 2 4" xfId="25007"/>
    <cellStyle name="Normal 2 4 9 30 2 2 4 2" xfId="60812"/>
    <cellStyle name="Normal 2 4 9 30 2 2 5" xfId="25008"/>
    <cellStyle name="Normal 2 4 9 30 2 2 5 2" xfId="60813"/>
    <cellStyle name="Normal 2 4 9 30 2 2 6" xfId="60814"/>
    <cellStyle name="Normal 2 4 9 30 2 2 6 2" xfId="60815"/>
    <cellStyle name="Normal 2 4 9 30 2 2 7" xfId="60816"/>
    <cellStyle name="Normal 2 4 9 30 2 3" xfId="25009"/>
    <cellStyle name="Normal 2 4 9 30 2 3 2" xfId="25010"/>
    <cellStyle name="Normal 2 4 9 30 2 3 2 2" xfId="60817"/>
    <cellStyle name="Normal 2 4 9 30 2 3 3" xfId="25011"/>
    <cellStyle name="Normal 2 4 9 30 2 3 3 2" xfId="60818"/>
    <cellStyle name="Normal 2 4 9 30 2 3 4" xfId="60819"/>
    <cellStyle name="Normal 2 4 9 30 2 4" xfId="25012"/>
    <cellStyle name="Normal 2 4 9 30 2 4 2" xfId="25013"/>
    <cellStyle name="Normal 2 4 9 30 2 4 2 2" xfId="60820"/>
    <cellStyle name="Normal 2 4 9 30 2 4 3" xfId="60821"/>
    <cellStyle name="Normal 2 4 9 30 2 5" xfId="25014"/>
    <cellStyle name="Normal 2 4 9 30 2 5 2" xfId="60822"/>
    <cellStyle name="Normal 2 4 9 30 2 6" xfId="25015"/>
    <cellStyle name="Normal 2 4 9 30 2 6 2" xfId="60823"/>
    <cellStyle name="Normal 2 4 9 30 2 7" xfId="60824"/>
    <cellStyle name="Normal 2 4 9 30 2 7 2" xfId="60825"/>
    <cellStyle name="Normal 2 4 9 30 2 8" xfId="60826"/>
    <cellStyle name="Normal 2 4 9 30 2 9" xfId="60827"/>
    <cellStyle name="Normal 2 4 9 30 3" xfId="25016"/>
    <cellStyle name="Normal 2 4 9 30 3 2" xfId="25017"/>
    <cellStyle name="Normal 2 4 9 30 3 2 2" xfId="25018"/>
    <cellStyle name="Normal 2 4 9 30 3 2 2 2" xfId="60828"/>
    <cellStyle name="Normal 2 4 9 30 3 2 3" xfId="25019"/>
    <cellStyle name="Normal 2 4 9 30 3 2 3 2" xfId="60829"/>
    <cellStyle name="Normal 2 4 9 30 3 2 4" xfId="60830"/>
    <cellStyle name="Normal 2 4 9 30 3 3" xfId="25020"/>
    <cellStyle name="Normal 2 4 9 30 3 3 2" xfId="60831"/>
    <cellStyle name="Normal 2 4 9 30 3 4" xfId="25021"/>
    <cellStyle name="Normal 2 4 9 30 3 4 2" xfId="60832"/>
    <cellStyle name="Normal 2 4 9 30 3 5" xfId="25022"/>
    <cellStyle name="Normal 2 4 9 30 3 5 2" xfId="60833"/>
    <cellStyle name="Normal 2 4 9 30 3 6" xfId="60834"/>
    <cellStyle name="Normal 2 4 9 30 3 6 2" xfId="60835"/>
    <cellStyle name="Normal 2 4 9 30 3 7" xfId="60836"/>
    <cellStyle name="Normal 2 4 9 30 4" xfId="25023"/>
    <cellStyle name="Normal 2 4 9 30 4 2" xfId="25024"/>
    <cellStyle name="Normal 2 4 9 30 4 2 2" xfId="60837"/>
    <cellStyle name="Normal 2 4 9 30 4 3" xfId="25025"/>
    <cellStyle name="Normal 2 4 9 30 4 3 2" xfId="60838"/>
    <cellStyle name="Normal 2 4 9 30 4 4" xfId="60839"/>
    <cellStyle name="Normal 2 4 9 30 5" xfId="25026"/>
    <cellStyle name="Normal 2 4 9 30 5 2" xfId="25027"/>
    <cellStyle name="Normal 2 4 9 30 5 2 2" xfId="60840"/>
    <cellStyle name="Normal 2 4 9 30 5 3" xfId="60841"/>
    <cellStyle name="Normal 2 4 9 30 6" xfId="25028"/>
    <cellStyle name="Normal 2 4 9 30 6 2" xfId="60842"/>
    <cellStyle name="Normal 2 4 9 30 7" xfId="25029"/>
    <cellStyle name="Normal 2 4 9 30 7 2" xfId="60843"/>
    <cellStyle name="Normal 2 4 9 30 8" xfId="60844"/>
    <cellStyle name="Normal 2 4 9 30 8 2" xfId="60845"/>
    <cellStyle name="Normal 2 4 9 30 9" xfId="60846"/>
    <cellStyle name="Normal 2 4 9 31" xfId="25030"/>
    <cellStyle name="Normal 2 4 9 31 10" xfId="60847"/>
    <cellStyle name="Normal 2 4 9 31 2" xfId="25031"/>
    <cellStyle name="Normal 2 4 9 31 2 2" xfId="25032"/>
    <cellStyle name="Normal 2 4 9 31 2 2 2" xfId="25033"/>
    <cellStyle name="Normal 2 4 9 31 2 2 2 2" xfId="60848"/>
    <cellStyle name="Normal 2 4 9 31 2 2 3" xfId="25034"/>
    <cellStyle name="Normal 2 4 9 31 2 2 3 2" xfId="60849"/>
    <cellStyle name="Normal 2 4 9 31 2 2 4" xfId="60850"/>
    <cellStyle name="Normal 2 4 9 31 2 3" xfId="25035"/>
    <cellStyle name="Normal 2 4 9 31 2 3 2" xfId="60851"/>
    <cellStyle name="Normal 2 4 9 31 2 4" xfId="25036"/>
    <cellStyle name="Normal 2 4 9 31 2 4 2" xfId="60852"/>
    <cellStyle name="Normal 2 4 9 31 2 5" xfId="25037"/>
    <cellStyle name="Normal 2 4 9 31 2 5 2" xfId="60853"/>
    <cellStyle name="Normal 2 4 9 31 2 6" xfId="60854"/>
    <cellStyle name="Normal 2 4 9 31 2 6 2" xfId="60855"/>
    <cellStyle name="Normal 2 4 9 31 2 7" xfId="60856"/>
    <cellStyle name="Normal 2 4 9 31 3" xfId="25038"/>
    <cellStyle name="Normal 2 4 9 31 3 2" xfId="25039"/>
    <cellStyle name="Normal 2 4 9 31 3 2 2" xfId="60857"/>
    <cellStyle name="Normal 2 4 9 31 3 3" xfId="25040"/>
    <cellStyle name="Normal 2 4 9 31 3 3 2" xfId="60858"/>
    <cellStyle name="Normal 2 4 9 31 3 4" xfId="60859"/>
    <cellStyle name="Normal 2 4 9 31 4" xfId="25041"/>
    <cellStyle name="Normal 2 4 9 31 4 2" xfId="25042"/>
    <cellStyle name="Normal 2 4 9 31 4 2 2" xfId="60860"/>
    <cellStyle name="Normal 2 4 9 31 4 3" xfId="60861"/>
    <cellStyle name="Normal 2 4 9 31 5" xfId="25043"/>
    <cellStyle name="Normal 2 4 9 31 5 2" xfId="60862"/>
    <cellStyle name="Normal 2 4 9 31 6" xfId="25044"/>
    <cellStyle name="Normal 2 4 9 31 6 2" xfId="60863"/>
    <cellStyle name="Normal 2 4 9 31 7" xfId="60864"/>
    <cellStyle name="Normal 2 4 9 31 7 2" xfId="60865"/>
    <cellStyle name="Normal 2 4 9 31 8" xfId="60866"/>
    <cellStyle name="Normal 2 4 9 31 9" xfId="60867"/>
    <cellStyle name="Normal 2 4 9 32" xfId="25045"/>
    <cellStyle name="Normal 2 4 9 32 2" xfId="25046"/>
    <cellStyle name="Normal 2 4 9 32 2 2" xfId="25047"/>
    <cellStyle name="Normal 2 4 9 32 2 2 2" xfId="60868"/>
    <cellStyle name="Normal 2 4 9 32 2 3" xfId="25048"/>
    <cellStyle name="Normal 2 4 9 32 2 3 2" xfId="60869"/>
    <cellStyle name="Normal 2 4 9 32 2 4" xfId="60870"/>
    <cellStyle name="Normal 2 4 9 32 3" xfId="25049"/>
    <cellStyle name="Normal 2 4 9 32 3 2" xfId="60871"/>
    <cellStyle name="Normal 2 4 9 32 4" xfId="25050"/>
    <cellStyle name="Normal 2 4 9 32 4 2" xfId="60872"/>
    <cellStyle name="Normal 2 4 9 32 5" xfId="25051"/>
    <cellStyle name="Normal 2 4 9 32 5 2" xfId="60873"/>
    <cellStyle name="Normal 2 4 9 32 6" xfId="60874"/>
    <cellStyle name="Normal 2 4 9 32 6 2" xfId="60875"/>
    <cellStyle name="Normal 2 4 9 32 7" xfId="60876"/>
    <cellStyle name="Normal 2 4 9 33" xfId="25052"/>
    <cellStyle name="Normal 2 4 9 33 2" xfId="25053"/>
    <cellStyle name="Normal 2 4 9 33 2 2" xfId="60877"/>
    <cellStyle name="Normal 2 4 9 33 3" xfId="25054"/>
    <cellStyle name="Normal 2 4 9 33 3 2" xfId="60878"/>
    <cellStyle name="Normal 2 4 9 33 4" xfId="60879"/>
    <cellStyle name="Normal 2 4 9 34" xfId="25055"/>
    <cellStyle name="Normal 2 4 9 34 2" xfId="25056"/>
    <cellStyle name="Normal 2 4 9 34 2 2" xfId="60880"/>
    <cellStyle name="Normal 2 4 9 34 3" xfId="60881"/>
    <cellStyle name="Normal 2 4 9 35" xfId="25057"/>
    <cellStyle name="Normal 2 4 9 35 2" xfId="60882"/>
    <cellStyle name="Normal 2 4 9 36" xfId="25058"/>
    <cellStyle name="Normal 2 4 9 36 2" xfId="60883"/>
    <cellStyle name="Normal 2 4 9 37" xfId="60884"/>
    <cellStyle name="Normal 2 4 9 37 2" xfId="60885"/>
    <cellStyle name="Normal 2 4 9 38" xfId="60886"/>
    <cellStyle name="Normal 2 4 9 39" xfId="60887"/>
    <cellStyle name="Normal 2 4 9 4" xfId="25059"/>
    <cellStyle name="Normal 2 4 9 4 10" xfId="60888"/>
    <cellStyle name="Normal 2 4 9 4 11" xfId="60889"/>
    <cellStyle name="Normal 2 4 9 4 2" xfId="25060"/>
    <cellStyle name="Normal 2 4 9 4 2 10" xfId="60890"/>
    <cellStyle name="Normal 2 4 9 4 2 2" xfId="25061"/>
    <cellStyle name="Normal 2 4 9 4 2 2 2" xfId="25062"/>
    <cellStyle name="Normal 2 4 9 4 2 2 2 2" xfId="25063"/>
    <cellStyle name="Normal 2 4 9 4 2 2 2 2 2" xfId="60891"/>
    <cellStyle name="Normal 2 4 9 4 2 2 2 3" xfId="25064"/>
    <cellStyle name="Normal 2 4 9 4 2 2 2 3 2" xfId="60892"/>
    <cellStyle name="Normal 2 4 9 4 2 2 2 4" xfId="60893"/>
    <cellStyle name="Normal 2 4 9 4 2 2 3" xfId="25065"/>
    <cellStyle name="Normal 2 4 9 4 2 2 3 2" xfId="60894"/>
    <cellStyle name="Normal 2 4 9 4 2 2 4" xfId="25066"/>
    <cellStyle name="Normal 2 4 9 4 2 2 4 2" xfId="60895"/>
    <cellStyle name="Normal 2 4 9 4 2 2 5" xfId="25067"/>
    <cellStyle name="Normal 2 4 9 4 2 2 5 2" xfId="60896"/>
    <cellStyle name="Normal 2 4 9 4 2 2 6" xfId="60897"/>
    <cellStyle name="Normal 2 4 9 4 2 2 6 2" xfId="60898"/>
    <cellStyle name="Normal 2 4 9 4 2 2 7" xfId="60899"/>
    <cellStyle name="Normal 2 4 9 4 2 3" xfId="25068"/>
    <cellStyle name="Normal 2 4 9 4 2 3 2" xfId="25069"/>
    <cellStyle name="Normal 2 4 9 4 2 3 2 2" xfId="60900"/>
    <cellStyle name="Normal 2 4 9 4 2 3 3" xfId="25070"/>
    <cellStyle name="Normal 2 4 9 4 2 3 3 2" xfId="60901"/>
    <cellStyle name="Normal 2 4 9 4 2 3 4" xfId="60902"/>
    <cellStyle name="Normal 2 4 9 4 2 4" xfId="25071"/>
    <cellStyle name="Normal 2 4 9 4 2 4 2" xfId="25072"/>
    <cellStyle name="Normal 2 4 9 4 2 4 2 2" xfId="60903"/>
    <cellStyle name="Normal 2 4 9 4 2 4 3" xfId="60904"/>
    <cellStyle name="Normal 2 4 9 4 2 5" xfId="25073"/>
    <cellStyle name="Normal 2 4 9 4 2 5 2" xfId="60905"/>
    <cellStyle name="Normal 2 4 9 4 2 6" xfId="25074"/>
    <cellStyle name="Normal 2 4 9 4 2 6 2" xfId="60906"/>
    <cellStyle name="Normal 2 4 9 4 2 7" xfId="60907"/>
    <cellStyle name="Normal 2 4 9 4 2 7 2" xfId="60908"/>
    <cellStyle name="Normal 2 4 9 4 2 8" xfId="60909"/>
    <cellStyle name="Normal 2 4 9 4 2 9" xfId="60910"/>
    <cellStyle name="Normal 2 4 9 4 3" xfId="25075"/>
    <cellStyle name="Normal 2 4 9 4 3 2" xfId="25076"/>
    <cellStyle name="Normal 2 4 9 4 3 2 2" xfId="25077"/>
    <cellStyle name="Normal 2 4 9 4 3 2 2 2" xfId="60911"/>
    <cellStyle name="Normal 2 4 9 4 3 2 3" xfId="25078"/>
    <cellStyle name="Normal 2 4 9 4 3 2 3 2" xfId="60912"/>
    <cellStyle name="Normal 2 4 9 4 3 2 4" xfId="60913"/>
    <cellStyle name="Normal 2 4 9 4 3 3" xfId="25079"/>
    <cellStyle name="Normal 2 4 9 4 3 3 2" xfId="60914"/>
    <cellStyle name="Normal 2 4 9 4 3 4" xfId="25080"/>
    <cellStyle name="Normal 2 4 9 4 3 4 2" xfId="60915"/>
    <cellStyle name="Normal 2 4 9 4 3 5" xfId="25081"/>
    <cellStyle name="Normal 2 4 9 4 3 5 2" xfId="60916"/>
    <cellStyle name="Normal 2 4 9 4 3 6" xfId="60917"/>
    <cellStyle name="Normal 2 4 9 4 3 6 2" xfId="60918"/>
    <cellStyle name="Normal 2 4 9 4 3 7" xfId="60919"/>
    <cellStyle name="Normal 2 4 9 4 4" xfId="25082"/>
    <cellStyle name="Normal 2 4 9 4 4 2" xfId="25083"/>
    <cellStyle name="Normal 2 4 9 4 4 2 2" xfId="60920"/>
    <cellStyle name="Normal 2 4 9 4 4 3" xfId="25084"/>
    <cellStyle name="Normal 2 4 9 4 4 3 2" xfId="60921"/>
    <cellStyle name="Normal 2 4 9 4 4 4" xfId="60922"/>
    <cellStyle name="Normal 2 4 9 4 5" xfId="25085"/>
    <cellStyle name="Normal 2 4 9 4 5 2" xfId="25086"/>
    <cellStyle name="Normal 2 4 9 4 5 2 2" xfId="60923"/>
    <cellStyle name="Normal 2 4 9 4 5 3" xfId="60924"/>
    <cellStyle name="Normal 2 4 9 4 6" xfId="25087"/>
    <cellStyle name="Normal 2 4 9 4 6 2" xfId="60925"/>
    <cellStyle name="Normal 2 4 9 4 7" xfId="25088"/>
    <cellStyle name="Normal 2 4 9 4 7 2" xfId="60926"/>
    <cellStyle name="Normal 2 4 9 4 8" xfId="60927"/>
    <cellStyle name="Normal 2 4 9 4 8 2" xfId="60928"/>
    <cellStyle name="Normal 2 4 9 4 9" xfId="60929"/>
    <cellStyle name="Normal 2 4 9 40" xfId="60930"/>
    <cellStyle name="Normal 2 4 9 5" xfId="25089"/>
    <cellStyle name="Normal 2 4 9 5 10" xfId="60931"/>
    <cellStyle name="Normal 2 4 9 5 11" xfId="60932"/>
    <cellStyle name="Normal 2 4 9 5 2" xfId="25090"/>
    <cellStyle name="Normal 2 4 9 5 2 10" xfId="60933"/>
    <cellStyle name="Normal 2 4 9 5 2 2" xfId="25091"/>
    <cellStyle name="Normal 2 4 9 5 2 2 2" xfId="25092"/>
    <cellStyle name="Normal 2 4 9 5 2 2 2 2" xfId="25093"/>
    <cellStyle name="Normal 2 4 9 5 2 2 2 2 2" xfId="60934"/>
    <cellStyle name="Normal 2 4 9 5 2 2 2 3" xfId="25094"/>
    <cellStyle name="Normal 2 4 9 5 2 2 2 3 2" xfId="60935"/>
    <cellStyle name="Normal 2 4 9 5 2 2 2 4" xfId="60936"/>
    <cellStyle name="Normal 2 4 9 5 2 2 3" xfId="25095"/>
    <cellStyle name="Normal 2 4 9 5 2 2 3 2" xfId="60937"/>
    <cellStyle name="Normal 2 4 9 5 2 2 4" xfId="25096"/>
    <cellStyle name="Normal 2 4 9 5 2 2 4 2" xfId="60938"/>
    <cellStyle name="Normal 2 4 9 5 2 2 5" xfId="25097"/>
    <cellStyle name="Normal 2 4 9 5 2 2 5 2" xfId="60939"/>
    <cellStyle name="Normal 2 4 9 5 2 2 6" xfId="60940"/>
    <cellStyle name="Normal 2 4 9 5 2 2 6 2" xfId="60941"/>
    <cellStyle name="Normal 2 4 9 5 2 2 7" xfId="60942"/>
    <cellStyle name="Normal 2 4 9 5 2 3" xfId="25098"/>
    <cellStyle name="Normal 2 4 9 5 2 3 2" xfId="25099"/>
    <cellStyle name="Normal 2 4 9 5 2 3 2 2" xfId="60943"/>
    <cellStyle name="Normal 2 4 9 5 2 3 3" xfId="25100"/>
    <cellStyle name="Normal 2 4 9 5 2 3 3 2" xfId="60944"/>
    <cellStyle name="Normal 2 4 9 5 2 3 4" xfId="60945"/>
    <cellStyle name="Normal 2 4 9 5 2 4" xfId="25101"/>
    <cellStyle name="Normal 2 4 9 5 2 4 2" xfId="25102"/>
    <cellStyle name="Normal 2 4 9 5 2 4 2 2" xfId="60946"/>
    <cellStyle name="Normal 2 4 9 5 2 4 3" xfId="60947"/>
    <cellStyle name="Normal 2 4 9 5 2 5" xfId="25103"/>
    <cellStyle name="Normal 2 4 9 5 2 5 2" xfId="60948"/>
    <cellStyle name="Normal 2 4 9 5 2 6" xfId="25104"/>
    <cellStyle name="Normal 2 4 9 5 2 6 2" xfId="60949"/>
    <cellStyle name="Normal 2 4 9 5 2 7" xfId="60950"/>
    <cellStyle name="Normal 2 4 9 5 2 7 2" xfId="60951"/>
    <cellStyle name="Normal 2 4 9 5 2 8" xfId="60952"/>
    <cellStyle name="Normal 2 4 9 5 2 9" xfId="60953"/>
    <cellStyle name="Normal 2 4 9 5 3" xfId="25105"/>
    <cellStyle name="Normal 2 4 9 5 3 2" xfId="25106"/>
    <cellStyle name="Normal 2 4 9 5 3 2 2" xfId="25107"/>
    <cellStyle name="Normal 2 4 9 5 3 2 2 2" xfId="60954"/>
    <cellStyle name="Normal 2 4 9 5 3 2 3" xfId="25108"/>
    <cellStyle name="Normal 2 4 9 5 3 2 3 2" xfId="60955"/>
    <cellStyle name="Normal 2 4 9 5 3 2 4" xfId="60956"/>
    <cellStyle name="Normal 2 4 9 5 3 3" xfId="25109"/>
    <cellStyle name="Normal 2 4 9 5 3 3 2" xfId="60957"/>
    <cellStyle name="Normal 2 4 9 5 3 4" xfId="25110"/>
    <cellStyle name="Normal 2 4 9 5 3 4 2" xfId="60958"/>
    <cellStyle name="Normal 2 4 9 5 3 5" xfId="25111"/>
    <cellStyle name="Normal 2 4 9 5 3 5 2" xfId="60959"/>
    <cellStyle name="Normal 2 4 9 5 3 6" xfId="60960"/>
    <cellStyle name="Normal 2 4 9 5 3 6 2" xfId="60961"/>
    <cellStyle name="Normal 2 4 9 5 3 7" xfId="60962"/>
    <cellStyle name="Normal 2 4 9 5 4" xfId="25112"/>
    <cellStyle name="Normal 2 4 9 5 4 2" xfId="25113"/>
    <cellStyle name="Normal 2 4 9 5 4 2 2" xfId="60963"/>
    <cellStyle name="Normal 2 4 9 5 4 3" xfId="25114"/>
    <cellStyle name="Normal 2 4 9 5 4 3 2" xfId="60964"/>
    <cellStyle name="Normal 2 4 9 5 4 4" xfId="60965"/>
    <cellStyle name="Normal 2 4 9 5 5" xfId="25115"/>
    <cellStyle name="Normal 2 4 9 5 5 2" xfId="25116"/>
    <cellStyle name="Normal 2 4 9 5 5 2 2" xfId="60966"/>
    <cellStyle name="Normal 2 4 9 5 5 3" xfId="60967"/>
    <cellStyle name="Normal 2 4 9 5 6" xfId="25117"/>
    <cellStyle name="Normal 2 4 9 5 6 2" xfId="60968"/>
    <cellStyle name="Normal 2 4 9 5 7" xfId="25118"/>
    <cellStyle name="Normal 2 4 9 5 7 2" xfId="60969"/>
    <cellStyle name="Normal 2 4 9 5 8" xfId="60970"/>
    <cellStyle name="Normal 2 4 9 5 8 2" xfId="60971"/>
    <cellStyle name="Normal 2 4 9 5 9" xfId="60972"/>
    <cellStyle name="Normal 2 4 9 6" xfId="25119"/>
    <cellStyle name="Normal 2 4 9 6 10" xfId="60973"/>
    <cellStyle name="Normal 2 4 9 6 11" xfId="60974"/>
    <cellStyle name="Normal 2 4 9 6 2" xfId="25120"/>
    <cellStyle name="Normal 2 4 9 6 2 10" xfId="60975"/>
    <cellStyle name="Normal 2 4 9 6 2 2" xfId="25121"/>
    <cellStyle name="Normal 2 4 9 6 2 2 2" xfId="25122"/>
    <cellStyle name="Normal 2 4 9 6 2 2 2 2" xfId="25123"/>
    <cellStyle name="Normal 2 4 9 6 2 2 2 2 2" xfId="60976"/>
    <cellStyle name="Normal 2 4 9 6 2 2 2 3" xfId="25124"/>
    <cellStyle name="Normal 2 4 9 6 2 2 2 3 2" xfId="60977"/>
    <cellStyle name="Normal 2 4 9 6 2 2 2 4" xfId="60978"/>
    <cellStyle name="Normal 2 4 9 6 2 2 3" xfId="25125"/>
    <cellStyle name="Normal 2 4 9 6 2 2 3 2" xfId="60979"/>
    <cellStyle name="Normal 2 4 9 6 2 2 4" xfId="25126"/>
    <cellStyle name="Normal 2 4 9 6 2 2 4 2" xfId="60980"/>
    <cellStyle name="Normal 2 4 9 6 2 2 5" xfId="25127"/>
    <cellStyle name="Normal 2 4 9 6 2 2 5 2" xfId="60981"/>
    <cellStyle name="Normal 2 4 9 6 2 2 6" xfId="60982"/>
    <cellStyle name="Normal 2 4 9 6 2 2 6 2" xfId="60983"/>
    <cellStyle name="Normal 2 4 9 6 2 2 7" xfId="60984"/>
    <cellStyle name="Normal 2 4 9 6 2 3" xfId="25128"/>
    <cellStyle name="Normal 2 4 9 6 2 3 2" xfId="25129"/>
    <cellStyle name="Normal 2 4 9 6 2 3 2 2" xfId="60985"/>
    <cellStyle name="Normal 2 4 9 6 2 3 3" xfId="25130"/>
    <cellStyle name="Normal 2 4 9 6 2 3 3 2" xfId="60986"/>
    <cellStyle name="Normal 2 4 9 6 2 3 4" xfId="60987"/>
    <cellStyle name="Normal 2 4 9 6 2 4" xfId="25131"/>
    <cellStyle name="Normal 2 4 9 6 2 4 2" xfId="25132"/>
    <cellStyle name="Normal 2 4 9 6 2 4 2 2" xfId="60988"/>
    <cellStyle name="Normal 2 4 9 6 2 4 3" xfId="60989"/>
    <cellStyle name="Normal 2 4 9 6 2 5" xfId="25133"/>
    <cellStyle name="Normal 2 4 9 6 2 5 2" xfId="60990"/>
    <cellStyle name="Normal 2 4 9 6 2 6" xfId="25134"/>
    <cellStyle name="Normal 2 4 9 6 2 6 2" xfId="60991"/>
    <cellStyle name="Normal 2 4 9 6 2 7" xfId="60992"/>
    <cellStyle name="Normal 2 4 9 6 2 7 2" xfId="60993"/>
    <cellStyle name="Normal 2 4 9 6 2 8" xfId="60994"/>
    <cellStyle name="Normal 2 4 9 6 2 9" xfId="60995"/>
    <cellStyle name="Normal 2 4 9 6 3" xfId="25135"/>
    <cellStyle name="Normal 2 4 9 6 3 2" xfId="25136"/>
    <cellStyle name="Normal 2 4 9 6 3 2 2" xfId="25137"/>
    <cellStyle name="Normal 2 4 9 6 3 2 2 2" xfId="60996"/>
    <cellStyle name="Normal 2 4 9 6 3 2 3" xfId="25138"/>
    <cellStyle name="Normal 2 4 9 6 3 2 3 2" xfId="60997"/>
    <cellStyle name="Normal 2 4 9 6 3 2 4" xfId="60998"/>
    <cellStyle name="Normal 2 4 9 6 3 3" xfId="25139"/>
    <cellStyle name="Normal 2 4 9 6 3 3 2" xfId="60999"/>
    <cellStyle name="Normal 2 4 9 6 3 4" xfId="25140"/>
    <cellStyle name="Normal 2 4 9 6 3 4 2" xfId="61000"/>
    <cellStyle name="Normal 2 4 9 6 3 5" xfId="25141"/>
    <cellStyle name="Normal 2 4 9 6 3 5 2" xfId="61001"/>
    <cellStyle name="Normal 2 4 9 6 3 6" xfId="61002"/>
    <cellStyle name="Normal 2 4 9 6 3 6 2" xfId="61003"/>
    <cellStyle name="Normal 2 4 9 6 3 7" xfId="61004"/>
    <cellStyle name="Normal 2 4 9 6 4" xfId="25142"/>
    <cellStyle name="Normal 2 4 9 6 4 2" xfId="25143"/>
    <cellStyle name="Normal 2 4 9 6 4 2 2" xfId="61005"/>
    <cellStyle name="Normal 2 4 9 6 4 3" xfId="25144"/>
    <cellStyle name="Normal 2 4 9 6 4 3 2" xfId="61006"/>
    <cellStyle name="Normal 2 4 9 6 4 4" xfId="61007"/>
    <cellStyle name="Normal 2 4 9 6 5" xfId="25145"/>
    <cellStyle name="Normal 2 4 9 6 5 2" xfId="25146"/>
    <cellStyle name="Normal 2 4 9 6 5 2 2" xfId="61008"/>
    <cellStyle name="Normal 2 4 9 6 5 3" xfId="61009"/>
    <cellStyle name="Normal 2 4 9 6 6" xfId="25147"/>
    <cellStyle name="Normal 2 4 9 6 6 2" xfId="61010"/>
    <cellStyle name="Normal 2 4 9 6 7" xfId="25148"/>
    <cellStyle name="Normal 2 4 9 6 7 2" xfId="61011"/>
    <cellStyle name="Normal 2 4 9 6 8" xfId="61012"/>
    <cellStyle name="Normal 2 4 9 6 8 2" xfId="61013"/>
    <cellStyle name="Normal 2 4 9 6 9" xfId="61014"/>
    <cellStyle name="Normal 2 4 9 7" xfId="25149"/>
    <cellStyle name="Normal 2 4 9 7 10" xfId="61015"/>
    <cellStyle name="Normal 2 4 9 7 11" xfId="61016"/>
    <cellStyle name="Normal 2 4 9 7 2" xfId="25150"/>
    <cellStyle name="Normal 2 4 9 7 2 10" xfId="61017"/>
    <cellStyle name="Normal 2 4 9 7 2 2" xfId="25151"/>
    <cellStyle name="Normal 2 4 9 7 2 2 2" xfId="25152"/>
    <cellStyle name="Normal 2 4 9 7 2 2 2 2" xfId="25153"/>
    <cellStyle name="Normal 2 4 9 7 2 2 2 2 2" xfId="61018"/>
    <cellStyle name="Normal 2 4 9 7 2 2 2 3" xfId="25154"/>
    <cellStyle name="Normal 2 4 9 7 2 2 2 3 2" xfId="61019"/>
    <cellStyle name="Normal 2 4 9 7 2 2 2 4" xfId="61020"/>
    <cellStyle name="Normal 2 4 9 7 2 2 3" xfId="25155"/>
    <cellStyle name="Normal 2 4 9 7 2 2 3 2" xfId="61021"/>
    <cellStyle name="Normal 2 4 9 7 2 2 4" xfId="25156"/>
    <cellStyle name="Normal 2 4 9 7 2 2 4 2" xfId="61022"/>
    <cellStyle name="Normal 2 4 9 7 2 2 5" xfId="25157"/>
    <cellStyle name="Normal 2 4 9 7 2 2 5 2" xfId="61023"/>
    <cellStyle name="Normal 2 4 9 7 2 2 6" xfId="61024"/>
    <cellStyle name="Normal 2 4 9 7 2 2 6 2" xfId="61025"/>
    <cellStyle name="Normal 2 4 9 7 2 2 7" xfId="61026"/>
    <cellStyle name="Normal 2 4 9 7 2 3" xfId="25158"/>
    <cellStyle name="Normal 2 4 9 7 2 3 2" xfId="25159"/>
    <cellStyle name="Normal 2 4 9 7 2 3 2 2" xfId="61027"/>
    <cellStyle name="Normal 2 4 9 7 2 3 3" xfId="25160"/>
    <cellStyle name="Normal 2 4 9 7 2 3 3 2" xfId="61028"/>
    <cellStyle name="Normal 2 4 9 7 2 3 4" xfId="61029"/>
    <cellStyle name="Normal 2 4 9 7 2 4" xfId="25161"/>
    <cellStyle name="Normal 2 4 9 7 2 4 2" xfId="25162"/>
    <cellStyle name="Normal 2 4 9 7 2 4 2 2" xfId="61030"/>
    <cellStyle name="Normal 2 4 9 7 2 4 3" xfId="61031"/>
    <cellStyle name="Normal 2 4 9 7 2 5" xfId="25163"/>
    <cellStyle name="Normal 2 4 9 7 2 5 2" xfId="61032"/>
    <cellStyle name="Normal 2 4 9 7 2 6" xfId="25164"/>
    <cellStyle name="Normal 2 4 9 7 2 6 2" xfId="61033"/>
    <cellStyle name="Normal 2 4 9 7 2 7" xfId="61034"/>
    <cellStyle name="Normal 2 4 9 7 2 7 2" xfId="61035"/>
    <cellStyle name="Normal 2 4 9 7 2 8" xfId="61036"/>
    <cellStyle name="Normal 2 4 9 7 2 9" xfId="61037"/>
    <cellStyle name="Normal 2 4 9 7 3" xfId="25165"/>
    <cellStyle name="Normal 2 4 9 7 3 2" xfId="25166"/>
    <cellStyle name="Normal 2 4 9 7 3 2 2" xfId="25167"/>
    <cellStyle name="Normal 2 4 9 7 3 2 2 2" xfId="61038"/>
    <cellStyle name="Normal 2 4 9 7 3 2 3" xfId="25168"/>
    <cellStyle name="Normal 2 4 9 7 3 2 3 2" xfId="61039"/>
    <cellStyle name="Normal 2 4 9 7 3 2 4" xfId="61040"/>
    <cellStyle name="Normal 2 4 9 7 3 3" xfId="25169"/>
    <cellStyle name="Normal 2 4 9 7 3 3 2" xfId="61041"/>
    <cellStyle name="Normal 2 4 9 7 3 4" xfId="25170"/>
    <cellStyle name="Normal 2 4 9 7 3 4 2" xfId="61042"/>
    <cellStyle name="Normal 2 4 9 7 3 5" xfId="25171"/>
    <cellStyle name="Normal 2 4 9 7 3 5 2" xfId="61043"/>
    <cellStyle name="Normal 2 4 9 7 3 6" xfId="61044"/>
    <cellStyle name="Normal 2 4 9 7 3 6 2" xfId="61045"/>
    <cellStyle name="Normal 2 4 9 7 3 7" xfId="61046"/>
    <cellStyle name="Normal 2 4 9 7 4" xfId="25172"/>
    <cellStyle name="Normal 2 4 9 7 4 2" xfId="25173"/>
    <cellStyle name="Normal 2 4 9 7 4 2 2" xfId="61047"/>
    <cellStyle name="Normal 2 4 9 7 4 3" xfId="25174"/>
    <cellStyle name="Normal 2 4 9 7 4 3 2" xfId="61048"/>
    <cellStyle name="Normal 2 4 9 7 4 4" xfId="61049"/>
    <cellStyle name="Normal 2 4 9 7 5" xfId="25175"/>
    <cellStyle name="Normal 2 4 9 7 5 2" xfId="25176"/>
    <cellStyle name="Normal 2 4 9 7 5 2 2" xfId="61050"/>
    <cellStyle name="Normal 2 4 9 7 5 3" xfId="61051"/>
    <cellStyle name="Normal 2 4 9 7 6" xfId="25177"/>
    <cellStyle name="Normal 2 4 9 7 6 2" xfId="61052"/>
    <cellStyle name="Normal 2 4 9 7 7" xfId="25178"/>
    <cellStyle name="Normal 2 4 9 7 7 2" xfId="61053"/>
    <cellStyle name="Normal 2 4 9 7 8" xfId="61054"/>
    <cellStyle name="Normal 2 4 9 7 8 2" xfId="61055"/>
    <cellStyle name="Normal 2 4 9 7 9" xfId="61056"/>
    <cellStyle name="Normal 2 4 9 8" xfId="25179"/>
    <cellStyle name="Normal 2 4 9 8 10" xfId="61057"/>
    <cellStyle name="Normal 2 4 9 8 11" xfId="61058"/>
    <cellStyle name="Normal 2 4 9 8 2" xfId="25180"/>
    <cellStyle name="Normal 2 4 9 8 2 10" xfId="61059"/>
    <cellStyle name="Normal 2 4 9 8 2 2" xfId="25181"/>
    <cellStyle name="Normal 2 4 9 8 2 2 2" xfId="25182"/>
    <cellStyle name="Normal 2 4 9 8 2 2 2 2" xfId="25183"/>
    <cellStyle name="Normal 2 4 9 8 2 2 2 2 2" xfId="61060"/>
    <cellStyle name="Normal 2 4 9 8 2 2 2 3" xfId="25184"/>
    <cellStyle name="Normal 2 4 9 8 2 2 2 3 2" xfId="61061"/>
    <cellStyle name="Normal 2 4 9 8 2 2 2 4" xfId="61062"/>
    <cellStyle name="Normal 2 4 9 8 2 2 3" xfId="25185"/>
    <cellStyle name="Normal 2 4 9 8 2 2 3 2" xfId="61063"/>
    <cellStyle name="Normal 2 4 9 8 2 2 4" xfId="25186"/>
    <cellStyle name="Normal 2 4 9 8 2 2 4 2" xfId="61064"/>
    <cellStyle name="Normal 2 4 9 8 2 2 5" xfId="25187"/>
    <cellStyle name="Normal 2 4 9 8 2 2 5 2" xfId="61065"/>
    <cellStyle name="Normal 2 4 9 8 2 2 6" xfId="61066"/>
    <cellStyle name="Normal 2 4 9 8 2 2 6 2" xfId="61067"/>
    <cellStyle name="Normal 2 4 9 8 2 2 7" xfId="61068"/>
    <cellStyle name="Normal 2 4 9 8 2 3" xfId="25188"/>
    <cellStyle name="Normal 2 4 9 8 2 3 2" xfId="25189"/>
    <cellStyle name="Normal 2 4 9 8 2 3 2 2" xfId="61069"/>
    <cellStyle name="Normal 2 4 9 8 2 3 3" xfId="25190"/>
    <cellStyle name="Normal 2 4 9 8 2 3 3 2" xfId="61070"/>
    <cellStyle name="Normal 2 4 9 8 2 3 4" xfId="61071"/>
    <cellStyle name="Normal 2 4 9 8 2 4" xfId="25191"/>
    <cellStyle name="Normal 2 4 9 8 2 4 2" xfId="25192"/>
    <cellStyle name="Normal 2 4 9 8 2 4 2 2" xfId="61072"/>
    <cellStyle name="Normal 2 4 9 8 2 4 3" xfId="61073"/>
    <cellStyle name="Normal 2 4 9 8 2 5" xfId="25193"/>
    <cellStyle name="Normal 2 4 9 8 2 5 2" xfId="61074"/>
    <cellStyle name="Normal 2 4 9 8 2 6" xfId="25194"/>
    <cellStyle name="Normal 2 4 9 8 2 6 2" xfId="61075"/>
    <cellStyle name="Normal 2 4 9 8 2 7" xfId="61076"/>
    <cellStyle name="Normal 2 4 9 8 2 7 2" xfId="61077"/>
    <cellStyle name="Normal 2 4 9 8 2 8" xfId="61078"/>
    <cellStyle name="Normal 2 4 9 8 2 9" xfId="61079"/>
    <cellStyle name="Normal 2 4 9 8 3" xfId="25195"/>
    <cellStyle name="Normal 2 4 9 8 3 2" xfId="25196"/>
    <cellStyle name="Normal 2 4 9 8 3 2 2" xfId="25197"/>
    <cellStyle name="Normal 2 4 9 8 3 2 2 2" xfId="61080"/>
    <cellStyle name="Normal 2 4 9 8 3 2 3" xfId="25198"/>
    <cellStyle name="Normal 2 4 9 8 3 2 3 2" xfId="61081"/>
    <cellStyle name="Normal 2 4 9 8 3 2 4" xfId="61082"/>
    <cellStyle name="Normal 2 4 9 8 3 3" xfId="25199"/>
    <cellStyle name="Normal 2 4 9 8 3 3 2" xfId="61083"/>
    <cellStyle name="Normal 2 4 9 8 3 4" xfId="25200"/>
    <cellStyle name="Normal 2 4 9 8 3 4 2" xfId="61084"/>
    <cellStyle name="Normal 2 4 9 8 3 5" xfId="25201"/>
    <cellStyle name="Normal 2 4 9 8 3 5 2" xfId="61085"/>
    <cellStyle name="Normal 2 4 9 8 3 6" xfId="61086"/>
    <cellStyle name="Normal 2 4 9 8 3 6 2" xfId="61087"/>
    <cellStyle name="Normal 2 4 9 8 3 7" xfId="61088"/>
    <cellStyle name="Normal 2 4 9 8 4" xfId="25202"/>
    <cellStyle name="Normal 2 4 9 8 4 2" xfId="25203"/>
    <cellStyle name="Normal 2 4 9 8 4 2 2" xfId="61089"/>
    <cellStyle name="Normal 2 4 9 8 4 3" xfId="25204"/>
    <cellStyle name="Normal 2 4 9 8 4 3 2" xfId="61090"/>
    <cellStyle name="Normal 2 4 9 8 4 4" xfId="61091"/>
    <cellStyle name="Normal 2 4 9 8 5" xfId="25205"/>
    <cellStyle name="Normal 2 4 9 8 5 2" xfId="25206"/>
    <cellStyle name="Normal 2 4 9 8 5 2 2" xfId="61092"/>
    <cellStyle name="Normal 2 4 9 8 5 3" xfId="61093"/>
    <cellStyle name="Normal 2 4 9 8 6" xfId="25207"/>
    <cellStyle name="Normal 2 4 9 8 6 2" xfId="61094"/>
    <cellStyle name="Normal 2 4 9 8 7" xfId="25208"/>
    <cellStyle name="Normal 2 4 9 8 7 2" xfId="61095"/>
    <cellStyle name="Normal 2 4 9 8 8" xfId="61096"/>
    <cellStyle name="Normal 2 4 9 8 8 2" xfId="61097"/>
    <cellStyle name="Normal 2 4 9 8 9" xfId="61098"/>
    <cellStyle name="Normal 2 4 9 9" xfId="25209"/>
    <cellStyle name="Normal 2 4 9 9 10" xfId="61099"/>
    <cellStyle name="Normal 2 4 9 9 11" xfId="61100"/>
    <cellStyle name="Normal 2 4 9 9 2" xfId="25210"/>
    <cellStyle name="Normal 2 4 9 9 2 10" xfId="61101"/>
    <cellStyle name="Normal 2 4 9 9 2 2" xfId="25211"/>
    <cellStyle name="Normal 2 4 9 9 2 2 2" xfId="25212"/>
    <cellStyle name="Normal 2 4 9 9 2 2 2 2" xfId="25213"/>
    <cellStyle name="Normal 2 4 9 9 2 2 2 2 2" xfId="61102"/>
    <cellStyle name="Normal 2 4 9 9 2 2 2 3" xfId="25214"/>
    <cellStyle name="Normal 2 4 9 9 2 2 2 3 2" xfId="61103"/>
    <cellStyle name="Normal 2 4 9 9 2 2 2 4" xfId="61104"/>
    <cellStyle name="Normal 2 4 9 9 2 2 3" xfId="25215"/>
    <cellStyle name="Normal 2 4 9 9 2 2 3 2" xfId="61105"/>
    <cellStyle name="Normal 2 4 9 9 2 2 4" xfId="25216"/>
    <cellStyle name="Normal 2 4 9 9 2 2 4 2" xfId="61106"/>
    <cellStyle name="Normal 2 4 9 9 2 2 5" xfId="25217"/>
    <cellStyle name="Normal 2 4 9 9 2 2 5 2" xfId="61107"/>
    <cellStyle name="Normal 2 4 9 9 2 2 6" xfId="61108"/>
    <cellStyle name="Normal 2 4 9 9 2 2 6 2" xfId="61109"/>
    <cellStyle name="Normal 2 4 9 9 2 2 7" xfId="61110"/>
    <cellStyle name="Normal 2 4 9 9 2 3" xfId="25218"/>
    <cellStyle name="Normal 2 4 9 9 2 3 2" xfId="25219"/>
    <cellStyle name="Normal 2 4 9 9 2 3 2 2" xfId="61111"/>
    <cellStyle name="Normal 2 4 9 9 2 3 3" xfId="25220"/>
    <cellStyle name="Normal 2 4 9 9 2 3 3 2" xfId="61112"/>
    <cellStyle name="Normal 2 4 9 9 2 3 4" xfId="61113"/>
    <cellStyle name="Normal 2 4 9 9 2 4" xfId="25221"/>
    <cellStyle name="Normal 2 4 9 9 2 4 2" xfId="25222"/>
    <cellStyle name="Normal 2 4 9 9 2 4 2 2" xfId="61114"/>
    <cellStyle name="Normal 2 4 9 9 2 4 3" xfId="61115"/>
    <cellStyle name="Normal 2 4 9 9 2 5" xfId="25223"/>
    <cellStyle name="Normal 2 4 9 9 2 5 2" xfId="61116"/>
    <cellStyle name="Normal 2 4 9 9 2 6" xfId="25224"/>
    <cellStyle name="Normal 2 4 9 9 2 6 2" xfId="61117"/>
    <cellStyle name="Normal 2 4 9 9 2 7" xfId="61118"/>
    <cellStyle name="Normal 2 4 9 9 2 7 2" xfId="61119"/>
    <cellStyle name="Normal 2 4 9 9 2 8" xfId="61120"/>
    <cellStyle name="Normal 2 4 9 9 2 9" xfId="61121"/>
    <cellStyle name="Normal 2 4 9 9 3" xfId="25225"/>
    <cellStyle name="Normal 2 4 9 9 3 2" xfId="25226"/>
    <cellStyle name="Normal 2 4 9 9 3 2 2" xfId="25227"/>
    <cellStyle name="Normal 2 4 9 9 3 2 2 2" xfId="61122"/>
    <cellStyle name="Normal 2 4 9 9 3 2 3" xfId="25228"/>
    <cellStyle name="Normal 2 4 9 9 3 2 3 2" xfId="61123"/>
    <cellStyle name="Normal 2 4 9 9 3 2 4" xfId="61124"/>
    <cellStyle name="Normal 2 4 9 9 3 3" xfId="25229"/>
    <cellStyle name="Normal 2 4 9 9 3 3 2" xfId="61125"/>
    <cellStyle name="Normal 2 4 9 9 3 4" xfId="25230"/>
    <cellStyle name="Normal 2 4 9 9 3 4 2" xfId="61126"/>
    <cellStyle name="Normal 2 4 9 9 3 5" xfId="25231"/>
    <cellStyle name="Normal 2 4 9 9 3 5 2" xfId="61127"/>
    <cellStyle name="Normal 2 4 9 9 3 6" xfId="61128"/>
    <cellStyle name="Normal 2 4 9 9 3 6 2" xfId="61129"/>
    <cellStyle name="Normal 2 4 9 9 3 7" xfId="61130"/>
    <cellStyle name="Normal 2 4 9 9 4" xfId="25232"/>
    <cellStyle name="Normal 2 4 9 9 4 2" xfId="25233"/>
    <cellStyle name="Normal 2 4 9 9 4 2 2" xfId="61131"/>
    <cellStyle name="Normal 2 4 9 9 4 3" xfId="25234"/>
    <cellStyle name="Normal 2 4 9 9 4 3 2" xfId="61132"/>
    <cellStyle name="Normal 2 4 9 9 4 4" xfId="61133"/>
    <cellStyle name="Normal 2 4 9 9 5" xfId="25235"/>
    <cellStyle name="Normal 2 4 9 9 5 2" xfId="25236"/>
    <cellStyle name="Normal 2 4 9 9 5 2 2" xfId="61134"/>
    <cellStyle name="Normal 2 4 9 9 5 3" xfId="61135"/>
    <cellStyle name="Normal 2 4 9 9 6" xfId="25237"/>
    <cellStyle name="Normal 2 4 9 9 6 2" xfId="61136"/>
    <cellStyle name="Normal 2 4 9 9 7" xfId="25238"/>
    <cellStyle name="Normal 2 4 9 9 7 2" xfId="61137"/>
    <cellStyle name="Normal 2 4 9 9 8" xfId="61138"/>
    <cellStyle name="Normal 2 4 9 9 8 2" xfId="61139"/>
    <cellStyle name="Normal 2 4 9 9 9" xfId="61140"/>
    <cellStyle name="Normal 2 5" xfId="25239"/>
    <cellStyle name="Normal 2 5 10" xfId="61141"/>
    <cellStyle name="Normal 2 5 11" xfId="61142"/>
    <cellStyle name="Normal 2 5 2" xfId="25240"/>
    <cellStyle name="Normal 2 5 2 10" xfId="61143"/>
    <cellStyle name="Normal 2 5 2 2" xfId="25241"/>
    <cellStyle name="Normal 2 5 2 2 2" xfId="25242"/>
    <cellStyle name="Normal 2 5 2 2 2 2" xfId="25243"/>
    <cellStyle name="Normal 2 5 2 2 2 2 2" xfId="61144"/>
    <cellStyle name="Normal 2 5 2 2 2 3" xfId="25244"/>
    <cellStyle name="Normal 2 5 2 2 2 3 2" xfId="61145"/>
    <cellStyle name="Normal 2 5 2 2 2 4" xfId="61146"/>
    <cellStyle name="Normal 2 5 2 2 3" xfId="25245"/>
    <cellStyle name="Normal 2 5 2 2 3 2" xfId="61147"/>
    <cellStyle name="Normal 2 5 2 2 4" xfId="25246"/>
    <cellStyle name="Normal 2 5 2 2 4 2" xfId="61148"/>
    <cellStyle name="Normal 2 5 2 2 5" xfId="25247"/>
    <cellStyle name="Normal 2 5 2 2 5 2" xfId="61149"/>
    <cellStyle name="Normal 2 5 2 2 6" xfId="61150"/>
    <cellStyle name="Normal 2 5 2 2 6 2" xfId="61151"/>
    <cellStyle name="Normal 2 5 2 2 7" xfId="61152"/>
    <cellStyle name="Normal 2 5 2 3" xfId="25248"/>
    <cellStyle name="Normal 2 5 2 3 2" xfId="25249"/>
    <cellStyle name="Normal 2 5 2 3 2 2" xfId="61153"/>
    <cellStyle name="Normal 2 5 2 3 3" xfId="25250"/>
    <cellStyle name="Normal 2 5 2 3 3 2" xfId="61154"/>
    <cellStyle name="Normal 2 5 2 3 4" xfId="61155"/>
    <cellStyle name="Normal 2 5 2 4" xfId="25251"/>
    <cellStyle name="Normal 2 5 2 4 2" xfId="25252"/>
    <cellStyle name="Normal 2 5 2 4 2 2" xfId="61156"/>
    <cellStyle name="Normal 2 5 2 4 3" xfId="61157"/>
    <cellStyle name="Normal 2 5 2 5" xfId="25253"/>
    <cellStyle name="Normal 2 5 2 5 2" xfId="61158"/>
    <cellStyle name="Normal 2 5 2 6" xfId="25254"/>
    <cellStyle name="Normal 2 5 2 6 2" xfId="61159"/>
    <cellStyle name="Normal 2 5 2 7" xfId="61160"/>
    <cellStyle name="Normal 2 5 2 7 2" xfId="61161"/>
    <cellStyle name="Normal 2 5 2 8" xfId="61162"/>
    <cellStyle name="Normal 2 5 2 9" xfId="61163"/>
    <cellStyle name="Normal 2 5 3" xfId="25255"/>
    <cellStyle name="Normal 2 5 3 2" xfId="25256"/>
    <cellStyle name="Normal 2 5 3 2 2" xfId="25257"/>
    <cellStyle name="Normal 2 5 3 2 2 2" xfId="61164"/>
    <cellStyle name="Normal 2 5 3 2 3" xfId="25258"/>
    <cellStyle name="Normal 2 5 3 2 3 2" xfId="61165"/>
    <cellStyle name="Normal 2 5 3 2 4" xfId="61166"/>
    <cellStyle name="Normal 2 5 3 3" xfId="25259"/>
    <cellStyle name="Normal 2 5 3 3 2" xfId="61167"/>
    <cellStyle name="Normal 2 5 3 4" xfId="25260"/>
    <cellStyle name="Normal 2 5 3 4 2" xfId="61168"/>
    <cellStyle name="Normal 2 5 3 5" xfId="25261"/>
    <cellStyle name="Normal 2 5 3 5 2" xfId="61169"/>
    <cellStyle name="Normal 2 5 3 6" xfId="61170"/>
    <cellStyle name="Normal 2 5 3 6 2" xfId="61171"/>
    <cellStyle name="Normal 2 5 3 7" xfId="61172"/>
    <cellStyle name="Normal 2 5 4" xfId="25262"/>
    <cellStyle name="Normal 2 5 4 2" xfId="25263"/>
    <cellStyle name="Normal 2 5 4 2 2" xfId="61173"/>
    <cellStyle name="Normal 2 5 4 3" xfId="25264"/>
    <cellStyle name="Normal 2 5 4 3 2" xfId="61174"/>
    <cellStyle name="Normal 2 5 4 4" xfId="61175"/>
    <cellStyle name="Normal 2 5 5" xfId="25265"/>
    <cellStyle name="Normal 2 5 5 2" xfId="25266"/>
    <cellStyle name="Normal 2 5 5 2 2" xfId="61176"/>
    <cellStyle name="Normal 2 5 5 3" xfId="61177"/>
    <cellStyle name="Normal 2 5 6" xfId="25267"/>
    <cellStyle name="Normal 2 5 6 2" xfId="61178"/>
    <cellStyle name="Normal 2 5 7" xfId="25268"/>
    <cellStyle name="Normal 2 5 7 2" xfId="61179"/>
    <cellStyle name="Normal 2 5 8" xfId="61180"/>
    <cellStyle name="Normal 2 5 8 2" xfId="61181"/>
    <cellStyle name="Normal 2 5 9" xfId="61182"/>
    <cellStyle name="Normal 2 6" xfId="25269"/>
    <cellStyle name="Normal 2 6 10" xfId="61183"/>
    <cellStyle name="Normal 2 6 11" xfId="61184"/>
    <cellStyle name="Normal 2 6 2" xfId="25270"/>
    <cellStyle name="Normal 2 6 2 10" xfId="61185"/>
    <cellStyle name="Normal 2 6 2 2" xfId="25271"/>
    <cellStyle name="Normal 2 6 2 2 2" xfId="25272"/>
    <cellStyle name="Normal 2 6 2 2 2 2" xfId="25273"/>
    <cellStyle name="Normal 2 6 2 2 2 2 2" xfId="61186"/>
    <cellStyle name="Normal 2 6 2 2 2 3" xfId="25274"/>
    <cellStyle name="Normal 2 6 2 2 2 3 2" xfId="61187"/>
    <cellStyle name="Normal 2 6 2 2 2 4" xfId="61188"/>
    <cellStyle name="Normal 2 6 2 2 3" xfId="25275"/>
    <cellStyle name="Normal 2 6 2 2 3 2" xfId="61189"/>
    <cellStyle name="Normal 2 6 2 2 4" xfId="25276"/>
    <cellStyle name="Normal 2 6 2 2 4 2" xfId="61190"/>
    <cellStyle name="Normal 2 6 2 2 5" xfId="25277"/>
    <cellStyle name="Normal 2 6 2 2 5 2" xfId="61191"/>
    <cellStyle name="Normal 2 6 2 2 6" xfId="61192"/>
    <cellStyle name="Normal 2 6 2 2 6 2" xfId="61193"/>
    <cellStyle name="Normal 2 6 2 2 7" xfId="61194"/>
    <cellStyle name="Normal 2 6 2 3" xfId="25278"/>
    <cellStyle name="Normal 2 6 2 3 2" xfId="25279"/>
    <cellStyle name="Normal 2 6 2 3 2 2" xfId="61195"/>
    <cellStyle name="Normal 2 6 2 3 3" xfId="25280"/>
    <cellStyle name="Normal 2 6 2 3 3 2" xfId="61196"/>
    <cellStyle name="Normal 2 6 2 3 4" xfId="61197"/>
    <cellStyle name="Normal 2 6 2 4" xfId="25281"/>
    <cellStyle name="Normal 2 6 2 4 2" xfId="25282"/>
    <cellStyle name="Normal 2 6 2 4 2 2" xfId="61198"/>
    <cellStyle name="Normal 2 6 2 4 3" xfId="61199"/>
    <cellStyle name="Normal 2 6 2 5" xfId="25283"/>
    <cellStyle name="Normal 2 6 2 5 2" xfId="61200"/>
    <cellStyle name="Normal 2 6 2 6" xfId="25284"/>
    <cellStyle name="Normal 2 6 2 6 2" xfId="61201"/>
    <cellStyle name="Normal 2 6 2 7" xfId="61202"/>
    <cellStyle name="Normal 2 6 2 7 2" xfId="61203"/>
    <cellStyle name="Normal 2 6 2 8" xfId="61204"/>
    <cellStyle name="Normal 2 6 2 9" xfId="61205"/>
    <cellStyle name="Normal 2 6 3" xfId="25285"/>
    <cellStyle name="Normal 2 6 3 2" xfId="25286"/>
    <cellStyle name="Normal 2 6 3 2 2" xfId="25287"/>
    <cellStyle name="Normal 2 6 3 2 2 2" xfId="61206"/>
    <cellStyle name="Normal 2 6 3 2 3" xfId="25288"/>
    <cellStyle name="Normal 2 6 3 2 3 2" xfId="61207"/>
    <cellStyle name="Normal 2 6 3 2 4" xfId="61208"/>
    <cellStyle name="Normal 2 6 3 3" xfId="25289"/>
    <cellStyle name="Normal 2 6 3 3 2" xfId="61209"/>
    <cellStyle name="Normal 2 6 3 4" xfId="25290"/>
    <cellStyle name="Normal 2 6 3 4 2" xfId="61210"/>
    <cellStyle name="Normal 2 6 3 5" xfId="25291"/>
    <cellStyle name="Normal 2 6 3 5 2" xfId="61211"/>
    <cellStyle name="Normal 2 6 3 6" xfId="61212"/>
    <cellStyle name="Normal 2 6 3 6 2" xfId="61213"/>
    <cellStyle name="Normal 2 6 3 7" xfId="61214"/>
    <cellStyle name="Normal 2 6 4" xfId="25292"/>
    <cellStyle name="Normal 2 6 4 2" xfId="25293"/>
    <cellStyle name="Normal 2 6 4 2 2" xfId="61215"/>
    <cellStyle name="Normal 2 6 4 3" xfId="25294"/>
    <cellStyle name="Normal 2 6 4 3 2" xfId="61216"/>
    <cellStyle name="Normal 2 6 4 4" xfId="61217"/>
    <cellStyle name="Normal 2 6 5" xfId="25295"/>
    <cellStyle name="Normal 2 6 5 2" xfId="25296"/>
    <cellStyle name="Normal 2 6 5 2 2" xfId="61218"/>
    <cellStyle name="Normal 2 6 5 3" xfId="61219"/>
    <cellStyle name="Normal 2 6 6" xfId="25297"/>
    <cellStyle name="Normal 2 6 6 2" xfId="61220"/>
    <cellStyle name="Normal 2 6 7" xfId="25298"/>
    <cellStyle name="Normal 2 6 7 2" xfId="61221"/>
    <cellStyle name="Normal 2 6 8" xfId="61222"/>
    <cellStyle name="Normal 2 6 8 2" xfId="61223"/>
    <cellStyle name="Normal 2 6 9" xfId="61224"/>
    <cellStyle name="Normal 2 7" xfId="25299"/>
    <cellStyle name="Normal 2 7 10" xfId="61225"/>
    <cellStyle name="Normal 2 7 11" xfId="61226"/>
    <cellStyle name="Normal 2 7 2" xfId="25300"/>
    <cellStyle name="Normal 2 7 2 10" xfId="61227"/>
    <cellStyle name="Normal 2 7 2 2" xfId="25301"/>
    <cellStyle name="Normal 2 7 2 2 2" xfId="25302"/>
    <cellStyle name="Normal 2 7 2 2 2 2" xfId="25303"/>
    <cellStyle name="Normal 2 7 2 2 2 2 2" xfId="61228"/>
    <cellStyle name="Normal 2 7 2 2 2 3" xfId="25304"/>
    <cellStyle name="Normal 2 7 2 2 2 3 2" xfId="61229"/>
    <cellStyle name="Normal 2 7 2 2 2 4" xfId="61230"/>
    <cellStyle name="Normal 2 7 2 2 3" xfId="25305"/>
    <cellStyle name="Normal 2 7 2 2 3 2" xfId="61231"/>
    <cellStyle name="Normal 2 7 2 2 4" xfId="25306"/>
    <cellStyle name="Normal 2 7 2 2 4 2" xfId="61232"/>
    <cellStyle name="Normal 2 7 2 2 5" xfId="25307"/>
    <cellStyle name="Normal 2 7 2 2 5 2" xfId="61233"/>
    <cellStyle name="Normal 2 7 2 2 6" xfId="61234"/>
    <cellStyle name="Normal 2 7 2 2 6 2" xfId="61235"/>
    <cellStyle name="Normal 2 7 2 2 7" xfId="61236"/>
    <cellStyle name="Normal 2 7 2 3" xfId="25308"/>
    <cellStyle name="Normal 2 7 2 3 2" xfId="25309"/>
    <cellStyle name="Normal 2 7 2 3 2 2" xfId="61237"/>
    <cellStyle name="Normal 2 7 2 3 3" xfId="25310"/>
    <cellStyle name="Normal 2 7 2 3 3 2" xfId="61238"/>
    <cellStyle name="Normal 2 7 2 3 4" xfId="61239"/>
    <cellStyle name="Normal 2 7 2 4" xfId="25311"/>
    <cellStyle name="Normal 2 7 2 4 2" xfId="25312"/>
    <cellStyle name="Normal 2 7 2 4 2 2" xfId="61240"/>
    <cellStyle name="Normal 2 7 2 4 3" xfId="61241"/>
    <cellStyle name="Normal 2 7 2 5" xfId="25313"/>
    <cellStyle name="Normal 2 7 2 5 2" xfId="61242"/>
    <cellStyle name="Normal 2 7 2 6" xfId="25314"/>
    <cellStyle name="Normal 2 7 2 6 2" xfId="61243"/>
    <cellStyle name="Normal 2 7 2 7" xfId="61244"/>
    <cellStyle name="Normal 2 7 2 7 2" xfId="61245"/>
    <cellStyle name="Normal 2 7 2 8" xfId="61246"/>
    <cellStyle name="Normal 2 7 2 9" xfId="61247"/>
    <cellStyle name="Normal 2 7 3" xfId="25315"/>
    <cellStyle name="Normal 2 7 3 2" xfId="25316"/>
    <cellStyle name="Normal 2 7 3 2 2" xfId="25317"/>
    <cellStyle name="Normal 2 7 3 2 2 2" xfId="61248"/>
    <cellStyle name="Normal 2 7 3 2 3" xfId="25318"/>
    <cellStyle name="Normal 2 7 3 2 3 2" xfId="61249"/>
    <cellStyle name="Normal 2 7 3 2 4" xfId="61250"/>
    <cellStyle name="Normal 2 7 3 3" xfId="25319"/>
    <cellStyle name="Normal 2 7 3 3 2" xfId="61251"/>
    <cellStyle name="Normal 2 7 3 4" xfId="25320"/>
    <cellStyle name="Normal 2 7 3 4 2" xfId="61252"/>
    <cellStyle name="Normal 2 7 3 5" xfId="25321"/>
    <cellStyle name="Normal 2 7 3 5 2" xfId="61253"/>
    <cellStyle name="Normal 2 7 3 6" xfId="61254"/>
    <cellStyle name="Normal 2 7 3 6 2" xfId="61255"/>
    <cellStyle name="Normal 2 7 3 7" xfId="61256"/>
    <cellStyle name="Normal 2 7 4" xfId="25322"/>
    <cellStyle name="Normal 2 7 4 2" xfId="25323"/>
    <cellStyle name="Normal 2 7 4 2 2" xfId="61257"/>
    <cellStyle name="Normal 2 7 4 3" xfId="25324"/>
    <cellStyle name="Normal 2 7 4 3 2" xfId="61258"/>
    <cellStyle name="Normal 2 7 4 4" xfId="61259"/>
    <cellStyle name="Normal 2 7 5" xfId="25325"/>
    <cellStyle name="Normal 2 7 5 2" xfId="25326"/>
    <cellStyle name="Normal 2 7 5 2 2" xfId="61260"/>
    <cellStyle name="Normal 2 7 5 3" xfId="61261"/>
    <cellStyle name="Normal 2 7 6" xfId="25327"/>
    <cellStyle name="Normal 2 7 6 2" xfId="61262"/>
    <cellStyle name="Normal 2 7 7" xfId="25328"/>
    <cellStyle name="Normal 2 7 7 2" xfId="61263"/>
    <cellStyle name="Normal 2 7 8" xfId="61264"/>
    <cellStyle name="Normal 2 7 8 2" xfId="61265"/>
    <cellStyle name="Normal 2 7 9" xfId="61266"/>
    <cellStyle name="Normal 2 8" xfId="25329"/>
    <cellStyle name="Normal 2 8 10" xfId="61267"/>
    <cellStyle name="Normal 2 8 11" xfId="61268"/>
    <cellStyle name="Normal 2 8 2" xfId="25330"/>
    <cellStyle name="Normal 2 8 2 10" xfId="61269"/>
    <cellStyle name="Normal 2 8 2 2" xfId="25331"/>
    <cellStyle name="Normal 2 8 2 2 2" xfId="25332"/>
    <cellStyle name="Normal 2 8 2 2 2 2" xfId="25333"/>
    <cellStyle name="Normal 2 8 2 2 2 2 2" xfId="61270"/>
    <cellStyle name="Normal 2 8 2 2 2 3" xfId="25334"/>
    <cellStyle name="Normal 2 8 2 2 2 3 2" xfId="61271"/>
    <cellStyle name="Normal 2 8 2 2 2 4" xfId="61272"/>
    <cellStyle name="Normal 2 8 2 2 3" xfId="25335"/>
    <cellStyle name="Normal 2 8 2 2 3 2" xfId="61273"/>
    <cellStyle name="Normal 2 8 2 2 4" xfId="25336"/>
    <cellStyle name="Normal 2 8 2 2 4 2" xfId="61274"/>
    <cellStyle name="Normal 2 8 2 2 5" xfId="25337"/>
    <cellStyle name="Normal 2 8 2 2 5 2" xfId="61275"/>
    <cellStyle name="Normal 2 8 2 2 6" xfId="61276"/>
    <cellStyle name="Normal 2 8 2 2 6 2" xfId="61277"/>
    <cellStyle name="Normal 2 8 2 2 7" xfId="61278"/>
    <cellStyle name="Normal 2 8 2 3" xfId="25338"/>
    <cellStyle name="Normal 2 8 2 3 2" xfId="25339"/>
    <cellStyle name="Normal 2 8 2 3 2 2" xfId="61279"/>
    <cellStyle name="Normal 2 8 2 3 3" xfId="25340"/>
    <cellStyle name="Normal 2 8 2 3 3 2" xfId="61280"/>
    <cellStyle name="Normal 2 8 2 3 4" xfId="61281"/>
    <cellStyle name="Normal 2 8 2 4" xfId="25341"/>
    <cellStyle name="Normal 2 8 2 4 2" xfId="25342"/>
    <cellStyle name="Normal 2 8 2 4 2 2" xfId="61282"/>
    <cellStyle name="Normal 2 8 2 4 3" xfId="61283"/>
    <cellStyle name="Normal 2 8 2 5" xfId="25343"/>
    <cellStyle name="Normal 2 8 2 5 2" xfId="61284"/>
    <cellStyle name="Normal 2 8 2 6" xfId="25344"/>
    <cellStyle name="Normal 2 8 2 6 2" xfId="61285"/>
    <cellStyle name="Normal 2 8 2 7" xfId="61286"/>
    <cellStyle name="Normal 2 8 2 7 2" xfId="61287"/>
    <cellStyle name="Normal 2 8 2 8" xfId="61288"/>
    <cellStyle name="Normal 2 8 2 9" xfId="61289"/>
    <cellStyle name="Normal 2 8 3" xfId="25345"/>
    <cellStyle name="Normal 2 8 3 2" xfId="25346"/>
    <cellStyle name="Normal 2 8 3 2 2" xfId="25347"/>
    <cellStyle name="Normal 2 8 3 2 2 2" xfId="61290"/>
    <cellStyle name="Normal 2 8 3 2 3" xfId="25348"/>
    <cellStyle name="Normal 2 8 3 2 3 2" xfId="61291"/>
    <cellStyle name="Normal 2 8 3 2 4" xfId="61292"/>
    <cellStyle name="Normal 2 8 3 3" xfId="25349"/>
    <cellStyle name="Normal 2 8 3 3 2" xfId="61293"/>
    <cellStyle name="Normal 2 8 3 4" xfId="25350"/>
    <cellStyle name="Normal 2 8 3 4 2" xfId="61294"/>
    <cellStyle name="Normal 2 8 3 5" xfId="25351"/>
    <cellStyle name="Normal 2 8 3 5 2" xfId="61295"/>
    <cellStyle name="Normal 2 8 3 6" xfId="61296"/>
    <cellStyle name="Normal 2 8 3 6 2" xfId="61297"/>
    <cellStyle name="Normal 2 8 3 7" xfId="61298"/>
    <cellStyle name="Normal 2 8 4" xfId="25352"/>
    <cellStyle name="Normal 2 8 4 2" xfId="25353"/>
    <cellStyle name="Normal 2 8 4 2 2" xfId="61299"/>
    <cellStyle name="Normal 2 8 4 3" xfId="25354"/>
    <cellStyle name="Normal 2 8 4 3 2" xfId="61300"/>
    <cellStyle name="Normal 2 8 4 4" xfId="61301"/>
    <cellStyle name="Normal 2 8 5" xfId="25355"/>
    <cellStyle name="Normal 2 8 5 2" xfId="25356"/>
    <cellStyle name="Normal 2 8 5 2 2" xfId="61302"/>
    <cellStyle name="Normal 2 8 5 3" xfId="61303"/>
    <cellStyle name="Normal 2 8 6" xfId="25357"/>
    <cellStyle name="Normal 2 8 6 2" xfId="61304"/>
    <cellStyle name="Normal 2 8 7" xfId="25358"/>
    <cellStyle name="Normal 2 8 7 2" xfId="61305"/>
    <cellStyle name="Normal 2 8 8" xfId="61306"/>
    <cellStyle name="Normal 2 8 8 2" xfId="61307"/>
    <cellStyle name="Normal 2 8 9" xfId="61308"/>
    <cellStyle name="Normal 2 9" xfId="25359"/>
    <cellStyle name="Normal 2 9 10" xfId="61309"/>
    <cellStyle name="Normal 2 9 11" xfId="61310"/>
    <cellStyle name="Normal 2 9 2" xfId="25360"/>
    <cellStyle name="Normal 2 9 2 10" xfId="61311"/>
    <cellStyle name="Normal 2 9 2 2" xfId="25361"/>
    <cellStyle name="Normal 2 9 2 2 2" xfId="25362"/>
    <cellStyle name="Normal 2 9 2 2 2 2" xfId="25363"/>
    <cellStyle name="Normal 2 9 2 2 2 2 2" xfId="61312"/>
    <cellStyle name="Normal 2 9 2 2 2 3" xfId="25364"/>
    <cellStyle name="Normal 2 9 2 2 2 3 2" xfId="61313"/>
    <cellStyle name="Normal 2 9 2 2 2 4" xfId="61314"/>
    <cellStyle name="Normal 2 9 2 2 3" xfId="25365"/>
    <cellStyle name="Normal 2 9 2 2 3 2" xfId="61315"/>
    <cellStyle name="Normal 2 9 2 2 4" xfId="25366"/>
    <cellStyle name="Normal 2 9 2 2 4 2" xfId="61316"/>
    <cellStyle name="Normal 2 9 2 2 5" xfId="25367"/>
    <cellStyle name="Normal 2 9 2 2 5 2" xfId="61317"/>
    <cellStyle name="Normal 2 9 2 2 6" xfId="61318"/>
    <cellStyle name="Normal 2 9 2 2 6 2" xfId="61319"/>
    <cellStyle name="Normal 2 9 2 2 7" xfId="61320"/>
    <cellStyle name="Normal 2 9 2 3" xfId="25368"/>
    <cellStyle name="Normal 2 9 2 3 2" xfId="25369"/>
    <cellStyle name="Normal 2 9 2 3 2 2" xfId="61321"/>
    <cellStyle name="Normal 2 9 2 3 3" xfId="25370"/>
    <cellStyle name="Normal 2 9 2 3 3 2" xfId="61322"/>
    <cellStyle name="Normal 2 9 2 3 4" xfId="61323"/>
    <cellStyle name="Normal 2 9 2 4" xfId="25371"/>
    <cellStyle name="Normal 2 9 2 4 2" xfId="25372"/>
    <cellStyle name="Normal 2 9 2 4 2 2" xfId="61324"/>
    <cellStyle name="Normal 2 9 2 4 3" xfId="61325"/>
    <cellStyle name="Normal 2 9 2 5" xfId="25373"/>
    <cellStyle name="Normal 2 9 2 5 2" xfId="61326"/>
    <cellStyle name="Normal 2 9 2 6" xfId="25374"/>
    <cellStyle name="Normal 2 9 2 6 2" xfId="61327"/>
    <cellStyle name="Normal 2 9 2 7" xfId="61328"/>
    <cellStyle name="Normal 2 9 2 7 2" xfId="61329"/>
    <cellStyle name="Normal 2 9 2 8" xfId="61330"/>
    <cellStyle name="Normal 2 9 2 9" xfId="61331"/>
    <cellStyle name="Normal 2 9 3" xfId="25375"/>
    <cellStyle name="Normal 2 9 3 2" xfId="25376"/>
    <cellStyle name="Normal 2 9 3 2 2" xfId="25377"/>
    <cellStyle name="Normal 2 9 3 2 2 2" xfId="61332"/>
    <cellStyle name="Normal 2 9 3 2 3" xfId="25378"/>
    <cellStyle name="Normal 2 9 3 2 3 2" xfId="61333"/>
    <cellStyle name="Normal 2 9 3 2 4" xfId="61334"/>
    <cellStyle name="Normal 2 9 3 3" xfId="25379"/>
    <cellStyle name="Normal 2 9 3 3 2" xfId="61335"/>
    <cellStyle name="Normal 2 9 3 4" xfId="25380"/>
    <cellStyle name="Normal 2 9 3 4 2" xfId="61336"/>
    <cellStyle name="Normal 2 9 3 5" xfId="25381"/>
    <cellStyle name="Normal 2 9 3 5 2" xfId="61337"/>
    <cellStyle name="Normal 2 9 3 6" xfId="61338"/>
    <cellStyle name="Normal 2 9 3 6 2" xfId="61339"/>
    <cellStyle name="Normal 2 9 3 7" xfId="61340"/>
    <cellStyle name="Normal 2 9 4" xfId="25382"/>
    <cellStyle name="Normal 2 9 4 2" xfId="25383"/>
    <cellStyle name="Normal 2 9 4 2 2" xfId="61341"/>
    <cellStyle name="Normal 2 9 4 3" xfId="25384"/>
    <cellStyle name="Normal 2 9 4 3 2" xfId="61342"/>
    <cellStyle name="Normal 2 9 4 4" xfId="61343"/>
    <cellStyle name="Normal 2 9 5" xfId="25385"/>
    <cellStyle name="Normal 2 9 5 2" xfId="25386"/>
    <cellStyle name="Normal 2 9 5 2 2" xfId="61344"/>
    <cellStyle name="Normal 2 9 5 3" xfId="61345"/>
    <cellStyle name="Normal 2 9 6" xfId="25387"/>
    <cellStyle name="Normal 2 9 6 2" xfId="61346"/>
    <cellStyle name="Normal 2 9 7" xfId="25388"/>
    <cellStyle name="Normal 2 9 7 2" xfId="61347"/>
    <cellStyle name="Normal 2 9 8" xfId="61348"/>
    <cellStyle name="Normal 2 9 8 2" xfId="61349"/>
    <cellStyle name="Normal 2 9 9" xfId="61350"/>
    <cellStyle name="Normal 20" xfId="25389"/>
    <cellStyle name="Normal 20 2" xfId="61351"/>
    <cellStyle name="Normal 21" xfId="25390"/>
    <cellStyle name="Normal 21 2" xfId="61352"/>
    <cellStyle name="Normal 22" xfId="25391"/>
    <cellStyle name="Normal 23" xfId="25392"/>
    <cellStyle name="Normal 23 2" xfId="61353"/>
    <cellStyle name="Normal 23 3" xfId="61354"/>
    <cellStyle name="Normal 24" xfId="25848"/>
    <cellStyle name="Normal 24 2" xfId="61355"/>
    <cellStyle name="Normal 24 3" xfId="61356"/>
    <cellStyle name="Normal 24 4" xfId="61357"/>
    <cellStyle name="Normal 24 5" xfId="61358"/>
    <cellStyle name="Normal 24 6" xfId="61359"/>
    <cellStyle name="Normal 25" xfId="25849"/>
    <cellStyle name="Normal 26" xfId="25850"/>
    <cellStyle name="Normal 27" xfId="25851"/>
    <cellStyle name="Normal 28" xfId="25853"/>
    <cellStyle name="Normal 29" xfId="61360"/>
    <cellStyle name="Normal 3" xfId="4"/>
    <cellStyle name="Normal 3 10" xfId="25393"/>
    <cellStyle name="Normal 3 10 2" xfId="25394"/>
    <cellStyle name="Normal 3 10 2 2" xfId="61361"/>
    <cellStyle name="Normal 3 10 3" xfId="25395"/>
    <cellStyle name="Normal 3 10 3 2" xfId="61362"/>
    <cellStyle name="Normal 3 10 4" xfId="61363"/>
    <cellStyle name="Normal 3 11" xfId="25396"/>
    <cellStyle name="Normal 3 12" xfId="61364"/>
    <cellStyle name="Normal 3 13" xfId="61365"/>
    <cellStyle name="Normal 3 14" xfId="61366"/>
    <cellStyle name="Normal 3 15" xfId="61367"/>
    <cellStyle name="Normal 3 2" xfId="9"/>
    <cellStyle name="Normal 3 2 2" xfId="25397"/>
    <cellStyle name="Normal 3 2 2 2" xfId="61368"/>
    <cellStyle name="Normal 3 2 3" xfId="25398"/>
    <cellStyle name="Normal 3 2 4" xfId="25399"/>
    <cellStyle name="Normal 3 2 5" xfId="25400"/>
    <cellStyle name="Normal 3 2 6" xfId="61369"/>
    <cellStyle name="Normal 3 3" xfId="25401"/>
    <cellStyle name="Normal 3 3 2" xfId="25402"/>
    <cellStyle name="Normal 3 3 2 2" xfId="61370"/>
    <cellStyle name="Normal 3 3 3" xfId="61371"/>
    <cellStyle name="Normal 3 4" xfId="25403"/>
    <cellStyle name="Normal 3 5" xfId="25404"/>
    <cellStyle name="Normal 3 5 2" xfId="25405"/>
    <cellStyle name="Normal 3 5 2 2" xfId="25406"/>
    <cellStyle name="Normal 3 5 2 2 2" xfId="25407"/>
    <cellStyle name="Normal 3 5 2 2 2 2" xfId="61372"/>
    <cellStyle name="Normal 3 5 2 2 3" xfId="25408"/>
    <cellStyle name="Normal 3 5 2 2 3 2" xfId="61373"/>
    <cellStyle name="Normal 3 5 2 2 4" xfId="61374"/>
    <cellStyle name="Normal 3 5 2 3" xfId="25409"/>
    <cellStyle name="Normal 3 5 2 3 2" xfId="61375"/>
    <cellStyle name="Normal 3 5 2 4" xfId="25410"/>
    <cellStyle name="Normal 3 5 2 4 2" xfId="61376"/>
    <cellStyle name="Normal 3 5 2 5" xfId="61377"/>
    <cellStyle name="Normal 3 5 2 5 2" xfId="61378"/>
    <cellStyle name="Normal 3 5 2 6" xfId="61379"/>
    <cellStyle name="Normal 3 5 3" xfId="25411"/>
    <cellStyle name="Normal 3 5 3 2" xfId="25412"/>
    <cellStyle name="Normal 3 5 3 2 2" xfId="61380"/>
    <cellStyle name="Normal 3 5 3 3" xfId="25413"/>
    <cellStyle name="Normal 3 5 3 3 2" xfId="61381"/>
    <cellStyle name="Normal 3 5 3 4" xfId="61382"/>
    <cellStyle name="Normal 3 5 4" xfId="25414"/>
    <cellStyle name="Normal 3 5 4 2" xfId="61383"/>
    <cellStyle name="Normal 3 5 5" xfId="25415"/>
    <cellStyle name="Normal 3 5 5 2" xfId="61384"/>
    <cellStyle name="Normal 3 5 6" xfId="61385"/>
    <cellStyle name="Normal 3 5 6 2" xfId="61386"/>
    <cellStyle name="Normal 3 5 7" xfId="61387"/>
    <cellStyle name="Normal 3 5 8" xfId="61388"/>
    <cellStyle name="Normal 3 5 9" xfId="61389"/>
    <cellStyle name="Normal 3 6" xfId="25416"/>
    <cellStyle name="Normal 3 6 2" xfId="25417"/>
    <cellStyle name="Normal 3 6 2 2" xfId="25418"/>
    <cellStyle name="Normal 3 6 2 2 2" xfId="25419"/>
    <cellStyle name="Normal 3 6 2 2 2 2" xfId="61390"/>
    <cellStyle name="Normal 3 6 2 2 3" xfId="25420"/>
    <cellStyle name="Normal 3 6 2 2 3 2" xfId="61391"/>
    <cellStyle name="Normal 3 6 2 2 4" xfId="61392"/>
    <cellStyle name="Normal 3 6 2 3" xfId="25421"/>
    <cellStyle name="Normal 3 6 2 3 2" xfId="61393"/>
    <cellStyle name="Normal 3 6 2 4" xfId="25422"/>
    <cellStyle name="Normal 3 6 2 4 2" xfId="61394"/>
    <cellStyle name="Normal 3 6 2 5" xfId="61395"/>
    <cellStyle name="Normal 3 6 2 5 2" xfId="61396"/>
    <cellStyle name="Normal 3 6 2 6" xfId="61397"/>
    <cellStyle name="Normal 3 6 3" xfId="25423"/>
    <cellStyle name="Normal 3 6 3 2" xfId="25424"/>
    <cellStyle name="Normal 3 6 3 2 2" xfId="61398"/>
    <cellStyle name="Normal 3 6 3 3" xfId="25425"/>
    <cellStyle name="Normal 3 6 3 3 2" xfId="61399"/>
    <cellStyle name="Normal 3 6 3 4" xfId="61400"/>
    <cellStyle name="Normal 3 6 4" xfId="25426"/>
    <cellStyle name="Normal 3 6 4 2" xfId="61401"/>
    <cellStyle name="Normal 3 6 5" xfId="25427"/>
    <cellStyle name="Normal 3 6 5 2" xfId="61402"/>
    <cellStyle name="Normal 3 6 6" xfId="61403"/>
    <cellStyle name="Normal 3 6 6 2" xfId="61404"/>
    <cellStyle name="Normal 3 6 7" xfId="61405"/>
    <cellStyle name="Normal 3 6 8" xfId="61406"/>
    <cellStyle name="Normal 3 6 9" xfId="61407"/>
    <cellStyle name="Normal 3 7" xfId="25428"/>
    <cellStyle name="Normal 3 7 2" xfId="25429"/>
    <cellStyle name="Normal 3 7 2 2" xfId="25430"/>
    <cellStyle name="Normal 3 7 2 2 2" xfId="61408"/>
    <cellStyle name="Normal 3 7 2 3" xfId="25431"/>
    <cellStyle name="Normal 3 7 2 3 2" xfId="61409"/>
    <cellStyle name="Normal 3 7 2 4" xfId="61410"/>
    <cellStyle name="Normal 3 7 3" xfId="25432"/>
    <cellStyle name="Normal 3 7 3 2" xfId="61411"/>
    <cellStyle name="Normal 3 7 4" xfId="25433"/>
    <cellStyle name="Normal 3 7 4 2" xfId="61412"/>
    <cellStyle name="Normal 3 7 5" xfId="61413"/>
    <cellStyle name="Normal 3 7 5 2" xfId="61414"/>
    <cellStyle name="Normal 3 7 6" xfId="61415"/>
    <cellStyle name="Normal 3 8" xfId="25434"/>
    <cellStyle name="Normal 3 9" xfId="25435"/>
    <cellStyle name="Normal 3 9 2" xfId="25436"/>
    <cellStyle name="Normal 3 9 2 2" xfId="61416"/>
    <cellStyle name="Normal 3 9 3" xfId="25437"/>
    <cellStyle name="Normal 3 9 3 2" xfId="61417"/>
    <cellStyle name="Normal 3 9 4" xfId="61418"/>
    <cellStyle name="Normal 3_cod postos" xfId="61419"/>
    <cellStyle name="Normal 30" xfId="25438"/>
    <cellStyle name="Normal 30 10" xfId="61420"/>
    <cellStyle name="Normal 30 11" xfId="61421"/>
    <cellStyle name="Normal 30 2" xfId="25439"/>
    <cellStyle name="Normal 30 2 10" xfId="61422"/>
    <cellStyle name="Normal 30 2 2" xfId="25440"/>
    <cellStyle name="Normal 30 2 2 2" xfId="25441"/>
    <cellStyle name="Normal 30 2 2 2 2" xfId="25442"/>
    <cellStyle name="Normal 30 2 2 2 2 2" xfId="61423"/>
    <cellStyle name="Normal 30 2 2 2 3" xfId="25443"/>
    <cellStyle name="Normal 30 2 2 2 3 2" xfId="61424"/>
    <cellStyle name="Normal 30 2 2 2 4" xfId="61425"/>
    <cellStyle name="Normal 30 2 2 3" xfId="25444"/>
    <cellStyle name="Normal 30 2 2 3 2" xfId="61426"/>
    <cellStyle name="Normal 30 2 2 4" xfId="25445"/>
    <cellStyle name="Normal 30 2 2 4 2" xfId="61427"/>
    <cellStyle name="Normal 30 2 2 5" xfId="25446"/>
    <cellStyle name="Normal 30 2 2 5 2" xfId="61428"/>
    <cellStyle name="Normal 30 2 2 6" xfId="61429"/>
    <cellStyle name="Normal 30 2 2 6 2" xfId="61430"/>
    <cellStyle name="Normal 30 2 2 7" xfId="61431"/>
    <cellStyle name="Normal 30 2 3" xfId="25447"/>
    <cellStyle name="Normal 30 2 3 2" xfId="25448"/>
    <cellStyle name="Normal 30 2 3 2 2" xfId="61432"/>
    <cellStyle name="Normal 30 2 3 3" xfId="25449"/>
    <cellStyle name="Normal 30 2 3 3 2" xfId="61433"/>
    <cellStyle name="Normal 30 2 3 4" xfId="61434"/>
    <cellStyle name="Normal 30 2 4" xfId="25450"/>
    <cellStyle name="Normal 30 2 4 2" xfId="25451"/>
    <cellStyle name="Normal 30 2 4 2 2" xfId="61435"/>
    <cellStyle name="Normal 30 2 4 3" xfId="61436"/>
    <cellStyle name="Normal 30 2 5" xfId="25452"/>
    <cellStyle name="Normal 30 2 5 2" xfId="61437"/>
    <cellStyle name="Normal 30 2 6" xfId="25453"/>
    <cellStyle name="Normal 30 2 6 2" xfId="61438"/>
    <cellStyle name="Normal 30 2 7" xfId="61439"/>
    <cellStyle name="Normal 30 2 7 2" xfId="61440"/>
    <cellStyle name="Normal 30 2 8" xfId="61441"/>
    <cellStyle name="Normal 30 2 9" xfId="61442"/>
    <cellStyle name="Normal 30 3" xfId="25454"/>
    <cellStyle name="Normal 30 3 2" xfId="25455"/>
    <cellStyle name="Normal 30 3 2 2" xfId="25456"/>
    <cellStyle name="Normal 30 3 2 2 2" xfId="61443"/>
    <cellStyle name="Normal 30 3 2 3" xfId="25457"/>
    <cellStyle name="Normal 30 3 2 3 2" xfId="61444"/>
    <cellStyle name="Normal 30 3 2 4" xfId="61445"/>
    <cellStyle name="Normal 30 3 3" xfId="25458"/>
    <cellStyle name="Normal 30 3 3 2" xfId="61446"/>
    <cellStyle name="Normal 30 3 4" xfId="25459"/>
    <cellStyle name="Normal 30 3 4 2" xfId="61447"/>
    <cellStyle name="Normal 30 3 5" xfId="25460"/>
    <cellStyle name="Normal 30 3 5 2" xfId="61448"/>
    <cellStyle name="Normal 30 3 6" xfId="61449"/>
    <cellStyle name="Normal 30 3 6 2" xfId="61450"/>
    <cellStyle name="Normal 30 3 7" xfId="61451"/>
    <cellStyle name="Normal 30 4" xfId="25461"/>
    <cellStyle name="Normal 30 4 2" xfId="25462"/>
    <cellStyle name="Normal 30 4 2 2" xfId="61452"/>
    <cellStyle name="Normal 30 4 3" xfId="25463"/>
    <cellStyle name="Normal 30 4 3 2" xfId="61453"/>
    <cellStyle name="Normal 30 4 4" xfId="61454"/>
    <cellStyle name="Normal 30 5" xfId="25464"/>
    <cellStyle name="Normal 30 5 2" xfId="25465"/>
    <cellStyle name="Normal 30 5 2 2" xfId="61455"/>
    <cellStyle name="Normal 30 5 3" xfId="61456"/>
    <cellStyle name="Normal 30 6" xfId="25466"/>
    <cellStyle name="Normal 30 6 2" xfId="61457"/>
    <cellStyle name="Normal 30 7" xfId="25467"/>
    <cellStyle name="Normal 30 7 2" xfId="61458"/>
    <cellStyle name="Normal 30 8" xfId="61459"/>
    <cellStyle name="Normal 30 8 2" xfId="61460"/>
    <cellStyle name="Normal 30 9" xfId="61461"/>
    <cellStyle name="Normal 31" xfId="61462"/>
    <cellStyle name="Normal 32" xfId="61463"/>
    <cellStyle name="Normal 32 2" xfId="61464"/>
    <cellStyle name="Normal 33" xfId="61465"/>
    <cellStyle name="Normal 34" xfId="61466"/>
    <cellStyle name="Normal 35" xfId="61467"/>
    <cellStyle name="Normal 36" xfId="61468"/>
    <cellStyle name="Normal 37" xfId="62036"/>
    <cellStyle name="Normal 38" xfId="62038"/>
    <cellStyle name="Normal 39" xfId="12"/>
    <cellStyle name="Normal 4" xfId="11"/>
    <cellStyle name="Normal 4 10" xfId="61469"/>
    <cellStyle name="Normal 4 11" xfId="25468"/>
    <cellStyle name="Normal 4 2" xfId="25469"/>
    <cellStyle name="Normal 4 2 2" xfId="25470"/>
    <cellStyle name="Normal 4 3" xfId="25471"/>
    <cellStyle name="Normal 4 3 2" xfId="25472"/>
    <cellStyle name="Normal 4 4" xfId="25473"/>
    <cellStyle name="Normal 4 4 2" xfId="25474"/>
    <cellStyle name="Normal 4 5" xfId="25475"/>
    <cellStyle name="Normal 4 5 2" xfId="25476"/>
    <cellStyle name="Normal 4 6" xfId="25477"/>
    <cellStyle name="Normal 4 6 2" xfId="25478"/>
    <cellStyle name="Normal 4 7" xfId="25479"/>
    <cellStyle name="Normal 4 7 2" xfId="25480"/>
    <cellStyle name="Normal 4 7 2 2" xfId="25481"/>
    <cellStyle name="Normal 4 7 2 2 2" xfId="25482"/>
    <cellStyle name="Normal 4 7 2 2 2 2" xfId="61470"/>
    <cellStyle name="Normal 4 7 2 2 3" xfId="25483"/>
    <cellStyle name="Normal 4 7 2 2 3 2" xfId="61471"/>
    <cellStyle name="Normal 4 7 2 2 4" xfId="61472"/>
    <cellStyle name="Normal 4 7 2 3" xfId="25484"/>
    <cellStyle name="Normal 4 7 2 3 2" xfId="25485"/>
    <cellStyle name="Normal 4 7 2 3 2 2" xfId="61473"/>
    <cellStyle name="Normal 4 7 2 3 3" xfId="61474"/>
    <cellStyle name="Normal 4 7 2 4" xfId="25486"/>
    <cellStyle name="Normal 4 7 2 4 2" xfId="61475"/>
    <cellStyle name="Normal 4 7 2 5" xfId="25487"/>
    <cellStyle name="Normal 4 7 2 5 2" xfId="61476"/>
    <cellStyle name="Normal 4 7 2 6" xfId="61477"/>
    <cellStyle name="Normal 4 7 2 7" xfId="61478"/>
    <cellStyle name="Normal 4 7 2 8" xfId="61479"/>
    <cellStyle name="Normal 4 7 3" xfId="25488"/>
    <cellStyle name="Normal 4 7 3 2" xfId="25489"/>
    <cellStyle name="Normal 4 7 3 2 2" xfId="25490"/>
    <cellStyle name="Normal 4 7 3 2 2 2" xfId="61480"/>
    <cellStyle name="Normal 4 7 3 2 3" xfId="61481"/>
    <cellStyle name="Normal 4 7 3 3" xfId="25491"/>
    <cellStyle name="Normal 4 7 3 4" xfId="61482"/>
    <cellStyle name="Normal 4 7 3 5" xfId="61483"/>
    <cellStyle name="Normal 4 7 3 6" xfId="61484"/>
    <cellStyle name="Normal 4 7 4" xfId="25492"/>
    <cellStyle name="Normal 4 7 4 2" xfId="25493"/>
    <cellStyle name="Normal 4 7 4 2 2" xfId="61485"/>
    <cellStyle name="Normal 4 7 4 3" xfId="25494"/>
    <cellStyle name="Normal 4 7 4 3 2" xfId="61486"/>
    <cellStyle name="Normal 4 7 5" xfId="25495"/>
    <cellStyle name="Normal 4 7 5 2" xfId="61487"/>
    <cellStyle name="Normal 4 7 6" xfId="25496"/>
    <cellStyle name="Normal 4 7 6 2" xfId="61488"/>
    <cellStyle name="Normal 4 7 7" xfId="25497"/>
    <cellStyle name="Normal 4 7 7 2" xfId="61489"/>
    <cellStyle name="Normal 4 8" xfId="25498"/>
    <cellStyle name="Normal 4 8 2" xfId="61490"/>
    <cellStyle name="Normal 4 9" xfId="25499"/>
    <cellStyle name="Normal 4_cod postos" xfId="61491"/>
    <cellStyle name="Normal 40" xfId="62061"/>
    <cellStyle name="Normal 44" xfId="62053"/>
    <cellStyle name="Normal 5" xfId="5"/>
    <cellStyle name="Normal 5 2" xfId="6"/>
    <cellStyle name="Normal 5 2 2" xfId="25501"/>
    <cellStyle name="Normal 5 2 2 2" xfId="25502"/>
    <cellStyle name="Normal 5 2 2 2 2" xfId="61492"/>
    <cellStyle name="Normal 5 2 2 3" xfId="25503"/>
    <cellStyle name="Normal 5 2 2 3 2" xfId="61493"/>
    <cellStyle name="Normal 5 2 2 4" xfId="61494"/>
    <cellStyle name="Normal 5 2 3" xfId="25504"/>
    <cellStyle name="Normal 5 2 3 2" xfId="61495"/>
    <cellStyle name="Normal 5 2 4" xfId="25505"/>
    <cellStyle name="Normal 5 2 4 2" xfId="61496"/>
    <cellStyle name="Normal 5 2 5" xfId="25506"/>
    <cellStyle name="Normal 5 2 5 2" xfId="61497"/>
    <cellStyle name="Normal 5 2 6" xfId="61498"/>
    <cellStyle name="Normal 5 2 7" xfId="25500"/>
    <cellStyle name="Normal 5 3" xfId="25507"/>
    <cellStyle name="Normal 5 3 2" xfId="25508"/>
    <cellStyle name="Normal 5 3 2 2" xfId="25509"/>
    <cellStyle name="Normal 5 3 2 2 2" xfId="61499"/>
    <cellStyle name="Normal 5 3 2 3" xfId="25510"/>
    <cellStyle name="Normal 5 3 2 3 2" xfId="61500"/>
    <cellStyle name="Normal 5 3 2 4" xfId="61501"/>
    <cellStyle name="Normal 5 3 3" xfId="25511"/>
    <cellStyle name="Normal 5 3 3 2" xfId="61502"/>
    <cellStyle name="Normal 5 3 4" xfId="25512"/>
    <cellStyle name="Normal 5 3 4 2" xfId="61503"/>
    <cellStyle name="Normal 5 3 5" xfId="61504"/>
    <cellStyle name="Normal 5 3 5 2" xfId="61505"/>
    <cellStyle name="Normal 5 3 6" xfId="61506"/>
    <cellStyle name="Normal 5 4" xfId="25513"/>
    <cellStyle name="Normal 5 5" xfId="25514"/>
    <cellStyle name="Normal 5 5 2" xfId="25515"/>
    <cellStyle name="Normal 5 5 2 2" xfId="61507"/>
    <cellStyle name="Normal 5 5 3" xfId="25516"/>
    <cellStyle name="Normal 5 5 3 2" xfId="61508"/>
    <cellStyle name="Normal 5 5 4" xfId="61509"/>
    <cellStyle name="Normal 5 6" xfId="25517"/>
    <cellStyle name="Normal 5 6 2" xfId="25518"/>
    <cellStyle name="Normal 5 6 2 2" xfId="61510"/>
    <cellStyle name="Normal 5 6 3" xfId="61511"/>
    <cellStyle name="Normal 5 7" xfId="25519"/>
    <cellStyle name="Normal 5 8" xfId="61512"/>
    <cellStyle name="Normal 5 8 2" xfId="61513"/>
    <cellStyle name="Normal 6" xfId="25520"/>
    <cellStyle name="Normal 6 2" xfId="25521"/>
    <cellStyle name="Normal 6 2 2" xfId="25522"/>
    <cellStyle name="Normal 6 2 2 2" xfId="25523"/>
    <cellStyle name="Normal 6 2 2 2 2" xfId="61514"/>
    <cellStyle name="Normal 6 2 2 3" xfId="25524"/>
    <cellStyle name="Normal 6 2 2 3 2" xfId="61515"/>
    <cellStyle name="Normal 6 2 2 4" xfId="61516"/>
    <cellStyle name="Normal 6 2 3" xfId="25525"/>
    <cellStyle name="Normal 6 2 3 2" xfId="61517"/>
    <cellStyle name="Normal 6 2 4" xfId="25526"/>
    <cellStyle name="Normal 6 2 4 2" xfId="61518"/>
    <cellStyle name="Normal 6 2 5" xfId="25527"/>
    <cellStyle name="Normal 6 2 5 2" xfId="61519"/>
    <cellStyle name="Normal 6 2 6" xfId="61520"/>
    <cellStyle name="Normal 6 3" xfId="62039"/>
    <cellStyle name="Normal 7" xfId="25528"/>
    <cellStyle name="Normal 7 2" xfId="25529"/>
    <cellStyle name="Normal 7 2 2" xfId="61521"/>
    <cellStyle name="Normal 7 2 3" xfId="61522"/>
    <cellStyle name="Normal 7 3" xfId="25530"/>
    <cellStyle name="Normal 7 4" xfId="61523"/>
    <cellStyle name="Normal 8" xfId="25531"/>
    <cellStyle name="Normal 8 2" xfId="25532"/>
    <cellStyle name="Normal 8 2 10" xfId="61524"/>
    <cellStyle name="Normal 8 2 11" xfId="61525"/>
    <cellStyle name="Normal 8 2 2" xfId="25533"/>
    <cellStyle name="Normal 8 2 2 10" xfId="61526"/>
    <cellStyle name="Normal 8 2 2 2" xfId="25534"/>
    <cellStyle name="Normal 8 2 2 2 2" xfId="25535"/>
    <cellStyle name="Normal 8 2 2 2 2 2" xfId="25536"/>
    <cellStyle name="Normal 8 2 2 2 2 2 2" xfId="61527"/>
    <cellStyle name="Normal 8 2 2 2 2 3" xfId="25537"/>
    <cellStyle name="Normal 8 2 2 2 2 3 2" xfId="61528"/>
    <cellStyle name="Normal 8 2 2 2 2 4" xfId="61529"/>
    <cellStyle name="Normal 8 2 2 2 3" xfId="25538"/>
    <cellStyle name="Normal 8 2 2 2 3 2" xfId="61530"/>
    <cellStyle name="Normal 8 2 2 2 4" xfId="25539"/>
    <cellStyle name="Normal 8 2 2 2 4 2" xfId="61531"/>
    <cellStyle name="Normal 8 2 2 2 5" xfId="25540"/>
    <cellStyle name="Normal 8 2 2 2 5 2" xfId="61532"/>
    <cellStyle name="Normal 8 2 2 2 6" xfId="61533"/>
    <cellStyle name="Normal 8 2 2 2 6 2" xfId="61534"/>
    <cellStyle name="Normal 8 2 2 2 7" xfId="61535"/>
    <cellStyle name="Normal 8 2 2 3" xfId="25541"/>
    <cellStyle name="Normal 8 2 2 3 2" xfId="25542"/>
    <cellStyle name="Normal 8 2 2 3 2 2" xfId="61536"/>
    <cellStyle name="Normal 8 2 2 3 3" xfId="25543"/>
    <cellStyle name="Normal 8 2 2 3 3 2" xfId="61537"/>
    <cellStyle name="Normal 8 2 2 3 4" xfId="61538"/>
    <cellStyle name="Normal 8 2 2 4" xfId="25544"/>
    <cellStyle name="Normal 8 2 2 4 2" xfId="25545"/>
    <cellStyle name="Normal 8 2 2 4 2 2" xfId="61539"/>
    <cellStyle name="Normal 8 2 2 4 3" xfId="61540"/>
    <cellStyle name="Normal 8 2 2 5" xfId="25546"/>
    <cellStyle name="Normal 8 2 2 5 2" xfId="61541"/>
    <cellStyle name="Normal 8 2 2 6" xfId="25547"/>
    <cellStyle name="Normal 8 2 2 6 2" xfId="61542"/>
    <cellStyle name="Normal 8 2 2 7" xfId="61543"/>
    <cellStyle name="Normal 8 2 2 7 2" xfId="61544"/>
    <cellStyle name="Normal 8 2 2 8" xfId="61545"/>
    <cellStyle name="Normal 8 2 2 9" xfId="61546"/>
    <cellStyle name="Normal 8 2 3" xfId="25548"/>
    <cellStyle name="Normal 8 2 3 2" xfId="25549"/>
    <cellStyle name="Normal 8 2 3 2 2" xfId="25550"/>
    <cellStyle name="Normal 8 2 3 2 2 2" xfId="61547"/>
    <cellStyle name="Normal 8 2 3 2 3" xfId="25551"/>
    <cellStyle name="Normal 8 2 3 2 3 2" xfId="61548"/>
    <cellStyle name="Normal 8 2 3 2 4" xfId="61549"/>
    <cellStyle name="Normal 8 2 3 3" xfId="25552"/>
    <cellStyle name="Normal 8 2 3 3 2" xfId="61550"/>
    <cellStyle name="Normal 8 2 3 4" xfId="25553"/>
    <cellStyle name="Normal 8 2 3 4 2" xfId="61551"/>
    <cellStyle name="Normal 8 2 3 5" xfId="25554"/>
    <cellStyle name="Normal 8 2 3 5 2" xfId="61552"/>
    <cellStyle name="Normal 8 2 3 6" xfId="61553"/>
    <cellStyle name="Normal 8 2 3 6 2" xfId="61554"/>
    <cellStyle name="Normal 8 2 3 7" xfId="61555"/>
    <cellStyle name="Normal 8 2 3 8" xfId="61556"/>
    <cellStyle name="Normal 8 2 3 9" xfId="61557"/>
    <cellStyle name="Normal 8 2 4" xfId="25555"/>
    <cellStyle name="Normal 8 2 4 2" xfId="25556"/>
    <cellStyle name="Normal 8 2 4 2 2" xfId="61558"/>
    <cellStyle name="Normal 8 2 4 3" xfId="25557"/>
    <cellStyle name="Normal 8 2 4 3 2" xfId="61559"/>
    <cellStyle name="Normal 8 2 4 4" xfId="61560"/>
    <cellStyle name="Normal 8 2 5" xfId="25558"/>
    <cellStyle name="Normal 8 2 5 2" xfId="25559"/>
    <cellStyle name="Normal 8 2 5 2 2" xfId="61561"/>
    <cellStyle name="Normal 8 2 5 3" xfId="61562"/>
    <cellStyle name="Normal 8 2 6" xfId="25560"/>
    <cellStyle name="Normal 8 2 6 2" xfId="61563"/>
    <cellStyle name="Normal 8 2 7" xfId="25561"/>
    <cellStyle name="Normal 8 2 7 2" xfId="61564"/>
    <cellStyle name="Normal 8 2 8" xfId="61565"/>
    <cellStyle name="Normal 8 2 8 2" xfId="61566"/>
    <cellStyle name="Normal 8 2 9" xfId="61567"/>
    <cellStyle name="Normal 8 3" xfId="25562"/>
    <cellStyle name="Normal 8 4" xfId="25563"/>
    <cellStyle name="Normal 9" xfId="25564"/>
    <cellStyle name="Normal 9 2" xfId="25565"/>
    <cellStyle name="Normal 9 3" xfId="25566"/>
    <cellStyle name="Normal_BD EmuladorMELP_PNE2030_BU" xfId="62060"/>
    <cellStyle name="Nota 10" xfId="25567"/>
    <cellStyle name="Nota 11" xfId="25568"/>
    <cellStyle name="Nota 12" xfId="25569"/>
    <cellStyle name="Nota 13" xfId="25570"/>
    <cellStyle name="Nota 14" xfId="25571"/>
    <cellStyle name="Nota 2" xfId="25572"/>
    <cellStyle name="Nota 2 10" xfId="25573"/>
    <cellStyle name="Nota 2 10 2" xfId="25574"/>
    <cellStyle name="Nota 2 10 2 2" xfId="61568"/>
    <cellStyle name="Nota 2 10 3" xfId="25575"/>
    <cellStyle name="Nota 2 10 3 2" xfId="61569"/>
    <cellStyle name="Nota 2 10 4" xfId="61570"/>
    <cellStyle name="Nota 2 11" xfId="25576"/>
    <cellStyle name="Nota 2 11 2" xfId="61571"/>
    <cellStyle name="Nota 2 12" xfId="25577"/>
    <cellStyle name="Nota 2 12 2" xfId="61572"/>
    <cellStyle name="Nota 2 13" xfId="61573"/>
    <cellStyle name="Nota 2 13 2" xfId="61574"/>
    <cellStyle name="Nota 2 14" xfId="61575"/>
    <cellStyle name="Nota 2 15" xfId="61576"/>
    <cellStyle name="Nota 2 16" xfId="61577"/>
    <cellStyle name="Nota 2 2" xfId="25578"/>
    <cellStyle name="Nota 2 2 2" xfId="25579"/>
    <cellStyle name="Nota 2 2 2 2" xfId="61578"/>
    <cellStyle name="Nota 2 2 3" xfId="25580"/>
    <cellStyle name="Nota 2 2 3 2" xfId="61579"/>
    <cellStyle name="Nota 2 2 4" xfId="61580"/>
    <cellStyle name="Nota 2 2 4 2" xfId="61581"/>
    <cellStyle name="Nota 2 2 5" xfId="61582"/>
    <cellStyle name="Nota 2 2 5 2" xfId="61583"/>
    <cellStyle name="Nota 2 2 6" xfId="61584"/>
    <cellStyle name="Nota 2 2 7" xfId="61585"/>
    <cellStyle name="Nota 2 3" xfId="25581"/>
    <cellStyle name="Nota 2 3 2" xfId="25582"/>
    <cellStyle name="Nota 2 3 2 2" xfId="61586"/>
    <cellStyle name="Nota 2 3 3" xfId="25583"/>
    <cellStyle name="Nota 2 3 3 2" xfId="61587"/>
    <cellStyle name="Nota 2 3 4" xfId="61588"/>
    <cellStyle name="Nota 2 3 4 2" xfId="61589"/>
    <cellStyle name="Nota 2 3 5" xfId="61590"/>
    <cellStyle name="Nota 2 3 5 2" xfId="61591"/>
    <cellStyle name="Nota 2 3 6" xfId="61592"/>
    <cellStyle name="Nota 2 3 7" xfId="61593"/>
    <cellStyle name="Nota 2 4" xfId="25584"/>
    <cellStyle name="Nota 2 4 2" xfId="25585"/>
    <cellStyle name="Nota 2 4 2 2" xfId="61594"/>
    <cellStyle name="Nota 2 4 3" xfId="25586"/>
    <cellStyle name="Nota 2 4 3 2" xfId="61595"/>
    <cellStyle name="Nota 2 4 4" xfId="61596"/>
    <cellStyle name="Nota 2 4 4 2" xfId="61597"/>
    <cellStyle name="Nota 2 4 5" xfId="61598"/>
    <cellStyle name="Nota 2 4 5 2" xfId="61599"/>
    <cellStyle name="Nota 2 4 6" xfId="61600"/>
    <cellStyle name="Nota 2 4 7" xfId="61601"/>
    <cellStyle name="Nota 2 5" xfId="25587"/>
    <cellStyle name="Nota 2 5 2" xfId="25588"/>
    <cellStyle name="Nota 2 5 2 2" xfId="25589"/>
    <cellStyle name="Nota 2 5 2 2 2" xfId="61602"/>
    <cellStyle name="Nota 2 5 2 3" xfId="25590"/>
    <cellStyle name="Nota 2 5 2 3 2" xfId="61603"/>
    <cellStyle name="Nota 2 5 2 4" xfId="61604"/>
    <cellStyle name="Nota 2 5 3" xfId="25591"/>
    <cellStyle name="Nota 2 5 3 2" xfId="61605"/>
    <cellStyle name="Nota 2 5 4" xfId="25592"/>
    <cellStyle name="Nota 2 5 4 2" xfId="61606"/>
    <cellStyle name="Nota 2 5 5" xfId="61607"/>
    <cellStyle name="Nota 2 5 5 2" xfId="61608"/>
    <cellStyle name="Nota 2 5 6" xfId="61609"/>
    <cellStyle name="Nota 2 6" xfId="25593"/>
    <cellStyle name="Nota 2 6 2" xfId="25594"/>
    <cellStyle name="Nota 2 6 2 2" xfId="25595"/>
    <cellStyle name="Nota 2 6 2 2 2" xfId="61610"/>
    <cellStyle name="Nota 2 6 2 3" xfId="25596"/>
    <cellStyle name="Nota 2 6 2 3 2" xfId="61611"/>
    <cellStyle name="Nota 2 6 2 4" xfId="61612"/>
    <cellStyle name="Nota 2 6 3" xfId="25597"/>
    <cellStyle name="Nota 2 6 3 2" xfId="61613"/>
    <cellStyle name="Nota 2 6 4" xfId="25598"/>
    <cellStyle name="Nota 2 6 4 2" xfId="61614"/>
    <cellStyle name="Nota 2 6 5" xfId="61615"/>
    <cellStyle name="Nota 2 6 5 2" xfId="61616"/>
    <cellStyle name="Nota 2 6 6" xfId="61617"/>
    <cellStyle name="Nota 2 7" xfId="25599"/>
    <cellStyle name="Nota 2 7 2" xfId="25600"/>
    <cellStyle name="Nota 2 7 2 2" xfId="25601"/>
    <cellStyle name="Nota 2 7 2 2 2" xfId="61618"/>
    <cellStyle name="Nota 2 7 2 3" xfId="25602"/>
    <cellStyle name="Nota 2 7 2 3 2" xfId="61619"/>
    <cellStyle name="Nota 2 7 2 4" xfId="61620"/>
    <cellStyle name="Nota 2 7 3" xfId="25603"/>
    <cellStyle name="Nota 2 7 3 2" xfId="61621"/>
    <cellStyle name="Nota 2 7 4" xfId="25604"/>
    <cellStyle name="Nota 2 7 4 2" xfId="61622"/>
    <cellStyle name="Nota 2 7 5" xfId="61623"/>
    <cellStyle name="Nota 2 7 5 2" xfId="61624"/>
    <cellStyle name="Nota 2 7 6" xfId="61625"/>
    <cellStyle name="Nota 2 8" xfId="25605"/>
    <cellStyle name="Nota 2 8 2" xfId="25606"/>
    <cellStyle name="Nota 2 8 2 2" xfId="61626"/>
    <cellStyle name="Nota 2 8 3" xfId="25607"/>
    <cellStyle name="Nota 2 8 3 2" xfId="61627"/>
    <cellStyle name="Nota 2 8 4" xfId="61628"/>
    <cellStyle name="Nota 2 9" xfId="25608"/>
    <cellStyle name="Nota 2 9 2" xfId="25609"/>
    <cellStyle name="Nota 2 9 2 2" xfId="61629"/>
    <cellStyle name="Nota 2 9 3" xfId="25610"/>
    <cellStyle name="Nota 2 9 3 2" xfId="61630"/>
    <cellStyle name="Nota 2 9 4" xfId="61631"/>
    <cellStyle name="Nota 3" xfId="25611"/>
    <cellStyle name="Nota 3 10" xfId="61632"/>
    <cellStyle name="Nota 3 11" xfId="61633"/>
    <cellStyle name="Nota 3 2" xfId="25612"/>
    <cellStyle name="Nota 3 2 2" xfId="25613"/>
    <cellStyle name="Nota 3 2 2 2" xfId="61634"/>
    <cellStyle name="Nota 3 2 3" xfId="25614"/>
    <cellStyle name="Nota 3 2 3 2" xfId="61635"/>
    <cellStyle name="Nota 3 2 4" xfId="61636"/>
    <cellStyle name="Nota 3 2 4 2" xfId="61637"/>
    <cellStyle name="Nota 3 2 5" xfId="61638"/>
    <cellStyle name="Nota 3 2 5 2" xfId="61639"/>
    <cellStyle name="Nota 3 2 6" xfId="61640"/>
    <cellStyle name="Nota 3 2 7" xfId="61641"/>
    <cellStyle name="Nota 3 3" xfId="25615"/>
    <cellStyle name="Nota 3 3 2" xfId="25616"/>
    <cellStyle name="Nota 3 3 2 2" xfId="61642"/>
    <cellStyle name="Nota 3 3 3" xfId="25617"/>
    <cellStyle name="Nota 3 3 3 2" xfId="61643"/>
    <cellStyle name="Nota 3 3 4" xfId="61644"/>
    <cellStyle name="Nota 3 3 4 2" xfId="61645"/>
    <cellStyle name="Nota 3 3 5" xfId="61646"/>
    <cellStyle name="Nota 3 3 5 2" xfId="61647"/>
    <cellStyle name="Nota 3 3 6" xfId="61648"/>
    <cellStyle name="Nota 3 3 7" xfId="61649"/>
    <cellStyle name="Nota 3 4" xfId="25618"/>
    <cellStyle name="Nota 3 4 2" xfId="25619"/>
    <cellStyle name="Nota 3 4 2 2" xfId="25620"/>
    <cellStyle name="Nota 3 4 2 2 2" xfId="61650"/>
    <cellStyle name="Nota 3 4 2 3" xfId="25621"/>
    <cellStyle name="Nota 3 4 2 3 2" xfId="61651"/>
    <cellStyle name="Nota 3 4 2 4" xfId="61652"/>
    <cellStyle name="Nota 3 4 3" xfId="25622"/>
    <cellStyle name="Nota 3 4 3 2" xfId="61653"/>
    <cellStyle name="Nota 3 4 4" xfId="25623"/>
    <cellStyle name="Nota 3 4 4 2" xfId="61654"/>
    <cellStyle name="Nota 3 4 5" xfId="61655"/>
    <cellStyle name="Nota 3 4 5 2" xfId="61656"/>
    <cellStyle name="Nota 3 4 6" xfId="61657"/>
    <cellStyle name="Nota 3 5" xfId="25624"/>
    <cellStyle name="Nota 3 5 2" xfId="25625"/>
    <cellStyle name="Nota 3 5 2 2" xfId="61658"/>
    <cellStyle name="Nota 3 5 3" xfId="25626"/>
    <cellStyle name="Nota 3 5 3 2" xfId="61659"/>
    <cellStyle name="Nota 3 5 4" xfId="61660"/>
    <cellStyle name="Nota 3 6" xfId="25627"/>
    <cellStyle name="Nota 3 6 2" xfId="61661"/>
    <cellStyle name="Nota 3 7" xfId="25628"/>
    <cellStyle name="Nota 3 7 2" xfId="61662"/>
    <cellStyle name="Nota 3 8" xfId="61663"/>
    <cellStyle name="Nota 3 8 2" xfId="61664"/>
    <cellStyle name="Nota 3 9" xfId="61665"/>
    <cellStyle name="Nota 4" xfId="25629"/>
    <cellStyle name="Nota 4 2" xfId="25630"/>
    <cellStyle name="Nota 4 2 2" xfId="25631"/>
    <cellStyle name="Nota 4 2 2 2" xfId="61666"/>
    <cellStyle name="Nota 4 2 3" xfId="25632"/>
    <cellStyle name="Nota 4 2 3 2" xfId="61667"/>
    <cellStyle name="Nota 4 2 4" xfId="61668"/>
    <cellStyle name="Nota 4 3" xfId="25633"/>
    <cellStyle name="Nota 4 3 2" xfId="61669"/>
    <cellStyle name="Nota 4 4" xfId="25634"/>
    <cellStyle name="Nota 4 4 2" xfId="61670"/>
    <cellStyle name="Nota 4 5" xfId="61671"/>
    <cellStyle name="Nota 4 5 2" xfId="61672"/>
    <cellStyle name="Nota 4 6" xfId="61673"/>
    <cellStyle name="Nota 4 7" xfId="61674"/>
    <cellStyle name="Nota 4 8" xfId="61675"/>
    <cellStyle name="Nota 5" xfId="25635"/>
    <cellStyle name="Nota 5 2" xfId="25636"/>
    <cellStyle name="Nota 5 2 2" xfId="61676"/>
    <cellStyle name="Nota 5 3" xfId="25637"/>
    <cellStyle name="Nota 5 3 2" xfId="61677"/>
    <cellStyle name="Nota 5 4" xfId="25638"/>
    <cellStyle name="Nota 5 4 2" xfId="61678"/>
    <cellStyle name="Nota 5 5" xfId="61679"/>
    <cellStyle name="Nota 5 5 2" xfId="61680"/>
    <cellStyle name="Nota 5 6" xfId="61681"/>
    <cellStyle name="Nota 6" xfId="25639"/>
    <cellStyle name="Nota 6 2" xfId="61682"/>
    <cellStyle name="Nota 7" xfId="25640"/>
    <cellStyle name="Nota 8" xfId="25641"/>
    <cellStyle name="Nota 9" xfId="25642"/>
    <cellStyle name="Note" xfId="25643"/>
    <cellStyle name="Note 2" xfId="25644"/>
    <cellStyle name="Note 2 2" xfId="25645"/>
    <cellStyle name="Note 2 2 2" xfId="25646"/>
    <cellStyle name="Note 2 2 2 2" xfId="25647"/>
    <cellStyle name="Note 2 2 2 2 2" xfId="61683"/>
    <cellStyle name="Note 2 2 2 3" xfId="61684"/>
    <cellStyle name="Note 2 2 2 3 2" xfId="61685"/>
    <cellStyle name="Note 2 2 2 4" xfId="61686"/>
    <cellStyle name="Note 2 2 2 4 2" xfId="61687"/>
    <cellStyle name="Note 2 2 2 5" xfId="61688"/>
    <cellStyle name="Note 2 2 3" xfId="25648"/>
    <cellStyle name="Note 2 2 3 2" xfId="61689"/>
    <cellStyle name="Note 2 2 4" xfId="61690"/>
    <cellStyle name="Note 2 2 4 2" xfId="61691"/>
    <cellStyle name="Note 2 2 5" xfId="61692"/>
    <cellStyle name="Note 2 2 5 2" xfId="61693"/>
    <cellStyle name="Note 2 2 6" xfId="61694"/>
    <cellStyle name="Note 2 2 7" xfId="61695"/>
    <cellStyle name="Note 2 3" xfId="25649"/>
    <cellStyle name="Note 2 3 2" xfId="25650"/>
    <cellStyle name="Note 2 3 2 2" xfId="25651"/>
    <cellStyle name="Note 2 3 2 2 2" xfId="61696"/>
    <cellStyle name="Note 2 3 2 3" xfId="61697"/>
    <cellStyle name="Note 2 3 2 3 2" xfId="61698"/>
    <cellStyle name="Note 2 3 2 4" xfId="61699"/>
    <cellStyle name="Note 2 3 2 4 2" xfId="61700"/>
    <cellStyle name="Note 2 3 2 5" xfId="61701"/>
    <cellStyle name="Note 2 3 3" xfId="25652"/>
    <cellStyle name="Note 2 3 3 2" xfId="61702"/>
    <cellStyle name="Note 2 3 4" xfId="61703"/>
    <cellStyle name="Note 2 3 4 2" xfId="61704"/>
    <cellStyle name="Note 2 3 5" xfId="61705"/>
    <cellStyle name="Note 2 3 5 2" xfId="61706"/>
    <cellStyle name="Note 2 3 6" xfId="61707"/>
    <cellStyle name="Note 2 4" xfId="25653"/>
    <cellStyle name="Note 2 4 2" xfId="25654"/>
    <cellStyle name="Note 2 4 2 2" xfId="25655"/>
    <cellStyle name="Note 2 4 2 2 2" xfId="61708"/>
    <cellStyle name="Note 2 4 2 3" xfId="61709"/>
    <cellStyle name="Note 2 4 2 3 2" xfId="61710"/>
    <cellStyle name="Note 2 4 2 4" xfId="61711"/>
    <cellStyle name="Note 2 4 2 4 2" xfId="61712"/>
    <cellStyle name="Note 2 4 2 5" xfId="61713"/>
    <cellStyle name="Note 2 4 3" xfId="25656"/>
    <cellStyle name="Note 2 4 3 2" xfId="61714"/>
    <cellStyle name="Note 2 4 4" xfId="61715"/>
    <cellStyle name="Note 2 4 4 2" xfId="61716"/>
    <cellStyle name="Note 2 4 5" xfId="61717"/>
    <cellStyle name="Note 2 4 5 2" xfId="61718"/>
    <cellStyle name="Note 2 4 6" xfId="61719"/>
    <cellStyle name="Note 2 5" xfId="25657"/>
    <cellStyle name="Note 2 5 2" xfId="25658"/>
    <cellStyle name="Note 2 5 2 2" xfId="61720"/>
    <cellStyle name="Note 2 5 3" xfId="61721"/>
    <cellStyle name="Note 2 5 3 2" xfId="61722"/>
    <cellStyle name="Note 2 5 4" xfId="61723"/>
    <cellStyle name="Note 2 5 4 2" xfId="61724"/>
    <cellStyle name="Note 2 5 5" xfId="61725"/>
    <cellStyle name="Note 2 6" xfId="61726"/>
    <cellStyle name="Note 3" xfId="25659"/>
    <cellStyle name="Note 3 2" xfId="25660"/>
    <cellStyle name="Note 3 2 2" xfId="25661"/>
    <cellStyle name="Note 3 2 2 2" xfId="61727"/>
    <cellStyle name="Note 3 2 3" xfId="61728"/>
    <cellStyle name="Note 3 2 3 2" xfId="61729"/>
    <cellStyle name="Note 3 2 4" xfId="61730"/>
    <cellStyle name="Note 3 2 4 2" xfId="61731"/>
    <cellStyle name="Note 3 2 5" xfId="61732"/>
    <cellStyle name="Note 3 3" xfId="25662"/>
    <cellStyle name="Note 3 3 2" xfId="61733"/>
    <cellStyle name="Note 3 4" xfId="61734"/>
    <cellStyle name="Note 3 4 2" xfId="61735"/>
    <cellStyle name="Note 3 5" xfId="61736"/>
    <cellStyle name="Note 3 5 2" xfId="61737"/>
    <cellStyle name="Note 3 6" xfId="61738"/>
    <cellStyle name="Note 3 7" xfId="61739"/>
    <cellStyle name="Note 4" xfId="25663"/>
    <cellStyle name="Note 4 2" xfId="25664"/>
    <cellStyle name="Note 4 2 2" xfId="25665"/>
    <cellStyle name="Note 4 2 2 2" xfId="61740"/>
    <cellStyle name="Note 4 2 3" xfId="61741"/>
    <cellStyle name="Note 4 2 3 2" xfId="61742"/>
    <cellStyle name="Note 4 2 4" xfId="61743"/>
    <cellStyle name="Note 4 2 4 2" xfId="61744"/>
    <cellStyle name="Note 4 2 5" xfId="61745"/>
    <cellStyle name="Note 4 3" xfId="25666"/>
    <cellStyle name="Note 4 3 2" xfId="61746"/>
    <cellStyle name="Note 4 4" xfId="61747"/>
    <cellStyle name="Note 4 4 2" xfId="61748"/>
    <cellStyle name="Note 4 5" xfId="61749"/>
    <cellStyle name="Note 4 5 2" xfId="61750"/>
    <cellStyle name="Note 4 6" xfId="61751"/>
    <cellStyle name="Note 5" xfId="25667"/>
    <cellStyle name="Note 5 2" xfId="25668"/>
    <cellStyle name="Note 5 2 2" xfId="25669"/>
    <cellStyle name="Note 5 2 2 2" xfId="61752"/>
    <cellStyle name="Note 5 2 3" xfId="61753"/>
    <cellStyle name="Note 5 2 3 2" xfId="61754"/>
    <cellStyle name="Note 5 2 4" xfId="61755"/>
    <cellStyle name="Note 5 2 4 2" xfId="61756"/>
    <cellStyle name="Note 5 2 5" xfId="61757"/>
    <cellStyle name="Note 5 3" xfId="25670"/>
    <cellStyle name="Note 5 3 2" xfId="61758"/>
    <cellStyle name="Note 5 4" xfId="61759"/>
    <cellStyle name="Note 5 4 2" xfId="61760"/>
    <cellStyle name="Note 5 5" xfId="61761"/>
    <cellStyle name="Note 5 5 2" xfId="61762"/>
    <cellStyle name="Note 5 6" xfId="61763"/>
    <cellStyle name="Note 6" xfId="25671"/>
    <cellStyle name="Note 6 2" xfId="25672"/>
    <cellStyle name="Note 6 2 2" xfId="61764"/>
    <cellStyle name="Note 6 3" xfId="61765"/>
    <cellStyle name="Note 6 3 2" xfId="61766"/>
    <cellStyle name="Note 6 4" xfId="61767"/>
    <cellStyle name="Note 6 4 2" xfId="61768"/>
    <cellStyle name="Note 6 5" xfId="61769"/>
    <cellStyle name="Note 7" xfId="61770"/>
    <cellStyle name="Output" xfId="25673"/>
    <cellStyle name="Output 2" xfId="25674"/>
    <cellStyle name="Output 2 2" xfId="25675"/>
    <cellStyle name="Output 2 2 2" xfId="25676"/>
    <cellStyle name="Output 2 2 2 2" xfId="25677"/>
    <cellStyle name="Output 2 2 2 2 2" xfId="61771"/>
    <cellStyle name="Output 2 2 2 3" xfId="61772"/>
    <cellStyle name="Output 2 2 2 3 2" xfId="61773"/>
    <cellStyle name="Output 2 2 2 4" xfId="61774"/>
    <cellStyle name="Output 2 2 2 4 2" xfId="61775"/>
    <cellStyle name="Output 2 2 2 5" xfId="61776"/>
    <cellStyle name="Output 2 2 3" xfId="25678"/>
    <cellStyle name="Output 2 2 3 2" xfId="61777"/>
    <cellStyle name="Output 2 2 4" xfId="61778"/>
    <cellStyle name="Output 2 2 4 2" xfId="61779"/>
    <cellStyle name="Output 2 2 5" xfId="61780"/>
    <cellStyle name="Output 2 2 5 2" xfId="61781"/>
    <cellStyle name="Output 2 2 6" xfId="61782"/>
    <cellStyle name="Output 2 3" xfId="25679"/>
    <cellStyle name="Output 2 3 2" xfId="25680"/>
    <cellStyle name="Output 2 3 2 2" xfId="25681"/>
    <cellStyle name="Output 2 3 2 2 2" xfId="61783"/>
    <cellStyle name="Output 2 3 2 3" xfId="61784"/>
    <cellStyle name="Output 2 3 2 3 2" xfId="61785"/>
    <cellStyle name="Output 2 3 2 4" xfId="61786"/>
    <cellStyle name="Output 2 3 2 4 2" xfId="61787"/>
    <cellStyle name="Output 2 3 2 5" xfId="61788"/>
    <cellStyle name="Output 2 3 3" xfId="25682"/>
    <cellStyle name="Output 2 3 3 2" xfId="61789"/>
    <cellStyle name="Output 2 3 4" xfId="61790"/>
    <cellStyle name="Output 2 3 4 2" xfId="61791"/>
    <cellStyle name="Output 2 3 5" xfId="61792"/>
    <cellStyle name="Output 2 3 5 2" xfId="61793"/>
    <cellStyle name="Output 2 3 6" xfId="61794"/>
    <cellStyle name="Output 2 4" xfId="25683"/>
    <cellStyle name="Output 2 4 2" xfId="25684"/>
    <cellStyle name="Output 2 4 2 2" xfId="25685"/>
    <cellStyle name="Output 2 4 2 2 2" xfId="61795"/>
    <cellStyle name="Output 2 4 2 3" xfId="61796"/>
    <cellStyle name="Output 2 4 2 3 2" xfId="61797"/>
    <cellStyle name="Output 2 4 2 4" xfId="61798"/>
    <cellStyle name="Output 2 4 2 4 2" xfId="61799"/>
    <cellStyle name="Output 2 4 2 5" xfId="61800"/>
    <cellStyle name="Output 2 4 3" xfId="25686"/>
    <cellStyle name="Output 2 4 3 2" xfId="61801"/>
    <cellStyle name="Output 2 4 4" xfId="61802"/>
    <cellStyle name="Output 2 4 4 2" xfId="61803"/>
    <cellStyle name="Output 2 4 5" xfId="61804"/>
    <cellStyle name="Output 2 4 5 2" xfId="61805"/>
    <cellStyle name="Output 2 4 6" xfId="61806"/>
    <cellStyle name="Output 2 5" xfId="25687"/>
    <cellStyle name="Output 2 5 2" xfId="25688"/>
    <cellStyle name="Output 2 5 2 2" xfId="61807"/>
    <cellStyle name="Output 2 5 3" xfId="61808"/>
    <cellStyle name="Output 2 5 3 2" xfId="61809"/>
    <cellStyle name="Output 2 5 4" xfId="61810"/>
    <cellStyle name="Output 2 5 4 2" xfId="61811"/>
    <cellStyle name="Output 2 5 5" xfId="61812"/>
    <cellStyle name="Output 3" xfId="25689"/>
    <cellStyle name="Output 3 2" xfId="25690"/>
    <cellStyle name="Output 3 2 2" xfId="25691"/>
    <cellStyle name="Output 3 2 2 2" xfId="61813"/>
    <cellStyle name="Output 3 2 3" xfId="61814"/>
    <cellStyle name="Output 3 2 3 2" xfId="61815"/>
    <cellStyle name="Output 3 2 4" xfId="61816"/>
    <cellStyle name="Output 3 2 4 2" xfId="61817"/>
    <cellStyle name="Output 3 2 5" xfId="61818"/>
    <cellStyle name="Output 3 3" xfId="25692"/>
    <cellStyle name="Output 3 3 2" xfId="61819"/>
    <cellStyle name="Output 3 4" xfId="61820"/>
    <cellStyle name="Output 3 4 2" xfId="61821"/>
    <cellStyle name="Output 3 5" xfId="61822"/>
    <cellStyle name="Output 3 5 2" xfId="61823"/>
    <cellStyle name="Output 3 6" xfId="61824"/>
    <cellStyle name="Output 4" xfId="25693"/>
    <cellStyle name="Output 4 2" xfId="25694"/>
    <cellStyle name="Output 4 2 2" xfId="25695"/>
    <cellStyle name="Output 4 2 2 2" xfId="61825"/>
    <cellStyle name="Output 4 2 3" xfId="61826"/>
    <cellStyle name="Output 4 2 3 2" xfId="61827"/>
    <cellStyle name="Output 4 2 4" xfId="61828"/>
    <cellStyle name="Output 4 2 4 2" xfId="61829"/>
    <cellStyle name="Output 4 2 5" xfId="61830"/>
    <cellStyle name="Output 4 3" xfId="25696"/>
    <cellStyle name="Output 4 3 2" xfId="61831"/>
    <cellStyle name="Output 4 4" xfId="61832"/>
    <cellStyle name="Output 4 4 2" xfId="61833"/>
    <cellStyle name="Output 4 5" xfId="61834"/>
    <cellStyle name="Output 4 5 2" xfId="61835"/>
    <cellStyle name="Output 4 6" xfId="61836"/>
    <cellStyle name="Output 5" xfId="25697"/>
    <cellStyle name="Output 5 2" xfId="25698"/>
    <cellStyle name="Output 5 2 2" xfId="25699"/>
    <cellStyle name="Output 5 2 2 2" xfId="61837"/>
    <cellStyle name="Output 5 2 3" xfId="61838"/>
    <cellStyle name="Output 5 2 3 2" xfId="61839"/>
    <cellStyle name="Output 5 2 4" xfId="61840"/>
    <cellStyle name="Output 5 2 4 2" xfId="61841"/>
    <cellStyle name="Output 5 2 5" xfId="61842"/>
    <cellStyle name="Output 5 3" xfId="25700"/>
    <cellStyle name="Output 5 3 2" xfId="61843"/>
    <cellStyle name="Output 5 4" xfId="61844"/>
    <cellStyle name="Output 5 4 2" xfId="61845"/>
    <cellStyle name="Output 5 5" xfId="61846"/>
    <cellStyle name="Output 5 5 2" xfId="61847"/>
    <cellStyle name="Output 5 6" xfId="61848"/>
    <cellStyle name="Output 6" xfId="25701"/>
    <cellStyle name="Output 6 2" xfId="25702"/>
    <cellStyle name="Output 6 2 2" xfId="61849"/>
    <cellStyle name="Output 6 3" xfId="61850"/>
    <cellStyle name="Output 6 3 2" xfId="61851"/>
    <cellStyle name="Output 6 4" xfId="61852"/>
    <cellStyle name="Output 6 4 2" xfId="61853"/>
    <cellStyle name="Output 6 5" xfId="61854"/>
    <cellStyle name="Parent row" xfId="62051"/>
    <cellStyle name="Porcentagem" xfId="62064" builtinId="5"/>
    <cellStyle name="Porcentagem 2" xfId="25703"/>
    <cellStyle name="Porcentagem 2 2" xfId="25704"/>
    <cellStyle name="Porcentagem 2 2 2" xfId="25705"/>
    <cellStyle name="Porcentagem 2 2 2 2" xfId="61855"/>
    <cellStyle name="Porcentagem 2 2 3" xfId="61856"/>
    <cellStyle name="Porcentagem 2 3" xfId="25706"/>
    <cellStyle name="Porcentagem 2 3 2" xfId="61857"/>
    <cellStyle name="Porcentagem 2 4" xfId="25707"/>
    <cellStyle name="Porcentagem 2 4 2" xfId="61858"/>
    <cellStyle name="Porcentagem 2 5" xfId="61859"/>
    <cellStyle name="Porcentagem 2 6" xfId="62056"/>
    <cellStyle name="Porcentagem 3" xfId="25708"/>
    <cellStyle name="Porcentagem 3 2" xfId="25709"/>
    <cellStyle name="Porcentagem 3 2 2" xfId="25710"/>
    <cellStyle name="Porcentagem 3 2 2 2" xfId="25711"/>
    <cellStyle name="Porcentagem 3 2 2 2 2" xfId="61860"/>
    <cellStyle name="Porcentagem 3 2 2 3" xfId="25712"/>
    <cellStyle name="Porcentagem 3 2 2 3 2" xfId="61861"/>
    <cellStyle name="Porcentagem 3 2 3" xfId="25713"/>
    <cellStyle name="Porcentagem 3 2 3 2" xfId="61862"/>
    <cellStyle name="Porcentagem 3 2 4" xfId="61863"/>
    <cellStyle name="Porcentagem 3 3" xfId="25714"/>
    <cellStyle name="Porcentagem 3 3 2" xfId="61864"/>
    <cellStyle name="Porcentagem 3 3 3" xfId="61865"/>
    <cellStyle name="Porcentagem 3 4" xfId="25715"/>
    <cellStyle name="Porcentagem 3 4 2" xfId="25716"/>
    <cellStyle name="Porcentagem 3 4 2 2" xfId="61866"/>
    <cellStyle name="Porcentagem 3 4 3" xfId="61867"/>
    <cellStyle name="Porcentagem 3 4 4" xfId="61868"/>
    <cellStyle name="Porcentagem 3 4 5" xfId="61869"/>
    <cellStyle name="Porcentagem 3 5" xfId="25717"/>
    <cellStyle name="Porcentagem 3 5 2" xfId="61870"/>
    <cellStyle name="Porcentagem 3 6" xfId="25718"/>
    <cellStyle name="Porcentagem 3 6 2" xfId="61871"/>
    <cellStyle name="Porcentagem 3 7" xfId="25719"/>
    <cellStyle name="Porcentagem 3 7 2" xfId="61872"/>
    <cellStyle name="Porcentagem 3 8" xfId="61873"/>
    <cellStyle name="Porcentagem 4" xfId="25720"/>
    <cellStyle name="Porcentagem 4 2" xfId="61874"/>
    <cellStyle name="Porcentagem 4 3" xfId="61875"/>
    <cellStyle name="Porcentagem 5" xfId="25721"/>
    <cellStyle name="Porcentagem 5 2" xfId="61876"/>
    <cellStyle name="Porcentagem 6" xfId="61877"/>
    <cellStyle name="Porcentagem 7" xfId="61878"/>
    <cellStyle name="Porcentagem 8" xfId="62037"/>
    <cellStyle name="Porcentagem 9" xfId="62054"/>
    <cellStyle name="Saída 2" xfId="25723"/>
    <cellStyle name="Saída 2 2" xfId="25724"/>
    <cellStyle name="Saída 2 3" xfId="61879"/>
    <cellStyle name="Saída 3" xfId="25725"/>
    <cellStyle name="Saída 3 2" xfId="25726"/>
    <cellStyle name="Saída 3 2 2" xfId="61880"/>
    <cellStyle name="Saída 3 3" xfId="25727"/>
    <cellStyle name="Saída 3 3 2" xfId="61881"/>
    <cellStyle name="Saída 3 4" xfId="61882"/>
    <cellStyle name="Saída 3 4 2" xfId="61883"/>
    <cellStyle name="Saída 3 5" xfId="61884"/>
    <cellStyle name="Saída 3 5 2" xfId="61885"/>
    <cellStyle name="Saída 3 6" xfId="61886"/>
    <cellStyle name="Saída 4" xfId="25728"/>
    <cellStyle name="Saída 4 2" xfId="25729"/>
    <cellStyle name="Saída 4 2 2" xfId="61887"/>
    <cellStyle name="Saída 4 3" xfId="25730"/>
    <cellStyle name="Saída 4 3 2" xfId="61888"/>
    <cellStyle name="Saída 4 4" xfId="61889"/>
    <cellStyle name="Saída 4 4 2" xfId="61890"/>
    <cellStyle name="Saída 4 5" xfId="61891"/>
    <cellStyle name="Saída 4 5 2" xfId="61892"/>
    <cellStyle name="Saída 4 6" xfId="61893"/>
    <cellStyle name="Saída 5" xfId="61894"/>
    <cellStyle name="Saída 6" xfId="25722"/>
    <cellStyle name="Separador de milhares 2" xfId="25731"/>
    <cellStyle name="Separador de milhares 2 10" xfId="25732"/>
    <cellStyle name="Separador de milhares 2 10 2" xfId="61895"/>
    <cellStyle name="Separador de milhares 2 11" xfId="61896"/>
    <cellStyle name="Separador de milhares 2 11 2" xfId="61897"/>
    <cellStyle name="Separador de milhares 2 12" xfId="61898"/>
    <cellStyle name="Separador de milhares 2 12 2" xfId="61899"/>
    <cellStyle name="Separador de milhares 2 13" xfId="61900"/>
    <cellStyle name="Separador de milhares 2 2" xfId="25733"/>
    <cellStyle name="Separador de milhares 2 2 2" xfId="25734"/>
    <cellStyle name="Separador de milhares 2 2 2 2" xfId="61901"/>
    <cellStyle name="Separador de milhares 2 2 2 3" xfId="62059"/>
    <cellStyle name="Separador de milhares 2 2 3" xfId="25735"/>
    <cellStyle name="Separador de milhares 2 2 3 2" xfId="25736"/>
    <cellStyle name="Separador de milhares 2 2 3 2 2" xfId="25737"/>
    <cellStyle name="Separador de milhares 2 2 3 2 2 2" xfId="61902"/>
    <cellStyle name="Separador de milhares 2 2 3 2 3" xfId="25738"/>
    <cellStyle name="Separador de milhares 2 2 3 2 3 2" xfId="61903"/>
    <cellStyle name="Separador de milhares 2 2 3 2 4" xfId="61904"/>
    <cellStyle name="Separador de milhares 2 2 3 3" xfId="25739"/>
    <cellStyle name="Separador de milhares 2 2 3 3 2" xfId="61905"/>
    <cellStyle name="Separador de milhares 2 2 3 4" xfId="25740"/>
    <cellStyle name="Separador de milhares 2 2 3 4 2" xfId="61906"/>
    <cellStyle name="Separador de milhares 2 2 3 5" xfId="61907"/>
    <cellStyle name="Separador de milhares 2 2 3 5 2" xfId="61908"/>
    <cellStyle name="Separador de milhares 2 2 3 6" xfId="61909"/>
    <cellStyle name="Separador de milhares 2 2 4" xfId="61910"/>
    <cellStyle name="Separador de milhares 2 3" xfId="25741"/>
    <cellStyle name="Separador de milhares 2 3 2" xfId="25742"/>
    <cellStyle name="Separador de milhares 2 3 2 2" xfId="61911"/>
    <cellStyle name="Separador de milhares 2 3 2 3" xfId="61912"/>
    <cellStyle name="Separador de milhares 2 3 3" xfId="25743"/>
    <cellStyle name="Separador de milhares 2 3 4" xfId="25744"/>
    <cellStyle name="Separador de milhares 2 3 5" xfId="61913"/>
    <cellStyle name="Separador de milhares 2 4" xfId="25745"/>
    <cellStyle name="Separador de milhares 2 4 2" xfId="61914"/>
    <cellStyle name="Separador de milhares 2 5" xfId="25746"/>
    <cellStyle name="Separador de milhares 2 5 2" xfId="25747"/>
    <cellStyle name="Separador de milhares 2 5 2 2" xfId="25748"/>
    <cellStyle name="Separador de milhares 2 5 2 2 2" xfId="61915"/>
    <cellStyle name="Separador de milhares 2 5 2 3" xfId="25749"/>
    <cellStyle name="Separador de milhares 2 5 2 3 2" xfId="61916"/>
    <cellStyle name="Separador de milhares 2 5 2 4" xfId="61917"/>
    <cellStyle name="Separador de milhares 2 5 3" xfId="25750"/>
    <cellStyle name="Separador de milhares 2 5 3 2" xfId="61918"/>
    <cellStyle name="Separador de milhares 2 5 4" xfId="25751"/>
    <cellStyle name="Separador de milhares 2 5 4 2" xfId="61919"/>
    <cellStyle name="Separador de milhares 2 5 5" xfId="61920"/>
    <cellStyle name="Separador de milhares 2 5 5 2" xfId="61921"/>
    <cellStyle name="Separador de milhares 2 5 6" xfId="61922"/>
    <cellStyle name="Separador de milhares 2 6" xfId="25752"/>
    <cellStyle name="Separador de milhares 2 6 2" xfId="25753"/>
    <cellStyle name="Separador de milhares 2 6 2 2" xfId="25754"/>
    <cellStyle name="Separador de milhares 2 6 2 2 2" xfId="61923"/>
    <cellStyle name="Separador de milhares 2 6 2 3" xfId="25755"/>
    <cellStyle name="Separador de milhares 2 6 2 3 2" xfId="61924"/>
    <cellStyle name="Separador de milhares 2 6 2 4" xfId="61925"/>
    <cellStyle name="Separador de milhares 2 6 3" xfId="25756"/>
    <cellStyle name="Separador de milhares 2 6 3 2" xfId="61926"/>
    <cellStyle name="Separador de milhares 2 6 4" xfId="25757"/>
    <cellStyle name="Separador de milhares 2 6 4 2" xfId="61927"/>
    <cellStyle name="Separador de milhares 2 6 5" xfId="61928"/>
    <cellStyle name="Separador de milhares 2 6 5 2" xfId="61929"/>
    <cellStyle name="Separador de milhares 2 6 6" xfId="61930"/>
    <cellStyle name="Separador de milhares 2 7" xfId="25758"/>
    <cellStyle name="Separador de milhares 2 8" xfId="25759"/>
    <cellStyle name="Separador de milhares 2 8 2" xfId="25760"/>
    <cellStyle name="Separador de milhares 2 8 2 2" xfId="61931"/>
    <cellStyle name="Separador de milhares 2 8 3" xfId="25761"/>
    <cellStyle name="Separador de milhares 2 8 3 2" xfId="61932"/>
    <cellStyle name="Separador de milhares 2 8 4" xfId="61933"/>
    <cellStyle name="Separador de milhares 2 9" xfId="25762"/>
    <cellStyle name="Separador de milhares 2 9 2" xfId="25763"/>
    <cellStyle name="Separador de milhares 2 9 2 2" xfId="61934"/>
    <cellStyle name="Separador de milhares 2 9 3" xfId="61935"/>
    <cellStyle name="Separador de milhares 3" xfId="25764"/>
    <cellStyle name="Separador de milhares 3 10" xfId="61936"/>
    <cellStyle name="Separador de milhares 3 11" xfId="61937"/>
    <cellStyle name="Separador de milhares 3 2" xfId="25765"/>
    <cellStyle name="Separador de milhares 3 2 2" xfId="25766"/>
    <cellStyle name="Separador de milhares 3 2 2 2" xfId="25767"/>
    <cellStyle name="Separador de milhares 3 2 2 2 2" xfId="25768"/>
    <cellStyle name="Separador de milhares 3 2 2 2 2 2" xfId="61938"/>
    <cellStyle name="Separador de milhares 3 2 2 2 3" xfId="25769"/>
    <cellStyle name="Separador de milhares 3 2 2 2 3 2" xfId="61939"/>
    <cellStyle name="Separador de milhares 3 2 2 2 4" xfId="61940"/>
    <cellStyle name="Separador de milhares 3 2 2 3" xfId="25770"/>
    <cellStyle name="Separador de milhares 3 2 2 3 2" xfId="61941"/>
    <cellStyle name="Separador de milhares 3 2 2 4" xfId="25771"/>
    <cellStyle name="Separador de milhares 3 2 2 4 2" xfId="61942"/>
    <cellStyle name="Separador de milhares 3 2 2 5" xfId="61943"/>
    <cellStyle name="Separador de milhares 3 2 2 5 2" xfId="61944"/>
    <cellStyle name="Separador de milhares 3 2 2 6" xfId="61945"/>
    <cellStyle name="Separador de milhares 3 2 2 7" xfId="61946"/>
    <cellStyle name="Separador de milhares 3 2 2 8" xfId="61947"/>
    <cellStyle name="Separador de milhares 3 2 3" xfId="25772"/>
    <cellStyle name="Separador de milhares 3 2 3 2" xfId="25773"/>
    <cellStyle name="Separador de milhares 3 2 3 2 2" xfId="61948"/>
    <cellStyle name="Separador de milhares 3 2 3 3" xfId="25774"/>
    <cellStyle name="Separador de milhares 3 2 3 3 2" xfId="61949"/>
    <cellStyle name="Separador de milhares 3 2 3 4" xfId="61950"/>
    <cellStyle name="Separador de milhares 3 2 3 5" xfId="61951"/>
    <cellStyle name="Separador de milhares 3 2 3 6" xfId="61952"/>
    <cellStyle name="Separador de milhares 3 2 4" xfId="25775"/>
    <cellStyle name="Separador de milhares 3 2 4 2" xfId="61953"/>
    <cellStyle name="Separador de milhares 3 2 4 3" xfId="61954"/>
    <cellStyle name="Separador de milhares 3 2 4 4" xfId="61955"/>
    <cellStyle name="Separador de milhares 3 2 5" xfId="25776"/>
    <cellStyle name="Separador de milhares 3 2 5 2" xfId="61956"/>
    <cellStyle name="Separador de milhares 3 2 6" xfId="61957"/>
    <cellStyle name="Separador de milhares 3 2 6 2" xfId="61958"/>
    <cellStyle name="Separador de milhares 3 2 7" xfId="61959"/>
    <cellStyle name="Separador de milhares 3 2 8" xfId="61960"/>
    <cellStyle name="Separador de milhares 3 2 9" xfId="61961"/>
    <cellStyle name="Separador de milhares 3 3" xfId="25777"/>
    <cellStyle name="Separador de milhares 3 3 2" xfId="25778"/>
    <cellStyle name="Separador de milhares 3 3 2 2" xfId="25779"/>
    <cellStyle name="Separador de milhares 3 3 2 2 2" xfId="61962"/>
    <cellStyle name="Separador de milhares 3 3 2 3" xfId="25780"/>
    <cellStyle name="Separador de milhares 3 3 2 3 2" xfId="61963"/>
    <cellStyle name="Separador de milhares 3 3 2 4" xfId="61964"/>
    <cellStyle name="Separador de milhares 3 3 3" xfId="25781"/>
    <cellStyle name="Separador de milhares 3 3 3 2" xfId="61965"/>
    <cellStyle name="Separador de milhares 3 3 4" xfId="25782"/>
    <cellStyle name="Separador de milhares 3 3 4 2" xfId="61966"/>
    <cellStyle name="Separador de milhares 3 3 5" xfId="61967"/>
    <cellStyle name="Separador de milhares 3 3 5 2" xfId="61968"/>
    <cellStyle name="Separador de milhares 3 3 6" xfId="61969"/>
    <cellStyle name="Separador de milhares 3 3 7" xfId="61970"/>
    <cellStyle name="Separador de milhares 3 3 8" xfId="61971"/>
    <cellStyle name="Separador de milhares 3 4" xfId="25783"/>
    <cellStyle name="Separador de milhares 3 4 2" xfId="25784"/>
    <cellStyle name="Separador de milhares 3 4 2 2" xfId="61972"/>
    <cellStyle name="Separador de milhares 3 4 3" xfId="25785"/>
    <cellStyle name="Separador de milhares 3 4 3 2" xfId="61973"/>
    <cellStyle name="Separador de milhares 3 4 4" xfId="61974"/>
    <cellStyle name="Separador de milhares 3 4 5" xfId="61975"/>
    <cellStyle name="Separador de milhares 3 4 6" xfId="61976"/>
    <cellStyle name="Separador de milhares 3 5" xfId="25786"/>
    <cellStyle name="Separador de milhares 3 5 2" xfId="25787"/>
    <cellStyle name="Separador de milhares 3 5 2 2" xfId="61977"/>
    <cellStyle name="Separador de milhares 3 5 3" xfId="61978"/>
    <cellStyle name="Separador de milhares 3 5 4" xfId="61979"/>
    <cellStyle name="Separador de milhares 3 5 5" xfId="61980"/>
    <cellStyle name="Separador de milhares 3 6" xfId="25788"/>
    <cellStyle name="Separador de milhares 3 6 2" xfId="61981"/>
    <cellStyle name="Separador de milhares 3 6 3" xfId="61982"/>
    <cellStyle name="Separador de milhares 3 7" xfId="61983"/>
    <cellStyle name="Separador de milhares 3 7 2" xfId="61984"/>
    <cellStyle name="Separador de milhares 3 8" xfId="61985"/>
    <cellStyle name="Separador de milhares 3 9" xfId="61986"/>
    <cellStyle name="Separador de milhares 4" xfId="25789"/>
    <cellStyle name="Separador de milhares 4 2" xfId="25790"/>
    <cellStyle name="Separador de milhares 4 2 2" xfId="25791"/>
    <cellStyle name="Separador de milhares 4 2 2 2" xfId="25792"/>
    <cellStyle name="Separador de milhares 4 2 2 2 2" xfId="61987"/>
    <cellStyle name="Separador de milhares 4 2 2 3" xfId="61988"/>
    <cellStyle name="Separador de milhares 4 2 3" xfId="25793"/>
    <cellStyle name="Separador de milhares 4 2 4" xfId="61989"/>
    <cellStyle name="Separador de milhares 4 2 5" xfId="61990"/>
    <cellStyle name="Separador de milhares 4 2 6" xfId="61991"/>
    <cellStyle name="Separador de milhares 4 3" xfId="25794"/>
    <cellStyle name="Separador de milhares 4 3 2" xfId="25795"/>
    <cellStyle name="Separador de milhares 4 3 2 2" xfId="61992"/>
    <cellStyle name="Separador de milhares 4 3 3" xfId="25796"/>
    <cellStyle name="Separador de milhares 4 3 3 2" xfId="61993"/>
    <cellStyle name="Separador de milhares 4 4" xfId="25797"/>
    <cellStyle name="Separador de milhares 4 4 2" xfId="61994"/>
    <cellStyle name="Separador de milhares 4 4 3" xfId="61995"/>
    <cellStyle name="Separador de milhares 4 4 4" xfId="61996"/>
    <cellStyle name="Separador de milhares 4 5" xfId="25798"/>
    <cellStyle name="Separador de milhares 4 5 2" xfId="61997"/>
    <cellStyle name="Separador de milhares 4 5 3" xfId="61998"/>
    <cellStyle name="Separador de milhares 4 5 4" xfId="61999"/>
    <cellStyle name="Separador de milhares 4 6" xfId="25799"/>
    <cellStyle name="Separador de milhares 4 6 2" xfId="62000"/>
    <cellStyle name="Separador de milhares 4 7" xfId="62001"/>
    <cellStyle name="Separador de milhares 5" xfId="25800"/>
    <cellStyle name="Separador de milhares 5 2" xfId="62002"/>
    <cellStyle name="Separador de milhares 5 3" xfId="62003"/>
    <cellStyle name="Separador de milhares 6" xfId="25801"/>
    <cellStyle name="Separador de milhares 7" xfId="62004"/>
    <cellStyle name="Separador de milhares 8" xfId="62005"/>
    <cellStyle name="Table title" xfId="62052"/>
    <cellStyle name="Texto de Aviso 2" xfId="25803"/>
    <cellStyle name="Texto de Aviso 2 2" xfId="25804"/>
    <cellStyle name="Texto de Aviso 2 3" xfId="62006"/>
    <cellStyle name="Texto de Aviso 3" xfId="25805"/>
    <cellStyle name="Texto de Aviso 4" xfId="25806"/>
    <cellStyle name="Texto de Aviso 5" xfId="62007"/>
    <cellStyle name="Texto de Aviso 6" xfId="25802"/>
    <cellStyle name="Texto Explicativo 2" xfId="25808"/>
    <cellStyle name="Texto Explicativo 2 2" xfId="25809"/>
    <cellStyle name="Texto Explicativo 2 3" xfId="62008"/>
    <cellStyle name="Texto Explicativo 3" xfId="25810"/>
    <cellStyle name="Texto Explicativo 4" xfId="25811"/>
    <cellStyle name="Texto Explicativo 5" xfId="62009"/>
    <cellStyle name="Texto Explicativo 6" xfId="25807"/>
    <cellStyle name="Title" xfId="25812"/>
    <cellStyle name="Título 1 2" xfId="25815"/>
    <cellStyle name="Título 1 2 2" xfId="25816"/>
    <cellStyle name="Título 1 2 3" xfId="62010"/>
    <cellStyle name="Título 1 3" xfId="25817"/>
    <cellStyle name="Título 1 4" xfId="25818"/>
    <cellStyle name="Título 1 5" xfId="62011"/>
    <cellStyle name="Título 1 6" xfId="25814"/>
    <cellStyle name="Título 2 2" xfId="25820"/>
    <cellStyle name="Título 2 2 2" xfId="25821"/>
    <cellStyle name="Título 2 2 3" xfId="62012"/>
    <cellStyle name="Título 2 3" xfId="25822"/>
    <cellStyle name="Título 2 4" xfId="25823"/>
    <cellStyle name="Título 2 5" xfId="62013"/>
    <cellStyle name="Título 2 6" xfId="25819"/>
    <cellStyle name="Título 3 2" xfId="25825"/>
    <cellStyle name="Título 3 2 2" xfId="25826"/>
    <cellStyle name="Título 3 2 3" xfId="62014"/>
    <cellStyle name="Título 3 3" xfId="25827"/>
    <cellStyle name="Título 3 4" xfId="25828"/>
    <cellStyle name="Título 3 5" xfId="62015"/>
    <cellStyle name="Título 3 6" xfId="25824"/>
    <cellStyle name="Título 4 2" xfId="25830"/>
    <cellStyle name="Título 4 2 2" xfId="25831"/>
    <cellStyle name="Título 4 2 3" xfId="62016"/>
    <cellStyle name="Título 4 3" xfId="25832"/>
    <cellStyle name="Título 4 4" xfId="25833"/>
    <cellStyle name="Título 4 5" xfId="62017"/>
    <cellStyle name="Título 4 6" xfId="25829"/>
    <cellStyle name="Título 5" xfId="25834"/>
    <cellStyle name="Título 5 2" xfId="25835"/>
    <cellStyle name="Título 5 3" xfId="62018"/>
    <cellStyle name="Título 6" xfId="25836"/>
    <cellStyle name="Título 7" xfId="25837"/>
    <cellStyle name="Título 8" xfId="62019"/>
    <cellStyle name="Título 9" xfId="25813"/>
    <cellStyle name="Total 2" xfId="25839"/>
    <cellStyle name="Total 2 2" xfId="25840"/>
    <cellStyle name="Total 2 3" xfId="62020"/>
    <cellStyle name="Total 3" xfId="25841"/>
    <cellStyle name="Total 3 2" xfId="25842"/>
    <cellStyle name="Total 3 2 2" xfId="62021"/>
    <cellStyle name="Total 3 3" xfId="25843"/>
    <cellStyle name="Total 3 3 2" xfId="62022"/>
    <cellStyle name="Total 3 4" xfId="62023"/>
    <cellStyle name="Total 3 4 2" xfId="62024"/>
    <cellStyle name="Total 3 5" xfId="62025"/>
    <cellStyle name="Total 3 5 2" xfId="62026"/>
    <cellStyle name="Total 3 6" xfId="62027"/>
    <cellStyle name="Total 4" xfId="25844"/>
    <cellStyle name="Total 4 2" xfId="25845"/>
    <cellStyle name="Total 4 2 2" xfId="62028"/>
    <cellStyle name="Total 4 3" xfId="25846"/>
    <cellStyle name="Total 4 3 2" xfId="62029"/>
    <cellStyle name="Total 4 4" xfId="62030"/>
    <cellStyle name="Total 4 4 2" xfId="62031"/>
    <cellStyle name="Total 4 5" xfId="62032"/>
    <cellStyle name="Total 4 5 2" xfId="62033"/>
    <cellStyle name="Total 4 6" xfId="62034"/>
    <cellStyle name="Total 5" xfId="62035"/>
    <cellStyle name="Total 6" xfId="25838"/>
    <cellStyle name="Vírgula" xfId="62065" builtinId="3"/>
    <cellStyle name="Vírgula 2" xfId="10"/>
    <cellStyle name="Vírgula 3" xfId="8"/>
    <cellStyle name="Vírgula 4" xfId="1"/>
    <cellStyle name="Vírgula 5" xfId="62055"/>
    <cellStyle name="Vírgula 6" xfId="62063"/>
    <cellStyle name="Warning Text" xfId="25847"/>
  </cellStyles>
  <dxfs count="16">
    <dxf>
      <numFmt numFmtId="1" formatCode="0"/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numFmt numFmtId="1" formatCode="0"/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</dxfs>
  <tableStyles count="0" defaultTableStyle="TableStyleMedium2" defaultPivotStyle="PivotStyleLight16"/>
  <colors>
    <mruColors>
      <color rgb="FFCCFFFF"/>
      <color rgb="FF0000CC"/>
      <color rgb="FF636363"/>
      <color rgb="FF997300"/>
      <color rgb="FF9E480E"/>
      <color rgb="FFFF66FF"/>
      <color rgb="FF00FFFF"/>
      <color rgb="FFFF9999"/>
      <color rgb="FFFFCCFF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pivotCacheDefinition" Target="pivotCache/pivotCacheDefinition2.xml"/><Relationship Id="rId21" Type="http://schemas.openxmlformats.org/officeDocument/2006/relationships/worksheet" Target="worksheets/sheet21.xml"/><Relationship Id="rId34" Type="http://schemas.openxmlformats.org/officeDocument/2006/relationships/externalLink" Target="externalLinks/externalLink1.xml"/><Relationship Id="rId42" Type="http://schemas.openxmlformats.org/officeDocument/2006/relationships/sharedStrings" Target="sharedStrings.xml"/><Relationship Id="rId47" Type="http://schemas.openxmlformats.org/officeDocument/2006/relationships/customXml" Target="../customXml/item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externalLink" Target="externalLinks/externalLink4.xml"/><Relationship Id="rId40" Type="http://schemas.openxmlformats.org/officeDocument/2006/relationships/theme" Target="theme/theme1.xml"/><Relationship Id="rId45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externalLink" Target="externalLinks/externalLink3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externalLink" Target="externalLinks/externalLink2.xml"/><Relationship Id="rId43" Type="http://schemas.openxmlformats.org/officeDocument/2006/relationships/calcChain" Target="calcChain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pivotCacheDefinition" Target="pivotCache/pivotCacheDefinition1.xml"/><Relationship Id="rId46" Type="http://schemas.openxmlformats.org/officeDocument/2006/relationships/customXml" Target="../customXml/item2.xml"/><Relationship Id="rId20" Type="http://schemas.openxmlformats.org/officeDocument/2006/relationships/worksheet" Target="worksheets/sheet20.xml"/><Relationship Id="rId41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Capacidade Instalada 2050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ResumoDécadas!$B$28</c:f>
              <c:strCache>
                <c:ptCount val="1"/>
                <c:pt idx="0">
                  <c:v>Potência Acumulada - SIN (MW)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4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5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6"/>
            <c:bubble3D val="0"/>
            <c:spPr>
              <a:solidFill>
                <a:srgbClr val="9E480E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7"/>
            <c:bubble3D val="0"/>
            <c:spPr>
              <a:solidFill>
                <a:srgbClr val="636363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8"/>
            <c:bubble3D val="0"/>
            <c:spPr>
              <a:solidFill>
                <a:srgbClr val="997300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</c:dLbl>
            <c:dLbl>
              <c:idx val="1"/>
              <c:layout>
                <c:manualLayout>
                  <c:x val="1.3536379018612398E-2"/>
                  <c:y val="-9.7166005669575506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2"/>
              <c:layout>
                <c:manualLayout>
                  <c:x val="6.4661681995632894E-2"/>
                  <c:y val="6.8376078063775353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3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3"/>
              <c:layout>
                <c:manualLayout>
                  <c:x val="-3.3385826771653554E-2"/>
                  <c:y val="1.799370475362496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4"/>
              <c:layout>
                <c:manualLayout>
                  <c:x val="-0.1116751269035533"/>
                  <c:y val="1.0796222852175056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5"/>
              <c:layout>
                <c:manualLayout>
                  <c:x val="-0.13197969543147209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6"/>
              <c:layout>
                <c:manualLayout>
                  <c:x val="-0.10084033613445371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7"/>
              <c:layout>
                <c:manualLayout>
                  <c:x val="-6.7226890756302525E-3"/>
                  <c:y val="-3.5987409507250187E-3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3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8"/>
              <c:layout>
                <c:manualLayout>
                  <c:x val="0.17478991596638643"/>
                  <c:y val="1.6494038816945763E-17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ResumoDécadas!$B$30:$B$39</c15:sqref>
                  </c15:fullRef>
                </c:ext>
              </c:extLst>
              <c:f>(ResumoDécadas!$B$30:$B$33,ResumoDécadas!$B$35:$B$39)</c:f>
              <c:strCache>
                <c:ptCount val="9"/>
                <c:pt idx="0">
                  <c:v>Hidro</c:v>
                </c:pt>
                <c:pt idx="1">
                  <c:v>Gás Natural</c:v>
                </c:pt>
                <c:pt idx="2">
                  <c:v>Carvão</c:v>
                </c:pt>
                <c:pt idx="3">
                  <c:v>Nuclear</c:v>
                </c:pt>
                <c:pt idx="4">
                  <c:v>Biomassa</c:v>
                </c:pt>
                <c:pt idx="5">
                  <c:v>Eólica</c:v>
                </c:pt>
                <c:pt idx="6">
                  <c:v>Solar</c:v>
                </c:pt>
                <c:pt idx="7">
                  <c:v>Outros</c:v>
                </c:pt>
                <c:pt idx="8">
                  <c:v>Pot. Compl.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ResumoDécadas!$F$30:$F$39</c15:sqref>
                  </c15:fullRef>
                </c:ext>
              </c:extLst>
              <c:f>(ResumoDécadas!$F$30:$F$33,ResumoDécadas!$F$35:$F$39)</c:f>
              <c:numCache>
                <c:formatCode>#,##0</c:formatCode>
                <c:ptCount val="9"/>
                <c:pt idx="0">
                  <c:v>135468.48699999999</c:v>
                </c:pt>
                <c:pt idx="1">
                  <c:v>0</c:v>
                </c:pt>
                <c:pt idx="2">
                  <c:v>0</c:v>
                </c:pt>
                <c:pt idx="3">
                  <c:v>3395</c:v>
                </c:pt>
                <c:pt idx="4">
                  <c:v>15812.791648999999</c:v>
                </c:pt>
                <c:pt idx="5">
                  <c:v>188327.35805000001</c:v>
                </c:pt>
                <c:pt idx="6">
                  <c:v>83976.503800000006</c:v>
                </c:pt>
                <c:pt idx="7">
                  <c:v>0</c:v>
                </c:pt>
                <c:pt idx="8">
                  <c:v>79697.207439999998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>
                <c15:categoryFilterException>
                  <c15:sqref>ResumoDécadas!$F$34</c15:sqref>
                  <c15:dLbl>
                    <c:idx val="3"/>
                    <c:layout>
                      <c:manualLayout>
                        <c:x val="-3.3840947546531302E-3"/>
                        <c:y val="3.2388668556525169E-2"/>
                      </c:manualLayout>
                    </c:layout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lIns="38100" tIns="19050" rIns="38100" bIns="19050" anchor="ctr" anchorCtr="1">
                        <a:spAutoFit/>
                      </a:bodyPr>
                      <a:lstStyle/>
                      <a:p>
                        <a:pPr>
                          <a:defRPr sz="1000" b="1" i="0" u="none" strike="noStrike" kern="1200" spc="0" baseline="0">
                            <a:solidFill>
                              <a:schemeClr val="accent5"/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pt-BR"/>
                      </a:p>
                    </c:txPr>
                    <c:dLblPos val="bestFit"/>
                    <c:showLegendKey val="0"/>
                    <c:showVal val="0"/>
                    <c:showCatName val="1"/>
                    <c:showSerName val="0"/>
                    <c:showPercent val="1"/>
                    <c:showBubbleSize val="0"/>
                    <c:extLst>
                      <c:ext uri="{CE6537A1-D6FC-4f65-9D91-7224C49458BB}"/>
                    </c:extLst>
                  </c15:dLbl>
                </c15:categoryFilterException>
              </c15:categoryFilterExceptions>
            </c:ext>
          </c:extLst>
        </c:ser>
        <c:dLbls>
          <c:dLblPos val="outEnd"/>
          <c:showLegendKey val="0"/>
          <c:showVal val="0"/>
          <c:showCatName val="1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POTÊNCIA INCREMENTAL (MW)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ResumoDécadas!$B$69</c:f>
              <c:strCache>
                <c:ptCount val="1"/>
                <c:pt idx="0">
                  <c:v>Hidro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ResumoDécadas!$C$68:$F$68</c15:sqref>
                  </c15:fullRef>
                </c:ext>
              </c:extLst>
              <c:f>ResumoDécadas!$D$68:$F$68</c:f>
              <c:strCache>
                <c:ptCount val="3"/>
                <c:pt idx="0">
                  <c:v>2015-2030</c:v>
                </c:pt>
                <c:pt idx="1">
                  <c:v>2031-2040</c:v>
                </c:pt>
                <c:pt idx="2">
                  <c:v>2041-2050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ResumoDécadas!$C$69:$F$69</c15:sqref>
                  </c15:fullRef>
                </c:ext>
              </c:extLst>
              <c:f>ResumoDécadas!$D$69:$F$69</c:f>
              <c:numCache>
                <c:formatCode>#,##0</c:formatCode>
                <c:ptCount val="3"/>
                <c:pt idx="0">
                  <c:v>37582.169000000009</c:v>
                </c:pt>
                <c:pt idx="1">
                  <c:v>2649.7999999999884</c:v>
                </c:pt>
                <c:pt idx="2">
                  <c:v>0</c:v>
                </c:pt>
              </c:numCache>
            </c:numRef>
          </c:val>
        </c:ser>
        <c:ser>
          <c:idx val="1"/>
          <c:order val="1"/>
          <c:tx>
            <c:strRef>
              <c:f>ResumoDécadas!$B$70</c:f>
              <c:strCache>
                <c:ptCount val="1"/>
                <c:pt idx="0">
                  <c:v>Gás Natural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ResumoDécadas!$C$68:$F$68</c15:sqref>
                  </c15:fullRef>
                </c:ext>
              </c:extLst>
              <c:f>ResumoDécadas!$D$68:$F$68</c:f>
              <c:strCache>
                <c:ptCount val="3"/>
                <c:pt idx="0">
                  <c:v>2015-2030</c:v>
                </c:pt>
                <c:pt idx="1">
                  <c:v>2031-2040</c:v>
                </c:pt>
                <c:pt idx="2">
                  <c:v>2041-2050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ResumoDécadas!$C$70:$F$70</c15:sqref>
                  </c15:fullRef>
                </c:ext>
              </c:extLst>
              <c:f>ResumoDécadas!$D$70:$F$70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ser>
          <c:idx val="2"/>
          <c:order val="2"/>
          <c:tx>
            <c:strRef>
              <c:f>ResumoDécadas!$B$71</c:f>
              <c:strCache>
                <c:ptCount val="1"/>
                <c:pt idx="0">
                  <c:v>Carvão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ResumoDécadas!$C$68:$F$68</c15:sqref>
                  </c15:fullRef>
                </c:ext>
              </c:extLst>
              <c:f>ResumoDécadas!$D$68:$F$68</c:f>
              <c:strCache>
                <c:ptCount val="3"/>
                <c:pt idx="0">
                  <c:v>2015-2030</c:v>
                </c:pt>
                <c:pt idx="1">
                  <c:v>2031-2040</c:v>
                </c:pt>
                <c:pt idx="2">
                  <c:v>2041-2050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ResumoDécadas!$C$71:$F$71</c15:sqref>
                  </c15:fullRef>
                </c:ext>
              </c:extLst>
              <c:f>ResumoDécadas!$D$71:$F$71</c:f>
              <c:numCache>
                <c:formatCode>#,##0</c:formatCode>
                <c:ptCount val="3"/>
                <c:pt idx="0">
                  <c:v>-922.3599999999999</c:v>
                </c:pt>
                <c:pt idx="1">
                  <c:v>-1911.4</c:v>
                </c:pt>
                <c:pt idx="2">
                  <c:v>-340</c:v>
                </c:pt>
              </c:numCache>
            </c:numRef>
          </c:val>
        </c:ser>
        <c:ser>
          <c:idx val="3"/>
          <c:order val="3"/>
          <c:tx>
            <c:strRef>
              <c:f>ResumoDécadas!$B$72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ResumoDécadas!$C$68:$F$68</c15:sqref>
                  </c15:fullRef>
                </c:ext>
              </c:extLst>
              <c:f>ResumoDécadas!$D$68:$F$68</c:f>
              <c:strCache>
                <c:ptCount val="3"/>
                <c:pt idx="0">
                  <c:v>2015-2030</c:v>
                </c:pt>
                <c:pt idx="1">
                  <c:v>2031-2040</c:v>
                </c:pt>
                <c:pt idx="2">
                  <c:v>2041-2050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ResumoDécadas!$C$72:$F$72</c15:sqref>
                  </c15:fullRef>
                </c:ext>
              </c:extLst>
              <c:f>ResumoDécadas!$D$72:$F$72</c:f>
              <c:numCache>
                <c:formatCode>#,##0</c:formatCode>
                <c:ptCount val="3"/>
                <c:pt idx="0">
                  <c:v>1405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ser>
          <c:idx val="4"/>
          <c:order val="4"/>
          <c:tx>
            <c:strRef>
              <c:f>ResumoDécadas!$B$73</c:f>
              <c:strCache>
                <c:ptCount val="1"/>
                <c:pt idx="0">
                  <c:v>Óleos Comb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ResumoDécadas!$C$68:$F$68</c15:sqref>
                  </c15:fullRef>
                </c:ext>
              </c:extLst>
              <c:f>ResumoDécadas!$D$68:$F$68</c:f>
              <c:strCache>
                <c:ptCount val="3"/>
                <c:pt idx="0">
                  <c:v>2015-2030</c:v>
                </c:pt>
                <c:pt idx="1">
                  <c:v>2031-2040</c:v>
                </c:pt>
                <c:pt idx="2">
                  <c:v>2041-2050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ResumoDécadas!$C$73:$F$73</c15:sqref>
                  </c15:fullRef>
                </c:ext>
              </c:extLst>
              <c:f>ResumoDécadas!$D$73:$F$73</c:f>
              <c:numCache>
                <c:formatCode>#,##0</c:formatCode>
                <c:ptCount val="3"/>
                <c:pt idx="0">
                  <c:v>-5183.8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ser>
          <c:idx val="5"/>
          <c:order val="5"/>
          <c:tx>
            <c:strRef>
              <c:f>ResumoDécadas!$B$74</c:f>
              <c:strCache>
                <c:ptCount val="1"/>
                <c:pt idx="0">
                  <c:v>Biomassa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ResumoDécadas!$C$68:$F$68</c15:sqref>
                  </c15:fullRef>
                </c:ext>
              </c:extLst>
              <c:f>ResumoDécadas!$D$68:$F$68</c:f>
              <c:strCache>
                <c:ptCount val="3"/>
                <c:pt idx="0">
                  <c:v>2015-2030</c:v>
                </c:pt>
                <c:pt idx="1">
                  <c:v>2031-2040</c:v>
                </c:pt>
                <c:pt idx="2">
                  <c:v>2041-2050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ResumoDécadas!$C$74:$F$74</c15:sqref>
                  </c15:fullRef>
                </c:ext>
              </c:extLst>
              <c:f>ResumoDécadas!$D$74:$F$74</c:f>
              <c:numCache>
                <c:formatCode>#,##0</c:formatCode>
                <c:ptCount val="3"/>
                <c:pt idx="0">
                  <c:v>3812.8686099999995</c:v>
                </c:pt>
                <c:pt idx="1">
                  <c:v>5.5618999999751395E-2</c:v>
                </c:pt>
                <c:pt idx="2">
                  <c:v>0.1999999999998181</c:v>
                </c:pt>
              </c:numCache>
            </c:numRef>
          </c:val>
        </c:ser>
        <c:ser>
          <c:idx val="6"/>
          <c:order val="6"/>
          <c:tx>
            <c:strRef>
              <c:f>ResumoDécadas!$B$75</c:f>
              <c:strCache>
                <c:ptCount val="1"/>
                <c:pt idx="0">
                  <c:v>Eólica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ResumoDécadas!$C$68:$F$68</c15:sqref>
                  </c15:fullRef>
                </c:ext>
              </c:extLst>
              <c:f>ResumoDécadas!$D$68:$F$68</c:f>
              <c:strCache>
                <c:ptCount val="3"/>
                <c:pt idx="0">
                  <c:v>2015-2030</c:v>
                </c:pt>
                <c:pt idx="1">
                  <c:v>2031-2040</c:v>
                </c:pt>
                <c:pt idx="2">
                  <c:v>2041-2050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ResumoDécadas!$C$75:$F$75</c15:sqref>
                  </c15:fullRef>
                </c:ext>
              </c:extLst>
              <c:f>ResumoDécadas!$D$75:$F$75</c:f>
              <c:numCache>
                <c:formatCode>#,##0</c:formatCode>
                <c:ptCount val="3"/>
                <c:pt idx="0">
                  <c:v>48550.428136000002</c:v>
                </c:pt>
                <c:pt idx="1">
                  <c:v>64959.386106999998</c:v>
                </c:pt>
                <c:pt idx="2">
                  <c:v>68261.383807000006</c:v>
                </c:pt>
              </c:numCache>
            </c:numRef>
          </c:val>
        </c:ser>
        <c:ser>
          <c:idx val="7"/>
          <c:order val="7"/>
          <c:tx>
            <c:strRef>
              <c:f>ResumoDécadas!$B$76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ResumoDécadas!$C$68:$F$68</c15:sqref>
                  </c15:fullRef>
                </c:ext>
              </c:extLst>
              <c:f>ResumoDécadas!$D$68:$F$68</c:f>
              <c:strCache>
                <c:ptCount val="3"/>
                <c:pt idx="0">
                  <c:v>2015-2030</c:v>
                </c:pt>
                <c:pt idx="1">
                  <c:v>2031-2040</c:v>
                </c:pt>
                <c:pt idx="2">
                  <c:v>2041-2050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ResumoDécadas!$C$76:$F$76</c15:sqref>
                  </c15:fullRef>
                </c:ext>
              </c:extLst>
              <c:f>ResumoDécadas!$D$76:$F$76</c:f>
              <c:numCache>
                <c:formatCode>#,##0</c:formatCode>
                <c:ptCount val="3"/>
                <c:pt idx="0">
                  <c:v>6332.3132600000008</c:v>
                </c:pt>
                <c:pt idx="1">
                  <c:v>34665.404817999995</c:v>
                </c:pt>
                <c:pt idx="2">
                  <c:v>42958.082722000006</c:v>
                </c:pt>
              </c:numCache>
            </c:numRef>
          </c:val>
        </c:ser>
        <c:ser>
          <c:idx val="8"/>
          <c:order val="8"/>
          <c:tx>
            <c:strRef>
              <c:f>ResumoDécadas!$B$77</c:f>
              <c:strCache>
                <c:ptCount val="1"/>
                <c:pt idx="0">
                  <c:v>Outros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ResumoDécadas!$C$68:$F$68</c15:sqref>
                  </c15:fullRef>
                </c:ext>
              </c:extLst>
              <c:f>ResumoDécadas!$D$68:$F$68</c:f>
              <c:strCache>
                <c:ptCount val="3"/>
                <c:pt idx="0">
                  <c:v>2015-2030</c:v>
                </c:pt>
                <c:pt idx="1">
                  <c:v>2031-2040</c:v>
                </c:pt>
                <c:pt idx="2">
                  <c:v>2041-2050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ResumoDécadas!$C$77:$F$77</c15:sqref>
                  </c15:fullRef>
                </c:ext>
              </c:extLst>
              <c:f>ResumoDécadas!$D$77:$F$77</c:f>
              <c:numCache>
                <c:formatCode>#,##0</c:formatCode>
                <c:ptCount val="3"/>
                <c:pt idx="0">
                  <c:v>0</c:v>
                </c:pt>
                <c:pt idx="1">
                  <c:v>-490</c:v>
                </c:pt>
                <c:pt idx="2">
                  <c:v>0</c:v>
                </c:pt>
              </c:numCache>
            </c:numRef>
          </c:val>
        </c:ser>
        <c:ser>
          <c:idx val="9"/>
          <c:order val="9"/>
          <c:tx>
            <c:strRef>
              <c:f>ResumoDécadas!$B$78</c:f>
              <c:strCache>
                <c:ptCount val="1"/>
                <c:pt idx="0">
                  <c:v>Pot. Compl.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ResumoDécadas!$C$68:$F$68</c15:sqref>
                  </c15:fullRef>
                </c:ext>
              </c:extLst>
              <c:f>ResumoDécadas!$D$68:$F$68</c:f>
              <c:strCache>
                <c:ptCount val="3"/>
                <c:pt idx="0">
                  <c:v>2015-2030</c:v>
                </c:pt>
                <c:pt idx="1">
                  <c:v>2031-2040</c:v>
                </c:pt>
                <c:pt idx="2">
                  <c:v>2041-2050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ResumoDécadas!$C$78:$F$78</c15:sqref>
                  </c15:fullRef>
                </c:ext>
              </c:extLst>
              <c:f>ResumoDécadas!$D$78:$F$78</c:f>
              <c:numCache>
                <c:formatCode>#,##0</c:formatCode>
                <c:ptCount val="3"/>
                <c:pt idx="0">
                  <c:v>14277.053531</c:v>
                </c:pt>
                <c:pt idx="1">
                  <c:v>30516.079699000002</c:v>
                </c:pt>
                <c:pt idx="2">
                  <c:v>34904.074209999999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95349504"/>
        <c:axId val="795328784"/>
      </c:barChart>
      <c:catAx>
        <c:axId val="7953495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795328784"/>
        <c:crosses val="autoZero"/>
        <c:auto val="1"/>
        <c:lblAlgn val="ctr"/>
        <c:lblOffset val="100"/>
        <c:noMultiLvlLbl val="0"/>
      </c:catAx>
      <c:valAx>
        <c:axId val="7953287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7953495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GERAÇÃO p.MÉDIo 2050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ResumoDécadas!$B$106</c:f>
              <c:strCache>
                <c:ptCount val="1"/>
                <c:pt idx="0">
                  <c:v>Geração P. Médio (MWMed)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4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5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6"/>
            <c:bubble3D val="0"/>
            <c:spPr>
              <a:solidFill>
                <a:srgbClr val="9E480E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2"/>
              <c:layout>
                <c:manualLayout>
                  <c:x val="-5.0033481108979018E-2"/>
                  <c:y val="7.1974819014500374E-3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3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dLbl>
              <c:idx val="3"/>
              <c:layout>
                <c:manualLayout>
                  <c:x val="-7.0588235294117646E-2"/>
                  <c:y val="-3.9586150457975339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4"/>
              <c:layout>
                <c:manualLayout>
                  <c:x val="-1.3445378151260505E-2"/>
                  <c:y val="-3.5987409507250191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5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6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ResumoDécadas!$B$108:$B$117</c15:sqref>
                  </c15:fullRef>
                </c:ext>
              </c:extLst>
              <c:f>(ResumoDécadas!$B$108:$B$111,ResumoDécadas!$B$113:$B$115)</c:f>
              <c:strCache>
                <c:ptCount val="7"/>
                <c:pt idx="0">
                  <c:v>Hidro</c:v>
                </c:pt>
                <c:pt idx="1">
                  <c:v>Gás Natural</c:v>
                </c:pt>
                <c:pt idx="2">
                  <c:v>Carvão</c:v>
                </c:pt>
                <c:pt idx="3">
                  <c:v>Nuclear</c:v>
                </c:pt>
                <c:pt idx="4">
                  <c:v>Biomassa</c:v>
                </c:pt>
                <c:pt idx="5">
                  <c:v>Eólica</c:v>
                </c:pt>
                <c:pt idx="6">
                  <c:v>Solar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ResumoDécadas!$F$108:$F$117</c15:sqref>
                  </c15:fullRef>
                </c:ext>
              </c:extLst>
              <c:f>(ResumoDécadas!$F$108:$F$111,ResumoDécadas!$F$113:$F$115)</c:f>
              <c:numCache>
                <c:formatCode>#,##0</c:formatCode>
                <c:ptCount val="7"/>
                <c:pt idx="0">
                  <c:v>64137.009196999999</c:v>
                </c:pt>
                <c:pt idx="1">
                  <c:v>0</c:v>
                </c:pt>
                <c:pt idx="2">
                  <c:v>0</c:v>
                </c:pt>
                <c:pt idx="3">
                  <c:v>2962.5921060000001</c:v>
                </c:pt>
                <c:pt idx="4">
                  <c:v>4749.9024139000003</c:v>
                </c:pt>
                <c:pt idx="5">
                  <c:v>83746.644579999993</c:v>
                </c:pt>
                <c:pt idx="6">
                  <c:v>23624.745360000001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>
                <c15:categoryFilterException>
                  <c15:sqref>ResumoDécadas!$F$117</c15:sqref>
                  <c15:spPr xmlns:c15="http://schemas.microsoft.com/office/drawing/2012/chart">
                    <a:solidFill>
                      <a:srgbClr val="997300"/>
                    </a:solidFill>
                    <a:ln>
                      <a:noFill/>
                    </a:ln>
                    <a:effectLst>
                      <a:outerShdw blurRad="635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15:spPr>
                </c15:categoryFilterException>
              </c15:categoryFilterExceptions>
            </c:ext>
          </c:extLst>
        </c:ser>
        <c:dLbls>
          <c:dLblPos val="outEnd"/>
          <c:showLegendKey val="0"/>
          <c:showVal val="0"/>
          <c:showCatName val="1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GERAÇÃO P.MÉDIO</a:t>
            </a:r>
            <a:r>
              <a:rPr lang="pt-BR" baseline="0"/>
              <a:t> (MWMed)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tx>
            <c:strRef>
              <c:f>ResumoDécadas!$B$108</c:f>
              <c:strCache>
                <c:ptCount val="1"/>
                <c:pt idx="0">
                  <c:v>Hidro</c:v>
                </c:pt>
              </c:strCache>
            </c:strRef>
          </c:tx>
          <c:spPr>
            <a:solidFill>
              <a:schemeClr val="accent1"/>
            </a:solidFill>
            <a:ln w="25400">
              <a:noFill/>
            </a:ln>
            <a:effectLst/>
          </c:spPr>
          <c:cat>
            <c:numRef>
              <c:f>ResumoDécadas!$C$107:$F$107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ResumoDécadas!$C$108:$F$108</c:f>
              <c:numCache>
                <c:formatCode>#,##0</c:formatCode>
                <c:ptCount val="4"/>
                <c:pt idx="0">
                  <c:v>48809.423894000007</c:v>
                </c:pt>
                <c:pt idx="1">
                  <c:v>69533.848880000005</c:v>
                </c:pt>
                <c:pt idx="2">
                  <c:v>69346.953554000007</c:v>
                </c:pt>
                <c:pt idx="3">
                  <c:v>64137.009196999999</c:v>
                </c:pt>
              </c:numCache>
            </c:numRef>
          </c:val>
        </c:ser>
        <c:ser>
          <c:idx val="6"/>
          <c:order val="1"/>
          <c:tx>
            <c:strRef>
              <c:f>ResumoDécadas!$B$114</c:f>
              <c:strCache>
                <c:ptCount val="1"/>
                <c:pt idx="0">
                  <c:v>Eólica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ResumoDécadas!$C$107:$F$107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ResumoDécadas!$C$114:$F$114</c:f>
              <c:numCache>
                <c:formatCode>#,##0</c:formatCode>
                <c:ptCount val="4"/>
                <c:pt idx="0">
                  <c:v>2886.9278215000004</c:v>
                </c:pt>
                <c:pt idx="1">
                  <c:v>25017.260085500002</c:v>
                </c:pt>
                <c:pt idx="2">
                  <c:v>53622.029680419997</c:v>
                </c:pt>
                <c:pt idx="3">
                  <c:v>83746.644579999993</c:v>
                </c:pt>
              </c:numCache>
            </c:numRef>
          </c:val>
        </c:ser>
        <c:ser>
          <c:idx val="7"/>
          <c:order val="2"/>
          <c:tx>
            <c:strRef>
              <c:f>ResumoDécadas!$B$115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ResumoDécadas!$C$107:$F$107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ResumoDécadas!$C$115:$F$115</c:f>
              <c:numCache>
                <c:formatCode>#,##0</c:formatCode>
                <c:ptCount val="4"/>
                <c:pt idx="0">
                  <c:v>5.1884392960000003</c:v>
                </c:pt>
                <c:pt idx="1">
                  <c:v>1722.0634666999999</c:v>
                </c:pt>
                <c:pt idx="2">
                  <c:v>11539.534385999999</c:v>
                </c:pt>
                <c:pt idx="3">
                  <c:v>23624.745360000001</c:v>
                </c:pt>
              </c:numCache>
            </c:numRef>
          </c:val>
        </c:ser>
        <c:ser>
          <c:idx val="1"/>
          <c:order val="3"/>
          <c:tx>
            <c:strRef>
              <c:f>ResumoDécadas!$B$109</c:f>
              <c:strCache>
                <c:ptCount val="1"/>
                <c:pt idx="0">
                  <c:v>Gás Natural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cat>
            <c:numRef>
              <c:f>ResumoDécadas!$C$107:$F$107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ResumoDécadas!$C$109:$F$109</c:f>
              <c:numCache>
                <c:formatCode>#,##0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5"/>
          <c:order val="4"/>
          <c:tx>
            <c:strRef>
              <c:f>ResumoDécadas!$B$113</c:f>
              <c:strCache>
                <c:ptCount val="1"/>
                <c:pt idx="0">
                  <c:v>Biomassa</c:v>
                </c:pt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cat>
            <c:numRef>
              <c:f>ResumoDécadas!$C$107:$F$107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ResumoDécadas!$C$113:$F$113</c:f>
              <c:numCache>
                <c:formatCode>#,##0</c:formatCode>
                <c:ptCount val="4"/>
                <c:pt idx="0">
                  <c:v>4036.6272061999998</c:v>
                </c:pt>
                <c:pt idx="1">
                  <c:v>5587.9294899999995</c:v>
                </c:pt>
                <c:pt idx="2">
                  <c:v>5327.9562230000001</c:v>
                </c:pt>
                <c:pt idx="3">
                  <c:v>4749.9024139000003</c:v>
                </c:pt>
              </c:numCache>
            </c:numRef>
          </c:val>
        </c:ser>
        <c:ser>
          <c:idx val="3"/>
          <c:order val="5"/>
          <c:tx>
            <c:strRef>
              <c:f>ResumoDécadas!$B$111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chemeClr val="accent4"/>
            </a:solidFill>
            <a:ln w="25400">
              <a:noFill/>
            </a:ln>
            <a:effectLst/>
          </c:spPr>
          <c:cat>
            <c:numRef>
              <c:f>ResumoDécadas!$C$107:$F$107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ResumoDécadas!$C$111:$F$111</c:f>
              <c:numCache>
                <c:formatCode>#,##0</c:formatCode>
                <c:ptCount val="4"/>
                <c:pt idx="0">
                  <c:v>1724.9081000000001</c:v>
                </c:pt>
                <c:pt idx="1">
                  <c:v>2962.5921060000001</c:v>
                </c:pt>
                <c:pt idx="2">
                  <c:v>2962.5921060000001</c:v>
                </c:pt>
                <c:pt idx="3">
                  <c:v>2962.5921060000001</c:v>
                </c:pt>
              </c:numCache>
            </c:numRef>
          </c:val>
        </c:ser>
        <c:ser>
          <c:idx val="2"/>
          <c:order val="6"/>
          <c:tx>
            <c:strRef>
              <c:f>ResumoDécadas!$B$110</c:f>
              <c:strCache>
                <c:ptCount val="1"/>
                <c:pt idx="0">
                  <c:v>Carvão</c:v>
                </c:pt>
              </c:strCache>
            </c:strRef>
          </c:tx>
          <c:spPr>
            <a:solidFill>
              <a:schemeClr val="accent3"/>
            </a:solidFill>
            <a:ln w="25400">
              <a:noFill/>
            </a:ln>
            <a:effectLst/>
          </c:spPr>
          <c:cat>
            <c:numRef>
              <c:f>ResumoDécadas!$C$107:$F$107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ResumoDécadas!$C$110:$F$110</c:f>
              <c:numCache>
                <c:formatCode>#,##0</c:formatCode>
                <c:ptCount val="4"/>
                <c:pt idx="0">
                  <c:v>1827.9318069999999</c:v>
                </c:pt>
                <c:pt idx="1">
                  <c:v>584.49409390000005</c:v>
                </c:pt>
                <c:pt idx="2">
                  <c:v>246.9031176</c:v>
                </c:pt>
                <c:pt idx="3">
                  <c:v>0</c:v>
                </c:pt>
              </c:numCache>
            </c:numRef>
          </c:val>
        </c:ser>
        <c:ser>
          <c:idx val="4"/>
          <c:order val="7"/>
          <c:tx>
            <c:strRef>
              <c:f>ResumoDécadas!$B$112</c:f>
              <c:strCache>
                <c:ptCount val="1"/>
                <c:pt idx="0">
                  <c:v>Óleos Comb</c:v>
                </c:pt>
              </c:strCache>
            </c:strRef>
          </c:tx>
          <c:spPr>
            <a:solidFill>
              <a:schemeClr val="accent5"/>
            </a:solidFill>
            <a:ln w="25400">
              <a:noFill/>
            </a:ln>
            <a:effectLst/>
          </c:spPr>
          <c:cat>
            <c:numRef>
              <c:f>ResumoDécadas!$C$107:$F$107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ResumoDécadas!$C$112:$F$112</c:f>
              <c:numCache>
                <c:formatCode>#,##0</c:formatCode>
                <c:ptCount val="4"/>
                <c:pt idx="0">
                  <c:v>310.98325460000001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8"/>
          <c:order val="8"/>
          <c:tx>
            <c:strRef>
              <c:f>ResumoDécadas!$B$116</c:f>
              <c:strCache>
                <c:ptCount val="1"/>
                <c:pt idx="0">
                  <c:v>Outros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ResumoDécadas!$C$107:$F$107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ResumoDécadas!$C$116:$F$116</c:f>
              <c:numCache>
                <c:formatCode>#,##0</c:formatCode>
                <c:ptCount val="4"/>
                <c:pt idx="0">
                  <c:v>427.56149110000001</c:v>
                </c:pt>
                <c:pt idx="1">
                  <c:v>427.56149110000001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04423728"/>
        <c:axId val="1404411408"/>
        <c:extLst>
          <c:ext xmlns:c15="http://schemas.microsoft.com/office/drawing/2012/chart" uri="{02D57815-91ED-43cb-92C2-25804820EDAC}">
            <c15:filteredAreaSeries>
              <c15:ser>
                <c:idx val="9"/>
                <c:order val="9"/>
                <c:tx>
                  <c:strRef>
                    <c:extLst>
                      <c:ext uri="{02D57815-91ED-43cb-92C2-25804820EDAC}">
                        <c15:formulaRef>
                          <c15:sqref>ResumoDécadas!$B$117</c15:sqref>
                        </c15:formulaRef>
                      </c:ext>
                    </c:extLst>
                    <c:strCache>
                      <c:ptCount val="1"/>
                      <c:pt idx="0">
                        <c:v>Pot. Compl.</c:v>
                      </c:pt>
                    </c:strCache>
                  </c:strRef>
                </c:tx>
                <c:spPr>
                  <a:solidFill>
                    <a:schemeClr val="accent4">
                      <a:lumMod val="60000"/>
                    </a:schemeClr>
                  </a:solidFill>
                  <a:ln w="25400">
                    <a:noFill/>
                  </a:ln>
                  <a:effectLst/>
                </c:spPr>
                <c:cat>
                  <c:numRef>
                    <c:extLst>
                      <c:ext uri="{02D57815-91ED-43cb-92C2-25804820EDAC}">
                        <c15:formulaRef>
                          <c15:sqref>ResumoDécadas!$C$107:$F$107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ResumoDécadas!$C$117:$F$117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</c:numCache>
                  </c:numRef>
                </c:val>
              </c15:ser>
            </c15:filteredAreaSeries>
          </c:ext>
        </c:extLst>
      </c:areaChart>
      <c:catAx>
        <c:axId val="140442372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04411408"/>
        <c:crosses val="autoZero"/>
        <c:auto val="1"/>
        <c:lblAlgn val="ctr"/>
        <c:lblOffset val="100"/>
        <c:noMultiLvlLbl val="0"/>
      </c:catAx>
      <c:valAx>
        <c:axId val="14044114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0442372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ATENDIMENTO À PONTA 2050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ResumoDécadas!$B$145</c:f>
              <c:strCache>
                <c:ptCount val="1"/>
                <c:pt idx="0">
                  <c:v>Atendimento a Ponta (MW)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4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5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6"/>
            <c:bubble3D val="0"/>
            <c:spPr>
              <a:solidFill>
                <a:srgbClr val="997300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2"/>
              <c:layout>
                <c:manualLayout>
                  <c:x val="-0.10756302521008404"/>
                  <c:y val="6.4777337113050337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3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dLbl>
              <c:idx val="3"/>
              <c:layout>
                <c:manualLayout>
                  <c:x val="-6.386554621848739E-2"/>
                  <c:y val="-1.7993704753625096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dLbl>
              <c:idx val="4"/>
              <c:layout>
                <c:manualLayout>
                  <c:x val="1.0084033613445379E-2"/>
                  <c:y val="-2.1592445704350111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dLbl>
              <c:idx val="5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6"/>
              <c:layout>
                <c:manualLayout>
                  <c:x val="0.17142857142857143"/>
                  <c:y val="3.5987409507250191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ResumoDécadas!$B$147:$B$156</c15:sqref>
                  </c15:fullRef>
                </c:ext>
              </c:extLst>
              <c:f>(ResumoDécadas!$B$147:$B$150,ResumoDécadas!$B$152:$B$153,ResumoDécadas!$B$156)</c:f>
              <c:strCache>
                <c:ptCount val="7"/>
                <c:pt idx="0">
                  <c:v>Hidro</c:v>
                </c:pt>
                <c:pt idx="1">
                  <c:v>Gás Natural</c:v>
                </c:pt>
                <c:pt idx="2">
                  <c:v>Carvão</c:v>
                </c:pt>
                <c:pt idx="3">
                  <c:v>Nuclear</c:v>
                </c:pt>
                <c:pt idx="4">
                  <c:v>Biomassa</c:v>
                </c:pt>
                <c:pt idx="5">
                  <c:v>Eólica</c:v>
                </c:pt>
                <c:pt idx="6">
                  <c:v>Pot. Compl.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ResumoDécadas!$F$147:$F$156</c15:sqref>
                  </c15:fullRef>
                </c:ext>
              </c:extLst>
              <c:f>(ResumoDécadas!$F$147:$F$150,ResumoDécadas!$F$152:$F$153,ResumoDécadas!$F$156)</c:f>
              <c:numCache>
                <c:formatCode>#,##0</c:formatCode>
                <c:ptCount val="7"/>
                <c:pt idx="0">
                  <c:v>82749.146575999999</c:v>
                </c:pt>
                <c:pt idx="1">
                  <c:v>0</c:v>
                </c:pt>
                <c:pt idx="2">
                  <c:v>0</c:v>
                </c:pt>
                <c:pt idx="3">
                  <c:v>2983.193585</c:v>
                </c:pt>
                <c:pt idx="4">
                  <c:v>0</c:v>
                </c:pt>
                <c:pt idx="5">
                  <c:v>0</c:v>
                </c:pt>
                <c:pt idx="6">
                  <c:v>79697.207450000002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>
                <c15:categoryFilterException>
                  <c15:sqref>ResumoDécadas!$F$155</c15:sqref>
                  <c15:spPr xmlns:c15="http://schemas.microsoft.com/office/drawing/2012/chart">
                    <a:solidFill>
                      <a:srgbClr val="636363"/>
                    </a:solidFill>
                    <a:ln>
                      <a:noFill/>
                    </a:ln>
                    <a:effectLst>
                      <a:outerShdw blurRad="635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15:spPr>
                  <c15:dLbl>
                    <c:idx val="5"/>
                    <c:layout>
                      <c:manualLayout>
                        <c:x val="-3.3613445378151259E-2"/>
                        <c:y val="-7.1974819014500382E-2"/>
                      </c:manualLayout>
                    </c:layout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lIns="38100" tIns="19050" rIns="38100" bIns="19050" anchor="ctr" anchorCtr="1">
                        <a:spAutoFit/>
                      </a:bodyPr>
                      <a:lstStyle/>
                      <a:p>
                        <a:pPr>
                          <a:defRPr sz="1000" b="1" i="0" u="none" strike="noStrike" kern="1200" spc="0" baseline="0">
                            <a:solidFill>
                              <a:schemeClr val="accent3">
                                <a:lumMod val="60000"/>
                              </a:schemeClr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pt-BR"/>
                      </a:p>
                    </c:txPr>
                    <c:dLblPos val="bestFit"/>
                    <c:showLegendKey val="0"/>
                    <c:showVal val="0"/>
                    <c:showCatName val="1"/>
                    <c:showSerName val="0"/>
                    <c:showPercent val="1"/>
                    <c:showBubbleSize val="0"/>
                    <c:separator>
</c:separator>
                    <c:extLst>
                      <c:ext uri="{CE6537A1-D6FC-4f65-9D91-7224C49458BB}"/>
                    </c:extLst>
                  </c15:dLbl>
                </c15:categoryFilterException>
              </c15:categoryFilterExceptions>
            </c:ext>
          </c:extLst>
        </c:ser>
        <c:dLbls>
          <c:dLblPos val="outEnd"/>
          <c:showLegendKey val="0"/>
          <c:showVal val="0"/>
          <c:showCatName val="1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ATENDIMENTO À PONTA</a:t>
            </a:r>
            <a:r>
              <a:rPr lang="pt-BR" baseline="0"/>
              <a:t> (MW)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tx>
            <c:strRef>
              <c:f>ResumoDécadas!$B$147</c:f>
              <c:strCache>
                <c:ptCount val="1"/>
                <c:pt idx="0">
                  <c:v>Hidro</c:v>
                </c:pt>
              </c:strCache>
            </c:strRef>
          </c:tx>
          <c:spPr>
            <a:solidFill>
              <a:schemeClr val="accent1"/>
            </a:solidFill>
            <a:ln w="25400">
              <a:noFill/>
            </a:ln>
            <a:effectLst/>
          </c:spPr>
          <c:cat>
            <c:numRef>
              <c:f>ResumoDécadas!$C$146:$F$146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ResumoDécadas!$C$147:$F$147</c:f>
              <c:numCache>
                <c:formatCode>#,##0</c:formatCode>
                <c:ptCount val="4"/>
                <c:pt idx="0">
                  <c:v>64227.044576</c:v>
                </c:pt>
                <c:pt idx="1">
                  <c:v>92244.116810000007</c:v>
                </c:pt>
                <c:pt idx="2">
                  <c:v>91774.612699999998</c:v>
                </c:pt>
                <c:pt idx="3">
                  <c:v>82749.146575999999</c:v>
                </c:pt>
              </c:numCache>
            </c:numRef>
          </c:val>
        </c:ser>
        <c:ser>
          <c:idx val="9"/>
          <c:order val="1"/>
          <c:tx>
            <c:strRef>
              <c:f>ResumoDécadas!$B$156</c:f>
              <c:strCache>
                <c:ptCount val="1"/>
                <c:pt idx="0">
                  <c:v>Pot. Compl.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ResumoDécadas!$C$146:$F$146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ResumoDécadas!$C$156:$F$156</c:f>
              <c:numCache>
                <c:formatCode>#,##0</c:formatCode>
                <c:ptCount val="4"/>
                <c:pt idx="0">
                  <c:v>0</c:v>
                </c:pt>
                <c:pt idx="1">
                  <c:v>14277.053530000001</c:v>
                </c:pt>
                <c:pt idx="2">
                  <c:v>44793.133229999999</c:v>
                </c:pt>
                <c:pt idx="3">
                  <c:v>79697.207450000002</c:v>
                </c:pt>
              </c:numCache>
            </c:numRef>
          </c:val>
        </c:ser>
        <c:ser>
          <c:idx val="7"/>
          <c:order val="2"/>
          <c:tx>
            <c:strRef>
              <c:f>ResumoDécadas!$B$148</c:f>
              <c:strCache>
                <c:ptCount val="1"/>
                <c:pt idx="0">
                  <c:v>Gás Natural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cat>
            <c:numRef>
              <c:f>ResumoDécadas!$C$146:$F$146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ResumoDécadas!$C$148:$F$148</c:f>
              <c:numCache>
                <c:formatCode>#,##0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3"/>
          <c:order val="3"/>
          <c:tx>
            <c:strRef>
              <c:f>ResumoDécadas!$B$152</c:f>
              <c:strCache>
                <c:ptCount val="1"/>
                <c:pt idx="0">
                  <c:v>Biomassa</c:v>
                </c:pt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cat>
            <c:numRef>
              <c:f>ResumoDécadas!$C$146:$F$146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ResumoDécadas!$C$152:$F$152</c:f>
              <c:numCache>
                <c:formatCode>#,##0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2"/>
          <c:order val="4"/>
          <c:tx>
            <c:strRef>
              <c:f>ResumoDécadas!$B$153</c:f>
              <c:strCache>
                <c:ptCount val="1"/>
                <c:pt idx="0">
                  <c:v>Eólica</c:v>
                </c:pt>
              </c:strCache>
            </c:strRef>
          </c:tx>
          <c:spPr>
            <a:solidFill>
              <a:schemeClr val="accent5"/>
            </a:solidFill>
            <a:ln w="25400">
              <a:noFill/>
            </a:ln>
            <a:effectLst/>
          </c:spPr>
          <c:cat>
            <c:numRef>
              <c:f>ResumoDécadas!$C$146:$F$146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ResumoDécadas!$C$153:$F$153</c:f>
              <c:numCache>
                <c:formatCode>#,##0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1"/>
          <c:order val="5"/>
          <c:tx>
            <c:strRef>
              <c:f>ResumoDécadas!$B$150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chemeClr val="accent4"/>
            </a:solidFill>
            <a:ln w="25400">
              <a:noFill/>
            </a:ln>
            <a:effectLst/>
          </c:spPr>
          <c:cat>
            <c:numRef>
              <c:f>ResumoDécadas!$C$146:$F$146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ResumoDécadas!$C$150:$F$150</c:f>
              <c:numCache>
                <c:formatCode>#,##0</c:formatCode>
                <c:ptCount val="4"/>
                <c:pt idx="0">
                  <c:v>1651.996044</c:v>
                </c:pt>
                <c:pt idx="1">
                  <c:v>2983.193585</c:v>
                </c:pt>
                <c:pt idx="2">
                  <c:v>2983.193585</c:v>
                </c:pt>
                <c:pt idx="3">
                  <c:v>2983.193585</c:v>
                </c:pt>
              </c:numCache>
            </c:numRef>
          </c:val>
        </c:ser>
        <c:ser>
          <c:idx val="6"/>
          <c:order val="6"/>
          <c:tx>
            <c:strRef>
              <c:f>ResumoDécadas!$B$149</c:f>
              <c:strCache>
                <c:ptCount val="1"/>
                <c:pt idx="0">
                  <c:v>Carvão</c:v>
                </c:pt>
              </c:strCache>
            </c:strRef>
          </c:tx>
          <c:spPr>
            <a:solidFill>
              <a:schemeClr val="accent3"/>
            </a:solidFill>
            <a:ln w="25400">
              <a:noFill/>
            </a:ln>
            <a:effectLst/>
          </c:spPr>
          <c:cat>
            <c:numRef>
              <c:f>ResumoDécadas!$C$146:$F$146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ResumoDécadas!$C$149:$F$149</c:f>
              <c:numCache>
                <c:formatCode>#,##0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8"/>
          <c:order val="7"/>
          <c:tx>
            <c:strRef>
              <c:f>ResumoDécadas!$B$155</c:f>
              <c:strCache>
                <c:ptCount val="1"/>
                <c:pt idx="0">
                  <c:v>Outros</c:v>
                </c:pt>
              </c:strCache>
            </c:strRef>
          </c:tx>
          <c:spPr>
            <a:solidFill>
              <a:srgbClr val="636363"/>
            </a:solidFill>
            <a:ln w="25400">
              <a:noFill/>
            </a:ln>
            <a:effectLst/>
          </c:spPr>
          <c:cat>
            <c:numRef>
              <c:f>ResumoDécadas!$C$146:$F$146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ResumoDécadas!$C$155:$F$155</c:f>
              <c:numCache>
                <c:formatCode>#,##0</c:formatCode>
                <c:ptCount val="4"/>
                <c:pt idx="0">
                  <c:v>451.53500000000003</c:v>
                </c:pt>
                <c:pt idx="1">
                  <c:v>451.53500000000003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04418128"/>
        <c:axId val="1404420928"/>
        <c:extLst>
          <c:ext xmlns:c15="http://schemas.microsoft.com/office/drawing/2012/chart" uri="{02D57815-91ED-43cb-92C2-25804820EDAC}">
            <c15:filteredAreaSeries>
              <c15:ser>
                <c:idx val="5"/>
                <c:order val="8"/>
                <c:tx>
                  <c:strRef>
                    <c:extLst>
                      <c:ext uri="{02D57815-91ED-43cb-92C2-25804820EDAC}">
                        <c15:formulaRef>
                          <c15:sqref>ResumoDécadas!$B$151</c15:sqref>
                        </c15:formulaRef>
                      </c:ext>
                    </c:extLst>
                    <c:strCache>
                      <c:ptCount val="1"/>
                      <c:pt idx="0">
                        <c:v>Óleos Comb</c:v>
                      </c:pt>
                    </c:strCache>
                  </c:strRef>
                </c:tx>
                <c:spPr>
                  <a:solidFill>
                    <a:schemeClr val="accent6"/>
                  </a:solidFill>
                  <a:ln w="25400">
                    <a:noFill/>
                  </a:ln>
                  <a:effectLst/>
                </c:spPr>
                <c:cat>
                  <c:numRef>
                    <c:extLst>
                      <c:ext uri="{02D57815-91ED-43cb-92C2-25804820EDAC}">
                        <c15:formulaRef>
                          <c15:sqref>ResumoDécadas!$C$146:$F$146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ResumoDécadas!$C$151:$F$151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4235.0914329999996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</c:numCache>
                  </c:numRef>
                </c:val>
              </c15:ser>
            </c15:filteredAreaSeries>
            <c15:filteredAreaSeries>
              <c15:ser>
                <c:idx val="4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ResumoDécadas!$B$154</c15:sqref>
                        </c15:formulaRef>
                      </c:ext>
                    </c:extLst>
                    <c:strCache>
                      <c:ptCount val="1"/>
                      <c:pt idx="0">
                        <c:v>Solar</c:v>
                      </c:pt>
                    </c:strCache>
                  </c:strRef>
                </c:tx>
                <c:spPr>
                  <a:solidFill>
                    <a:schemeClr val="accent5"/>
                  </a:solidFill>
                  <a:ln w="25400">
                    <a:noFill/>
                  </a:ln>
                  <a:effectLst/>
                </c:spP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ResumoDécadas!$C$146:$F$146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ResumoDécadas!$C$154:$F$154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</c:numCache>
                  </c:numRef>
                </c:val>
              </c15:ser>
            </c15:filteredAreaSeries>
          </c:ext>
        </c:extLst>
      </c:areaChart>
      <c:catAx>
        <c:axId val="140441812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04420928"/>
        <c:crosses val="autoZero"/>
        <c:auto val="1"/>
        <c:lblAlgn val="ctr"/>
        <c:lblOffset val="100"/>
        <c:noMultiLvlLbl val="0"/>
      </c:catAx>
      <c:valAx>
        <c:axId val="14044209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0441812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800" b="0" i="0" baseline="0">
                <a:effectLst/>
              </a:rPr>
              <a:t>Emissões Totais (MtCO2eq)</a:t>
            </a:r>
            <a:endParaRPr lang="pt-BR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ResumoDécadas!$B$161</c:f>
              <c:strCache>
                <c:ptCount val="1"/>
                <c:pt idx="0">
                  <c:v>P.Médio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ResumoDécadas!$C$160:$F$160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ResumoDécadas!$C$161:$F$161</c:f>
              <c:numCache>
                <c:formatCode>#,##0</c:formatCode>
                <c:ptCount val="4"/>
                <c:pt idx="0">
                  <c:v>38.004931730000003</c:v>
                </c:pt>
                <c:pt idx="1">
                  <c:v>14.16375311</c:v>
                </c:pt>
                <c:pt idx="2">
                  <c:v>5.4011822680000003</c:v>
                </c:pt>
                <c:pt idx="3">
                  <c:v>0</c:v>
                </c:pt>
              </c:numCache>
            </c:numRef>
          </c:val>
        </c:ser>
        <c:ser>
          <c:idx val="1"/>
          <c:order val="1"/>
          <c:tx>
            <c:strRef>
              <c:f>ResumoDécadas!$B$162</c:f>
              <c:strCache>
                <c:ptCount val="1"/>
                <c:pt idx="0">
                  <c:v>P.Crítico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ResumoDécadas!$C$160:$F$160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ResumoDécadas!$C$162:$F$162</c:f>
              <c:numCache>
                <c:formatCode>#,##0</c:formatCode>
                <c:ptCount val="4"/>
                <c:pt idx="0">
                  <c:v>51.680438600000002</c:v>
                </c:pt>
                <c:pt idx="1">
                  <c:v>21.109861630000001</c:v>
                </c:pt>
                <c:pt idx="2">
                  <c:v>5.5199735299999997</c:v>
                </c:pt>
                <c:pt idx="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89848944"/>
        <c:axId val="89850064"/>
        <c:extLst>
          <c:ext xmlns:c15="http://schemas.microsoft.com/office/drawing/2012/chart" uri="{02D57815-91ED-43cb-92C2-25804820EDAC}">
            <c15:filteredBarSeries>
              <c15:ser>
                <c:idx val="2"/>
                <c:order val="2"/>
                <c:tx>
                  <c:strRef>
                    <c:extLst>
                      <c:ext uri="{02D57815-91ED-43cb-92C2-25804820EDAC}">
                        <c15:formulaRef>
                          <c15:sqref>ResumoDécadas!$B$163</c15:sqref>
                        </c15:formulaRef>
                      </c:ext>
                    </c:extLst>
                    <c:strCache>
                      <c:ptCount val="1"/>
                      <c:pt idx="0">
                        <c:v>Teto de emissões</c:v>
                      </c:pt>
                    </c:strCache>
                  </c:strRef>
                </c:tx>
                <c:spPr>
                  <a:solidFill>
                    <a:schemeClr val="accent3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ResumoDécadas!$C$160:$F$160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ResumoDécadas!$C$163:$F$163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10000000</c:v>
                      </c:pt>
                      <c:pt idx="1">
                        <c:v>10000000</c:v>
                      </c:pt>
                      <c:pt idx="2">
                        <c:v>10000000</c:v>
                      </c:pt>
                      <c:pt idx="3">
                        <c:v>10000000</c:v>
                      </c:pt>
                    </c:numCache>
                  </c:numRef>
                </c:val>
              </c15:ser>
            </c15:filteredBarSeries>
          </c:ext>
        </c:extLst>
      </c:barChart>
      <c:catAx>
        <c:axId val="898489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9850064"/>
        <c:crosses val="autoZero"/>
        <c:auto val="1"/>
        <c:lblAlgn val="ctr"/>
        <c:lblOffset val="100"/>
        <c:noMultiLvlLbl val="0"/>
      </c:catAx>
      <c:valAx>
        <c:axId val="89850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98489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800" b="0" i="0" baseline="0">
                <a:effectLst/>
              </a:rPr>
              <a:t>Consumo GN Total (Mm3/dia)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ResumoDécadas!$B$167</c:f>
              <c:strCache>
                <c:ptCount val="1"/>
                <c:pt idx="0">
                  <c:v>P.Médio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ResumoDécadas!$C$166:$F$166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ResumoDécadas!$C$167:$F$167</c:f>
              <c:numCache>
                <c:formatCode>#,##0</c:formatCode>
                <c:ptCount val="4"/>
                <c:pt idx="0">
                  <c:v>29.033268383561641</c:v>
                </c:pt>
                <c:pt idx="1">
                  <c:v>17.14171198630137</c:v>
                </c:pt>
                <c:pt idx="2">
                  <c:v>12.109619665753424</c:v>
                </c:pt>
                <c:pt idx="3">
                  <c:v>3.3405281424657534</c:v>
                </c:pt>
              </c:numCache>
            </c:numRef>
          </c:val>
        </c:ser>
        <c:ser>
          <c:idx val="1"/>
          <c:order val="1"/>
          <c:tx>
            <c:strRef>
              <c:f>ResumoDécadas!$B$168</c:f>
              <c:strCache>
                <c:ptCount val="1"/>
                <c:pt idx="0">
                  <c:v>P.Crítico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ResumoDécadas!$C$166:$F$166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ResumoDécadas!$C$168:$F$168</c:f>
              <c:numCache>
                <c:formatCode>#,##0</c:formatCode>
                <c:ptCount val="4"/>
                <c:pt idx="0">
                  <c:v>34.964701616438354</c:v>
                </c:pt>
                <c:pt idx="1">
                  <c:v>31.152295397260275</c:v>
                </c:pt>
                <c:pt idx="2">
                  <c:v>27.883519561643837</c:v>
                </c:pt>
                <c:pt idx="3">
                  <c:v>19.056214104109589</c:v>
                </c:pt>
              </c:numCache>
            </c:numRef>
          </c:val>
        </c:ser>
        <c:ser>
          <c:idx val="2"/>
          <c:order val="2"/>
          <c:tx>
            <c:strRef>
              <c:f>ResumoDécadas!$B$169</c:f>
              <c:strCache>
                <c:ptCount val="1"/>
                <c:pt idx="0">
                  <c:v>#REF!</c:v>
                </c:pt>
              </c:strCache>
              <c:extLst xmlns:c15="http://schemas.microsoft.com/office/drawing/2012/chart"/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ResumoDécadas!$C$166:$F$166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  <c:extLst xmlns:c15="http://schemas.microsoft.com/office/drawing/2012/chart"/>
            </c:numRef>
          </c:cat>
          <c:val>
            <c:numRef>
              <c:f>ResumoDécadas!$C$169:$F$169</c:f>
              <c:numCache>
                <c:formatCode>#,##0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  <c:extLst xmlns:c15="http://schemas.microsoft.com/office/drawing/2012/chart"/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89849504"/>
        <c:axId val="89851744"/>
        <c:extLst>
          <c:ext xmlns:c15="http://schemas.microsoft.com/office/drawing/2012/chart" uri="{02D57815-91ED-43cb-92C2-25804820EDAC}">
            <c15:filteredBarSeries>
              <c15:ser>
                <c:idx val="3"/>
                <c:order val="3"/>
                <c:tx>
                  <c:strRef>
                    <c:extLst>
                      <c:ext uri="{02D57815-91ED-43cb-92C2-25804820EDAC}">
                        <c15:formulaRef>
                          <c15:sqref>ResumoDécadas!$B$170</c15:sqref>
                        </c15:formulaRef>
                      </c:ext>
                    </c:extLst>
                    <c:strCache>
                      <c:ptCount val="1"/>
                      <c:pt idx="0">
                        <c:v>Teto P.Médio</c:v>
                      </c:pt>
                    </c:strCache>
                  </c:strRef>
                </c:tx>
                <c:spPr>
                  <a:solidFill>
                    <a:schemeClr val="accent4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ResumoDécadas!$C$166:$F$166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ResumoDécadas!$C$170:$F$170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1250000</c:v>
                      </c:pt>
                      <c:pt idx="1">
                        <c:v>1250000</c:v>
                      </c:pt>
                      <c:pt idx="2">
                        <c:v>1950000</c:v>
                      </c:pt>
                      <c:pt idx="3">
                        <c:v>2750000</c:v>
                      </c:pt>
                    </c:numCache>
                  </c:numRef>
                </c:val>
              </c15:ser>
            </c15:filteredBarSeries>
            <c15:filteredBarSeries>
              <c15:ser>
                <c:idx val="4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ResumoDécadas!$B$171</c15:sqref>
                        </c15:formulaRef>
                      </c:ext>
                    </c:extLst>
                    <c:strCache>
                      <c:ptCount val="1"/>
                      <c:pt idx="0">
                        <c:v>Teto P.Crítico</c:v>
                      </c:pt>
                    </c:strCache>
                  </c:strRef>
                </c:tx>
                <c:spPr>
                  <a:solidFill>
                    <a:schemeClr val="accent5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ResumoDécadas!$C$166:$F$166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ResumoDécadas!$C$171:$F$171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1250000</c:v>
                      </c:pt>
                      <c:pt idx="1">
                        <c:v>1250000</c:v>
                      </c:pt>
                      <c:pt idx="2">
                        <c:v>1950000</c:v>
                      </c:pt>
                      <c:pt idx="3">
                        <c:v>2750000</c:v>
                      </c:pt>
                    </c:numCache>
                  </c:numRef>
                </c:val>
              </c15:ser>
            </c15:filteredBarSeries>
            <c15:filteredBarSeries>
              <c15:ser>
                <c:idx val="5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ResumoDécadas!$B$172</c15:sqref>
                        </c15:formulaRef>
                      </c:ext>
                    </c:extLst>
                    <c:strCache>
                      <c:ptCount val="1"/>
                      <c:pt idx="0">
                        <c:v>Teto Ponta</c:v>
                      </c:pt>
                    </c:strCache>
                  </c:strRef>
                </c:tx>
                <c:spPr>
                  <a:solidFill>
                    <a:schemeClr val="accent6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ResumoDécadas!$C$166:$F$166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ResumoDécadas!$C$172:$F$172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12500000000</c:v>
                      </c:pt>
                      <c:pt idx="1">
                        <c:v>12500000000</c:v>
                      </c:pt>
                      <c:pt idx="2">
                        <c:v>19500000000</c:v>
                      </c:pt>
                      <c:pt idx="3">
                        <c:v>27500000000</c:v>
                      </c:pt>
                    </c:numCache>
                  </c:numRef>
                </c:val>
              </c15:ser>
            </c15:filteredBarSeries>
          </c:ext>
        </c:extLst>
      </c:barChart>
      <c:catAx>
        <c:axId val="898495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9851744"/>
        <c:crosses val="autoZero"/>
        <c:auto val="1"/>
        <c:lblAlgn val="ctr"/>
        <c:lblOffset val="100"/>
        <c:noMultiLvlLbl val="0"/>
      </c:catAx>
      <c:valAx>
        <c:axId val="898517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98495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Capacidade Instalada 2050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ResumoDécadas_comGD!$B$32</c:f>
              <c:strCache>
                <c:ptCount val="1"/>
                <c:pt idx="0">
                  <c:v>Potência Acumulada - SIN (MW)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4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5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6"/>
            <c:bubble3D val="0"/>
            <c:spPr>
              <a:solidFill>
                <a:srgbClr val="9E480E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7"/>
            <c:bubble3D val="0"/>
            <c:spPr>
              <a:solidFill>
                <a:srgbClr val="636363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8"/>
            <c:bubble3D val="0"/>
            <c:spPr>
              <a:solidFill>
                <a:srgbClr val="997300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9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</c:dLbl>
            <c:dLbl>
              <c:idx val="1"/>
              <c:layout>
                <c:manualLayout>
                  <c:x val="0.12109945080394363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2"/>
              <c:layout>
                <c:manualLayout>
                  <c:x val="0.10010601113885143"/>
                  <c:y val="1.0796222852175056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3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3"/>
              <c:layout>
                <c:manualLayout>
                  <c:x val="-3.6747199283016452E-2"/>
                  <c:y val="3.9586150457975075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4"/>
              <c:layout>
                <c:manualLayout>
                  <c:x val="-0.11167505281352026"/>
                  <c:y val="8.2771041866675304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5"/>
              <c:layout>
                <c:manualLayout>
                  <c:x val="-0.13197969543147209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6"/>
              <c:layout>
                <c:manualLayout>
                  <c:x val="-0.14117647058823529"/>
                  <c:y val="3.2388668556525155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7"/>
              <c:layout>
                <c:manualLayout>
                  <c:x val="-4.3697478991596636E-2"/>
                  <c:y val="-6.4777337113050337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3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8"/>
              <c:layout>
                <c:manualLayout>
                  <c:x val="6.7226890756302525E-3"/>
                  <c:y val="-0.15474586088117584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9"/>
              <c:layout>
                <c:manualLayout>
                  <c:x val="-3.3613445378151259E-2"/>
                  <c:y val="-3.5987409507250187E-3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>
                          <a:lumMod val="60000"/>
                          <a:lumOff val="4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ResumoDécadas_comGD!$B$34:$B$44</c15:sqref>
                  </c15:fullRef>
                </c:ext>
              </c:extLst>
              <c:f>(ResumoDécadas_comGD!$B$34:$B$37,ResumoDécadas_comGD!$B$39:$B$44)</c:f>
              <c:strCache>
                <c:ptCount val="10"/>
                <c:pt idx="0">
                  <c:v>Hidro</c:v>
                </c:pt>
                <c:pt idx="1">
                  <c:v>Gás Natural</c:v>
                </c:pt>
                <c:pt idx="2">
                  <c:v>Carvão</c:v>
                </c:pt>
                <c:pt idx="3">
                  <c:v>Nuclear</c:v>
                </c:pt>
                <c:pt idx="4">
                  <c:v>Biomassa</c:v>
                </c:pt>
                <c:pt idx="5">
                  <c:v>Eólica</c:v>
                </c:pt>
                <c:pt idx="6">
                  <c:v>Solar</c:v>
                </c:pt>
                <c:pt idx="7">
                  <c:v>Outros</c:v>
                </c:pt>
                <c:pt idx="8">
                  <c:v>Pot. Compl.</c:v>
                </c:pt>
                <c:pt idx="9">
                  <c:v>GD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ResumoDécadas_comGD!$F$34:$F$44</c15:sqref>
                  </c15:fullRef>
                </c:ext>
              </c:extLst>
              <c:f>(ResumoDécadas_comGD!$F$34:$F$37,ResumoDécadas_comGD!$F$39:$F$44)</c:f>
              <c:numCache>
                <c:formatCode>#,##0</c:formatCode>
                <c:ptCount val="10"/>
                <c:pt idx="0">
                  <c:v>135468.48699999999</c:v>
                </c:pt>
                <c:pt idx="1">
                  <c:v>14434.40102008</c:v>
                </c:pt>
                <c:pt idx="2">
                  <c:v>0</c:v>
                </c:pt>
                <c:pt idx="3">
                  <c:v>3395</c:v>
                </c:pt>
                <c:pt idx="4">
                  <c:v>15812.791648999999</c:v>
                </c:pt>
                <c:pt idx="5">
                  <c:v>188327.35805000001</c:v>
                </c:pt>
                <c:pt idx="6">
                  <c:v>83976.503800000006</c:v>
                </c:pt>
                <c:pt idx="7">
                  <c:v>0</c:v>
                </c:pt>
                <c:pt idx="8">
                  <c:v>79697.207439999998</c:v>
                </c:pt>
                <c:pt idx="9">
                  <c:v>49887.648885676434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>
                <c15:categoryFilterException>
                  <c15:sqref>ResumoDécadas_comGD!$F$38</c15:sqref>
                  <c15:dLbl>
                    <c:idx val="3"/>
                    <c:layout>
                      <c:manualLayout>
                        <c:x val="-3.3840947546531302E-3"/>
                        <c:y val="3.2388668556525169E-2"/>
                      </c:manualLayout>
                    </c:layout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lIns="38100" tIns="19050" rIns="38100" bIns="19050" anchor="ctr" anchorCtr="1">
                        <a:spAutoFit/>
                      </a:bodyPr>
                      <a:lstStyle/>
                      <a:p>
                        <a:pPr>
                          <a:defRPr sz="1000" b="1" i="0" u="none" strike="noStrike" kern="1200" spc="0" baseline="0">
                            <a:solidFill>
                              <a:schemeClr val="accent5"/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pt-BR"/>
                      </a:p>
                    </c:txPr>
                    <c:dLblPos val="bestFit"/>
                    <c:showLegendKey val="0"/>
                    <c:showVal val="0"/>
                    <c:showCatName val="1"/>
                    <c:showSerName val="0"/>
                    <c:showPercent val="1"/>
                    <c:showBubbleSize val="0"/>
                    <c:extLst>
                      <c:ext uri="{CE6537A1-D6FC-4f65-9D91-7224C49458BB}">
                        <c15:layout/>
                      </c:ext>
                    </c:extLst>
                  </c15:dLbl>
                </c15:categoryFilterException>
              </c15:categoryFilterExceptions>
            </c:ext>
          </c:extLst>
        </c:ser>
        <c:dLbls>
          <c:dLblPos val="outEnd"/>
          <c:showLegendKey val="0"/>
          <c:showVal val="0"/>
          <c:showCatName val="1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POTÊNCIA INCREMENTAL (MW)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ResumoDécadas_comGD!$B$78</c:f>
              <c:strCache>
                <c:ptCount val="1"/>
                <c:pt idx="0">
                  <c:v>Hidro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ResumoDécadas_comGD!$C$77:$F$77</c:f>
              <c:strCache>
                <c:ptCount val="4"/>
                <c:pt idx="0">
                  <c:v>2015</c:v>
                </c:pt>
                <c:pt idx="1">
                  <c:v>2015-2030</c:v>
                </c:pt>
                <c:pt idx="2">
                  <c:v>2031-2040</c:v>
                </c:pt>
                <c:pt idx="3">
                  <c:v>2041-2050</c:v>
                </c:pt>
              </c:strCache>
            </c:strRef>
          </c:cat>
          <c:val>
            <c:numRef>
              <c:f>ResumoDécadas_comGD!$C$78:$F$78</c:f>
              <c:numCache>
                <c:formatCode>#,##0</c:formatCode>
                <c:ptCount val="4"/>
                <c:pt idx="0">
                  <c:v>0</c:v>
                </c:pt>
                <c:pt idx="1">
                  <c:v>37582.169000000009</c:v>
                </c:pt>
                <c:pt idx="2">
                  <c:v>2649.7999999999884</c:v>
                </c:pt>
                <c:pt idx="3">
                  <c:v>0</c:v>
                </c:pt>
              </c:numCache>
            </c:numRef>
          </c:val>
        </c:ser>
        <c:ser>
          <c:idx val="1"/>
          <c:order val="1"/>
          <c:tx>
            <c:strRef>
              <c:f>ResumoDécadas_comGD!$B$79</c:f>
              <c:strCache>
                <c:ptCount val="1"/>
                <c:pt idx="0">
                  <c:v>Gás Natural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ResumoDécadas_comGD!$C$77:$F$77</c:f>
              <c:strCache>
                <c:ptCount val="4"/>
                <c:pt idx="0">
                  <c:v>2015</c:v>
                </c:pt>
                <c:pt idx="1">
                  <c:v>2015-2030</c:v>
                </c:pt>
                <c:pt idx="2">
                  <c:v>2031-2040</c:v>
                </c:pt>
                <c:pt idx="3">
                  <c:v>2041-2050</c:v>
                </c:pt>
              </c:strCache>
            </c:strRef>
          </c:cat>
          <c:val>
            <c:numRef>
              <c:f>ResumoDécadas_comGD!$C$79:$F$79</c:f>
              <c:numCache>
                <c:formatCode>#,##0</c:formatCode>
                <c:ptCount val="4"/>
                <c:pt idx="0">
                  <c:v>0</c:v>
                </c:pt>
                <c:pt idx="1">
                  <c:v>2773.7130899999993</c:v>
                </c:pt>
                <c:pt idx="2">
                  <c:v>787.38793000000078</c:v>
                </c:pt>
                <c:pt idx="3">
                  <c:v>-368.89999992000048</c:v>
                </c:pt>
              </c:numCache>
            </c:numRef>
          </c:val>
        </c:ser>
        <c:ser>
          <c:idx val="2"/>
          <c:order val="2"/>
          <c:tx>
            <c:strRef>
              <c:f>ResumoDécadas_comGD!$B$80</c:f>
              <c:strCache>
                <c:ptCount val="1"/>
                <c:pt idx="0">
                  <c:v>Carvão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ResumoDécadas_comGD!$C$77:$F$77</c:f>
              <c:strCache>
                <c:ptCount val="4"/>
                <c:pt idx="0">
                  <c:v>2015</c:v>
                </c:pt>
                <c:pt idx="1">
                  <c:v>2015-2030</c:v>
                </c:pt>
                <c:pt idx="2">
                  <c:v>2031-2040</c:v>
                </c:pt>
                <c:pt idx="3">
                  <c:v>2041-2050</c:v>
                </c:pt>
              </c:strCache>
            </c:strRef>
          </c:cat>
          <c:val>
            <c:numRef>
              <c:f>ResumoDécadas_comGD!$C$80:$F$80</c:f>
              <c:numCache>
                <c:formatCode>#,##0</c:formatCode>
                <c:ptCount val="4"/>
                <c:pt idx="0">
                  <c:v>0</c:v>
                </c:pt>
                <c:pt idx="1">
                  <c:v>-922.3599999999999</c:v>
                </c:pt>
                <c:pt idx="2">
                  <c:v>-1911.4</c:v>
                </c:pt>
                <c:pt idx="3">
                  <c:v>-340</c:v>
                </c:pt>
              </c:numCache>
            </c:numRef>
          </c:val>
        </c:ser>
        <c:ser>
          <c:idx val="3"/>
          <c:order val="3"/>
          <c:tx>
            <c:strRef>
              <c:f>ResumoDécadas_comGD!$B$81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ResumoDécadas_comGD!$C$77:$F$77</c:f>
              <c:strCache>
                <c:ptCount val="4"/>
                <c:pt idx="0">
                  <c:v>2015</c:v>
                </c:pt>
                <c:pt idx="1">
                  <c:v>2015-2030</c:v>
                </c:pt>
                <c:pt idx="2">
                  <c:v>2031-2040</c:v>
                </c:pt>
                <c:pt idx="3">
                  <c:v>2041-2050</c:v>
                </c:pt>
              </c:strCache>
            </c:strRef>
          </c:cat>
          <c:val>
            <c:numRef>
              <c:f>ResumoDécadas_comGD!$C$81:$F$81</c:f>
              <c:numCache>
                <c:formatCode>#,##0</c:formatCode>
                <c:ptCount val="4"/>
                <c:pt idx="0">
                  <c:v>0</c:v>
                </c:pt>
                <c:pt idx="1">
                  <c:v>1405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4"/>
          <c:order val="4"/>
          <c:tx>
            <c:strRef>
              <c:f>ResumoDécadas_comGD!$B$82</c:f>
              <c:strCache>
                <c:ptCount val="1"/>
                <c:pt idx="0">
                  <c:v>Óleos Comb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ResumoDécadas_comGD!$C$77:$F$77</c:f>
              <c:strCache>
                <c:ptCount val="4"/>
                <c:pt idx="0">
                  <c:v>2015</c:v>
                </c:pt>
                <c:pt idx="1">
                  <c:v>2015-2030</c:v>
                </c:pt>
                <c:pt idx="2">
                  <c:v>2031-2040</c:v>
                </c:pt>
                <c:pt idx="3">
                  <c:v>2041-2050</c:v>
                </c:pt>
              </c:strCache>
            </c:strRef>
          </c:cat>
          <c:val>
            <c:numRef>
              <c:f>ResumoDécadas_comGD!$C$82:$F$82</c:f>
              <c:numCache>
                <c:formatCode>#,##0</c:formatCode>
                <c:ptCount val="4"/>
                <c:pt idx="0">
                  <c:v>0</c:v>
                </c:pt>
                <c:pt idx="1">
                  <c:v>-5183.8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5"/>
          <c:order val="5"/>
          <c:tx>
            <c:strRef>
              <c:f>ResumoDécadas_comGD!$B$83</c:f>
              <c:strCache>
                <c:ptCount val="1"/>
                <c:pt idx="0">
                  <c:v>Biomassa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ResumoDécadas_comGD!$C$77:$F$77</c:f>
              <c:strCache>
                <c:ptCount val="4"/>
                <c:pt idx="0">
                  <c:v>2015</c:v>
                </c:pt>
                <c:pt idx="1">
                  <c:v>2015-2030</c:v>
                </c:pt>
                <c:pt idx="2">
                  <c:v>2031-2040</c:v>
                </c:pt>
                <c:pt idx="3">
                  <c:v>2041-2050</c:v>
                </c:pt>
              </c:strCache>
            </c:strRef>
          </c:cat>
          <c:val>
            <c:numRef>
              <c:f>ResumoDécadas_comGD!$C$83:$F$83</c:f>
              <c:numCache>
                <c:formatCode>#,##0</c:formatCode>
                <c:ptCount val="4"/>
                <c:pt idx="0">
                  <c:v>0</c:v>
                </c:pt>
                <c:pt idx="1">
                  <c:v>3812.8686099999995</c:v>
                </c:pt>
                <c:pt idx="2">
                  <c:v>5.5618999999751395E-2</c:v>
                </c:pt>
                <c:pt idx="3">
                  <c:v>0.1999999999998181</c:v>
                </c:pt>
              </c:numCache>
            </c:numRef>
          </c:val>
        </c:ser>
        <c:ser>
          <c:idx val="6"/>
          <c:order val="6"/>
          <c:tx>
            <c:strRef>
              <c:f>ResumoDécadas_comGD!$B$84</c:f>
              <c:strCache>
                <c:ptCount val="1"/>
                <c:pt idx="0">
                  <c:v>Eólica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ResumoDécadas_comGD!$C$77:$F$77</c:f>
              <c:strCache>
                <c:ptCount val="4"/>
                <c:pt idx="0">
                  <c:v>2015</c:v>
                </c:pt>
                <c:pt idx="1">
                  <c:v>2015-2030</c:v>
                </c:pt>
                <c:pt idx="2">
                  <c:v>2031-2040</c:v>
                </c:pt>
                <c:pt idx="3">
                  <c:v>2041-2050</c:v>
                </c:pt>
              </c:strCache>
            </c:strRef>
          </c:cat>
          <c:val>
            <c:numRef>
              <c:f>ResumoDécadas_comGD!$C$84:$F$84</c:f>
              <c:numCache>
                <c:formatCode>#,##0</c:formatCode>
                <c:ptCount val="4"/>
                <c:pt idx="0">
                  <c:v>0</c:v>
                </c:pt>
                <c:pt idx="1">
                  <c:v>48550.428136000002</c:v>
                </c:pt>
                <c:pt idx="2">
                  <c:v>64959.386106999998</c:v>
                </c:pt>
                <c:pt idx="3">
                  <c:v>68261.383807000006</c:v>
                </c:pt>
              </c:numCache>
            </c:numRef>
          </c:val>
        </c:ser>
        <c:ser>
          <c:idx val="7"/>
          <c:order val="7"/>
          <c:tx>
            <c:strRef>
              <c:f>ResumoDécadas_comGD!$B$85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ResumoDécadas_comGD!$C$77:$F$77</c:f>
              <c:strCache>
                <c:ptCount val="4"/>
                <c:pt idx="0">
                  <c:v>2015</c:v>
                </c:pt>
                <c:pt idx="1">
                  <c:v>2015-2030</c:v>
                </c:pt>
                <c:pt idx="2">
                  <c:v>2031-2040</c:v>
                </c:pt>
                <c:pt idx="3">
                  <c:v>2041-2050</c:v>
                </c:pt>
              </c:strCache>
            </c:strRef>
          </c:cat>
          <c:val>
            <c:numRef>
              <c:f>ResumoDécadas_comGD!$C$85:$F$85</c:f>
              <c:numCache>
                <c:formatCode>#,##0</c:formatCode>
                <c:ptCount val="4"/>
                <c:pt idx="0">
                  <c:v>0</c:v>
                </c:pt>
                <c:pt idx="1">
                  <c:v>6332.3132600000008</c:v>
                </c:pt>
                <c:pt idx="2">
                  <c:v>34665.404817999995</c:v>
                </c:pt>
                <c:pt idx="3">
                  <c:v>42958.082722000006</c:v>
                </c:pt>
              </c:numCache>
            </c:numRef>
          </c:val>
        </c:ser>
        <c:ser>
          <c:idx val="8"/>
          <c:order val="8"/>
          <c:tx>
            <c:strRef>
              <c:f>ResumoDécadas_comGD!$B$86</c:f>
              <c:strCache>
                <c:ptCount val="1"/>
                <c:pt idx="0">
                  <c:v>Outros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ResumoDécadas_comGD!$C$77:$F$77</c:f>
              <c:strCache>
                <c:ptCount val="4"/>
                <c:pt idx="0">
                  <c:v>2015</c:v>
                </c:pt>
                <c:pt idx="1">
                  <c:v>2015-2030</c:v>
                </c:pt>
                <c:pt idx="2">
                  <c:v>2031-2040</c:v>
                </c:pt>
                <c:pt idx="3">
                  <c:v>2041-2050</c:v>
                </c:pt>
              </c:strCache>
            </c:strRef>
          </c:cat>
          <c:val>
            <c:numRef>
              <c:f>ResumoDécadas_comGD!$C$86:$F$86</c:f>
              <c:numCache>
                <c:formatCode>#,##0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-490</c:v>
                </c:pt>
                <c:pt idx="3">
                  <c:v>0</c:v>
                </c:pt>
              </c:numCache>
            </c:numRef>
          </c:val>
        </c:ser>
        <c:ser>
          <c:idx val="9"/>
          <c:order val="9"/>
          <c:tx>
            <c:strRef>
              <c:f>ResumoDécadas_comGD!$B$87</c:f>
              <c:strCache>
                <c:ptCount val="1"/>
                <c:pt idx="0">
                  <c:v>Pot. Compl.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ResumoDécadas_comGD!$C$77:$F$77</c:f>
              <c:strCache>
                <c:ptCount val="4"/>
                <c:pt idx="0">
                  <c:v>2015</c:v>
                </c:pt>
                <c:pt idx="1">
                  <c:v>2015-2030</c:v>
                </c:pt>
                <c:pt idx="2">
                  <c:v>2031-2040</c:v>
                </c:pt>
                <c:pt idx="3">
                  <c:v>2041-2050</c:v>
                </c:pt>
              </c:strCache>
            </c:strRef>
          </c:cat>
          <c:val>
            <c:numRef>
              <c:f>ResumoDécadas_comGD!$C$87:$F$87</c:f>
              <c:numCache>
                <c:formatCode>#,##0</c:formatCode>
                <c:ptCount val="4"/>
                <c:pt idx="0">
                  <c:v>0</c:v>
                </c:pt>
                <c:pt idx="1">
                  <c:v>14277.053531</c:v>
                </c:pt>
                <c:pt idx="2">
                  <c:v>30516.079699000002</c:v>
                </c:pt>
                <c:pt idx="3">
                  <c:v>34904.074209999999</c:v>
                </c:pt>
              </c:numCache>
            </c:numRef>
          </c:val>
        </c:ser>
        <c:ser>
          <c:idx val="10"/>
          <c:order val="10"/>
          <c:tx>
            <c:strRef>
              <c:f>ResumoDécadas_comGD!$B$88</c:f>
              <c:strCache>
                <c:ptCount val="1"/>
                <c:pt idx="0">
                  <c:v>GD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ResumoDécadas_comGD!$C$77:$F$77</c:f>
              <c:strCache>
                <c:ptCount val="4"/>
                <c:pt idx="0">
                  <c:v>2015</c:v>
                </c:pt>
                <c:pt idx="1">
                  <c:v>2015-2030</c:v>
                </c:pt>
                <c:pt idx="2">
                  <c:v>2031-2040</c:v>
                </c:pt>
                <c:pt idx="3">
                  <c:v>2041-2050</c:v>
                </c:pt>
              </c:strCache>
            </c:strRef>
          </c:cat>
          <c:val>
            <c:numRef>
              <c:f>ResumoDécadas_comGD!$C$88:$F$88</c:f>
              <c:numCache>
                <c:formatCode>#,##0</c:formatCode>
                <c:ptCount val="4"/>
                <c:pt idx="0">
                  <c:v>0</c:v>
                </c:pt>
                <c:pt idx="1">
                  <c:v>13651.703662341981</c:v>
                </c:pt>
                <c:pt idx="2">
                  <c:v>14059.731677613145</c:v>
                </c:pt>
                <c:pt idx="3">
                  <c:v>22159.173215721305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77979984"/>
        <c:axId val="789725984"/>
      </c:barChart>
      <c:catAx>
        <c:axId val="1779799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789725984"/>
        <c:crosses val="autoZero"/>
        <c:auto val="1"/>
        <c:lblAlgn val="ctr"/>
        <c:lblOffset val="100"/>
        <c:noMultiLvlLbl val="0"/>
      </c:catAx>
      <c:valAx>
        <c:axId val="7897259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779799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GERAÇÃO p.MÉDIo 2050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ResumoDécadas_comGD!$B$120</c:f>
              <c:strCache>
                <c:ptCount val="1"/>
                <c:pt idx="0">
                  <c:v>Geração P. Médio (MWMed)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4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5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6"/>
            <c:bubble3D val="0"/>
            <c:spPr>
              <a:solidFill>
                <a:srgbClr val="9E480E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7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Lbls>
            <c:dLbl>
              <c:idx val="0"/>
              <c:layout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"/>
              <c:layout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2"/>
              <c:layout>
                <c:manualLayout>
                  <c:x val="3.0638787798584061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3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3"/>
              <c:layout>
                <c:manualLayout>
                  <c:x val="-0.11092436974789915"/>
                  <c:y val="-3.5987409507250187E-3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4"/>
              <c:layout>
                <c:manualLayout>
                  <c:x val="-0.16806722689075632"/>
                  <c:y val="-5.3981114260875415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5"/>
              <c:layout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6"/>
              <c:layout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7"/>
              <c:layout>
                <c:manualLayout>
                  <c:x val="8.4033613445378158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>
                          <a:lumMod val="60000"/>
                          <a:lumOff val="4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ResumoDécadas_comGD!$B$122:$B$132</c15:sqref>
                  </c15:fullRef>
                </c:ext>
              </c:extLst>
              <c:f>(ResumoDécadas_comGD!$B$122:$B$125,ResumoDécadas_comGD!$B$127:$B$129,ResumoDécadas_comGD!$B$132)</c:f>
              <c:strCache>
                <c:ptCount val="8"/>
                <c:pt idx="0">
                  <c:v>Hidro</c:v>
                </c:pt>
                <c:pt idx="1">
                  <c:v>Gás Natural</c:v>
                </c:pt>
                <c:pt idx="2">
                  <c:v>Carvão</c:v>
                </c:pt>
                <c:pt idx="3">
                  <c:v>Nuclear</c:v>
                </c:pt>
                <c:pt idx="4">
                  <c:v>Biomassa</c:v>
                </c:pt>
                <c:pt idx="5">
                  <c:v>Eólica</c:v>
                </c:pt>
                <c:pt idx="6">
                  <c:v>Solar</c:v>
                </c:pt>
                <c:pt idx="7">
                  <c:v>GD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ResumoDécadas_comGD!$F$122:$F$132</c15:sqref>
                  </c15:fullRef>
                </c:ext>
              </c:extLst>
              <c:f>(ResumoDécadas_comGD!$F$122:$F$125,ResumoDécadas_comGD!$F$127:$F$129,ResumoDécadas_comGD!$F$132)</c:f>
              <c:numCache>
                <c:formatCode>#,##0</c:formatCode>
                <c:ptCount val="8"/>
                <c:pt idx="0">
                  <c:v>64137.009196999999</c:v>
                </c:pt>
                <c:pt idx="1">
                  <c:v>783.1467543</c:v>
                </c:pt>
                <c:pt idx="2">
                  <c:v>0</c:v>
                </c:pt>
                <c:pt idx="3">
                  <c:v>2962.5921060000001</c:v>
                </c:pt>
                <c:pt idx="4">
                  <c:v>4749.9024139000003</c:v>
                </c:pt>
                <c:pt idx="5">
                  <c:v>83746.644579999993</c:v>
                </c:pt>
                <c:pt idx="6">
                  <c:v>23624.745360000001</c:v>
                </c:pt>
                <c:pt idx="7">
                  <c:v>11463.541473233723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>
                <c15:categoryFilterException>
                  <c15:sqref>ResumoDécadas_comGD!$F$131</c15:sqref>
                  <c15:spPr xmlns:c15="http://schemas.microsoft.com/office/drawing/2012/chart">
                    <a:solidFill>
                      <a:srgbClr val="997300"/>
                    </a:solidFill>
                    <a:ln>
                      <a:noFill/>
                    </a:ln>
                    <a:effectLst>
                      <a:outerShdw blurRad="635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15:spPr>
                </c15:categoryFilterException>
              </c15:categoryFilterExceptions>
            </c:ext>
          </c:extLst>
        </c:ser>
        <c:dLbls>
          <c:dLblPos val="outEnd"/>
          <c:showLegendKey val="0"/>
          <c:showVal val="0"/>
          <c:showCatName val="1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GERAÇÃO P.MÉDIO</a:t>
            </a:r>
            <a:r>
              <a:rPr lang="pt-BR" baseline="0"/>
              <a:t> (MWMed)</a:t>
            </a:r>
            <a:endParaRPr lang="pt-BR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tx>
            <c:strRef>
              <c:f>ResumoDécadas_comGD!$B$122</c:f>
              <c:strCache>
                <c:ptCount val="1"/>
                <c:pt idx="0">
                  <c:v>Hidro</c:v>
                </c:pt>
              </c:strCache>
            </c:strRef>
          </c:tx>
          <c:spPr>
            <a:solidFill>
              <a:schemeClr val="accent1"/>
            </a:solidFill>
            <a:ln w="25400">
              <a:noFill/>
            </a:ln>
            <a:effectLst/>
          </c:spPr>
          <c:cat>
            <c:numRef>
              <c:f>ResumoDécadas_comGD!$C$121:$F$121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ResumoDécadas_comGD!$C$122:$F$122</c:f>
              <c:numCache>
                <c:formatCode>#,##0</c:formatCode>
                <c:ptCount val="4"/>
                <c:pt idx="0">
                  <c:v>48809.423894000007</c:v>
                </c:pt>
                <c:pt idx="1">
                  <c:v>69533.848880000005</c:v>
                </c:pt>
                <c:pt idx="2">
                  <c:v>69346.953554000007</c:v>
                </c:pt>
                <c:pt idx="3">
                  <c:v>64137.009196999999</c:v>
                </c:pt>
              </c:numCache>
            </c:numRef>
          </c:val>
        </c:ser>
        <c:ser>
          <c:idx val="6"/>
          <c:order val="1"/>
          <c:tx>
            <c:strRef>
              <c:f>ResumoDécadas_comGD!$B$128</c:f>
              <c:strCache>
                <c:ptCount val="1"/>
                <c:pt idx="0">
                  <c:v>Eólica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ResumoDécadas_comGD!$C$121:$F$121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ResumoDécadas_comGD!$C$128:$F$128</c:f>
              <c:numCache>
                <c:formatCode>#,##0</c:formatCode>
                <c:ptCount val="4"/>
                <c:pt idx="0">
                  <c:v>2886.9278215000004</c:v>
                </c:pt>
                <c:pt idx="1">
                  <c:v>25017.260085500002</c:v>
                </c:pt>
                <c:pt idx="2">
                  <c:v>53622.029680419997</c:v>
                </c:pt>
                <c:pt idx="3">
                  <c:v>83746.644579999993</c:v>
                </c:pt>
              </c:numCache>
            </c:numRef>
          </c:val>
        </c:ser>
        <c:ser>
          <c:idx val="7"/>
          <c:order val="2"/>
          <c:tx>
            <c:strRef>
              <c:f>ResumoDécadas_comGD!$B$129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ResumoDécadas_comGD!$C$121:$F$121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ResumoDécadas_comGD!$C$129:$F$129</c:f>
              <c:numCache>
                <c:formatCode>#,##0</c:formatCode>
                <c:ptCount val="4"/>
                <c:pt idx="0">
                  <c:v>5.1884392960000003</c:v>
                </c:pt>
                <c:pt idx="1">
                  <c:v>1722.0634666999999</c:v>
                </c:pt>
                <c:pt idx="2">
                  <c:v>11539.534385999999</c:v>
                </c:pt>
                <c:pt idx="3">
                  <c:v>23624.745360000001</c:v>
                </c:pt>
              </c:numCache>
            </c:numRef>
          </c:val>
        </c:ser>
        <c:ser>
          <c:idx val="1"/>
          <c:order val="3"/>
          <c:tx>
            <c:strRef>
              <c:f>ResumoDécadas_comGD!$B$123</c:f>
              <c:strCache>
                <c:ptCount val="1"/>
                <c:pt idx="0">
                  <c:v>Gás Natural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cat>
            <c:numRef>
              <c:f>ResumoDécadas_comGD!$C$121:$F$121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ResumoDécadas_comGD!$C$123:$F$123</c:f>
              <c:numCache>
                <c:formatCode>#,##0</c:formatCode>
                <c:ptCount val="4"/>
                <c:pt idx="0">
                  <c:v>5804.2864504999998</c:v>
                </c:pt>
                <c:pt idx="1">
                  <c:v>3836.87646</c:v>
                </c:pt>
                <c:pt idx="2">
                  <c:v>2877.4528053999998</c:v>
                </c:pt>
                <c:pt idx="3">
                  <c:v>783.1467543</c:v>
                </c:pt>
              </c:numCache>
            </c:numRef>
          </c:val>
        </c:ser>
        <c:ser>
          <c:idx val="5"/>
          <c:order val="4"/>
          <c:tx>
            <c:strRef>
              <c:f>ResumoDécadas_comGD!$B$127</c:f>
              <c:strCache>
                <c:ptCount val="1"/>
                <c:pt idx="0">
                  <c:v>Biomassa</c:v>
                </c:pt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cat>
            <c:numRef>
              <c:f>ResumoDécadas_comGD!$C$121:$F$121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ResumoDécadas_comGD!$C$127:$F$127</c:f>
              <c:numCache>
                <c:formatCode>#,##0</c:formatCode>
                <c:ptCount val="4"/>
                <c:pt idx="0">
                  <c:v>4036.6272061999998</c:v>
                </c:pt>
                <c:pt idx="1">
                  <c:v>5587.9294899999995</c:v>
                </c:pt>
                <c:pt idx="2">
                  <c:v>5327.9562230000001</c:v>
                </c:pt>
                <c:pt idx="3">
                  <c:v>4749.9024139000003</c:v>
                </c:pt>
              </c:numCache>
            </c:numRef>
          </c:val>
        </c:ser>
        <c:ser>
          <c:idx val="3"/>
          <c:order val="5"/>
          <c:tx>
            <c:strRef>
              <c:f>ResumoDécadas_comGD!$B$125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chemeClr val="accent4"/>
            </a:solidFill>
            <a:ln w="25400">
              <a:noFill/>
            </a:ln>
            <a:effectLst/>
          </c:spPr>
          <c:cat>
            <c:numRef>
              <c:f>ResumoDécadas_comGD!$C$121:$F$121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ResumoDécadas_comGD!$C$125:$F$125</c:f>
              <c:numCache>
                <c:formatCode>#,##0</c:formatCode>
                <c:ptCount val="4"/>
                <c:pt idx="0">
                  <c:v>1724.9081000000001</c:v>
                </c:pt>
                <c:pt idx="1">
                  <c:v>2962.5921060000001</c:v>
                </c:pt>
                <c:pt idx="2">
                  <c:v>2962.5921060000001</c:v>
                </c:pt>
                <c:pt idx="3">
                  <c:v>2962.5921060000001</c:v>
                </c:pt>
              </c:numCache>
            </c:numRef>
          </c:val>
        </c:ser>
        <c:ser>
          <c:idx val="2"/>
          <c:order val="6"/>
          <c:tx>
            <c:strRef>
              <c:f>ResumoDécadas_comGD!$B$124</c:f>
              <c:strCache>
                <c:ptCount val="1"/>
                <c:pt idx="0">
                  <c:v>Carvão</c:v>
                </c:pt>
              </c:strCache>
            </c:strRef>
          </c:tx>
          <c:spPr>
            <a:solidFill>
              <a:schemeClr val="accent3"/>
            </a:solidFill>
            <a:ln w="25400">
              <a:noFill/>
            </a:ln>
            <a:effectLst/>
          </c:spPr>
          <c:cat>
            <c:numRef>
              <c:f>ResumoDécadas_comGD!$C$121:$F$121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ResumoDécadas_comGD!$C$124:$F$124</c:f>
              <c:numCache>
                <c:formatCode>#,##0</c:formatCode>
                <c:ptCount val="4"/>
                <c:pt idx="0">
                  <c:v>1827.9318069999999</c:v>
                </c:pt>
                <c:pt idx="1">
                  <c:v>584.49409390000005</c:v>
                </c:pt>
                <c:pt idx="2">
                  <c:v>246.9031176</c:v>
                </c:pt>
                <c:pt idx="3">
                  <c:v>0</c:v>
                </c:pt>
              </c:numCache>
            </c:numRef>
          </c:val>
        </c:ser>
        <c:ser>
          <c:idx val="4"/>
          <c:order val="7"/>
          <c:tx>
            <c:strRef>
              <c:f>ResumoDécadas_comGD!$B$126</c:f>
              <c:strCache>
                <c:ptCount val="1"/>
                <c:pt idx="0">
                  <c:v>Óleos Comb</c:v>
                </c:pt>
              </c:strCache>
            </c:strRef>
          </c:tx>
          <c:spPr>
            <a:solidFill>
              <a:schemeClr val="accent5"/>
            </a:solidFill>
            <a:ln w="25400">
              <a:noFill/>
            </a:ln>
            <a:effectLst/>
          </c:spPr>
          <c:cat>
            <c:numRef>
              <c:f>ResumoDécadas_comGD!$C$121:$F$121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ResumoDécadas_comGD!$C$126:$F$126</c:f>
              <c:numCache>
                <c:formatCode>#,##0</c:formatCode>
                <c:ptCount val="4"/>
                <c:pt idx="0">
                  <c:v>310.98325460000001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8"/>
          <c:order val="8"/>
          <c:tx>
            <c:strRef>
              <c:f>ResumoDécadas_comGD!$B$130</c:f>
              <c:strCache>
                <c:ptCount val="1"/>
                <c:pt idx="0">
                  <c:v>Outros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ResumoDécadas_comGD!$C$121:$F$121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ResumoDécadas_comGD!$C$130:$F$130</c:f>
              <c:numCache>
                <c:formatCode>#,##0</c:formatCode>
                <c:ptCount val="4"/>
                <c:pt idx="0">
                  <c:v>427.56149110000001</c:v>
                </c:pt>
                <c:pt idx="1">
                  <c:v>427.56149110000001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10"/>
          <c:order val="10"/>
          <c:tx>
            <c:strRef>
              <c:f>ResumoDécadas_comGD!$B$132</c:f>
              <c:strCache>
                <c:ptCount val="1"/>
                <c:pt idx="0">
                  <c:v>GD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 w="25400">
              <a:noFill/>
            </a:ln>
            <a:effectLst/>
          </c:spPr>
          <c:cat>
            <c:numRef>
              <c:f>ResumoDécadas_comGD!$C$121:$F$121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ResumoDécadas_comGD!$C$132:$F$132</c:f>
              <c:numCache>
                <c:formatCode>#,##0</c:formatCode>
                <c:ptCount val="4"/>
                <c:pt idx="0">
                  <c:v>1.6162535880715674</c:v>
                </c:pt>
                <c:pt idx="1">
                  <c:v>3014.7553416784049</c:v>
                </c:pt>
                <c:pt idx="2">
                  <c:v>6338.8449374853317</c:v>
                </c:pt>
                <c:pt idx="3">
                  <c:v>11463.541473233723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01360480"/>
        <c:axId val="801361040"/>
        <c:extLst>
          <c:ext xmlns:c15="http://schemas.microsoft.com/office/drawing/2012/chart" uri="{02D57815-91ED-43cb-92C2-25804820EDAC}">
            <c15:filteredAreaSeries>
              <c15:ser>
                <c:idx val="9"/>
                <c:order val="9"/>
                <c:tx>
                  <c:strRef>
                    <c:extLst>
                      <c:ext uri="{02D57815-91ED-43cb-92C2-25804820EDAC}">
                        <c15:formulaRef>
                          <c15:sqref>ResumoDécadas_comGD!$B$131</c15:sqref>
                        </c15:formulaRef>
                      </c:ext>
                    </c:extLst>
                    <c:strCache>
                      <c:ptCount val="1"/>
                      <c:pt idx="0">
                        <c:v>Pot. Compl.</c:v>
                      </c:pt>
                    </c:strCache>
                  </c:strRef>
                </c:tx>
                <c:spPr>
                  <a:solidFill>
                    <a:schemeClr val="accent4">
                      <a:lumMod val="60000"/>
                    </a:schemeClr>
                  </a:solidFill>
                  <a:ln w="25400">
                    <a:noFill/>
                  </a:ln>
                  <a:effectLst/>
                </c:spPr>
                <c:cat>
                  <c:numRef>
                    <c:extLst>
                      <c:ext uri="{02D57815-91ED-43cb-92C2-25804820EDAC}">
                        <c15:formulaRef>
                          <c15:sqref>ResumoDécadas_comGD!$C$121:$F$121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ResumoDécadas_comGD!$C$131:$F$131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</c:numCache>
                  </c:numRef>
                </c:val>
              </c15:ser>
            </c15:filteredAreaSeries>
          </c:ext>
        </c:extLst>
      </c:areaChart>
      <c:catAx>
        <c:axId val="8013604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01361040"/>
        <c:crosses val="autoZero"/>
        <c:auto val="1"/>
        <c:lblAlgn val="ctr"/>
        <c:lblOffset val="100"/>
        <c:noMultiLvlLbl val="0"/>
      </c:catAx>
      <c:valAx>
        <c:axId val="8013610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0136048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ATENDIMENTO À PONTA 2050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ResumoDécadas_comGD!$B$154</c:f>
              <c:strCache>
                <c:ptCount val="1"/>
                <c:pt idx="0">
                  <c:v>Atendimento a Ponta (MW)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4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5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6"/>
            <c:bubble3D val="0"/>
            <c:spPr>
              <a:solidFill>
                <a:srgbClr val="997300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7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2"/>
              <c:layout>
                <c:manualLayout>
                  <c:x val="0.14789915966386549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3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dLbl>
              <c:idx val="3"/>
              <c:layout>
                <c:manualLayout>
                  <c:x val="5.3781512605041958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dLbl>
              <c:idx val="4"/>
              <c:layout>
                <c:manualLayout>
                  <c:x val="1.0084033613445379E-2"/>
                  <c:y val="-2.1592445704350111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dLbl>
              <c:idx val="5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6"/>
              <c:layout>
                <c:manualLayout>
                  <c:x val="7.7310924369747902E-2"/>
                  <c:y val="-3.5987409507250352E-3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7"/>
              <c:layout>
                <c:manualLayout>
                  <c:x val="0.21512605042016808"/>
                  <c:y val="2.878992760580015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>
                          <a:lumMod val="60000"/>
                          <a:lumOff val="4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ResumoDécadas_comGD!$B$156:$B$166</c15:sqref>
                  </c15:fullRef>
                </c:ext>
              </c:extLst>
              <c:f>(ResumoDécadas_comGD!$B$156:$B$159,ResumoDécadas_comGD!$B$161:$B$162,ResumoDécadas_comGD!$B$165:$B$166)</c:f>
              <c:strCache>
                <c:ptCount val="8"/>
                <c:pt idx="0">
                  <c:v>Hidro</c:v>
                </c:pt>
                <c:pt idx="1">
                  <c:v>Gás Natural</c:v>
                </c:pt>
                <c:pt idx="2">
                  <c:v>Carvão</c:v>
                </c:pt>
                <c:pt idx="3">
                  <c:v>Nuclear</c:v>
                </c:pt>
                <c:pt idx="4">
                  <c:v>Biomassa</c:v>
                </c:pt>
                <c:pt idx="5">
                  <c:v>Eólica</c:v>
                </c:pt>
                <c:pt idx="6">
                  <c:v>Pot. Compl.</c:v>
                </c:pt>
                <c:pt idx="7">
                  <c:v>GD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ResumoDécadas_comGD!$F$156:$F$166</c15:sqref>
                  </c15:fullRef>
                </c:ext>
              </c:extLst>
              <c:f>(ResumoDécadas_comGD!$F$156:$F$159,ResumoDécadas_comGD!$F$161:$F$162,ResumoDécadas_comGD!$F$165:$F$166)</c:f>
              <c:numCache>
                <c:formatCode>#,##0</c:formatCode>
                <c:ptCount val="8"/>
                <c:pt idx="0">
                  <c:v>82749.146575999999</c:v>
                </c:pt>
                <c:pt idx="1">
                  <c:v>13676.184450000001</c:v>
                </c:pt>
                <c:pt idx="2">
                  <c:v>0</c:v>
                </c:pt>
                <c:pt idx="3">
                  <c:v>2983.193585</c:v>
                </c:pt>
                <c:pt idx="4">
                  <c:v>6736.3569630000002</c:v>
                </c:pt>
                <c:pt idx="5">
                  <c:v>48668.484799999998</c:v>
                </c:pt>
                <c:pt idx="6">
                  <c:v>79697.207450000002</c:v>
                </c:pt>
                <c:pt idx="7">
                  <c:v>3733.1151686328581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>
                <c15:categoryFilterException>
                  <c15:sqref>ResumoDécadas_comGD!$F$164</c15:sqref>
                  <c15:spPr xmlns:c15="http://schemas.microsoft.com/office/drawing/2012/chart">
                    <a:solidFill>
                      <a:srgbClr val="636363"/>
                    </a:solidFill>
                    <a:ln>
                      <a:noFill/>
                    </a:ln>
                    <a:effectLst>
                      <a:outerShdw blurRad="635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15:spPr>
                  <c15:dLbl>
                    <c:idx val="5"/>
                    <c:layout>
                      <c:manualLayout>
                        <c:x val="-3.3613445378151259E-2"/>
                        <c:y val="-7.1974819014500382E-2"/>
                      </c:manualLayout>
                    </c:layout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lIns="38100" tIns="19050" rIns="38100" bIns="19050" anchor="ctr" anchorCtr="1">
                        <a:spAutoFit/>
                      </a:bodyPr>
                      <a:lstStyle/>
                      <a:p>
                        <a:pPr>
                          <a:defRPr sz="1000" b="1" i="0" u="none" strike="noStrike" kern="1200" spc="0" baseline="0">
                            <a:solidFill>
                              <a:schemeClr val="accent3">
                                <a:lumMod val="60000"/>
                              </a:schemeClr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pt-BR"/>
                      </a:p>
                    </c:txPr>
                    <c:dLblPos val="bestFit"/>
                    <c:showLegendKey val="0"/>
                    <c:showVal val="0"/>
                    <c:showCatName val="1"/>
                    <c:showSerName val="0"/>
                    <c:showPercent val="1"/>
                    <c:showBubbleSize val="0"/>
                    <c:separator>
</c:separator>
                    <c:extLst>
                      <c:ext uri="{CE6537A1-D6FC-4f65-9D91-7224C49458BB}"/>
                    </c:extLst>
                  </c15:dLbl>
                </c15:categoryFilterException>
              </c15:categoryFilterExceptions>
            </c:ext>
          </c:extLst>
        </c:ser>
        <c:dLbls>
          <c:dLblPos val="outEnd"/>
          <c:showLegendKey val="0"/>
          <c:showVal val="0"/>
          <c:showCatName val="1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ATENDIMENTO À PONTA</a:t>
            </a:r>
            <a:r>
              <a:rPr lang="pt-BR" baseline="0"/>
              <a:t> (MW)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tx>
            <c:strRef>
              <c:f>ResumoDécadas_comGD!$B$156</c:f>
              <c:strCache>
                <c:ptCount val="1"/>
                <c:pt idx="0">
                  <c:v>Hidro</c:v>
                </c:pt>
              </c:strCache>
            </c:strRef>
          </c:tx>
          <c:spPr>
            <a:solidFill>
              <a:schemeClr val="accent1"/>
            </a:solidFill>
            <a:ln w="25400">
              <a:noFill/>
            </a:ln>
            <a:effectLst/>
          </c:spPr>
          <c:cat>
            <c:numRef>
              <c:f>ResumoDécadas_comGD!$C$155:$F$155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ResumoDécadas_comGD!$C$156:$F$156</c:f>
              <c:numCache>
                <c:formatCode>#,##0</c:formatCode>
                <c:ptCount val="4"/>
                <c:pt idx="0">
                  <c:v>64227.044576</c:v>
                </c:pt>
                <c:pt idx="1">
                  <c:v>92244.116810000007</c:v>
                </c:pt>
                <c:pt idx="2">
                  <c:v>91774.612699999998</c:v>
                </c:pt>
                <c:pt idx="3">
                  <c:v>82749.146575999999</c:v>
                </c:pt>
              </c:numCache>
            </c:numRef>
          </c:val>
        </c:ser>
        <c:ser>
          <c:idx val="9"/>
          <c:order val="1"/>
          <c:tx>
            <c:strRef>
              <c:f>ResumoDécadas_comGD!$B$165</c:f>
              <c:strCache>
                <c:ptCount val="1"/>
                <c:pt idx="0">
                  <c:v>Pot. Compl.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ResumoDécadas_comGD!$C$155:$F$155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ResumoDécadas_comGD!$C$165:$F$165</c:f>
              <c:numCache>
                <c:formatCode>#,##0</c:formatCode>
                <c:ptCount val="4"/>
                <c:pt idx="0">
                  <c:v>0</c:v>
                </c:pt>
                <c:pt idx="1">
                  <c:v>14277.053530000001</c:v>
                </c:pt>
                <c:pt idx="2">
                  <c:v>44793.133229999999</c:v>
                </c:pt>
                <c:pt idx="3">
                  <c:v>79697.207450000002</c:v>
                </c:pt>
              </c:numCache>
            </c:numRef>
          </c:val>
        </c:ser>
        <c:ser>
          <c:idx val="7"/>
          <c:order val="2"/>
          <c:tx>
            <c:strRef>
              <c:f>ResumoDécadas_comGD!$B$157</c:f>
              <c:strCache>
                <c:ptCount val="1"/>
                <c:pt idx="0">
                  <c:v>Gás Natural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cat>
            <c:numRef>
              <c:f>ResumoDécadas_comGD!$C$155:$F$155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ResumoDécadas_comGD!$C$157:$F$157</c:f>
              <c:numCache>
                <c:formatCode>#,##0</c:formatCode>
                <c:ptCount val="4"/>
                <c:pt idx="0">
                  <c:v>9622.1421750000009</c:v>
                </c:pt>
                <c:pt idx="1">
                  <c:v>13279.679040000001</c:v>
                </c:pt>
                <c:pt idx="2">
                  <c:v>14025.70671</c:v>
                </c:pt>
                <c:pt idx="3">
                  <c:v>13676.184450000001</c:v>
                </c:pt>
              </c:numCache>
            </c:numRef>
          </c:val>
        </c:ser>
        <c:ser>
          <c:idx val="3"/>
          <c:order val="3"/>
          <c:tx>
            <c:strRef>
              <c:f>ResumoDécadas_comGD!$B$161</c:f>
              <c:strCache>
                <c:ptCount val="1"/>
                <c:pt idx="0">
                  <c:v>Biomassa</c:v>
                </c:pt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cat>
            <c:numRef>
              <c:f>ResumoDécadas_comGD!$C$155:$F$155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ResumoDécadas_comGD!$C$161:$F$161</c:f>
              <c:numCache>
                <c:formatCode>#,##0</c:formatCode>
                <c:ptCount val="4"/>
                <c:pt idx="0">
                  <c:v>4132.0446320000001</c:v>
                </c:pt>
                <c:pt idx="1">
                  <c:v>7126.6450530000002</c:v>
                </c:pt>
                <c:pt idx="2">
                  <c:v>6953.3014629999998</c:v>
                </c:pt>
                <c:pt idx="3">
                  <c:v>6736.3569630000002</c:v>
                </c:pt>
              </c:numCache>
            </c:numRef>
          </c:val>
        </c:ser>
        <c:ser>
          <c:idx val="2"/>
          <c:order val="4"/>
          <c:tx>
            <c:strRef>
              <c:f>ResumoDécadas_comGD!$B$162</c:f>
              <c:strCache>
                <c:ptCount val="1"/>
                <c:pt idx="0">
                  <c:v>Eólica</c:v>
                </c:pt>
              </c:strCache>
            </c:strRef>
          </c:tx>
          <c:spPr>
            <a:solidFill>
              <a:schemeClr val="accent5"/>
            </a:solidFill>
            <a:ln w="25400">
              <a:noFill/>
            </a:ln>
            <a:effectLst/>
          </c:spPr>
          <c:cat>
            <c:numRef>
              <c:f>ResumoDécadas_comGD!$C$155:$F$155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ResumoDécadas_comGD!$C$162:$F$162</c:f>
              <c:numCache>
                <c:formatCode>#,##0</c:formatCode>
                <c:ptCount val="4"/>
                <c:pt idx="0">
                  <c:v>1104.5229019999999</c:v>
                </c:pt>
                <c:pt idx="1">
                  <c:v>15867.99317</c:v>
                </c:pt>
                <c:pt idx="2">
                  <c:v>31847.292010000001</c:v>
                </c:pt>
                <c:pt idx="3">
                  <c:v>48668.484799999998</c:v>
                </c:pt>
              </c:numCache>
            </c:numRef>
          </c:val>
        </c:ser>
        <c:ser>
          <c:idx val="1"/>
          <c:order val="5"/>
          <c:tx>
            <c:strRef>
              <c:f>ResumoDécadas_comGD!$B$159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chemeClr val="accent4"/>
            </a:solidFill>
            <a:ln w="25400">
              <a:noFill/>
            </a:ln>
            <a:effectLst/>
          </c:spPr>
          <c:cat>
            <c:numRef>
              <c:f>ResumoDécadas_comGD!$C$155:$F$155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ResumoDécadas_comGD!$C$159:$F$159</c:f>
              <c:numCache>
                <c:formatCode>#,##0</c:formatCode>
                <c:ptCount val="4"/>
                <c:pt idx="0">
                  <c:v>1651.996044</c:v>
                </c:pt>
                <c:pt idx="1">
                  <c:v>2983.193585</c:v>
                </c:pt>
                <c:pt idx="2">
                  <c:v>2983.193585</c:v>
                </c:pt>
                <c:pt idx="3">
                  <c:v>2983.193585</c:v>
                </c:pt>
              </c:numCache>
            </c:numRef>
          </c:val>
        </c:ser>
        <c:ser>
          <c:idx val="6"/>
          <c:order val="6"/>
          <c:tx>
            <c:strRef>
              <c:f>ResumoDécadas_comGD!$B$158</c:f>
              <c:strCache>
                <c:ptCount val="1"/>
                <c:pt idx="0">
                  <c:v>Carvão</c:v>
                </c:pt>
              </c:strCache>
            </c:strRef>
          </c:tx>
          <c:spPr>
            <a:solidFill>
              <a:schemeClr val="accent3"/>
            </a:solidFill>
            <a:ln w="25400">
              <a:noFill/>
            </a:ln>
            <a:effectLst/>
          </c:spPr>
          <c:cat>
            <c:numRef>
              <c:f>ResumoDécadas_comGD!$C$155:$F$155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ResumoDécadas_comGD!$C$158:$F$158</c:f>
              <c:numCache>
                <c:formatCode>#,##0</c:formatCode>
                <c:ptCount val="4"/>
                <c:pt idx="0">
                  <c:v>1840.095</c:v>
                </c:pt>
                <c:pt idx="1">
                  <c:v>1688.55</c:v>
                </c:pt>
                <c:pt idx="2">
                  <c:v>255</c:v>
                </c:pt>
                <c:pt idx="3">
                  <c:v>0</c:v>
                </c:pt>
              </c:numCache>
            </c:numRef>
          </c:val>
        </c:ser>
        <c:ser>
          <c:idx val="8"/>
          <c:order val="7"/>
          <c:tx>
            <c:strRef>
              <c:f>ResumoDécadas_comGD!$B$164</c:f>
              <c:strCache>
                <c:ptCount val="1"/>
                <c:pt idx="0">
                  <c:v>Outros</c:v>
                </c:pt>
              </c:strCache>
            </c:strRef>
          </c:tx>
          <c:spPr>
            <a:solidFill>
              <a:srgbClr val="636363"/>
            </a:solidFill>
            <a:ln w="25400">
              <a:noFill/>
            </a:ln>
            <a:effectLst/>
          </c:spPr>
          <c:cat>
            <c:numRef>
              <c:f>ResumoDécadas_comGD!$C$155:$F$155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ResumoDécadas_comGD!$C$164:$F$164</c:f>
              <c:numCache>
                <c:formatCode>#,##0</c:formatCode>
                <c:ptCount val="4"/>
                <c:pt idx="0">
                  <c:v>451.53500000000003</c:v>
                </c:pt>
                <c:pt idx="1">
                  <c:v>451.53500000000003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4"/>
          <c:order val="9"/>
          <c:tx>
            <c:strRef>
              <c:f>ResumoDécadas_comGD!$B$163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chemeClr val="accent5"/>
            </a:solidFill>
            <a:ln w="25400">
              <a:noFill/>
            </a:ln>
            <a:effectLst/>
          </c:spPr>
          <c:cat>
            <c:numRef>
              <c:f>ResumoDécadas_comGD!$C$155:$F$155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ResumoDécadas_comGD!$C$163:$F$163</c:f>
              <c:numCache>
                <c:formatCode>#,##0</c:formatCode>
                <c:ptCount val="4"/>
                <c:pt idx="0">
                  <c:v>3.1406000000000001</c:v>
                </c:pt>
                <c:pt idx="1">
                  <c:v>1270.6032520000001</c:v>
                </c:pt>
                <c:pt idx="2">
                  <c:v>8203.6842159999997</c:v>
                </c:pt>
                <c:pt idx="3">
                  <c:v>16795.300759999998</c:v>
                </c:pt>
              </c:numCache>
            </c:numRef>
          </c:val>
        </c:ser>
        <c:ser>
          <c:idx val="10"/>
          <c:order val="10"/>
          <c:tx>
            <c:strRef>
              <c:f>ResumoDécadas_comGD!$B$166</c:f>
              <c:strCache>
                <c:ptCount val="1"/>
                <c:pt idx="0">
                  <c:v>GD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 w="25400">
              <a:noFill/>
            </a:ln>
            <a:effectLst/>
          </c:spPr>
          <c:cat>
            <c:numRef>
              <c:f>ResumoDécadas_comGD!$C$155:$F$155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ResumoDécadas_comGD!$C$166:$F$166</c:f>
              <c:numCache>
                <c:formatCode>#,##0</c:formatCode>
                <c:ptCount val="4"/>
                <c:pt idx="0">
                  <c:v>0.4106838324999999</c:v>
                </c:pt>
                <c:pt idx="1">
                  <c:v>903.98230976690138</c:v>
                </c:pt>
                <c:pt idx="2">
                  <c:v>2004.623423576797</c:v>
                </c:pt>
                <c:pt idx="3">
                  <c:v>3733.1151686328581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01371680"/>
        <c:axId val="801372240"/>
        <c:extLst>
          <c:ext xmlns:c15="http://schemas.microsoft.com/office/drawing/2012/chart" uri="{02D57815-91ED-43cb-92C2-25804820EDAC}">
            <c15:filteredAreaSeries>
              <c15:ser>
                <c:idx val="5"/>
                <c:order val="8"/>
                <c:tx>
                  <c:strRef>
                    <c:extLst>
                      <c:ext uri="{02D57815-91ED-43cb-92C2-25804820EDAC}">
                        <c15:formulaRef>
                          <c15:sqref>ResumoDécadas_comGD!$B$160</c15:sqref>
                        </c15:formulaRef>
                      </c:ext>
                    </c:extLst>
                    <c:strCache>
                      <c:ptCount val="1"/>
                      <c:pt idx="0">
                        <c:v>Óleos Comb</c:v>
                      </c:pt>
                    </c:strCache>
                  </c:strRef>
                </c:tx>
                <c:spPr>
                  <a:solidFill>
                    <a:schemeClr val="accent6"/>
                  </a:solidFill>
                  <a:ln w="25400">
                    <a:noFill/>
                  </a:ln>
                  <a:effectLst/>
                </c:spPr>
                <c:cat>
                  <c:numRef>
                    <c:extLst>
                      <c:ext uri="{02D57815-91ED-43cb-92C2-25804820EDAC}">
                        <c15:formulaRef>
                          <c15:sqref>ResumoDécadas_comGD!$C$155:$F$155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ResumoDécadas_comGD!$C$160:$F$160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4235.0914329999996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</c:numCache>
                  </c:numRef>
                </c:val>
              </c15:ser>
            </c15:filteredAreaSeries>
          </c:ext>
        </c:extLst>
      </c:areaChart>
      <c:catAx>
        <c:axId val="8013716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01372240"/>
        <c:crosses val="autoZero"/>
        <c:auto val="1"/>
        <c:lblAlgn val="ctr"/>
        <c:lblOffset val="100"/>
        <c:noMultiLvlLbl val="0"/>
      </c:catAx>
      <c:valAx>
        <c:axId val="801372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0137168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800" b="0" i="0" baseline="0">
                <a:effectLst/>
              </a:rPr>
              <a:t>Emissões Totais (MtCO2eq)</a:t>
            </a:r>
            <a:endParaRPr lang="pt-BR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ResumoDécadas_comGD!$B$171</c:f>
              <c:strCache>
                <c:ptCount val="1"/>
                <c:pt idx="0">
                  <c:v>P.Médio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ResumoDécadas_comGD!$C$170:$F$170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ResumoDécadas_comGD!$C$171:$F$171</c:f>
              <c:numCache>
                <c:formatCode>#,##0</c:formatCode>
                <c:ptCount val="4"/>
                <c:pt idx="0">
                  <c:v>38.004931730000003</c:v>
                </c:pt>
                <c:pt idx="1">
                  <c:v>14.16375311</c:v>
                </c:pt>
                <c:pt idx="2">
                  <c:v>5.4011822680000003</c:v>
                </c:pt>
                <c:pt idx="3">
                  <c:v>0</c:v>
                </c:pt>
              </c:numCache>
            </c:numRef>
          </c:val>
        </c:ser>
        <c:ser>
          <c:idx val="1"/>
          <c:order val="1"/>
          <c:tx>
            <c:strRef>
              <c:f>ResumoDécadas_comGD!$B$172</c:f>
              <c:strCache>
                <c:ptCount val="1"/>
                <c:pt idx="0">
                  <c:v>P.Crítico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ResumoDécadas_comGD!$C$170:$F$170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ResumoDécadas_comGD!$C$172:$F$172</c:f>
              <c:numCache>
                <c:formatCode>#,##0</c:formatCode>
                <c:ptCount val="4"/>
                <c:pt idx="0">
                  <c:v>51.680438600000002</c:v>
                </c:pt>
                <c:pt idx="1">
                  <c:v>21.109861630000001</c:v>
                </c:pt>
                <c:pt idx="2">
                  <c:v>5.5199735299999997</c:v>
                </c:pt>
                <c:pt idx="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804898656"/>
        <c:axId val="804899216"/>
        <c:extLst>
          <c:ext xmlns:c15="http://schemas.microsoft.com/office/drawing/2012/chart" uri="{02D57815-91ED-43cb-92C2-25804820EDAC}">
            <c15:filteredBarSeries>
              <c15:ser>
                <c:idx val="2"/>
                <c:order val="2"/>
                <c:tx>
                  <c:strRef>
                    <c:extLst>
                      <c:ext uri="{02D57815-91ED-43cb-92C2-25804820EDAC}">
                        <c15:formulaRef>
                          <c15:sqref>ResumoDécadas_comGD!$B$173</c15:sqref>
                        </c15:formulaRef>
                      </c:ext>
                    </c:extLst>
                    <c:strCache>
                      <c:ptCount val="1"/>
                      <c:pt idx="0">
                        <c:v>Teto de emissões</c:v>
                      </c:pt>
                    </c:strCache>
                  </c:strRef>
                </c:tx>
                <c:spPr>
                  <a:solidFill>
                    <a:schemeClr val="accent3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ResumoDécadas_comGD!$C$170:$F$170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ResumoDécadas_comGD!$C$173:$F$173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10000000</c:v>
                      </c:pt>
                      <c:pt idx="1">
                        <c:v>10000000</c:v>
                      </c:pt>
                      <c:pt idx="2">
                        <c:v>10000000</c:v>
                      </c:pt>
                      <c:pt idx="3">
                        <c:v>10000000</c:v>
                      </c:pt>
                    </c:numCache>
                  </c:numRef>
                </c:val>
              </c15:ser>
            </c15:filteredBarSeries>
          </c:ext>
        </c:extLst>
      </c:barChart>
      <c:catAx>
        <c:axId val="8048986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04899216"/>
        <c:crosses val="autoZero"/>
        <c:auto val="1"/>
        <c:lblAlgn val="ctr"/>
        <c:lblOffset val="100"/>
        <c:noMultiLvlLbl val="0"/>
      </c:catAx>
      <c:valAx>
        <c:axId val="8048992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048986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800" b="0" i="0" baseline="0">
                <a:effectLst/>
              </a:rPr>
              <a:t>Consumo GN Total (Mm3/dia)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ResumoDécadas_comGD!$B$177</c:f>
              <c:strCache>
                <c:ptCount val="1"/>
                <c:pt idx="0">
                  <c:v>P.Médio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ResumoDécadas_comGD!$C$176:$F$176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ResumoDécadas_comGD!$C$177:$F$177</c:f>
              <c:numCache>
                <c:formatCode>#,##0</c:formatCode>
                <c:ptCount val="4"/>
                <c:pt idx="0">
                  <c:v>29.033268383561641</c:v>
                </c:pt>
                <c:pt idx="1">
                  <c:v>17.14171198630137</c:v>
                </c:pt>
                <c:pt idx="2">
                  <c:v>12.109619665753424</c:v>
                </c:pt>
                <c:pt idx="3">
                  <c:v>3.3405281424657534</c:v>
                </c:pt>
              </c:numCache>
            </c:numRef>
          </c:val>
        </c:ser>
        <c:ser>
          <c:idx val="1"/>
          <c:order val="1"/>
          <c:tx>
            <c:strRef>
              <c:f>ResumoDécadas_comGD!$B$178</c:f>
              <c:strCache>
                <c:ptCount val="1"/>
                <c:pt idx="0">
                  <c:v>P.Crítico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ResumoDécadas_comGD!$C$176:$F$176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ResumoDécadas_comGD!$C$178:$F$178</c:f>
              <c:numCache>
                <c:formatCode>#,##0</c:formatCode>
                <c:ptCount val="4"/>
                <c:pt idx="0">
                  <c:v>34.964701616438354</c:v>
                </c:pt>
                <c:pt idx="1">
                  <c:v>31.152295397260275</c:v>
                </c:pt>
                <c:pt idx="2">
                  <c:v>27.883519561643837</c:v>
                </c:pt>
                <c:pt idx="3">
                  <c:v>19.056214104109589</c:v>
                </c:pt>
              </c:numCache>
            </c:numRef>
          </c:val>
        </c:ser>
        <c:ser>
          <c:idx val="2"/>
          <c:order val="2"/>
          <c:tx>
            <c:strRef>
              <c:f>ResumoDécadas_comGD!#REF!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ResumoDécadas_comGD!$C$176:$F$176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804904816"/>
        <c:axId val="804905376"/>
        <c:extLst>
          <c:ext xmlns:c15="http://schemas.microsoft.com/office/drawing/2012/chart" uri="{02D57815-91ED-43cb-92C2-25804820EDAC}">
            <c15:filteredBarSeries>
              <c15:ser>
                <c:idx val="3"/>
                <c:order val="3"/>
                <c:tx>
                  <c:strRef>
                    <c:extLst>
                      <c:ext uri="{02D57815-91ED-43cb-92C2-25804820EDAC}">
                        <c15:formulaRef>
                          <c15:sqref>ResumoDécadas_comGD!$B$179</c15:sqref>
                        </c15:formulaRef>
                      </c:ext>
                    </c:extLst>
                    <c:strCache>
                      <c:ptCount val="1"/>
                      <c:pt idx="0">
                        <c:v>Teto P.Médio</c:v>
                      </c:pt>
                    </c:strCache>
                  </c:strRef>
                </c:tx>
                <c:spPr>
                  <a:solidFill>
                    <a:schemeClr val="accent4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ResumoDécadas_comGD!$C$176:$F$176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ResumoDécadas_comGD!$C$179:$F$179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1250000</c:v>
                      </c:pt>
                      <c:pt idx="1">
                        <c:v>1250000</c:v>
                      </c:pt>
                      <c:pt idx="2">
                        <c:v>1950000</c:v>
                      </c:pt>
                      <c:pt idx="3">
                        <c:v>2750000</c:v>
                      </c:pt>
                    </c:numCache>
                  </c:numRef>
                </c:val>
              </c15:ser>
            </c15:filteredBarSeries>
            <c15:filteredBarSeries>
              <c15:ser>
                <c:idx val="4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ResumoDécadas_comGD!$B$180</c15:sqref>
                        </c15:formulaRef>
                      </c:ext>
                    </c:extLst>
                    <c:strCache>
                      <c:ptCount val="1"/>
                      <c:pt idx="0">
                        <c:v>Teto P.Crítico</c:v>
                      </c:pt>
                    </c:strCache>
                  </c:strRef>
                </c:tx>
                <c:spPr>
                  <a:solidFill>
                    <a:schemeClr val="accent5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ResumoDécadas_comGD!$C$176:$F$176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ResumoDécadas_comGD!$C$180:$F$180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1250000</c:v>
                      </c:pt>
                      <c:pt idx="1">
                        <c:v>1250000</c:v>
                      </c:pt>
                      <c:pt idx="2">
                        <c:v>1950000</c:v>
                      </c:pt>
                      <c:pt idx="3">
                        <c:v>2750000</c:v>
                      </c:pt>
                    </c:numCache>
                  </c:numRef>
                </c:val>
              </c15:ser>
            </c15:filteredBarSeries>
            <c15:filteredBarSeries>
              <c15:ser>
                <c:idx val="5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ResumoDécadas_comGD!$B$181</c15:sqref>
                        </c15:formulaRef>
                      </c:ext>
                    </c:extLst>
                    <c:strCache>
                      <c:ptCount val="1"/>
                      <c:pt idx="0">
                        <c:v>Teto Ponta</c:v>
                      </c:pt>
                    </c:strCache>
                  </c:strRef>
                </c:tx>
                <c:spPr>
                  <a:solidFill>
                    <a:schemeClr val="accent6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ResumoDécadas_comGD!$C$176:$F$176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ResumoDécadas_comGD!$C$181:$F$181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12500000000</c:v>
                      </c:pt>
                      <c:pt idx="1">
                        <c:v>12500000000</c:v>
                      </c:pt>
                      <c:pt idx="2">
                        <c:v>19500000000</c:v>
                      </c:pt>
                      <c:pt idx="3">
                        <c:v>27500000000</c:v>
                      </c:pt>
                    </c:numCache>
                  </c:numRef>
                </c:val>
              </c15:ser>
            </c15:filteredBarSeries>
          </c:ext>
        </c:extLst>
      </c:barChart>
      <c:catAx>
        <c:axId val="8049048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04905376"/>
        <c:crosses val="autoZero"/>
        <c:auto val="1"/>
        <c:lblAlgn val="ctr"/>
        <c:lblOffset val="100"/>
        <c:noMultiLvlLbl val="0"/>
      </c:catAx>
      <c:valAx>
        <c:axId val="8049053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049048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Capacidade Instalada (MW)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5.3746038607398003E-2"/>
          <c:y val="0.15149087662586866"/>
          <c:w val="0.94558475364652128"/>
          <c:h val="0.73243789201431198"/>
        </c:manualLayout>
      </c:layout>
      <c:lineChart>
        <c:grouping val="standard"/>
        <c:varyColors val="0"/>
        <c:ser>
          <c:idx val="0"/>
          <c:order val="0"/>
          <c:tx>
            <c:strRef>
              <c:f>PLANEL_Pot_anual!$B$4</c:f>
              <c:strCache>
                <c:ptCount val="1"/>
                <c:pt idx="0">
                  <c:v>UHE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PLANEL_Pot_anual!$C$4:$AL$4</c:f>
              <c:numCache>
                <c:formatCode>#,##0</c:formatCode>
                <c:ptCount val="36"/>
                <c:pt idx="0">
                  <c:v>89736.491999999998</c:v>
                </c:pt>
                <c:pt idx="1">
                  <c:v>89736.491999999998</c:v>
                </c:pt>
                <c:pt idx="2">
                  <c:v>89736.491999999998</c:v>
                </c:pt>
                <c:pt idx="3">
                  <c:v>100225.35619999999</c:v>
                </c:pt>
                <c:pt idx="4">
                  <c:v>105278.9368</c:v>
                </c:pt>
                <c:pt idx="5">
                  <c:v>109117.871</c:v>
                </c:pt>
                <c:pt idx="6">
                  <c:v>109117.871</c:v>
                </c:pt>
                <c:pt idx="7">
                  <c:v>109259.77099999999</c:v>
                </c:pt>
                <c:pt idx="8">
                  <c:v>109377.77099999999</c:v>
                </c:pt>
                <c:pt idx="9">
                  <c:v>109701.6594</c:v>
                </c:pt>
                <c:pt idx="10">
                  <c:v>109810.7565</c:v>
                </c:pt>
                <c:pt idx="11">
                  <c:v>111232.571</c:v>
                </c:pt>
                <c:pt idx="12">
                  <c:v>111487.22319999999</c:v>
                </c:pt>
                <c:pt idx="13">
                  <c:v>115725.0049</c:v>
                </c:pt>
                <c:pt idx="14">
                  <c:v>116636.861</c:v>
                </c:pt>
                <c:pt idx="15">
                  <c:v>116636.861</c:v>
                </c:pt>
                <c:pt idx="16">
                  <c:v>116636.861</c:v>
                </c:pt>
                <c:pt idx="17">
                  <c:v>116636.861</c:v>
                </c:pt>
                <c:pt idx="18">
                  <c:v>117088.0822</c:v>
                </c:pt>
                <c:pt idx="19">
                  <c:v>118862.03290000001</c:v>
                </c:pt>
                <c:pt idx="20">
                  <c:v>118862.03290000001</c:v>
                </c:pt>
                <c:pt idx="21">
                  <c:v>118862.03290000001</c:v>
                </c:pt>
                <c:pt idx="22">
                  <c:v>118862.03290000001</c:v>
                </c:pt>
                <c:pt idx="23">
                  <c:v>118862.03290000001</c:v>
                </c:pt>
                <c:pt idx="24">
                  <c:v>119286.66099999999</c:v>
                </c:pt>
                <c:pt idx="25">
                  <c:v>119286.66099999999</c:v>
                </c:pt>
                <c:pt idx="26">
                  <c:v>119286.66099999999</c:v>
                </c:pt>
                <c:pt idx="27">
                  <c:v>119286.66099999999</c:v>
                </c:pt>
                <c:pt idx="28">
                  <c:v>119286.66099999999</c:v>
                </c:pt>
                <c:pt idx="29">
                  <c:v>119286.66099999999</c:v>
                </c:pt>
                <c:pt idx="30">
                  <c:v>119286.66099999999</c:v>
                </c:pt>
                <c:pt idx="31">
                  <c:v>119286.66099999999</c:v>
                </c:pt>
                <c:pt idx="32">
                  <c:v>119286.66099999999</c:v>
                </c:pt>
                <c:pt idx="33">
                  <c:v>119286.66099999999</c:v>
                </c:pt>
                <c:pt idx="34">
                  <c:v>119286.66099999999</c:v>
                </c:pt>
                <c:pt idx="35">
                  <c:v>119286.66099999999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PLANEL_Pot_anual!$B$5</c:f>
              <c:strCache>
                <c:ptCount val="1"/>
                <c:pt idx="0">
                  <c:v>PCH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PLANEL_Pot_anual!$C$5:$AL$5</c:f>
              <c:numCache>
                <c:formatCode>#,##0</c:formatCode>
                <c:ptCount val="36"/>
                <c:pt idx="0">
                  <c:v>5500.0259999999998</c:v>
                </c:pt>
                <c:pt idx="1">
                  <c:v>5795.1260000000002</c:v>
                </c:pt>
                <c:pt idx="2">
                  <c:v>6026.9260000000004</c:v>
                </c:pt>
                <c:pt idx="3">
                  <c:v>6245.2259999999997</c:v>
                </c:pt>
                <c:pt idx="4">
                  <c:v>6368.326</c:v>
                </c:pt>
                <c:pt idx="5">
                  <c:v>6632.826</c:v>
                </c:pt>
                <c:pt idx="6">
                  <c:v>9230.4512639999994</c:v>
                </c:pt>
                <c:pt idx="7">
                  <c:v>11201.325999999999</c:v>
                </c:pt>
                <c:pt idx="8">
                  <c:v>11201.325999999999</c:v>
                </c:pt>
                <c:pt idx="9">
                  <c:v>14073.325999999999</c:v>
                </c:pt>
                <c:pt idx="10">
                  <c:v>14073.325999999999</c:v>
                </c:pt>
                <c:pt idx="11">
                  <c:v>14073.325999999999</c:v>
                </c:pt>
                <c:pt idx="12">
                  <c:v>14073.325999999999</c:v>
                </c:pt>
                <c:pt idx="13">
                  <c:v>14073.325999999999</c:v>
                </c:pt>
                <c:pt idx="14">
                  <c:v>16181.825999999999</c:v>
                </c:pt>
                <c:pt idx="15">
                  <c:v>16181.825999999999</c:v>
                </c:pt>
                <c:pt idx="16">
                  <c:v>16181.825999999999</c:v>
                </c:pt>
                <c:pt idx="17">
                  <c:v>16181.825999999999</c:v>
                </c:pt>
                <c:pt idx="18">
                  <c:v>16181.825999999999</c:v>
                </c:pt>
                <c:pt idx="19">
                  <c:v>16181.825999999999</c:v>
                </c:pt>
                <c:pt idx="20">
                  <c:v>16181.825999999999</c:v>
                </c:pt>
                <c:pt idx="21">
                  <c:v>16181.825999999999</c:v>
                </c:pt>
                <c:pt idx="22">
                  <c:v>16181.825999999999</c:v>
                </c:pt>
                <c:pt idx="23">
                  <c:v>16181.825999999999</c:v>
                </c:pt>
                <c:pt idx="24">
                  <c:v>16181.825999999999</c:v>
                </c:pt>
                <c:pt idx="25">
                  <c:v>16181.825999999999</c:v>
                </c:pt>
                <c:pt idx="26">
                  <c:v>16181.825999999999</c:v>
                </c:pt>
                <c:pt idx="27">
                  <c:v>16181.825999999999</c:v>
                </c:pt>
                <c:pt idx="28">
                  <c:v>16181.825999999999</c:v>
                </c:pt>
                <c:pt idx="29">
                  <c:v>16181.825999999999</c:v>
                </c:pt>
                <c:pt idx="30">
                  <c:v>16181.825999999999</c:v>
                </c:pt>
                <c:pt idx="31">
                  <c:v>16181.825999999999</c:v>
                </c:pt>
                <c:pt idx="32">
                  <c:v>16181.825999999999</c:v>
                </c:pt>
                <c:pt idx="33">
                  <c:v>16181.825999999999</c:v>
                </c:pt>
                <c:pt idx="34">
                  <c:v>16181.825999999999</c:v>
                </c:pt>
                <c:pt idx="35">
                  <c:v>16181.825999999999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PLANEL_Pot_anual!$B$6</c:f>
              <c:strCache>
                <c:ptCount val="1"/>
                <c:pt idx="0">
                  <c:v>Gás Natural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PLANEL_Pot_anual!$C$6:$AL$6</c:f>
              <c:numCache>
                <c:formatCode>#,##0</c:formatCode>
                <c:ptCount val="36"/>
              </c:numCache>
            </c:numRef>
          </c:val>
          <c:smooth val="0"/>
        </c:ser>
        <c:ser>
          <c:idx val="3"/>
          <c:order val="3"/>
          <c:tx>
            <c:strRef>
              <c:f>PLANEL_Pot_anual!#REF!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PLANEL_Pot_anual!$B$7</c:f>
              <c:strCache>
                <c:ptCount val="1"/>
                <c:pt idx="0">
                  <c:v>Gas Natural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PLANEL_Pot_anual!$C$7:$AL$7</c:f>
              <c:numCache>
                <c:formatCode>#,##0</c:formatCode>
                <c:ptCount val="36"/>
                <c:pt idx="0">
                  <c:v>11242.2</c:v>
                </c:pt>
                <c:pt idx="1">
                  <c:v>12351.8</c:v>
                </c:pt>
                <c:pt idx="2">
                  <c:v>12351.8</c:v>
                </c:pt>
                <c:pt idx="3">
                  <c:v>12379.8</c:v>
                </c:pt>
                <c:pt idx="4">
                  <c:v>12379.8</c:v>
                </c:pt>
                <c:pt idx="5">
                  <c:v>13593.5</c:v>
                </c:pt>
                <c:pt idx="6">
                  <c:v>13593.5</c:v>
                </c:pt>
                <c:pt idx="7">
                  <c:v>12895.889256</c:v>
                </c:pt>
                <c:pt idx="8">
                  <c:v>13281</c:v>
                </c:pt>
                <c:pt idx="9">
                  <c:v>13957.7</c:v>
                </c:pt>
                <c:pt idx="10">
                  <c:v>13846.509045999999</c:v>
                </c:pt>
                <c:pt idx="11">
                  <c:v>13958.3</c:v>
                </c:pt>
                <c:pt idx="12">
                  <c:v>14016.113089999999</c:v>
                </c:pt>
                <c:pt idx="13">
                  <c:v>14015.91309</c:v>
                </c:pt>
                <c:pt idx="14">
                  <c:v>14015.91309</c:v>
                </c:pt>
                <c:pt idx="15">
                  <c:v>14015.91309</c:v>
                </c:pt>
                <c:pt idx="16">
                  <c:v>13091.31309</c:v>
                </c:pt>
                <c:pt idx="17">
                  <c:v>13291.31309</c:v>
                </c:pt>
                <c:pt idx="18">
                  <c:v>13491.31309</c:v>
                </c:pt>
                <c:pt idx="19">
                  <c:v>13691.51309</c:v>
                </c:pt>
                <c:pt idx="20">
                  <c:v>13891.51309</c:v>
                </c:pt>
                <c:pt idx="21">
                  <c:v>14091.51309</c:v>
                </c:pt>
                <c:pt idx="22">
                  <c:v>14291.713090000001</c:v>
                </c:pt>
                <c:pt idx="23">
                  <c:v>14491.713090000001</c:v>
                </c:pt>
                <c:pt idx="24">
                  <c:v>14691.713090000001</c:v>
                </c:pt>
                <c:pt idx="25">
                  <c:v>14803.301020000001</c:v>
                </c:pt>
                <c:pt idx="26">
                  <c:v>14797.601020100001</c:v>
                </c:pt>
                <c:pt idx="27">
                  <c:v>14797.601020100001</c:v>
                </c:pt>
                <c:pt idx="28">
                  <c:v>14797.601020100001</c:v>
                </c:pt>
                <c:pt idx="29">
                  <c:v>14797.601020100001</c:v>
                </c:pt>
                <c:pt idx="30">
                  <c:v>14434.40102008</c:v>
                </c:pt>
                <c:pt idx="31">
                  <c:v>14434.40102008</c:v>
                </c:pt>
                <c:pt idx="32">
                  <c:v>14434.40102008</c:v>
                </c:pt>
                <c:pt idx="33">
                  <c:v>14434.40102008</c:v>
                </c:pt>
                <c:pt idx="34">
                  <c:v>14434.40102008</c:v>
                </c:pt>
                <c:pt idx="35">
                  <c:v>14434.40102008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PLANEL_Pot_anual!$B$8</c:f>
              <c:strCache>
                <c:ptCount val="1"/>
                <c:pt idx="0">
                  <c:v>Carvão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PLANEL_Pot_anual!$C$8:$AL$8</c:f>
              <c:numCache>
                <c:formatCode>#,##0</c:formatCode>
                <c:ptCount val="36"/>
              </c:numCache>
            </c:numRef>
          </c:val>
          <c:smooth val="0"/>
        </c:ser>
        <c:ser>
          <c:idx val="6"/>
          <c:order val="6"/>
          <c:tx>
            <c:strRef>
              <c:f>PLANEL_Pot_anual!$B$9</c:f>
              <c:strCache>
                <c:ptCount val="1"/>
                <c:pt idx="0">
                  <c:v>Nacional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PLANEL_Pot_anual!$C$9:$AL$9</c:f>
              <c:numCache>
                <c:formatCode>#,##0</c:formatCode>
                <c:ptCount val="36"/>
                <c:pt idx="0">
                  <c:v>1728.36</c:v>
                </c:pt>
                <c:pt idx="1">
                  <c:v>1728.36</c:v>
                </c:pt>
                <c:pt idx="2">
                  <c:v>1728.36</c:v>
                </c:pt>
                <c:pt idx="3">
                  <c:v>1728.36</c:v>
                </c:pt>
                <c:pt idx="4">
                  <c:v>2068.36</c:v>
                </c:pt>
                <c:pt idx="5">
                  <c:v>2068.36</c:v>
                </c:pt>
                <c:pt idx="6">
                  <c:v>2068.36</c:v>
                </c:pt>
                <c:pt idx="7">
                  <c:v>2068.36</c:v>
                </c:pt>
                <c:pt idx="8">
                  <c:v>2068.36</c:v>
                </c:pt>
                <c:pt idx="9">
                  <c:v>2068.36</c:v>
                </c:pt>
                <c:pt idx="10">
                  <c:v>2068.36</c:v>
                </c:pt>
                <c:pt idx="11">
                  <c:v>2068.36</c:v>
                </c:pt>
                <c:pt idx="12">
                  <c:v>2068.36</c:v>
                </c:pt>
                <c:pt idx="13">
                  <c:v>2068.36</c:v>
                </c:pt>
                <c:pt idx="14">
                  <c:v>806</c:v>
                </c:pt>
                <c:pt idx="15">
                  <c:v>806</c:v>
                </c:pt>
                <c:pt idx="16">
                  <c:v>340</c:v>
                </c:pt>
                <c:pt idx="17">
                  <c:v>340</c:v>
                </c:pt>
                <c:pt idx="18">
                  <c:v>340</c:v>
                </c:pt>
                <c:pt idx="19">
                  <c:v>340</c:v>
                </c:pt>
                <c:pt idx="20">
                  <c:v>340</c:v>
                </c:pt>
                <c:pt idx="21">
                  <c:v>340</c:v>
                </c:pt>
                <c:pt idx="22">
                  <c:v>340</c:v>
                </c:pt>
                <c:pt idx="23">
                  <c:v>340</c:v>
                </c:pt>
                <c:pt idx="24">
                  <c:v>340</c:v>
                </c:pt>
                <c:pt idx="25">
                  <c:v>340</c:v>
                </c:pt>
                <c:pt idx="26">
                  <c:v>340</c:v>
                </c:pt>
                <c:pt idx="27">
                  <c:v>340</c:v>
                </c:pt>
                <c:pt idx="28">
                  <c:v>340</c:v>
                </c:pt>
                <c:pt idx="29">
                  <c:v>340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</c:ser>
        <c:ser>
          <c:idx val="7"/>
          <c:order val="7"/>
          <c:tx>
            <c:strRef>
              <c:f>PLANEL_Pot_anual!$B$10</c:f>
              <c:strCache>
                <c:ptCount val="1"/>
                <c:pt idx="0">
                  <c:v>Importado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PLANEL_Pot_anual!$C$10:$AL$10</c:f>
              <c:numCache>
                <c:formatCode>#,##0</c:formatCode>
                <c:ptCount val="36"/>
                <c:pt idx="0">
                  <c:v>1445.4</c:v>
                </c:pt>
                <c:pt idx="1">
                  <c:v>1445.4</c:v>
                </c:pt>
                <c:pt idx="2">
                  <c:v>1445.4</c:v>
                </c:pt>
                <c:pt idx="3">
                  <c:v>1445.4</c:v>
                </c:pt>
                <c:pt idx="4">
                  <c:v>1445.4</c:v>
                </c:pt>
                <c:pt idx="5">
                  <c:v>1445.4</c:v>
                </c:pt>
                <c:pt idx="6">
                  <c:v>1445.4</c:v>
                </c:pt>
                <c:pt idx="7">
                  <c:v>1445.4</c:v>
                </c:pt>
                <c:pt idx="8">
                  <c:v>1445.4</c:v>
                </c:pt>
                <c:pt idx="9">
                  <c:v>1445.4</c:v>
                </c:pt>
                <c:pt idx="10">
                  <c:v>1445.4</c:v>
                </c:pt>
                <c:pt idx="11">
                  <c:v>1445.4</c:v>
                </c:pt>
                <c:pt idx="12">
                  <c:v>1445.4</c:v>
                </c:pt>
                <c:pt idx="13">
                  <c:v>1445.4</c:v>
                </c:pt>
                <c:pt idx="14">
                  <c:v>1445.4</c:v>
                </c:pt>
                <c:pt idx="15">
                  <c:v>1445.4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</c:ser>
        <c:ser>
          <c:idx val="8"/>
          <c:order val="8"/>
          <c:tx>
            <c:strRef>
              <c:f>PLANEL_Pot_anual!$B$11</c:f>
              <c:strCache>
                <c:ptCount val="1"/>
                <c:pt idx="0">
                  <c:v>Nuclear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PLANEL_Pot_anual!$C$11:$AL$11</c:f>
              <c:numCache>
                <c:formatCode>#,##0</c:formatCode>
                <c:ptCount val="36"/>
                <c:pt idx="0">
                  <c:v>1990</c:v>
                </c:pt>
                <c:pt idx="1">
                  <c:v>1990</c:v>
                </c:pt>
                <c:pt idx="2">
                  <c:v>1990</c:v>
                </c:pt>
                <c:pt idx="3">
                  <c:v>1990</c:v>
                </c:pt>
                <c:pt idx="5">
                  <c:v>1990</c:v>
                </c:pt>
                <c:pt idx="6">
                  <c:v>1990</c:v>
                </c:pt>
                <c:pt idx="7">
                  <c:v>1990</c:v>
                </c:pt>
                <c:pt idx="8">
                  <c:v>1990</c:v>
                </c:pt>
                <c:pt idx="9">
                  <c:v>1990</c:v>
                </c:pt>
                <c:pt idx="10">
                  <c:v>1990</c:v>
                </c:pt>
                <c:pt idx="11">
                  <c:v>3395</c:v>
                </c:pt>
                <c:pt idx="12">
                  <c:v>3395</c:v>
                </c:pt>
                <c:pt idx="13">
                  <c:v>3395</c:v>
                </c:pt>
                <c:pt idx="14">
                  <c:v>3395</c:v>
                </c:pt>
                <c:pt idx="15">
                  <c:v>3395</c:v>
                </c:pt>
                <c:pt idx="16">
                  <c:v>3395</c:v>
                </c:pt>
                <c:pt idx="17">
                  <c:v>3395</c:v>
                </c:pt>
                <c:pt idx="18">
                  <c:v>3395</c:v>
                </c:pt>
                <c:pt idx="19">
                  <c:v>3395</c:v>
                </c:pt>
                <c:pt idx="20">
                  <c:v>3395</c:v>
                </c:pt>
                <c:pt idx="21">
                  <c:v>3395</c:v>
                </c:pt>
                <c:pt idx="22">
                  <c:v>3395</c:v>
                </c:pt>
                <c:pt idx="23">
                  <c:v>3395</c:v>
                </c:pt>
                <c:pt idx="24">
                  <c:v>3395</c:v>
                </c:pt>
                <c:pt idx="25">
                  <c:v>3395</c:v>
                </c:pt>
                <c:pt idx="26">
                  <c:v>3395</c:v>
                </c:pt>
                <c:pt idx="27">
                  <c:v>3395</c:v>
                </c:pt>
                <c:pt idx="28">
                  <c:v>3395</c:v>
                </c:pt>
                <c:pt idx="29">
                  <c:v>3395</c:v>
                </c:pt>
                <c:pt idx="30">
                  <c:v>3395</c:v>
                </c:pt>
                <c:pt idx="31">
                  <c:v>3395</c:v>
                </c:pt>
                <c:pt idx="32">
                  <c:v>3395</c:v>
                </c:pt>
                <c:pt idx="33">
                  <c:v>3395</c:v>
                </c:pt>
                <c:pt idx="34">
                  <c:v>3395</c:v>
                </c:pt>
                <c:pt idx="35">
                  <c:v>3395</c:v>
                </c:pt>
              </c:numCache>
            </c:numRef>
          </c:val>
          <c:smooth val="0"/>
        </c:ser>
        <c:ser>
          <c:idx val="9"/>
          <c:order val="9"/>
          <c:tx>
            <c:strRef>
              <c:f>PLANEL_Pot_anual!$B$12</c:f>
              <c:strCache>
                <c:ptCount val="1"/>
                <c:pt idx="0">
                  <c:v>Óleos Comb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PLANEL_Pot_anual!$C$12:$AL$12</c:f>
              <c:numCache>
                <c:formatCode>#,##0</c:formatCode>
                <c:ptCount val="36"/>
                <c:pt idx="0">
                  <c:v>5183.8</c:v>
                </c:pt>
                <c:pt idx="1">
                  <c:v>5183.8</c:v>
                </c:pt>
                <c:pt idx="2">
                  <c:v>5183.8</c:v>
                </c:pt>
                <c:pt idx="3">
                  <c:v>5183.8</c:v>
                </c:pt>
                <c:pt idx="4">
                  <c:v>5183.8</c:v>
                </c:pt>
                <c:pt idx="5">
                  <c:v>5183.8</c:v>
                </c:pt>
                <c:pt idx="6">
                  <c:v>5183.8</c:v>
                </c:pt>
                <c:pt idx="7">
                  <c:v>5183.8</c:v>
                </c:pt>
                <c:pt idx="8">
                  <c:v>4991.7</c:v>
                </c:pt>
                <c:pt idx="9">
                  <c:v>4008.1</c:v>
                </c:pt>
                <c:pt idx="10">
                  <c:v>2475.5</c:v>
                </c:pt>
                <c:pt idx="11">
                  <c:v>2268.8999999999996</c:v>
                </c:pt>
                <c:pt idx="12">
                  <c:v>200.8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</c:ser>
        <c:ser>
          <c:idx val="10"/>
          <c:order val="10"/>
          <c:tx>
            <c:strRef>
              <c:f>PLANEL_Pot_anual!$B$13</c:f>
              <c:strCache>
                <c:ptCount val="1"/>
                <c:pt idx="0">
                  <c:v>Biomassa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PLANEL_Pot_anual!$C$13:$AL$13</c:f>
              <c:numCache>
                <c:formatCode>#,##0</c:formatCode>
                <c:ptCount val="36"/>
              </c:numCache>
            </c:numRef>
          </c:val>
          <c:smooth val="0"/>
        </c:ser>
        <c:ser>
          <c:idx val="11"/>
          <c:order val="11"/>
          <c:tx>
            <c:strRef>
              <c:f>PLANEL_Pot_anual!$B$14</c:f>
              <c:strCache>
                <c:ptCount val="1"/>
                <c:pt idx="0">
                  <c:v>Cana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PLANEL_Pot_anual!$C$14:$AL$14</c:f>
              <c:numCache>
                <c:formatCode>#,##0</c:formatCode>
                <c:ptCount val="36"/>
                <c:pt idx="0">
                  <c:v>11669.467420000001</c:v>
                </c:pt>
                <c:pt idx="1">
                  <c:v>12480.600420000001</c:v>
                </c:pt>
                <c:pt idx="2">
                  <c:v>12609.940420000001</c:v>
                </c:pt>
                <c:pt idx="3">
                  <c:v>12670.364949999999</c:v>
                </c:pt>
                <c:pt idx="4">
                  <c:v>12670.364949999999</c:v>
                </c:pt>
                <c:pt idx="5">
                  <c:v>12670.364949999999</c:v>
                </c:pt>
                <c:pt idx="6">
                  <c:v>12670.364949999999</c:v>
                </c:pt>
                <c:pt idx="7">
                  <c:v>12670.364949999999</c:v>
                </c:pt>
                <c:pt idx="8">
                  <c:v>12670.364949999999</c:v>
                </c:pt>
                <c:pt idx="9">
                  <c:v>12700.744381</c:v>
                </c:pt>
                <c:pt idx="10">
                  <c:v>12700.744381</c:v>
                </c:pt>
                <c:pt idx="11">
                  <c:v>12700.744381</c:v>
                </c:pt>
                <c:pt idx="12">
                  <c:v>12700.744381</c:v>
                </c:pt>
                <c:pt idx="13">
                  <c:v>12700.744381</c:v>
                </c:pt>
                <c:pt idx="14">
                  <c:v>12700.744381</c:v>
                </c:pt>
                <c:pt idx="15">
                  <c:v>12700.744381</c:v>
                </c:pt>
                <c:pt idx="16">
                  <c:v>13000.838383</c:v>
                </c:pt>
                <c:pt idx="17">
                  <c:v>13000.838383</c:v>
                </c:pt>
                <c:pt idx="18">
                  <c:v>13000.838383</c:v>
                </c:pt>
                <c:pt idx="19">
                  <c:v>13000.838383</c:v>
                </c:pt>
                <c:pt idx="20">
                  <c:v>13000.838383</c:v>
                </c:pt>
                <c:pt idx="21">
                  <c:v>13009</c:v>
                </c:pt>
                <c:pt idx="22">
                  <c:v>13009</c:v>
                </c:pt>
                <c:pt idx="23">
                  <c:v>13009</c:v>
                </c:pt>
                <c:pt idx="24">
                  <c:v>13009</c:v>
                </c:pt>
                <c:pt idx="25">
                  <c:v>13009</c:v>
                </c:pt>
                <c:pt idx="26">
                  <c:v>13009</c:v>
                </c:pt>
                <c:pt idx="27">
                  <c:v>13009</c:v>
                </c:pt>
                <c:pt idx="28">
                  <c:v>13009</c:v>
                </c:pt>
                <c:pt idx="29">
                  <c:v>13009</c:v>
                </c:pt>
                <c:pt idx="30">
                  <c:v>13009</c:v>
                </c:pt>
                <c:pt idx="31">
                  <c:v>13395</c:v>
                </c:pt>
                <c:pt idx="32">
                  <c:v>13395</c:v>
                </c:pt>
                <c:pt idx="33">
                  <c:v>13395</c:v>
                </c:pt>
                <c:pt idx="34">
                  <c:v>13395</c:v>
                </c:pt>
                <c:pt idx="35">
                  <c:v>13395</c:v>
                </c:pt>
              </c:numCache>
            </c:numRef>
          </c:val>
          <c:smooth val="0"/>
        </c:ser>
        <c:ser>
          <c:idx val="12"/>
          <c:order val="12"/>
          <c:tx>
            <c:strRef>
              <c:f>PLANEL_Pot_anual!$B$15</c:f>
              <c:strCache>
                <c:ptCount val="1"/>
                <c:pt idx="0">
                  <c:v>Outras bio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PLANEL_Pot_anual!$C$15:$AL$15</c:f>
              <c:numCache>
                <c:formatCode>#,##0</c:formatCode>
                <c:ptCount val="36"/>
                <c:pt idx="0">
                  <c:v>330.2</c:v>
                </c:pt>
                <c:pt idx="1">
                  <c:v>330.2</c:v>
                </c:pt>
                <c:pt idx="2">
                  <c:v>330.2</c:v>
                </c:pt>
                <c:pt idx="3">
                  <c:v>505</c:v>
                </c:pt>
                <c:pt idx="4">
                  <c:v>669</c:v>
                </c:pt>
                <c:pt idx="5">
                  <c:v>719</c:v>
                </c:pt>
                <c:pt idx="6">
                  <c:v>724</c:v>
                </c:pt>
                <c:pt idx="7">
                  <c:v>724</c:v>
                </c:pt>
                <c:pt idx="8">
                  <c:v>724</c:v>
                </c:pt>
                <c:pt idx="9">
                  <c:v>694</c:v>
                </c:pt>
                <c:pt idx="10">
                  <c:v>694</c:v>
                </c:pt>
                <c:pt idx="11">
                  <c:v>694</c:v>
                </c:pt>
                <c:pt idx="12">
                  <c:v>694</c:v>
                </c:pt>
                <c:pt idx="13">
                  <c:v>694</c:v>
                </c:pt>
                <c:pt idx="14">
                  <c:v>3111.7916489999998</c:v>
                </c:pt>
                <c:pt idx="15">
                  <c:v>3111.7916489999998</c:v>
                </c:pt>
                <c:pt idx="16">
                  <c:v>2811.591649</c:v>
                </c:pt>
                <c:pt idx="17">
                  <c:v>2811.591649</c:v>
                </c:pt>
                <c:pt idx="18">
                  <c:v>2811.591649</c:v>
                </c:pt>
                <c:pt idx="19">
                  <c:v>2811.591649</c:v>
                </c:pt>
                <c:pt idx="20">
                  <c:v>2811.591649</c:v>
                </c:pt>
                <c:pt idx="21">
                  <c:v>2803.591649</c:v>
                </c:pt>
                <c:pt idx="22">
                  <c:v>2803.591649</c:v>
                </c:pt>
                <c:pt idx="23">
                  <c:v>2803.591649</c:v>
                </c:pt>
                <c:pt idx="24">
                  <c:v>2803.591649</c:v>
                </c:pt>
                <c:pt idx="25">
                  <c:v>2803.591649</c:v>
                </c:pt>
                <c:pt idx="26">
                  <c:v>2803.591649</c:v>
                </c:pt>
                <c:pt idx="27">
                  <c:v>2803.591649</c:v>
                </c:pt>
                <c:pt idx="28">
                  <c:v>2803.591649</c:v>
                </c:pt>
                <c:pt idx="29">
                  <c:v>2803.591649</c:v>
                </c:pt>
                <c:pt idx="30">
                  <c:v>2803.591649</c:v>
                </c:pt>
                <c:pt idx="31">
                  <c:v>2417.7916489999998</c:v>
                </c:pt>
                <c:pt idx="32">
                  <c:v>2417.7916489999998</c:v>
                </c:pt>
                <c:pt idx="33">
                  <c:v>2417.7916489999998</c:v>
                </c:pt>
                <c:pt idx="34">
                  <c:v>2417.7916489999998</c:v>
                </c:pt>
                <c:pt idx="35">
                  <c:v>2417.7916489999998</c:v>
                </c:pt>
              </c:numCache>
            </c:numRef>
          </c:val>
          <c:smooth val="0"/>
        </c:ser>
        <c:ser>
          <c:idx val="13"/>
          <c:order val="13"/>
          <c:tx>
            <c:strRef>
              <c:f>PLANEL_Pot_anual!$B$16</c:f>
              <c:strCache>
                <c:ptCount val="1"/>
                <c:pt idx="0">
                  <c:v>Eólica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PLANEL_Pot_anual!$C$16:$AL$16</c:f>
              <c:numCache>
                <c:formatCode>#,##0</c:formatCode>
                <c:ptCount val="36"/>
              </c:numCache>
            </c:numRef>
          </c:val>
          <c:smooth val="0"/>
        </c:ser>
        <c:ser>
          <c:idx val="14"/>
          <c:order val="14"/>
          <c:tx>
            <c:strRef>
              <c:f>PLANEL_Pot_anual!$B$17</c:f>
              <c:strCache>
                <c:ptCount val="1"/>
                <c:pt idx="0">
                  <c:v>Onshore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PLANEL_Pot_anual!$C$17:$AL$17</c:f>
              <c:numCache>
                <c:formatCode>#,##0</c:formatCode>
                <c:ptCount val="36"/>
                <c:pt idx="0">
                  <c:v>6556.16</c:v>
                </c:pt>
                <c:pt idx="1">
                  <c:v>9970.1650000000009</c:v>
                </c:pt>
                <c:pt idx="2">
                  <c:v>10058.169</c:v>
                </c:pt>
                <c:pt idx="3">
                  <c:v>15162.169</c:v>
                </c:pt>
                <c:pt idx="4">
                  <c:v>16395.168999999998</c:v>
                </c:pt>
                <c:pt idx="5">
                  <c:v>16497.668999999998</c:v>
                </c:pt>
                <c:pt idx="6">
                  <c:v>16497.668999999998</c:v>
                </c:pt>
                <c:pt idx="7">
                  <c:v>20072.559453999998</c:v>
                </c:pt>
                <c:pt idx="8">
                  <c:v>26856.961769999998</c:v>
                </c:pt>
                <c:pt idx="9">
                  <c:v>30419.936009999998</c:v>
                </c:pt>
                <c:pt idx="10">
                  <c:v>37818.60082</c:v>
                </c:pt>
                <c:pt idx="11">
                  <c:v>40153.638569999996</c:v>
                </c:pt>
                <c:pt idx="12">
                  <c:v>47888.858980000005</c:v>
                </c:pt>
                <c:pt idx="13">
                  <c:v>49526.633669999996</c:v>
                </c:pt>
                <c:pt idx="14">
                  <c:v>50744.301590000003</c:v>
                </c:pt>
                <c:pt idx="15">
                  <c:v>55106.588136000006</c:v>
                </c:pt>
                <c:pt idx="16">
                  <c:v>61710.376650000006</c:v>
                </c:pt>
                <c:pt idx="17">
                  <c:v>65858.445260000008</c:v>
                </c:pt>
                <c:pt idx="18">
                  <c:v>69671.340679999994</c:v>
                </c:pt>
                <c:pt idx="19">
                  <c:v>72573.424750000006</c:v>
                </c:pt>
                <c:pt idx="20">
                  <c:v>77617.796862999996</c:v>
                </c:pt>
                <c:pt idx="21">
                  <c:v>84302.788189000014</c:v>
                </c:pt>
                <c:pt idx="22">
                  <c:v>91652.744898000004</c:v>
                </c:pt>
                <c:pt idx="23">
                  <c:v>103121.054791</c:v>
                </c:pt>
                <c:pt idx="24">
                  <c:v>113184.3358</c:v>
                </c:pt>
                <c:pt idx="25">
                  <c:v>120065.974243</c:v>
                </c:pt>
                <c:pt idx="26">
                  <c:v>126343.53318</c:v>
                </c:pt>
                <c:pt idx="27">
                  <c:v>132550.38849000001</c:v>
                </c:pt>
                <c:pt idx="28">
                  <c:v>138805.2261</c:v>
                </c:pt>
                <c:pt idx="29">
                  <c:v>145178.45368599999</c:v>
                </c:pt>
                <c:pt idx="30">
                  <c:v>153407.16143599999</c:v>
                </c:pt>
                <c:pt idx="31">
                  <c:v>160925.162744</c:v>
                </c:pt>
                <c:pt idx="32">
                  <c:v>167456.201742</c:v>
                </c:pt>
                <c:pt idx="33">
                  <c:v>174592.02002</c:v>
                </c:pt>
                <c:pt idx="34">
                  <c:v>181477.68285000001</c:v>
                </c:pt>
                <c:pt idx="35">
                  <c:v>188327.35805000001</c:v>
                </c:pt>
              </c:numCache>
            </c:numRef>
          </c:val>
          <c:smooth val="0"/>
        </c:ser>
        <c:ser>
          <c:idx val="15"/>
          <c:order val="15"/>
          <c:tx>
            <c:strRef>
              <c:f>PLANEL_Pot_anual!$B$18</c:f>
              <c:strCache>
                <c:ptCount val="1"/>
                <c:pt idx="0">
                  <c:v>Offshore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PLANEL_Pot_anual!$C$18:$AL$18</c:f>
              <c:numCache>
                <c:formatCode>#,##0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</c:ser>
        <c:ser>
          <c:idx val="16"/>
          <c:order val="16"/>
          <c:tx>
            <c:strRef>
              <c:f>PLANEL_Pot_anual!$B$19</c:f>
              <c:strCache>
                <c:ptCount val="1"/>
                <c:pt idx="0">
                  <c:v>Solar</c:v>
                </c:pt>
              </c:strCache>
            </c:strRef>
          </c:tx>
          <c:spPr>
            <a:ln w="28575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PLANEL_Pot_anual!$C$19:$AL$19</c:f>
              <c:numCache>
                <c:formatCode>#,##0</c:formatCode>
                <c:ptCount val="36"/>
              </c:numCache>
            </c:numRef>
          </c:val>
          <c:smooth val="0"/>
        </c:ser>
        <c:ser>
          <c:idx val="17"/>
          <c:order val="17"/>
          <c:tx>
            <c:strRef>
              <c:f>PLANEL_Pot_anual!$B$20</c:f>
              <c:strCache>
                <c:ptCount val="1"/>
                <c:pt idx="0">
                  <c:v>PV</c:v>
                </c:pt>
              </c:strCache>
            </c:strRef>
          </c:tx>
          <c:spPr>
            <a:ln w="28575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PLANEL_Pot_anual!$C$20:$AL$20</c:f>
              <c:numCache>
                <c:formatCode>#,##0</c:formatCode>
                <c:ptCount val="36"/>
                <c:pt idx="0">
                  <c:v>20.702999999999999</c:v>
                </c:pt>
                <c:pt idx="1">
                  <c:v>20.702999999999999</c:v>
                </c:pt>
                <c:pt idx="2">
                  <c:v>960.37300000000005</c:v>
                </c:pt>
                <c:pt idx="3">
                  <c:v>1914.845</c:v>
                </c:pt>
                <c:pt idx="4">
                  <c:v>2171.3449999999998</c:v>
                </c:pt>
                <c:pt idx="5">
                  <c:v>2171.3449999999998</c:v>
                </c:pt>
                <c:pt idx="6">
                  <c:v>2171.3449999999998</c:v>
                </c:pt>
                <c:pt idx="7">
                  <c:v>2171.3449999999998</c:v>
                </c:pt>
                <c:pt idx="8">
                  <c:v>2171.3449999999998</c:v>
                </c:pt>
                <c:pt idx="9">
                  <c:v>2171.3449999999998</c:v>
                </c:pt>
                <c:pt idx="10">
                  <c:v>2171.3449999999998</c:v>
                </c:pt>
                <c:pt idx="11">
                  <c:v>2171.3449999999998</c:v>
                </c:pt>
                <c:pt idx="12">
                  <c:v>2171.3449999999998</c:v>
                </c:pt>
                <c:pt idx="13">
                  <c:v>2171.3449999999998</c:v>
                </c:pt>
                <c:pt idx="14">
                  <c:v>2170.2629999999999</c:v>
                </c:pt>
                <c:pt idx="15">
                  <c:v>6353.0162600000003</c:v>
                </c:pt>
                <c:pt idx="16">
                  <c:v>10796.121328000001</c:v>
                </c:pt>
                <c:pt idx="17">
                  <c:v>15359.184249999998</c:v>
                </c:pt>
                <c:pt idx="18">
                  <c:v>19912.446260000001</c:v>
                </c:pt>
                <c:pt idx="19">
                  <c:v>24589.248479999998</c:v>
                </c:pt>
                <c:pt idx="20">
                  <c:v>29401.941930000001</c:v>
                </c:pt>
                <c:pt idx="21">
                  <c:v>34513.298800000004</c:v>
                </c:pt>
                <c:pt idx="22">
                  <c:v>38450.4424</c:v>
                </c:pt>
                <c:pt idx="23">
                  <c:v>37510.772400000002</c:v>
                </c:pt>
                <c:pt idx="24">
                  <c:v>36556.3004</c:v>
                </c:pt>
                <c:pt idx="25">
                  <c:v>41018.421077999999</c:v>
                </c:pt>
                <c:pt idx="26">
                  <c:v>45154.521204999997</c:v>
                </c:pt>
                <c:pt idx="27">
                  <c:v>49311.052020000003</c:v>
                </c:pt>
                <c:pt idx="28">
                  <c:v>53454.275130000002</c:v>
                </c:pt>
                <c:pt idx="29">
                  <c:v>57663.905639999997</c:v>
                </c:pt>
                <c:pt idx="30">
                  <c:v>61934.727220000001</c:v>
                </c:pt>
                <c:pt idx="31">
                  <c:v>66212.948650000006</c:v>
                </c:pt>
                <c:pt idx="32">
                  <c:v>70440.769499999995</c:v>
                </c:pt>
                <c:pt idx="33">
                  <c:v>75133.919739999998</c:v>
                </c:pt>
                <c:pt idx="34">
                  <c:v>79610.271899999992</c:v>
                </c:pt>
                <c:pt idx="35">
                  <c:v>83976.503800000006</c:v>
                </c:pt>
              </c:numCache>
            </c:numRef>
          </c:val>
          <c:smooth val="0"/>
        </c:ser>
        <c:ser>
          <c:idx val="18"/>
          <c:order val="18"/>
          <c:tx>
            <c:strRef>
              <c:f>PLANEL_Pot_anual!$B$21</c:f>
              <c:strCache>
                <c:ptCount val="1"/>
                <c:pt idx="0">
                  <c:v>PV+Bateria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PLANEL_Pot_anual!$C$21:$AL$21</c:f>
              <c:numCache>
                <c:formatCode>#,##0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</c:ser>
        <c:ser>
          <c:idx val="19"/>
          <c:order val="19"/>
          <c:tx>
            <c:strRef>
              <c:f>PLANEL_Pot_anual!$B$22</c:f>
              <c:strCache>
                <c:ptCount val="1"/>
                <c:pt idx="0">
                  <c:v>Gás de Proces.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PLANEL_Pot_anual!$C$22:$AL$22</c:f>
              <c:numCache>
                <c:formatCode>#,##0</c:formatCode>
                <c:ptCount val="36"/>
                <c:pt idx="0">
                  <c:v>490</c:v>
                </c:pt>
                <c:pt idx="1">
                  <c:v>490</c:v>
                </c:pt>
                <c:pt idx="2">
                  <c:v>490</c:v>
                </c:pt>
                <c:pt idx="3">
                  <c:v>490</c:v>
                </c:pt>
                <c:pt idx="4">
                  <c:v>490</c:v>
                </c:pt>
                <c:pt idx="5">
                  <c:v>490</c:v>
                </c:pt>
                <c:pt idx="6">
                  <c:v>490</c:v>
                </c:pt>
                <c:pt idx="7">
                  <c:v>490</c:v>
                </c:pt>
                <c:pt idx="8">
                  <c:v>490</c:v>
                </c:pt>
                <c:pt idx="9">
                  <c:v>490</c:v>
                </c:pt>
                <c:pt idx="10">
                  <c:v>490</c:v>
                </c:pt>
                <c:pt idx="11">
                  <c:v>490</c:v>
                </c:pt>
                <c:pt idx="12">
                  <c:v>490</c:v>
                </c:pt>
                <c:pt idx="13">
                  <c:v>490</c:v>
                </c:pt>
                <c:pt idx="14">
                  <c:v>490</c:v>
                </c:pt>
                <c:pt idx="15">
                  <c:v>490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</c:ser>
        <c:ser>
          <c:idx val="20"/>
          <c:order val="20"/>
          <c:tx>
            <c:strRef>
              <c:f>PLANEL_Pot_anual!$B$23</c:f>
              <c:strCache>
                <c:ptCount val="1"/>
                <c:pt idx="0">
                  <c:v>Potência Compl.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PLANEL_Pot_anual!$C$23:$AL$23</c:f>
              <c:numCache>
                <c:formatCode>#,##0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993.78026799999998</c:v>
                </c:pt>
                <c:pt idx="10">
                  <c:v>5303.2053960000003</c:v>
                </c:pt>
                <c:pt idx="11">
                  <c:v>6661.3637799999997</c:v>
                </c:pt>
                <c:pt idx="12">
                  <c:v>10823.939539999999</c:v>
                </c:pt>
                <c:pt idx="13">
                  <c:v>11336.816269999999</c:v>
                </c:pt>
                <c:pt idx="14">
                  <c:v>11708.97732</c:v>
                </c:pt>
                <c:pt idx="15">
                  <c:v>14277.053531</c:v>
                </c:pt>
                <c:pt idx="16">
                  <c:v>19491.64618</c:v>
                </c:pt>
                <c:pt idx="17">
                  <c:v>21999.24122</c:v>
                </c:pt>
                <c:pt idx="18">
                  <c:v>24165.42067</c:v>
                </c:pt>
                <c:pt idx="19">
                  <c:v>25484.89344</c:v>
                </c:pt>
                <c:pt idx="20">
                  <c:v>28289.086340000002</c:v>
                </c:pt>
                <c:pt idx="21">
                  <c:v>31199.400900000001</c:v>
                </c:pt>
                <c:pt idx="22">
                  <c:v>34194.007189999997</c:v>
                </c:pt>
                <c:pt idx="23">
                  <c:v>37583.269200000002</c:v>
                </c:pt>
                <c:pt idx="24">
                  <c:v>42180.912100000001</c:v>
                </c:pt>
                <c:pt idx="25">
                  <c:v>44793.133229999999</c:v>
                </c:pt>
                <c:pt idx="26">
                  <c:v>47124.522679999995</c:v>
                </c:pt>
                <c:pt idx="27">
                  <c:v>50173.752410000001</c:v>
                </c:pt>
                <c:pt idx="28">
                  <c:v>53263.070370000001</c:v>
                </c:pt>
                <c:pt idx="29">
                  <c:v>56866.504580000001</c:v>
                </c:pt>
                <c:pt idx="30">
                  <c:v>60901.221469999997</c:v>
                </c:pt>
                <c:pt idx="31">
                  <c:v>64583.648759999996</c:v>
                </c:pt>
                <c:pt idx="32">
                  <c:v>68304.693249999997</c:v>
                </c:pt>
                <c:pt idx="33">
                  <c:v>72441.833350000001</c:v>
                </c:pt>
                <c:pt idx="34">
                  <c:v>76405.030249999996</c:v>
                </c:pt>
                <c:pt idx="35">
                  <c:v>79697.207439999998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99629616"/>
        <c:axId val="799630176"/>
      </c:lineChart>
      <c:catAx>
        <c:axId val="7996296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799630176"/>
        <c:crosses val="autoZero"/>
        <c:auto val="1"/>
        <c:lblAlgn val="ctr"/>
        <c:lblOffset val="100"/>
        <c:noMultiLvlLbl val="0"/>
      </c:catAx>
      <c:valAx>
        <c:axId val="7996301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7996296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Consumo de GN</a:t>
            </a:r>
            <a:r>
              <a:rPr lang="pt-BR" baseline="0"/>
              <a:t> (Mm3/d)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'Resumo Gás Natural'!$B$39</c:f>
              <c:strCache>
                <c:ptCount val="1"/>
                <c:pt idx="0">
                  <c:v>P.Médio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'Resumo Gás Natural'!$C$38:$AL$38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'Resumo Gás Natural'!$C$39:$AL$39</c:f>
              <c:numCache>
                <c:formatCode>#,##0</c:formatCode>
                <c:ptCount val="36"/>
                <c:pt idx="0">
                  <c:v>29.033268383561641</c:v>
                </c:pt>
                <c:pt idx="1">
                  <c:v>20.80961066849315</c:v>
                </c:pt>
                <c:pt idx="2">
                  <c:v>21.579298134246574</c:v>
                </c:pt>
                <c:pt idx="3">
                  <c:v>19.632888443835615</c:v>
                </c:pt>
                <c:pt idx="4">
                  <c:v>20.687115213698632</c:v>
                </c:pt>
                <c:pt idx="5">
                  <c:v>23.848990301369863</c:v>
                </c:pt>
                <c:pt idx="6">
                  <c:v>26.889049460273974</c:v>
                </c:pt>
                <c:pt idx="7">
                  <c:v>25.847041975342464</c:v>
                </c:pt>
                <c:pt idx="8">
                  <c:v>25.675487312328766</c:v>
                </c:pt>
                <c:pt idx="9">
                  <c:v>25.299667895890412</c:v>
                </c:pt>
                <c:pt idx="10">
                  <c:v>20.389599016438357</c:v>
                </c:pt>
                <c:pt idx="11">
                  <c:v>19.545471312328765</c:v>
                </c:pt>
                <c:pt idx="12">
                  <c:v>18.02386872328767</c:v>
                </c:pt>
                <c:pt idx="13">
                  <c:v>17.208852084931507</c:v>
                </c:pt>
                <c:pt idx="14">
                  <c:v>17.109719156164381</c:v>
                </c:pt>
                <c:pt idx="15">
                  <c:v>17.14171198630137</c:v>
                </c:pt>
                <c:pt idx="16">
                  <c:v>14.953923378082193</c:v>
                </c:pt>
                <c:pt idx="17">
                  <c:v>15.152372161643836</c:v>
                </c:pt>
                <c:pt idx="18">
                  <c:v>15.851684975342465</c:v>
                </c:pt>
                <c:pt idx="19">
                  <c:v>14.639706443835617</c:v>
                </c:pt>
                <c:pt idx="20">
                  <c:v>15.315644693150684</c:v>
                </c:pt>
                <c:pt idx="21">
                  <c:v>14.99366188219178</c:v>
                </c:pt>
                <c:pt idx="22">
                  <c:v>14.033602323287671</c:v>
                </c:pt>
                <c:pt idx="23">
                  <c:v>13.047379961643836</c:v>
                </c:pt>
                <c:pt idx="24">
                  <c:v>12.819638731506849</c:v>
                </c:pt>
                <c:pt idx="25">
                  <c:v>12.109619665753424</c:v>
                </c:pt>
                <c:pt idx="26">
                  <c:v>10.096486769863013</c:v>
                </c:pt>
                <c:pt idx="27">
                  <c:v>9.2408595315068496</c:v>
                </c:pt>
                <c:pt idx="28">
                  <c:v>8.3785911479452064</c:v>
                </c:pt>
                <c:pt idx="29">
                  <c:v>7.6380779424657526</c:v>
                </c:pt>
                <c:pt idx="30">
                  <c:v>6.3606807178082194</c:v>
                </c:pt>
                <c:pt idx="31">
                  <c:v>6.3686790958904105</c:v>
                </c:pt>
                <c:pt idx="32">
                  <c:v>5.7531577780821914</c:v>
                </c:pt>
                <c:pt idx="33">
                  <c:v>4.9338372465753428</c:v>
                </c:pt>
                <c:pt idx="34">
                  <c:v>4.133209684931507</c:v>
                </c:pt>
                <c:pt idx="35">
                  <c:v>3.3405281424657534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'Resumo Gás Natural'!$B$40</c:f>
              <c:strCache>
                <c:ptCount val="1"/>
                <c:pt idx="0">
                  <c:v>P.Crítico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'Resumo Gás Natural'!$C$38:$AL$38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'Resumo Gás Natural'!$C$40:$AL$40</c:f>
              <c:numCache>
                <c:formatCode>#,##0</c:formatCode>
                <c:ptCount val="36"/>
                <c:pt idx="0">
                  <c:v>34.964701616438354</c:v>
                </c:pt>
                <c:pt idx="1">
                  <c:v>28.8639378630137</c:v>
                </c:pt>
                <c:pt idx="2">
                  <c:v>31.249998219178082</c:v>
                </c:pt>
                <c:pt idx="3">
                  <c:v>21.579873920547946</c:v>
                </c:pt>
                <c:pt idx="4">
                  <c:v>24.152146468493154</c:v>
                </c:pt>
                <c:pt idx="5">
                  <c:v>26.73649997260274</c:v>
                </c:pt>
                <c:pt idx="6">
                  <c:v>30.153021232876711</c:v>
                </c:pt>
                <c:pt idx="7">
                  <c:v>31.179464493150686</c:v>
                </c:pt>
                <c:pt idx="8">
                  <c:v>31.103854657534249</c:v>
                </c:pt>
                <c:pt idx="9">
                  <c:v>31.566835123287671</c:v>
                </c:pt>
                <c:pt idx="10">
                  <c:v>29.621631999999998</c:v>
                </c:pt>
                <c:pt idx="11">
                  <c:v>30.379147205479455</c:v>
                </c:pt>
                <c:pt idx="12">
                  <c:v>30.994418602739724</c:v>
                </c:pt>
                <c:pt idx="13">
                  <c:v>30.527652849315071</c:v>
                </c:pt>
                <c:pt idx="14">
                  <c:v>30.214922602739723</c:v>
                </c:pt>
                <c:pt idx="15">
                  <c:v>31.152295397260275</c:v>
                </c:pt>
                <c:pt idx="16">
                  <c:v>32.546991315068496</c:v>
                </c:pt>
                <c:pt idx="17">
                  <c:v>33.9231998630137</c:v>
                </c:pt>
                <c:pt idx="18">
                  <c:v>34.762842438356166</c:v>
                </c:pt>
                <c:pt idx="19">
                  <c:v>33.438723369863013</c:v>
                </c:pt>
                <c:pt idx="20">
                  <c:v>34.251919945205479</c:v>
                </c:pt>
                <c:pt idx="21">
                  <c:v>33.503273999999998</c:v>
                </c:pt>
                <c:pt idx="22">
                  <c:v>32.048027232876713</c:v>
                </c:pt>
                <c:pt idx="23">
                  <c:v>30.753346328767122</c:v>
                </c:pt>
                <c:pt idx="24">
                  <c:v>29.778173095890413</c:v>
                </c:pt>
                <c:pt idx="25">
                  <c:v>27.883519561643837</c:v>
                </c:pt>
                <c:pt idx="26">
                  <c:v>25.865679989041098</c:v>
                </c:pt>
                <c:pt idx="27">
                  <c:v>25.014976301369863</c:v>
                </c:pt>
                <c:pt idx="28">
                  <c:v>24.157695608219178</c:v>
                </c:pt>
                <c:pt idx="29">
                  <c:v>23.419442391780819</c:v>
                </c:pt>
                <c:pt idx="30">
                  <c:v>21.603820030136987</c:v>
                </c:pt>
                <c:pt idx="31">
                  <c:v>20.613306035616439</c:v>
                </c:pt>
                <c:pt idx="32">
                  <c:v>19.85618025479452</c:v>
                </c:pt>
                <c:pt idx="33">
                  <c:v>19.083163684931506</c:v>
                </c:pt>
                <c:pt idx="34">
                  <c:v>19.083163684931506</c:v>
                </c:pt>
                <c:pt idx="35">
                  <c:v>19.056214104109589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99634656"/>
        <c:axId val="799635216"/>
        <c:extLst>
          <c:ext xmlns:c15="http://schemas.microsoft.com/office/drawing/2012/chart" uri="{02D57815-91ED-43cb-92C2-25804820EDAC}">
            <c15:filteredLineSeries>
              <c15:ser>
                <c:idx val="2"/>
                <c:order val="2"/>
                <c:tx>
                  <c:strRef>
                    <c:extLst>
                      <c:ext uri="{02D57815-91ED-43cb-92C2-25804820EDAC}">
                        <c15:formulaRef>
                          <c15:sqref>'Resumo Gás Natural'!$B$44</c15:sqref>
                        </c15:formulaRef>
                      </c:ext>
                    </c:extLst>
                    <c:strCache>
                      <c:ptCount val="1"/>
                      <c:pt idx="0">
                        <c:v>Teto P.Médio</c:v>
                      </c:pt>
                    </c:strCache>
                  </c:strRef>
                </c:tx>
                <c:spPr>
                  <a:ln w="28575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uri="{02D57815-91ED-43cb-92C2-25804820EDAC}">
                        <c15:formulaRef>
                          <c15:sqref>'Resumo Gás Natural'!$C$38:$AL$38</c15:sqref>
                        </c15:formulaRef>
                      </c:ext>
                    </c:extLst>
                    <c:numCache>
                      <c:formatCode>General</c:formatCode>
                      <c:ptCount val="36"/>
                      <c:pt idx="0">
                        <c:v>2015</c:v>
                      </c:pt>
                      <c:pt idx="1">
                        <c:v>2016</c:v>
                      </c:pt>
                      <c:pt idx="2">
                        <c:v>2017</c:v>
                      </c:pt>
                      <c:pt idx="3">
                        <c:v>2018</c:v>
                      </c:pt>
                      <c:pt idx="4">
                        <c:v>2019</c:v>
                      </c:pt>
                      <c:pt idx="5">
                        <c:v>2020</c:v>
                      </c:pt>
                      <c:pt idx="6">
                        <c:v>2021</c:v>
                      </c:pt>
                      <c:pt idx="7">
                        <c:v>2022</c:v>
                      </c:pt>
                      <c:pt idx="8">
                        <c:v>2023</c:v>
                      </c:pt>
                      <c:pt idx="9">
                        <c:v>2024</c:v>
                      </c:pt>
                      <c:pt idx="10">
                        <c:v>2025</c:v>
                      </c:pt>
                      <c:pt idx="11">
                        <c:v>2026</c:v>
                      </c:pt>
                      <c:pt idx="12">
                        <c:v>2027</c:v>
                      </c:pt>
                      <c:pt idx="13">
                        <c:v>2028</c:v>
                      </c:pt>
                      <c:pt idx="14">
                        <c:v>2029</c:v>
                      </c:pt>
                      <c:pt idx="15">
                        <c:v>2030</c:v>
                      </c:pt>
                      <c:pt idx="16">
                        <c:v>2031</c:v>
                      </c:pt>
                      <c:pt idx="17">
                        <c:v>2032</c:v>
                      </c:pt>
                      <c:pt idx="18">
                        <c:v>2033</c:v>
                      </c:pt>
                      <c:pt idx="19">
                        <c:v>2034</c:v>
                      </c:pt>
                      <c:pt idx="20">
                        <c:v>2035</c:v>
                      </c:pt>
                      <c:pt idx="21">
                        <c:v>2036</c:v>
                      </c:pt>
                      <c:pt idx="22">
                        <c:v>2037</c:v>
                      </c:pt>
                      <c:pt idx="23">
                        <c:v>2038</c:v>
                      </c:pt>
                      <c:pt idx="24">
                        <c:v>2039</c:v>
                      </c:pt>
                      <c:pt idx="25">
                        <c:v>2040</c:v>
                      </c:pt>
                      <c:pt idx="26">
                        <c:v>2041</c:v>
                      </c:pt>
                      <c:pt idx="27">
                        <c:v>2042</c:v>
                      </c:pt>
                      <c:pt idx="28">
                        <c:v>2043</c:v>
                      </c:pt>
                      <c:pt idx="29">
                        <c:v>2044</c:v>
                      </c:pt>
                      <c:pt idx="30">
                        <c:v>2045</c:v>
                      </c:pt>
                      <c:pt idx="31">
                        <c:v>2046</c:v>
                      </c:pt>
                      <c:pt idx="32">
                        <c:v>2047</c:v>
                      </c:pt>
                      <c:pt idx="33">
                        <c:v>2048</c:v>
                      </c:pt>
                      <c:pt idx="34">
                        <c:v>2049</c:v>
                      </c:pt>
                      <c:pt idx="35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'Resumo Gás Natural'!$C$44:$AL$44</c15:sqref>
                        </c15:formulaRef>
                      </c:ext>
                    </c:extLst>
                    <c:numCache>
                      <c:formatCode>General</c:formatCode>
                      <c:ptCount val="36"/>
                      <c:pt idx="0">
                        <c:v>1250000</c:v>
                      </c:pt>
                      <c:pt idx="1">
                        <c:v>1250000</c:v>
                      </c:pt>
                      <c:pt idx="2">
                        <c:v>1250000</c:v>
                      </c:pt>
                      <c:pt idx="3">
                        <c:v>1250000</c:v>
                      </c:pt>
                      <c:pt idx="4">
                        <c:v>1250000</c:v>
                      </c:pt>
                      <c:pt idx="5">
                        <c:v>1250000</c:v>
                      </c:pt>
                      <c:pt idx="6">
                        <c:v>1250000</c:v>
                      </c:pt>
                      <c:pt idx="7">
                        <c:v>1250000</c:v>
                      </c:pt>
                      <c:pt idx="8">
                        <c:v>1250000</c:v>
                      </c:pt>
                      <c:pt idx="9">
                        <c:v>1250000</c:v>
                      </c:pt>
                      <c:pt idx="10">
                        <c:v>1250000</c:v>
                      </c:pt>
                      <c:pt idx="11">
                        <c:v>1250000</c:v>
                      </c:pt>
                      <c:pt idx="12">
                        <c:v>1250000</c:v>
                      </c:pt>
                      <c:pt idx="13">
                        <c:v>1250000</c:v>
                      </c:pt>
                      <c:pt idx="14">
                        <c:v>1250000</c:v>
                      </c:pt>
                      <c:pt idx="15">
                        <c:v>1250000</c:v>
                      </c:pt>
                      <c:pt idx="16">
                        <c:v>1450000</c:v>
                      </c:pt>
                      <c:pt idx="17">
                        <c:v>1450000</c:v>
                      </c:pt>
                      <c:pt idx="18">
                        <c:v>1450000</c:v>
                      </c:pt>
                      <c:pt idx="19">
                        <c:v>1450000</c:v>
                      </c:pt>
                      <c:pt idx="20">
                        <c:v>1450000</c:v>
                      </c:pt>
                      <c:pt idx="21">
                        <c:v>1950000</c:v>
                      </c:pt>
                      <c:pt idx="22">
                        <c:v>1950000</c:v>
                      </c:pt>
                      <c:pt idx="23">
                        <c:v>1950000</c:v>
                      </c:pt>
                      <c:pt idx="24">
                        <c:v>1950000</c:v>
                      </c:pt>
                      <c:pt idx="25">
                        <c:v>1950000</c:v>
                      </c:pt>
                      <c:pt idx="26">
                        <c:v>2600000</c:v>
                      </c:pt>
                      <c:pt idx="27">
                        <c:v>2600000</c:v>
                      </c:pt>
                      <c:pt idx="28">
                        <c:v>2600000</c:v>
                      </c:pt>
                      <c:pt idx="29">
                        <c:v>2600000</c:v>
                      </c:pt>
                      <c:pt idx="30">
                        <c:v>2600000</c:v>
                      </c:pt>
                      <c:pt idx="31">
                        <c:v>2750000</c:v>
                      </c:pt>
                      <c:pt idx="32">
                        <c:v>2750000</c:v>
                      </c:pt>
                      <c:pt idx="33">
                        <c:v>2750000</c:v>
                      </c:pt>
                      <c:pt idx="34">
                        <c:v>2750000</c:v>
                      </c:pt>
                      <c:pt idx="35">
                        <c:v>2750000</c:v>
                      </c:pt>
                    </c:numCache>
                  </c:numRef>
                </c:val>
                <c:smooth val="0"/>
              </c15:ser>
            </c15:filteredLineSeries>
            <c15:filteredLineSeries>
              <c15:ser>
                <c:idx val="3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'Resumo Gás Natural'!$B$45</c15:sqref>
                        </c15:formulaRef>
                      </c:ext>
                    </c:extLst>
                    <c:strCache>
                      <c:ptCount val="1"/>
                      <c:pt idx="0">
                        <c:v>Teto P.Crítico</c:v>
                      </c:pt>
                    </c:strCache>
                  </c:strRef>
                </c:tx>
                <c:spPr>
                  <a:ln w="28575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'Resumo Gás Natural'!$C$38:$AL$38</c15:sqref>
                        </c15:formulaRef>
                      </c:ext>
                    </c:extLst>
                    <c:numCache>
                      <c:formatCode>General</c:formatCode>
                      <c:ptCount val="36"/>
                      <c:pt idx="0">
                        <c:v>2015</c:v>
                      </c:pt>
                      <c:pt idx="1">
                        <c:v>2016</c:v>
                      </c:pt>
                      <c:pt idx="2">
                        <c:v>2017</c:v>
                      </c:pt>
                      <c:pt idx="3">
                        <c:v>2018</c:v>
                      </c:pt>
                      <c:pt idx="4">
                        <c:v>2019</c:v>
                      </c:pt>
                      <c:pt idx="5">
                        <c:v>2020</c:v>
                      </c:pt>
                      <c:pt idx="6">
                        <c:v>2021</c:v>
                      </c:pt>
                      <c:pt idx="7">
                        <c:v>2022</c:v>
                      </c:pt>
                      <c:pt idx="8">
                        <c:v>2023</c:v>
                      </c:pt>
                      <c:pt idx="9">
                        <c:v>2024</c:v>
                      </c:pt>
                      <c:pt idx="10">
                        <c:v>2025</c:v>
                      </c:pt>
                      <c:pt idx="11">
                        <c:v>2026</c:v>
                      </c:pt>
                      <c:pt idx="12">
                        <c:v>2027</c:v>
                      </c:pt>
                      <c:pt idx="13">
                        <c:v>2028</c:v>
                      </c:pt>
                      <c:pt idx="14">
                        <c:v>2029</c:v>
                      </c:pt>
                      <c:pt idx="15">
                        <c:v>2030</c:v>
                      </c:pt>
                      <c:pt idx="16">
                        <c:v>2031</c:v>
                      </c:pt>
                      <c:pt idx="17">
                        <c:v>2032</c:v>
                      </c:pt>
                      <c:pt idx="18">
                        <c:v>2033</c:v>
                      </c:pt>
                      <c:pt idx="19">
                        <c:v>2034</c:v>
                      </c:pt>
                      <c:pt idx="20">
                        <c:v>2035</c:v>
                      </c:pt>
                      <c:pt idx="21">
                        <c:v>2036</c:v>
                      </c:pt>
                      <c:pt idx="22">
                        <c:v>2037</c:v>
                      </c:pt>
                      <c:pt idx="23">
                        <c:v>2038</c:v>
                      </c:pt>
                      <c:pt idx="24">
                        <c:v>2039</c:v>
                      </c:pt>
                      <c:pt idx="25">
                        <c:v>2040</c:v>
                      </c:pt>
                      <c:pt idx="26">
                        <c:v>2041</c:v>
                      </c:pt>
                      <c:pt idx="27">
                        <c:v>2042</c:v>
                      </c:pt>
                      <c:pt idx="28">
                        <c:v>2043</c:v>
                      </c:pt>
                      <c:pt idx="29">
                        <c:v>2044</c:v>
                      </c:pt>
                      <c:pt idx="30">
                        <c:v>2045</c:v>
                      </c:pt>
                      <c:pt idx="31">
                        <c:v>2046</c:v>
                      </c:pt>
                      <c:pt idx="32">
                        <c:v>2047</c:v>
                      </c:pt>
                      <c:pt idx="33">
                        <c:v>2048</c:v>
                      </c:pt>
                      <c:pt idx="34">
                        <c:v>2049</c:v>
                      </c:pt>
                      <c:pt idx="35">
                        <c:v>2050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'Resumo Gás Natural'!$C$45:$AL$45</c15:sqref>
                        </c15:formulaRef>
                      </c:ext>
                    </c:extLst>
                    <c:numCache>
                      <c:formatCode>General</c:formatCode>
                      <c:ptCount val="36"/>
                      <c:pt idx="0">
                        <c:v>1250000</c:v>
                      </c:pt>
                      <c:pt idx="1">
                        <c:v>1250000</c:v>
                      </c:pt>
                      <c:pt idx="2">
                        <c:v>1250000</c:v>
                      </c:pt>
                      <c:pt idx="3">
                        <c:v>1250000</c:v>
                      </c:pt>
                      <c:pt idx="4">
                        <c:v>1250000</c:v>
                      </c:pt>
                      <c:pt idx="5">
                        <c:v>1250000</c:v>
                      </c:pt>
                      <c:pt idx="6">
                        <c:v>1250000</c:v>
                      </c:pt>
                      <c:pt idx="7">
                        <c:v>1250000</c:v>
                      </c:pt>
                      <c:pt idx="8">
                        <c:v>1250000</c:v>
                      </c:pt>
                      <c:pt idx="9">
                        <c:v>1250000</c:v>
                      </c:pt>
                      <c:pt idx="10">
                        <c:v>1250000</c:v>
                      </c:pt>
                      <c:pt idx="11">
                        <c:v>1250000</c:v>
                      </c:pt>
                      <c:pt idx="12">
                        <c:v>1250000</c:v>
                      </c:pt>
                      <c:pt idx="13">
                        <c:v>1250000</c:v>
                      </c:pt>
                      <c:pt idx="14">
                        <c:v>1250000</c:v>
                      </c:pt>
                      <c:pt idx="15">
                        <c:v>1250000</c:v>
                      </c:pt>
                      <c:pt idx="16">
                        <c:v>1450000</c:v>
                      </c:pt>
                      <c:pt idx="17">
                        <c:v>1450000</c:v>
                      </c:pt>
                      <c:pt idx="18">
                        <c:v>1450000</c:v>
                      </c:pt>
                      <c:pt idx="19">
                        <c:v>1450000</c:v>
                      </c:pt>
                      <c:pt idx="20">
                        <c:v>1450000</c:v>
                      </c:pt>
                      <c:pt idx="21">
                        <c:v>1950000</c:v>
                      </c:pt>
                      <c:pt idx="22">
                        <c:v>1950000</c:v>
                      </c:pt>
                      <c:pt idx="23">
                        <c:v>1950000</c:v>
                      </c:pt>
                      <c:pt idx="24">
                        <c:v>1950000</c:v>
                      </c:pt>
                      <c:pt idx="25">
                        <c:v>1950000</c:v>
                      </c:pt>
                      <c:pt idx="26">
                        <c:v>2600000</c:v>
                      </c:pt>
                      <c:pt idx="27">
                        <c:v>2600000</c:v>
                      </c:pt>
                      <c:pt idx="28">
                        <c:v>2600000</c:v>
                      </c:pt>
                      <c:pt idx="29">
                        <c:v>2600000</c:v>
                      </c:pt>
                      <c:pt idx="30">
                        <c:v>2600000</c:v>
                      </c:pt>
                      <c:pt idx="31">
                        <c:v>2750000</c:v>
                      </c:pt>
                      <c:pt idx="32">
                        <c:v>2750000</c:v>
                      </c:pt>
                      <c:pt idx="33">
                        <c:v>2750000</c:v>
                      </c:pt>
                      <c:pt idx="34">
                        <c:v>2750000</c:v>
                      </c:pt>
                      <c:pt idx="35">
                        <c:v>2750000</c:v>
                      </c:pt>
                    </c:numCache>
                  </c:numRef>
                </c:val>
                <c:smooth val="0"/>
              </c15:ser>
            </c15:filteredLineSeries>
          </c:ext>
        </c:extLst>
      </c:lineChart>
      <c:catAx>
        <c:axId val="7996346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799635216"/>
        <c:crosses val="autoZero"/>
        <c:auto val="1"/>
        <c:lblAlgn val="ctr"/>
        <c:lblOffset val="100"/>
        <c:noMultiLvlLbl val="0"/>
      </c:catAx>
      <c:valAx>
        <c:axId val="7996352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7996346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Fator</a:t>
            </a:r>
            <a:r>
              <a:rPr lang="pt-BR" baseline="0"/>
              <a:t> de Capacidade trimestral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PLANEL_Pot_Trim!$B$29</c:f>
              <c:strCache>
                <c:ptCount val="1"/>
                <c:pt idx="0">
                  <c:v>FC med GNCS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PLANEL_Pot_Trim!$C$27:$EP$27</c:f>
              <c:strCache>
                <c:ptCount val="144"/>
                <c:pt idx="0">
                  <c:v>2015_1°T</c:v>
                </c:pt>
                <c:pt idx="1">
                  <c:v>2015_2°T</c:v>
                </c:pt>
                <c:pt idx="2">
                  <c:v>2015_3°T</c:v>
                </c:pt>
                <c:pt idx="3">
                  <c:v>2015_4°T</c:v>
                </c:pt>
                <c:pt idx="4">
                  <c:v>2016_1°T</c:v>
                </c:pt>
                <c:pt idx="5">
                  <c:v>2016_2°T</c:v>
                </c:pt>
                <c:pt idx="6">
                  <c:v>2016_3°T</c:v>
                </c:pt>
                <c:pt idx="7">
                  <c:v>2016_4°T</c:v>
                </c:pt>
                <c:pt idx="8">
                  <c:v>2017_1°T</c:v>
                </c:pt>
                <c:pt idx="9">
                  <c:v>2017_2°T</c:v>
                </c:pt>
                <c:pt idx="10">
                  <c:v>2017_3°T</c:v>
                </c:pt>
                <c:pt idx="11">
                  <c:v>2017_4°T</c:v>
                </c:pt>
                <c:pt idx="12">
                  <c:v>2018_1°T</c:v>
                </c:pt>
                <c:pt idx="13">
                  <c:v>2018_2°T</c:v>
                </c:pt>
                <c:pt idx="14">
                  <c:v>2018_3°T</c:v>
                </c:pt>
                <c:pt idx="15">
                  <c:v>2018_4°T</c:v>
                </c:pt>
                <c:pt idx="16">
                  <c:v>2019_1°T</c:v>
                </c:pt>
                <c:pt idx="17">
                  <c:v>2019_2°T</c:v>
                </c:pt>
                <c:pt idx="18">
                  <c:v>2019_3°T</c:v>
                </c:pt>
                <c:pt idx="19">
                  <c:v>2019_4°T</c:v>
                </c:pt>
                <c:pt idx="20">
                  <c:v>2020_1°T</c:v>
                </c:pt>
                <c:pt idx="21">
                  <c:v>2020_2°T</c:v>
                </c:pt>
                <c:pt idx="22">
                  <c:v>2020_3°T</c:v>
                </c:pt>
                <c:pt idx="23">
                  <c:v>2020_4°T</c:v>
                </c:pt>
                <c:pt idx="24">
                  <c:v>2021_1°T</c:v>
                </c:pt>
                <c:pt idx="25">
                  <c:v>2021_2°T</c:v>
                </c:pt>
                <c:pt idx="26">
                  <c:v>2021_3°T</c:v>
                </c:pt>
                <c:pt idx="27">
                  <c:v>2021_4°T</c:v>
                </c:pt>
                <c:pt idx="28">
                  <c:v>2022_1°T</c:v>
                </c:pt>
                <c:pt idx="29">
                  <c:v>2022_2°T</c:v>
                </c:pt>
                <c:pt idx="30">
                  <c:v>2022_3°T</c:v>
                </c:pt>
                <c:pt idx="31">
                  <c:v>2022_4°T</c:v>
                </c:pt>
                <c:pt idx="32">
                  <c:v>2023_1°T</c:v>
                </c:pt>
                <c:pt idx="33">
                  <c:v>2023_2°T</c:v>
                </c:pt>
                <c:pt idx="34">
                  <c:v>2023_3°T</c:v>
                </c:pt>
                <c:pt idx="35">
                  <c:v>2023_4°T</c:v>
                </c:pt>
                <c:pt idx="36">
                  <c:v>2024_1°T</c:v>
                </c:pt>
                <c:pt idx="37">
                  <c:v>2024_2°T</c:v>
                </c:pt>
                <c:pt idx="38">
                  <c:v>2024_3°T</c:v>
                </c:pt>
                <c:pt idx="39">
                  <c:v>2024_4°T</c:v>
                </c:pt>
                <c:pt idx="40">
                  <c:v>2025_1°T</c:v>
                </c:pt>
                <c:pt idx="41">
                  <c:v>2025_2°T</c:v>
                </c:pt>
                <c:pt idx="42">
                  <c:v>2025_3°T</c:v>
                </c:pt>
                <c:pt idx="43">
                  <c:v>2025_4°T</c:v>
                </c:pt>
                <c:pt idx="44">
                  <c:v>2026_1°T</c:v>
                </c:pt>
                <c:pt idx="45">
                  <c:v>2026_2°T</c:v>
                </c:pt>
                <c:pt idx="46">
                  <c:v>2026_3°T</c:v>
                </c:pt>
                <c:pt idx="47">
                  <c:v>2026_4°T</c:v>
                </c:pt>
                <c:pt idx="48">
                  <c:v>2027_1°T</c:v>
                </c:pt>
                <c:pt idx="49">
                  <c:v>2027_2°T</c:v>
                </c:pt>
                <c:pt idx="50">
                  <c:v>2027_3°T</c:v>
                </c:pt>
                <c:pt idx="51">
                  <c:v>2027_4°T</c:v>
                </c:pt>
                <c:pt idx="52">
                  <c:v>2028_1°T</c:v>
                </c:pt>
                <c:pt idx="53">
                  <c:v>2028_2°T</c:v>
                </c:pt>
                <c:pt idx="54">
                  <c:v>2028_3°T</c:v>
                </c:pt>
                <c:pt idx="55">
                  <c:v>2028_4°T</c:v>
                </c:pt>
                <c:pt idx="56">
                  <c:v>2029_1°T</c:v>
                </c:pt>
                <c:pt idx="57">
                  <c:v>2029_2°T</c:v>
                </c:pt>
                <c:pt idx="58">
                  <c:v>2029_3°T</c:v>
                </c:pt>
                <c:pt idx="59">
                  <c:v>2029_4°T</c:v>
                </c:pt>
                <c:pt idx="60">
                  <c:v>2030_1°T</c:v>
                </c:pt>
                <c:pt idx="61">
                  <c:v>2030_2°T</c:v>
                </c:pt>
                <c:pt idx="62">
                  <c:v>2030_3°T</c:v>
                </c:pt>
                <c:pt idx="63">
                  <c:v>2030_4°T</c:v>
                </c:pt>
                <c:pt idx="64">
                  <c:v>2031_1°T</c:v>
                </c:pt>
                <c:pt idx="65">
                  <c:v>2031_2°T</c:v>
                </c:pt>
                <c:pt idx="66">
                  <c:v>2031_3°T</c:v>
                </c:pt>
                <c:pt idx="67">
                  <c:v>2031_4°T</c:v>
                </c:pt>
                <c:pt idx="68">
                  <c:v>2032_1°T</c:v>
                </c:pt>
                <c:pt idx="69">
                  <c:v>2032_2°T</c:v>
                </c:pt>
                <c:pt idx="70">
                  <c:v>2032_3°T</c:v>
                </c:pt>
                <c:pt idx="71">
                  <c:v>2032_4°T</c:v>
                </c:pt>
                <c:pt idx="72">
                  <c:v>2033_1°T</c:v>
                </c:pt>
                <c:pt idx="73">
                  <c:v>2033_2°T</c:v>
                </c:pt>
                <c:pt idx="74">
                  <c:v>2033_3°T</c:v>
                </c:pt>
                <c:pt idx="75">
                  <c:v>2033_4°T</c:v>
                </c:pt>
                <c:pt idx="76">
                  <c:v>2034_1°T</c:v>
                </c:pt>
                <c:pt idx="77">
                  <c:v>2034_2°T</c:v>
                </c:pt>
                <c:pt idx="78">
                  <c:v>2034_3°T</c:v>
                </c:pt>
                <c:pt idx="79">
                  <c:v>2034_4°T</c:v>
                </c:pt>
                <c:pt idx="80">
                  <c:v>2035_1°T</c:v>
                </c:pt>
                <c:pt idx="81">
                  <c:v>2035_2°T</c:v>
                </c:pt>
                <c:pt idx="82">
                  <c:v>2035_3°T</c:v>
                </c:pt>
                <c:pt idx="83">
                  <c:v>2035_4°T</c:v>
                </c:pt>
                <c:pt idx="84">
                  <c:v>2036_1°T</c:v>
                </c:pt>
                <c:pt idx="85">
                  <c:v>2036_2°T</c:v>
                </c:pt>
                <c:pt idx="86">
                  <c:v>2036_3°T</c:v>
                </c:pt>
                <c:pt idx="87">
                  <c:v>2036_4°T</c:v>
                </c:pt>
                <c:pt idx="88">
                  <c:v>2037_1°T</c:v>
                </c:pt>
                <c:pt idx="89">
                  <c:v>2037_2°T</c:v>
                </c:pt>
                <c:pt idx="90">
                  <c:v>2037_3°T</c:v>
                </c:pt>
                <c:pt idx="91">
                  <c:v>2037_4°T</c:v>
                </c:pt>
                <c:pt idx="92">
                  <c:v>2038_1°T</c:v>
                </c:pt>
                <c:pt idx="93">
                  <c:v>2038_2°T</c:v>
                </c:pt>
                <c:pt idx="94">
                  <c:v>2038_3°T</c:v>
                </c:pt>
                <c:pt idx="95">
                  <c:v>2038_4°T</c:v>
                </c:pt>
                <c:pt idx="96">
                  <c:v>2039_1°T</c:v>
                </c:pt>
                <c:pt idx="97">
                  <c:v>2039_2°T</c:v>
                </c:pt>
                <c:pt idx="98">
                  <c:v>2039_3°T</c:v>
                </c:pt>
                <c:pt idx="99">
                  <c:v>2039_4°T</c:v>
                </c:pt>
                <c:pt idx="100">
                  <c:v>2040_1°T</c:v>
                </c:pt>
                <c:pt idx="101">
                  <c:v>2040_2°T</c:v>
                </c:pt>
                <c:pt idx="102">
                  <c:v>2040_3°T</c:v>
                </c:pt>
                <c:pt idx="103">
                  <c:v>2040_4°T</c:v>
                </c:pt>
                <c:pt idx="104">
                  <c:v>2041_1°T</c:v>
                </c:pt>
                <c:pt idx="105">
                  <c:v>2041_2°T</c:v>
                </c:pt>
                <c:pt idx="106">
                  <c:v>2041_3°T</c:v>
                </c:pt>
                <c:pt idx="107">
                  <c:v>2041_4°T</c:v>
                </c:pt>
                <c:pt idx="108">
                  <c:v>2042_1°T</c:v>
                </c:pt>
                <c:pt idx="109">
                  <c:v>2042_2°T</c:v>
                </c:pt>
                <c:pt idx="110">
                  <c:v>2042_3°T</c:v>
                </c:pt>
                <c:pt idx="111">
                  <c:v>2042_4°T</c:v>
                </c:pt>
                <c:pt idx="112">
                  <c:v>2043_1°T</c:v>
                </c:pt>
                <c:pt idx="113">
                  <c:v>2043_2°T</c:v>
                </c:pt>
                <c:pt idx="114">
                  <c:v>2043_3°T</c:v>
                </c:pt>
                <c:pt idx="115">
                  <c:v>2043_4°T</c:v>
                </c:pt>
                <c:pt idx="116">
                  <c:v>2044_1°T</c:v>
                </c:pt>
                <c:pt idx="117">
                  <c:v>2044_2°T</c:v>
                </c:pt>
                <c:pt idx="118">
                  <c:v>2044_3°T</c:v>
                </c:pt>
                <c:pt idx="119">
                  <c:v>2044_4°T</c:v>
                </c:pt>
                <c:pt idx="120">
                  <c:v>2045_1°T</c:v>
                </c:pt>
                <c:pt idx="121">
                  <c:v>2045_2°T</c:v>
                </c:pt>
                <c:pt idx="122">
                  <c:v>2045_3°T</c:v>
                </c:pt>
                <c:pt idx="123">
                  <c:v>2045_4°T</c:v>
                </c:pt>
                <c:pt idx="124">
                  <c:v>2046_1°T</c:v>
                </c:pt>
                <c:pt idx="125">
                  <c:v>2046_2°T</c:v>
                </c:pt>
                <c:pt idx="126">
                  <c:v>2046_3°T</c:v>
                </c:pt>
                <c:pt idx="127">
                  <c:v>2046_4°T</c:v>
                </c:pt>
                <c:pt idx="128">
                  <c:v>2047_1°T</c:v>
                </c:pt>
                <c:pt idx="129">
                  <c:v>2047_2°T</c:v>
                </c:pt>
                <c:pt idx="130">
                  <c:v>2047_3°T</c:v>
                </c:pt>
                <c:pt idx="131">
                  <c:v>2047_4°T</c:v>
                </c:pt>
                <c:pt idx="132">
                  <c:v>2048_1°T</c:v>
                </c:pt>
                <c:pt idx="133">
                  <c:v>2048_2°T</c:v>
                </c:pt>
                <c:pt idx="134">
                  <c:v>2048_3°T</c:v>
                </c:pt>
                <c:pt idx="135">
                  <c:v>2048_4°T</c:v>
                </c:pt>
                <c:pt idx="136">
                  <c:v>2049_1°T</c:v>
                </c:pt>
                <c:pt idx="137">
                  <c:v>2049_2°T</c:v>
                </c:pt>
                <c:pt idx="138">
                  <c:v>2049_3°T</c:v>
                </c:pt>
                <c:pt idx="139">
                  <c:v>2049_4°T</c:v>
                </c:pt>
                <c:pt idx="140">
                  <c:v>2050_1°T</c:v>
                </c:pt>
                <c:pt idx="141">
                  <c:v>2050_2°T</c:v>
                </c:pt>
                <c:pt idx="142">
                  <c:v>2050_3°T</c:v>
                </c:pt>
                <c:pt idx="143">
                  <c:v>2050_4°T</c:v>
                </c:pt>
              </c:strCache>
            </c:strRef>
          </c:cat>
          <c:val>
            <c:numRef>
              <c:f>PLANEL_Pot_Trim!$C$29:$EP$29</c:f>
              <c:numCache>
                <c:formatCode>General</c:formatCode>
                <c:ptCount val="144"/>
                <c:pt idx="0">
                  <c:v>0.13087737693689847</c:v>
                </c:pt>
                <c:pt idx="1">
                  <c:v>6.4721181272348827E-2</c:v>
                </c:pt>
                <c:pt idx="2">
                  <c:v>0</c:v>
                </c:pt>
                <c:pt idx="3">
                  <c:v>0.13087737693689847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6.6596568921128913E-3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4.6265583534383661E-2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6.6445944199421646E-3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6.0513296796262921E-3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8.5634955015264649E-2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0.11409446977961858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9.5482281906482933E-2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6.6770210263868687E-2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2.9847007547320243E-2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2.9607965153349621E-2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2.9485839429681717E-2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2.9486260177716328E-2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2.9486260177716328E-2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2.9486260177716328E-2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PLANEL_Pot_Trim!$B$32</c:f>
              <c:strCache>
                <c:ptCount val="1"/>
                <c:pt idx="0">
                  <c:v>FC med eólica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PLANEL_Pot_Trim!$C$27:$EP$27</c:f>
              <c:strCache>
                <c:ptCount val="144"/>
                <c:pt idx="0">
                  <c:v>2015_1°T</c:v>
                </c:pt>
                <c:pt idx="1">
                  <c:v>2015_2°T</c:v>
                </c:pt>
                <c:pt idx="2">
                  <c:v>2015_3°T</c:v>
                </c:pt>
                <c:pt idx="3">
                  <c:v>2015_4°T</c:v>
                </c:pt>
                <c:pt idx="4">
                  <c:v>2016_1°T</c:v>
                </c:pt>
                <c:pt idx="5">
                  <c:v>2016_2°T</c:v>
                </c:pt>
                <c:pt idx="6">
                  <c:v>2016_3°T</c:v>
                </c:pt>
                <c:pt idx="7">
                  <c:v>2016_4°T</c:v>
                </c:pt>
                <c:pt idx="8">
                  <c:v>2017_1°T</c:v>
                </c:pt>
                <c:pt idx="9">
                  <c:v>2017_2°T</c:v>
                </c:pt>
                <c:pt idx="10">
                  <c:v>2017_3°T</c:v>
                </c:pt>
                <c:pt idx="11">
                  <c:v>2017_4°T</c:v>
                </c:pt>
                <c:pt idx="12">
                  <c:v>2018_1°T</c:v>
                </c:pt>
                <c:pt idx="13">
                  <c:v>2018_2°T</c:v>
                </c:pt>
                <c:pt idx="14">
                  <c:v>2018_3°T</c:v>
                </c:pt>
                <c:pt idx="15">
                  <c:v>2018_4°T</c:v>
                </c:pt>
                <c:pt idx="16">
                  <c:v>2019_1°T</c:v>
                </c:pt>
                <c:pt idx="17">
                  <c:v>2019_2°T</c:v>
                </c:pt>
                <c:pt idx="18">
                  <c:v>2019_3°T</c:v>
                </c:pt>
                <c:pt idx="19">
                  <c:v>2019_4°T</c:v>
                </c:pt>
                <c:pt idx="20">
                  <c:v>2020_1°T</c:v>
                </c:pt>
                <c:pt idx="21">
                  <c:v>2020_2°T</c:v>
                </c:pt>
                <c:pt idx="22">
                  <c:v>2020_3°T</c:v>
                </c:pt>
                <c:pt idx="23">
                  <c:v>2020_4°T</c:v>
                </c:pt>
                <c:pt idx="24">
                  <c:v>2021_1°T</c:v>
                </c:pt>
                <c:pt idx="25">
                  <c:v>2021_2°T</c:v>
                </c:pt>
                <c:pt idx="26">
                  <c:v>2021_3°T</c:v>
                </c:pt>
                <c:pt idx="27">
                  <c:v>2021_4°T</c:v>
                </c:pt>
                <c:pt idx="28">
                  <c:v>2022_1°T</c:v>
                </c:pt>
                <c:pt idx="29">
                  <c:v>2022_2°T</c:v>
                </c:pt>
                <c:pt idx="30">
                  <c:v>2022_3°T</c:v>
                </c:pt>
                <c:pt idx="31">
                  <c:v>2022_4°T</c:v>
                </c:pt>
                <c:pt idx="32">
                  <c:v>2023_1°T</c:v>
                </c:pt>
                <c:pt idx="33">
                  <c:v>2023_2°T</c:v>
                </c:pt>
                <c:pt idx="34">
                  <c:v>2023_3°T</c:v>
                </c:pt>
                <c:pt idx="35">
                  <c:v>2023_4°T</c:v>
                </c:pt>
                <c:pt idx="36">
                  <c:v>2024_1°T</c:v>
                </c:pt>
                <c:pt idx="37">
                  <c:v>2024_2°T</c:v>
                </c:pt>
                <c:pt idx="38">
                  <c:v>2024_3°T</c:v>
                </c:pt>
                <c:pt idx="39">
                  <c:v>2024_4°T</c:v>
                </c:pt>
                <c:pt idx="40">
                  <c:v>2025_1°T</c:v>
                </c:pt>
                <c:pt idx="41">
                  <c:v>2025_2°T</c:v>
                </c:pt>
                <c:pt idx="42">
                  <c:v>2025_3°T</c:v>
                </c:pt>
                <c:pt idx="43">
                  <c:v>2025_4°T</c:v>
                </c:pt>
                <c:pt idx="44">
                  <c:v>2026_1°T</c:v>
                </c:pt>
                <c:pt idx="45">
                  <c:v>2026_2°T</c:v>
                </c:pt>
                <c:pt idx="46">
                  <c:v>2026_3°T</c:v>
                </c:pt>
                <c:pt idx="47">
                  <c:v>2026_4°T</c:v>
                </c:pt>
                <c:pt idx="48">
                  <c:v>2027_1°T</c:v>
                </c:pt>
                <c:pt idx="49">
                  <c:v>2027_2°T</c:v>
                </c:pt>
                <c:pt idx="50">
                  <c:v>2027_3°T</c:v>
                </c:pt>
                <c:pt idx="51">
                  <c:v>2027_4°T</c:v>
                </c:pt>
                <c:pt idx="52">
                  <c:v>2028_1°T</c:v>
                </c:pt>
                <c:pt idx="53">
                  <c:v>2028_2°T</c:v>
                </c:pt>
                <c:pt idx="54">
                  <c:v>2028_3°T</c:v>
                </c:pt>
                <c:pt idx="55">
                  <c:v>2028_4°T</c:v>
                </c:pt>
                <c:pt idx="56">
                  <c:v>2029_1°T</c:v>
                </c:pt>
                <c:pt idx="57">
                  <c:v>2029_2°T</c:v>
                </c:pt>
                <c:pt idx="58">
                  <c:v>2029_3°T</c:v>
                </c:pt>
                <c:pt idx="59">
                  <c:v>2029_4°T</c:v>
                </c:pt>
                <c:pt idx="60">
                  <c:v>2030_1°T</c:v>
                </c:pt>
                <c:pt idx="61">
                  <c:v>2030_2°T</c:v>
                </c:pt>
                <c:pt idx="62">
                  <c:v>2030_3°T</c:v>
                </c:pt>
                <c:pt idx="63">
                  <c:v>2030_4°T</c:v>
                </c:pt>
                <c:pt idx="64">
                  <c:v>2031_1°T</c:v>
                </c:pt>
                <c:pt idx="65">
                  <c:v>2031_2°T</c:v>
                </c:pt>
                <c:pt idx="66">
                  <c:v>2031_3°T</c:v>
                </c:pt>
                <c:pt idx="67">
                  <c:v>2031_4°T</c:v>
                </c:pt>
                <c:pt idx="68">
                  <c:v>2032_1°T</c:v>
                </c:pt>
                <c:pt idx="69">
                  <c:v>2032_2°T</c:v>
                </c:pt>
                <c:pt idx="70">
                  <c:v>2032_3°T</c:v>
                </c:pt>
                <c:pt idx="71">
                  <c:v>2032_4°T</c:v>
                </c:pt>
                <c:pt idx="72">
                  <c:v>2033_1°T</c:v>
                </c:pt>
                <c:pt idx="73">
                  <c:v>2033_2°T</c:v>
                </c:pt>
                <c:pt idx="74">
                  <c:v>2033_3°T</c:v>
                </c:pt>
                <c:pt idx="75">
                  <c:v>2033_4°T</c:v>
                </c:pt>
                <c:pt idx="76">
                  <c:v>2034_1°T</c:v>
                </c:pt>
                <c:pt idx="77">
                  <c:v>2034_2°T</c:v>
                </c:pt>
                <c:pt idx="78">
                  <c:v>2034_3°T</c:v>
                </c:pt>
                <c:pt idx="79">
                  <c:v>2034_4°T</c:v>
                </c:pt>
                <c:pt idx="80">
                  <c:v>2035_1°T</c:v>
                </c:pt>
                <c:pt idx="81">
                  <c:v>2035_2°T</c:v>
                </c:pt>
                <c:pt idx="82">
                  <c:v>2035_3°T</c:v>
                </c:pt>
                <c:pt idx="83">
                  <c:v>2035_4°T</c:v>
                </c:pt>
                <c:pt idx="84">
                  <c:v>2036_1°T</c:v>
                </c:pt>
                <c:pt idx="85">
                  <c:v>2036_2°T</c:v>
                </c:pt>
                <c:pt idx="86">
                  <c:v>2036_3°T</c:v>
                </c:pt>
                <c:pt idx="87">
                  <c:v>2036_4°T</c:v>
                </c:pt>
                <c:pt idx="88">
                  <c:v>2037_1°T</c:v>
                </c:pt>
                <c:pt idx="89">
                  <c:v>2037_2°T</c:v>
                </c:pt>
                <c:pt idx="90">
                  <c:v>2037_3°T</c:v>
                </c:pt>
                <c:pt idx="91">
                  <c:v>2037_4°T</c:v>
                </c:pt>
                <c:pt idx="92">
                  <c:v>2038_1°T</c:v>
                </c:pt>
                <c:pt idx="93">
                  <c:v>2038_2°T</c:v>
                </c:pt>
                <c:pt idx="94">
                  <c:v>2038_3°T</c:v>
                </c:pt>
                <c:pt idx="95">
                  <c:v>2038_4°T</c:v>
                </c:pt>
                <c:pt idx="96">
                  <c:v>2039_1°T</c:v>
                </c:pt>
                <c:pt idx="97">
                  <c:v>2039_2°T</c:v>
                </c:pt>
                <c:pt idx="98">
                  <c:v>2039_3°T</c:v>
                </c:pt>
                <c:pt idx="99">
                  <c:v>2039_4°T</c:v>
                </c:pt>
                <c:pt idx="100">
                  <c:v>2040_1°T</c:v>
                </c:pt>
                <c:pt idx="101">
                  <c:v>2040_2°T</c:v>
                </c:pt>
                <c:pt idx="102">
                  <c:v>2040_3°T</c:v>
                </c:pt>
                <c:pt idx="103">
                  <c:v>2040_4°T</c:v>
                </c:pt>
                <c:pt idx="104">
                  <c:v>2041_1°T</c:v>
                </c:pt>
                <c:pt idx="105">
                  <c:v>2041_2°T</c:v>
                </c:pt>
                <c:pt idx="106">
                  <c:v>2041_3°T</c:v>
                </c:pt>
                <c:pt idx="107">
                  <c:v>2041_4°T</c:v>
                </c:pt>
                <c:pt idx="108">
                  <c:v>2042_1°T</c:v>
                </c:pt>
                <c:pt idx="109">
                  <c:v>2042_2°T</c:v>
                </c:pt>
                <c:pt idx="110">
                  <c:v>2042_3°T</c:v>
                </c:pt>
                <c:pt idx="111">
                  <c:v>2042_4°T</c:v>
                </c:pt>
                <c:pt idx="112">
                  <c:v>2043_1°T</c:v>
                </c:pt>
                <c:pt idx="113">
                  <c:v>2043_2°T</c:v>
                </c:pt>
                <c:pt idx="114">
                  <c:v>2043_3°T</c:v>
                </c:pt>
                <c:pt idx="115">
                  <c:v>2043_4°T</c:v>
                </c:pt>
                <c:pt idx="116">
                  <c:v>2044_1°T</c:v>
                </c:pt>
                <c:pt idx="117">
                  <c:v>2044_2°T</c:v>
                </c:pt>
                <c:pt idx="118">
                  <c:v>2044_3°T</c:v>
                </c:pt>
                <c:pt idx="119">
                  <c:v>2044_4°T</c:v>
                </c:pt>
                <c:pt idx="120">
                  <c:v>2045_1°T</c:v>
                </c:pt>
                <c:pt idx="121">
                  <c:v>2045_2°T</c:v>
                </c:pt>
                <c:pt idx="122">
                  <c:v>2045_3°T</c:v>
                </c:pt>
                <c:pt idx="123">
                  <c:v>2045_4°T</c:v>
                </c:pt>
                <c:pt idx="124">
                  <c:v>2046_1°T</c:v>
                </c:pt>
                <c:pt idx="125">
                  <c:v>2046_2°T</c:v>
                </c:pt>
                <c:pt idx="126">
                  <c:v>2046_3°T</c:v>
                </c:pt>
                <c:pt idx="127">
                  <c:v>2046_4°T</c:v>
                </c:pt>
                <c:pt idx="128">
                  <c:v>2047_1°T</c:v>
                </c:pt>
                <c:pt idx="129">
                  <c:v>2047_2°T</c:v>
                </c:pt>
                <c:pt idx="130">
                  <c:v>2047_3°T</c:v>
                </c:pt>
                <c:pt idx="131">
                  <c:v>2047_4°T</c:v>
                </c:pt>
                <c:pt idx="132">
                  <c:v>2048_1°T</c:v>
                </c:pt>
                <c:pt idx="133">
                  <c:v>2048_2°T</c:v>
                </c:pt>
                <c:pt idx="134">
                  <c:v>2048_3°T</c:v>
                </c:pt>
                <c:pt idx="135">
                  <c:v>2048_4°T</c:v>
                </c:pt>
                <c:pt idx="136">
                  <c:v>2049_1°T</c:v>
                </c:pt>
                <c:pt idx="137">
                  <c:v>2049_2°T</c:v>
                </c:pt>
                <c:pt idx="138">
                  <c:v>2049_3°T</c:v>
                </c:pt>
                <c:pt idx="139">
                  <c:v>2049_4°T</c:v>
                </c:pt>
                <c:pt idx="140">
                  <c:v>2050_1°T</c:v>
                </c:pt>
                <c:pt idx="141">
                  <c:v>2050_2°T</c:v>
                </c:pt>
                <c:pt idx="142">
                  <c:v>2050_3°T</c:v>
                </c:pt>
                <c:pt idx="143">
                  <c:v>2050_4°T</c:v>
                </c:pt>
              </c:strCache>
            </c:strRef>
          </c:cat>
          <c:val>
            <c:numRef>
              <c:f>PLANEL_Pot_Trim!$C$32:$EP$32</c:f>
              <c:numCache>
                <c:formatCode>General</c:formatCode>
                <c:ptCount val="144"/>
                <c:pt idx="0">
                  <c:v>0.35544476365738481</c:v>
                </c:pt>
                <c:pt idx="1">
                  <c:v>0.41259834165121045</c:v>
                </c:pt>
                <c:pt idx="2">
                  <c:v>0.53922348187048519</c:v>
                </c:pt>
                <c:pt idx="3">
                  <c:v>0.4540862909080926</c:v>
                </c:pt>
                <c:pt idx="4">
                  <c:v>0.35514789610803832</c:v>
                </c:pt>
                <c:pt idx="5">
                  <c:v>0.41664030747735864</c:v>
                </c:pt>
                <c:pt idx="6">
                  <c:v>0.54665746663169568</c:v>
                </c:pt>
                <c:pt idx="7">
                  <c:v>0.45767505055332586</c:v>
                </c:pt>
                <c:pt idx="8">
                  <c:v>0.35513921167958107</c:v>
                </c:pt>
                <c:pt idx="9">
                  <c:v>0.41675854861854084</c:v>
                </c:pt>
                <c:pt idx="10">
                  <c:v>0.54687493576614199</c:v>
                </c:pt>
                <c:pt idx="11">
                  <c:v>0.45778003386103377</c:v>
                </c:pt>
                <c:pt idx="12">
                  <c:v>0.35490934084035075</c:v>
                </c:pt>
                <c:pt idx="13">
                  <c:v>0.41988832825963091</c:v>
                </c:pt>
                <c:pt idx="14">
                  <c:v>0.55263122765614869</c:v>
                </c:pt>
                <c:pt idx="15">
                  <c:v>0.46055888652210647</c:v>
                </c:pt>
                <c:pt idx="16">
                  <c:v>0.35485863658374006</c:v>
                </c:pt>
                <c:pt idx="17">
                  <c:v>0.42057868614834049</c:v>
                </c:pt>
                <c:pt idx="18">
                  <c:v>0.55390093412272856</c:v>
                </c:pt>
                <c:pt idx="19">
                  <c:v>0.4611718379054221</c:v>
                </c:pt>
                <c:pt idx="20">
                  <c:v>0.35485343880399112</c:v>
                </c:pt>
                <c:pt idx="21">
                  <c:v>0.42064945618681043</c:v>
                </c:pt>
                <c:pt idx="22">
                  <c:v>0.55403109434429809</c:v>
                </c:pt>
                <c:pt idx="23">
                  <c:v>0.46123467281953595</c:v>
                </c:pt>
                <c:pt idx="24">
                  <c:v>0.35485343880399112</c:v>
                </c:pt>
                <c:pt idx="25">
                  <c:v>0.42064945618681043</c:v>
                </c:pt>
                <c:pt idx="26">
                  <c:v>0.55403109434429809</c:v>
                </c:pt>
                <c:pt idx="27">
                  <c:v>0.46123467281953595</c:v>
                </c:pt>
                <c:pt idx="28">
                  <c:v>0.35472910852338191</c:v>
                </c:pt>
                <c:pt idx="29">
                  <c:v>0.42234226066823938</c:v>
                </c:pt>
                <c:pt idx="30">
                  <c:v>0.55714450092070467</c:v>
                </c:pt>
                <c:pt idx="31">
                  <c:v>0.46273767133613097</c:v>
                </c:pt>
                <c:pt idx="32">
                  <c:v>0.35458416742944937</c:v>
                </c:pt>
                <c:pt idx="33">
                  <c:v>0.42431568893728966</c:v>
                </c:pt>
                <c:pt idx="34">
                  <c:v>0.56077403096366696</c:v>
                </c:pt>
                <c:pt idx="35">
                  <c:v>0.46448982864601968</c:v>
                </c:pt>
                <c:pt idx="36">
                  <c:v>0.35453394048411746</c:v>
                </c:pt>
                <c:pt idx="37">
                  <c:v>0.42499954851811667</c:v>
                </c:pt>
                <c:pt idx="38">
                  <c:v>0.56203178568750711</c:v>
                </c:pt>
                <c:pt idx="39">
                  <c:v>0.46509701032405298</c:v>
                </c:pt>
                <c:pt idx="40">
                  <c:v>0.35445917909027497</c:v>
                </c:pt>
                <c:pt idx="41">
                  <c:v>0.42601745407988895</c:v>
                </c:pt>
                <c:pt idx="42">
                  <c:v>0.56390391790544303</c:v>
                </c:pt>
                <c:pt idx="43">
                  <c:v>0.46600078310882365</c:v>
                </c:pt>
                <c:pt idx="44">
                  <c:v>0.35444151003125396</c:v>
                </c:pt>
                <c:pt idx="45">
                  <c:v>0.42625802469586754</c:v>
                </c:pt>
                <c:pt idx="46">
                  <c:v>0.56434637530035436</c:v>
                </c:pt>
                <c:pt idx="47">
                  <c:v>0.46621437968977569</c:v>
                </c:pt>
                <c:pt idx="48">
                  <c:v>0.35437714017967187</c:v>
                </c:pt>
                <c:pt idx="49">
                  <c:v>0.42713444437552139</c:v>
                </c:pt>
                <c:pt idx="50">
                  <c:v>0.56595828670754433</c:v>
                </c:pt>
                <c:pt idx="51">
                  <c:v>0.46699253055371082</c:v>
                </c:pt>
                <c:pt idx="52">
                  <c:v>0.35436957394968455</c:v>
                </c:pt>
                <c:pt idx="53">
                  <c:v>0.42723746166332166</c:v>
                </c:pt>
                <c:pt idx="54">
                  <c:v>0.56614775643805637</c:v>
                </c:pt>
                <c:pt idx="55">
                  <c:v>0.46708399715671617</c:v>
                </c:pt>
                <c:pt idx="56">
                  <c:v>0.35436443315526173</c:v>
                </c:pt>
                <c:pt idx="57">
                  <c:v>0.42730745556606642</c:v>
                </c:pt>
                <c:pt idx="58">
                  <c:v>0.56627648917849649</c:v>
                </c:pt>
                <c:pt idx="59">
                  <c:v>0.46714614288772593</c:v>
                </c:pt>
                <c:pt idx="60">
                  <c:v>0.35434788113916049</c:v>
                </c:pt>
                <c:pt idx="61">
                  <c:v>0.42753281748736716</c:v>
                </c:pt>
                <c:pt idx="62">
                  <c:v>0.56669097488180586</c:v>
                </c:pt>
                <c:pt idx="63">
                  <c:v>0.4673462360569467</c:v>
                </c:pt>
                <c:pt idx="64">
                  <c:v>0.35432404680032037</c:v>
                </c:pt>
                <c:pt idx="65">
                  <c:v>0.42785733130183379</c:v>
                </c:pt>
                <c:pt idx="66">
                  <c:v>0.56728782081254725</c:v>
                </c:pt>
                <c:pt idx="67">
                  <c:v>0.46763436371928219</c:v>
                </c:pt>
                <c:pt idx="68">
                  <c:v>0.35428943735134871</c:v>
                </c:pt>
                <c:pt idx="69">
                  <c:v>0.42832855248456858</c:v>
                </c:pt>
                <c:pt idx="70">
                  <c:v>0.5681544909871441</c:v>
                </c:pt>
                <c:pt idx="71">
                  <c:v>0.46805274915170381</c:v>
                </c:pt>
                <c:pt idx="72">
                  <c:v>0.35426663686099175</c:v>
                </c:pt>
                <c:pt idx="73">
                  <c:v>0.42863899010160406</c:v>
                </c:pt>
                <c:pt idx="74">
                  <c:v>0.5687254479383731</c:v>
                </c:pt>
                <c:pt idx="75">
                  <c:v>0.46832837892218954</c:v>
                </c:pt>
                <c:pt idx="76">
                  <c:v>0.3542437279591108</c:v>
                </c:pt>
                <c:pt idx="77">
                  <c:v>0.42895090353442356</c:v>
                </c:pt>
                <c:pt idx="78">
                  <c:v>0.56929911925921606</c:v>
                </c:pt>
                <c:pt idx="79">
                  <c:v>0.46860531898351676</c:v>
                </c:pt>
                <c:pt idx="80">
                  <c:v>0.35431763984285097</c:v>
                </c:pt>
                <c:pt idx="81">
                  <c:v>0.42794456394231861</c:v>
                </c:pt>
                <c:pt idx="82">
                  <c:v>0.56744825912464913</c:v>
                </c:pt>
                <c:pt idx="83">
                  <c:v>0.46771181538915002</c:v>
                </c:pt>
                <c:pt idx="84">
                  <c:v>0.35445503269960649</c:v>
                </c:pt>
                <c:pt idx="85">
                  <c:v>0.42607390843434534</c:v>
                </c:pt>
                <c:pt idx="86">
                  <c:v>0.56400774882679472</c:v>
                </c:pt>
                <c:pt idx="87">
                  <c:v>0.46605090751585071</c:v>
                </c:pt>
                <c:pt idx="88">
                  <c:v>0.35456213302138778</c:v>
                </c:pt>
                <c:pt idx="89">
                  <c:v>0.42461569631450535</c:v>
                </c:pt>
                <c:pt idx="90">
                  <c:v>0.56132580458616077</c:v>
                </c:pt>
                <c:pt idx="91">
                  <c:v>0.46475619764039944</c:v>
                </c:pt>
                <c:pt idx="92">
                  <c:v>0.3545993982743027</c:v>
                </c:pt>
                <c:pt idx="93">
                  <c:v>0.42410831519943859</c:v>
                </c:pt>
                <c:pt idx="94">
                  <c:v>0.56039262919218635</c:v>
                </c:pt>
                <c:pt idx="95">
                  <c:v>0.46430570669723936</c:v>
                </c:pt>
                <c:pt idx="96">
                  <c:v>0.35498951037975696</c:v>
                </c:pt>
                <c:pt idx="97">
                  <c:v>0.41879678891838312</c:v>
                </c:pt>
                <c:pt idx="98">
                  <c:v>0.55062366811715657</c:v>
                </c:pt>
                <c:pt idx="99">
                  <c:v>0.45958973614704024</c:v>
                </c:pt>
                <c:pt idx="100">
                  <c:v>0.35494088013519437</c:v>
                </c:pt>
                <c:pt idx="101">
                  <c:v>0.41945890837625222</c:v>
                </c:pt>
                <c:pt idx="102">
                  <c:v>0.5518414384586805</c:v>
                </c:pt>
                <c:pt idx="103">
                  <c:v>0.46017761536234103</c:v>
                </c:pt>
                <c:pt idx="104">
                  <c:v>0.35490184946084785</c:v>
                </c:pt>
                <c:pt idx="105">
                  <c:v>0.41999032618790022</c:v>
                </c:pt>
                <c:pt idx="106">
                  <c:v>0.55281882227001367</c:v>
                </c:pt>
                <c:pt idx="107">
                  <c:v>0.46064944785961537</c:v>
                </c:pt>
                <c:pt idx="108">
                  <c:v>0.35486689311022773</c:v>
                </c:pt>
                <c:pt idx="109">
                  <c:v>0.42046627018527871</c:v>
                </c:pt>
                <c:pt idx="110">
                  <c:v>0.55369417867482851</c:v>
                </c:pt>
                <c:pt idx="111">
                  <c:v>0.4610720265569852</c:v>
                </c:pt>
                <c:pt idx="112">
                  <c:v>0.35483482911887276</c:v>
                </c:pt>
                <c:pt idx="113">
                  <c:v>0.42090283375144477</c:v>
                </c:pt>
                <c:pt idx="114">
                  <c:v>0.55449710648898975</c:v>
                </c:pt>
                <c:pt idx="115">
                  <c:v>0.46145964038021187</c:v>
                </c:pt>
                <c:pt idx="116">
                  <c:v>0.35487629803270365</c:v>
                </c:pt>
                <c:pt idx="117">
                  <c:v>0.4203382184775587</c:v>
                </c:pt>
                <c:pt idx="118">
                  <c:v>0.55345866587879511</c:v>
                </c:pt>
                <c:pt idx="119">
                  <c:v>0.46095833264101926</c:v>
                </c:pt>
                <c:pt idx="120">
                  <c:v>0.35493974274933793</c:v>
                </c:pt>
                <c:pt idx="121">
                  <c:v>0.41947439441962664</c:v>
                </c:pt>
                <c:pt idx="122">
                  <c:v>0.5518699204099391</c:v>
                </c:pt>
                <c:pt idx="123">
                  <c:v>0.46019136502602093</c:v>
                </c:pt>
                <c:pt idx="124">
                  <c:v>0.35497026279148391</c:v>
                </c:pt>
                <c:pt idx="125">
                  <c:v>0.41905885207821142</c:v>
                </c:pt>
                <c:pt idx="126">
                  <c:v>0.55110565478242235</c:v>
                </c:pt>
                <c:pt idx="127">
                  <c:v>0.45982241545229646</c:v>
                </c:pt>
                <c:pt idx="128">
                  <c:v>0.35500240059541427</c:v>
                </c:pt>
                <c:pt idx="129">
                  <c:v>0.4186212842508174</c:v>
                </c:pt>
                <c:pt idx="130">
                  <c:v>0.55030087985620046</c:v>
                </c:pt>
                <c:pt idx="131">
                  <c:v>0.45943390999954692</c:v>
                </c:pt>
                <c:pt idx="132">
                  <c:v>0.35503985002235039</c:v>
                </c:pt>
                <c:pt idx="133">
                  <c:v>0.41811139549584092</c:v>
                </c:pt>
                <c:pt idx="134">
                  <c:v>0.54936309223074886</c:v>
                </c:pt>
                <c:pt idx="135">
                  <c:v>0.45898119257581399</c:v>
                </c:pt>
                <c:pt idx="136">
                  <c:v>0.35506831964159602</c:v>
                </c:pt>
                <c:pt idx="137">
                  <c:v>0.4177237709975532</c:v>
                </c:pt>
                <c:pt idx="138">
                  <c:v>0.54865017320227483</c:v>
                </c:pt>
                <c:pt idx="139">
                  <c:v>0.45863703054218269</c:v>
                </c:pt>
                <c:pt idx="140">
                  <c:v>0.35509511721735743</c:v>
                </c:pt>
                <c:pt idx="141">
                  <c:v>0.41735891091899696</c:v>
                </c:pt>
                <c:pt idx="142">
                  <c:v>0.54797912237265622</c:v>
                </c:pt>
                <c:pt idx="143">
                  <c:v>0.45831308044519131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99638576"/>
        <c:axId val="799639136"/>
      </c:lineChart>
      <c:catAx>
        <c:axId val="7996385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799639136"/>
        <c:crosses val="autoZero"/>
        <c:auto val="1"/>
        <c:lblAlgn val="ctr"/>
        <c:lblOffset val="100"/>
        <c:noMultiLvlLbl val="0"/>
      </c:catAx>
      <c:valAx>
        <c:axId val="7996391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7996385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Custo Médio de Operação (R$/MWh)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Resultado_CMO_CME!$K$38:$AO$38</c:f>
              <c:numCache>
                <c:formatCode>General</c:formatCode>
                <c:ptCount val="31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  <c:pt idx="16">
                  <c:v>2036</c:v>
                </c:pt>
                <c:pt idx="17">
                  <c:v>2037</c:v>
                </c:pt>
                <c:pt idx="18">
                  <c:v>2038</c:v>
                </c:pt>
                <c:pt idx="19">
                  <c:v>2039</c:v>
                </c:pt>
                <c:pt idx="20">
                  <c:v>2040</c:v>
                </c:pt>
                <c:pt idx="21">
                  <c:v>2041</c:v>
                </c:pt>
                <c:pt idx="22">
                  <c:v>2042</c:v>
                </c:pt>
                <c:pt idx="23">
                  <c:v>2043</c:v>
                </c:pt>
                <c:pt idx="24">
                  <c:v>2044</c:v>
                </c:pt>
                <c:pt idx="25">
                  <c:v>2045</c:v>
                </c:pt>
                <c:pt idx="26">
                  <c:v>2046</c:v>
                </c:pt>
                <c:pt idx="27">
                  <c:v>2047</c:v>
                </c:pt>
                <c:pt idx="28">
                  <c:v>2048</c:v>
                </c:pt>
                <c:pt idx="29">
                  <c:v>2049</c:v>
                </c:pt>
                <c:pt idx="30">
                  <c:v>2050</c:v>
                </c:pt>
              </c:numCache>
            </c:numRef>
          </c:cat>
          <c:val>
            <c:numRef>
              <c:f>Resultado_CMO_CME!$K$39:$AO$39</c:f>
              <c:numCache>
                <c:formatCode>0.0</c:formatCode>
                <c:ptCount val="31"/>
                <c:pt idx="0">
                  <c:v>15.566758269999999</c:v>
                </c:pt>
                <c:pt idx="1">
                  <c:v>16.692597800000001</c:v>
                </c:pt>
                <c:pt idx="2">
                  <c:v>14.882817510000001</c:v>
                </c:pt>
                <c:pt idx="3">
                  <c:v>13.941123060000001</c:v>
                </c:pt>
                <c:pt idx="4">
                  <c:v>13.13007915</c:v>
                </c:pt>
                <c:pt idx="5">
                  <c:v>9.9255065170000005</c:v>
                </c:pt>
                <c:pt idx="6">
                  <c:v>9.6696372079999993</c:v>
                </c:pt>
                <c:pt idx="7">
                  <c:v>8.8548953869999991</c:v>
                </c:pt>
                <c:pt idx="8">
                  <c:v>8.2819635869999999</c:v>
                </c:pt>
                <c:pt idx="9">
                  <c:v>8.9181758630000001</c:v>
                </c:pt>
                <c:pt idx="10">
                  <c:v>8.6566599879999995</c:v>
                </c:pt>
                <c:pt idx="11">
                  <c:v>6.5185521519999998</c:v>
                </c:pt>
                <c:pt idx="12">
                  <c:v>6.3998948819999999</c:v>
                </c:pt>
                <c:pt idx="13">
                  <c:v>6.3166365850000004</c:v>
                </c:pt>
                <c:pt idx="14">
                  <c:v>5.9389949729999998</c:v>
                </c:pt>
                <c:pt idx="15">
                  <c:v>5.888813818</c:v>
                </c:pt>
                <c:pt idx="16">
                  <c:v>5.5374374660000001</c:v>
                </c:pt>
                <c:pt idx="17">
                  <c:v>5.2048916500000004</c:v>
                </c:pt>
                <c:pt idx="18">
                  <c:v>4.664431768</c:v>
                </c:pt>
                <c:pt idx="19">
                  <c:v>4.4028597610000002</c:v>
                </c:pt>
                <c:pt idx="20">
                  <c:v>4.0446825930000001</c:v>
                </c:pt>
                <c:pt idx="21">
                  <c:v>3.9949031800000001</c:v>
                </c:pt>
                <c:pt idx="22">
                  <c:v>3.6946190840000002</c:v>
                </c:pt>
                <c:pt idx="23">
                  <c:v>3.4049861969999999</c:v>
                </c:pt>
                <c:pt idx="24">
                  <c:v>3.1547323860000001</c:v>
                </c:pt>
                <c:pt idx="25">
                  <c:v>2.3601733170000001</c:v>
                </c:pt>
                <c:pt idx="26">
                  <c:v>2.1021793369999999</c:v>
                </c:pt>
                <c:pt idx="27">
                  <c:v>1.9319444830000001</c:v>
                </c:pt>
                <c:pt idx="28">
                  <c:v>1.7607150460000001</c:v>
                </c:pt>
                <c:pt idx="29">
                  <c:v>1.6008938269999999</c:v>
                </c:pt>
                <c:pt idx="30">
                  <c:v>1.4489426569999999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99641936"/>
        <c:axId val="799642496"/>
      </c:barChart>
      <c:catAx>
        <c:axId val="7996419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799642496"/>
        <c:crosses val="autoZero"/>
        <c:auto val="1"/>
        <c:lblAlgn val="ctr"/>
        <c:lblOffset val="100"/>
        <c:noMultiLvlLbl val="0"/>
      </c:catAx>
      <c:valAx>
        <c:axId val="799642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7996419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Custo Médio de Expansão (R$/MWh)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Resultado_CMO_CME!$K$42:$AO$42</c:f>
              <c:numCache>
                <c:formatCode>General</c:formatCode>
                <c:ptCount val="31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  <c:pt idx="16">
                  <c:v>2036</c:v>
                </c:pt>
                <c:pt idx="17">
                  <c:v>2037</c:v>
                </c:pt>
                <c:pt idx="18">
                  <c:v>2038</c:v>
                </c:pt>
                <c:pt idx="19">
                  <c:v>2039</c:v>
                </c:pt>
                <c:pt idx="20">
                  <c:v>2040</c:v>
                </c:pt>
                <c:pt idx="21">
                  <c:v>2041</c:v>
                </c:pt>
                <c:pt idx="22">
                  <c:v>2042</c:v>
                </c:pt>
                <c:pt idx="23">
                  <c:v>2043</c:v>
                </c:pt>
                <c:pt idx="24">
                  <c:v>2044</c:v>
                </c:pt>
                <c:pt idx="25">
                  <c:v>2045</c:v>
                </c:pt>
                <c:pt idx="26">
                  <c:v>2046</c:v>
                </c:pt>
                <c:pt idx="27">
                  <c:v>2047</c:v>
                </c:pt>
                <c:pt idx="28">
                  <c:v>2048</c:v>
                </c:pt>
                <c:pt idx="29">
                  <c:v>2049</c:v>
                </c:pt>
                <c:pt idx="30">
                  <c:v>2050</c:v>
                </c:pt>
              </c:numCache>
            </c:numRef>
          </c:cat>
          <c:val>
            <c:numRef>
              <c:f>Resultado_CMO_CME!$K$43:$AO$43</c:f>
              <c:numCache>
                <c:formatCode>0.0</c:formatCode>
                <c:ptCount val="31"/>
                <c:pt idx="0">
                  <c:v>5.5427128879999996</c:v>
                </c:pt>
                <c:pt idx="1">
                  <c:v>29.574391030000001</c:v>
                </c:pt>
                <c:pt idx="2">
                  <c:v>103.2647399</c:v>
                </c:pt>
                <c:pt idx="3">
                  <c:v>155.22065119999999</c:v>
                </c:pt>
                <c:pt idx="4">
                  <c:v>261.00448549999999</c:v>
                </c:pt>
                <c:pt idx="5">
                  <c:v>277.26403670000002</c:v>
                </c:pt>
                <c:pt idx="6">
                  <c:v>155.93573749999999</c:v>
                </c:pt>
                <c:pt idx="7">
                  <c:v>284.22705860000002</c:v>
                </c:pt>
                <c:pt idx="8">
                  <c:v>199.24271659999999</c:v>
                </c:pt>
                <c:pt idx="9">
                  <c:v>218.15359649999999</c:v>
                </c:pt>
                <c:pt idx="10">
                  <c:v>189.72260420000001</c:v>
                </c:pt>
                <c:pt idx="11">
                  <c:v>362.4657952</c:v>
                </c:pt>
                <c:pt idx="12">
                  <c:v>186.9024876</c:v>
                </c:pt>
                <c:pt idx="13">
                  <c:v>211.41447249999999</c:v>
                </c:pt>
                <c:pt idx="14">
                  <c:v>234.22484489999999</c:v>
                </c:pt>
                <c:pt idx="15">
                  <c:v>212.09177589999999</c:v>
                </c:pt>
                <c:pt idx="16">
                  <c:v>219.87510510000001</c:v>
                </c:pt>
                <c:pt idx="17">
                  <c:v>269.00584070000002</c:v>
                </c:pt>
                <c:pt idx="18">
                  <c:v>230.67334460000001</c:v>
                </c:pt>
                <c:pt idx="19">
                  <c:v>317.46514230000002</c:v>
                </c:pt>
                <c:pt idx="20">
                  <c:v>216.03614590000001</c:v>
                </c:pt>
                <c:pt idx="21">
                  <c:v>227.05003600000001</c:v>
                </c:pt>
                <c:pt idx="22">
                  <c:v>209.2385931</c:v>
                </c:pt>
                <c:pt idx="23">
                  <c:v>209.85527999999999</c:v>
                </c:pt>
                <c:pt idx="24">
                  <c:v>211.63289660000001</c:v>
                </c:pt>
                <c:pt idx="25">
                  <c:v>245.9859189</c:v>
                </c:pt>
                <c:pt idx="26">
                  <c:v>231.19862090000001</c:v>
                </c:pt>
                <c:pt idx="27">
                  <c:v>212.65897150000001</c:v>
                </c:pt>
                <c:pt idx="28">
                  <c:v>213.24546129999999</c:v>
                </c:pt>
                <c:pt idx="29">
                  <c:v>213.45331329999999</c:v>
                </c:pt>
                <c:pt idx="30">
                  <c:v>203.87021759999999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99644736"/>
        <c:axId val="799645296"/>
      </c:barChart>
      <c:catAx>
        <c:axId val="7996447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799645296"/>
        <c:crosses val="autoZero"/>
        <c:auto val="1"/>
        <c:lblAlgn val="ctr"/>
        <c:lblOffset val="100"/>
        <c:noMultiLvlLbl val="0"/>
      </c:catAx>
      <c:valAx>
        <c:axId val="7996452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7996447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Custo Total (R$/MWh)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Resultado_CMO_CME!$K$46:$AO$46</c:f>
              <c:numCache>
                <c:formatCode>General</c:formatCode>
                <c:ptCount val="31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  <c:pt idx="16">
                  <c:v>2036</c:v>
                </c:pt>
                <c:pt idx="17">
                  <c:v>2037</c:v>
                </c:pt>
                <c:pt idx="18">
                  <c:v>2038</c:v>
                </c:pt>
                <c:pt idx="19">
                  <c:v>2039</c:v>
                </c:pt>
                <c:pt idx="20">
                  <c:v>2040</c:v>
                </c:pt>
                <c:pt idx="21">
                  <c:v>2041</c:v>
                </c:pt>
                <c:pt idx="22">
                  <c:v>2042</c:v>
                </c:pt>
                <c:pt idx="23">
                  <c:v>2043</c:v>
                </c:pt>
                <c:pt idx="24">
                  <c:v>2044</c:v>
                </c:pt>
                <c:pt idx="25">
                  <c:v>2045</c:v>
                </c:pt>
                <c:pt idx="26">
                  <c:v>2046</c:v>
                </c:pt>
                <c:pt idx="27">
                  <c:v>2047</c:v>
                </c:pt>
                <c:pt idx="28">
                  <c:v>2048</c:v>
                </c:pt>
                <c:pt idx="29">
                  <c:v>2049</c:v>
                </c:pt>
                <c:pt idx="30">
                  <c:v>2050</c:v>
                </c:pt>
              </c:numCache>
            </c:numRef>
          </c:cat>
          <c:val>
            <c:numRef>
              <c:f>Resultado_CMO_CME!$K$47:$AO$47</c:f>
              <c:numCache>
                <c:formatCode>0.0</c:formatCode>
                <c:ptCount val="31"/>
                <c:pt idx="0">
                  <c:v>21.109471157999998</c:v>
                </c:pt>
                <c:pt idx="1">
                  <c:v>46.266988830000003</c:v>
                </c:pt>
                <c:pt idx="2">
                  <c:v>118.14755740999999</c:v>
                </c:pt>
                <c:pt idx="3">
                  <c:v>169.16177425999999</c:v>
                </c:pt>
                <c:pt idx="4">
                  <c:v>274.13456465000002</c:v>
                </c:pt>
                <c:pt idx="5">
                  <c:v>287.18954321699999</c:v>
                </c:pt>
                <c:pt idx="6">
                  <c:v>165.605374708</c:v>
                </c:pt>
                <c:pt idx="7">
                  <c:v>293.08195398700002</c:v>
                </c:pt>
                <c:pt idx="8">
                  <c:v>207.524680187</c:v>
                </c:pt>
                <c:pt idx="9">
                  <c:v>227.07177236299998</c:v>
                </c:pt>
                <c:pt idx="10">
                  <c:v>198.37926418800001</c:v>
                </c:pt>
                <c:pt idx="11">
                  <c:v>368.98434735199999</c:v>
                </c:pt>
                <c:pt idx="12">
                  <c:v>193.30238248200001</c:v>
                </c:pt>
                <c:pt idx="13">
                  <c:v>217.73110908499999</c:v>
                </c:pt>
                <c:pt idx="14">
                  <c:v>240.163839873</c:v>
                </c:pt>
                <c:pt idx="15">
                  <c:v>217.98058971799998</c:v>
                </c:pt>
                <c:pt idx="16">
                  <c:v>225.41254256600001</c:v>
                </c:pt>
                <c:pt idx="17">
                  <c:v>274.21073235</c:v>
                </c:pt>
                <c:pt idx="18">
                  <c:v>235.33777636799999</c:v>
                </c:pt>
                <c:pt idx="19">
                  <c:v>321.86800206100003</c:v>
                </c:pt>
                <c:pt idx="20">
                  <c:v>220.08082849300001</c:v>
                </c:pt>
                <c:pt idx="21">
                  <c:v>231.04493918</c:v>
                </c:pt>
                <c:pt idx="22">
                  <c:v>212.93321218400001</c:v>
                </c:pt>
                <c:pt idx="23">
                  <c:v>213.26026619699999</c:v>
                </c:pt>
                <c:pt idx="24">
                  <c:v>214.78762898600002</c:v>
                </c:pt>
                <c:pt idx="25">
                  <c:v>248.34609221700001</c:v>
                </c:pt>
                <c:pt idx="26">
                  <c:v>233.300800237</c:v>
                </c:pt>
                <c:pt idx="27">
                  <c:v>214.590915983</c:v>
                </c:pt>
                <c:pt idx="28">
                  <c:v>215.00617634599999</c:v>
                </c:pt>
                <c:pt idx="29">
                  <c:v>215.05420712699998</c:v>
                </c:pt>
                <c:pt idx="30">
                  <c:v>205.31916025699999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99647536"/>
        <c:axId val="799648096"/>
      </c:barChart>
      <c:catAx>
        <c:axId val="7996475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799648096"/>
        <c:crosses val="autoZero"/>
        <c:auto val="1"/>
        <c:lblAlgn val="ctr"/>
        <c:lblOffset val="100"/>
        <c:noMultiLvlLbl val="0"/>
      </c:catAx>
      <c:valAx>
        <c:axId val="7996480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7996475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Resultado_CMO_CME!$B$4</c:f>
              <c:strCache>
                <c:ptCount val="1"/>
                <c:pt idx="0">
                  <c:v>Custo Médio de Operação (R$/MWh)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(Resultado_CMO_CME!$F$5,Resultado_CMO_CME!$H$5,Resultado_CMO_CME!$J$5)</c:f>
              <c:numCache>
                <c:formatCode>General</c:formatCode>
                <c:ptCount val="3"/>
                <c:pt idx="0">
                  <c:v>2030</c:v>
                </c:pt>
                <c:pt idx="1">
                  <c:v>2040</c:v>
                </c:pt>
                <c:pt idx="2">
                  <c:v>2050</c:v>
                </c:pt>
              </c:numCache>
            </c:numRef>
          </c:cat>
          <c:val>
            <c:numRef>
              <c:f>(Resultado_CMO_CME!$F$6,Resultado_CMO_CME!$H$6,Resultado_CMO_CME!$J$6)</c:f>
              <c:numCache>
                <c:formatCode>0.0</c:formatCode>
                <c:ptCount val="3"/>
                <c:pt idx="0">
                  <c:v>8.8762664059999992</c:v>
                </c:pt>
                <c:pt idx="1">
                  <c:v>4.7708606480000002</c:v>
                </c:pt>
                <c:pt idx="2">
                  <c:v>1.7689350699999999</c:v>
                </c:pt>
              </c:numCache>
            </c:numRef>
          </c:val>
        </c:ser>
        <c:ser>
          <c:idx val="1"/>
          <c:order val="1"/>
          <c:tx>
            <c:strRef>
              <c:f>Resultado_CMO_CME!$B$9</c:f>
              <c:strCache>
                <c:ptCount val="1"/>
                <c:pt idx="0">
                  <c:v>Custo Médio de Expansão (R$/MWh)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(Resultado_CMO_CME!$F$11,Resultado_CMO_CME!$H$11,Resultado_CMO_CME!$J$11)</c:f>
              <c:numCache>
                <c:formatCode>0.0</c:formatCode>
                <c:ptCount val="3"/>
                <c:pt idx="0">
                  <c:v>209.45634269999999</c:v>
                </c:pt>
                <c:pt idx="1">
                  <c:v>250.6111157</c:v>
                </c:pt>
                <c:pt idx="2">
                  <c:v>214.88531689999999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799650896"/>
        <c:axId val="799651456"/>
      </c:barChart>
      <c:catAx>
        <c:axId val="7996508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799651456"/>
        <c:crosses val="autoZero"/>
        <c:auto val="1"/>
        <c:lblAlgn val="ctr"/>
        <c:lblOffset val="100"/>
        <c:noMultiLvlLbl val="0"/>
      </c:catAx>
      <c:valAx>
        <c:axId val="7996514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7996508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Resultado_CMO_CME!$B$4</c:f>
              <c:strCache>
                <c:ptCount val="1"/>
                <c:pt idx="0">
                  <c:v>Custo Médio de Operação (R$/MWh)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Resultado_CMO_CME!$D$5:$J$5</c:f>
              <c:numCache>
                <c:formatCode>General</c:formatCode>
                <c:ptCount val="7"/>
                <c:pt idx="0">
                  <c:v>2020</c:v>
                </c:pt>
                <c:pt idx="1">
                  <c:v>2025</c:v>
                </c:pt>
                <c:pt idx="2">
                  <c:v>2030</c:v>
                </c:pt>
                <c:pt idx="3">
                  <c:v>2035</c:v>
                </c:pt>
                <c:pt idx="4">
                  <c:v>2040</c:v>
                </c:pt>
                <c:pt idx="5">
                  <c:v>2045</c:v>
                </c:pt>
                <c:pt idx="6">
                  <c:v>2050</c:v>
                </c:pt>
              </c:numCache>
            </c:numRef>
          </c:cat>
          <c:val>
            <c:numRef>
              <c:f>Resultado_CMO_CME!$D$6:$J$6</c:f>
              <c:numCache>
                <c:formatCode>0.0</c:formatCode>
                <c:ptCount val="7"/>
                <c:pt idx="0">
                  <c:v>16.526966940000001</c:v>
                </c:pt>
                <c:pt idx="1">
                  <c:v>13.714424810000001</c:v>
                </c:pt>
                <c:pt idx="2">
                  <c:v>8.8762664059999992</c:v>
                </c:pt>
                <c:pt idx="3">
                  <c:v>6.2125784819999996</c:v>
                </c:pt>
                <c:pt idx="4">
                  <c:v>4.7708606480000002</c:v>
                </c:pt>
                <c:pt idx="5">
                  <c:v>3.3218828330000001</c:v>
                </c:pt>
                <c:pt idx="6">
                  <c:v>1.7689350699999999</c:v>
                </c:pt>
              </c:numCache>
            </c:numRef>
          </c:val>
        </c:ser>
        <c:ser>
          <c:idx val="1"/>
          <c:order val="1"/>
          <c:tx>
            <c:strRef>
              <c:f>Resultado_CMO_CME!$B$9</c:f>
              <c:strCache>
                <c:ptCount val="1"/>
                <c:pt idx="0">
                  <c:v>Custo Médio de Expansão (R$/MWh)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Resultado_CMO_CME!$D$5:$J$5</c:f>
              <c:numCache>
                <c:formatCode>General</c:formatCode>
                <c:ptCount val="7"/>
                <c:pt idx="0">
                  <c:v>2020</c:v>
                </c:pt>
                <c:pt idx="1">
                  <c:v>2025</c:v>
                </c:pt>
                <c:pt idx="2">
                  <c:v>2030</c:v>
                </c:pt>
                <c:pt idx="3">
                  <c:v>2035</c:v>
                </c:pt>
                <c:pt idx="4">
                  <c:v>2040</c:v>
                </c:pt>
                <c:pt idx="5">
                  <c:v>2045</c:v>
                </c:pt>
                <c:pt idx="6">
                  <c:v>2050</c:v>
                </c:pt>
              </c:numCache>
            </c:numRef>
          </c:cat>
          <c:val>
            <c:numRef>
              <c:f>Resultado_CMO_CME!$D$11:$J$11</c:f>
              <c:numCache>
                <c:formatCode>0.0</c:formatCode>
                <c:ptCount val="7"/>
                <c:pt idx="0">
                  <c:v>4.6093661939999997</c:v>
                </c:pt>
                <c:pt idx="1">
                  <c:v>165.2656609</c:v>
                </c:pt>
                <c:pt idx="2">
                  <c:v>209.45634269999999</c:v>
                </c:pt>
                <c:pt idx="3">
                  <c:v>241.41987520000001</c:v>
                </c:pt>
                <c:pt idx="4">
                  <c:v>250.6111157</c:v>
                </c:pt>
                <c:pt idx="5">
                  <c:v>220.7525449</c:v>
                </c:pt>
                <c:pt idx="6">
                  <c:v>214.88531689999999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511652272"/>
        <c:axId val="1511652832"/>
      </c:barChart>
      <c:catAx>
        <c:axId val="15116522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11652832"/>
        <c:crosses val="autoZero"/>
        <c:auto val="1"/>
        <c:lblAlgn val="ctr"/>
        <c:lblOffset val="100"/>
        <c:noMultiLvlLbl val="0"/>
      </c:catAx>
      <c:valAx>
        <c:axId val="15116528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116522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areaChart>
        <c:grouping val="percentStacked"/>
        <c:varyColors val="0"/>
        <c:ser>
          <c:idx val="0"/>
          <c:order val="0"/>
          <c:tx>
            <c:strRef>
              <c:f>Resultado_CMO_CME!$B$19</c:f>
              <c:strCache>
                <c:ptCount val="1"/>
                <c:pt idx="0">
                  <c:v>Renovável</c:v>
                </c:pt>
              </c:strCache>
            </c:strRef>
          </c:tx>
          <c:spPr>
            <a:solidFill>
              <a:schemeClr val="accent6">
                <a:lumMod val="75000"/>
              </a:schemeClr>
            </a:solidFill>
            <a:ln>
              <a:noFill/>
            </a:ln>
            <a:effectLst/>
          </c:spPr>
          <c:cat>
            <c:numRef>
              <c:f>Resultado_CMO_CME!$D$18:$J$18</c:f>
              <c:numCache>
                <c:formatCode>General</c:formatCode>
                <c:ptCount val="7"/>
                <c:pt idx="0">
                  <c:v>2020</c:v>
                </c:pt>
                <c:pt idx="1">
                  <c:v>2025</c:v>
                </c:pt>
                <c:pt idx="2">
                  <c:v>2030</c:v>
                </c:pt>
                <c:pt idx="3">
                  <c:v>2035</c:v>
                </c:pt>
                <c:pt idx="4">
                  <c:v>2040</c:v>
                </c:pt>
                <c:pt idx="5">
                  <c:v>2045</c:v>
                </c:pt>
                <c:pt idx="6">
                  <c:v>2050</c:v>
                </c:pt>
              </c:numCache>
            </c:numRef>
          </c:cat>
          <c:val>
            <c:numRef>
              <c:f>Resultado_CMO_CME!$D$19:$J$19</c:f>
              <c:numCache>
                <c:formatCode>#,##0</c:formatCode>
                <c:ptCount val="7"/>
                <c:pt idx="0">
                  <c:v>68466.185363600001</c:v>
                </c:pt>
                <c:pt idx="1">
                  <c:v>86505.066052900002</c:v>
                </c:pt>
                <c:pt idx="2">
                  <c:v>101861.1019222</c:v>
                </c:pt>
                <c:pt idx="3">
                  <c:v>120117.2769294</c:v>
                </c:pt>
                <c:pt idx="4">
                  <c:v>139836.47384341998</c:v>
                </c:pt>
                <c:pt idx="5">
                  <c:v>157951.05491999997</c:v>
                </c:pt>
                <c:pt idx="6">
                  <c:v>176258.30155089998</c:v>
                </c:pt>
              </c:numCache>
            </c:numRef>
          </c:val>
        </c:ser>
        <c:ser>
          <c:idx val="1"/>
          <c:order val="1"/>
          <c:tx>
            <c:strRef>
              <c:f>Resultado_CMO_CME!$B$20</c:f>
              <c:strCache>
                <c:ptCount val="1"/>
                <c:pt idx="0">
                  <c:v>Não Renovável</c:v>
                </c:pt>
              </c:strCache>
            </c:strRef>
          </c:tx>
          <c:spPr>
            <a:solidFill>
              <a:srgbClr val="C00000"/>
            </a:solidFill>
            <a:ln>
              <a:noFill/>
            </a:ln>
            <a:effectLst/>
          </c:spPr>
          <c:cat>
            <c:numRef>
              <c:f>Resultado_CMO_CME!$D$18:$J$18</c:f>
              <c:numCache>
                <c:formatCode>General</c:formatCode>
                <c:ptCount val="7"/>
                <c:pt idx="0">
                  <c:v>2020</c:v>
                </c:pt>
                <c:pt idx="1">
                  <c:v>2025</c:v>
                </c:pt>
                <c:pt idx="2">
                  <c:v>2030</c:v>
                </c:pt>
                <c:pt idx="3">
                  <c:v>2035</c:v>
                </c:pt>
                <c:pt idx="4">
                  <c:v>2040</c:v>
                </c:pt>
                <c:pt idx="5">
                  <c:v>2045</c:v>
                </c:pt>
                <c:pt idx="6">
                  <c:v>2050</c:v>
                </c:pt>
              </c:numCache>
            </c:numRef>
          </c:cat>
          <c:val>
            <c:numRef>
              <c:f>Resultado_CMO_CME!$D$20:$J$20</c:f>
              <c:numCache>
                <c:formatCode>#,##0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11656752"/>
        <c:axId val="1511657312"/>
      </c:areaChart>
      <c:lineChart>
        <c:grouping val="stacked"/>
        <c:varyColors val="0"/>
        <c:ser>
          <c:idx val="2"/>
          <c:order val="2"/>
          <c:tx>
            <c:strRef>
              <c:f>Resultado_CMO_CME!$B$4</c:f>
              <c:strCache>
                <c:ptCount val="1"/>
                <c:pt idx="0">
                  <c:v>Custo Médio de Operação (R$/MWh) 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solidFill>
                <a:schemeClr val="lt1"/>
              </a:solidFill>
              <a:ln>
                <a:solidFill>
                  <a:schemeClr val="dk1">
                    <a:lumMod val="25000"/>
                    <a:lumOff val="75000"/>
                  </a:schemeClr>
                </a:solidFill>
              </a:ln>
              <a:effectLst/>
            </c:spPr>
            <c:txPr>
              <a:bodyPr rot="0" spcFirstLastPara="1" vertOverflow="clip" horzOverflow="clip" vert="horz" wrap="square" lIns="36576" tIns="18288" rIns="36576" bIns="18288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ellipse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Resultado_CMO_CME!$D$6:$J$6</c:f>
              <c:numCache>
                <c:formatCode>0.0</c:formatCode>
                <c:ptCount val="7"/>
                <c:pt idx="0">
                  <c:v>16.526966940000001</c:v>
                </c:pt>
                <c:pt idx="1">
                  <c:v>13.714424810000001</c:v>
                </c:pt>
                <c:pt idx="2">
                  <c:v>8.8762664059999992</c:v>
                </c:pt>
                <c:pt idx="3">
                  <c:v>6.2125784819999996</c:v>
                </c:pt>
                <c:pt idx="4">
                  <c:v>4.7708606480000002</c:v>
                </c:pt>
                <c:pt idx="5">
                  <c:v>3.3218828330000001</c:v>
                </c:pt>
                <c:pt idx="6">
                  <c:v>1.7689350699999999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1658432"/>
        <c:axId val="1511657872"/>
      </c:lineChart>
      <c:catAx>
        <c:axId val="151165675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11657312"/>
        <c:crosses val="autoZero"/>
        <c:auto val="1"/>
        <c:lblAlgn val="ctr"/>
        <c:lblOffset val="100"/>
        <c:noMultiLvlLbl val="0"/>
      </c:catAx>
      <c:valAx>
        <c:axId val="15116573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11656752"/>
        <c:crosses val="autoZero"/>
        <c:crossBetween val="between"/>
      </c:valAx>
      <c:valAx>
        <c:axId val="1511657872"/>
        <c:scaling>
          <c:orientation val="minMax"/>
        </c:scaling>
        <c:delete val="0"/>
        <c:axPos val="r"/>
        <c:numFmt formatCode="0.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11658432"/>
        <c:crosses val="max"/>
        <c:crossBetween val="between"/>
      </c:valAx>
      <c:catAx>
        <c:axId val="1511658432"/>
        <c:scaling>
          <c:orientation val="minMax"/>
        </c:scaling>
        <c:delete val="1"/>
        <c:axPos val="b"/>
        <c:majorTickMark val="out"/>
        <c:minorTickMark val="none"/>
        <c:tickLblPos val="nextTo"/>
        <c:crossAx val="1511657872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Planel_CO2_total_Resultado!$F$9:$AO$9</c:f>
              <c:numCache>
                <c:formatCode>General</c:formatCode>
                <c:ptCount val="36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11661232"/>
        <c:axId val="1511661792"/>
      </c:lineChart>
      <c:catAx>
        <c:axId val="1511661232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11661792"/>
        <c:crosses val="autoZero"/>
        <c:auto val="1"/>
        <c:lblAlgn val="ctr"/>
        <c:lblOffset val="100"/>
        <c:noMultiLvlLbl val="0"/>
      </c:catAx>
      <c:valAx>
        <c:axId val="1511661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116612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Emissões Totais</a:t>
            </a:r>
            <a:r>
              <a:rPr lang="pt-BR" baseline="0"/>
              <a:t> (MtCO2eq)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Planel_CO2_total_Anual!$B$4</c:f>
              <c:strCache>
                <c:ptCount val="1"/>
                <c:pt idx="0">
                  <c:v>P.Médio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Planel_CO2_total_Anual!$C$3:$AL$3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Planel_CO2_total_Anual!$C$4:$AL$4</c:f>
              <c:numCache>
                <c:formatCode>#,##0</c:formatCode>
                <c:ptCount val="36"/>
                <c:pt idx="0">
                  <c:v>38.004931730000003</c:v>
                </c:pt>
                <c:pt idx="1">
                  <c:v>24.092603109999999</c:v>
                </c:pt>
                <c:pt idx="2">
                  <c:v>24.990414090000002</c:v>
                </c:pt>
                <c:pt idx="3">
                  <c:v>20.75025153</c:v>
                </c:pt>
                <c:pt idx="4">
                  <c:v>25.101934830000001</c:v>
                </c:pt>
                <c:pt idx="5">
                  <c:v>28.259276369999998</c:v>
                </c:pt>
                <c:pt idx="6">
                  <c:v>31.020655850000001</c:v>
                </c:pt>
                <c:pt idx="7">
                  <c:v>31.753021109999999</c:v>
                </c:pt>
                <c:pt idx="8">
                  <c:v>30.422991509999999</c:v>
                </c:pt>
                <c:pt idx="9">
                  <c:v>28.508928959999999</c:v>
                </c:pt>
                <c:pt idx="10">
                  <c:v>21.90247097</c:v>
                </c:pt>
                <c:pt idx="11">
                  <c:v>21.284196640000001</c:v>
                </c:pt>
                <c:pt idx="12">
                  <c:v>20.8963614</c:v>
                </c:pt>
                <c:pt idx="13">
                  <c:v>20.534126560000001</c:v>
                </c:pt>
                <c:pt idx="14">
                  <c:v>14.137279120000001</c:v>
                </c:pt>
                <c:pt idx="15">
                  <c:v>14.16375311</c:v>
                </c:pt>
                <c:pt idx="16">
                  <c:v>7.7558617449999998</c:v>
                </c:pt>
                <c:pt idx="17">
                  <c:v>7.7558617449999998</c:v>
                </c:pt>
                <c:pt idx="18">
                  <c:v>8.1580430509999999</c:v>
                </c:pt>
                <c:pt idx="19">
                  <c:v>6.6042235590000002</c:v>
                </c:pt>
                <c:pt idx="20">
                  <c:v>6.7449204600000003</c:v>
                </c:pt>
                <c:pt idx="21">
                  <c:v>6.7449204600000003</c:v>
                </c:pt>
                <c:pt idx="22">
                  <c:v>5.4543049269999999</c:v>
                </c:pt>
                <c:pt idx="23">
                  <c:v>5.7169623850000004</c:v>
                </c:pt>
                <c:pt idx="24">
                  <c:v>5.4011822680000003</c:v>
                </c:pt>
                <c:pt idx="25">
                  <c:v>5.4011822680000003</c:v>
                </c:pt>
                <c:pt idx="26">
                  <c:v>2.5286936199999999</c:v>
                </c:pt>
                <c:pt idx="27">
                  <c:v>2.5286936199999999</c:v>
                </c:pt>
                <c:pt idx="28">
                  <c:v>2.5286936199999999</c:v>
                </c:pt>
                <c:pt idx="29">
                  <c:v>2.5286936199999999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Planel_CO2_total_Anual!$B$5</c:f>
              <c:strCache>
                <c:ptCount val="1"/>
                <c:pt idx="0">
                  <c:v>P.Crítico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Planel_CO2_total_Anual!$C$3:$AL$3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Planel_CO2_total_Anual!$C$5:$AL$5</c:f>
              <c:numCache>
                <c:formatCode>#,##0</c:formatCode>
                <c:ptCount val="36"/>
                <c:pt idx="0">
                  <c:v>51.680438600000002</c:v>
                </c:pt>
                <c:pt idx="1">
                  <c:v>35.678650619999999</c:v>
                </c:pt>
                <c:pt idx="2">
                  <c:v>37.931874020000002</c:v>
                </c:pt>
                <c:pt idx="3">
                  <c:v>23.654948000000001</c:v>
                </c:pt>
                <c:pt idx="4">
                  <c:v>31.000313479999999</c:v>
                </c:pt>
                <c:pt idx="5">
                  <c:v>30.90542619</c:v>
                </c:pt>
                <c:pt idx="6">
                  <c:v>37.585344499999998</c:v>
                </c:pt>
                <c:pt idx="7">
                  <c:v>41.721131720000002</c:v>
                </c:pt>
                <c:pt idx="8">
                  <c:v>39.839152599999998</c:v>
                </c:pt>
                <c:pt idx="9">
                  <c:v>37.517113950000002</c:v>
                </c:pt>
                <c:pt idx="10">
                  <c:v>30.91495995</c:v>
                </c:pt>
                <c:pt idx="11">
                  <c:v>29.702572320000002</c:v>
                </c:pt>
                <c:pt idx="12">
                  <c:v>28.776359429999999</c:v>
                </c:pt>
                <c:pt idx="13">
                  <c:v>28.21167161</c:v>
                </c:pt>
                <c:pt idx="14">
                  <c:v>21.109861630000001</c:v>
                </c:pt>
                <c:pt idx="15">
                  <c:v>21.109861630000001</c:v>
                </c:pt>
                <c:pt idx="16">
                  <c:v>10.024228069999999</c:v>
                </c:pt>
                <c:pt idx="17">
                  <c:v>10.024228069999999</c:v>
                </c:pt>
                <c:pt idx="18">
                  <c:v>10.14301933</c:v>
                </c:pt>
                <c:pt idx="19">
                  <c:v>7.401756701</c:v>
                </c:pt>
                <c:pt idx="20">
                  <c:v>7.401756701</c:v>
                </c:pt>
                <c:pt idx="21">
                  <c:v>7.401756701</c:v>
                </c:pt>
                <c:pt idx="22">
                  <c:v>5.9049164230000004</c:v>
                </c:pt>
                <c:pt idx="23">
                  <c:v>5.9049164230000004</c:v>
                </c:pt>
                <c:pt idx="24">
                  <c:v>5.8411692320000004</c:v>
                </c:pt>
                <c:pt idx="25">
                  <c:v>5.5199735299999997</c:v>
                </c:pt>
                <c:pt idx="26">
                  <c:v>2.6452558069999998</c:v>
                </c:pt>
                <c:pt idx="27">
                  <c:v>2.6452558069999998</c:v>
                </c:pt>
                <c:pt idx="28">
                  <c:v>2.6452558069999998</c:v>
                </c:pt>
                <c:pt idx="29">
                  <c:v>2.6452558069999998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11665152"/>
        <c:axId val="1511665712"/>
        <c:extLst>
          <c:ext xmlns:c15="http://schemas.microsoft.com/office/drawing/2012/chart" uri="{02D57815-91ED-43cb-92C2-25804820EDAC}">
            <c15:filteredLineSeries>
              <c15:ser>
                <c:idx val="2"/>
                <c:order val="2"/>
                <c:tx>
                  <c:strRef>
                    <c:extLst>
                      <c:ext uri="{02D57815-91ED-43cb-92C2-25804820EDAC}">
                        <c15:formulaRef>
                          <c15:sqref>Planel_CO2_total_Anual!$B$6</c15:sqref>
                        </c15:formulaRef>
                      </c:ext>
                    </c:extLst>
                    <c:strCache>
                      <c:ptCount val="1"/>
                      <c:pt idx="0">
                        <c:v>Teto de emissões</c:v>
                      </c:pt>
                    </c:strCache>
                  </c:strRef>
                </c:tx>
                <c:spPr>
                  <a:ln w="28575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uri="{02D57815-91ED-43cb-92C2-25804820EDAC}">
                        <c15:formulaRef>
                          <c15:sqref>Planel_CO2_total_Anual!$C$6:$AL$6</c15:sqref>
                        </c15:formulaRef>
                      </c:ext>
                    </c:extLst>
                    <c:numCache>
                      <c:formatCode>General</c:formatCode>
                      <c:ptCount val="36"/>
                      <c:pt idx="0">
                        <c:v>10000000</c:v>
                      </c:pt>
                      <c:pt idx="1">
                        <c:v>10000000</c:v>
                      </c:pt>
                      <c:pt idx="2">
                        <c:v>10000000</c:v>
                      </c:pt>
                      <c:pt idx="3">
                        <c:v>10000000</c:v>
                      </c:pt>
                      <c:pt idx="4">
                        <c:v>10000000</c:v>
                      </c:pt>
                      <c:pt idx="5">
                        <c:v>10000000</c:v>
                      </c:pt>
                      <c:pt idx="6">
                        <c:v>10000000</c:v>
                      </c:pt>
                      <c:pt idx="7">
                        <c:v>10000000</c:v>
                      </c:pt>
                      <c:pt idx="8">
                        <c:v>10000000</c:v>
                      </c:pt>
                      <c:pt idx="9">
                        <c:v>10000000</c:v>
                      </c:pt>
                      <c:pt idx="10">
                        <c:v>10000000</c:v>
                      </c:pt>
                      <c:pt idx="11">
                        <c:v>10000000</c:v>
                      </c:pt>
                      <c:pt idx="12">
                        <c:v>10000000</c:v>
                      </c:pt>
                      <c:pt idx="13">
                        <c:v>10000000</c:v>
                      </c:pt>
                      <c:pt idx="14">
                        <c:v>10000000</c:v>
                      </c:pt>
                      <c:pt idx="15">
                        <c:v>10000000</c:v>
                      </c:pt>
                      <c:pt idx="16">
                        <c:v>10000000</c:v>
                      </c:pt>
                      <c:pt idx="17">
                        <c:v>10000000</c:v>
                      </c:pt>
                      <c:pt idx="18">
                        <c:v>10000000</c:v>
                      </c:pt>
                      <c:pt idx="19">
                        <c:v>10000000</c:v>
                      </c:pt>
                      <c:pt idx="20">
                        <c:v>10000000</c:v>
                      </c:pt>
                      <c:pt idx="21">
                        <c:v>10000000</c:v>
                      </c:pt>
                      <c:pt idx="22">
                        <c:v>10000000</c:v>
                      </c:pt>
                      <c:pt idx="23">
                        <c:v>10000000</c:v>
                      </c:pt>
                      <c:pt idx="24">
                        <c:v>10000000</c:v>
                      </c:pt>
                      <c:pt idx="25">
                        <c:v>10000000</c:v>
                      </c:pt>
                      <c:pt idx="26">
                        <c:v>10000000</c:v>
                      </c:pt>
                      <c:pt idx="27">
                        <c:v>10000000</c:v>
                      </c:pt>
                      <c:pt idx="28">
                        <c:v>10000000</c:v>
                      </c:pt>
                      <c:pt idx="29">
                        <c:v>10000000</c:v>
                      </c:pt>
                      <c:pt idx="30">
                        <c:v>10000000</c:v>
                      </c:pt>
                      <c:pt idx="31">
                        <c:v>10000000</c:v>
                      </c:pt>
                      <c:pt idx="32">
                        <c:v>10000000</c:v>
                      </c:pt>
                      <c:pt idx="33">
                        <c:v>10000000</c:v>
                      </c:pt>
                      <c:pt idx="34">
                        <c:v>10000000</c:v>
                      </c:pt>
                      <c:pt idx="35">
                        <c:v>10000000</c:v>
                      </c:pt>
                    </c:numCache>
                  </c:numRef>
                </c:val>
                <c:smooth val="0"/>
              </c15:ser>
            </c15:filteredLineSeries>
          </c:ext>
        </c:extLst>
      </c:lineChart>
      <c:catAx>
        <c:axId val="15116651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11665712"/>
        <c:crosses val="autoZero"/>
        <c:auto val="1"/>
        <c:lblAlgn val="ctr"/>
        <c:lblOffset val="100"/>
        <c:noMultiLvlLbl val="0"/>
      </c:catAx>
      <c:valAx>
        <c:axId val="15116657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116651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Potência Acumulada (MW)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Sup_GD_PotInst_Anual!$A$1</c:f>
              <c:strCache>
                <c:ptCount val="1"/>
                <c:pt idx="0">
                  <c:v>GD FV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Sup_GD_PotInst_Anual!$B$3:$AK$3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Sup_GD_PotInst_Anual!$B$11:$AK$11</c:f>
              <c:numCache>
                <c:formatCode>0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Sup_GD_PotInst_Anual!$A$13</c:f>
              <c:strCache>
                <c:ptCount val="1"/>
                <c:pt idx="0">
                  <c:v>GD Termelétrica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Sup_GD_PotInst_Anual!$B$3:$AK$3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Sup_GD_PotInst_Anual!$B$23:$AK$23</c:f>
              <c:numCache>
                <c:formatCode>0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Sup_GD_PotInst_Anual!$A$25</c:f>
              <c:strCache>
                <c:ptCount val="1"/>
                <c:pt idx="0">
                  <c:v>GD Eólica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Sup_GD_PotInst_Anual!$B$3:$AK$3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Sup_GD_PotInst_Anual!$B$35:$AK$35</c:f>
              <c:numCache>
                <c:formatCode>0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Sup_GD_PotInst_Anual!$A$37</c:f>
              <c:strCache>
                <c:ptCount val="1"/>
                <c:pt idx="0">
                  <c:v>GD CGH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Sup_GD_PotInst_Anual!$B$3:$AK$3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Sup_GD_PotInst_Anual!$B$47:$AK$47</c:f>
              <c:numCache>
                <c:formatCode>0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Sup_GD_PotInst_Anual!$A$49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Sup_GD_PotInst_Anual!$B$3:$AK$3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Sup_GD_PotInst_Anual!$B$49:$AK$49</c:f>
              <c:numCache>
                <c:formatCode>#,##0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11671312"/>
        <c:axId val="1511671872"/>
      </c:lineChart>
      <c:catAx>
        <c:axId val="15116713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11671872"/>
        <c:crosses val="autoZero"/>
        <c:auto val="1"/>
        <c:lblAlgn val="ctr"/>
        <c:lblOffset val="100"/>
        <c:noMultiLvlLbl val="0"/>
      </c:catAx>
      <c:valAx>
        <c:axId val="15116718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116713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6.xml"/><Relationship Id="rId3" Type="http://schemas.openxmlformats.org/officeDocument/2006/relationships/chart" Target="../charts/chart11.xml"/><Relationship Id="rId7" Type="http://schemas.openxmlformats.org/officeDocument/2006/relationships/chart" Target="../charts/chart15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Relationship Id="rId6" Type="http://schemas.openxmlformats.org/officeDocument/2006/relationships/chart" Target="../charts/chart14.xml"/><Relationship Id="rId5" Type="http://schemas.openxmlformats.org/officeDocument/2006/relationships/chart" Target="../charts/chart13.xml"/><Relationship Id="rId4" Type="http://schemas.openxmlformats.org/officeDocument/2006/relationships/chart" Target="../charts/chart12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2.xml"/><Relationship Id="rId2" Type="http://schemas.openxmlformats.org/officeDocument/2006/relationships/chart" Target="../charts/chart21.xml"/><Relationship Id="rId1" Type="http://schemas.openxmlformats.org/officeDocument/2006/relationships/chart" Target="../charts/chart20.xml"/><Relationship Id="rId6" Type="http://schemas.openxmlformats.org/officeDocument/2006/relationships/chart" Target="../charts/chart25.xml"/><Relationship Id="rId5" Type="http://schemas.openxmlformats.org/officeDocument/2006/relationships/chart" Target="../charts/chart24.xml"/><Relationship Id="rId4" Type="http://schemas.openxmlformats.org/officeDocument/2006/relationships/chart" Target="../charts/chart23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400050</xdr:colOff>
      <xdr:row>1</xdr:row>
      <xdr:rowOff>171450</xdr:rowOff>
    </xdr:from>
    <xdr:to>
      <xdr:col>12</xdr:col>
      <xdr:colOff>495300</xdr:colOff>
      <xdr:row>20</xdr:row>
      <xdr:rowOff>80962</xdr:rowOff>
    </xdr:to>
    <xdr:graphicFrame macro="">
      <xdr:nvGraphicFramePr>
        <xdr:cNvPr id="3" name="Gráfico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352426</xdr:colOff>
      <xdr:row>21</xdr:row>
      <xdr:rowOff>80962</xdr:rowOff>
    </xdr:from>
    <xdr:to>
      <xdr:col>12</xdr:col>
      <xdr:colOff>581026</xdr:colOff>
      <xdr:row>35</xdr:row>
      <xdr:rowOff>157162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19050</xdr:colOff>
      <xdr:row>1</xdr:row>
      <xdr:rowOff>180975</xdr:rowOff>
    </xdr:from>
    <xdr:to>
      <xdr:col>19</xdr:col>
      <xdr:colOff>114300</xdr:colOff>
      <xdr:row>20</xdr:row>
      <xdr:rowOff>90487</xdr:rowOff>
    </xdr:to>
    <xdr:graphicFrame macro="">
      <xdr:nvGraphicFramePr>
        <xdr:cNvPr id="4" name="Gráfico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28575</xdr:colOff>
      <xdr:row>21</xdr:row>
      <xdr:rowOff>71437</xdr:rowOff>
    </xdr:from>
    <xdr:to>
      <xdr:col>19</xdr:col>
      <xdr:colOff>390525</xdr:colOff>
      <xdr:row>35</xdr:row>
      <xdr:rowOff>147637</xdr:rowOff>
    </xdr:to>
    <xdr:graphicFrame macro="">
      <xdr:nvGraphicFramePr>
        <xdr:cNvPr id="5" name="Gráfico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19</xdr:col>
      <xdr:colOff>247650</xdr:colOff>
      <xdr:row>1</xdr:row>
      <xdr:rowOff>171450</xdr:rowOff>
    </xdr:from>
    <xdr:to>
      <xdr:col>25</xdr:col>
      <xdr:colOff>342900</xdr:colOff>
      <xdr:row>20</xdr:row>
      <xdr:rowOff>80962</xdr:rowOff>
    </xdr:to>
    <xdr:graphicFrame macro="">
      <xdr:nvGraphicFramePr>
        <xdr:cNvPr id="6" name="Gráfico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19</xdr:col>
      <xdr:colOff>433917</xdr:colOff>
      <xdr:row>21</xdr:row>
      <xdr:rowOff>52916</xdr:rowOff>
    </xdr:from>
    <xdr:to>
      <xdr:col>26</xdr:col>
      <xdr:colOff>182034</xdr:colOff>
      <xdr:row>35</xdr:row>
      <xdr:rowOff>129116</xdr:rowOff>
    </xdr:to>
    <xdr:graphicFrame macro="">
      <xdr:nvGraphicFramePr>
        <xdr:cNvPr id="7" name="Gráfico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6</xdr:col>
      <xdr:colOff>248708</xdr:colOff>
      <xdr:row>36</xdr:row>
      <xdr:rowOff>83608</xdr:rowOff>
    </xdr:from>
    <xdr:to>
      <xdr:col>13</xdr:col>
      <xdr:colOff>523875</xdr:colOff>
      <xdr:row>50</xdr:row>
      <xdr:rowOff>159808</xdr:rowOff>
    </xdr:to>
    <xdr:graphicFrame macro="">
      <xdr:nvGraphicFramePr>
        <xdr:cNvPr id="8" name="Gráfico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14</xdr:col>
      <xdr:colOff>84666</xdr:colOff>
      <xdr:row>36</xdr:row>
      <xdr:rowOff>95250</xdr:rowOff>
    </xdr:from>
    <xdr:to>
      <xdr:col>21</xdr:col>
      <xdr:colOff>359833</xdr:colOff>
      <xdr:row>50</xdr:row>
      <xdr:rowOff>171450</xdr:rowOff>
    </xdr:to>
    <xdr:graphicFrame macro="">
      <xdr:nvGraphicFramePr>
        <xdr:cNvPr id="9" name="Gráfico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</xdr:colOff>
          <xdr:row>0</xdr:row>
          <xdr:rowOff>104775</xdr:rowOff>
        </xdr:from>
        <xdr:to>
          <xdr:col>2</xdr:col>
          <xdr:colOff>752475</xdr:colOff>
          <xdr:row>1</xdr:row>
          <xdr:rowOff>152400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Importa Resultados Planel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442384</xdr:colOff>
      <xdr:row>1</xdr:row>
      <xdr:rowOff>171450</xdr:rowOff>
    </xdr:from>
    <xdr:to>
      <xdr:col>12</xdr:col>
      <xdr:colOff>537634</xdr:colOff>
      <xdr:row>20</xdr:row>
      <xdr:rowOff>80962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352426</xdr:colOff>
      <xdr:row>21</xdr:row>
      <xdr:rowOff>80962</xdr:rowOff>
    </xdr:from>
    <xdr:to>
      <xdr:col>12</xdr:col>
      <xdr:colOff>581026</xdr:colOff>
      <xdr:row>39</xdr:row>
      <xdr:rowOff>157162</xdr:rowOff>
    </xdr:to>
    <xdr:graphicFrame macro="">
      <xdr:nvGraphicFramePr>
        <xdr:cNvPr id="3" name="Gráfico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19050</xdr:colOff>
      <xdr:row>1</xdr:row>
      <xdr:rowOff>180975</xdr:rowOff>
    </xdr:from>
    <xdr:to>
      <xdr:col>19</xdr:col>
      <xdr:colOff>114300</xdr:colOff>
      <xdr:row>20</xdr:row>
      <xdr:rowOff>90487</xdr:rowOff>
    </xdr:to>
    <xdr:graphicFrame macro="">
      <xdr:nvGraphicFramePr>
        <xdr:cNvPr id="4" name="Gráfico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28575</xdr:colOff>
      <xdr:row>21</xdr:row>
      <xdr:rowOff>71437</xdr:rowOff>
    </xdr:from>
    <xdr:to>
      <xdr:col>19</xdr:col>
      <xdr:colOff>390525</xdr:colOff>
      <xdr:row>39</xdr:row>
      <xdr:rowOff>147637</xdr:rowOff>
    </xdr:to>
    <xdr:graphicFrame macro="">
      <xdr:nvGraphicFramePr>
        <xdr:cNvPr id="5" name="Gráfico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19</xdr:col>
      <xdr:colOff>247650</xdr:colOff>
      <xdr:row>1</xdr:row>
      <xdr:rowOff>171450</xdr:rowOff>
    </xdr:from>
    <xdr:to>
      <xdr:col>25</xdr:col>
      <xdr:colOff>342900</xdr:colOff>
      <xdr:row>20</xdr:row>
      <xdr:rowOff>80962</xdr:rowOff>
    </xdr:to>
    <xdr:graphicFrame macro="">
      <xdr:nvGraphicFramePr>
        <xdr:cNvPr id="6" name="Gráfico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19</xdr:col>
      <xdr:colOff>433917</xdr:colOff>
      <xdr:row>21</xdr:row>
      <xdr:rowOff>52916</xdr:rowOff>
    </xdr:from>
    <xdr:to>
      <xdr:col>26</xdr:col>
      <xdr:colOff>182034</xdr:colOff>
      <xdr:row>39</xdr:row>
      <xdr:rowOff>129116</xdr:rowOff>
    </xdr:to>
    <xdr:graphicFrame macro="">
      <xdr:nvGraphicFramePr>
        <xdr:cNvPr id="7" name="Gráfico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6</xdr:col>
      <xdr:colOff>248708</xdr:colOff>
      <xdr:row>40</xdr:row>
      <xdr:rowOff>83608</xdr:rowOff>
    </xdr:from>
    <xdr:to>
      <xdr:col>13</xdr:col>
      <xdr:colOff>523875</xdr:colOff>
      <xdr:row>55</xdr:row>
      <xdr:rowOff>159808</xdr:rowOff>
    </xdr:to>
    <xdr:graphicFrame macro="">
      <xdr:nvGraphicFramePr>
        <xdr:cNvPr id="8" name="Gráfico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14</xdr:col>
      <xdr:colOff>84666</xdr:colOff>
      <xdr:row>40</xdr:row>
      <xdr:rowOff>95250</xdr:rowOff>
    </xdr:from>
    <xdr:to>
      <xdr:col>21</xdr:col>
      <xdr:colOff>359833</xdr:colOff>
      <xdr:row>55</xdr:row>
      <xdr:rowOff>171450</xdr:rowOff>
    </xdr:to>
    <xdr:graphicFrame macro="">
      <xdr:nvGraphicFramePr>
        <xdr:cNvPr id="9" name="Gráfico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</xdr:colOff>
          <xdr:row>0</xdr:row>
          <xdr:rowOff>104775</xdr:rowOff>
        </xdr:from>
        <xdr:to>
          <xdr:col>2</xdr:col>
          <xdr:colOff>752475</xdr:colOff>
          <xdr:row>1</xdr:row>
          <xdr:rowOff>152400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Importa Resultados Planel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</xdr:colOff>
          <xdr:row>1</xdr:row>
          <xdr:rowOff>76200</xdr:rowOff>
        </xdr:from>
        <xdr:to>
          <xdr:col>0</xdr:col>
          <xdr:colOff>1057275</xdr:colOff>
          <xdr:row>3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Importa Resultados Planel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42332</xdr:colOff>
      <xdr:row>50</xdr:row>
      <xdr:rowOff>21168</xdr:rowOff>
    </xdr:from>
    <xdr:to>
      <xdr:col>38</xdr:col>
      <xdr:colOff>571499</xdr:colOff>
      <xdr:row>81</xdr:row>
      <xdr:rowOff>122464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642944</xdr:colOff>
      <xdr:row>48</xdr:row>
      <xdr:rowOff>146445</xdr:rowOff>
    </xdr:from>
    <xdr:to>
      <xdr:col>16</xdr:col>
      <xdr:colOff>726281</xdr:colOff>
      <xdr:row>73</xdr:row>
      <xdr:rowOff>142875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33</xdr:row>
      <xdr:rowOff>0</xdr:rowOff>
    </xdr:from>
    <xdr:to>
      <xdr:col>22</xdr:col>
      <xdr:colOff>650388</xdr:colOff>
      <xdr:row>47</xdr:row>
      <xdr:rowOff>76200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609599</xdr:colOff>
      <xdr:row>49</xdr:row>
      <xdr:rowOff>14286</xdr:rowOff>
    </xdr:from>
    <xdr:to>
      <xdr:col>17</xdr:col>
      <xdr:colOff>123825</xdr:colOff>
      <xdr:row>63</xdr:row>
      <xdr:rowOff>171449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65</xdr:row>
      <xdr:rowOff>0</xdr:rowOff>
    </xdr:from>
    <xdr:to>
      <xdr:col>17</xdr:col>
      <xdr:colOff>123826</xdr:colOff>
      <xdr:row>79</xdr:row>
      <xdr:rowOff>157163</xdr:rowOff>
    </xdr:to>
    <xdr:graphicFrame macro="">
      <xdr:nvGraphicFramePr>
        <xdr:cNvPr id="3" name="Gráfico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81</xdr:row>
      <xdr:rowOff>0</xdr:rowOff>
    </xdr:from>
    <xdr:to>
      <xdr:col>17</xdr:col>
      <xdr:colOff>123826</xdr:colOff>
      <xdr:row>95</xdr:row>
      <xdr:rowOff>157163</xdr:rowOff>
    </xdr:to>
    <xdr:graphicFrame macro="">
      <xdr:nvGraphicFramePr>
        <xdr:cNvPr id="4" name="Gráfico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495300</xdr:colOff>
      <xdr:row>1</xdr:row>
      <xdr:rowOff>14286</xdr:rowOff>
    </xdr:from>
    <xdr:to>
      <xdr:col>19</xdr:col>
      <xdr:colOff>342900</xdr:colOff>
      <xdr:row>17</xdr:row>
      <xdr:rowOff>57149</xdr:rowOff>
    </xdr:to>
    <xdr:graphicFrame macro="">
      <xdr:nvGraphicFramePr>
        <xdr:cNvPr id="5" name="Gráfico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11</xdr:col>
      <xdr:colOff>447675</xdr:colOff>
      <xdr:row>18</xdr:row>
      <xdr:rowOff>57150</xdr:rowOff>
    </xdr:from>
    <xdr:to>
      <xdr:col>19</xdr:col>
      <xdr:colOff>295275</xdr:colOff>
      <xdr:row>34</xdr:row>
      <xdr:rowOff>100013</xdr:rowOff>
    </xdr:to>
    <xdr:graphicFrame macro="">
      <xdr:nvGraphicFramePr>
        <xdr:cNvPr id="7" name="Gráfico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142875</xdr:colOff>
      <xdr:row>21</xdr:row>
      <xdr:rowOff>52387</xdr:rowOff>
    </xdr:from>
    <xdr:to>
      <xdr:col>11</xdr:col>
      <xdr:colOff>219075</xdr:colOff>
      <xdr:row>35</xdr:row>
      <xdr:rowOff>128587</xdr:rowOff>
    </xdr:to>
    <xdr:graphicFrame macro="">
      <xdr:nvGraphicFramePr>
        <xdr:cNvPr id="8" name="Gráfico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86285</xdr:colOff>
      <xdr:row>20</xdr:row>
      <xdr:rowOff>32496</xdr:rowOff>
    </xdr:from>
    <xdr:to>
      <xdr:col>8</xdr:col>
      <xdr:colOff>52668</xdr:colOff>
      <xdr:row>34</xdr:row>
      <xdr:rowOff>97490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309569</xdr:colOff>
      <xdr:row>7</xdr:row>
      <xdr:rowOff>3570</xdr:rowOff>
    </xdr:from>
    <xdr:to>
      <xdr:col>19</xdr:col>
      <xdr:colOff>392906</xdr:colOff>
      <xdr:row>32</xdr:row>
      <xdr:rowOff>0</xdr:rowOff>
    </xdr:to>
    <xdr:graphicFrame macro="">
      <xdr:nvGraphicFramePr>
        <xdr:cNvPr id="3" name="Gráfico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73</xdr:row>
      <xdr:rowOff>0</xdr:rowOff>
    </xdr:from>
    <xdr:to>
      <xdr:col>10</xdr:col>
      <xdr:colOff>238125</xdr:colOff>
      <xdr:row>89</xdr:row>
      <xdr:rowOff>95250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sclient\X\PLANEL_Interface_SEE-SMA\3_Rodadas\1_&#211;timoEcon&#244;mico\OtimoEcon_2Hidrologias_semEncargos_Fponta\Entrada-valores_new-Relat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PLANEL_Interface_SEE-SMA/3_Rodadas/EstudosLP/0_CasoBase/11_SolarPVforaPonta_MenorFC2e3trim2030/11_SolarPVforaPonta_MenorFC2e3trim2030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PLANEL_Interface_SEE-SMA/3_Rodadas/EstudosLP/0_CasoBase/07_SolarPV_Redu&#231;&#227;oFCenergia_sem%20contratada/07_SolarPV_Redu&#231;&#227;oFC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PLANEL_Interface_SEE-SMA/3_Rodadas/EstudosLP/0_CasoBase/30_UHE%20sem%20interfer&#234;ncia%20Demanda%20Alta_CASO%20BASE/An&#225;lise_PLANEL_ResultadosComGD_30_UHESemInterf_DemAlt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icial"/>
      <sheetName val="AGRINT"/>
      <sheetName val="CVU IND"/>
      <sheetName val="TERM"/>
      <sheetName val="TermicasContinuas"/>
      <sheetName val="Restricoes_Adicionais"/>
      <sheetName val="aux_restrições"/>
      <sheetName val="GERAL"/>
      <sheetName val="EOL Projetos"/>
      <sheetName val="UHE"/>
      <sheetName val="Integracao"/>
      <sheetName val="Renovaveis"/>
      <sheetName val="Fatores"/>
      <sheetName val="Demanda Pot"/>
      <sheetName val="Demanda NW"/>
      <sheetName val="aux_Demanda_EePt_Projeção"/>
      <sheetName val="aux_GD_E"/>
      <sheetName val="aux_GD_Pt"/>
    </sheetNames>
    <sheetDataSet>
      <sheetData sheetId="0"/>
      <sheetData sheetId="1"/>
      <sheetData sheetId="2">
        <row r="11">
          <cell r="D11">
            <v>3.2587999999999999</v>
          </cell>
        </row>
      </sheetData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_comentarios"/>
      <sheetName val="output_Status"/>
      <sheetName val="output_CargaEnergia"/>
      <sheetName val="output_Producao"/>
      <sheetName val="output_VP_CustoOper"/>
      <sheetName val="output_VP_CustoInvest"/>
      <sheetName val="output_Margem_Intercambio_CI"/>
      <sheetName val="output_Fluxo_CI"/>
      <sheetName val="output_PC_Fluxo_CI"/>
      <sheetName val="output_PT_Fluxo_CI"/>
      <sheetName val="output_Pinst_UHE_UTE_URE_total"/>
      <sheetName val="output_CapInc_UHE_TR_total_cat"/>
      <sheetName val="output_CapInc_UHE_TR_cat_SIN"/>
      <sheetName val="output_PerPortUt_UHE_TR_tot_cat"/>
      <sheetName val="output_PerPortUt_UHE_TR_cat_SIN"/>
      <sheetName val="output_CapInc_Proj_cat_total"/>
      <sheetName val="output_Potencial_Proj_cat_total"/>
      <sheetName val="output_Margem_Emedia_sub_cat"/>
      <sheetName val="output_Margem_Ecrit_sub_cat"/>
      <sheetName val="output_Margem_Eponta_sub_cat"/>
      <sheetName val="output_PC_total_cat"/>
      <sheetName val="output_PT_total_cat"/>
      <sheetName val="output_CapMaxGer_Total_sub_cat"/>
      <sheetName val="output_PC_CapMaxGer_Total_cat"/>
      <sheetName val="output_PT_CapMaxGer_Total_cat"/>
      <sheetName val="output_CO2_total"/>
      <sheetName val="output_EmissaoCO2_sub_cat"/>
      <sheetName val="output_CapInterc_ParaDe_CI"/>
      <sheetName val="output_CapInterc_DePara_CI"/>
      <sheetName val="output_ConsInst_sub_cat_ano_SIN"/>
      <sheetName val="output_Pinst_UHE_TR_tot_cat_SIN"/>
      <sheetName val="output_GerMed_total_cat"/>
      <sheetName val="output_GerMed_UHE_TR_cat_SIN"/>
      <sheetName val="output_PC_Ger_UHE_TR_cat_SIN"/>
      <sheetName val="output_ConsCrit_sub_cat_ano_SIN"/>
      <sheetName val="output_ConsMed_sub_cat_ano_SIN"/>
      <sheetName val="output_PC_Producao"/>
      <sheetName val="output_PT_Producao"/>
      <sheetName val="output_UHEs_projetos"/>
      <sheetName val="output_BlocosTR_projetos"/>
      <sheetName val="output_interc_projetos"/>
      <sheetName val="output_Pinst_Total_UF_cat"/>
      <sheetName val="output_GerMed_UF_cat_ano"/>
      <sheetName val="output_PC_Ger_UF_cat_ano"/>
      <sheetName val="output_PT_Ger_UF_cat_ano"/>
      <sheetName val="output_emissao_CO2_UF_cat"/>
      <sheetName val="output_ConsMed_UTR_UF_cat"/>
      <sheetName val="output_PC_Cons_UTR_UF_cat"/>
      <sheetName val="output_PT_Cons_UTR_UF_cat"/>
      <sheetName val="output_CapInc_Proj_cat_SIN"/>
      <sheetName val="output_Potencial_Proj_cat_SIN"/>
      <sheetName val="output_CapMaxGer_Total_cat_SIN"/>
      <sheetName val="output_Margem_Emedia_cat_SIN"/>
      <sheetName val="output_PC_CapMaxGer_Tot_cat_SIN"/>
      <sheetName val="output_Margem_Ecrit_cat_SIN"/>
      <sheetName val="output_PT_CapMaxGer_Tot_cat_SIN"/>
      <sheetName val="output_Margem_Eponta_cat_SIN"/>
      <sheetName val="output_GerMed_trim_cat_SIN"/>
      <sheetName val="output_PC_total_cat_SIN"/>
      <sheetName val="output_PT_total_cat_SIN"/>
      <sheetName val="output_teto_emissao"/>
      <sheetName val="output_ConsGN_sub_trim_SIN"/>
      <sheetName val="output_Teto_ConsGNdia_cond_trim"/>
      <sheetName val="output_CMO_CMEx"/>
      <sheetName val="output_GerMed_UTEs_indiv"/>
      <sheetName val="output_ConsumoMed_UTEs_indiv"/>
      <sheetName val="output_Pinst_total_sub_tec"/>
      <sheetName val="output_PT_Ger_cat_ano_SIN"/>
      <sheetName val="output_GerMed_UHE_TR_sub_tec"/>
      <sheetName val="output_GerCrit_UHE_TR_sub_tec"/>
      <sheetName val="output_GerMed_UHE_TR_subtec_ano"/>
      <sheetName val="output_GerCrit_UHETR_subtec_ano"/>
      <sheetName val="output_PT_Ger_UHE_TR_tec_trim"/>
      <sheetName val="output_PT_Ger_UHE_TR_tec_ano"/>
      <sheetName val="output_InvestNominalAnual"/>
      <sheetName val="output_CustoOPnominal_medio"/>
      <sheetName val="output_Limite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_comentarios"/>
      <sheetName val="output_Status"/>
      <sheetName val="output_CargaEnergia"/>
      <sheetName val="output_Producao"/>
      <sheetName val="output_VP_CustoOper"/>
      <sheetName val="output_VP_CustoInvest"/>
      <sheetName val="output_Margem_Intercambio_CI"/>
      <sheetName val="output_Fluxo_CI"/>
      <sheetName val="output_PC_Fluxo_CI"/>
      <sheetName val="output_PT_Fluxo_CI"/>
      <sheetName val="output_Pinst_UHE_UTE_URE_total"/>
      <sheetName val="output_CapInc_UHE_TR_total_cat"/>
      <sheetName val="output_CapInc_UHE_TR_cat_SIN"/>
      <sheetName val="output_PerPortUt_UHE_TR_tot_cat"/>
      <sheetName val="output_PerPortUt_UHE_TR_cat_SIN"/>
      <sheetName val="output_CapInc_Proj_cat_total"/>
      <sheetName val="output_Potencial_Proj_cat_total"/>
      <sheetName val="output_Margem_Emedia_sub_cat"/>
      <sheetName val="output_Margem_Ecrit_sub_cat"/>
      <sheetName val="output_Margem_Eponta_sub_cat"/>
      <sheetName val="output_PC_total_cat"/>
      <sheetName val="output_PT_total_cat"/>
      <sheetName val="output_CapMaxGer_Total_sub_cat"/>
      <sheetName val="output_PC_CapMaxGer_Total_cat"/>
      <sheetName val="output_PT_CapMaxGer_Total_cat"/>
      <sheetName val="output_CO2_total"/>
      <sheetName val="output_EmissaoCO2_sub_cat"/>
      <sheetName val="output_CapInterc_ParaDe_CI"/>
      <sheetName val="output_CapInterc_DePara_CI"/>
      <sheetName val="output_ConsInst_sub_cat_ano_SIN"/>
      <sheetName val="output_Pinst_UHE_TR_tot_cat_SIN"/>
      <sheetName val="output_GerMed_total_cat"/>
      <sheetName val="output_GerMed_UHE_TR_cat_SIN"/>
      <sheetName val="output_PC_Ger_UHE_TR_cat_SIN"/>
      <sheetName val="output_ConsCrit_sub_cat_ano_SIN"/>
      <sheetName val="output_ConsMed_sub_cat_ano_SIN"/>
      <sheetName val="output_PC_Producao"/>
      <sheetName val="output_PT_Producao"/>
      <sheetName val="output_UHEs_projetos"/>
      <sheetName val="output_BlocosTR_projetos"/>
      <sheetName val="output_interc_projetos"/>
      <sheetName val="output_Pinst_Total_UF_cat"/>
      <sheetName val="output_GerMed_UF_cat_ano"/>
      <sheetName val="output_PC_Ger_UF_cat_ano"/>
      <sheetName val="output_PT_Ger_UF_cat_ano"/>
      <sheetName val="output_emissao_CO2_UF_cat"/>
      <sheetName val="output_ConsMed_UTR_UF_cat"/>
      <sheetName val="output_PC_Cons_UTR_UF_cat"/>
      <sheetName val="output_PT_Cons_UTR_UF_cat"/>
      <sheetName val="output_CapInc_Proj_cat_SIN"/>
      <sheetName val="output_Potencial_Proj_cat_SIN"/>
      <sheetName val="output_CapMaxGer_Total_cat_SIN"/>
      <sheetName val="output_Margem_Emedia_cat_SIN"/>
      <sheetName val="output_PC_CapMaxGer_Tot_cat_SIN"/>
      <sheetName val="output_Margem_Ecrit_cat_SIN"/>
      <sheetName val="output_PT_CapMaxGer_Tot_cat_SIN"/>
      <sheetName val="output_Margem_Eponta_cat_SIN"/>
      <sheetName val="output_GerMed_trim_cat_SIN"/>
      <sheetName val="output_PC_total_cat_SIN"/>
      <sheetName val="output_PT_total_cat_SIN"/>
      <sheetName val="output_teto_emissao"/>
      <sheetName val="output_ConsGN_sub_trim_SIN"/>
      <sheetName val="output_Teto_ConsGNdia_cond_trim"/>
      <sheetName val="output_CMO_CMEx"/>
      <sheetName val="output_GerMed_UTEs_indiv"/>
      <sheetName val="output_ConsumoMed_UTEs_indiv"/>
      <sheetName val="output_Pinst_total_sub_tec"/>
      <sheetName val="output_PT_Ger_cat_ano_SIN"/>
      <sheetName val="output_GerMed_UHE_TR_sub_tec"/>
      <sheetName val="output_GerCrit_UHE_TR_sub_tec"/>
      <sheetName val="output_GerMed_UHE_TR_subtec_ano"/>
      <sheetName val="output_GerCrit_UHETR_subtec_ano"/>
      <sheetName val="output_PT_Ger_UHE_TR_tec_trim"/>
      <sheetName val="output_PT_Ger_UHE_TR_tec_ano"/>
      <sheetName val="output_InvestNominalAnual"/>
      <sheetName val="output_CustoOPnominal_medio"/>
      <sheetName val="output_Limite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moDécadas"/>
      <sheetName val="ResumoDécadas_comGD"/>
      <sheetName val="GerNaoDesp"/>
      <sheetName val="Planel_Pot_Resultado"/>
      <sheetName val="PLANEL_Pot_anual"/>
      <sheetName val="PLANEL_Pot_Trim"/>
      <sheetName val="PLANEL_GerMed_Resultado"/>
      <sheetName val="Planel_GerMed_Anual"/>
      <sheetName val="PLANEL_GerCrit_Resultado"/>
      <sheetName val="PLANEL_GerCrit_Anual"/>
      <sheetName val="PLANEL_BalPonta_Resultado"/>
      <sheetName val="PLANEL_BalPonta_Anual"/>
      <sheetName val="PLANEL_GerMED_Trim_Resultado"/>
      <sheetName val="PLANEL_GerMed_Trim"/>
      <sheetName val="PLANEL_GerCrit_Trim_Resultado"/>
      <sheetName val="PLANEL_GerCrit_Trim"/>
      <sheetName val="PLANEL_GerPT_Trim_Resultado"/>
      <sheetName val="PLANEL_GerPT_Trim"/>
      <sheetName val="Planel_BD_constantes"/>
      <sheetName val="Planel_ConsumoGN_Resultado"/>
      <sheetName val="Planel_CO2_total_Teto"/>
      <sheetName val="Planel_CO2_total_Resultado"/>
      <sheetName val="Planel_CO2_total_Anual"/>
      <sheetName val="ResumoInterc"/>
      <sheetName val="output_interc_projetos"/>
      <sheetName val="Planel_ConsumoMed_Combustível"/>
      <sheetName val="Planel_ConsumoCrit_Combustível"/>
      <sheetName val="Planel_GN_consumo_Anual"/>
      <sheetName val="output_Statu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Luciano Basto Oliveira" refreshedDate="43969.790079629631" createdVersion="5" refreshedVersion="5" minRefreshableVersion="3" recordCount="318">
  <cacheSource type="worksheet">
    <worksheetSource ref="B3:F321" sheet="output_interc_projetos"/>
  </cacheSource>
  <cacheFields count="5">
    <cacheField name="Identifier" numFmtId="0">
      <sharedItems/>
    </cacheField>
    <cacheField name="Subsistema_De_proj" numFmtId="0">
      <sharedItems containsBlank="1" count="8">
        <m/>
        <s v="Nordeste"/>
        <s v="Sudeste"/>
        <s v="Norte"/>
        <s v="Tapajós"/>
        <s v="Madeira"/>
        <s v="Teles Pires"/>
        <s v="Manaus"/>
      </sharedItems>
    </cacheField>
    <cacheField name="Subsistema_Para_proj" numFmtId="0">
      <sharedItems containsBlank="1" count="8">
        <m/>
        <s v="Imperatriz"/>
        <s v="Nordeste"/>
        <s v="Manaus"/>
        <s v="Sudeste"/>
        <s v="Sul"/>
        <s v="Norte"/>
        <s v="Madeira"/>
      </sharedItems>
    </cacheField>
    <cacheField name="Potencia_Interc_proj" numFmtId="0">
      <sharedItems containsString="0" containsBlank="1" containsNumber="1" containsInteger="1" minValue="1500" maxValue="1500"/>
    </cacheField>
    <cacheField name="data_entrada_oper_Intercambio" numFmtId="0">
      <sharedItems containsString="0" containsBlank="1" containsNumber="1" containsInteger="1" minValue="2018" maxValue="2050" count="30">
        <m/>
        <n v="2050"/>
        <n v="2049"/>
        <n v="2048"/>
        <n v="2047"/>
        <n v="2046"/>
        <n v="2045"/>
        <n v="2044"/>
        <n v="2043"/>
        <n v="2042"/>
        <n v="2041"/>
        <n v="2040"/>
        <n v="2038"/>
        <n v="2036"/>
        <n v="2035"/>
        <n v="2034"/>
        <n v="2033"/>
        <n v="2032"/>
        <n v="2031"/>
        <n v="2030"/>
        <n v="2029"/>
        <n v="2028"/>
        <n v="2027"/>
        <n v="2026"/>
        <n v="2019"/>
        <n v="2039" u="1"/>
        <n v="2025" u="1"/>
        <n v="2018" u="1"/>
        <n v="2037" u="1"/>
        <n v="2023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Luciano Basto Oliveira" refreshedDate="43969.790080092593" createdVersion="4" refreshedVersion="5" minRefreshableVersion="3" recordCount="14">
  <cacheSource type="worksheet">
    <worksheetSource ref="B3:FB17" sheet="PLANEL_BalPonta_Resultado"/>
  </cacheSource>
  <cacheFields count="157">
    <cacheField name="t" numFmtId="0">
      <sharedItems count="14">
        <s v="l"/>
        <s v="q"/>
        <s v="UHE"/>
        <s v="PCH"/>
        <s v="Gás Natural"/>
        <s v="Carvão"/>
        <s v="Nuclear"/>
        <s v="Óleos Comb"/>
        <s v="Biomassa"/>
        <s v="Eólica"/>
        <s v="Solar"/>
        <s v="Outros"/>
        <s v="Oceano"/>
        <s v="Sum"/>
      </sharedItems>
    </cacheField>
    <cacheField name="2012" numFmtId="0">
      <sharedItems containsBlank="1" containsMixedTypes="1" containsNumber="1" minValue="0" maxValue="81442.887640000001"/>
    </cacheField>
    <cacheField name="20122" numFmtId="0">
      <sharedItems containsBlank="1" containsMixedTypes="1" containsNumber="1" minValue="0" maxValue="77902.081049999993"/>
    </cacheField>
    <cacheField name="20123" numFmtId="0">
      <sharedItems containsBlank="1" containsMixedTypes="1" containsNumber="1" minValue="0" maxValue="77539.993260000003"/>
    </cacheField>
    <cacheField name="20124" numFmtId="0">
      <sharedItems containsBlank="1" containsMixedTypes="1" containsNumber="1" minValue="0" maxValue="80887.38089"/>
    </cacheField>
    <cacheField name="2013" numFmtId="0">
      <sharedItems containsBlank="1" containsMixedTypes="1" containsNumber="1" minValue="0" maxValue="83911.311570000005"/>
    </cacheField>
    <cacheField name="20132" numFmtId="0">
      <sharedItems containsBlank="1" containsMixedTypes="1" containsNumber="1" minValue="0" maxValue="80421.152059999993"/>
    </cacheField>
    <cacheField name="20133" numFmtId="0">
      <sharedItems containsBlank="1" containsMixedTypes="1" containsNumber="1" minValue="0" maxValue="78849.172709999999"/>
    </cacheField>
    <cacheField name="20134" numFmtId="0">
      <sharedItems containsBlank="1" containsMixedTypes="1" containsNumber="1" minValue="0" maxValue="82513.318289999996"/>
    </cacheField>
    <cacheField name="2014" numFmtId="0">
      <sharedItems containsBlank="1" containsMixedTypes="1" containsNumber="1" minValue="0" maxValue="88663.136060000004"/>
    </cacheField>
    <cacheField name="20142" numFmtId="0">
      <sharedItems containsBlank="1" containsMixedTypes="1" containsNumber="1" minValue="0" maxValue="84926.552660000001"/>
    </cacheField>
    <cacheField name="20143" numFmtId="0">
      <sharedItems containsBlank="1" containsMixedTypes="1" containsNumber="1" minValue="0" maxValue="83239.273220000003"/>
    </cacheField>
    <cacheField name="20144" numFmtId="0">
      <sharedItems containsBlank="1" containsMixedTypes="1" containsNumber="1" minValue="0" maxValue="87215.242050000001"/>
    </cacheField>
    <cacheField name="2015" numFmtId="0">
      <sharedItems containsBlank="1" containsMixedTypes="1" containsNumber="1" minValue="0" maxValue="88575.249219999998"/>
    </cacheField>
    <cacheField name="20152" numFmtId="0">
      <sharedItems containsBlank="1" containsMixedTypes="1" containsNumber="1" minValue="0" maxValue="84766.327470000004"/>
    </cacheField>
    <cacheField name="20153" numFmtId="0">
      <sharedItems containsBlank="1" containsMixedTypes="1" containsNumber="1" minValue="0" maxValue="83382.817370000004"/>
    </cacheField>
    <cacheField name="20154" numFmtId="0">
      <sharedItems containsBlank="1" containsMixedTypes="1" containsNumber="1" minValue="0" maxValue="87267.612370000003"/>
    </cacheField>
    <cacheField name="2016" numFmtId="0">
      <sharedItems containsBlank="1" containsMixedTypes="1" containsNumber="1" minValue="0" maxValue="87345.767179999995"/>
    </cacheField>
    <cacheField name="20162" numFmtId="0">
      <sharedItems containsBlank="1" containsMixedTypes="1" containsNumber="1" minValue="0" maxValue="83663.33253"/>
    </cacheField>
    <cacheField name="20163" numFmtId="0">
      <sharedItems containsBlank="1" containsMixedTypes="1" containsNumber="1" minValue="0" maxValue="83285.040999999997"/>
    </cacheField>
    <cacheField name="20164" numFmtId="0">
      <sharedItems containsBlank="1" containsMixedTypes="1" containsNumber="1" minValue="0" maxValue="86804.326100000006"/>
    </cacheField>
    <cacheField name="2017" numFmtId="0">
      <sharedItems containsBlank="1" containsMixedTypes="1" containsNumber="1" minValue="0" maxValue="91283.221090000006"/>
    </cacheField>
    <cacheField name="20172" numFmtId="0">
      <sharedItems containsBlank="1" containsMixedTypes="1" containsNumber="1" minValue="0" maxValue="87387.693960000004"/>
    </cacheField>
    <cacheField name="20173" numFmtId="0">
      <sharedItems containsBlank="1" containsMixedTypes="1" containsNumber="1" minValue="0" maxValue="86981.468179999996"/>
    </cacheField>
    <cacheField name="20174" numFmtId="0">
      <sharedItems containsBlank="1" containsMixedTypes="1" containsNumber="1" minValue="0" maxValue="90710.302190000002"/>
    </cacheField>
    <cacheField name="2018" numFmtId="0">
      <sharedItems containsBlank="1" containsMixedTypes="1" containsNumber="1" minValue="0" maxValue="93429.304569999993"/>
    </cacheField>
    <cacheField name="20182" numFmtId="0">
      <sharedItems containsBlank="1" containsMixedTypes="1" containsNumber="1" minValue="0" maxValue="89500.453980000006"/>
    </cacheField>
    <cacheField name="20183" numFmtId="0">
      <sharedItems containsBlank="1" containsMixedTypes="1" containsNumber="1" minValue="0" maxValue="89101.938389999996"/>
    </cacheField>
    <cacheField name="20184" numFmtId="0">
      <sharedItems containsBlank="1" containsMixedTypes="1" containsNumber="1" minValue="0" maxValue="92836.060209999996"/>
    </cacheField>
    <cacheField name="2019" numFmtId="0">
      <sharedItems containsBlank="1" containsMixedTypes="1" containsNumber="1" minValue="0" maxValue="98476.085850000003"/>
    </cacheField>
    <cacheField name="20192" numFmtId="0">
      <sharedItems containsBlank="1" containsMixedTypes="1" containsNumber="1" minValue="0" maxValue="94359.488119999995"/>
    </cacheField>
    <cacheField name="20193" numFmtId="0">
      <sharedItems containsBlank="1" containsMixedTypes="1" containsNumber="1" minValue="0" maxValue="93935.795329999994"/>
    </cacheField>
    <cacheField name="20194" numFmtId="0">
      <sharedItems containsBlank="1" containsMixedTypes="1" containsNumber="1" minValue="0" maxValue="97878.500679999997"/>
    </cacheField>
    <cacheField name="2020" numFmtId="0">
      <sharedItems containsBlank="1" containsMixedTypes="1" containsNumber="1" minValue="0" maxValue="103588.26730000001"/>
    </cacheField>
    <cacheField name="20202" numFmtId="0">
      <sharedItems containsBlank="1" containsMixedTypes="1" containsNumber="1" minValue="0" maxValue="99290.213520000005"/>
    </cacheField>
    <cacheField name="20203" numFmtId="0">
      <sharedItems containsBlank="1" containsMixedTypes="1" containsNumber="1" minValue="0" maxValue="98849.806639999995"/>
    </cacheField>
    <cacheField name="20204" numFmtId="0">
      <sharedItems containsBlank="1" containsMixedTypes="1" containsNumber="1" minValue="0" maxValue="102968.9915"/>
    </cacheField>
    <cacheField name="2021" numFmtId="0">
      <sharedItems containsBlank="1" containsMixedTypes="1" containsNumber="1" minValue="0" maxValue="108662.212"/>
    </cacheField>
    <cacheField name="20212" numFmtId="0">
      <sharedItems containsBlank="1" containsMixedTypes="1" containsNumber="1" minValue="0" maxValue="104181.09359999999"/>
    </cacheField>
    <cacheField name="20213" numFmtId="0">
      <sharedItems containsBlank="1" containsMixedTypes="1" containsNumber="1" minValue="0" maxValue="103722.76089999999"/>
    </cacheField>
    <cacheField name="20214" numFmtId="0">
      <sharedItems containsBlank="1" containsMixedTypes="1" containsNumber="1" minValue="0" maxValue="108022.12549999999"/>
    </cacheField>
    <cacheField name="2022" numFmtId="0">
      <sharedItems containsBlank="1" containsMixedTypes="1" containsNumber="1" minValue="0" maxValue="113167.6922"/>
    </cacheField>
    <cacheField name="20222" numFmtId="0">
      <sharedItems containsBlank="1" containsMixedTypes="1" containsNumber="1" minValue="0" maxValue="108497.2211"/>
    </cacheField>
    <cacheField name="20223" numFmtId="0">
      <sharedItems containsBlank="1" containsMixedTypes="1" containsNumber="1" minValue="0" maxValue="108017.5727"/>
    </cacheField>
    <cacheField name="20224" numFmtId="0">
      <sharedItems containsBlank="1" containsMixedTypes="1" containsNumber="1" minValue="0" maxValue="112503.67170000001"/>
    </cacheField>
    <cacheField name="2023" numFmtId="0">
      <sharedItems containsBlank="1" containsMixedTypes="1" containsNumber="1" minValue="0" maxValue="117933.34420000001"/>
    </cacheField>
    <cacheField name="20232" numFmtId="0">
      <sharedItems containsBlank="1" containsMixedTypes="1" containsNumber="1" minValue="0" maxValue="113062.7306"/>
    </cacheField>
    <cacheField name="20233" numFmtId="0">
      <sharedItems containsBlank="1" containsMixedTypes="1" containsNumber="1" minValue="0" maxValue="112561.27469999999"/>
    </cacheField>
    <cacheField name="20234" numFmtId="0">
      <sharedItems containsBlank="1" containsMixedTypes="1" containsNumber="1" minValue="0" maxValue="117242.2433"/>
    </cacheField>
    <cacheField name="2024" numFmtId="0">
      <sharedItems containsBlank="1" containsMixedTypes="1" containsNumber="1" minValue="0" maxValue="122830.5251"/>
    </cacheField>
    <cacheField name="20242" numFmtId="0">
      <sharedItems containsBlank="1" containsMixedTypes="1" containsNumber="1" minValue="0" maxValue="117758.25320000001"/>
    </cacheField>
    <cacheField name="20243" numFmtId="0">
      <sharedItems containsBlank="1" containsMixedTypes="1" containsNumber="1" minValue="0" maxValue="117234.2154"/>
    </cacheField>
    <cacheField name="20244" numFmtId="0">
      <sharedItems containsBlank="1" containsMixedTypes="1" containsNumber="1" minValue="0" maxValue="122114.8621"/>
    </cacheField>
    <cacheField name="2025" numFmtId="0">
      <sharedItems containsBlank="1" containsMixedTypes="1" containsNumber="1" minValue="0" maxValue="127926.43030000001"/>
    </cacheField>
    <cacheField name="20252" numFmtId="0">
      <sharedItems containsBlank="1" containsMixedTypes="1" containsNumber="1" minValue="0" maxValue="122642.6825"/>
    </cacheField>
    <cacheField name="20253" numFmtId="0">
      <sharedItems containsBlank="1" containsMixedTypes="1" containsNumber="1" minValue="0" maxValue="122095.1841"/>
    </cacheField>
    <cacheField name="20254" numFmtId="0">
      <sharedItems containsBlank="1" containsMixedTypes="1" containsNumber="1" minValue="0" maxValue="127184.6985"/>
    </cacheField>
    <cacheField name="2026" numFmtId="0">
      <sharedItems containsBlank="1" containsMixedTypes="1" containsNumber="1" minValue="0" maxValue="132344.49220000001"/>
    </cacheField>
    <cacheField name="20262" numFmtId="0">
      <sharedItems containsBlank="1" containsMixedTypes="1" containsNumber="1" minValue="0" maxValue="126893.5848"/>
    </cacheField>
    <cacheField name="20263" numFmtId="0">
      <sharedItems containsBlank="1" containsMixedTypes="1" containsNumber="1" minValue="0" maxValue="126326.93769999999"/>
    </cacheField>
    <cacheField name="20264" numFmtId="0">
      <sharedItems containsBlank="1" containsMixedTypes="1" containsNumber="1" minValue="0" maxValue="131587.74160000001"/>
    </cacheField>
    <cacheField name="2027" numFmtId="0">
      <sharedItems containsBlank="1" containsMixedTypes="1" containsNumber="1" minValue="0" maxValue="136558.30350000001"/>
    </cacheField>
    <cacheField name="20272" numFmtId="0">
      <sharedItems containsBlank="1" containsMixedTypes="1" containsNumber="1" minValue="0" maxValue="130935.3348"/>
    </cacheField>
    <cacheField name="20273" numFmtId="0">
      <sharedItems containsBlank="1" containsMixedTypes="1" containsNumber="1" minValue="0" maxValue="130349.86289999999"/>
    </cacheField>
    <cacheField name="20274" numFmtId="0">
      <sharedItems containsBlank="1" containsMixedTypes="1" containsNumber="1" minValue="0" maxValue="135780.12469999999"/>
    </cacheField>
    <cacheField name="2028" numFmtId="0">
      <sharedItems containsBlank="1" containsMixedTypes="1" containsNumber="1" minValue="0" maxValue="140938.22289999999"/>
    </cacheField>
    <cacheField name="20282" numFmtId="0">
      <sharedItems containsBlank="1" containsMixedTypes="1" containsNumber="1" minValue="0" maxValue="135134.34659999999"/>
    </cacheField>
    <cacheField name="20283" numFmtId="0">
      <sharedItems containsBlank="1" containsMixedTypes="1" containsNumber="1" minValue="0" maxValue="134527.3719"/>
    </cacheField>
    <cacheField name="20284" numFmtId="0">
      <sharedItems containsBlank="1" containsMixedTypes="1" containsNumber="1" minValue="0" maxValue="140139.25169999999"/>
    </cacheField>
    <cacheField name="2029" numFmtId="0">
      <sharedItems containsBlank="1" containsMixedTypes="1" containsNumber="1" minValue="0" maxValue="145417.04620000001"/>
    </cacheField>
    <cacheField name="20292" numFmtId="0">
      <sharedItems containsBlank="1" containsMixedTypes="1" containsNumber="1" minValue="0" maxValue="139429.59479999999"/>
    </cacheField>
    <cacheField name="20293" numFmtId="0">
      <sharedItems containsBlank="1" containsMixedTypes="1" containsNumber="1" minValue="0" maxValue="138801.79190000001"/>
    </cacheField>
    <cacheField name="20294" numFmtId="0">
      <sharedItems containsBlank="1" containsMixedTypes="1" containsNumber="1" minValue="0" maxValue="144596.38510000001"/>
    </cacheField>
    <cacheField name="2030" numFmtId="0">
      <sharedItems containsBlank="1" containsMixedTypes="1" containsNumber="1" minValue="0" maxValue="150032.3412"/>
    </cacheField>
    <cacheField name="20302" numFmtId="0">
      <sharedItems containsBlank="1" containsMixedTypes="1" containsNumber="1" minValue="0" maxValue="143863.92019999999"/>
    </cacheField>
    <cacheField name="20303" numFmtId="0">
      <sharedItems containsBlank="1" containsMixedTypes="1" containsNumber="1" minValue="0" maxValue="143216.73499999999"/>
    </cacheField>
    <cacheField name="20304" numFmtId="0">
      <sharedItems containsBlank="1" containsMixedTypes="1" containsNumber="1" minValue="0" maxValue="149189.3694"/>
    </cacheField>
    <cacheField name="2031" numFmtId="0">
      <sharedItems containsBlank="1" containsMixedTypes="1" containsNumber="1" minValue="0" maxValue="154841.53880000001"/>
    </cacheField>
    <cacheField name="20312" numFmtId="0">
      <sharedItems containsBlank="1" containsMixedTypes="1" containsNumber="1" minValue="0" maxValue="148477.60920000001"/>
    </cacheField>
    <cacheField name="20313" numFmtId="0">
      <sharedItems containsBlank="1" containsMixedTypes="1" containsNumber="1" minValue="0" maxValue="147809.19130000001"/>
    </cacheField>
    <cacheField name="20314" numFmtId="0">
      <sharedItems containsBlank="1" containsMixedTypes="1" containsNumber="1" minValue="0" maxValue="153972.84539999999"/>
    </cacheField>
    <cacheField name="2032" numFmtId="0">
      <sharedItems containsBlank="1" containsMixedTypes="1" containsNumber="1" minValue="0" maxValue="159689.96410000001"/>
    </cacheField>
    <cacheField name="20322" numFmtId="0">
      <sharedItems containsBlank="1" containsMixedTypes="1" containsNumber="1" minValue="0" maxValue="153129.70129999999"/>
    </cacheField>
    <cacheField name="20323" numFmtId="0">
      <sharedItems containsBlank="1" containsMixedTypes="1" containsNumber="1" minValue="0" maxValue="152439.39129999999"/>
    </cacheField>
    <cacheField name="20324" numFmtId="0">
      <sharedItems containsBlank="1" containsMixedTypes="1" containsNumber="1" minValue="0" maxValue="158797.3566"/>
    </cacheField>
    <cacheField name="2033" numFmtId="0">
      <sharedItems containsBlank="1" containsMixedTypes="1" containsNumber="1" minValue="0" maxValue="164508.33009999999"/>
    </cacheField>
    <cacheField name="20332" numFmtId="0">
      <sharedItems containsBlank="1" containsMixedTypes="1" containsNumber="1" minValue="0" maxValue="157755.4087"/>
    </cacheField>
    <cacheField name="20333" numFmtId="0">
      <sharedItems containsBlank="1" containsMixedTypes="1" containsNumber="1" minValue="0" maxValue="157043.42860000001"/>
    </cacheField>
    <cacheField name="20334" numFmtId="0">
      <sharedItems containsBlank="1" containsMixedTypes="1" containsNumber="1" minValue="0" maxValue="163593.47899999999"/>
    </cacheField>
    <cacheField name="2034" numFmtId="0">
      <sharedItems containsBlank="1" containsMixedTypes="1" containsNumber="1" minValue="0" maxValue="169505.7838"/>
    </cacheField>
    <cacheField name="20342" numFmtId="0">
      <sharedItems containsBlank="1" containsMixedTypes="1" containsNumber="1" minValue="0" maxValue="162541.22560000001"/>
    </cacheField>
    <cacheField name="20343" numFmtId="0">
      <sharedItems containsBlank="1" containsMixedTypes="1" containsNumber="1" minValue="0" maxValue="161803.57329999999"/>
    </cacheField>
    <cacheField name="20344" numFmtId="0">
      <sharedItems containsBlank="1" containsMixedTypes="1" containsNumber="1" minValue="0" maxValue="168566.0227"/>
    </cacheField>
    <cacheField name="2035" numFmtId="0">
      <sharedItems containsBlank="1" containsMixedTypes="1" containsNumber="1" minValue="0" maxValue="174655.56159999999"/>
    </cacheField>
    <cacheField name="20352" numFmtId="0">
      <sharedItems containsBlank="1" containsMixedTypes="1" containsNumber="1" minValue="0" maxValue="167481.35430000001"/>
    </cacheField>
    <cacheField name="20353" numFmtId="0">
      <sharedItems containsBlank="1" containsMixedTypes="1" containsNumber="1" minValue="0" maxValue="166720.0048"/>
    </cacheField>
    <cacheField name="20354" numFmtId="0">
      <sharedItems containsBlank="1" containsMixedTypes="1" containsNumber="1" minValue="0" maxValue="173689.85750000001"/>
    </cacheField>
    <cacheField name="2036" numFmtId="0">
      <sharedItems containsBlank="1" containsMixedTypes="1" containsNumber="1" minValue="0" maxValue="180128.17009999999"/>
    </cacheField>
    <cacheField name="20362" numFmtId="0">
      <sharedItems containsBlank="1" containsMixedTypes="1" containsNumber="1" minValue="0" maxValue="172735.50810000001"/>
    </cacheField>
    <cacheField name="20363" numFmtId="0">
      <sharedItems containsBlank="1" containsMixedTypes="1" containsNumber="1" minValue="0" maxValue="171948.726"/>
    </cacheField>
    <cacheField name="20364" numFmtId="0">
      <sharedItems containsBlank="1" containsMixedTypes="1" containsNumber="1" minValue="0" maxValue="179137.94349999999"/>
    </cacheField>
    <cacheField name="2037" numFmtId="0">
      <sharedItems containsBlank="1" containsMixedTypes="1" containsNumber="1" minValue="0" maxValue="185554.65950000001"/>
    </cacheField>
    <cacheField name="20372" numFmtId="0">
      <sharedItems containsBlank="1" containsMixedTypes="1" containsNumber="1" minValue="0" maxValue="177938.31419999999"/>
    </cacheField>
    <cacheField name="20373" numFmtId="0">
      <sharedItems containsBlank="1" containsMixedTypes="1" containsNumber="1" minValue="0" maxValue="177125.29070000001"/>
    </cacheField>
    <cacheField name="20374" numFmtId="0">
      <sharedItems containsBlank="1" containsMixedTypes="1" containsNumber="1" minValue="0" maxValue="184539.1606"/>
    </cacheField>
    <cacheField name="2038" numFmtId="0">
      <sharedItems containsBlank="1" containsMixedTypes="1" containsNumber="1" minValue="0" maxValue="191130.06880000001"/>
    </cacheField>
    <cacheField name="20382" numFmtId="0">
      <sharedItems containsBlank="1" containsMixedTypes="1" containsNumber="1" minValue="0" maxValue="183277.12040000001"/>
    </cacheField>
    <cacheField name="20383" numFmtId="0">
      <sharedItems containsBlank="1" containsMixedTypes="1" containsNumber="1" minValue="0" maxValue="182437.50709999999"/>
    </cacheField>
    <cacheField name="20384" numFmtId="0">
      <sharedItems containsBlank="1" containsMixedTypes="1" containsNumber="1" minValue="0" maxValue="190085.56940000001"/>
    </cacheField>
    <cacheField name="2039" numFmtId="0">
      <sharedItems containsBlank="1" containsMixedTypes="1" containsNumber="1" minValue="0" maxValue="196538.52160000001"/>
    </cacheField>
    <cacheField name="20392" numFmtId="0">
      <sharedItems containsBlank="1" containsMixedTypes="1" containsNumber="1" minValue="0" maxValue="188456.27910000001"/>
    </cacheField>
    <cacheField name="20393" numFmtId="0">
      <sharedItems containsBlank="1" containsMixedTypes="1" containsNumber="1" minValue="0" maxValue="187590.82029999999"/>
    </cacheField>
    <cacheField name="20394" numFmtId="0">
      <sharedItems containsBlank="1" containsMixedTypes="1" containsNumber="1" minValue="0" maxValue="195466.5153"/>
    </cacheField>
    <cacheField name="2040" numFmtId="0">
      <sharedItems containsBlank="1" containsMixedTypes="1" containsNumber="1" minValue="0" maxValue="201933.84239999999"/>
    </cacheField>
    <cacheField name="20402" numFmtId="0">
      <sharedItems containsBlank="1" containsMixedTypes="1" containsNumber="1" minValue="0" maxValue="193626.29120000001"/>
    </cacheField>
    <cacheField name="20403" numFmtId="0">
      <sharedItems containsBlank="1" containsMixedTypes="1" containsNumber="1" minValue="0" maxValue="192735.37450000001"/>
    </cacheField>
    <cacheField name="20404" numFmtId="0">
      <sharedItems containsBlank="1" containsMixedTypes="1" containsNumber="1" minValue="0" maxValue="200835.92389999999"/>
    </cacheField>
    <cacheField name="2041" numFmtId="0">
      <sharedItems containsBlank="1" containsMixedTypes="1" containsNumber="1" minValue="0" maxValue="206716.28030000001"/>
    </cacheField>
    <cacheField name="20412" numFmtId="0">
      <sharedItems containsBlank="1" containsMixedTypes="1" containsNumber="1" minValue="0" maxValue="198206.57500000001"/>
    </cacheField>
    <cacheField name="20413" numFmtId="0">
      <sharedItems containsBlank="1" containsMixedTypes="1" containsNumber="1" minValue="0" maxValue="197291.61979999999"/>
    </cacheField>
    <cacheField name="20414" numFmtId="0">
      <sharedItems containsBlank="1" containsMixedTypes="1" containsNumber="1" minValue="0" maxValue="205597.14019999999"/>
    </cacheField>
    <cacheField name="2042" numFmtId="0">
      <sharedItems containsBlank="1" containsMixedTypes="1" containsNumber="1" minValue="0" maxValue="211521.99460000001"/>
    </cacheField>
    <cacheField name="20422" numFmtId="0">
      <sharedItems containsBlank="1" containsMixedTypes="1" containsNumber="1" minValue="0" maxValue="202807.51860000001"/>
    </cacheField>
    <cacheField name="20423" numFmtId="0">
      <sharedItems containsBlank="1" containsMixedTypes="1" containsNumber="1" minValue="0" maxValue="201868.02129999999"/>
    </cacheField>
    <cacheField name="20424" numFmtId="0">
      <sharedItems containsBlank="1" containsMixedTypes="1" containsNumber="1" minValue="0" maxValue="210381.08040000001"/>
    </cacheField>
    <cacheField name="2043" numFmtId="0">
      <sharedItems containsBlank="1" containsMixedTypes="1" containsNumber="1" minValue="0" maxValue="216380.2113"/>
    </cacheField>
    <cacheField name="20432" numFmtId="0">
      <sharedItems containsBlank="1" containsMixedTypes="1" containsNumber="1" minValue="0" maxValue="207460.5459"/>
    </cacheField>
    <cacheField name="20433" numFmtId="0">
      <sharedItems containsBlank="1" containsMixedTypes="1" containsNumber="1" minValue="0" maxValue="206496.55129999999"/>
    </cacheField>
    <cacheField name="20434" numFmtId="0">
      <sharedItems containsBlank="1" containsMixedTypes="1" containsNumber="1" minValue="0" maxValue="215217.92850000001"/>
    </cacheField>
    <cacheField name="2044" numFmtId="0">
      <sharedItems containsBlank="1" containsMixedTypes="1" containsNumber="1" minValue="0" maxValue="221369.19930000001"/>
    </cacheField>
    <cacheField name="20442" numFmtId="0">
      <sharedItems containsBlank="1" containsMixedTypes="1" containsNumber="1" minValue="0" maxValue="212238.94"/>
    </cacheField>
    <cacheField name="20443" numFmtId="0">
      <sharedItems containsBlank="1" containsMixedTypes="1" containsNumber="1" minValue="0" maxValue="211250.19560000001"/>
    </cacheField>
    <cacheField name="20444" numFmtId="0">
      <sharedItems containsBlank="1" containsMixedTypes="1" containsNumber="1" minValue="0" maxValue="220184.2678"/>
    </cacheField>
    <cacheField name="2045" numFmtId="0">
      <sharedItems containsBlank="1" containsMixedTypes="1" containsNumber="1" minValue="0" maxValue="226444.47719999999"/>
    </cacheField>
    <cacheField name="20452" numFmtId="0">
      <sharedItems containsBlank="1" containsMixedTypes="1" containsNumber="1" minValue="0" maxValue="217098.57269999999"/>
    </cacheField>
    <cacheField name="20453" numFmtId="0">
      <sharedItems containsBlank="1" containsMixedTypes="1" containsNumber="1" minValue="0" maxValue="216083.9926"/>
    </cacheField>
    <cacheField name="20454" numFmtId="0">
      <sharedItems containsBlank="1" containsMixedTypes="1" containsNumber="1" minValue="0" maxValue="225237.092"/>
    </cacheField>
    <cacheField name="2046" numFmtId="0">
      <sharedItems containsBlank="1" containsMixedTypes="1" containsNumber="1" minValue="0" maxValue="231589.50750000001"/>
    </cacheField>
    <cacheField name="20462" numFmtId="0">
      <sharedItems containsBlank="1" containsMixedTypes="1" containsNumber="1" minValue="0" maxValue="222026.01209999999"/>
    </cacheField>
    <cacheField name="20463" numFmtId="0">
      <sharedItems containsBlank="1" containsMixedTypes="1" containsNumber="1" minValue="0" maxValue="220985.48850000001"/>
    </cacheField>
    <cacheField name="20464" numFmtId="0">
      <sharedItems containsBlank="1" containsMixedTypes="1" containsNumber="1" minValue="0" maxValue="230360.07199999999"/>
    </cacheField>
    <cacheField name="2047" numFmtId="0">
      <sharedItems containsBlank="1" containsMixedTypes="1" containsNumber="1" minValue="0" maxValue="236728.42809999999"/>
    </cacheField>
    <cacheField name="20472" numFmtId="0">
      <sharedItems containsBlank="1" containsMixedTypes="1" containsNumber="1" minValue="0" maxValue="226947.20129999999"/>
    </cacheField>
    <cacheField name="20473" numFmtId="0">
      <sharedItems containsBlank="1" containsMixedTypes="1" containsNumber="1" minValue="0" maxValue="225880.4351"/>
    </cacheField>
    <cacheField name="20474" numFmtId="0">
      <sharedItems containsBlank="1" containsMixedTypes="1" containsNumber="1" minValue="0" maxValue="235476.24950000001"/>
    </cacheField>
    <cacheField name="2048" numFmtId="0">
      <sharedItems containsBlank="1" containsMixedTypes="1" containsNumber="1" minValue="0" maxValue="242390.1164"/>
    </cacheField>
    <cacheField name="20482" numFmtId="0">
      <sharedItems containsBlank="1" containsMixedTypes="1" containsNumber="1" minValue="0" maxValue="232359.74309999999"/>
    </cacheField>
    <cacheField name="20483" numFmtId="0">
      <sharedItems containsBlank="1" containsMixedTypes="1" containsNumber="1" minValue="0" maxValue="231262.4466"/>
    </cacheField>
    <cacheField name="20484" numFmtId="0">
      <sharedItems containsBlank="1" containsMixedTypes="1" containsNumber="1" minValue="0" maxValue="241111.04870000001"/>
    </cacheField>
    <cacheField name="2049" numFmtId="0">
      <sharedItems containsBlank="1" containsMixedTypes="1" containsNumber="1" minValue="0" maxValue="247855.41339999999"/>
    </cacheField>
    <cacheField name="20492" numFmtId="0">
      <sharedItems containsBlank="1" containsMixedTypes="1" containsNumber="1" minValue="0" maxValue="237589.38740000001"/>
    </cacheField>
    <cacheField name="20493" numFmtId="0">
      <sharedItems containsBlank="1" containsMixedTypes="1" containsNumber="1" minValue="0" maxValue="236464.22169999999"/>
    </cacheField>
    <cacheField name="20494" numFmtId="0">
      <sharedItems containsBlank="1" containsMixedTypes="1" containsNumber="1" minValue="0" maxValue="246550.0502"/>
    </cacheField>
    <cacheField name="2050" numFmtId="0">
      <sharedItems containsBlank="1" containsMixedTypes="1" containsNumber="1" minValue="0" maxValue="252642.9553"/>
    </cacheField>
    <cacheField name="20502" numFmtId="0">
      <sharedItems containsBlank="1" containsMixedTypes="1" containsNumber="1" minValue="0" maxValue="242137.2647"/>
    </cacheField>
    <cacheField name="20503" numFmtId="0">
      <sharedItems containsBlank="1" containsMixedTypes="1" containsNumber="1" minValue="0" maxValue="240982.03520000001"/>
    </cacheField>
    <cacheField name="20504" numFmtId="0">
      <sharedItems containsBlank="1" containsMixedTypes="1" containsNumber="1" minValue="0" maxValue="251305.8746000000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318">
  <r>
    <s v="intp"/>
    <x v="0"/>
    <x v="0"/>
    <m/>
    <x v="0"/>
  </r>
  <r>
    <s v="NE-Imp_1500__kV_161"/>
    <x v="1"/>
    <x v="1"/>
    <n v="1500"/>
    <x v="1"/>
  </r>
  <r>
    <s v="NE-Imp_1500__kV_145"/>
    <x v="1"/>
    <x v="1"/>
    <n v="1500"/>
    <x v="1"/>
  </r>
  <r>
    <s v="SE-NE_1500__kV_59"/>
    <x v="2"/>
    <x v="2"/>
    <n v="1500"/>
    <x v="2"/>
  </r>
  <r>
    <s v="SE-NE_1500__kV_51"/>
    <x v="2"/>
    <x v="2"/>
    <n v="1500"/>
    <x v="2"/>
  </r>
  <r>
    <s v="SE-NE_1500__kV_28"/>
    <x v="2"/>
    <x v="2"/>
    <n v="1500"/>
    <x v="2"/>
  </r>
  <r>
    <s v="SE-NE_1500__kV_89"/>
    <x v="2"/>
    <x v="2"/>
    <n v="1500"/>
    <x v="2"/>
  </r>
  <r>
    <s v="SE-NE_1500__kV_82"/>
    <x v="2"/>
    <x v="2"/>
    <n v="1500"/>
    <x v="2"/>
  </r>
  <r>
    <s v="NE-Imp_1500__kV_157"/>
    <x v="1"/>
    <x v="1"/>
    <n v="1500"/>
    <x v="2"/>
  </r>
  <r>
    <s v="NE-Imp_1500__kV_292"/>
    <x v="1"/>
    <x v="1"/>
    <n v="1500"/>
    <x v="2"/>
  </r>
  <r>
    <s v="SE-NE_1500__kV_71"/>
    <x v="2"/>
    <x v="2"/>
    <n v="1500"/>
    <x v="3"/>
  </r>
  <r>
    <s v="SE-NE_1500__kV_33"/>
    <x v="2"/>
    <x v="2"/>
    <n v="1500"/>
    <x v="4"/>
  </r>
  <r>
    <s v="N-Manaus_1500__kV_166"/>
    <x v="3"/>
    <x v="3"/>
    <n v="1500"/>
    <x v="4"/>
  </r>
  <r>
    <s v="SE-NE_1500__kV_69"/>
    <x v="2"/>
    <x v="2"/>
    <n v="1500"/>
    <x v="5"/>
  </r>
  <r>
    <s v="SE-NE_1500__kV_47"/>
    <x v="2"/>
    <x v="2"/>
    <n v="1500"/>
    <x v="6"/>
  </r>
  <r>
    <s v="SE-NE_1500__kV_98"/>
    <x v="2"/>
    <x v="2"/>
    <n v="1500"/>
    <x v="6"/>
  </r>
  <r>
    <s v="SE-NE_1500__kV_58"/>
    <x v="2"/>
    <x v="2"/>
    <n v="1500"/>
    <x v="6"/>
  </r>
  <r>
    <s v="SE-NE_1500__kV_96"/>
    <x v="2"/>
    <x v="2"/>
    <n v="1500"/>
    <x v="6"/>
  </r>
  <r>
    <s v="SE-NE_1500__kV_37"/>
    <x v="2"/>
    <x v="2"/>
    <n v="1500"/>
    <x v="6"/>
  </r>
  <r>
    <s v="SE-NE_1500__kV_110"/>
    <x v="2"/>
    <x v="2"/>
    <n v="1500"/>
    <x v="7"/>
  </r>
  <r>
    <s v="SE-NE_1500__kV_26"/>
    <x v="2"/>
    <x v="2"/>
    <n v="1500"/>
    <x v="7"/>
  </r>
  <r>
    <s v="N-Manaus_1500__kV_170"/>
    <x v="3"/>
    <x v="3"/>
    <n v="1500"/>
    <x v="7"/>
  </r>
  <r>
    <s v="N-Manaus_1500__kV_180"/>
    <x v="3"/>
    <x v="3"/>
    <n v="1500"/>
    <x v="7"/>
  </r>
  <r>
    <s v="SE-NE_1500__kV_100"/>
    <x v="2"/>
    <x v="2"/>
    <n v="1500"/>
    <x v="8"/>
  </r>
  <r>
    <s v="SE-NE_1500__kV_78"/>
    <x v="2"/>
    <x v="2"/>
    <n v="1500"/>
    <x v="8"/>
  </r>
  <r>
    <s v="SE-NE_1500__kV_45"/>
    <x v="2"/>
    <x v="2"/>
    <n v="1500"/>
    <x v="8"/>
  </r>
  <r>
    <s v="SE-NE_1500__kV_72"/>
    <x v="2"/>
    <x v="2"/>
    <n v="1500"/>
    <x v="9"/>
  </r>
  <r>
    <s v="SE-NE_1500__kV_111"/>
    <x v="2"/>
    <x v="2"/>
    <n v="1500"/>
    <x v="9"/>
  </r>
  <r>
    <s v="SE-NE_1500__kV_55"/>
    <x v="2"/>
    <x v="2"/>
    <n v="1500"/>
    <x v="9"/>
  </r>
  <r>
    <s v="N-Manaus_1500__kV_169"/>
    <x v="3"/>
    <x v="3"/>
    <n v="1500"/>
    <x v="9"/>
  </r>
  <r>
    <s v="SE-NE_1500__kV_75"/>
    <x v="2"/>
    <x v="2"/>
    <n v="1500"/>
    <x v="10"/>
  </r>
  <r>
    <s v="SE-NE_1500__kV_29"/>
    <x v="2"/>
    <x v="2"/>
    <n v="1500"/>
    <x v="10"/>
  </r>
  <r>
    <s v="SE-NE_1500__kV_103"/>
    <x v="2"/>
    <x v="2"/>
    <n v="1500"/>
    <x v="10"/>
  </r>
  <r>
    <s v="SE-NE_1500__kV_79"/>
    <x v="2"/>
    <x v="2"/>
    <n v="1500"/>
    <x v="10"/>
  </r>
  <r>
    <s v="SE-NE_1500__kV_101"/>
    <x v="2"/>
    <x v="2"/>
    <n v="1500"/>
    <x v="11"/>
  </r>
  <r>
    <s v="SE-NE_1500__kV_53"/>
    <x v="2"/>
    <x v="2"/>
    <n v="1500"/>
    <x v="11"/>
  </r>
  <r>
    <s v="SE-NE_1500__kV_73"/>
    <x v="2"/>
    <x v="2"/>
    <n v="1500"/>
    <x v="11"/>
  </r>
  <r>
    <s v="SE-NE_1500__kV_25"/>
    <x v="2"/>
    <x v="2"/>
    <n v="1500"/>
    <x v="11"/>
  </r>
  <r>
    <s v="SE-NE_1500__kV_18"/>
    <x v="2"/>
    <x v="2"/>
    <n v="1500"/>
    <x v="11"/>
  </r>
  <r>
    <s v="N-Manaus_1500__kV_181"/>
    <x v="3"/>
    <x v="3"/>
    <n v="1500"/>
    <x v="11"/>
  </r>
  <r>
    <s v="SE-NE_1500__kV_107"/>
    <x v="2"/>
    <x v="2"/>
    <n v="1500"/>
    <x v="12"/>
  </r>
  <r>
    <s v="SE-NE_1500__kV_77"/>
    <x v="2"/>
    <x v="2"/>
    <n v="1500"/>
    <x v="12"/>
  </r>
  <r>
    <s v="N-Manaus_1500__kV_164"/>
    <x v="3"/>
    <x v="3"/>
    <n v="1500"/>
    <x v="13"/>
  </r>
  <r>
    <s v="N-Manaus_1500__kV_175"/>
    <x v="3"/>
    <x v="3"/>
    <n v="1500"/>
    <x v="13"/>
  </r>
  <r>
    <s v="SE-NE_1500__kV_57"/>
    <x v="2"/>
    <x v="2"/>
    <n v="1500"/>
    <x v="14"/>
  </r>
  <r>
    <s v="SE-NE_1500__kV_56"/>
    <x v="2"/>
    <x v="2"/>
    <n v="1500"/>
    <x v="14"/>
  </r>
  <r>
    <s v="SE-NE_1500__kV_14"/>
    <x v="2"/>
    <x v="2"/>
    <n v="1500"/>
    <x v="14"/>
  </r>
  <r>
    <s v="Tap-SE/CO_1500__kV_248"/>
    <x v="4"/>
    <x v="4"/>
    <n v="1500"/>
    <x v="15"/>
  </r>
  <r>
    <s v="Tap-SE/CO_1500__kV_249"/>
    <x v="4"/>
    <x v="4"/>
    <n v="1500"/>
    <x v="15"/>
  </r>
  <r>
    <s v="Tap-SE/CO_1500__kV_243"/>
    <x v="4"/>
    <x v="4"/>
    <n v="1500"/>
    <x v="15"/>
  </r>
  <r>
    <s v="SE-Sul_1500__kV_10"/>
    <x v="2"/>
    <x v="5"/>
    <n v="1500"/>
    <x v="15"/>
  </r>
  <r>
    <s v="SE-Sul_1500__kV_271"/>
    <x v="2"/>
    <x v="5"/>
    <n v="1500"/>
    <x v="15"/>
  </r>
  <r>
    <s v="SE-NE_1500__kV_70"/>
    <x v="2"/>
    <x v="2"/>
    <n v="1500"/>
    <x v="15"/>
  </r>
  <r>
    <s v="N-Manaus_1500__kV_179"/>
    <x v="3"/>
    <x v="3"/>
    <n v="1500"/>
    <x v="15"/>
  </r>
  <r>
    <s v="Tap-SE/CO_1500__kV_245"/>
    <x v="4"/>
    <x v="4"/>
    <n v="1500"/>
    <x v="16"/>
  </r>
  <r>
    <s v="Tap-SE/CO_1500__kV_242"/>
    <x v="4"/>
    <x v="4"/>
    <n v="1500"/>
    <x v="16"/>
  </r>
  <r>
    <s v="SE-Sul_1500__kV_277"/>
    <x v="2"/>
    <x v="5"/>
    <n v="1500"/>
    <x v="16"/>
  </r>
  <r>
    <s v="SE-Sul_1500__kV_9"/>
    <x v="2"/>
    <x v="5"/>
    <n v="1500"/>
    <x v="16"/>
  </r>
  <r>
    <s v="SE-Sul_1500__kV_275"/>
    <x v="2"/>
    <x v="5"/>
    <n v="1500"/>
    <x v="16"/>
  </r>
  <r>
    <s v="SE-Sul_1500__kV_1"/>
    <x v="2"/>
    <x v="5"/>
    <n v="1500"/>
    <x v="16"/>
  </r>
  <r>
    <s v="SE-NE_1500__kV_30"/>
    <x v="2"/>
    <x v="2"/>
    <n v="1500"/>
    <x v="16"/>
  </r>
  <r>
    <s v="SE-NE_1500__kV_15"/>
    <x v="2"/>
    <x v="2"/>
    <n v="1500"/>
    <x v="16"/>
  </r>
  <r>
    <s v="Tap-N_1500__kV_227"/>
    <x v="4"/>
    <x v="6"/>
    <n v="1500"/>
    <x v="16"/>
  </r>
  <r>
    <s v="SE-NE_1500__kV_76"/>
    <x v="2"/>
    <x v="2"/>
    <n v="1500"/>
    <x v="17"/>
  </r>
  <r>
    <s v="SE-NE_1500__kV_68"/>
    <x v="2"/>
    <x v="2"/>
    <n v="1500"/>
    <x v="17"/>
  </r>
  <r>
    <s v="SE-NE_1500__kV_48"/>
    <x v="2"/>
    <x v="2"/>
    <n v="1500"/>
    <x v="17"/>
  </r>
  <r>
    <s v="SE-NE_1500__kV_86"/>
    <x v="2"/>
    <x v="2"/>
    <n v="1500"/>
    <x v="17"/>
  </r>
  <r>
    <s v="N-Manaus_1500__kV_174"/>
    <x v="3"/>
    <x v="3"/>
    <n v="1500"/>
    <x v="17"/>
  </r>
  <r>
    <s v="N-Manaus_1500__kV_168"/>
    <x v="3"/>
    <x v="3"/>
    <n v="1500"/>
    <x v="17"/>
  </r>
  <r>
    <s v="N-Manaus_1500__kV_177"/>
    <x v="3"/>
    <x v="3"/>
    <n v="1500"/>
    <x v="17"/>
  </r>
  <r>
    <s v="N-Manaus_1500__kV_171"/>
    <x v="3"/>
    <x v="3"/>
    <n v="1500"/>
    <x v="17"/>
  </r>
  <r>
    <s v="SE-NE_1500__kV_105"/>
    <x v="2"/>
    <x v="2"/>
    <n v="1500"/>
    <x v="18"/>
  </r>
  <r>
    <s v="SE-NE_1500__kV_95"/>
    <x v="2"/>
    <x v="2"/>
    <n v="1500"/>
    <x v="18"/>
  </r>
  <r>
    <s v="SE-NE_1500__kV_31"/>
    <x v="2"/>
    <x v="2"/>
    <n v="1500"/>
    <x v="18"/>
  </r>
  <r>
    <s v="SE-NE_1500__kV_64"/>
    <x v="2"/>
    <x v="2"/>
    <n v="1500"/>
    <x v="18"/>
  </r>
  <r>
    <s v="N-Manaus_1500__kV_167"/>
    <x v="3"/>
    <x v="3"/>
    <n v="1500"/>
    <x v="18"/>
  </r>
  <r>
    <s v="N-Manaus_1500__kV_173"/>
    <x v="3"/>
    <x v="3"/>
    <n v="1500"/>
    <x v="18"/>
  </r>
  <r>
    <s v="N-Manaus_1500__kV_172"/>
    <x v="3"/>
    <x v="3"/>
    <n v="1500"/>
    <x v="18"/>
  </r>
  <r>
    <s v="N-Manaus_1500__kV_176"/>
    <x v="3"/>
    <x v="3"/>
    <n v="1500"/>
    <x v="18"/>
  </r>
  <r>
    <s v="SE-NE_1500__kV_40"/>
    <x v="2"/>
    <x v="2"/>
    <n v="1500"/>
    <x v="19"/>
  </r>
  <r>
    <s v="SE-NE_1500__kV_16"/>
    <x v="2"/>
    <x v="2"/>
    <n v="1500"/>
    <x v="19"/>
  </r>
  <r>
    <s v="SE-NE_1500__kV_85"/>
    <x v="2"/>
    <x v="2"/>
    <n v="1500"/>
    <x v="20"/>
  </r>
  <r>
    <s v="SE-NE_1500__kV_88"/>
    <x v="2"/>
    <x v="2"/>
    <n v="1500"/>
    <x v="21"/>
  </r>
  <r>
    <s v="SE-NE_1500__kV_91"/>
    <x v="2"/>
    <x v="2"/>
    <n v="1500"/>
    <x v="21"/>
  </r>
  <r>
    <s v="SE-NE_1500__kV_90"/>
    <x v="2"/>
    <x v="2"/>
    <n v="1500"/>
    <x v="22"/>
  </r>
  <r>
    <s v="SE-NE_1500__kV_27"/>
    <x v="2"/>
    <x v="2"/>
    <n v="1500"/>
    <x v="22"/>
  </r>
  <r>
    <s v="Tap-SE/CO_1500__kV_239"/>
    <x v="4"/>
    <x v="4"/>
    <n v="1500"/>
    <x v="23"/>
  </r>
  <r>
    <s v="Tap-N_1500__kV_232"/>
    <x v="4"/>
    <x v="6"/>
    <n v="1500"/>
    <x v="23"/>
  </r>
  <r>
    <s v="Tap-N_1500__kV_235"/>
    <x v="4"/>
    <x v="6"/>
    <n v="1500"/>
    <x v="23"/>
  </r>
  <r>
    <s v="Tap-N_1500__kV_236"/>
    <x v="4"/>
    <x v="6"/>
    <n v="1500"/>
    <x v="23"/>
  </r>
  <r>
    <s v="Tap-N_1500__kV_233"/>
    <x v="4"/>
    <x v="6"/>
    <n v="1500"/>
    <x v="23"/>
  </r>
  <r>
    <s v="Tap-SE/CO_1500__kV_240"/>
    <x v="4"/>
    <x v="4"/>
    <n v="1500"/>
    <x v="24"/>
  </r>
  <r>
    <s v="Tap-SE/CO_1500__kV_247"/>
    <x v="4"/>
    <x v="4"/>
    <n v="1500"/>
    <x v="24"/>
  </r>
  <r>
    <s v="Tap-SE/CO_1500__kV_241"/>
    <x v="4"/>
    <x v="4"/>
    <n v="1500"/>
    <x v="24"/>
  </r>
  <r>
    <s v="Tap-SE/CO_1500__kV_246"/>
    <x v="4"/>
    <x v="4"/>
    <n v="1500"/>
    <x v="24"/>
  </r>
  <r>
    <s v="AC/RO/Mad-SE_1500__kV_212"/>
    <x v="5"/>
    <x v="4"/>
    <n v="1500"/>
    <x v="0"/>
  </r>
  <r>
    <s v="Tap-SE/CO_1500__kV_244"/>
    <x v="4"/>
    <x v="4"/>
    <n v="1500"/>
    <x v="0"/>
  </r>
  <r>
    <s v="AC/RO/Mad-SE_1500__kV_209"/>
    <x v="5"/>
    <x v="4"/>
    <n v="1500"/>
    <x v="0"/>
  </r>
  <r>
    <s v="AC/RO/Mad-SE_1500__kV_211"/>
    <x v="5"/>
    <x v="4"/>
    <n v="1500"/>
    <x v="0"/>
  </r>
  <r>
    <s v="AC/RO/Mad-SE_1500__kV_200"/>
    <x v="5"/>
    <x v="4"/>
    <n v="1500"/>
    <x v="0"/>
  </r>
  <r>
    <s v="AC/RO/Mad-SE_1500__kV_213"/>
    <x v="5"/>
    <x v="4"/>
    <n v="1500"/>
    <x v="0"/>
  </r>
  <r>
    <s v="AC/RO/Mad-SE_1500__kV_214"/>
    <x v="5"/>
    <x v="4"/>
    <n v="1500"/>
    <x v="0"/>
  </r>
  <r>
    <s v="AC/RO/Mad-SE_1500__kV_201"/>
    <x v="5"/>
    <x v="4"/>
    <n v="1500"/>
    <x v="0"/>
  </r>
  <r>
    <s v="AC/RO/Mad-SE_1500__kV_203"/>
    <x v="5"/>
    <x v="4"/>
    <n v="1500"/>
    <x v="0"/>
  </r>
  <r>
    <s v="AC/RO/Mad-SE_1500__kV_204"/>
    <x v="5"/>
    <x v="4"/>
    <n v="1500"/>
    <x v="0"/>
  </r>
  <r>
    <s v="AC/RO/Mad-SE_1500__kV_205"/>
    <x v="5"/>
    <x v="4"/>
    <n v="1500"/>
    <x v="0"/>
  </r>
  <r>
    <s v="AC/RO/Mad-SE_1500__kV_206"/>
    <x v="5"/>
    <x v="4"/>
    <n v="1500"/>
    <x v="0"/>
  </r>
  <r>
    <s v="AC/RO/Mad-SE_1500__kV_207"/>
    <x v="5"/>
    <x v="4"/>
    <n v="1500"/>
    <x v="0"/>
  </r>
  <r>
    <s v="AC/RO/Mad-SE_1500__kV_208"/>
    <x v="5"/>
    <x v="4"/>
    <n v="1500"/>
    <x v="0"/>
  </r>
  <r>
    <s v="TelesP-SE_1500__kV_262"/>
    <x v="6"/>
    <x v="4"/>
    <n v="1500"/>
    <x v="0"/>
  </r>
  <r>
    <s v="AC/RO/Mad-SE_1500__kV_210"/>
    <x v="5"/>
    <x v="4"/>
    <n v="1500"/>
    <x v="0"/>
  </r>
  <r>
    <s v="TelesP-SE_1500__kV_263"/>
    <x v="6"/>
    <x v="4"/>
    <n v="1500"/>
    <x v="0"/>
  </r>
  <r>
    <s v="TelesP-SE_1500__kV_251"/>
    <x v="6"/>
    <x v="4"/>
    <n v="1500"/>
    <x v="0"/>
  </r>
  <r>
    <s v="TelesP-SE_1500__kV_261"/>
    <x v="6"/>
    <x v="4"/>
    <n v="1500"/>
    <x v="0"/>
  </r>
  <r>
    <s v="TelesP-SE_1500__kV_260"/>
    <x v="6"/>
    <x v="4"/>
    <n v="1500"/>
    <x v="0"/>
  </r>
  <r>
    <s v="TelesP-SE_1500__kV_258"/>
    <x v="6"/>
    <x v="4"/>
    <n v="1500"/>
    <x v="0"/>
  </r>
  <r>
    <s v="TelesP-SE_1500__kV_257"/>
    <x v="6"/>
    <x v="4"/>
    <n v="1500"/>
    <x v="0"/>
  </r>
  <r>
    <s v="TelesP-SE_1500__kV_256"/>
    <x v="6"/>
    <x v="4"/>
    <n v="1500"/>
    <x v="0"/>
  </r>
  <r>
    <s v="TelesP-SE_1500__kV_250"/>
    <x v="6"/>
    <x v="4"/>
    <n v="1500"/>
    <x v="0"/>
  </r>
  <r>
    <s v="TelesP-SE_1500__kV_252"/>
    <x v="6"/>
    <x v="4"/>
    <n v="1500"/>
    <x v="0"/>
  </r>
  <r>
    <s v="TelesP-SE_1500__kV_255"/>
    <x v="6"/>
    <x v="4"/>
    <n v="1500"/>
    <x v="0"/>
  </r>
  <r>
    <s v="AC/RO/Mad-SE_1500__kV_202"/>
    <x v="5"/>
    <x v="4"/>
    <n v="1500"/>
    <x v="0"/>
  </r>
  <r>
    <s v="TelesP-SE_1500__kV_264"/>
    <x v="6"/>
    <x v="4"/>
    <n v="1500"/>
    <x v="0"/>
  </r>
  <r>
    <s v="TelesP-SE_1500__kV_259"/>
    <x v="6"/>
    <x v="4"/>
    <n v="1500"/>
    <x v="0"/>
  </r>
  <r>
    <s v="TelesP-SE_1500__kV_253"/>
    <x v="6"/>
    <x v="4"/>
    <n v="1500"/>
    <x v="0"/>
  </r>
  <r>
    <s v="TelesP-SE_1500__kV_254"/>
    <x v="6"/>
    <x v="4"/>
    <n v="1500"/>
    <x v="0"/>
  </r>
  <r>
    <s v="SE-Sul_1500__kV_8"/>
    <x v="2"/>
    <x v="5"/>
    <n v="1500"/>
    <x v="0"/>
  </r>
  <r>
    <s v="SE-Sul_1500__kV_7"/>
    <x v="2"/>
    <x v="5"/>
    <n v="1500"/>
    <x v="0"/>
  </r>
  <r>
    <s v="SE-Sul_1500__kV_274"/>
    <x v="2"/>
    <x v="5"/>
    <n v="1500"/>
    <x v="0"/>
  </r>
  <r>
    <s v="SE-Sul_1500__kV_269"/>
    <x v="2"/>
    <x v="5"/>
    <n v="1500"/>
    <x v="0"/>
  </r>
  <r>
    <s v="SE-Sul_1500__kV_12"/>
    <x v="2"/>
    <x v="5"/>
    <n v="1500"/>
    <x v="0"/>
  </r>
  <r>
    <s v="SE-Sul_1500__kV_272"/>
    <x v="2"/>
    <x v="5"/>
    <n v="1500"/>
    <x v="0"/>
  </r>
  <r>
    <s v="SE-Sul_1500__kV_273"/>
    <x v="2"/>
    <x v="5"/>
    <n v="1500"/>
    <x v="0"/>
  </r>
  <r>
    <s v="SE-Sul_1500__kV_270"/>
    <x v="2"/>
    <x v="5"/>
    <n v="1500"/>
    <x v="0"/>
  </r>
  <r>
    <s v="SE-Sul_1500__kV_6"/>
    <x v="2"/>
    <x v="5"/>
    <n v="1500"/>
    <x v="0"/>
  </r>
  <r>
    <s v="SE-Sul_1500__kV_276"/>
    <x v="2"/>
    <x v="5"/>
    <n v="1500"/>
    <x v="0"/>
  </r>
  <r>
    <s v="SE-Sul_1500__kV_268"/>
    <x v="2"/>
    <x v="5"/>
    <n v="1500"/>
    <x v="0"/>
  </r>
  <r>
    <s v="SE-Sul_1500__kV_265"/>
    <x v="2"/>
    <x v="5"/>
    <n v="1500"/>
    <x v="0"/>
  </r>
  <r>
    <s v="SE-Sul_1500__kV_267"/>
    <x v="2"/>
    <x v="5"/>
    <n v="1500"/>
    <x v="0"/>
  </r>
  <r>
    <s v="SE-Sul_1500__kV_266"/>
    <x v="2"/>
    <x v="5"/>
    <n v="1500"/>
    <x v="0"/>
  </r>
  <r>
    <s v="SE-Sul_1500__kV_5"/>
    <x v="2"/>
    <x v="5"/>
    <n v="1500"/>
    <x v="0"/>
  </r>
  <r>
    <s v="SE-Sul_1500__kV_11"/>
    <x v="2"/>
    <x v="5"/>
    <n v="1500"/>
    <x v="0"/>
  </r>
  <r>
    <s v="SE-Sul_1500__kV_2"/>
    <x v="2"/>
    <x v="5"/>
    <n v="1500"/>
    <x v="0"/>
  </r>
  <r>
    <s v="SE-Sul_1500__kV_3"/>
    <x v="2"/>
    <x v="5"/>
    <n v="1500"/>
    <x v="0"/>
  </r>
  <r>
    <s v="SE-Sul_1500__kV_4"/>
    <x v="2"/>
    <x v="5"/>
    <n v="1500"/>
    <x v="0"/>
  </r>
  <r>
    <s v="SE-NE_1500__kV_65"/>
    <x v="2"/>
    <x v="2"/>
    <n v="1500"/>
    <x v="0"/>
  </r>
  <r>
    <s v="SE-NE_1500__kV_46"/>
    <x v="2"/>
    <x v="2"/>
    <n v="1500"/>
    <x v="0"/>
  </r>
  <r>
    <s v="SE-NE_1500__kV_67"/>
    <x v="2"/>
    <x v="2"/>
    <n v="1500"/>
    <x v="0"/>
  </r>
  <r>
    <s v="SE-NE_1500__kV_60"/>
    <x v="2"/>
    <x v="2"/>
    <n v="1500"/>
    <x v="0"/>
  </r>
  <r>
    <s v="SE-NE_1500__kV_66"/>
    <x v="2"/>
    <x v="2"/>
    <n v="1500"/>
    <x v="0"/>
  </r>
  <r>
    <s v="SE-NE_1500__kV_54"/>
    <x v="2"/>
    <x v="2"/>
    <n v="1500"/>
    <x v="0"/>
  </r>
  <r>
    <s v="SE-NE_1500__kV_34"/>
    <x v="2"/>
    <x v="2"/>
    <n v="1500"/>
    <x v="0"/>
  </r>
  <r>
    <s v="SE-NE_1500__kV_42"/>
    <x v="2"/>
    <x v="2"/>
    <n v="1500"/>
    <x v="0"/>
  </r>
  <r>
    <s v="SE-NE_1500__kV_99"/>
    <x v="2"/>
    <x v="2"/>
    <n v="1500"/>
    <x v="0"/>
  </r>
  <r>
    <s v="SE-NE_1500__kV_38"/>
    <x v="2"/>
    <x v="2"/>
    <n v="1500"/>
    <x v="0"/>
  </r>
  <r>
    <s v="SE-NE_1500__kV_80"/>
    <x v="2"/>
    <x v="2"/>
    <n v="1500"/>
    <x v="0"/>
  </r>
  <r>
    <s v="SE-NE_1500__kV_106"/>
    <x v="2"/>
    <x v="2"/>
    <n v="1500"/>
    <x v="0"/>
  </r>
  <r>
    <s v="SE-NE_1500__kV_109"/>
    <x v="2"/>
    <x v="2"/>
    <n v="1500"/>
    <x v="0"/>
  </r>
  <r>
    <s v="SE-NE_1500__kV_104"/>
    <x v="2"/>
    <x v="2"/>
    <n v="1500"/>
    <x v="0"/>
  </r>
  <r>
    <s v="SE-NE_1500__kV_63"/>
    <x v="2"/>
    <x v="2"/>
    <n v="1500"/>
    <x v="0"/>
  </r>
  <r>
    <s v="SE-NE_1500__kV_102"/>
    <x v="2"/>
    <x v="2"/>
    <n v="1500"/>
    <x v="0"/>
  </r>
  <r>
    <s v="SE-NE_1500__kV_13"/>
    <x v="2"/>
    <x v="2"/>
    <n v="1500"/>
    <x v="0"/>
  </r>
  <r>
    <s v="SE-NE_1500__kV_43"/>
    <x v="2"/>
    <x v="2"/>
    <n v="1500"/>
    <x v="0"/>
  </r>
  <r>
    <s v="SE-NE_1500__kV_61"/>
    <x v="2"/>
    <x v="2"/>
    <n v="1500"/>
    <x v="0"/>
  </r>
  <r>
    <s v="SE-NE_1500__kV_93"/>
    <x v="2"/>
    <x v="2"/>
    <n v="1500"/>
    <x v="0"/>
  </r>
  <r>
    <s v="SE-NE_1500__kV_74"/>
    <x v="2"/>
    <x v="2"/>
    <n v="1500"/>
    <x v="0"/>
  </r>
  <r>
    <s v="SE-NE_1500__kV_32"/>
    <x v="2"/>
    <x v="2"/>
    <n v="1500"/>
    <x v="0"/>
  </r>
  <r>
    <s v="SE-NE_1500__kV_50"/>
    <x v="2"/>
    <x v="2"/>
    <n v="1500"/>
    <x v="0"/>
  </r>
  <r>
    <s v="SE-NE_1500__kV_20"/>
    <x v="2"/>
    <x v="2"/>
    <n v="1500"/>
    <x v="0"/>
  </r>
  <r>
    <s v="SE-NE_1500__kV_49"/>
    <x v="2"/>
    <x v="2"/>
    <n v="1500"/>
    <x v="0"/>
  </r>
  <r>
    <s v="SE-NE_1500__kV_44"/>
    <x v="2"/>
    <x v="2"/>
    <n v="1500"/>
    <x v="0"/>
  </r>
  <r>
    <s v="SE-NE_1500__kV_39"/>
    <x v="2"/>
    <x v="2"/>
    <n v="1500"/>
    <x v="0"/>
  </r>
  <r>
    <s v="SE-NE_1500__kV_52"/>
    <x v="2"/>
    <x v="2"/>
    <n v="1500"/>
    <x v="0"/>
  </r>
  <r>
    <s v="SE-NE_1500__kV_23"/>
    <x v="2"/>
    <x v="2"/>
    <n v="1500"/>
    <x v="0"/>
  </r>
  <r>
    <s v="SE-NE_1500__kV_22"/>
    <x v="2"/>
    <x v="2"/>
    <n v="1500"/>
    <x v="0"/>
  </r>
  <r>
    <s v="SE-NE_1500__kV_94"/>
    <x v="2"/>
    <x v="2"/>
    <n v="1500"/>
    <x v="0"/>
  </r>
  <r>
    <s v="SE-NE_1500__kV_81"/>
    <x v="2"/>
    <x v="2"/>
    <n v="1500"/>
    <x v="0"/>
  </r>
  <r>
    <s v="SE-NE_1500__kV_36"/>
    <x v="2"/>
    <x v="2"/>
    <n v="1500"/>
    <x v="0"/>
  </r>
  <r>
    <s v="SE-NE_1500__kV_21"/>
    <x v="2"/>
    <x v="2"/>
    <n v="1500"/>
    <x v="0"/>
  </r>
  <r>
    <s v="SE-NE_1500__kV_97"/>
    <x v="2"/>
    <x v="2"/>
    <n v="1500"/>
    <x v="0"/>
  </r>
  <r>
    <s v="SE-NE_1500__kV_24"/>
    <x v="2"/>
    <x v="2"/>
    <n v="1500"/>
    <x v="0"/>
  </r>
  <r>
    <s v="SE-NE_1500__kV_108"/>
    <x v="2"/>
    <x v="2"/>
    <n v="1500"/>
    <x v="0"/>
  </r>
  <r>
    <s v="SE-NE_1500__kV_41"/>
    <x v="2"/>
    <x v="2"/>
    <n v="1500"/>
    <x v="0"/>
  </r>
  <r>
    <s v="SE-NE_1500__kV_17"/>
    <x v="2"/>
    <x v="2"/>
    <n v="1500"/>
    <x v="0"/>
  </r>
  <r>
    <s v="SE-NE_1500__kV_19"/>
    <x v="2"/>
    <x v="2"/>
    <n v="1500"/>
    <x v="0"/>
  </r>
  <r>
    <s v="SE-NE_1500__kV_83"/>
    <x v="2"/>
    <x v="2"/>
    <n v="1500"/>
    <x v="0"/>
  </r>
  <r>
    <s v="SE-NE_1500__kV_92"/>
    <x v="2"/>
    <x v="2"/>
    <n v="1500"/>
    <x v="0"/>
  </r>
  <r>
    <s v="SE-NE_1500__kV_35"/>
    <x v="2"/>
    <x v="2"/>
    <n v="1500"/>
    <x v="0"/>
  </r>
  <r>
    <s v="SE-NE_1500__kV_62"/>
    <x v="2"/>
    <x v="2"/>
    <n v="1500"/>
    <x v="0"/>
  </r>
  <r>
    <s v="SE-NE_1500__kV_84"/>
    <x v="2"/>
    <x v="2"/>
    <n v="1500"/>
    <x v="0"/>
  </r>
  <r>
    <s v="SE-NE_1500__kV_87"/>
    <x v="2"/>
    <x v="2"/>
    <n v="1500"/>
    <x v="0"/>
  </r>
  <r>
    <s v="Tap-N_1500__kV_238"/>
    <x v="4"/>
    <x v="6"/>
    <n v="1500"/>
    <x v="0"/>
  </r>
  <r>
    <s v="Tap-N_1500__kV_228"/>
    <x v="4"/>
    <x v="6"/>
    <n v="1500"/>
    <x v="0"/>
  </r>
  <r>
    <s v="Tap-N_1500__kV_231"/>
    <x v="4"/>
    <x v="6"/>
    <n v="1500"/>
    <x v="0"/>
  </r>
  <r>
    <s v="Tap-N_1500__kV_230"/>
    <x v="4"/>
    <x v="6"/>
    <n v="1500"/>
    <x v="0"/>
  </r>
  <r>
    <s v="Tap-N_1500__kV_237"/>
    <x v="4"/>
    <x v="6"/>
    <n v="1500"/>
    <x v="0"/>
  </r>
  <r>
    <s v="Tap-N_1500__kV_229"/>
    <x v="4"/>
    <x v="6"/>
    <n v="1500"/>
    <x v="0"/>
  </r>
  <r>
    <s v="Tap-N_1500__kV_234"/>
    <x v="4"/>
    <x v="6"/>
    <n v="1500"/>
    <x v="0"/>
  </r>
  <r>
    <s v="Manaus-AC/RO/Mad_1500__kV_222"/>
    <x v="7"/>
    <x v="7"/>
    <n v="1500"/>
    <x v="0"/>
  </r>
  <r>
    <s v="Manaus-AC/RO/Mad_1500__kV_226"/>
    <x v="7"/>
    <x v="7"/>
    <n v="1500"/>
    <x v="0"/>
  </r>
  <r>
    <s v="Manaus-AC/RO/Mad_1500__kV_218"/>
    <x v="7"/>
    <x v="7"/>
    <n v="1500"/>
    <x v="0"/>
  </r>
  <r>
    <s v="Manaus-AC/RO/Mad_1500__kV_216"/>
    <x v="7"/>
    <x v="7"/>
    <n v="1500"/>
    <x v="0"/>
  </r>
  <r>
    <s v="Manaus-AC/RO/Mad_1500__kV_215"/>
    <x v="7"/>
    <x v="7"/>
    <n v="1500"/>
    <x v="0"/>
  </r>
  <r>
    <s v="Manaus-AC/RO/Mad_1500__kV_225"/>
    <x v="7"/>
    <x v="7"/>
    <n v="1500"/>
    <x v="0"/>
  </r>
  <r>
    <s v="Manaus-AC/RO/Mad_1500__kV_219"/>
    <x v="7"/>
    <x v="7"/>
    <n v="1500"/>
    <x v="0"/>
  </r>
  <r>
    <s v="Manaus-AC/RO/Mad_1500__kV_217"/>
    <x v="7"/>
    <x v="7"/>
    <n v="1500"/>
    <x v="0"/>
  </r>
  <r>
    <s v="Manaus-AC/RO/Mad_1500__kV_221"/>
    <x v="7"/>
    <x v="7"/>
    <n v="1500"/>
    <x v="0"/>
  </r>
  <r>
    <s v="Manaus-AC/RO/Mad_1500__kV_220"/>
    <x v="7"/>
    <x v="7"/>
    <n v="1500"/>
    <x v="0"/>
  </r>
  <r>
    <s v="Manaus-AC/RO/Mad_1500__kV_223"/>
    <x v="7"/>
    <x v="7"/>
    <n v="1500"/>
    <x v="0"/>
  </r>
  <r>
    <s v="Manaus-AC/RO/Mad_1500__kV_224"/>
    <x v="7"/>
    <x v="7"/>
    <n v="1500"/>
    <x v="0"/>
  </r>
  <r>
    <s v="N-Manaus_1500__kV_178"/>
    <x v="3"/>
    <x v="3"/>
    <n v="1500"/>
    <x v="0"/>
  </r>
  <r>
    <s v="N-Manaus_1500__kV_165"/>
    <x v="3"/>
    <x v="3"/>
    <n v="1500"/>
    <x v="0"/>
  </r>
  <r>
    <s v="SE-Imp_1500__kV_317"/>
    <x v="2"/>
    <x v="1"/>
    <n v="1500"/>
    <x v="0"/>
  </r>
  <r>
    <s v="SE-Imp_1500__kV_322"/>
    <x v="2"/>
    <x v="1"/>
    <n v="1500"/>
    <x v="0"/>
  </r>
  <r>
    <s v="SE-Imp_1500__kV_316"/>
    <x v="2"/>
    <x v="1"/>
    <n v="1500"/>
    <x v="0"/>
  </r>
  <r>
    <s v="SE-Imp_1500__kV_326"/>
    <x v="2"/>
    <x v="1"/>
    <n v="1500"/>
    <x v="0"/>
  </r>
  <r>
    <s v="SE-Imp_1500__kV_313"/>
    <x v="2"/>
    <x v="1"/>
    <n v="1500"/>
    <x v="0"/>
  </r>
  <r>
    <s v="SE-Imp_1500__kV_315"/>
    <x v="2"/>
    <x v="1"/>
    <n v="1500"/>
    <x v="0"/>
  </r>
  <r>
    <s v="SE-Imp_1500__kV_309"/>
    <x v="2"/>
    <x v="1"/>
    <n v="1500"/>
    <x v="0"/>
  </r>
  <r>
    <s v="SE-Imp_1500__kV_298"/>
    <x v="2"/>
    <x v="1"/>
    <n v="1500"/>
    <x v="0"/>
  </r>
  <r>
    <s v="SE-Imp_1500__kV_306"/>
    <x v="2"/>
    <x v="1"/>
    <n v="1500"/>
    <x v="0"/>
  </r>
  <r>
    <s v="SE-Imp_1500__kV_127"/>
    <x v="2"/>
    <x v="1"/>
    <n v="1500"/>
    <x v="0"/>
  </r>
  <r>
    <s v="SE-Imp_1500__kV_307"/>
    <x v="2"/>
    <x v="1"/>
    <n v="1500"/>
    <x v="0"/>
  </r>
  <r>
    <s v="SE-Imp_1500__kV_319"/>
    <x v="2"/>
    <x v="1"/>
    <n v="1500"/>
    <x v="0"/>
  </r>
  <r>
    <s v="SE-Imp_1500__kV_320"/>
    <x v="2"/>
    <x v="1"/>
    <n v="1500"/>
    <x v="0"/>
  </r>
  <r>
    <s v="SE-Imp_1500__kV_323"/>
    <x v="2"/>
    <x v="1"/>
    <n v="1500"/>
    <x v="0"/>
  </r>
  <r>
    <s v="SE-Imp_1500__kV_321"/>
    <x v="2"/>
    <x v="1"/>
    <n v="1500"/>
    <x v="0"/>
  </r>
  <r>
    <s v="SE-Imp_1500__kV_302"/>
    <x v="2"/>
    <x v="1"/>
    <n v="1500"/>
    <x v="0"/>
  </r>
  <r>
    <s v="SE-Imp_1500__kV_324"/>
    <x v="2"/>
    <x v="1"/>
    <n v="1500"/>
    <x v="0"/>
  </r>
  <r>
    <s v="SE-Imp_1500__kV_299"/>
    <x v="2"/>
    <x v="1"/>
    <n v="1500"/>
    <x v="0"/>
  </r>
  <r>
    <s v="SE-Imp_1500__kV_325"/>
    <x v="2"/>
    <x v="1"/>
    <n v="1500"/>
    <x v="0"/>
  </r>
  <r>
    <s v="SE-Imp_1500__kV_301"/>
    <x v="2"/>
    <x v="1"/>
    <n v="1500"/>
    <x v="0"/>
  </r>
  <r>
    <s v="SE-Imp_1500__kV_312"/>
    <x v="2"/>
    <x v="1"/>
    <n v="1500"/>
    <x v="0"/>
  </r>
  <r>
    <s v="SE-Imp_1500__kV_303"/>
    <x v="2"/>
    <x v="1"/>
    <n v="1500"/>
    <x v="0"/>
  </r>
  <r>
    <s v="SE-Imp_1500__kV_129"/>
    <x v="2"/>
    <x v="1"/>
    <n v="1500"/>
    <x v="0"/>
  </r>
  <r>
    <s v="SE-Imp_1500__kV_305"/>
    <x v="2"/>
    <x v="1"/>
    <n v="1500"/>
    <x v="0"/>
  </r>
  <r>
    <s v="SE-Imp_1500__kV_121"/>
    <x v="2"/>
    <x v="1"/>
    <n v="1500"/>
    <x v="0"/>
  </r>
  <r>
    <s v="SE-Imp_1500__kV_118"/>
    <x v="2"/>
    <x v="1"/>
    <n v="1500"/>
    <x v="0"/>
  </r>
  <r>
    <s v="SE-Imp_1500__kV_112"/>
    <x v="2"/>
    <x v="1"/>
    <n v="1500"/>
    <x v="0"/>
  </r>
  <r>
    <s v="SE-Imp_1500__kV_113"/>
    <x v="2"/>
    <x v="1"/>
    <n v="1500"/>
    <x v="0"/>
  </r>
  <r>
    <s v="SE-Imp_1500__kV_114"/>
    <x v="2"/>
    <x v="1"/>
    <n v="1500"/>
    <x v="0"/>
  </r>
  <r>
    <s v="SE-Imp_1500__kV_300"/>
    <x v="2"/>
    <x v="1"/>
    <n v="1500"/>
    <x v="0"/>
  </r>
  <r>
    <s v="SE-Imp_1500__kV_122"/>
    <x v="2"/>
    <x v="1"/>
    <n v="1500"/>
    <x v="0"/>
  </r>
  <r>
    <s v="SE-Imp_1500__kV_304"/>
    <x v="2"/>
    <x v="1"/>
    <n v="1500"/>
    <x v="0"/>
  </r>
  <r>
    <s v="NE-Imp_1500__kV_162"/>
    <x v="1"/>
    <x v="1"/>
    <n v="1500"/>
    <x v="0"/>
  </r>
  <r>
    <s v="NE-Imp_1500__kV_147"/>
    <x v="1"/>
    <x v="1"/>
    <n v="1500"/>
    <x v="0"/>
  </r>
  <r>
    <s v="NE-Imp_1500__kV_285"/>
    <x v="1"/>
    <x v="1"/>
    <n v="1500"/>
    <x v="0"/>
  </r>
  <r>
    <s v="NE-Imp_1500__kV_284"/>
    <x v="1"/>
    <x v="1"/>
    <n v="1500"/>
    <x v="0"/>
  </r>
  <r>
    <s v="NE-Imp_1500__kV_156"/>
    <x v="1"/>
    <x v="1"/>
    <n v="1500"/>
    <x v="0"/>
  </r>
  <r>
    <s v="NE-Imp_1500__kV_158"/>
    <x v="1"/>
    <x v="1"/>
    <n v="1500"/>
    <x v="0"/>
  </r>
  <r>
    <s v="NE-Imp_1500__kV_279"/>
    <x v="1"/>
    <x v="1"/>
    <n v="1500"/>
    <x v="0"/>
  </r>
  <r>
    <s v="NE-Imp_1500__kV_144"/>
    <x v="1"/>
    <x v="1"/>
    <n v="1500"/>
    <x v="0"/>
  </r>
  <r>
    <s v="NE-Imp_1500__kV_149"/>
    <x v="1"/>
    <x v="1"/>
    <n v="1500"/>
    <x v="0"/>
  </r>
  <r>
    <s v="NE-Imp_1500__kV_163"/>
    <x v="1"/>
    <x v="1"/>
    <n v="1500"/>
    <x v="0"/>
  </r>
  <r>
    <s v="N-Imp_1500__kV_192"/>
    <x v="3"/>
    <x v="1"/>
    <n v="1500"/>
    <x v="0"/>
  </r>
  <r>
    <s v="NE-Imp_1500__kV_148"/>
    <x v="1"/>
    <x v="1"/>
    <n v="1500"/>
    <x v="0"/>
  </r>
  <r>
    <s v="NE-Imp_1500__kV_146"/>
    <x v="1"/>
    <x v="1"/>
    <n v="1500"/>
    <x v="0"/>
  </r>
  <r>
    <s v="NE-Imp_1500__kV_150"/>
    <x v="1"/>
    <x v="1"/>
    <n v="1500"/>
    <x v="0"/>
  </r>
  <r>
    <s v="NE-Imp_1500__kV_296"/>
    <x v="1"/>
    <x v="1"/>
    <n v="1500"/>
    <x v="0"/>
  </r>
  <r>
    <s v="SE-Imp_1500__kV_128"/>
    <x v="2"/>
    <x v="1"/>
    <n v="1500"/>
    <x v="0"/>
  </r>
  <r>
    <s v="NE-Imp_1500__kV_286"/>
    <x v="1"/>
    <x v="1"/>
    <n v="1500"/>
    <x v="0"/>
  </r>
  <r>
    <s v="N-Imp_1500__kV_197"/>
    <x v="3"/>
    <x v="1"/>
    <n v="1500"/>
    <x v="0"/>
  </r>
  <r>
    <s v="N-Imp_1500__kV_195"/>
    <x v="3"/>
    <x v="1"/>
    <n v="1500"/>
    <x v="0"/>
  </r>
  <r>
    <s v="N-Imp_1500__kV_199"/>
    <x v="3"/>
    <x v="1"/>
    <n v="1500"/>
    <x v="0"/>
  </r>
  <r>
    <s v="N-Imp_1500__kV_183"/>
    <x v="3"/>
    <x v="1"/>
    <n v="1500"/>
    <x v="0"/>
  </r>
  <r>
    <s v="N-Imp_1500__kV_189"/>
    <x v="3"/>
    <x v="1"/>
    <n v="1500"/>
    <x v="0"/>
  </r>
  <r>
    <s v="N-Imp_1500__kV_187"/>
    <x v="3"/>
    <x v="1"/>
    <n v="1500"/>
    <x v="0"/>
  </r>
  <r>
    <s v="N-Imp_1500__kV_186"/>
    <x v="3"/>
    <x v="1"/>
    <n v="1500"/>
    <x v="0"/>
  </r>
  <r>
    <s v="N-Imp_1500__kV_184"/>
    <x v="3"/>
    <x v="1"/>
    <n v="1500"/>
    <x v="0"/>
  </r>
  <r>
    <s v="NE-Imp_1500__kV_154"/>
    <x v="1"/>
    <x v="1"/>
    <n v="1500"/>
    <x v="0"/>
  </r>
  <r>
    <s v="N-Imp_1500__kV_188"/>
    <x v="3"/>
    <x v="1"/>
    <n v="1500"/>
    <x v="0"/>
  </r>
  <r>
    <s v="N-Imp_1500__kV_196"/>
    <x v="3"/>
    <x v="1"/>
    <n v="1500"/>
    <x v="0"/>
  </r>
  <r>
    <s v="N-Imp_1500__kV_198"/>
    <x v="3"/>
    <x v="1"/>
    <n v="1500"/>
    <x v="0"/>
  </r>
  <r>
    <s v="N-Imp_1500__kV_185"/>
    <x v="3"/>
    <x v="1"/>
    <n v="1500"/>
    <x v="0"/>
  </r>
  <r>
    <s v="N-Imp_1500__kV_190"/>
    <x v="3"/>
    <x v="1"/>
    <n v="1500"/>
    <x v="0"/>
  </r>
  <r>
    <s v="N-Imp_1500__kV_191"/>
    <x v="3"/>
    <x v="1"/>
    <n v="1500"/>
    <x v="0"/>
  </r>
  <r>
    <s v="N-Imp_1500__kV_194"/>
    <x v="3"/>
    <x v="1"/>
    <n v="1500"/>
    <x v="0"/>
  </r>
  <r>
    <s v="N-Imp_1500__kV_193"/>
    <x v="3"/>
    <x v="1"/>
    <n v="1500"/>
    <x v="0"/>
  </r>
  <r>
    <s v="NE-Imp_1500__kV_152"/>
    <x v="1"/>
    <x v="1"/>
    <n v="1500"/>
    <x v="0"/>
  </r>
  <r>
    <s v="N-Imp_1500__kV_182"/>
    <x v="3"/>
    <x v="1"/>
    <n v="1500"/>
    <x v="0"/>
  </r>
  <r>
    <s v="SE-Imp_1500__kV_123"/>
    <x v="2"/>
    <x v="1"/>
    <n v="1500"/>
    <x v="0"/>
  </r>
  <r>
    <s v="SE-Imp_1500__kV_130"/>
    <x v="2"/>
    <x v="1"/>
    <n v="1500"/>
    <x v="0"/>
  </r>
  <r>
    <s v="SE-Imp_1500__kV_308"/>
    <x v="2"/>
    <x v="1"/>
    <n v="1500"/>
    <x v="0"/>
  </r>
  <r>
    <s v="SE-Imp_1500__kV_120"/>
    <x v="2"/>
    <x v="1"/>
    <n v="1500"/>
    <x v="0"/>
  </r>
  <r>
    <s v="SE-Imp_1500__kV_311"/>
    <x v="2"/>
    <x v="1"/>
    <n v="1500"/>
    <x v="0"/>
  </r>
  <r>
    <s v="SE-Imp_1500__kV_133"/>
    <x v="2"/>
    <x v="1"/>
    <n v="1500"/>
    <x v="0"/>
  </r>
  <r>
    <s v="SE-Imp_1500__kV_132"/>
    <x v="2"/>
    <x v="1"/>
    <n v="1500"/>
    <x v="0"/>
  </r>
  <r>
    <s v="SE-Imp_1500__kV_131"/>
    <x v="2"/>
    <x v="1"/>
    <n v="1500"/>
    <x v="0"/>
  </r>
  <r>
    <s v="NE-Imp_1500__kV_160"/>
    <x v="1"/>
    <x v="1"/>
    <n v="1500"/>
    <x v="0"/>
  </r>
  <r>
    <s v="SE-Imp_1500__kV_310"/>
    <x v="2"/>
    <x v="1"/>
    <n v="1500"/>
    <x v="0"/>
  </r>
  <r>
    <s v="NE-Imp_1500__kV_293"/>
    <x v="1"/>
    <x v="1"/>
    <n v="1500"/>
    <x v="0"/>
  </r>
  <r>
    <s v="SE-Imp_1500__kV_119"/>
    <x v="2"/>
    <x v="1"/>
    <n v="1500"/>
    <x v="0"/>
  </r>
  <r>
    <s v="SE-Imp_1500__kV_115"/>
    <x v="2"/>
    <x v="1"/>
    <n v="1500"/>
    <x v="0"/>
  </r>
  <r>
    <s v="SE-Imp_1500__kV_327"/>
    <x v="2"/>
    <x v="1"/>
    <n v="1500"/>
    <x v="0"/>
  </r>
  <r>
    <s v="SE-Imp_1500__kV_125"/>
    <x v="2"/>
    <x v="1"/>
    <n v="1500"/>
    <x v="0"/>
  </r>
  <r>
    <s v="SE-Imp_1500__kV_126"/>
    <x v="2"/>
    <x v="1"/>
    <n v="1500"/>
    <x v="0"/>
  </r>
  <r>
    <s v="SE-Imp_1500__kV_318"/>
    <x v="2"/>
    <x v="1"/>
    <n v="1500"/>
    <x v="0"/>
  </r>
  <r>
    <s v="SE-Imp_1500__kV_117"/>
    <x v="2"/>
    <x v="1"/>
    <n v="1500"/>
    <x v="0"/>
  </r>
  <r>
    <s v="SE-Imp_1500__kV_116"/>
    <x v="2"/>
    <x v="1"/>
    <n v="1500"/>
    <x v="0"/>
  </r>
  <r>
    <s v="NE-Imp_1500__kV_289"/>
    <x v="1"/>
    <x v="1"/>
    <n v="1500"/>
    <x v="0"/>
  </r>
  <r>
    <s v="NE-Imp_1500__kV_297"/>
    <x v="1"/>
    <x v="1"/>
    <n v="1500"/>
    <x v="0"/>
  </r>
  <r>
    <s v="NE-Imp_1500__kV_291"/>
    <x v="1"/>
    <x v="1"/>
    <n v="1500"/>
    <x v="0"/>
  </r>
  <r>
    <s v="NE-Imp_1500__kV_281"/>
    <x v="1"/>
    <x v="1"/>
    <n v="1500"/>
    <x v="0"/>
  </r>
  <r>
    <s v="NE-Imp_1500__kV_151"/>
    <x v="1"/>
    <x v="1"/>
    <n v="1500"/>
    <x v="0"/>
  </r>
  <r>
    <s v="NE-Imp_1500__kV_159"/>
    <x v="1"/>
    <x v="1"/>
    <n v="1500"/>
    <x v="0"/>
  </r>
  <r>
    <s v="NE-Imp_1500__kV_290"/>
    <x v="1"/>
    <x v="1"/>
    <n v="1500"/>
    <x v="0"/>
  </r>
  <r>
    <s v="SE-Imp_1500__kV_124"/>
    <x v="2"/>
    <x v="1"/>
    <n v="1500"/>
    <x v="0"/>
  </r>
  <r>
    <s v="NE-Imp_1500__kV_153"/>
    <x v="1"/>
    <x v="1"/>
    <n v="1500"/>
    <x v="0"/>
  </r>
  <r>
    <s v="NE-Imp_1500__kV_288"/>
    <x v="1"/>
    <x v="1"/>
    <n v="1500"/>
    <x v="0"/>
  </r>
  <r>
    <s v="NE-Imp_1500__kV_287"/>
    <x v="1"/>
    <x v="1"/>
    <n v="1500"/>
    <x v="0"/>
  </r>
  <r>
    <s v="NE-Imp_1500__kV_295"/>
    <x v="1"/>
    <x v="1"/>
    <n v="1500"/>
    <x v="0"/>
  </r>
  <r>
    <s v="NE-Imp_1500__kV_280"/>
    <x v="1"/>
    <x v="1"/>
    <n v="1500"/>
    <x v="0"/>
  </r>
  <r>
    <s v="NE-Imp_1500__kV_278"/>
    <x v="1"/>
    <x v="1"/>
    <n v="1500"/>
    <x v="0"/>
  </r>
  <r>
    <s v="NE-Imp_1500__kV_283"/>
    <x v="1"/>
    <x v="1"/>
    <n v="1500"/>
    <x v="0"/>
  </r>
  <r>
    <s v="NE-Imp_1500__kV_155"/>
    <x v="1"/>
    <x v="1"/>
    <n v="1500"/>
    <x v="0"/>
  </r>
  <r>
    <s v="NE-Imp_1500__kV_282"/>
    <x v="1"/>
    <x v="1"/>
    <n v="1500"/>
    <x v="0"/>
  </r>
  <r>
    <s v="SE-Imp_1500__kV_314"/>
    <x v="2"/>
    <x v="1"/>
    <n v="1500"/>
    <x v="0"/>
  </r>
  <r>
    <s v="NE-Imp_1500__kV_294"/>
    <x v="1"/>
    <x v="1"/>
    <n v="1500"/>
    <x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4">
  <r>
    <x v="0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</r>
  <r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"/>
    <n v="59703.634149999998"/>
    <n v="53530.760459999998"/>
    <n v="48980.880279999998"/>
    <n v="54810.202420000001"/>
    <n v="60661.794809999999"/>
    <n v="54266.382610000001"/>
    <n v="48781.373910000002"/>
    <n v="54988.321810000001"/>
    <n v="64793.823969999998"/>
    <n v="58632.624969999997"/>
    <n v="51699.66461"/>
    <n v="58004.871780000001"/>
    <n v="62595.133049999997"/>
    <n v="58285.928829999997"/>
    <n v="52108.159319999999"/>
    <n v="59785.515850000003"/>
    <n v="62500.200409999998"/>
    <n v="53863.569510000001"/>
    <n v="53150.595509999999"/>
    <n v="55247.71084"/>
    <n v="64695.59895"/>
    <n v="58261.789559999997"/>
    <n v="53472.194029999999"/>
    <n v="57680.704169999997"/>
    <n v="66114.071360000002"/>
    <n v="60392.771119999998"/>
    <n v="61835.673990000003"/>
    <n v="60557.660179999999"/>
    <n v="69307.516260000004"/>
    <n v="66337.791200000007"/>
    <n v="60717.04264"/>
    <n v="64308.752589999996"/>
    <n v="71289.428870000003"/>
    <n v="66912.0717"/>
    <n v="64965.684500000003"/>
    <n v="67666.019899999999"/>
    <n v="74240.830650000004"/>
    <n v="67101.382889999993"/>
    <n v="63854.241470000001"/>
    <n v="69856.8649"/>
    <n v="77206.046690000003"/>
    <n v="71300.488660000003"/>
    <n v="66752.815369999997"/>
    <n v="73171.631269999998"/>
    <n v="80223.155369999993"/>
    <n v="72464.289399999994"/>
    <n v="68866.757849999995"/>
    <n v="73277.477270000003"/>
    <n v="80304.212530000004"/>
    <n v="75373.972909999997"/>
    <n v="69023.364679999999"/>
    <n v="73567.973069999993"/>
    <n v="80606.028260000006"/>
    <n v="77635.847899999993"/>
    <n v="66855.75894"/>
    <n v="73665.069489999994"/>
    <n v="81852.525569999998"/>
    <n v="75365.263389999993"/>
    <n v="70807.933059999996"/>
    <n v="74773.608890000003"/>
    <n v="82077.892760000002"/>
    <n v="76097.925279999996"/>
    <n v="67058.105809999994"/>
    <n v="75130.930529999998"/>
    <n v="85774.686400000006"/>
    <n v="80107.728409999996"/>
    <n v="74319.581309999994"/>
    <n v="78745.490869999994"/>
    <n v="86569.36305"/>
    <n v="77705.560519999999"/>
    <n v="76348.980710000003"/>
    <n v="79065.807799999995"/>
    <n v="86569.36305"/>
    <n v="83121.976320000002"/>
    <n v="73663.513030000002"/>
    <n v="79055.690100000007"/>
    <n v="86569.36305"/>
    <n v="78612.943750000006"/>
    <n v="72886.671350000004"/>
    <n v="79278.318799999994"/>
    <n v="86569.36305"/>
    <n v="81677.642219999994"/>
    <n v="74668.71127"/>
    <n v="79171.218800000002"/>
    <n v="86973.65724"/>
    <n v="81813.865349999993"/>
    <n v="76996.900080000007"/>
    <n v="79544.292069999996"/>
    <n v="88563.117079999996"/>
    <n v="84101.433789999995"/>
    <n v="75886.023360000007"/>
    <n v="80525.021840000001"/>
    <n v="88563.117079999996"/>
    <n v="83176.635320000001"/>
    <n v="75422.959690000003"/>
    <n v="79792.451620000007"/>
    <n v="88563.117079999996"/>
    <n v="83462.708790000004"/>
    <n v="75824.907990000007"/>
    <n v="79907.352039999998"/>
    <n v="88563.117079999996"/>
    <n v="83916.164080000002"/>
    <n v="75463.384600000005"/>
    <n v="79727.323820000005"/>
    <n v="88563.117079999996"/>
    <n v="83153.001430000004"/>
    <n v="73068.669800000003"/>
    <n v="79183.918799999999"/>
    <n v="88833.687879999998"/>
    <n v="83496.537939999995"/>
    <n v="76962.92542"/>
    <n v="80666.726840000003"/>
    <n v="88833.687879999998"/>
    <n v="84303.004119999998"/>
    <n v="76696.471730000005"/>
    <n v="80786.134900000005"/>
    <n v="88830.641480000006"/>
    <n v="84406.962119999997"/>
    <n v="73193.092040000003"/>
    <n v="80582.553400000004"/>
    <n v="88159.128289999993"/>
    <n v="84406.962119999997"/>
    <n v="75292.114790000007"/>
    <n v="77432.88897"/>
    <n v="88833.687879999998"/>
    <n v="84406.962119999997"/>
    <n v="77297.853950000004"/>
    <n v="77144.751340000003"/>
    <n v="87020.227329999994"/>
    <n v="84406.962119999997"/>
    <n v="75705.011240000007"/>
    <n v="75458.837679999997"/>
    <n v="86552.291450000004"/>
    <n v="84406.962119999997"/>
    <n v="77738.559649999996"/>
    <n v="78776.623860000007"/>
    <n v="88691.346420000002"/>
    <n v="84406.962119999997"/>
    <n v="77202.845700000005"/>
    <n v="79302.793099999995"/>
    <n v="84648.178920000006"/>
    <n v="84406.962119999997"/>
    <n v="76905.663419999997"/>
    <n v="77127.356849999996"/>
    <n v="88782.158590000006"/>
    <n v="84406.962119999997"/>
    <n v="73546.444220000005"/>
    <n v="76962.465939999995"/>
    <n v="82996.375180000003"/>
    <n v="84406.962119999997"/>
    <n v="77273.827430000005"/>
    <n v="79621.898520000002"/>
    <n v="86186.644740000003"/>
    <n v="84406.962119999997"/>
    <n v="77038.782709999999"/>
    <n v="74986.152029999997"/>
  </r>
  <r>
    <x v="3"/>
    <n v="4416.3087880000003"/>
    <n v="4739.0984099999996"/>
    <n v="4473.7992780000004"/>
    <n v="4562.0794260000002"/>
    <n v="4560.8679080000002"/>
    <n v="4739.0984099999996"/>
    <n v="4617.517938"/>
    <n v="4581.1485830000001"/>
    <n v="4560.8679080000002"/>
    <n v="4593.8669220000002"/>
    <n v="4617.517938"/>
    <n v="4583.5099259999997"/>
    <n v="4561.7519080000002"/>
    <n v="4739.0984099999996"/>
    <n v="4617.517938"/>
    <n v="4441.5287259999996"/>
    <n v="4906.4874479999999"/>
    <n v="4852.4474220000002"/>
    <n v="4730.2279440000002"/>
    <n v="4836.8402260000003"/>
    <n v="5096.3154480000003"/>
    <n v="5057.3241500000004"/>
    <n v="4748.1483239999998"/>
    <n v="4898.7023259999996"/>
    <n v="5193.004508"/>
    <n v="4813.2077440000003"/>
    <n v="4977.4874579999996"/>
    <n v="5091.261426"/>
    <n v="5106.8839980000002"/>
    <n v="5204.9117919999999"/>
    <n v="5210.2447439999996"/>
    <n v="5201.4799080000003"/>
    <n v="5554.1842690000003"/>
    <n v="5239.5727919999999"/>
    <n v="4848.3749580000003"/>
    <n v="5279.7453880000003"/>
    <n v="7746.4495660000002"/>
    <n v="7761.2766549999997"/>
    <n v="7628.6768179999999"/>
    <n v="7569.9285769999997"/>
    <n v="9438.4704390000006"/>
    <n v="6164.3008390000005"/>
    <n v="6933.148228"/>
    <n v="6596.566527"/>
    <n v="9532.6421790000004"/>
    <n v="9420.5521919999992"/>
    <n v="9338.6542379999992"/>
    <n v="9258.9682260000009"/>
    <n v="11636.770339999999"/>
    <n v="9509.9328229999992"/>
    <n v="11888.22062"/>
    <n v="11835.15223"/>
    <n v="12050.303809999999"/>
    <n v="8662.9822509999995"/>
    <n v="11552.77664"/>
    <n v="11835.15223"/>
    <n v="12072.83035"/>
    <n v="11848.530350000001"/>
    <n v="9320.4096179999997"/>
    <n v="11835.15223"/>
    <n v="12072.83035"/>
    <n v="7952.4434920000003"/>
    <n v="11767.219580000001"/>
    <n v="11009.46947"/>
    <n v="12072.83035"/>
    <n v="8022.9143100000001"/>
    <n v="7639.0789599999998"/>
    <n v="10939.76125"/>
    <n v="13881.923349999999"/>
    <n v="13968.42049"/>
    <n v="7936.5862379999999"/>
    <n v="13640.54213"/>
    <n v="13881.923349999999"/>
    <n v="9922.67281"/>
    <n v="11070.31185"/>
    <n v="13188.42671"/>
    <n v="13881.923349999999"/>
    <n v="13225.954"/>
    <n v="10657.377049999999"/>
    <n v="12391.529759999999"/>
    <n v="13881.923349999999"/>
    <n v="9906.0182499999992"/>
    <n v="11770.901159999999"/>
    <n v="13115.43015"/>
    <n v="13881.923349999999"/>
    <n v="11043.06666"/>
    <n v="8567.8553850000008"/>
    <n v="13510.639359999999"/>
    <n v="13881.923349999999"/>
    <n v="14038.891310000001"/>
    <n v="11178.008239999999"/>
    <n v="13642.13673"/>
    <n v="13881.923349999999"/>
    <n v="13637.4267"/>
    <n v="11139.90344"/>
    <n v="13642.13673"/>
    <n v="13881.923349999999"/>
    <n v="14036.85116"/>
    <n v="11759.64964"/>
    <n v="13412.59367"/>
    <n v="13881.923349999999"/>
    <n v="14038.891310000001"/>
    <n v="11178.008239999999"/>
    <n v="13605.59338"/>
    <n v="13881.923349999999"/>
    <n v="14038.891310000001"/>
    <n v="13707.471439999999"/>
    <n v="13424.29818"/>
    <n v="13878.87695"/>
    <n v="14038.891310000001"/>
    <n v="11177.732840000001"/>
    <n v="12450.15106"/>
    <n v="13878.87695"/>
    <n v="13457.94407"/>
    <n v="8199.2865199999997"/>
    <n v="10988.477800000001"/>
    <n v="13881.923349999999"/>
    <n v="14038.891310000001"/>
    <n v="11325.52426"/>
    <n v="13642.13673"/>
    <n v="13878.87695"/>
    <n v="14038.891310000001"/>
    <n v="8734.7618779999993"/>
    <n v="13599.54889"/>
    <n v="12504.751770000001"/>
    <n v="14038.891310000001"/>
    <n v="5991.599494"/>
    <n v="12438.38306"/>
    <n v="13881.923349999999"/>
    <n v="14038.891310000001"/>
    <n v="8063.8689219999997"/>
    <n v="13191.225179999999"/>
    <n v="13781.440060000001"/>
    <n v="14038.891310000001"/>
    <n v="13031.496709999999"/>
    <n v="13639.135130000001"/>
    <n v="11340.02895"/>
    <n v="14038.891310000001"/>
    <n v="6067.4525510000003"/>
    <n v="11065.952730000001"/>
    <n v="13784.70521"/>
    <n v="14038.891310000001"/>
    <n v="7309.1815139999999"/>
    <n v="11813.100479999999"/>
    <n v="13878.87695"/>
    <n v="14038.891310000001"/>
    <n v="7203.4132380000001"/>
    <n v="11065.952730000001"/>
    <n v="13784.70521"/>
    <n v="14038.891310000001"/>
    <n v="13727.574619999999"/>
    <n v="13458.96768"/>
    <n v="13784.70521"/>
    <n v="14038.891310000001"/>
    <n v="8340.7199270000001"/>
    <n v="7762.9945459999999"/>
  </r>
  <r>
    <x v="4"/>
    <n v="9374.4927119999993"/>
    <n v="7876.3743169999998"/>
    <n v="10520.913699999999"/>
    <n v="10237.52433"/>
    <n v="10520.913699999999"/>
    <n v="8608.9160879999999"/>
    <n v="10109.61629"/>
    <n v="10146.851919999999"/>
    <n v="9667.5260620000008"/>
    <n v="9196.064214"/>
    <n v="10651.664769999999"/>
    <n v="10211.469489999999"/>
    <n v="10651.664769999999"/>
    <n v="9615.7021110000005"/>
    <n v="10342.22056"/>
    <n v="9622.1421750000009"/>
    <n v="10403.58865"/>
    <n v="10365.14106"/>
    <n v="9171.5259760000008"/>
    <n v="10726.933489999999"/>
    <n v="11473.5016"/>
    <n v="10300.87062"/>
    <n v="10349.516089999999"/>
    <n v="11550.40605"/>
    <n v="8863.3122019999992"/>
    <n v="8391.5661130000008"/>
    <n v="7776.8465640000004"/>
    <n v="10561.921710000001"/>
    <n v="10296.65344"/>
    <n v="7963.7827029999999"/>
    <n v="9680.9801590000006"/>
    <n v="10672.7565"/>
    <n v="12879.45465"/>
    <n v="12010.33899"/>
    <n v="9874.8858029999992"/>
    <n v="12022.75087"/>
    <n v="12879.45465"/>
    <n v="11454.078439999999"/>
    <n v="12858.265950000001"/>
    <n v="12879.45465"/>
    <n v="11882.5149"/>
    <n v="12218.488310000001"/>
    <n v="11783.23006"/>
    <n v="12218.488310000001"/>
    <n v="11393.535"/>
    <n v="10556.443880000001"/>
    <n v="12247.39637"/>
    <n v="12332.57828"/>
    <n v="13224.523789999999"/>
    <n v="12543.291740000001"/>
    <n v="12962.07417"/>
    <n v="13224.523789999999"/>
    <n v="13119.17353"/>
    <n v="12488.62263"/>
    <n v="12512.791730000001"/>
    <n v="13119.17353"/>
    <n v="13225.092280000001"/>
    <n v="12260.56623"/>
    <n v="13198.56307"/>
    <n v="13181.244549999999"/>
    <n v="13279.86853"/>
    <n v="12948.253489999999"/>
    <n v="13253.339330000001"/>
    <n v="13279.86853"/>
    <n v="13279.679040000001"/>
    <n v="12627.81861"/>
    <n v="12314.20552"/>
    <n v="13279.679040000001"/>
    <n v="13279.679040000001"/>
    <n v="12913.955019999999"/>
    <n v="13279.679040000001"/>
    <n v="13279.679040000001"/>
    <n v="13279.679040000001"/>
    <n v="11257.774729999999"/>
    <n v="12349.26197"/>
    <n v="13279.679040000001"/>
    <n v="12403.646839999999"/>
    <n v="12377.117630000001"/>
    <n v="12377.117630000001"/>
    <n v="12403.646839999999"/>
    <n v="12593.141149999999"/>
    <n v="12593.141149999999"/>
    <n v="12377.117630000001"/>
    <n v="11876.852650000001"/>
    <n v="12782.63546"/>
    <n v="12782.63546"/>
    <n v="12699.12378"/>
    <n v="12782.63546"/>
    <n v="12972.31927"/>
    <n v="12972.31927"/>
    <n v="12972.31927"/>
    <n v="12311.93159"/>
    <n v="13161.81358"/>
    <n v="12636.91433"/>
    <n v="12622.986500000001"/>
    <n v="13161.81358"/>
    <n v="13351.30789"/>
    <n v="13140.02173"/>
    <n v="12846.305549999999"/>
    <n v="13351.30789"/>
    <n v="13540.9917"/>
    <n v="13540.9917"/>
    <n v="13540.9917"/>
    <n v="13284.233109999999"/>
    <n v="13730.486010000001"/>
    <n v="13730.486010000001"/>
    <n v="12281.13876"/>
    <n v="13289.91173"/>
    <n v="13919.980320000001"/>
    <n v="13417.820390000001"/>
    <n v="13919.980320000001"/>
    <n v="13893.45112"/>
    <n v="14025.70671"/>
    <n v="14025.70671"/>
    <n v="13600.29198"/>
    <n v="14025.70671"/>
    <n v="14020.306119999999"/>
    <n v="14020.306119999999"/>
    <n v="14020.306119999999"/>
    <n v="13851.65619"/>
    <n v="14020.306119999999"/>
    <n v="14020.306119999999"/>
    <n v="13851.65619"/>
    <n v="13528.568380000001"/>
    <n v="14020.306119999999"/>
    <n v="14020.306119999999"/>
    <n v="14020.306119999999"/>
    <n v="14020.306119999999"/>
    <n v="13688.691080000001"/>
    <n v="14020.306119999999"/>
    <n v="12968.61269"/>
    <n v="14020.306119999999"/>
    <n v="13151.28521"/>
    <n v="13676.184450000001"/>
    <n v="13676.184450000001"/>
    <n v="11569.0077"/>
    <n v="13676.184450000001"/>
    <n v="13676.184450000001"/>
    <n v="12490.89753"/>
    <n v="13310.460429999999"/>
    <n v="13676.184450000001"/>
    <n v="13676.184450000001"/>
    <n v="11833.352269999999"/>
    <n v="10875.45852"/>
    <n v="13676.184450000001"/>
    <n v="13676.184450000001"/>
    <n v="13438.36909"/>
    <n v="12252.52512"/>
    <n v="13676.184450000001"/>
    <n v="13676.184450000001"/>
    <n v="12541.113520000001"/>
    <n v="11569.0077"/>
    <n v="13151.28521"/>
    <n v="13676.184450000001"/>
    <n v="12649.12528"/>
    <n v="13676.184450000001"/>
  </r>
  <r>
    <x v="5"/>
    <n v="1836.4949999999999"/>
    <n v="1911.8053379999999"/>
    <n v="2141.4382329999999"/>
    <n v="1296.27"/>
    <n v="2380.3200000000002"/>
    <n v="1751.980546"/>
    <n v="2380.3200000000002"/>
    <n v="1840.095"/>
    <n v="2379.5861949999999"/>
    <n v="1570.02"/>
    <n v="2380.3200000000002"/>
    <n v="2380.3200000000002"/>
    <n v="2251.580876"/>
    <n v="1221.27"/>
    <n v="2380.3200000000002"/>
    <n v="1840.095"/>
    <n v="1296.27"/>
    <n v="1925.7449999999999"/>
    <n v="2110.2449999999999"/>
    <n v="2380.3200000000002"/>
    <n v="2110.2449999999999"/>
    <n v="1651.9949999999999"/>
    <n v="2110.2449999999999"/>
    <n v="2380.3200000000002"/>
    <n v="2380.3200000000002"/>
    <n v="2000.7449999999999"/>
    <n v="1566.345"/>
    <n v="2380.3200000000002"/>
    <n v="2365.2449999999999"/>
    <n v="2290.2449999999999"/>
    <n v="2365.2449999999999"/>
    <n v="2635.32"/>
    <n v="2365.2449999999999"/>
    <n v="1366.77"/>
    <n v="2361.5700000000002"/>
    <n v="2365.2449999999999"/>
    <n v="2635.32"/>
    <n v="2076.2249999999999"/>
    <n v="2635.32"/>
    <n v="2635.32"/>
    <n v="2635.32"/>
    <n v="2365.2449999999999"/>
    <n v="2635.32"/>
    <n v="2635.32"/>
    <n v="2574.1548849999999"/>
    <n v="2365.2449999999999"/>
    <n v="2095.0949999999998"/>
    <n v="2635.32"/>
    <n v="2635.32"/>
    <n v="2635.32"/>
    <n v="2095.0949999999998"/>
    <n v="2635.32"/>
    <n v="2635.32"/>
    <n v="2635.32"/>
    <n v="1420.199257"/>
    <n v="2635.32"/>
    <n v="2635.32"/>
    <n v="2361.5700000000002"/>
    <n v="2361.5700000000002"/>
    <n v="2635.32"/>
    <n v="2635.32"/>
    <n v="2365.2449999999999"/>
    <n v="2095.0949999999998"/>
    <n v="2635.32"/>
    <n v="2635.32"/>
    <n v="2635.32"/>
    <n v="2635.32"/>
    <n v="2635.32"/>
    <n v="1688.55"/>
    <n v="1418.4749999999999"/>
    <n v="1688.55"/>
    <n v="1688.55"/>
    <n v="1688.55"/>
    <n v="1688.55"/>
    <n v="1688.55"/>
    <n v="1688.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n v="1813.1387500000001"/>
    <n v="1651.996044"/>
    <n v="1651.996044"/>
    <n v="1651.996044"/>
    <n v="1813.1387500000001"/>
    <n v="1651.996044"/>
    <n v="1651.996044"/>
    <n v="1651.996044"/>
    <n v="1813.1387500000001"/>
    <n v="1651.996044"/>
    <n v="1651.996044"/>
    <n v="1651.996044"/>
    <n v="1813.1387500000001"/>
    <n v="1651.996044"/>
    <n v="1651.996044"/>
    <n v="1651.996044"/>
    <n v="1813.1387500000001"/>
    <n v="1651.996044"/>
    <n v="1058.679963"/>
    <n v="1651.996044"/>
    <n v="1813.1387500000001"/>
    <n v="1651.996044"/>
    <n v="1651.996044"/>
    <n v="1651.996044"/>
    <n v="1813.1387500000001"/>
    <n v="1651.996044"/>
    <n v="1651.996044"/>
    <n v="1651.996044"/>
    <n v="1813.1387500000001"/>
    <n v="1651.996044"/>
    <n v="1651.996044"/>
    <n v="1651.996044"/>
    <n v="1813.1387500000001"/>
    <n v="1651.996044"/>
    <n v="1651.996044"/>
    <n v="1651.996044"/>
    <n v="1813.1387500000001"/>
    <n v="1651.996044"/>
    <n v="1651.996044"/>
    <n v="1651.996044"/>
    <n v="1813.1387500000001"/>
    <n v="1651.996044"/>
    <n v="1651.996044"/>
    <n v="1651.996044"/>
    <n v="1813.1387500000001"/>
    <n v="1651.996044"/>
    <n v="1651.996044"/>
    <n v="1651.996044"/>
    <n v="1813.1387500000001"/>
    <n v="1651.996044"/>
    <n v="1651.996044"/>
    <n v="1651.996044"/>
    <n v="1813.1387500000001"/>
    <n v="1651.996044"/>
    <n v="1651.996044"/>
    <n v="1651.996044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</r>
  <r>
    <x v="7"/>
    <n v="3140.1448049999999"/>
    <n v="3652.5424619999999"/>
    <n v="3961.591015"/>
    <n v="3946.5774569999999"/>
    <n v="2508.6598479999998"/>
    <n v="4064.1376399999999"/>
    <n v="4401.643881"/>
    <n v="4252.6107709999997"/>
    <n v="3529.1435200000001"/>
    <n v="3471.2420320000001"/>
    <n v="4219.3444250000002"/>
    <n v="4447.7744149999999"/>
    <n v="4360.3851249999998"/>
    <n v="3400.19056"/>
    <n v="3782.8605400000001"/>
    <n v="4235.0914329999996"/>
    <n v="4001.3881510000001"/>
    <n v="3985.5001769999999"/>
    <n v="3675.6512969999999"/>
    <n v="4870.2674809999999"/>
    <n v="3382.1189829999998"/>
    <n v="3926.4329280000002"/>
    <n v="4555.8964169999999"/>
    <n v="4870.2674809999999"/>
    <n v="4447.9516020000001"/>
    <n v="3838.2233249999999"/>
    <n v="2805.8033390000001"/>
    <n v="3933.4877670000001"/>
    <n v="4236.2663499999999"/>
    <n v="3214.0871940000002"/>
    <n v="2965.2811630000001"/>
    <n v="3968.7482920000002"/>
    <n v="4558.4066810000004"/>
    <n v="4215.7175230000003"/>
    <n v="3943.1665600000001"/>
    <n v="4267.7188729999998"/>
    <n v="4204.2081159999998"/>
    <n v="4555.8964169999999"/>
    <n v="4089.9138680000001"/>
    <n v="4546.8808550000003"/>
    <n v="4860.3658670000004"/>
    <n v="4555.8964169999999"/>
    <n v="4220.0849470000003"/>
    <n v="4870.2674809999999"/>
    <n v="4693.6910369999996"/>
    <n v="4354.0703919999996"/>
    <n v="3494.903182"/>
    <n v="4691.180773"/>
    <n v="3761.75801"/>
    <n v="3221.652384"/>
    <n v="2400.0050470000001"/>
    <n v="3759.2477469999999"/>
    <n v="2309.6630970000001"/>
    <n v="2307.152834"/>
    <n v="2307.152834"/>
    <n v="2307.152834"/>
    <n v="2149.718222"/>
    <n v="1821.1350849999999"/>
    <n v="1269.6118899999999"/>
    <n v="2149.718222"/>
    <n v="190.25228920000001"/>
    <n v="190.25228920000001"/>
    <n v="0"/>
    <n v="190.2522892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n v="386.13047599999999"/>
    <n v="3658.407287"/>
    <n v="5189.2778239999998"/>
    <n v="3442.1884960000002"/>
    <n v="448.62631640000001"/>
    <n v="4109.9199200000003"/>
    <n v="5438.0739750000002"/>
    <n v="3587.8420879999999"/>
    <n v="705.03870010000003"/>
    <n v="4560.1553949999998"/>
    <n v="6347.752708"/>
    <n v="4141.9498819999999"/>
    <n v="764.78419670000005"/>
    <n v="4678.9770330000001"/>
    <n v="6523.7505060000003"/>
    <n v="4132.0446320000001"/>
    <n v="769.27984400000003"/>
    <n v="4939.1539359999997"/>
    <n v="6657.9583259999999"/>
    <n v="4469.5566710000003"/>
    <n v="793.39495669999997"/>
    <n v="4927.3891560000002"/>
    <n v="6748.302326"/>
    <n v="4576.8852420000003"/>
    <n v="959.69709790000002"/>
    <n v="5269.2874979999997"/>
    <n v="6708.8430049999997"/>
    <n v="4580.3035819999996"/>
    <n v="1109.6270979999999"/>
    <n v="5230.5222059999996"/>
    <n v="7241.7695709999998"/>
    <n v="4793.0801300000003"/>
    <n v="918.75109789999999"/>
    <n v="5311.8541349999996"/>
    <n v="7282.8424560000003"/>
    <n v="4647.408582"/>
    <n v="1144.3397179999999"/>
    <n v="5574.230329"/>
    <n v="6712.9893949999996"/>
    <n v="4843.7219279999999"/>
    <n v="1159.6645980000001"/>
    <n v="5296.6063290000002"/>
    <n v="7456.4190710000003"/>
    <n v="4961.3340820000003"/>
    <n v="1160.224598"/>
    <n v="5569.8923290000002"/>
    <n v="7213.9191559999999"/>
    <n v="4961.3340820000003"/>
    <n v="1134.364775"/>
    <n v="5474.4813409999997"/>
    <n v="7344.5790509999997"/>
    <n v="4944.5880900000002"/>
    <n v="1134.364775"/>
    <n v="2515.7853089999999"/>
    <n v="7484.7369660000004"/>
    <n v="4944.5880900000002"/>
    <n v="1134.364775"/>
    <n v="5499.803261"/>
    <n v="7338.8992330000001"/>
    <n v="4944.5880900000002"/>
    <n v="1134.364775"/>
    <n v="5579.625309"/>
    <n v="7344.3412330000001"/>
    <n v="4944.5880900000002"/>
    <n v="1134.364775"/>
    <n v="5579.625309"/>
    <n v="7484.7369660000004"/>
    <n v="4944.5880900000002"/>
    <n v="3316.4217389999999"/>
    <n v="7761.682272"/>
    <n v="9666.7939289999995"/>
    <n v="7126.6450530000002"/>
    <n v="3316.4217389999999"/>
    <n v="6813.3464670000003"/>
    <n v="9666.7939289999995"/>
    <n v="7126.6450530000002"/>
    <n v="3057.494999"/>
    <n v="7607.7884329999997"/>
    <n v="9557.9141899999995"/>
    <n v="6957.7465140000004"/>
    <n v="3057.494999"/>
    <n v="7607.7884329999997"/>
    <n v="8911.0021899999992"/>
    <n v="6957.7465140000004"/>
    <n v="3057.494999"/>
    <n v="7607.7884329999997"/>
    <n v="7432.4741899999999"/>
    <n v="6957.7465140000004"/>
    <n v="3057.494999"/>
    <n v="7607.7884329999997"/>
    <n v="8008.6719089999997"/>
    <n v="6957.7465140000004"/>
    <n v="3057.494999"/>
    <n v="7607.7884329999997"/>
    <n v="9557.9141899999995"/>
    <n v="6957.7465140000004"/>
    <n v="3050.601463"/>
    <n v="7603.7514629999996"/>
    <n v="9555.1014630000009"/>
    <n v="6953.3014629999998"/>
    <n v="3050.601463"/>
    <n v="7603.7514629999996"/>
    <n v="9555.1014630000009"/>
    <n v="6953.3014629999998"/>
    <n v="3050.601463"/>
    <n v="7603.7514629999996"/>
    <n v="9555.1014630000009"/>
    <n v="6953.3014629999998"/>
    <n v="3050.601463"/>
    <n v="7603.7514629999996"/>
    <n v="9555.1014630000009"/>
    <n v="6953.3014629999998"/>
    <n v="3050.601463"/>
    <n v="7603.7514629999996"/>
    <n v="9555.1014630000009"/>
    <n v="6953.3014629999998"/>
    <n v="3050.601463"/>
    <n v="7603.7514629999996"/>
    <n v="9539.9394630000006"/>
    <n v="6953.3014629999998"/>
    <n v="3035.4394630000002"/>
    <n v="7603.7514629999996"/>
    <n v="9555.1014630000009"/>
    <n v="6953.3014629999998"/>
    <n v="3050.601463"/>
    <n v="7603.7514629999996"/>
    <n v="9555.1014630000009"/>
    <n v="6953.3014629999998"/>
    <n v="3050.601463"/>
    <n v="7603.7514629999996"/>
    <n v="9555.1014630000009"/>
    <n v="6953.3014629999998"/>
    <n v="3050.601463"/>
    <n v="7603.7514629999996"/>
    <n v="9555.1014630000009"/>
    <n v="4282.2614629999998"/>
    <n v="2717.8569630000002"/>
    <n v="7406.1069630000002"/>
    <n v="9415.3569630000002"/>
    <n v="6322.5769630000004"/>
    <n v="2717.8569630000002"/>
    <n v="7406.1069630000002"/>
    <n v="8011.073007"/>
    <n v="6322.5769630000004"/>
    <n v="2717.8569630000002"/>
    <n v="7406.1069630000002"/>
    <n v="9415.3569630000002"/>
    <n v="6104.6069630000002"/>
    <n v="2717.8569630000002"/>
    <n v="7406.1069630000002"/>
    <n v="9415.3569630000002"/>
    <n v="6736.3569630000002"/>
    <n v="2717.8569630000002"/>
    <n v="7406.1069630000002"/>
    <n v="4515.9369630000001"/>
    <n v="6736.3569630000002"/>
  </r>
  <r>
    <x v="9"/>
    <n v="320.72664179999998"/>
    <n v="429.56173680000001"/>
    <n v="620.09688259999996"/>
    <n v="488.7913274"/>
    <n v="564.91392580000002"/>
    <n v="777.18580129999998"/>
    <n v="1017.095678"/>
    <n v="1012.700667"/>
    <n v="759.69317639999997"/>
    <n v="799.04808230000003"/>
    <n v="1219.4777220000001"/>
    <n v="1339.674925"/>
    <n v="1119.8927610000001"/>
    <n v="721.62947989999998"/>
    <n v="1524.457463"/>
    <n v="1104.5229019999999"/>
    <n v="1200.082144"/>
    <n v="1628.244379"/>
    <n v="2278.6219769999998"/>
    <n v="2166.025756"/>
    <n v="1305.5554239999999"/>
    <n v="1158.361506"/>
    <n v="2893.6349479999999"/>
    <n v="2475.0112859999999"/>
    <n v="2753.3943530000001"/>
    <n v="2691.1221380000002"/>
    <n v="1327.4079859999999"/>
    <n v="3312.1931039999999"/>
    <n v="3224.6702570000002"/>
    <n v="2014.616978"/>
    <n v="3651.7010089999999"/>
    <n v="3796.5838199999998"/>
    <n v="3194.8732369999998"/>
    <n v="2130.357332"/>
    <n v="3469.7513220000001"/>
    <n v="4195.3028059999997"/>
    <n v="3011.5058770000001"/>
    <n v="3554.4728610000002"/>
    <n v="3839.8223870000002"/>
    <n v="3219.914906"/>
    <n v="3163.8862370000002"/>
    <n v="4492.6645159999998"/>
    <n v="6133.0239460000003"/>
    <n v="5512.2639419999996"/>
    <n v="5526.7176460000001"/>
    <n v="6228.7064039999996"/>
    <n v="7201.017906"/>
    <n v="7547.5846359999996"/>
    <n v="6310.5719790000003"/>
    <n v="5902.2906549999998"/>
    <n v="8423.5655399999996"/>
    <n v="8616.4769090000009"/>
    <n v="7939.1479600000002"/>
    <n v="8990.2351500000004"/>
    <n v="12555.031269999999"/>
    <n v="10837.236929999999"/>
    <n v="8452.856264"/>
    <n v="8412.2684570000001"/>
    <n v="11933.858459999999"/>
    <n v="11537.74826"/>
    <n v="10183.414280000001"/>
    <n v="11542.921829999999"/>
    <n v="14573.09383"/>
    <n v="13896.758669999999"/>
    <n v="10544.10504"/>
    <n v="11389.395140000001"/>
    <n v="16730.193859999999"/>
    <n v="14388.59859"/>
    <n v="10811.991980000001"/>
    <n v="12257.246139999999"/>
    <n v="15944.249330000001"/>
    <n v="14217.40257"/>
    <n v="11771.695019999999"/>
    <n v="13347.817779999999"/>
    <n v="17066.522140000001"/>
    <n v="15867.99317"/>
    <n v="13231.136560000001"/>
    <n v="13923.9656"/>
    <n v="19600.271280000001"/>
    <n v="18052.539499999999"/>
    <n v="14196.076150000001"/>
    <n v="16107.67643"/>
    <n v="21213.674780000001"/>
    <n v="19366.836810000001"/>
    <n v="15070.62608"/>
    <n v="17104.4385"/>
    <n v="23943.460920000001"/>
    <n v="19412.062099999999"/>
    <n v="15753.49474"/>
    <n v="17884.100630000001"/>
    <n v="25035.463500000002"/>
    <n v="21488.249309999999"/>
    <n v="16658.285039999999"/>
    <n v="18895.30963"/>
    <n v="26448.961039999998"/>
    <n v="22728.040799999999"/>
    <n v="17709.025450000001"/>
    <n v="20054.580480000001"/>
    <n v="27525.166850000001"/>
    <n v="24173.134150000002"/>
    <n v="18927.5674"/>
    <n v="21406.314829999999"/>
    <n v="29955.603950000001"/>
    <n v="25846.419590000001"/>
    <n v="21168.534589999999"/>
    <n v="23929.52735"/>
    <n v="33003.66289"/>
    <n v="28910.521980000001"/>
    <n v="21770.48849"/>
    <n v="24480.172299999998"/>
    <n v="34238.721100000002"/>
    <n v="28772.51901"/>
    <n v="23287.71041"/>
    <n v="26204.558010000001"/>
    <n v="36652.896009999997"/>
    <n v="31847.292010000001"/>
    <n v="24668.773369999999"/>
    <n v="27773.94774"/>
    <n v="38850.041640000003"/>
    <n v="33730.559690000002"/>
    <n v="26034.28154"/>
    <n v="29325.66157"/>
    <n v="41022.440999999999"/>
    <n v="35592.616280000002"/>
    <n v="27410.345809999999"/>
    <n v="30889.37097"/>
    <n v="43211.634160000001"/>
    <n v="37469.067560000003"/>
    <n v="28469.299739999999"/>
    <n v="32064.330849999998"/>
    <n v="44852.903109999999"/>
    <n v="38923.118069999997"/>
    <n v="29760.272199999999"/>
    <n v="33488.368320000001"/>
    <n v="38198.235220000002"/>
    <n v="40698.703300000001"/>
    <n v="31055.904109999999"/>
    <n v="34931.024920000003"/>
    <n v="48856.875740000003"/>
    <n v="39548.856679999997"/>
    <n v="32137.872960000001"/>
    <n v="36131.169620000001"/>
    <n v="50533.278100000003"/>
    <n v="43961.715940000002"/>
    <n v="33290.603969999996"/>
    <n v="37406.571309999999"/>
    <n v="52314.373189999998"/>
    <n v="45545.805370000002"/>
    <n v="34432.254399999998"/>
    <n v="38673.018680000001"/>
    <n v="44118.125290000004"/>
    <n v="47113.501170000003"/>
    <n v="35564.551820000001"/>
    <n v="39928.718809999998"/>
    <n v="55837.371160000002"/>
    <n v="48668.484799999998"/>
  </r>
  <r>
    <x v="10"/>
    <n v="0.28132000000000001"/>
    <n v="0"/>
    <n v="0"/>
    <n v="0.21640000000000001"/>
    <n v="0.54132000000000002"/>
    <n v="0"/>
    <n v="0"/>
    <n v="0.21640000000000001"/>
    <n v="2.7827799999999998"/>
    <n v="0"/>
    <n v="0"/>
    <n v="2.1406000000000001"/>
    <n v="5.3827800000000003"/>
    <n v="0"/>
    <n v="0"/>
    <n v="3.1406000000000001"/>
    <n v="3.79678"/>
    <n v="0"/>
    <n v="0"/>
    <n v="3.1406000000000001"/>
    <n v="161.81698"/>
    <n v="0"/>
    <n v="0"/>
    <n v="174.47460000000001"/>
    <n v="452.87970000000001"/>
    <n v="0"/>
    <n v="0"/>
    <n v="315.38139999999999"/>
    <n v="564.54970000000003"/>
    <n v="0"/>
    <n v="0"/>
    <n v="398.2484"/>
    <n v="563.24969999999996"/>
    <n v="0"/>
    <n v="0"/>
    <n v="421.26900000000001"/>
    <n v="535.42970000000003"/>
    <n v="0"/>
    <n v="0"/>
    <n v="366.5086"/>
    <n v="556.74969999999996"/>
    <n v="0"/>
    <n v="0"/>
    <n v="434.26900000000001"/>
    <n v="564.54970000000003"/>
    <n v="0"/>
    <n v="0"/>
    <n v="434.26900000000001"/>
    <n v="564.54970000000003"/>
    <n v="0"/>
    <n v="0"/>
    <n v="434.26900000000001"/>
    <n v="564.54970000000003"/>
    <n v="0"/>
    <n v="0"/>
    <n v="434.26900000000001"/>
    <n v="564.54970000000003"/>
    <n v="0"/>
    <n v="0"/>
    <n v="434.26900000000001"/>
    <n v="564.54970000000003"/>
    <n v="0"/>
    <n v="0"/>
    <n v="434.26900000000001"/>
    <n v="564.54970000000003"/>
    <n v="0"/>
    <n v="0"/>
    <n v="434.26900000000001"/>
    <n v="564.26837999999998"/>
    <n v="0"/>
    <n v="0"/>
    <n v="434.05259999999998"/>
    <n v="1651.7842270000001"/>
    <n v="0"/>
    <n v="0"/>
    <n v="1270.6032520000001"/>
    <n v="2806.9915449999999"/>
    <n v="0"/>
    <n v="0"/>
    <n v="2159.2242660000002"/>
    <n v="3993.387905"/>
    <n v="0"/>
    <n v="0"/>
    <n v="3071.8368500000001"/>
    <n v="5177.2360269999999"/>
    <n v="0"/>
    <n v="0"/>
    <n v="3982.489251"/>
    <n v="6393.2046060000002"/>
    <n v="0"/>
    <n v="0"/>
    <n v="4917.8496969999997"/>
    <n v="7644.5049019999997"/>
    <n v="0"/>
    <n v="0"/>
    <n v="5880.3883859999996"/>
    <n v="8973.4576870000001"/>
    <n v="0"/>
    <n v="0"/>
    <n v="6902.6597590000001"/>
    <n v="9997.1150249999992"/>
    <n v="0"/>
    <n v="0"/>
    <n v="7690.0884809999998"/>
    <n v="9752.8008250000003"/>
    <n v="0"/>
    <n v="0"/>
    <n v="7502.1544809999996"/>
    <n v="9504.638105"/>
    <n v="0"/>
    <n v="0"/>
    <n v="7311.2600810000004"/>
    <n v="10664.789479999999"/>
    <n v="0"/>
    <n v="0"/>
    <n v="8203.6842159999997"/>
    <n v="11740.175509999999"/>
    <n v="0"/>
    <n v="0"/>
    <n v="9030.9042420000005"/>
    <n v="12820.873530000001"/>
    <n v="0"/>
    <n v="0"/>
    <n v="9862.2104049999998"/>
    <n v="13898.11154"/>
    <n v="0"/>
    <n v="0"/>
    <n v="10690.855030000001"/>
    <n v="14992.615470000001"/>
    <n v="0"/>
    <n v="0"/>
    <n v="11532.781129999999"/>
    <n v="16103.02908"/>
    <n v="0"/>
    <n v="0"/>
    <n v="12386.94544"/>
    <n v="17215.36665"/>
    <n v="0"/>
    <n v="0"/>
    <n v="13242.58973"/>
    <n v="18314.60007"/>
    <n v="0"/>
    <n v="0"/>
    <n v="14088.153899999999"/>
    <n v="19534.81913"/>
    <n v="0"/>
    <n v="0"/>
    <n v="15026.783949999999"/>
    <n v="20698.670689999999"/>
    <n v="0"/>
    <n v="0"/>
    <n v="8662.0943000000007"/>
    <n v="21833.89099"/>
    <n v="0"/>
    <n v="0"/>
    <n v="16795.300759999998"/>
  </r>
  <r>
    <x v="11"/>
    <n v="451.53500000000003"/>
    <n v="451.53500000000003"/>
    <n v="0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1445.3152680000001"/>
    <n v="1445.3152680000001"/>
    <n v="1445.3152680000001"/>
    <n v="1445.3152680000001"/>
    <n v="5754.7403960000001"/>
    <n v="5754.7403960000001"/>
    <n v="5754.7403960000001"/>
    <n v="5754.7403960000001"/>
    <n v="7112.8987800000004"/>
    <n v="6341.2544150000003"/>
    <n v="7112.8987800000004"/>
    <n v="7112.8987800000004"/>
    <n v="11275.474539999999"/>
    <n v="11275.474539999999"/>
    <n v="11275.474539999999"/>
    <n v="11275.474539999999"/>
    <n v="11788.351269999999"/>
    <n v="11788.351269999999"/>
    <n v="10421.061739999999"/>
    <n v="11788.351269999999"/>
    <n v="12160.51232"/>
    <n v="10421.061739999999"/>
    <n v="10953.75906"/>
    <n v="12160.51232"/>
    <n v="14728.588530000001"/>
    <n v="14728.588530000001"/>
    <n v="14728.588530000001"/>
    <n v="14728.588530000001"/>
    <n v="19491.64618"/>
    <n v="19491.64618"/>
    <n v="19491.64618"/>
    <n v="19491.64618"/>
    <n v="21999.24122"/>
    <n v="21999.24122"/>
    <n v="20259.790639999999"/>
    <n v="21999.24122"/>
    <n v="24165.42067"/>
    <n v="24165.42067"/>
    <n v="24165.42067"/>
    <n v="24165.42067"/>
    <n v="25484.89345"/>
    <n v="22698.498589999999"/>
    <n v="25484.89345"/>
    <n v="25484.89345"/>
    <n v="28289.086340000002"/>
    <n v="28289.086340000002"/>
    <n v="28289.086340000002"/>
    <n v="28289.086340000002"/>
    <n v="31199.400900000001"/>
    <n v="31199.400900000001"/>
    <n v="31199.400900000001"/>
    <n v="31199.400900000001"/>
    <n v="34194.007189999997"/>
    <n v="34194.007189999997"/>
    <n v="34194.007189999997"/>
    <n v="34194.007189999997"/>
    <n v="37583.269200000002"/>
    <n v="37583.269200000002"/>
    <n v="37583.269200000002"/>
    <n v="37583.269200000002"/>
    <n v="42180.912100000001"/>
    <n v="42180.912100000001"/>
    <n v="38498.165580000001"/>
    <n v="42180.912100000001"/>
    <n v="44793.133229999999"/>
    <n v="44793.133229999999"/>
    <n v="44793.133229999999"/>
    <n v="44793.133229999999"/>
    <n v="47124.522689999998"/>
    <n v="47124.522689999998"/>
    <n v="47124.522689999998"/>
    <n v="44567.834929999997"/>
    <n v="50173.752410000001"/>
    <n v="50173.752410000001"/>
    <n v="50173.752410000001"/>
    <n v="50173.752410000001"/>
    <n v="53263.070379999997"/>
    <n v="53263.070379999997"/>
    <n v="53181.862540000002"/>
    <n v="53263.070379999997"/>
    <n v="56866.504580000001"/>
    <n v="56866.504580000001"/>
    <n v="56866.504580000001"/>
    <n v="56866.504580000001"/>
    <n v="60901.221469999997"/>
    <n v="60901.221469999997"/>
    <n v="60901.221469999997"/>
    <n v="60901.221469999997"/>
    <n v="63748.483659999998"/>
    <n v="64583.648759999996"/>
    <n v="63968.866459999997"/>
    <n v="64583.648759999996"/>
    <n v="68304.693249999997"/>
    <n v="68304.693249999997"/>
    <n v="68304.693249999997"/>
    <n v="68304.693249999997"/>
    <n v="67365.280029999994"/>
    <n v="72441.833360000004"/>
    <n v="72361.296329999997"/>
    <n v="71169.715079999994"/>
    <n v="76405.030249999996"/>
    <n v="76405.030249999996"/>
    <n v="76405.030249999996"/>
    <n v="76405.030249999996"/>
    <n v="76259.684080000006"/>
    <n v="79697.207450000002"/>
    <n v="79616.905549999996"/>
    <n v="79697.207450000002"/>
  </r>
  <r>
    <x v="1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3"/>
    <n v="81442.887640000001"/>
    <n v="77902.081049999993"/>
    <n v="77539.993260000003"/>
    <n v="80887.38089"/>
    <n v="83911.311570000005"/>
    <n v="80421.152059999993"/>
    <n v="78849.172709999999"/>
    <n v="82513.318289999996"/>
    <n v="88663.136060000004"/>
    <n v="84926.552660000001"/>
    <n v="83239.273220000003"/>
    <n v="87215.242050000001"/>
    <n v="88575.249219999998"/>
    <n v="84766.327470000004"/>
    <n v="83382.817370000004"/>
    <n v="87267.612370000003"/>
    <n v="87345.767179999995"/>
    <n v="83663.33253"/>
    <n v="83285.040999999997"/>
    <n v="86804.326100000006"/>
    <n v="91283.221090000006"/>
    <n v="87387.693960000004"/>
    <n v="86981.468179999996"/>
    <n v="90710.302190000002"/>
    <n v="93429.304569999993"/>
    <n v="89500.453980000006"/>
    <n v="89101.938389999996"/>
    <n v="92836.060209999996"/>
    <n v="98476.085850000003"/>
    <n v="94359.488119999995"/>
    <n v="93935.795329999994"/>
    <n v="97878.500679999997"/>
    <n v="103588.26730000001"/>
    <n v="99290.213520000005"/>
    <n v="98849.806639999995"/>
    <n v="102968.9915"/>
    <n v="108662.212"/>
    <n v="104181.09359999999"/>
    <n v="103722.76089999999"/>
    <n v="108022.12549999999"/>
    <n v="113167.6922"/>
    <n v="108497.2211"/>
    <n v="108017.5727"/>
    <n v="112503.67170000001"/>
    <n v="117933.34420000001"/>
    <n v="113062.7306"/>
    <n v="112561.27469999999"/>
    <n v="117242.2433"/>
    <n v="122830.5251"/>
    <n v="117758.25320000001"/>
    <n v="117234.2154"/>
    <n v="122114.8621"/>
    <n v="127926.43030000001"/>
    <n v="122642.6825"/>
    <n v="122095.1841"/>
    <n v="127184.6985"/>
    <n v="132344.49220000001"/>
    <n v="126893.5848"/>
    <n v="126326.93769999999"/>
    <n v="131587.74160000001"/>
    <n v="136558.30350000001"/>
    <n v="130935.3348"/>
    <n v="130349.86289999999"/>
    <n v="135780.12469999999"/>
    <n v="140938.22289999999"/>
    <n v="135134.34659999999"/>
    <n v="134527.3719"/>
    <n v="140139.25169999999"/>
    <n v="145417.04620000001"/>
    <n v="139429.59479999999"/>
    <n v="138801.79190000001"/>
    <n v="144596.38510000001"/>
    <n v="150032.3412"/>
    <n v="143863.92019999999"/>
    <n v="143216.73499999999"/>
    <n v="149189.3694"/>
    <n v="154841.53880000001"/>
    <n v="148477.60920000001"/>
    <n v="147809.19130000001"/>
    <n v="153972.84539999999"/>
    <n v="159689.96410000001"/>
    <n v="153129.70129999999"/>
    <n v="152439.39129999999"/>
    <n v="158797.3566"/>
    <n v="164508.33009999999"/>
    <n v="157755.4087"/>
    <n v="157043.42860000001"/>
    <n v="163593.47899999999"/>
    <n v="169505.7838"/>
    <n v="162541.22560000001"/>
    <n v="161803.57329999999"/>
    <n v="168566.0227"/>
    <n v="174655.56159999999"/>
    <n v="167481.35430000001"/>
    <n v="166720.0048"/>
    <n v="173689.85750000001"/>
    <n v="180128.17009999999"/>
    <n v="172735.50810000001"/>
    <n v="171948.726"/>
    <n v="179137.94349999999"/>
    <n v="185554.65950000001"/>
    <n v="177938.31419999999"/>
    <n v="177125.29070000001"/>
    <n v="184539.1606"/>
    <n v="191130.06880000001"/>
    <n v="183277.12040000001"/>
    <n v="182437.50709999999"/>
    <n v="190085.56940000001"/>
    <n v="196538.52160000001"/>
    <n v="188456.27910000001"/>
    <n v="187590.82029999999"/>
    <n v="195466.5153"/>
    <n v="201933.84239999999"/>
    <n v="193626.29120000001"/>
    <n v="192735.37450000001"/>
    <n v="200835.92389999999"/>
    <n v="206716.28030000001"/>
    <n v="198206.57500000001"/>
    <n v="197291.61979999999"/>
    <n v="205597.14019999999"/>
    <n v="211521.99460000001"/>
    <n v="202807.51860000001"/>
    <n v="201868.02129999999"/>
    <n v="210381.08040000001"/>
    <n v="216380.2113"/>
    <n v="207460.5459"/>
    <n v="206496.55129999999"/>
    <n v="215217.92850000001"/>
    <n v="221369.19930000001"/>
    <n v="212238.94"/>
    <n v="211250.19560000001"/>
    <n v="220184.2678"/>
    <n v="226444.47719999999"/>
    <n v="217098.57269999999"/>
    <n v="216083.9926"/>
    <n v="225237.092"/>
    <n v="231589.50750000001"/>
    <n v="222026.01209999999"/>
    <n v="220985.48850000001"/>
    <n v="230360.07199999999"/>
    <n v="236728.42809999999"/>
    <n v="226947.20129999999"/>
    <n v="225880.4351"/>
    <n v="235476.24950000001"/>
    <n v="242390.1164"/>
    <n v="232359.74309999999"/>
    <n v="231262.4466"/>
    <n v="241111.04870000001"/>
    <n v="247855.41339999999"/>
    <n v="237589.38740000001"/>
    <n v="236464.22169999999"/>
    <n v="246550.0502"/>
    <n v="252642.9553"/>
    <n v="242137.2647"/>
    <n v="240982.03520000001"/>
    <n v="251305.8746000000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ela dinâmica6" cacheId="9" applyNumberFormats="0" applyBorderFormats="0" applyFontFormats="0" applyPatternFormats="0" applyAlignmentFormats="0" applyWidthHeightFormats="1" dataCaption="Valores" updatedVersion="5" minRefreshableVersion="3" useAutoFormatting="1" itemPrintTitles="1" createdVersion="4" indent="0" outline="1" outlineData="1" multipleFieldFilters="0">
  <location ref="A3:AN15" firstHeaderRow="0" firstDataRow="1" firstDataCol="1"/>
  <pivotFields count="157">
    <pivotField axis="axisRow" showAll="0">
      <items count="15">
        <item x="8"/>
        <item x="5"/>
        <item x="9"/>
        <item x="4"/>
        <item h="1" x="0"/>
        <item x="6"/>
        <item x="12"/>
        <item x="7"/>
        <item x="11"/>
        <item x="3"/>
        <item h="1" x="1"/>
        <item x="10"/>
        <item h="1" x="13"/>
        <item x="2"/>
        <item t="default"/>
      </items>
    </pivotField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</pivotFields>
  <rowFields count="1">
    <field x="0"/>
  </rowFields>
  <rowItems count="12">
    <i>
      <x/>
    </i>
    <i>
      <x v="1"/>
    </i>
    <i>
      <x v="2"/>
    </i>
    <i>
      <x v="3"/>
    </i>
    <i>
      <x v="5"/>
    </i>
    <i>
      <x v="6"/>
    </i>
    <i>
      <x v="7"/>
    </i>
    <i>
      <x v="8"/>
    </i>
    <i>
      <x v="9"/>
    </i>
    <i>
      <x v="11"/>
    </i>
    <i>
      <x v="13"/>
    </i>
    <i t="grand">
      <x/>
    </i>
  </rowItems>
  <colFields count="1">
    <field x="-2"/>
  </colFields>
  <colItems count="3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  <i i="17">
      <x v="17"/>
    </i>
    <i i="18">
      <x v="18"/>
    </i>
    <i i="19">
      <x v="19"/>
    </i>
    <i i="20">
      <x v="20"/>
    </i>
    <i i="21">
      <x v="21"/>
    </i>
    <i i="22">
      <x v="22"/>
    </i>
    <i i="23">
      <x v="23"/>
    </i>
    <i i="24">
      <x v="24"/>
    </i>
    <i i="25">
      <x v="25"/>
    </i>
    <i i="26">
      <x v="26"/>
    </i>
    <i i="27">
      <x v="27"/>
    </i>
    <i i="28">
      <x v="28"/>
    </i>
    <i i="29">
      <x v="29"/>
    </i>
    <i i="30">
      <x v="30"/>
    </i>
    <i i="31">
      <x v="31"/>
    </i>
    <i i="32">
      <x v="32"/>
    </i>
    <i i="33">
      <x v="33"/>
    </i>
    <i i="34">
      <x v="34"/>
    </i>
    <i i="35">
      <x v="35"/>
    </i>
    <i i="36">
      <x v="36"/>
    </i>
    <i i="37">
      <x v="37"/>
    </i>
    <i i="38">
      <x v="38"/>
    </i>
  </colItems>
  <dataFields count="39">
    <dataField name="Soma de 20124" fld="4" baseField="0" baseItem="0"/>
    <dataField name="Soma de 20134" fld="8" baseField="0" baseItem="0"/>
    <dataField name="Soma de 20144" fld="12" baseField="0" baseItem="0"/>
    <dataField name="Soma de 20154" fld="16" baseField="0" baseItem="0"/>
    <dataField name="Soma de 20164" fld="20" baseField="0" baseItem="0"/>
    <dataField name="Soma de 20174" fld="24" baseField="0" baseItem="0"/>
    <dataField name="Soma de 20184" fld="28" baseField="0" baseItem="0"/>
    <dataField name="Soma de 20194" fld="32" baseField="0" baseItem="0"/>
    <dataField name="Soma de 20204" fld="36" baseField="0" baseItem="0"/>
    <dataField name="Soma de 20214" fld="40" baseField="0" baseItem="0"/>
    <dataField name="Soma de 20224" fld="44" baseField="0" baseItem="0"/>
    <dataField name="Soma de 20234" fld="48" baseField="0" baseItem="0"/>
    <dataField name="Soma de 20244" fld="52" baseField="0" baseItem="0"/>
    <dataField name="Soma de 20254" fld="56" baseField="0" baseItem="0"/>
    <dataField name="Soma de 20264" fld="60" baseField="0" baseItem="0"/>
    <dataField name="Soma de 20274" fld="64" baseField="0" baseItem="0"/>
    <dataField name="Soma de 20284" fld="68" baseField="0" baseItem="0"/>
    <dataField name="Soma de 20294" fld="72" baseField="0" baseItem="0"/>
    <dataField name="Soma de 20304" fld="76" baseField="0" baseItem="0"/>
    <dataField name="Soma de 20314" fld="80" baseField="0" baseItem="0"/>
    <dataField name="Soma de 20324" fld="84" baseField="0" baseItem="0"/>
    <dataField name="Soma de 20334" fld="88" baseField="0" baseItem="0"/>
    <dataField name="Soma de 20344" fld="92" baseField="0" baseItem="0"/>
    <dataField name="Soma de 20354" fld="96" baseField="0" baseItem="0"/>
    <dataField name="Soma de 20364" fld="100" baseField="0" baseItem="0"/>
    <dataField name="Soma de 20374" fld="104" baseField="0" baseItem="0"/>
    <dataField name="Soma de 20384" fld="108" baseField="0" baseItem="0"/>
    <dataField name="Soma de 20394" fld="112" baseField="0" baseItem="0"/>
    <dataField name="Soma de 20404" fld="116" baseField="0" baseItem="0"/>
    <dataField name="Soma de 20414" fld="120" baseField="0" baseItem="0"/>
    <dataField name="Soma de 20424" fld="124" baseField="0" baseItem="0"/>
    <dataField name="Soma de 20434" fld="128" baseField="0" baseItem="0"/>
    <dataField name="Soma de 20444" fld="132" baseField="0" baseItem="0"/>
    <dataField name="Soma de 20454" fld="136" baseField="0" baseItem="0"/>
    <dataField name="Soma de 20464" fld="140" baseField="0" baseItem="0"/>
    <dataField name="Soma de 20474" fld="144" baseField="0" baseItem="0"/>
    <dataField name="Soma de 20484" fld="148" baseField="0" baseItem="0"/>
    <dataField name="Soma de 20494" fld="152" baseField="0" baseItem="0"/>
    <dataField name="Soma de 20504" fld="156" baseField="0" baseItem="0"/>
  </dataFields>
  <formats count="1">
    <format dxfId="5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Tabela dinâmica3" cacheId="6" applyNumberFormats="0" applyBorderFormats="0" applyFontFormats="0" applyPatternFormats="0" applyAlignmentFormats="0" applyWidthHeightFormats="1" dataCaption="Valores" updatedVersion="5" minRefreshableVersion="3" useAutoFormatting="1" itemPrintTitles="1" createdVersion="5" indent="0" outline="1" outlineData="1" multipleFieldFilters="0">
  <location ref="A3:T15" firstHeaderRow="1" firstDataRow="2" firstDataCol="1"/>
  <pivotFields count="5">
    <pivotField showAll="0"/>
    <pivotField axis="axisRow" showAll="0">
      <items count="9">
        <item x="5"/>
        <item x="7"/>
        <item x="1"/>
        <item x="3"/>
        <item x="2"/>
        <item x="4"/>
        <item x="6"/>
        <item x="0"/>
        <item t="default"/>
      </items>
    </pivotField>
    <pivotField axis="axisRow" showAll="0">
      <items count="9">
        <item x="1"/>
        <item x="7"/>
        <item x="3"/>
        <item x="2"/>
        <item x="6"/>
        <item x="4"/>
        <item x="5"/>
        <item x="0"/>
        <item t="default"/>
      </items>
    </pivotField>
    <pivotField dataField="1" showAll="0"/>
    <pivotField axis="axisCol" showAll="0">
      <items count="31">
        <item m="1" x="27"/>
        <item m="1" x="29"/>
        <item m="1" x="26"/>
        <item x="22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1"/>
        <item h="1" x="0"/>
        <item h="1" x="2"/>
        <item h="1" x="3"/>
        <item h="1" m="1" x="25"/>
        <item h="1" m="1" x="28"/>
        <item h="1" x="24"/>
        <item h="1" x="20"/>
        <item h="1" x="21"/>
        <item h="1" x="23"/>
        <item t="default"/>
      </items>
    </pivotField>
  </pivotFields>
  <rowFields count="2">
    <field x="1"/>
    <field x="2"/>
  </rowFields>
  <rowItems count="11">
    <i>
      <x v="2"/>
    </i>
    <i r="1">
      <x/>
    </i>
    <i>
      <x v="3"/>
    </i>
    <i r="1">
      <x v="2"/>
    </i>
    <i>
      <x v="4"/>
    </i>
    <i r="1">
      <x v="3"/>
    </i>
    <i r="1">
      <x v="6"/>
    </i>
    <i>
      <x v="5"/>
    </i>
    <i r="1">
      <x v="4"/>
    </i>
    <i r="1">
      <x v="5"/>
    </i>
    <i t="grand">
      <x/>
    </i>
  </rowItems>
  <colFields count="1">
    <field x="4"/>
  </colFields>
  <colItems count="19"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 t="grand">
      <x/>
    </i>
  </colItems>
  <dataFields count="1">
    <dataField name="Soma de Potencia_Interc_proj" fld="3" baseField="1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4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7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20">
    <tabColor rgb="FFFF66FF"/>
  </sheetPr>
  <dimension ref="A1:K176"/>
  <sheetViews>
    <sheetView zoomScale="90" zoomScaleNormal="90" workbookViewId="0">
      <selection activeCell="I2" sqref="I2"/>
    </sheetView>
  </sheetViews>
  <sheetFormatPr defaultRowHeight="15" x14ac:dyDescent="0.25"/>
  <cols>
    <col min="2" max="2" width="16.7109375" customWidth="1"/>
    <col min="3" max="6" width="15" customWidth="1"/>
  </cols>
  <sheetData>
    <row r="1" spans="2:9" x14ac:dyDescent="0.25">
      <c r="E1" s="273" t="s">
        <v>685</v>
      </c>
      <c r="F1" s="274">
        <f>C176</f>
        <v>612.59918713600894</v>
      </c>
      <c r="H1" s="255" t="s">
        <v>686</v>
      </c>
      <c r="I1" s="256">
        <f>D176</f>
        <v>771.6985472254762</v>
      </c>
    </row>
    <row r="3" spans="2:9" x14ac:dyDescent="0.25">
      <c r="B3" s="12" t="str">
        <f>PLANEL_Pot_anual!B2</f>
        <v>Potência Acumulada - SIN (MW)</v>
      </c>
      <c r="C3" s="13"/>
      <c r="D3" s="13"/>
      <c r="E3" s="13"/>
      <c r="F3" s="13"/>
    </row>
    <row r="4" spans="2:9" x14ac:dyDescent="0.25">
      <c r="B4" s="14"/>
      <c r="C4" s="15">
        <f>PLANEL_Pot_anual!C3</f>
        <v>2015</v>
      </c>
      <c r="D4" s="15">
        <f>PLANEL_Pot_anual!R3</f>
        <v>2030</v>
      </c>
      <c r="E4" s="15">
        <f>PLANEL_Pot_anual!AB3</f>
        <v>2040</v>
      </c>
      <c r="F4" s="15">
        <f>PLANEL_Pot_anual!AL3</f>
        <v>2050</v>
      </c>
    </row>
    <row r="5" spans="2:9" x14ac:dyDescent="0.25">
      <c r="B5" s="16" t="str">
        <f>PLANEL_Pot_anual!B4</f>
        <v>UHE</v>
      </c>
      <c r="C5" s="95">
        <f>PLANEL_Pot_anual!C4</f>
        <v>89736.491999999998</v>
      </c>
      <c r="D5" s="95">
        <f>PLANEL_Pot_anual!R4</f>
        <v>116636.861</v>
      </c>
      <c r="E5" s="95">
        <f>PLANEL_Pot_anual!AB4</f>
        <v>119286.66099999999</v>
      </c>
      <c r="F5" s="95">
        <f>PLANEL_Pot_anual!AL4</f>
        <v>119286.66099999999</v>
      </c>
    </row>
    <row r="6" spans="2:9" x14ac:dyDescent="0.25">
      <c r="B6" s="16" t="str">
        <f>PLANEL_Pot_anual!B5</f>
        <v>PCH</v>
      </c>
      <c r="C6" s="95">
        <f>PLANEL_Pot_anual!C5</f>
        <v>5500.0259999999998</v>
      </c>
      <c r="D6" s="95">
        <f>PLANEL_Pot_anual!R5</f>
        <v>16181.825999999999</v>
      </c>
      <c r="E6" s="95">
        <f>PLANEL_Pot_anual!AB5</f>
        <v>16181.825999999999</v>
      </c>
      <c r="F6" s="95">
        <f>PLANEL_Pot_anual!AL5</f>
        <v>16181.825999999999</v>
      </c>
    </row>
    <row r="7" spans="2:9" x14ac:dyDescent="0.25">
      <c r="B7" s="16" t="str">
        <f>PLANEL_Pot_anual!B6</f>
        <v>Gás Natural</v>
      </c>
      <c r="C7" s="1"/>
      <c r="D7" s="1"/>
      <c r="E7" s="1"/>
      <c r="F7" s="1"/>
    </row>
    <row r="8" spans="2:9" x14ac:dyDescent="0.25">
      <c r="B8" s="17" t="e">
        <f>PLANEL_Pot_anual!#REF!</f>
        <v>#REF!</v>
      </c>
      <c r="C8" s="18" t="e">
        <f>PLANEL_Pot_anual!#REF!</f>
        <v>#REF!</v>
      </c>
      <c r="D8" s="18" t="e">
        <f>PLANEL_Pot_anual!#REF!</f>
        <v>#REF!</v>
      </c>
      <c r="E8" s="18" t="e">
        <f>PLANEL_Pot_anual!#REF!</f>
        <v>#REF!</v>
      </c>
      <c r="F8" s="18" t="e">
        <f>PLANEL_Pot_anual!#REF!</f>
        <v>#REF!</v>
      </c>
    </row>
    <row r="9" spans="2:9" x14ac:dyDescent="0.25">
      <c r="B9" s="17" t="str">
        <f>PLANEL_Pot_anual!B7</f>
        <v>Gas Natural</v>
      </c>
      <c r="C9" s="18">
        <f>PLANEL_Pot_anual!C7</f>
        <v>11242.2</v>
      </c>
      <c r="D9" s="18">
        <f>PLANEL_Pot_anual!R7</f>
        <v>14015.91309</v>
      </c>
      <c r="E9" s="18">
        <f>PLANEL_Pot_anual!AB7</f>
        <v>14803.301020000001</v>
      </c>
      <c r="F9" s="18">
        <f>PLANEL_Pot_anual!AL7</f>
        <v>14434.40102008</v>
      </c>
    </row>
    <row r="10" spans="2:9" x14ac:dyDescent="0.25">
      <c r="B10" s="16" t="str">
        <f>PLANEL_Pot_anual!B8</f>
        <v>Carvão</v>
      </c>
      <c r="C10" s="1"/>
      <c r="D10" s="1"/>
      <c r="E10" s="1"/>
      <c r="F10" s="1"/>
    </row>
    <row r="11" spans="2:9" x14ac:dyDescent="0.25">
      <c r="B11" s="19" t="str">
        <f>PLANEL_Pot_anual!B9</f>
        <v>Nacional</v>
      </c>
      <c r="C11" s="20">
        <f>PLANEL_Pot_anual!C9</f>
        <v>1728.36</v>
      </c>
      <c r="D11" s="20">
        <f>PLANEL_Pot_anual!R9</f>
        <v>806</v>
      </c>
      <c r="E11" s="20">
        <f>PLANEL_Pot_anual!AB9</f>
        <v>340</v>
      </c>
      <c r="F11" s="20">
        <f>PLANEL_Pot_anual!AL9</f>
        <v>0</v>
      </c>
    </row>
    <row r="12" spans="2:9" x14ac:dyDescent="0.25">
      <c r="B12" s="19" t="str">
        <f>PLANEL_Pot_anual!B10</f>
        <v>Importado</v>
      </c>
      <c r="C12" s="20">
        <f>PLANEL_Pot_anual!C10</f>
        <v>1445.4</v>
      </c>
      <c r="D12" s="20">
        <f>PLANEL_Pot_anual!R10</f>
        <v>1445.4</v>
      </c>
      <c r="E12" s="20">
        <f>PLANEL_Pot_anual!AB10</f>
        <v>0</v>
      </c>
      <c r="F12" s="20">
        <f>PLANEL_Pot_anual!AL10</f>
        <v>0</v>
      </c>
    </row>
    <row r="13" spans="2:9" x14ac:dyDescent="0.25">
      <c r="B13" s="16" t="str">
        <f>PLANEL_Pot_anual!B11</f>
        <v>Nuclear</v>
      </c>
      <c r="C13" s="1">
        <f>PLANEL_Pot_anual!C11</f>
        <v>1990</v>
      </c>
      <c r="D13" s="1">
        <f>PLANEL_Pot_anual!R11</f>
        <v>3395</v>
      </c>
      <c r="E13" s="1">
        <f>PLANEL_Pot_anual!AB11</f>
        <v>3395</v>
      </c>
      <c r="F13" s="1">
        <f>PLANEL_Pot_anual!AL11</f>
        <v>3395</v>
      </c>
    </row>
    <row r="14" spans="2:9" x14ac:dyDescent="0.25">
      <c r="B14" s="16" t="str">
        <f>PLANEL_Pot_anual!B12</f>
        <v>Óleos Comb</v>
      </c>
      <c r="C14" s="1">
        <f>PLANEL_Pot_anual!C12</f>
        <v>5183.8</v>
      </c>
      <c r="D14" s="1">
        <f>PLANEL_Pot_anual!R12</f>
        <v>0</v>
      </c>
      <c r="E14" s="1">
        <f>PLANEL_Pot_anual!AB12</f>
        <v>0</v>
      </c>
      <c r="F14" s="1">
        <f>PLANEL_Pot_anual!AL12</f>
        <v>0</v>
      </c>
    </row>
    <row r="15" spans="2:9" x14ac:dyDescent="0.25">
      <c r="B15" s="16" t="str">
        <f>PLANEL_Pot_anual!B13</f>
        <v>Biomassa</v>
      </c>
      <c r="C15" s="1"/>
      <c r="D15" s="1"/>
      <c r="E15" s="1"/>
      <c r="F15" s="1"/>
    </row>
    <row r="16" spans="2:9" x14ac:dyDescent="0.25">
      <c r="B16" s="23" t="str">
        <f>PLANEL_Pot_anual!B14</f>
        <v>Cana</v>
      </c>
      <c r="C16" s="24">
        <f>PLANEL_Pot_anual!C14</f>
        <v>11669.467420000001</v>
      </c>
      <c r="D16" s="24">
        <f>PLANEL_Pot_anual!R14</f>
        <v>12700.744381</v>
      </c>
      <c r="E16" s="24">
        <f>PLANEL_Pot_anual!AB14</f>
        <v>13009</v>
      </c>
      <c r="F16" s="24">
        <f>PLANEL_Pot_anual!AL14</f>
        <v>13395</v>
      </c>
    </row>
    <row r="17" spans="2:6" x14ac:dyDescent="0.25">
      <c r="B17" s="23" t="str">
        <f>PLANEL_Pot_anual!B15</f>
        <v>Outras bio</v>
      </c>
      <c r="C17" s="24">
        <f>PLANEL_Pot_anual!C15</f>
        <v>330.2</v>
      </c>
      <c r="D17" s="24">
        <f>PLANEL_Pot_anual!R15</f>
        <v>3111.7916489999998</v>
      </c>
      <c r="E17" s="24">
        <f>PLANEL_Pot_anual!AB15</f>
        <v>2803.591649</v>
      </c>
      <c r="F17" s="24">
        <f>PLANEL_Pot_anual!AL15</f>
        <v>2417.7916489999998</v>
      </c>
    </row>
    <row r="18" spans="2:6" x14ac:dyDescent="0.25">
      <c r="B18" s="16" t="str">
        <f>PLANEL_Pot_anual!B16</f>
        <v>Eólica</v>
      </c>
      <c r="C18" s="1"/>
      <c r="D18" s="1"/>
      <c r="E18" s="1"/>
      <c r="F18" s="1"/>
    </row>
    <row r="19" spans="2:6" x14ac:dyDescent="0.25">
      <c r="B19" s="29" t="str">
        <f>PLANEL_Pot_anual!B17</f>
        <v>Onshore</v>
      </c>
      <c r="C19" s="30">
        <f>PLANEL_Pot_anual!C17</f>
        <v>6556.16</v>
      </c>
      <c r="D19" s="30">
        <f>PLANEL_Pot_anual!R17</f>
        <v>55106.588136000006</v>
      </c>
      <c r="E19" s="30">
        <f>PLANEL_Pot_anual!AB17</f>
        <v>120065.974243</v>
      </c>
      <c r="F19" s="30">
        <f>PLANEL_Pot_anual!AL17</f>
        <v>188327.35805000001</v>
      </c>
    </row>
    <row r="20" spans="2:6" x14ac:dyDescent="0.25">
      <c r="B20" s="29" t="str">
        <f>PLANEL_Pot_anual!B18</f>
        <v>Offshore</v>
      </c>
      <c r="C20" s="30">
        <f>PLANEL_Pot_anual!C18</f>
        <v>0</v>
      </c>
      <c r="D20" s="30">
        <f>PLANEL_Pot_anual!R18</f>
        <v>0</v>
      </c>
      <c r="E20" s="30">
        <f>PLANEL_Pot_anual!AB18</f>
        <v>0</v>
      </c>
      <c r="F20" s="30">
        <f>PLANEL_Pot_anual!AL18</f>
        <v>0</v>
      </c>
    </row>
    <row r="21" spans="2:6" x14ac:dyDescent="0.25">
      <c r="B21" s="16" t="str">
        <f>PLANEL_Pot_anual!B19</f>
        <v>Solar</v>
      </c>
      <c r="C21" s="1"/>
      <c r="D21" s="1"/>
      <c r="E21" s="1"/>
      <c r="F21" s="1"/>
    </row>
    <row r="22" spans="2:6" x14ac:dyDescent="0.25">
      <c r="B22" s="25" t="str">
        <f>PLANEL_Pot_anual!B20</f>
        <v>PV</v>
      </c>
      <c r="C22" s="26">
        <f>PLANEL_Pot_anual!C20</f>
        <v>20.702999999999999</v>
      </c>
      <c r="D22" s="26">
        <f>PLANEL_Pot_anual!R20</f>
        <v>6353.0162600000003</v>
      </c>
      <c r="E22" s="26">
        <f>PLANEL_Pot_anual!AB20</f>
        <v>41018.421077999999</v>
      </c>
      <c r="F22" s="26">
        <f>PLANEL_Pot_anual!AL20</f>
        <v>83976.503800000006</v>
      </c>
    </row>
    <row r="23" spans="2:6" x14ac:dyDescent="0.25">
      <c r="B23" s="25" t="str">
        <f>PLANEL_Pot_anual!B21</f>
        <v>PV+Bateria</v>
      </c>
      <c r="C23" s="26">
        <f>PLANEL_Pot_anual!C21</f>
        <v>0</v>
      </c>
      <c r="D23" s="26">
        <f>PLANEL_Pot_anual!R21</f>
        <v>0</v>
      </c>
      <c r="E23" s="26">
        <f>PLANEL_Pot_anual!AB21</f>
        <v>0</v>
      </c>
      <c r="F23" s="26">
        <f>PLANEL_Pot_anual!AL21</f>
        <v>0</v>
      </c>
    </row>
    <row r="24" spans="2:6" x14ac:dyDescent="0.25">
      <c r="B24" s="231" t="str">
        <f>PLANEL_Pot_anual!B22</f>
        <v>Gás de Proces.</v>
      </c>
      <c r="C24" s="232">
        <f>PLANEL_Pot_anual!C22</f>
        <v>490</v>
      </c>
      <c r="D24" s="232">
        <f>PLANEL_Pot_anual!R22</f>
        <v>490</v>
      </c>
      <c r="E24" s="232">
        <f>PLANEL_Pot_anual!AB22</f>
        <v>0</v>
      </c>
      <c r="F24" s="232">
        <f>PLANEL_Pot_anual!AL22</f>
        <v>0</v>
      </c>
    </row>
    <row r="25" spans="2:6" x14ac:dyDescent="0.25">
      <c r="B25" s="97" t="str">
        <f>PLANEL_Pot_anual!B23</f>
        <v>Potência Compl.</v>
      </c>
      <c r="C25" s="32">
        <f>PLANEL_Pot_anual!C23</f>
        <v>0</v>
      </c>
      <c r="D25" s="32">
        <f>PLANEL_Pot_anual!R23</f>
        <v>14277.053531</v>
      </c>
      <c r="E25" s="32">
        <f>PLANEL_Pot_anual!AB23</f>
        <v>44793.133229999999</v>
      </c>
      <c r="F25" s="32">
        <f>PLANEL_Pot_anual!AL23</f>
        <v>79697.207439999998</v>
      </c>
    </row>
    <row r="26" spans="2:6" x14ac:dyDescent="0.25">
      <c r="B26" s="27" t="str">
        <f>PLANEL_Pot_anual!B24</f>
        <v>Total</v>
      </c>
      <c r="C26" s="28">
        <f>PLANEL_Pot_anual!C24</f>
        <v>135892.80841999999</v>
      </c>
      <c r="D26" s="28">
        <f>PLANEL_Pot_anual!R24</f>
        <v>244520.194047</v>
      </c>
      <c r="E26" s="28">
        <f>PLANEL_Pot_anual!AB24</f>
        <v>375696.90821999998</v>
      </c>
      <c r="F26" s="28">
        <f>PLANEL_Pot_anual!AL24</f>
        <v>521111.74895907997</v>
      </c>
    </row>
    <row r="27" spans="2:6" x14ac:dyDescent="0.25">
      <c r="C27" s="1"/>
      <c r="D27" s="1"/>
      <c r="E27" s="1"/>
      <c r="F27" s="1"/>
    </row>
    <row r="28" spans="2:6" x14ac:dyDescent="0.25">
      <c r="B28" s="12" t="str">
        <f>B3</f>
        <v>Potência Acumulada - SIN (MW)</v>
      </c>
      <c r="C28" s="13"/>
      <c r="D28" s="13"/>
      <c r="E28" s="13"/>
      <c r="F28" s="13"/>
    </row>
    <row r="29" spans="2:6" x14ac:dyDescent="0.25">
      <c r="B29" s="15"/>
      <c r="C29" s="15">
        <v>2015</v>
      </c>
      <c r="D29" s="15">
        <v>2030</v>
      </c>
      <c r="E29" s="15">
        <v>2040</v>
      </c>
      <c r="F29" s="15">
        <v>2050</v>
      </c>
    </row>
    <row r="30" spans="2:6" x14ac:dyDescent="0.25">
      <c r="B30" s="16" t="s">
        <v>244</v>
      </c>
      <c r="C30" s="1">
        <f>C5+C6</f>
        <v>95236.517999999996</v>
      </c>
      <c r="D30" s="1">
        <f t="shared" ref="D30:F30" si="0">D5+D6</f>
        <v>132818.68700000001</v>
      </c>
      <c r="E30" s="1">
        <f t="shared" si="0"/>
        <v>135468.48699999999</v>
      </c>
      <c r="F30" s="1">
        <f t="shared" si="0"/>
        <v>135468.48699999999</v>
      </c>
    </row>
    <row r="31" spans="2:6" x14ac:dyDescent="0.25">
      <c r="B31" s="16" t="s">
        <v>3</v>
      </c>
      <c r="C31" s="1" t="e">
        <f>C8+C9</f>
        <v>#REF!</v>
      </c>
      <c r="D31" s="1" t="e">
        <f t="shared" ref="D31:F31" si="1">D8+D9</f>
        <v>#REF!</v>
      </c>
      <c r="E31" s="1" t="e">
        <f t="shared" si="1"/>
        <v>#REF!</v>
      </c>
      <c r="F31" s="1" t="e">
        <f t="shared" si="1"/>
        <v>#REF!</v>
      </c>
    </row>
    <row r="32" spans="2:6" x14ac:dyDescent="0.25">
      <c r="B32" s="16" t="s">
        <v>4</v>
      </c>
      <c r="C32" s="1">
        <f>C11+C12</f>
        <v>3173.76</v>
      </c>
      <c r="D32" s="1">
        <f t="shared" ref="D32:F32" si="2">D11+D12</f>
        <v>2251.4</v>
      </c>
      <c r="E32" s="1">
        <f t="shared" si="2"/>
        <v>340</v>
      </c>
      <c r="F32" s="1">
        <f t="shared" si="2"/>
        <v>0</v>
      </c>
    </row>
    <row r="33" spans="2:6" x14ac:dyDescent="0.25">
      <c r="B33" s="16" t="s">
        <v>5</v>
      </c>
      <c r="C33" s="1">
        <f>C13</f>
        <v>1990</v>
      </c>
      <c r="D33" s="1">
        <f t="shared" ref="D33:F33" si="3">D13</f>
        <v>3395</v>
      </c>
      <c r="E33" s="1">
        <f t="shared" si="3"/>
        <v>3395</v>
      </c>
      <c r="F33" s="1">
        <f t="shared" si="3"/>
        <v>3395</v>
      </c>
    </row>
    <row r="34" spans="2:6" x14ac:dyDescent="0.25">
      <c r="B34" s="16" t="s">
        <v>57</v>
      </c>
      <c r="C34" s="1">
        <f>C14</f>
        <v>5183.8</v>
      </c>
      <c r="D34" s="1">
        <f t="shared" ref="D34:F34" si="4">D14</f>
        <v>0</v>
      </c>
      <c r="E34" s="1">
        <f t="shared" si="4"/>
        <v>0</v>
      </c>
      <c r="F34" s="1">
        <f t="shared" si="4"/>
        <v>0</v>
      </c>
    </row>
    <row r="35" spans="2:6" x14ac:dyDescent="0.25">
      <c r="B35" s="16" t="s">
        <v>6</v>
      </c>
      <c r="C35" s="1">
        <f>C16+C17</f>
        <v>11999.667420000002</v>
      </c>
      <c r="D35" s="1">
        <f t="shared" ref="D35:F35" si="5">D16+D17</f>
        <v>15812.536029999999</v>
      </c>
      <c r="E35" s="1">
        <f t="shared" si="5"/>
        <v>15812.591649</v>
      </c>
      <c r="F35" s="1">
        <f t="shared" si="5"/>
        <v>15812.791648999999</v>
      </c>
    </row>
    <row r="36" spans="2:6" x14ac:dyDescent="0.25">
      <c r="B36" s="16" t="s">
        <v>7</v>
      </c>
      <c r="C36" s="1">
        <f>C19+C20</f>
        <v>6556.16</v>
      </c>
      <c r="D36" s="1">
        <f t="shared" ref="D36:F36" si="6">D19+D20</f>
        <v>55106.588136000006</v>
      </c>
      <c r="E36" s="1">
        <f t="shared" si="6"/>
        <v>120065.974243</v>
      </c>
      <c r="F36" s="1">
        <f t="shared" si="6"/>
        <v>188327.35805000001</v>
      </c>
    </row>
    <row r="37" spans="2:6" x14ac:dyDescent="0.25">
      <c r="B37" s="16" t="s">
        <v>8</v>
      </c>
      <c r="C37" s="1">
        <f>C22+C23</f>
        <v>20.702999999999999</v>
      </c>
      <c r="D37" s="1">
        <f t="shared" ref="D37:F37" si="7">D22+D23</f>
        <v>6353.0162600000003</v>
      </c>
      <c r="E37" s="1">
        <f t="shared" si="7"/>
        <v>41018.421077999999</v>
      </c>
      <c r="F37" s="1">
        <f t="shared" si="7"/>
        <v>83976.503800000006</v>
      </c>
    </row>
    <row r="38" spans="2:6" x14ac:dyDescent="0.25">
      <c r="B38" s="16" t="s">
        <v>245</v>
      </c>
      <c r="C38" s="1">
        <f>C24</f>
        <v>490</v>
      </c>
      <c r="D38" s="1">
        <f t="shared" ref="D38:F38" si="8">D24</f>
        <v>490</v>
      </c>
      <c r="E38" s="1">
        <f t="shared" si="8"/>
        <v>0</v>
      </c>
      <c r="F38" s="1">
        <f t="shared" si="8"/>
        <v>0</v>
      </c>
    </row>
    <row r="39" spans="2:6" x14ac:dyDescent="0.25">
      <c r="B39" s="16" t="s">
        <v>662</v>
      </c>
      <c r="C39" s="1">
        <f>C25</f>
        <v>0</v>
      </c>
      <c r="D39" s="1">
        <f>D25</f>
        <v>14277.053531</v>
      </c>
      <c r="E39" s="1">
        <f>E25</f>
        <v>44793.133229999999</v>
      </c>
      <c r="F39" s="1">
        <f>F25</f>
        <v>79697.207439999998</v>
      </c>
    </row>
    <row r="40" spans="2:6" x14ac:dyDescent="0.25">
      <c r="B40" s="27" t="s">
        <v>9</v>
      </c>
      <c r="C40" s="28" t="e">
        <f>SUM(C30:C39)</f>
        <v>#REF!</v>
      </c>
      <c r="D40" s="28" t="e">
        <f>SUM(D30:D39)</f>
        <v>#REF!</v>
      </c>
      <c r="E40" s="28" t="e">
        <f>SUM(E30:E39)</f>
        <v>#REF!</v>
      </c>
      <c r="F40" s="28" t="e">
        <f>SUM(F30:F39)</f>
        <v>#REF!</v>
      </c>
    </row>
    <row r="42" spans="2:6" x14ac:dyDescent="0.25">
      <c r="B42" s="12" t="str">
        <f>PLANEL_Pot_anual!B27</f>
        <v>Potência Incremental - SIN (MW)</v>
      </c>
      <c r="C42" s="13"/>
      <c r="D42" s="13"/>
      <c r="E42" s="13"/>
      <c r="F42" s="13"/>
    </row>
    <row r="43" spans="2:6" x14ac:dyDescent="0.25">
      <c r="B43" s="14"/>
      <c r="C43" s="15">
        <f>PLANEL_Pot_anual!C28</f>
        <v>2015</v>
      </c>
      <c r="D43" s="15" t="s">
        <v>246</v>
      </c>
      <c r="E43" s="15" t="s">
        <v>247</v>
      </c>
      <c r="F43" s="15" t="s">
        <v>248</v>
      </c>
    </row>
    <row r="44" spans="2:6" x14ac:dyDescent="0.25">
      <c r="B44" s="16" t="str">
        <f>PLANEL_Pot_anual!B29</f>
        <v>UHE</v>
      </c>
      <c r="C44" s="95">
        <f>PLANEL_Pot_anual!C29</f>
        <v>0</v>
      </c>
      <c r="D44" s="95">
        <f>SUM(PLANEL_Pot_anual!D29:R29)</f>
        <v>26900.369000000006</v>
      </c>
      <c r="E44" s="95">
        <f>SUM(PLANEL_Pot_anual!S29:AB29)</f>
        <v>2649.7999999999884</v>
      </c>
      <c r="F44" s="95">
        <f>SUM(PLANEL_Pot_anual!AC29:AL29)</f>
        <v>0</v>
      </c>
    </row>
    <row r="45" spans="2:6" x14ac:dyDescent="0.25">
      <c r="B45" s="16" t="str">
        <f>PLANEL_Pot_anual!B30</f>
        <v>PCH</v>
      </c>
      <c r="C45" s="95">
        <f>PLANEL_Pot_anual!C30</f>
        <v>0</v>
      </c>
      <c r="D45" s="95">
        <f>SUM(PLANEL_Pot_anual!D30:R30)</f>
        <v>10681.8</v>
      </c>
      <c r="E45" s="95">
        <f>SUM(PLANEL_Pot_anual!S30:AB30)</f>
        <v>0</v>
      </c>
      <c r="F45" s="95">
        <f>SUM(PLANEL_Pot_anual!AC30:AL30)</f>
        <v>0</v>
      </c>
    </row>
    <row r="46" spans="2:6" x14ac:dyDescent="0.25">
      <c r="B46" s="16" t="str">
        <f>PLANEL_Pot_anual!B31</f>
        <v>Gás Natural</v>
      </c>
      <c r="C46" s="1"/>
      <c r="D46" s="1"/>
      <c r="E46" s="1"/>
      <c r="F46" s="1"/>
    </row>
    <row r="47" spans="2:6" x14ac:dyDescent="0.25">
      <c r="B47" s="17" t="str">
        <f>PLANEL_Pot_anual!B32</f>
        <v>Gás Natural</v>
      </c>
      <c r="C47" s="18">
        <f>PLANEL_Pot_anual!C32</f>
        <v>0</v>
      </c>
      <c r="D47" s="18">
        <f>SUM(PLANEL_Pot_anual!D32:R32)</f>
        <v>2773.7130899999993</v>
      </c>
      <c r="E47" s="18">
        <f>SUM(PLANEL_Pot_anual!S32:AB32)</f>
        <v>787.38793000000078</v>
      </c>
      <c r="F47" s="18">
        <f>SUM(PLANEL_Pot_anual!AC32:AL32)</f>
        <v>-368.89999992000048</v>
      </c>
    </row>
    <row r="48" spans="2:6" x14ac:dyDescent="0.25">
      <c r="B48" s="17" t="e">
        <f>PLANEL_Pot_anual!#REF!</f>
        <v>#REF!</v>
      </c>
      <c r="C48" s="18" t="e">
        <f>PLANEL_Pot_anual!#REF!</f>
        <v>#REF!</v>
      </c>
      <c r="D48" s="18" t="e">
        <f>SUM(PLANEL_Pot_anual!#REF!)</f>
        <v>#REF!</v>
      </c>
      <c r="E48" s="18" t="e">
        <f>SUM(PLANEL_Pot_anual!#REF!)</f>
        <v>#REF!</v>
      </c>
      <c r="F48" s="18" t="e">
        <f>SUM(PLANEL_Pot_anual!#REF!)</f>
        <v>#REF!</v>
      </c>
    </row>
    <row r="49" spans="2:6" x14ac:dyDescent="0.25">
      <c r="B49" s="16" t="str">
        <f>PLANEL_Pot_anual!B33</f>
        <v>Carvão</v>
      </c>
      <c r="C49" s="1"/>
      <c r="D49" s="1"/>
      <c r="E49" s="1"/>
      <c r="F49" s="1"/>
    </row>
    <row r="50" spans="2:6" x14ac:dyDescent="0.25">
      <c r="B50" s="19" t="str">
        <f>PLANEL_Pot_anual!B34</f>
        <v>Nacional</v>
      </c>
      <c r="C50" s="20">
        <f>PLANEL_Pot_anual!C34</f>
        <v>0</v>
      </c>
      <c r="D50" s="20">
        <f>SUM(PLANEL_Pot_anual!D34:R34)</f>
        <v>-922.3599999999999</v>
      </c>
      <c r="E50" s="20">
        <f>SUM(PLANEL_Pot_anual!S34:AB34)</f>
        <v>-466</v>
      </c>
      <c r="F50" s="20">
        <f>SUM(PLANEL_Pot_anual!AC34:AL34)</f>
        <v>-340</v>
      </c>
    </row>
    <row r="51" spans="2:6" x14ac:dyDescent="0.25">
      <c r="B51" s="19" t="str">
        <f>PLANEL_Pot_anual!B35</f>
        <v>Importado</v>
      </c>
      <c r="C51" s="20">
        <f>PLANEL_Pot_anual!C35</f>
        <v>0</v>
      </c>
      <c r="D51" s="20">
        <f>SUM(PLANEL_Pot_anual!D35:R35)</f>
        <v>0</v>
      </c>
      <c r="E51" s="20">
        <f>SUM(PLANEL_Pot_anual!S35:AB35)</f>
        <v>-1445.4</v>
      </c>
      <c r="F51" s="20">
        <f>SUM(PLANEL_Pot_anual!AC35:AL35)</f>
        <v>0</v>
      </c>
    </row>
    <row r="52" spans="2:6" x14ac:dyDescent="0.25">
      <c r="B52" s="16" t="str">
        <f>PLANEL_Pot_anual!B36</f>
        <v>Nuclear</v>
      </c>
      <c r="C52" s="1">
        <f>PLANEL_Pot_anual!C36</f>
        <v>0</v>
      </c>
      <c r="D52" s="1">
        <f>SUM(PLANEL_Pot_anual!D36:R36)</f>
        <v>1405</v>
      </c>
      <c r="E52" s="1">
        <f>SUM(PLANEL_Pot_anual!S36:AB36)</f>
        <v>0</v>
      </c>
      <c r="F52" s="1">
        <f>SUM(PLANEL_Pot_anual!AC36:AL36)</f>
        <v>0</v>
      </c>
    </row>
    <row r="53" spans="2:6" x14ac:dyDescent="0.25">
      <c r="B53" s="16" t="str">
        <f>PLANEL_Pot_anual!B37</f>
        <v>Óleos Comb</v>
      </c>
      <c r="C53" s="1">
        <f>PLANEL_Pot_anual!C37</f>
        <v>0</v>
      </c>
      <c r="D53" s="1">
        <f>SUM(PLANEL_Pot_anual!D37:R37)</f>
        <v>-5183.8</v>
      </c>
      <c r="E53" s="1">
        <f>SUM(PLANEL_Pot_anual!S37:AB37)</f>
        <v>0</v>
      </c>
      <c r="F53" s="1">
        <f>SUM(PLANEL_Pot_anual!AC37:AL37)</f>
        <v>0</v>
      </c>
    </row>
    <row r="54" spans="2:6" x14ac:dyDescent="0.25">
      <c r="B54" s="16" t="str">
        <f>PLANEL_Pot_anual!B38</f>
        <v>Biomassa</v>
      </c>
      <c r="C54" s="1"/>
      <c r="D54" s="1"/>
      <c r="E54" s="1"/>
      <c r="F54" s="1"/>
    </row>
    <row r="55" spans="2:6" x14ac:dyDescent="0.25">
      <c r="B55" s="23" t="str">
        <f>PLANEL_Pot_anual!B39</f>
        <v>Cana</v>
      </c>
      <c r="C55" s="24">
        <f>PLANEL_Pot_anual!C39</f>
        <v>0</v>
      </c>
      <c r="D55" s="24">
        <f>SUM(PLANEL_Pot_anual!D39:R39)</f>
        <v>1031.2769609999996</v>
      </c>
      <c r="E55" s="24">
        <f>SUM(PLANEL_Pot_anual!S39:AB39)</f>
        <v>308.25561899999957</v>
      </c>
      <c r="F55" s="24">
        <f>SUM(PLANEL_Pot_anual!AC39:AL39)</f>
        <v>386</v>
      </c>
    </row>
    <row r="56" spans="2:6" x14ac:dyDescent="0.25">
      <c r="B56" s="23" t="str">
        <f>PLANEL_Pot_anual!B40</f>
        <v>Outras bio</v>
      </c>
      <c r="C56" s="24">
        <f>PLANEL_Pot_anual!C40</f>
        <v>0</v>
      </c>
      <c r="D56" s="24">
        <f>SUM(PLANEL_Pot_anual!D40:R40)</f>
        <v>2781.591649</v>
      </c>
      <c r="E56" s="24">
        <f>SUM(PLANEL_Pot_anual!S40:AB40)</f>
        <v>-308.19999999999982</v>
      </c>
      <c r="F56" s="24">
        <f>SUM(PLANEL_Pot_anual!AC40:AL40)</f>
        <v>-385.80000000000018</v>
      </c>
    </row>
    <row r="57" spans="2:6" x14ac:dyDescent="0.25">
      <c r="B57" s="16" t="str">
        <f>PLANEL_Pot_anual!B41</f>
        <v>Eólica</v>
      </c>
      <c r="C57" s="1"/>
      <c r="D57" s="1"/>
      <c r="E57" s="1"/>
      <c r="F57" s="1"/>
    </row>
    <row r="58" spans="2:6" x14ac:dyDescent="0.25">
      <c r="B58" s="29" t="str">
        <f>PLANEL_Pot_anual!B42</f>
        <v>Onshore</v>
      </c>
      <c r="C58" s="30">
        <f>PLANEL_Pot_anual!C42</f>
        <v>0</v>
      </c>
      <c r="D58" s="30">
        <f>SUM(PLANEL_Pot_anual!D42:R42)</f>
        <v>48550.428136000002</v>
      </c>
      <c r="E58" s="30">
        <f>SUM(PLANEL_Pot_anual!S42:AB42)</f>
        <v>64959.386106999998</v>
      </c>
      <c r="F58" s="30">
        <f>SUM(PLANEL_Pot_anual!AC42:AL42)</f>
        <v>68261.383807000006</v>
      </c>
    </row>
    <row r="59" spans="2:6" x14ac:dyDescent="0.25">
      <c r="B59" s="29" t="str">
        <f>PLANEL_Pot_anual!B43</f>
        <v>Offshore</v>
      </c>
      <c r="C59" s="30">
        <f>PLANEL_Pot_anual!C43</f>
        <v>0</v>
      </c>
      <c r="D59" s="30">
        <f>SUM(PLANEL_Pot_anual!D43:R43)</f>
        <v>0</v>
      </c>
      <c r="E59" s="30">
        <f>SUM(PLANEL_Pot_anual!S43:AB43)</f>
        <v>0</v>
      </c>
      <c r="F59" s="30">
        <f>SUM(PLANEL_Pot_anual!AC43:AL43)</f>
        <v>0</v>
      </c>
    </row>
    <row r="60" spans="2:6" x14ac:dyDescent="0.25">
      <c r="B60" s="16" t="str">
        <f>PLANEL_Pot_anual!B44</f>
        <v>Solar</v>
      </c>
      <c r="C60" s="1"/>
      <c r="D60" s="1"/>
      <c r="E60" s="1"/>
      <c r="F60" s="1"/>
    </row>
    <row r="61" spans="2:6" x14ac:dyDescent="0.25">
      <c r="B61" s="25" t="str">
        <f>PLANEL_Pot_anual!B45</f>
        <v>PV</v>
      </c>
      <c r="C61" s="26">
        <f>PLANEL_Pot_anual!C45</f>
        <v>0</v>
      </c>
      <c r="D61" s="26">
        <f>SUM(PLANEL_Pot_anual!D45:R45)</f>
        <v>6332.3132600000008</v>
      </c>
      <c r="E61" s="26">
        <f>SUM(PLANEL_Pot_anual!S45:AB45)</f>
        <v>34665.404817999995</v>
      </c>
      <c r="F61" s="26">
        <f>SUM(PLANEL_Pot_anual!AC45:AL45)</f>
        <v>42958.082722000006</v>
      </c>
    </row>
    <row r="62" spans="2:6" x14ac:dyDescent="0.25">
      <c r="B62" s="25" t="str">
        <f>PLANEL_Pot_anual!B46</f>
        <v>PV+Bateria</v>
      </c>
      <c r="C62" s="26">
        <f>PLANEL_Pot_anual!C46</f>
        <v>0</v>
      </c>
      <c r="D62" s="26">
        <f>SUM(PLANEL_Pot_anual!D46:R46)</f>
        <v>0</v>
      </c>
      <c r="E62" s="26">
        <f>SUM(PLANEL_Pot_anual!S46:AB46)</f>
        <v>0</v>
      </c>
      <c r="F62" s="26">
        <f>SUM(PLANEL_Pot_anual!AC46:AL46)</f>
        <v>0</v>
      </c>
    </row>
    <row r="63" spans="2:6" x14ac:dyDescent="0.25">
      <c r="B63" s="231" t="str">
        <f>PLANEL_Pot_anual!B47</f>
        <v>Gás de Proces.</v>
      </c>
      <c r="C63" s="232">
        <f>PLANEL_Pot_anual!C47</f>
        <v>0</v>
      </c>
      <c r="D63" s="232">
        <f>SUM(PLANEL_Pot_anual!D47:R47)</f>
        <v>0</v>
      </c>
      <c r="E63" s="232">
        <f>SUM(PLANEL_Pot_anual!S47:AB47)</f>
        <v>-490</v>
      </c>
      <c r="F63" s="232">
        <f>SUM(PLANEL_Pot_anual!AC47:AL47)</f>
        <v>0</v>
      </c>
    </row>
    <row r="64" spans="2:6" x14ac:dyDescent="0.25">
      <c r="B64" s="97" t="str">
        <f>PLANEL_Pot_anual!B48</f>
        <v>Potência Compl.</v>
      </c>
      <c r="C64" s="32">
        <f>PLANEL_Pot_anual!C48</f>
        <v>0</v>
      </c>
      <c r="D64" s="32">
        <f>SUM(PLANEL_Pot_anual!D48:R48)</f>
        <v>14277.053531</v>
      </c>
      <c r="E64" s="32">
        <f>SUM(PLANEL_Pot_anual!S48:AB48)</f>
        <v>30516.079699000002</v>
      </c>
      <c r="F64" s="32">
        <f>SUM(PLANEL_Pot_anual!AC48:AL48)</f>
        <v>34904.074209999999</v>
      </c>
    </row>
    <row r="65" spans="2:6" x14ac:dyDescent="0.25">
      <c r="B65" s="27" t="str">
        <f>PLANEL_Pot_anual!B49</f>
        <v>Total</v>
      </c>
      <c r="C65" s="28">
        <f>PLANEL_Pot_anual!C49</f>
        <v>0</v>
      </c>
      <c r="D65" s="28">
        <f>SUM(PLANEL_Pot_anual!D49:R49)</f>
        <v>108627.38562700001</v>
      </c>
      <c r="E65" s="28">
        <f>SUM(PLANEL_Pot_anual!S49:AB49)</f>
        <v>131176.71417299999</v>
      </c>
      <c r="F65" s="28">
        <f>SUM(PLANEL_Pot_anual!AC49:AL49)</f>
        <v>145414.84073907998</v>
      </c>
    </row>
    <row r="67" spans="2:6" x14ac:dyDescent="0.25">
      <c r="B67" s="12" t="str">
        <f>B42</f>
        <v>Potência Incremental - SIN (MW)</v>
      </c>
      <c r="C67" s="13"/>
      <c r="D67" s="13"/>
      <c r="E67" s="13"/>
      <c r="F67" s="13"/>
    </row>
    <row r="68" spans="2:6" x14ac:dyDescent="0.25">
      <c r="B68" s="15"/>
      <c r="C68" s="15">
        <v>2015</v>
      </c>
      <c r="D68" s="15" t="s">
        <v>246</v>
      </c>
      <c r="E68" s="15" t="s">
        <v>247</v>
      </c>
      <c r="F68" s="15" t="s">
        <v>248</v>
      </c>
    </row>
    <row r="69" spans="2:6" x14ac:dyDescent="0.25">
      <c r="B69" s="16" t="s">
        <v>244</v>
      </c>
      <c r="C69" s="1">
        <f>C44+C45</f>
        <v>0</v>
      </c>
      <c r="D69" s="1">
        <f t="shared" ref="D69:F69" si="9">D44+D45</f>
        <v>37582.169000000009</v>
      </c>
      <c r="E69" s="1">
        <f t="shared" si="9"/>
        <v>2649.7999999999884</v>
      </c>
      <c r="F69" s="1">
        <f t="shared" si="9"/>
        <v>0</v>
      </c>
    </row>
    <row r="70" spans="2:6" x14ac:dyDescent="0.25">
      <c r="B70" s="16" t="s">
        <v>3</v>
      </c>
      <c r="C70" s="1" t="e">
        <f>C47+C48</f>
        <v>#REF!</v>
      </c>
      <c r="D70" s="1" t="e">
        <f t="shared" ref="D70:F70" si="10">D47+D48</f>
        <v>#REF!</v>
      </c>
      <c r="E70" s="1" t="e">
        <f t="shared" si="10"/>
        <v>#REF!</v>
      </c>
      <c r="F70" s="1" t="e">
        <f t="shared" si="10"/>
        <v>#REF!</v>
      </c>
    </row>
    <row r="71" spans="2:6" x14ac:dyDescent="0.25">
      <c r="B71" s="16" t="s">
        <v>4</v>
      </c>
      <c r="C71" s="1">
        <f>C50+C51</f>
        <v>0</v>
      </c>
      <c r="D71" s="1">
        <f t="shared" ref="D71:F71" si="11">D50+D51</f>
        <v>-922.3599999999999</v>
      </c>
      <c r="E71" s="1">
        <f t="shared" si="11"/>
        <v>-1911.4</v>
      </c>
      <c r="F71" s="1">
        <f t="shared" si="11"/>
        <v>-340</v>
      </c>
    </row>
    <row r="72" spans="2:6" x14ac:dyDescent="0.25">
      <c r="B72" s="16" t="s">
        <v>5</v>
      </c>
      <c r="C72" s="1">
        <f>C52</f>
        <v>0</v>
      </c>
      <c r="D72" s="1">
        <f t="shared" ref="D72:F72" si="12">D52</f>
        <v>1405</v>
      </c>
      <c r="E72" s="1">
        <f t="shared" si="12"/>
        <v>0</v>
      </c>
      <c r="F72" s="1">
        <f t="shared" si="12"/>
        <v>0</v>
      </c>
    </row>
    <row r="73" spans="2:6" x14ac:dyDescent="0.25">
      <c r="B73" s="16" t="s">
        <v>57</v>
      </c>
      <c r="C73" s="1">
        <f>C53</f>
        <v>0</v>
      </c>
      <c r="D73" s="1">
        <f t="shared" ref="D73:F73" si="13">D53</f>
        <v>-5183.8</v>
      </c>
      <c r="E73" s="1">
        <f t="shared" si="13"/>
        <v>0</v>
      </c>
      <c r="F73" s="1">
        <f t="shared" si="13"/>
        <v>0</v>
      </c>
    </row>
    <row r="74" spans="2:6" x14ac:dyDescent="0.25">
      <c r="B74" s="16" t="s">
        <v>6</v>
      </c>
      <c r="C74" s="1">
        <f>C55+C56</f>
        <v>0</v>
      </c>
      <c r="D74" s="1">
        <f t="shared" ref="D74:F74" si="14">D55+D56</f>
        <v>3812.8686099999995</v>
      </c>
      <c r="E74" s="1">
        <f t="shared" si="14"/>
        <v>5.5618999999751395E-2</v>
      </c>
      <c r="F74" s="1">
        <f t="shared" si="14"/>
        <v>0.1999999999998181</v>
      </c>
    </row>
    <row r="75" spans="2:6" x14ac:dyDescent="0.25">
      <c r="B75" s="16" t="s">
        <v>7</v>
      </c>
      <c r="C75" s="1">
        <f>C58+C59</f>
        <v>0</v>
      </c>
      <c r="D75" s="1">
        <f t="shared" ref="D75:F75" si="15">D58+D59</f>
        <v>48550.428136000002</v>
      </c>
      <c r="E75" s="1">
        <f t="shared" si="15"/>
        <v>64959.386106999998</v>
      </c>
      <c r="F75" s="1">
        <f t="shared" si="15"/>
        <v>68261.383807000006</v>
      </c>
    </row>
    <row r="76" spans="2:6" x14ac:dyDescent="0.25">
      <c r="B76" s="16" t="s">
        <v>8</v>
      </c>
      <c r="C76" s="1">
        <f>C61+C62</f>
        <v>0</v>
      </c>
      <c r="D76" s="1">
        <f t="shared" ref="D76:F76" si="16">D61+D62</f>
        <v>6332.3132600000008</v>
      </c>
      <c r="E76" s="1">
        <f t="shared" si="16"/>
        <v>34665.404817999995</v>
      </c>
      <c r="F76" s="1">
        <f t="shared" si="16"/>
        <v>42958.082722000006</v>
      </c>
    </row>
    <row r="77" spans="2:6" x14ac:dyDescent="0.25">
      <c r="B77" s="16" t="s">
        <v>245</v>
      </c>
      <c r="C77" s="1">
        <f>C63</f>
        <v>0</v>
      </c>
      <c r="D77" s="1">
        <f t="shared" ref="D77:F77" si="17">D63</f>
        <v>0</v>
      </c>
      <c r="E77" s="1">
        <f t="shared" si="17"/>
        <v>-490</v>
      </c>
      <c r="F77" s="1">
        <f t="shared" si="17"/>
        <v>0</v>
      </c>
    </row>
    <row r="78" spans="2:6" x14ac:dyDescent="0.25">
      <c r="B78" s="16" t="s">
        <v>662</v>
      </c>
      <c r="C78" s="1">
        <f>C64</f>
        <v>0</v>
      </c>
      <c r="D78" s="1">
        <f>D64</f>
        <v>14277.053531</v>
      </c>
      <c r="E78" s="1">
        <f>E64</f>
        <v>30516.079699000002</v>
      </c>
      <c r="F78" s="1">
        <f>F64</f>
        <v>34904.074209999999</v>
      </c>
    </row>
    <row r="79" spans="2:6" x14ac:dyDescent="0.25">
      <c r="B79" s="27" t="s">
        <v>9</v>
      </c>
      <c r="C79" s="28" t="e">
        <f>SUM(C69:C78)</f>
        <v>#REF!</v>
      </c>
      <c r="D79" s="28" t="e">
        <f>SUM(D69:D78)</f>
        <v>#REF!</v>
      </c>
      <c r="E79" s="28" t="e">
        <f>SUM(E69:E78)</f>
        <v>#REF!</v>
      </c>
      <c r="F79" s="28" t="e">
        <f>SUM(F69:F78)</f>
        <v>#REF!</v>
      </c>
    </row>
    <row r="81" spans="2:6" x14ac:dyDescent="0.25">
      <c r="B81" s="12" t="str">
        <f>Planel_GerMed_Anual!B2</f>
        <v>Geração P. Médio (MWMed)</v>
      </c>
      <c r="C81" s="13"/>
      <c r="D81" s="13"/>
      <c r="E81" s="13"/>
      <c r="F81" s="13"/>
    </row>
    <row r="82" spans="2:6" x14ac:dyDescent="0.25">
      <c r="B82" s="14"/>
      <c r="C82" s="15">
        <f>Planel_GerMed_Anual!C3</f>
        <v>2015</v>
      </c>
      <c r="D82" s="15">
        <f>Planel_GerMed_Anual!R3</f>
        <v>2030</v>
      </c>
      <c r="E82" s="15">
        <f>Planel_GerMed_Anual!AB3</f>
        <v>2040</v>
      </c>
      <c r="F82" s="15">
        <f>Planel_GerMed_Anual!AL3</f>
        <v>2050</v>
      </c>
    </row>
    <row r="83" spans="2:6" x14ac:dyDescent="0.25">
      <c r="B83" s="16" t="str">
        <f>Planel_GerMed_Anual!B4</f>
        <v>UHE</v>
      </c>
      <c r="C83" s="95">
        <f>Planel_GerMed_Anual!C4</f>
        <v>46065.448600000003</v>
      </c>
      <c r="D83" s="95">
        <f>Planel_GerMed_Anual!R4</f>
        <v>61835.105219999998</v>
      </c>
      <c r="E83" s="95">
        <f>Planel_GerMed_Anual!AB4</f>
        <v>61581.634460000001</v>
      </c>
      <c r="F83" s="95">
        <f>Planel_GerMed_Anual!AL4</f>
        <v>57441.181850000001</v>
      </c>
    </row>
    <row r="84" spans="2:6" x14ac:dyDescent="0.25">
      <c r="B84" s="16" t="str">
        <f>Planel_GerMed_Anual!B5</f>
        <v>PCH</v>
      </c>
      <c r="C84" s="95">
        <f>Planel_GerMed_Anual!C5</f>
        <v>2743.9752939999998</v>
      </c>
      <c r="D84" s="95">
        <f>Planel_GerMed_Anual!R5</f>
        <v>7698.7436600000001</v>
      </c>
      <c r="E84" s="95">
        <f>Planel_GerMed_Anual!AB5</f>
        <v>7765.3190940000004</v>
      </c>
      <c r="F84" s="95">
        <f>Planel_GerMed_Anual!AL5</f>
        <v>6695.8273470000004</v>
      </c>
    </row>
    <row r="85" spans="2:6" x14ac:dyDescent="0.25">
      <c r="B85" s="16" t="str">
        <f>Planel_GerMed_Anual!B6</f>
        <v>Gás Natural</v>
      </c>
      <c r="C85" s="1"/>
      <c r="D85" s="1"/>
      <c r="E85" s="1"/>
      <c r="F85" s="1"/>
    </row>
    <row r="86" spans="2:6" x14ac:dyDescent="0.25">
      <c r="B86" s="17" t="str">
        <f>Planel_GerMed_Anual!B7</f>
        <v>Gás Natural</v>
      </c>
      <c r="C86" s="18">
        <f>Planel_GerMed_Anual!C7</f>
        <v>5804.2864504999998</v>
      </c>
      <c r="D86" s="18">
        <f>Planel_GerMed_Anual!R7</f>
        <v>3836.87646</v>
      </c>
      <c r="E86" s="18">
        <f>Planel_GerMed_Anual!AB7</f>
        <v>2877.4528053999998</v>
      </c>
      <c r="F86" s="18">
        <f>Planel_GerMed_Anual!AL7</f>
        <v>783.1467543</v>
      </c>
    </row>
    <row r="87" spans="2:6" x14ac:dyDescent="0.25">
      <c r="B87" s="17" t="e">
        <f>Planel_GerMed_Anual!#REF!</f>
        <v>#REF!</v>
      </c>
      <c r="C87" s="18" t="e">
        <f>Planel_GerMed_Anual!#REF!</f>
        <v>#REF!</v>
      </c>
      <c r="D87" s="18" t="e">
        <f>Planel_GerMed_Anual!#REF!</f>
        <v>#REF!</v>
      </c>
      <c r="E87" s="18" t="e">
        <f>Planel_GerMed_Anual!#REF!</f>
        <v>#REF!</v>
      </c>
      <c r="F87" s="18" t="e">
        <f>Planel_GerMed_Anual!#REF!</f>
        <v>#REF!</v>
      </c>
    </row>
    <row r="88" spans="2:6" x14ac:dyDescent="0.25">
      <c r="B88" s="16" t="str">
        <f>Planel_GerMed_Anual!B8</f>
        <v>Carvão</v>
      </c>
      <c r="C88" s="1"/>
      <c r="D88" s="1"/>
      <c r="E88" s="1"/>
      <c r="F88" s="1"/>
    </row>
    <row r="89" spans="2:6" x14ac:dyDescent="0.25">
      <c r="B89" s="19" t="str">
        <f>Planel_GerMed_Anual!B9</f>
        <v>Nacional</v>
      </c>
      <c r="C89" s="20">
        <f>Planel_GerMed_Anual!C9</f>
        <v>975.08352209999998</v>
      </c>
      <c r="D89" s="20">
        <f>Planel_GerMed_Anual!R9</f>
        <v>274.15011559999999</v>
      </c>
      <c r="E89" s="20">
        <f>Planel_GerMed_Anual!AB9</f>
        <v>246.9031176</v>
      </c>
      <c r="F89" s="20">
        <f>Planel_GerMed_Anual!AL9</f>
        <v>0</v>
      </c>
    </row>
    <row r="90" spans="2:6" x14ac:dyDescent="0.25">
      <c r="B90" s="19" t="str">
        <f>Planel_GerMed_Anual!B10</f>
        <v>Importado</v>
      </c>
      <c r="C90" s="20">
        <f>Planel_GerMed_Anual!C10</f>
        <v>852.84828489999995</v>
      </c>
      <c r="D90" s="20">
        <f>Planel_GerMed_Anual!R10</f>
        <v>310.3439783</v>
      </c>
      <c r="E90" s="20">
        <f>Planel_GerMed_Anual!AB10</f>
        <v>0</v>
      </c>
      <c r="F90" s="20">
        <f>Planel_GerMed_Anual!AL10</f>
        <v>0</v>
      </c>
    </row>
    <row r="91" spans="2:6" x14ac:dyDescent="0.25">
      <c r="B91" s="16" t="str">
        <f>Planel_GerMed_Anual!B11</f>
        <v>Nuclear</v>
      </c>
      <c r="C91" s="1">
        <f>Planel_GerMed_Anual!C11</f>
        <v>1724.9081000000001</v>
      </c>
      <c r="D91" s="1">
        <f>Planel_GerMed_Anual!R11</f>
        <v>2962.5921060000001</v>
      </c>
      <c r="E91" s="1">
        <f>Planel_GerMed_Anual!AB11</f>
        <v>2962.5921060000001</v>
      </c>
      <c r="F91" s="1">
        <f>Planel_GerMed_Anual!AL11</f>
        <v>2962.5921060000001</v>
      </c>
    </row>
    <row r="92" spans="2:6" x14ac:dyDescent="0.25">
      <c r="B92" s="16" t="str">
        <f>Planel_GerMed_Anual!B12</f>
        <v>Óleos Comb</v>
      </c>
      <c r="C92" s="1">
        <f>Planel_GerMed_Anual!C12</f>
        <v>310.98325460000001</v>
      </c>
      <c r="D92" s="1">
        <f>Planel_GerMed_Anual!R12</f>
        <v>0</v>
      </c>
      <c r="E92" s="1">
        <f>Planel_GerMed_Anual!AB12</f>
        <v>0</v>
      </c>
      <c r="F92" s="1">
        <f>Planel_GerMed_Anual!AL12</f>
        <v>0</v>
      </c>
    </row>
    <row r="93" spans="2:6" x14ac:dyDescent="0.25">
      <c r="B93" s="16" t="str">
        <f>Planel_GerMed_Anual!B13</f>
        <v>Biomassa</v>
      </c>
      <c r="C93" s="1"/>
      <c r="D93" s="1"/>
      <c r="E93" s="1"/>
      <c r="F93" s="1"/>
    </row>
    <row r="94" spans="2:6" x14ac:dyDescent="0.25">
      <c r="B94" s="23" t="str">
        <f>Planel_GerMed_Anual!B14</f>
        <v>Cana</v>
      </c>
      <c r="C94" s="24">
        <f>Planel_GerMed_Anual!C14</f>
        <v>3717.9611169999998</v>
      </c>
      <c r="D94" s="24">
        <f>Planel_GerMed_Anual!R14</f>
        <v>3946.1656039999998</v>
      </c>
      <c r="E94" s="24">
        <f>Planel_GerMed_Anual!AB14</f>
        <v>3978.5441300000002</v>
      </c>
      <c r="F94" s="24">
        <f>Planel_GerMed_Anual!AL14</f>
        <v>4096.5945590000001</v>
      </c>
    </row>
    <row r="95" spans="2:6" x14ac:dyDescent="0.25">
      <c r="B95" s="23" t="str">
        <f>Planel_GerMed_Anual!B15</f>
        <v>Outras bio</v>
      </c>
      <c r="C95" s="24">
        <f>Planel_GerMed_Anual!C15</f>
        <v>318.66608919999999</v>
      </c>
      <c r="D95" s="24">
        <f>Planel_GerMed_Anual!R15</f>
        <v>1641.763886</v>
      </c>
      <c r="E95" s="24">
        <f>Planel_GerMed_Anual!AB15</f>
        <v>1349.4120929999999</v>
      </c>
      <c r="F95" s="24">
        <f>Planel_GerMed_Anual!AL15</f>
        <v>653.30785490000005</v>
      </c>
    </row>
    <row r="96" spans="2:6" x14ac:dyDescent="0.25">
      <c r="B96" s="16" t="str">
        <f>Planel_GerMed_Anual!B16</f>
        <v>Eólica</v>
      </c>
      <c r="C96" s="1"/>
      <c r="D96" s="1"/>
      <c r="E96" s="1"/>
      <c r="F96" s="1"/>
    </row>
    <row r="97" spans="2:6" x14ac:dyDescent="0.25">
      <c r="B97" s="29" t="str">
        <f>Planel_GerMed_Anual!B17</f>
        <v>Onshore</v>
      </c>
      <c r="C97" s="30">
        <f>Planel_GerMed_Anual!C17</f>
        <v>2886.9278215000004</v>
      </c>
      <c r="D97" s="30">
        <f>Planel_GerMed_Anual!R17</f>
        <v>25017.260085500002</v>
      </c>
      <c r="E97" s="30">
        <f>Planel_GerMed_Anual!AB17</f>
        <v>53622.029680419997</v>
      </c>
      <c r="F97" s="30">
        <f>Planel_GerMed_Anual!AL17</f>
        <v>83746.644579999993</v>
      </c>
    </row>
    <row r="98" spans="2:6" x14ac:dyDescent="0.25">
      <c r="B98" s="29" t="str">
        <f>Planel_GerMed_Anual!B18</f>
        <v>Offshore</v>
      </c>
      <c r="C98" s="30">
        <f>Planel_GerMed_Anual!C18</f>
        <v>0</v>
      </c>
      <c r="D98" s="30">
        <f>Planel_GerMed_Anual!R18</f>
        <v>0</v>
      </c>
      <c r="E98" s="30">
        <f>Planel_GerMed_Anual!AB18</f>
        <v>0</v>
      </c>
      <c r="F98" s="30">
        <f>Planel_GerMed_Anual!AL18</f>
        <v>0</v>
      </c>
    </row>
    <row r="99" spans="2:6" x14ac:dyDescent="0.25">
      <c r="B99" s="16" t="str">
        <f>Planel_GerMed_Anual!B19</f>
        <v>Solar</v>
      </c>
      <c r="C99" s="1"/>
      <c r="D99" s="1"/>
      <c r="E99" s="1"/>
      <c r="F99" s="1"/>
    </row>
    <row r="100" spans="2:6" x14ac:dyDescent="0.25">
      <c r="B100" s="25" t="str">
        <f>Planel_GerMed_Anual!B20</f>
        <v>PV</v>
      </c>
      <c r="C100" s="26">
        <f>Planel_GerMed_Anual!C20</f>
        <v>5.1884392960000003</v>
      </c>
      <c r="D100" s="26">
        <f>Planel_GerMed_Anual!R20</f>
        <v>1722.0634666999999</v>
      </c>
      <c r="E100" s="26">
        <f>Planel_GerMed_Anual!AB20</f>
        <v>11539.534385999999</v>
      </c>
      <c r="F100" s="26">
        <f>Planel_GerMed_Anual!AL20</f>
        <v>23624.745360000001</v>
      </c>
    </row>
    <row r="101" spans="2:6" x14ac:dyDescent="0.25">
      <c r="B101" s="25" t="str">
        <f>Planel_GerMed_Anual!B21</f>
        <v>CSP</v>
      </c>
      <c r="C101" s="26">
        <f>Planel_GerMed_Anual!C21</f>
        <v>0</v>
      </c>
      <c r="D101" s="26">
        <f>Planel_GerMed_Anual!R21</f>
        <v>0</v>
      </c>
      <c r="E101" s="26">
        <f>Planel_GerMed_Anual!AB21</f>
        <v>0</v>
      </c>
      <c r="F101" s="26">
        <f>Planel_GerMed_Anual!AL21</f>
        <v>0</v>
      </c>
    </row>
    <row r="102" spans="2:6" x14ac:dyDescent="0.25">
      <c r="B102" s="231" t="str">
        <f>Planel_GerMed_Anual!B22</f>
        <v>Gás de Proces.</v>
      </c>
      <c r="C102" s="232">
        <f>Planel_GerMed_Anual!C22</f>
        <v>427.56149110000001</v>
      </c>
      <c r="D102" s="232">
        <f>Planel_GerMed_Anual!R22</f>
        <v>427.56149110000001</v>
      </c>
      <c r="E102" s="232">
        <f>Planel_GerMed_Anual!AB22</f>
        <v>0</v>
      </c>
      <c r="F102" s="232">
        <f>Planel_GerMed_Anual!AL22</f>
        <v>0</v>
      </c>
    </row>
    <row r="103" spans="2:6" x14ac:dyDescent="0.25">
      <c r="B103" s="97" t="str">
        <f>Planel_GerMed_Anual!B23</f>
        <v>Potência Compl.</v>
      </c>
      <c r="C103" s="32">
        <f>Planel_GerMed_Anual!C23</f>
        <v>0</v>
      </c>
      <c r="D103" s="32">
        <f>Planel_GerMed_Anual!R23</f>
        <v>0</v>
      </c>
      <c r="E103" s="32">
        <f>Planel_GerMed_Anual!AB23</f>
        <v>0</v>
      </c>
      <c r="F103" s="32">
        <f>Planel_GerMed_Anual!AL23</f>
        <v>0</v>
      </c>
    </row>
    <row r="104" spans="2:6" x14ac:dyDescent="0.25">
      <c r="B104" s="27" t="str">
        <f>Planel_GerMed_Anual!B24</f>
        <v>Total</v>
      </c>
      <c r="C104" s="28">
        <f>Planel_GerMed_Anual!C24</f>
        <v>65833.838464196015</v>
      </c>
      <c r="D104" s="28">
        <f>Planel_GerMed_Anual!R24</f>
        <v>109672.62607320001</v>
      </c>
      <c r="E104" s="28">
        <f>Planel_GerMed_Anual!AB24</f>
        <v>145923.42187242</v>
      </c>
      <c r="F104" s="28">
        <f>Planel_GerMed_Anual!AL24</f>
        <v>180004.04041120003</v>
      </c>
    </row>
    <row r="105" spans="2:6" x14ac:dyDescent="0.25">
      <c r="B105" s="33"/>
      <c r="C105" s="33"/>
      <c r="D105" s="33"/>
      <c r="E105" s="33"/>
      <c r="F105" s="33"/>
    </row>
    <row r="106" spans="2:6" x14ac:dyDescent="0.25">
      <c r="B106" s="12" t="str">
        <f>B81</f>
        <v>Geração P. Médio (MWMed)</v>
      </c>
      <c r="C106" s="13"/>
      <c r="D106" s="13"/>
      <c r="E106" s="13"/>
      <c r="F106" s="13"/>
    </row>
    <row r="107" spans="2:6" x14ac:dyDescent="0.25">
      <c r="B107" s="15"/>
      <c r="C107" s="15">
        <v>2015</v>
      </c>
      <c r="D107" s="15">
        <v>2030</v>
      </c>
      <c r="E107" s="15">
        <v>2040</v>
      </c>
      <c r="F107" s="15">
        <v>2050</v>
      </c>
    </row>
    <row r="108" spans="2:6" x14ac:dyDescent="0.25">
      <c r="B108" s="16" t="s">
        <v>244</v>
      </c>
      <c r="C108" s="1">
        <f>C83+C84</f>
        <v>48809.423894000007</v>
      </c>
      <c r="D108" s="1">
        <f t="shared" ref="D108:F108" si="18">D83+D84</f>
        <v>69533.848880000005</v>
      </c>
      <c r="E108" s="1">
        <f t="shared" si="18"/>
        <v>69346.953554000007</v>
      </c>
      <c r="F108" s="1">
        <f t="shared" si="18"/>
        <v>64137.009196999999</v>
      </c>
    </row>
    <row r="109" spans="2:6" x14ac:dyDescent="0.25">
      <c r="B109" s="16" t="s">
        <v>3</v>
      </c>
      <c r="C109" s="1" t="e">
        <f>C86+C87</f>
        <v>#REF!</v>
      </c>
      <c r="D109" s="1" t="e">
        <f t="shared" ref="D109:F109" si="19">D86+D87</f>
        <v>#REF!</v>
      </c>
      <c r="E109" s="1" t="e">
        <f t="shared" si="19"/>
        <v>#REF!</v>
      </c>
      <c r="F109" s="1" t="e">
        <f t="shared" si="19"/>
        <v>#REF!</v>
      </c>
    </row>
    <row r="110" spans="2:6" x14ac:dyDescent="0.25">
      <c r="B110" s="16" t="s">
        <v>4</v>
      </c>
      <c r="C110" s="1">
        <f>C89+C90</f>
        <v>1827.9318069999999</v>
      </c>
      <c r="D110" s="1">
        <f t="shared" ref="D110:F110" si="20">D89+D90</f>
        <v>584.49409390000005</v>
      </c>
      <c r="E110" s="1">
        <f t="shared" si="20"/>
        <v>246.9031176</v>
      </c>
      <c r="F110" s="1">
        <f t="shared" si="20"/>
        <v>0</v>
      </c>
    </row>
    <row r="111" spans="2:6" x14ac:dyDescent="0.25">
      <c r="B111" s="16" t="s">
        <v>5</v>
      </c>
      <c r="C111" s="1">
        <f>C91</f>
        <v>1724.9081000000001</v>
      </c>
      <c r="D111" s="1">
        <f t="shared" ref="D111:F111" si="21">D91</f>
        <v>2962.5921060000001</v>
      </c>
      <c r="E111" s="1">
        <f t="shared" si="21"/>
        <v>2962.5921060000001</v>
      </c>
      <c r="F111" s="1">
        <f t="shared" si="21"/>
        <v>2962.5921060000001</v>
      </c>
    </row>
    <row r="112" spans="2:6" x14ac:dyDescent="0.25">
      <c r="B112" s="16" t="s">
        <v>57</v>
      </c>
      <c r="C112" s="1">
        <f>C92</f>
        <v>310.98325460000001</v>
      </c>
      <c r="D112" s="1">
        <f t="shared" ref="D112:F112" si="22">D92</f>
        <v>0</v>
      </c>
      <c r="E112" s="1">
        <f t="shared" si="22"/>
        <v>0</v>
      </c>
      <c r="F112" s="1">
        <f t="shared" si="22"/>
        <v>0</v>
      </c>
    </row>
    <row r="113" spans="2:6" x14ac:dyDescent="0.25">
      <c r="B113" s="16" t="s">
        <v>6</v>
      </c>
      <c r="C113" s="1">
        <f>C94+C95</f>
        <v>4036.6272061999998</v>
      </c>
      <c r="D113" s="1">
        <f t="shared" ref="D113:F113" si="23">D94+D95</f>
        <v>5587.9294899999995</v>
      </c>
      <c r="E113" s="1">
        <f t="shared" si="23"/>
        <v>5327.9562230000001</v>
      </c>
      <c r="F113" s="1">
        <f t="shared" si="23"/>
        <v>4749.9024139000003</v>
      </c>
    </row>
    <row r="114" spans="2:6" x14ac:dyDescent="0.25">
      <c r="B114" s="16" t="s">
        <v>7</v>
      </c>
      <c r="C114" s="1">
        <f>C97+C98</f>
        <v>2886.9278215000004</v>
      </c>
      <c r="D114" s="1">
        <f t="shared" ref="D114:F114" si="24">D97+D98</f>
        <v>25017.260085500002</v>
      </c>
      <c r="E114" s="1">
        <f t="shared" si="24"/>
        <v>53622.029680419997</v>
      </c>
      <c r="F114" s="1">
        <f t="shared" si="24"/>
        <v>83746.644579999993</v>
      </c>
    </row>
    <row r="115" spans="2:6" x14ac:dyDescent="0.25">
      <c r="B115" s="16" t="s">
        <v>8</v>
      </c>
      <c r="C115" s="1">
        <f>C100+C101</f>
        <v>5.1884392960000003</v>
      </c>
      <c r="D115" s="1">
        <f t="shared" ref="D115:F115" si="25">D100+D101</f>
        <v>1722.0634666999999</v>
      </c>
      <c r="E115" s="1">
        <f t="shared" si="25"/>
        <v>11539.534385999999</v>
      </c>
      <c r="F115" s="1">
        <f t="shared" si="25"/>
        <v>23624.745360000001</v>
      </c>
    </row>
    <row r="116" spans="2:6" x14ac:dyDescent="0.25">
      <c r="B116" s="16" t="s">
        <v>245</v>
      </c>
      <c r="C116" s="1">
        <f>C102</f>
        <v>427.56149110000001</v>
      </c>
      <c r="D116" s="1">
        <f t="shared" ref="D116:F116" si="26">D102</f>
        <v>427.56149110000001</v>
      </c>
      <c r="E116" s="1">
        <f t="shared" si="26"/>
        <v>0</v>
      </c>
      <c r="F116" s="1">
        <f t="shared" si="26"/>
        <v>0</v>
      </c>
    </row>
    <row r="117" spans="2:6" x14ac:dyDescent="0.25">
      <c r="B117" s="16" t="s">
        <v>662</v>
      </c>
      <c r="C117" s="1">
        <f>C103</f>
        <v>0</v>
      </c>
      <c r="D117" s="1">
        <f>D103</f>
        <v>0</v>
      </c>
      <c r="E117" s="1">
        <f>E103</f>
        <v>0</v>
      </c>
      <c r="F117" s="1">
        <f>F103</f>
        <v>0</v>
      </c>
    </row>
    <row r="118" spans="2:6" x14ac:dyDescent="0.25">
      <c r="B118" s="27" t="s">
        <v>9</v>
      </c>
      <c r="C118" s="28" t="e">
        <f>SUM(C108:C117)</f>
        <v>#REF!</v>
      </c>
      <c r="D118" s="28" t="e">
        <f>SUM(D108:D117)</f>
        <v>#REF!</v>
      </c>
      <c r="E118" s="28" t="e">
        <f>SUM(E108:E117)</f>
        <v>#REF!</v>
      </c>
      <c r="F118" s="28" t="e">
        <f>SUM(F108:F117)</f>
        <v>#REF!</v>
      </c>
    </row>
    <row r="120" spans="2:6" x14ac:dyDescent="0.25">
      <c r="B120" s="12" t="str">
        <f>PLANEL_BalPonta_Anual!B2</f>
        <v>Atendimento a Ponta (MW)</v>
      </c>
      <c r="C120" s="13"/>
      <c r="D120" s="13"/>
      <c r="E120" s="13"/>
      <c r="F120" s="13"/>
    </row>
    <row r="121" spans="2:6" x14ac:dyDescent="0.25">
      <c r="B121" s="14"/>
      <c r="C121" s="15">
        <f>PLANEL_BalPonta_Anual!C3</f>
        <v>2015</v>
      </c>
      <c r="D121" s="15">
        <f>PLANEL_BalPonta_Anual!R3</f>
        <v>2030</v>
      </c>
      <c r="E121" s="15">
        <f>PLANEL_BalPonta_Anual!AB3</f>
        <v>2040</v>
      </c>
      <c r="F121" s="15">
        <f>PLANEL_BalPonta_Anual!AL3</f>
        <v>2050</v>
      </c>
    </row>
    <row r="122" spans="2:6" x14ac:dyDescent="0.25">
      <c r="B122" s="16" t="str">
        <f>PLANEL_BalPonta_Anual!B4</f>
        <v>UHE</v>
      </c>
      <c r="C122" s="95">
        <f>PLANEL_BalPonta_Anual!C4</f>
        <v>59785.515850000003</v>
      </c>
      <c r="D122" s="95">
        <f>PLANEL_BalPonta_Anual!R4</f>
        <v>79055.690100000007</v>
      </c>
      <c r="E122" s="95">
        <f>PLANEL_BalPonta_Anual!AB4</f>
        <v>80786.134900000005</v>
      </c>
      <c r="F122" s="95">
        <f>PLANEL_BalPonta_Anual!AL4</f>
        <v>74986.152029999997</v>
      </c>
    </row>
    <row r="123" spans="2:6" x14ac:dyDescent="0.25">
      <c r="B123" s="16" t="str">
        <f>PLANEL_BalPonta_Anual!B5</f>
        <v>PCH</v>
      </c>
      <c r="C123" s="95">
        <f>PLANEL_BalPonta_Anual!C5</f>
        <v>4441.5287259999996</v>
      </c>
      <c r="D123" s="95">
        <f>PLANEL_BalPonta_Anual!R5</f>
        <v>13188.42671</v>
      </c>
      <c r="E123" s="95">
        <f>PLANEL_BalPonta_Anual!AB5</f>
        <v>10988.477800000001</v>
      </c>
      <c r="F123" s="95">
        <f>PLANEL_BalPonta_Anual!AL5</f>
        <v>7762.9945459999999</v>
      </c>
    </row>
    <row r="124" spans="2:6" x14ac:dyDescent="0.25">
      <c r="B124" s="16" t="e">
        <f>PLANEL_BalPonta_Anual!#REF!</f>
        <v>#REF!</v>
      </c>
      <c r="C124" s="1"/>
      <c r="D124" s="1"/>
      <c r="E124" s="1"/>
      <c r="F124" s="1"/>
    </row>
    <row r="125" spans="2:6" x14ac:dyDescent="0.25">
      <c r="B125" s="17" t="str">
        <f>PLANEL_BalPonta_Anual!B6</f>
        <v>Gás Natural</v>
      </c>
      <c r="C125" s="18">
        <f>PLANEL_BalPonta_Anual!C6</f>
        <v>9622.1421750000009</v>
      </c>
      <c r="D125" s="18">
        <f>PLANEL_BalPonta_Anual!R6</f>
        <v>13279.679040000001</v>
      </c>
      <c r="E125" s="18">
        <f>PLANEL_BalPonta_Anual!AB6</f>
        <v>14025.70671</v>
      </c>
      <c r="F125" s="18">
        <f>PLANEL_BalPonta_Anual!AL6</f>
        <v>13676.184450000001</v>
      </c>
    </row>
    <row r="126" spans="2:6" x14ac:dyDescent="0.25">
      <c r="B126" s="17" t="e">
        <f>PLANEL_BalPonta_Anual!#REF!</f>
        <v>#REF!</v>
      </c>
      <c r="C126" s="18" t="e">
        <f>PLANEL_BalPonta_Anual!#REF!</f>
        <v>#REF!</v>
      </c>
      <c r="D126" s="18" t="e">
        <f>PLANEL_BalPonta_Anual!#REF!</f>
        <v>#REF!</v>
      </c>
      <c r="E126" s="18" t="e">
        <f>PLANEL_BalPonta_Anual!#REF!</f>
        <v>#REF!</v>
      </c>
      <c r="F126" s="18" t="e">
        <f>PLANEL_BalPonta_Anual!#REF!</f>
        <v>#REF!</v>
      </c>
    </row>
    <row r="127" spans="2:6" x14ac:dyDescent="0.25">
      <c r="B127" s="16" t="str">
        <f>PLANEL_BalPonta_Anual!B7</f>
        <v>Carvão</v>
      </c>
      <c r="C127" s="1"/>
      <c r="D127" s="1"/>
      <c r="E127" s="1"/>
      <c r="F127" s="1"/>
    </row>
    <row r="128" spans="2:6" x14ac:dyDescent="0.25">
      <c r="B128" s="19" t="e">
        <f>PLANEL_BalPonta_Anual!#REF!</f>
        <v>#REF!</v>
      </c>
      <c r="C128" s="20" t="e">
        <f>PLANEL_BalPonta_Anual!#REF!</f>
        <v>#REF!</v>
      </c>
      <c r="D128" s="20" t="e">
        <f>PLANEL_BalPonta_Anual!#REF!</f>
        <v>#REF!</v>
      </c>
      <c r="E128" s="20" t="e">
        <f>PLANEL_BalPonta_Anual!#REF!</f>
        <v>#REF!</v>
      </c>
      <c r="F128" s="20" t="e">
        <f>PLANEL_BalPonta_Anual!#REF!</f>
        <v>#REF!</v>
      </c>
    </row>
    <row r="129" spans="2:6" x14ac:dyDescent="0.25">
      <c r="B129" s="19" t="e">
        <f>PLANEL_BalPonta_Anual!#REF!</f>
        <v>#REF!</v>
      </c>
      <c r="C129" s="20" t="e">
        <f>PLANEL_BalPonta_Anual!#REF!</f>
        <v>#REF!</v>
      </c>
      <c r="D129" s="20" t="e">
        <f>PLANEL_BalPonta_Anual!#REF!</f>
        <v>#REF!</v>
      </c>
      <c r="E129" s="20" t="e">
        <f>PLANEL_BalPonta_Anual!#REF!</f>
        <v>#REF!</v>
      </c>
      <c r="F129" s="20" t="e">
        <f>PLANEL_BalPonta_Anual!#REF!</f>
        <v>#REF!</v>
      </c>
    </row>
    <row r="130" spans="2:6" x14ac:dyDescent="0.25">
      <c r="B130" s="16" t="str">
        <f>PLANEL_BalPonta_Anual!B8</f>
        <v>Nuclear</v>
      </c>
      <c r="C130" s="1">
        <f>PLANEL_BalPonta_Anual!C8</f>
        <v>1651.996044</v>
      </c>
      <c r="D130" s="1">
        <f>PLANEL_BalPonta_Anual!R8</f>
        <v>2983.193585</v>
      </c>
      <c r="E130" s="1">
        <f>PLANEL_BalPonta_Anual!AB8</f>
        <v>2983.193585</v>
      </c>
      <c r="F130" s="1">
        <f>PLANEL_BalPonta_Anual!AL8</f>
        <v>2983.193585</v>
      </c>
    </row>
    <row r="131" spans="2:6" x14ac:dyDescent="0.25">
      <c r="B131" s="16" t="str">
        <f>PLANEL_BalPonta_Anual!B9</f>
        <v>Óleos Comb</v>
      </c>
      <c r="C131" s="1">
        <f>PLANEL_BalPonta_Anual!C9</f>
        <v>4235.0914329999996</v>
      </c>
      <c r="D131" s="1">
        <f>PLANEL_BalPonta_Anual!R9</f>
        <v>0</v>
      </c>
      <c r="E131" s="1">
        <f>PLANEL_BalPonta_Anual!AB9</f>
        <v>0</v>
      </c>
      <c r="F131" s="1">
        <f>PLANEL_BalPonta_Anual!AL9</f>
        <v>0</v>
      </c>
    </row>
    <row r="132" spans="2:6" x14ac:dyDescent="0.25">
      <c r="B132" s="16" t="str">
        <f>PLANEL_BalPonta_Anual!B10</f>
        <v>Biomassa</v>
      </c>
      <c r="C132" s="1"/>
      <c r="D132" s="1"/>
      <c r="E132" s="1"/>
      <c r="F132" s="1"/>
    </row>
    <row r="133" spans="2:6" x14ac:dyDescent="0.25">
      <c r="B133" s="23" t="e">
        <f>PLANEL_BalPonta_Anual!#REF!</f>
        <v>#REF!</v>
      </c>
      <c r="C133" s="24" t="e">
        <f>PLANEL_BalPonta_Anual!#REF!</f>
        <v>#REF!</v>
      </c>
      <c r="D133" s="24" t="e">
        <f>PLANEL_BalPonta_Anual!#REF!</f>
        <v>#REF!</v>
      </c>
      <c r="E133" s="24" t="e">
        <f>PLANEL_BalPonta_Anual!#REF!</f>
        <v>#REF!</v>
      </c>
      <c r="F133" s="24" t="e">
        <f>PLANEL_BalPonta_Anual!#REF!</f>
        <v>#REF!</v>
      </c>
    </row>
    <row r="134" spans="2:6" x14ac:dyDescent="0.25">
      <c r="B134" s="23" t="e">
        <f>PLANEL_BalPonta_Anual!#REF!</f>
        <v>#REF!</v>
      </c>
      <c r="C134" s="24" t="e">
        <f>PLANEL_BalPonta_Anual!#REF!</f>
        <v>#REF!</v>
      </c>
      <c r="D134" s="24" t="e">
        <f>PLANEL_BalPonta_Anual!#REF!</f>
        <v>#REF!</v>
      </c>
      <c r="E134" s="24" t="e">
        <f>PLANEL_BalPonta_Anual!#REF!</f>
        <v>#REF!</v>
      </c>
      <c r="F134" s="24" t="e">
        <f>PLANEL_BalPonta_Anual!#REF!</f>
        <v>#REF!</v>
      </c>
    </row>
    <row r="135" spans="2:6" x14ac:dyDescent="0.25">
      <c r="B135" s="16" t="str">
        <f>PLANEL_BalPonta_Anual!B11</f>
        <v>Eólica</v>
      </c>
      <c r="C135" s="1"/>
      <c r="D135" s="1"/>
      <c r="E135" s="1"/>
      <c r="F135" s="1"/>
    </row>
    <row r="136" spans="2:6" x14ac:dyDescent="0.25">
      <c r="B136" s="29" t="e">
        <f>PLANEL_BalPonta_Anual!#REF!</f>
        <v>#REF!</v>
      </c>
      <c r="C136" s="30" t="e">
        <f>PLANEL_BalPonta_Anual!#REF!</f>
        <v>#REF!</v>
      </c>
      <c r="D136" s="30" t="e">
        <f>PLANEL_BalPonta_Anual!#REF!</f>
        <v>#REF!</v>
      </c>
      <c r="E136" s="30" t="e">
        <f>PLANEL_BalPonta_Anual!#REF!</f>
        <v>#REF!</v>
      </c>
      <c r="F136" s="30" t="e">
        <f>PLANEL_BalPonta_Anual!#REF!</f>
        <v>#REF!</v>
      </c>
    </row>
    <row r="137" spans="2:6" x14ac:dyDescent="0.25">
      <c r="B137" s="29" t="e">
        <f>PLANEL_BalPonta_Anual!#REF!</f>
        <v>#REF!</v>
      </c>
      <c r="C137" s="30" t="e">
        <f>PLANEL_BalPonta_Anual!#REF!</f>
        <v>#REF!</v>
      </c>
      <c r="D137" s="30" t="e">
        <f>PLANEL_BalPonta_Anual!#REF!</f>
        <v>#REF!</v>
      </c>
      <c r="E137" s="30" t="e">
        <f>PLANEL_BalPonta_Anual!#REF!</f>
        <v>#REF!</v>
      </c>
      <c r="F137" s="30" t="e">
        <f>PLANEL_BalPonta_Anual!#REF!</f>
        <v>#REF!</v>
      </c>
    </row>
    <row r="138" spans="2:6" x14ac:dyDescent="0.25">
      <c r="B138" s="16" t="str">
        <f>PLANEL_BalPonta_Anual!B12</f>
        <v>Solar</v>
      </c>
      <c r="C138" s="1"/>
      <c r="D138" s="1"/>
      <c r="E138" s="1"/>
      <c r="F138" s="1"/>
    </row>
    <row r="139" spans="2:6" x14ac:dyDescent="0.25">
      <c r="B139" s="25" t="e">
        <f>PLANEL_BalPonta_Anual!#REF!</f>
        <v>#REF!</v>
      </c>
      <c r="C139" s="26" t="e">
        <f>PLANEL_BalPonta_Anual!#REF!</f>
        <v>#REF!</v>
      </c>
      <c r="D139" s="26" t="e">
        <f>PLANEL_BalPonta_Anual!#REF!</f>
        <v>#REF!</v>
      </c>
      <c r="E139" s="26" t="e">
        <f>PLANEL_BalPonta_Anual!#REF!</f>
        <v>#REF!</v>
      </c>
      <c r="F139" s="26" t="e">
        <f>PLANEL_BalPonta_Anual!#REF!</f>
        <v>#REF!</v>
      </c>
    </row>
    <row r="140" spans="2:6" x14ac:dyDescent="0.25">
      <c r="B140" s="25" t="e">
        <f>PLANEL_BalPonta_Anual!#REF!</f>
        <v>#REF!</v>
      </c>
      <c r="C140" s="26" t="e">
        <f>PLANEL_BalPonta_Anual!#REF!</f>
        <v>#REF!</v>
      </c>
      <c r="D140" s="26" t="e">
        <f>PLANEL_BalPonta_Anual!#REF!</f>
        <v>#REF!</v>
      </c>
      <c r="E140" s="26" t="e">
        <f>PLANEL_BalPonta_Anual!#REF!</f>
        <v>#REF!</v>
      </c>
      <c r="F140" s="26" t="e">
        <f>PLANEL_BalPonta_Anual!#REF!</f>
        <v>#REF!</v>
      </c>
    </row>
    <row r="141" spans="2:6" x14ac:dyDescent="0.25">
      <c r="B141" s="231" t="str">
        <f>PLANEL_BalPonta_Anual!B13</f>
        <v>Gás de Proces.</v>
      </c>
      <c r="C141" s="232">
        <f>PLANEL_BalPonta_Anual!C13</f>
        <v>451.53500000000003</v>
      </c>
      <c r="D141" s="232">
        <f>PLANEL_BalPonta_Anual!R13</f>
        <v>451.53500000000003</v>
      </c>
      <c r="E141" s="232">
        <f>PLANEL_BalPonta_Anual!AB13</f>
        <v>0</v>
      </c>
      <c r="F141" s="232">
        <f>PLANEL_BalPonta_Anual!AL13</f>
        <v>0</v>
      </c>
    </row>
    <row r="142" spans="2:6" x14ac:dyDescent="0.25">
      <c r="B142" s="97" t="str">
        <f>PLANEL_BalPonta_Anual!B14</f>
        <v>Potência Compl.</v>
      </c>
      <c r="C142" s="32">
        <f>PLANEL_BalPonta_Anual!C14</f>
        <v>0</v>
      </c>
      <c r="D142" s="32">
        <f>PLANEL_BalPonta_Anual!R14</f>
        <v>14277.053530000001</v>
      </c>
      <c r="E142" s="32">
        <f>PLANEL_BalPonta_Anual!AB14</f>
        <v>44793.133229999999</v>
      </c>
      <c r="F142" s="32">
        <f>PLANEL_BalPonta_Anual!AL14</f>
        <v>79697.207450000002</v>
      </c>
    </row>
    <row r="143" spans="2:6" x14ac:dyDescent="0.25">
      <c r="B143" s="27" t="str">
        <f>PLANEL_BalPonta_Anual!B15</f>
        <v>Total</v>
      </c>
      <c r="C143" s="28">
        <f>PLANEL_BalPonta_Anual!C15</f>
        <v>87267.612362</v>
      </c>
      <c r="D143" s="28">
        <f>PLANEL_BalPonta_Anual!R15</f>
        <v>149189.36944000001</v>
      </c>
      <c r="E143" s="28">
        <f>PLANEL_BalPonta_Anual!AB15</f>
        <v>200835.92391399998</v>
      </c>
      <c r="F143" s="28">
        <f>PLANEL_BalPonta_Anual!AL15</f>
        <v>251305.87458399998</v>
      </c>
    </row>
    <row r="144" spans="2:6" x14ac:dyDescent="0.25">
      <c r="B144" s="33"/>
      <c r="C144" s="33"/>
      <c r="D144" s="33"/>
      <c r="E144" s="33"/>
      <c r="F144" s="33"/>
    </row>
    <row r="145" spans="2:6" x14ac:dyDescent="0.25">
      <c r="B145" s="12" t="str">
        <f>B120</f>
        <v>Atendimento a Ponta (MW)</v>
      </c>
      <c r="C145" s="13"/>
      <c r="D145" s="13"/>
      <c r="E145" s="13"/>
      <c r="F145" s="13"/>
    </row>
    <row r="146" spans="2:6" x14ac:dyDescent="0.25">
      <c r="B146" s="15"/>
      <c r="C146" s="15">
        <v>2015</v>
      </c>
      <c r="D146" s="15">
        <v>2030</v>
      </c>
      <c r="E146" s="15">
        <v>2040</v>
      </c>
      <c r="F146" s="15">
        <v>2050</v>
      </c>
    </row>
    <row r="147" spans="2:6" x14ac:dyDescent="0.25">
      <c r="B147" s="16" t="s">
        <v>244</v>
      </c>
      <c r="C147" s="1">
        <f>C122+C123</f>
        <v>64227.044576</v>
      </c>
      <c r="D147" s="1">
        <f t="shared" ref="D147:F147" si="27">D122+D123</f>
        <v>92244.116810000007</v>
      </c>
      <c r="E147" s="1">
        <f t="shared" si="27"/>
        <v>91774.612699999998</v>
      </c>
      <c r="F147" s="1">
        <f t="shared" si="27"/>
        <v>82749.146575999999</v>
      </c>
    </row>
    <row r="148" spans="2:6" x14ac:dyDescent="0.25">
      <c r="B148" s="16" t="s">
        <v>3</v>
      </c>
      <c r="C148" s="1" t="e">
        <f>C125+C126</f>
        <v>#REF!</v>
      </c>
      <c r="D148" s="1" t="e">
        <f t="shared" ref="D148:F148" si="28">D125+D126</f>
        <v>#REF!</v>
      </c>
      <c r="E148" s="1" t="e">
        <f t="shared" si="28"/>
        <v>#REF!</v>
      </c>
      <c r="F148" s="1" t="e">
        <f t="shared" si="28"/>
        <v>#REF!</v>
      </c>
    </row>
    <row r="149" spans="2:6" x14ac:dyDescent="0.25">
      <c r="B149" s="16" t="s">
        <v>4</v>
      </c>
      <c r="C149" s="1" t="e">
        <f>C128+C129</f>
        <v>#REF!</v>
      </c>
      <c r="D149" s="1" t="e">
        <f t="shared" ref="D149:F149" si="29">D128+D129</f>
        <v>#REF!</v>
      </c>
      <c r="E149" s="1" t="e">
        <f t="shared" si="29"/>
        <v>#REF!</v>
      </c>
      <c r="F149" s="1" t="e">
        <f t="shared" si="29"/>
        <v>#REF!</v>
      </c>
    </row>
    <row r="150" spans="2:6" x14ac:dyDescent="0.25">
      <c r="B150" s="16" t="s">
        <v>5</v>
      </c>
      <c r="C150" s="1">
        <f>C130</f>
        <v>1651.996044</v>
      </c>
      <c r="D150" s="1">
        <f t="shared" ref="D150:F150" si="30">D130</f>
        <v>2983.193585</v>
      </c>
      <c r="E150" s="1">
        <f t="shared" si="30"/>
        <v>2983.193585</v>
      </c>
      <c r="F150" s="1">
        <f t="shared" si="30"/>
        <v>2983.193585</v>
      </c>
    </row>
    <row r="151" spans="2:6" x14ac:dyDescent="0.25">
      <c r="B151" s="16" t="s">
        <v>57</v>
      </c>
      <c r="C151" s="1">
        <f>C131</f>
        <v>4235.0914329999996</v>
      </c>
      <c r="D151" s="1">
        <f t="shared" ref="D151:F151" si="31">D131</f>
        <v>0</v>
      </c>
      <c r="E151" s="1">
        <f t="shared" si="31"/>
        <v>0</v>
      </c>
      <c r="F151" s="1">
        <f t="shared" si="31"/>
        <v>0</v>
      </c>
    </row>
    <row r="152" spans="2:6" x14ac:dyDescent="0.25">
      <c r="B152" s="16" t="s">
        <v>6</v>
      </c>
      <c r="C152" s="1" t="e">
        <f>C133+C134</f>
        <v>#REF!</v>
      </c>
      <c r="D152" s="1" t="e">
        <f t="shared" ref="D152:F152" si="32">D133+D134</f>
        <v>#REF!</v>
      </c>
      <c r="E152" s="1" t="e">
        <f t="shared" si="32"/>
        <v>#REF!</v>
      </c>
      <c r="F152" s="1" t="e">
        <f t="shared" si="32"/>
        <v>#REF!</v>
      </c>
    </row>
    <row r="153" spans="2:6" x14ac:dyDescent="0.25">
      <c r="B153" s="16" t="s">
        <v>7</v>
      </c>
      <c r="C153" s="1" t="e">
        <f>C136+C137</f>
        <v>#REF!</v>
      </c>
      <c r="D153" s="1" t="e">
        <f t="shared" ref="D153:F153" si="33">D136+D137</f>
        <v>#REF!</v>
      </c>
      <c r="E153" s="1" t="e">
        <f t="shared" si="33"/>
        <v>#REF!</v>
      </c>
      <c r="F153" s="1" t="e">
        <f t="shared" si="33"/>
        <v>#REF!</v>
      </c>
    </row>
    <row r="154" spans="2:6" x14ac:dyDescent="0.25">
      <c r="B154" s="16" t="s">
        <v>8</v>
      </c>
      <c r="C154" s="1" t="e">
        <f>C139+C140</f>
        <v>#REF!</v>
      </c>
      <c r="D154" s="1" t="e">
        <f t="shared" ref="D154:F154" si="34">D139+D140</f>
        <v>#REF!</v>
      </c>
      <c r="E154" s="1" t="e">
        <f t="shared" si="34"/>
        <v>#REF!</v>
      </c>
      <c r="F154" s="1" t="e">
        <f t="shared" si="34"/>
        <v>#REF!</v>
      </c>
    </row>
    <row r="155" spans="2:6" x14ac:dyDescent="0.25">
      <c r="B155" s="16" t="s">
        <v>245</v>
      </c>
      <c r="C155" s="1">
        <f>C141</f>
        <v>451.53500000000003</v>
      </c>
      <c r="D155" s="1">
        <f t="shared" ref="D155:F155" si="35">D141</f>
        <v>451.53500000000003</v>
      </c>
      <c r="E155" s="1">
        <f t="shared" si="35"/>
        <v>0</v>
      </c>
      <c r="F155" s="1">
        <f t="shared" si="35"/>
        <v>0</v>
      </c>
    </row>
    <row r="156" spans="2:6" x14ac:dyDescent="0.25">
      <c r="B156" s="16" t="s">
        <v>662</v>
      </c>
      <c r="C156" s="1">
        <f>C142</f>
        <v>0</v>
      </c>
      <c r="D156" s="1">
        <f>D142</f>
        <v>14277.053530000001</v>
      </c>
      <c r="E156" s="1">
        <f>E142</f>
        <v>44793.133229999999</v>
      </c>
      <c r="F156" s="1">
        <f>F142</f>
        <v>79697.207450000002</v>
      </c>
    </row>
    <row r="157" spans="2:6" x14ac:dyDescent="0.25">
      <c r="B157" s="27" t="s">
        <v>9</v>
      </c>
      <c r="C157" s="28" t="e">
        <f>SUM(C147:C156)</f>
        <v>#REF!</v>
      </c>
      <c r="D157" s="28" t="e">
        <f>SUM(D147:D156)</f>
        <v>#REF!</v>
      </c>
      <c r="E157" s="28" t="e">
        <f>SUM(E147:E156)</f>
        <v>#REF!</v>
      </c>
      <c r="F157" s="28" t="e">
        <f>SUM(F147:F156)</f>
        <v>#REF!</v>
      </c>
    </row>
    <row r="159" spans="2:6" x14ac:dyDescent="0.25">
      <c r="B159" s="12" t="str">
        <f>Planel_CO2_total_Anual!B2</f>
        <v>Emissões Totais (MtCO2eq)</v>
      </c>
      <c r="C159" s="13"/>
      <c r="D159" s="13"/>
      <c r="E159" s="13"/>
      <c r="F159" s="13"/>
    </row>
    <row r="160" spans="2:6" x14ac:dyDescent="0.25">
      <c r="B160" s="15"/>
      <c r="C160" s="15">
        <f>Planel_CO2_total_Anual!C3</f>
        <v>2015</v>
      </c>
      <c r="D160" s="15">
        <f>Planel_CO2_total_Anual!R3</f>
        <v>2030</v>
      </c>
      <c r="E160" s="15">
        <f>Planel_CO2_total_Anual!AB3</f>
        <v>2040</v>
      </c>
      <c r="F160" s="15">
        <f>Planel_CO2_total_Anual!AL3</f>
        <v>2050</v>
      </c>
    </row>
    <row r="161" spans="1:11" x14ac:dyDescent="0.25">
      <c r="B161" s="16" t="str">
        <f>Planel_CO2_total_Anual!B4</f>
        <v>P.Médio</v>
      </c>
      <c r="C161" s="1">
        <f>Planel_CO2_total_Anual!C4</f>
        <v>38.004931730000003</v>
      </c>
      <c r="D161" s="1">
        <f>Planel_CO2_total_Anual!R4</f>
        <v>14.16375311</v>
      </c>
      <c r="E161" s="1">
        <f>Planel_CO2_total_Anual!AB4</f>
        <v>5.4011822680000003</v>
      </c>
      <c r="F161" s="1">
        <f>Planel_CO2_total_Anual!AL4</f>
        <v>0</v>
      </c>
    </row>
    <row r="162" spans="1:11" x14ac:dyDescent="0.25">
      <c r="B162" s="101" t="str">
        <f>Planel_CO2_total_Anual!B5</f>
        <v>P.Crítico</v>
      </c>
      <c r="C162" s="102">
        <f>Planel_CO2_total_Anual!C5</f>
        <v>51.680438600000002</v>
      </c>
      <c r="D162" s="102">
        <f>Planel_CO2_total_Anual!R5</f>
        <v>21.109861630000001</v>
      </c>
      <c r="E162" s="102">
        <f>Planel_CO2_total_Anual!AB5</f>
        <v>5.5199735299999997</v>
      </c>
      <c r="F162" s="102">
        <f>Planel_CO2_total_Anual!AL5</f>
        <v>0</v>
      </c>
    </row>
    <row r="163" spans="1:11" x14ac:dyDescent="0.25">
      <c r="B163" s="99" t="str">
        <f>Planel_CO2_total_Anual!B6</f>
        <v>Teto de emissões</v>
      </c>
      <c r="C163" s="100">
        <f>Planel_CO2_total_Anual!C6</f>
        <v>10000000</v>
      </c>
      <c r="D163" s="100">
        <f>Planel_CO2_total_Anual!R6</f>
        <v>10000000</v>
      </c>
      <c r="E163" s="100">
        <f>Planel_CO2_total_Anual!AB6</f>
        <v>10000000</v>
      </c>
      <c r="F163" s="100">
        <f>Planel_CO2_total_Anual!AL6</f>
        <v>10000000</v>
      </c>
    </row>
    <row r="165" spans="1:11" x14ac:dyDescent="0.25">
      <c r="A165" s="224"/>
      <c r="B165" s="12" t="str">
        <f>'Resumo Gás Natural'!B37</f>
        <v>Consumo de Gás Natural (Mm3/d)</v>
      </c>
      <c r="C165" s="13"/>
      <c r="D165" s="13"/>
      <c r="E165" s="13"/>
      <c r="F165" s="13"/>
      <c r="G165" s="224"/>
      <c r="H165" s="224"/>
      <c r="I165" s="224"/>
      <c r="J165" s="224"/>
      <c r="K165" s="224"/>
    </row>
    <row r="166" spans="1:11" x14ac:dyDescent="0.25">
      <c r="B166" s="15"/>
      <c r="C166" s="15">
        <f>'Resumo Gás Natural'!C38</f>
        <v>2015</v>
      </c>
      <c r="D166" s="15">
        <f>'Resumo Gás Natural'!R38</f>
        <v>2030</v>
      </c>
      <c r="E166" s="15">
        <f>'Resumo Gás Natural'!AB38</f>
        <v>2040</v>
      </c>
      <c r="F166" s="15">
        <f>'Resumo Gás Natural'!AL38</f>
        <v>2050</v>
      </c>
    </row>
    <row r="167" spans="1:11" x14ac:dyDescent="0.25">
      <c r="B167" s="16" t="str">
        <f>'Resumo Gás Natural'!B39</f>
        <v>P.Médio</v>
      </c>
      <c r="C167" s="1">
        <f>'Resumo Gás Natural'!C39</f>
        <v>29.033268383561641</v>
      </c>
      <c r="D167" s="1">
        <f>'Resumo Gás Natural'!R39</f>
        <v>17.14171198630137</v>
      </c>
      <c r="E167" s="1">
        <f>'Resumo Gás Natural'!AB39</f>
        <v>12.109619665753424</v>
      </c>
      <c r="F167" s="1">
        <f>'Resumo Gás Natural'!AL39</f>
        <v>3.3405281424657534</v>
      </c>
    </row>
    <row r="168" spans="1:11" x14ac:dyDescent="0.25">
      <c r="B168" s="16" t="str">
        <f>'Resumo Gás Natural'!B40</f>
        <v>P.Crítico</v>
      </c>
      <c r="C168" s="102">
        <f>'Resumo Gás Natural'!C40</f>
        <v>34.964701616438354</v>
      </c>
      <c r="D168" s="102">
        <f>'Resumo Gás Natural'!R40</f>
        <v>31.152295397260275</v>
      </c>
      <c r="E168" s="102">
        <f>'Resumo Gás Natural'!AB40</f>
        <v>27.883519561643837</v>
      </c>
      <c r="F168" s="102">
        <f>'Resumo Gás Natural'!AL40</f>
        <v>19.056214104109589</v>
      </c>
    </row>
    <row r="169" spans="1:11" x14ac:dyDescent="0.25">
      <c r="B169" s="16" t="e">
        <f>'Resumo Gás Natural'!#REF!</f>
        <v>#REF!</v>
      </c>
      <c r="C169" s="102" t="e">
        <f>'Resumo Gás Natural'!#REF!</f>
        <v>#REF!</v>
      </c>
      <c r="D169" s="102" t="e">
        <f>'Resumo Gás Natural'!#REF!</f>
        <v>#REF!</v>
      </c>
      <c r="E169" s="102" t="e">
        <f>'Resumo Gás Natural'!#REF!</f>
        <v>#REF!</v>
      </c>
      <c r="F169" s="102" t="e">
        <f>'Resumo Gás Natural'!#REF!</f>
        <v>#REF!</v>
      </c>
    </row>
    <row r="170" spans="1:11" x14ac:dyDescent="0.25">
      <c r="B170" s="16" t="str">
        <f>'Resumo Gás Natural'!B44</f>
        <v>Teto P.Médio</v>
      </c>
      <c r="C170" s="102">
        <f>'Resumo Gás Natural'!C44</f>
        <v>1250000</v>
      </c>
      <c r="D170" s="102">
        <f>'Resumo Gás Natural'!R44</f>
        <v>1250000</v>
      </c>
      <c r="E170" s="102">
        <f>'Resumo Gás Natural'!AB44</f>
        <v>1950000</v>
      </c>
      <c r="F170" s="102">
        <f>'Resumo Gás Natural'!AL44</f>
        <v>2750000</v>
      </c>
    </row>
    <row r="171" spans="1:11" x14ac:dyDescent="0.25">
      <c r="B171" s="16" t="str">
        <f>'Resumo Gás Natural'!B45</f>
        <v>Teto P.Crítico</v>
      </c>
      <c r="C171" s="102">
        <f>'Resumo Gás Natural'!C45</f>
        <v>1250000</v>
      </c>
      <c r="D171" s="102">
        <f>'Resumo Gás Natural'!R45</f>
        <v>1250000</v>
      </c>
      <c r="E171" s="102">
        <f>'Resumo Gás Natural'!AB45</f>
        <v>1950000</v>
      </c>
      <c r="F171" s="102">
        <f>'Resumo Gás Natural'!AL45</f>
        <v>2750000</v>
      </c>
    </row>
    <row r="172" spans="1:11" x14ac:dyDescent="0.25">
      <c r="B172" s="99" t="str">
        <f>'Resumo Gás Natural'!B46</f>
        <v>Teto Ponta</v>
      </c>
      <c r="C172" s="100">
        <f>'Resumo Gás Natural'!C46</f>
        <v>12500000000</v>
      </c>
      <c r="D172" s="100">
        <f>'Resumo Gás Natural'!R46</f>
        <v>12500000000</v>
      </c>
      <c r="E172" s="100">
        <f>'Resumo Gás Natural'!AB46</f>
        <v>19500000000</v>
      </c>
      <c r="F172" s="100">
        <f>'Resumo Gás Natural'!AL46</f>
        <v>27500000000</v>
      </c>
    </row>
    <row r="174" spans="1:11" x14ac:dyDescent="0.25">
      <c r="B174" s="12" t="s">
        <v>684</v>
      </c>
      <c r="C174" s="13"/>
      <c r="D174" s="13"/>
    </row>
    <row r="175" spans="1:11" x14ac:dyDescent="0.25">
      <c r="B175" s="15"/>
      <c r="C175" s="270">
        <v>2012</v>
      </c>
      <c r="D175" s="267">
        <v>2015</v>
      </c>
    </row>
    <row r="176" spans="1:11" x14ac:dyDescent="0.25">
      <c r="B176" s="16" t="s">
        <v>655</v>
      </c>
      <c r="C176" s="271">
        <f>output_Status!B7/1000</f>
        <v>612.59918713600894</v>
      </c>
      <c r="D176" s="1">
        <f>C176*(1+Planel_BD_constantes!$B$3)^($D$175-$C$175)</f>
        <v>771.6985472254762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CarregaNovaRodada">
                <anchor moveWithCells="1" sizeWithCells="1">
                  <from>
                    <xdr:col>0</xdr:col>
                    <xdr:colOff>66675</xdr:colOff>
                    <xdr:row>0</xdr:row>
                    <xdr:rowOff>104775</xdr:rowOff>
                  </from>
                  <to>
                    <xdr:col>2</xdr:col>
                    <xdr:colOff>752475</xdr:colOff>
                    <xdr:row>1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29">
    <tabColor rgb="FFFF66FF"/>
  </sheetPr>
  <dimension ref="A1:K188"/>
  <sheetViews>
    <sheetView tabSelected="1" zoomScale="90" zoomScaleNormal="90" workbookViewId="0">
      <selection activeCell="D25" sqref="D25"/>
    </sheetView>
  </sheetViews>
  <sheetFormatPr defaultColWidth="9.140625" defaultRowHeight="15" x14ac:dyDescent="0.25"/>
  <cols>
    <col min="1" max="1" width="9.140625" style="33" customWidth="1"/>
    <col min="2" max="2" width="19.85546875" style="33" customWidth="1"/>
    <col min="3" max="6" width="15" style="33" customWidth="1"/>
    <col min="7" max="7" width="9.140625" style="33" customWidth="1"/>
    <col min="8" max="8" width="11.140625" style="33" bestFit="1" customWidth="1"/>
    <col min="9" max="16384" width="9.140625" style="33"/>
  </cols>
  <sheetData>
    <row r="1" spans="2:9" x14ac:dyDescent="0.25">
      <c r="E1" s="273" t="s">
        <v>685</v>
      </c>
      <c r="F1" s="274">
        <f>C188</f>
        <v>712.44492856897796</v>
      </c>
      <c r="H1" s="255" t="s">
        <v>686</v>
      </c>
      <c r="I1" s="256">
        <f>D188</f>
        <v>836.6985472254762</v>
      </c>
    </row>
    <row r="3" spans="2:9" x14ac:dyDescent="0.25">
      <c r="B3" s="12" t="str">
        <f>PLANEL_Pot_anual!B2</f>
        <v>Potência Acumulada - SIN (MW)</v>
      </c>
      <c r="C3" s="13"/>
      <c r="D3" s="13"/>
      <c r="E3" s="13"/>
      <c r="F3" s="13"/>
    </row>
    <row r="4" spans="2:9" x14ac:dyDescent="0.25">
      <c r="B4" s="14"/>
      <c r="C4" s="15">
        <f>PLANEL_Pot_anual!C3</f>
        <v>2015</v>
      </c>
      <c r="D4" s="15">
        <f>PLANEL_Pot_anual!R3</f>
        <v>2030</v>
      </c>
      <c r="E4" s="15">
        <f>PLANEL_Pot_anual!AB3</f>
        <v>2040</v>
      </c>
      <c r="F4" s="15">
        <f>PLANEL_Pot_anual!AL3</f>
        <v>2050</v>
      </c>
    </row>
    <row r="5" spans="2:9" x14ac:dyDescent="0.25">
      <c r="B5" s="16" t="str">
        <f>PLANEL_Pot_anual!B4</f>
        <v>UHE</v>
      </c>
      <c r="C5" s="95">
        <f>PLANEL_Pot_anual!C4</f>
        <v>89736.491999999998</v>
      </c>
      <c r="D5" s="95">
        <f>PLANEL_Pot_anual!R4</f>
        <v>116636.861</v>
      </c>
      <c r="E5" s="95">
        <f>PLANEL_Pot_anual!AB4</f>
        <v>119286.66099999999</v>
      </c>
      <c r="F5" s="95">
        <f>PLANEL_Pot_anual!AL4</f>
        <v>119286.66099999999</v>
      </c>
    </row>
    <row r="6" spans="2:9" x14ac:dyDescent="0.25">
      <c r="B6" s="16" t="str">
        <f>PLANEL_Pot_anual!B5</f>
        <v>PCH</v>
      </c>
      <c r="C6" s="95">
        <f>PLANEL_Pot_anual!C5</f>
        <v>5500.0259999999998</v>
      </c>
      <c r="D6" s="95">
        <f>PLANEL_Pot_anual!R5</f>
        <v>16181.825999999999</v>
      </c>
      <c r="E6" s="95">
        <f>PLANEL_Pot_anual!AB5</f>
        <v>16181.825999999999</v>
      </c>
      <c r="F6" s="95">
        <f>PLANEL_Pot_anual!AL5</f>
        <v>16181.825999999999</v>
      </c>
    </row>
    <row r="7" spans="2:9" x14ac:dyDescent="0.25">
      <c r="B7" s="16" t="str">
        <f>PLANEL_Pot_anual!B6</f>
        <v>Gás Natural</v>
      </c>
      <c r="C7" s="1"/>
      <c r="D7" s="1"/>
      <c r="E7" s="1"/>
      <c r="F7" s="1"/>
    </row>
    <row r="8" spans="2:9" x14ac:dyDescent="0.25">
      <c r="B8" s="17" t="s">
        <v>700</v>
      </c>
      <c r="C8" s="18">
        <f>PLANEL_Pot_anual!C7</f>
        <v>11242.2</v>
      </c>
      <c r="D8" s="18">
        <f>PLANEL_Pot_anual!R7</f>
        <v>14015.91309</v>
      </c>
      <c r="E8" s="18">
        <f>PLANEL_Pot_anual!AB7</f>
        <v>14803.301020000001</v>
      </c>
      <c r="F8" s="18">
        <f>PLANEL_Pot_anual!AL7</f>
        <v>14434.40102008</v>
      </c>
    </row>
    <row r="9" spans="2:9" x14ac:dyDescent="0.25">
      <c r="B9" s="17"/>
      <c r="C9" s="18"/>
      <c r="D9" s="18"/>
      <c r="E9" s="18"/>
      <c r="F9" s="18"/>
    </row>
    <row r="10" spans="2:9" x14ac:dyDescent="0.25">
      <c r="B10" s="16" t="str">
        <f>PLANEL_Pot_anual!B8</f>
        <v>Carvão</v>
      </c>
      <c r="C10" s="1"/>
      <c r="D10" s="1"/>
      <c r="E10" s="1"/>
      <c r="F10" s="1"/>
    </row>
    <row r="11" spans="2:9" x14ac:dyDescent="0.25">
      <c r="B11" s="19" t="str">
        <f>PLANEL_Pot_anual!B9</f>
        <v>Nacional</v>
      </c>
      <c r="C11" s="20">
        <f>PLANEL_Pot_anual!C9</f>
        <v>1728.36</v>
      </c>
      <c r="D11" s="20">
        <f>PLANEL_Pot_anual!R9</f>
        <v>806</v>
      </c>
      <c r="E11" s="20">
        <f>PLANEL_Pot_anual!AB9</f>
        <v>340</v>
      </c>
      <c r="F11" s="20">
        <f>PLANEL_Pot_anual!AL9</f>
        <v>0</v>
      </c>
    </row>
    <row r="12" spans="2:9" x14ac:dyDescent="0.25">
      <c r="B12" s="19" t="str">
        <f>PLANEL_Pot_anual!B10</f>
        <v>Importado</v>
      </c>
      <c r="C12" s="20">
        <f>PLANEL_Pot_anual!C10</f>
        <v>1445.4</v>
      </c>
      <c r="D12" s="20">
        <f>PLANEL_Pot_anual!R10</f>
        <v>1445.4</v>
      </c>
      <c r="E12" s="20">
        <f>PLANEL_Pot_anual!AB10</f>
        <v>0</v>
      </c>
      <c r="F12" s="20">
        <f>PLANEL_Pot_anual!AL10</f>
        <v>0</v>
      </c>
    </row>
    <row r="13" spans="2:9" x14ac:dyDescent="0.25">
      <c r="B13" s="16" t="str">
        <f>PLANEL_Pot_anual!B11</f>
        <v>Nuclear</v>
      </c>
      <c r="C13" s="1">
        <f>PLANEL_Pot_anual!C11</f>
        <v>1990</v>
      </c>
      <c r="D13" s="1">
        <f>PLANEL_Pot_anual!R11</f>
        <v>3395</v>
      </c>
      <c r="E13" s="1">
        <f>PLANEL_Pot_anual!AB11</f>
        <v>3395</v>
      </c>
      <c r="F13" s="1">
        <f>PLANEL_Pot_anual!AL11</f>
        <v>3395</v>
      </c>
    </row>
    <row r="14" spans="2:9" x14ac:dyDescent="0.25">
      <c r="B14" s="16" t="str">
        <f>PLANEL_Pot_anual!B12</f>
        <v>Óleos Comb</v>
      </c>
      <c r="C14" s="1">
        <f>PLANEL_Pot_anual!C12</f>
        <v>5183.8</v>
      </c>
      <c r="D14" s="1">
        <f>PLANEL_Pot_anual!R12</f>
        <v>0</v>
      </c>
      <c r="E14" s="1">
        <f>PLANEL_Pot_anual!AB12</f>
        <v>0</v>
      </c>
      <c r="F14" s="1">
        <f>PLANEL_Pot_anual!AL12</f>
        <v>0</v>
      </c>
    </row>
    <row r="15" spans="2:9" x14ac:dyDescent="0.25">
      <c r="B15" s="16" t="str">
        <f>PLANEL_Pot_anual!B13</f>
        <v>Biomassa</v>
      </c>
      <c r="C15" s="1"/>
      <c r="D15" s="1"/>
      <c r="E15" s="1"/>
      <c r="F15" s="1"/>
    </row>
    <row r="16" spans="2:9" x14ac:dyDescent="0.25">
      <c r="B16" s="23" t="str">
        <f>PLANEL_Pot_anual!B14</f>
        <v>Cana</v>
      </c>
      <c r="C16" s="24">
        <f>PLANEL_Pot_anual!C14</f>
        <v>11669.467420000001</v>
      </c>
      <c r="D16" s="24">
        <f>PLANEL_Pot_anual!R14</f>
        <v>12700.744381</v>
      </c>
      <c r="E16" s="24">
        <f>PLANEL_Pot_anual!AB14</f>
        <v>13009</v>
      </c>
      <c r="F16" s="24">
        <f>PLANEL_Pot_anual!AL14</f>
        <v>13395</v>
      </c>
    </row>
    <row r="17" spans="2:6" x14ac:dyDescent="0.25">
      <c r="B17" s="23" t="str">
        <f>PLANEL_Pot_anual!B15</f>
        <v>Outras bio</v>
      </c>
      <c r="C17" s="24">
        <f>PLANEL_Pot_anual!C15</f>
        <v>330.2</v>
      </c>
      <c r="D17" s="24">
        <f>PLANEL_Pot_anual!R15</f>
        <v>3111.7916489999998</v>
      </c>
      <c r="E17" s="24">
        <f>PLANEL_Pot_anual!AB15</f>
        <v>2803.591649</v>
      </c>
      <c r="F17" s="24">
        <f>PLANEL_Pot_anual!AL15</f>
        <v>2417.7916489999998</v>
      </c>
    </row>
    <row r="18" spans="2:6" x14ac:dyDescent="0.25">
      <c r="B18" s="16" t="str">
        <f>PLANEL_Pot_anual!B16</f>
        <v>Eólica</v>
      </c>
      <c r="C18" s="1"/>
      <c r="D18" s="1"/>
      <c r="E18" s="1"/>
      <c r="F18" s="1"/>
    </row>
    <row r="19" spans="2:6" x14ac:dyDescent="0.25">
      <c r="B19" s="29" t="str">
        <f>PLANEL_Pot_anual!B17</f>
        <v>Onshore</v>
      </c>
      <c r="C19" s="30">
        <f>PLANEL_Pot_anual!C17</f>
        <v>6556.16</v>
      </c>
      <c r="D19" s="30">
        <f>PLANEL_Pot_anual!R17</f>
        <v>55106.588136000006</v>
      </c>
      <c r="E19" s="30">
        <f>PLANEL_Pot_anual!AB17</f>
        <v>120065.974243</v>
      </c>
      <c r="F19" s="30">
        <f>PLANEL_Pot_anual!AL17</f>
        <v>188327.35805000001</v>
      </c>
    </row>
    <row r="20" spans="2:6" x14ac:dyDescent="0.25">
      <c r="B20" s="29" t="str">
        <f>PLANEL_Pot_anual!B18</f>
        <v>Offshore</v>
      </c>
      <c r="C20" s="30">
        <f>PLANEL_Pot_anual!C18</f>
        <v>0</v>
      </c>
      <c r="D20" s="30">
        <f>PLANEL_Pot_anual!R18</f>
        <v>0</v>
      </c>
      <c r="E20" s="30">
        <f>PLANEL_Pot_anual!AB18</f>
        <v>0</v>
      </c>
      <c r="F20" s="30">
        <f>PLANEL_Pot_anual!AL18</f>
        <v>0</v>
      </c>
    </row>
    <row r="21" spans="2:6" x14ac:dyDescent="0.25">
      <c r="B21" s="16" t="str">
        <f>PLANEL_Pot_anual!B19</f>
        <v>Solar</v>
      </c>
      <c r="C21" s="1"/>
      <c r="D21" s="1"/>
      <c r="E21" s="1"/>
      <c r="F21" s="1"/>
    </row>
    <row r="22" spans="2:6" x14ac:dyDescent="0.25">
      <c r="B22" s="25" t="str">
        <f>PLANEL_Pot_anual!B20</f>
        <v>PV</v>
      </c>
      <c r="C22" s="26">
        <f>PLANEL_Pot_anual!C20</f>
        <v>20.702999999999999</v>
      </c>
      <c r="D22" s="26">
        <f>PLANEL_Pot_anual!R20</f>
        <v>6353.0162600000003</v>
      </c>
      <c r="E22" s="26">
        <f>PLANEL_Pot_anual!AB20</f>
        <v>41018.421077999999</v>
      </c>
      <c r="F22" s="26">
        <f>PLANEL_Pot_anual!AL20</f>
        <v>83976.503800000006</v>
      </c>
    </row>
    <row r="23" spans="2:6" x14ac:dyDescent="0.25">
      <c r="B23" s="25" t="str">
        <f>PLANEL_Pot_anual!B21</f>
        <v>PV+Bateria</v>
      </c>
      <c r="C23" s="26">
        <f>PLANEL_Pot_anual!C21</f>
        <v>0</v>
      </c>
      <c r="D23" s="26">
        <f>PLANEL_Pot_anual!R21</f>
        <v>0</v>
      </c>
      <c r="E23" s="26">
        <f>PLANEL_Pot_anual!AB21</f>
        <v>0</v>
      </c>
      <c r="F23" s="26">
        <f>PLANEL_Pot_anual!AL21</f>
        <v>0</v>
      </c>
    </row>
    <row r="24" spans="2:6" x14ac:dyDescent="0.25">
      <c r="B24" s="231" t="str">
        <f>PLANEL_Pot_anual!B22</f>
        <v>Gás de Proces.</v>
      </c>
      <c r="C24" s="232">
        <f>PLANEL_Pot_anual!C22</f>
        <v>490</v>
      </c>
      <c r="D24" s="232">
        <f>PLANEL_Pot_anual!R22</f>
        <v>490</v>
      </c>
      <c r="E24" s="232">
        <f>PLANEL_Pot_anual!AB22</f>
        <v>0</v>
      </c>
      <c r="F24" s="232">
        <f>PLANEL_Pot_anual!AL22</f>
        <v>0</v>
      </c>
    </row>
    <row r="25" spans="2:6" x14ac:dyDescent="0.25">
      <c r="B25" s="97" t="str">
        <f>PLANEL_Pot_anual!B23</f>
        <v>Potência Compl.</v>
      </c>
      <c r="C25" s="32">
        <f>PLANEL_Pot_anual!C23</f>
        <v>0</v>
      </c>
      <c r="D25" s="32">
        <f>PLANEL_Pot_anual!R23</f>
        <v>14277.053531</v>
      </c>
      <c r="E25" s="32">
        <f>PLANEL_Pot_anual!AB23</f>
        <v>44793.133229999999</v>
      </c>
      <c r="F25" s="32">
        <f>PLANEL_Pot_anual!AL23</f>
        <v>79697.207439999998</v>
      </c>
    </row>
    <row r="26" spans="2:6" x14ac:dyDescent="0.25">
      <c r="B26" s="252" t="str">
        <f>Sup_GD_PotInst_Anual!A1</f>
        <v>GD FV</v>
      </c>
      <c r="C26" s="253">
        <f>Sup_GD_PotInst!C2</f>
        <v>13.836369999999999</v>
      </c>
      <c r="D26" s="253">
        <f>Sup_GD_PotInst!R2</f>
        <v>11818.528800000002</v>
      </c>
      <c r="E26" s="253">
        <f>Sup_GD_PotInst!AB2</f>
        <v>23836.359600000003</v>
      </c>
      <c r="F26" s="253">
        <f>Sup_GD_PotInst!AL2</f>
        <v>43088.345800000003</v>
      </c>
    </row>
    <row r="27" spans="2:6" x14ac:dyDescent="0.25">
      <c r="B27" s="252" t="str">
        <f>Sup_GD_PotInst_Anual!A13</f>
        <v>GD Termelétrica</v>
      </c>
      <c r="C27" s="253">
        <f>Sup_GD_PotInst!C4</f>
        <v>2.2436599999999998</v>
      </c>
      <c r="D27" s="253">
        <f>Sup_GD_PotInst!R4</f>
        <v>666.88599999999997</v>
      </c>
      <c r="E27" s="253">
        <f>Sup_GD_PotInst!AB4</f>
        <v>1578.0160000000003</v>
      </c>
      <c r="F27" s="253">
        <f>Sup_GD_PotInst!AL4</f>
        <v>3691.5439999999999</v>
      </c>
    </row>
    <row r="28" spans="2:6" x14ac:dyDescent="0.25">
      <c r="B28" s="252" t="str">
        <f>Sup_GD_PotInst_Anual!A25</f>
        <v>GD Eólica</v>
      </c>
      <c r="C28" s="253">
        <f>Sup_GD_PotInst!C3</f>
        <v>0.1263</v>
      </c>
      <c r="D28" s="253">
        <f>Sup_GD_PotInst!R3</f>
        <v>104.904</v>
      </c>
      <c r="E28" s="253">
        <f>Sup_GD_PotInst!AB3</f>
        <v>383.78200000000004</v>
      </c>
      <c r="F28" s="253">
        <f>Sup_GD_PotInst!AL3</f>
        <v>1115.2919999999999</v>
      </c>
    </row>
    <row r="29" spans="2:6" x14ac:dyDescent="0.25">
      <c r="B29" s="252" t="str">
        <f>Sup_GD_PotInst_Anual!A37</f>
        <v>GD CGH</v>
      </c>
      <c r="C29" s="253">
        <f>Sup_GD_PotInst!C5</f>
        <v>0.83399999999999996</v>
      </c>
      <c r="D29" s="253">
        <f>Sup_GD_PotInst!R5</f>
        <v>1078.4251923419783</v>
      </c>
      <c r="E29" s="253">
        <f>Sup_GD_PotInst!AB5</f>
        <v>1930.3180699551192</v>
      </c>
      <c r="F29" s="253">
        <f>Sup_GD_PotInst!AL5</f>
        <v>1992.467085676428</v>
      </c>
    </row>
    <row r="30" spans="2:6" x14ac:dyDescent="0.25">
      <c r="B30" s="27" t="str">
        <f>PLANEL_Pot_anual!B24</f>
        <v>Total</v>
      </c>
      <c r="C30" s="28">
        <f>PLANEL_Pot_anual!C24+SUM(C26:C29)</f>
        <v>135909.84874999998</v>
      </c>
      <c r="D30" s="28">
        <f>PLANEL_Pot_anual!R24+SUM(D26:D29)</f>
        <v>258188.93803934197</v>
      </c>
      <c r="E30" s="28">
        <f>PLANEL_Pot_anual!AB24+SUM(E26:E29)</f>
        <v>403425.38388995512</v>
      </c>
      <c r="F30" s="28">
        <f>PLANEL_Pot_anual!AL24+SUM(F26:F29)</f>
        <v>570999.39784475637</v>
      </c>
    </row>
    <row r="32" spans="2:6" x14ac:dyDescent="0.25">
      <c r="B32" s="12" t="str">
        <f>B3</f>
        <v>Potência Acumulada - SIN (MW)</v>
      </c>
      <c r="C32" s="13"/>
      <c r="D32" s="13"/>
      <c r="E32" s="13"/>
      <c r="F32" s="13"/>
    </row>
    <row r="33" spans="2:6" x14ac:dyDescent="0.25">
      <c r="B33" s="15"/>
      <c r="C33" s="15">
        <v>2015</v>
      </c>
      <c r="D33" s="15">
        <v>2030</v>
      </c>
      <c r="E33" s="15">
        <v>2040</v>
      </c>
      <c r="F33" s="15">
        <v>2050</v>
      </c>
    </row>
    <row r="34" spans="2:6" x14ac:dyDescent="0.25">
      <c r="B34" s="16" t="s">
        <v>244</v>
      </c>
      <c r="C34" s="1">
        <f>C5+C6</f>
        <v>95236.517999999996</v>
      </c>
      <c r="D34" s="1">
        <f>D5+D6</f>
        <v>132818.68700000001</v>
      </c>
      <c r="E34" s="1">
        <f>E5+E6</f>
        <v>135468.48699999999</v>
      </c>
      <c r="F34" s="1">
        <f>F5+F6</f>
        <v>135468.48699999999</v>
      </c>
    </row>
    <row r="35" spans="2:6" x14ac:dyDescent="0.25">
      <c r="B35" s="16" t="s">
        <v>3</v>
      </c>
      <c r="C35" s="1">
        <f>C8</f>
        <v>11242.2</v>
      </c>
      <c r="D35" s="1">
        <f t="shared" ref="D35:F35" si="0">D8</f>
        <v>14015.91309</v>
      </c>
      <c r="E35" s="1">
        <f t="shared" si="0"/>
        <v>14803.301020000001</v>
      </c>
      <c r="F35" s="1">
        <f t="shared" si="0"/>
        <v>14434.40102008</v>
      </c>
    </row>
    <row r="36" spans="2:6" x14ac:dyDescent="0.25">
      <c r="B36" s="16" t="s">
        <v>4</v>
      </c>
      <c r="C36" s="1">
        <f>C11+C12</f>
        <v>3173.76</v>
      </c>
      <c r="D36" s="1">
        <f>D11+D12</f>
        <v>2251.4</v>
      </c>
      <c r="E36" s="1">
        <f>E11+E12</f>
        <v>340</v>
      </c>
      <c r="F36" s="1">
        <f>F11+F12</f>
        <v>0</v>
      </c>
    </row>
    <row r="37" spans="2:6" x14ac:dyDescent="0.25">
      <c r="B37" s="16" t="s">
        <v>5</v>
      </c>
      <c r="C37" s="1">
        <f t="shared" ref="C37:F38" si="1">C13</f>
        <v>1990</v>
      </c>
      <c r="D37" s="1">
        <f t="shared" si="1"/>
        <v>3395</v>
      </c>
      <c r="E37" s="1">
        <f t="shared" si="1"/>
        <v>3395</v>
      </c>
      <c r="F37" s="1">
        <f t="shared" si="1"/>
        <v>3395</v>
      </c>
    </row>
    <row r="38" spans="2:6" x14ac:dyDescent="0.25">
      <c r="B38" s="16" t="s">
        <v>57</v>
      </c>
      <c r="C38" s="1">
        <f t="shared" si="1"/>
        <v>5183.8</v>
      </c>
      <c r="D38" s="1">
        <f t="shared" si="1"/>
        <v>0</v>
      </c>
      <c r="E38" s="1">
        <f t="shared" si="1"/>
        <v>0</v>
      </c>
      <c r="F38" s="1">
        <f t="shared" si="1"/>
        <v>0</v>
      </c>
    </row>
    <row r="39" spans="2:6" x14ac:dyDescent="0.25">
      <c r="B39" s="16" t="s">
        <v>6</v>
      </c>
      <c r="C39" s="1">
        <f>C16+C17</f>
        <v>11999.667420000002</v>
      </c>
      <c r="D39" s="1">
        <f>D16+D17</f>
        <v>15812.536029999999</v>
      </c>
      <c r="E39" s="1">
        <f>E16+E17</f>
        <v>15812.591649</v>
      </c>
      <c r="F39" s="1">
        <f>F16+F17</f>
        <v>15812.791648999999</v>
      </c>
    </row>
    <row r="40" spans="2:6" x14ac:dyDescent="0.25">
      <c r="B40" s="16" t="s">
        <v>7</v>
      </c>
      <c r="C40" s="1">
        <f>C19+C20</f>
        <v>6556.16</v>
      </c>
      <c r="D40" s="1">
        <f>D19+D20</f>
        <v>55106.588136000006</v>
      </c>
      <c r="E40" s="1">
        <f>E19+E20</f>
        <v>120065.974243</v>
      </c>
      <c r="F40" s="1">
        <f>F19+F20</f>
        <v>188327.35805000001</v>
      </c>
    </row>
    <row r="41" spans="2:6" x14ac:dyDescent="0.25">
      <c r="B41" s="16" t="s">
        <v>8</v>
      </c>
      <c r="C41" s="1">
        <f>C22+C23</f>
        <v>20.702999999999999</v>
      </c>
      <c r="D41" s="1">
        <f>D22+D23</f>
        <v>6353.0162600000003</v>
      </c>
      <c r="E41" s="1">
        <f>E22+E23</f>
        <v>41018.421077999999</v>
      </c>
      <c r="F41" s="1">
        <f>F22+F23</f>
        <v>83976.503800000006</v>
      </c>
    </row>
    <row r="42" spans="2:6" x14ac:dyDescent="0.25">
      <c r="B42" s="16" t="s">
        <v>245</v>
      </c>
      <c r="C42" s="1">
        <f t="shared" ref="C42:F43" si="2">C24</f>
        <v>490</v>
      </c>
      <c r="D42" s="1">
        <f t="shared" si="2"/>
        <v>490</v>
      </c>
      <c r="E42" s="1">
        <f t="shared" si="2"/>
        <v>0</v>
      </c>
      <c r="F42" s="1">
        <f t="shared" si="2"/>
        <v>0</v>
      </c>
    </row>
    <row r="43" spans="2:6" x14ac:dyDescent="0.25">
      <c r="B43" s="16" t="s">
        <v>662</v>
      </c>
      <c r="C43" s="1">
        <f t="shared" si="2"/>
        <v>0</v>
      </c>
      <c r="D43" s="1">
        <f t="shared" si="2"/>
        <v>14277.053531</v>
      </c>
      <c r="E43" s="1">
        <f t="shared" si="2"/>
        <v>44793.133229999999</v>
      </c>
      <c r="F43" s="1">
        <f t="shared" si="2"/>
        <v>79697.207439999998</v>
      </c>
    </row>
    <row r="44" spans="2:6" x14ac:dyDescent="0.25">
      <c r="B44" s="16" t="s">
        <v>661</v>
      </c>
      <c r="C44" s="1">
        <f>SUM(C26:C29)</f>
        <v>17.040329999999997</v>
      </c>
      <c r="D44" s="1">
        <f t="shared" ref="D44:F44" si="3">SUM(D26:D29)</f>
        <v>13668.743992341981</v>
      </c>
      <c r="E44" s="1">
        <f t="shared" si="3"/>
        <v>27728.475669955122</v>
      </c>
      <c r="F44" s="1">
        <f t="shared" si="3"/>
        <v>49887.648885676434</v>
      </c>
    </row>
    <row r="45" spans="2:6" x14ac:dyDescent="0.25">
      <c r="B45" s="27" t="s">
        <v>9</v>
      </c>
      <c r="C45" s="28">
        <f>SUM(C34:C44)</f>
        <v>135909.84874999998</v>
      </c>
      <c r="D45" s="28">
        <f>SUM(D34:D44)</f>
        <v>258188.93803934197</v>
      </c>
      <c r="E45" s="28">
        <f>SUM(E34:E44)</f>
        <v>403425.38388995512</v>
      </c>
      <c r="F45" s="28">
        <f>SUM(F34:F44)</f>
        <v>570999.39784475637</v>
      </c>
    </row>
    <row r="46" spans="2:6" x14ac:dyDescent="0.25">
      <c r="F46" s="1"/>
    </row>
    <row r="47" spans="2:6" x14ac:dyDescent="0.25">
      <c r="B47" s="12" t="str">
        <f>PLANEL_Pot_anual!B27</f>
        <v>Potência Incremental - SIN (MW)</v>
      </c>
      <c r="C47" s="13"/>
      <c r="D47" s="13"/>
      <c r="E47" s="13"/>
      <c r="F47" s="13"/>
    </row>
    <row r="48" spans="2:6" x14ac:dyDescent="0.25">
      <c r="B48" s="14"/>
      <c r="C48" s="15">
        <f>PLANEL_Pot_anual!C28</f>
        <v>2015</v>
      </c>
      <c r="D48" s="15" t="s">
        <v>246</v>
      </c>
      <c r="E48" s="15" t="s">
        <v>247</v>
      </c>
      <c r="F48" s="15" t="s">
        <v>248</v>
      </c>
    </row>
    <row r="49" spans="2:6" x14ac:dyDescent="0.25">
      <c r="B49" s="16" t="str">
        <f>PLANEL_Pot_anual!B29</f>
        <v>UHE</v>
      </c>
      <c r="C49" s="95">
        <f>PLANEL_Pot_anual!C29</f>
        <v>0</v>
      </c>
      <c r="D49" s="95">
        <f>SUM(PLANEL_Pot_anual!D29:R29)</f>
        <v>26900.369000000006</v>
      </c>
      <c r="E49" s="95">
        <f>SUM(PLANEL_Pot_anual!S29:AB29)</f>
        <v>2649.7999999999884</v>
      </c>
      <c r="F49" s="95">
        <f>SUM(PLANEL_Pot_anual!AC29:AL29)</f>
        <v>0</v>
      </c>
    </row>
    <row r="50" spans="2:6" x14ac:dyDescent="0.25">
      <c r="B50" s="16" t="str">
        <f>PLANEL_Pot_anual!B30</f>
        <v>PCH</v>
      </c>
      <c r="C50" s="95">
        <f>PLANEL_Pot_anual!C30</f>
        <v>0</v>
      </c>
      <c r="D50" s="95">
        <f>SUM(PLANEL_Pot_anual!D30:R30)</f>
        <v>10681.8</v>
      </c>
      <c r="E50" s="95">
        <f>SUM(PLANEL_Pot_anual!S30:AB30)</f>
        <v>0</v>
      </c>
      <c r="F50" s="95">
        <f>SUM(PLANEL_Pot_anual!AC30:AL30)</f>
        <v>0</v>
      </c>
    </row>
    <row r="51" spans="2:6" x14ac:dyDescent="0.25">
      <c r="B51" s="16" t="str">
        <f>PLANEL_Pot_anual!B31</f>
        <v>Gás Natural</v>
      </c>
      <c r="C51" s="1"/>
      <c r="D51" s="1"/>
      <c r="E51" s="1"/>
      <c r="F51" s="1"/>
    </row>
    <row r="52" spans="2:6" x14ac:dyDescent="0.25">
      <c r="B52" s="17" t="str">
        <f>PLANEL_Pot_anual!B32</f>
        <v>Gás Natural</v>
      </c>
      <c r="C52" s="18">
        <f>PLANEL_Pot_anual!C32</f>
        <v>0</v>
      </c>
      <c r="D52" s="18">
        <f>SUM(PLANEL_Pot_anual!C32:R32)</f>
        <v>2773.7130899999993</v>
      </c>
      <c r="E52" s="18">
        <f>SUM(PLANEL_Pot_anual!S32:AB32)</f>
        <v>787.38793000000078</v>
      </c>
      <c r="F52" s="18">
        <f>SUM(PLANEL_Pot_anual!AC32:AL32)</f>
        <v>-368.89999992000048</v>
      </c>
    </row>
    <row r="53" spans="2:6" x14ac:dyDescent="0.25">
      <c r="B53" s="17"/>
      <c r="C53" s="18"/>
      <c r="D53" s="18"/>
      <c r="E53" s="18"/>
      <c r="F53" s="18"/>
    </row>
    <row r="54" spans="2:6" x14ac:dyDescent="0.25">
      <c r="B54" s="16" t="str">
        <f>PLANEL_Pot_anual!B33</f>
        <v>Carvão</v>
      </c>
      <c r="C54" s="1"/>
      <c r="D54" s="1"/>
      <c r="E54" s="1"/>
      <c r="F54" s="1"/>
    </row>
    <row r="55" spans="2:6" x14ac:dyDescent="0.25">
      <c r="B55" s="19" t="str">
        <f>PLANEL_Pot_anual!B34</f>
        <v>Nacional</v>
      </c>
      <c r="C55" s="20">
        <f>PLANEL_Pot_anual!C34</f>
        <v>0</v>
      </c>
      <c r="D55" s="20">
        <f>SUM(PLANEL_Pot_anual!D34:R34)</f>
        <v>-922.3599999999999</v>
      </c>
      <c r="E55" s="20">
        <f>SUM(PLANEL_Pot_anual!S34:AB34)</f>
        <v>-466</v>
      </c>
      <c r="F55" s="20">
        <f>SUM(PLANEL_Pot_anual!AC34:AL34)</f>
        <v>-340</v>
      </c>
    </row>
    <row r="56" spans="2:6" x14ac:dyDescent="0.25">
      <c r="B56" s="19" t="str">
        <f>PLANEL_Pot_anual!B35</f>
        <v>Importado</v>
      </c>
      <c r="C56" s="20">
        <f>PLANEL_Pot_anual!C35</f>
        <v>0</v>
      </c>
      <c r="D56" s="20">
        <f>SUM(PLANEL_Pot_anual!D35:R35)</f>
        <v>0</v>
      </c>
      <c r="E56" s="20">
        <f>SUM(PLANEL_Pot_anual!S35:AB35)</f>
        <v>-1445.4</v>
      </c>
      <c r="F56" s="20">
        <f>SUM(PLANEL_Pot_anual!AC35:AL35)</f>
        <v>0</v>
      </c>
    </row>
    <row r="57" spans="2:6" x14ac:dyDescent="0.25">
      <c r="B57" s="16" t="str">
        <f>PLANEL_Pot_anual!B36</f>
        <v>Nuclear</v>
      </c>
      <c r="C57" s="1">
        <f>PLANEL_Pot_anual!C36</f>
        <v>0</v>
      </c>
      <c r="D57" s="1">
        <f>SUM(PLANEL_Pot_anual!D36:R36)</f>
        <v>1405</v>
      </c>
      <c r="E57" s="1">
        <f>SUM(PLANEL_Pot_anual!S36:AB36)</f>
        <v>0</v>
      </c>
      <c r="F57" s="1">
        <f>SUM(PLANEL_Pot_anual!AC36:AL36)</f>
        <v>0</v>
      </c>
    </row>
    <row r="58" spans="2:6" x14ac:dyDescent="0.25">
      <c r="B58" s="16" t="str">
        <f>PLANEL_Pot_anual!B37</f>
        <v>Óleos Comb</v>
      </c>
      <c r="C58" s="1">
        <f>PLANEL_Pot_anual!C37</f>
        <v>0</v>
      </c>
      <c r="D58" s="1">
        <f>SUM(PLANEL_Pot_anual!D37:R37)</f>
        <v>-5183.8</v>
      </c>
      <c r="E58" s="1">
        <f>SUM(PLANEL_Pot_anual!S37:AB37)</f>
        <v>0</v>
      </c>
      <c r="F58" s="1">
        <f>SUM(PLANEL_Pot_anual!AC37:AL37)</f>
        <v>0</v>
      </c>
    </row>
    <row r="59" spans="2:6" x14ac:dyDescent="0.25">
      <c r="B59" s="16" t="str">
        <f>PLANEL_Pot_anual!B38</f>
        <v>Biomassa</v>
      </c>
      <c r="C59" s="1"/>
      <c r="D59" s="1"/>
      <c r="E59" s="1"/>
      <c r="F59" s="1"/>
    </row>
    <row r="60" spans="2:6" x14ac:dyDescent="0.25">
      <c r="B60" s="23" t="str">
        <f>PLANEL_Pot_anual!B39</f>
        <v>Cana</v>
      </c>
      <c r="C60" s="24">
        <f>PLANEL_Pot_anual!C39</f>
        <v>0</v>
      </c>
      <c r="D60" s="24">
        <f>SUM(PLANEL_Pot_anual!D39:R39)</f>
        <v>1031.2769609999996</v>
      </c>
      <c r="E60" s="24">
        <f>SUM(PLANEL_Pot_anual!S39:AB39)</f>
        <v>308.25561899999957</v>
      </c>
      <c r="F60" s="24">
        <f>SUM(PLANEL_Pot_anual!AC39:AL39)</f>
        <v>386</v>
      </c>
    </row>
    <row r="61" spans="2:6" x14ac:dyDescent="0.25">
      <c r="B61" s="23" t="str">
        <f>PLANEL_Pot_anual!B40</f>
        <v>Outras bio</v>
      </c>
      <c r="C61" s="24">
        <f>PLANEL_Pot_anual!C40</f>
        <v>0</v>
      </c>
      <c r="D61" s="24">
        <f>SUM(PLANEL_Pot_anual!D40:R40)</f>
        <v>2781.591649</v>
      </c>
      <c r="E61" s="24">
        <f>SUM(PLANEL_Pot_anual!S40:AB40)</f>
        <v>-308.19999999999982</v>
      </c>
      <c r="F61" s="24">
        <f>SUM(PLANEL_Pot_anual!AC40:AL40)</f>
        <v>-385.80000000000018</v>
      </c>
    </row>
    <row r="62" spans="2:6" x14ac:dyDescent="0.25">
      <c r="B62" s="16" t="str">
        <f>PLANEL_Pot_anual!B41</f>
        <v>Eólica</v>
      </c>
      <c r="C62" s="1"/>
      <c r="D62" s="1"/>
      <c r="E62" s="1"/>
      <c r="F62" s="1"/>
    </row>
    <row r="63" spans="2:6" x14ac:dyDescent="0.25">
      <c r="B63" s="29" t="str">
        <f>PLANEL_Pot_anual!B42</f>
        <v>Onshore</v>
      </c>
      <c r="C63" s="30">
        <f>PLANEL_Pot_anual!C42</f>
        <v>0</v>
      </c>
      <c r="D63" s="30">
        <f>SUM(PLANEL_Pot_anual!D42:R42)</f>
        <v>48550.428136000002</v>
      </c>
      <c r="E63" s="30">
        <f>SUM(PLANEL_Pot_anual!S42:AB42)</f>
        <v>64959.386106999998</v>
      </c>
      <c r="F63" s="30">
        <f>SUM(PLANEL_Pot_anual!AC42:AL42)</f>
        <v>68261.383807000006</v>
      </c>
    </row>
    <row r="64" spans="2:6" x14ac:dyDescent="0.25">
      <c r="B64" s="29" t="str">
        <f>PLANEL_Pot_anual!B43</f>
        <v>Offshore</v>
      </c>
      <c r="C64" s="30">
        <f>PLANEL_Pot_anual!C43</f>
        <v>0</v>
      </c>
      <c r="D64" s="30">
        <f>SUM(PLANEL_Pot_anual!D43:R43)</f>
        <v>0</v>
      </c>
      <c r="E64" s="30">
        <f>SUM(PLANEL_Pot_anual!S43:AB43)</f>
        <v>0</v>
      </c>
      <c r="F64" s="30">
        <f>SUM(PLANEL_Pot_anual!AC43:AL43)</f>
        <v>0</v>
      </c>
    </row>
    <row r="65" spans="2:6" x14ac:dyDescent="0.25">
      <c r="B65" s="16" t="str">
        <f>PLANEL_Pot_anual!B44</f>
        <v>Solar</v>
      </c>
      <c r="C65" s="1"/>
      <c r="D65" s="1"/>
      <c r="E65" s="1"/>
      <c r="F65" s="1"/>
    </row>
    <row r="66" spans="2:6" x14ac:dyDescent="0.25">
      <c r="B66" s="25" t="str">
        <f>PLANEL_Pot_anual!B45</f>
        <v>PV</v>
      </c>
      <c r="C66" s="26">
        <f>PLANEL_Pot_anual!C45</f>
        <v>0</v>
      </c>
      <c r="D66" s="26">
        <f>SUM(PLANEL_Pot_anual!D45:R45)</f>
        <v>6332.3132600000008</v>
      </c>
      <c r="E66" s="26">
        <f>SUM(PLANEL_Pot_anual!S45:AB45)</f>
        <v>34665.404817999995</v>
      </c>
      <c r="F66" s="26">
        <f>SUM(PLANEL_Pot_anual!AC45:AL45)</f>
        <v>42958.082722000006</v>
      </c>
    </row>
    <row r="67" spans="2:6" x14ac:dyDescent="0.25">
      <c r="B67" s="25" t="str">
        <f>PLANEL_Pot_anual!B46</f>
        <v>PV+Bateria</v>
      </c>
      <c r="C67" s="26">
        <f>PLANEL_Pot_anual!C46</f>
        <v>0</v>
      </c>
      <c r="D67" s="26">
        <f>SUM(PLANEL_Pot_anual!D46:R46)</f>
        <v>0</v>
      </c>
      <c r="E67" s="26">
        <f>SUM(PLANEL_Pot_anual!S46:AB46)</f>
        <v>0</v>
      </c>
      <c r="F67" s="26">
        <f>SUM(PLANEL_Pot_anual!AC46:AL46)</f>
        <v>0</v>
      </c>
    </row>
    <row r="68" spans="2:6" x14ac:dyDescent="0.25">
      <c r="B68" s="231" t="str">
        <f>PLANEL_Pot_anual!B47</f>
        <v>Gás de Proces.</v>
      </c>
      <c r="C68" s="232">
        <f>PLANEL_Pot_anual!C47</f>
        <v>0</v>
      </c>
      <c r="D68" s="232">
        <f>SUM(PLANEL_Pot_anual!D47:R47)</f>
        <v>0</v>
      </c>
      <c r="E68" s="232">
        <f>SUM(PLANEL_Pot_anual!S47:AB47)</f>
        <v>-490</v>
      </c>
      <c r="F68" s="232">
        <f>SUM(PLANEL_Pot_anual!AC47:AL47)</f>
        <v>0</v>
      </c>
    </row>
    <row r="69" spans="2:6" x14ac:dyDescent="0.25">
      <c r="B69" s="97" t="str">
        <f>PLANEL_Pot_anual!B48</f>
        <v>Potência Compl.</v>
      </c>
      <c r="C69" s="32">
        <f>PLANEL_Pot_anual!C48</f>
        <v>0</v>
      </c>
      <c r="D69" s="32">
        <f>SUM(PLANEL_Pot_anual!D48:R48)</f>
        <v>14277.053531</v>
      </c>
      <c r="E69" s="32">
        <f>SUM(PLANEL_Pot_anual!S48:AB48)</f>
        <v>30516.079699000002</v>
      </c>
      <c r="F69" s="32">
        <f>SUM(PLANEL_Pot_anual!AC48:AL48)</f>
        <v>34904.074209999999</v>
      </c>
    </row>
    <row r="70" spans="2:6" x14ac:dyDescent="0.25">
      <c r="B70" s="252" t="str">
        <f>Sup_GD_PotInst_Anual!A68</f>
        <v>GD FV</v>
      </c>
      <c r="C70" s="253">
        <f>Sup_GD_PotInst_Anual!B68</f>
        <v>0</v>
      </c>
      <c r="D70" s="253">
        <f>D26-C26</f>
        <v>11804.692430000001</v>
      </c>
      <c r="E70" s="253">
        <f>E26-D26</f>
        <v>12017.830800000002</v>
      </c>
      <c r="F70" s="253">
        <f>F26-E26</f>
        <v>19251.986199999999</v>
      </c>
    </row>
    <row r="71" spans="2:6" x14ac:dyDescent="0.25">
      <c r="B71" s="252" t="str">
        <f>Sup_GD_PotInst_Anual!A69</f>
        <v>GD Termelétrica</v>
      </c>
      <c r="C71" s="253">
        <f>Sup_GD_PotInst_Anual!B69</f>
        <v>0</v>
      </c>
      <c r="D71" s="253">
        <f t="shared" ref="D71:E73" si="4">D27-C27</f>
        <v>664.64233999999999</v>
      </c>
      <c r="E71" s="253">
        <f t="shared" si="4"/>
        <v>911.13000000000034</v>
      </c>
      <c r="F71" s="253">
        <f t="shared" ref="F71" si="5">F27-E27</f>
        <v>2113.5279999999993</v>
      </c>
    </row>
    <row r="72" spans="2:6" x14ac:dyDescent="0.25">
      <c r="B72" s="252" t="str">
        <f>Sup_GD_PotInst_Anual!A70</f>
        <v>GD Eólica</v>
      </c>
      <c r="C72" s="253">
        <f>Sup_GD_PotInst_Anual!B70</f>
        <v>0</v>
      </c>
      <c r="D72" s="253">
        <f t="shared" si="4"/>
        <v>104.7777</v>
      </c>
      <c r="E72" s="253">
        <f t="shared" si="4"/>
        <v>278.87800000000004</v>
      </c>
      <c r="F72" s="253">
        <f t="shared" ref="F72" si="6">F28-E28</f>
        <v>731.50999999999988</v>
      </c>
    </row>
    <row r="73" spans="2:6" x14ac:dyDescent="0.25">
      <c r="B73" s="252" t="str">
        <f>Sup_GD_PotInst_Anual!A71</f>
        <v>GD CGH</v>
      </c>
      <c r="C73" s="253">
        <f>Sup_GD_PotInst_Anual!B71</f>
        <v>0</v>
      </c>
      <c r="D73" s="253">
        <f t="shared" si="4"/>
        <v>1077.5911923419783</v>
      </c>
      <c r="E73" s="253">
        <f t="shared" si="4"/>
        <v>851.89287761314085</v>
      </c>
      <c r="F73" s="253">
        <f t="shared" ref="F73" si="7">F29-E29</f>
        <v>62.149015721308842</v>
      </c>
    </row>
    <row r="74" spans="2:6" x14ac:dyDescent="0.25">
      <c r="B74" s="27" t="str">
        <f>PLANEL_Pot_anual!B49</f>
        <v>Total</v>
      </c>
      <c r="C74" s="28">
        <f>PLANEL_Pot_anual!C49+SUM(C70:C73)</f>
        <v>0</v>
      </c>
      <c r="D74" s="28">
        <f>SUM(PLANEL_Pot_anual!D49:R49)+SUM(D70:D73)</f>
        <v>122279.089289342</v>
      </c>
      <c r="E74" s="28">
        <f>SUM(PLANEL_Pot_anual!S49:AB49)+SUM(E70:E73)</f>
        <v>145236.44585061312</v>
      </c>
      <c r="F74" s="28">
        <f>SUM(PLANEL_Pot_anual!AC49:AL49)+SUM(F70:F73)</f>
        <v>167574.01395480128</v>
      </c>
    </row>
    <row r="76" spans="2:6" x14ac:dyDescent="0.25">
      <c r="B76" s="12" t="str">
        <f>B47</f>
        <v>Potência Incremental - SIN (MW)</v>
      </c>
      <c r="C76" s="13"/>
      <c r="D76" s="13"/>
      <c r="E76" s="13"/>
      <c r="F76" s="13"/>
    </row>
    <row r="77" spans="2:6" x14ac:dyDescent="0.25">
      <c r="B77" s="15"/>
      <c r="C77" s="15">
        <v>2015</v>
      </c>
      <c r="D77" s="15" t="s">
        <v>246</v>
      </c>
      <c r="E77" s="15" t="s">
        <v>247</v>
      </c>
      <c r="F77" s="15" t="s">
        <v>248</v>
      </c>
    </row>
    <row r="78" spans="2:6" x14ac:dyDescent="0.25">
      <c r="B78" s="16" t="s">
        <v>244</v>
      </c>
      <c r="C78" s="1">
        <f>C49+C50</f>
        <v>0</v>
      </c>
      <c r="D78" s="1">
        <f>D49+D50</f>
        <v>37582.169000000009</v>
      </c>
      <c r="E78" s="1">
        <f>E49+E50</f>
        <v>2649.7999999999884</v>
      </c>
      <c r="F78" s="1">
        <f>F49+F50</f>
        <v>0</v>
      </c>
    </row>
    <row r="79" spans="2:6" x14ac:dyDescent="0.25">
      <c r="B79" s="16" t="s">
        <v>3</v>
      </c>
      <c r="C79" s="1">
        <f>C52</f>
        <v>0</v>
      </c>
      <c r="D79" s="1">
        <f t="shared" ref="D79:F79" si="8">D52</f>
        <v>2773.7130899999993</v>
      </c>
      <c r="E79" s="1">
        <f t="shared" si="8"/>
        <v>787.38793000000078</v>
      </c>
      <c r="F79" s="1">
        <f t="shared" si="8"/>
        <v>-368.89999992000048</v>
      </c>
    </row>
    <row r="80" spans="2:6" x14ac:dyDescent="0.25">
      <c r="B80" s="16" t="s">
        <v>4</v>
      </c>
      <c r="C80" s="1">
        <f>C55+C56</f>
        <v>0</v>
      </c>
      <c r="D80" s="1">
        <f t="shared" ref="D80:F80" si="9">D55+D56</f>
        <v>-922.3599999999999</v>
      </c>
      <c r="E80" s="1">
        <f t="shared" si="9"/>
        <v>-1911.4</v>
      </c>
      <c r="F80" s="1">
        <f t="shared" si="9"/>
        <v>-340</v>
      </c>
    </row>
    <row r="81" spans="2:6" x14ac:dyDescent="0.25">
      <c r="B81" s="16" t="s">
        <v>5</v>
      </c>
      <c r="C81" s="1">
        <f t="shared" ref="C81:F82" si="10">C57</f>
        <v>0</v>
      </c>
      <c r="D81" s="1">
        <f t="shared" si="10"/>
        <v>1405</v>
      </c>
      <c r="E81" s="1">
        <f t="shared" si="10"/>
        <v>0</v>
      </c>
      <c r="F81" s="1">
        <f t="shared" si="10"/>
        <v>0</v>
      </c>
    </row>
    <row r="82" spans="2:6" x14ac:dyDescent="0.25">
      <c r="B82" s="16" t="s">
        <v>57</v>
      </c>
      <c r="C82" s="1">
        <f t="shared" si="10"/>
        <v>0</v>
      </c>
      <c r="D82" s="1">
        <f t="shared" si="10"/>
        <v>-5183.8</v>
      </c>
      <c r="E82" s="1">
        <f t="shared" si="10"/>
        <v>0</v>
      </c>
      <c r="F82" s="1">
        <f t="shared" si="10"/>
        <v>0</v>
      </c>
    </row>
    <row r="83" spans="2:6" x14ac:dyDescent="0.25">
      <c r="B83" s="16" t="s">
        <v>6</v>
      </c>
      <c r="C83" s="1">
        <f>C60+C61</f>
        <v>0</v>
      </c>
      <c r="D83" s="1">
        <f t="shared" ref="D83:F83" si="11">D60+D61</f>
        <v>3812.8686099999995</v>
      </c>
      <c r="E83" s="1">
        <f t="shared" si="11"/>
        <v>5.5618999999751395E-2</v>
      </c>
      <c r="F83" s="1">
        <f t="shared" si="11"/>
        <v>0.1999999999998181</v>
      </c>
    </row>
    <row r="84" spans="2:6" x14ac:dyDescent="0.25">
      <c r="B84" s="16" t="s">
        <v>7</v>
      </c>
      <c r="C84" s="1">
        <f>C63+C64</f>
        <v>0</v>
      </c>
      <c r="D84" s="1">
        <f t="shared" ref="D84:F84" si="12">D63+D64</f>
        <v>48550.428136000002</v>
      </c>
      <c r="E84" s="1">
        <f t="shared" si="12"/>
        <v>64959.386106999998</v>
      </c>
      <c r="F84" s="1">
        <f t="shared" si="12"/>
        <v>68261.383807000006</v>
      </c>
    </row>
    <row r="85" spans="2:6" x14ac:dyDescent="0.25">
      <c r="B85" s="16" t="s">
        <v>8</v>
      </c>
      <c r="C85" s="1">
        <f>C66+C67</f>
        <v>0</v>
      </c>
      <c r="D85" s="1">
        <f t="shared" ref="D85:F85" si="13">D66+D67</f>
        <v>6332.3132600000008</v>
      </c>
      <c r="E85" s="1">
        <f t="shared" si="13"/>
        <v>34665.404817999995</v>
      </c>
      <c r="F85" s="1">
        <f t="shared" si="13"/>
        <v>42958.082722000006</v>
      </c>
    </row>
    <row r="86" spans="2:6" x14ac:dyDescent="0.25">
      <c r="B86" s="16" t="s">
        <v>245</v>
      </c>
      <c r="C86" s="1">
        <f>C68</f>
        <v>0</v>
      </c>
      <c r="D86" s="1">
        <f t="shared" ref="D86:F86" si="14">D68</f>
        <v>0</v>
      </c>
      <c r="E86" s="1">
        <f t="shared" si="14"/>
        <v>-490</v>
      </c>
      <c r="F86" s="1">
        <f t="shared" si="14"/>
        <v>0</v>
      </c>
    </row>
    <row r="87" spans="2:6" x14ac:dyDescent="0.25">
      <c r="B87" s="16" t="s">
        <v>662</v>
      </c>
      <c r="C87" s="1">
        <f>C69</f>
        <v>0</v>
      </c>
      <c r="D87" s="1">
        <f>D69</f>
        <v>14277.053531</v>
      </c>
      <c r="E87" s="1">
        <f>E69</f>
        <v>30516.079699000002</v>
      </c>
      <c r="F87" s="1">
        <f>F69</f>
        <v>34904.074209999999</v>
      </c>
    </row>
    <row r="88" spans="2:6" x14ac:dyDescent="0.25">
      <c r="B88" s="16" t="s">
        <v>661</v>
      </c>
      <c r="C88" s="1">
        <f>SUM(C70:C73)</f>
        <v>0</v>
      </c>
      <c r="D88" s="1">
        <f>SUM(D70:D73)</f>
        <v>13651.703662341981</v>
      </c>
      <c r="E88" s="1">
        <f t="shared" ref="E88:F88" si="15">SUM(E70:E73)</f>
        <v>14059.731677613145</v>
      </c>
      <c r="F88" s="1">
        <f t="shared" si="15"/>
        <v>22159.173215721305</v>
      </c>
    </row>
    <row r="89" spans="2:6" x14ac:dyDescent="0.25">
      <c r="B89" s="27" t="s">
        <v>9</v>
      </c>
      <c r="C89" s="28">
        <f>SUM(C78:C88)</f>
        <v>0</v>
      </c>
      <c r="D89" s="28">
        <f t="shared" ref="D89:F89" si="16">SUM(D78:D88)</f>
        <v>122279.08928934198</v>
      </c>
      <c r="E89" s="28">
        <f t="shared" si="16"/>
        <v>145236.44585061312</v>
      </c>
      <c r="F89" s="28">
        <f t="shared" si="16"/>
        <v>167574.01395480131</v>
      </c>
    </row>
    <row r="91" spans="2:6" x14ac:dyDescent="0.25">
      <c r="B91" s="12" t="str">
        <f>Planel_GerMed_Anual!B2</f>
        <v>Geração P. Médio (MWMed)</v>
      </c>
      <c r="C91" s="13"/>
      <c r="D91" s="13"/>
      <c r="E91" s="13"/>
      <c r="F91" s="13"/>
    </row>
    <row r="92" spans="2:6" x14ac:dyDescent="0.25">
      <c r="B92" s="14"/>
      <c r="C92" s="15">
        <f>Planel_GerMed_Anual!C3</f>
        <v>2015</v>
      </c>
      <c r="D92" s="15">
        <f>Planel_GerMed_Anual!R3</f>
        <v>2030</v>
      </c>
      <c r="E92" s="15">
        <f>Planel_GerMed_Anual!AB3</f>
        <v>2040</v>
      </c>
      <c r="F92" s="15">
        <f>Planel_GerMed_Anual!AL3</f>
        <v>2050</v>
      </c>
    </row>
    <row r="93" spans="2:6" x14ac:dyDescent="0.25">
      <c r="B93" s="16" t="str">
        <f>Planel_GerMed_Anual!B4</f>
        <v>UHE</v>
      </c>
      <c r="C93" s="95">
        <f>Planel_GerMed_Anual!C4</f>
        <v>46065.448600000003</v>
      </c>
      <c r="D93" s="95">
        <f>Planel_GerMed_Anual!R4</f>
        <v>61835.105219999998</v>
      </c>
      <c r="E93" s="95">
        <f>Planel_GerMed_Anual!AB4</f>
        <v>61581.634460000001</v>
      </c>
      <c r="F93" s="95">
        <f>Planel_GerMed_Anual!AL4</f>
        <v>57441.181850000001</v>
      </c>
    </row>
    <row r="94" spans="2:6" x14ac:dyDescent="0.25">
      <c r="B94" s="16" t="str">
        <f>Planel_GerMed_Anual!B5</f>
        <v>PCH</v>
      </c>
      <c r="C94" s="95">
        <f>Planel_GerMed_Anual!C5</f>
        <v>2743.9752939999998</v>
      </c>
      <c r="D94" s="95">
        <f>Planel_GerMed_Anual!R5</f>
        <v>7698.7436600000001</v>
      </c>
      <c r="E94" s="95">
        <f>Planel_GerMed_Anual!AB5</f>
        <v>7765.3190940000004</v>
      </c>
      <c r="F94" s="95">
        <f>Planel_GerMed_Anual!AL5</f>
        <v>6695.8273470000004</v>
      </c>
    </row>
    <row r="95" spans="2:6" x14ac:dyDescent="0.25">
      <c r="B95" s="16" t="str">
        <f>Planel_GerMed_Anual!B6</f>
        <v>Gás Natural</v>
      </c>
      <c r="C95" s="1"/>
      <c r="D95" s="1"/>
      <c r="E95" s="1"/>
      <c r="F95" s="1"/>
    </row>
    <row r="96" spans="2:6" x14ac:dyDescent="0.25">
      <c r="B96" s="17" t="str">
        <f>Planel_GerMed_Anual!B7</f>
        <v>Gás Natural</v>
      </c>
      <c r="C96" s="18">
        <f>Planel_GerMed_Anual!C7</f>
        <v>5804.2864504999998</v>
      </c>
      <c r="D96" s="18">
        <f>Planel_GerMed_Anual!R7</f>
        <v>3836.87646</v>
      </c>
      <c r="E96" s="18">
        <f>Planel_GerMed_Anual!AB7</f>
        <v>2877.4528053999998</v>
      </c>
      <c r="F96" s="18">
        <f>Planel_GerMed_Anual!AL7</f>
        <v>783.1467543</v>
      </c>
    </row>
    <row r="97" spans="2:6" x14ac:dyDescent="0.25">
      <c r="B97" s="17"/>
      <c r="C97" s="18"/>
      <c r="D97" s="18"/>
      <c r="E97" s="18"/>
      <c r="F97" s="18"/>
    </row>
    <row r="98" spans="2:6" x14ac:dyDescent="0.25">
      <c r="B98" s="16" t="str">
        <f>Planel_GerMed_Anual!B8</f>
        <v>Carvão</v>
      </c>
      <c r="C98" s="1"/>
      <c r="D98" s="1"/>
      <c r="E98" s="1"/>
      <c r="F98" s="1"/>
    </row>
    <row r="99" spans="2:6" x14ac:dyDescent="0.25">
      <c r="B99" s="19" t="str">
        <f>Planel_GerMed_Anual!B9</f>
        <v>Nacional</v>
      </c>
      <c r="C99" s="20">
        <f>Planel_GerMed_Anual!C9</f>
        <v>975.08352209999998</v>
      </c>
      <c r="D99" s="20">
        <f>Planel_GerMed_Anual!R9</f>
        <v>274.15011559999999</v>
      </c>
      <c r="E99" s="20">
        <f>Planel_GerMed_Anual!AB9</f>
        <v>246.9031176</v>
      </c>
      <c r="F99" s="20">
        <f>Planel_GerMed_Anual!AL9</f>
        <v>0</v>
      </c>
    </row>
    <row r="100" spans="2:6" x14ac:dyDescent="0.25">
      <c r="B100" s="19" t="str">
        <f>Planel_GerMed_Anual!B10</f>
        <v>Importado</v>
      </c>
      <c r="C100" s="20">
        <f>Planel_GerMed_Anual!C10</f>
        <v>852.84828489999995</v>
      </c>
      <c r="D100" s="20">
        <f>Planel_GerMed_Anual!R10</f>
        <v>310.3439783</v>
      </c>
      <c r="E100" s="20">
        <f>Planel_GerMed_Anual!AB10</f>
        <v>0</v>
      </c>
      <c r="F100" s="20">
        <f>Planel_GerMed_Anual!AL10</f>
        <v>0</v>
      </c>
    </row>
    <row r="101" spans="2:6" x14ac:dyDescent="0.25">
      <c r="B101" s="16" t="str">
        <f>Planel_GerMed_Anual!B11</f>
        <v>Nuclear</v>
      </c>
      <c r="C101" s="1">
        <f>Planel_GerMed_Anual!C11</f>
        <v>1724.9081000000001</v>
      </c>
      <c r="D101" s="1">
        <f>Planel_GerMed_Anual!R11</f>
        <v>2962.5921060000001</v>
      </c>
      <c r="E101" s="1">
        <f>Planel_GerMed_Anual!AB11</f>
        <v>2962.5921060000001</v>
      </c>
      <c r="F101" s="1">
        <f>Planel_GerMed_Anual!AL11</f>
        <v>2962.5921060000001</v>
      </c>
    </row>
    <row r="102" spans="2:6" x14ac:dyDescent="0.25">
      <c r="B102" s="16" t="str">
        <f>Planel_GerMed_Anual!B12</f>
        <v>Óleos Comb</v>
      </c>
      <c r="C102" s="1">
        <f>Planel_GerMed_Anual!C12</f>
        <v>310.98325460000001</v>
      </c>
      <c r="D102" s="1">
        <f>Planel_GerMed_Anual!R12</f>
        <v>0</v>
      </c>
      <c r="E102" s="1">
        <f>Planel_GerMed_Anual!AB12</f>
        <v>0</v>
      </c>
      <c r="F102" s="1">
        <f>Planel_GerMed_Anual!AL12</f>
        <v>0</v>
      </c>
    </row>
    <row r="103" spans="2:6" x14ac:dyDescent="0.25">
      <c r="B103" s="16" t="str">
        <f>Planel_GerMed_Anual!B13</f>
        <v>Biomassa</v>
      </c>
      <c r="C103" s="1"/>
      <c r="D103" s="1"/>
      <c r="E103" s="1"/>
      <c r="F103" s="1"/>
    </row>
    <row r="104" spans="2:6" x14ac:dyDescent="0.25">
      <c r="B104" s="23" t="str">
        <f>Planel_GerMed_Anual!B14</f>
        <v>Cana</v>
      </c>
      <c r="C104" s="24">
        <f>Planel_GerMed_Anual!C14</f>
        <v>3717.9611169999998</v>
      </c>
      <c r="D104" s="24">
        <f>Planel_GerMed_Anual!R14</f>
        <v>3946.1656039999998</v>
      </c>
      <c r="E104" s="24">
        <f>Planel_GerMed_Anual!AB14</f>
        <v>3978.5441300000002</v>
      </c>
      <c r="F104" s="24">
        <f>Planel_GerMed_Anual!AL14</f>
        <v>4096.5945590000001</v>
      </c>
    </row>
    <row r="105" spans="2:6" x14ac:dyDescent="0.25">
      <c r="B105" s="23" t="str">
        <f>Planel_GerMed_Anual!B15</f>
        <v>Outras bio</v>
      </c>
      <c r="C105" s="24">
        <f>Planel_GerMed_Anual!C15</f>
        <v>318.66608919999999</v>
      </c>
      <c r="D105" s="24">
        <f>Planel_GerMed_Anual!R15</f>
        <v>1641.763886</v>
      </c>
      <c r="E105" s="24">
        <f>Planel_GerMed_Anual!AB15</f>
        <v>1349.4120929999999</v>
      </c>
      <c r="F105" s="24">
        <f>Planel_GerMed_Anual!AL15</f>
        <v>653.30785490000005</v>
      </c>
    </row>
    <row r="106" spans="2:6" x14ac:dyDescent="0.25">
      <c r="B106" s="16" t="str">
        <f>Planel_GerMed_Anual!B16</f>
        <v>Eólica</v>
      </c>
      <c r="C106" s="1"/>
      <c r="D106" s="1"/>
      <c r="E106" s="1"/>
      <c r="F106" s="1"/>
    </row>
    <row r="107" spans="2:6" x14ac:dyDescent="0.25">
      <c r="B107" s="29" t="str">
        <f>Planel_GerMed_Anual!B17</f>
        <v>Onshore</v>
      </c>
      <c r="C107" s="30">
        <f>Planel_GerMed_Anual!C17</f>
        <v>2886.9278215000004</v>
      </c>
      <c r="D107" s="30">
        <f>Planel_GerMed_Anual!R17</f>
        <v>25017.260085500002</v>
      </c>
      <c r="E107" s="30">
        <f>Planel_GerMed_Anual!AB17</f>
        <v>53622.029680419997</v>
      </c>
      <c r="F107" s="30">
        <f>Planel_GerMed_Anual!AL17</f>
        <v>83746.644579999993</v>
      </c>
    </row>
    <row r="108" spans="2:6" x14ac:dyDescent="0.25">
      <c r="B108" s="29" t="str">
        <f>Planel_GerMed_Anual!B18</f>
        <v>Offshore</v>
      </c>
      <c r="C108" s="30">
        <f>Planel_GerMed_Anual!C18</f>
        <v>0</v>
      </c>
      <c r="D108" s="30">
        <f>Planel_GerMed_Anual!R18</f>
        <v>0</v>
      </c>
      <c r="E108" s="30">
        <f>Planel_GerMed_Anual!AB18</f>
        <v>0</v>
      </c>
      <c r="F108" s="30">
        <f>Planel_GerMed_Anual!AL18</f>
        <v>0</v>
      </c>
    </row>
    <row r="109" spans="2:6" x14ac:dyDescent="0.25">
      <c r="B109" s="16" t="str">
        <f>Planel_GerMed_Anual!B19</f>
        <v>Solar</v>
      </c>
      <c r="C109" s="1"/>
      <c r="D109" s="1"/>
      <c r="E109" s="1"/>
      <c r="F109" s="1"/>
    </row>
    <row r="110" spans="2:6" x14ac:dyDescent="0.25">
      <c r="B110" s="25" t="str">
        <f>Planel_GerMed_Anual!B20</f>
        <v>PV</v>
      </c>
      <c r="C110" s="26">
        <f>Planel_GerMed_Anual!C20</f>
        <v>5.1884392960000003</v>
      </c>
      <c r="D110" s="26">
        <f>Planel_GerMed_Anual!R20</f>
        <v>1722.0634666999999</v>
      </c>
      <c r="E110" s="26">
        <f>Planel_GerMed_Anual!AB20</f>
        <v>11539.534385999999</v>
      </c>
      <c r="F110" s="26">
        <f>Planel_GerMed_Anual!AL20</f>
        <v>23624.745360000001</v>
      </c>
    </row>
    <row r="111" spans="2:6" x14ac:dyDescent="0.25">
      <c r="B111" s="25" t="str">
        <f>Planel_GerMed_Anual!B21</f>
        <v>CSP</v>
      </c>
      <c r="C111" s="26">
        <f>Planel_GerMed_Anual!C21</f>
        <v>0</v>
      </c>
      <c r="D111" s="26">
        <f>Planel_GerMed_Anual!R21</f>
        <v>0</v>
      </c>
      <c r="E111" s="26">
        <f>Planel_GerMed_Anual!AB21</f>
        <v>0</v>
      </c>
      <c r="F111" s="26">
        <f>Planel_GerMed_Anual!AL21</f>
        <v>0</v>
      </c>
    </row>
    <row r="112" spans="2:6" x14ac:dyDescent="0.25">
      <c r="B112" s="231" t="str">
        <f>Planel_GerMed_Anual!B22</f>
        <v>Gás de Proces.</v>
      </c>
      <c r="C112" s="232">
        <f>Planel_GerMed_Anual!C22</f>
        <v>427.56149110000001</v>
      </c>
      <c r="D112" s="232">
        <f>Planel_GerMed_Anual!R22</f>
        <v>427.56149110000001</v>
      </c>
      <c r="E112" s="232">
        <f>Planel_GerMed_Anual!AB22</f>
        <v>0</v>
      </c>
      <c r="F112" s="232">
        <f>Planel_GerMed_Anual!AL22</f>
        <v>0</v>
      </c>
    </row>
    <row r="113" spans="2:6" x14ac:dyDescent="0.25">
      <c r="B113" s="97" t="str">
        <f>Planel_GerMed_Anual!B23</f>
        <v>Potência Compl.</v>
      </c>
      <c r="C113" s="32">
        <f>Planel_GerMed_Anual!C23</f>
        <v>0</v>
      </c>
      <c r="D113" s="32">
        <f>Planel_GerMed_Anual!R23</f>
        <v>0</v>
      </c>
      <c r="E113" s="32">
        <f>Planel_GerMed_Anual!AB23</f>
        <v>0</v>
      </c>
      <c r="F113" s="32">
        <f>Planel_GerMed_Anual!AL23</f>
        <v>0</v>
      </c>
    </row>
    <row r="114" spans="2:6" x14ac:dyDescent="0.25">
      <c r="B114" s="252" t="str">
        <f>GerNaoDesp!$A$16</f>
        <v>GD FV</v>
      </c>
      <c r="C114" s="253">
        <f>GerNaoDesp!E26</f>
        <v>1.0626036625715676</v>
      </c>
      <c r="D114" s="253">
        <f>GerNaoDesp!T26</f>
        <v>1910.0636621010062</v>
      </c>
      <c r="E114" s="253">
        <f>GerNaoDesp!AD26</f>
        <v>3890.4698507098456</v>
      </c>
      <c r="F114" s="253">
        <f>GerNaoDesp!AN26</f>
        <v>7114.7497407713263</v>
      </c>
    </row>
    <row r="115" spans="2:6" x14ac:dyDescent="0.25">
      <c r="B115" s="252" t="str">
        <f>GerNaoDesp!$A$28</f>
        <v>GD Biomassa</v>
      </c>
      <c r="C115" s="253">
        <f>GerNaoDesp!E38</f>
        <v>2.4500000000000001E-2</v>
      </c>
      <c r="D115" s="253">
        <f>GerNaoDesp!T38</f>
        <v>437.85559999999998</v>
      </c>
      <c r="E115" s="253">
        <f>GerNaoDesp!AD38</f>
        <v>1057.6782999999998</v>
      </c>
      <c r="F115" s="253">
        <f>GerNaoDesp!AN38</f>
        <v>2487.9574999999995</v>
      </c>
    </row>
    <row r="116" spans="2:6" x14ac:dyDescent="0.25">
      <c r="B116" s="252" t="str">
        <f>GerNaoDesp!$A$40</f>
        <v>GD eólica</v>
      </c>
      <c r="C116" s="253">
        <f>GerNaoDesp!E50</f>
        <v>9.0944999999999991E-4</v>
      </c>
      <c r="D116" s="253">
        <f>GerNaoDesp!T50</f>
        <v>58.286590299999993</v>
      </c>
      <c r="E116" s="253">
        <f>GerNaoDesp!AD50</f>
        <v>217.47212224999998</v>
      </c>
      <c r="F116" s="253">
        <f>GerNaoDesp!AN50</f>
        <v>640.73665195000001</v>
      </c>
    </row>
    <row r="117" spans="2:6" x14ac:dyDescent="0.25">
      <c r="B117" s="252" t="str">
        <f>GerNaoDesp!$A$52</f>
        <v>GD CGH</v>
      </c>
      <c r="C117" s="253">
        <f>GerNaoDesp!E62</f>
        <v>0.52824047549999997</v>
      </c>
      <c r="D117" s="253">
        <f>GerNaoDesp!T62</f>
        <v>608.54948927739849</v>
      </c>
      <c r="E117" s="253">
        <f>GerNaoDesp!AD62</f>
        <v>1173.2246645254863</v>
      </c>
      <c r="F117" s="253">
        <f>GerNaoDesp!AN62</f>
        <v>1220.0975805123981</v>
      </c>
    </row>
    <row r="118" spans="2:6" x14ac:dyDescent="0.25">
      <c r="B118" s="27" t="str">
        <f>Planel_GerMed_Anual!B24</f>
        <v>Total</v>
      </c>
      <c r="C118" s="28">
        <f>Planel_GerMed_Anual!C24+SUM(C114:C117)</f>
        <v>65835.454717784087</v>
      </c>
      <c r="D118" s="28">
        <f>Planel_GerMed_Anual!R24+SUM(D114:D117)</f>
        <v>112687.38141487841</v>
      </c>
      <c r="E118" s="28">
        <f>Planel_GerMed_Anual!AB24+SUM(E114:E117)</f>
        <v>152262.26680990533</v>
      </c>
      <c r="F118" s="28">
        <f>Planel_GerMed_Anual!AL24+SUM(F114:F117)</f>
        <v>191467.58188443375</v>
      </c>
    </row>
    <row r="120" spans="2:6" x14ac:dyDescent="0.25">
      <c r="B120" s="12" t="str">
        <f>B91</f>
        <v>Geração P. Médio (MWMed)</v>
      </c>
      <c r="C120" s="13"/>
      <c r="D120" s="13"/>
      <c r="E120" s="13"/>
      <c r="F120" s="13"/>
    </row>
    <row r="121" spans="2:6" x14ac:dyDescent="0.25">
      <c r="B121" s="15"/>
      <c r="C121" s="15">
        <v>2015</v>
      </c>
      <c r="D121" s="15">
        <v>2030</v>
      </c>
      <c r="E121" s="15">
        <v>2040</v>
      </c>
      <c r="F121" s="15">
        <v>2050</v>
      </c>
    </row>
    <row r="122" spans="2:6" x14ac:dyDescent="0.25">
      <c r="B122" s="16" t="s">
        <v>244</v>
      </c>
      <c r="C122" s="1">
        <f>C93+C94</f>
        <v>48809.423894000007</v>
      </c>
      <c r="D122" s="1">
        <f>D93+D94</f>
        <v>69533.848880000005</v>
      </c>
      <c r="E122" s="1">
        <f>E93+E94</f>
        <v>69346.953554000007</v>
      </c>
      <c r="F122" s="1">
        <f>F93+F94</f>
        <v>64137.009196999999</v>
      </c>
    </row>
    <row r="123" spans="2:6" x14ac:dyDescent="0.25">
      <c r="B123" s="16" t="s">
        <v>3</v>
      </c>
      <c r="C123" s="1">
        <f>C96</f>
        <v>5804.2864504999998</v>
      </c>
      <c r="D123" s="1">
        <f t="shared" ref="D123:F123" si="17">D96</f>
        <v>3836.87646</v>
      </c>
      <c r="E123" s="1">
        <f t="shared" si="17"/>
        <v>2877.4528053999998</v>
      </c>
      <c r="F123" s="1">
        <f t="shared" si="17"/>
        <v>783.1467543</v>
      </c>
    </row>
    <row r="124" spans="2:6" x14ac:dyDescent="0.25">
      <c r="B124" s="16" t="s">
        <v>4</v>
      </c>
      <c r="C124" s="1">
        <f>C99+C100</f>
        <v>1827.9318069999999</v>
      </c>
      <c r="D124" s="1">
        <f t="shared" ref="D124:F124" si="18">D99+D100</f>
        <v>584.49409390000005</v>
      </c>
      <c r="E124" s="1">
        <f t="shared" si="18"/>
        <v>246.9031176</v>
      </c>
      <c r="F124" s="1">
        <f t="shared" si="18"/>
        <v>0</v>
      </c>
    </row>
    <row r="125" spans="2:6" x14ac:dyDescent="0.25">
      <c r="B125" s="16" t="s">
        <v>5</v>
      </c>
      <c r="C125" s="1">
        <f t="shared" ref="C125:F126" si="19">C101</f>
        <v>1724.9081000000001</v>
      </c>
      <c r="D125" s="1">
        <f t="shared" si="19"/>
        <v>2962.5921060000001</v>
      </c>
      <c r="E125" s="1">
        <f t="shared" si="19"/>
        <v>2962.5921060000001</v>
      </c>
      <c r="F125" s="1">
        <f t="shared" si="19"/>
        <v>2962.5921060000001</v>
      </c>
    </row>
    <row r="126" spans="2:6" x14ac:dyDescent="0.25">
      <c r="B126" s="16" t="s">
        <v>57</v>
      </c>
      <c r="C126" s="1">
        <f t="shared" si="19"/>
        <v>310.98325460000001</v>
      </c>
      <c r="D126" s="1">
        <f t="shared" si="19"/>
        <v>0</v>
      </c>
      <c r="E126" s="1">
        <f t="shared" si="19"/>
        <v>0</v>
      </c>
      <c r="F126" s="1">
        <f t="shared" si="19"/>
        <v>0</v>
      </c>
    </row>
    <row r="127" spans="2:6" x14ac:dyDescent="0.25">
      <c r="B127" s="16" t="s">
        <v>6</v>
      </c>
      <c r="C127" s="1">
        <f>C104+C105</f>
        <v>4036.6272061999998</v>
      </c>
      <c r="D127" s="1">
        <f t="shared" ref="D127:F127" si="20">D104+D105</f>
        <v>5587.9294899999995</v>
      </c>
      <c r="E127" s="1">
        <f t="shared" si="20"/>
        <v>5327.9562230000001</v>
      </c>
      <c r="F127" s="1">
        <f t="shared" si="20"/>
        <v>4749.9024139000003</v>
      </c>
    </row>
    <row r="128" spans="2:6" x14ac:dyDescent="0.25">
      <c r="B128" s="16" t="s">
        <v>7</v>
      </c>
      <c r="C128" s="1">
        <f>C107+C108</f>
        <v>2886.9278215000004</v>
      </c>
      <c r="D128" s="1">
        <f t="shared" ref="D128:F128" si="21">D107+D108</f>
        <v>25017.260085500002</v>
      </c>
      <c r="E128" s="1">
        <f t="shared" si="21"/>
        <v>53622.029680419997</v>
      </c>
      <c r="F128" s="1">
        <f t="shared" si="21"/>
        <v>83746.644579999993</v>
      </c>
    </row>
    <row r="129" spans="2:6" x14ac:dyDescent="0.25">
      <c r="B129" s="16" t="s">
        <v>8</v>
      </c>
      <c r="C129" s="1">
        <f>C110+C111</f>
        <v>5.1884392960000003</v>
      </c>
      <c r="D129" s="1">
        <f t="shared" ref="D129:F129" si="22">D110+D111</f>
        <v>1722.0634666999999</v>
      </c>
      <c r="E129" s="1">
        <f t="shared" si="22"/>
        <v>11539.534385999999</v>
      </c>
      <c r="F129" s="1">
        <f t="shared" si="22"/>
        <v>23624.745360000001</v>
      </c>
    </row>
    <row r="130" spans="2:6" x14ac:dyDescent="0.25">
      <c r="B130" s="16" t="s">
        <v>245</v>
      </c>
      <c r="C130" s="1">
        <f>C112</f>
        <v>427.56149110000001</v>
      </c>
      <c r="D130" s="1">
        <f t="shared" ref="D130:F130" si="23">D112</f>
        <v>427.56149110000001</v>
      </c>
      <c r="E130" s="1">
        <f t="shared" si="23"/>
        <v>0</v>
      </c>
      <c r="F130" s="1">
        <f t="shared" si="23"/>
        <v>0</v>
      </c>
    </row>
    <row r="131" spans="2:6" x14ac:dyDescent="0.25">
      <c r="B131" s="16" t="s">
        <v>662</v>
      </c>
      <c r="C131" s="1">
        <f>C113</f>
        <v>0</v>
      </c>
      <c r="D131" s="1">
        <f>D113</f>
        <v>0</v>
      </c>
      <c r="E131" s="1">
        <f>E113</f>
        <v>0</v>
      </c>
      <c r="F131" s="1">
        <f>F113</f>
        <v>0</v>
      </c>
    </row>
    <row r="132" spans="2:6" x14ac:dyDescent="0.25">
      <c r="B132" s="16" t="s">
        <v>661</v>
      </c>
      <c r="C132" s="1">
        <f>SUM(C114:C117)</f>
        <v>1.6162535880715674</v>
      </c>
      <c r="D132" s="1">
        <f t="shared" ref="D132:F132" si="24">SUM(D114:D117)</f>
        <v>3014.7553416784049</v>
      </c>
      <c r="E132" s="1">
        <f t="shared" si="24"/>
        <v>6338.8449374853317</v>
      </c>
      <c r="F132" s="1">
        <f t="shared" si="24"/>
        <v>11463.541473233723</v>
      </c>
    </row>
    <row r="133" spans="2:6" x14ac:dyDescent="0.25">
      <c r="B133" s="27" t="s">
        <v>9</v>
      </c>
      <c r="C133" s="28">
        <f>SUM(C122:C132)</f>
        <v>65835.454717784087</v>
      </c>
      <c r="D133" s="28">
        <f t="shared" ref="D133:F133" si="25">SUM(D122:D132)</f>
        <v>112687.3814148784</v>
      </c>
      <c r="E133" s="28">
        <f t="shared" si="25"/>
        <v>152262.26680990533</v>
      </c>
      <c r="F133" s="28">
        <f t="shared" si="25"/>
        <v>191467.58188443372</v>
      </c>
    </row>
    <row r="135" spans="2:6" x14ac:dyDescent="0.25">
      <c r="B135" s="12" t="str">
        <f>PLANEL_BalPonta_Anual!B2</f>
        <v>Atendimento a Ponta (MW)</v>
      </c>
      <c r="C135" s="13"/>
      <c r="D135" s="13"/>
      <c r="E135" s="13"/>
      <c r="F135" s="13"/>
    </row>
    <row r="136" spans="2:6" x14ac:dyDescent="0.25">
      <c r="B136" s="14"/>
      <c r="C136" s="15">
        <f>PLANEL_BalPonta_Anual!C3</f>
        <v>2015</v>
      </c>
      <c r="D136" s="15">
        <f>PLANEL_BalPonta_Anual!R3</f>
        <v>2030</v>
      </c>
      <c r="E136" s="15">
        <f>PLANEL_BalPonta_Anual!AB3</f>
        <v>2040</v>
      </c>
      <c r="F136" s="15">
        <f>PLANEL_BalPonta_Anual!AL3</f>
        <v>2050</v>
      </c>
    </row>
    <row r="137" spans="2:6" x14ac:dyDescent="0.25">
      <c r="B137" s="16" t="str">
        <f>PLANEL_BalPonta_Anual!B4</f>
        <v>UHE</v>
      </c>
      <c r="C137" s="95">
        <f>PLANEL_BalPonta_Anual!C4</f>
        <v>59785.515850000003</v>
      </c>
      <c r="D137" s="95">
        <f>PLANEL_BalPonta_Anual!R4</f>
        <v>79055.690100000007</v>
      </c>
      <c r="E137" s="95">
        <f>PLANEL_BalPonta_Anual!AB4</f>
        <v>80786.134900000005</v>
      </c>
      <c r="F137" s="95">
        <f>PLANEL_BalPonta_Anual!AL4</f>
        <v>74986.152029999997</v>
      </c>
    </row>
    <row r="138" spans="2:6" x14ac:dyDescent="0.25">
      <c r="B138" s="16" t="str">
        <f>PLANEL_BalPonta_Anual!B5</f>
        <v>PCH</v>
      </c>
      <c r="C138" s="95">
        <f>PLANEL_BalPonta_Anual!C5</f>
        <v>4441.5287259999996</v>
      </c>
      <c r="D138" s="95">
        <f>PLANEL_BalPonta_Anual!R5</f>
        <v>13188.42671</v>
      </c>
      <c r="E138" s="95">
        <f>PLANEL_BalPonta_Anual!AB5</f>
        <v>10988.477800000001</v>
      </c>
      <c r="F138" s="95">
        <f>PLANEL_BalPonta_Anual!AL5</f>
        <v>7762.9945459999999</v>
      </c>
    </row>
    <row r="139" spans="2:6" x14ac:dyDescent="0.25">
      <c r="B139" s="16" t="str">
        <f>PLANEL_BalPonta_Anual!B6</f>
        <v>Gás Natural</v>
      </c>
      <c r="C139" s="95">
        <f>PLANEL_BalPonta_Anual!C6</f>
        <v>9622.1421750000009</v>
      </c>
      <c r="D139" s="95">
        <f>PLANEL_BalPonta_Anual!R6</f>
        <v>13279.679040000001</v>
      </c>
      <c r="E139" s="95">
        <f>PLANEL_BalPonta_Anual!AB6</f>
        <v>14025.70671</v>
      </c>
      <c r="F139" s="95">
        <f>PLANEL_BalPonta_Anual!AL6</f>
        <v>13676.184450000001</v>
      </c>
    </row>
    <row r="140" spans="2:6" x14ac:dyDescent="0.25">
      <c r="B140" s="16" t="str">
        <f>PLANEL_BalPonta_Anual!B7</f>
        <v>Carvão</v>
      </c>
      <c r="C140" s="1">
        <f>PLANEL_BalPonta_Anual!C7</f>
        <v>1840.095</v>
      </c>
      <c r="D140" s="1">
        <f>PLANEL_BalPonta_Anual!R7</f>
        <v>1688.55</v>
      </c>
      <c r="E140" s="1">
        <f>PLANEL_BalPonta_Anual!AB7</f>
        <v>255</v>
      </c>
      <c r="F140" s="1">
        <f>PLANEL_BalPonta_Anual!AL7</f>
        <v>0</v>
      </c>
    </row>
    <row r="141" spans="2:6" x14ac:dyDescent="0.25">
      <c r="B141" s="16" t="str">
        <f>PLANEL_BalPonta_Anual!B8</f>
        <v>Nuclear</v>
      </c>
      <c r="C141" s="1">
        <f>PLANEL_BalPonta_Anual!C8</f>
        <v>1651.996044</v>
      </c>
      <c r="D141" s="1">
        <f>PLANEL_BalPonta_Anual!R8</f>
        <v>2983.193585</v>
      </c>
      <c r="E141" s="1">
        <f>PLANEL_BalPonta_Anual!AB8</f>
        <v>2983.193585</v>
      </c>
      <c r="F141" s="1">
        <f>PLANEL_BalPonta_Anual!AL8</f>
        <v>2983.193585</v>
      </c>
    </row>
    <row r="142" spans="2:6" x14ac:dyDescent="0.25">
      <c r="B142" s="16" t="str">
        <f>PLANEL_BalPonta_Anual!B9</f>
        <v>Óleos Comb</v>
      </c>
      <c r="C142" s="1">
        <f>PLANEL_BalPonta_Anual!C9</f>
        <v>4235.0914329999996</v>
      </c>
      <c r="D142" s="1">
        <f>PLANEL_BalPonta_Anual!R9</f>
        <v>0</v>
      </c>
      <c r="E142" s="1">
        <f>PLANEL_BalPonta_Anual!AB9</f>
        <v>0</v>
      </c>
      <c r="F142" s="1">
        <f>PLANEL_BalPonta_Anual!AL9</f>
        <v>0</v>
      </c>
    </row>
    <row r="143" spans="2:6" x14ac:dyDescent="0.25">
      <c r="B143" s="16" t="str">
        <f>PLANEL_BalPonta_Anual!B10</f>
        <v>Biomassa</v>
      </c>
      <c r="C143" s="1">
        <f>PLANEL_BalPonta_Anual!C10</f>
        <v>4132.0446320000001</v>
      </c>
      <c r="D143" s="1">
        <f>PLANEL_BalPonta_Anual!R10</f>
        <v>7126.6450530000002</v>
      </c>
      <c r="E143" s="1">
        <f>PLANEL_BalPonta_Anual!AB10</f>
        <v>6953.3014629999998</v>
      </c>
      <c r="F143" s="1">
        <f>PLANEL_BalPonta_Anual!AL10</f>
        <v>6736.3569630000002</v>
      </c>
    </row>
    <row r="144" spans="2:6" x14ac:dyDescent="0.25">
      <c r="B144" s="16" t="str">
        <f>PLANEL_BalPonta_Anual!B11</f>
        <v>Eólica</v>
      </c>
      <c r="C144" s="1">
        <f>PLANEL_BalPonta_Anual!C11</f>
        <v>1104.5229019999999</v>
      </c>
      <c r="D144" s="1">
        <f>PLANEL_BalPonta_Anual!R11</f>
        <v>15867.99317</v>
      </c>
      <c r="E144" s="1">
        <f>PLANEL_BalPonta_Anual!AB11</f>
        <v>31847.292010000001</v>
      </c>
      <c r="F144" s="1">
        <f>PLANEL_BalPonta_Anual!AL11</f>
        <v>48668.484799999998</v>
      </c>
    </row>
    <row r="145" spans="2:6" x14ac:dyDescent="0.25">
      <c r="B145" s="16" t="str">
        <f>PLANEL_BalPonta_Anual!B12</f>
        <v>Solar</v>
      </c>
      <c r="C145" s="1">
        <f>PLANEL_BalPonta_Anual!C12</f>
        <v>3.1406000000000001</v>
      </c>
      <c r="D145" s="1">
        <f>PLANEL_BalPonta_Anual!R12</f>
        <v>1270.6032520000001</v>
      </c>
      <c r="E145" s="1">
        <f>PLANEL_BalPonta_Anual!AB12</f>
        <v>8203.6842159999997</v>
      </c>
      <c r="F145" s="1">
        <f>PLANEL_BalPonta_Anual!AL12</f>
        <v>16795.300759999998</v>
      </c>
    </row>
    <row r="146" spans="2:6" x14ac:dyDescent="0.25">
      <c r="B146" s="231" t="str">
        <f>PLANEL_BalPonta_Anual!B13</f>
        <v>Gás de Proces.</v>
      </c>
      <c r="C146" s="232">
        <f>PLANEL_BalPonta_Anual!C13</f>
        <v>451.53500000000003</v>
      </c>
      <c r="D146" s="232">
        <f>PLANEL_BalPonta_Anual!R13</f>
        <v>451.53500000000003</v>
      </c>
      <c r="E146" s="232">
        <f>PLANEL_BalPonta_Anual!AB13</f>
        <v>0</v>
      </c>
      <c r="F146" s="232">
        <f>PLANEL_BalPonta_Anual!AL13</f>
        <v>0</v>
      </c>
    </row>
    <row r="147" spans="2:6" x14ac:dyDescent="0.25">
      <c r="B147" s="97" t="str">
        <f>PLANEL_BalPonta_Anual!B14</f>
        <v>Potência Compl.</v>
      </c>
      <c r="C147" s="32">
        <f>PLANEL_BalPonta_Anual!C14</f>
        <v>0</v>
      </c>
      <c r="D147" s="32">
        <f>PLANEL_BalPonta_Anual!R14</f>
        <v>14277.053530000001</v>
      </c>
      <c r="E147" s="32">
        <f>PLANEL_BalPonta_Anual!AB14</f>
        <v>44793.133229999999</v>
      </c>
      <c r="F147" s="32">
        <f>PLANEL_BalPonta_Anual!AL14</f>
        <v>79697.207450000002</v>
      </c>
    </row>
    <row r="148" spans="2:6" x14ac:dyDescent="0.25">
      <c r="B148" s="252" t="str">
        <f>GerNaoDesp!$A$66</f>
        <v>GD FV</v>
      </c>
      <c r="C148" s="253">
        <f>GerNaoDesp!E76</f>
        <v>0</v>
      </c>
      <c r="D148" s="253">
        <f>GerNaoDesp!T76</f>
        <v>0</v>
      </c>
      <c r="E148" s="253">
        <f>GerNaoDesp!AD76</f>
        <v>0</v>
      </c>
      <c r="F148" s="253">
        <f>GerNaoDesp!AN76</f>
        <v>0</v>
      </c>
    </row>
    <row r="149" spans="2:6" x14ac:dyDescent="0.25">
      <c r="B149" s="252" t="str">
        <f>GerNaoDesp!$A$78</f>
        <v>GD Biomassa</v>
      </c>
      <c r="C149" s="253">
        <f>GerNaoDesp!E88</f>
        <v>2.7999999999999997E-2</v>
      </c>
      <c r="D149" s="253">
        <f>GerNaoDesp!T88</f>
        <v>500.40640000000002</v>
      </c>
      <c r="E149" s="253">
        <f>GerNaoDesp!AD88</f>
        <v>1208.7751999999998</v>
      </c>
      <c r="F149" s="253">
        <f>GerNaoDesp!AN88</f>
        <v>2843.38</v>
      </c>
    </row>
    <row r="150" spans="2:6" x14ac:dyDescent="0.25">
      <c r="B150" s="252" t="str">
        <f>GerNaoDesp!$A$90</f>
        <v>GD eólica</v>
      </c>
      <c r="C150" s="253">
        <f>GerNaoDesp!E100</f>
        <v>1.3500000000000003E-4</v>
      </c>
      <c r="D150" s="253">
        <f>GerNaoDesp!T100</f>
        <v>8.5838250000000009</v>
      </c>
      <c r="E150" s="253">
        <f>GerNaoDesp!AD100</f>
        <v>32.146133999999996</v>
      </c>
      <c r="F150" s="253">
        <f>GerNaoDesp!AN100</f>
        <v>94.880140500000024</v>
      </c>
    </row>
    <row r="151" spans="2:6" x14ac:dyDescent="0.25">
      <c r="B151" s="252" t="str">
        <f>GerNaoDesp!$A$102</f>
        <v>GD CGH</v>
      </c>
      <c r="C151" s="253">
        <f>GerNaoDesp!E112</f>
        <v>0.38254883249999988</v>
      </c>
      <c r="D151" s="253">
        <f>GerNaoDesp!T112</f>
        <v>394.99208476690143</v>
      </c>
      <c r="E151" s="253">
        <f>GerNaoDesp!AD112</f>
        <v>763.70208957679722</v>
      </c>
      <c r="F151" s="253">
        <f>GerNaoDesp!AN112</f>
        <v>794.85502813285791</v>
      </c>
    </row>
    <row r="152" spans="2:6" x14ac:dyDescent="0.25">
      <c r="B152" s="27" t="str">
        <f>PLANEL_BalPonta_Anual!B15</f>
        <v>Total</v>
      </c>
      <c r="C152" s="28">
        <f>PLANEL_BalPonta_Anual!C15+SUM(C148:C151)</f>
        <v>87268.023045832495</v>
      </c>
      <c r="D152" s="28">
        <f>PLANEL_BalPonta_Anual!R15+SUM(D148:D151)</f>
        <v>150093.35174976691</v>
      </c>
      <c r="E152" s="28">
        <f>PLANEL_BalPonta_Anual!AB15+SUM(E148:E151)</f>
        <v>202840.54733757678</v>
      </c>
      <c r="F152" s="28">
        <f>PLANEL_BalPonta_Anual!AL15+SUM(F148:F151)</f>
        <v>255038.98975263283</v>
      </c>
    </row>
    <row r="154" spans="2:6" x14ac:dyDescent="0.25">
      <c r="B154" s="12" t="str">
        <f>B135</f>
        <v>Atendimento a Ponta (MW)</v>
      </c>
      <c r="C154" s="13"/>
      <c r="D154" s="13"/>
      <c r="E154" s="13"/>
      <c r="F154" s="13"/>
    </row>
    <row r="155" spans="2:6" x14ac:dyDescent="0.25">
      <c r="B155" s="15"/>
      <c r="C155" s="15">
        <v>2015</v>
      </c>
      <c r="D155" s="15">
        <v>2030</v>
      </c>
      <c r="E155" s="15">
        <v>2040</v>
      </c>
      <c r="F155" s="15">
        <v>2050</v>
      </c>
    </row>
    <row r="156" spans="2:6" x14ac:dyDescent="0.25">
      <c r="B156" s="16" t="s">
        <v>244</v>
      </c>
      <c r="C156" s="1">
        <f>C137+C138</f>
        <v>64227.044576</v>
      </c>
      <c r="D156" s="1">
        <f>D137+D138</f>
        <v>92244.116810000007</v>
      </c>
      <c r="E156" s="1">
        <f>E137+E138</f>
        <v>91774.612699999998</v>
      </c>
      <c r="F156" s="1">
        <f>F137+F138</f>
        <v>82749.146575999999</v>
      </c>
    </row>
    <row r="157" spans="2:6" x14ac:dyDescent="0.25">
      <c r="B157" s="16" t="s">
        <v>3</v>
      </c>
      <c r="C157" s="1">
        <f>C139</f>
        <v>9622.1421750000009</v>
      </c>
      <c r="D157" s="1">
        <f>D139</f>
        <v>13279.679040000001</v>
      </c>
      <c r="E157" s="1">
        <f>E139</f>
        <v>14025.70671</v>
      </c>
      <c r="F157" s="1">
        <f>F139</f>
        <v>13676.184450000001</v>
      </c>
    </row>
    <row r="158" spans="2:6" x14ac:dyDescent="0.25">
      <c r="B158" s="16" t="s">
        <v>4</v>
      </c>
      <c r="C158" s="1">
        <f>C140</f>
        <v>1840.095</v>
      </c>
      <c r="D158" s="1">
        <f t="shared" ref="D158:F158" si="26">D140</f>
        <v>1688.55</v>
      </c>
      <c r="E158" s="1">
        <f t="shared" si="26"/>
        <v>255</v>
      </c>
      <c r="F158" s="1">
        <f t="shared" si="26"/>
        <v>0</v>
      </c>
    </row>
    <row r="159" spans="2:6" x14ac:dyDescent="0.25">
      <c r="B159" s="16" t="s">
        <v>5</v>
      </c>
      <c r="C159" s="1">
        <f>C141</f>
        <v>1651.996044</v>
      </c>
      <c r="D159" s="1">
        <f>D141</f>
        <v>2983.193585</v>
      </c>
      <c r="E159" s="1">
        <f>E141</f>
        <v>2983.193585</v>
      </c>
      <c r="F159" s="1">
        <f>F141</f>
        <v>2983.193585</v>
      </c>
    </row>
    <row r="160" spans="2:6" x14ac:dyDescent="0.25">
      <c r="B160" s="16" t="s">
        <v>57</v>
      </c>
      <c r="C160" s="1">
        <f>C142</f>
        <v>4235.0914329999996</v>
      </c>
      <c r="D160" s="1">
        <f t="shared" ref="D160:F160" si="27">D142</f>
        <v>0</v>
      </c>
      <c r="E160" s="1">
        <f t="shared" si="27"/>
        <v>0</v>
      </c>
      <c r="F160" s="1">
        <f t="shared" si="27"/>
        <v>0</v>
      </c>
    </row>
    <row r="161" spans="1:11" x14ac:dyDescent="0.25">
      <c r="B161" s="16" t="s">
        <v>6</v>
      </c>
      <c r="C161" s="1">
        <f t="shared" ref="C161:F161" si="28">C143</f>
        <v>4132.0446320000001</v>
      </c>
      <c r="D161" s="1">
        <f t="shared" si="28"/>
        <v>7126.6450530000002</v>
      </c>
      <c r="E161" s="1">
        <f t="shared" si="28"/>
        <v>6953.3014629999998</v>
      </c>
      <c r="F161" s="1">
        <f t="shared" si="28"/>
        <v>6736.3569630000002</v>
      </c>
    </row>
    <row r="162" spans="1:11" x14ac:dyDescent="0.25">
      <c r="B162" s="16" t="s">
        <v>7</v>
      </c>
      <c r="C162" s="1">
        <f t="shared" ref="C162:F162" si="29">C144</f>
        <v>1104.5229019999999</v>
      </c>
      <c r="D162" s="1">
        <f t="shared" si="29"/>
        <v>15867.99317</v>
      </c>
      <c r="E162" s="1">
        <f t="shared" si="29"/>
        <v>31847.292010000001</v>
      </c>
      <c r="F162" s="1">
        <f t="shared" si="29"/>
        <v>48668.484799999998</v>
      </c>
    </row>
    <row r="163" spans="1:11" x14ac:dyDescent="0.25">
      <c r="B163" s="16" t="s">
        <v>8</v>
      </c>
      <c r="C163" s="1">
        <f t="shared" ref="C163:F163" si="30">C145</f>
        <v>3.1406000000000001</v>
      </c>
      <c r="D163" s="1">
        <f t="shared" si="30"/>
        <v>1270.6032520000001</v>
      </c>
      <c r="E163" s="1">
        <f t="shared" si="30"/>
        <v>8203.6842159999997</v>
      </c>
      <c r="F163" s="1">
        <f t="shared" si="30"/>
        <v>16795.300759999998</v>
      </c>
    </row>
    <row r="164" spans="1:11" x14ac:dyDescent="0.25">
      <c r="B164" s="16" t="s">
        <v>245</v>
      </c>
      <c r="C164" s="1">
        <f>C146</f>
        <v>451.53500000000003</v>
      </c>
      <c r="D164" s="1">
        <f t="shared" ref="D164:F164" si="31">D146</f>
        <v>451.53500000000003</v>
      </c>
      <c r="E164" s="1">
        <f t="shared" si="31"/>
        <v>0</v>
      </c>
      <c r="F164" s="1">
        <f t="shared" si="31"/>
        <v>0</v>
      </c>
    </row>
    <row r="165" spans="1:11" x14ac:dyDescent="0.25">
      <c r="B165" s="16" t="s">
        <v>662</v>
      </c>
      <c r="C165" s="1">
        <f>C147</f>
        <v>0</v>
      </c>
      <c r="D165" s="1">
        <f>D147</f>
        <v>14277.053530000001</v>
      </c>
      <c r="E165" s="1">
        <f>E147</f>
        <v>44793.133229999999</v>
      </c>
      <c r="F165" s="1">
        <f>F147</f>
        <v>79697.207450000002</v>
      </c>
    </row>
    <row r="166" spans="1:11" x14ac:dyDescent="0.25">
      <c r="B166" s="16" t="s">
        <v>661</v>
      </c>
      <c r="C166" s="1">
        <f>SUM(C148:C151)</f>
        <v>0.4106838324999999</v>
      </c>
      <c r="D166" s="1">
        <f t="shared" ref="D166:F166" si="32">SUM(D148:D151)</f>
        <v>903.98230976690138</v>
      </c>
      <c r="E166" s="1">
        <f t="shared" si="32"/>
        <v>2004.623423576797</v>
      </c>
      <c r="F166" s="1">
        <f t="shared" si="32"/>
        <v>3733.1151686328581</v>
      </c>
    </row>
    <row r="167" spans="1:11" x14ac:dyDescent="0.25">
      <c r="B167" s="27" t="s">
        <v>9</v>
      </c>
      <c r="C167" s="28">
        <f>SUM(C156:C166)</f>
        <v>87268.023045832495</v>
      </c>
      <c r="D167" s="28">
        <f t="shared" ref="D167:F167" si="33">SUM(D156:D166)</f>
        <v>150093.35174976691</v>
      </c>
      <c r="E167" s="28">
        <f t="shared" si="33"/>
        <v>202840.54733757678</v>
      </c>
      <c r="F167" s="28">
        <f t="shared" si="33"/>
        <v>255038.98975263283</v>
      </c>
    </row>
    <row r="169" spans="1:11" x14ac:dyDescent="0.25">
      <c r="B169" s="12" t="str">
        <f>Planel_CO2_total_Anual!B2</f>
        <v>Emissões Totais (MtCO2eq)</v>
      </c>
      <c r="C169" s="13"/>
      <c r="D169" s="13"/>
      <c r="E169" s="13"/>
      <c r="F169" s="13"/>
    </row>
    <row r="170" spans="1:11" x14ac:dyDescent="0.25">
      <c r="B170" s="15"/>
      <c r="C170" s="15">
        <f>Planel_CO2_total_Anual!C3</f>
        <v>2015</v>
      </c>
      <c r="D170" s="15">
        <f>Planel_CO2_total_Anual!R3</f>
        <v>2030</v>
      </c>
      <c r="E170" s="15">
        <f>Planel_CO2_total_Anual!AB3</f>
        <v>2040</v>
      </c>
      <c r="F170" s="15">
        <f>Planel_CO2_total_Anual!AL3</f>
        <v>2050</v>
      </c>
    </row>
    <row r="171" spans="1:11" x14ac:dyDescent="0.25">
      <c r="B171" s="16" t="str">
        <f>Planel_CO2_total_Anual!B4</f>
        <v>P.Médio</v>
      </c>
      <c r="C171" s="1">
        <f>Planel_CO2_total_Anual!C4</f>
        <v>38.004931730000003</v>
      </c>
      <c r="D171" s="1">
        <f>Planel_CO2_total_Anual!R4</f>
        <v>14.16375311</v>
      </c>
      <c r="E171" s="1">
        <f>Planel_CO2_total_Anual!AB4</f>
        <v>5.4011822680000003</v>
      </c>
      <c r="F171" s="1">
        <f>Planel_CO2_total_Anual!AL4</f>
        <v>0</v>
      </c>
    </row>
    <row r="172" spans="1:11" x14ac:dyDescent="0.25">
      <c r="B172" s="101" t="str">
        <f>Planel_CO2_total_Anual!B5</f>
        <v>P.Crítico</v>
      </c>
      <c r="C172" s="102">
        <f>Planel_CO2_total_Anual!C5</f>
        <v>51.680438600000002</v>
      </c>
      <c r="D172" s="102">
        <f>Planel_CO2_total_Anual!R5</f>
        <v>21.109861630000001</v>
      </c>
      <c r="E172" s="102">
        <f>Planel_CO2_total_Anual!AB5</f>
        <v>5.5199735299999997</v>
      </c>
      <c r="F172" s="102">
        <f>Planel_CO2_total_Anual!AL5</f>
        <v>0</v>
      </c>
    </row>
    <row r="173" spans="1:11" x14ac:dyDescent="0.25">
      <c r="B173" s="99" t="str">
        <f>Planel_CO2_total_Anual!B6</f>
        <v>Teto de emissões</v>
      </c>
      <c r="C173" s="100">
        <f>Planel_CO2_total_Anual!C6</f>
        <v>10000000</v>
      </c>
      <c r="D173" s="100">
        <f>Planel_CO2_total_Anual!R6</f>
        <v>10000000</v>
      </c>
      <c r="E173" s="100">
        <f>Planel_CO2_total_Anual!AB6</f>
        <v>10000000</v>
      </c>
      <c r="F173" s="100">
        <f>Planel_CO2_total_Anual!AL6</f>
        <v>10000000</v>
      </c>
    </row>
    <row r="175" spans="1:11" x14ac:dyDescent="0.25">
      <c r="A175" s="224"/>
      <c r="B175" s="12" t="str">
        <f>'Resumo Gás Natural'!B37</f>
        <v>Consumo de Gás Natural (Mm3/d)</v>
      </c>
      <c r="C175" s="13"/>
      <c r="D175" s="13"/>
      <c r="E175" s="13"/>
      <c r="F175" s="13"/>
      <c r="G175" s="224"/>
      <c r="H175" s="224"/>
      <c r="I175" s="224"/>
      <c r="J175" s="224"/>
      <c r="K175" s="224"/>
    </row>
    <row r="176" spans="1:11" x14ac:dyDescent="0.25">
      <c r="B176" s="15"/>
      <c r="C176" s="15">
        <f>'Resumo Gás Natural'!C38</f>
        <v>2015</v>
      </c>
      <c r="D176" s="15">
        <f>'Resumo Gás Natural'!R38</f>
        <v>2030</v>
      </c>
      <c r="E176" s="15">
        <f>'Resumo Gás Natural'!AB38</f>
        <v>2040</v>
      </c>
      <c r="F176" s="15">
        <f>'Resumo Gás Natural'!AL38</f>
        <v>2050</v>
      </c>
    </row>
    <row r="177" spans="2:6" x14ac:dyDescent="0.25">
      <c r="B177" s="16" t="str">
        <f>'Resumo Gás Natural'!B39</f>
        <v>P.Médio</v>
      </c>
      <c r="C177" s="1">
        <f>'Resumo Gás Natural'!C39</f>
        <v>29.033268383561641</v>
      </c>
      <c r="D177" s="1">
        <f>'Resumo Gás Natural'!R39</f>
        <v>17.14171198630137</v>
      </c>
      <c r="E177" s="1">
        <f>'Resumo Gás Natural'!AB39</f>
        <v>12.109619665753424</v>
      </c>
      <c r="F177" s="1">
        <f>'Resumo Gás Natural'!AL39</f>
        <v>3.3405281424657534</v>
      </c>
    </row>
    <row r="178" spans="2:6" x14ac:dyDescent="0.25">
      <c r="B178" s="16" t="str">
        <f>'Resumo Gás Natural'!B40</f>
        <v>P.Crítico</v>
      </c>
      <c r="C178" s="102">
        <f>'Resumo Gás Natural'!C40</f>
        <v>34.964701616438354</v>
      </c>
      <c r="D178" s="102">
        <f>'Resumo Gás Natural'!R40</f>
        <v>31.152295397260275</v>
      </c>
      <c r="E178" s="102">
        <f>'Resumo Gás Natural'!AB40</f>
        <v>27.883519561643837</v>
      </c>
      <c r="F178" s="102">
        <f>'Resumo Gás Natural'!AL40</f>
        <v>19.056214104109589</v>
      </c>
    </row>
    <row r="179" spans="2:6" x14ac:dyDescent="0.25">
      <c r="B179" s="16" t="str">
        <f>'Resumo Gás Natural'!B44</f>
        <v>Teto P.Médio</v>
      </c>
      <c r="C179" s="102">
        <f>'Resumo Gás Natural'!C44</f>
        <v>1250000</v>
      </c>
      <c r="D179" s="102">
        <f>'Resumo Gás Natural'!R44</f>
        <v>1250000</v>
      </c>
      <c r="E179" s="102">
        <f>'Resumo Gás Natural'!AB44</f>
        <v>1950000</v>
      </c>
      <c r="F179" s="102">
        <f>'Resumo Gás Natural'!AL44</f>
        <v>2750000</v>
      </c>
    </row>
    <row r="180" spans="2:6" x14ac:dyDescent="0.25">
      <c r="B180" s="16" t="str">
        <f>'Resumo Gás Natural'!B45</f>
        <v>Teto P.Crítico</v>
      </c>
      <c r="C180" s="102">
        <f>'Resumo Gás Natural'!C45</f>
        <v>1250000</v>
      </c>
      <c r="D180" s="102">
        <f>'Resumo Gás Natural'!R45</f>
        <v>1250000</v>
      </c>
      <c r="E180" s="102">
        <f>'Resumo Gás Natural'!AB45</f>
        <v>1950000</v>
      </c>
      <c r="F180" s="102">
        <f>'Resumo Gás Natural'!AL45</f>
        <v>2750000</v>
      </c>
    </row>
    <row r="181" spans="2:6" x14ac:dyDescent="0.25">
      <c r="B181" s="99" t="str">
        <f>'Resumo Gás Natural'!B46</f>
        <v>Teto Ponta</v>
      </c>
      <c r="C181" s="100">
        <f>'Resumo Gás Natural'!C46</f>
        <v>12500000000</v>
      </c>
      <c r="D181" s="100">
        <f>'Resumo Gás Natural'!R46</f>
        <v>12500000000</v>
      </c>
      <c r="E181" s="100">
        <f>'Resumo Gás Natural'!AB46</f>
        <v>19500000000</v>
      </c>
      <c r="F181" s="100">
        <f>'Resumo Gás Natural'!AL46</f>
        <v>27500000000</v>
      </c>
    </row>
    <row r="182" spans="2:6" x14ac:dyDescent="0.25">
      <c r="B182" s="101"/>
      <c r="C182" s="102"/>
      <c r="D182" s="102"/>
      <c r="E182" s="102"/>
      <c r="F182" s="102"/>
    </row>
    <row r="184" spans="2:6" x14ac:dyDescent="0.25">
      <c r="B184" s="12" t="s">
        <v>684</v>
      </c>
      <c r="C184" s="13"/>
      <c r="D184" s="13"/>
    </row>
    <row r="185" spans="2:6" x14ac:dyDescent="0.25">
      <c r="B185" s="15"/>
      <c r="C185" s="270">
        <v>2012</v>
      </c>
      <c r="D185" s="267">
        <v>2015</v>
      </c>
    </row>
    <row r="186" spans="2:6" x14ac:dyDescent="0.25">
      <c r="B186" s="16" t="s">
        <v>655</v>
      </c>
      <c r="C186" s="271">
        <f>output_Status!B7/1000</f>
        <v>612.59918713600894</v>
      </c>
      <c r="D186" s="1">
        <f>C186*(1+Planel_BD_constantes!$B$3)^($D$185-$C$185)</f>
        <v>771.6985472254762</v>
      </c>
    </row>
    <row r="187" spans="2:6" x14ac:dyDescent="0.25">
      <c r="B187" s="89" t="s">
        <v>665</v>
      </c>
      <c r="C187" s="271">
        <f>Sup_GD_PotInst_Anual!B79/1000</f>
        <v>99.845741432968964</v>
      </c>
      <c r="D187" s="1">
        <v>65</v>
      </c>
    </row>
    <row r="188" spans="2:6" x14ac:dyDescent="0.25">
      <c r="B188" s="27" t="s">
        <v>9</v>
      </c>
      <c r="C188" s="272">
        <f>SUM(C186:C187)</f>
        <v>712.44492856897796</v>
      </c>
      <c r="D188" s="28">
        <f>SUM(D186:D187)</f>
        <v>836.6985472254762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CarregaNovaRodada">
                <anchor moveWithCells="1" sizeWithCells="1">
                  <from>
                    <xdr:col>0</xdr:col>
                    <xdr:colOff>66675</xdr:colOff>
                    <xdr:row>0</xdr:row>
                    <xdr:rowOff>104775</xdr:rowOff>
                  </from>
                  <to>
                    <xdr:col>2</xdr:col>
                    <xdr:colOff>752475</xdr:colOff>
                    <xdr:row>1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2">
    <tabColor theme="0" tint="-0.499984740745262"/>
  </sheetPr>
  <dimension ref="A1:AV777"/>
  <sheetViews>
    <sheetView zoomScale="90" zoomScaleNormal="90" workbookViewId="0">
      <pane xSplit="3" ySplit="4" topLeftCell="D763" activePane="bottomRight" state="frozen"/>
      <selection pane="topRight" activeCell="D1" sqref="D1"/>
      <selection pane="bottomLeft" activeCell="A5" sqref="A5"/>
      <selection pane="bottomRight" activeCell="A751" activeCellId="8" sqref="A103:XFD103 A115:XFD115 A127:XFD127 A139:XFD139 A655:XFD655 A667:XFD667 A679:XFD679 A715:XFD715 A751:XFD751"/>
    </sheetView>
  </sheetViews>
  <sheetFormatPr defaultColWidth="9.140625" defaultRowHeight="15" x14ac:dyDescent="0.25"/>
  <cols>
    <col min="1" max="1" width="16.7109375" style="4" customWidth="1"/>
    <col min="2" max="2" width="66.42578125" style="33" bestFit="1" customWidth="1"/>
    <col min="3" max="3" width="28.140625" style="33" customWidth="1"/>
    <col min="4" max="42" width="9.140625" style="34"/>
    <col min="43" max="16384" width="9.140625" style="33"/>
  </cols>
  <sheetData>
    <row r="1" spans="1:43" s="3" customFormat="1" x14ac:dyDescent="0.25">
      <c r="A1" s="9"/>
      <c r="B1" s="2" t="s">
        <v>10</v>
      </c>
      <c r="D1" s="36"/>
      <c r="E1" s="36"/>
      <c r="F1" s="36"/>
      <c r="G1" s="36"/>
      <c r="H1" s="36"/>
      <c r="I1" s="36"/>
      <c r="J1" s="36"/>
      <c r="K1" s="36"/>
      <c r="L1" s="36"/>
      <c r="M1" s="36"/>
      <c r="N1" s="36"/>
      <c r="O1" s="36"/>
      <c r="P1" s="36"/>
      <c r="Q1" s="36"/>
      <c r="R1" s="36"/>
      <c r="S1" s="36"/>
      <c r="T1" s="36"/>
      <c r="U1" s="36"/>
      <c r="V1" s="36"/>
      <c r="W1" s="36"/>
      <c r="X1" s="36"/>
      <c r="Y1" s="36"/>
      <c r="Z1" s="36"/>
      <c r="AA1" s="36"/>
      <c r="AB1" s="36"/>
      <c r="AC1" s="36"/>
      <c r="AD1" s="36"/>
      <c r="AE1" s="36"/>
      <c r="AF1" s="36"/>
      <c r="AG1" s="36"/>
      <c r="AH1" s="36"/>
      <c r="AI1" s="36"/>
      <c r="AJ1" s="36"/>
      <c r="AK1" s="36"/>
      <c r="AL1" s="36"/>
      <c r="AM1" s="36"/>
      <c r="AN1" s="36"/>
      <c r="AO1" s="36"/>
      <c r="AP1" s="36"/>
    </row>
    <row r="2" spans="1:43" s="4" customFormat="1" ht="11.25" x14ac:dyDescent="0.2">
      <c r="D2" s="37"/>
      <c r="E2" s="37"/>
      <c r="F2" s="37"/>
      <c r="G2" s="37"/>
      <c r="H2" s="37"/>
      <c r="I2" s="37"/>
      <c r="J2" s="37"/>
      <c r="K2" s="37"/>
      <c r="L2" s="37"/>
      <c r="M2" s="37"/>
      <c r="N2" s="37"/>
      <c r="O2" s="37"/>
      <c r="P2" s="37"/>
      <c r="Q2" s="37"/>
      <c r="R2" s="37"/>
      <c r="S2" s="37"/>
      <c r="T2" s="37"/>
      <c r="U2" s="37"/>
      <c r="V2" s="37"/>
      <c r="W2" s="37"/>
      <c r="X2" s="37"/>
      <c r="Y2" s="37"/>
      <c r="Z2" s="37"/>
      <c r="AA2" s="37"/>
      <c r="AB2" s="37"/>
      <c r="AC2" s="37"/>
      <c r="AD2" s="37"/>
      <c r="AE2" s="37"/>
      <c r="AF2" s="37"/>
      <c r="AG2" s="37"/>
      <c r="AH2" s="37"/>
      <c r="AI2" s="37"/>
      <c r="AJ2" s="37"/>
      <c r="AK2" s="37"/>
      <c r="AL2" s="37"/>
      <c r="AM2" s="37"/>
      <c r="AN2" s="37"/>
      <c r="AO2" s="37"/>
      <c r="AP2" s="37"/>
    </row>
    <row r="3" spans="1:43" s="4" customFormat="1" ht="11.25" x14ac:dyDescent="0.2">
      <c r="C3" s="4" t="s">
        <v>11</v>
      </c>
      <c r="D3" s="37">
        <v>2012</v>
      </c>
      <c r="E3" s="37">
        <v>2013</v>
      </c>
      <c r="F3" s="37">
        <v>2014</v>
      </c>
      <c r="G3" s="37">
        <v>2015</v>
      </c>
      <c r="H3" s="37">
        <v>2016</v>
      </c>
      <c r="I3" s="37">
        <v>2017</v>
      </c>
      <c r="J3" s="37">
        <v>2018</v>
      </c>
      <c r="K3" s="37">
        <v>2019</v>
      </c>
      <c r="L3" s="37">
        <v>2020</v>
      </c>
      <c r="M3" s="37">
        <v>2021</v>
      </c>
      <c r="N3" s="37">
        <v>2022</v>
      </c>
      <c r="O3" s="37">
        <v>2023</v>
      </c>
      <c r="P3" s="37">
        <v>2024</v>
      </c>
      <c r="Q3" s="37">
        <v>2025</v>
      </c>
      <c r="R3" s="37">
        <v>2026</v>
      </c>
      <c r="S3" s="37">
        <v>2027</v>
      </c>
      <c r="T3" s="37">
        <v>2028</v>
      </c>
      <c r="U3" s="37">
        <v>2029</v>
      </c>
      <c r="V3" s="37">
        <v>2030</v>
      </c>
      <c r="W3" s="37">
        <v>2031</v>
      </c>
      <c r="X3" s="37">
        <v>2032</v>
      </c>
      <c r="Y3" s="37">
        <v>2033</v>
      </c>
      <c r="Z3" s="37">
        <v>2034</v>
      </c>
      <c r="AA3" s="37">
        <v>2035</v>
      </c>
      <c r="AB3" s="37">
        <v>2036</v>
      </c>
      <c r="AC3" s="37">
        <v>2037</v>
      </c>
      <c r="AD3" s="37">
        <v>2038</v>
      </c>
      <c r="AE3" s="37">
        <v>2039</v>
      </c>
      <c r="AF3" s="37">
        <v>2040</v>
      </c>
      <c r="AG3" s="37">
        <v>2041</v>
      </c>
      <c r="AH3" s="37">
        <v>2042</v>
      </c>
      <c r="AI3" s="37">
        <v>2043</v>
      </c>
      <c r="AJ3" s="37">
        <v>2044</v>
      </c>
      <c r="AK3" s="37">
        <v>2045</v>
      </c>
      <c r="AL3" s="37">
        <v>2046</v>
      </c>
      <c r="AM3" s="37">
        <v>2047</v>
      </c>
      <c r="AN3" s="37">
        <v>2048</v>
      </c>
      <c r="AO3" s="37">
        <v>2049</v>
      </c>
      <c r="AP3" s="37">
        <v>2050</v>
      </c>
    </row>
    <row r="4" spans="1:43" s="4" customFormat="1" ht="11.25" x14ac:dyDescent="0.2">
      <c r="B4" s="4" t="s">
        <v>12</v>
      </c>
      <c r="C4" s="4" t="s">
        <v>13</v>
      </c>
    </row>
    <row r="5" spans="1:43" s="4" customFormat="1" ht="11.25" x14ac:dyDescent="0.2">
      <c r="B5" s="4" t="s">
        <v>14</v>
      </c>
      <c r="C5" s="4" t="s">
        <v>36</v>
      </c>
      <c r="D5" s="5">
        <v>8404.5551649999998</v>
      </c>
      <c r="E5" s="5">
        <v>8759.6749940000009</v>
      </c>
      <c r="F5" s="5">
        <v>9347.0615020000005</v>
      </c>
      <c r="G5" s="5">
        <v>9451.0615020000005</v>
      </c>
      <c r="H5" s="5">
        <v>9892.7165019999993</v>
      </c>
      <c r="I5" s="5">
        <v>9986.1165020000008</v>
      </c>
      <c r="J5" s="5">
        <v>10046.54103</v>
      </c>
      <c r="K5" s="5">
        <v>10046.54103</v>
      </c>
      <c r="L5" s="5">
        <v>10046.54103</v>
      </c>
      <c r="M5" s="5">
        <v>10046.54103</v>
      </c>
      <c r="N5" s="5">
        <v>10046.54103</v>
      </c>
      <c r="O5" s="5">
        <v>10046.54103</v>
      </c>
      <c r="P5" s="5">
        <v>3703.3062829999999</v>
      </c>
      <c r="Q5" s="5">
        <v>3703.3062829999999</v>
      </c>
      <c r="R5" s="5">
        <v>3703.3062829999999</v>
      </c>
      <c r="S5" s="5">
        <v>3703.3062829999999</v>
      </c>
      <c r="T5" s="5">
        <v>3703.3062829999999</v>
      </c>
      <c r="U5" s="5">
        <v>3703.3062829999999</v>
      </c>
      <c r="V5" s="5">
        <v>3703.3062829999999</v>
      </c>
      <c r="W5" s="5">
        <v>803.42038309999998</v>
      </c>
      <c r="X5" s="5">
        <v>803.42038309999998</v>
      </c>
      <c r="Y5" s="5">
        <v>803.42038309999998</v>
      </c>
      <c r="Z5" s="5">
        <v>803.42038309999998</v>
      </c>
      <c r="AA5" s="5">
        <v>803.42038309999998</v>
      </c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</row>
    <row r="6" spans="1:43" s="4" customFormat="1" ht="11.25" x14ac:dyDescent="0.2">
      <c r="B6" s="4" t="s">
        <v>14</v>
      </c>
      <c r="C6" s="4" t="s">
        <v>37</v>
      </c>
      <c r="D6" s="5">
        <v>760.72900000000004</v>
      </c>
      <c r="E6" s="5">
        <v>811.79399999999998</v>
      </c>
      <c r="F6" s="5">
        <v>853.79399999999998</v>
      </c>
      <c r="G6" s="5">
        <v>897.35</v>
      </c>
      <c r="H6" s="5">
        <v>1232.828</v>
      </c>
      <c r="I6" s="5">
        <v>1244.768</v>
      </c>
      <c r="J6" s="5">
        <v>1244.768</v>
      </c>
      <c r="K6" s="5">
        <v>1244.768</v>
      </c>
      <c r="L6" s="5">
        <v>1244.768</v>
      </c>
      <c r="M6" s="5">
        <v>1244.768</v>
      </c>
      <c r="N6" s="5">
        <v>1244.768</v>
      </c>
      <c r="O6" s="5">
        <v>1244.768</v>
      </c>
      <c r="P6" s="5">
        <v>631.67399999999998</v>
      </c>
      <c r="Q6" s="5">
        <v>631.67399999999998</v>
      </c>
      <c r="R6" s="5">
        <v>631.67399999999998</v>
      </c>
      <c r="S6" s="5">
        <v>631.67399999999998</v>
      </c>
      <c r="T6" s="5">
        <v>631.67399999999998</v>
      </c>
      <c r="U6" s="5">
        <v>631.67399999999998</v>
      </c>
      <c r="V6" s="5">
        <v>631.67399999999998</v>
      </c>
      <c r="W6" s="5">
        <v>347.41800000000001</v>
      </c>
      <c r="X6" s="5">
        <v>347.41800000000001</v>
      </c>
      <c r="Y6" s="5">
        <v>347.41800000000001</v>
      </c>
      <c r="Z6" s="5">
        <v>347.41800000000001</v>
      </c>
      <c r="AA6" s="5">
        <v>347.41800000000001</v>
      </c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  <c r="AP6" s="5"/>
    </row>
    <row r="7" spans="1:43" s="4" customFormat="1" ht="11.25" x14ac:dyDescent="0.2">
      <c r="B7" s="4" t="s">
        <v>14</v>
      </c>
      <c r="C7" s="4" t="s">
        <v>38</v>
      </c>
      <c r="D7" s="5">
        <v>1035.437735</v>
      </c>
      <c r="E7" s="5">
        <v>1040.2559160000001</v>
      </c>
      <c r="F7" s="5">
        <v>1070.9559159999999</v>
      </c>
      <c r="G7" s="5">
        <v>1145.9559159999999</v>
      </c>
      <c r="H7" s="5">
        <v>1179.9559159999999</v>
      </c>
      <c r="I7" s="5">
        <v>1179.9559159999999</v>
      </c>
      <c r="J7" s="5">
        <v>1179.9559159999999</v>
      </c>
      <c r="K7" s="5">
        <v>1179.9559159999999</v>
      </c>
      <c r="L7" s="5">
        <v>1179.9559159999999</v>
      </c>
      <c r="M7" s="5">
        <v>1179.9559159999999</v>
      </c>
      <c r="N7" s="5">
        <v>1179.9559159999999</v>
      </c>
      <c r="O7" s="5">
        <v>1179.9559159999999</v>
      </c>
      <c r="P7" s="5">
        <v>400.8640982</v>
      </c>
      <c r="Q7" s="5">
        <v>400.8640982</v>
      </c>
      <c r="R7" s="5">
        <v>400.8640982</v>
      </c>
      <c r="S7" s="5">
        <v>400.8640982</v>
      </c>
      <c r="T7" s="5">
        <v>400.8640982</v>
      </c>
      <c r="U7" s="5">
        <v>400.8640982</v>
      </c>
      <c r="V7" s="5">
        <v>400.8640982</v>
      </c>
      <c r="W7" s="5">
        <v>34</v>
      </c>
      <c r="X7" s="5">
        <v>34</v>
      </c>
      <c r="Y7" s="5">
        <v>34</v>
      </c>
      <c r="Z7" s="5">
        <v>34</v>
      </c>
      <c r="AA7" s="5">
        <v>34</v>
      </c>
      <c r="AB7" s="5"/>
      <c r="AC7" s="5"/>
      <c r="AD7" s="5"/>
      <c r="AE7" s="5"/>
      <c r="AF7" s="5"/>
      <c r="AG7" s="5"/>
      <c r="AH7" s="5"/>
      <c r="AI7" s="5"/>
      <c r="AJ7" s="5"/>
      <c r="AK7" s="5"/>
      <c r="AL7" s="5"/>
      <c r="AM7" s="5"/>
      <c r="AN7" s="5"/>
      <c r="AO7" s="5"/>
      <c r="AP7" s="5"/>
    </row>
    <row r="8" spans="1:43" s="4" customFormat="1" ht="11.25" x14ac:dyDescent="0.2">
      <c r="B8" s="4" t="s">
        <v>14</v>
      </c>
      <c r="C8" s="4" t="s">
        <v>39</v>
      </c>
      <c r="D8" s="5">
        <v>95.1</v>
      </c>
      <c r="E8" s="5">
        <v>175.1</v>
      </c>
      <c r="F8" s="5">
        <v>175.1</v>
      </c>
      <c r="G8" s="5">
        <v>175.1</v>
      </c>
      <c r="H8" s="5">
        <v>175.1</v>
      </c>
      <c r="I8" s="5">
        <v>175.1</v>
      </c>
      <c r="J8" s="5">
        <v>175.1</v>
      </c>
      <c r="K8" s="5">
        <v>175.1</v>
      </c>
      <c r="L8" s="5">
        <v>175.1</v>
      </c>
      <c r="M8" s="5">
        <v>175.1</v>
      </c>
      <c r="N8" s="5">
        <v>175.1</v>
      </c>
      <c r="O8" s="5">
        <v>175.1</v>
      </c>
      <c r="P8" s="5">
        <v>84.9</v>
      </c>
      <c r="Q8" s="5">
        <v>84.9</v>
      </c>
      <c r="R8" s="5">
        <v>84.9</v>
      </c>
      <c r="S8" s="5">
        <v>84.9</v>
      </c>
      <c r="T8" s="5">
        <v>84.9</v>
      </c>
      <c r="U8" s="5">
        <v>84.9</v>
      </c>
      <c r="V8" s="5">
        <v>84.9</v>
      </c>
      <c r="W8" s="5"/>
      <c r="X8" s="5"/>
      <c r="Y8" s="5"/>
      <c r="Z8" s="5"/>
      <c r="AA8" s="5"/>
      <c r="AB8" s="5"/>
      <c r="AC8" s="5"/>
      <c r="AD8" s="5"/>
      <c r="AE8" s="5"/>
      <c r="AF8" s="5"/>
      <c r="AG8" s="5"/>
      <c r="AH8" s="5"/>
      <c r="AI8" s="5"/>
      <c r="AJ8" s="5"/>
      <c r="AK8" s="5"/>
      <c r="AL8" s="5"/>
      <c r="AM8" s="5"/>
      <c r="AN8" s="5"/>
      <c r="AO8" s="5"/>
      <c r="AP8" s="5"/>
    </row>
    <row r="9" spans="1:43" s="4" customFormat="1" ht="11.25" x14ac:dyDescent="0.2">
      <c r="B9" s="4" t="s">
        <v>14</v>
      </c>
      <c r="C9" s="4" t="s">
        <v>40</v>
      </c>
      <c r="D9" s="5"/>
      <c r="E9" s="5"/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5"/>
      <c r="AC9" s="5"/>
      <c r="AD9" s="5"/>
      <c r="AE9" s="5"/>
      <c r="AF9" s="5"/>
      <c r="AG9" s="5"/>
      <c r="AH9" s="5"/>
      <c r="AI9" s="5"/>
      <c r="AJ9" s="5"/>
      <c r="AK9" s="5"/>
      <c r="AL9" s="5"/>
      <c r="AM9" s="5"/>
      <c r="AN9" s="5"/>
      <c r="AO9" s="5"/>
      <c r="AP9" s="5"/>
    </row>
    <row r="10" spans="1:43" s="4" customFormat="1" ht="11.25" x14ac:dyDescent="0.2">
      <c r="B10" s="4" t="s">
        <v>14</v>
      </c>
      <c r="C10" s="4" t="s">
        <v>41</v>
      </c>
      <c r="D10" s="5"/>
      <c r="E10" s="5"/>
      <c r="F10" s="5"/>
      <c r="G10" s="5"/>
      <c r="H10" s="5"/>
      <c r="I10" s="5">
        <v>24</v>
      </c>
      <c r="J10" s="5">
        <v>24</v>
      </c>
      <c r="K10" s="5">
        <v>24</v>
      </c>
      <c r="L10" s="5">
        <v>24</v>
      </c>
      <c r="M10" s="5">
        <v>24</v>
      </c>
      <c r="N10" s="5">
        <v>24</v>
      </c>
      <c r="O10" s="5">
        <v>24</v>
      </c>
      <c r="P10" s="5">
        <v>24</v>
      </c>
      <c r="Q10" s="5">
        <v>24</v>
      </c>
      <c r="R10" s="5">
        <v>24</v>
      </c>
      <c r="S10" s="5">
        <v>24</v>
      </c>
      <c r="T10" s="5">
        <v>24</v>
      </c>
      <c r="U10" s="5">
        <v>24</v>
      </c>
      <c r="V10" s="5">
        <v>24</v>
      </c>
      <c r="W10" s="5">
        <v>24</v>
      </c>
      <c r="X10" s="5">
        <v>24</v>
      </c>
      <c r="Y10" s="5">
        <v>24</v>
      </c>
      <c r="Z10" s="5">
        <v>24</v>
      </c>
      <c r="AA10" s="5">
        <v>24</v>
      </c>
      <c r="AB10" s="5"/>
      <c r="AC10" s="5"/>
      <c r="AD10" s="5"/>
      <c r="AE10" s="5"/>
      <c r="AF10" s="5"/>
      <c r="AG10" s="5"/>
      <c r="AH10" s="5"/>
      <c r="AI10" s="5"/>
      <c r="AJ10" s="5"/>
      <c r="AK10" s="5"/>
      <c r="AL10" s="5"/>
      <c r="AM10" s="5"/>
      <c r="AN10" s="5"/>
      <c r="AO10" s="5"/>
      <c r="AP10" s="5"/>
    </row>
    <row r="11" spans="1:43" s="4" customFormat="1" ht="11.25" x14ac:dyDescent="0.2">
      <c r="B11" s="4" t="s">
        <v>14</v>
      </c>
      <c r="C11" s="4" t="s">
        <v>42</v>
      </c>
      <c r="D11" s="5"/>
      <c r="E11" s="5"/>
      <c r="F11" s="5"/>
      <c r="G11" s="5"/>
      <c r="H11" s="5"/>
      <c r="I11" s="5"/>
      <c r="J11" s="5"/>
      <c r="K11" s="5"/>
      <c r="L11" s="5"/>
      <c r="M11" s="5"/>
      <c r="N11" s="5"/>
      <c r="O11" s="5"/>
      <c r="P11" s="5"/>
      <c r="Q11" s="5"/>
      <c r="R11" s="5"/>
      <c r="S11" s="5"/>
      <c r="T11" s="5"/>
      <c r="U11" s="5"/>
      <c r="V11" s="5"/>
      <c r="W11" s="5"/>
      <c r="X11" s="5"/>
      <c r="Y11" s="5"/>
      <c r="Z11" s="5"/>
      <c r="AA11" s="5"/>
      <c r="AB11" s="5"/>
      <c r="AC11" s="5"/>
      <c r="AD11" s="5"/>
      <c r="AE11" s="5"/>
      <c r="AF11" s="5"/>
      <c r="AG11" s="5"/>
      <c r="AH11" s="5"/>
      <c r="AI11" s="5"/>
      <c r="AJ11" s="5"/>
      <c r="AK11" s="5"/>
      <c r="AL11" s="5"/>
      <c r="AM11" s="5"/>
      <c r="AN11" s="5"/>
      <c r="AO11" s="5"/>
      <c r="AP11" s="5"/>
    </row>
    <row r="12" spans="1:43" s="4" customFormat="1" ht="11.25" x14ac:dyDescent="0.2">
      <c r="B12" s="4" t="s">
        <v>14</v>
      </c>
      <c r="C12" s="4" t="s">
        <v>43</v>
      </c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  <c r="AA12" s="5"/>
      <c r="AB12" s="5"/>
      <c r="AC12" s="5"/>
      <c r="AD12" s="5"/>
      <c r="AE12" s="5"/>
      <c r="AF12" s="5"/>
      <c r="AG12" s="5"/>
      <c r="AH12" s="5"/>
      <c r="AI12" s="5"/>
      <c r="AJ12" s="5"/>
      <c r="AK12" s="5"/>
      <c r="AL12" s="5"/>
      <c r="AM12" s="5"/>
      <c r="AN12" s="5"/>
      <c r="AO12" s="5"/>
      <c r="AP12" s="5"/>
    </row>
    <row r="13" spans="1:43" s="4" customFormat="1" ht="11.25" x14ac:dyDescent="0.2">
      <c r="B13" s="4" t="s">
        <v>14</v>
      </c>
      <c r="C13" s="4" t="s">
        <v>44</v>
      </c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/>
      <c r="AP13" s="5"/>
    </row>
    <row r="14" spans="1:43" s="4" customFormat="1" ht="11.25" x14ac:dyDescent="0.2">
      <c r="B14" s="4" t="s">
        <v>14</v>
      </c>
      <c r="C14" s="4" t="s">
        <v>45</v>
      </c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</row>
    <row r="15" spans="1:43" s="4" customFormat="1" ht="11.25" x14ac:dyDescent="0.2">
      <c r="B15" s="4" t="s">
        <v>14</v>
      </c>
      <c r="C15" s="4" t="s">
        <v>46</v>
      </c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</row>
    <row r="16" spans="1:43" s="4" customFormat="1" ht="11.25" x14ac:dyDescent="0.2">
      <c r="B16" s="4" t="s">
        <v>14</v>
      </c>
      <c r="C16" s="4" t="s">
        <v>15</v>
      </c>
      <c r="D16" s="38">
        <v>10295.821900000001</v>
      </c>
      <c r="E16" s="38">
        <v>10786.824909999999</v>
      </c>
      <c r="F16" s="38">
        <v>11446.91142</v>
      </c>
      <c r="G16" s="38">
        <v>11669.467420000001</v>
      </c>
      <c r="H16" s="38">
        <v>12480.600420000001</v>
      </c>
      <c r="I16" s="38">
        <v>12609.940420000001</v>
      </c>
      <c r="J16" s="38">
        <v>12670.364949999999</v>
      </c>
      <c r="K16" s="38">
        <v>12670.364949999999</v>
      </c>
      <c r="L16" s="38">
        <v>12670.364949999999</v>
      </c>
      <c r="M16" s="38">
        <v>12670.364949999999</v>
      </c>
      <c r="N16" s="38">
        <v>12670.364949999999</v>
      </c>
      <c r="O16" s="38">
        <v>12670.364949999999</v>
      </c>
      <c r="P16" s="38">
        <v>4844.7443810000004</v>
      </c>
      <c r="Q16" s="38">
        <v>4844.7443810000004</v>
      </c>
      <c r="R16" s="38">
        <v>4844.7443810000004</v>
      </c>
      <c r="S16" s="38">
        <v>4844.7443810000004</v>
      </c>
      <c r="T16" s="38">
        <v>4844.7443810000004</v>
      </c>
      <c r="U16" s="38">
        <v>4844.7443810000004</v>
      </c>
      <c r="V16" s="38">
        <v>4844.7443810000004</v>
      </c>
      <c r="W16" s="38">
        <v>1208.838383</v>
      </c>
      <c r="X16" s="38">
        <v>1208.838383</v>
      </c>
      <c r="Y16" s="38">
        <v>1208.838383</v>
      </c>
      <c r="Z16" s="38">
        <v>1208.838383</v>
      </c>
      <c r="AA16" s="38">
        <v>1208.838383</v>
      </c>
      <c r="AB16" s="38">
        <v>0</v>
      </c>
      <c r="AC16" s="38">
        <v>0</v>
      </c>
      <c r="AD16" s="38">
        <v>0</v>
      </c>
      <c r="AE16" s="38">
        <v>0</v>
      </c>
      <c r="AF16" s="38">
        <v>0</v>
      </c>
      <c r="AG16" s="38">
        <v>0</v>
      </c>
      <c r="AH16" s="38">
        <v>0</v>
      </c>
      <c r="AI16" s="38">
        <v>0</v>
      </c>
      <c r="AJ16" s="38">
        <v>0</v>
      </c>
      <c r="AK16" s="38">
        <v>0</v>
      </c>
      <c r="AL16" s="38">
        <v>0</v>
      </c>
      <c r="AM16" s="38">
        <v>0</v>
      </c>
      <c r="AN16" s="38">
        <v>0</v>
      </c>
      <c r="AO16" s="38">
        <v>0</v>
      </c>
      <c r="AP16" s="38">
        <v>0</v>
      </c>
      <c r="AQ16" s="5">
        <v>6070.973</v>
      </c>
    </row>
    <row r="17" spans="2:43" s="4" customFormat="1" ht="11.25" x14ac:dyDescent="0.2">
      <c r="B17" s="4" t="s">
        <v>16</v>
      </c>
      <c r="C17" s="4" t="s">
        <v>36</v>
      </c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5"/>
    </row>
    <row r="18" spans="2:43" s="4" customFormat="1" ht="11.25" x14ac:dyDescent="0.2">
      <c r="B18" s="4" t="s">
        <v>16</v>
      </c>
      <c r="C18" s="4" t="s">
        <v>37</v>
      </c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/>
    </row>
    <row r="19" spans="2:43" s="4" customFormat="1" ht="11.25" x14ac:dyDescent="0.2">
      <c r="B19" s="4" t="s">
        <v>16</v>
      </c>
      <c r="C19" s="4" t="s">
        <v>38</v>
      </c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/>
    </row>
    <row r="20" spans="2:43" s="4" customFormat="1" ht="11.25" x14ac:dyDescent="0.2">
      <c r="B20" s="4" t="s">
        <v>16</v>
      </c>
      <c r="C20" s="4" t="s">
        <v>39</v>
      </c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</row>
    <row r="21" spans="2:43" s="4" customFormat="1" ht="11.25" x14ac:dyDescent="0.2">
      <c r="B21" s="4" t="s">
        <v>16</v>
      </c>
      <c r="C21" s="4" t="s">
        <v>40</v>
      </c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</row>
    <row r="22" spans="2:43" s="4" customFormat="1" ht="11.25" x14ac:dyDescent="0.2">
      <c r="B22" s="4" t="s">
        <v>16</v>
      </c>
      <c r="C22" s="4" t="s">
        <v>41</v>
      </c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</row>
    <row r="23" spans="2:43" s="4" customFormat="1" ht="11.25" x14ac:dyDescent="0.2">
      <c r="B23" s="4" t="s">
        <v>16</v>
      </c>
      <c r="C23" s="4" t="s">
        <v>42</v>
      </c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</row>
    <row r="24" spans="2:43" s="4" customFormat="1" ht="11.25" x14ac:dyDescent="0.2">
      <c r="B24" s="4" t="s">
        <v>16</v>
      </c>
      <c r="C24" s="4" t="s">
        <v>43</v>
      </c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</row>
    <row r="25" spans="2:43" s="4" customFormat="1" ht="11.25" x14ac:dyDescent="0.2">
      <c r="B25" s="4" t="s">
        <v>16</v>
      </c>
      <c r="C25" s="4" t="s">
        <v>44</v>
      </c>
      <c r="D25" s="5"/>
      <c r="E25" s="5"/>
      <c r="F25" s="5"/>
      <c r="G25" s="5"/>
      <c r="H25" s="5"/>
      <c r="I25" s="5"/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/>
      <c r="Z25" s="5"/>
      <c r="AA25" s="5"/>
      <c r="AB25" s="5"/>
      <c r="AC25" s="5"/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5"/>
    </row>
    <row r="26" spans="2:43" s="4" customFormat="1" ht="11.25" x14ac:dyDescent="0.2">
      <c r="B26" s="4" t="s">
        <v>16</v>
      </c>
      <c r="C26" s="4" t="s">
        <v>45</v>
      </c>
      <c r="D26" s="5"/>
      <c r="E26" s="5"/>
      <c r="F26" s="5"/>
      <c r="G26" s="5"/>
      <c r="H26" s="5"/>
      <c r="I26" s="5"/>
      <c r="J26" s="5"/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  <c r="V26" s="5"/>
      <c r="W26" s="5"/>
      <c r="X26" s="5"/>
      <c r="Y26" s="5"/>
      <c r="Z26" s="5"/>
      <c r="AA26" s="5"/>
      <c r="AB26" s="5"/>
      <c r="AC26" s="5"/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/>
      <c r="AP26" s="5"/>
    </row>
    <row r="27" spans="2:43" s="4" customFormat="1" ht="11.25" x14ac:dyDescent="0.2">
      <c r="B27" s="4" t="s">
        <v>16</v>
      </c>
      <c r="C27" s="4" t="s">
        <v>46</v>
      </c>
      <c r="D27" s="5"/>
      <c r="E27" s="5"/>
      <c r="F27" s="5"/>
      <c r="G27" s="5"/>
      <c r="H27" s="5"/>
      <c r="I27" s="5"/>
      <c r="J27" s="5"/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  <c r="Y27" s="5"/>
      <c r="Z27" s="5"/>
      <c r="AA27" s="5"/>
      <c r="AB27" s="5"/>
      <c r="AC27" s="5"/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5"/>
      <c r="AO27" s="5"/>
      <c r="AP27" s="5"/>
    </row>
    <row r="28" spans="2:43" s="4" customFormat="1" ht="11.25" x14ac:dyDescent="0.2">
      <c r="B28" s="4" t="s">
        <v>16</v>
      </c>
      <c r="C28" s="4" t="s">
        <v>15</v>
      </c>
      <c r="D28" s="38">
        <v>0</v>
      </c>
      <c r="E28" s="38">
        <v>0</v>
      </c>
      <c r="F28" s="38">
        <v>0</v>
      </c>
      <c r="G28" s="38">
        <v>0</v>
      </c>
      <c r="H28" s="38">
        <v>0</v>
      </c>
      <c r="I28" s="38">
        <v>0</v>
      </c>
      <c r="J28" s="38">
        <v>0</v>
      </c>
      <c r="K28" s="38">
        <v>0</v>
      </c>
      <c r="L28" s="38">
        <v>0</v>
      </c>
      <c r="M28" s="38">
        <v>0</v>
      </c>
      <c r="N28" s="38">
        <v>0</v>
      </c>
      <c r="O28" s="38">
        <v>0</v>
      </c>
      <c r="P28" s="38">
        <v>0</v>
      </c>
      <c r="Q28" s="38">
        <v>0</v>
      </c>
      <c r="R28" s="38">
        <v>0</v>
      </c>
      <c r="S28" s="38">
        <v>0</v>
      </c>
      <c r="T28" s="38">
        <v>0</v>
      </c>
      <c r="U28" s="38">
        <v>0</v>
      </c>
      <c r="V28" s="38">
        <v>0</v>
      </c>
      <c r="W28" s="38">
        <v>0</v>
      </c>
      <c r="X28" s="38">
        <v>0</v>
      </c>
      <c r="Y28" s="38">
        <v>0</v>
      </c>
      <c r="Z28" s="38">
        <v>0</v>
      </c>
      <c r="AA28" s="38">
        <v>0</v>
      </c>
      <c r="AB28" s="38">
        <v>0</v>
      </c>
      <c r="AC28" s="38">
        <v>0</v>
      </c>
      <c r="AD28" s="38">
        <v>0</v>
      </c>
      <c r="AE28" s="38">
        <v>0</v>
      </c>
      <c r="AF28" s="38">
        <v>0</v>
      </c>
      <c r="AG28" s="38">
        <v>0</v>
      </c>
      <c r="AH28" s="38">
        <v>0</v>
      </c>
      <c r="AI28" s="38">
        <v>0</v>
      </c>
      <c r="AJ28" s="38">
        <v>0</v>
      </c>
      <c r="AK28" s="38">
        <v>0</v>
      </c>
      <c r="AL28" s="38">
        <v>0</v>
      </c>
      <c r="AM28" s="38">
        <v>0</v>
      </c>
      <c r="AN28" s="38">
        <v>0</v>
      </c>
      <c r="AO28" s="38">
        <v>0</v>
      </c>
      <c r="AP28" s="38">
        <v>0</v>
      </c>
      <c r="AQ28" s="5">
        <v>0</v>
      </c>
    </row>
    <row r="29" spans="2:43" s="4" customFormat="1" ht="11.25" x14ac:dyDescent="0.2">
      <c r="B29" s="4" t="s">
        <v>17</v>
      </c>
      <c r="C29" s="4" t="s">
        <v>36</v>
      </c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5"/>
      <c r="AJ29" s="5"/>
      <c r="AK29" s="5"/>
      <c r="AL29" s="5"/>
      <c r="AM29" s="5"/>
      <c r="AN29" s="5"/>
      <c r="AO29" s="5"/>
      <c r="AP29" s="5"/>
    </row>
    <row r="30" spans="2:43" s="4" customFormat="1" ht="11.25" x14ac:dyDescent="0.2">
      <c r="B30" s="4" t="s">
        <v>17</v>
      </c>
      <c r="C30" s="4" t="s">
        <v>37</v>
      </c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5"/>
      <c r="AJ30" s="5"/>
      <c r="AK30" s="5"/>
      <c r="AL30" s="5"/>
      <c r="AM30" s="5"/>
      <c r="AN30" s="5"/>
      <c r="AO30" s="5"/>
      <c r="AP30" s="5"/>
    </row>
    <row r="31" spans="2:43" s="4" customFormat="1" ht="11.25" x14ac:dyDescent="0.2">
      <c r="B31" s="6" t="s">
        <v>17</v>
      </c>
      <c r="C31" s="4" t="s">
        <v>38</v>
      </c>
      <c r="D31" s="5">
        <v>1085.3</v>
      </c>
      <c r="E31" s="5">
        <v>1085.3</v>
      </c>
      <c r="F31" s="5">
        <v>1085.3</v>
      </c>
      <c r="G31" s="5">
        <v>1085.3</v>
      </c>
      <c r="H31" s="5">
        <v>1085.3</v>
      </c>
      <c r="I31" s="5">
        <v>1085.3</v>
      </c>
      <c r="J31" s="5">
        <v>1085.3</v>
      </c>
      <c r="K31" s="5">
        <v>1085.3</v>
      </c>
      <c r="L31" s="5">
        <v>1085.3</v>
      </c>
      <c r="M31" s="5">
        <v>1085.3</v>
      </c>
      <c r="N31" s="5">
        <v>1085.3</v>
      </c>
      <c r="O31" s="5">
        <v>1085.3</v>
      </c>
      <c r="P31" s="5">
        <v>1085.3</v>
      </c>
      <c r="Q31" s="5">
        <v>1085.3</v>
      </c>
      <c r="R31" s="5">
        <v>1085.3</v>
      </c>
      <c r="S31" s="5">
        <v>1085.3</v>
      </c>
      <c r="T31" s="5">
        <v>1085.3</v>
      </c>
      <c r="U31" s="5">
        <v>1085.3</v>
      </c>
      <c r="V31" s="5">
        <v>1085.3</v>
      </c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5"/>
    </row>
    <row r="32" spans="2:43" s="4" customFormat="1" ht="11.25" x14ac:dyDescent="0.2">
      <c r="B32" s="6" t="s">
        <v>17</v>
      </c>
      <c r="C32" s="4" t="s">
        <v>39</v>
      </c>
      <c r="D32" s="5">
        <v>360.1</v>
      </c>
      <c r="E32" s="5">
        <v>360.1</v>
      </c>
      <c r="F32" s="5">
        <v>360.1</v>
      </c>
      <c r="G32" s="5">
        <v>360.1</v>
      </c>
      <c r="H32" s="5">
        <v>360.1</v>
      </c>
      <c r="I32" s="5">
        <v>360.1</v>
      </c>
      <c r="J32" s="5">
        <v>360.1</v>
      </c>
      <c r="K32" s="5">
        <v>360.1</v>
      </c>
      <c r="L32" s="5">
        <v>360.1</v>
      </c>
      <c r="M32" s="5">
        <v>360.1</v>
      </c>
      <c r="N32" s="5">
        <v>360.1</v>
      </c>
      <c r="O32" s="5">
        <v>360.1</v>
      </c>
      <c r="P32" s="5">
        <v>360.1</v>
      </c>
      <c r="Q32" s="5">
        <v>360.1</v>
      </c>
      <c r="R32" s="5">
        <v>360.1</v>
      </c>
      <c r="S32" s="5">
        <v>360.1</v>
      </c>
      <c r="T32" s="5">
        <v>360.1</v>
      </c>
      <c r="U32" s="5">
        <v>360.1</v>
      </c>
      <c r="V32" s="5">
        <v>360.1</v>
      </c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5"/>
      <c r="AJ32" s="5"/>
      <c r="AK32" s="5"/>
      <c r="AL32" s="5"/>
      <c r="AM32" s="5"/>
      <c r="AN32" s="5"/>
      <c r="AO32" s="5"/>
      <c r="AP32" s="5"/>
    </row>
    <row r="33" spans="2:43" s="4" customFormat="1" ht="11.25" x14ac:dyDescent="0.2">
      <c r="B33" s="6" t="s">
        <v>17</v>
      </c>
      <c r="C33" s="4" t="s">
        <v>40</v>
      </c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/>
    </row>
    <row r="34" spans="2:43" s="4" customFormat="1" ht="11.25" x14ac:dyDescent="0.2">
      <c r="B34" s="6" t="s">
        <v>17</v>
      </c>
      <c r="C34" s="4" t="s">
        <v>41</v>
      </c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5"/>
      <c r="AJ34" s="5"/>
      <c r="AK34" s="5"/>
      <c r="AL34" s="5"/>
      <c r="AM34" s="5"/>
      <c r="AN34" s="5"/>
      <c r="AO34" s="5"/>
      <c r="AP34" s="5"/>
    </row>
    <row r="35" spans="2:43" s="4" customFormat="1" ht="11.25" x14ac:dyDescent="0.2">
      <c r="B35" s="6" t="s">
        <v>17</v>
      </c>
      <c r="C35" s="4" t="s">
        <v>42</v>
      </c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</row>
    <row r="36" spans="2:43" s="4" customFormat="1" ht="11.25" x14ac:dyDescent="0.2">
      <c r="B36" s="6" t="s">
        <v>17</v>
      </c>
      <c r="C36" s="4" t="s">
        <v>43</v>
      </c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</row>
    <row r="37" spans="2:43" s="4" customFormat="1" ht="11.25" x14ac:dyDescent="0.2">
      <c r="B37" s="6" t="s">
        <v>17</v>
      </c>
      <c r="C37" s="4" t="s">
        <v>44</v>
      </c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5"/>
      <c r="AO37" s="5"/>
      <c r="AP37" s="5"/>
    </row>
    <row r="38" spans="2:43" s="4" customFormat="1" ht="11.25" x14ac:dyDescent="0.2">
      <c r="B38" s="6" t="s">
        <v>17</v>
      </c>
      <c r="C38" s="4" t="s">
        <v>45</v>
      </c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5"/>
      <c r="AJ38" s="5"/>
      <c r="AK38" s="5"/>
      <c r="AL38" s="5"/>
      <c r="AM38" s="5"/>
      <c r="AN38" s="5"/>
      <c r="AO38" s="5"/>
      <c r="AP38" s="5"/>
    </row>
    <row r="39" spans="2:43" s="4" customFormat="1" ht="11.25" x14ac:dyDescent="0.2">
      <c r="B39" s="6" t="s">
        <v>17</v>
      </c>
      <c r="C39" s="4" t="s">
        <v>46</v>
      </c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5"/>
      <c r="AO39" s="5"/>
      <c r="AP39" s="5"/>
    </row>
    <row r="40" spans="2:43" s="4" customFormat="1" ht="11.25" x14ac:dyDescent="0.2">
      <c r="B40" s="6" t="s">
        <v>17</v>
      </c>
      <c r="C40" s="4" t="s">
        <v>15</v>
      </c>
      <c r="D40" s="38">
        <v>1445.4</v>
      </c>
      <c r="E40" s="38">
        <v>1445.4</v>
      </c>
      <c r="F40" s="38">
        <v>1445.4</v>
      </c>
      <c r="G40" s="38">
        <v>1445.4</v>
      </c>
      <c r="H40" s="38">
        <v>1445.4</v>
      </c>
      <c r="I40" s="38">
        <v>1445.4</v>
      </c>
      <c r="J40" s="38">
        <v>1445.4</v>
      </c>
      <c r="K40" s="38">
        <v>1445.4</v>
      </c>
      <c r="L40" s="38">
        <v>1445.4</v>
      </c>
      <c r="M40" s="38">
        <v>1445.4</v>
      </c>
      <c r="N40" s="38">
        <v>1445.4</v>
      </c>
      <c r="O40" s="38">
        <v>1445.4</v>
      </c>
      <c r="P40" s="38">
        <v>1445.4</v>
      </c>
      <c r="Q40" s="38">
        <v>1445.4</v>
      </c>
      <c r="R40" s="38">
        <v>1445.4</v>
      </c>
      <c r="S40" s="38">
        <v>1445.4</v>
      </c>
      <c r="T40" s="38">
        <v>1445.4</v>
      </c>
      <c r="U40" s="38">
        <v>1445.4</v>
      </c>
      <c r="V40" s="38">
        <v>1445.4</v>
      </c>
      <c r="W40" s="38">
        <v>0</v>
      </c>
      <c r="X40" s="38">
        <v>0</v>
      </c>
      <c r="Y40" s="38">
        <v>0</v>
      </c>
      <c r="Z40" s="38">
        <v>0</v>
      </c>
      <c r="AA40" s="38">
        <v>0</v>
      </c>
      <c r="AB40" s="38">
        <v>0</v>
      </c>
      <c r="AC40" s="38">
        <v>0</v>
      </c>
      <c r="AD40" s="38">
        <v>0</v>
      </c>
      <c r="AE40" s="38">
        <v>0</v>
      </c>
      <c r="AF40" s="38">
        <v>0</v>
      </c>
      <c r="AG40" s="38">
        <v>0</v>
      </c>
      <c r="AH40" s="38">
        <v>0</v>
      </c>
      <c r="AI40" s="38">
        <v>0</v>
      </c>
      <c r="AJ40" s="38">
        <v>0</v>
      </c>
      <c r="AK40" s="38">
        <v>0</v>
      </c>
      <c r="AL40" s="38">
        <v>0</v>
      </c>
      <c r="AM40" s="38">
        <v>0</v>
      </c>
      <c r="AN40" s="38">
        <v>0</v>
      </c>
      <c r="AO40" s="38">
        <v>0</v>
      </c>
      <c r="AP40" s="38">
        <v>0</v>
      </c>
      <c r="AQ40" s="5">
        <v>0</v>
      </c>
    </row>
    <row r="41" spans="2:43" s="4" customFormat="1" ht="11.25" x14ac:dyDescent="0.2">
      <c r="B41" s="6" t="s">
        <v>18</v>
      </c>
      <c r="C41" s="4" t="s">
        <v>36</v>
      </c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5"/>
    </row>
    <row r="42" spans="2:43" s="4" customFormat="1" ht="11.25" x14ac:dyDescent="0.2">
      <c r="B42" s="6" t="s">
        <v>18</v>
      </c>
      <c r="C42" s="4" t="s">
        <v>37</v>
      </c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5"/>
      <c r="AJ42" s="5"/>
      <c r="AK42" s="5"/>
      <c r="AL42" s="5"/>
      <c r="AM42" s="5"/>
      <c r="AN42" s="5"/>
      <c r="AO42" s="5"/>
      <c r="AP42" s="5"/>
    </row>
    <row r="43" spans="2:43" s="4" customFormat="1" ht="11.25" x14ac:dyDescent="0.2">
      <c r="B43" s="6" t="s">
        <v>18</v>
      </c>
      <c r="C43" s="4" t="s">
        <v>38</v>
      </c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5"/>
    </row>
    <row r="44" spans="2:43" s="4" customFormat="1" ht="11.25" x14ac:dyDescent="0.2">
      <c r="B44" s="6" t="s">
        <v>18</v>
      </c>
      <c r="C44" s="4" t="s">
        <v>39</v>
      </c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</row>
    <row r="45" spans="2:43" s="4" customFormat="1" ht="11.25" x14ac:dyDescent="0.2">
      <c r="B45" s="4" t="s">
        <v>18</v>
      </c>
      <c r="C45" s="4" t="s">
        <v>40</v>
      </c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5"/>
    </row>
    <row r="46" spans="2:43" s="4" customFormat="1" ht="11.25" x14ac:dyDescent="0.2">
      <c r="B46" s="4" t="s">
        <v>18</v>
      </c>
      <c r="C46" s="4" t="s">
        <v>41</v>
      </c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</row>
    <row r="47" spans="2:43" s="4" customFormat="1" ht="11.25" x14ac:dyDescent="0.2">
      <c r="B47" s="4" t="s">
        <v>18</v>
      </c>
      <c r="C47" s="4" t="s">
        <v>42</v>
      </c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5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5"/>
      <c r="AJ47" s="5"/>
      <c r="AK47" s="5"/>
      <c r="AL47" s="5"/>
      <c r="AM47" s="5"/>
      <c r="AN47" s="5"/>
      <c r="AO47" s="5"/>
      <c r="AP47" s="5"/>
    </row>
    <row r="48" spans="2:43" s="4" customFormat="1" ht="11.25" x14ac:dyDescent="0.2">
      <c r="B48" s="4" t="s">
        <v>18</v>
      </c>
      <c r="C48" s="4" t="s">
        <v>43</v>
      </c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5"/>
      <c r="AO48" s="5"/>
      <c r="AP48" s="5"/>
    </row>
    <row r="49" spans="2:43" s="4" customFormat="1" ht="11.25" x14ac:dyDescent="0.2">
      <c r="B49" s="4" t="s">
        <v>18</v>
      </c>
      <c r="C49" s="4" t="s">
        <v>44</v>
      </c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5"/>
    </row>
    <row r="50" spans="2:43" s="4" customFormat="1" ht="11.25" x14ac:dyDescent="0.2">
      <c r="B50" s="4" t="s">
        <v>18</v>
      </c>
      <c r="C50" s="4" t="s">
        <v>45</v>
      </c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5"/>
      <c r="AJ50" s="5"/>
      <c r="AK50" s="5"/>
      <c r="AL50" s="5"/>
      <c r="AM50" s="5"/>
      <c r="AN50" s="5"/>
      <c r="AO50" s="5"/>
      <c r="AP50" s="5"/>
    </row>
    <row r="51" spans="2:43" s="4" customFormat="1" ht="11.25" x14ac:dyDescent="0.2">
      <c r="B51" s="4" t="s">
        <v>18</v>
      </c>
      <c r="C51" s="4" t="s">
        <v>46</v>
      </c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5"/>
      <c r="AJ51" s="5"/>
      <c r="AK51" s="5"/>
      <c r="AL51" s="5"/>
      <c r="AM51" s="5"/>
      <c r="AN51" s="5"/>
      <c r="AO51" s="5"/>
      <c r="AP51" s="5"/>
    </row>
    <row r="52" spans="2:43" s="4" customFormat="1" ht="11.25" x14ac:dyDescent="0.2">
      <c r="B52" s="4" t="s">
        <v>18</v>
      </c>
      <c r="C52" s="4" t="s">
        <v>15</v>
      </c>
      <c r="D52" s="38">
        <v>0</v>
      </c>
      <c r="E52" s="38">
        <v>0</v>
      </c>
      <c r="F52" s="38">
        <v>0</v>
      </c>
      <c r="G52" s="38">
        <v>0</v>
      </c>
      <c r="H52" s="38">
        <v>0</v>
      </c>
      <c r="I52" s="38">
        <v>0</v>
      </c>
      <c r="J52" s="38">
        <v>0</v>
      </c>
      <c r="K52" s="38">
        <v>0</v>
      </c>
      <c r="L52" s="38">
        <v>0</v>
      </c>
      <c r="M52" s="38">
        <v>0</v>
      </c>
      <c r="N52" s="38">
        <v>0</v>
      </c>
      <c r="O52" s="38">
        <v>0</v>
      </c>
      <c r="P52" s="38">
        <v>0</v>
      </c>
      <c r="Q52" s="38">
        <v>0</v>
      </c>
      <c r="R52" s="38">
        <v>0</v>
      </c>
      <c r="S52" s="38">
        <v>0</v>
      </c>
      <c r="T52" s="38">
        <v>0</v>
      </c>
      <c r="U52" s="38">
        <v>0</v>
      </c>
      <c r="V52" s="38">
        <v>0</v>
      </c>
      <c r="W52" s="38">
        <v>0</v>
      </c>
      <c r="X52" s="38">
        <v>0</v>
      </c>
      <c r="Y52" s="38">
        <v>0</v>
      </c>
      <c r="Z52" s="38">
        <v>0</v>
      </c>
      <c r="AA52" s="38">
        <v>0</v>
      </c>
      <c r="AB52" s="38">
        <v>0</v>
      </c>
      <c r="AC52" s="38">
        <v>0</v>
      </c>
      <c r="AD52" s="38">
        <v>0</v>
      </c>
      <c r="AE52" s="38">
        <v>0</v>
      </c>
      <c r="AF52" s="38">
        <v>0</v>
      </c>
      <c r="AG52" s="38">
        <v>0</v>
      </c>
      <c r="AH52" s="38">
        <v>0</v>
      </c>
      <c r="AI52" s="38">
        <v>0</v>
      </c>
      <c r="AJ52" s="38">
        <v>0</v>
      </c>
      <c r="AK52" s="38">
        <v>0</v>
      </c>
      <c r="AL52" s="38">
        <v>0</v>
      </c>
      <c r="AM52" s="38">
        <v>0</v>
      </c>
      <c r="AN52" s="38">
        <v>0</v>
      </c>
      <c r="AO52" s="38">
        <v>0</v>
      </c>
      <c r="AP52" s="38">
        <v>0</v>
      </c>
      <c r="AQ52" s="5">
        <v>0</v>
      </c>
    </row>
    <row r="53" spans="2:43" s="4" customFormat="1" ht="11.25" x14ac:dyDescent="0.2">
      <c r="B53" s="4" t="s">
        <v>761</v>
      </c>
      <c r="C53" s="4" t="s">
        <v>36</v>
      </c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5"/>
      <c r="AJ53" s="5"/>
      <c r="AK53" s="5"/>
      <c r="AL53" s="5"/>
      <c r="AM53" s="5"/>
      <c r="AN53" s="5"/>
      <c r="AO53" s="5"/>
      <c r="AP53" s="5"/>
    </row>
    <row r="54" spans="2:43" s="4" customFormat="1" ht="11.25" x14ac:dyDescent="0.2">
      <c r="B54" s="4" t="s">
        <v>761</v>
      </c>
      <c r="C54" s="4" t="s">
        <v>37</v>
      </c>
      <c r="D54" s="5">
        <v>1728.36</v>
      </c>
      <c r="E54" s="5">
        <v>1728.36</v>
      </c>
      <c r="F54" s="5">
        <v>1728.36</v>
      </c>
      <c r="G54" s="5">
        <v>1728.36</v>
      </c>
      <c r="H54" s="5">
        <v>1728.36</v>
      </c>
      <c r="I54" s="5">
        <v>1728.36</v>
      </c>
      <c r="J54" s="5">
        <v>1728.36</v>
      </c>
      <c r="K54" s="5">
        <v>2068.36</v>
      </c>
      <c r="L54" s="5">
        <v>2068.36</v>
      </c>
      <c r="M54" s="5">
        <v>2068.36</v>
      </c>
      <c r="N54" s="5">
        <v>2068.36</v>
      </c>
      <c r="O54" s="5">
        <v>2068.36</v>
      </c>
      <c r="P54" s="5">
        <v>2068.36</v>
      </c>
      <c r="Q54" s="5">
        <v>2068.36</v>
      </c>
      <c r="R54" s="5">
        <v>2068.36</v>
      </c>
      <c r="S54" s="5">
        <v>2068.36</v>
      </c>
      <c r="T54" s="5">
        <v>2068.36</v>
      </c>
      <c r="U54" s="5">
        <v>806</v>
      </c>
      <c r="V54" s="5">
        <v>806</v>
      </c>
      <c r="W54" s="5">
        <v>340</v>
      </c>
      <c r="X54" s="5">
        <v>340</v>
      </c>
      <c r="Y54" s="5">
        <v>340</v>
      </c>
      <c r="Z54" s="5">
        <v>340</v>
      </c>
      <c r="AA54" s="5">
        <v>340</v>
      </c>
      <c r="AB54" s="5">
        <v>340</v>
      </c>
      <c r="AC54" s="5">
        <v>340</v>
      </c>
      <c r="AD54" s="5">
        <v>340</v>
      </c>
      <c r="AE54" s="5">
        <v>340</v>
      </c>
      <c r="AF54" s="5">
        <v>340</v>
      </c>
      <c r="AG54" s="5">
        <v>340</v>
      </c>
      <c r="AH54" s="5">
        <v>340</v>
      </c>
      <c r="AI54" s="5">
        <v>340</v>
      </c>
      <c r="AJ54" s="5">
        <v>340</v>
      </c>
      <c r="AK54" s="5"/>
      <c r="AL54" s="5"/>
      <c r="AM54" s="5"/>
      <c r="AN54" s="5"/>
      <c r="AO54" s="5"/>
      <c r="AP54" s="5"/>
    </row>
    <row r="55" spans="2:43" s="4" customFormat="1" ht="11.25" x14ac:dyDescent="0.2">
      <c r="B55" s="4" t="s">
        <v>761</v>
      </c>
      <c r="C55" s="4" t="s">
        <v>38</v>
      </c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5"/>
      <c r="AO55" s="5"/>
      <c r="AP55" s="5"/>
    </row>
    <row r="56" spans="2:43" s="4" customFormat="1" ht="11.25" x14ac:dyDescent="0.2">
      <c r="B56" s="4" t="s">
        <v>761</v>
      </c>
      <c r="C56" s="4" t="s">
        <v>39</v>
      </c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5"/>
      <c r="AO56" s="5"/>
      <c r="AP56" s="5"/>
    </row>
    <row r="57" spans="2:43" s="4" customFormat="1" ht="11.25" x14ac:dyDescent="0.2">
      <c r="B57" s="4" t="s">
        <v>761</v>
      </c>
      <c r="C57" s="4" t="s">
        <v>40</v>
      </c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5"/>
      <c r="AO57" s="5"/>
      <c r="AP57" s="5"/>
    </row>
    <row r="58" spans="2:43" s="4" customFormat="1" ht="11.25" x14ac:dyDescent="0.2">
      <c r="B58" s="4" t="s">
        <v>761</v>
      </c>
      <c r="C58" s="4" t="s">
        <v>41</v>
      </c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5"/>
      <c r="AJ58" s="5"/>
      <c r="AK58" s="5"/>
      <c r="AL58" s="5"/>
      <c r="AM58" s="5"/>
      <c r="AN58" s="5"/>
      <c r="AO58" s="5"/>
      <c r="AP58" s="5"/>
    </row>
    <row r="59" spans="2:43" s="4" customFormat="1" ht="11.25" x14ac:dyDescent="0.2">
      <c r="B59" s="4" t="s">
        <v>761</v>
      </c>
      <c r="C59" s="4" t="s">
        <v>42</v>
      </c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5"/>
      <c r="AJ59" s="5"/>
      <c r="AK59" s="5"/>
      <c r="AL59" s="5"/>
      <c r="AM59" s="5"/>
      <c r="AN59" s="5"/>
      <c r="AO59" s="5"/>
      <c r="AP59" s="5"/>
    </row>
    <row r="60" spans="2:43" s="4" customFormat="1" ht="11.25" x14ac:dyDescent="0.2">
      <c r="B60" s="4" t="s">
        <v>761</v>
      </c>
      <c r="C60" s="4" t="s">
        <v>43</v>
      </c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5"/>
      <c r="AJ60" s="5"/>
      <c r="AK60" s="5"/>
      <c r="AL60" s="5"/>
      <c r="AM60" s="5"/>
      <c r="AN60" s="5"/>
      <c r="AO60" s="5"/>
      <c r="AP60" s="5"/>
    </row>
    <row r="61" spans="2:43" s="4" customFormat="1" ht="11.25" x14ac:dyDescent="0.2">
      <c r="B61" s="4" t="s">
        <v>761</v>
      </c>
      <c r="C61" s="4" t="s">
        <v>44</v>
      </c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5"/>
      <c r="AP61" s="5"/>
    </row>
    <row r="62" spans="2:43" s="4" customFormat="1" ht="11.25" x14ac:dyDescent="0.2">
      <c r="B62" s="4" t="s">
        <v>761</v>
      </c>
      <c r="C62" s="4" t="s">
        <v>45</v>
      </c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/>
      <c r="AO62" s="5"/>
      <c r="AP62" s="5"/>
    </row>
    <row r="63" spans="2:43" s="4" customFormat="1" ht="11.25" x14ac:dyDescent="0.2">
      <c r="B63" s="4" t="s">
        <v>761</v>
      </c>
      <c r="C63" s="4" t="s">
        <v>46</v>
      </c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5"/>
      <c r="AO63" s="5"/>
      <c r="AP63" s="5"/>
    </row>
    <row r="64" spans="2:43" s="4" customFormat="1" ht="11.25" x14ac:dyDescent="0.2">
      <c r="B64" s="4" t="s">
        <v>761</v>
      </c>
      <c r="C64" s="4" t="s">
        <v>15</v>
      </c>
      <c r="D64" s="38">
        <v>1728.36</v>
      </c>
      <c r="E64" s="38">
        <v>1728.36</v>
      </c>
      <c r="F64" s="38">
        <v>1728.36</v>
      </c>
      <c r="G64" s="38">
        <v>1728.36</v>
      </c>
      <c r="H64" s="38">
        <v>1728.36</v>
      </c>
      <c r="I64" s="38">
        <v>1728.36</v>
      </c>
      <c r="J64" s="38">
        <v>1728.36</v>
      </c>
      <c r="K64" s="38">
        <v>2068.36</v>
      </c>
      <c r="L64" s="38">
        <v>2068.36</v>
      </c>
      <c r="M64" s="38">
        <v>2068.36</v>
      </c>
      <c r="N64" s="38">
        <v>2068.36</v>
      </c>
      <c r="O64" s="38">
        <v>2068.36</v>
      </c>
      <c r="P64" s="38">
        <v>2068.36</v>
      </c>
      <c r="Q64" s="38">
        <v>2068.36</v>
      </c>
      <c r="R64" s="38">
        <v>2068.36</v>
      </c>
      <c r="S64" s="38">
        <v>2068.36</v>
      </c>
      <c r="T64" s="38">
        <v>2068.36</v>
      </c>
      <c r="U64" s="38">
        <v>806</v>
      </c>
      <c r="V64" s="38">
        <v>806</v>
      </c>
      <c r="W64" s="38">
        <v>340</v>
      </c>
      <c r="X64" s="38">
        <v>340</v>
      </c>
      <c r="Y64" s="38">
        <v>340</v>
      </c>
      <c r="Z64" s="38">
        <v>340</v>
      </c>
      <c r="AA64" s="38">
        <v>340</v>
      </c>
      <c r="AB64" s="38">
        <v>340</v>
      </c>
      <c r="AC64" s="38">
        <v>340</v>
      </c>
      <c r="AD64" s="38">
        <v>340</v>
      </c>
      <c r="AE64" s="38">
        <v>340</v>
      </c>
      <c r="AF64" s="38">
        <v>340</v>
      </c>
      <c r="AG64" s="38">
        <v>340</v>
      </c>
      <c r="AH64" s="38">
        <v>340</v>
      </c>
      <c r="AI64" s="38">
        <v>340</v>
      </c>
      <c r="AJ64" s="38">
        <v>340</v>
      </c>
      <c r="AK64" s="38">
        <v>0</v>
      </c>
      <c r="AL64" s="38">
        <v>0</v>
      </c>
      <c r="AM64" s="38">
        <v>0</v>
      </c>
      <c r="AN64" s="38">
        <v>0</v>
      </c>
      <c r="AO64" s="38">
        <v>0</v>
      </c>
      <c r="AP64" s="38">
        <v>0</v>
      </c>
      <c r="AQ64" s="5">
        <v>6290</v>
      </c>
    </row>
    <row r="65" spans="2:43" s="4" customFormat="1" ht="11.25" x14ac:dyDescent="0.2">
      <c r="B65" s="4" t="s">
        <v>19</v>
      </c>
      <c r="C65" s="4" t="s">
        <v>36</v>
      </c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5"/>
      <c r="AO65" s="5"/>
      <c r="AP65" s="5"/>
    </row>
    <row r="66" spans="2:43" s="4" customFormat="1" ht="11.25" x14ac:dyDescent="0.2">
      <c r="B66" s="4" t="s">
        <v>19</v>
      </c>
      <c r="C66" s="4" t="s">
        <v>37</v>
      </c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5"/>
      <c r="AO66" s="5"/>
      <c r="AP66" s="5"/>
    </row>
    <row r="67" spans="2:43" s="4" customFormat="1" ht="11.25" x14ac:dyDescent="0.2">
      <c r="B67" s="4" t="s">
        <v>19</v>
      </c>
      <c r="C67" s="4" t="s">
        <v>38</v>
      </c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5"/>
      <c r="AJ67" s="5"/>
      <c r="AK67" s="5"/>
      <c r="AL67" s="5"/>
      <c r="AM67" s="5"/>
      <c r="AN67" s="5"/>
      <c r="AO67" s="5"/>
      <c r="AP67" s="5"/>
    </row>
    <row r="68" spans="2:43" s="4" customFormat="1" ht="11.25" x14ac:dyDescent="0.2">
      <c r="B68" s="4" t="s">
        <v>19</v>
      </c>
      <c r="C68" s="4" t="s">
        <v>39</v>
      </c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5"/>
      <c r="AJ68" s="5"/>
      <c r="AK68" s="5"/>
      <c r="AL68" s="5"/>
      <c r="AM68" s="5"/>
      <c r="AN68" s="5"/>
      <c r="AO68" s="5"/>
      <c r="AP68" s="5"/>
    </row>
    <row r="69" spans="2:43" s="4" customFormat="1" ht="11.25" x14ac:dyDescent="0.2">
      <c r="B69" s="4" t="s">
        <v>19</v>
      </c>
      <c r="C69" s="4" t="s">
        <v>40</v>
      </c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5"/>
      <c r="S69" s="5"/>
      <c r="T69" s="5"/>
      <c r="U69" s="5"/>
      <c r="V69" s="5"/>
      <c r="W69" s="5"/>
      <c r="X69" s="5"/>
      <c r="Y69" s="5"/>
      <c r="Z69" s="5"/>
      <c r="AA69" s="5"/>
      <c r="AB69" s="5"/>
      <c r="AC69" s="5"/>
      <c r="AD69" s="5"/>
      <c r="AE69" s="5"/>
      <c r="AF69" s="5"/>
      <c r="AG69" s="5"/>
      <c r="AH69" s="5"/>
      <c r="AI69" s="5"/>
      <c r="AJ69" s="5"/>
      <c r="AK69" s="5"/>
      <c r="AL69" s="5"/>
      <c r="AM69" s="5"/>
      <c r="AN69" s="5"/>
      <c r="AO69" s="5"/>
      <c r="AP69" s="5"/>
    </row>
    <row r="70" spans="2:43" s="4" customFormat="1" ht="11.25" x14ac:dyDescent="0.2">
      <c r="B70" s="4" t="s">
        <v>19</v>
      </c>
      <c r="C70" s="4" t="s">
        <v>41</v>
      </c>
      <c r="D70" s="5"/>
      <c r="E70" s="5"/>
      <c r="F70" s="5"/>
      <c r="G70" s="5"/>
      <c r="H70" s="5"/>
      <c r="I70" s="5"/>
      <c r="J70" s="5"/>
      <c r="K70" s="5"/>
      <c r="L70" s="5"/>
      <c r="M70" s="5"/>
      <c r="N70" s="5"/>
      <c r="O70" s="5"/>
      <c r="P70" s="5"/>
      <c r="Q70" s="5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  <c r="AK70" s="5"/>
      <c r="AL70" s="5"/>
      <c r="AM70" s="5"/>
      <c r="AN70" s="5"/>
      <c r="AO70" s="5"/>
      <c r="AP70" s="5"/>
    </row>
    <row r="71" spans="2:43" s="4" customFormat="1" ht="11.25" x14ac:dyDescent="0.2">
      <c r="B71" s="4" t="s">
        <v>19</v>
      </c>
      <c r="C71" s="4" t="s">
        <v>42</v>
      </c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5"/>
      <c r="AO71" s="5"/>
      <c r="AP71" s="5"/>
    </row>
    <row r="72" spans="2:43" s="4" customFormat="1" ht="11.25" x14ac:dyDescent="0.2">
      <c r="B72" s="4" t="s">
        <v>19</v>
      </c>
      <c r="C72" s="4" t="s">
        <v>43</v>
      </c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  <c r="AP72" s="5"/>
    </row>
    <row r="73" spans="2:43" s="4" customFormat="1" ht="11.25" x14ac:dyDescent="0.2">
      <c r="B73" s="4" t="s">
        <v>19</v>
      </c>
      <c r="C73" s="4" t="s">
        <v>44</v>
      </c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  <c r="AP73" s="5"/>
    </row>
    <row r="74" spans="2:43" s="4" customFormat="1" ht="11.25" x14ac:dyDescent="0.2">
      <c r="B74" s="4" t="s">
        <v>19</v>
      </c>
      <c r="C74" s="4" t="s">
        <v>45</v>
      </c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  <c r="AP74" s="5"/>
    </row>
    <row r="75" spans="2:43" s="4" customFormat="1" ht="11.25" x14ac:dyDescent="0.2">
      <c r="B75" s="4" t="s">
        <v>19</v>
      </c>
      <c r="C75" s="4" t="s">
        <v>46</v>
      </c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  <c r="AK75" s="5"/>
      <c r="AL75" s="5"/>
      <c r="AM75" s="5"/>
      <c r="AN75" s="5"/>
      <c r="AO75" s="5"/>
      <c r="AP75" s="5"/>
    </row>
    <row r="76" spans="2:43" s="4" customFormat="1" ht="11.25" x14ac:dyDescent="0.2">
      <c r="B76" s="4" t="s">
        <v>19</v>
      </c>
      <c r="C76" s="4" t="s">
        <v>15</v>
      </c>
      <c r="D76" s="38">
        <v>0</v>
      </c>
      <c r="E76" s="38">
        <v>0</v>
      </c>
      <c r="F76" s="38">
        <v>0</v>
      </c>
      <c r="G76" s="38">
        <v>0</v>
      </c>
      <c r="H76" s="38">
        <v>0</v>
      </c>
      <c r="I76" s="38">
        <v>0</v>
      </c>
      <c r="J76" s="38">
        <v>0</v>
      </c>
      <c r="K76" s="38">
        <v>0</v>
      </c>
      <c r="L76" s="38">
        <v>0</v>
      </c>
      <c r="M76" s="38">
        <v>0</v>
      </c>
      <c r="N76" s="38">
        <v>0</v>
      </c>
      <c r="O76" s="38">
        <v>0</v>
      </c>
      <c r="P76" s="38">
        <v>0</v>
      </c>
      <c r="Q76" s="38">
        <v>0</v>
      </c>
      <c r="R76" s="38">
        <v>0</v>
      </c>
      <c r="S76" s="38">
        <v>0</v>
      </c>
      <c r="T76" s="38">
        <v>0</v>
      </c>
      <c r="U76" s="38">
        <v>0</v>
      </c>
      <c r="V76" s="38">
        <v>0</v>
      </c>
      <c r="W76" s="38">
        <v>0</v>
      </c>
      <c r="X76" s="38">
        <v>0</v>
      </c>
      <c r="Y76" s="38">
        <v>0</v>
      </c>
      <c r="Z76" s="38">
        <v>0</v>
      </c>
      <c r="AA76" s="38">
        <v>0</v>
      </c>
      <c r="AB76" s="38">
        <v>0</v>
      </c>
      <c r="AC76" s="38">
        <v>0</v>
      </c>
      <c r="AD76" s="38">
        <v>0</v>
      </c>
      <c r="AE76" s="38">
        <v>0</v>
      </c>
      <c r="AF76" s="38">
        <v>0</v>
      </c>
      <c r="AG76" s="38">
        <v>0</v>
      </c>
      <c r="AH76" s="38">
        <v>0</v>
      </c>
      <c r="AI76" s="38">
        <v>0</v>
      </c>
      <c r="AJ76" s="38">
        <v>0</v>
      </c>
      <c r="AK76" s="38">
        <v>0</v>
      </c>
      <c r="AL76" s="38">
        <v>0</v>
      </c>
      <c r="AM76" s="38">
        <v>0</v>
      </c>
      <c r="AN76" s="38">
        <v>0</v>
      </c>
      <c r="AO76" s="38">
        <v>0</v>
      </c>
      <c r="AP76" s="38">
        <v>0</v>
      </c>
      <c r="AQ76" s="5">
        <v>0</v>
      </c>
    </row>
    <row r="77" spans="2:43" s="4" customFormat="1" ht="11.25" x14ac:dyDescent="0.2">
      <c r="B77" s="4" t="s">
        <v>762</v>
      </c>
      <c r="C77" s="4" t="s">
        <v>36</v>
      </c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  <c r="AK77" s="5"/>
      <c r="AL77" s="5"/>
      <c r="AM77" s="5"/>
      <c r="AN77" s="5"/>
      <c r="AO77" s="5"/>
      <c r="AP77" s="5"/>
    </row>
    <row r="78" spans="2:43" s="4" customFormat="1" ht="11.25" x14ac:dyDescent="0.2">
      <c r="B78" s="4" t="s">
        <v>762</v>
      </c>
      <c r="C78" s="4" t="s">
        <v>37</v>
      </c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  <c r="AK78" s="5"/>
      <c r="AL78" s="5"/>
      <c r="AM78" s="5"/>
      <c r="AN78" s="5"/>
      <c r="AO78" s="5"/>
      <c r="AP78" s="5"/>
    </row>
    <row r="79" spans="2:43" s="4" customFormat="1" ht="11.25" x14ac:dyDescent="0.2">
      <c r="B79" s="4" t="s">
        <v>762</v>
      </c>
      <c r="C79" s="4" t="s">
        <v>38</v>
      </c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  <c r="AK79" s="5"/>
      <c r="AL79" s="5"/>
      <c r="AM79" s="5"/>
      <c r="AN79" s="5"/>
      <c r="AO79" s="5"/>
      <c r="AP79" s="5"/>
    </row>
    <row r="80" spans="2:43" s="4" customFormat="1" ht="11.25" x14ac:dyDescent="0.2">
      <c r="B80" s="4" t="s">
        <v>762</v>
      </c>
      <c r="C80" s="4" t="s">
        <v>39</v>
      </c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  <c r="AK80" s="5"/>
      <c r="AL80" s="5"/>
      <c r="AM80" s="5"/>
      <c r="AN80" s="5"/>
      <c r="AO80" s="5"/>
      <c r="AP80" s="5"/>
    </row>
    <row r="81" spans="2:43" s="4" customFormat="1" ht="11.25" x14ac:dyDescent="0.2">
      <c r="B81" s="4" t="s">
        <v>762</v>
      </c>
      <c r="C81" s="4" t="s">
        <v>40</v>
      </c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  <c r="AK81" s="5"/>
      <c r="AL81" s="5"/>
      <c r="AM81" s="5"/>
      <c r="AN81" s="5"/>
      <c r="AO81" s="5"/>
      <c r="AP81" s="5"/>
    </row>
    <row r="82" spans="2:43" s="4" customFormat="1" ht="11.25" x14ac:dyDescent="0.2">
      <c r="B82" s="4" t="s">
        <v>762</v>
      </c>
      <c r="C82" s="4" t="s">
        <v>41</v>
      </c>
    </row>
    <row r="83" spans="2:43" s="4" customFormat="1" ht="11.25" x14ac:dyDescent="0.2">
      <c r="B83" s="4" t="s">
        <v>762</v>
      </c>
      <c r="C83" s="4" t="s">
        <v>42</v>
      </c>
    </row>
    <row r="84" spans="2:43" s="4" customFormat="1" ht="11.25" x14ac:dyDescent="0.2">
      <c r="B84" s="4" t="s">
        <v>762</v>
      </c>
      <c r="C84" s="4" t="s">
        <v>43</v>
      </c>
    </row>
    <row r="85" spans="2:43" s="4" customFormat="1" ht="11.25" x14ac:dyDescent="0.2">
      <c r="B85" s="10" t="s">
        <v>762</v>
      </c>
      <c r="C85" s="4" t="s">
        <v>44</v>
      </c>
    </row>
    <row r="86" spans="2:43" s="4" customFormat="1" ht="11.25" x14ac:dyDescent="0.2">
      <c r="B86" s="4" t="s">
        <v>762</v>
      </c>
      <c r="C86" s="4" t="s">
        <v>45</v>
      </c>
    </row>
    <row r="87" spans="2:43" s="4" customFormat="1" ht="11.25" x14ac:dyDescent="0.2">
      <c r="B87" s="4" t="s">
        <v>762</v>
      </c>
      <c r="C87" s="4" t="s">
        <v>46</v>
      </c>
    </row>
    <row r="88" spans="2:43" s="4" customFormat="1" ht="11.25" x14ac:dyDescent="0.2">
      <c r="B88" s="4" t="s">
        <v>762</v>
      </c>
      <c r="C88" s="4" t="s">
        <v>15</v>
      </c>
      <c r="D88" s="37">
        <v>0</v>
      </c>
      <c r="E88" s="38">
        <v>0</v>
      </c>
      <c r="F88" s="38">
        <v>0</v>
      </c>
      <c r="G88" s="38">
        <v>0</v>
      </c>
      <c r="H88" s="38">
        <v>0</v>
      </c>
      <c r="I88" s="38">
        <v>0</v>
      </c>
      <c r="J88" s="38">
        <v>0</v>
      </c>
      <c r="K88" s="38">
        <v>0</v>
      </c>
      <c r="L88" s="38">
        <v>0</v>
      </c>
      <c r="M88" s="38">
        <v>0</v>
      </c>
      <c r="N88" s="38">
        <v>0</v>
      </c>
      <c r="O88" s="38">
        <v>0</v>
      </c>
      <c r="P88" s="38">
        <v>0</v>
      </c>
      <c r="Q88" s="38">
        <v>0</v>
      </c>
      <c r="R88" s="38">
        <v>0</v>
      </c>
      <c r="S88" s="38">
        <v>0</v>
      </c>
      <c r="T88" s="38">
        <v>0</v>
      </c>
      <c r="U88" s="38">
        <v>0</v>
      </c>
      <c r="V88" s="38">
        <v>0</v>
      </c>
      <c r="W88" s="38">
        <v>0</v>
      </c>
      <c r="X88" s="38">
        <v>0</v>
      </c>
      <c r="Y88" s="38">
        <v>0</v>
      </c>
      <c r="Z88" s="38">
        <v>0</v>
      </c>
      <c r="AA88" s="38">
        <v>0</v>
      </c>
      <c r="AB88" s="38">
        <v>0</v>
      </c>
      <c r="AC88" s="38">
        <v>0</v>
      </c>
      <c r="AD88" s="38">
        <v>0</v>
      </c>
      <c r="AE88" s="38">
        <v>0</v>
      </c>
      <c r="AF88" s="38">
        <v>0</v>
      </c>
      <c r="AG88" s="38">
        <v>0</v>
      </c>
      <c r="AH88" s="38">
        <v>0</v>
      </c>
      <c r="AI88" s="38">
        <v>0</v>
      </c>
      <c r="AJ88" s="38">
        <v>0</v>
      </c>
      <c r="AK88" s="38">
        <v>0</v>
      </c>
      <c r="AL88" s="38">
        <v>0</v>
      </c>
      <c r="AM88" s="38">
        <v>0</v>
      </c>
      <c r="AN88" s="38">
        <v>0</v>
      </c>
      <c r="AO88" s="38">
        <v>0</v>
      </c>
      <c r="AP88" s="38">
        <v>0</v>
      </c>
      <c r="AQ88" s="5">
        <v>0</v>
      </c>
    </row>
    <row r="89" spans="2:43" s="4" customFormat="1" ht="11.25" x14ac:dyDescent="0.2">
      <c r="B89" s="4" t="s">
        <v>673</v>
      </c>
      <c r="C89" s="4" t="s">
        <v>36</v>
      </c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>
        <v>993.78026799999998</v>
      </c>
      <c r="Q89" s="5">
        <v>5303.2053960000003</v>
      </c>
      <c r="R89" s="5">
        <v>5889.7194149999996</v>
      </c>
      <c r="S89" s="5">
        <v>9456.6500030000007</v>
      </c>
      <c r="T89" s="5">
        <v>9969.5267349999995</v>
      </c>
      <c r="U89" s="5">
        <v>9969.5267349999995</v>
      </c>
      <c r="V89" s="5">
        <v>9969.5267349999995</v>
      </c>
      <c r="W89" s="5">
        <v>9969.5267349999995</v>
      </c>
      <c r="X89" s="5">
        <v>9969.5267349999995</v>
      </c>
      <c r="Y89" s="5">
        <v>9969.5267349999995</v>
      </c>
      <c r="Z89" s="5">
        <v>9969.5267349999995</v>
      </c>
      <c r="AA89" s="5">
        <v>9969.5267349999995</v>
      </c>
      <c r="AB89" s="5">
        <v>9969.5267349999995</v>
      </c>
      <c r="AC89" s="5">
        <v>9969.5267349999995</v>
      </c>
      <c r="AD89" s="5">
        <v>9969.5267349999995</v>
      </c>
      <c r="AE89" s="5">
        <v>9969.5267349999995</v>
      </c>
      <c r="AF89" s="5">
        <v>9969.5267349999995</v>
      </c>
      <c r="AG89" s="5">
        <v>9969.5267349999995</v>
      </c>
      <c r="AH89" s="5">
        <v>9969.5267349999995</v>
      </c>
      <c r="AI89" s="5">
        <v>9969.5267349999995</v>
      </c>
      <c r="AJ89" s="5">
        <v>9969.5267349999995</v>
      </c>
      <c r="AK89" s="5">
        <v>9969.5267349999995</v>
      </c>
      <c r="AL89" s="5">
        <v>9969.5267349999995</v>
      </c>
      <c r="AM89" s="5">
        <v>9969.5267349999995</v>
      </c>
      <c r="AN89" s="5">
        <v>9969.5267349999995</v>
      </c>
      <c r="AO89" s="5">
        <v>9969.5267349999995</v>
      </c>
      <c r="AP89" s="5">
        <v>9969.5267349999995</v>
      </c>
    </row>
    <row r="90" spans="2:43" s="4" customFormat="1" ht="11.25" x14ac:dyDescent="0.2">
      <c r="B90" s="4" t="s">
        <v>673</v>
      </c>
      <c r="C90" s="4" t="s">
        <v>37</v>
      </c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>
        <v>771.64436539999997</v>
      </c>
      <c r="S90" s="5">
        <v>1367.2895349999999</v>
      </c>
      <c r="T90" s="5">
        <v>1367.2895349999999</v>
      </c>
      <c r="U90" s="5">
        <v>1739.450589</v>
      </c>
      <c r="V90" s="5">
        <v>1739.450589</v>
      </c>
      <c r="W90" s="5">
        <v>1739.450589</v>
      </c>
      <c r="X90" s="5">
        <v>1739.450589</v>
      </c>
      <c r="Y90" s="5">
        <v>1739.450589</v>
      </c>
      <c r="Z90" s="5">
        <v>1739.450589</v>
      </c>
      <c r="AA90" s="5">
        <v>1739.450589</v>
      </c>
      <c r="AB90" s="5">
        <v>1739.450589</v>
      </c>
      <c r="AC90" s="5">
        <v>1739.450589</v>
      </c>
      <c r="AD90" s="5">
        <v>1739.450589</v>
      </c>
      <c r="AE90" s="5">
        <v>1739.450589</v>
      </c>
      <c r="AF90" s="5">
        <v>1739.450589</v>
      </c>
      <c r="AG90" s="5">
        <v>1739.450589</v>
      </c>
      <c r="AH90" s="5">
        <v>1739.450589</v>
      </c>
      <c r="AI90" s="5">
        <v>1739.450589</v>
      </c>
      <c r="AJ90" s="5">
        <v>1739.450589</v>
      </c>
      <c r="AK90" s="5">
        <v>1739.450589</v>
      </c>
      <c r="AL90" s="5">
        <v>1739.450589</v>
      </c>
      <c r="AM90" s="5">
        <v>1739.450589</v>
      </c>
      <c r="AN90" s="5">
        <v>1739.450589</v>
      </c>
      <c r="AO90" s="5">
        <v>1739.450589</v>
      </c>
      <c r="AP90" s="5">
        <v>1739.450589</v>
      </c>
    </row>
    <row r="91" spans="2:43" s="4" customFormat="1" ht="11.25" x14ac:dyDescent="0.2">
      <c r="B91" s="4" t="s">
        <v>673</v>
      </c>
      <c r="C91" s="4" t="s">
        <v>38</v>
      </c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  <c r="AK91" s="5"/>
      <c r="AL91" s="5"/>
      <c r="AM91" s="5"/>
      <c r="AN91" s="5"/>
      <c r="AO91" s="5"/>
      <c r="AP91" s="5"/>
    </row>
    <row r="92" spans="2:43" s="4" customFormat="1" ht="11.25" x14ac:dyDescent="0.2">
      <c r="B92" s="4" t="s">
        <v>673</v>
      </c>
      <c r="C92" s="4" t="s">
        <v>39</v>
      </c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  <c r="AK92" s="5"/>
      <c r="AL92" s="5"/>
      <c r="AM92" s="5"/>
      <c r="AN92" s="5"/>
      <c r="AO92" s="5"/>
      <c r="AP92" s="5"/>
    </row>
    <row r="93" spans="2:43" s="4" customFormat="1" ht="11.25" x14ac:dyDescent="0.2">
      <c r="B93" s="4" t="s">
        <v>673</v>
      </c>
      <c r="C93" s="4" t="s">
        <v>40</v>
      </c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  <c r="AK93" s="5"/>
      <c r="AL93" s="5"/>
      <c r="AM93" s="5"/>
      <c r="AN93" s="5"/>
      <c r="AO93" s="5"/>
      <c r="AP93" s="5"/>
    </row>
    <row r="94" spans="2:43" s="4" customFormat="1" ht="11.25" x14ac:dyDescent="0.2">
      <c r="B94" s="4" t="s">
        <v>673</v>
      </c>
      <c r="C94" s="4" t="s">
        <v>41</v>
      </c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  <c r="AK94" s="5"/>
      <c r="AL94" s="5"/>
      <c r="AM94" s="5"/>
      <c r="AN94" s="5"/>
      <c r="AO94" s="5"/>
      <c r="AP94" s="5"/>
    </row>
    <row r="95" spans="2:43" s="4" customFormat="1" ht="11.25" x14ac:dyDescent="0.2">
      <c r="B95" s="4" t="s">
        <v>673</v>
      </c>
      <c r="C95" s="4" t="s">
        <v>42</v>
      </c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  <c r="AK95" s="5"/>
      <c r="AL95" s="5"/>
      <c r="AM95" s="5"/>
      <c r="AN95" s="5"/>
      <c r="AO95" s="5"/>
      <c r="AP95" s="5"/>
    </row>
    <row r="96" spans="2:43" s="4" customFormat="1" ht="11.25" x14ac:dyDescent="0.2">
      <c r="B96" s="4" t="s">
        <v>673</v>
      </c>
      <c r="C96" s="4" t="s">
        <v>43</v>
      </c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  <c r="AK96" s="5"/>
      <c r="AL96" s="5"/>
      <c r="AM96" s="5"/>
      <c r="AN96" s="5"/>
      <c r="AO96" s="5"/>
      <c r="AP96" s="5"/>
    </row>
    <row r="97" spans="1:48" s="4" customFormat="1" ht="11.25" x14ac:dyDescent="0.2">
      <c r="B97" s="4" t="s">
        <v>673</v>
      </c>
      <c r="C97" s="4" t="s">
        <v>44</v>
      </c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  <c r="AK97" s="5"/>
      <c r="AL97" s="5"/>
      <c r="AM97" s="5"/>
      <c r="AN97" s="5"/>
      <c r="AO97" s="5"/>
      <c r="AP97" s="5"/>
    </row>
    <row r="98" spans="1:48" s="4" customFormat="1" ht="11.25" x14ac:dyDescent="0.2">
      <c r="B98" s="4" t="s">
        <v>673</v>
      </c>
      <c r="C98" s="4" t="s">
        <v>45</v>
      </c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  <c r="AK98" s="5"/>
      <c r="AL98" s="5"/>
      <c r="AM98" s="5"/>
      <c r="AN98" s="5"/>
      <c r="AO98" s="5"/>
      <c r="AP98" s="5"/>
    </row>
    <row r="99" spans="1:48" s="4" customFormat="1" ht="11.25" x14ac:dyDescent="0.2">
      <c r="B99" s="4" t="s">
        <v>673</v>
      </c>
      <c r="C99" s="4" t="s">
        <v>46</v>
      </c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  <c r="AK99" s="5"/>
      <c r="AL99" s="5"/>
      <c r="AM99" s="5"/>
      <c r="AN99" s="5"/>
      <c r="AO99" s="5"/>
      <c r="AP99" s="5"/>
    </row>
    <row r="100" spans="1:48" s="4" customFormat="1" ht="11.25" x14ac:dyDescent="0.2">
      <c r="B100" s="4" t="s">
        <v>673</v>
      </c>
      <c r="C100" s="4" t="s">
        <v>15</v>
      </c>
      <c r="D100" s="37">
        <v>0</v>
      </c>
      <c r="E100" s="38">
        <v>0</v>
      </c>
      <c r="F100" s="38">
        <v>0</v>
      </c>
      <c r="G100" s="38">
        <v>0</v>
      </c>
      <c r="H100" s="38">
        <v>0</v>
      </c>
      <c r="I100" s="38">
        <v>0</v>
      </c>
      <c r="J100" s="38">
        <v>0</v>
      </c>
      <c r="K100" s="38">
        <v>0</v>
      </c>
      <c r="L100" s="38">
        <v>0</v>
      </c>
      <c r="M100" s="38">
        <v>0</v>
      </c>
      <c r="N100" s="38">
        <v>0</v>
      </c>
      <c r="O100" s="38">
        <v>0</v>
      </c>
      <c r="P100" s="38">
        <v>993.78026799999998</v>
      </c>
      <c r="Q100" s="38">
        <v>5303.2053960000003</v>
      </c>
      <c r="R100" s="38">
        <v>6661.3637799999997</v>
      </c>
      <c r="S100" s="38">
        <v>10823.939539999999</v>
      </c>
      <c r="T100" s="38">
        <v>11336.816269999999</v>
      </c>
      <c r="U100" s="38">
        <v>11708.97732</v>
      </c>
      <c r="V100" s="38">
        <v>11708.97732</v>
      </c>
      <c r="W100" s="38">
        <v>11708.97732</v>
      </c>
      <c r="X100" s="38">
        <v>11708.97732</v>
      </c>
      <c r="Y100" s="38">
        <v>11708.97732</v>
      </c>
      <c r="Z100" s="38">
        <v>11708.97732</v>
      </c>
      <c r="AA100" s="38">
        <v>11708.97732</v>
      </c>
      <c r="AB100" s="38">
        <v>11708.97732</v>
      </c>
      <c r="AC100" s="38">
        <v>11708.97732</v>
      </c>
      <c r="AD100" s="38">
        <v>11708.97732</v>
      </c>
      <c r="AE100" s="38">
        <v>11708.97732</v>
      </c>
      <c r="AF100" s="38">
        <v>11708.97732</v>
      </c>
      <c r="AG100" s="38">
        <v>11708.97732</v>
      </c>
      <c r="AH100" s="38">
        <v>11708.97732</v>
      </c>
      <c r="AI100" s="38">
        <v>11708.97732</v>
      </c>
      <c r="AJ100" s="38">
        <v>11708.97732</v>
      </c>
      <c r="AK100" s="38">
        <v>11708.97732</v>
      </c>
      <c r="AL100" s="38">
        <v>11708.97732</v>
      </c>
      <c r="AM100" s="38">
        <v>11708.97732</v>
      </c>
      <c r="AN100" s="38">
        <v>11708.97732</v>
      </c>
      <c r="AO100" s="38">
        <v>11708.97732</v>
      </c>
      <c r="AP100" s="38">
        <v>11708.97732</v>
      </c>
      <c r="AQ100" s="5">
        <v>96411.055729999993</v>
      </c>
    </row>
    <row r="101" spans="1:48" s="4" customFormat="1" ht="11.25" x14ac:dyDescent="0.2">
      <c r="B101" s="4" t="s">
        <v>763</v>
      </c>
      <c r="C101" s="4" t="s">
        <v>36</v>
      </c>
      <c r="D101" s="4">
        <v>3601.6</v>
      </c>
      <c r="E101" s="5">
        <v>3601.6</v>
      </c>
      <c r="F101" s="5">
        <v>3601.6</v>
      </c>
      <c r="G101" s="5">
        <v>3601.6</v>
      </c>
      <c r="H101" s="5">
        <v>3601.6</v>
      </c>
      <c r="I101" s="5">
        <v>3601.6</v>
      </c>
      <c r="J101" s="5">
        <v>3601.6</v>
      </c>
      <c r="K101" s="5">
        <v>3601.6</v>
      </c>
      <c r="L101" s="5">
        <v>3601.6</v>
      </c>
      <c r="M101" s="5">
        <v>3601.6</v>
      </c>
      <c r="N101" s="5">
        <v>3601.6</v>
      </c>
      <c r="O101" s="5">
        <v>3514.5</v>
      </c>
      <c r="P101" s="5">
        <v>3164.5</v>
      </c>
      <c r="Q101" s="5">
        <v>940.4</v>
      </c>
      <c r="R101" s="5">
        <v>736.4</v>
      </c>
      <c r="S101" s="5">
        <v>736.4</v>
      </c>
      <c r="T101" s="5">
        <v>736.4</v>
      </c>
      <c r="U101" s="5">
        <v>736.4</v>
      </c>
      <c r="V101" s="5">
        <v>736.4</v>
      </c>
      <c r="W101" s="5">
        <v>530</v>
      </c>
      <c r="X101" s="5">
        <v>530</v>
      </c>
      <c r="Y101" s="5">
        <v>530</v>
      </c>
      <c r="Z101" s="5"/>
      <c r="AA101" s="5"/>
      <c r="AB101" s="5"/>
      <c r="AC101" s="5"/>
      <c r="AD101" s="5"/>
      <c r="AE101" s="5"/>
      <c r="AF101" s="5"/>
      <c r="AG101" s="5"/>
      <c r="AH101" s="5"/>
      <c r="AI101" s="5"/>
      <c r="AJ101" s="5"/>
      <c r="AK101" s="5"/>
      <c r="AL101" s="5"/>
      <c r="AM101" s="5"/>
      <c r="AN101" s="5"/>
      <c r="AO101" s="5"/>
      <c r="AP101" s="5"/>
    </row>
    <row r="102" spans="1:48" s="4" customFormat="1" ht="11.25" x14ac:dyDescent="0.2">
      <c r="B102" s="4" t="s">
        <v>763</v>
      </c>
      <c r="C102" s="4" t="s">
        <v>37</v>
      </c>
      <c r="D102" s="4">
        <v>248.6</v>
      </c>
      <c r="E102" s="5">
        <v>248.6</v>
      </c>
      <c r="F102" s="5">
        <v>248.6</v>
      </c>
      <c r="G102" s="5">
        <v>248.6</v>
      </c>
      <c r="H102" s="5">
        <v>248.6</v>
      </c>
      <c r="I102" s="5">
        <v>248.6</v>
      </c>
      <c r="J102" s="5">
        <v>248.6</v>
      </c>
      <c r="K102" s="5">
        <v>248.6</v>
      </c>
      <c r="L102" s="5">
        <v>248.6</v>
      </c>
      <c r="M102" s="5">
        <v>248.6</v>
      </c>
      <c r="N102" s="5"/>
      <c r="O102" s="5"/>
      <c r="P102" s="5"/>
      <c r="Q102" s="5"/>
      <c r="R102" s="5"/>
      <c r="S102" s="5"/>
      <c r="T102" s="5"/>
      <c r="U102" s="5"/>
      <c r="V102" s="5"/>
      <c r="W102" s="5"/>
      <c r="X102" s="5"/>
      <c r="Y102" s="5"/>
      <c r="Z102" s="5"/>
      <c r="AA102" s="5"/>
      <c r="AB102" s="5"/>
      <c r="AC102" s="5"/>
      <c r="AD102" s="5"/>
      <c r="AE102" s="5"/>
      <c r="AF102" s="5"/>
      <c r="AG102" s="5"/>
      <c r="AH102" s="5"/>
      <c r="AI102" s="5"/>
      <c r="AJ102" s="5"/>
      <c r="AK102" s="5"/>
      <c r="AL102" s="5"/>
      <c r="AM102" s="5"/>
      <c r="AN102" s="5"/>
      <c r="AO102" s="5"/>
      <c r="AP102" s="5"/>
    </row>
    <row r="103" spans="1:48" s="4" customFormat="1" ht="11.25" x14ac:dyDescent="0.2">
      <c r="B103" s="4" t="s">
        <v>763</v>
      </c>
      <c r="C103" s="4" t="s">
        <v>38</v>
      </c>
      <c r="D103" s="4">
        <v>1551.2</v>
      </c>
      <c r="E103" s="5">
        <v>1551.2</v>
      </c>
      <c r="F103" s="5">
        <v>1551.2</v>
      </c>
      <c r="G103" s="5">
        <v>1551.2</v>
      </c>
      <c r="H103" s="5">
        <v>1551.2</v>
      </c>
      <c r="I103" s="5">
        <v>1551.2</v>
      </c>
      <c r="J103" s="5">
        <v>1579.2</v>
      </c>
      <c r="K103" s="5">
        <v>1579.2</v>
      </c>
      <c r="L103" s="5">
        <v>2787.4</v>
      </c>
      <c r="M103" s="5">
        <v>2787.4</v>
      </c>
      <c r="N103" s="5">
        <v>2233.6</v>
      </c>
      <c r="O103" s="5">
        <v>2233.6</v>
      </c>
      <c r="P103" s="5">
        <v>1769</v>
      </c>
      <c r="Q103" s="5">
        <v>1236.2</v>
      </c>
      <c r="R103" s="5">
        <v>1236.2</v>
      </c>
      <c r="S103" s="5">
        <v>1236.2</v>
      </c>
      <c r="T103" s="5">
        <v>1236.2</v>
      </c>
      <c r="U103" s="5">
        <v>1236.2</v>
      </c>
      <c r="V103" s="5">
        <v>1236.2</v>
      </c>
      <c r="W103" s="5">
        <v>1236.2</v>
      </c>
      <c r="X103" s="5">
        <v>1236.2</v>
      </c>
      <c r="Y103" s="5">
        <v>1236.2</v>
      </c>
      <c r="Z103" s="5">
        <v>1236.2</v>
      </c>
      <c r="AA103" s="5">
        <v>1236.2</v>
      </c>
      <c r="AB103" s="5">
        <v>1236.2</v>
      </c>
      <c r="AC103" s="5">
        <v>1236.2</v>
      </c>
      <c r="AD103" s="5">
        <v>1236.2</v>
      </c>
      <c r="AE103" s="5">
        <v>1208.2</v>
      </c>
      <c r="AF103" s="5">
        <v>1208.2</v>
      </c>
      <c r="AG103" s="5"/>
      <c r="AH103" s="5"/>
      <c r="AI103" s="5"/>
      <c r="AJ103" s="5"/>
      <c r="AK103" s="5"/>
      <c r="AL103" s="5"/>
      <c r="AM103" s="5"/>
      <c r="AN103" s="5"/>
      <c r="AO103" s="5"/>
      <c r="AP103" s="5"/>
      <c r="AS103" s="5"/>
    </row>
    <row r="104" spans="1:48" s="4" customFormat="1" ht="11.25" x14ac:dyDescent="0.2">
      <c r="B104" s="4" t="s">
        <v>763</v>
      </c>
      <c r="C104" s="4" t="s">
        <v>39</v>
      </c>
      <c r="D104" s="4">
        <v>909.7</v>
      </c>
      <c r="E104" s="5">
        <v>909.7</v>
      </c>
      <c r="F104" s="5">
        <v>909.7</v>
      </c>
      <c r="G104" s="5">
        <v>909.7</v>
      </c>
      <c r="H104" s="5">
        <v>1428.5</v>
      </c>
      <c r="I104" s="5">
        <v>1428.5</v>
      </c>
      <c r="J104" s="5">
        <v>1428.5</v>
      </c>
      <c r="K104" s="5">
        <v>1428.5</v>
      </c>
      <c r="L104" s="5">
        <v>1434</v>
      </c>
      <c r="M104" s="5">
        <v>1434</v>
      </c>
      <c r="N104" s="5">
        <v>1434</v>
      </c>
      <c r="O104" s="5">
        <v>1434</v>
      </c>
      <c r="P104" s="5">
        <v>1797.2</v>
      </c>
      <c r="Q104" s="5">
        <v>1797.2</v>
      </c>
      <c r="R104" s="5">
        <v>1797.2</v>
      </c>
      <c r="S104" s="5">
        <v>1797.2</v>
      </c>
      <c r="T104" s="5">
        <v>1619</v>
      </c>
      <c r="U104" s="5">
        <v>1619</v>
      </c>
      <c r="V104" s="5">
        <v>1619</v>
      </c>
      <c r="W104" s="5">
        <v>887.5</v>
      </c>
      <c r="X104" s="5">
        <v>887.5</v>
      </c>
      <c r="Y104" s="5">
        <v>887.5</v>
      </c>
      <c r="Z104" s="5">
        <v>368.7</v>
      </c>
      <c r="AA104" s="5">
        <v>368.7</v>
      </c>
      <c r="AB104" s="5">
        <v>368.7</v>
      </c>
      <c r="AC104" s="5">
        <v>368.7</v>
      </c>
      <c r="AD104" s="5">
        <v>368.7</v>
      </c>
      <c r="AE104" s="5">
        <v>368.7</v>
      </c>
      <c r="AF104" s="5">
        <v>368.7</v>
      </c>
      <c r="AG104" s="5">
        <v>363.2</v>
      </c>
      <c r="AH104" s="5">
        <v>363.2</v>
      </c>
      <c r="AI104" s="5">
        <v>363.2</v>
      </c>
      <c r="AJ104" s="5">
        <v>363.2</v>
      </c>
      <c r="AK104" s="5"/>
      <c r="AL104" s="5"/>
      <c r="AM104" s="5"/>
      <c r="AN104" s="5"/>
      <c r="AO104" s="5"/>
      <c r="AP104" s="5"/>
      <c r="AR104" s="5"/>
      <c r="AS104" s="5"/>
      <c r="AT104" s="5"/>
      <c r="AU104" s="5"/>
      <c r="AV104" s="5"/>
    </row>
    <row r="105" spans="1:48" s="4" customFormat="1" ht="11.25" x14ac:dyDescent="0.2">
      <c r="B105" s="4" t="s">
        <v>763</v>
      </c>
      <c r="C105" s="4" t="s">
        <v>40</v>
      </c>
      <c r="E105" s="5"/>
      <c r="F105" s="5"/>
      <c r="G105" s="5"/>
      <c r="H105" s="5"/>
      <c r="I105" s="5"/>
      <c r="J105" s="5"/>
      <c r="K105" s="5"/>
      <c r="L105" s="5"/>
      <c r="M105" s="5"/>
      <c r="N105" s="5"/>
      <c r="O105" s="5"/>
      <c r="P105" s="5"/>
      <c r="Q105" s="5"/>
      <c r="R105" s="5"/>
      <c r="S105" s="5"/>
      <c r="T105" s="5"/>
      <c r="U105" s="5"/>
      <c r="V105" s="5"/>
      <c r="W105" s="5"/>
      <c r="X105" s="5"/>
      <c r="Y105" s="5"/>
      <c r="Z105" s="5"/>
      <c r="AA105" s="5"/>
      <c r="AB105" s="5"/>
      <c r="AC105" s="5"/>
      <c r="AD105" s="5"/>
      <c r="AE105" s="5"/>
      <c r="AF105" s="5"/>
      <c r="AG105" s="5"/>
      <c r="AH105" s="5"/>
      <c r="AI105" s="5"/>
      <c r="AJ105" s="5"/>
      <c r="AK105" s="5"/>
      <c r="AL105" s="5"/>
      <c r="AM105" s="5"/>
      <c r="AN105" s="5"/>
      <c r="AO105" s="5"/>
      <c r="AP105" s="5"/>
    </row>
    <row r="106" spans="1:48" s="4" customFormat="1" ht="11.25" x14ac:dyDescent="0.2">
      <c r="B106" s="4" t="s">
        <v>763</v>
      </c>
      <c r="C106" s="4" t="s">
        <v>41</v>
      </c>
      <c r="E106" s="5"/>
      <c r="F106" s="5"/>
      <c r="G106" s="5"/>
      <c r="H106" s="5"/>
      <c r="I106" s="5"/>
      <c r="J106" s="5"/>
      <c r="K106" s="5"/>
      <c r="L106" s="5"/>
      <c r="M106" s="5"/>
      <c r="N106" s="5"/>
      <c r="O106" s="5"/>
      <c r="P106" s="5"/>
      <c r="Q106" s="5"/>
      <c r="R106" s="5"/>
      <c r="S106" s="5"/>
      <c r="T106" s="5"/>
      <c r="U106" s="5"/>
      <c r="V106" s="5"/>
      <c r="W106" s="5"/>
      <c r="X106" s="5"/>
      <c r="Y106" s="5"/>
      <c r="Z106" s="5"/>
      <c r="AA106" s="5"/>
      <c r="AB106" s="5"/>
      <c r="AC106" s="5"/>
      <c r="AD106" s="5"/>
      <c r="AE106" s="5"/>
      <c r="AF106" s="5"/>
      <c r="AG106" s="5"/>
      <c r="AH106" s="5"/>
      <c r="AI106" s="5"/>
      <c r="AJ106" s="5"/>
      <c r="AK106" s="5"/>
      <c r="AL106" s="5"/>
      <c r="AM106" s="5"/>
      <c r="AN106" s="5"/>
      <c r="AO106" s="5"/>
      <c r="AP106" s="5"/>
    </row>
    <row r="107" spans="1:48" s="4" customFormat="1" ht="11.25" x14ac:dyDescent="0.2">
      <c r="B107" s="4" t="s">
        <v>763</v>
      </c>
      <c r="C107" s="4" t="s">
        <v>42</v>
      </c>
      <c r="D107" s="4">
        <v>386.7</v>
      </c>
      <c r="E107" s="5">
        <v>386.7</v>
      </c>
      <c r="F107" s="5">
        <v>386.7</v>
      </c>
      <c r="G107" s="5">
        <v>386.7</v>
      </c>
      <c r="H107" s="5">
        <v>977.5</v>
      </c>
      <c r="I107" s="5">
        <v>977.5</v>
      </c>
      <c r="J107" s="5">
        <v>977.5</v>
      </c>
      <c r="K107" s="5">
        <v>977.5</v>
      </c>
      <c r="L107" s="5">
        <v>977.5</v>
      </c>
      <c r="M107" s="5">
        <v>977.5</v>
      </c>
      <c r="N107" s="5">
        <v>977.5</v>
      </c>
      <c r="O107" s="5">
        <v>977.5</v>
      </c>
      <c r="P107" s="5">
        <v>977.5</v>
      </c>
      <c r="Q107" s="5">
        <v>977.5</v>
      </c>
      <c r="R107" s="5">
        <v>977.5</v>
      </c>
      <c r="S107" s="5">
        <v>1035.3130900000001</v>
      </c>
      <c r="T107" s="5">
        <v>1035.3130900000001</v>
      </c>
      <c r="U107" s="5">
        <v>1035.3130900000001</v>
      </c>
      <c r="V107" s="5">
        <v>1035.3130900000001</v>
      </c>
      <c r="W107" s="5">
        <v>648.61309010000002</v>
      </c>
      <c r="X107" s="5">
        <v>648.61309010000002</v>
      </c>
      <c r="Y107" s="5">
        <v>648.61309010000002</v>
      </c>
      <c r="Z107" s="5">
        <v>648.61309010000002</v>
      </c>
      <c r="AA107" s="5">
        <v>648.61309010000002</v>
      </c>
      <c r="AB107" s="5">
        <v>648.61309010000002</v>
      </c>
      <c r="AC107" s="5">
        <v>57.813090080000002</v>
      </c>
      <c r="AD107" s="5">
        <v>57.813090080000002</v>
      </c>
      <c r="AE107" s="5">
        <v>57.813090080000002</v>
      </c>
      <c r="AF107" s="5">
        <v>57.813090080000002</v>
      </c>
      <c r="AG107" s="5">
        <v>57.813090080000002</v>
      </c>
      <c r="AH107" s="5">
        <v>57.813090080000002</v>
      </c>
      <c r="AI107" s="5">
        <v>57.813090080000002</v>
      </c>
      <c r="AJ107" s="5">
        <v>57.813090080000002</v>
      </c>
      <c r="AK107" s="5">
        <v>57.813090080000002</v>
      </c>
      <c r="AL107" s="5">
        <v>57.813090080000002</v>
      </c>
      <c r="AM107" s="5">
        <v>57.813090080000002</v>
      </c>
      <c r="AN107" s="5">
        <v>57.813090080000002</v>
      </c>
      <c r="AO107" s="5">
        <v>57.813090080000002</v>
      </c>
      <c r="AP107" s="5">
        <v>57.813090080000002</v>
      </c>
    </row>
    <row r="108" spans="1:48" s="4" customFormat="1" ht="11.25" x14ac:dyDescent="0.2">
      <c r="B108" s="4" t="s">
        <v>763</v>
      </c>
      <c r="C108" s="4" t="s">
        <v>43</v>
      </c>
      <c r="E108" s="5"/>
      <c r="F108" s="5"/>
      <c r="G108" s="5"/>
      <c r="H108" s="5"/>
      <c r="I108" s="5"/>
      <c r="J108" s="5"/>
      <c r="K108" s="5"/>
      <c r="L108" s="5"/>
      <c r="M108" s="5"/>
      <c r="N108" s="5"/>
      <c r="O108" s="5"/>
      <c r="P108" s="5"/>
      <c r="Q108" s="5"/>
      <c r="R108" s="5"/>
      <c r="S108" s="5"/>
      <c r="T108" s="5"/>
      <c r="U108" s="5"/>
      <c r="V108" s="5"/>
      <c r="W108" s="5"/>
      <c r="X108" s="5"/>
      <c r="Y108" s="5"/>
      <c r="Z108" s="5"/>
      <c r="AA108" s="5"/>
      <c r="AB108" s="5"/>
      <c r="AC108" s="5"/>
      <c r="AD108" s="5"/>
      <c r="AE108" s="5"/>
      <c r="AF108" s="5"/>
      <c r="AG108" s="5"/>
      <c r="AH108" s="5"/>
      <c r="AI108" s="5"/>
      <c r="AJ108" s="5"/>
      <c r="AK108" s="5"/>
      <c r="AL108" s="5"/>
      <c r="AM108" s="5"/>
      <c r="AN108" s="5"/>
      <c r="AO108" s="5"/>
      <c r="AP108" s="5"/>
    </row>
    <row r="109" spans="1:48" s="4" customFormat="1" ht="11.25" x14ac:dyDescent="0.2">
      <c r="B109" s="4" t="s">
        <v>763</v>
      </c>
      <c r="C109" s="4" t="s">
        <v>44</v>
      </c>
      <c r="E109" s="5"/>
      <c r="F109" s="5"/>
      <c r="G109" s="5"/>
      <c r="H109" s="5"/>
      <c r="I109" s="5"/>
      <c r="J109" s="5"/>
      <c r="K109" s="5"/>
      <c r="L109" s="5"/>
      <c r="M109" s="5"/>
      <c r="N109" s="5"/>
      <c r="O109" s="5"/>
      <c r="P109" s="5"/>
      <c r="Q109" s="5"/>
      <c r="R109" s="5"/>
      <c r="S109" s="5"/>
      <c r="T109" s="5"/>
      <c r="U109" s="5"/>
      <c r="V109" s="5"/>
      <c r="W109" s="5"/>
      <c r="X109" s="5"/>
      <c r="Y109" s="5"/>
      <c r="Z109" s="5"/>
      <c r="AA109" s="5"/>
      <c r="AB109" s="5"/>
      <c r="AC109" s="5"/>
      <c r="AD109" s="5"/>
      <c r="AE109" s="5"/>
      <c r="AF109" s="5"/>
      <c r="AG109" s="5"/>
      <c r="AH109" s="5"/>
      <c r="AI109" s="5"/>
      <c r="AJ109" s="5"/>
      <c r="AK109" s="5"/>
      <c r="AL109" s="5"/>
      <c r="AM109" s="5"/>
      <c r="AN109" s="5"/>
      <c r="AO109" s="5"/>
      <c r="AP109" s="5"/>
    </row>
    <row r="110" spans="1:48" s="4" customFormat="1" ht="11.25" x14ac:dyDescent="0.2">
      <c r="B110" s="4" t="s">
        <v>763</v>
      </c>
      <c r="C110" s="4" t="s">
        <v>45</v>
      </c>
      <c r="E110" s="5"/>
      <c r="F110" s="5"/>
      <c r="G110" s="5"/>
      <c r="H110" s="5"/>
      <c r="I110" s="5"/>
      <c r="J110" s="5"/>
      <c r="K110" s="5"/>
      <c r="L110" s="5"/>
      <c r="M110" s="5"/>
      <c r="N110" s="5"/>
      <c r="O110" s="5"/>
      <c r="P110" s="5"/>
      <c r="Q110" s="5"/>
      <c r="R110" s="5"/>
      <c r="S110" s="5"/>
      <c r="T110" s="5"/>
      <c r="U110" s="5"/>
      <c r="V110" s="5"/>
      <c r="W110" s="5"/>
      <c r="X110" s="5"/>
      <c r="Y110" s="5"/>
      <c r="Z110" s="5"/>
      <c r="AA110" s="5"/>
      <c r="AB110" s="5"/>
      <c r="AC110" s="5"/>
      <c r="AD110" s="5"/>
      <c r="AE110" s="5"/>
      <c r="AF110" s="5"/>
      <c r="AG110" s="5"/>
      <c r="AH110" s="5"/>
      <c r="AI110" s="5"/>
      <c r="AJ110" s="5"/>
      <c r="AK110" s="5"/>
      <c r="AL110" s="5"/>
      <c r="AM110" s="5"/>
      <c r="AN110" s="5"/>
      <c r="AO110" s="5"/>
      <c r="AP110" s="5"/>
    </row>
    <row r="111" spans="1:48" s="4" customFormat="1" ht="11.25" x14ac:dyDescent="0.2">
      <c r="B111" s="4" t="s">
        <v>763</v>
      </c>
      <c r="C111" s="4" t="s">
        <v>46</v>
      </c>
      <c r="E111" s="5"/>
      <c r="F111" s="5"/>
      <c r="G111" s="5"/>
      <c r="H111" s="5"/>
      <c r="I111" s="5"/>
      <c r="J111" s="5"/>
      <c r="K111" s="5"/>
      <c r="L111" s="5"/>
      <c r="M111" s="5"/>
      <c r="N111" s="5"/>
      <c r="O111" s="5"/>
      <c r="P111" s="5"/>
      <c r="Q111" s="5"/>
      <c r="R111" s="5"/>
      <c r="S111" s="5"/>
      <c r="T111" s="5"/>
      <c r="U111" s="5"/>
      <c r="V111" s="5"/>
      <c r="W111" s="5"/>
      <c r="X111" s="5"/>
      <c r="Y111" s="5"/>
      <c r="Z111" s="5"/>
      <c r="AA111" s="5"/>
      <c r="AB111" s="5"/>
      <c r="AC111" s="5"/>
      <c r="AD111" s="5"/>
      <c r="AE111" s="5"/>
      <c r="AF111" s="5"/>
      <c r="AG111" s="5"/>
      <c r="AH111" s="5"/>
      <c r="AI111" s="5"/>
      <c r="AJ111" s="5"/>
      <c r="AK111" s="5"/>
      <c r="AL111" s="5"/>
      <c r="AM111" s="5"/>
      <c r="AN111" s="5"/>
      <c r="AO111" s="5"/>
      <c r="AP111" s="5"/>
    </row>
    <row r="112" spans="1:48" s="4" customFormat="1" ht="11.25" x14ac:dyDescent="0.2">
      <c r="A112" s="4">
        <v>8</v>
      </c>
      <c r="B112" s="4" t="s">
        <v>763</v>
      </c>
      <c r="C112" s="4" t="s">
        <v>15</v>
      </c>
      <c r="D112" s="37">
        <v>6697.8</v>
      </c>
      <c r="E112" s="38">
        <v>6697.8</v>
      </c>
      <c r="F112" s="38">
        <v>6697.8</v>
      </c>
      <c r="G112" s="38">
        <v>6697.8</v>
      </c>
      <c r="H112" s="38">
        <v>7807.4</v>
      </c>
      <c r="I112" s="38">
        <v>7807.4</v>
      </c>
      <c r="J112" s="38">
        <v>7835.4</v>
      </c>
      <c r="K112" s="38">
        <v>7835.4</v>
      </c>
      <c r="L112" s="38">
        <v>9049.1</v>
      </c>
      <c r="M112" s="38">
        <v>9049.1</v>
      </c>
      <c r="N112" s="38">
        <v>8246.7000000000007</v>
      </c>
      <c r="O112" s="38">
        <v>8159.6</v>
      </c>
      <c r="P112" s="38">
        <v>7708.2</v>
      </c>
      <c r="Q112" s="38">
        <v>4951.3</v>
      </c>
      <c r="R112" s="38">
        <v>4747.3</v>
      </c>
      <c r="S112" s="38">
        <v>4805.1130899999998</v>
      </c>
      <c r="T112" s="38">
        <v>4626.91309</v>
      </c>
      <c r="U112" s="38">
        <v>4626.91309</v>
      </c>
      <c r="V112" s="38">
        <v>4626.91309</v>
      </c>
      <c r="W112" s="38">
        <v>3302.3130900000001</v>
      </c>
      <c r="X112" s="38">
        <v>3302.3130900000001</v>
      </c>
      <c r="Y112" s="38">
        <v>3302.3130900000001</v>
      </c>
      <c r="Z112" s="38">
        <v>2253.5130899999999</v>
      </c>
      <c r="AA112" s="38">
        <v>2253.5130899999999</v>
      </c>
      <c r="AB112" s="38">
        <v>2253.5130899999999</v>
      </c>
      <c r="AC112" s="38">
        <v>1662.71309</v>
      </c>
      <c r="AD112" s="38">
        <v>1662.71309</v>
      </c>
      <c r="AE112" s="38">
        <v>1634.71309</v>
      </c>
      <c r="AF112" s="38">
        <v>1634.71309</v>
      </c>
      <c r="AG112" s="38">
        <v>421.0130901</v>
      </c>
      <c r="AH112" s="38">
        <v>421.0130901</v>
      </c>
      <c r="AI112" s="38">
        <v>421.0130901</v>
      </c>
      <c r="AJ112" s="38">
        <v>421.0130901</v>
      </c>
      <c r="AK112" s="38">
        <v>57.813090080000002</v>
      </c>
      <c r="AL112" s="38">
        <v>57.813090080000002</v>
      </c>
      <c r="AM112" s="38">
        <v>57.813090080000002</v>
      </c>
      <c r="AN112" s="38">
        <v>57.813090080000002</v>
      </c>
      <c r="AO112" s="38">
        <v>57.813090080000002</v>
      </c>
      <c r="AP112" s="38">
        <v>57.813090080000002</v>
      </c>
      <c r="AQ112" s="5">
        <v>2620.099569</v>
      </c>
    </row>
    <row r="113" spans="1:43" s="4" customFormat="1" ht="11.25" x14ac:dyDescent="0.2">
      <c r="B113" s="7" t="s">
        <v>764</v>
      </c>
      <c r="C113" s="4" t="s">
        <v>36</v>
      </c>
      <c r="E113" s="5"/>
      <c r="F113" s="5"/>
      <c r="G113" s="5"/>
      <c r="H113" s="5"/>
      <c r="I113" s="5"/>
      <c r="J113" s="5"/>
      <c r="K113" s="5"/>
      <c r="L113" s="5"/>
      <c r="M113" s="5"/>
      <c r="N113" s="5"/>
      <c r="O113" s="5"/>
      <c r="P113" s="5"/>
      <c r="Q113" s="5"/>
      <c r="R113" s="5"/>
      <c r="S113" s="5"/>
      <c r="T113" s="5"/>
      <c r="U113" s="5"/>
      <c r="V113" s="5"/>
      <c r="W113" s="5"/>
      <c r="X113" s="5"/>
      <c r="Y113" s="5"/>
      <c r="Z113" s="5"/>
      <c r="AA113" s="5"/>
      <c r="AB113" s="5"/>
      <c r="AC113" s="5"/>
      <c r="AD113" s="5"/>
      <c r="AE113" s="5"/>
      <c r="AF113" s="5"/>
      <c r="AG113" s="5"/>
      <c r="AH113" s="5"/>
      <c r="AI113" s="5"/>
      <c r="AJ113" s="5"/>
      <c r="AK113" s="5"/>
      <c r="AL113" s="5"/>
      <c r="AM113" s="5"/>
      <c r="AN113" s="5"/>
      <c r="AO113" s="5"/>
      <c r="AP113" s="5"/>
    </row>
    <row r="114" spans="1:43" s="4" customFormat="1" ht="11.25" x14ac:dyDescent="0.2">
      <c r="B114" s="7" t="s">
        <v>764</v>
      </c>
      <c r="C114" s="4" t="s">
        <v>37</v>
      </c>
      <c r="E114" s="5"/>
      <c r="F114" s="5"/>
      <c r="G114" s="5"/>
      <c r="H114" s="5"/>
      <c r="I114" s="5"/>
      <c r="J114" s="5"/>
      <c r="K114" s="5"/>
      <c r="L114" s="5"/>
      <c r="M114" s="5"/>
      <c r="N114" s="5"/>
      <c r="O114" s="5"/>
      <c r="P114" s="5"/>
      <c r="Q114" s="5"/>
      <c r="R114" s="5"/>
      <c r="S114" s="5"/>
      <c r="T114" s="5"/>
      <c r="U114" s="5"/>
      <c r="V114" s="5"/>
      <c r="W114" s="5"/>
      <c r="X114" s="5"/>
      <c r="Y114" s="5"/>
      <c r="Z114" s="5"/>
      <c r="AA114" s="5"/>
      <c r="AB114" s="5"/>
      <c r="AC114" s="5"/>
      <c r="AD114" s="5"/>
      <c r="AE114" s="5"/>
      <c r="AF114" s="5"/>
      <c r="AG114" s="5"/>
      <c r="AH114" s="5"/>
      <c r="AI114" s="5"/>
      <c r="AJ114" s="5"/>
      <c r="AK114" s="5"/>
      <c r="AL114" s="5"/>
      <c r="AM114" s="5"/>
      <c r="AN114" s="5"/>
      <c r="AO114" s="5"/>
      <c r="AP114" s="5"/>
    </row>
    <row r="115" spans="1:43" s="4" customFormat="1" ht="11.25" x14ac:dyDescent="0.2">
      <c r="B115" s="7" t="s">
        <v>764</v>
      </c>
      <c r="C115" s="4" t="s">
        <v>38</v>
      </c>
      <c r="E115" s="5"/>
      <c r="F115" s="5"/>
      <c r="G115" s="5"/>
      <c r="H115" s="5"/>
      <c r="I115" s="5"/>
      <c r="J115" s="5"/>
      <c r="K115" s="5"/>
      <c r="L115" s="5"/>
      <c r="M115" s="5"/>
      <c r="N115" s="5"/>
      <c r="O115" s="5"/>
      <c r="P115" s="5"/>
      <c r="Q115" s="5"/>
      <c r="R115" s="5"/>
      <c r="S115" s="5"/>
      <c r="T115" s="5"/>
      <c r="U115" s="5"/>
      <c r="V115" s="5"/>
      <c r="W115" s="5"/>
      <c r="X115" s="5"/>
      <c r="Y115" s="5"/>
      <c r="Z115" s="5"/>
      <c r="AA115" s="5"/>
      <c r="AB115" s="5"/>
      <c r="AC115" s="5"/>
      <c r="AD115" s="5"/>
      <c r="AE115" s="5"/>
      <c r="AF115" s="5"/>
      <c r="AG115" s="5"/>
      <c r="AH115" s="5"/>
      <c r="AI115" s="5"/>
      <c r="AJ115" s="5"/>
      <c r="AK115" s="5"/>
      <c r="AL115" s="5"/>
      <c r="AM115" s="5"/>
      <c r="AN115" s="5"/>
      <c r="AO115" s="5"/>
      <c r="AP115" s="5"/>
    </row>
    <row r="116" spans="1:43" s="4" customFormat="1" ht="11.25" x14ac:dyDescent="0.2">
      <c r="B116" s="7" t="s">
        <v>764</v>
      </c>
      <c r="C116" s="4" t="s">
        <v>39</v>
      </c>
      <c r="E116" s="5"/>
      <c r="F116" s="5"/>
      <c r="G116" s="5"/>
      <c r="H116" s="5"/>
      <c r="I116" s="5"/>
      <c r="J116" s="5"/>
      <c r="K116" s="5"/>
      <c r="L116" s="5"/>
      <c r="M116" s="5"/>
      <c r="N116" s="5"/>
      <c r="O116" s="5"/>
      <c r="P116" s="5"/>
      <c r="Q116" s="5"/>
      <c r="R116" s="5"/>
      <c r="S116" s="5"/>
      <c r="T116" s="5"/>
      <c r="U116" s="5"/>
      <c r="V116" s="5"/>
      <c r="W116" s="5"/>
      <c r="X116" s="5"/>
      <c r="Y116" s="5"/>
      <c r="Z116" s="5"/>
      <c r="AA116" s="5"/>
      <c r="AB116" s="5"/>
      <c r="AC116" s="5"/>
      <c r="AD116" s="5"/>
      <c r="AE116" s="5"/>
      <c r="AF116" s="5"/>
      <c r="AG116" s="5"/>
      <c r="AH116" s="5"/>
      <c r="AI116" s="5"/>
      <c r="AJ116" s="5"/>
      <c r="AK116" s="5"/>
      <c r="AL116" s="5"/>
      <c r="AM116" s="5"/>
      <c r="AN116" s="5"/>
      <c r="AO116" s="5"/>
      <c r="AP116" s="5"/>
    </row>
    <row r="117" spans="1:43" s="4" customFormat="1" ht="11.25" x14ac:dyDescent="0.2">
      <c r="B117" s="7" t="s">
        <v>764</v>
      </c>
      <c r="C117" s="4" t="s">
        <v>40</v>
      </c>
      <c r="E117" s="5"/>
      <c r="F117" s="5"/>
      <c r="G117" s="5"/>
      <c r="H117" s="5"/>
      <c r="I117" s="5"/>
      <c r="J117" s="5"/>
      <c r="K117" s="5"/>
      <c r="L117" s="5"/>
      <c r="M117" s="5"/>
      <c r="N117" s="5"/>
      <c r="O117" s="5"/>
      <c r="P117" s="5"/>
      <c r="Q117" s="5"/>
      <c r="R117" s="5"/>
      <c r="S117" s="5"/>
      <c r="T117" s="5"/>
      <c r="U117" s="5"/>
      <c r="V117" s="5"/>
      <c r="W117" s="5"/>
      <c r="X117" s="5"/>
      <c r="Y117" s="5"/>
      <c r="Z117" s="5"/>
      <c r="AA117" s="5"/>
      <c r="AB117" s="5"/>
      <c r="AC117" s="5"/>
      <c r="AD117" s="5"/>
      <c r="AE117" s="5"/>
      <c r="AF117" s="5"/>
      <c r="AG117" s="5"/>
      <c r="AH117" s="5"/>
      <c r="AI117" s="5"/>
      <c r="AJ117" s="5"/>
      <c r="AK117" s="5"/>
      <c r="AL117" s="5"/>
      <c r="AM117" s="5"/>
      <c r="AN117" s="5"/>
      <c r="AO117" s="5"/>
      <c r="AP117" s="5"/>
    </row>
    <row r="118" spans="1:43" s="4" customFormat="1" ht="11.25" x14ac:dyDescent="0.2">
      <c r="B118" s="7" t="s">
        <v>764</v>
      </c>
      <c r="C118" s="4" t="s">
        <v>41</v>
      </c>
      <c r="E118" s="5"/>
      <c r="F118" s="5"/>
      <c r="G118" s="5"/>
      <c r="H118" s="5"/>
      <c r="I118" s="5"/>
      <c r="J118" s="5"/>
      <c r="K118" s="5"/>
      <c r="L118" s="5"/>
      <c r="M118" s="5"/>
      <c r="N118" s="5"/>
      <c r="O118" s="5"/>
      <c r="P118" s="5"/>
      <c r="Q118" s="5"/>
      <c r="R118" s="5"/>
      <c r="S118" s="5"/>
      <c r="T118" s="5"/>
      <c r="U118" s="5"/>
      <c r="V118" s="5"/>
      <c r="W118" s="5"/>
      <c r="X118" s="5"/>
      <c r="Y118" s="5"/>
      <c r="Z118" s="5"/>
      <c r="AA118" s="5"/>
      <c r="AB118" s="5"/>
      <c r="AC118" s="5"/>
      <c r="AD118" s="5"/>
      <c r="AE118" s="5"/>
      <c r="AF118" s="5"/>
      <c r="AG118" s="5"/>
      <c r="AH118" s="5"/>
      <c r="AI118" s="5"/>
      <c r="AJ118" s="5"/>
      <c r="AK118" s="5"/>
      <c r="AL118" s="5"/>
      <c r="AM118" s="5"/>
      <c r="AN118" s="5"/>
      <c r="AO118" s="5"/>
      <c r="AP118" s="5"/>
    </row>
    <row r="119" spans="1:43" s="11" customFormat="1" ht="11.25" x14ac:dyDescent="0.2">
      <c r="A119" s="4"/>
      <c r="B119" s="7" t="s">
        <v>764</v>
      </c>
      <c r="C119" s="4" t="s">
        <v>42</v>
      </c>
      <c r="E119" s="5"/>
      <c r="F119" s="5"/>
      <c r="G119" s="5"/>
      <c r="H119" s="5"/>
      <c r="I119" s="5"/>
      <c r="J119" s="5"/>
      <c r="K119" s="5"/>
      <c r="L119" s="5"/>
      <c r="M119" s="5"/>
      <c r="N119" s="5"/>
      <c r="O119" s="5"/>
      <c r="P119" s="5"/>
      <c r="Q119" s="5"/>
      <c r="R119" s="5"/>
      <c r="S119" s="5"/>
      <c r="T119" s="5"/>
      <c r="U119" s="5"/>
      <c r="V119" s="5"/>
      <c r="W119" s="5"/>
      <c r="X119" s="5"/>
      <c r="Y119" s="5"/>
      <c r="Z119" s="5"/>
      <c r="AA119" s="5"/>
      <c r="AB119" s="5"/>
      <c r="AC119" s="5"/>
      <c r="AD119" s="5"/>
      <c r="AE119" s="5"/>
      <c r="AF119" s="5"/>
      <c r="AG119" s="5"/>
      <c r="AH119" s="5"/>
      <c r="AI119" s="5"/>
      <c r="AJ119" s="5"/>
      <c r="AK119" s="5"/>
      <c r="AL119" s="5"/>
      <c r="AM119" s="5"/>
      <c r="AN119" s="5"/>
      <c r="AO119" s="5"/>
      <c r="AP119" s="5"/>
    </row>
    <row r="120" spans="1:43" s="4" customFormat="1" ht="11.25" x14ac:dyDescent="0.2">
      <c r="B120" s="7" t="s">
        <v>764</v>
      </c>
      <c r="C120" s="4" t="s">
        <v>43</v>
      </c>
      <c r="E120" s="5"/>
      <c r="F120" s="5"/>
      <c r="G120" s="5"/>
      <c r="H120" s="5"/>
      <c r="I120" s="5"/>
      <c r="J120" s="5"/>
      <c r="K120" s="5"/>
      <c r="L120" s="5"/>
      <c r="M120" s="5"/>
      <c r="N120" s="5"/>
      <c r="O120" s="5"/>
      <c r="P120" s="5"/>
      <c r="Q120" s="5"/>
      <c r="R120" s="5"/>
      <c r="S120" s="5"/>
      <c r="T120" s="5"/>
      <c r="U120" s="5"/>
      <c r="V120" s="5"/>
      <c r="W120" s="5"/>
      <c r="X120" s="5"/>
      <c r="Y120" s="5"/>
      <c r="Z120" s="5"/>
      <c r="AA120" s="5"/>
      <c r="AB120" s="5"/>
      <c r="AC120" s="5"/>
      <c r="AD120" s="5"/>
      <c r="AE120" s="5"/>
      <c r="AF120" s="5"/>
      <c r="AG120" s="5"/>
      <c r="AH120" s="5"/>
      <c r="AI120" s="5"/>
      <c r="AJ120" s="5"/>
      <c r="AK120" s="5"/>
      <c r="AL120" s="5"/>
      <c r="AM120" s="5"/>
      <c r="AN120" s="5"/>
      <c r="AO120" s="5"/>
      <c r="AP120" s="5"/>
    </row>
    <row r="121" spans="1:43" s="4" customFormat="1" ht="11.25" x14ac:dyDescent="0.2">
      <c r="B121" s="7" t="s">
        <v>764</v>
      </c>
      <c r="C121" s="4" t="s">
        <v>44</v>
      </c>
      <c r="E121" s="5"/>
      <c r="F121" s="5"/>
      <c r="G121" s="5"/>
      <c r="H121" s="5"/>
      <c r="I121" s="5"/>
      <c r="J121" s="5"/>
      <c r="K121" s="5"/>
      <c r="L121" s="5"/>
      <c r="M121" s="5"/>
      <c r="N121" s="5"/>
      <c r="O121" s="5"/>
      <c r="P121" s="5"/>
      <c r="Q121" s="5"/>
      <c r="R121" s="5"/>
      <c r="S121" s="5"/>
      <c r="T121" s="5"/>
      <c r="U121" s="5"/>
      <c r="V121" s="5"/>
      <c r="W121" s="5"/>
      <c r="X121" s="5"/>
      <c r="Y121" s="5"/>
      <c r="Z121" s="5"/>
      <c r="AA121" s="5"/>
      <c r="AB121" s="5"/>
      <c r="AC121" s="5"/>
      <c r="AD121" s="5"/>
      <c r="AE121" s="5"/>
      <c r="AF121" s="5"/>
      <c r="AG121" s="5"/>
      <c r="AH121" s="5"/>
      <c r="AI121" s="5"/>
      <c r="AJ121" s="5"/>
      <c r="AK121" s="5"/>
      <c r="AL121" s="5"/>
      <c r="AM121" s="5"/>
      <c r="AN121" s="5"/>
      <c r="AO121" s="5"/>
      <c r="AP121" s="5"/>
    </row>
    <row r="122" spans="1:43" s="4" customFormat="1" ht="11.25" x14ac:dyDescent="0.2">
      <c r="B122" s="7" t="s">
        <v>764</v>
      </c>
      <c r="C122" s="4" t="s">
        <v>45</v>
      </c>
      <c r="D122" s="5"/>
      <c r="E122" s="5"/>
      <c r="F122" s="5"/>
      <c r="G122" s="5"/>
      <c r="H122" s="5"/>
      <c r="I122" s="5"/>
      <c r="J122" s="5"/>
      <c r="K122" s="5"/>
      <c r="L122" s="5"/>
      <c r="M122" s="5"/>
      <c r="N122" s="5"/>
      <c r="O122" s="5"/>
      <c r="P122" s="5"/>
      <c r="Q122" s="5"/>
      <c r="R122" s="5"/>
      <c r="S122" s="5"/>
      <c r="T122" s="5"/>
      <c r="U122" s="5"/>
      <c r="V122" s="5"/>
      <c r="W122" s="5"/>
      <c r="X122" s="5"/>
      <c r="Y122" s="5"/>
      <c r="Z122" s="5"/>
      <c r="AA122" s="5"/>
      <c r="AB122" s="5"/>
      <c r="AC122" s="5"/>
      <c r="AD122" s="5"/>
      <c r="AE122" s="5"/>
      <c r="AF122" s="5"/>
      <c r="AG122" s="5"/>
      <c r="AH122" s="5"/>
      <c r="AI122" s="5"/>
      <c r="AJ122" s="5"/>
      <c r="AK122" s="5"/>
      <c r="AL122" s="5"/>
      <c r="AM122" s="5"/>
      <c r="AN122" s="5"/>
      <c r="AO122" s="5"/>
      <c r="AP122" s="5"/>
    </row>
    <row r="123" spans="1:43" s="4" customFormat="1" ht="11.25" x14ac:dyDescent="0.2">
      <c r="B123" s="7" t="s">
        <v>764</v>
      </c>
      <c r="C123" s="4" t="s">
        <v>46</v>
      </c>
      <c r="D123" s="5"/>
      <c r="E123" s="5"/>
      <c r="F123" s="5"/>
      <c r="G123" s="5"/>
      <c r="H123" s="5"/>
      <c r="I123" s="5"/>
      <c r="J123" s="5"/>
      <c r="K123" s="5"/>
      <c r="L123" s="5"/>
      <c r="M123" s="5"/>
      <c r="N123" s="5"/>
      <c r="O123" s="5"/>
      <c r="P123" s="5"/>
      <c r="Q123" s="5"/>
      <c r="R123" s="5"/>
      <c r="S123" s="5"/>
      <c r="T123" s="5"/>
      <c r="U123" s="5"/>
      <c r="V123" s="5"/>
      <c r="W123" s="5"/>
      <c r="X123" s="5"/>
      <c r="Y123" s="5"/>
      <c r="Z123" s="5"/>
      <c r="AA123" s="5"/>
      <c r="AB123" s="5"/>
      <c r="AC123" s="5"/>
      <c r="AD123" s="5"/>
      <c r="AE123" s="5"/>
      <c r="AF123" s="5"/>
      <c r="AG123" s="5"/>
      <c r="AH123" s="5"/>
      <c r="AI123" s="5"/>
      <c r="AJ123" s="5"/>
      <c r="AK123" s="5"/>
      <c r="AL123" s="5"/>
      <c r="AM123" s="5"/>
      <c r="AN123" s="5"/>
      <c r="AO123" s="5"/>
      <c r="AP123" s="5"/>
    </row>
    <row r="124" spans="1:43" s="4" customFormat="1" ht="11.25" x14ac:dyDescent="0.2">
      <c r="A124" s="4">
        <v>4</v>
      </c>
      <c r="B124" s="7" t="s">
        <v>764</v>
      </c>
      <c r="C124" s="4" t="s">
        <v>15</v>
      </c>
      <c r="D124" s="38">
        <v>0</v>
      </c>
      <c r="E124" s="38">
        <v>0</v>
      </c>
      <c r="F124" s="38">
        <v>0</v>
      </c>
      <c r="G124" s="38">
        <v>0</v>
      </c>
      <c r="H124" s="38">
        <v>0</v>
      </c>
      <c r="I124" s="38">
        <v>0</v>
      </c>
      <c r="J124" s="38">
        <v>0</v>
      </c>
      <c r="K124" s="38">
        <v>0</v>
      </c>
      <c r="L124" s="38">
        <v>0</v>
      </c>
      <c r="M124" s="38">
        <v>0</v>
      </c>
      <c r="N124" s="38">
        <v>0</v>
      </c>
      <c r="O124" s="38">
        <v>0</v>
      </c>
      <c r="P124" s="38">
        <v>0</v>
      </c>
      <c r="Q124" s="38">
        <v>0</v>
      </c>
      <c r="R124" s="38">
        <v>0</v>
      </c>
      <c r="S124" s="38">
        <v>0</v>
      </c>
      <c r="T124" s="38">
        <v>0</v>
      </c>
      <c r="U124" s="38">
        <v>0</v>
      </c>
      <c r="V124" s="38">
        <v>0</v>
      </c>
      <c r="W124" s="38">
        <v>0</v>
      </c>
      <c r="X124" s="38">
        <v>0</v>
      </c>
      <c r="Y124" s="38">
        <v>0</v>
      </c>
      <c r="Z124" s="38">
        <v>0</v>
      </c>
      <c r="AA124" s="38">
        <v>0</v>
      </c>
      <c r="AB124" s="38">
        <v>0</v>
      </c>
      <c r="AC124" s="38">
        <v>0</v>
      </c>
      <c r="AD124" s="38">
        <v>0</v>
      </c>
      <c r="AE124" s="38">
        <v>0</v>
      </c>
      <c r="AF124" s="38">
        <v>0</v>
      </c>
      <c r="AG124" s="38">
        <v>0</v>
      </c>
      <c r="AH124" s="38">
        <v>0</v>
      </c>
      <c r="AI124" s="38">
        <v>0</v>
      </c>
      <c r="AJ124" s="38">
        <v>0</v>
      </c>
      <c r="AK124" s="38">
        <v>0</v>
      </c>
      <c r="AL124" s="38">
        <v>0</v>
      </c>
      <c r="AM124" s="38">
        <v>0</v>
      </c>
      <c r="AN124" s="38">
        <v>0</v>
      </c>
      <c r="AO124" s="38">
        <v>0</v>
      </c>
      <c r="AP124" s="38">
        <v>0</v>
      </c>
      <c r="AQ124" s="5">
        <v>590.79999999999995</v>
      </c>
    </row>
    <row r="125" spans="1:43" s="4" customFormat="1" ht="11.25" x14ac:dyDescent="0.2">
      <c r="B125" s="7" t="s">
        <v>765</v>
      </c>
      <c r="C125" s="4" t="s">
        <v>36</v>
      </c>
      <c r="D125" s="5"/>
      <c r="E125" s="5"/>
      <c r="F125" s="5"/>
      <c r="G125" s="5"/>
      <c r="H125" s="5"/>
      <c r="I125" s="5"/>
      <c r="J125" s="5"/>
      <c r="K125" s="5"/>
      <c r="L125" s="5"/>
      <c r="M125" s="5"/>
      <c r="N125" s="5"/>
      <c r="O125" s="5"/>
      <c r="P125" s="5"/>
      <c r="Q125" s="5"/>
      <c r="R125" s="5"/>
      <c r="S125" s="5"/>
      <c r="T125" s="5"/>
      <c r="U125" s="5"/>
      <c r="V125" s="5"/>
      <c r="W125" s="5"/>
      <c r="X125" s="5"/>
      <c r="Y125" s="5"/>
      <c r="Z125" s="5"/>
      <c r="AA125" s="5"/>
      <c r="AB125" s="5"/>
      <c r="AC125" s="5"/>
      <c r="AD125" s="5"/>
      <c r="AE125" s="5"/>
      <c r="AF125" s="5"/>
      <c r="AG125" s="5"/>
      <c r="AH125" s="5"/>
      <c r="AI125" s="5"/>
      <c r="AJ125" s="5"/>
      <c r="AK125" s="5"/>
      <c r="AL125" s="5"/>
      <c r="AM125" s="5"/>
      <c r="AN125" s="5"/>
      <c r="AO125" s="5"/>
      <c r="AP125" s="5"/>
    </row>
    <row r="126" spans="1:43" s="4" customFormat="1" ht="11.25" x14ac:dyDescent="0.2">
      <c r="B126" s="7" t="s">
        <v>765</v>
      </c>
      <c r="C126" s="4" t="s">
        <v>37</v>
      </c>
      <c r="D126" s="5"/>
      <c r="E126" s="5"/>
      <c r="F126" s="5"/>
      <c r="G126" s="5"/>
      <c r="H126" s="5"/>
      <c r="I126" s="5"/>
      <c r="J126" s="5"/>
      <c r="K126" s="5"/>
      <c r="L126" s="5"/>
      <c r="M126" s="5"/>
      <c r="N126" s="5"/>
      <c r="O126" s="5"/>
      <c r="P126" s="5"/>
      <c r="Q126" s="5"/>
      <c r="R126" s="5"/>
      <c r="S126" s="5"/>
      <c r="T126" s="5"/>
      <c r="U126" s="5"/>
      <c r="V126" s="5"/>
      <c r="W126" s="5"/>
      <c r="X126" s="5"/>
      <c r="Y126" s="5"/>
      <c r="Z126" s="5"/>
      <c r="AA126" s="5"/>
      <c r="AB126" s="5"/>
      <c r="AC126" s="5"/>
      <c r="AD126" s="5"/>
      <c r="AE126" s="5"/>
      <c r="AF126" s="5"/>
      <c r="AG126" s="5"/>
      <c r="AH126" s="5"/>
      <c r="AI126" s="5"/>
      <c r="AJ126" s="5"/>
      <c r="AK126" s="5"/>
      <c r="AL126" s="5"/>
      <c r="AM126" s="5"/>
      <c r="AN126" s="5"/>
      <c r="AO126" s="5"/>
      <c r="AP126" s="5"/>
    </row>
    <row r="127" spans="1:43" s="4" customFormat="1" ht="11.25" x14ac:dyDescent="0.2">
      <c r="B127" s="7" t="s">
        <v>765</v>
      </c>
      <c r="C127" s="4" t="s">
        <v>38</v>
      </c>
      <c r="D127" s="5"/>
      <c r="E127" s="5"/>
      <c r="F127" s="5"/>
      <c r="G127" s="5"/>
      <c r="H127" s="5"/>
      <c r="I127" s="5"/>
      <c r="J127" s="5"/>
      <c r="K127" s="5"/>
      <c r="L127" s="5"/>
      <c r="M127" s="5"/>
      <c r="N127" s="5"/>
      <c r="O127" s="5"/>
      <c r="P127" s="5"/>
      <c r="Q127" s="5"/>
      <c r="R127" s="5"/>
      <c r="S127" s="5"/>
      <c r="T127" s="5"/>
      <c r="U127" s="5"/>
      <c r="V127" s="5"/>
      <c r="W127" s="5"/>
      <c r="X127" s="5"/>
      <c r="Y127" s="5"/>
      <c r="Z127" s="5"/>
      <c r="AA127" s="5"/>
      <c r="AB127" s="5"/>
      <c r="AC127" s="5"/>
      <c r="AD127" s="5"/>
      <c r="AE127" s="5"/>
      <c r="AF127" s="5"/>
      <c r="AG127" s="5"/>
      <c r="AH127" s="5"/>
      <c r="AI127" s="5"/>
      <c r="AJ127" s="5"/>
      <c r="AK127" s="5"/>
      <c r="AL127" s="5"/>
      <c r="AM127" s="5"/>
      <c r="AN127" s="5"/>
      <c r="AO127" s="5"/>
      <c r="AP127" s="5"/>
    </row>
    <row r="128" spans="1:43" s="4" customFormat="1" ht="11.25" x14ac:dyDescent="0.2">
      <c r="B128" s="7" t="s">
        <v>765</v>
      </c>
      <c r="C128" s="4" t="s">
        <v>39</v>
      </c>
      <c r="D128" s="5"/>
      <c r="E128" s="5"/>
      <c r="F128" s="5"/>
      <c r="G128" s="5"/>
      <c r="H128" s="5"/>
      <c r="I128" s="5"/>
      <c r="J128" s="5"/>
      <c r="K128" s="5"/>
      <c r="L128" s="5"/>
      <c r="M128" s="5"/>
      <c r="N128" s="5"/>
      <c r="O128" s="5"/>
      <c r="P128" s="5"/>
      <c r="Q128" s="5"/>
      <c r="R128" s="5"/>
      <c r="S128" s="5"/>
      <c r="T128" s="5"/>
      <c r="U128" s="5"/>
      <c r="V128" s="5"/>
      <c r="W128" s="5"/>
      <c r="X128" s="5"/>
      <c r="Y128" s="5"/>
      <c r="Z128" s="5"/>
      <c r="AA128" s="5"/>
      <c r="AB128" s="5"/>
      <c r="AC128" s="5"/>
      <c r="AD128" s="5"/>
      <c r="AE128" s="5"/>
      <c r="AF128" s="5"/>
      <c r="AG128" s="5"/>
      <c r="AH128" s="5"/>
      <c r="AI128" s="5"/>
      <c r="AJ128" s="5"/>
      <c r="AK128" s="5"/>
      <c r="AL128" s="5"/>
      <c r="AM128" s="5"/>
      <c r="AN128" s="5"/>
      <c r="AO128" s="5"/>
      <c r="AP128" s="5"/>
    </row>
    <row r="129" spans="1:43" s="4" customFormat="1" ht="11.25" x14ac:dyDescent="0.2">
      <c r="B129" s="4" t="s">
        <v>765</v>
      </c>
      <c r="C129" s="4" t="s">
        <v>40</v>
      </c>
      <c r="D129" s="5"/>
      <c r="E129" s="5"/>
      <c r="F129" s="5"/>
      <c r="G129" s="5"/>
      <c r="H129" s="5"/>
      <c r="I129" s="5"/>
      <c r="J129" s="5"/>
      <c r="K129" s="5"/>
      <c r="L129" s="5"/>
      <c r="M129" s="5"/>
      <c r="N129" s="5"/>
      <c r="O129" s="5"/>
      <c r="P129" s="5"/>
      <c r="Q129" s="5"/>
      <c r="R129" s="5"/>
      <c r="S129" s="5"/>
      <c r="T129" s="5"/>
      <c r="U129" s="5"/>
      <c r="V129" s="5"/>
      <c r="W129" s="5"/>
      <c r="X129" s="5"/>
      <c r="Y129" s="5"/>
      <c r="Z129" s="5"/>
      <c r="AA129" s="5"/>
      <c r="AB129" s="5"/>
      <c r="AC129" s="5"/>
      <c r="AD129" s="5"/>
      <c r="AE129" s="5"/>
      <c r="AF129" s="5"/>
      <c r="AG129" s="5"/>
      <c r="AH129" s="5"/>
      <c r="AI129" s="5"/>
      <c r="AJ129" s="5"/>
      <c r="AK129" s="5"/>
      <c r="AL129" s="5"/>
      <c r="AM129" s="5"/>
      <c r="AN129" s="5"/>
      <c r="AO129" s="5"/>
      <c r="AP129" s="5"/>
    </row>
    <row r="130" spans="1:43" s="4" customFormat="1" ht="11.25" x14ac:dyDescent="0.2">
      <c r="B130" s="4" t="s">
        <v>765</v>
      </c>
      <c r="C130" s="4" t="s">
        <v>41</v>
      </c>
      <c r="D130" s="5"/>
      <c r="E130" s="5"/>
      <c r="F130" s="5"/>
      <c r="G130" s="5"/>
      <c r="H130" s="5"/>
      <c r="I130" s="5"/>
      <c r="J130" s="5"/>
      <c r="K130" s="5"/>
      <c r="L130" s="5"/>
      <c r="M130" s="5"/>
      <c r="N130" s="5"/>
      <c r="O130" s="5"/>
      <c r="P130" s="5"/>
      <c r="Q130" s="5"/>
      <c r="R130" s="5"/>
      <c r="S130" s="5"/>
      <c r="T130" s="5"/>
      <c r="U130" s="5"/>
      <c r="V130" s="5"/>
      <c r="W130" s="5"/>
      <c r="X130" s="5"/>
      <c r="Y130" s="5"/>
      <c r="Z130" s="5"/>
      <c r="AA130" s="5"/>
      <c r="AB130" s="5"/>
      <c r="AC130" s="5"/>
      <c r="AD130" s="5"/>
      <c r="AE130" s="5"/>
      <c r="AF130" s="5"/>
      <c r="AG130" s="5"/>
      <c r="AH130" s="5"/>
      <c r="AI130" s="5"/>
      <c r="AJ130" s="5"/>
      <c r="AK130" s="5"/>
      <c r="AL130" s="5"/>
      <c r="AM130" s="5"/>
      <c r="AN130" s="5"/>
      <c r="AO130" s="5"/>
      <c r="AP130" s="5"/>
    </row>
    <row r="131" spans="1:43" s="4" customFormat="1" ht="11.25" x14ac:dyDescent="0.2">
      <c r="B131" s="4" t="s">
        <v>765</v>
      </c>
      <c r="C131" s="4" t="s">
        <v>42</v>
      </c>
      <c r="D131" s="5"/>
      <c r="E131" s="5"/>
      <c r="F131" s="5"/>
      <c r="G131" s="5"/>
      <c r="H131" s="5"/>
      <c r="I131" s="5"/>
      <c r="J131" s="5"/>
      <c r="K131" s="5"/>
      <c r="L131" s="5"/>
      <c r="M131" s="5"/>
      <c r="N131" s="5"/>
      <c r="O131" s="5"/>
      <c r="P131" s="5"/>
      <c r="Q131" s="5"/>
      <c r="R131" s="5"/>
      <c r="S131" s="5"/>
      <c r="T131" s="5"/>
      <c r="U131" s="5"/>
      <c r="V131" s="5"/>
      <c r="W131" s="5"/>
      <c r="X131" s="5"/>
      <c r="Y131" s="5"/>
      <c r="Z131" s="5"/>
      <c r="AA131" s="5"/>
      <c r="AB131" s="5"/>
      <c r="AC131" s="5"/>
      <c r="AD131" s="5"/>
      <c r="AE131" s="5"/>
      <c r="AF131" s="5"/>
      <c r="AG131" s="5"/>
      <c r="AH131" s="5"/>
      <c r="AI131" s="5"/>
      <c r="AJ131" s="5"/>
      <c r="AK131" s="5"/>
      <c r="AL131" s="5"/>
      <c r="AM131" s="5"/>
      <c r="AN131" s="5"/>
      <c r="AO131" s="5"/>
      <c r="AP131" s="5"/>
    </row>
    <row r="132" spans="1:43" s="4" customFormat="1" ht="11.25" x14ac:dyDescent="0.2">
      <c r="B132" s="4" t="s">
        <v>765</v>
      </c>
      <c r="C132" s="4" t="s">
        <v>43</v>
      </c>
      <c r="D132" s="5"/>
      <c r="E132" s="5"/>
      <c r="F132" s="5"/>
      <c r="G132" s="5"/>
      <c r="H132" s="5"/>
      <c r="I132" s="5"/>
      <c r="J132" s="5"/>
      <c r="K132" s="5"/>
      <c r="L132" s="5"/>
      <c r="M132" s="5"/>
      <c r="N132" s="5"/>
      <c r="O132" s="5"/>
      <c r="P132" s="5"/>
      <c r="Q132" s="5"/>
      <c r="R132" s="5"/>
      <c r="S132" s="5"/>
      <c r="T132" s="5"/>
      <c r="U132" s="5"/>
      <c r="V132" s="5"/>
      <c r="W132" s="5"/>
      <c r="X132" s="5"/>
      <c r="Y132" s="5"/>
      <c r="Z132" s="5"/>
      <c r="AA132" s="5"/>
      <c r="AB132" s="5"/>
      <c r="AC132" s="5"/>
      <c r="AD132" s="5"/>
      <c r="AE132" s="5"/>
      <c r="AF132" s="5"/>
      <c r="AG132" s="5"/>
      <c r="AH132" s="5"/>
      <c r="AI132" s="5"/>
      <c r="AJ132" s="5"/>
      <c r="AK132" s="5"/>
      <c r="AL132" s="5"/>
      <c r="AM132" s="5"/>
      <c r="AN132" s="5"/>
      <c r="AO132" s="5"/>
      <c r="AP132" s="5"/>
    </row>
    <row r="133" spans="1:43" s="4" customFormat="1" ht="11.25" x14ac:dyDescent="0.2">
      <c r="B133" s="4" t="s">
        <v>765</v>
      </c>
      <c r="C133" s="4" t="s">
        <v>44</v>
      </c>
      <c r="D133" s="5"/>
      <c r="E133" s="5"/>
      <c r="F133" s="5"/>
      <c r="G133" s="5"/>
      <c r="H133" s="5"/>
      <c r="I133" s="5"/>
      <c r="J133" s="5"/>
      <c r="K133" s="5"/>
      <c r="L133" s="5"/>
      <c r="M133" s="5"/>
      <c r="N133" s="5"/>
      <c r="O133" s="5"/>
      <c r="P133" s="5"/>
      <c r="Q133" s="5"/>
      <c r="R133" s="5"/>
      <c r="S133" s="5"/>
      <c r="T133" s="5"/>
      <c r="U133" s="5"/>
      <c r="V133" s="5"/>
      <c r="W133" s="5"/>
      <c r="X133" s="5"/>
      <c r="Y133" s="5"/>
      <c r="Z133" s="5"/>
      <c r="AA133" s="5"/>
      <c r="AB133" s="5"/>
      <c r="AC133" s="5"/>
      <c r="AD133" s="5"/>
      <c r="AE133" s="5"/>
      <c r="AF133" s="5"/>
      <c r="AG133" s="5"/>
      <c r="AH133" s="5"/>
      <c r="AI133" s="5"/>
      <c r="AJ133" s="5"/>
      <c r="AK133" s="5"/>
      <c r="AL133" s="5"/>
      <c r="AM133" s="5"/>
      <c r="AN133" s="5"/>
      <c r="AO133" s="5"/>
      <c r="AP133" s="5"/>
    </row>
    <row r="134" spans="1:43" s="4" customFormat="1" ht="11.25" x14ac:dyDescent="0.2">
      <c r="B134" s="4" t="s">
        <v>765</v>
      </c>
      <c r="C134" s="4" t="s">
        <v>45</v>
      </c>
      <c r="D134" s="5"/>
      <c r="E134" s="5"/>
      <c r="F134" s="5"/>
      <c r="G134" s="5"/>
      <c r="H134" s="5"/>
      <c r="I134" s="5"/>
      <c r="J134" s="5"/>
      <c r="K134" s="5"/>
      <c r="L134" s="5"/>
      <c r="M134" s="5"/>
      <c r="N134" s="5"/>
      <c r="O134" s="5"/>
      <c r="P134" s="5"/>
      <c r="Q134" s="5"/>
      <c r="R134" s="5"/>
      <c r="S134" s="5"/>
      <c r="T134" s="5"/>
      <c r="U134" s="5"/>
      <c r="V134" s="5"/>
      <c r="W134" s="5"/>
      <c r="X134" s="5"/>
      <c r="Y134" s="5"/>
      <c r="Z134" s="5"/>
      <c r="AA134" s="5"/>
      <c r="AB134" s="5"/>
      <c r="AC134" s="5"/>
      <c r="AD134" s="5"/>
      <c r="AE134" s="5"/>
      <c r="AF134" s="5"/>
      <c r="AG134" s="5"/>
      <c r="AH134" s="5"/>
      <c r="AI134" s="5"/>
      <c r="AJ134" s="5"/>
      <c r="AK134" s="5"/>
      <c r="AL134" s="5"/>
      <c r="AM134" s="5"/>
      <c r="AN134" s="5"/>
      <c r="AO134" s="5"/>
      <c r="AP134" s="5"/>
    </row>
    <row r="135" spans="1:43" s="4" customFormat="1" ht="11.25" x14ac:dyDescent="0.2">
      <c r="B135" s="4" t="s">
        <v>765</v>
      </c>
      <c r="C135" s="4" t="s">
        <v>46</v>
      </c>
      <c r="D135" s="5"/>
      <c r="E135" s="5"/>
      <c r="F135" s="5"/>
      <c r="G135" s="5"/>
      <c r="H135" s="5"/>
      <c r="I135" s="5"/>
      <c r="J135" s="5"/>
      <c r="K135" s="5"/>
      <c r="L135" s="5"/>
      <c r="M135" s="5"/>
      <c r="N135" s="5"/>
      <c r="O135" s="5"/>
      <c r="P135" s="5"/>
      <c r="Q135" s="5"/>
      <c r="R135" s="5"/>
      <c r="S135" s="5"/>
      <c r="T135" s="5"/>
      <c r="U135" s="5"/>
      <c r="V135" s="5"/>
      <c r="W135" s="5"/>
      <c r="X135" s="5"/>
      <c r="Y135" s="5"/>
      <c r="Z135" s="5"/>
      <c r="AA135" s="5"/>
      <c r="AB135" s="5"/>
      <c r="AC135" s="5"/>
      <c r="AD135" s="5"/>
      <c r="AE135" s="5"/>
      <c r="AF135" s="5"/>
      <c r="AG135" s="5"/>
      <c r="AH135" s="5"/>
      <c r="AI135" s="5"/>
      <c r="AJ135" s="5"/>
      <c r="AK135" s="5"/>
      <c r="AL135" s="5"/>
      <c r="AM135" s="5"/>
      <c r="AN135" s="5"/>
      <c r="AO135" s="5"/>
      <c r="AP135" s="5"/>
    </row>
    <row r="136" spans="1:43" s="4" customFormat="1" ht="11.25" x14ac:dyDescent="0.2">
      <c r="A136" s="4">
        <v>4</v>
      </c>
      <c r="B136" s="4" t="s">
        <v>765</v>
      </c>
      <c r="C136" s="4" t="s">
        <v>15</v>
      </c>
      <c r="D136" s="38">
        <v>0</v>
      </c>
      <c r="E136" s="38">
        <v>0</v>
      </c>
      <c r="F136" s="38">
        <v>0</v>
      </c>
      <c r="G136" s="38">
        <v>0</v>
      </c>
      <c r="H136" s="38">
        <v>0</v>
      </c>
      <c r="I136" s="38">
        <v>0</v>
      </c>
      <c r="J136" s="38">
        <v>0</v>
      </c>
      <c r="K136" s="38">
        <v>0</v>
      </c>
      <c r="L136" s="38">
        <v>0</v>
      </c>
      <c r="M136" s="38">
        <v>0</v>
      </c>
      <c r="N136" s="38">
        <v>0</v>
      </c>
      <c r="O136" s="38">
        <v>0</v>
      </c>
      <c r="P136" s="38">
        <v>0</v>
      </c>
      <c r="Q136" s="38">
        <v>0</v>
      </c>
      <c r="R136" s="38">
        <v>0</v>
      </c>
      <c r="S136" s="38">
        <v>0</v>
      </c>
      <c r="T136" s="38">
        <v>0</v>
      </c>
      <c r="U136" s="38">
        <v>0</v>
      </c>
      <c r="V136" s="38">
        <v>0</v>
      </c>
      <c r="W136" s="38">
        <v>0</v>
      </c>
      <c r="X136" s="38">
        <v>0</v>
      </c>
      <c r="Y136" s="38">
        <v>0</v>
      </c>
      <c r="Z136" s="38">
        <v>0</v>
      </c>
      <c r="AA136" s="38">
        <v>0</v>
      </c>
      <c r="AB136" s="38">
        <v>0</v>
      </c>
      <c r="AC136" s="38">
        <v>0</v>
      </c>
      <c r="AD136" s="38">
        <v>0</v>
      </c>
      <c r="AE136" s="38">
        <v>0</v>
      </c>
      <c r="AF136" s="38">
        <v>0</v>
      </c>
      <c r="AG136" s="38">
        <v>0</v>
      </c>
      <c r="AH136" s="38">
        <v>0</v>
      </c>
      <c r="AI136" s="38">
        <v>0</v>
      </c>
      <c r="AJ136" s="38">
        <v>0</v>
      </c>
      <c r="AK136" s="38">
        <v>0</v>
      </c>
      <c r="AL136" s="38">
        <v>0</v>
      </c>
      <c r="AM136" s="38">
        <v>0</v>
      </c>
      <c r="AN136" s="38">
        <v>0</v>
      </c>
      <c r="AO136" s="38">
        <v>0</v>
      </c>
      <c r="AP136" s="38">
        <v>0</v>
      </c>
      <c r="AQ136" s="5">
        <v>0</v>
      </c>
    </row>
    <row r="137" spans="1:43" s="4" customFormat="1" ht="11.25" x14ac:dyDescent="0.2">
      <c r="B137" s="4" t="s">
        <v>766</v>
      </c>
      <c r="C137" s="4" t="s">
        <v>36</v>
      </c>
      <c r="D137" s="5">
        <v>3196.4</v>
      </c>
      <c r="E137" s="5">
        <v>3196.4</v>
      </c>
      <c r="F137" s="5">
        <v>3196.4</v>
      </c>
      <c r="G137" s="5">
        <v>3196.4</v>
      </c>
      <c r="H137" s="5">
        <v>3196.4</v>
      </c>
      <c r="I137" s="5">
        <v>3196.4</v>
      </c>
      <c r="J137" s="5">
        <v>3196.4</v>
      </c>
      <c r="K137" s="5">
        <v>3196.4</v>
      </c>
      <c r="L137" s="5">
        <v>3196.4</v>
      </c>
      <c r="M137" s="5">
        <v>3196.4</v>
      </c>
      <c r="N137" s="5">
        <v>3196.4</v>
      </c>
      <c r="O137" s="5">
        <v>2970.4</v>
      </c>
      <c r="P137" s="5">
        <v>2584.5</v>
      </c>
      <c r="Q137" s="5">
        <v>2157.6999999999998</v>
      </c>
      <c r="R137" s="5">
        <v>1229</v>
      </c>
      <c r="S137" s="5">
        <v>1229</v>
      </c>
      <c r="T137" s="5">
        <v>1229</v>
      </c>
      <c r="U137" s="5">
        <v>1229</v>
      </c>
      <c r="V137" s="5">
        <v>1229</v>
      </c>
      <c r="W137" s="5"/>
      <c r="X137" s="5"/>
      <c r="Y137" s="5"/>
      <c r="Z137" s="5"/>
      <c r="AA137" s="5"/>
      <c r="AB137" s="5"/>
      <c r="AC137" s="5"/>
      <c r="AD137" s="5"/>
      <c r="AE137" s="5"/>
      <c r="AF137" s="5"/>
      <c r="AG137" s="5"/>
      <c r="AH137" s="5"/>
      <c r="AI137" s="5"/>
      <c r="AJ137" s="5"/>
      <c r="AK137" s="5"/>
      <c r="AL137" s="5"/>
      <c r="AM137" s="5"/>
      <c r="AN137" s="5"/>
      <c r="AO137" s="5"/>
      <c r="AP137" s="5"/>
    </row>
    <row r="138" spans="1:43" s="4" customFormat="1" ht="11.25" x14ac:dyDescent="0.2">
      <c r="B138" s="4" t="s">
        <v>766</v>
      </c>
      <c r="C138" s="4" t="s">
        <v>37</v>
      </c>
      <c r="D138" s="5">
        <v>1125</v>
      </c>
      <c r="E138" s="5">
        <v>1125</v>
      </c>
      <c r="F138" s="5">
        <v>1125</v>
      </c>
      <c r="G138" s="5">
        <v>1125</v>
      </c>
      <c r="H138" s="5">
        <v>1125</v>
      </c>
      <c r="I138" s="5">
        <v>1125</v>
      </c>
      <c r="J138" s="5">
        <v>1125</v>
      </c>
      <c r="K138" s="5">
        <v>1125</v>
      </c>
      <c r="L138" s="5">
        <v>1125</v>
      </c>
      <c r="M138" s="5">
        <v>1125</v>
      </c>
      <c r="N138" s="5">
        <v>1125</v>
      </c>
      <c r="O138" s="5">
        <v>1125</v>
      </c>
      <c r="P138" s="5">
        <v>1125</v>
      </c>
      <c r="Q138" s="5">
        <v>1125</v>
      </c>
      <c r="R138" s="5">
        <v>1125</v>
      </c>
      <c r="S138" s="5">
        <v>1125</v>
      </c>
      <c r="T138" s="5">
        <v>1125</v>
      </c>
      <c r="U138" s="5">
        <v>1125</v>
      </c>
      <c r="V138" s="5">
        <v>1125</v>
      </c>
      <c r="W138" s="5"/>
      <c r="X138" s="5"/>
      <c r="Y138" s="5"/>
      <c r="Z138" s="5"/>
      <c r="AA138" s="5"/>
      <c r="AB138" s="5"/>
      <c r="AC138" s="5"/>
      <c r="AD138" s="5"/>
      <c r="AE138" s="5"/>
      <c r="AF138" s="5"/>
      <c r="AG138" s="5"/>
      <c r="AH138" s="5"/>
      <c r="AI138" s="5"/>
      <c r="AJ138" s="5"/>
      <c r="AK138" s="5"/>
      <c r="AL138" s="5"/>
      <c r="AM138" s="5"/>
      <c r="AN138" s="5"/>
      <c r="AO138" s="5"/>
      <c r="AP138" s="5"/>
    </row>
    <row r="139" spans="1:43" s="4" customFormat="1" ht="11.25" x14ac:dyDescent="0.2">
      <c r="B139" s="4" t="s">
        <v>766</v>
      </c>
      <c r="C139" s="4" t="s">
        <v>38</v>
      </c>
      <c r="D139" s="5">
        <v>223</v>
      </c>
      <c r="E139" s="5">
        <v>223</v>
      </c>
      <c r="F139" s="5">
        <v>223</v>
      </c>
      <c r="G139" s="5">
        <v>223</v>
      </c>
      <c r="H139" s="5">
        <v>223</v>
      </c>
      <c r="I139" s="5">
        <v>223</v>
      </c>
      <c r="J139" s="5">
        <v>223</v>
      </c>
      <c r="K139" s="5">
        <v>223</v>
      </c>
      <c r="L139" s="5">
        <v>223</v>
      </c>
      <c r="M139" s="5">
        <v>223</v>
      </c>
      <c r="N139" s="5">
        <v>223</v>
      </c>
      <c r="O139" s="5">
        <v>223</v>
      </c>
      <c r="P139" s="5">
        <v>223</v>
      </c>
      <c r="Q139" s="5"/>
      <c r="R139" s="5"/>
      <c r="S139" s="5"/>
      <c r="T139" s="5"/>
      <c r="U139" s="5"/>
      <c r="V139" s="5"/>
      <c r="W139" s="5"/>
      <c r="X139" s="5"/>
      <c r="Y139" s="5"/>
      <c r="Z139" s="5"/>
      <c r="AA139" s="5"/>
      <c r="AB139" s="5"/>
      <c r="AC139" s="5"/>
      <c r="AD139" s="5"/>
      <c r="AE139" s="5"/>
      <c r="AF139" s="5"/>
      <c r="AG139" s="5"/>
      <c r="AH139" s="5"/>
      <c r="AI139" s="5"/>
      <c r="AJ139" s="5"/>
      <c r="AK139" s="5"/>
      <c r="AL139" s="5"/>
      <c r="AM139" s="5"/>
      <c r="AN139" s="5"/>
      <c r="AO139" s="5"/>
      <c r="AP139" s="5"/>
    </row>
    <row r="140" spans="1:43" s="4" customFormat="1" ht="11.25" x14ac:dyDescent="0.2">
      <c r="B140" s="4" t="s">
        <v>766</v>
      </c>
      <c r="C140" s="4" t="s">
        <v>39</v>
      </c>
      <c r="D140" s="5"/>
      <c r="E140" s="5"/>
      <c r="F140" s="5"/>
      <c r="G140" s="5"/>
      <c r="H140" s="5"/>
      <c r="I140" s="5"/>
      <c r="J140" s="5"/>
      <c r="K140" s="5"/>
      <c r="L140" s="5"/>
      <c r="M140" s="5"/>
      <c r="N140" s="5"/>
      <c r="O140" s="5"/>
      <c r="P140" s="5"/>
      <c r="Q140" s="5"/>
      <c r="R140" s="5"/>
      <c r="S140" s="5"/>
      <c r="T140" s="5"/>
      <c r="U140" s="5"/>
      <c r="V140" s="5"/>
      <c r="W140" s="5"/>
      <c r="X140" s="5"/>
      <c r="Y140" s="5"/>
      <c r="Z140" s="5"/>
      <c r="AA140" s="5"/>
      <c r="AB140" s="5"/>
      <c r="AC140" s="5"/>
      <c r="AD140" s="5"/>
      <c r="AE140" s="5"/>
      <c r="AF140" s="5"/>
      <c r="AG140" s="5"/>
      <c r="AH140" s="5"/>
      <c r="AI140" s="5"/>
      <c r="AJ140" s="5"/>
      <c r="AK140" s="5"/>
      <c r="AL140" s="5"/>
      <c r="AM140" s="5"/>
      <c r="AN140" s="5"/>
      <c r="AO140" s="5"/>
      <c r="AP140" s="5"/>
    </row>
    <row r="141" spans="1:43" s="4" customFormat="1" ht="11.25" x14ac:dyDescent="0.2">
      <c r="B141" s="4" t="s">
        <v>766</v>
      </c>
      <c r="C141" s="4" t="s">
        <v>40</v>
      </c>
      <c r="D141" s="5"/>
      <c r="E141" s="5"/>
      <c r="F141" s="5"/>
      <c r="G141" s="5"/>
      <c r="H141" s="5"/>
      <c r="I141" s="5"/>
      <c r="J141" s="5"/>
      <c r="K141" s="5"/>
      <c r="L141" s="5"/>
      <c r="M141" s="5"/>
      <c r="N141" s="5"/>
      <c r="O141" s="5"/>
      <c r="P141" s="5"/>
      <c r="Q141" s="5"/>
      <c r="R141" s="5"/>
      <c r="S141" s="5"/>
      <c r="T141" s="5"/>
      <c r="U141" s="5"/>
      <c r="V141" s="5"/>
      <c r="W141" s="5"/>
      <c r="X141" s="5"/>
      <c r="Y141" s="5"/>
      <c r="Z141" s="5"/>
      <c r="AA141" s="5"/>
      <c r="AB141" s="5"/>
      <c r="AC141" s="5"/>
      <c r="AD141" s="5"/>
      <c r="AE141" s="5"/>
      <c r="AF141" s="5"/>
      <c r="AG141" s="5"/>
      <c r="AH141" s="5"/>
      <c r="AI141" s="5"/>
      <c r="AJ141" s="5"/>
      <c r="AK141" s="5"/>
      <c r="AL141" s="5"/>
      <c r="AM141" s="5"/>
      <c r="AN141" s="5"/>
      <c r="AO141" s="5"/>
      <c r="AP141" s="5"/>
    </row>
    <row r="142" spans="1:43" s="4" customFormat="1" ht="11.25" x14ac:dyDescent="0.2">
      <c r="B142" s="4" t="s">
        <v>766</v>
      </c>
      <c r="C142" s="4" t="s">
        <v>41</v>
      </c>
      <c r="D142" s="5"/>
      <c r="E142" s="5"/>
      <c r="F142" s="5"/>
      <c r="G142" s="5"/>
      <c r="H142" s="5"/>
      <c r="I142" s="5"/>
      <c r="J142" s="5"/>
      <c r="K142" s="5"/>
      <c r="L142" s="5"/>
      <c r="M142" s="5"/>
      <c r="N142" s="5"/>
      <c r="O142" s="5"/>
      <c r="P142" s="5"/>
      <c r="Q142" s="5"/>
      <c r="R142" s="5"/>
      <c r="S142" s="5"/>
      <c r="T142" s="5"/>
      <c r="U142" s="5"/>
      <c r="V142" s="5"/>
      <c r="W142" s="5"/>
      <c r="X142" s="5"/>
      <c r="Y142" s="5"/>
      <c r="Z142" s="5"/>
      <c r="AA142" s="5"/>
      <c r="AB142" s="5"/>
      <c r="AC142" s="5"/>
      <c r="AD142" s="5"/>
      <c r="AE142" s="5"/>
      <c r="AF142" s="5"/>
      <c r="AG142" s="5"/>
      <c r="AH142" s="5"/>
      <c r="AI142" s="5"/>
      <c r="AJ142" s="5"/>
      <c r="AK142" s="5"/>
      <c r="AL142" s="5"/>
      <c r="AM142" s="5"/>
      <c r="AN142" s="5"/>
      <c r="AO142" s="5"/>
      <c r="AP142" s="5"/>
    </row>
    <row r="143" spans="1:43" s="4" customFormat="1" ht="11.25" x14ac:dyDescent="0.2">
      <c r="B143" s="4" t="s">
        <v>766</v>
      </c>
      <c r="C143" s="4" t="s">
        <v>42</v>
      </c>
      <c r="D143" s="5"/>
      <c r="E143" s="5"/>
      <c r="F143" s="5"/>
      <c r="G143" s="5"/>
      <c r="H143" s="5"/>
      <c r="I143" s="5"/>
      <c r="J143" s="5"/>
      <c r="K143" s="5"/>
      <c r="L143" s="5"/>
      <c r="M143" s="5"/>
      <c r="N143" s="5"/>
      <c r="O143" s="5"/>
      <c r="P143" s="5"/>
      <c r="Q143" s="5"/>
      <c r="R143" s="5"/>
      <c r="S143" s="5"/>
      <c r="T143" s="5"/>
      <c r="U143" s="5"/>
      <c r="V143" s="5"/>
      <c r="W143" s="5"/>
      <c r="X143" s="5"/>
      <c r="Y143" s="5"/>
      <c r="Z143" s="5"/>
      <c r="AA143" s="5"/>
      <c r="AB143" s="5"/>
      <c r="AC143" s="5"/>
      <c r="AD143" s="5"/>
      <c r="AE143" s="5"/>
      <c r="AF143" s="5"/>
      <c r="AG143" s="5"/>
      <c r="AH143" s="5"/>
      <c r="AI143" s="5"/>
      <c r="AJ143" s="5"/>
      <c r="AK143" s="5"/>
      <c r="AL143" s="5"/>
      <c r="AM143" s="5"/>
      <c r="AN143" s="5"/>
      <c r="AO143" s="5"/>
      <c r="AP143" s="5"/>
    </row>
    <row r="144" spans="1:43" s="4" customFormat="1" ht="11.25" x14ac:dyDescent="0.2">
      <c r="B144" s="4" t="s">
        <v>766</v>
      </c>
      <c r="C144" s="4" t="s">
        <v>43</v>
      </c>
      <c r="D144" s="5"/>
      <c r="E144" s="5"/>
      <c r="F144" s="5"/>
      <c r="G144" s="5"/>
      <c r="H144" s="5"/>
      <c r="I144" s="5"/>
      <c r="J144" s="5"/>
      <c r="K144" s="5"/>
      <c r="L144" s="5"/>
      <c r="M144" s="5"/>
      <c r="N144" s="5"/>
      <c r="O144" s="5"/>
      <c r="P144" s="5"/>
      <c r="Q144" s="5"/>
      <c r="R144" s="5"/>
      <c r="S144" s="5"/>
      <c r="T144" s="5"/>
      <c r="U144" s="5"/>
      <c r="V144" s="5"/>
      <c r="W144" s="5"/>
      <c r="X144" s="5"/>
      <c r="Y144" s="5"/>
      <c r="Z144" s="5"/>
      <c r="AA144" s="5"/>
      <c r="AB144" s="5"/>
      <c r="AC144" s="5"/>
      <c r="AD144" s="5"/>
      <c r="AE144" s="5"/>
      <c r="AF144" s="5"/>
      <c r="AG144" s="5"/>
      <c r="AH144" s="5"/>
      <c r="AI144" s="5"/>
      <c r="AJ144" s="5"/>
      <c r="AK144" s="5"/>
      <c r="AL144" s="5"/>
      <c r="AM144" s="5"/>
      <c r="AN144" s="5"/>
      <c r="AO144" s="5"/>
      <c r="AP144" s="5"/>
    </row>
    <row r="145" spans="1:43" s="4" customFormat="1" ht="11.25" x14ac:dyDescent="0.2">
      <c r="B145" s="4" t="s">
        <v>766</v>
      </c>
      <c r="C145" s="4" t="s">
        <v>44</v>
      </c>
      <c r="D145" s="5"/>
      <c r="E145" s="5"/>
      <c r="F145" s="5"/>
      <c r="G145" s="5"/>
      <c r="H145" s="5"/>
      <c r="I145" s="5"/>
      <c r="J145" s="5"/>
      <c r="K145" s="5"/>
      <c r="L145" s="5"/>
      <c r="M145" s="5"/>
      <c r="N145" s="5"/>
      <c r="O145" s="5"/>
      <c r="P145" s="5"/>
      <c r="Q145" s="5"/>
      <c r="R145" s="5"/>
      <c r="S145" s="5"/>
      <c r="T145" s="5"/>
      <c r="U145" s="5"/>
      <c r="V145" s="5"/>
      <c r="W145" s="5"/>
      <c r="X145" s="5"/>
      <c r="Y145" s="5"/>
      <c r="Z145" s="5"/>
      <c r="AA145" s="5"/>
      <c r="AB145" s="5"/>
      <c r="AC145" s="5"/>
      <c r="AD145" s="5"/>
      <c r="AE145" s="5"/>
      <c r="AF145" s="5"/>
      <c r="AG145" s="5"/>
      <c r="AH145" s="5"/>
      <c r="AI145" s="5"/>
      <c r="AJ145" s="5"/>
      <c r="AK145" s="5"/>
      <c r="AL145" s="5"/>
      <c r="AM145" s="5"/>
      <c r="AN145" s="5"/>
      <c r="AO145" s="5"/>
      <c r="AP145" s="5"/>
    </row>
    <row r="146" spans="1:43" s="4" customFormat="1" ht="11.25" x14ac:dyDescent="0.2">
      <c r="B146" s="4" t="s">
        <v>766</v>
      </c>
      <c r="C146" s="4" t="s">
        <v>45</v>
      </c>
      <c r="D146" s="5"/>
      <c r="E146" s="5"/>
      <c r="F146" s="5"/>
      <c r="G146" s="5"/>
      <c r="H146" s="5"/>
      <c r="I146" s="5"/>
      <c r="J146" s="5"/>
      <c r="K146" s="5"/>
      <c r="L146" s="5"/>
      <c r="M146" s="5"/>
      <c r="N146" s="5"/>
      <c r="O146" s="5"/>
      <c r="P146" s="5"/>
      <c r="Q146" s="5"/>
      <c r="R146" s="5"/>
      <c r="S146" s="5"/>
      <c r="T146" s="5"/>
      <c r="U146" s="5"/>
      <c r="V146" s="5"/>
      <c r="W146" s="5"/>
      <c r="X146" s="5"/>
      <c r="Y146" s="5"/>
      <c r="Z146" s="5"/>
      <c r="AA146" s="5"/>
      <c r="AB146" s="5"/>
      <c r="AC146" s="5"/>
      <c r="AD146" s="5"/>
      <c r="AE146" s="5"/>
      <c r="AF146" s="5"/>
      <c r="AG146" s="5"/>
      <c r="AH146" s="5"/>
      <c r="AI146" s="5"/>
      <c r="AJ146" s="5"/>
      <c r="AK146" s="5"/>
      <c r="AL146" s="5"/>
      <c r="AM146" s="5"/>
      <c r="AN146" s="5"/>
      <c r="AO146" s="5"/>
      <c r="AP146" s="5"/>
    </row>
    <row r="147" spans="1:43" s="4" customFormat="1" ht="11.25" x14ac:dyDescent="0.2">
      <c r="B147" s="4" t="s">
        <v>766</v>
      </c>
      <c r="C147" s="4" t="s">
        <v>46</v>
      </c>
      <c r="D147" s="5"/>
      <c r="E147" s="5"/>
      <c r="F147" s="5"/>
      <c r="G147" s="5"/>
      <c r="H147" s="5"/>
      <c r="I147" s="5"/>
      <c r="J147" s="5"/>
      <c r="K147" s="5"/>
      <c r="L147" s="5"/>
      <c r="M147" s="5"/>
      <c r="N147" s="5"/>
      <c r="O147" s="5"/>
      <c r="P147" s="5"/>
      <c r="Q147" s="5"/>
      <c r="R147" s="5"/>
      <c r="S147" s="5"/>
      <c r="T147" s="5"/>
      <c r="U147" s="5"/>
      <c r="V147" s="5"/>
      <c r="W147" s="5"/>
      <c r="X147" s="5"/>
      <c r="Y147" s="5"/>
      <c r="Z147" s="5"/>
      <c r="AA147" s="5"/>
      <c r="AB147" s="5"/>
      <c r="AC147" s="5"/>
      <c r="AD147" s="5"/>
      <c r="AE147" s="5"/>
      <c r="AF147" s="5"/>
      <c r="AG147" s="5"/>
      <c r="AH147" s="5"/>
      <c r="AI147" s="5"/>
      <c r="AJ147" s="5"/>
      <c r="AK147" s="5"/>
      <c r="AL147" s="5"/>
      <c r="AM147" s="5"/>
      <c r="AN147" s="5"/>
      <c r="AO147" s="5"/>
      <c r="AP147" s="5"/>
    </row>
    <row r="148" spans="1:43" s="4" customFormat="1" ht="11.25" x14ac:dyDescent="0.2">
      <c r="A148" s="4">
        <v>10</v>
      </c>
      <c r="B148" s="4" t="s">
        <v>766</v>
      </c>
      <c r="C148" s="4" t="s">
        <v>15</v>
      </c>
      <c r="D148" s="38">
        <v>4544.3999999999996</v>
      </c>
      <c r="E148" s="38">
        <v>4544.3999999999996</v>
      </c>
      <c r="F148" s="38">
        <v>4544.3999999999996</v>
      </c>
      <c r="G148" s="38">
        <v>4544.3999999999996</v>
      </c>
      <c r="H148" s="38">
        <v>4544.3999999999996</v>
      </c>
      <c r="I148" s="38">
        <v>4544.3999999999996</v>
      </c>
      <c r="J148" s="38">
        <v>4544.3999999999996</v>
      </c>
      <c r="K148" s="38">
        <v>4544.3999999999996</v>
      </c>
      <c r="L148" s="38">
        <v>4544.3999999999996</v>
      </c>
      <c r="M148" s="38">
        <v>4544.3999999999996</v>
      </c>
      <c r="N148" s="38">
        <v>4544.3999999999996</v>
      </c>
      <c r="O148" s="38">
        <v>4318.3999999999996</v>
      </c>
      <c r="P148" s="38">
        <v>3932.5</v>
      </c>
      <c r="Q148" s="38">
        <v>3282.7</v>
      </c>
      <c r="R148" s="38">
        <v>2354</v>
      </c>
      <c r="S148" s="38">
        <v>2354</v>
      </c>
      <c r="T148" s="38">
        <v>2354</v>
      </c>
      <c r="U148" s="38">
        <v>2354</v>
      </c>
      <c r="V148" s="38">
        <v>2354</v>
      </c>
      <c r="W148" s="38">
        <v>0</v>
      </c>
      <c r="X148" s="38">
        <v>0</v>
      </c>
      <c r="Y148" s="38">
        <v>0</v>
      </c>
      <c r="Z148" s="38">
        <v>0</v>
      </c>
      <c r="AA148" s="38">
        <v>0</v>
      </c>
      <c r="AB148" s="38">
        <v>0</v>
      </c>
      <c r="AC148" s="38">
        <v>0</v>
      </c>
      <c r="AD148" s="38">
        <v>0</v>
      </c>
      <c r="AE148" s="38">
        <v>0</v>
      </c>
      <c r="AF148" s="38">
        <v>0</v>
      </c>
      <c r="AG148" s="38">
        <v>0</v>
      </c>
      <c r="AH148" s="38">
        <v>0</v>
      </c>
      <c r="AI148" s="38">
        <v>0</v>
      </c>
      <c r="AJ148" s="38">
        <v>0</v>
      </c>
      <c r="AK148" s="38">
        <v>0</v>
      </c>
      <c r="AL148" s="38">
        <v>0</v>
      </c>
      <c r="AM148" s="38">
        <v>0</v>
      </c>
      <c r="AN148" s="38">
        <v>0</v>
      </c>
      <c r="AO148" s="38">
        <v>0</v>
      </c>
      <c r="AP148" s="38">
        <v>0</v>
      </c>
      <c r="AQ148" s="5">
        <v>547.66695700000002</v>
      </c>
    </row>
    <row r="149" spans="1:43" s="4" customFormat="1" ht="11.25" x14ac:dyDescent="0.2">
      <c r="B149" s="4" t="s">
        <v>21</v>
      </c>
      <c r="C149" s="4" t="s">
        <v>36</v>
      </c>
      <c r="D149" s="5">
        <v>1990</v>
      </c>
      <c r="E149" s="5">
        <v>1990</v>
      </c>
      <c r="F149" s="5">
        <v>1990</v>
      </c>
      <c r="G149" s="5">
        <v>1990</v>
      </c>
      <c r="H149" s="5">
        <v>1990</v>
      </c>
      <c r="I149" s="5">
        <v>1990</v>
      </c>
      <c r="J149" s="5">
        <v>1990</v>
      </c>
      <c r="K149" s="5">
        <v>1990</v>
      </c>
      <c r="L149" s="5">
        <v>1990</v>
      </c>
      <c r="M149" s="5">
        <v>1990</v>
      </c>
      <c r="N149" s="5">
        <v>1990</v>
      </c>
      <c r="O149" s="5">
        <v>1990</v>
      </c>
      <c r="P149" s="5">
        <v>1990</v>
      </c>
      <c r="Q149" s="5">
        <v>1990</v>
      </c>
      <c r="R149" s="5">
        <v>3395</v>
      </c>
      <c r="S149" s="5">
        <v>3395</v>
      </c>
      <c r="T149" s="5">
        <v>3395</v>
      </c>
      <c r="U149" s="5">
        <v>3395</v>
      </c>
      <c r="V149" s="5">
        <v>3395</v>
      </c>
      <c r="W149" s="5">
        <v>3395</v>
      </c>
      <c r="X149" s="5">
        <v>3395</v>
      </c>
      <c r="Y149" s="5">
        <v>3395</v>
      </c>
      <c r="Z149" s="5">
        <v>3395</v>
      </c>
      <c r="AA149" s="5">
        <v>3395</v>
      </c>
      <c r="AB149" s="5">
        <v>3395</v>
      </c>
      <c r="AC149" s="5">
        <v>3395</v>
      </c>
      <c r="AD149" s="5">
        <v>3395</v>
      </c>
      <c r="AE149" s="5">
        <v>3395</v>
      </c>
      <c r="AF149" s="5">
        <v>3395</v>
      </c>
      <c r="AG149" s="5">
        <v>3395</v>
      </c>
      <c r="AH149" s="5">
        <v>3395</v>
      </c>
      <c r="AI149" s="5">
        <v>3395</v>
      </c>
      <c r="AJ149" s="5">
        <v>3395</v>
      </c>
      <c r="AK149" s="5">
        <v>3395</v>
      </c>
      <c r="AL149" s="5">
        <v>3395</v>
      </c>
      <c r="AM149" s="5">
        <v>3395</v>
      </c>
      <c r="AN149" s="5">
        <v>3395</v>
      </c>
      <c r="AO149" s="5">
        <v>3395</v>
      </c>
      <c r="AP149" s="5">
        <v>3395</v>
      </c>
    </row>
    <row r="150" spans="1:43" s="4" customFormat="1" ht="11.25" x14ac:dyDescent="0.2">
      <c r="B150" s="4" t="s">
        <v>21</v>
      </c>
      <c r="C150" s="4" t="s">
        <v>37</v>
      </c>
      <c r="D150" s="5"/>
      <c r="E150" s="5"/>
      <c r="F150" s="5"/>
      <c r="G150" s="5"/>
      <c r="H150" s="5"/>
      <c r="I150" s="5"/>
      <c r="J150" s="5"/>
      <c r="K150" s="5"/>
      <c r="L150" s="5"/>
      <c r="M150" s="5"/>
      <c r="N150" s="5"/>
      <c r="O150" s="5"/>
      <c r="P150" s="5"/>
      <c r="Q150" s="5"/>
      <c r="R150" s="5"/>
      <c r="S150" s="5"/>
      <c r="T150" s="5"/>
      <c r="U150" s="5"/>
      <c r="V150" s="5"/>
      <c r="W150" s="5"/>
      <c r="X150" s="5"/>
      <c r="Y150" s="5"/>
      <c r="Z150" s="5"/>
      <c r="AA150" s="5"/>
      <c r="AB150" s="5"/>
      <c r="AC150" s="5"/>
      <c r="AD150" s="5"/>
      <c r="AE150" s="5"/>
      <c r="AF150" s="5"/>
      <c r="AG150" s="5"/>
      <c r="AH150" s="5"/>
      <c r="AI150" s="5"/>
      <c r="AJ150" s="5"/>
      <c r="AK150" s="5"/>
      <c r="AL150" s="5"/>
      <c r="AM150" s="5"/>
      <c r="AN150" s="5"/>
      <c r="AO150" s="5"/>
      <c r="AP150" s="5"/>
    </row>
    <row r="151" spans="1:43" s="4" customFormat="1" ht="11.25" x14ac:dyDescent="0.2">
      <c r="B151" s="4" t="s">
        <v>21</v>
      </c>
      <c r="C151" s="4" t="s">
        <v>38</v>
      </c>
      <c r="D151" s="5"/>
      <c r="E151" s="5"/>
      <c r="F151" s="5"/>
      <c r="G151" s="5"/>
      <c r="H151" s="5"/>
      <c r="I151" s="5"/>
      <c r="J151" s="5"/>
      <c r="K151" s="5"/>
      <c r="L151" s="5"/>
      <c r="M151" s="5"/>
      <c r="N151" s="5"/>
      <c r="O151" s="5"/>
      <c r="P151" s="5"/>
      <c r="Q151" s="5"/>
      <c r="R151" s="5"/>
      <c r="S151" s="5"/>
      <c r="T151" s="5"/>
      <c r="U151" s="5"/>
      <c r="V151" s="5"/>
      <c r="W151" s="5"/>
      <c r="X151" s="5"/>
      <c r="Y151" s="5"/>
      <c r="Z151" s="5"/>
      <c r="AA151" s="5"/>
      <c r="AB151" s="5"/>
      <c r="AC151" s="5"/>
      <c r="AD151" s="5"/>
      <c r="AE151" s="5"/>
      <c r="AF151" s="5"/>
      <c r="AG151" s="5"/>
      <c r="AH151" s="5"/>
      <c r="AI151" s="5"/>
      <c r="AJ151" s="5"/>
      <c r="AK151" s="5"/>
      <c r="AL151" s="5"/>
      <c r="AM151" s="5"/>
      <c r="AN151" s="5"/>
      <c r="AO151" s="5"/>
      <c r="AP151" s="5"/>
    </row>
    <row r="152" spans="1:43" s="4" customFormat="1" ht="11.25" x14ac:dyDescent="0.2">
      <c r="B152" s="4" t="s">
        <v>21</v>
      </c>
      <c r="C152" s="4" t="s">
        <v>39</v>
      </c>
      <c r="D152" s="5"/>
      <c r="E152" s="5"/>
      <c r="F152" s="5"/>
      <c r="G152" s="5"/>
      <c r="H152" s="5"/>
      <c r="I152" s="5"/>
      <c r="J152" s="5"/>
      <c r="K152" s="5"/>
      <c r="L152" s="5"/>
      <c r="M152" s="5"/>
      <c r="N152" s="5"/>
      <c r="O152" s="5"/>
      <c r="P152" s="5"/>
      <c r="Q152" s="5"/>
      <c r="R152" s="5"/>
      <c r="S152" s="5"/>
      <c r="T152" s="5"/>
      <c r="U152" s="5"/>
      <c r="V152" s="5"/>
      <c r="W152" s="5"/>
      <c r="X152" s="5"/>
      <c r="Y152" s="5"/>
      <c r="Z152" s="5"/>
      <c r="AA152" s="5"/>
      <c r="AB152" s="5"/>
      <c r="AC152" s="5"/>
      <c r="AD152" s="5"/>
      <c r="AE152" s="5"/>
      <c r="AF152" s="5"/>
      <c r="AG152" s="5"/>
      <c r="AH152" s="5"/>
      <c r="AI152" s="5"/>
      <c r="AJ152" s="5"/>
      <c r="AK152" s="5"/>
      <c r="AL152" s="5"/>
      <c r="AM152" s="5"/>
      <c r="AN152" s="5"/>
      <c r="AO152" s="5"/>
      <c r="AP152" s="5"/>
    </row>
    <row r="153" spans="1:43" s="4" customFormat="1" ht="11.25" x14ac:dyDescent="0.2">
      <c r="B153" s="4" t="s">
        <v>21</v>
      </c>
      <c r="C153" s="4" t="s">
        <v>40</v>
      </c>
      <c r="D153" s="5"/>
      <c r="E153" s="5"/>
      <c r="F153" s="5"/>
      <c r="G153" s="5"/>
      <c r="H153" s="5"/>
      <c r="I153" s="5"/>
      <c r="J153" s="5"/>
      <c r="K153" s="5"/>
      <c r="L153" s="5"/>
      <c r="M153" s="5"/>
      <c r="N153" s="5"/>
      <c r="O153" s="5"/>
      <c r="P153" s="5"/>
      <c r="Q153" s="5"/>
      <c r="R153" s="5"/>
      <c r="S153" s="5"/>
      <c r="T153" s="5"/>
      <c r="U153" s="5"/>
      <c r="V153" s="5"/>
      <c r="W153" s="5"/>
      <c r="X153" s="5"/>
      <c r="Y153" s="5"/>
      <c r="Z153" s="5"/>
      <c r="AA153" s="5"/>
      <c r="AB153" s="5"/>
      <c r="AC153" s="5"/>
      <c r="AD153" s="5"/>
      <c r="AE153" s="5"/>
      <c r="AF153" s="5"/>
      <c r="AG153" s="5"/>
      <c r="AH153" s="5"/>
      <c r="AI153" s="5"/>
      <c r="AJ153" s="5"/>
      <c r="AK153" s="5"/>
      <c r="AL153" s="5"/>
      <c r="AM153" s="5"/>
      <c r="AN153" s="5"/>
      <c r="AO153" s="5"/>
      <c r="AP153" s="5"/>
    </row>
    <row r="154" spans="1:43" s="4" customFormat="1" ht="11.25" x14ac:dyDescent="0.2">
      <c r="B154" s="4" t="s">
        <v>21</v>
      </c>
      <c r="C154" s="4" t="s">
        <v>41</v>
      </c>
      <c r="D154" s="5"/>
      <c r="E154" s="5"/>
      <c r="F154" s="5"/>
      <c r="G154" s="5"/>
      <c r="H154" s="5"/>
      <c r="I154" s="5"/>
      <c r="J154" s="5"/>
      <c r="K154" s="5"/>
      <c r="L154" s="5"/>
      <c r="M154" s="5"/>
      <c r="N154" s="5"/>
      <c r="O154" s="5"/>
      <c r="P154" s="5"/>
      <c r="Q154" s="5"/>
      <c r="R154" s="5"/>
      <c r="S154" s="5"/>
      <c r="T154" s="5"/>
      <c r="U154" s="5"/>
      <c r="V154" s="5"/>
      <c r="W154" s="5"/>
      <c r="X154" s="5"/>
      <c r="Y154" s="5"/>
      <c r="Z154" s="5"/>
      <c r="AA154" s="5"/>
      <c r="AB154" s="5"/>
      <c r="AC154" s="5"/>
      <c r="AD154" s="5"/>
      <c r="AE154" s="5"/>
      <c r="AF154" s="5"/>
      <c r="AG154" s="5"/>
      <c r="AH154" s="5"/>
      <c r="AI154" s="5"/>
      <c r="AJ154" s="5"/>
      <c r="AK154" s="5"/>
      <c r="AL154" s="5"/>
      <c r="AM154" s="5"/>
      <c r="AN154" s="5"/>
      <c r="AO154" s="5"/>
      <c r="AP154" s="5"/>
    </row>
    <row r="155" spans="1:43" s="4" customFormat="1" ht="11.25" x14ac:dyDescent="0.2">
      <c r="B155" s="4" t="s">
        <v>21</v>
      </c>
      <c r="C155" s="4" t="s">
        <v>42</v>
      </c>
      <c r="D155" s="5"/>
      <c r="E155" s="5"/>
      <c r="F155" s="5"/>
      <c r="G155" s="5"/>
      <c r="H155" s="5"/>
      <c r="I155" s="5"/>
      <c r="J155" s="5"/>
      <c r="K155" s="5"/>
      <c r="L155" s="5"/>
      <c r="M155" s="5"/>
      <c r="N155" s="5"/>
      <c r="O155" s="5"/>
      <c r="P155" s="5"/>
      <c r="Q155" s="5"/>
      <c r="R155" s="5"/>
      <c r="S155" s="5"/>
      <c r="T155" s="5"/>
      <c r="U155" s="5"/>
      <c r="V155" s="5"/>
      <c r="W155" s="5"/>
      <c r="X155" s="5"/>
      <c r="Y155" s="5"/>
      <c r="Z155" s="5"/>
      <c r="AA155" s="5"/>
      <c r="AB155" s="5"/>
      <c r="AC155" s="5"/>
      <c r="AD155" s="5"/>
      <c r="AE155" s="5"/>
      <c r="AF155" s="5"/>
      <c r="AG155" s="5"/>
      <c r="AH155" s="5"/>
      <c r="AI155" s="5"/>
      <c r="AJ155" s="5"/>
      <c r="AK155" s="5"/>
      <c r="AL155" s="5"/>
      <c r="AM155" s="5"/>
      <c r="AN155" s="5"/>
      <c r="AO155" s="5"/>
      <c r="AP155" s="5"/>
    </row>
    <row r="156" spans="1:43" s="4" customFormat="1" ht="11.25" x14ac:dyDescent="0.2">
      <c r="B156" s="4" t="s">
        <v>21</v>
      </c>
      <c r="C156" s="4" t="s">
        <v>43</v>
      </c>
      <c r="D156" s="5"/>
      <c r="E156" s="5"/>
      <c r="F156" s="5"/>
      <c r="G156" s="5"/>
      <c r="H156" s="5"/>
      <c r="I156" s="5"/>
      <c r="J156" s="5"/>
      <c r="K156" s="5"/>
      <c r="L156" s="5"/>
      <c r="M156" s="5"/>
      <c r="N156" s="5"/>
      <c r="O156" s="5"/>
      <c r="P156" s="5"/>
      <c r="Q156" s="5"/>
      <c r="R156" s="5"/>
      <c r="S156" s="5"/>
      <c r="T156" s="5"/>
      <c r="U156" s="5"/>
      <c r="V156" s="5"/>
      <c r="W156" s="5"/>
      <c r="X156" s="5"/>
      <c r="Y156" s="5"/>
      <c r="Z156" s="5"/>
      <c r="AA156" s="5"/>
      <c r="AB156" s="5"/>
      <c r="AC156" s="5"/>
      <c r="AD156" s="5"/>
      <c r="AE156" s="5"/>
      <c r="AF156" s="5"/>
      <c r="AG156" s="5"/>
      <c r="AH156" s="5"/>
      <c r="AI156" s="5"/>
      <c r="AJ156" s="5"/>
      <c r="AK156" s="5"/>
      <c r="AL156" s="5"/>
      <c r="AM156" s="5"/>
      <c r="AN156" s="5"/>
      <c r="AO156" s="5"/>
      <c r="AP156" s="5"/>
    </row>
    <row r="157" spans="1:43" s="4" customFormat="1" ht="11.25" x14ac:dyDescent="0.2">
      <c r="B157" s="4" t="s">
        <v>21</v>
      </c>
      <c r="C157" s="4" t="s">
        <v>44</v>
      </c>
      <c r="D157" s="5"/>
      <c r="E157" s="5"/>
      <c r="F157" s="5"/>
      <c r="G157" s="5"/>
      <c r="H157" s="5"/>
      <c r="I157" s="5"/>
      <c r="J157" s="5"/>
      <c r="K157" s="5"/>
      <c r="L157" s="5"/>
      <c r="M157" s="5"/>
      <c r="N157" s="5"/>
      <c r="O157" s="5"/>
      <c r="P157" s="5"/>
      <c r="Q157" s="5"/>
      <c r="R157" s="5"/>
      <c r="S157" s="5"/>
      <c r="T157" s="5"/>
      <c r="U157" s="5"/>
      <c r="V157" s="5"/>
      <c r="W157" s="5"/>
      <c r="X157" s="5"/>
      <c r="Y157" s="5"/>
      <c r="Z157" s="5"/>
      <c r="AA157" s="5"/>
      <c r="AB157" s="5"/>
      <c r="AC157" s="5"/>
      <c r="AD157" s="5"/>
      <c r="AE157" s="5"/>
      <c r="AF157" s="5"/>
      <c r="AG157" s="5"/>
      <c r="AH157" s="5"/>
      <c r="AI157" s="5"/>
      <c r="AJ157" s="5"/>
      <c r="AK157" s="5"/>
      <c r="AL157" s="5"/>
      <c r="AM157" s="5"/>
      <c r="AN157" s="5"/>
      <c r="AO157" s="5"/>
      <c r="AP157" s="5"/>
    </row>
    <row r="158" spans="1:43" s="4" customFormat="1" ht="11.25" x14ac:dyDescent="0.2">
      <c r="B158" s="4" t="s">
        <v>21</v>
      </c>
      <c r="C158" s="4" t="s">
        <v>45</v>
      </c>
      <c r="D158" s="5"/>
      <c r="E158" s="5"/>
      <c r="F158" s="5"/>
      <c r="G158" s="5"/>
      <c r="H158" s="5"/>
      <c r="I158" s="5"/>
      <c r="J158" s="5"/>
      <c r="K158" s="5"/>
      <c r="L158" s="5"/>
      <c r="M158" s="5"/>
      <c r="N158" s="5"/>
      <c r="O158" s="5"/>
      <c r="P158" s="5"/>
      <c r="Q158" s="5"/>
      <c r="R158" s="5"/>
      <c r="S158" s="5"/>
      <c r="T158" s="5"/>
      <c r="U158" s="5"/>
      <c r="V158" s="5"/>
      <c r="W158" s="5"/>
      <c r="X158" s="5"/>
      <c r="Y158" s="5"/>
      <c r="Z158" s="5"/>
      <c r="AA158" s="5"/>
      <c r="AB158" s="5"/>
      <c r="AC158" s="5"/>
      <c r="AD158" s="5"/>
      <c r="AE158" s="5"/>
      <c r="AF158" s="5"/>
      <c r="AG158" s="5"/>
      <c r="AH158" s="5"/>
      <c r="AI158" s="5"/>
      <c r="AJ158" s="5"/>
      <c r="AK158" s="5"/>
      <c r="AL158" s="5"/>
      <c r="AM158" s="5"/>
      <c r="AN158" s="5"/>
      <c r="AO158" s="5"/>
      <c r="AP158" s="5"/>
    </row>
    <row r="159" spans="1:43" s="4" customFormat="1" ht="11.25" x14ac:dyDescent="0.2">
      <c r="B159" s="4" t="s">
        <v>21</v>
      </c>
      <c r="C159" s="4" t="s">
        <v>46</v>
      </c>
      <c r="D159" s="5"/>
      <c r="E159" s="5"/>
      <c r="F159" s="5"/>
      <c r="G159" s="5"/>
      <c r="H159" s="5"/>
      <c r="I159" s="5"/>
      <c r="J159" s="5"/>
      <c r="K159" s="5"/>
      <c r="L159" s="5"/>
      <c r="M159" s="5"/>
      <c r="N159" s="5"/>
      <c r="O159" s="5"/>
      <c r="P159" s="5"/>
      <c r="Q159" s="5"/>
      <c r="R159" s="5"/>
      <c r="S159" s="5"/>
      <c r="T159" s="5"/>
      <c r="U159" s="5"/>
      <c r="V159" s="5"/>
      <c r="W159" s="5"/>
      <c r="X159" s="5"/>
      <c r="Y159" s="5"/>
      <c r="Z159" s="5"/>
      <c r="AA159" s="5"/>
      <c r="AB159" s="5"/>
      <c r="AC159" s="5"/>
      <c r="AD159" s="5"/>
      <c r="AE159" s="5"/>
      <c r="AF159" s="5"/>
      <c r="AG159" s="5"/>
      <c r="AH159" s="5"/>
      <c r="AI159" s="5"/>
      <c r="AJ159" s="5"/>
      <c r="AK159" s="5"/>
      <c r="AL159" s="5"/>
      <c r="AM159" s="5"/>
      <c r="AN159" s="5"/>
      <c r="AO159" s="5"/>
      <c r="AP159" s="5"/>
    </row>
    <row r="160" spans="1:43" s="4" customFormat="1" ht="11.25" x14ac:dyDescent="0.2">
      <c r="B160" s="4" t="s">
        <v>21</v>
      </c>
      <c r="C160" s="4" t="s">
        <v>15</v>
      </c>
      <c r="D160" s="38">
        <v>1990</v>
      </c>
      <c r="E160" s="38">
        <v>1990</v>
      </c>
      <c r="F160" s="38">
        <v>1990</v>
      </c>
      <c r="G160" s="38">
        <v>1990</v>
      </c>
      <c r="H160" s="38">
        <v>1990</v>
      </c>
      <c r="I160" s="38">
        <v>1990</v>
      </c>
      <c r="J160" s="38">
        <v>1990</v>
      </c>
      <c r="K160" s="38">
        <v>1990</v>
      </c>
      <c r="L160" s="38">
        <v>1990</v>
      </c>
      <c r="M160" s="38">
        <v>1990</v>
      </c>
      <c r="N160" s="38">
        <v>1990</v>
      </c>
      <c r="O160" s="38">
        <v>1990</v>
      </c>
      <c r="P160" s="38">
        <v>1990</v>
      </c>
      <c r="Q160" s="38">
        <v>1990</v>
      </c>
      <c r="R160" s="38">
        <v>3395</v>
      </c>
      <c r="S160" s="38">
        <v>3395</v>
      </c>
      <c r="T160" s="38">
        <v>3395</v>
      </c>
      <c r="U160" s="38">
        <v>3395</v>
      </c>
      <c r="V160" s="38">
        <v>3395</v>
      </c>
      <c r="W160" s="38">
        <v>3395</v>
      </c>
      <c r="X160" s="38">
        <v>3395</v>
      </c>
      <c r="Y160" s="38">
        <v>3395</v>
      </c>
      <c r="Z160" s="38">
        <v>3395</v>
      </c>
      <c r="AA160" s="38">
        <v>3395</v>
      </c>
      <c r="AB160" s="38">
        <v>3395</v>
      </c>
      <c r="AC160" s="38">
        <v>3395</v>
      </c>
      <c r="AD160" s="38">
        <v>3395</v>
      </c>
      <c r="AE160" s="38">
        <v>3395</v>
      </c>
      <c r="AF160" s="38">
        <v>3395</v>
      </c>
      <c r="AG160" s="38">
        <v>3395</v>
      </c>
      <c r="AH160" s="38">
        <v>3395</v>
      </c>
      <c r="AI160" s="38">
        <v>3395</v>
      </c>
      <c r="AJ160" s="38">
        <v>3395</v>
      </c>
      <c r="AK160" s="38">
        <v>3395</v>
      </c>
      <c r="AL160" s="38">
        <v>3395</v>
      </c>
      <c r="AM160" s="38">
        <v>3395</v>
      </c>
      <c r="AN160" s="38">
        <v>3395</v>
      </c>
      <c r="AO160" s="38">
        <v>3395</v>
      </c>
      <c r="AP160" s="38">
        <v>3395</v>
      </c>
      <c r="AQ160" s="5">
        <v>1405</v>
      </c>
    </row>
    <row r="161" spans="2:43" s="4" customFormat="1" ht="11.25" x14ac:dyDescent="0.2">
      <c r="B161" s="4" t="s">
        <v>22</v>
      </c>
      <c r="C161" s="4" t="s">
        <v>36</v>
      </c>
      <c r="D161" s="5">
        <v>777.6</v>
      </c>
      <c r="E161" s="5">
        <v>777.6</v>
      </c>
      <c r="F161" s="5">
        <v>777.6</v>
      </c>
      <c r="G161" s="5">
        <v>777.6</v>
      </c>
      <c r="H161" s="5">
        <v>777.6</v>
      </c>
      <c r="I161" s="5">
        <v>777.6</v>
      </c>
      <c r="J161" s="5">
        <v>777.6</v>
      </c>
      <c r="K161" s="5">
        <v>777.6</v>
      </c>
      <c r="L161" s="5">
        <v>777.6</v>
      </c>
      <c r="M161" s="5">
        <v>777.6</v>
      </c>
      <c r="N161" s="5">
        <v>777.6</v>
      </c>
      <c r="O161" s="5">
        <v>777.6</v>
      </c>
      <c r="P161" s="5">
        <v>777.6</v>
      </c>
      <c r="Q161" s="5">
        <v>603</v>
      </c>
      <c r="R161" s="5">
        <v>603</v>
      </c>
      <c r="S161" s="5"/>
      <c r="T161" s="5"/>
      <c r="U161" s="5"/>
      <c r="V161" s="5"/>
      <c r="W161" s="5"/>
      <c r="X161" s="5"/>
      <c r="Y161" s="5"/>
      <c r="Z161" s="5"/>
      <c r="AA161" s="5"/>
      <c r="AB161" s="5"/>
      <c r="AC161" s="5"/>
      <c r="AD161" s="5"/>
      <c r="AE161" s="5"/>
      <c r="AF161" s="5"/>
      <c r="AG161" s="5"/>
      <c r="AH161" s="5"/>
      <c r="AI161" s="5"/>
      <c r="AJ161" s="5"/>
      <c r="AK161" s="5"/>
      <c r="AL161" s="5"/>
      <c r="AM161" s="5"/>
      <c r="AN161" s="5"/>
      <c r="AO161" s="5"/>
      <c r="AP161" s="5"/>
    </row>
    <row r="162" spans="2:43" s="4" customFormat="1" ht="11.25" x14ac:dyDescent="0.2">
      <c r="B162" s="4" t="s">
        <v>22</v>
      </c>
      <c r="C162" s="4" t="s">
        <v>37</v>
      </c>
      <c r="D162" s="5">
        <v>24</v>
      </c>
      <c r="E162" s="5">
        <v>24</v>
      </c>
      <c r="F162" s="5">
        <v>24</v>
      </c>
      <c r="G162" s="5">
        <v>24</v>
      </c>
      <c r="H162" s="5">
        <v>24</v>
      </c>
      <c r="I162" s="5">
        <v>24</v>
      </c>
      <c r="J162" s="5">
        <v>24</v>
      </c>
      <c r="K162" s="5">
        <v>24</v>
      </c>
      <c r="L162" s="5">
        <v>24</v>
      </c>
      <c r="M162" s="5">
        <v>24</v>
      </c>
      <c r="N162" s="5">
        <v>24</v>
      </c>
      <c r="O162" s="5">
        <v>24</v>
      </c>
      <c r="P162" s="5">
        <v>24</v>
      </c>
      <c r="Q162" s="5">
        <v>24</v>
      </c>
      <c r="R162" s="5">
        <v>24</v>
      </c>
      <c r="S162" s="5"/>
      <c r="T162" s="5"/>
      <c r="U162" s="5"/>
      <c r="V162" s="5"/>
      <c r="W162" s="5"/>
      <c r="X162" s="5"/>
      <c r="Y162" s="5"/>
      <c r="Z162" s="5"/>
      <c r="AA162" s="5"/>
      <c r="AB162" s="5"/>
      <c r="AC162" s="5"/>
      <c r="AD162" s="5"/>
      <c r="AE162" s="5"/>
      <c r="AF162" s="5"/>
      <c r="AG162" s="5"/>
      <c r="AH162" s="5"/>
      <c r="AI162" s="5"/>
      <c r="AJ162" s="5"/>
      <c r="AK162" s="5"/>
      <c r="AL162" s="5"/>
      <c r="AM162" s="5"/>
      <c r="AN162" s="5"/>
      <c r="AO162" s="5"/>
      <c r="AP162" s="5"/>
    </row>
    <row r="163" spans="2:43" s="4" customFormat="1" ht="11.25" x14ac:dyDescent="0.2">
      <c r="B163" s="4" t="s">
        <v>22</v>
      </c>
      <c r="C163" s="4" t="s">
        <v>38</v>
      </c>
      <c r="D163" s="5">
        <v>2072.6999999999998</v>
      </c>
      <c r="E163" s="5">
        <v>2072.6999999999998</v>
      </c>
      <c r="F163" s="5">
        <v>2072.6999999999998</v>
      </c>
      <c r="G163" s="5">
        <v>2072.6999999999998</v>
      </c>
      <c r="H163" s="5">
        <v>2072.6999999999998</v>
      </c>
      <c r="I163" s="5">
        <v>2072.6999999999998</v>
      </c>
      <c r="J163" s="5">
        <v>2072.6999999999998</v>
      </c>
      <c r="K163" s="5">
        <v>2072.6999999999998</v>
      </c>
      <c r="L163" s="5">
        <v>2072.6999999999998</v>
      </c>
      <c r="M163" s="5">
        <v>2072.6999999999998</v>
      </c>
      <c r="N163" s="5">
        <v>2072.6999999999998</v>
      </c>
      <c r="O163" s="5">
        <v>2072.6999999999998</v>
      </c>
      <c r="P163" s="5">
        <v>1639.3</v>
      </c>
      <c r="Q163" s="5">
        <v>613.1</v>
      </c>
      <c r="R163" s="5">
        <v>582.1</v>
      </c>
      <c r="S163" s="5">
        <v>200.8</v>
      </c>
      <c r="T163" s="5"/>
      <c r="U163" s="5"/>
      <c r="V163" s="5"/>
      <c r="W163" s="5"/>
      <c r="X163" s="5"/>
      <c r="Y163" s="5"/>
      <c r="Z163" s="5"/>
      <c r="AA163" s="5"/>
      <c r="AB163" s="5"/>
      <c r="AC163" s="5"/>
      <c r="AD163" s="5"/>
      <c r="AE163" s="5"/>
      <c r="AF163" s="5"/>
      <c r="AG163" s="5"/>
      <c r="AH163" s="5"/>
      <c r="AI163" s="5"/>
      <c r="AJ163" s="5"/>
      <c r="AK163" s="5"/>
      <c r="AL163" s="5"/>
      <c r="AM163" s="5"/>
      <c r="AN163" s="5"/>
      <c r="AO163" s="5"/>
      <c r="AP163" s="5"/>
    </row>
    <row r="164" spans="2:43" s="4" customFormat="1" ht="11.25" x14ac:dyDescent="0.2">
      <c r="B164" s="4" t="s">
        <v>22</v>
      </c>
      <c r="C164" s="4" t="s">
        <v>39</v>
      </c>
      <c r="D164" s="5">
        <v>331.8</v>
      </c>
      <c r="E164" s="5">
        <v>331.8</v>
      </c>
      <c r="F164" s="5">
        <v>331.8</v>
      </c>
      <c r="G164" s="5">
        <v>331.8</v>
      </c>
      <c r="H164" s="5">
        <v>331.8</v>
      </c>
      <c r="I164" s="5">
        <v>331.8</v>
      </c>
      <c r="J164" s="5">
        <v>331.8</v>
      </c>
      <c r="K164" s="5">
        <v>331.8</v>
      </c>
      <c r="L164" s="5">
        <v>331.8</v>
      </c>
      <c r="M164" s="5">
        <v>331.8</v>
      </c>
      <c r="N164" s="5">
        <v>331.8</v>
      </c>
      <c r="O164" s="5">
        <v>331.8</v>
      </c>
      <c r="P164" s="5">
        <v>331.8</v>
      </c>
      <c r="Q164" s="5"/>
      <c r="R164" s="5"/>
      <c r="S164" s="5"/>
      <c r="T164" s="5"/>
      <c r="U164" s="5"/>
      <c r="V164" s="5"/>
      <c r="W164" s="5"/>
      <c r="X164" s="5"/>
      <c r="Y164" s="5"/>
      <c r="Z164" s="5"/>
      <c r="AA164" s="5"/>
      <c r="AB164" s="5"/>
      <c r="AC164" s="5"/>
      <c r="AD164" s="5"/>
      <c r="AE164" s="5"/>
      <c r="AF164" s="5"/>
      <c r="AG164" s="5"/>
      <c r="AH164" s="5"/>
      <c r="AI164" s="5"/>
      <c r="AJ164" s="5"/>
      <c r="AK164" s="5"/>
      <c r="AL164" s="5"/>
      <c r="AM164" s="5"/>
      <c r="AN164" s="5"/>
      <c r="AO164" s="5"/>
      <c r="AP164" s="5"/>
    </row>
    <row r="165" spans="2:43" s="4" customFormat="1" ht="11.25" x14ac:dyDescent="0.2">
      <c r="B165" s="4" t="s">
        <v>22</v>
      </c>
      <c r="C165" s="4" t="s">
        <v>40</v>
      </c>
      <c r="D165" s="5"/>
      <c r="E165" s="5"/>
      <c r="F165" s="5"/>
      <c r="G165" s="5"/>
      <c r="H165" s="5"/>
      <c r="I165" s="5"/>
      <c r="J165" s="5"/>
      <c r="K165" s="5"/>
      <c r="L165" s="5"/>
      <c r="M165" s="5"/>
      <c r="N165" s="5"/>
      <c r="O165" s="5"/>
      <c r="P165" s="5"/>
      <c r="Q165" s="5"/>
      <c r="R165" s="5"/>
      <c r="S165" s="5"/>
      <c r="T165" s="5"/>
      <c r="U165" s="5"/>
      <c r="V165" s="5"/>
      <c r="W165" s="5"/>
      <c r="X165" s="5"/>
      <c r="Y165" s="5"/>
      <c r="Z165" s="5"/>
      <c r="AA165" s="5"/>
      <c r="AB165" s="5"/>
      <c r="AC165" s="5"/>
      <c r="AD165" s="5"/>
      <c r="AE165" s="5"/>
      <c r="AF165" s="5"/>
      <c r="AG165" s="5"/>
      <c r="AH165" s="5"/>
      <c r="AI165" s="5"/>
      <c r="AJ165" s="5"/>
      <c r="AK165" s="5"/>
      <c r="AL165" s="5"/>
      <c r="AM165" s="5"/>
      <c r="AN165" s="5"/>
      <c r="AO165" s="5"/>
      <c r="AP165" s="5"/>
    </row>
    <row r="166" spans="2:43" s="4" customFormat="1" ht="11.25" x14ac:dyDescent="0.2">
      <c r="B166" s="4" t="s">
        <v>22</v>
      </c>
      <c r="C166" s="4" t="s">
        <v>41</v>
      </c>
      <c r="D166" s="5">
        <v>340</v>
      </c>
      <c r="E166" s="5">
        <v>340</v>
      </c>
      <c r="F166" s="5">
        <v>340</v>
      </c>
      <c r="G166" s="5">
        <v>340</v>
      </c>
      <c r="H166" s="5">
        <v>340</v>
      </c>
      <c r="I166" s="5">
        <v>340</v>
      </c>
      <c r="J166" s="5">
        <v>340</v>
      </c>
      <c r="K166" s="5">
        <v>340</v>
      </c>
      <c r="L166" s="5">
        <v>340</v>
      </c>
      <c r="M166" s="5">
        <v>340</v>
      </c>
      <c r="N166" s="5">
        <v>340</v>
      </c>
      <c r="O166" s="5">
        <v>340</v>
      </c>
      <c r="P166" s="5">
        <v>340</v>
      </c>
      <c r="Q166" s="5">
        <v>340</v>
      </c>
      <c r="R166" s="5">
        <v>340</v>
      </c>
      <c r="S166" s="5"/>
      <c r="T166" s="5"/>
      <c r="U166" s="5"/>
      <c r="V166" s="5"/>
      <c r="W166" s="5"/>
      <c r="X166" s="5"/>
      <c r="Y166" s="5"/>
      <c r="Z166" s="5"/>
      <c r="AA166" s="5"/>
      <c r="AB166" s="5"/>
      <c r="AC166" s="5"/>
      <c r="AD166" s="5"/>
      <c r="AE166" s="5"/>
      <c r="AF166" s="5"/>
      <c r="AG166" s="5"/>
      <c r="AH166" s="5"/>
      <c r="AI166" s="5"/>
      <c r="AJ166" s="5"/>
      <c r="AK166" s="5"/>
      <c r="AL166" s="5"/>
      <c r="AM166" s="5"/>
      <c r="AN166" s="5"/>
      <c r="AO166" s="5"/>
      <c r="AP166" s="5"/>
    </row>
    <row r="167" spans="2:43" s="4" customFormat="1" ht="11.25" x14ac:dyDescent="0.2">
      <c r="B167" s="4" t="s">
        <v>22</v>
      </c>
      <c r="C167" s="4" t="s">
        <v>42</v>
      </c>
      <c r="D167" s="5">
        <v>150</v>
      </c>
      <c r="E167" s="5">
        <v>150</v>
      </c>
      <c r="F167" s="5">
        <v>150</v>
      </c>
      <c r="G167" s="5">
        <v>150</v>
      </c>
      <c r="H167" s="5">
        <v>150</v>
      </c>
      <c r="I167" s="5">
        <v>150</v>
      </c>
      <c r="J167" s="5">
        <v>150</v>
      </c>
      <c r="K167" s="5">
        <v>150</v>
      </c>
      <c r="L167" s="5">
        <v>150</v>
      </c>
      <c r="M167" s="5">
        <v>150</v>
      </c>
      <c r="N167" s="5">
        <v>150</v>
      </c>
      <c r="O167" s="5">
        <v>150</v>
      </c>
      <c r="P167" s="5">
        <v>150</v>
      </c>
      <c r="Q167" s="5">
        <v>150</v>
      </c>
      <c r="R167" s="5">
        <v>150</v>
      </c>
      <c r="S167" s="5"/>
      <c r="T167" s="5"/>
      <c r="U167" s="5"/>
      <c r="V167" s="5"/>
      <c r="W167" s="5"/>
      <c r="X167" s="5"/>
      <c r="Y167" s="5"/>
      <c r="Z167" s="5"/>
      <c r="AA167" s="5"/>
      <c r="AB167" s="5"/>
      <c r="AC167" s="5"/>
      <c r="AD167" s="5"/>
      <c r="AE167" s="5"/>
      <c r="AF167" s="5"/>
      <c r="AG167" s="5"/>
      <c r="AH167" s="5"/>
      <c r="AI167" s="5"/>
      <c r="AJ167" s="5"/>
      <c r="AK167" s="5"/>
      <c r="AL167" s="5"/>
      <c r="AM167" s="5"/>
      <c r="AN167" s="5"/>
      <c r="AO167" s="5"/>
      <c r="AP167" s="5"/>
    </row>
    <row r="168" spans="2:43" s="4" customFormat="1" ht="11.25" x14ac:dyDescent="0.2">
      <c r="B168" s="4" t="s">
        <v>22</v>
      </c>
      <c r="C168" s="4" t="s">
        <v>43</v>
      </c>
      <c r="D168" s="5"/>
      <c r="E168" s="5"/>
      <c r="F168" s="5"/>
      <c r="G168" s="5"/>
      <c r="H168" s="5"/>
      <c r="I168" s="5"/>
      <c r="J168" s="5"/>
      <c r="K168" s="5"/>
      <c r="L168" s="5"/>
      <c r="M168" s="5"/>
      <c r="N168" s="5"/>
      <c r="O168" s="5"/>
      <c r="P168" s="5"/>
      <c r="Q168" s="5"/>
      <c r="R168" s="5"/>
      <c r="S168" s="5"/>
      <c r="T168" s="5"/>
      <c r="U168" s="5"/>
      <c r="V168" s="5"/>
      <c r="W168" s="5"/>
      <c r="X168" s="5"/>
      <c r="Y168" s="5"/>
      <c r="Z168" s="5"/>
      <c r="AA168" s="5"/>
      <c r="AB168" s="5"/>
      <c r="AC168" s="5"/>
      <c r="AD168" s="5"/>
      <c r="AE168" s="5"/>
      <c r="AF168" s="5"/>
      <c r="AG168" s="5"/>
      <c r="AH168" s="5"/>
      <c r="AI168" s="5"/>
      <c r="AJ168" s="5"/>
      <c r="AK168" s="5"/>
      <c r="AL168" s="5"/>
      <c r="AM168" s="5"/>
      <c r="AN168" s="5"/>
      <c r="AO168" s="5"/>
      <c r="AP168" s="5"/>
    </row>
    <row r="169" spans="2:43" s="4" customFormat="1" ht="11.25" x14ac:dyDescent="0.2">
      <c r="B169" s="4" t="s">
        <v>22</v>
      </c>
      <c r="C169" s="4" t="s">
        <v>44</v>
      </c>
      <c r="D169" s="5"/>
      <c r="E169" s="5"/>
      <c r="F169" s="5"/>
      <c r="G169" s="5"/>
      <c r="H169" s="5"/>
      <c r="I169" s="5"/>
      <c r="J169" s="5"/>
      <c r="K169" s="5"/>
      <c r="L169" s="5"/>
      <c r="M169" s="5"/>
      <c r="N169" s="5"/>
      <c r="O169" s="5"/>
      <c r="P169" s="5"/>
      <c r="Q169" s="5"/>
      <c r="R169" s="5"/>
      <c r="S169" s="5"/>
      <c r="T169" s="5"/>
      <c r="U169" s="5"/>
      <c r="V169" s="5"/>
      <c r="W169" s="5"/>
      <c r="X169" s="5"/>
      <c r="Y169" s="5"/>
      <c r="Z169" s="5"/>
      <c r="AA169" s="5"/>
      <c r="AB169" s="5"/>
      <c r="AC169" s="5"/>
      <c r="AD169" s="5"/>
      <c r="AE169" s="5"/>
      <c r="AF169" s="5"/>
      <c r="AG169" s="5"/>
      <c r="AH169" s="5"/>
      <c r="AI169" s="5"/>
      <c r="AJ169" s="5"/>
      <c r="AK169" s="5"/>
      <c r="AL169" s="5"/>
      <c r="AM169" s="5"/>
      <c r="AN169" s="5"/>
      <c r="AO169" s="5"/>
      <c r="AP169" s="5"/>
    </row>
    <row r="170" spans="2:43" s="4" customFormat="1" ht="11.25" x14ac:dyDescent="0.2">
      <c r="B170" s="4" t="s">
        <v>22</v>
      </c>
      <c r="C170" s="4" t="s">
        <v>45</v>
      </c>
      <c r="D170" s="5"/>
      <c r="E170" s="5"/>
      <c r="F170" s="5"/>
      <c r="G170" s="5"/>
      <c r="H170" s="5"/>
      <c r="I170" s="5"/>
      <c r="J170" s="5"/>
      <c r="K170" s="5"/>
      <c r="L170" s="5"/>
      <c r="M170" s="5"/>
      <c r="N170" s="5"/>
      <c r="O170" s="5"/>
      <c r="P170" s="5"/>
      <c r="Q170" s="5"/>
      <c r="R170" s="5"/>
      <c r="S170" s="5"/>
      <c r="T170" s="5"/>
      <c r="U170" s="5"/>
      <c r="V170" s="5"/>
      <c r="W170" s="5"/>
      <c r="X170" s="5"/>
      <c r="Y170" s="5"/>
      <c r="Z170" s="5"/>
      <c r="AA170" s="5"/>
      <c r="AB170" s="5"/>
      <c r="AC170" s="5"/>
      <c r="AD170" s="5"/>
      <c r="AE170" s="5"/>
      <c r="AF170" s="5"/>
      <c r="AG170" s="5"/>
      <c r="AH170" s="5"/>
      <c r="AI170" s="5"/>
      <c r="AJ170" s="5"/>
      <c r="AK170" s="5"/>
      <c r="AL170" s="5"/>
      <c r="AM170" s="5"/>
      <c r="AN170" s="5"/>
      <c r="AO170" s="5"/>
      <c r="AP170" s="5"/>
    </row>
    <row r="171" spans="2:43" s="4" customFormat="1" ht="11.25" x14ac:dyDescent="0.2">
      <c r="B171" s="4" t="s">
        <v>22</v>
      </c>
      <c r="C171" s="4" t="s">
        <v>46</v>
      </c>
      <c r="D171" s="5"/>
      <c r="E171" s="5"/>
      <c r="F171" s="5"/>
      <c r="G171" s="5"/>
      <c r="H171" s="5"/>
      <c r="I171" s="5"/>
      <c r="J171" s="5"/>
      <c r="K171" s="5"/>
      <c r="L171" s="5"/>
      <c r="M171" s="5"/>
      <c r="N171" s="5"/>
      <c r="O171" s="5"/>
      <c r="P171" s="5"/>
      <c r="Q171" s="5"/>
      <c r="R171" s="5"/>
      <c r="S171" s="5"/>
      <c r="T171" s="5"/>
      <c r="U171" s="5"/>
      <c r="V171" s="5"/>
      <c r="W171" s="5"/>
      <c r="X171" s="5"/>
      <c r="Y171" s="5"/>
      <c r="Z171" s="5"/>
      <c r="AA171" s="5"/>
      <c r="AB171" s="5"/>
      <c r="AC171" s="5"/>
      <c r="AD171" s="5"/>
      <c r="AE171" s="5"/>
      <c r="AF171" s="5"/>
      <c r="AG171" s="5"/>
      <c r="AH171" s="5"/>
      <c r="AI171" s="5"/>
      <c r="AJ171" s="5"/>
      <c r="AK171" s="5"/>
      <c r="AL171" s="5"/>
      <c r="AM171" s="5"/>
      <c r="AN171" s="5"/>
      <c r="AO171" s="5"/>
      <c r="AP171" s="5"/>
    </row>
    <row r="172" spans="2:43" s="4" customFormat="1" ht="11.25" x14ac:dyDescent="0.2">
      <c r="B172" s="4" t="s">
        <v>22</v>
      </c>
      <c r="C172" s="4" t="s">
        <v>15</v>
      </c>
      <c r="D172" s="38">
        <v>3696.1</v>
      </c>
      <c r="E172" s="38">
        <v>3696.1</v>
      </c>
      <c r="F172" s="38">
        <v>3696.1</v>
      </c>
      <c r="G172" s="38">
        <v>3696.1</v>
      </c>
      <c r="H172" s="38">
        <v>3696.1</v>
      </c>
      <c r="I172" s="38">
        <v>3696.1</v>
      </c>
      <c r="J172" s="38">
        <v>3696.1</v>
      </c>
      <c r="K172" s="38">
        <v>3696.1</v>
      </c>
      <c r="L172" s="38">
        <v>3696.1</v>
      </c>
      <c r="M172" s="38">
        <v>3696.1</v>
      </c>
      <c r="N172" s="38">
        <v>3696.1</v>
      </c>
      <c r="O172" s="38">
        <v>3696.1</v>
      </c>
      <c r="P172" s="38">
        <v>3262.7</v>
      </c>
      <c r="Q172" s="38">
        <v>1730.1</v>
      </c>
      <c r="R172" s="38">
        <v>1699.1</v>
      </c>
      <c r="S172" s="38">
        <v>200.8</v>
      </c>
      <c r="T172" s="38">
        <v>0</v>
      </c>
      <c r="U172" s="38">
        <v>0</v>
      </c>
      <c r="V172" s="38">
        <v>0</v>
      </c>
      <c r="W172" s="38">
        <v>0</v>
      </c>
      <c r="X172" s="38">
        <v>0</v>
      </c>
      <c r="Y172" s="38">
        <v>0</v>
      </c>
      <c r="Z172" s="38">
        <v>0</v>
      </c>
      <c r="AA172" s="38">
        <v>0</v>
      </c>
      <c r="AB172" s="38">
        <v>0</v>
      </c>
      <c r="AC172" s="38">
        <v>0</v>
      </c>
      <c r="AD172" s="38">
        <v>0</v>
      </c>
      <c r="AE172" s="38">
        <v>0</v>
      </c>
      <c r="AF172" s="38">
        <v>0</v>
      </c>
      <c r="AG172" s="38">
        <v>0</v>
      </c>
      <c r="AH172" s="38">
        <v>0</v>
      </c>
      <c r="AI172" s="38">
        <v>0</v>
      </c>
      <c r="AJ172" s="38">
        <v>0</v>
      </c>
      <c r="AK172" s="38">
        <v>0</v>
      </c>
      <c r="AL172" s="38">
        <v>0</v>
      </c>
      <c r="AM172" s="38">
        <v>0</v>
      </c>
      <c r="AN172" s="38">
        <v>0</v>
      </c>
      <c r="AO172" s="38">
        <v>0</v>
      </c>
      <c r="AP172" s="38">
        <v>0</v>
      </c>
      <c r="AQ172" s="5">
        <v>-3696.1</v>
      </c>
    </row>
    <row r="173" spans="2:43" s="4" customFormat="1" ht="11.25" x14ac:dyDescent="0.2">
      <c r="B173" s="4" t="s">
        <v>23</v>
      </c>
      <c r="C173" s="4" t="s">
        <v>36</v>
      </c>
      <c r="D173" s="5">
        <v>448.6</v>
      </c>
      <c r="E173" s="5">
        <v>448.6</v>
      </c>
      <c r="F173" s="5">
        <v>448.6</v>
      </c>
      <c r="G173" s="5">
        <v>448.6</v>
      </c>
      <c r="H173" s="5">
        <v>448.6</v>
      </c>
      <c r="I173" s="5">
        <v>448.6</v>
      </c>
      <c r="J173" s="5">
        <v>448.6</v>
      </c>
      <c r="K173" s="5">
        <v>448.6</v>
      </c>
      <c r="L173" s="5">
        <v>448.6</v>
      </c>
      <c r="M173" s="5">
        <v>448.6</v>
      </c>
      <c r="N173" s="5">
        <v>448.6</v>
      </c>
      <c r="O173" s="5">
        <v>404.2</v>
      </c>
      <c r="P173" s="5">
        <v>210.6</v>
      </c>
      <c r="Q173" s="5">
        <v>210.6</v>
      </c>
      <c r="R173" s="5">
        <v>35</v>
      </c>
      <c r="S173" s="5"/>
      <c r="T173" s="5"/>
      <c r="U173" s="5"/>
      <c r="V173" s="5"/>
      <c r="W173" s="5"/>
      <c r="X173" s="5"/>
      <c r="Y173" s="5"/>
      <c r="Z173" s="5"/>
      <c r="AA173" s="5"/>
      <c r="AB173" s="5"/>
      <c r="AC173" s="5"/>
      <c r="AD173" s="5"/>
      <c r="AE173" s="5"/>
      <c r="AF173" s="5"/>
      <c r="AG173" s="5"/>
      <c r="AH173" s="5"/>
      <c r="AI173" s="5"/>
      <c r="AJ173" s="5"/>
      <c r="AK173" s="5"/>
      <c r="AL173" s="5"/>
      <c r="AM173" s="5"/>
      <c r="AN173" s="5"/>
      <c r="AO173" s="5"/>
      <c r="AP173" s="5"/>
    </row>
    <row r="174" spans="2:43" s="4" customFormat="1" ht="11.25" x14ac:dyDescent="0.2">
      <c r="B174" s="4" t="s">
        <v>23</v>
      </c>
      <c r="C174" s="4" t="s">
        <v>37</v>
      </c>
      <c r="D174" s="5"/>
      <c r="E174" s="5"/>
      <c r="F174" s="5"/>
      <c r="G174" s="5"/>
      <c r="H174" s="5"/>
      <c r="I174" s="5"/>
      <c r="J174" s="5"/>
      <c r="K174" s="5"/>
      <c r="L174" s="5"/>
      <c r="M174" s="5"/>
      <c r="N174" s="5"/>
      <c r="O174" s="5"/>
      <c r="P174" s="5"/>
      <c r="Q174" s="5"/>
      <c r="R174" s="5"/>
      <c r="S174" s="5"/>
      <c r="T174" s="5"/>
      <c r="U174" s="5"/>
      <c r="V174" s="5"/>
      <c r="W174" s="5"/>
      <c r="X174" s="5"/>
      <c r="Y174" s="5"/>
      <c r="Z174" s="5"/>
      <c r="AA174" s="5"/>
      <c r="AB174" s="5"/>
      <c r="AC174" s="5"/>
      <c r="AD174" s="5"/>
      <c r="AE174" s="5"/>
      <c r="AF174" s="5"/>
      <c r="AG174" s="5"/>
      <c r="AH174" s="5"/>
      <c r="AI174" s="5"/>
      <c r="AJ174" s="5"/>
      <c r="AK174" s="5"/>
      <c r="AL174" s="5"/>
      <c r="AM174" s="5"/>
      <c r="AN174" s="5"/>
      <c r="AO174" s="5"/>
      <c r="AP174" s="5"/>
    </row>
    <row r="175" spans="2:43" s="4" customFormat="1" ht="11.25" x14ac:dyDescent="0.2">
      <c r="B175" s="4" t="s">
        <v>23</v>
      </c>
      <c r="C175" s="4" t="s">
        <v>38</v>
      </c>
      <c r="D175" s="5">
        <v>851.1</v>
      </c>
      <c r="E175" s="5">
        <v>851.1</v>
      </c>
      <c r="F175" s="5">
        <v>851.1</v>
      </c>
      <c r="G175" s="5">
        <v>851.1</v>
      </c>
      <c r="H175" s="5">
        <v>851.1</v>
      </c>
      <c r="I175" s="5">
        <v>851.1</v>
      </c>
      <c r="J175" s="5">
        <v>851.1</v>
      </c>
      <c r="K175" s="5">
        <v>851.1</v>
      </c>
      <c r="L175" s="5">
        <v>851.1</v>
      </c>
      <c r="M175" s="5">
        <v>851.1</v>
      </c>
      <c r="N175" s="5">
        <v>851.1</v>
      </c>
      <c r="O175" s="5">
        <v>703.4</v>
      </c>
      <c r="P175" s="5">
        <v>346.8</v>
      </c>
      <c r="Q175" s="5">
        <v>346.8</v>
      </c>
      <c r="R175" s="5">
        <v>346.8</v>
      </c>
      <c r="S175" s="5"/>
      <c r="T175" s="5"/>
      <c r="U175" s="5"/>
      <c r="V175" s="5"/>
      <c r="W175" s="5"/>
      <c r="X175" s="5"/>
      <c r="Y175" s="5"/>
      <c r="Z175" s="5"/>
      <c r="AA175" s="5"/>
      <c r="AB175" s="5"/>
      <c r="AC175" s="5"/>
      <c r="AD175" s="5"/>
      <c r="AE175" s="5"/>
      <c r="AF175" s="5"/>
      <c r="AG175" s="5"/>
      <c r="AH175" s="5"/>
      <c r="AI175" s="5"/>
      <c r="AJ175" s="5"/>
      <c r="AK175" s="5"/>
      <c r="AL175" s="5"/>
      <c r="AM175" s="5"/>
      <c r="AN175" s="5"/>
      <c r="AO175" s="5"/>
      <c r="AP175" s="5"/>
    </row>
    <row r="176" spans="2:43" s="4" customFormat="1" ht="11.25" x14ac:dyDescent="0.2">
      <c r="B176" s="4" t="s">
        <v>23</v>
      </c>
      <c r="C176" s="4" t="s">
        <v>39</v>
      </c>
      <c r="D176" s="5"/>
      <c r="E176" s="5"/>
      <c r="F176" s="5"/>
      <c r="G176" s="5"/>
      <c r="H176" s="5"/>
      <c r="I176" s="5"/>
      <c r="J176" s="5"/>
      <c r="K176" s="5"/>
      <c r="L176" s="5"/>
      <c r="M176" s="5"/>
      <c r="N176" s="5"/>
      <c r="O176" s="5"/>
      <c r="P176" s="5"/>
      <c r="Q176" s="5"/>
      <c r="R176" s="5"/>
      <c r="S176" s="5"/>
      <c r="T176" s="5"/>
      <c r="U176" s="5"/>
      <c r="V176" s="5"/>
      <c r="W176" s="5"/>
      <c r="X176" s="5"/>
      <c r="Y176" s="5"/>
      <c r="Z176" s="5"/>
      <c r="AA176" s="5"/>
      <c r="AB176" s="5"/>
      <c r="AC176" s="5"/>
      <c r="AD176" s="5"/>
      <c r="AE176" s="5"/>
      <c r="AF176" s="5"/>
      <c r="AG176" s="5"/>
      <c r="AH176" s="5"/>
      <c r="AI176" s="5"/>
      <c r="AJ176" s="5"/>
      <c r="AK176" s="5"/>
      <c r="AL176" s="5"/>
      <c r="AM176" s="5"/>
      <c r="AN176" s="5"/>
      <c r="AO176" s="5"/>
      <c r="AP176" s="5"/>
    </row>
    <row r="177" spans="2:43" s="4" customFormat="1" ht="11.25" x14ac:dyDescent="0.2">
      <c r="B177" s="4" t="s">
        <v>23</v>
      </c>
      <c r="C177" s="4" t="s">
        <v>40</v>
      </c>
      <c r="D177" s="5"/>
      <c r="E177" s="5"/>
      <c r="F177" s="5"/>
      <c r="G177" s="5"/>
      <c r="H177" s="5"/>
      <c r="I177" s="5"/>
      <c r="J177" s="5"/>
      <c r="K177" s="5"/>
      <c r="L177" s="5"/>
      <c r="M177" s="5"/>
      <c r="N177" s="5"/>
      <c r="O177" s="5"/>
      <c r="P177" s="5"/>
      <c r="Q177" s="5"/>
      <c r="R177" s="5"/>
      <c r="S177" s="5"/>
      <c r="T177" s="5"/>
      <c r="U177" s="5"/>
      <c r="V177" s="5"/>
      <c r="W177" s="5"/>
      <c r="X177" s="5"/>
      <c r="Y177" s="5"/>
      <c r="Z177" s="5"/>
      <c r="AA177" s="5"/>
      <c r="AB177" s="5"/>
      <c r="AC177" s="5"/>
      <c r="AD177" s="5"/>
      <c r="AE177" s="5"/>
      <c r="AF177" s="5"/>
      <c r="AG177" s="5"/>
      <c r="AH177" s="5"/>
      <c r="AI177" s="5"/>
      <c r="AJ177" s="5"/>
      <c r="AK177" s="5"/>
      <c r="AL177" s="5"/>
      <c r="AM177" s="5"/>
      <c r="AN177" s="5"/>
      <c r="AO177" s="5"/>
      <c r="AP177" s="5"/>
    </row>
    <row r="178" spans="2:43" s="4" customFormat="1" ht="11.25" x14ac:dyDescent="0.2">
      <c r="B178" s="4" t="s">
        <v>23</v>
      </c>
      <c r="C178" s="4" t="s">
        <v>41</v>
      </c>
      <c r="D178" s="5"/>
      <c r="E178" s="5"/>
      <c r="F178" s="5"/>
      <c r="G178" s="5"/>
      <c r="H178" s="5"/>
      <c r="I178" s="5"/>
      <c r="J178" s="5"/>
      <c r="K178" s="5"/>
      <c r="L178" s="5"/>
      <c r="M178" s="5"/>
      <c r="N178" s="5"/>
      <c r="O178" s="5"/>
      <c r="P178" s="5"/>
      <c r="Q178" s="5"/>
      <c r="R178" s="5"/>
      <c r="S178" s="5"/>
      <c r="T178" s="5"/>
      <c r="U178" s="5"/>
      <c r="V178" s="5"/>
      <c r="W178" s="5"/>
      <c r="X178" s="5"/>
      <c r="Y178" s="5"/>
      <c r="Z178" s="5"/>
      <c r="AA178" s="5"/>
      <c r="AB178" s="5"/>
      <c r="AC178" s="5"/>
      <c r="AD178" s="5"/>
      <c r="AE178" s="5"/>
      <c r="AF178" s="5"/>
      <c r="AG178" s="5"/>
      <c r="AH178" s="5"/>
      <c r="AI178" s="5"/>
      <c r="AJ178" s="5"/>
      <c r="AK178" s="5"/>
      <c r="AL178" s="5"/>
      <c r="AM178" s="5"/>
      <c r="AN178" s="5"/>
      <c r="AO178" s="5"/>
      <c r="AP178" s="5"/>
    </row>
    <row r="179" spans="2:43" s="4" customFormat="1" ht="11.25" x14ac:dyDescent="0.2">
      <c r="B179" s="4" t="s">
        <v>23</v>
      </c>
      <c r="C179" s="4" t="s">
        <v>42</v>
      </c>
      <c r="D179" s="5">
        <v>188</v>
      </c>
      <c r="E179" s="5">
        <v>188</v>
      </c>
      <c r="F179" s="5">
        <v>188</v>
      </c>
      <c r="G179" s="5">
        <v>188</v>
      </c>
      <c r="H179" s="5">
        <v>188</v>
      </c>
      <c r="I179" s="5">
        <v>188</v>
      </c>
      <c r="J179" s="5">
        <v>188</v>
      </c>
      <c r="K179" s="5">
        <v>188</v>
      </c>
      <c r="L179" s="5">
        <v>188</v>
      </c>
      <c r="M179" s="5">
        <v>188</v>
      </c>
      <c r="N179" s="5">
        <v>188</v>
      </c>
      <c r="O179" s="5">
        <v>188</v>
      </c>
      <c r="P179" s="5">
        <v>188</v>
      </c>
      <c r="Q179" s="5">
        <v>188</v>
      </c>
      <c r="R179" s="5">
        <v>188</v>
      </c>
      <c r="S179" s="5"/>
      <c r="T179" s="5"/>
      <c r="U179" s="5"/>
      <c r="V179" s="5"/>
      <c r="W179" s="5"/>
      <c r="X179" s="5"/>
      <c r="Y179" s="5"/>
      <c r="Z179" s="5"/>
      <c r="AA179" s="5"/>
      <c r="AB179" s="5"/>
      <c r="AC179" s="5"/>
      <c r="AD179" s="5"/>
      <c r="AE179" s="5"/>
      <c r="AF179" s="5"/>
      <c r="AG179" s="5"/>
      <c r="AH179" s="5"/>
      <c r="AI179" s="5"/>
      <c r="AJ179" s="5"/>
      <c r="AK179" s="5"/>
      <c r="AL179" s="5"/>
      <c r="AM179" s="5"/>
      <c r="AN179" s="5"/>
      <c r="AO179" s="5"/>
      <c r="AP179" s="5"/>
    </row>
    <row r="180" spans="2:43" s="4" customFormat="1" ht="11.25" x14ac:dyDescent="0.2">
      <c r="B180" s="4" t="s">
        <v>23</v>
      </c>
      <c r="C180" s="4" t="s">
        <v>43</v>
      </c>
      <c r="D180" s="5"/>
      <c r="E180" s="5"/>
      <c r="F180" s="5"/>
      <c r="G180" s="5"/>
      <c r="H180" s="5"/>
      <c r="I180" s="5"/>
      <c r="J180" s="5"/>
      <c r="K180" s="5"/>
      <c r="L180" s="5"/>
      <c r="M180" s="5"/>
      <c r="N180" s="5"/>
      <c r="O180" s="5"/>
      <c r="P180" s="5"/>
      <c r="Q180" s="5"/>
      <c r="R180" s="5"/>
      <c r="S180" s="5"/>
      <c r="T180" s="5"/>
      <c r="U180" s="5"/>
      <c r="V180" s="5"/>
      <c r="W180" s="5"/>
      <c r="X180" s="5"/>
      <c r="Y180" s="5"/>
      <c r="Z180" s="5"/>
      <c r="AA180" s="5"/>
      <c r="AB180" s="5"/>
      <c r="AC180" s="5"/>
      <c r="AD180" s="5"/>
      <c r="AE180" s="5"/>
      <c r="AF180" s="5"/>
      <c r="AG180" s="5"/>
      <c r="AH180" s="5"/>
      <c r="AI180" s="5"/>
      <c r="AJ180" s="5"/>
      <c r="AK180" s="5"/>
      <c r="AL180" s="5"/>
      <c r="AM180" s="5"/>
      <c r="AN180" s="5"/>
      <c r="AO180" s="5"/>
      <c r="AP180" s="5"/>
    </row>
    <row r="181" spans="2:43" s="4" customFormat="1" ht="11.25" x14ac:dyDescent="0.2">
      <c r="B181" s="4" t="s">
        <v>23</v>
      </c>
      <c r="C181" s="4" t="s">
        <v>44</v>
      </c>
      <c r="D181" s="5"/>
      <c r="E181" s="5"/>
      <c r="F181" s="5"/>
      <c r="G181" s="5"/>
      <c r="H181" s="5"/>
      <c r="I181" s="5"/>
      <c r="J181" s="5"/>
      <c r="K181" s="5"/>
      <c r="L181" s="5"/>
      <c r="M181" s="5"/>
      <c r="N181" s="5"/>
      <c r="O181" s="5"/>
      <c r="P181" s="5"/>
      <c r="Q181" s="5"/>
      <c r="R181" s="5"/>
      <c r="S181" s="5"/>
      <c r="T181" s="5"/>
      <c r="U181" s="5"/>
      <c r="V181" s="5"/>
      <c r="W181" s="5"/>
      <c r="X181" s="5"/>
      <c r="Y181" s="5"/>
      <c r="Z181" s="5"/>
      <c r="AA181" s="5"/>
      <c r="AB181" s="5"/>
      <c r="AC181" s="5"/>
      <c r="AD181" s="5"/>
      <c r="AE181" s="5"/>
      <c r="AF181" s="5"/>
      <c r="AG181" s="5"/>
      <c r="AH181" s="5"/>
      <c r="AI181" s="5"/>
      <c r="AJ181" s="5"/>
      <c r="AK181" s="5"/>
      <c r="AL181" s="5"/>
      <c r="AM181" s="5"/>
      <c r="AN181" s="5"/>
      <c r="AO181" s="5"/>
      <c r="AP181" s="5"/>
    </row>
    <row r="182" spans="2:43" s="4" customFormat="1" ht="11.25" x14ac:dyDescent="0.2">
      <c r="B182" s="4" t="s">
        <v>23</v>
      </c>
      <c r="C182" s="4" t="s">
        <v>45</v>
      </c>
      <c r="D182" s="5"/>
      <c r="E182" s="5"/>
      <c r="F182" s="5"/>
      <c r="G182" s="5"/>
      <c r="H182" s="5"/>
      <c r="I182" s="5"/>
      <c r="J182" s="5"/>
      <c r="K182" s="5"/>
      <c r="L182" s="5"/>
      <c r="M182" s="5"/>
      <c r="N182" s="5"/>
      <c r="O182" s="5"/>
      <c r="P182" s="5"/>
      <c r="Q182" s="5"/>
      <c r="R182" s="5"/>
      <c r="S182" s="5"/>
      <c r="T182" s="5"/>
      <c r="U182" s="5"/>
      <c r="V182" s="5"/>
      <c r="W182" s="5"/>
      <c r="X182" s="5"/>
      <c r="Y182" s="5"/>
      <c r="Z182" s="5"/>
      <c r="AA182" s="5"/>
      <c r="AB182" s="5"/>
      <c r="AC182" s="5"/>
      <c r="AD182" s="5"/>
      <c r="AE182" s="5"/>
      <c r="AF182" s="5"/>
      <c r="AG182" s="5"/>
      <c r="AH182" s="5"/>
      <c r="AI182" s="5"/>
      <c r="AJ182" s="5"/>
      <c r="AK182" s="5"/>
      <c r="AL182" s="5"/>
      <c r="AM182" s="5"/>
      <c r="AN182" s="5"/>
      <c r="AO182" s="5"/>
      <c r="AP182" s="5"/>
    </row>
    <row r="183" spans="2:43" s="4" customFormat="1" ht="11.25" x14ac:dyDescent="0.2">
      <c r="B183" s="4" t="s">
        <v>23</v>
      </c>
      <c r="C183" s="4" t="s">
        <v>46</v>
      </c>
      <c r="D183" s="5"/>
      <c r="E183" s="5"/>
      <c r="F183" s="5"/>
      <c r="G183" s="5"/>
      <c r="H183" s="5"/>
      <c r="I183" s="5"/>
      <c r="J183" s="5"/>
      <c r="K183" s="5"/>
      <c r="L183" s="5"/>
      <c r="M183" s="5"/>
      <c r="N183" s="5"/>
      <c r="O183" s="5"/>
      <c r="P183" s="5"/>
      <c r="Q183" s="5"/>
      <c r="R183" s="5"/>
      <c r="S183" s="5"/>
      <c r="T183" s="5"/>
      <c r="U183" s="5"/>
      <c r="V183" s="5"/>
      <c r="W183" s="5"/>
      <c r="X183" s="5"/>
      <c r="Y183" s="5"/>
      <c r="Z183" s="5"/>
      <c r="AA183" s="5"/>
      <c r="AB183" s="5"/>
      <c r="AC183" s="5"/>
      <c r="AD183" s="5"/>
      <c r="AE183" s="5"/>
      <c r="AF183" s="5"/>
      <c r="AG183" s="5"/>
      <c r="AH183" s="5"/>
      <c r="AI183" s="5"/>
      <c r="AJ183" s="5"/>
      <c r="AK183" s="5"/>
      <c r="AL183" s="5"/>
      <c r="AM183" s="5"/>
      <c r="AN183" s="5"/>
      <c r="AO183" s="5"/>
      <c r="AP183" s="5"/>
    </row>
    <row r="184" spans="2:43" s="4" customFormat="1" ht="11.25" x14ac:dyDescent="0.2">
      <c r="B184" s="4" t="s">
        <v>23</v>
      </c>
      <c r="C184" s="4" t="s">
        <v>15</v>
      </c>
      <c r="D184" s="38">
        <v>1487.7</v>
      </c>
      <c r="E184" s="38">
        <v>1487.7</v>
      </c>
      <c r="F184" s="38">
        <v>1487.7</v>
      </c>
      <c r="G184" s="38">
        <v>1487.7</v>
      </c>
      <c r="H184" s="38">
        <v>1487.7</v>
      </c>
      <c r="I184" s="38">
        <v>1487.7</v>
      </c>
      <c r="J184" s="38">
        <v>1487.7</v>
      </c>
      <c r="K184" s="38">
        <v>1487.7</v>
      </c>
      <c r="L184" s="38">
        <v>1487.7</v>
      </c>
      <c r="M184" s="38">
        <v>1487.7</v>
      </c>
      <c r="N184" s="38">
        <v>1487.7</v>
      </c>
      <c r="O184" s="38">
        <v>1295.5999999999999</v>
      </c>
      <c r="P184" s="38">
        <v>745.4</v>
      </c>
      <c r="Q184" s="38">
        <v>745.4</v>
      </c>
      <c r="R184" s="38">
        <v>569.79999999999995</v>
      </c>
      <c r="S184" s="38">
        <v>0</v>
      </c>
      <c r="T184" s="38">
        <v>0</v>
      </c>
      <c r="U184" s="38">
        <v>0</v>
      </c>
      <c r="V184" s="38">
        <v>0</v>
      </c>
      <c r="W184" s="38">
        <v>0</v>
      </c>
      <c r="X184" s="38">
        <v>0</v>
      </c>
      <c r="Y184" s="38">
        <v>0</v>
      </c>
      <c r="Z184" s="38">
        <v>0</v>
      </c>
      <c r="AA184" s="38">
        <v>0</v>
      </c>
      <c r="AB184" s="38">
        <v>0</v>
      </c>
      <c r="AC184" s="38">
        <v>0</v>
      </c>
      <c r="AD184" s="38">
        <v>0</v>
      </c>
      <c r="AE184" s="38">
        <v>0</v>
      </c>
      <c r="AF184" s="38">
        <v>0</v>
      </c>
      <c r="AG184" s="38">
        <v>0</v>
      </c>
      <c r="AH184" s="38">
        <v>0</v>
      </c>
      <c r="AI184" s="38">
        <v>0</v>
      </c>
      <c r="AJ184" s="38">
        <v>0</v>
      </c>
      <c r="AK184" s="38">
        <v>0</v>
      </c>
      <c r="AL184" s="38">
        <v>0</v>
      </c>
      <c r="AM184" s="38">
        <v>0</v>
      </c>
      <c r="AN184" s="38">
        <v>0</v>
      </c>
      <c r="AO184" s="38">
        <v>0</v>
      </c>
      <c r="AP184" s="38">
        <v>0</v>
      </c>
      <c r="AQ184" s="5">
        <v>-1487.7</v>
      </c>
    </row>
    <row r="185" spans="2:43" s="4" customFormat="1" ht="11.25" x14ac:dyDescent="0.2">
      <c r="B185" s="4" t="s">
        <v>691</v>
      </c>
      <c r="C185" s="4" t="s">
        <v>36</v>
      </c>
      <c r="D185" s="5"/>
      <c r="E185" s="5"/>
      <c r="F185" s="5"/>
      <c r="G185" s="5"/>
      <c r="H185" s="5"/>
      <c r="I185" s="5"/>
      <c r="J185" s="5"/>
      <c r="K185" s="5"/>
      <c r="L185" s="5"/>
      <c r="M185" s="5"/>
      <c r="N185" s="5"/>
      <c r="O185" s="5"/>
      <c r="P185" s="5"/>
      <c r="Q185" s="5"/>
      <c r="R185" s="5"/>
      <c r="S185" s="5"/>
      <c r="T185" s="5"/>
      <c r="U185" s="5"/>
      <c r="V185" s="5"/>
      <c r="W185" s="5"/>
      <c r="X185" s="5"/>
      <c r="Y185" s="5"/>
      <c r="Z185" s="5"/>
      <c r="AA185" s="5"/>
      <c r="AB185" s="5"/>
      <c r="AC185" s="5"/>
      <c r="AD185" s="5"/>
      <c r="AE185" s="5"/>
      <c r="AF185" s="5"/>
      <c r="AG185" s="5"/>
      <c r="AH185" s="5"/>
      <c r="AI185" s="5"/>
      <c r="AJ185" s="5"/>
      <c r="AK185" s="5"/>
      <c r="AL185" s="5"/>
      <c r="AM185" s="5"/>
      <c r="AN185" s="5"/>
      <c r="AO185" s="5"/>
      <c r="AP185" s="5"/>
    </row>
    <row r="186" spans="2:43" s="4" customFormat="1" ht="11.25" x14ac:dyDescent="0.2">
      <c r="B186" s="4" t="s">
        <v>691</v>
      </c>
      <c r="C186" s="4" t="s">
        <v>37</v>
      </c>
      <c r="D186" s="5"/>
      <c r="E186" s="5"/>
      <c r="F186" s="5"/>
      <c r="G186" s="5"/>
      <c r="H186" s="5"/>
      <c r="I186" s="5"/>
      <c r="J186" s="5"/>
      <c r="K186" s="5"/>
      <c r="L186" s="5"/>
      <c r="M186" s="5"/>
      <c r="N186" s="5"/>
      <c r="O186" s="5"/>
      <c r="P186" s="5"/>
      <c r="Q186" s="5"/>
      <c r="R186" s="5"/>
      <c r="S186" s="5"/>
      <c r="T186" s="5"/>
      <c r="U186" s="5"/>
      <c r="V186" s="5"/>
      <c r="W186" s="5"/>
      <c r="X186" s="5"/>
      <c r="Y186" s="5"/>
      <c r="Z186" s="5"/>
      <c r="AA186" s="5"/>
      <c r="AB186" s="5"/>
      <c r="AC186" s="5"/>
      <c r="AD186" s="5"/>
      <c r="AE186" s="5"/>
      <c r="AF186" s="5"/>
      <c r="AG186" s="5"/>
      <c r="AH186" s="5"/>
      <c r="AI186" s="5"/>
      <c r="AJ186" s="5"/>
      <c r="AK186" s="5"/>
      <c r="AL186" s="5"/>
      <c r="AM186" s="5"/>
      <c r="AN186" s="5"/>
      <c r="AO186" s="5"/>
      <c r="AP186" s="5"/>
    </row>
    <row r="187" spans="2:43" s="4" customFormat="1" ht="11.25" x14ac:dyDescent="0.2">
      <c r="B187" s="4" t="s">
        <v>691</v>
      </c>
      <c r="C187" s="4" t="s">
        <v>38</v>
      </c>
      <c r="D187" s="5"/>
      <c r="E187" s="5"/>
      <c r="F187" s="5"/>
      <c r="G187" s="5"/>
      <c r="H187" s="5"/>
      <c r="I187" s="5"/>
      <c r="J187" s="5"/>
      <c r="K187" s="5"/>
      <c r="L187" s="5"/>
      <c r="M187" s="5"/>
      <c r="N187" s="5"/>
      <c r="O187" s="5"/>
      <c r="P187" s="5"/>
      <c r="Q187" s="5"/>
      <c r="R187" s="5"/>
      <c r="S187" s="5"/>
      <c r="T187" s="5"/>
      <c r="U187" s="5"/>
      <c r="V187" s="5"/>
      <c r="W187" s="5"/>
      <c r="X187" s="5"/>
      <c r="Y187" s="5"/>
      <c r="Z187" s="5"/>
      <c r="AA187" s="5"/>
      <c r="AB187" s="5"/>
      <c r="AC187" s="5"/>
      <c r="AD187" s="5"/>
      <c r="AE187" s="5"/>
      <c r="AF187" s="5"/>
      <c r="AG187" s="5"/>
      <c r="AH187" s="5"/>
      <c r="AI187" s="5"/>
      <c r="AJ187" s="5"/>
      <c r="AK187" s="5"/>
      <c r="AL187" s="5"/>
      <c r="AM187" s="5"/>
      <c r="AN187" s="5"/>
      <c r="AO187" s="5"/>
      <c r="AP187" s="5"/>
    </row>
    <row r="188" spans="2:43" s="4" customFormat="1" ht="11.25" x14ac:dyDescent="0.2">
      <c r="B188" s="4" t="s">
        <v>691</v>
      </c>
      <c r="C188" s="4" t="s">
        <v>39</v>
      </c>
      <c r="D188" s="5"/>
      <c r="E188" s="5"/>
      <c r="F188" s="5"/>
      <c r="G188" s="5"/>
      <c r="H188" s="5"/>
      <c r="I188" s="5"/>
      <c r="J188" s="5"/>
      <c r="K188" s="5"/>
      <c r="L188" s="5"/>
      <c r="M188" s="5"/>
      <c r="N188" s="5"/>
      <c r="O188" s="5"/>
      <c r="P188" s="5"/>
      <c r="Q188" s="5"/>
      <c r="R188" s="5"/>
      <c r="S188" s="5"/>
      <c r="T188" s="5"/>
      <c r="U188" s="5"/>
      <c r="V188" s="5"/>
      <c r="W188" s="5"/>
      <c r="X188" s="5"/>
      <c r="Y188" s="5"/>
      <c r="Z188" s="5"/>
      <c r="AA188" s="5"/>
      <c r="AB188" s="5"/>
      <c r="AC188" s="5"/>
      <c r="AD188" s="5"/>
      <c r="AE188" s="5"/>
      <c r="AF188" s="5"/>
      <c r="AG188" s="5"/>
      <c r="AH188" s="5"/>
      <c r="AI188" s="5"/>
      <c r="AJ188" s="5"/>
      <c r="AK188" s="5"/>
      <c r="AL188" s="5"/>
      <c r="AM188" s="5"/>
      <c r="AN188" s="5"/>
      <c r="AO188" s="5"/>
      <c r="AP188" s="5"/>
    </row>
    <row r="189" spans="2:43" s="4" customFormat="1" ht="11.25" x14ac:dyDescent="0.2">
      <c r="B189" s="4" t="s">
        <v>691</v>
      </c>
      <c r="C189" s="4" t="s">
        <v>40</v>
      </c>
      <c r="D189" s="5"/>
      <c r="E189" s="5"/>
      <c r="F189" s="5"/>
      <c r="G189" s="5"/>
      <c r="H189" s="5"/>
      <c r="I189" s="5"/>
      <c r="J189" s="5"/>
      <c r="K189" s="5"/>
      <c r="L189" s="5"/>
      <c r="M189" s="5"/>
      <c r="N189" s="5"/>
      <c r="O189" s="5"/>
      <c r="P189" s="5"/>
      <c r="Q189" s="5"/>
      <c r="R189" s="5"/>
      <c r="S189" s="5"/>
      <c r="T189" s="5"/>
      <c r="U189" s="5"/>
      <c r="V189" s="5"/>
      <c r="W189" s="5"/>
      <c r="X189" s="5"/>
      <c r="Y189" s="5"/>
      <c r="Z189" s="5"/>
      <c r="AA189" s="5"/>
      <c r="AB189" s="5"/>
      <c r="AC189" s="5"/>
      <c r="AD189" s="5"/>
      <c r="AE189" s="5"/>
      <c r="AF189" s="5"/>
      <c r="AG189" s="5"/>
      <c r="AH189" s="5"/>
      <c r="AI189" s="5"/>
      <c r="AJ189" s="5"/>
      <c r="AK189" s="5"/>
      <c r="AL189" s="5"/>
      <c r="AM189" s="5"/>
      <c r="AN189" s="5"/>
      <c r="AO189" s="5"/>
      <c r="AP189" s="5"/>
    </row>
    <row r="190" spans="2:43" s="4" customFormat="1" ht="11.25" x14ac:dyDescent="0.2">
      <c r="B190" s="4" t="s">
        <v>691</v>
      </c>
      <c r="C190" s="4" t="s">
        <v>41</v>
      </c>
      <c r="D190" s="5"/>
      <c r="E190" s="5"/>
      <c r="F190" s="5"/>
      <c r="G190" s="5"/>
      <c r="H190" s="5"/>
      <c r="I190" s="5"/>
      <c r="J190" s="5"/>
      <c r="K190" s="5"/>
      <c r="L190" s="5"/>
      <c r="M190" s="5"/>
      <c r="N190" s="5"/>
      <c r="O190" s="5"/>
      <c r="P190" s="5"/>
      <c r="Q190" s="5"/>
      <c r="R190" s="5"/>
      <c r="S190" s="5"/>
      <c r="T190" s="5"/>
      <c r="U190" s="5"/>
      <c r="V190" s="5"/>
      <c r="W190" s="5"/>
      <c r="X190" s="5"/>
      <c r="Y190" s="5"/>
      <c r="Z190" s="5"/>
      <c r="AA190" s="5"/>
      <c r="AB190" s="5"/>
      <c r="AC190" s="5"/>
      <c r="AD190" s="5"/>
      <c r="AE190" s="5"/>
      <c r="AF190" s="5"/>
      <c r="AG190" s="5"/>
      <c r="AH190" s="5"/>
      <c r="AI190" s="5"/>
      <c r="AJ190" s="5"/>
      <c r="AK190" s="5"/>
      <c r="AL190" s="5"/>
      <c r="AM190" s="5"/>
      <c r="AN190" s="5"/>
      <c r="AO190" s="5"/>
      <c r="AP190" s="5"/>
    </row>
    <row r="191" spans="2:43" s="4" customFormat="1" ht="11.25" x14ac:dyDescent="0.2">
      <c r="B191" s="4" t="s">
        <v>691</v>
      </c>
      <c r="C191" s="4" t="s">
        <v>42</v>
      </c>
      <c r="D191" s="5"/>
      <c r="E191" s="5"/>
      <c r="F191" s="5"/>
      <c r="G191" s="5"/>
      <c r="H191" s="5"/>
      <c r="I191" s="5"/>
      <c r="J191" s="5"/>
      <c r="K191" s="5"/>
      <c r="L191" s="5"/>
      <c r="M191" s="5"/>
      <c r="N191" s="5"/>
      <c r="O191" s="5"/>
      <c r="P191" s="5"/>
      <c r="Q191" s="5"/>
      <c r="R191" s="5"/>
      <c r="S191" s="5"/>
      <c r="T191" s="5"/>
      <c r="U191" s="5"/>
      <c r="V191" s="5"/>
      <c r="W191" s="5"/>
      <c r="X191" s="5"/>
      <c r="Y191" s="5"/>
      <c r="Z191" s="5"/>
      <c r="AA191" s="5"/>
      <c r="AB191" s="5"/>
      <c r="AC191" s="5"/>
      <c r="AD191" s="5"/>
      <c r="AE191" s="5"/>
      <c r="AF191" s="5"/>
      <c r="AG191" s="5"/>
      <c r="AH191" s="5"/>
      <c r="AI191" s="5"/>
      <c r="AJ191" s="5"/>
      <c r="AK191" s="5"/>
      <c r="AL191" s="5"/>
      <c r="AM191" s="5"/>
      <c r="AN191" s="5"/>
      <c r="AO191" s="5"/>
      <c r="AP191" s="5"/>
    </row>
    <row r="192" spans="2:43" s="4" customFormat="1" ht="11.25" x14ac:dyDescent="0.2">
      <c r="B192" s="4" t="s">
        <v>691</v>
      </c>
      <c r="C192" s="4" t="s">
        <v>43</v>
      </c>
      <c r="D192" s="5"/>
      <c r="E192" s="5"/>
      <c r="F192" s="5"/>
      <c r="G192" s="5"/>
      <c r="H192" s="5"/>
      <c r="I192" s="5"/>
      <c r="J192" s="5"/>
      <c r="K192" s="5"/>
      <c r="L192" s="5"/>
      <c r="M192" s="5"/>
      <c r="N192" s="5"/>
      <c r="O192" s="5"/>
      <c r="P192" s="5"/>
      <c r="Q192" s="5"/>
      <c r="R192" s="5"/>
      <c r="S192" s="5"/>
      <c r="T192" s="5"/>
      <c r="U192" s="5"/>
      <c r="V192" s="5"/>
      <c r="W192" s="5"/>
      <c r="X192" s="5"/>
      <c r="Y192" s="5"/>
      <c r="Z192" s="5"/>
      <c r="AA192" s="5"/>
      <c r="AB192" s="5"/>
      <c r="AC192" s="5"/>
      <c r="AD192" s="5"/>
      <c r="AE192" s="5"/>
      <c r="AF192" s="5"/>
      <c r="AG192" s="5"/>
      <c r="AH192" s="5"/>
      <c r="AI192" s="5"/>
      <c r="AJ192" s="5"/>
      <c r="AK192" s="5"/>
      <c r="AL192" s="5"/>
      <c r="AM192" s="5"/>
      <c r="AN192" s="5"/>
      <c r="AO192" s="5"/>
      <c r="AP192" s="5"/>
    </row>
    <row r="193" spans="2:43" s="4" customFormat="1" ht="11.25" x14ac:dyDescent="0.2">
      <c r="B193" s="4" t="s">
        <v>691</v>
      </c>
      <c r="C193" s="4" t="s">
        <v>44</v>
      </c>
      <c r="D193" s="5"/>
      <c r="E193" s="5"/>
      <c r="F193" s="5"/>
      <c r="G193" s="5"/>
      <c r="H193" s="5"/>
      <c r="I193" s="5"/>
      <c r="J193" s="5"/>
      <c r="K193" s="5"/>
      <c r="L193" s="5"/>
      <c r="M193" s="5"/>
      <c r="N193" s="5"/>
      <c r="O193" s="5"/>
      <c r="P193" s="5"/>
      <c r="Q193" s="5"/>
      <c r="R193" s="5"/>
      <c r="S193" s="5"/>
      <c r="T193" s="5"/>
      <c r="U193" s="5"/>
      <c r="V193" s="5"/>
      <c r="W193" s="5"/>
      <c r="X193" s="5"/>
      <c r="Y193" s="5"/>
      <c r="Z193" s="5"/>
      <c r="AA193" s="5"/>
      <c r="AB193" s="5"/>
      <c r="AC193" s="5"/>
      <c r="AD193" s="5"/>
      <c r="AE193" s="5"/>
      <c r="AF193" s="5"/>
      <c r="AG193" s="5"/>
      <c r="AH193" s="5"/>
      <c r="AI193" s="5"/>
      <c r="AJ193" s="5"/>
      <c r="AK193" s="5"/>
      <c r="AL193" s="5"/>
      <c r="AM193" s="5"/>
      <c r="AN193" s="5"/>
      <c r="AO193" s="5"/>
      <c r="AP193" s="5"/>
    </row>
    <row r="194" spans="2:43" s="4" customFormat="1" ht="11.25" x14ac:dyDescent="0.2">
      <c r="B194" s="4" t="s">
        <v>691</v>
      </c>
      <c r="C194" s="4" t="s">
        <v>45</v>
      </c>
      <c r="D194" s="5"/>
      <c r="E194" s="5"/>
      <c r="F194" s="5"/>
      <c r="G194" s="5"/>
      <c r="H194" s="5"/>
      <c r="I194" s="5"/>
      <c r="J194" s="5"/>
      <c r="K194" s="5"/>
      <c r="L194" s="5"/>
      <c r="M194" s="5"/>
      <c r="N194" s="5"/>
      <c r="O194" s="5"/>
      <c r="P194" s="5"/>
      <c r="Q194" s="5"/>
      <c r="R194" s="5"/>
      <c r="S194" s="5"/>
      <c r="T194" s="5"/>
      <c r="U194" s="5"/>
      <c r="V194" s="5"/>
      <c r="W194" s="5"/>
      <c r="X194" s="5"/>
      <c r="Y194" s="5"/>
      <c r="Z194" s="5"/>
      <c r="AA194" s="5"/>
      <c r="AB194" s="5"/>
      <c r="AC194" s="5"/>
      <c r="AD194" s="5"/>
      <c r="AE194" s="5"/>
      <c r="AF194" s="5"/>
      <c r="AG194" s="5"/>
      <c r="AH194" s="5"/>
      <c r="AI194" s="5"/>
      <c r="AJ194" s="5"/>
      <c r="AK194" s="5"/>
      <c r="AL194" s="5"/>
      <c r="AM194" s="5"/>
      <c r="AN194" s="5"/>
      <c r="AO194" s="5"/>
      <c r="AP194" s="5"/>
    </row>
    <row r="195" spans="2:43" s="4" customFormat="1" ht="11.25" x14ac:dyDescent="0.2">
      <c r="B195" s="4" t="s">
        <v>691</v>
      </c>
      <c r="C195" s="4" t="s">
        <v>46</v>
      </c>
      <c r="D195" s="5"/>
      <c r="E195" s="5"/>
      <c r="F195" s="5"/>
      <c r="G195" s="5"/>
      <c r="H195" s="5"/>
      <c r="I195" s="5"/>
      <c r="J195" s="5"/>
      <c r="K195" s="5"/>
      <c r="L195" s="5"/>
      <c r="M195" s="5"/>
      <c r="N195" s="5"/>
      <c r="O195" s="5"/>
      <c r="P195" s="5"/>
      <c r="Q195" s="5"/>
      <c r="R195" s="5"/>
      <c r="S195" s="5"/>
      <c r="T195" s="5"/>
      <c r="U195" s="5"/>
      <c r="V195" s="5"/>
      <c r="W195" s="5"/>
      <c r="X195" s="5"/>
      <c r="Y195" s="5"/>
      <c r="Z195" s="5"/>
      <c r="AA195" s="5"/>
      <c r="AB195" s="5"/>
      <c r="AC195" s="5"/>
      <c r="AD195" s="5"/>
      <c r="AE195" s="5"/>
      <c r="AF195" s="5"/>
      <c r="AG195" s="5"/>
      <c r="AH195" s="5"/>
      <c r="AI195" s="5"/>
      <c r="AJ195" s="5"/>
      <c r="AK195" s="5"/>
      <c r="AL195" s="5"/>
      <c r="AM195" s="5"/>
      <c r="AN195" s="5"/>
      <c r="AO195" s="5"/>
      <c r="AP195" s="5"/>
    </row>
    <row r="196" spans="2:43" s="4" customFormat="1" ht="11.25" x14ac:dyDescent="0.2">
      <c r="B196" s="4" t="s">
        <v>691</v>
      </c>
      <c r="C196" s="4" t="s">
        <v>15</v>
      </c>
      <c r="D196" s="38">
        <v>0</v>
      </c>
      <c r="E196" s="38">
        <v>0</v>
      </c>
      <c r="F196" s="38">
        <v>0</v>
      </c>
      <c r="G196" s="38">
        <v>0</v>
      </c>
      <c r="H196" s="38">
        <v>0</v>
      </c>
      <c r="I196" s="38">
        <v>0</v>
      </c>
      <c r="J196" s="38">
        <v>0</v>
      </c>
      <c r="K196" s="38">
        <v>0</v>
      </c>
      <c r="L196" s="38">
        <v>0</v>
      </c>
      <c r="M196" s="38">
        <v>0</v>
      </c>
      <c r="N196" s="38">
        <v>0</v>
      </c>
      <c r="O196" s="38">
        <v>0</v>
      </c>
      <c r="P196" s="38">
        <v>0</v>
      </c>
      <c r="Q196" s="38">
        <v>0</v>
      </c>
      <c r="R196" s="38">
        <v>0</v>
      </c>
      <c r="S196" s="38">
        <v>0</v>
      </c>
      <c r="T196" s="38">
        <v>0</v>
      </c>
      <c r="U196" s="38">
        <v>0</v>
      </c>
      <c r="V196" s="38">
        <v>0</v>
      </c>
      <c r="W196" s="38">
        <v>0</v>
      </c>
      <c r="X196" s="38">
        <v>0</v>
      </c>
      <c r="Y196" s="38">
        <v>0</v>
      </c>
      <c r="Z196" s="38">
        <v>0</v>
      </c>
      <c r="AA196" s="38">
        <v>0</v>
      </c>
      <c r="AB196" s="38">
        <v>0</v>
      </c>
      <c r="AC196" s="38">
        <v>0</v>
      </c>
      <c r="AD196" s="38">
        <v>0</v>
      </c>
      <c r="AE196" s="38">
        <v>0</v>
      </c>
      <c r="AF196" s="38">
        <v>0</v>
      </c>
      <c r="AG196" s="38">
        <v>0</v>
      </c>
      <c r="AH196" s="38">
        <v>0</v>
      </c>
      <c r="AI196" s="38">
        <v>0</v>
      </c>
      <c r="AJ196" s="38">
        <v>0</v>
      </c>
      <c r="AK196" s="38">
        <v>0</v>
      </c>
      <c r="AL196" s="38">
        <v>0</v>
      </c>
      <c r="AM196" s="38">
        <v>0</v>
      </c>
      <c r="AN196" s="38">
        <v>0</v>
      </c>
      <c r="AO196" s="38">
        <v>0</v>
      </c>
      <c r="AP196" s="38">
        <v>0</v>
      </c>
      <c r="AQ196" s="5">
        <v>0</v>
      </c>
    </row>
    <row r="197" spans="2:43" s="4" customFormat="1" ht="11.25" x14ac:dyDescent="0.2">
      <c r="B197" s="4" t="s">
        <v>692</v>
      </c>
      <c r="C197" s="4" t="s">
        <v>36</v>
      </c>
      <c r="D197" s="5"/>
      <c r="E197" s="5"/>
      <c r="F197" s="5"/>
      <c r="G197" s="5"/>
      <c r="H197" s="5"/>
      <c r="I197" s="5"/>
      <c r="J197" s="5"/>
      <c r="K197" s="5"/>
      <c r="L197" s="5"/>
      <c r="M197" s="5"/>
      <c r="N197" s="5"/>
      <c r="O197" s="5"/>
      <c r="P197" s="5"/>
      <c r="Q197" s="5"/>
      <c r="R197" s="5"/>
      <c r="S197" s="5"/>
      <c r="T197" s="5"/>
      <c r="U197" s="5"/>
      <c r="V197" s="5"/>
      <c r="W197" s="5"/>
      <c r="X197" s="5"/>
      <c r="Y197" s="5"/>
      <c r="Z197" s="5"/>
      <c r="AA197" s="5"/>
      <c r="AB197" s="5"/>
      <c r="AC197" s="5"/>
      <c r="AD197" s="5"/>
      <c r="AE197" s="5"/>
      <c r="AF197" s="5"/>
      <c r="AG197" s="5"/>
      <c r="AH197" s="5"/>
      <c r="AI197" s="5"/>
      <c r="AJ197" s="5"/>
      <c r="AK197" s="5"/>
      <c r="AL197" s="5"/>
      <c r="AM197" s="5"/>
      <c r="AN197" s="5"/>
      <c r="AO197" s="5"/>
      <c r="AP197" s="5"/>
    </row>
    <row r="198" spans="2:43" s="4" customFormat="1" ht="11.25" x14ac:dyDescent="0.2">
      <c r="B198" s="4" t="s">
        <v>692</v>
      </c>
      <c r="C198" s="4" t="s">
        <v>37</v>
      </c>
      <c r="D198" s="5"/>
      <c r="E198" s="5"/>
      <c r="F198" s="5"/>
      <c r="G198" s="5"/>
      <c r="H198" s="5"/>
      <c r="I198" s="5"/>
      <c r="J198" s="5"/>
      <c r="K198" s="5"/>
      <c r="L198" s="5"/>
      <c r="M198" s="5"/>
      <c r="N198" s="5"/>
      <c r="O198" s="5"/>
      <c r="P198" s="5"/>
      <c r="Q198" s="5"/>
      <c r="R198" s="5"/>
      <c r="S198" s="5"/>
      <c r="T198" s="5"/>
      <c r="U198" s="5"/>
      <c r="V198" s="5"/>
      <c r="W198" s="5"/>
      <c r="X198" s="5"/>
      <c r="Y198" s="5"/>
      <c r="Z198" s="5"/>
      <c r="AA198" s="5"/>
      <c r="AB198" s="5"/>
      <c r="AC198" s="5"/>
      <c r="AD198" s="5"/>
      <c r="AE198" s="5"/>
      <c r="AF198" s="5"/>
      <c r="AG198" s="5"/>
      <c r="AH198" s="5"/>
      <c r="AI198" s="5"/>
      <c r="AJ198" s="5"/>
      <c r="AK198" s="5"/>
      <c r="AL198" s="5"/>
      <c r="AM198" s="5"/>
      <c r="AN198" s="5"/>
      <c r="AO198" s="5"/>
      <c r="AP198" s="5"/>
    </row>
    <row r="199" spans="2:43" s="4" customFormat="1" ht="11.25" x14ac:dyDescent="0.2">
      <c r="B199" s="4" t="s">
        <v>692</v>
      </c>
      <c r="C199" s="4" t="s">
        <v>38</v>
      </c>
      <c r="E199" s="5"/>
      <c r="F199" s="5"/>
      <c r="G199" s="5"/>
      <c r="H199" s="5"/>
      <c r="I199" s="5"/>
      <c r="J199" s="5"/>
      <c r="K199" s="5"/>
      <c r="L199" s="5"/>
      <c r="M199" s="5"/>
      <c r="N199" s="5"/>
      <c r="O199" s="5"/>
      <c r="P199" s="5"/>
      <c r="Q199" s="5"/>
      <c r="R199" s="5"/>
      <c r="S199" s="5"/>
      <c r="T199" s="5"/>
      <c r="U199" s="5"/>
      <c r="V199" s="5"/>
      <c r="W199" s="5"/>
      <c r="X199" s="5"/>
      <c r="Y199" s="5"/>
      <c r="Z199" s="5"/>
      <c r="AA199" s="5"/>
      <c r="AB199" s="5"/>
      <c r="AC199" s="5"/>
      <c r="AD199" s="5"/>
      <c r="AE199" s="5"/>
      <c r="AF199" s="5"/>
      <c r="AG199" s="5"/>
      <c r="AH199" s="5"/>
      <c r="AI199" s="5"/>
      <c r="AJ199" s="5"/>
      <c r="AK199" s="5"/>
      <c r="AL199" s="5"/>
      <c r="AM199" s="5"/>
      <c r="AN199" s="5"/>
      <c r="AO199" s="5"/>
      <c r="AP199" s="5"/>
    </row>
    <row r="200" spans="2:43" s="4" customFormat="1" ht="11.25" x14ac:dyDescent="0.2">
      <c r="B200" s="4" t="s">
        <v>692</v>
      </c>
      <c r="C200" s="4" t="s">
        <v>39</v>
      </c>
      <c r="E200" s="5"/>
      <c r="F200" s="5"/>
      <c r="G200" s="5"/>
      <c r="H200" s="5"/>
      <c r="I200" s="5"/>
      <c r="J200" s="5"/>
      <c r="K200" s="5"/>
      <c r="L200" s="5"/>
      <c r="M200" s="5"/>
      <c r="N200" s="5"/>
      <c r="O200" s="5"/>
      <c r="P200" s="5"/>
      <c r="Q200" s="5"/>
      <c r="R200" s="5"/>
      <c r="S200" s="5"/>
      <c r="T200" s="5"/>
      <c r="U200" s="5"/>
      <c r="V200" s="5"/>
      <c r="W200" s="5"/>
      <c r="X200" s="5"/>
      <c r="Y200" s="5"/>
      <c r="Z200" s="5"/>
      <c r="AA200" s="5"/>
      <c r="AB200" s="5"/>
      <c r="AC200" s="5"/>
      <c r="AD200" s="5"/>
      <c r="AE200" s="5"/>
      <c r="AF200" s="5"/>
      <c r="AG200" s="5"/>
      <c r="AH200" s="5"/>
      <c r="AI200" s="5"/>
      <c r="AJ200" s="5"/>
      <c r="AK200" s="5"/>
      <c r="AL200" s="5"/>
      <c r="AM200" s="5"/>
      <c r="AN200" s="5"/>
      <c r="AO200" s="5"/>
      <c r="AP200" s="5"/>
    </row>
    <row r="201" spans="2:43" s="4" customFormat="1" ht="11.25" x14ac:dyDescent="0.2">
      <c r="B201" s="4" t="s">
        <v>692</v>
      </c>
      <c r="C201" s="4" t="s">
        <v>40</v>
      </c>
      <c r="E201" s="5"/>
      <c r="F201" s="5"/>
      <c r="G201" s="5"/>
      <c r="H201" s="5"/>
      <c r="I201" s="5"/>
      <c r="J201" s="5"/>
      <c r="K201" s="5"/>
      <c r="L201" s="5"/>
      <c r="M201" s="5"/>
      <c r="N201" s="5"/>
      <c r="O201" s="5"/>
      <c r="P201" s="5"/>
      <c r="Q201" s="5"/>
      <c r="R201" s="5"/>
      <c r="S201" s="5"/>
      <c r="T201" s="5"/>
      <c r="U201" s="5"/>
      <c r="V201" s="5"/>
      <c r="W201" s="5"/>
      <c r="X201" s="5"/>
      <c r="Y201" s="5"/>
      <c r="Z201" s="5"/>
      <c r="AA201" s="5"/>
      <c r="AB201" s="5"/>
      <c r="AC201" s="5"/>
      <c r="AD201" s="5"/>
      <c r="AE201" s="5"/>
      <c r="AF201" s="5"/>
      <c r="AG201" s="5"/>
      <c r="AH201" s="5"/>
      <c r="AI201" s="5"/>
      <c r="AJ201" s="5"/>
      <c r="AK201" s="5"/>
      <c r="AL201" s="5"/>
      <c r="AM201" s="5"/>
      <c r="AN201" s="5"/>
      <c r="AO201" s="5"/>
      <c r="AP201" s="5"/>
    </row>
    <row r="202" spans="2:43" s="4" customFormat="1" ht="11.25" x14ac:dyDescent="0.2">
      <c r="B202" s="4" t="s">
        <v>692</v>
      </c>
      <c r="C202" s="4" t="s">
        <v>41</v>
      </c>
      <c r="E202" s="5"/>
      <c r="F202" s="5"/>
      <c r="G202" s="5"/>
      <c r="H202" s="5"/>
      <c r="I202" s="5"/>
      <c r="J202" s="5"/>
      <c r="K202" s="5"/>
      <c r="L202" s="5"/>
      <c r="M202" s="5"/>
      <c r="N202" s="5"/>
      <c r="O202" s="5"/>
      <c r="P202" s="5"/>
      <c r="Q202" s="5"/>
      <c r="R202" s="5"/>
      <c r="S202" s="5"/>
      <c r="T202" s="5"/>
      <c r="U202" s="5"/>
      <c r="V202" s="5"/>
      <c r="W202" s="5"/>
      <c r="X202" s="5"/>
      <c r="Y202" s="5"/>
      <c r="Z202" s="5"/>
      <c r="AA202" s="5"/>
      <c r="AB202" s="5"/>
      <c r="AC202" s="5"/>
      <c r="AD202" s="5"/>
      <c r="AE202" s="5"/>
      <c r="AF202" s="5"/>
      <c r="AG202" s="5"/>
      <c r="AH202" s="5"/>
      <c r="AI202" s="5"/>
      <c r="AJ202" s="5"/>
      <c r="AK202" s="5"/>
      <c r="AL202" s="5"/>
      <c r="AM202" s="5"/>
      <c r="AN202" s="5"/>
      <c r="AO202" s="5"/>
      <c r="AP202" s="5"/>
    </row>
    <row r="203" spans="2:43" s="4" customFormat="1" ht="11.25" x14ac:dyDescent="0.2">
      <c r="B203" s="4" t="s">
        <v>692</v>
      </c>
      <c r="C203" s="4" t="s">
        <v>42</v>
      </c>
      <c r="E203" s="5"/>
      <c r="F203" s="5"/>
      <c r="G203" s="5"/>
      <c r="H203" s="5"/>
      <c r="I203" s="5"/>
      <c r="J203" s="5"/>
      <c r="K203" s="5"/>
      <c r="L203" s="5"/>
      <c r="M203" s="5"/>
      <c r="N203" s="5"/>
      <c r="O203" s="5"/>
      <c r="P203" s="5"/>
      <c r="Q203" s="5"/>
      <c r="R203" s="5"/>
      <c r="S203" s="5"/>
      <c r="T203" s="5"/>
      <c r="U203" s="5"/>
      <c r="V203" s="5"/>
      <c r="W203" s="5"/>
      <c r="X203" s="5"/>
      <c r="Y203" s="5"/>
      <c r="Z203" s="5"/>
      <c r="AA203" s="5"/>
      <c r="AB203" s="5"/>
      <c r="AC203" s="5"/>
      <c r="AD203" s="5"/>
      <c r="AE203" s="5"/>
      <c r="AF203" s="5"/>
      <c r="AG203" s="5"/>
      <c r="AH203" s="5"/>
      <c r="AI203" s="5"/>
      <c r="AJ203" s="5"/>
      <c r="AK203" s="5"/>
      <c r="AL203" s="5"/>
      <c r="AM203" s="5"/>
      <c r="AN203" s="5"/>
      <c r="AO203" s="5"/>
      <c r="AP203" s="5"/>
    </row>
    <row r="204" spans="2:43" s="4" customFormat="1" ht="11.25" x14ac:dyDescent="0.2">
      <c r="B204" s="4" t="s">
        <v>692</v>
      </c>
      <c r="C204" s="4" t="s">
        <v>43</v>
      </c>
      <c r="E204" s="5"/>
      <c r="F204" s="5"/>
      <c r="G204" s="5"/>
      <c r="H204" s="5"/>
      <c r="I204" s="5"/>
      <c r="J204" s="5"/>
      <c r="K204" s="5"/>
      <c r="L204" s="5"/>
      <c r="M204" s="5"/>
      <c r="N204" s="5"/>
      <c r="O204" s="5"/>
      <c r="P204" s="5"/>
      <c r="Q204" s="5"/>
      <c r="R204" s="5"/>
      <c r="S204" s="5"/>
      <c r="T204" s="5"/>
      <c r="U204" s="5"/>
      <c r="V204" s="5"/>
      <c r="W204" s="5"/>
      <c r="X204" s="5"/>
      <c r="Y204" s="5"/>
      <c r="Z204" s="5"/>
      <c r="AA204" s="5"/>
      <c r="AB204" s="5"/>
      <c r="AC204" s="5"/>
      <c r="AD204" s="5"/>
      <c r="AE204" s="5"/>
      <c r="AF204" s="5"/>
      <c r="AG204" s="5"/>
      <c r="AH204" s="5"/>
      <c r="AI204" s="5"/>
      <c r="AJ204" s="5"/>
      <c r="AK204" s="5"/>
      <c r="AL204" s="5"/>
      <c r="AM204" s="5"/>
      <c r="AN204" s="5"/>
      <c r="AO204" s="5"/>
      <c r="AP204" s="5"/>
    </row>
    <row r="205" spans="2:43" s="4" customFormat="1" ht="11.25" x14ac:dyDescent="0.2">
      <c r="B205" s="4" t="s">
        <v>692</v>
      </c>
      <c r="C205" s="4" t="s">
        <v>44</v>
      </c>
      <c r="E205" s="5"/>
      <c r="F205" s="5"/>
      <c r="G205" s="5"/>
      <c r="H205" s="5"/>
      <c r="I205" s="5"/>
      <c r="J205" s="5"/>
      <c r="K205" s="5"/>
      <c r="L205" s="5"/>
      <c r="M205" s="5"/>
      <c r="N205" s="5"/>
      <c r="O205" s="5"/>
      <c r="P205" s="5"/>
      <c r="Q205" s="5"/>
      <c r="R205" s="5"/>
      <c r="S205" s="5"/>
      <c r="T205" s="5"/>
      <c r="U205" s="5"/>
      <c r="V205" s="5"/>
      <c r="W205" s="5"/>
      <c r="X205" s="5"/>
      <c r="Y205" s="5"/>
      <c r="Z205" s="5"/>
      <c r="AA205" s="5"/>
      <c r="AB205" s="5"/>
      <c r="AC205" s="5"/>
      <c r="AD205" s="5"/>
      <c r="AE205" s="5"/>
      <c r="AF205" s="5"/>
      <c r="AG205" s="5"/>
      <c r="AH205" s="5"/>
      <c r="AI205" s="5"/>
      <c r="AJ205" s="5"/>
      <c r="AK205" s="5"/>
      <c r="AL205" s="5"/>
      <c r="AM205" s="5"/>
      <c r="AN205" s="5"/>
      <c r="AO205" s="5"/>
      <c r="AP205" s="5"/>
    </row>
    <row r="206" spans="2:43" s="4" customFormat="1" ht="11.25" x14ac:dyDescent="0.2">
      <c r="B206" s="4" t="s">
        <v>692</v>
      </c>
      <c r="C206" s="4" t="s">
        <v>45</v>
      </c>
      <c r="E206" s="5"/>
      <c r="F206" s="5"/>
      <c r="G206" s="5"/>
      <c r="H206" s="5"/>
      <c r="I206" s="5"/>
      <c r="J206" s="5"/>
      <c r="K206" s="5"/>
      <c r="L206" s="5"/>
      <c r="M206" s="5"/>
      <c r="N206" s="5"/>
      <c r="O206" s="5"/>
      <c r="P206" s="5"/>
      <c r="Q206" s="5"/>
      <c r="R206" s="5"/>
      <c r="S206" s="5"/>
      <c r="T206" s="5"/>
      <c r="U206" s="5"/>
      <c r="V206" s="5"/>
      <c r="W206" s="5"/>
      <c r="X206" s="5"/>
      <c r="Y206" s="5"/>
      <c r="Z206" s="5"/>
      <c r="AA206" s="5"/>
      <c r="AB206" s="5"/>
      <c r="AC206" s="5"/>
      <c r="AD206" s="5"/>
      <c r="AE206" s="5"/>
      <c r="AF206" s="5"/>
      <c r="AG206" s="5"/>
      <c r="AH206" s="5"/>
      <c r="AI206" s="5"/>
      <c r="AJ206" s="5"/>
      <c r="AK206" s="5"/>
      <c r="AL206" s="5"/>
      <c r="AM206" s="5"/>
      <c r="AN206" s="5"/>
      <c r="AO206" s="5"/>
      <c r="AP206" s="5"/>
    </row>
    <row r="207" spans="2:43" s="4" customFormat="1" ht="11.25" x14ac:dyDescent="0.2">
      <c r="B207" s="4" t="s">
        <v>692</v>
      </c>
      <c r="C207" s="4" t="s">
        <v>46</v>
      </c>
      <c r="E207" s="5"/>
      <c r="F207" s="5"/>
      <c r="G207" s="5"/>
      <c r="H207" s="5"/>
      <c r="I207" s="5"/>
      <c r="J207" s="5"/>
      <c r="K207" s="5"/>
      <c r="L207" s="5"/>
      <c r="M207" s="5"/>
      <c r="N207" s="5"/>
      <c r="O207" s="5"/>
      <c r="P207" s="5"/>
      <c r="Q207" s="5"/>
      <c r="R207" s="5"/>
      <c r="S207" s="5"/>
      <c r="T207" s="5"/>
      <c r="U207" s="5"/>
      <c r="V207" s="5"/>
      <c r="W207" s="5"/>
      <c r="X207" s="5"/>
      <c r="Y207" s="5"/>
      <c r="Z207" s="5"/>
      <c r="AA207" s="5"/>
      <c r="AB207" s="5"/>
      <c r="AC207" s="5"/>
      <c r="AD207" s="5"/>
      <c r="AE207" s="5"/>
      <c r="AF207" s="5"/>
      <c r="AG207" s="5"/>
      <c r="AH207" s="5"/>
      <c r="AI207" s="5"/>
      <c r="AJ207" s="5"/>
      <c r="AK207" s="5"/>
      <c r="AL207" s="5"/>
      <c r="AM207" s="5"/>
      <c r="AN207" s="5"/>
      <c r="AO207" s="5"/>
      <c r="AP207" s="5"/>
    </row>
    <row r="208" spans="2:43" s="4" customFormat="1" ht="11.25" x14ac:dyDescent="0.2">
      <c r="B208" s="4" t="s">
        <v>692</v>
      </c>
      <c r="C208" s="4" t="s">
        <v>15</v>
      </c>
      <c r="D208" s="37">
        <v>0</v>
      </c>
      <c r="E208" s="38">
        <v>0</v>
      </c>
      <c r="F208" s="38">
        <v>0</v>
      </c>
      <c r="G208" s="38">
        <v>0</v>
      </c>
      <c r="H208" s="38">
        <v>0</v>
      </c>
      <c r="I208" s="38">
        <v>0</v>
      </c>
      <c r="J208" s="38">
        <v>0</v>
      </c>
      <c r="K208" s="38">
        <v>0</v>
      </c>
      <c r="L208" s="38">
        <v>0</v>
      </c>
      <c r="M208" s="38">
        <v>0</v>
      </c>
      <c r="N208" s="38">
        <v>0</v>
      </c>
      <c r="O208" s="38">
        <v>0</v>
      </c>
      <c r="P208" s="38">
        <v>0</v>
      </c>
      <c r="Q208" s="38">
        <v>0</v>
      </c>
      <c r="R208" s="38">
        <v>0</v>
      </c>
      <c r="S208" s="38">
        <v>0</v>
      </c>
      <c r="T208" s="38">
        <v>0</v>
      </c>
      <c r="U208" s="38">
        <v>0</v>
      </c>
      <c r="V208" s="38">
        <v>0</v>
      </c>
      <c r="W208" s="38">
        <v>0</v>
      </c>
      <c r="X208" s="38">
        <v>0</v>
      </c>
      <c r="Y208" s="38">
        <v>0</v>
      </c>
      <c r="Z208" s="38">
        <v>0</v>
      </c>
      <c r="AA208" s="38">
        <v>0</v>
      </c>
      <c r="AB208" s="38">
        <v>0</v>
      </c>
      <c r="AC208" s="38">
        <v>0</v>
      </c>
      <c r="AD208" s="38">
        <v>0</v>
      </c>
      <c r="AE208" s="38">
        <v>0</v>
      </c>
      <c r="AF208" s="38">
        <v>0</v>
      </c>
      <c r="AG208" s="38">
        <v>0</v>
      </c>
      <c r="AH208" s="38">
        <v>0</v>
      </c>
      <c r="AI208" s="38">
        <v>0</v>
      </c>
      <c r="AJ208" s="38">
        <v>0</v>
      </c>
      <c r="AK208" s="38">
        <v>0</v>
      </c>
      <c r="AL208" s="38">
        <v>0</v>
      </c>
      <c r="AM208" s="38">
        <v>0</v>
      </c>
      <c r="AN208" s="38">
        <v>0</v>
      </c>
      <c r="AO208" s="38">
        <v>0</v>
      </c>
      <c r="AP208" s="38">
        <v>0</v>
      </c>
      <c r="AQ208" s="5">
        <v>0</v>
      </c>
    </row>
    <row r="209" spans="2:43" s="4" customFormat="1" ht="11.25" x14ac:dyDescent="0.2">
      <c r="B209" s="4" t="s">
        <v>693</v>
      </c>
      <c r="C209" s="4" t="s">
        <v>36</v>
      </c>
      <c r="E209" s="5"/>
      <c r="F209" s="5"/>
      <c r="G209" s="5"/>
      <c r="H209" s="5"/>
      <c r="I209" s="5"/>
      <c r="J209" s="5"/>
      <c r="K209" s="5"/>
      <c r="L209" s="5"/>
      <c r="M209" s="5"/>
      <c r="N209" s="5"/>
      <c r="O209" s="5"/>
      <c r="P209" s="5"/>
      <c r="Q209" s="5"/>
      <c r="R209" s="5"/>
      <c r="S209" s="5"/>
      <c r="T209" s="5"/>
      <c r="U209" s="5"/>
      <c r="V209" s="5"/>
      <c r="W209" s="5"/>
      <c r="X209" s="5"/>
      <c r="Y209" s="5"/>
      <c r="Z209" s="5"/>
      <c r="AA209" s="5"/>
      <c r="AB209" s="5"/>
      <c r="AC209" s="5"/>
      <c r="AD209" s="5"/>
      <c r="AE209" s="5"/>
      <c r="AF209" s="5"/>
      <c r="AG209" s="5"/>
      <c r="AH209" s="5"/>
      <c r="AI209" s="5"/>
      <c r="AJ209" s="5"/>
      <c r="AK209" s="5"/>
      <c r="AL209" s="5"/>
      <c r="AM209" s="5"/>
      <c r="AN209" s="5"/>
      <c r="AO209" s="5"/>
      <c r="AP209" s="5"/>
    </row>
    <row r="210" spans="2:43" s="4" customFormat="1" ht="11.25" x14ac:dyDescent="0.2">
      <c r="B210" s="4" t="s">
        <v>693</v>
      </c>
      <c r="C210" s="4" t="s">
        <v>37</v>
      </c>
      <c r="E210" s="5"/>
      <c r="F210" s="5"/>
      <c r="G210" s="5"/>
      <c r="H210" s="5"/>
      <c r="I210" s="5"/>
      <c r="J210" s="5"/>
      <c r="K210" s="5"/>
      <c r="L210" s="5"/>
      <c r="M210" s="5"/>
      <c r="N210" s="5"/>
      <c r="O210" s="5"/>
      <c r="P210" s="5"/>
      <c r="Q210" s="5"/>
      <c r="R210" s="5"/>
      <c r="S210" s="5"/>
      <c r="T210" s="5"/>
      <c r="U210" s="5"/>
      <c r="V210" s="5"/>
      <c r="W210" s="5"/>
      <c r="X210" s="5"/>
      <c r="Y210" s="5"/>
      <c r="Z210" s="5"/>
      <c r="AA210" s="5"/>
      <c r="AB210" s="5"/>
      <c r="AC210" s="5"/>
      <c r="AD210" s="5"/>
      <c r="AE210" s="5"/>
      <c r="AF210" s="5"/>
      <c r="AG210" s="5"/>
      <c r="AH210" s="5"/>
      <c r="AI210" s="5"/>
      <c r="AJ210" s="5"/>
      <c r="AK210" s="5"/>
      <c r="AL210" s="5"/>
      <c r="AM210" s="5"/>
      <c r="AN210" s="5"/>
      <c r="AO210" s="5"/>
      <c r="AP210" s="5"/>
    </row>
    <row r="211" spans="2:43" s="4" customFormat="1" ht="11.25" x14ac:dyDescent="0.2">
      <c r="B211" s="4" t="s">
        <v>693</v>
      </c>
      <c r="C211" s="4" t="s">
        <v>38</v>
      </c>
      <c r="E211" s="5"/>
      <c r="F211" s="5"/>
      <c r="G211" s="5"/>
      <c r="H211" s="5"/>
      <c r="I211" s="5"/>
      <c r="J211" s="5"/>
      <c r="K211" s="5"/>
      <c r="L211" s="5"/>
      <c r="M211" s="5"/>
      <c r="N211" s="5"/>
      <c r="O211" s="5"/>
      <c r="P211" s="5"/>
      <c r="Q211" s="5"/>
      <c r="R211" s="5"/>
      <c r="S211" s="5"/>
      <c r="T211" s="5"/>
      <c r="U211" s="5"/>
      <c r="V211" s="5"/>
      <c r="W211" s="5"/>
      <c r="X211" s="5"/>
      <c r="Y211" s="5"/>
      <c r="Z211" s="5"/>
      <c r="AA211" s="5"/>
      <c r="AB211" s="5"/>
      <c r="AC211" s="5"/>
      <c r="AD211" s="5"/>
      <c r="AE211" s="5"/>
      <c r="AF211" s="5"/>
      <c r="AG211" s="5"/>
      <c r="AH211" s="5"/>
      <c r="AI211" s="5"/>
      <c r="AJ211" s="5"/>
      <c r="AK211" s="5"/>
      <c r="AL211" s="5"/>
      <c r="AM211" s="5"/>
      <c r="AN211" s="5"/>
      <c r="AO211" s="5"/>
      <c r="AP211" s="5"/>
    </row>
    <row r="212" spans="2:43" s="4" customFormat="1" ht="11.25" x14ac:dyDescent="0.2">
      <c r="B212" s="4" t="s">
        <v>693</v>
      </c>
      <c r="C212" s="4" t="s">
        <v>39</v>
      </c>
      <c r="E212" s="5"/>
      <c r="F212" s="5"/>
      <c r="G212" s="5"/>
      <c r="H212" s="5"/>
      <c r="I212" s="5"/>
      <c r="J212" s="5"/>
      <c r="K212" s="5"/>
      <c r="L212" s="5"/>
      <c r="M212" s="5"/>
      <c r="N212" s="5"/>
      <c r="O212" s="5"/>
      <c r="P212" s="5"/>
      <c r="Q212" s="5"/>
      <c r="R212" s="5"/>
      <c r="S212" s="5"/>
      <c r="T212" s="5"/>
      <c r="U212" s="5"/>
      <c r="V212" s="5"/>
      <c r="W212" s="5"/>
      <c r="X212" s="5"/>
      <c r="Y212" s="5"/>
      <c r="Z212" s="5"/>
      <c r="AA212" s="5"/>
      <c r="AB212" s="5"/>
      <c r="AC212" s="5"/>
      <c r="AD212" s="5"/>
      <c r="AE212" s="5"/>
      <c r="AF212" s="5"/>
      <c r="AG212" s="5"/>
      <c r="AH212" s="5"/>
      <c r="AI212" s="5"/>
      <c r="AJ212" s="5"/>
      <c r="AK212" s="5"/>
      <c r="AL212" s="5"/>
      <c r="AM212" s="5"/>
      <c r="AN212" s="5"/>
      <c r="AO212" s="5"/>
      <c r="AP212" s="5"/>
    </row>
    <row r="213" spans="2:43" s="4" customFormat="1" ht="11.25" x14ac:dyDescent="0.2">
      <c r="B213" s="4" t="s">
        <v>693</v>
      </c>
      <c r="C213" s="4" t="s">
        <v>40</v>
      </c>
      <c r="E213" s="5"/>
      <c r="F213" s="5"/>
      <c r="G213" s="5"/>
      <c r="H213" s="5"/>
      <c r="I213" s="5"/>
      <c r="J213" s="5"/>
      <c r="K213" s="5"/>
      <c r="L213" s="5"/>
      <c r="M213" s="5"/>
      <c r="N213" s="5"/>
      <c r="O213" s="5"/>
      <c r="P213" s="5"/>
      <c r="Q213" s="5"/>
      <c r="R213" s="5"/>
      <c r="S213" s="5"/>
      <c r="T213" s="5"/>
      <c r="U213" s="5"/>
      <c r="V213" s="5"/>
      <c r="W213" s="5"/>
      <c r="X213" s="5"/>
      <c r="Y213" s="5"/>
      <c r="Z213" s="5"/>
      <c r="AA213" s="5"/>
      <c r="AB213" s="5"/>
      <c r="AC213" s="5"/>
      <c r="AD213" s="5"/>
      <c r="AE213" s="5"/>
      <c r="AF213" s="5"/>
      <c r="AG213" s="5"/>
      <c r="AH213" s="5"/>
      <c r="AI213" s="5"/>
      <c r="AJ213" s="5"/>
      <c r="AK213" s="5"/>
      <c r="AL213" s="5"/>
      <c r="AM213" s="5"/>
      <c r="AN213" s="5"/>
      <c r="AO213" s="5"/>
      <c r="AP213" s="5"/>
    </row>
    <row r="214" spans="2:43" s="4" customFormat="1" ht="11.25" x14ac:dyDescent="0.2">
      <c r="B214" s="4" t="s">
        <v>693</v>
      </c>
      <c r="C214" s="4" t="s">
        <v>41</v>
      </c>
      <c r="E214" s="5"/>
      <c r="F214" s="5"/>
      <c r="G214" s="5"/>
      <c r="H214" s="5"/>
      <c r="I214" s="5"/>
      <c r="J214" s="5"/>
      <c r="K214" s="5"/>
      <c r="L214" s="5"/>
      <c r="M214" s="5"/>
      <c r="N214" s="5"/>
      <c r="O214" s="5"/>
      <c r="P214" s="5"/>
      <c r="Q214" s="5"/>
      <c r="R214" s="5"/>
      <c r="S214" s="5"/>
      <c r="T214" s="5"/>
      <c r="U214" s="5"/>
      <c r="V214" s="5"/>
      <c r="W214" s="5"/>
      <c r="X214" s="5"/>
      <c r="Y214" s="5"/>
      <c r="Z214" s="5"/>
      <c r="AA214" s="5"/>
      <c r="AB214" s="5"/>
      <c r="AC214" s="5"/>
      <c r="AD214" s="5"/>
      <c r="AE214" s="5"/>
      <c r="AF214" s="5"/>
      <c r="AG214" s="5"/>
      <c r="AH214" s="5"/>
      <c r="AI214" s="5"/>
      <c r="AJ214" s="5"/>
      <c r="AK214" s="5"/>
      <c r="AL214" s="5"/>
      <c r="AM214" s="5"/>
      <c r="AN214" s="5"/>
      <c r="AO214" s="5"/>
      <c r="AP214" s="5"/>
    </row>
    <row r="215" spans="2:43" s="4" customFormat="1" ht="11.25" x14ac:dyDescent="0.2">
      <c r="B215" s="4" t="s">
        <v>693</v>
      </c>
      <c r="C215" s="4" t="s">
        <v>42</v>
      </c>
      <c r="E215" s="5"/>
      <c r="F215" s="5"/>
      <c r="G215" s="5"/>
      <c r="H215" s="5"/>
      <c r="I215" s="5"/>
      <c r="J215" s="5"/>
      <c r="K215" s="5"/>
      <c r="L215" s="5"/>
      <c r="M215" s="5"/>
      <c r="N215" s="5"/>
      <c r="O215" s="5"/>
      <c r="P215" s="5"/>
      <c r="Q215" s="5"/>
      <c r="R215" s="5"/>
      <c r="S215" s="5"/>
      <c r="T215" s="5"/>
      <c r="U215" s="5"/>
      <c r="V215" s="5"/>
      <c r="W215" s="5"/>
      <c r="X215" s="5"/>
      <c r="Y215" s="5"/>
      <c r="Z215" s="5"/>
      <c r="AA215" s="5"/>
      <c r="AB215" s="5"/>
      <c r="AC215" s="5"/>
      <c r="AD215" s="5"/>
      <c r="AE215" s="5"/>
      <c r="AF215" s="5"/>
      <c r="AG215" s="5"/>
      <c r="AH215" s="5"/>
      <c r="AI215" s="5"/>
      <c r="AJ215" s="5"/>
      <c r="AK215" s="5"/>
      <c r="AL215" s="5"/>
      <c r="AM215" s="5"/>
      <c r="AN215" s="5"/>
      <c r="AO215" s="5"/>
      <c r="AP215" s="5"/>
    </row>
    <row r="216" spans="2:43" s="4" customFormat="1" ht="11.25" x14ac:dyDescent="0.2">
      <c r="B216" s="4" t="s">
        <v>693</v>
      </c>
      <c r="C216" s="4" t="s">
        <v>43</v>
      </c>
      <c r="E216" s="5"/>
      <c r="F216" s="5"/>
      <c r="G216" s="5"/>
      <c r="H216" s="5"/>
      <c r="I216" s="5"/>
      <c r="J216" s="5"/>
      <c r="K216" s="5"/>
      <c r="L216" s="5"/>
      <c r="M216" s="5"/>
      <c r="N216" s="5"/>
      <c r="O216" s="5"/>
      <c r="P216" s="5"/>
      <c r="Q216" s="5"/>
      <c r="R216" s="5"/>
      <c r="S216" s="5"/>
      <c r="T216" s="5"/>
      <c r="U216" s="5"/>
      <c r="V216" s="5"/>
      <c r="W216" s="5"/>
      <c r="X216" s="5"/>
      <c r="Y216" s="5"/>
      <c r="Z216" s="5"/>
      <c r="AA216" s="5"/>
      <c r="AB216" s="5"/>
      <c r="AC216" s="5"/>
      <c r="AD216" s="5"/>
      <c r="AE216" s="5"/>
      <c r="AF216" s="5"/>
      <c r="AG216" s="5"/>
      <c r="AH216" s="5"/>
      <c r="AI216" s="5"/>
      <c r="AJ216" s="5"/>
      <c r="AK216" s="5"/>
      <c r="AL216" s="5"/>
      <c r="AM216" s="5"/>
      <c r="AN216" s="5"/>
      <c r="AO216" s="5"/>
      <c r="AP216" s="5"/>
    </row>
    <row r="217" spans="2:43" s="4" customFormat="1" ht="11.25" x14ac:dyDescent="0.2">
      <c r="B217" s="4" t="s">
        <v>693</v>
      </c>
      <c r="C217" s="4" t="s">
        <v>44</v>
      </c>
      <c r="E217" s="5"/>
      <c r="F217" s="5"/>
      <c r="G217" s="5"/>
      <c r="H217" s="5"/>
      <c r="I217" s="5"/>
      <c r="J217" s="5"/>
      <c r="K217" s="5"/>
      <c r="L217" s="5"/>
      <c r="M217" s="5"/>
      <c r="N217" s="5"/>
      <c r="O217" s="5"/>
      <c r="P217" s="5"/>
      <c r="Q217" s="5"/>
      <c r="R217" s="5"/>
      <c r="S217" s="5"/>
      <c r="T217" s="5"/>
      <c r="U217" s="5"/>
      <c r="V217" s="5"/>
      <c r="W217" s="5"/>
      <c r="X217" s="5"/>
      <c r="Y217" s="5"/>
      <c r="Z217" s="5"/>
      <c r="AA217" s="5"/>
      <c r="AB217" s="5"/>
      <c r="AC217" s="5"/>
      <c r="AD217" s="5"/>
      <c r="AE217" s="5"/>
      <c r="AF217" s="5"/>
      <c r="AG217" s="5"/>
      <c r="AH217" s="5"/>
      <c r="AI217" s="5"/>
      <c r="AJ217" s="5"/>
      <c r="AK217" s="5"/>
      <c r="AL217" s="5"/>
      <c r="AM217" s="5"/>
      <c r="AN217" s="5"/>
      <c r="AO217" s="5"/>
      <c r="AP217" s="5"/>
    </row>
    <row r="218" spans="2:43" s="4" customFormat="1" ht="11.25" x14ac:dyDescent="0.2">
      <c r="B218" s="4" t="s">
        <v>693</v>
      </c>
      <c r="C218" s="4" t="s">
        <v>45</v>
      </c>
    </row>
    <row r="219" spans="2:43" s="4" customFormat="1" ht="11.25" x14ac:dyDescent="0.2">
      <c r="B219" s="4" t="s">
        <v>693</v>
      </c>
      <c r="C219" s="4" t="s">
        <v>46</v>
      </c>
    </row>
    <row r="220" spans="2:43" s="8" customFormat="1" ht="11.25" x14ac:dyDescent="0.2">
      <c r="B220" s="8" t="s">
        <v>693</v>
      </c>
      <c r="C220" s="8" t="s">
        <v>15</v>
      </c>
      <c r="D220" s="39">
        <v>0</v>
      </c>
      <c r="E220" s="39">
        <v>0</v>
      </c>
      <c r="F220" s="39">
        <v>0</v>
      </c>
      <c r="G220" s="39">
        <v>0</v>
      </c>
      <c r="H220" s="39">
        <v>0</v>
      </c>
      <c r="I220" s="39">
        <v>0</v>
      </c>
      <c r="J220" s="39">
        <v>0</v>
      </c>
      <c r="K220" s="39">
        <v>0</v>
      </c>
      <c r="L220" s="39">
        <v>0</v>
      </c>
      <c r="M220" s="39">
        <v>0</v>
      </c>
      <c r="N220" s="39">
        <v>0</v>
      </c>
      <c r="O220" s="39">
        <v>0</v>
      </c>
      <c r="P220" s="39">
        <v>0</v>
      </c>
      <c r="Q220" s="39">
        <v>0</v>
      </c>
      <c r="R220" s="39">
        <v>0</v>
      </c>
      <c r="S220" s="39">
        <v>0</v>
      </c>
      <c r="T220" s="39">
        <v>0</v>
      </c>
      <c r="U220" s="39">
        <v>0</v>
      </c>
      <c r="V220" s="39">
        <v>0</v>
      </c>
      <c r="W220" s="39">
        <v>0</v>
      </c>
      <c r="X220" s="39">
        <v>0</v>
      </c>
      <c r="Y220" s="39">
        <v>0</v>
      </c>
      <c r="Z220" s="39">
        <v>0</v>
      </c>
      <c r="AA220" s="39">
        <v>0</v>
      </c>
      <c r="AB220" s="39">
        <v>0</v>
      </c>
      <c r="AC220" s="39">
        <v>0</v>
      </c>
      <c r="AD220" s="39">
        <v>0</v>
      </c>
      <c r="AE220" s="39">
        <v>0</v>
      </c>
      <c r="AF220" s="39">
        <v>0</v>
      </c>
      <c r="AG220" s="39">
        <v>0</v>
      </c>
      <c r="AH220" s="39">
        <v>0</v>
      </c>
      <c r="AI220" s="39">
        <v>0</v>
      </c>
      <c r="AJ220" s="39">
        <v>0</v>
      </c>
      <c r="AK220" s="39">
        <v>0</v>
      </c>
      <c r="AL220" s="39">
        <v>0</v>
      </c>
      <c r="AM220" s="39">
        <v>0</v>
      </c>
      <c r="AN220" s="39">
        <v>0</v>
      </c>
      <c r="AO220" s="39">
        <v>0</v>
      </c>
      <c r="AP220" s="39">
        <v>0</v>
      </c>
      <c r="AQ220" s="5">
        <v>0</v>
      </c>
    </row>
    <row r="221" spans="2:43" s="4" customFormat="1" ht="11.25" x14ac:dyDescent="0.2">
      <c r="B221" s="4" t="s">
        <v>24</v>
      </c>
      <c r="C221" s="4" t="s">
        <v>36</v>
      </c>
    </row>
    <row r="222" spans="2:43" s="4" customFormat="1" ht="11.25" x14ac:dyDescent="0.2">
      <c r="B222" s="4" t="s">
        <v>24</v>
      </c>
      <c r="C222" s="4" t="s">
        <v>37</v>
      </c>
    </row>
    <row r="223" spans="2:43" s="4" customFormat="1" ht="11.25" x14ac:dyDescent="0.2">
      <c r="B223" s="4" t="s">
        <v>24</v>
      </c>
      <c r="C223" s="4" t="s">
        <v>38</v>
      </c>
    </row>
    <row r="224" spans="2:43" s="4" customFormat="1" ht="11.25" x14ac:dyDescent="0.2">
      <c r="B224" s="4" t="s">
        <v>24</v>
      </c>
      <c r="C224" s="4" t="s">
        <v>39</v>
      </c>
    </row>
    <row r="225" spans="2:43" s="4" customFormat="1" ht="11.25" x14ac:dyDescent="0.2">
      <c r="B225" s="4" t="s">
        <v>24</v>
      </c>
      <c r="C225" s="4" t="s">
        <v>40</v>
      </c>
    </row>
    <row r="226" spans="2:43" s="4" customFormat="1" ht="11.25" x14ac:dyDescent="0.2">
      <c r="B226" s="4" t="s">
        <v>24</v>
      </c>
      <c r="C226" s="4" t="s">
        <v>41</v>
      </c>
    </row>
    <row r="227" spans="2:43" s="4" customFormat="1" ht="11.25" x14ac:dyDescent="0.2">
      <c r="B227" s="4" t="s">
        <v>24</v>
      </c>
      <c r="C227" s="4" t="s">
        <v>42</v>
      </c>
    </row>
    <row r="228" spans="2:43" s="4" customFormat="1" ht="11.25" x14ac:dyDescent="0.2">
      <c r="B228" s="4" t="s">
        <v>24</v>
      </c>
      <c r="C228" s="4" t="s">
        <v>43</v>
      </c>
    </row>
    <row r="229" spans="2:43" s="4" customFormat="1" ht="11.25" x14ac:dyDescent="0.2">
      <c r="B229" s="4" t="s">
        <v>24</v>
      </c>
      <c r="C229" s="4" t="s">
        <v>44</v>
      </c>
    </row>
    <row r="230" spans="2:43" s="4" customFormat="1" ht="11.25" x14ac:dyDescent="0.2">
      <c r="B230" s="4" t="s">
        <v>24</v>
      </c>
      <c r="C230" s="4" t="s">
        <v>45</v>
      </c>
    </row>
    <row r="231" spans="2:43" s="4" customFormat="1" ht="11.25" x14ac:dyDescent="0.2">
      <c r="B231" s="4" t="s">
        <v>24</v>
      </c>
      <c r="C231" s="4" t="s">
        <v>46</v>
      </c>
    </row>
    <row r="232" spans="2:43" s="8" customFormat="1" ht="11.25" x14ac:dyDescent="0.2">
      <c r="B232" s="8" t="s">
        <v>24</v>
      </c>
      <c r="C232" s="8" t="s">
        <v>15</v>
      </c>
      <c r="D232" s="39">
        <v>0</v>
      </c>
      <c r="E232" s="39">
        <v>0</v>
      </c>
      <c r="F232" s="39">
        <v>0</v>
      </c>
      <c r="G232" s="39">
        <v>0</v>
      </c>
      <c r="H232" s="39">
        <v>0</v>
      </c>
      <c r="I232" s="39">
        <v>0</v>
      </c>
      <c r="J232" s="39">
        <v>0</v>
      </c>
      <c r="K232" s="39">
        <v>0</v>
      </c>
      <c r="L232" s="39">
        <v>0</v>
      </c>
      <c r="M232" s="39">
        <v>0</v>
      </c>
      <c r="N232" s="39">
        <v>0</v>
      </c>
      <c r="O232" s="39">
        <v>0</v>
      </c>
      <c r="P232" s="39">
        <v>0</v>
      </c>
      <c r="Q232" s="39">
        <v>0</v>
      </c>
      <c r="R232" s="39">
        <v>0</v>
      </c>
      <c r="S232" s="39">
        <v>0</v>
      </c>
      <c r="T232" s="39">
        <v>0</v>
      </c>
      <c r="U232" s="39">
        <v>0</v>
      </c>
      <c r="V232" s="39">
        <v>0</v>
      </c>
      <c r="W232" s="39">
        <v>0</v>
      </c>
      <c r="X232" s="39">
        <v>0</v>
      </c>
      <c r="Y232" s="39">
        <v>0</v>
      </c>
      <c r="Z232" s="39">
        <v>0</v>
      </c>
      <c r="AA232" s="39">
        <v>0</v>
      </c>
      <c r="AB232" s="39">
        <v>0</v>
      </c>
      <c r="AC232" s="39">
        <v>0</v>
      </c>
      <c r="AD232" s="39">
        <v>0</v>
      </c>
      <c r="AE232" s="39">
        <v>0</v>
      </c>
      <c r="AF232" s="39">
        <v>0</v>
      </c>
      <c r="AG232" s="39">
        <v>0</v>
      </c>
      <c r="AH232" s="39">
        <v>0</v>
      </c>
      <c r="AI232" s="39">
        <v>0</v>
      </c>
      <c r="AJ232" s="39">
        <v>0</v>
      </c>
      <c r="AK232" s="39">
        <v>0</v>
      </c>
      <c r="AL232" s="39">
        <v>0</v>
      </c>
      <c r="AM232" s="39">
        <v>0</v>
      </c>
      <c r="AN232" s="39">
        <v>0</v>
      </c>
      <c r="AO232" s="39">
        <v>0</v>
      </c>
      <c r="AP232" s="39">
        <v>0</v>
      </c>
      <c r="AQ232" s="5">
        <v>0</v>
      </c>
    </row>
    <row r="233" spans="2:43" s="4" customFormat="1" ht="11.25" x14ac:dyDescent="0.2">
      <c r="B233" s="4" t="s">
        <v>1</v>
      </c>
      <c r="C233" s="4" t="s">
        <v>36</v>
      </c>
      <c r="D233" s="4">
        <v>35086.04</v>
      </c>
      <c r="E233" s="4">
        <v>35086.04</v>
      </c>
      <c r="F233" s="4">
        <v>35086.04</v>
      </c>
      <c r="G233" s="4">
        <v>35086.04</v>
      </c>
      <c r="H233" s="4">
        <v>35086.04</v>
      </c>
      <c r="I233" s="4">
        <v>35086.04</v>
      </c>
      <c r="J233" s="4">
        <v>35611.040000000001</v>
      </c>
      <c r="K233" s="4">
        <v>35761.040000000001</v>
      </c>
      <c r="L233" s="4">
        <v>35761.040000000001</v>
      </c>
      <c r="M233" s="4">
        <v>35761.040000000001</v>
      </c>
      <c r="N233" s="4">
        <v>35761.040000000001</v>
      </c>
      <c r="O233" s="4">
        <v>35761.040000000001</v>
      </c>
      <c r="P233" s="4">
        <v>35761.040000000001</v>
      </c>
      <c r="Q233" s="4">
        <v>35761.040000000001</v>
      </c>
      <c r="R233" s="4">
        <v>36171.54</v>
      </c>
      <c r="S233" s="4">
        <v>36171.54</v>
      </c>
      <c r="T233" s="4">
        <v>37830.42</v>
      </c>
      <c r="U233" s="4">
        <v>38245.42</v>
      </c>
      <c r="V233" s="4">
        <v>38245.42</v>
      </c>
      <c r="W233" s="4">
        <v>38245.42</v>
      </c>
      <c r="X233" s="4">
        <v>38245.42</v>
      </c>
      <c r="Y233" s="4">
        <v>38245.42</v>
      </c>
      <c r="Z233" s="4">
        <v>38245.42</v>
      </c>
      <c r="AA233" s="4">
        <v>38245.42</v>
      </c>
      <c r="AB233" s="4">
        <v>38245.42</v>
      </c>
      <c r="AC233" s="4">
        <v>38245.42</v>
      </c>
      <c r="AD233" s="4">
        <v>38245.42</v>
      </c>
      <c r="AE233" s="4">
        <v>38557.22</v>
      </c>
      <c r="AF233" s="4">
        <v>38557.22</v>
      </c>
      <c r="AG233" s="4">
        <v>38557.22</v>
      </c>
      <c r="AH233" s="4">
        <v>38557.22</v>
      </c>
      <c r="AI233" s="4">
        <v>38557.22</v>
      </c>
      <c r="AJ233" s="4">
        <v>38557.22</v>
      </c>
      <c r="AK233" s="4">
        <v>38557.22</v>
      </c>
      <c r="AL233" s="4">
        <v>38557.22</v>
      </c>
      <c r="AM233" s="4">
        <v>38557.22</v>
      </c>
      <c r="AN233" s="4">
        <v>38557.22</v>
      </c>
      <c r="AO233" s="4">
        <v>38557.22</v>
      </c>
      <c r="AP233" s="4">
        <v>38557.22</v>
      </c>
    </row>
    <row r="234" spans="2:43" s="4" customFormat="1" ht="11.25" x14ac:dyDescent="0.2">
      <c r="B234" s="4" t="s">
        <v>1</v>
      </c>
      <c r="C234" s="4" t="s">
        <v>37</v>
      </c>
      <c r="D234" s="4">
        <v>15061.933999999999</v>
      </c>
      <c r="E234" s="4">
        <v>15061.933999999999</v>
      </c>
      <c r="F234" s="4">
        <v>15061.933999999999</v>
      </c>
      <c r="G234" s="4">
        <v>15061.933999999999</v>
      </c>
      <c r="H234" s="4">
        <v>15061.933999999999</v>
      </c>
      <c r="I234" s="4">
        <v>15061.933999999999</v>
      </c>
      <c r="J234" s="4">
        <v>15061.933999999999</v>
      </c>
      <c r="K234" s="4">
        <v>15474.133</v>
      </c>
      <c r="L234" s="4">
        <v>15474.133</v>
      </c>
      <c r="M234" s="4">
        <v>15474.133</v>
      </c>
      <c r="N234" s="4">
        <v>15616.032999999999</v>
      </c>
      <c r="O234" s="4">
        <v>15734.032999999999</v>
      </c>
      <c r="P234" s="4">
        <v>16053.333000000001</v>
      </c>
      <c r="Q234" s="4">
        <v>16053.333000000001</v>
      </c>
      <c r="R234" s="4">
        <v>16778.332999999999</v>
      </c>
      <c r="S234" s="4">
        <v>16778.332999999999</v>
      </c>
      <c r="T234" s="4">
        <v>18542.742999999999</v>
      </c>
      <c r="U234" s="4">
        <v>18682.742999999999</v>
      </c>
      <c r="V234" s="4">
        <v>18682.742999999999</v>
      </c>
      <c r="W234" s="4">
        <v>18682.742999999999</v>
      </c>
      <c r="X234" s="4">
        <v>18682.742999999999</v>
      </c>
      <c r="Y234" s="4">
        <v>18682.742999999999</v>
      </c>
      <c r="Z234" s="4">
        <v>18682.742999999999</v>
      </c>
      <c r="AA234" s="4">
        <v>18682.742999999999</v>
      </c>
      <c r="AB234" s="4">
        <v>18682.742999999999</v>
      </c>
      <c r="AC234" s="4">
        <v>18682.742999999999</v>
      </c>
      <c r="AD234" s="4">
        <v>18682.742999999999</v>
      </c>
      <c r="AE234" s="4">
        <v>18682.742999999999</v>
      </c>
      <c r="AF234" s="4">
        <v>18682.742999999999</v>
      </c>
      <c r="AG234" s="4">
        <v>18682.742999999999</v>
      </c>
      <c r="AH234" s="4">
        <v>18682.742999999999</v>
      </c>
      <c r="AI234" s="4">
        <v>18682.742999999999</v>
      </c>
      <c r="AJ234" s="4">
        <v>18682.742999999999</v>
      </c>
      <c r="AK234" s="4">
        <v>18682.742999999999</v>
      </c>
      <c r="AL234" s="4">
        <v>18682.742999999999</v>
      </c>
      <c r="AM234" s="4">
        <v>18682.742999999999</v>
      </c>
      <c r="AN234" s="4">
        <v>18682.742999999999</v>
      </c>
      <c r="AO234" s="4">
        <v>18682.742999999999</v>
      </c>
      <c r="AP234" s="4">
        <v>18682.742999999999</v>
      </c>
    </row>
    <row r="235" spans="2:43" s="4" customFormat="1" ht="11.25" x14ac:dyDescent="0.2">
      <c r="B235" s="4" t="s">
        <v>1</v>
      </c>
      <c r="C235" s="4" t="s">
        <v>38</v>
      </c>
      <c r="D235" s="4">
        <v>10914.168</v>
      </c>
      <c r="E235" s="4">
        <v>10914.168</v>
      </c>
      <c r="F235" s="4">
        <v>10914.168</v>
      </c>
      <c r="G235" s="4">
        <v>10914.168</v>
      </c>
      <c r="H235" s="4">
        <v>10914.168</v>
      </c>
      <c r="I235" s="4">
        <v>10914.168</v>
      </c>
      <c r="J235" s="4">
        <v>10914.168</v>
      </c>
      <c r="K235" s="4">
        <v>10914.168</v>
      </c>
      <c r="L235" s="4">
        <v>10914.168</v>
      </c>
      <c r="M235" s="4">
        <v>10914.168</v>
      </c>
      <c r="N235" s="4">
        <v>10914.168</v>
      </c>
      <c r="O235" s="4">
        <v>10914.168</v>
      </c>
      <c r="P235" s="4">
        <v>10914.168</v>
      </c>
      <c r="Q235" s="4">
        <v>10914.168</v>
      </c>
      <c r="R235" s="4">
        <v>10914.168</v>
      </c>
      <c r="S235" s="4">
        <v>10914.168</v>
      </c>
      <c r="T235" s="4">
        <v>11319.168</v>
      </c>
      <c r="U235" s="4">
        <v>11375.168</v>
      </c>
      <c r="V235" s="4">
        <v>11375.168</v>
      </c>
      <c r="W235" s="4">
        <v>11375.168</v>
      </c>
      <c r="X235" s="4">
        <v>11375.168</v>
      </c>
      <c r="Y235" s="4">
        <v>11375.168</v>
      </c>
      <c r="Z235" s="4">
        <v>11375.168</v>
      </c>
      <c r="AA235" s="4">
        <v>11375.168</v>
      </c>
      <c r="AB235" s="4">
        <v>11375.168</v>
      </c>
      <c r="AC235" s="4">
        <v>11375.168</v>
      </c>
      <c r="AD235" s="4">
        <v>11375.168</v>
      </c>
      <c r="AE235" s="4">
        <v>11375.168</v>
      </c>
      <c r="AF235" s="4">
        <v>11375.168</v>
      </c>
      <c r="AG235" s="4">
        <v>11375.168</v>
      </c>
      <c r="AH235" s="4">
        <v>11375.168</v>
      </c>
      <c r="AI235" s="4">
        <v>11375.168</v>
      </c>
      <c r="AJ235" s="4">
        <v>11375.168</v>
      </c>
      <c r="AK235" s="4">
        <v>11375.168</v>
      </c>
      <c r="AL235" s="4">
        <v>11375.168</v>
      </c>
      <c r="AM235" s="4">
        <v>11375.168</v>
      </c>
      <c r="AN235" s="4">
        <v>11375.168</v>
      </c>
      <c r="AO235" s="4">
        <v>11375.168</v>
      </c>
      <c r="AP235" s="4">
        <v>11375.168</v>
      </c>
    </row>
    <row r="236" spans="2:43" s="4" customFormat="1" ht="11.25" x14ac:dyDescent="0.2">
      <c r="B236" s="4" t="s">
        <v>1</v>
      </c>
      <c r="C236" s="4" t="s">
        <v>39</v>
      </c>
      <c r="D236" s="4">
        <v>10306.35</v>
      </c>
      <c r="E236" s="4">
        <v>10306.35</v>
      </c>
      <c r="F236" s="4">
        <v>10306.35</v>
      </c>
      <c r="G236" s="4">
        <v>10306.35</v>
      </c>
      <c r="H236" s="4">
        <v>10306.35</v>
      </c>
      <c r="I236" s="4">
        <v>10306.35</v>
      </c>
      <c r="J236" s="4">
        <v>13780.03421</v>
      </c>
      <c r="K236" s="4">
        <v>18007.415789999999</v>
      </c>
      <c r="L236" s="4">
        <v>21539.35</v>
      </c>
      <c r="M236" s="4">
        <v>21539.35</v>
      </c>
      <c r="N236" s="4">
        <v>21539.35</v>
      </c>
      <c r="O236" s="4">
        <v>21539.35</v>
      </c>
      <c r="P236" s="4">
        <v>21539.35</v>
      </c>
      <c r="Q236" s="4">
        <v>21539.35</v>
      </c>
      <c r="R236" s="4">
        <v>21539.35</v>
      </c>
      <c r="S236" s="4">
        <v>21539.35</v>
      </c>
      <c r="T236" s="4">
        <v>21539.35</v>
      </c>
      <c r="U236" s="4">
        <v>21539.35</v>
      </c>
      <c r="V236" s="4">
        <v>21539.35</v>
      </c>
      <c r="W236" s="4">
        <v>21539.35</v>
      </c>
      <c r="X236" s="4">
        <v>21539.35</v>
      </c>
      <c r="Y236" s="4">
        <v>21539.35</v>
      </c>
      <c r="Z236" s="4">
        <v>21539.35</v>
      </c>
      <c r="AA236" s="4">
        <v>21539.35</v>
      </c>
      <c r="AB236" s="4">
        <v>21539.35</v>
      </c>
      <c r="AC236" s="4">
        <v>21539.35</v>
      </c>
      <c r="AD236" s="4">
        <v>21539.35</v>
      </c>
      <c r="AE236" s="4">
        <v>21539.35</v>
      </c>
      <c r="AF236" s="4">
        <v>21539.35</v>
      </c>
      <c r="AG236" s="4">
        <v>21539.35</v>
      </c>
      <c r="AH236" s="4">
        <v>21539.35</v>
      </c>
      <c r="AI236" s="4">
        <v>21539.35</v>
      </c>
      <c r="AJ236" s="4">
        <v>21539.35</v>
      </c>
      <c r="AK236" s="4">
        <v>21539.35</v>
      </c>
      <c r="AL236" s="4">
        <v>21539.35</v>
      </c>
      <c r="AM236" s="4">
        <v>21539.35</v>
      </c>
      <c r="AN236" s="4">
        <v>21539.35</v>
      </c>
      <c r="AO236" s="4">
        <v>21539.35</v>
      </c>
      <c r="AP236" s="4">
        <v>21539.35</v>
      </c>
    </row>
    <row r="237" spans="2:43" s="4" customFormat="1" ht="11.25" x14ac:dyDescent="0.2">
      <c r="B237" s="4" t="s">
        <v>1</v>
      </c>
      <c r="C237" s="4" t="s">
        <v>40</v>
      </c>
      <c r="D237" s="4">
        <v>14000</v>
      </c>
      <c r="E237" s="4">
        <v>14000</v>
      </c>
      <c r="F237" s="4">
        <v>14000</v>
      </c>
      <c r="G237" s="4">
        <v>14000</v>
      </c>
      <c r="H237" s="4">
        <v>14000</v>
      </c>
      <c r="I237" s="4">
        <v>14000</v>
      </c>
      <c r="J237" s="4">
        <v>14000</v>
      </c>
      <c r="K237" s="4">
        <v>14000</v>
      </c>
      <c r="L237" s="4">
        <v>14000</v>
      </c>
      <c r="M237" s="4">
        <v>14000</v>
      </c>
      <c r="N237" s="4">
        <v>14000</v>
      </c>
      <c r="O237" s="4">
        <v>14000</v>
      </c>
      <c r="P237" s="4">
        <v>14000</v>
      </c>
      <c r="Q237" s="4">
        <v>14000</v>
      </c>
      <c r="R237" s="4">
        <v>14000</v>
      </c>
      <c r="S237" s="4">
        <v>14000</v>
      </c>
      <c r="T237" s="4">
        <v>14000</v>
      </c>
      <c r="U237" s="4">
        <v>14000</v>
      </c>
      <c r="V237" s="4">
        <v>14000</v>
      </c>
      <c r="W237" s="4">
        <v>14000</v>
      </c>
      <c r="X237" s="4">
        <v>14000</v>
      </c>
      <c r="Y237" s="4">
        <v>14000</v>
      </c>
      <c r="Z237" s="4">
        <v>14000</v>
      </c>
      <c r="AA237" s="4">
        <v>14000</v>
      </c>
      <c r="AB237" s="4">
        <v>14000</v>
      </c>
      <c r="AC237" s="4">
        <v>14000</v>
      </c>
      <c r="AD237" s="4">
        <v>14000</v>
      </c>
      <c r="AE237" s="4">
        <v>14000</v>
      </c>
      <c r="AF237" s="4">
        <v>14000</v>
      </c>
      <c r="AG237" s="4">
        <v>14000</v>
      </c>
      <c r="AH237" s="4">
        <v>14000</v>
      </c>
      <c r="AI237" s="4">
        <v>14000</v>
      </c>
      <c r="AJ237" s="4">
        <v>14000</v>
      </c>
      <c r="AK237" s="4">
        <v>14000</v>
      </c>
      <c r="AL237" s="4">
        <v>14000</v>
      </c>
      <c r="AM237" s="4">
        <v>14000</v>
      </c>
      <c r="AN237" s="4">
        <v>14000</v>
      </c>
      <c r="AO237" s="4">
        <v>14000</v>
      </c>
      <c r="AP237" s="4">
        <v>14000</v>
      </c>
    </row>
    <row r="238" spans="2:43" s="4" customFormat="1" ht="11.25" x14ac:dyDescent="0.2">
      <c r="B238" s="4" t="s">
        <v>1</v>
      </c>
      <c r="C238" s="4" t="s">
        <v>41</v>
      </c>
      <c r="D238" s="4">
        <v>3966.75</v>
      </c>
      <c r="E238" s="4">
        <v>3966.75</v>
      </c>
      <c r="F238" s="4">
        <v>3966.75</v>
      </c>
      <c r="G238" s="4">
        <v>3966.75</v>
      </c>
      <c r="H238" s="4">
        <v>3966.75</v>
      </c>
      <c r="I238" s="4">
        <v>3966.75</v>
      </c>
      <c r="J238" s="4">
        <v>7535.05</v>
      </c>
      <c r="K238" s="4">
        <v>7535.05</v>
      </c>
      <c r="L238" s="4">
        <v>7535.05</v>
      </c>
      <c r="M238" s="4">
        <v>7535.05</v>
      </c>
      <c r="N238" s="4">
        <v>7535.05</v>
      </c>
      <c r="O238" s="4">
        <v>7535.05</v>
      </c>
      <c r="P238" s="4">
        <v>7535.05</v>
      </c>
      <c r="Q238" s="4">
        <v>7535.05</v>
      </c>
      <c r="R238" s="4">
        <v>7535.05</v>
      </c>
      <c r="S238" s="4">
        <v>7535.05</v>
      </c>
      <c r="T238" s="4">
        <v>7535.05</v>
      </c>
      <c r="U238" s="4">
        <v>7535.05</v>
      </c>
      <c r="V238" s="4">
        <v>7535.05</v>
      </c>
      <c r="W238" s="4">
        <v>7535.05</v>
      </c>
      <c r="X238" s="4">
        <v>7535.05</v>
      </c>
      <c r="Y238" s="4">
        <v>7535.05</v>
      </c>
      <c r="Z238" s="4">
        <v>7535.05</v>
      </c>
      <c r="AA238" s="4">
        <v>7535.05</v>
      </c>
      <c r="AB238" s="4">
        <v>7535.05</v>
      </c>
      <c r="AC238" s="4">
        <v>7535.05</v>
      </c>
      <c r="AD238" s="4">
        <v>7535.05</v>
      </c>
      <c r="AE238" s="4">
        <v>7535.05</v>
      </c>
      <c r="AF238" s="4">
        <v>7535.05</v>
      </c>
      <c r="AG238" s="4">
        <v>7535.05</v>
      </c>
      <c r="AH238" s="4">
        <v>7535.05</v>
      </c>
      <c r="AI238" s="4">
        <v>7535.05</v>
      </c>
      <c r="AJ238" s="4">
        <v>7535.05</v>
      </c>
      <c r="AK238" s="4">
        <v>7535.05</v>
      </c>
      <c r="AL238" s="4">
        <v>7535.05</v>
      </c>
      <c r="AM238" s="4">
        <v>7535.05</v>
      </c>
      <c r="AN238" s="4">
        <v>7535.05</v>
      </c>
      <c r="AO238" s="4">
        <v>7535.05</v>
      </c>
      <c r="AP238" s="4">
        <v>7535.05</v>
      </c>
    </row>
    <row r="239" spans="2:43" s="4" customFormat="1" ht="11.25" x14ac:dyDescent="0.2">
      <c r="B239" s="4" t="s">
        <v>1</v>
      </c>
      <c r="C239" s="4" t="s">
        <v>42</v>
      </c>
      <c r="D239" s="4">
        <v>401.25</v>
      </c>
      <c r="E239" s="4">
        <v>401.25</v>
      </c>
      <c r="F239" s="4">
        <v>401.25</v>
      </c>
      <c r="G239" s="4">
        <v>401.25</v>
      </c>
      <c r="H239" s="4">
        <v>401.25</v>
      </c>
      <c r="I239" s="4">
        <v>401.25</v>
      </c>
      <c r="J239" s="4">
        <v>401.25</v>
      </c>
      <c r="K239" s="4">
        <v>620.25</v>
      </c>
      <c r="L239" s="4">
        <v>620.25</v>
      </c>
      <c r="M239" s="4">
        <v>620.25</v>
      </c>
      <c r="N239" s="4">
        <v>620.25</v>
      </c>
      <c r="O239" s="4">
        <v>620.25</v>
      </c>
      <c r="P239" s="4">
        <v>624.83843109999998</v>
      </c>
      <c r="Q239" s="4">
        <v>733.93552380000006</v>
      </c>
      <c r="R239" s="4">
        <v>1020.25</v>
      </c>
      <c r="S239" s="4">
        <v>1274.902192</v>
      </c>
      <c r="T239" s="4">
        <v>1408.393904</v>
      </c>
      <c r="U239" s="4">
        <v>1670.25</v>
      </c>
      <c r="V239" s="4">
        <v>1670.25</v>
      </c>
      <c r="W239" s="4">
        <v>1670.25</v>
      </c>
      <c r="X239" s="4">
        <v>1670.25</v>
      </c>
      <c r="Y239" s="4">
        <v>1670.25</v>
      </c>
      <c r="Z239" s="4">
        <v>1670.25</v>
      </c>
      <c r="AA239" s="4">
        <v>1670.25</v>
      </c>
      <c r="AB239" s="4">
        <v>1670.25</v>
      </c>
      <c r="AC239" s="4">
        <v>1670.25</v>
      </c>
      <c r="AD239" s="4">
        <v>1670.25</v>
      </c>
      <c r="AE239" s="4">
        <v>1670.25</v>
      </c>
      <c r="AF239" s="4">
        <v>1670.25</v>
      </c>
      <c r="AG239" s="4">
        <v>1670.25</v>
      </c>
      <c r="AH239" s="4">
        <v>1670.25</v>
      </c>
      <c r="AI239" s="4">
        <v>1670.25</v>
      </c>
      <c r="AJ239" s="4">
        <v>1670.25</v>
      </c>
      <c r="AK239" s="4">
        <v>1670.25</v>
      </c>
      <c r="AL239" s="4">
        <v>1670.25</v>
      </c>
      <c r="AM239" s="4">
        <v>1670.25</v>
      </c>
      <c r="AN239" s="4">
        <v>1670.25</v>
      </c>
      <c r="AO239" s="4">
        <v>1670.25</v>
      </c>
      <c r="AP239" s="4">
        <v>1670.25</v>
      </c>
    </row>
    <row r="240" spans="2:43" s="4" customFormat="1" ht="11.25" x14ac:dyDescent="0.2">
      <c r="B240" s="4" t="s">
        <v>1</v>
      </c>
      <c r="C240" s="4" t="s">
        <v>43</v>
      </c>
      <c r="Y240" s="4">
        <v>451.22119809999998</v>
      </c>
      <c r="Z240" s="4">
        <v>2225.1719050000002</v>
      </c>
      <c r="AA240" s="4">
        <v>2225.1719050000002</v>
      </c>
      <c r="AB240" s="4">
        <v>2225.1719050000002</v>
      </c>
      <c r="AC240" s="4">
        <v>2225.1719050000002</v>
      </c>
      <c r="AD240" s="4">
        <v>2225.1719050000002</v>
      </c>
      <c r="AE240" s="4">
        <v>2338</v>
      </c>
      <c r="AF240" s="4">
        <v>2338</v>
      </c>
      <c r="AG240" s="4">
        <v>2338</v>
      </c>
      <c r="AH240" s="4">
        <v>2338</v>
      </c>
      <c r="AI240" s="4">
        <v>2338</v>
      </c>
      <c r="AJ240" s="4">
        <v>2338</v>
      </c>
      <c r="AK240" s="4">
        <v>2338</v>
      </c>
      <c r="AL240" s="4">
        <v>2338</v>
      </c>
      <c r="AM240" s="4">
        <v>2338</v>
      </c>
      <c r="AN240" s="4">
        <v>2338</v>
      </c>
      <c r="AO240" s="4">
        <v>2338</v>
      </c>
      <c r="AP240" s="4">
        <v>2338</v>
      </c>
    </row>
    <row r="241" spans="2:43" s="4" customFormat="1" ht="11.25" x14ac:dyDescent="0.2">
      <c r="B241" s="4" t="s">
        <v>1</v>
      </c>
      <c r="C241" s="4" t="s">
        <v>44</v>
      </c>
      <c r="J241" s="4">
        <v>2921.88</v>
      </c>
      <c r="K241" s="4">
        <v>2966.88</v>
      </c>
      <c r="L241" s="4">
        <v>3273.88</v>
      </c>
      <c r="M241" s="4">
        <v>3273.88</v>
      </c>
      <c r="N241" s="4">
        <v>3273.88</v>
      </c>
      <c r="O241" s="4">
        <v>3273.88</v>
      </c>
      <c r="P241" s="4">
        <v>3273.88</v>
      </c>
      <c r="Q241" s="4">
        <v>3273.88</v>
      </c>
      <c r="R241" s="4">
        <v>3273.88</v>
      </c>
      <c r="S241" s="4">
        <v>3273.88</v>
      </c>
      <c r="T241" s="4">
        <v>3549.88</v>
      </c>
      <c r="U241" s="4">
        <v>3588.88</v>
      </c>
      <c r="V241" s="4">
        <v>3588.88</v>
      </c>
      <c r="W241" s="4">
        <v>3588.88</v>
      </c>
      <c r="X241" s="4">
        <v>3588.88</v>
      </c>
      <c r="Y241" s="4">
        <v>3588.88</v>
      </c>
      <c r="Z241" s="4">
        <v>3588.88</v>
      </c>
      <c r="AA241" s="4">
        <v>3588.88</v>
      </c>
      <c r="AB241" s="4">
        <v>3588.88</v>
      </c>
      <c r="AC241" s="4">
        <v>3588.88</v>
      </c>
      <c r="AD241" s="4">
        <v>3588.88</v>
      </c>
      <c r="AE241" s="4">
        <v>3588.88</v>
      </c>
      <c r="AF241" s="4">
        <v>3588.88</v>
      </c>
      <c r="AG241" s="4">
        <v>3588.88</v>
      </c>
      <c r="AH241" s="4">
        <v>3588.88</v>
      </c>
      <c r="AI241" s="4">
        <v>3588.88</v>
      </c>
      <c r="AJ241" s="4">
        <v>3588.88</v>
      </c>
      <c r="AK241" s="4">
        <v>3588.88</v>
      </c>
      <c r="AL241" s="4">
        <v>3588.88</v>
      </c>
      <c r="AM241" s="4">
        <v>3588.88</v>
      </c>
      <c r="AN241" s="4">
        <v>3588.88</v>
      </c>
      <c r="AO241" s="4">
        <v>3588.88</v>
      </c>
      <c r="AP241" s="4">
        <v>3588.88</v>
      </c>
    </row>
    <row r="242" spans="2:43" s="4" customFormat="1" ht="11.25" x14ac:dyDescent="0.2">
      <c r="B242" s="4" t="s">
        <v>1</v>
      </c>
      <c r="C242" s="4" t="s">
        <v>45</v>
      </c>
    </row>
    <row r="243" spans="2:43" s="4" customFormat="1" ht="11.25" x14ac:dyDescent="0.2">
      <c r="B243" s="4" t="s">
        <v>1</v>
      </c>
      <c r="C243" s="4" t="s">
        <v>46</v>
      </c>
    </row>
    <row r="244" spans="2:43" s="8" customFormat="1" ht="11.25" x14ac:dyDescent="0.2">
      <c r="B244" s="8" t="s">
        <v>1</v>
      </c>
      <c r="C244" s="8" t="s">
        <v>15</v>
      </c>
      <c r="D244" s="39">
        <v>89736.491999999998</v>
      </c>
      <c r="E244" s="39">
        <v>89736.491999999998</v>
      </c>
      <c r="F244" s="39">
        <v>89736.491999999998</v>
      </c>
      <c r="G244" s="39">
        <v>89736.491999999998</v>
      </c>
      <c r="H244" s="39">
        <v>89736.491999999998</v>
      </c>
      <c r="I244" s="39">
        <v>89736.491999999998</v>
      </c>
      <c r="J244" s="39">
        <v>100225.35619999999</v>
      </c>
      <c r="K244" s="39">
        <v>105278.9368</v>
      </c>
      <c r="L244" s="39">
        <v>109117.871</v>
      </c>
      <c r="M244" s="39">
        <v>109117.871</v>
      </c>
      <c r="N244" s="39">
        <v>109259.77099999999</v>
      </c>
      <c r="O244" s="39">
        <v>109377.77099999999</v>
      </c>
      <c r="P244" s="39">
        <v>109701.6594</v>
      </c>
      <c r="Q244" s="39">
        <v>109810.7565</v>
      </c>
      <c r="R244" s="39">
        <v>111232.571</v>
      </c>
      <c r="S244" s="39">
        <v>111487.22319999999</v>
      </c>
      <c r="T244" s="39">
        <v>115725.0049</v>
      </c>
      <c r="U244" s="39">
        <v>116636.861</v>
      </c>
      <c r="V244" s="39">
        <v>116636.861</v>
      </c>
      <c r="W244" s="39">
        <v>116636.861</v>
      </c>
      <c r="X244" s="39">
        <v>116636.861</v>
      </c>
      <c r="Y244" s="39">
        <v>117088.0822</v>
      </c>
      <c r="Z244" s="39">
        <v>118862.03290000001</v>
      </c>
      <c r="AA244" s="39">
        <v>118862.03290000001</v>
      </c>
      <c r="AB244" s="39">
        <v>118862.03290000001</v>
      </c>
      <c r="AC244" s="39">
        <v>118862.03290000001</v>
      </c>
      <c r="AD244" s="39">
        <v>118862.03290000001</v>
      </c>
      <c r="AE244" s="39">
        <v>119286.66099999999</v>
      </c>
      <c r="AF244" s="39">
        <v>119286.66099999999</v>
      </c>
      <c r="AG244" s="39">
        <v>119286.66099999999</v>
      </c>
      <c r="AH244" s="39">
        <v>119286.66099999999</v>
      </c>
      <c r="AI244" s="39">
        <v>119286.66099999999</v>
      </c>
      <c r="AJ244" s="39">
        <v>119286.66099999999</v>
      </c>
      <c r="AK244" s="39">
        <v>119286.66099999999</v>
      </c>
      <c r="AL244" s="39">
        <v>119286.66099999999</v>
      </c>
      <c r="AM244" s="39">
        <v>119286.66099999999</v>
      </c>
      <c r="AN244" s="39">
        <v>119286.66099999999</v>
      </c>
      <c r="AO244" s="39">
        <v>119286.66099999999</v>
      </c>
      <c r="AP244" s="39">
        <v>119286.66099999999</v>
      </c>
      <c r="AQ244" s="5">
        <v>25387.629000000001</v>
      </c>
    </row>
    <row r="245" spans="2:43" s="4" customFormat="1" ht="11.25" x14ac:dyDescent="0.2">
      <c r="B245" s="4" t="s">
        <v>25</v>
      </c>
      <c r="C245" s="4" t="s">
        <v>36</v>
      </c>
      <c r="D245" s="4">
        <v>3511.6729999999998</v>
      </c>
      <c r="E245" s="4">
        <v>3511.6729999999998</v>
      </c>
      <c r="F245" s="4">
        <v>3511.6729999999998</v>
      </c>
      <c r="G245" s="4">
        <v>3511.6729999999998</v>
      </c>
      <c r="H245" s="4">
        <v>3678.0729999999999</v>
      </c>
      <c r="I245" s="4">
        <v>3689.2730000000001</v>
      </c>
      <c r="J245" s="4">
        <v>3770.6729999999998</v>
      </c>
      <c r="K245" s="4">
        <v>3808.5729999999999</v>
      </c>
      <c r="L245" s="4">
        <v>3809.873</v>
      </c>
      <c r="M245" s="4">
        <v>6407.4982639999998</v>
      </c>
      <c r="N245" s="4">
        <v>8378.3729999999996</v>
      </c>
      <c r="O245" s="4">
        <v>8378.3729999999996</v>
      </c>
      <c r="P245" s="4">
        <v>8378.3729999999996</v>
      </c>
      <c r="Q245" s="4">
        <v>8378.3729999999996</v>
      </c>
      <c r="R245" s="4">
        <v>8378.3729999999996</v>
      </c>
      <c r="S245" s="4">
        <v>8378.3729999999996</v>
      </c>
      <c r="T245" s="4">
        <v>8378.3729999999996</v>
      </c>
      <c r="U245" s="4">
        <v>10486.873</v>
      </c>
      <c r="V245" s="4">
        <v>10486.873</v>
      </c>
      <c r="W245" s="4">
        <v>10486.873</v>
      </c>
      <c r="X245" s="4">
        <v>10486.873</v>
      </c>
      <c r="Y245" s="4">
        <v>10486.873</v>
      </c>
      <c r="Z245" s="4">
        <v>10486.873</v>
      </c>
      <c r="AA245" s="4">
        <v>10486.873</v>
      </c>
      <c r="AB245" s="4">
        <v>10486.873</v>
      </c>
      <c r="AC245" s="4">
        <v>10486.873</v>
      </c>
      <c r="AD245" s="4">
        <v>10486.873</v>
      </c>
      <c r="AE245" s="4">
        <v>10486.873</v>
      </c>
      <c r="AF245" s="4">
        <v>10486.873</v>
      </c>
      <c r="AG245" s="4">
        <v>10486.873</v>
      </c>
      <c r="AH245" s="4">
        <v>10486.873</v>
      </c>
      <c r="AI245" s="4">
        <v>10486.873</v>
      </c>
      <c r="AJ245" s="4">
        <v>10486.873</v>
      </c>
      <c r="AK245" s="4">
        <v>10486.873</v>
      </c>
      <c r="AL245" s="4">
        <v>10486.873</v>
      </c>
      <c r="AM245" s="4">
        <v>10486.873</v>
      </c>
      <c r="AN245" s="4">
        <v>10486.873</v>
      </c>
      <c r="AO245" s="4">
        <v>10486.873</v>
      </c>
      <c r="AP245" s="4">
        <v>10486.873</v>
      </c>
    </row>
    <row r="246" spans="2:43" s="4" customFormat="1" ht="11.25" x14ac:dyDescent="0.2">
      <c r="B246" s="4" t="s">
        <v>25</v>
      </c>
      <c r="C246" s="4" t="s">
        <v>37</v>
      </c>
      <c r="D246" s="4">
        <v>1524.0909999999999</v>
      </c>
      <c r="E246" s="4">
        <v>1524.0909999999999</v>
      </c>
      <c r="F246" s="4">
        <v>1524.0909999999999</v>
      </c>
      <c r="G246" s="4">
        <v>1525.0909999999999</v>
      </c>
      <c r="H246" s="4">
        <v>1640.5909999999999</v>
      </c>
      <c r="I246" s="4">
        <v>1689.191</v>
      </c>
      <c r="J246" s="4">
        <v>1826.0909999999999</v>
      </c>
      <c r="K246" s="4">
        <v>1911.2909999999999</v>
      </c>
      <c r="L246" s="4">
        <v>1924.991</v>
      </c>
      <c r="M246" s="4">
        <v>1924.991</v>
      </c>
      <c r="N246" s="4">
        <v>1924.991</v>
      </c>
      <c r="O246" s="4">
        <v>1924.991</v>
      </c>
      <c r="P246" s="4">
        <v>4796.991</v>
      </c>
      <c r="Q246" s="4">
        <v>4796.991</v>
      </c>
      <c r="R246" s="4">
        <v>4796.991</v>
      </c>
      <c r="S246" s="4">
        <v>4796.991</v>
      </c>
      <c r="T246" s="4">
        <v>4796.991</v>
      </c>
      <c r="U246" s="4">
        <v>4796.991</v>
      </c>
      <c r="V246" s="4">
        <v>4796.991</v>
      </c>
      <c r="W246" s="4">
        <v>4796.991</v>
      </c>
      <c r="X246" s="4">
        <v>4796.991</v>
      </c>
      <c r="Y246" s="4">
        <v>4796.991</v>
      </c>
      <c r="Z246" s="4">
        <v>4796.991</v>
      </c>
      <c r="AA246" s="4">
        <v>4796.991</v>
      </c>
      <c r="AB246" s="4">
        <v>4796.991</v>
      </c>
      <c r="AC246" s="4">
        <v>4796.991</v>
      </c>
      <c r="AD246" s="4">
        <v>4796.991</v>
      </c>
      <c r="AE246" s="4">
        <v>4796.991</v>
      </c>
      <c r="AF246" s="4">
        <v>4796.991</v>
      </c>
      <c r="AG246" s="4">
        <v>4796.991</v>
      </c>
      <c r="AH246" s="4">
        <v>4796.991</v>
      </c>
      <c r="AI246" s="4">
        <v>4796.991</v>
      </c>
      <c r="AJ246" s="4">
        <v>4796.991</v>
      </c>
      <c r="AK246" s="4">
        <v>4796.991</v>
      </c>
      <c r="AL246" s="4">
        <v>4796.991</v>
      </c>
      <c r="AM246" s="4">
        <v>4796.991</v>
      </c>
      <c r="AN246" s="4">
        <v>4796.991</v>
      </c>
      <c r="AO246" s="4">
        <v>4796.991</v>
      </c>
      <c r="AP246" s="4">
        <v>4796.991</v>
      </c>
    </row>
    <row r="247" spans="2:43" s="4" customFormat="1" ht="11.25" x14ac:dyDescent="0.2">
      <c r="B247" s="4" t="s">
        <v>25</v>
      </c>
      <c r="C247" s="4" t="s">
        <v>38</v>
      </c>
      <c r="D247" s="4">
        <v>168.09200000000001</v>
      </c>
      <c r="E247" s="4">
        <v>168.09200000000001</v>
      </c>
      <c r="F247" s="4">
        <v>168.09200000000001</v>
      </c>
      <c r="G247" s="4">
        <v>168.09200000000001</v>
      </c>
      <c r="H247" s="4">
        <v>173.892</v>
      </c>
      <c r="I247" s="4">
        <v>173.892</v>
      </c>
      <c r="J247" s="4">
        <v>173.892</v>
      </c>
      <c r="K247" s="4">
        <v>173.892</v>
      </c>
      <c r="L247" s="4">
        <v>265.892</v>
      </c>
      <c r="M247" s="4">
        <v>265.892</v>
      </c>
      <c r="N247" s="4">
        <v>265.892</v>
      </c>
      <c r="O247" s="4">
        <v>265.892</v>
      </c>
      <c r="P247" s="4">
        <v>265.892</v>
      </c>
      <c r="Q247" s="4">
        <v>265.892</v>
      </c>
      <c r="R247" s="4">
        <v>265.892</v>
      </c>
      <c r="S247" s="4">
        <v>265.892</v>
      </c>
      <c r="T247" s="4">
        <v>265.892</v>
      </c>
      <c r="U247" s="4">
        <v>265.892</v>
      </c>
      <c r="V247" s="4">
        <v>265.892</v>
      </c>
      <c r="W247" s="4">
        <v>265.892</v>
      </c>
      <c r="X247" s="4">
        <v>265.892</v>
      </c>
      <c r="Y247" s="4">
        <v>265.892</v>
      </c>
      <c r="Z247" s="4">
        <v>265.892</v>
      </c>
      <c r="AA247" s="4">
        <v>265.892</v>
      </c>
      <c r="AB247" s="4">
        <v>265.892</v>
      </c>
      <c r="AC247" s="4">
        <v>265.892</v>
      </c>
      <c r="AD247" s="4">
        <v>265.892</v>
      </c>
      <c r="AE247" s="4">
        <v>265.892</v>
      </c>
      <c r="AF247" s="4">
        <v>265.892</v>
      </c>
      <c r="AG247" s="4">
        <v>265.892</v>
      </c>
      <c r="AH247" s="4">
        <v>265.892</v>
      </c>
      <c r="AI247" s="4">
        <v>265.892</v>
      </c>
      <c r="AJ247" s="4">
        <v>265.892</v>
      </c>
      <c r="AK247" s="4">
        <v>265.892</v>
      </c>
      <c r="AL247" s="4">
        <v>265.892</v>
      </c>
      <c r="AM247" s="4">
        <v>265.892</v>
      </c>
      <c r="AN247" s="4">
        <v>265.892</v>
      </c>
      <c r="AO247" s="4">
        <v>265.892</v>
      </c>
      <c r="AP247" s="4">
        <v>265.892</v>
      </c>
    </row>
    <row r="248" spans="2:43" s="4" customFormat="1" ht="11.25" x14ac:dyDescent="0.2">
      <c r="B248" s="4" t="s">
        <v>25</v>
      </c>
      <c r="C248" s="4" t="s">
        <v>39</v>
      </c>
      <c r="D248" s="4">
        <v>166.31</v>
      </c>
      <c r="E248" s="4">
        <v>166.31</v>
      </c>
      <c r="F248" s="4">
        <v>166.31</v>
      </c>
      <c r="G248" s="4">
        <v>166.31</v>
      </c>
      <c r="H248" s="4">
        <v>166.31</v>
      </c>
      <c r="I248" s="4">
        <v>166.31</v>
      </c>
      <c r="J248" s="4">
        <v>166.31</v>
      </c>
      <c r="K248" s="4">
        <v>166.31</v>
      </c>
      <c r="L248" s="4">
        <v>166.31</v>
      </c>
      <c r="M248" s="4">
        <v>166.31</v>
      </c>
      <c r="N248" s="4">
        <v>166.31</v>
      </c>
      <c r="O248" s="4">
        <v>166.31</v>
      </c>
      <c r="P248" s="4">
        <v>166.31</v>
      </c>
      <c r="Q248" s="4">
        <v>166.31</v>
      </c>
      <c r="R248" s="4">
        <v>166.31</v>
      </c>
      <c r="S248" s="4">
        <v>166.31</v>
      </c>
      <c r="T248" s="4">
        <v>166.31</v>
      </c>
      <c r="U248" s="4">
        <v>166.31</v>
      </c>
      <c r="V248" s="4">
        <v>166.31</v>
      </c>
      <c r="W248" s="4">
        <v>166.31</v>
      </c>
      <c r="X248" s="4">
        <v>166.31</v>
      </c>
      <c r="Y248" s="4">
        <v>166.31</v>
      </c>
      <c r="Z248" s="4">
        <v>166.31</v>
      </c>
      <c r="AA248" s="4">
        <v>166.31</v>
      </c>
      <c r="AB248" s="4">
        <v>166.31</v>
      </c>
      <c r="AC248" s="4">
        <v>166.31</v>
      </c>
      <c r="AD248" s="4">
        <v>166.31</v>
      </c>
      <c r="AE248" s="4">
        <v>166.31</v>
      </c>
      <c r="AF248" s="4">
        <v>166.31</v>
      </c>
      <c r="AG248" s="4">
        <v>166.31</v>
      </c>
      <c r="AH248" s="4">
        <v>166.31</v>
      </c>
      <c r="AI248" s="4">
        <v>166.31</v>
      </c>
      <c r="AJ248" s="4">
        <v>166.31</v>
      </c>
      <c r="AK248" s="4">
        <v>166.31</v>
      </c>
      <c r="AL248" s="4">
        <v>166.31</v>
      </c>
      <c r="AM248" s="4">
        <v>166.31</v>
      </c>
      <c r="AN248" s="4">
        <v>166.31</v>
      </c>
      <c r="AO248" s="4">
        <v>166.31</v>
      </c>
      <c r="AP248" s="4">
        <v>166.31</v>
      </c>
    </row>
    <row r="249" spans="2:43" s="4" customFormat="1" ht="11.25" x14ac:dyDescent="0.2">
      <c r="B249" s="4" t="s">
        <v>25</v>
      </c>
      <c r="C249" s="4" t="s">
        <v>40</v>
      </c>
    </row>
    <row r="250" spans="2:43" s="4" customFormat="1" ht="11.25" x14ac:dyDescent="0.2">
      <c r="B250" s="4" t="s">
        <v>25</v>
      </c>
      <c r="C250" s="4" t="s">
        <v>41</v>
      </c>
      <c r="D250" s="4">
        <v>122.46</v>
      </c>
      <c r="E250" s="4">
        <v>122.46</v>
      </c>
      <c r="F250" s="4">
        <v>122.46</v>
      </c>
      <c r="G250" s="4">
        <v>122.46</v>
      </c>
      <c r="H250" s="4">
        <v>129.86000000000001</v>
      </c>
      <c r="I250" s="4">
        <v>301.86</v>
      </c>
      <c r="J250" s="4">
        <v>301.86</v>
      </c>
      <c r="K250" s="4">
        <v>301.86</v>
      </c>
      <c r="L250" s="4">
        <v>459.36</v>
      </c>
      <c r="M250" s="4">
        <v>459.36</v>
      </c>
      <c r="N250" s="4">
        <v>459.36</v>
      </c>
      <c r="O250" s="4">
        <v>459.36</v>
      </c>
      <c r="P250" s="4">
        <v>459.36</v>
      </c>
      <c r="Q250" s="4">
        <v>459.36</v>
      </c>
      <c r="R250" s="4">
        <v>459.36</v>
      </c>
      <c r="S250" s="4">
        <v>459.36</v>
      </c>
      <c r="T250" s="4">
        <v>459.36</v>
      </c>
      <c r="U250" s="4">
        <v>459.36</v>
      </c>
      <c r="V250" s="4">
        <v>459.36</v>
      </c>
      <c r="W250" s="4">
        <v>459.36</v>
      </c>
      <c r="X250" s="4">
        <v>459.36</v>
      </c>
      <c r="Y250" s="4">
        <v>459.36</v>
      </c>
      <c r="Z250" s="4">
        <v>459.36</v>
      </c>
      <c r="AA250" s="4">
        <v>459.36</v>
      </c>
      <c r="AB250" s="4">
        <v>459.36</v>
      </c>
      <c r="AC250" s="4">
        <v>459.36</v>
      </c>
      <c r="AD250" s="4">
        <v>459.36</v>
      </c>
      <c r="AE250" s="4">
        <v>459.36</v>
      </c>
      <c r="AF250" s="4">
        <v>459.36</v>
      </c>
      <c r="AG250" s="4">
        <v>459.36</v>
      </c>
      <c r="AH250" s="4">
        <v>459.36</v>
      </c>
      <c r="AI250" s="4">
        <v>459.36</v>
      </c>
      <c r="AJ250" s="4">
        <v>459.36</v>
      </c>
      <c r="AK250" s="4">
        <v>459.36</v>
      </c>
      <c r="AL250" s="4">
        <v>459.36</v>
      </c>
      <c r="AM250" s="4">
        <v>459.36</v>
      </c>
      <c r="AN250" s="4">
        <v>459.36</v>
      </c>
      <c r="AO250" s="4">
        <v>459.36</v>
      </c>
      <c r="AP250" s="4">
        <v>459.36</v>
      </c>
    </row>
    <row r="251" spans="2:43" s="4" customFormat="1" ht="11.25" x14ac:dyDescent="0.2">
      <c r="B251" s="4" t="s">
        <v>25</v>
      </c>
      <c r="C251" s="4" t="s">
        <v>42</v>
      </c>
    </row>
    <row r="252" spans="2:43" s="4" customFormat="1" ht="11.25" x14ac:dyDescent="0.2">
      <c r="B252" s="4" t="s">
        <v>25</v>
      </c>
      <c r="C252" s="4" t="s">
        <v>43</v>
      </c>
      <c r="G252" s="4">
        <v>3.4</v>
      </c>
      <c r="H252" s="4">
        <v>3.4</v>
      </c>
      <c r="I252" s="4">
        <v>3.4</v>
      </c>
      <c r="J252" s="4">
        <v>3.4</v>
      </c>
      <c r="K252" s="4">
        <v>3.4</v>
      </c>
      <c r="L252" s="4">
        <v>3.4</v>
      </c>
      <c r="M252" s="4">
        <v>3.4</v>
      </c>
      <c r="N252" s="4">
        <v>3.4</v>
      </c>
      <c r="O252" s="4">
        <v>3.4</v>
      </c>
      <c r="P252" s="4">
        <v>3.4</v>
      </c>
      <c r="Q252" s="4">
        <v>3.4</v>
      </c>
      <c r="R252" s="4">
        <v>3.4</v>
      </c>
      <c r="S252" s="4">
        <v>3.4</v>
      </c>
      <c r="T252" s="4">
        <v>3.4</v>
      </c>
      <c r="U252" s="4">
        <v>3.4</v>
      </c>
      <c r="V252" s="4">
        <v>3.4</v>
      </c>
      <c r="W252" s="4">
        <v>3.4</v>
      </c>
      <c r="X252" s="4">
        <v>3.4</v>
      </c>
      <c r="Y252" s="4">
        <v>3.4</v>
      </c>
      <c r="Z252" s="4">
        <v>3.4</v>
      </c>
      <c r="AA252" s="4">
        <v>3.4</v>
      </c>
      <c r="AB252" s="4">
        <v>3.4</v>
      </c>
      <c r="AC252" s="4">
        <v>3.4</v>
      </c>
      <c r="AD252" s="4">
        <v>3.4</v>
      </c>
      <c r="AE252" s="4">
        <v>3.4</v>
      </c>
      <c r="AF252" s="4">
        <v>3.4</v>
      </c>
      <c r="AG252" s="4">
        <v>3.4</v>
      </c>
      <c r="AH252" s="4">
        <v>3.4</v>
      </c>
      <c r="AI252" s="4">
        <v>3.4</v>
      </c>
      <c r="AJ252" s="4">
        <v>3.4</v>
      </c>
      <c r="AK252" s="4">
        <v>3.4</v>
      </c>
      <c r="AL252" s="4">
        <v>3.4</v>
      </c>
      <c r="AM252" s="4">
        <v>3.4</v>
      </c>
      <c r="AN252" s="4">
        <v>3.4</v>
      </c>
      <c r="AO252" s="4">
        <v>3.4</v>
      </c>
      <c r="AP252" s="4">
        <v>3.4</v>
      </c>
    </row>
    <row r="253" spans="2:43" s="4" customFormat="1" ht="11.25" x14ac:dyDescent="0.2">
      <c r="B253" s="4" t="s">
        <v>25</v>
      </c>
      <c r="C253" s="4" t="s">
        <v>44</v>
      </c>
      <c r="D253" s="4">
        <v>3</v>
      </c>
      <c r="E253" s="4">
        <v>3</v>
      </c>
      <c r="F253" s="4">
        <v>3</v>
      </c>
      <c r="G253" s="4">
        <v>3</v>
      </c>
      <c r="H253" s="4">
        <v>3</v>
      </c>
      <c r="I253" s="4">
        <v>3</v>
      </c>
      <c r="J253" s="4">
        <v>3</v>
      </c>
      <c r="K253" s="4">
        <v>3</v>
      </c>
      <c r="L253" s="4">
        <v>3</v>
      </c>
      <c r="M253" s="4">
        <v>3</v>
      </c>
      <c r="N253" s="4">
        <v>3</v>
      </c>
      <c r="O253" s="4">
        <v>3</v>
      </c>
      <c r="P253" s="4">
        <v>3</v>
      </c>
      <c r="Q253" s="4">
        <v>3</v>
      </c>
      <c r="R253" s="4">
        <v>3</v>
      </c>
      <c r="S253" s="4">
        <v>3</v>
      </c>
      <c r="T253" s="4">
        <v>3</v>
      </c>
      <c r="U253" s="4">
        <v>3</v>
      </c>
      <c r="V253" s="4">
        <v>3</v>
      </c>
      <c r="W253" s="4">
        <v>3</v>
      </c>
      <c r="X253" s="4">
        <v>3</v>
      </c>
      <c r="Y253" s="4">
        <v>3</v>
      </c>
      <c r="Z253" s="4">
        <v>3</v>
      </c>
      <c r="AA253" s="4">
        <v>3</v>
      </c>
      <c r="AB253" s="4">
        <v>3</v>
      </c>
      <c r="AC253" s="4">
        <v>3</v>
      </c>
      <c r="AD253" s="4">
        <v>3</v>
      </c>
      <c r="AE253" s="4">
        <v>3</v>
      </c>
      <c r="AF253" s="4">
        <v>3</v>
      </c>
      <c r="AG253" s="4">
        <v>3</v>
      </c>
      <c r="AH253" s="4">
        <v>3</v>
      </c>
      <c r="AI253" s="4">
        <v>3</v>
      </c>
      <c r="AJ253" s="4">
        <v>3</v>
      </c>
      <c r="AK253" s="4">
        <v>3</v>
      </c>
      <c r="AL253" s="4">
        <v>3</v>
      </c>
      <c r="AM253" s="4">
        <v>3</v>
      </c>
      <c r="AN253" s="4">
        <v>3</v>
      </c>
      <c r="AO253" s="4">
        <v>3</v>
      </c>
      <c r="AP253" s="4">
        <v>3</v>
      </c>
    </row>
    <row r="254" spans="2:43" s="4" customFormat="1" ht="11.25" x14ac:dyDescent="0.2">
      <c r="B254" s="4" t="s">
        <v>25</v>
      </c>
      <c r="C254" s="4" t="s">
        <v>45</v>
      </c>
    </row>
    <row r="255" spans="2:43" s="4" customFormat="1" ht="11.25" x14ac:dyDescent="0.2">
      <c r="B255" s="4" t="s">
        <v>25</v>
      </c>
      <c r="C255" s="4" t="s">
        <v>46</v>
      </c>
    </row>
    <row r="256" spans="2:43" s="8" customFormat="1" ht="11.25" x14ac:dyDescent="0.2">
      <c r="B256" s="8" t="s">
        <v>25</v>
      </c>
      <c r="C256" s="8" t="s">
        <v>15</v>
      </c>
      <c r="D256" s="39">
        <v>5495.6260000000002</v>
      </c>
      <c r="E256" s="39">
        <v>5495.6260000000002</v>
      </c>
      <c r="F256" s="39">
        <v>5495.6260000000002</v>
      </c>
      <c r="G256" s="39">
        <v>5500.0259999999998</v>
      </c>
      <c r="H256" s="39">
        <v>5795.1260000000002</v>
      </c>
      <c r="I256" s="39">
        <v>6026.9260000000004</v>
      </c>
      <c r="J256" s="39">
        <v>6245.2259999999997</v>
      </c>
      <c r="K256" s="39">
        <v>6368.326</v>
      </c>
      <c r="L256" s="39">
        <v>6632.826</v>
      </c>
      <c r="M256" s="39">
        <v>9230.4512639999994</v>
      </c>
      <c r="N256" s="39">
        <v>11201.325999999999</v>
      </c>
      <c r="O256" s="39">
        <v>11201.325999999999</v>
      </c>
      <c r="P256" s="39">
        <v>14073.325999999999</v>
      </c>
      <c r="Q256" s="39">
        <v>14073.325999999999</v>
      </c>
      <c r="R256" s="39">
        <v>14073.325999999999</v>
      </c>
      <c r="S256" s="39">
        <v>14073.325999999999</v>
      </c>
      <c r="T256" s="39">
        <v>14073.325999999999</v>
      </c>
      <c r="U256" s="39">
        <v>16181.825999999999</v>
      </c>
      <c r="V256" s="39">
        <v>16181.825999999999</v>
      </c>
      <c r="W256" s="39">
        <v>16181.825999999999</v>
      </c>
      <c r="X256" s="39">
        <v>16181.825999999999</v>
      </c>
      <c r="Y256" s="39">
        <v>16181.825999999999</v>
      </c>
      <c r="Z256" s="39">
        <v>16181.825999999999</v>
      </c>
      <c r="AA256" s="39">
        <v>16181.825999999999</v>
      </c>
      <c r="AB256" s="39">
        <v>16181.825999999999</v>
      </c>
      <c r="AC256" s="39">
        <v>16181.825999999999</v>
      </c>
      <c r="AD256" s="39">
        <v>16181.825999999999</v>
      </c>
      <c r="AE256" s="39">
        <v>16181.825999999999</v>
      </c>
      <c r="AF256" s="39">
        <v>16181.825999999999</v>
      </c>
      <c r="AG256" s="39">
        <v>16181.825999999999</v>
      </c>
      <c r="AH256" s="39">
        <v>16181.825999999999</v>
      </c>
      <c r="AI256" s="39">
        <v>16181.825999999999</v>
      </c>
      <c r="AJ256" s="39">
        <v>16181.825999999999</v>
      </c>
      <c r="AK256" s="39">
        <v>16181.825999999999</v>
      </c>
      <c r="AL256" s="39">
        <v>16181.825999999999</v>
      </c>
      <c r="AM256" s="39">
        <v>16181.825999999999</v>
      </c>
      <c r="AN256" s="39">
        <v>16181.825999999999</v>
      </c>
      <c r="AO256" s="39">
        <v>16181.825999999999</v>
      </c>
      <c r="AP256" s="39">
        <v>16181.825999999999</v>
      </c>
      <c r="AQ256" s="5">
        <v>16181.8</v>
      </c>
    </row>
    <row r="257" spans="2:43" s="4" customFormat="1" ht="11.25" x14ac:dyDescent="0.2">
      <c r="B257" s="4" t="s">
        <v>26</v>
      </c>
      <c r="C257" s="4" t="s">
        <v>36</v>
      </c>
      <c r="D257" s="4">
        <v>490</v>
      </c>
      <c r="E257" s="4">
        <v>490</v>
      </c>
      <c r="F257" s="4">
        <v>490</v>
      </c>
      <c r="G257" s="4">
        <v>490</v>
      </c>
      <c r="H257" s="4">
        <v>490</v>
      </c>
      <c r="I257" s="4">
        <v>490</v>
      </c>
      <c r="J257" s="4">
        <v>490</v>
      </c>
      <c r="K257" s="4">
        <v>490</v>
      </c>
      <c r="L257" s="4">
        <v>490</v>
      </c>
      <c r="M257" s="4">
        <v>490</v>
      </c>
      <c r="N257" s="4">
        <v>490</v>
      </c>
      <c r="O257" s="4">
        <v>490</v>
      </c>
      <c r="P257" s="4">
        <v>490</v>
      </c>
      <c r="Q257" s="4">
        <v>490</v>
      </c>
      <c r="R257" s="4">
        <v>490</v>
      </c>
      <c r="S257" s="4">
        <v>490</v>
      </c>
      <c r="T257" s="4">
        <v>490</v>
      </c>
      <c r="U257" s="4">
        <v>490</v>
      </c>
      <c r="V257" s="4">
        <v>490</v>
      </c>
    </row>
    <row r="258" spans="2:43" s="4" customFormat="1" ht="11.25" x14ac:dyDescent="0.2">
      <c r="B258" s="4" t="s">
        <v>26</v>
      </c>
      <c r="C258" s="4" t="s">
        <v>37</v>
      </c>
    </row>
    <row r="259" spans="2:43" s="4" customFormat="1" ht="11.25" x14ac:dyDescent="0.2">
      <c r="B259" s="4" t="s">
        <v>26</v>
      </c>
      <c r="C259" s="4" t="s">
        <v>38</v>
      </c>
    </row>
    <row r="260" spans="2:43" s="4" customFormat="1" ht="11.25" x14ac:dyDescent="0.2">
      <c r="B260" s="4" t="s">
        <v>26</v>
      </c>
      <c r="C260" s="4" t="s">
        <v>39</v>
      </c>
    </row>
    <row r="261" spans="2:43" s="4" customFormat="1" ht="11.25" x14ac:dyDescent="0.2">
      <c r="B261" s="4" t="s">
        <v>26</v>
      </c>
      <c r="C261" s="4" t="s">
        <v>40</v>
      </c>
    </row>
    <row r="262" spans="2:43" s="4" customFormat="1" ht="11.25" x14ac:dyDescent="0.2">
      <c r="B262" s="4" t="s">
        <v>26</v>
      </c>
      <c r="C262" s="4" t="s">
        <v>41</v>
      </c>
    </row>
    <row r="263" spans="2:43" s="4" customFormat="1" ht="11.25" x14ac:dyDescent="0.2">
      <c r="B263" s="4" t="s">
        <v>26</v>
      </c>
      <c r="C263" s="4" t="s">
        <v>42</v>
      </c>
    </row>
    <row r="264" spans="2:43" s="4" customFormat="1" ht="11.25" x14ac:dyDescent="0.2">
      <c r="B264" s="4" t="s">
        <v>26</v>
      </c>
      <c r="C264" s="4" t="s">
        <v>43</v>
      </c>
    </row>
    <row r="265" spans="2:43" s="4" customFormat="1" ht="11.25" x14ac:dyDescent="0.2">
      <c r="B265" s="4" t="s">
        <v>26</v>
      </c>
      <c r="C265" s="4" t="s">
        <v>44</v>
      </c>
    </row>
    <row r="266" spans="2:43" s="4" customFormat="1" ht="11.25" x14ac:dyDescent="0.2">
      <c r="B266" s="4" t="s">
        <v>26</v>
      </c>
      <c r="C266" s="4" t="s">
        <v>45</v>
      </c>
    </row>
    <row r="267" spans="2:43" s="4" customFormat="1" ht="11.25" x14ac:dyDescent="0.2">
      <c r="B267" s="4" t="s">
        <v>26</v>
      </c>
      <c r="C267" s="4" t="s">
        <v>46</v>
      </c>
    </row>
    <row r="268" spans="2:43" s="4" customFormat="1" ht="11.25" x14ac:dyDescent="0.2">
      <c r="B268" s="4" t="s">
        <v>26</v>
      </c>
      <c r="C268" s="4" t="s">
        <v>15</v>
      </c>
      <c r="D268" s="37">
        <v>490</v>
      </c>
      <c r="E268" s="37">
        <v>490</v>
      </c>
      <c r="F268" s="37">
        <v>490</v>
      </c>
      <c r="G268" s="37">
        <v>490</v>
      </c>
      <c r="H268" s="37">
        <v>490</v>
      </c>
      <c r="I268" s="37">
        <v>490</v>
      </c>
      <c r="J268" s="37">
        <v>490</v>
      </c>
      <c r="K268" s="37">
        <v>490</v>
      </c>
      <c r="L268" s="37">
        <v>490</v>
      </c>
      <c r="M268" s="37">
        <v>490</v>
      </c>
      <c r="N268" s="37">
        <v>490</v>
      </c>
      <c r="O268" s="37">
        <v>490</v>
      </c>
      <c r="P268" s="37">
        <v>490</v>
      </c>
      <c r="Q268" s="37">
        <v>490</v>
      </c>
      <c r="R268" s="37">
        <v>490</v>
      </c>
      <c r="S268" s="37">
        <v>490</v>
      </c>
      <c r="T268" s="37">
        <v>490</v>
      </c>
      <c r="U268" s="37">
        <v>490</v>
      </c>
      <c r="V268" s="37">
        <v>490</v>
      </c>
      <c r="W268" s="37">
        <v>0</v>
      </c>
      <c r="X268" s="37">
        <v>0</v>
      </c>
      <c r="Y268" s="37">
        <v>0</v>
      </c>
      <c r="Z268" s="37">
        <v>0</v>
      </c>
      <c r="AA268" s="37">
        <v>0</v>
      </c>
      <c r="AB268" s="37">
        <v>0</v>
      </c>
      <c r="AC268" s="37">
        <v>0</v>
      </c>
      <c r="AD268" s="37">
        <v>0</v>
      </c>
      <c r="AE268" s="37">
        <v>0</v>
      </c>
      <c r="AF268" s="37">
        <v>0</v>
      </c>
      <c r="AG268" s="37">
        <v>0</v>
      </c>
      <c r="AH268" s="37">
        <v>0</v>
      </c>
      <c r="AI268" s="37">
        <v>0</v>
      </c>
      <c r="AJ268" s="37">
        <v>0</v>
      </c>
      <c r="AK268" s="37">
        <v>0</v>
      </c>
      <c r="AL268" s="37">
        <v>0</v>
      </c>
      <c r="AM268" s="37">
        <v>0</v>
      </c>
      <c r="AN268" s="37">
        <v>0</v>
      </c>
      <c r="AO268" s="37">
        <v>0</v>
      </c>
      <c r="AP268" s="37">
        <v>0</v>
      </c>
      <c r="AQ268" s="5">
        <v>0</v>
      </c>
    </row>
    <row r="269" spans="2:43" s="4" customFormat="1" ht="11.25" x14ac:dyDescent="0.2">
      <c r="B269" s="4" t="s">
        <v>60</v>
      </c>
      <c r="C269" s="4" t="s">
        <v>36</v>
      </c>
      <c r="D269" s="4">
        <v>1.0820000000000001</v>
      </c>
      <c r="E269" s="4">
        <v>1.0820000000000001</v>
      </c>
      <c r="F269" s="4">
        <v>2.5019999999999998</v>
      </c>
      <c r="G269" s="4">
        <v>2.5019999999999998</v>
      </c>
      <c r="H269" s="4">
        <v>2.5019999999999998</v>
      </c>
      <c r="I269" s="4">
        <v>162.50200000000001</v>
      </c>
      <c r="J269" s="4">
        <v>437.50200000000001</v>
      </c>
      <c r="K269" s="4">
        <v>602.50199999999995</v>
      </c>
      <c r="L269" s="4">
        <v>602.50199999999995</v>
      </c>
      <c r="M269" s="4">
        <v>602.50199999999995</v>
      </c>
      <c r="N269" s="4">
        <v>602.50199999999995</v>
      </c>
      <c r="O269" s="4">
        <v>602.50199999999995</v>
      </c>
      <c r="P269" s="4">
        <v>602.50199999999995</v>
      </c>
      <c r="Q269" s="4">
        <v>602.50199999999995</v>
      </c>
      <c r="R269" s="4">
        <v>602.50199999999995</v>
      </c>
      <c r="S269" s="4">
        <v>602.50199999999995</v>
      </c>
      <c r="T269" s="4">
        <v>602.50199999999995</v>
      </c>
      <c r="U269" s="4">
        <v>601.41999999999996</v>
      </c>
      <c r="V269" s="4">
        <v>601.41999999999996</v>
      </c>
      <c r="W269" s="4">
        <v>601.41999999999996</v>
      </c>
      <c r="X269" s="4">
        <v>601.41999999999996</v>
      </c>
      <c r="Y269" s="4">
        <v>601.41999999999996</v>
      </c>
      <c r="Z269" s="4">
        <v>601.41999999999996</v>
      </c>
      <c r="AA269" s="4">
        <v>600</v>
      </c>
      <c r="AB269" s="4">
        <v>600</v>
      </c>
      <c r="AC269" s="4">
        <v>600</v>
      </c>
      <c r="AD269" s="4">
        <v>440</v>
      </c>
      <c r="AE269" s="4">
        <v>165</v>
      </c>
    </row>
    <row r="270" spans="2:43" s="4" customFormat="1" ht="11.25" x14ac:dyDescent="0.2">
      <c r="B270" s="4" t="s">
        <v>60</v>
      </c>
      <c r="C270" s="4" t="s">
        <v>37</v>
      </c>
      <c r="F270" s="4">
        <v>3.9980000000000002</v>
      </c>
      <c r="G270" s="4">
        <v>3.9980000000000002</v>
      </c>
      <c r="H270" s="4">
        <v>3.9980000000000002</v>
      </c>
      <c r="I270" s="4">
        <v>3.9980000000000002</v>
      </c>
      <c r="J270" s="4">
        <v>3.9980000000000002</v>
      </c>
      <c r="K270" s="4">
        <v>3.9980000000000002</v>
      </c>
      <c r="L270" s="4">
        <v>3.9980000000000002</v>
      </c>
      <c r="M270" s="4">
        <v>3.9980000000000002</v>
      </c>
      <c r="N270" s="4">
        <v>3.9980000000000002</v>
      </c>
      <c r="O270" s="4">
        <v>3.9980000000000002</v>
      </c>
      <c r="P270" s="4">
        <v>3.9980000000000002</v>
      </c>
      <c r="Q270" s="4">
        <v>3.9980000000000002</v>
      </c>
      <c r="R270" s="4">
        <v>3.9980000000000002</v>
      </c>
      <c r="S270" s="4">
        <v>3.9980000000000002</v>
      </c>
      <c r="T270" s="4">
        <v>3.9980000000000002</v>
      </c>
      <c r="U270" s="4">
        <v>3.9980000000000002</v>
      </c>
      <c r="V270" s="4">
        <v>3.9980000000000002</v>
      </c>
      <c r="W270" s="4">
        <v>3.9980000000000002</v>
      </c>
      <c r="X270" s="4">
        <v>3.9980000000000002</v>
      </c>
      <c r="Y270" s="4">
        <v>3.9980000000000002</v>
      </c>
      <c r="Z270" s="4">
        <v>3.9980000000000002</v>
      </c>
    </row>
    <row r="271" spans="2:43" s="4" customFormat="1" ht="11.25" x14ac:dyDescent="0.2">
      <c r="B271" s="4" t="s">
        <v>60</v>
      </c>
      <c r="C271" s="4" t="s">
        <v>38</v>
      </c>
      <c r="D271" s="4">
        <v>1</v>
      </c>
      <c r="E271" s="4">
        <v>1</v>
      </c>
      <c r="F271" s="4">
        <v>4.2030000000000003</v>
      </c>
      <c r="G271" s="4">
        <v>14.202999999999999</v>
      </c>
      <c r="H271" s="4">
        <v>14.202999999999999</v>
      </c>
      <c r="I271" s="4">
        <v>793.87300000000005</v>
      </c>
      <c r="J271" s="4">
        <v>1468.345</v>
      </c>
      <c r="K271" s="4">
        <v>1559.845</v>
      </c>
      <c r="L271" s="4">
        <v>1559.845</v>
      </c>
      <c r="M271" s="4">
        <v>1559.845</v>
      </c>
      <c r="N271" s="4">
        <v>1559.845</v>
      </c>
      <c r="O271" s="4">
        <v>1559.845</v>
      </c>
      <c r="P271" s="4">
        <v>1559.845</v>
      </c>
      <c r="Q271" s="4">
        <v>1559.845</v>
      </c>
      <c r="R271" s="4">
        <v>1559.845</v>
      </c>
      <c r="S271" s="4">
        <v>1559.845</v>
      </c>
      <c r="T271" s="4">
        <v>1559.845</v>
      </c>
      <c r="U271" s="4">
        <v>1559.845</v>
      </c>
      <c r="V271" s="4">
        <v>1559.845</v>
      </c>
      <c r="W271" s="4">
        <v>1559.845</v>
      </c>
      <c r="X271" s="4">
        <v>1558.845</v>
      </c>
      <c r="Y271" s="4">
        <v>1558.845</v>
      </c>
      <c r="Z271" s="4">
        <v>1558.845</v>
      </c>
      <c r="AA271" s="4">
        <v>1555.6420000000001</v>
      </c>
      <c r="AB271" s="4">
        <v>1545.6420000000001</v>
      </c>
      <c r="AC271" s="4">
        <v>1545.6420000000001</v>
      </c>
      <c r="AD271" s="4">
        <v>765.97199999999998</v>
      </c>
      <c r="AE271" s="4">
        <v>91.5</v>
      </c>
    </row>
    <row r="272" spans="2:43" s="4" customFormat="1" ht="11.25" x14ac:dyDescent="0.2">
      <c r="B272" s="4" t="s">
        <v>60</v>
      </c>
      <c r="C272" s="4" t="s">
        <v>39</v>
      </c>
      <c r="J272" s="4">
        <v>5</v>
      </c>
      <c r="K272" s="4">
        <v>5</v>
      </c>
      <c r="L272" s="4">
        <v>5</v>
      </c>
      <c r="M272" s="4">
        <v>5</v>
      </c>
      <c r="N272" s="4">
        <v>5</v>
      </c>
      <c r="O272" s="4">
        <v>5</v>
      </c>
      <c r="P272" s="4">
        <v>5</v>
      </c>
      <c r="Q272" s="4">
        <v>5</v>
      </c>
      <c r="R272" s="4">
        <v>5</v>
      </c>
      <c r="S272" s="4">
        <v>5</v>
      </c>
      <c r="T272" s="4">
        <v>5</v>
      </c>
      <c r="U272" s="4">
        <v>5</v>
      </c>
      <c r="V272" s="4">
        <v>5</v>
      </c>
      <c r="W272" s="4">
        <v>5</v>
      </c>
      <c r="X272" s="4">
        <v>5</v>
      </c>
      <c r="Y272" s="4">
        <v>5</v>
      </c>
      <c r="Z272" s="4">
        <v>5</v>
      </c>
      <c r="AA272" s="4">
        <v>5</v>
      </c>
      <c r="AB272" s="4">
        <v>5</v>
      </c>
      <c r="AC272" s="4">
        <v>5</v>
      </c>
      <c r="AD272" s="4">
        <v>5</v>
      </c>
    </row>
    <row r="273" spans="2:43" s="4" customFormat="1" ht="11.25" x14ac:dyDescent="0.2">
      <c r="B273" s="4" t="s">
        <v>60</v>
      </c>
      <c r="C273" s="4" t="s">
        <v>40</v>
      </c>
    </row>
    <row r="274" spans="2:43" s="4" customFormat="1" ht="11.25" x14ac:dyDescent="0.2">
      <c r="B274" s="4" t="s">
        <v>60</v>
      </c>
      <c r="C274" s="4" t="s">
        <v>41</v>
      </c>
    </row>
    <row r="275" spans="2:43" s="4" customFormat="1" ht="11.25" x14ac:dyDescent="0.2">
      <c r="B275" s="4" t="s">
        <v>60</v>
      </c>
      <c r="C275" s="4" t="s">
        <v>42</v>
      </c>
    </row>
    <row r="276" spans="2:43" s="4" customFormat="1" ht="11.25" x14ac:dyDescent="0.2">
      <c r="B276" s="4" t="s">
        <v>60</v>
      </c>
      <c r="C276" s="4" t="s">
        <v>43</v>
      </c>
    </row>
    <row r="277" spans="2:43" s="4" customFormat="1" ht="11.25" x14ac:dyDescent="0.2">
      <c r="B277" s="4" t="s">
        <v>60</v>
      </c>
      <c r="C277" s="4" t="s">
        <v>44</v>
      </c>
    </row>
    <row r="278" spans="2:43" s="4" customFormat="1" ht="11.25" x14ac:dyDescent="0.2">
      <c r="B278" s="4" t="s">
        <v>60</v>
      </c>
      <c r="C278" s="4" t="s">
        <v>45</v>
      </c>
    </row>
    <row r="279" spans="2:43" s="4" customFormat="1" ht="11.25" x14ac:dyDescent="0.2">
      <c r="B279" s="4" t="s">
        <v>60</v>
      </c>
      <c r="C279" s="4" t="s">
        <v>46</v>
      </c>
    </row>
    <row r="280" spans="2:43" s="4" customFormat="1" ht="11.25" x14ac:dyDescent="0.2">
      <c r="B280" s="4" t="s">
        <v>60</v>
      </c>
      <c r="C280" s="4" t="s">
        <v>15</v>
      </c>
      <c r="D280" s="37">
        <v>2.0819999999999999</v>
      </c>
      <c r="E280" s="37">
        <v>2.0819999999999999</v>
      </c>
      <c r="F280" s="37">
        <v>10.702999999999999</v>
      </c>
      <c r="G280" s="37">
        <v>20.702999999999999</v>
      </c>
      <c r="H280" s="37">
        <v>20.702999999999999</v>
      </c>
      <c r="I280" s="37">
        <v>960.37300000000005</v>
      </c>
      <c r="J280" s="37">
        <v>1914.845</v>
      </c>
      <c r="K280" s="37">
        <v>2171.3449999999998</v>
      </c>
      <c r="L280" s="37">
        <v>2171.3449999999998</v>
      </c>
      <c r="M280" s="37">
        <v>2171.3449999999998</v>
      </c>
      <c r="N280" s="37">
        <v>2171.3449999999998</v>
      </c>
      <c r="O280" s="37">
        <v>2171.3449999999998</v>
      </c>
      <c r="P280" s="37">
        <v>2171.3449999999998</v>
      </c>
      <c r="Q280" s="37">
        <v>2171.3449999999998</v>
      </c>
      <c r="R280" s="37">
        <v>2171.3449999999998</v>
      </c>
      <c r="S280" s="37">
        <v>2171.3449999999998</v>
      </c>
      <c r="T280" s="37">
        <v>2171.3449999999998</v>
      </c>
      <c r="U280" s="37">
        <v>2170.2629999999999</v>
      </c>
      <c r="V280" s="37">
        <v>2170.2629999999999</v>
      </c>
      <c r="W280" s="37">
        <v>2170.2629999999999</v>
      </c>
      <c r="X280" s="37">
        <v>2169.2629999999999</v>
      </c>
      <c r="Y280" s="37">
        <v>2169.2629999999999</v>
      </c>
      <c r="Z280" s="37">
        <v>2169.2629999999999</v>
      </c>
      <c r="AA280" s="37">
        <v>2160.6419999999998</v>
      </c>
      <c r="AB280" s="37">
        <v>2150.6419999999998</v>
      </c>
      <c r="AC280" s="37">
        <v>2150.6419999999998</v>
      </c>
      <c r="AD280" s="37">
        <v>1210.972</v>
      </c>
      <c r="AE280" s="37">
        <v>256.5</v>
      </c>
      <c r="AF280" s="37">
        <v>0</v>
      </c>
      <c r="AG280" s="37">
        <v>0</v>
      </c>
      <c r="AH280" s="37">
        <v>0</v>
      </c>
      <c r="AI280" s="37">
        <v>0</v>
      </c>
      <c r="AJ280" s="37">
        <v>0</v>
      </c>
      <c r="AK280" s="37">
        <v>0</v>
      </c>
      <c r="AL280" s="37">
        <v>0</v>
      </c>
      <c r="AM280" s="37">
        <v>0</v>
      </c>
      <c r="AN280" s="37">
        <v>0</v>
      </c>
      <c r="AO280" s="37">
        <v>0</v>
      </c>
      <c r="AP280" s="37">
        <v>0</v>
      </c>
      <c r="AQ280" s="5">
        <v>2638.8020000000001</v>
      </c>
    </row>
    <row r="281" spans="2:43" s="4" customFormat="1" ht="11.25" x14ac:dyDescent="0.2">
      <c r="B281" s="4" t="s">
        <v>61</v>
      </c>
      <c r="C281" s="4" t="s">
        <v>36</v>
      </c>
    </row>
    <row r="282" spans="2:43" s="4" customFormat="1" ht="11.25" x14ac:dyDescent="0.2">
      <c r="B282" s="4" t="s">
        <v>61</v>
      </c>
      <c r="C282" s="4" t="s">
        <v>37</v>
      </c>
    </row>
    <row r="283" spans="2:43" s="4" customFormat="1" ht="11.25" x14ac:dyDescent="0.2">
      <c r="B283" s="4" t="s">
        <v>61</v>
      </c>
      <c r="C283" s="4" t="s">
        <v>38</v>
      </c>
    </row>
    <row r="284" spans="2:43" s="4" customFormat="1" ht="11.25" x14ac:dyDescent="0.2">
      <c r="B284" s="4" t="s">
        <v>61</v>
      </c>
      <c r="C284" s="4" t="s">
        <v>39</v>
      </c>
    </row>
    <row r="285" spans="2:43" s="4" customFormat="1" ht="11.25" x14ac:dyDescent="0.2">
      <c r="B285" s="4" t="s">
        <v>61</v>
      </c>
      <c r="C285" s="4" t="s">
        <v>40</v>
      </c>
    </row>
    <row r="286" spans="2:43" s="4" customFormat="1" ht="11.25" x14ac:dyDescent="0.2">
      <c r="B286" s="4" t="s">
        <v>61</v>
      </c>
      <c r="C286" s="4" t="s">
        <v>41</v>
      </c>
    </row>
    <row r="287" spans="2:43" s="4" customFormat="1" ht="11.25" x14ac:dyDescent="0.2">
      <c r="B287" s="4" t="s">
        <v>61</v>
      </c>
      <c r="C287" s="4" t="s">
        <v>42</v>
      </c>
    </row>
    <row r="288" spans="2:43" s="4" customFormat="1" ht="11.25" x14ac:dyDescent="0.2">
      <c r="B288" s="4" t="s">
        <v>61</v>
      </c>
      <c r="C288" s="4" t="s">
        <v>43</v>
      </c>
    </row>
    <row r="289" spans="2:43" s="4" customFormat="1" ht="11.25" x14ac:dyDescent="0.2">
      <c r="B289" s="4" t="s">
        <v>61</v>
      </c>
      <c r="C289" s="4" t="s">
        <v>44</v>
      </c>
    </row>
    <row r="290" spans="2:43" s="4" customFormat="1" ht="11.25" x14ac:dyDescent="0.2">
      <c r="B290" s="4" t="s">
        <v>61</v>
      </c>
      <c r="C290" s="4" t="s">
        <v>45</v>
      </c>
    </row>
    <row r="291" spans="2:43" s="4" customFormat="1" ht="11.25" x14ac:dyDescent="0.2">
      <c r="B291" s="4" t="s">
        <v>61</v>
      </c>
      <c r="C291" s="4" t="s">
        <v>46</v>
      </c>
    </row>
    <row r="292" spans="2:43" s="4" customFormat="1" ht="11.25" x14ac:dyDescent="0.2">
      <c r="B292" s="4" t="s">
        <v>61</v>
      </c>
      <c r="C292" s="4" t="s">
        <v>15</v>
      </c>
      <c r="D292" s="37">
        <v>0</v>
      </c>
      <c r="E292" s="37">
        <v>0</v>
      </c>
      <c r="F292" s="37">
        <v>0</v>
      </c>
      <c r="G292" s="37">
        <v>0</v>
      </c>
      <c r="H292" s="37">
        <v>0</v>
      </c>
      <c r="I292" s="37">
        <v>0</v>
      </c>
      <c r="J292" s="37">
        <v>0</v>
      </c>
      <c r="K292" s="37">
        <v>0</v>
      </c>
      <c r="L292" s="37">
        <v>0</v>
      </c>
      <c r="M292" s="37">
        <v>0</v>
      </c>
      <c r="N292" s="37">
        <v>0</v>
      </c>
      <c r="O292" s="37">
        <v>0</v>
      </c>
      <c r="P292" s="37">
        <v>0</v>
      </c>
      <c r="Q292" s="37">
        <v>0</v>
      </c>
      <c r="R292" s="37">
        <v>0</v>
      </c>
      <c r="S292" s="37">
        <v>0</v>
      </c>
      <c r="T292" s="37">
        <v>0</v>
      </c>
      <c r="U292" s="37">
        <v>0</v>
      </c>
      <c r="V292" s="37">
        <v>0</v>
      </c>
      <c r="W292" s="37">
        <v>0</v>
      </c>
      <c r="X292" s="37">
        <v>0</v>
      </c>
      <c r="Y292" s="37">
        <v>0</v>
      </c>
      <c r="Z292" s="37">
        <v>0</v>
      </c>
      <c r="AA292" s="37">
        <v>0</v>
      </c>
      <c r="AB292" s="37">
        <v>0</v>
      </c>
      <c r="AC292" s="37">
        <v>0</v>
      </c>
      <c r="AD292" s="37">
        <v>0</v>
      </c>
      <c r="AE292" s="37">
        <v>0</v>
      </c>
      <c r="AF292" s="37">
        <v>0</v>
      </c>
      <c r="AG292" s="37">
        <v>0</v>
      </c>
      <c r="AH292" s="37">
        <v>0</v>
      </c>
      <c r="AI292" s="37">
        <v>0</v>
      </c>
      <c r="AJ292" s="37">
        <v>0</v>
      </c>
      <c r="AK292" s="37">
        <v>0</v>
      </c>
      <c r="AL292" s="37">
        <v>0</v>
      </c>
      <c r="AM292" s="37">
        <v>0</v>
      </c>
      <c r="AN292" s="37">
        <v>0</v>
      </c>
      <c r="AO292" s="37">
        <v>0</v>
      </c>
      <c r="AP292" s="37">
        <v>0</v>
      </c>
      <c r="AQ292" s="5">
        <v>0</v>
      </c>
    </row>
    <row r="293" spans="2:43" s="4" customFormat="1" ht="11.25" x14ac:dyDescent="0.2">
      <c r="B293" s="4" t="s">
        <v>62</v>
      </c>
      <c r="C293" s="4" t="s">
        <v>36</v>
      </c>
      <c r="V293" s="4">
        <v>4182.7532600000004</v>
      </c>
      <c r="W293" s="4">
        <v>8625.8583280000003</v>
      </c>
      <c r="X293" s="4">
        <v>13189.921249999999</v>
      </c>
      <c r="Y293" s="4">
        <v>17743.183260000002</v>
      </c>
      <c r="Z293" s="4">
        <v>22419.985479999999</v>
      </c>
      <c r="AA293" s="4">
        <v>27241.299930000001</v>
      </c>
      <c r="AB293" s="4">
        <v>32362.656800000001</v>
      </c>
      <c r="AC293" s="4">
        <v>36299.8004</v>
      </c>
      <c r="AD293" s="4">
        <v>36299.8004</v>
      </c>
      <c r="AE293" s="4">
        <v>36299.8004</v>
      </c>
      <c r="AF293" s="4">
        <v>36299.8004</v>
      </c>
      <c r="AG293" s="4">
        <v>36299.8004</v>
      </c>
      <c r="AH293" s="4">
        <v>36299.8004</v>
      </c>
      <c r="AI293" s="4">
        <v>36299.8004</v>
      </c>
      <c r="AJ293" s="4">
        <v>36299.8004</v>
      </c>
      <c r="AK293" s="4">
        <v>36299.8004</v>
      </c>
      <c r="AL293" s="4">
        <v>36299.8004</v>
      </c>
      <c r="AM293" s="4">
        <v>36299.8004</v>
      </c>
      <c r="AN293" s="4">
        <v>36299.8004</v>
      </c>
      <c r="AO293" s="4">
        <v>36299.8004</v>
      </c>
      <c r="AP293" s="4">
        <v>36299.8004</v>
      </c>
    </row>
    <row r="294" spans="2:43" s="4" customFormat="1" ht="11.25" x14ac:dyDescent="0.2">
      <c r="B294" s="4" t="s">
        <v>62</v>
      </c>
      <c r="C294" s="4" t="s">
        <v>37</v>
      </c>
    </row>
    <row r="295" spans="2:43" s="4" customFormat="1" ht="11.25" x14ac:dyDescent="0.2">
      <c r="B295" s="4" t="s">
        <v>62</v>
      </c>
      <c r="C295" s="4" t="s">
        <v>38</v>
      </c>
    </row>
    <row r="296" spans="2:43" s="4" customFormat="1" ht="11.25" x14ac:dyDescent="0.2">
      <c r="B296" s="4" t="s">
        <v>62</v>
      </c>
      <c r="C296" s="4" t="s">
        <v>39</v>
      </c>
    </row>
    <row r="297" spans="2:43" s="4" customFormat="1" ht="11.25" x14ac:dyDescent="0.2">
      <c r="B297" s="4" t="s">
        <v>62</v>
      </c>
      <c r="C297" s="4" t="s">
        <v>40</v>
      </c>
    </row>
    <row r="298" spans="2:43" s="4" customFormat="1" ht="11.25" x14ac:dyDescent="0.2">
      <c r="B298" s="4" t="s">
        <v>62</v>
      </c>
      <c r="C298" s="4" t="s">
        <v>41</v>
      </c>
    </row>
    <row r="299" spans="2:43" s="4" customFormat="1" ht="11.25" x14ac:dyDescent="0.2">
      <c r="B299" s="4" t="s">
        <v>62</v>
      </c>
      <c r="C299" s="4" t="s">
        <v>42</v>
      </c>
    </row>
    <row r="300" spans="2:43" s="4" customFormat="1" ht="11.25" x14ac:dyDescent="0.2">
      <c r="B300" s="4" t="s">
        <v>62</v>
      </c>
      <c r="C300" s="4" t="s">
        <v>43</v>
      </c>
    </row>
    <row r="301" spans="2:43" s="4" customFormat="1" ht="11.25" x14ac:dyDescent="0.2">
      <c r="B301" s="4" t="s">
        <v>62</v>
      </c>
      <c r="C301" s="4" t="s">
        <v>44</v>
      </c>
    </row>
    <row r="302" spans="2:43" s="4" customFormat="1" ht="11.25" x14ac:dyDescent="0.2">
      <c r="B302" s="4" t="s">
        <v>62</v>
      </c>
      <c r="C302" s="4" t="s">
        <v>45</v>
      </c>
    </row>
    <row r="303" spans="2:43" s="4" customFormat="1" ht="11.25" x14ac:dyDescent="0.2">
      <c r="B303" s="4" t="s">
        <v>62</v>
      </c>
      <c r="C303" s="4" t="s">
        <v>46</v>
      </c>
    </row>
    <row r="304" spans="2:43" s="4" customFormat="1" ht="11.25" x14ac:dyDescent="0.2">
      <c r="B304" s="4" t="s">
        <v>62</v>
      </c>
      <c r="C304" s="4" t="s">
        <v>15</v>
      </c>
      <c r="D304" s="37">
        <v>0</v>
      </c>
      <c r="E304" s="37">
        <v>0</v>
      </c>
      <c r="F304" s="37">
        <v>0</v>
      </c>
      <c r="G304" s="37">
        <v>0</v>
      </c>
      <c r="H304" s="37">
        <v>0</v>
      </c>
      <c r="I304" s="37">
        <v>0</v>
      </c>
      <c r="J304" s="37">
        <v>0</v>
      </c>
      <c r="K304" s="37">
        <v>0</v>
      </c>
      <c r="L304" s="37">
        <v>0</v>
      </c>
      <c r="M304" s="37">
        <v>0</v>
      </c>
      <c r="N304" s="37">
        <v>0</v>
      </c>
      <c r="O304" s="37">
        <v>0</v>
      </c>
      <c r="P304" s="37">
        <v>0</v>
      </c>
      <c r="Q304" s="37">
        <v>0</v>
      </c>
      <c r="R304" s="37">
        <v>0</v>
      </c>
      <c r="S304" s="37">
        <v>0</v>
      </c>
      <c r="T304" s="37">
        <v>0</v>
      </c>
      <c r="U304" s="37">
        <v>0</v>
      </c>
      <c r="V304" s="37">
        <v>4182.7532600000004</v>
      </c>
      <c r="W304" s="37">
        <v>8625.8583280000003</v>
      </c>
      <c r="X304" s="37">
        <v>13189.921249999999</v>
      </c>
      <c r="Y304" s="37">
        <v>17743.183260000002</v>
      </c>
      <c r="Z304" s="37">
        <v>22419.985479999999</v>
      </c>
      <c r="AA304" s="37">
        <v>27241.299930000001</v>
      </c>
      <c r="AB304" s="37">
        <v>32362.656800000001</v>
      </c>
      <c r="AC304" s="37">
        <v>36299.8004</v>
      </c>
      <c r="AD304" s="37">
        <v>36299.8004</v>
      </c>
      <c r="AE304" s="37">
        <v>36299.8004</v>
      </c>
      <c r="AF304" s="37">
        <v>36299.8004</v>
      </c>
      <c r="AG304" s="37">
        <v>36299.8004</v>
      </c>
      <c r="AH304" s="37">
        <v>36299.8004</v>
      </c>
      <c r="AI304" s="37">
        <v>36299.8004</v>
      </c>
      <c r="AJ304" s="37">
        <v>36299.8004</v>
      </c>
      <c r="AK304" s="37">
        <v>36299.8004</v>
      </c>
      <c r="AL304" s="37">
        <v>36299.8004</v>
      </c>
      <c r="AM304" s="37">
        <v>36299.8004</v>
      </c>
      <c r="AN304" s="37">
        <v>36299.8004</v>
      </c>
      <c r="AO304" s="37">
        <v>36299.8004</v>
      </c>
      <c r="AP304" s="37">
        <v>36299.8004</v>
      </c>
      <c r="AQ304" s="5">
        <v>38500</v>
      </c>
    </row>
    <row r="305" spans="2:43" s="4" customFormat="1" ht="11.25" x14ac:dyDescent="0.2">
      <c r="B305" s="4" t="s">
        <v>63</v>
      </c>
      <c r="C305" s="4" t="s">
        <v>36</v>
      </c>
      <c r="AF305" s="4">
        <v>4718.6206780000002</v>
      </c>
      <c r="AG305" s="4">
        <v>8854.7208050000008</v>
      </c>
      <c r="AH305" s="4">
        <v>13011.251619999999</v>
      </c>
      <c r="AI305" s="4">
        <v>17154.474730000002</v>
      </c>
      <c r="AJ305" s="4">
        <v>21364.105240000001</v>
      </c>
      <c r="AK305" s="4">
        <v>25634.926820000001</v>
      </c>
      <c r="AL305" s="4">
        <v>29913.148249999998</v>
      </c>
      <c r="AM305" s="4">
        <v>34140.969100000002</v>
      </c>
      <c r="AN305" s="4">
        <v>38834.119339999997</v>
      </c>
      <c r="AO305" s="4">
        <v>43310.4715</v>
      </c>
      <c r="AP305" s="4">
        <v>47676.703399999999</v>
      </c>
    </row>
    <row r="306" spans="2:43" s="4" customFormat="1" ht="11.25" x14ac:dyDescent="0.2">
      <c r="B306" s="4" t="s">
        <v>63</v>
      </c>
      <c r="C306" s="4" t="s">
        <v>37</v>
      </c>
    </row>
    <row r="307" spans="2:43" s="4" customFormat="1" ht="11.25" x14ac:dyDescent="0.2">
      <c r="B307" s="4" t="s">
        <v>63</v>
      </c>
      <c r="C307" s="4" t="s">
        <v>38</v>
      </c>
    </row>
    <row r="308" spans="2:43" s="4" customFormat="1" ht="11.25" x14ac:dyDescent="0.2">
      <c r="B308" s="4" t="s">
        <v>63</v>
      </c>
      <c r="C308" s="4" t="s">
        <v>39</v>
      </c>
    </row>
    <row r="309" spans="2:43" s="4" customFormat="1" ht="11.25" x14ac:dyDescent="0.2">
      <c r="B309" s="4" t="s">
        <v>63</v>
      </c>
      <c r="C309" s="4" t="s">
        <v>40</v>
      </c>
    </row>
    <row r="310" spans="2:43" s="4" customFormat="1" ht="11.25" x14ac:dyDescent="0.2">
      <c r="B310" s="4" t="s">
        <v>63</v>
      </c>
      <c r="C310" s="4" t="s">
        <v>41</v>
      </c>
    </row>
    <row r="311" spans="2:43" s="4" customFormat="1" ht="11.25" x14ac:dyDescent="0.2">
      <c r="B311" s="4" t="s">
        <v>63</v>
      </c>
      <c r="C311" s="4" t="s">
        <v>42</v>
      </c>
    </row>
    <row r="312" spans="2:43" s="4" customFormat="1" ht="11.25" x14ac:dyDescent="0.2">
      <c r="B312" s="4" t="s">
        <v>63</v>
      </c>
      <c r="C312" s="4" t="s">
        <v>43</v>
      </c>
    </row>
    <row r="313" spans="2:43" s="4" customFormat="1" ht="11.25" x14ac:dyDescent="0.2">
      <c r="B313" s="4" t="s">
        <v>63</v>
      </c>
      <c r="C313" s="4" t="s">
        <v>44</v>
      </c>
    </row>
    <row r="314" spans="2:43" s="4" customFormat="1" ht="11.25" x14ac:dyDescent="0.2">
      <c r="B314" s="4" t="s">
        <v>63</v>
      </c>
      <c r="C314" s="4" t="s">
        <v>45</v>
      </c>
    </row>
    <row r="315" spans="2:43" s="4" customFormat="1" ht="11.25" x14ac:dyDescent="0.2">
      <c r="B315" s="4" t="s">
        <v>63</v>
      </c>
      <c r="C315" s="4" t="s">
        <v>46</v>
      </c>
    </row>
    <row r="316" spans="2:43" s="4" customFormat="1" ht="11.25" x14ac:dyDescent="0.2">
      <c r="B316" s="4" t="s">
        <v>63</v>
      </c>
      <c r="C316" s="4" t="s">
        <v>15</v>
      </c>
      <c r="D316" s="37">
        <v>0</v>
      </c>
      <c r="E316" s="37">
        <v>0</v>
      </c>
      <c r="F316" s="37">
        <v>0</v>
      </c>
      <c r="G316" s="37">
        <v>0</v>
      </c>
      <c r="H316" s="37">
        <v>0</v>
      </c>
      <c r="I316" s="37">
        <v>0</v>
      </c>
      <c r="J316" s="37">
        <v>0</v>
      </c>
      <c r="K316" s="37">
        <v>0</v>
      </c>
      <c r="L316" s="37">
        <v>0</v>
      </c>
      <c r="M316" s="37">
        <v>0</v>
      </c>
      <c r="N316" s="37">
        <v>0</v>
      </c>
      <c r="O316" s="37">
        <v>0</v>
      </c>
      <c r="P316" s="37">
        <v>0</v>
      </c>
      <c r="Q316" s="37">
        <v>0</v>
      </c>
      <c r="R316" s="37">
        <v>0</v>
      </c>
      <c r="S316" s="37">
        <v>0</v>
      </c>
      <c r="T316" s="37">
        <v>0</v>
      </c>
      <c r="U316" s="37">
        <v>0</v>
      </c>
      <c r="V316" s="37">
        <v>0</v>
      </c>
      <c r="W316" s="37">
        <v>0</v>
      </c>
      <c r="X316" s="37">
        <v>0</v>
      </c>
      <c r="Y316" s="37">
        <v>0</v>
      </c>
      <c r="Z316" s="37">
        <v>0</v>
      </c>
      <c r="AA316" s="37">
        <v>0</v>
      </c>
      <c r="AB316" s="37">
        <v>0</v>
      </c>
      <c r="AC316" s="37">
        <v>0</v>
      </c>
      <c r="AD316" s="37">
        <v>0</v>
      </c>
      <c r="AE316" s="37">
        <v>0</v>
      </c>
      <c r="AF316" s="37">
        <v>4718.6206780000002</v>
      </c>
      <c r="AG316" s="37">
        <v>8854.7208050000008</v>
      </c>
      <c r="AH316" s="37">
        <v>13011.251619999999</v>
      </c>
      <c r="AI316" s="37">
        <v>17154.474730000002</v>
      </c>
      <c r="AJ316" s="37">
        <v>21364.105240000001</v>
      </c>
      <c r="AK316" s="37">
        <v>25634.926820000001</v>
      </c>
      <c r="AL316" s="37">
        <v>29913.148249999998</v>
      </c>
      <c r="AM316" s="37">
        <v>34140.969100000002</v>
      </c>
      <c r="AN316" s="37">
        <v>38834.119339999997</v>
      </c>
      <c r="AO316" s="37">
        <v>43310.4715</v>
      </c>
      <c r="AP316" s="37">
        <v>47676.703399999999</v>
      </c>
      <c r="AQ316" s="5">
        <v>44000</v>
      </c>
    </row>
    <row r="317" spans="2:43" s="4" customFormat="1" ht="11.25" x14ac:dyDescent="0.2">
      <c r="B317" s="4" t="s">
        <v>64</v>
      </c>
      <c r="C317" s="4" t="s">
        <v>36</v>
      </c>
    </row>
    <row r="318" spans="2:43" s="4" customFormat="1" ht="11.25" x14ac:dyDescent="0.2">
      <c r="B318" s="4" t="s">
        <v>64</v>
      </c>
      <c r="C318" s="4" t="s">
        <v>37</v>
      </c>
    </row>
    <row r="319" spans="2:43" s="4" customFormat="1" ht="11.25" x14ac:dyDescent="0.2">
      <c r="B319" s="4" t="s">
        <v>64</v>
      </c>
      <c r="C319" s="4" t="s">
        <v>38</v>
      </c>
    </row>
    <row r="320" spans="2:43" s="4" customFormat="1" ht="11.25" x14ac:dyDescent="0.2">
      <c r="B320" s="4" t="s">
        <v>64</v>
      </c>
      <c r="C320" s="4" t="s">
        <v>39</v>
      </c>
    </row>
    <row r="321" spans="2:43" s="4" customFormat="1" ht="11.25" x14ac:dyDescent="0.2">
      <c r="B321" s="4" t="s">
        <v>64</v>
      </c>
      <c r="C321" s="4" t="s">
        <v>40</v>
      </c>
    </row>
    <row r="322" spans="2:43" s="4" customFormat="1" ht="11.25" x14ac:dyDescent="0.2">
      <c r="B322" s="4" t="s">
        <v>64</v>
      </c>
      <c r="C322" s="4" t="s">
        <v>41</v>
      </c>
    </row>
    <row r="323" spans="2:43" s="4" customFormat="1" ht="11.25" x14ac:dyDescent="0.2">
      <c r="B323" s="4" t="s">
        <v>64</v>
      </c>
      <c r="C323" s="4" t="s">
        <v>42</v>
      </c>
    </row>
    <row r="324" spans="2:43" s="4" customFormat="1" ht="11.25" x14ac:dyDescent="0.2">
      <c r="B324" s="4" t="s">
        <v>64</v>
      </c>
      <c r="C324" s="4" t="s">
        <v>43</v>
      </c>
    </row>
    <row r="325" spans="2:43" s="4" customFormat="1" ht="11.25" x14ac:dyDescent="0.2">
      <c r="B325" s="4" t="s">
        <v>64</v>
      </c>
      <c r="C325" s="4" t="s">
        <v>44</v>
      </c>
    </row>
    <row r="326" spans="2:43" s="4" customFormat="1" ht="11.25" x14ac:dyDescent="0.2">
      <c r="B326" s="4" t="s">
        <v>64</v>
      </c>
      <c r="C326" s="4" t="s">
        <v>45</v>
      </c>
    </row>
    <row r="327" spans="2:43" s="4" customFormat="1" ht="11.25" x14ac:dyDescent="0.2">
      <c r="B327" s="4" t="s">
        <v>64</v>
      </c>
      <c r="C327" s="4" t="s">
        <v>46</v>
      </c>
    </row>
    <row r="328" spans="2:43" s="4" customFormat="1" ht="11.25" x14ac:dyDescent="0.2">
      <c r="B328" s="4" t="s">
        <v>64</v>
      </c>
      <c r="C328" s="4" t="s">
        <v>15</v>
      </c>
      <c r="D328" s="37">
        <v>0</v>
      </c>
      <c r="E328" s="37">
        <v>0</v>
      </c>
      <c r="F328" s="37">
        <v>0</v>
      </c>
      <c r="G328" s="37">
        <v>0</v>
      </c>
      <c r="H328" s="37">
        <v>0</v>
      </c>
      <c r="I328" s="37">
        <v>0</v>
      </c>
      <c r="J328" s="37">
        <v>0</v>
      </c>
      <c r="K328" s="37">
        <v>0</v>
      </c>
      <c r="L328" s="37">
        <v>0</v>
      </c>
      <c r="M328" s="37">
        <v>0</v>
      </c>
      <c r="N328" s="37">
        <v>0</v>
      </c>
      <c r="O328" s="37">
        <v>0</v>
      </c>
      <c r="P328" s="37">
        <v>0</v>
      </c>
      <c r="Q328" s="37">
        <v>0</v>
      </c>
      <c r="R328" s="37">
        <v>0</v>
      </c>
      <c r="S328" s="37">
        <v>0</v>
      </c>
      <c r="T328" s="37">
        <v>0</v>
      </c>
      <c r="U328" s="37">
        <v>0</v>
      </c>
      <c r="V328" s="37">
        <v>0</v>
      </c>
      <c r="W328" s="37">
        <v>0</v>
      </c>
      <c r="X328" s="37">
        <v>0</v>
      </c>
      <c r="Y328" s="37">
        <v>0</v>
      </c>
      <c r="Z328" s="37">
        <v>0</v>
      </c>
      <c r="AA328" s="37">
        <v>0</v>
      </c>
      <c r="AB328" s="37">
        <v>0</v>
      </c>
      <c r="AC328" s="37">
        <v>0</v>
      </c>
      <c r="AD328" s="37">
        <v>0</v>
      </c>
      <c r="AE328" s="37">
        <v>0</v>
      </c>
      <c r="AF328" s="37">
        <v>0</v>
      </c>
      <c r="AG328" s="37">
        <v>0</v>
      </c>
      <c r="AH328" s="37">
        <v>0</v>
      </c>
      <c r="AI328" s="37">
        <v>0</v>
      </c>
      <c r="AJ328" s="37">
        <v>0</v>
      </c>
      <c r="AK328" s="37">
        <v>0</v>
      </c>
      <c r="AL328" s="37">
        <v>0</v>
      </c>
      <c r="AM328" s="37">
        <v>0</v>
      </c>
      <c r="AN328" s="37">
        <v>0</v>
      </c>
      <c r="AO328" s="37">
        <v>0</v>
      </c>
      <c r="AP328" s="37">
        <v>0</v>
      </c>
      <c r="AQ328" s="5">
        <v>0</v>
      </c>
    </row>
    <row r="329" spans="2:43" s="4" customFormat="1" ht="11.25" x14ac:dyDescent="0.2">
      <c r="B329" s="4" t="s">
        <v>65</v>
      </c>
      <c r="C329" s="4" t="s">
        <v>36</v>
      </c>
    </row>
    <row r="330" spans="2:43" s="4" customFormat="1" ht="11.25" x14ac:dyDescent="0.2">
      <c r="B330" s="4" t="s">
        <v>65</v>
      </c>
      <c r="C330" s="4" t="s">
        <v>37</v>
      </c>
    </row>
    <row r="331" spans="2:43" s="4" customFormat="1" ht="11.25" x14ac:dyDescent="0.2">
      <c r="B331" s="4" t="s">
        <v>65</v>
      </c>
      <c r="C331" s="4" t="s">
        <v>38</v>
      </c>
    </row>
    <row r="332" spans="2:43" s="4" customFormat="1" ht="11.25" x14ac:dyDescent="0.2">
      <c r="B332" s="4" t="s">
        <v>65</v>
      </c>
      <c r="C332" s="4" t="s">
        <v>39</v>
      </c>
    </row>
    <row r="333" spans="2:43" s="4" customFormat="1" ht="11.25" x14ac:dyDescent="0.2">
      <c r="B333" s="4" t="s">
        <v>65</v>
      </c>
      <c r="C333" s="4" t="s">
        <v>40</v>
      </c>
    </row>
    <row r="334" spans="2:43" s="4" customFormat="1" ht="11.25" x14ac:dyDescent="0.2">
      <c r="B334" s="4" t="s">
        <v>65</v>
      </c>
      <c r="C334" s="4" t="s">
        <v>41</v>
      </c>
    </row>
    <row r="335" spans="2:43" s="4" customFormat="1" ht="11.25" x14ac:dyDescent="0.2">
      <c r="B335" s="4" t="s">
        <v>65</v>
      </c>
      <c r="C335" s="4" t="s">
        <v>42</v>
      </c>
    </row>
    <row r="336" spans="2:43" s="4" customFormat="1" ht="11.25" x14ac:dyDescent="0.2">
      <c r="B336" s="4" t="s">
        <v>65</v>
      </c>
      <c r="C336" s="4" t="s">
        <v>43</v>
      </c>
    </row>
    <row r="337" spans="2:43" s="4" customFormat="1" ht="11.25" x14ac:dyDescent="0.2">
      <c r="B337" s="4" t="s">
        <v>65</v>
      </c>
      <c r="C337" s="4" t="s">
        <v>44</v>
      </c>
    </row>
    <row r="338" spans="2:43" s="4" customFormat="1" ht="11.25" x14ac:dyDescent="0.2">
      <c r="B338" s="4" t="s">
        <v>65</v>
      </c>
      <c r="C338" s="4" t="s">
        <v>45</v>
      </c>
    </row>
    <row r="339" spans="2:43" s="4" customFormat="1" ht="11.25" x14ac:dyDescent="0.2">
      <c r="B339" s="4" t="s">
        <v>65</v>
      </c>
      <c r="C339" s="4" t="s">
        <v>46</v>
      </c>
    </row>
    <row r="340" spans="2:43" s="4" customFormat="1" ht="11.25" x14ac:dyDescent="0.2">
      <c r="B340" s="4" t="s">
        <v>65</v>
      </c>
      <c r="C340" s="4" t="s">
        <v>15</v>
      </c>
      <c r="D340" s="37">
        <v>0</v>
      </c>
      <c r="E340" s="37">
        <v>0</v>
      </c>
      <c r="F340" s="37">
        <v>0</v>
      </c>
      <c r="G340" s="37">
        <v>0</v>
      </c>
      <c r="H340" s="37">
        <v>0</v>
      </c>
      <c r="I340" s="37">
        <v>0</v>
      </c>
      <c r="J340" s="37">
        <v>0</v>
      </c>
      <c r="K340" s="37">
        <v>0</v>
      </c>
      <c r="L340" s="37">
        <v>0</v>
      </c>
      <c r="M340" s="37">
        <v>0</v>
      </c>
      <c r="N340" s="37">
        <v>0</v>
      </c>
      <c r="O340" s="37">
        <v>0</v>
      </c>
      <c r="P340" s="37">
        <v>0</v>
      </c>
      <c r="Q340" s="37">
        <v>0</v>
      </c>
      <c r="R340" s="37">
        <v>0</v>
      </c>
      <c r="S340" s="37">
        <v>0</v>
      </c>
      <c r="T340" s="37">
        <v>0</v>
      </c>
      <c r="U340" s="37">
        <v>0</v>
      </c>
      <c r="V340" s="37">
        <v>0</v>
      </c>
      <c r="W340" s="37">
        <v>0</v>
      </c>
      <c r="X340" s="37">
        <v>0</v>
      </c>
      <c r="Y340" s="37">
        <v>0</v>
      </c>
      <c r="Z340" s="37">
        <v>0</v>
      </c>
      <c r="AA340" s="37">
        <v>0</v>
      </c>
      <c r="AB340" s="37">
        <v>0</v>
      </c>
      <c r="AC340" s="37">
        <v>0</v>
      </c>
      <c r="AD340" s="37">
        <v>0</v>
      </c>
      <c r="AE340" s="37">
        <v>0</v>
      </c>
      <c r="AF340" s="37">
        <v>0</v>
      </c>
      <c r="AG340" s="37">
        <v>0</v>
      </c>
      <c r="AH340" s="37">
        <v>0</v>
      </c>
      <c r="AI340" s="37">
        <v>0</v>
      </c>
      <c r="AJ340" s="37">
        <v>0</v>
      </c>
      <c r="AK340" s="37">
        <v>0</v>
      </c>
      <c r="AL340" s="37">
        <v>0</v>
      </c>
      <c r="AM340" s="37">
        <v>0</v>
      </c>
      <c r="AN340" s="37">
        <v>0</v>
      </c>
      <c r="AO340" s="37">
        <v>0</v>
      </c>
      <c r="AP340" s="37">
        <v>0</v>
      </c>
      <c r="AQ340" s="5">
        <v>0</v>
      </c>
    </row>
    <row r="341" spans="2:43" s="33" customFormat="1" x14ac:dyDescent="0.25">
      <c r="B341" s="4" t="s">
        <v>66</v>
      </c>
      <c r="C341" s="4" t="s">
        <v>36</v>
      </c>
    </row>
    <row r="342" spans="2:43" s="33" customFormat="1" x14ac:dyDescent="0.25">
      <c r="B342" s="4" t="s">
        <v>66</v>
      </c>
      <c r="C342" s="4" t="s">
        <v>37</v>
      </c>
    </row>
    <row r="343" spans="2:43" s="33" customFormat="1" x14ac:dyDescent="0.25">
      <c r="B343" s="4" t="s">
        <v>66</v>
      </c>
      <c r="C343" s="4" t="s">
        <v>38</v>
      </c>
    </row>
    <row r="344" spans="2:43" s="33" customFormat="1" x14ac:dyDescent="0.25">
      <c r="B344" s="4" t="s">
        <v>66</v>
      </c>
      <c r="C344" s="4" t="s">
        <v>39</v>
      </c>
    </row>
    <row r="345" spans="2:43" s="33" customFormat="1" x14ac:dyDescent="0.25">
      <c r="B345" s="4" t="s">
        <v>66</v>
      </c>
      <c r="C345" s="4" t="s">
        <v>40</v>
      </c>
    </row>
    <row r="346" spans="2:43" s="33" customFormat="1" x14ac:dyDescent="0.25">
      <c r="B346" s="4" t="s">
        <v>66</v>
      </c>
      <c r="C346" s="4" t="s">
        <v>41</v>
      </c>
    </row>
    <row r="347" spans="2:43" s="33" customFormat="1" x14ac:dyDescent="0.25">
      <c r="B347" s="4" t="s">
        <v>66</v>
      </c>
      <c r="C347" s="4" t="s">
        <v>42</v>
      </c>
    </row>
    <row r="348" spans="2:43" s="33" customFormat="1" x14ac:dyDescent="0.25">
      <c r="B348" s="4" t="s">
        <v>66</v>
      </c>
      <c r="C348" s="4" t="s">
        <v>43</v>
      </c>
    </row>
    <row r="349" spans="2:43" s="33" customFormat="1" x14ac:dyDescent="0.25">
      <c r="B349" s="4" t="s">
        <v>66</v>
      </c>
      <c r="C349" s="4" t="s">
        <v>44</v>
      </c>
    </row>
    <row r="350" spans="2:43" s="33" customFormat="1" x14ac:dyDescent="0.25">
      <c r="B350" s="4" t="s">
        <v>66</v>
      </c>
      <c r="C350" s="4" t="s">
        <v>45</v>
      </c>
    </row>
    <row r="351" spans="2:43" s="33" customFormat="1" x14ac:dyDescent="0.25">
      <c r="B351" s="4" t="s">
        <v>66</v>
      </c>
      <c r="C351" s="4" t="s">
        <v>46</v>
      </c>
    </row>
    <row r="352" spans="2:43" s="33" customFormat="1" x14ac:dyDescent="0.25">
      <c r="B352" s="4" t="s">
        <v>66</v>
      </c>
      <c r="C352" s="4" t="s">
        <v>15</v>
      </c>
      <c r="D352" s="34">
        <v>0</v>
      </c>
      <c r="E352" s="34">
        <v>0</v>
      </c>
      <c r="F352" s="34">
        <v>0</v>
      </c>
      <c r="G352" s="34">
        <v>0</v>
      </c>
      <c r="H352" s="34">
        <v>0</v>
      </c>
      <c r="I352" s="34">
        <v>0</v>
      </c>
      <c r="J352" s="34">
        <v>0</v>
      </c>
      <c r="K352" s="34">
        <v>0</v>
      </c>
      <c r="L352" s="34">
        <v>0</v>
      </c>
      <c r="M352" s="34">
        <v>0</v>
      </c>
      <c r="N352" s="34">
        <v>0</v>
      </c>
      <c r="O352" s="34">
        <v>0</v>
      </c>
      <c r="P352" s="34">
        <v>0</v>
      </c>
      <c r="Q352" s="34">
        <v>0</v>
      </c>
      <c r="R352" s="34">
        <v>0</v>
      </c>
      <c r="S352" s="34">
        <v>0</v>
      </c>
      <c r="T352" s="34">
        <v>0</v>
      </c>
      <c r="U352" s="34">
        <v>0</v>
      </c>
      <c r="V352" s="34">
        <v>0</v>
      </c>
      <c r="W352" s="34">
        <v>0</v>
      </c>
      <c r="X352" s="34">
        <v>0</v>
      </c>
      <c r="Y352" s="34">
        <v>0</v>
      </c>
      <c r="Z352" s="34">
        <v>0</v>
      </c>
      <c r="AA352" s="34">
        <v>0</v>
      </c>
      <c r="AB352" s="34">
        <v>0</v>
      </c>
      <c r="AC352" s="34">
        <v>0</v>
      </c>
      <c r="AD352" s="34">
        <v>0</v>
      </c>
      <c r="AE352" s="34">
        <v>0</v>
      </c>
      <c r="AF352" s="34">
        <v>0</v>
      </c>
      <c r="AG352" s="34">
        <v>0</v>
      </c>
      <c r="AH352" s="34">
        <v>0</v>
      </c>
      <c r="AI352" s="34">
        <v>0</v>
      </c>
      <c r="AJ352" s="34">
        <v>0</v>
      </c>
      <c r="AK352" s="34">
        <v>0</v>
      </c>
      <c r="AL352" s="34">
        <v>0</v>
      </c>
      <c r="AM352" s="34">
        <v>0</v>
      </c>
      <c r="AN352" s="34">
        <v>0</v>
      </c>
      <c r="AO352" s="34">
        <v>0</v>
      </c>
      <c r="AP352" s="34">
        <v>0</v>
      </c>
      <c r="AQ352" s="5">
        <v>49500</v>
      </c>
    </row>
    <row r="353" spans="2:43" s="33" customFormat="1" x14ac:dyDescent="0.25">
      <c r="B353" s="4" t="s">
        <v>67</v>
      </c>
      <c r="C353" s="4" t="s">
        <v>36</v>
      </c>
    </row>
    <row r="354" spans="2:43" s="33" customFormat="1" x14ac:dyDescent="0.25">
      <c r="B354" s="4" t="s">
        <v>67</v>
      </c>
      <c r="C354" s="33" t="s">
        <v>37</v>
      </c>
    </row>
    <row r="355" spans="2:43" s="33" customFormat="1" x14ac:dyDescent="0.25">
      <c r="B355" s="4" t="s">
        <v>67</v>
      </c>
      <c r="C355" s="33" t="s">
        <v>38</v>
      </c>
    </row>
    <row r="356" spans="2:43" s="33" customFormat="1" x14ac:dyDescent="0.25">
      <c r="B356" s="4" t="s">
        <v>67</v>
      </c>
      <c r="C356" s="33" t="s">
        <v>39</v>
      </c>
    </row>
    <row r="357" spans="2:43" s="33" customFormat="1" x14ac:dyDescent="0.25">
      <c r="B357" s="4" t="s">
        <v>67</v>
      </c>
      <c r="C357" s="33" t="s">
        <v>40</v>
      </c>
    </row>
    <row r="358" spans="2:43" s="33" customFormat="1" x14ac:dyDescent="0.25">
      <c r="B358" s="4" t="s">
        <v>67</v>
      </c>
      <c r="C358" s="33" t="s">
        <v>41</v>
      </c>
    </row>
    <row r="359" spans="2:43" s="33" customFormat="1" x14ac:dyDescent="0.25">
      <c r="B359" s="4" t="s">
        <v>67</v>
      </c>
      <c r="C359" s="33" t="s">
        <v>42</v>
      </c>
    </row>
    <row r="360" spans="2:43" s="33" customFormat="1" x14ac:dyDescent="0.25">
      <c r="B360" s="4" t="s">
        <v>67</v>
      </c>
      <c r="C360" s="33" t="s">
        <v>43</v>
      </c>
    </row>
    <row r="361" spans="2:43" s="33" customFormat="1" x14ac:dyDescent="0.25">
      <c r="B361" s="4" t="s">
        <v>67</v>
      </c>
      <c r="C361" s="33" t="s">
        <v>44</v>
      </c>
    </row>
    <row r="362" spans="2:43" s="33" customFormat="1" x14ac:dyDescent="0.25">
      <c r="B362" s="4" t="s">
        <v>67</v>
      </c>
      <c r="C362" s="33" t="s">
        <v>45</v>
      </c>
    </row>
    <row r="363" spans="2:43" s="33" customFormat="1" x14ac:dyDescent="0.25">
      <c r="B363" s="4" t="s">
        <v>67</v>
      </c>
      <c r="C363" s="33" t="s">
        <v>46</v>
      </c>
    </row>
    <row r="364" spans="2:43" s="33" customFormat="1" x14ac:dyDescent="0.25">
      <c r="B364" s="33" t="s">
        <v>67</v>
      </c>
      <c r="C364" s="33" t="s">
        <v>15</v>
      </c>
      <c r="D364" s="34">
        <v>0</v>
      </c>
      <c r="E364" s="34">
        <v>0</v>
      </c>
      <c r="F364" s="34">
        <v>0</v>
      </c>
      <c r="G364" s="34">
        <v>0</v>
      </c>
      <c r="H364" s="34">
        <v>0</v>
      </c>
      <c r="I364" s="34">
        <v>0</v>
      </c>
      <c r="J364" s="34">
        <v>0</v>
      </c>
      <c r="K364" s="34">
        <v>0</v>
      </c>
      <c r="L364" s="34">
        <v>0</v>
      </c>
      <c r="M364" s="34">
        <v>0</v>
      </c>
      <c r="N364" s="34">
        <v>0</v>
      </c>
      <c r="O364" s="34">
        <v>0</v>
      </c>
      <c r="P364" s="34">
        <v>0</v>
      </c>
      <c r="Q364" s="34">
        <v>0</v>
      </c>
      <c r="R364" s="34">
        <v>0</v>
      </c>
      <c r="S364" s="34">
        <v>0</v>
      </c>
      <c r="T364" s="34">
        <v>0</v>
      </c>
      <c r="U364" s="34">
        <v>0</v>
      </c>
      <c r="V364" s="34">
        <v>0</v>
      </c>
      <c r="W364" s="34">
        <v>0</v>
      </c>
      <c r="X364" s="34">
        <v>0</v>
      </c>
      <c r="Y364" s="34">
        <v>0</v>
      </c>
      <c r="Z364" s="34">
        <v>0</v>
      </c>
      <c r="AA364" s="34">
        <v>0</v>
      </c>
      <c r="AB364" s="34">
        <v>0</v>
      </c>
      <c r="AC364" s="34">
        <v>0</v>
      </c>
      <c r="AD364" s="34">
        <v>0</v>
      </c>
      <c r="AE364" s="34">
        <v>0</v>
      </c>
      <c r="AF364" s="34">
        <v>0</v>
      </c>
      <c r="AG364" s="34">
        <v>0</v>
      </c>
      <c r="AH364" s="34">
        <v>0</v>
      </c>
      <c r="AI364" s="34">
        <v>0</v>
      </c>
      <c r="AJ364" s="34">
        <v>0</v>
      </c>
      <c r="AK364" s="34">
        <v>0</v>
      </c>
      <c r="AL364" s="34">
        <v>0</v>
      </c>
      <c r="AM364" s="34">
        <v>0</v>
      </c>
      <c r="AN364" s="34">
        <v>0</v>
      </c>
      <c r="AO364" s="34">
        <v>0</v>
      </c>
      <c r="AP364" s="34">
        <v>0</v>
      </c>
      <c r="AQ364" s="5">
        <v>60500</v>
      </c>
    </row>
    <row r="365" spans="2:43" s="33" customFormat="1" x14ac:dyDescent="0.25">
      <c r="B365" s="33" t="s">
        <v>27</v>
      </c>
      <c r="C365" s="33" t="s">
        <v>36</v>
      </c>
      <c r="G365" s="33">
        <v>41.4</v>
      </c>
      <c r="H365" s="33">
        <v>41.4</v>
      </c>
      <c r="I365" s="33">
        <v>41.4</v>
      </c>
      <c r="J365" s="33">
        <v>41.4</v>
      </c>
      <c r="K365" s="33">
        <v>205.4</v>
      </c>
      <c r="L365" s="33">
        <v>255.4</v>
      </c>
      <c r="M365" s="33">
        <v>260.39999999999998</v>
      </c>
      <c r="N365" s="33">
        <v>260.39999999999998</v>
      </c>
      <c r="O365" s="33">
        <v>260.39999999999998</v>
      </c>
      <c r="P365" s="33">
        <v>260.39999999999998</v>
      </c>
      <c r="Q365" s="33">
        <v>260.39999999999998</v>
      </c>
      <c r="R365" s="33">
        <v>260.39999999999998</v>
      </c>
      <c r="S365" s="33">
        <v>260.39999999999998</v>
      </c>
      <c r="T365" s="33">
        <v>260.39999999999998</v>
      </c>
      <c r="U365" s="33">
        <v>1978.1916490000001</v>
      </c>
      <c r="V365" s="33">
        <v>1978.1916490000001</v>
      </c>
      <c r="W365" s="33">
        <v>1936.791649</v>
      </c>
      <c r="X365" s="33">
        <v>1936.791649</v>
      </c>
      <c r="Y365" s="33">
        <v>1936.791649</v>
      </c>
      <c r="Z365" s="33">
        <v>1936.791649</v>
      </c>
      <c r="AA365" s="33">
        <v>1936.791649</v>
      </c>
      <c r="AB365" s="33">
        <v>1936.791649</v>
      </c>
      <c r="AC365" s="33">
        <v>1936.791649</v>
      </c>
      <c r="AD365" s="33">
        <v>1936.791649</v>
      </c>
      <c r="AE365" s="33">
        <v>1936.791649</v>
      </c>
      <c r="AF365" s="33">
        <v>1936.791649</v>
      </c>
      <c r="AG365" s="33">
        <v>1936.791649</v>
      </c>
      <c r="AH365" s="33">
        <v>1936.791649</v>
      </c>
      <c r="AI365" s="33">
        <v>1936.791649</v>
      </c>
      <c r="AJ365" s="33">
        <v>1936.791649</v>
      </c>
      <c r="AK365" s="33">
        <v>1936.791649</v>
      </c>
      <c r="AL365" s="33">
        <v>1717.791649</v>
      </c>
      <c r="AM365" s="33">
        <v>1717.791649</v>
      </c>
      <c r="AN365" s="33">
        <v>1717.791649</v>
      </c>
      <c r="AO365" s="33">
        <v>1717.791649</v>
      </c>
      <c r="AP365" s="33">
        <v>1717.791649</v>
      </c>
    </row>
    <row r="366" spans="2:43" s="33" customFormat="1" x14ac:dyDescent="0.25">
      <c r="B366" s="33" t="s">
        <v>27</v>
      </c>
      <c r="C366" s="33" t="s">
        <v>37</v>
      </c>
      <c r="D366" s="33">
        <v>4</v>
      </c>
      <c r="E366" s="33">
        <v>4</v>
      </c>
      <c r="F366" s="33">
        <v>4</v>
      </c>
      <c r="G366" s="33">
        <v>4</v>
      </c>
      <c r="H366" s="33">
        <v>4</v>
      </c>
      <c r="I366" s="33">
        <v>4</v>
      </c>
      <c r="J366" s="33">
        <v>12</v>
      </c>
      <c r="K366" s="33">
        <v>12</v>
      </c>
      <c r="L366" s="33">
        <v>12</v>
      </c>
      <c r="M366" s="33">
        <v>12</v>
      </c>
      <c r="N366" s="33">
        <v>12</v>
      </c>
      <c r="O366" s="33">
        <v>12</v>
      </c>
      <c r="P366" s="33">
        <v>12</v>
      </c>
      <c r="Q366" s="33">
        <v>12</v>
      </c>
      <c r="R366" s="33">
        <v>12</v>
      </c>
      <c r="S366" s="33">
        <v>12</v>
      </c>
      <c r="T366" s="33">
        <v>12</v>
      </c>
      <c r="U366" s="33">
        <v>712</v>
      </c>
      <c r="V366" s="33">
        <v>712</v>
      </c>
      <c r="W366" s="33">
        <v>708</v>
      </c>
      <c r="X366" s="33">
        <v>708</v>
      </c>
      <c r="Y366" s="33">
        <v>708</v>
      </c>
      <c r="Z366" s="33">
        <v>708</v>
      </c>
      <c r="AA366" s="33">
        <v>708</v>
      </c>
      <c r="AB366" s="33">
        <v>700</v>
      </c>
      <c r="AC366" s="33">
        <v>700</v>
      </c>
      <c r="AD366" s="33">
        <v>700</v>
      </c>
      <c r="AE366" s="33">
        <v>700</v>
      </c>
      <c r="AF366" s="33">
        <v>700</v>
      </c>
      <c r="AG366" s="33">
        <v>700</v>
      </c>
      <c r="AH366" s="33">
        <v>700</v>
      </c>
      <c r="AI366" s="33">
        <v>700</v>
      </c>
      <c r="AJ366" s="33">
        <v>700</v>
      </c>
      <c r="AK366" s="33">
        <v>700</v>
      </c>
      <c r="AL366" s="33">
        <v>700</v>
      </c>
      <c r="AM366" s="33">
        <v>700</v>
      </c>
      <c r="AN366" s="33">
        <v>700</v>
      </c>
      <c r="AO366" s="33">
        <v>700</v>
      </c>
      <c r="AP366" s="33">
        <v>700</v>
      </c>
    </row>
    <row r="367" spans="2:43" s="33" customFormat="1" x14ac:dyDescent="0.25">
      <c r="B367" s="33" t="s">
        <v>27</v>
      </c>
      <c r="C367" s="33" t="s">
        <v>38</v>
      </c>
      <c r="D367" s="33">
        <v>30</v>
      </c>
      <c r="E367" s="33">
        <v>30</v>
      </c>
      <c r="F367" s="33">
        <v>30</v>
      </c>
      <c r="G367" s="33">
        <v>30</v>
      </c>
      <c r="H367" s="33">
        <v>30</v>
      </c>
      <c r="I367" s="33">
        <v>30</v>
      </c>
      <c r="J367" s="33">
        <v>196.8</v>
      </c>
      <c r="K367" s="33">
        <v>196.8</v>
      </c>
      <c r="L367" s="33">
        <v>196.8</v>
      </c>
      <c r="M367" s="33">
        <v>196.8</v>
      </c>
      <c r="N367" s="33">
        <v>196.8</v>
      </c>
      <c r="O367" s="33">
        <v>196.8</v>
      </c>
      <c r="P367" s="33">
        <v>166.8</v>
      </c>
      <c r="Q367" s="33">
        <v>166.8</v>
      </c>
      <c r="R367" s="33">
        <v>166.8</v>
      </c>
      <c r="S367" s="33">
        <v>166.8</v>
      </c>
      <c r="T367" s="33">
        <v>166.8</v>
      </c>
      <c r="U367" s="33">
        <v>166.8</v>
      </c>
      <c r="V367" s="33">
        <v>166.8</v>
      </c>
      <c r="W367" s="33">
        <v>166.8</v>
      </c>
      <c r="X367" s="33">
        <v>166.8</v>
      </c>
      <c r="Y367" s="33">
        <v>166.8</v>
      </c>
      <c r="Z367" s="33">
        <v>166.8</v>
      </c>
      <c r="AA367" s="33">
        <v>166.8</v>
      </c>
      <c r="AB367" s="33">
        <v>166.8</v>
      </c>
      <c r="AC367" s="33">
        <v>166.8</v>
      </c>
      <c r="AD367" s="33">
        <v>166.8</v>
      </c>
      <c r="AE367" s="33">
        <v>166.8</v>
      </c>
      <c r="AF367" s="33">
        <v>166.8</v>
      </c>
      <c r="AG367" s="33">
        <v>166.8</v>
      </c>
      <c r="AH367" s="33">
        <v>166.8</v>
      </c>
      <c r="AI367" s="33">
        <v>166.8</v>
      </c>
      <c r="AJ367" s="33">
        <v>166.8</v>
      </c>
      <c r="AK367" s="33">
        <v>166.8</v>
      </c>
    </row>
    <row r="368" spans="2:43" s="33" customFormat="1" x14ac:dyDescent="0.25">
      <c r="B368" s="33" t="s">
        <v>27</v>
      </c>
      <c r="C368" s="33" t="s">
        <v>39</v>
      </c>
      <c r="F368" s="33">
        <v>254.8</v>
      </c>
      <c r="G368" s="33">
        <v>254.8</v>
      </c>
      <c r="H368" s="33">
        <v>254.8</v>
      </c>
      <c r="I368" s="33">
        <v>254.8</v>
      </c>
      <c r="J368" s="33">
        <v>254.8</v>
      </c>
      <c r="K368" s="33">
        <v>254.8</v>
      </c>
      <c r="L368" s="33">
        <v>254.8</v>
      </c>
      <c r="M368" s="33">
        <v>254.8</v>
      </c>
      <c r="N368" s="33">
        <v>254.8</v>
      </c>
      <c r="O368" s="33">
        <v>254.8</v>
      </c>
      <c r="P368" s="33">
        <v>254.8</v>
      </c>
      <c r="Q368" s="33">
        <v>254.8</v>
      </c>
      <c r="R368" s="33">
        <v>254.8</v>
      </c>
      <c r="S368" s="33">
        <v>254.8</v>
      </c>
      <c r="T368" s="33">
        <v>254.8</v>
      </c>
      <c r="U368" s="33">
        <v>254.8</v>
      </c>
      <c r="V368" s="33">
        <v>254.8</v>
      </c>
    </row>
    <row r="369" spans="2:43" s="33" customFormat="1" x14ac:dyDescent="0.25">
      <c r="B369" s="33" t="s">
        <v>27</v>
      </c>
      <c r="C369" s="33" t="s">
        <v>40</v>
      </c>
    </row>
    <row r="370" spans="2:43" s="33" customFormat="1" x14ac:dyDescent="0.25">
      <c r="B370" s="33" t="s">
        <v>27</v>
      </c>
      <c r="C370" s="33" t="s">
        <v>41</v>
      </c>
    </row>
    <row r="371" spans="2:43" s="33" customFormat="1" x14ac:dyDescent="0.25">
      <c r="B371" s="33" t="s">
        <v>27</v>
      </c>
      <c r="C371" s="33" t="s">
        <v>42</v>
      </c>
    </row>
    <row r="372" spans="2:43" s="33" customFormat="1" x14ac:dyDescent="0.25">
      <c r="B372" s="33" t="s">
        <v>27</v>
      </c>
      <c r="C372" s="33" t="s">
        <v>43</v>
      </c>
    </row>
    <row r="373" spans="2:43" s="33" customFormat="1" x14ac:dyDescent="0.25">
      <c r="B373" s="33" t="s">
        <v>27</v>
      </c>
      <c r="C373" s="33" t="s">
        <v>44</v>
      </c>
    </row>
    <row r="374" spans="2:43" s="33" customFormat="1" x14ac:dyDescent="0.25">
      <c r="B374" s="33" t="s">
        <v>27</v>
      </c>
      <c r="C374" s="33" t="s">
        <v>45</v>
      </c>
    </row>
    <row r="375" spans="2:43" s="33" customFormat="1" x14ac:dyDescent="0.25">
      <c r="B375" s="33" t="s">
        <v>27</v>
      </c>
      <c r="C375" s="33" t="s">
        <v>46</v>
      </c>
    </row>
    <row r="376" spans="2:43" s="33" customFormat="1" x14ac:dyDescent="0.25">
      <c r="B376" s="33" t="s">
        <v>27</v>
      </c>
      <c r="C376" s="33" t="s">
        <v>15</v>
      </c>
      <c r="D376" s="34">
        <v>34</v>
      </c>
      <c r="E376" s="34">
        <v>34</v>
      </c>
      <c r="F376" s="34">
        <v>288.8</v>
      </c>
      <c r="G376" s="34">
        <v>330.2</v>
      </c>
      <c r="H376" s="34">
        <v>330.2</v>
      </c>
      <c r="I376" s="34">
        <v>330.2</v>
      </c>
      <c r="J376" s="34">
        <v>505</v>
      </c>
      <c r="K376" s="34">
        <v>669</v>
      </c>
      <c r="L376" s="34">
        <v>719</v>
      </c>
      <c r="M376" s="34">
        <v>724</v>
      </c>
      <c r="N376" s="34">
        <v>724</v>
      </c>
      <c r="O376" s="34">
        <v>724</v>
      </c>
      <c r="P376" s="34">
        <v>694</v>
      </c>
      <c r="Q376" s="34">
        <v>694</v>
      </c>
      <c r="R376" s="34">
        <v>694</v>
      </c>
      <c r="S376" s="34">
        <v>694</v>
      </c>
      <c r="T376" s="34">
        <v>694</v>
      </c>
      <c r="U376" s="34">
        <v>3111.7916489999998</v>
      </c>
      <c r="V376" s="34">
        <v>3111.7916489999998</v>
      </c>
      <c r="W376" s="34">
        <v>2811.591649</v>
      </c>
      <c r="X376" s="34">
        <v>2811.591649</v>
      </c>
      <c r="Y376" s="34">
        <v>2811.591649</v>
      </c>
      <c r="Z376" s="34">
        <v>2811.591649</v>
      </c>
      <c r="AA376" s="34">
        <v>2811.591649</v>
      </c>
      <c r="AB376" s="34">
        <v>2803.591649</v>
      </c>
      <c r="AC376" s="34">
        <v>2803.591649</v>
      </c>
      <c r="AD376" s="34">
        <v>2803.591649</v>
      </c>
      <c r="AE376" s="34">
        <v>2803.591649</v>
      </c>
      <c r="AF376" s="34">
        <v>2803.591649</v>
      </c>
      <c r="AG376" s="34">
        <v>2803.591649</v>
      </c>
      <c r="AH376" s="34">
        <v>2803.591649</v>
      </c>
      <c r="AI376" s="34">
        <v>2803.591649</v>
      </c>
      <c r="AJ376" s="34">
        <v>2803.591649</v>
      </c>
      <c r="AK376" s="34">
        <v>2803.591649</v>
      </c>
      <c r="AL376" s="34">
        <v>2417.7916489999998</v>
      </c>
      <c r="AM376" s="34">
        <v>2417.7916489999998</v>
      </c>
      <c r="AN376" s="34">
        <v>2417.7916489999998</v>
      </c>
      <c r="AO376" s="34">
        <v>2417.7916489999998</v>
      </c>
      <c r="AP376" s="34">
        <v>2417.7916489999998</v>
      </c>
      <c r="AQ376" s="5">
        <v>11191</v>
      </c>
    </row>
    <row r="377" spans="2:43" s="33" customFormat="1" x14ac:dyDescent="0.25">
      <c r="B377" s="33" t="s">
        <v>28</v>
      </c>
      <c r="C377" s="33" t="s">
        <v>36</v>
      </c>
      <c r="D377" s="33">
        <v>28.47</v>
      </c>
      <c r="E377" s="33">
        <v>28.47</v>
      </c>
      <c r="F377" s="33">
        <v>28.47</v>
      </c>
      <c r="G377" s="33">
        <v>28.47</v>
      </c>
      <c r="H377" s="33">
        <v>28.47</v>
      </c>
      <c r="I377" s="33">
        <v>28.47</v>
      </c>
      <c r="J377" s="33">
        <v>28.47</v>
      </c>
      <c r="K377" s="33">
        <v>28.47</v>
      </c>
      <c r="L377" s="33">
        <v>28.47</v>
      </c>
      <c r="M377" s="33">
        <v>28.47</v>
      </c>
      <c r="N377" s="33">
        <v>28.47</v>
      </c>
      <c r="O377" s="33">
        <v>28.47</v>
      </c>
      <c r="P377" s="33">
        <v>28.47</v>
      </c>
      <c r="Q377" s="33">
        <v>28.47</v>
      </c>
      <c r="R377" s="33">
        <v>28.47</v>
      </c>
      <c r="S377" s="33">
        <v>28.47</v>
      </c>
      <c r="T377" s="33">
        <v>28.47</v>
      </c>
      <c r="U377" s="33">
        <v>28.47</v>
      </c>
      <c r="V377" s="33">
        <v>28.47</v>
      </c>
    </row>
    <row r="378" spans="2:43" s="33" customFormat="1" x14ac:dyDescent="0.25">
      <c r="B378" s="33" t="s">
        <v>28</v>
      </c>
      <c r="C378" s="33" t="s">
        <v>37</v>
      </c>
      <c r="D378" s="33">
        <v>662.49900000000002</v>
      </c>
      <c r="E378" s="33">
        <v>907.59900000000005</v>
      </c>
      <c r="F378" s="33">
        <v>1475.174</v>
      </c>
      <c r="G378" s="33">
        <v>1518.2739999999999</v>
      </c>
      <c r="H378" s="33">
        <v>1782.164</v>
      </c>
      <c r="I378" s="33">
        <v>1782.164</v>
      </c>
      <c r="J378" s="33">
        <v>2063.2640000000001</v>
      </c>
      <c r="K378" s="33">
        <v>2081.2640000000001</v>
      </c>
      <c r="L378" s="33">
        <v>2078.7640000000001</v>
      </c>
      <c r="M378" s="33">
        <v>2078.7640000000001</v>
      </c>
      <c r="N378" s="33">
        <v>2078.7640000000001</v>
      </c>
      <c r="O378" s="33">
        <v>2078.7640000000001</v>
      </c>
      <c r="P378" s="33">
        <v>2078.7640000000001</v>
      </c>
      <c r="Q378" s="33">
        <v>2073.9639999999999</v>
      </c>
      <c r="R378" s="33">
        <v>2073.9639999999999</v>
      </c>
      <c r="S378" s="33">
        <v>1914.9639999999999</v>
      </c>
      <c r="T378" s="33">
        <v>1912.865</v>
      </c>
      <c r="U378" s="33">
        <v>1912.865</v>
      </c>
      <c r="V378" s="33">
        <v>1912.865</v>
      </c>
      <c r="W378" s="33">
        <v>1904.865</v>
      </c>
      <c r="X378" s="33">
        <v>1615.865</v>
      </c>
      <c r="Y378" s="33">
        <v>1418.7650000000001</v>
      </c>
      <c r="Z378" s="33">
        <v>1173.665</v>
      </c>
      <c r="AA378" s="33">
        <v>606.09</v>
      </c>
      <c r="AB378" s="33">
        <v>562.99</v>
      </c>
      <c r="AC378" s="33">
        <v>299.10000000000002</v>
      </c>
      <c r="AD378" s="33">
        <v>299.10000000000002</v>
      </c>
      <c r="AE378" s="33">
        <v>18</v>
      </c>
    </row>
    <row r="379" spans="2:43" s="33" customFormat="1" x14ac:dyDescent="0.25">
      <c r="B379" s="33" t="s">
        <v>28</v>
      </c>
      <c r="C379" s="33" t="s">
        <v>38</v>
      </c>
    </row>
    <row r="380" spans="2:43" s="33" customFormat="1" x14ac:dyDescent="0.25">
      <c r="B380" s="33" t="s">
        <v>28</v>
      </c>
      <c r="C380" s="33" t="s">
        <v>39</v>
      </c>
    </row>
    <row r="381" spans="2:43" s="33" customFormat="1" x14ac:dyDescent="0.25">
      <c r="B381" s="33" t="s">
        <v>28</v>
      </c>
      <c r="C381" s="33" t="s">
        <v>40</v>
      </c>
    </row>
    <row r="382" spans="2:43" s="33" customFormat="1" x14ac:dyDescent="0.25">
      <c r="B382" s="33" t="s">
        <v>28</v>
      </c>
      <c r="C382" s="33" t="s">
        <v>41</v>
      </c>
    </row>
    <row r="383" spans="2:43" s="33" customFormat="1" x14ac:dyDescent="0.25">
      <c r="B383" s="33" t="s">
        <v>28</v>
      </c>
      <c r="C383" s="33" t="s">
        <v>42</v>
      </c>
    </row>
    <row r="384" spans="2:43" s="33" customFormat="1" x14ac:dyDescent="0.25">
      <c r="B384" s="33" t="s">
        <v>28</v>
      </c>
      <c r="C384" s="33" t="s">
        <v>43</v>
      </c>
    </row>
    <row r="385" spans="2:43" s="33" customFormat="1" x14ac:dyDescent="0.25">
      <c r="B385" s="33" t="s">
        <v>28</v>
      </c>
      <c r="C385" s="33" t="s">
        <v>44</v>
      </c>
    </row>
    <row r="386" spans="2:43" s="33" customFormat="1" x14ac:dyDescent="0.25">
      <c r="B386" s="33" t="s">
        <v>28</v>
      </c>
      <c r="C386" s="33" t="s">
        <v>45</v>
      </c>
    </row>
    <row r="387" spans="2:43" s="33" customFormat="1" x14ac:dyDescent="0.25">
      <c r="B387" s="33" t="s">
        <v>28</v>
      </c>
      <c r="C387" s="33" t="s">
        <v>46</v>
      </c>
    </row>
    <row r="388" spans="2:43" s="33" customFormat="1" x14ac:dyDescent="0.25">
      <c r="B388" s="33" t="s">
        <v>28</v>
      </c>
      <c r="C388" s="33" t="s">
        <v>15</v>
      </c>
      <c r="D388" s="34">
        <v>690.96900000000005</v>
      </c>
      <c r="E388" s="34">
        <v>936.06899999999996</v>
      </c>
      <c r="F388" s="34">
        <v>1503.644</v>
      </c>
      <c r="G388" s="34">
        <v>1546.7439999999999</v>
      </c>
      <c r="H388" s="34">
        <v>1810.634</v>
      </c>
      <c r="I388" s="34">
        <v>1810.634</v>
      </c>
      <c r="J388" s="34">
        <v>2091.7339999999999</v>
      </c>
      <c r="K388" s="34">
        <v>2109.7339999999999</v>
      </c>
      <c r="L388" s="34">
        <v>2107.2339999999999</v>
      </c>
      <c r="M388" s="34">
        <v>2107.2339999999999</v>
      </c>
      <c r="N388" s="34">
        <v>2107.2339999999999</v>
      </c>
      <c r="O388" s="34">
        <v>2107.2339999999999</v>
      </c>
      <c r="P388" s="34">
        <v>2107.2339999999999</v>
      </c>
      <c r="Q388" s="34">
        <v>2102.4340000000002</v>
      </c>
      <c r="R388" s="34">
        <v>2102.4340000000002</v>
      </c>
      <c r="S388" s="34">
        <v>1943.434</v>
      </c>
      <c r="T388" s="34">
        <v>1941.335</v>
      </c>
      <c r="U388" s="34">
        <v>1941.335</v>
      </c>
      <c r="V388" s="34">
        <v>1941.335</v>
      </c>
      <c r="W388" s="34">
        <v>1904.865</v>
      </c>
      <c r="X388" s="34">
        <v>1615.865</v>
      </c>
      <c r="Y388" s="34">
        <v>1418.7650000000001</v>
      </c>
      <c r="Z388" s="34">
        <v>1173.665</v>
      </c>
      <c r="AA388" s="34">
        <v>606.09</v>
      </c>
      <c r="AB388" s="34">
        <v>562.99</v>
      </c>
      <c r="AC388" s="34">
        <v>299.10000000000002</v>
      </c>
      <c r="AD388" s="34">
        <v>299.10000000000002</v>
      </c>
      <c r="AE388" s="34">
        <v>18</v>
      </c>
      <c r="AF388" s="34">
        <v>0</v>
      </c>
      <c r="AG388" s="34">
        <v>0</v>
      </c>
      <c r="AH388" s="34">
        <v>0</v>
      </c>
      <c r="AI388" s="34">
        <v>0</v>
      </c>
      <c r="AJ388" s="34">
        <v>0</v>
      </c>
      <c r="AK388" s="34">
        <v>0</v>
      </c>
      <c r="AL388" s="34">
        <v>0</v>
      </c>
      <c r="AM388" s="34">
        <v>0</v>
      </c>
      <c r="AN388" s="34">
        <v>0</v>
      </c>
      <c r="AO388" s="34">
        <v>0</v>
      </c>
      <c r="AP388" s="34">
        <v>0</v>
      </c>
      <c r="AQ388" s="5">
        <v>461.71000000000004</v>
      </c>
    </row>
    <row r="389" spans="2:43" s="33" customFormat="1" x14ac:dyDescent="0.25">
      <c r="B389" s="33" t="s">
        <v>29</v>
      </c>
      <c r="C389" s="33" t="s">
        <v>36</v>
      </c>
    </row>
    <row r="390" spans="2:43" s="33" customFormat="1" x14ac:dyDescent="0.25">
      <c r="B390" s="33" t="s">
        <v>29</v>
      </c>
      <c r="C390" s="33" t="s">
        <v>37</v>
      </c>
    </row>
    <row r="391" spans="2:43" s="33" customFormat="1" x14ac:dyDescent="0.25">
      <c r="B391" s="33" t="s">
        <v>29</v>
      </c>
      <c r="C391" s="33" t="s">
        <v>38</v>
      </c>
      <c r="D391" s="33">
        <v>2436.3200000000002</v>
      </c>
      <c r="E391" s="33">
        <v>3609.9079999999999</v>
      </c>
      <c r="F391" s="33">
        <v>4513.9160000000002</v>
      </c>
      <c r="G391" s="33">
        <v>5009.4160000000002</v>
      </c>
      <c r="H391" s="33">
        <v>8159.5309999999999</v>
      </c>
      <c r="I391" s="33">
        <v>8247.5349999999999</v>
      </c>
      <c r="J391" s="33">
        <v>12830.434999999999</v>
      </c>
      <c r="K391" s="33">
        <v>14045.434999999999</v>
      </c>
      <c r="L391" s="33">
        <v>14150.434999999999</v>
      </c>
      <c r="M391" s="33">
        <v>14150.434999999999</v>
      </c>
      <c r="N391" s="33">
        <v>14150.434999999999</v>
      </c>
      <c r="O391" s="33">
        <v>14150.434999999999</v>
      </c>
      <c r="P391" s="33">
        <v>14150.434999999999</v>
      </c>
      <c r="Q391" s="33">
        <v>14150.434999999999</v>
      </c>
      <c r="R391" s="33">
        <v>14150.434999999999</v>
      </c>
      <c r="S391" s="33">
        <v>14101.135</v>
      </c>
      <c r="T391" s="33">
        <v>14086.684999999999</v>
      </c>
      <c r="U391" s="33">
        <v>13988.485000000001</v>
      </c>
      <c r="V391" s="33">
        <v>13731.754999999999</v>
      </c>
      <c r="W391" s="33">
        <v>13458.705</v>
      </c>
      <c r="X391" s="33">
        <v>13326.705</v>
      </c>
      <c r="Y391" s="33">
        <v>11729.115</v>
      </c>
      <c r="Z391" s="33">
        <v>10555.527</v>
      </c>
      <c r="AA391" s="33">
        <v>9651.5190000000002</v>
      </c>
      <c r="AB391" s="33">
        <v>9156.0190000000002</v>
      </c>
      <c r="AC391" s="33">
        <v>6005.9040000000005</v>
      </c>
      <c r="AD391" s="33">
        <v>5917.9</v>
      </c>
      <c r="AE391" s="33">
        <v>1335</v>
      </c>
      <c r="AF391" s="33">
        <v>115</v>
      </c>
    </row>
    <row r="392" spans="2:43" s="33" customFormat="1" x14ac:dyDescent="0.25">
      <c r="B392" s="33" t="s">
        <v>29</v>
      </c>
      <c r="C392" s="33" t="s">
        <v>39</v>
      </c>
      <c r="J392" s="33">
        <v>240</v>
      </c>
      <c r="K392" s="33">
        <v>240</v>
      </c>
      <c r="L392" s="33">
        <v>240</v>
      </c>
      <c r="M392" s="33">
        <v>240</v>
      </c>
      <c r="N392" s="33">
        <v>240</v>
      </c>
      <c r="O392" s="33">
        <v>240</v>
      </c>
      <c r="P392" s="33">
        <v>240</v>
      </c>
      <c r="Q392" s="33">
        <v>240</v>
      </c>
      <c r="R392" s="33">
        <v>240</v>
      </c>
      <c r="S392" s="33">
        <v>240</v>
      </c>
      <c r="T392" s="33">
        <v>240</v>
      </c>
      <c r="U392" s="33">
        <v>240</v>
      </c>
      <c r="V392" s="33">
        <v>240</v>
      </c>
      <c r="W392" s="33">
        <v>240</v>
      </c>
      <c r="X392" s="33">
        <v>240</v>
      </c>
      <c r="Y392" s="33">
        <v>240</v>
      </c>
      <c r="Z392" s="33">
        <v>240</v>
      </c>
      <c r="AA392" s="33">
        <v>240</v>
      </c>
      <c r="AB392" s="33">
        <v>240</v>
      </c>
      <c r="AC392" s="33">
        <v>240</v>
      </c>
      <c r="AD392" s="33">
        <v>240</v>
      </c>
    </row>
    <row r="393" spans="2:43" s="33" customFormat="1" x14ac:dyDescent="0.25">
      <c r="B393" s="33" t="s">
        <v>29</v>
      </c>
      <c r="C393" s="33" t="s">
        <v>40</v>
      </c>
    </row>
    <row r="394" spans="2:43" s="33" customFormat="1" x14ac:dyDescent="0.25">
      <c r="B394" s="33" t="s">
        <v>29</v>
      </c>
      <c r="C394" s="33" t="s">
        <v>41</v>
      </c>
    </row>
    <row r="395" spans="2:43" s="33" customFormat="1" x14ac:dyDescent="0.25">
      <c r="B395" s="33" t="s">
        <v>29</v>
      </c>
      <c r="C395" s="33" t="s">
        <v>42</v>
      </c>
    </row>
    <row r="396" spans="2:43" s="33" customFormat="1" x14ac:dyDescent="0.25">
      <c r="B396" s="33" t="s">
        <v>29</v>
      </c>
      <c r="C396" s="33" t="s">
        <v>43</v>
      </c>
    </row>
    <row r="397" spans="2:43" s="33" customFormat="1" x14ac:dyDescent="0.25">
      <c r="B397" s="33" t="s">
        <v>29</v>
      </c>
      <c r="C397" s="33" t="s">
        <v>44</v>
      </c>
    </row>
    <row r="398" spans="2:43" s="33" customFormat="1" x14ac:dyDescent="0.25">
      <c r="B398" s="33" t="s">
        <v>29</v>
      </c>
      <c r="C398" s="33" t="s">
        <v>45</v>
      </c>
    </row>
    <row r="399" spans="2:43" s="33" customFormat="1" x14ac:dyDescent="0.25">
      <c r="B399" s="33" t="s">
        <v>29</v>
      </c>
      <c r="C399" s="33" t="s">
        <v>46</v>
      </c>
    </row>
    <row r="400" spans="2:43" s="33" customFormat="1" x14ac:dyDescent="0.25">
      <c r="B400" s="33" t="s">
        <v>29</v>
      </c>
      <c r="C400" s="33" t="s">
        <v>15</v>
      </c>
      <c r="D400" s="34">
        <v>2436.3200000000002</v>
      </c>
      <c r="E400" s="34">
        <v>3609.9079999999999</v>
      </c>
      <c r="F400" s="34">
        <v>4513.9160000000002</v>
      </c>
      <c r="G400" s="34">
        <v>5009.4160000000002</v>
      </c>
      <c r="H400" s="34">
        <v>8159.5309999999999</v>
      </c>
      <c r="I400" s="34">
        <v>8247.5349999999999</v>
      </c>
      <c r="J400" s="34">
        <v>13070.434999999999</v>
      </c>
      <c r="K400" s="34">
        <v>14285.434999999999</v>
      </c>
      <c r="L400" s="34">
        <v>14390.434999999999</v>
      </c>
      <c r="M400" s="34">
        <v>14390.434999999999</v>
      </c>
      <c r="N400" s="34">
        <v>14390.434999999999</v>
      </c>
      <c r="O400" s="34">
        <v>14390.434999999999</v>
      </c>
      <c r="P400" s="34">
        <v>14390.434999999999</v>
      </c>
      <c r="Q400" s="34">
        <v>14390.434999999999</v>
      </c>
      <c r="R400" s="34">
        <v>14390.434999999999</v>
      </c>
      <c r="S400" s="34">
        <v>14341.135</v>
      </c>
      <c r="T400" s="34">
        <v>14326.684999999999</v>
      </c>
      <c r="U400" s="34">
        <v>14228.485000000001</v>
      </c>
      <c r="V400" s="34">
        <v>13971.754999999999</v>
      </c>
      <c r="W400" s="34">
        <v>13698.705</v>
      </c>
      <c r="X400" s="34">
        <v>13566.705</v>
      </c>
      <c r="Y400" s="34">
        <v>11969.115</v>
      </c>
      <c r="Z400" s="34">
        <v>10795.527</v>
      </c>
      <c r="AA400" s="34">
        <v>9891.5190000000002</v>
      </c>
      <c r="AB400" s="34">
        <v>9396.0190000000002</v>
      </c>
      <c r="AC400" s="34">
        <v>6245.9040000000005</v>
      </c>
      <c r="AD400" s="34">
        <v>6157.9</v>
      </c>
      <c r="AE400" s="34">
        <v>1335</v>
      </c>
      <c r="AF400" s="34">
        <v>115</v>
      </c>
      <c r="AG400" s="34">
        <v>0</v>
      </c>
      <c r="AH400" s="34">
        <v>0</v>
      </c>
      <c r="AI400" s="34">
        <v>0</v>
      </c>
      <c r="AJ400" s="34">
        <v>0</v>
      </c>
      <c r="AK400" s="34">
        <v>0</v>
      </c>
      <c r="AL400" s="34">
        <v>0</v>
      </c>
      <c r="AM400" s="34">
        <v>0</v>
      </c>
      <c r="AN400" s="34">
        <v>0</v>
      </c>
      <c r="AO400" s="34">
        <v>0</v>
      </c>
      <c r="AP400" s="34">
        <v>0</v>
      </c>
      <c r="AQ400" s="5">
        <v>9334.8050000000003</v>
      </c>
    </row>
    <row r="401" spans="2:43" s="33" customFormat="1" x14ac:dyDescent="0.25">
      <c r="B401" s="33" t="s">
        <v>30</v>
      </c>
      <c r="C401" s="33" t="s">
        <v>36</v>
      </c>
    </row>
    <row r="402" spans="2:43" s="33" customFormat="1" x14ac:dyDescent="0.25">
      <c r="B402" s="33" t="s">
        <v>30</v>
      </c>
      <c r="C402" s="33" t="s">
        <v>37</v>
      </c>
    </row>
    <row r="403" spans="2:43" s="33" customFormat="1" x14ac:dyDescent="0.25">
      <c r="B403" s="33" t="s">
        <v>30</v>
      </c>
      <c r="C403" s="33" t="s">
        <v>38</v>
      </c>
    </row>
    <row r="404" spans="2:43" s="33" customFormat="1" x14ac:dyDescent="0.25">
      <c r="B404" s="33" t="s">
        <v>30</v>
      </c>
      <c r="C404" s="33" t="s">
        <v>39</v>
      </c>
    </row>
    <row r="405" spans="2:43" s="33" customFormat="1" x14ac:dyDescent="0.25">
      <c r="B405" s="33" t="s">
        <v>30</v>
      </c>
      <c r="C405" s="33" t="s">
        <v>40</v>
      </c>
    </row>
    <row r="406" spans="2:43" s="33" customFormat="1" x14ac:dyDescent="0.25">
      <c r="B406" s="33" t="s">
        <v>30</v>
      </c>
      <c r="C406" s="33" t="s">
        <v>41</v>
      </c>
    </row>
    <row r="407" spans="2:43" s="33" customFormat="1" x14ac:dyDescent="0.25">
      <c r="B407" s="33" t="s">
        <v>30</v>
      </c>
      <c r="C407" s="33" t="s">
        <v>42</v>
      </c>
    </row>
    <row r="408" spans="2:43" s="33" customFormat="1" x14ac:dyDescent="0.25">
      <c r="B408" s="33" t="s">
        <v>30</v>
      </c>
      <c r="C408" s="33" t="s">
        <v>43</v>
      </c>
    </row>
    <row r="409" spans="2:43" s="33" customFormat="1" x14ac:dyDescent="0.25">
      <c r="B409" s="33" t="s">
        <v>30</v>
      </c>
      <c r="C409" s="33" t="s">
        <v>44</v>
      </c>
    </row>
    <row r="410" spans="2:43" s="33" customFormat="1" x14ac:dyDescent="0.25">
      <c r="B410" s="33" t="s">
        <v>30</v>
      </c>
      <c r="C410" s="33" t="s">
        <v>45</v>
      </c>
    </row>
    <row r="411" spans="2:43" s="33" customFormat="1" x14ac:dyDescent="0.25">
      <c r="B411" s="33" t="s">
        <v>30</v>
      </c>
      <c r="C411" s="33" t="s">
        <v>46</v>
      </c>
    </row>
    <row r="412" spans="2:43" s="33" customFormat="1" x14ac:dyDescent="0.25">
      <c r="B412" s="33" t="s">
        <v>30</v>
      </c>
      <c r="C412" s="33" t="s">
        <v>15</v>
      </c>
      <c r="D412" s="34">
        <v>0</v>
      </c>
      <c r="E412" s="34">
        <v>0</v>
      </c>
      <c r="F412" s="34">
        <v>0</v>
      </c>
      <c r="G412" s="34">
        <v>0</v>
      </c>
      <c r="H412" s="34">
        <v>0</v>
      </c>
      <c r="I412" s="34">
        <v>0</v>
      </c>
      <c r="J412" s="34">
        <v>0</v>
      </c>
      <c r="K412" s="34">
        <v>0</v>
      </c>
      <c r="L412" s="34">
        <v>0</v>
      </c>
      <c r="M412" s="34">
        <v>0</v>
      </c>
      <c r="N412" s="34">
        <v>0</v>
      </c>
      <c r="O412" s="34">
        <v>0</v>
      </c>
      <c r="P412" s="34">
        <v>0</v>
      </c>
      <c r="Q412" s="34">
        <v>0</v>
      </c>
      <c r="R412" s="34">
        <v>0</v>
      </c>
      <c r="S412" s="34">
        <v>0</v>
      </c>
      <c r="T412" s="34">
        <v>0</v>
      </c>
      <c r="U412" s="34">
        <v>0</v>
      </c>
      <c r="V412" s="34">
        <v>0</v>
      </c>
      <c r="W412" s="34">
        <v>0</v>
      </c>
      <c r="X412" s="34">
        <v>0</v>
      </c>
      <c r="Y412" s="34">
        <v>0</v>
      </c>
      <c r="Z412" s="34">
        <v>0</v>
      </c>
      <c r="AA412" s="34">
        <v>0</v>
      </c>
      <c r="AB412" s="34">
        <v>0</v>
      </c>
      <c r="AC412" s="34">
        <v>0</v>
      </c>
      <c r="AD412" s="34">
        <v>0</v>
      </c>
      <c r="AE412" s="34">
        <v>0</v>
      </c>
      <c r="AF412" s="34">
        <v>0</v>
      </c>
      <c r="AG412" s="34">
        <v>0</v>
      </c>
      <c r="AH412" s="34">
        <v>0</v>
      </c>
      <c r="AI412" s="34">
        <v>0</v>
      </c>
      <c r="AJ412" s="34">
        <v>0</v>
      </c>
      <c r="AK412" s="34">
        <v>0</v>
      </c>
      <c r="AL412" s="34">
        <v>0</v>
      </c>
      <c r="AM412" s="34">
        <v>0</v>
      </c>
      <c r="AN412" s="34">
        <v>0</v>
      </c>
      <c r="AO412" s="34">
        <v>0</v>
      </c>
      <c r="AP412" s="34">
        <v>0</v>
      </c>
      <c r="AQ412" s="5">
        <v>0</v>
      </c>
    </row>
    <row r="413" spans="2:43" s="33" customFormat="1" x14ac:dyDescent="0.25">
      <c r="B413" s="33" t="s">
        <v>31</v>
      </c>
      <c r="C413" s="33" t="s">
        <v>36</v>
      </c>
    </row>
    <row r="414" spans="2:43" s="33" customFormat="1" x14ac:dyDescent="0.25">
      <c r="B414" s="33" t="s">
        <v>31</v>
      </c>
      <c r="C414" s="33" t="s">
        <v>37</v>
      </c>
    </row>
    <row r="415" spans="2:43" s="33" customFormat="1" x14ac:dyDescent="0.25">
      <c r="B415" s="33" t="s">
        <v>31</v>
      </c>
      <c r="C415" s="33" t="s">
        <v>38</v>
      </c>
      <c r="N415" s="33">
        <v>3574.8904539999999</v>
      </c>
      <c r="O415" s="33">
        <v>10359.29277</v>
      </c>
      <c r="P415" s="33">
        <v>13922.26701</v>
      </c>
      <c r="Q415" s="33">
        <v>21325.731820000001</v>
      </c>
      <c r="R415" s="33">
        <v>23660.76957</v>
      </c>
      <c r="S415" s="33">
        <v>31604.289980000001</v>
      </c>
      <c r="T415" s="33">
        <v>33258.613669999999</v>
      </c>
      <c r="U415" s="33">
        <v>34574.481590000003</v>
      </c>
      <c r="V415" s="33">
        <v>34574.481590000003</v>
      </c>
      <c r="W415" s="33">
        <v>34574.481590000003</v>
      </c>
      <c r="X415" s="33">
        <v>34574.481590000003</v>
      </c>
      <c r="Y415" s="33">
        <v>34574.481590000003</v>
      </c>
      <c r="Z415" s="33">
        <v>34574.481590000003</v>
      </c>
      <c r="AA415" s="33">
        <v>34574.481590000003</v>
      </c>
      <c r="AB415" s="33">
        <v>34574.481590000003</v>
      </c>
      <c r="AC415" s="33">
        <v>34574.481590000003</v>
      </c>
      <c r="AD415" s="33">
        <v>34574.481590000003</v>
      </c>
      <c r="AE415" s="33">
        <v>34574.481590000003</v>
      </c>
      <c r="AF415" s="33">
        <v>34574.481590000003</v>
      </c>
      <c r="AG415" s="33">
        <v>34574.481590000003</v>
      </c>
      <c r="AH415" s="33">
        <v>34574.481590000003</v>
      </c>
      <c r="AI415" s="33">
        <v>34574.481590000003</v>
      </c>
      <c r="AJ415" s="33">
        <v>34574.481590000003</v>
      </c>
      <c r="AK415" s="33">
        <v>34574.481590000003</v>
      </c>
      <c r="AL415" s="33">
        <v>34574.481590000003</v>
      </c>
      <c r="AM415" s="33">
        <v>34574.481590000003</v>
      </c>
      <c r="AN415" s="33">
        <v>34574.481590000003</v>
      </c>
      <c r="AO415" s="33">
        <v>34574.481590000003</v>
      </c>
      <c r="AP415" s="33">
        <v>34574.481590000003</v>
      </c>
    </row>
    <row r="416" spans="2:43" s="33" customFormat="1" x14ac:dyDescent="0.25">
      <c r="B416" s="33" t="s">
        <v>31</v>
      </c>
      <c r="C416" s="33" t="s">
        <v>39</v>
      </c>
    </row>
    <row r="417" spans="2:43" s="33" customFormat="1" x14ac:dyDescent="0.25">
      <c r="B417" s="33" t="s">
        <v>31</v>
      </c>
      <c r="C417" s="33" t="s">
        <v>40</v>
      </c>
    </row>
    <row r="418" spans="2:43" s="33" customFormat="1" x14ac:dyDescent="0.25">
      <c r="B418" s="33" t="s">
        <v>31</v>
      </c>
      <c r="C418" s="33" t="s">
        <v>41</v>
      </c>
    </row>
    <row r="419" spans="2:43" s="33" customFormat="1" x14ac:dyDescent="0.25">
      <c r="B419" s="33" t="s">
        <v>31</v>
      </c>
      <c r="C419" s="33" t="s">
        <v>42</v>
      </c>
    </row>
    <row r="420" spans="2:43" s="33" customFormat="1" x14ac:dyDescent="0.25">
      <c r="B420" s="33" t="s">
        <v>31</v>
      </c>
      <c r="C420" s="33" t="s">
        <v>43</v>
      </c>
    </row>
    <row r="421" spans="2:43" s="33" customFormat="1" x14ac:dyDescent="0.25">
      <c r="B421" s="33" t="s">
        <v>31</v>
      </c>
      <c r="C421" s="33" t="s">
        <v>44</v>
      </c>
    </row>
    <row r="422" spans="2:43" s="33" customFormat="1" x14ac:dyDescent="0.25">
      <c r="B422" s="33" t="s">
        <v>31</v>
      </c>
      <c r="C422" s="33" t="s">
        <v>45</v>
      </c>
    </row>
    <row r="423" spans="2:43" s="33" customFormat="1" x14ac:dyDescent="0.25">
      <c r="B423" s="33" t="s">
        <v>31</v>
      </c>
      <c r="C423" s="33" t="s">
        <v>46</v>
      </c>
    </row>
    <row r="424" spans="2:43" s="33" customFormat="1" x14ac:dyDescent="0.25">
      <c r="B424" s="33" t="s">
        <v>31</v>
      </c>
      <c r="C424" s="33" t="s">
        <v>15</v>
      </c>
      <c r="D424" s="34">
        <v>0</v>
      </c>
      <c r="E424" s="34">
        <v>0</v>
      </c>
      <c r="F424" s="34">
        <v>0</v>
      </c>
      <c r="G424" s="34">
        <v>0</v>
      </c>
      <c r="H424" s="34">
        <v>0</v>
      </c>
      <c r="I424" s="34">
        <v>0</v>
      </c>
      <c r="J424" s="34">
        <v>0</v>
      </c>
      <c r="K424" s="34">
        <v>0</v>
      </c>
      <c r="L424" s="34">
        <v>0</v>
      </c>
      <c r="M424" s="34">
        <v>0</v>
      </c>
      <c r="N424" s="34">
        <v>3574.8904539999999</v>
      </c>
      <c r="O424" s="34">
        <v>10359.29277</v>
      </c>
      <c r="P424" s="34">
        <v>13922.26701</v>
      </c>
      <c r="Q424" s="34">
        <v>21325.731820000001</v>
      </c>
      <c r="R424" s="34">
        <v>23660.76957</v>
      </c>
      <c r="S424" s="34">
        <v>31604.289980000001</v>
      </c>
      <c r="T424" s="34">
        <v>33258.613669999999</v>
      </c>
      <c r="U424" s="34">
        <v>34574.481590000003</v>
      </c>
      <c r="V424" s="34">
        <v>34574.481590000003</v>
      </c>
      <c r="W424" s="34">
        <v>34574.481590000003</v>
      </c>
      <c r="X424" s="34">
        <v>34574.481590000003</v>
      </c>
      <c r="Y424" s="34">
        <v>34574.481590000003</v>
      </c>
      <c r="Z424" s="34">
        <v>34574.481590000003</v>
      </c>
      <c r="AA424" s="34">
        <v>34574.481590000003</v>
      </c>
      <c r="AB424" s="34">
        <v>34574.481590000003</v>
      </c>
      <c r="AC424" s="34">
        <v>34574.481590000003</v>
      </c>
      <c r="AD424" s="34">
        <v>34574.481590000003</v>
      </c>
      <c r="AE424" s="34">
        <v>34574.481590000003</v>
      </c>
      <c r="AF424" s="34">
        <v>34574.481590000003</v>
      </c>
      <c r="AG424" s="34">
        <v>34574.481590000003</v>
      </c>
      <c r="AH424" s="34">
        <v>34574.481590000003</v>
      </c>
      <c r="AI424" s="34">
        <v>34574.481590000003</v>
      </c>
      <c r="AJ424" s="34">
        <v>34574.481590000003</v>
      </c>
      <c r="AK424" s="34">
        <v>34574.481590000003</v>
      </c>
      <c r="AL424" s="34">
        <v>34574.481590000003</v>
      </c>
      <c r="AM424" s="34">
        <v>34574.481590000003</v>
      </c>
      <c r="AN424" s="34">
        <v>34574.481590000003</v>
      </c>
      <c r="AO424" s="34">
        <v>34574.481590000003</v>
      </c>
      <c r="AP424" s="34">
        <v>34574.481590000003</v>
      </c>
      <c r="AQ424" s="5">
        <v>0</v>
      </c>
    </row>
    <row r="425" spans="2:43" s="33" customFormat="1" x14ac:dyDescent="0.25">
      <c r="B425" s="33" t="s">
        <v>32</v>
      </c>
      <c r="C425" s="33" t="s">
        <v>36</v>
      </c>
    </row>
    <row r="426" spans="2:43" s="33" customFormat="1" x14ac:dyDescent="0.25">
      <c r="B426" s="33" t="s">
        <v>32</v>
      </c>
      <c r="C426" s="33" t="s">
        <v>37</v>
      </c>
      <c r="D426" s="34"/>
      <c r="E426" s="34"/>
      <c r="F426" s="34"/>
      <c r="G426" s="34"/>
      <c r="H426" s="34"/>
      <c r="I426" s="34"/>
      <c r="J426" s="34"/>
      <c r="K426" s="34"/>
      <c r="L426" s="34"/>
      <c r="M426" s="34"/>
      <c r="N426" s="34"/>
      <c r="O426" s="34"/>
      <c r="P426" s="34"/>
      <c r="Q426" s="34"/>
      <c r="R426" s="34"/>
      <c r="S426" s="34"/>
      <c r="T426" s="34"/>
      <c r="U426" s="34"/>
      <c r="V426" s="34"/>
      <c r="W426" s="34"/>
      <c r="X426" s="34"/>
      <c r="Y426" s="34"/>
      <c r="Z426" s="34"/>
      <c r="AA426" s="34">
        <v>1698.8145529999999</v>
      </c>
      <c r="AB426" s="34">
        <v>4059.6641690000001</v>
      </c>
      <c r="AC426" s="34">
        <v>6522.5945279999996</v>
      </c>
      <c r="AD426" s="34">
        <v>8079.2912109999997</v>
      </c>
      <c r="AE426" s="34">
        <v>17256.854210000001</v>
      </c>
      <c r="AF426" s="34">
        <v>17256.854210000001</v>
      </c>
      <c r="AG426" s="34">
        <v>17256.854210000001</v>
      </c>
      <c r="AH426" s="34">
        <v>17256.854210000001</v>
      </c>
      <c r="AI426" s="34">
        <v>17256.854210000001</v>
      </c>
      <c r="AJ426" s="34">
        <v>17256.854210000001</v>
      </c>
      <c r="AK426" s="34">
        <v>17256.854210000001</v>
      </c>
      <c r="AL426" s="34">
        <v>17256.854210000001</v>
      </c>
      <c r="AM426" s="34">
        <v>17256.854210000001</v>
      </c>
      <c r="AN426" s="34">
        <v>17256.854210000001</v>
      </c>
      <c r="AO426" s="34">
        <v>17256.854210000001</v>
      </c>
      <c r="AP426" s="34">
        <v>17256.854210000001</v>
      </c>
    </row>
    <row r="427" spans="2:43" s="33" customFormat="1" x14ac:dyDescent="0.25">
      <c r="B427" s="33" t="s">
        <v>32</v>
      </c>
      <c r="C427" s="33" t="s">
        <v>38</v>
      </c>
      <c r="D427" s="34"/>
      <c r="E427" s="34"/>
      <c r="F427" s="34"/>
      <c r="G427" s="34"/>
      <c r="H427" s="34"/>
      <c r="I427" s="34"/>
      <c r="J427" s="34"/>
      <c r="K427" s="34"/>
      <c r="L427" s="34"/>
      <c r="M427" s="34"/>
      <c r="N427" s="34"/>
      <c r="O427" s="34"/>
      <c r="P427" s="34"/>
      <c r="Q427" s="34"/>
      <c r="R427" s="34"/>
      <c r="S427" s="34"/>
      <c r="T427" s="34"/>
      <c r="U427" s="34"/>
      <c r="V427" s="34"/>
      <c r="W427" s="34"/>
      <c r="X427" s="34"/>
      <c r="Y427" s="34"/>
      <c r="Z427" s="34"/>
      <c r="AA427" s="34"/>
      <c r="AB427" s="34"/>
      <c r="AC427" s="34"/>
      <c r="AD427" s="34"/>
      <c r="AE427" s="34"/>
      <c r="AF427" s="34"/>
      <c r="AG427" s="34"/>
      <c r="AH427" s="34"/>
      <c r="AI427" s="34"/>
      <c r="AJ427" s="34"/>
      <c r="AK427" s="34"/>
      <c r="AL427" s="34"/>
      <c r="AM427" s="34"/>
      <c r="AN427" s="34"/>
      <c r="AO427" s="34"/>
      <c r="AP427" s="34"/>
    </row>
    <row r="428" spans="2:43" s="33" customFormat="1" x14ac:dyDescent="0.25">
      <c r="B428" s="33" t="s">
        <v>32</v>
      </c>
      <c r="C428" s="33" t="s">
        <v>39</v>
      </c>
      <c r="D428" s="34"/>
      <c r="E428" s="34"/>
      <c r="F428" s="34"/>
      <c r="G428" s="34"/>
      <c r="H428" s="34"/>
      <c r="I428" s="34"/>
      <c r="J428" s="34"/>
      <c r="K428" s="34"/>
      <c r="L428" s="34"/>
      <c r="M428" s="34"/>
      <c r="N428" s="34"/>
      <c r="O428" s="34"/>
      <c r="P428" s="34"/>
      <c r="Q428" s="34"/>
      <c r="R428" s="34"/>
      <c r="S428" s="34"/>
      <c r="T428" s="34"/>
      <c r="U428" s="34"/>
      <c r="V428" s="34"/>
      <c r="W428" s="34"/>
      <c r="X428" s="34"/>
      <c r="Y428" s="34"/>
      <c r="Z428" s="34"/>
      <c r="AA428" s="34"/>
      <c r="AB428" s="34"/>
      <c r="AC428" s="34"/>
      <c r="AD428" s="34"/>
      <c r="AE428" s="34"/>
      <c r="AF428" s="34"/>
      <c r="AG428" s="34"/>
      <c r="AH428" s="34"/>
      <c r="AI428" s="34"/>
      <c r="AJ428" s="34"/>
      <c r="AK428" s="34"/>
      <c r="AL428" s="34"/>
      <c r="AM428" s="34"/>
      <c r="AN428" s="34"/>
      <c r="AO428" s="34"/>
      <c r="AP428" s="34"/>
    </row>
    <row r="429" spans="2:43" s="33" customFormat="1" x14ac:dyDescent="0.25">
      <c r="B429" s="33" t="s">
        <v>32</v>
      </c>
      <c r="C429" s="33" t="s">
        <v>40</v>
      </c>
      <c r="D429" s="34"/>
      <c r="E429" s="34"/>
      <c r="F429" s="34"/>
      <c r="G429" s="34"/>
      <c r="H429" s="34"/>
      <c r="I429" s="34"/>
      <c r="J429" s="34"/>
      <c r="K429" s="34"/>
      <c r="L429" s="34"/>
      <c r="M429" s="34"/>
      <c r="N429" s="34"/>
      <c r="O429" s="34"/>
      <c r="P429" s="34"/>
      <c r="Q429" s="34"/>
      <c r="R429" s="34"/>
      <c r="S429" s="34"/>
      <c r="T429" s="34"/>
      <c r="U429" s="34"/>
      <c r="V429" s="34"/>
      <c r="W429" s="34"/>
      <c r="X429" s="34"/>
      <c r="Y429" s="34"/>
      <c r="Z429" s="34"/>
      <c r="AA429" s="34"/>
      <c r="AB429" s="34"/>
      <c r="AC429" s="34"/>
      <c r="AD429" s="34"/>
      <c r="AE429" s="34"/>
      <c r="AF429" s="34"/>
      <c r="AG429" s="34"/>
      <c r="AH429" s="34"/>
      <c r="AI429" s="34"/>
      <c r="AJ429" s="34"/>
      <c r="AK429" s="34"/>
      <c r="AL429" s="34"/>
      <c r="AM429" s="34"/>
      <c r="AN429" s="34"/>
      <c r="AO429" s="34"/>
      <c r="AP429" s="34"/>
    </row>
    <row r="430" spans="2:43" s="33" customFormat="1" x14ac:dyDescent="0.25">
      <c r="B430" s="33" t="s">
        <v>32</v>
      </c>
      <c r="C430" s="33" t="s">
        <v>41</v>
      </c>
      <c r="D430" s="34"/>
      <c r="E430" s="34"/>
      <c r="F430" s="34"/>
      <c r="G430" s="34"/>
      <c r="H430" s="34"/>
      <c r="I430" s="34"/>
      <c r="J430" s="34"/>
      <c r="K430" s="34"/>
      <c r="L430" s="34"/>
      <c r="M430" s="34"/>
      <c r="N430" s="34"/>
      <c r="O430" s="34"/>
      <c r="P430" s="34"/>
      <c r="Q430" s="34"/>
      <c r="R430" s="34"/>
      <c r="S430" s="34"/>
      <c r="T430" s="34"/>
      <c r="U430" s="34"/>
      <c r="V430" s="34"/>
      <c r="W430" s="34"/>
      <c r="X430" s="34"/>
      <c r="Y430" s="34"/>
      <c r="Z430" s="34"/>
      <c r="AA430" s="34"/>
      <c r="AB430" s="34"/>
      <c r="AC430" s="34"/>
      <c r="AD430" s="34"/>
      <c r="AE430" s="34"/>
      <c r="AF430" s="34"/>
      <c r="AG430" s="34"/>
      <c r="AH430" s="34"/>
      <c r="AI430" s="34"/>
      <c r="AJ430" s="34"/>
      <c r="AK430" s="34"/>
      <c r="AL430" s="34"/>
      <c r="AM430" s="34"/>
      <c r="AN430" s="34"/>
      <c r="AO430" s="34"/>
      <c r="AP430" s="34"/>
    </row>
    <row r="431" spans="2:43" s="33" customFormat="1" x14ac:dyDescent="0.25">
      <c r="B431" s="33" t="s">
        <v>32</v>
      </c>
      <c r="C431" s="33" t="s">
        <v>42</v>
      </c>
      <c r="D431" s="34"/>
      <c r="E431" s="34"/>
      <c r="F431" s="34"/>
      <c r="G431" s="34"/>
      <c r="H431" s="34"/>
      <c r="I431" s="34"/>
      <c r="J431" s="34"/>
      <c r="K431" s="34"/>
      <c r="L431" s="34"/>
      <c r="M431" s="34"/>
      <c r="N431" s="34"/>
      <c r="O431" s="34"/>
      <c r="P431" s="34"/>
      <c r="Q431" s="34"/>
      <c r="R431" s="34"/>
      <c r="S431" s="34"/>
      <c r="T431" s="34"/>
      <c r="U431" s="34"/>
      <c r="V431" s="34"/>
      <c r="W431" s="34"/>
      <c r="X431" s="34"/>
      <c r="Y431" s="34"/>
      <c r="Z431" s="34"/>
      <c r="AA431" s="34"/>
      <c r="AB431" s="34"/>
      <c r="AC431" s="34"/>
      <c r="AD431" s="34"/>
      <c r="AE431" s="34"/>
      <c r="AF431" s="34"/>
      <c r="AG431" s="34"/>
      <c r="AH431" s="34"/>
      <c r="AI431" s="34"/>
      <c r="AJ431" s="34"/>
      <c r="AK431" s="34"/>
      <c r="AL431" s="34"/>
      <c r="AM431" s="34"/>
      <c r="AN431" s="34"/>
      <c r="AO431" s="34"/>
      <c r="AP431" s="34"/>
    </row>
    <row r="432" spans="2:43" s="33" customFormat="1" x14ac:dyDescent="0.25">
      <c r="B432" s="33" t="s">
        <v>32</v>
      </c>
      <c r="C432" s="33" t="s">
        <v>43</v>
      </c>
      <c r="D432" s="34"/>
      <c r="E432" s="34"/>
      <c r="F432" s="34"/>
      <c r="G432" s="34"/>
      <c r="H432" s="34"/>
      <c r="I432" s="34"/>
      <c r="J432" s="34"/>
      <c r="K432" s="34"/>
      <c r="L432" s="34"/>
      <c r="M432" s="34"/>
      <c r="N432" s="34"/>
      <c r="O432" s="34"/>
      <c r="P432" s="34"/>
      <c r="Q432" s="34"/>
      <c r="R432" s="34"/>
      <c r="S432" s="34"/>
      <c r="T432" s="34"/>
      <c r="U432" s="34"/>
      <c r="V432" s="34"/>
      <c r="W432" s="34"/>
      <c r="X432" s="34"/>
      <c r="Y432" s="34"/>
      <c r="Z432" s="34"/>
      <c r="AA432" s="34"/>
      <c r="AB432" s="34"/>
      <c r="AC432" s="34"/>
      <c r="AD432" s="34"/>
      <c r="AE432" s="34"/>
      <c r="AF432" s="34"/>
      <c r="AG432" s="34"/>
      <c r="AH432" s="34"/>
      <c r="AI432" s="34"/>
      <c r="AJ432" s="34"/>
      <c r="AK432" s="34"/>
      <c r="AL432" s="34"/>
      <c r="AM432" s="34"/>
      <c r="AN432" s="34"/>
      <c r="AO432" s="34"/>
      <c r="AP432" s="34"/>
    </row>
    <row r="433" spans="2:42" s="33" customFormat="1" x14ac:dyDescent="0.25">
      <c r="B433" s="33" t="s">
        <v>32</v>
      </c>
      <c r="C433" s="33" t="s">
        <v>44</v>
      </c>
      <c r="D433" s="34"/>
      <c r="E433" s="34"/>
      <c r="F433" s="34"/>
      <c r="G433" s="34"/>
      <c r="H433" s="34"/>
      <c r="I433" s="34"/>
      <c r="J433" s="34"/>
      <c r="K433" s="34"/>
      <c r="L433" s="34"/>
      <c r="M433" s="34"/>
      <c r="N433" s="34"/>
      <c r="O433" s="34"/>
      <c r="P433" s="34"/>
      <c r="Q433" s="34"/>
      <c r="R433" s="34"/>
      <c r="S433" s="34"/>
      <c r="T433" s="34"/>
      <c r="U433" s="34"/>
      <c r="V433" s="34"/>
      <c r="W433" s="34"/>
      <c r="X433" s="34"/>
      <c r="Y433" s="34"/>
      <c r="Z433" s="34"/>
      <c r="AA433" s="34"/>
      <c r="AB433" s="34"/>
      <c r="AC433" s="34"/>
      <c r="AD433" s="34"/>
      <c r="AE433" s="34"/>
      <c r="AF433" s="34"/>
      <c r="AG433" s="34"/>
      <c r="AH433" s="34"/>
      <c r="AI433" s="34"/>
      <c r="AJ433" s="34"/>
      <c r="AK433" s="34"/>
      <c r="AL433" s="34"/>
      <c r="AM433" s="34"/>
      <c r="AN433" s="34"/>
      <c r="AO433" s="34"/>
      <c r="AP433" s="34"/>
    </row>
    <row r="434" spans="2:42" s="33" customFormat="1" x14ac:dyDescent="0.25">
      <c r="B434" s="33" t="s">
        <v>32</v>
      </c>
      <c r="C434" s="33" t="s">
        <v>45</v>
      </c>
      <c r="D434" s="34"/>
      <c r="E434" s="34"/>
      <c r="F434" s="34"/>
      <c r="G434" s="34"/>
      <c r="H434" s="34"/>
      <c r="I434" s="34"/>
      <c r="J434" s="34"/>
      <c r="K434" s="34"/>
      <c r="L434" s="34"/>
      <c r="M434" s="34"/>
      <c r="N434" s="34"/>
      <c r="O434" s="34"/>
      <c r="P434" s="34"/>
      <c r="Q434" s="34"/>
      <c r="R434" s="34"/>
      <c r="S434" s="34"/>
      <c r="T434" s="34"/>
      <c r="U434" s="34"/>
      <c r="V434" s="34"/>
      <c r="W434" s="34"/>
      <c r="X434" s="34"/>
      <c r="Y434" s="34"/>
      <c r="Z434" s="34"/>
      <c r="AA434" s="34"/>
      <c r="AB434" s="34"/>
      <c r="AC434" s="34"/>
      <c r="AD434" s="34"/>
      <c r="AE434" s="34"/>
      <c r="AF434" s="34"/>
      <c r="AG434" s="34"/>
      <c r="AH434" s="34"/>
      <c r="AI434" s="34"/>
      <c r="AJ434" s="34"/>
      <c r="AK434" s="34"/>
      <c r="AL434" s="34"/>
      <c r="AM434" s="34"/>
      <c r="AN434" s="34"/>
      <c r="AO434" s="34"/>
      <c r="AP434" s="34"/>
    </row>
    <row r="435" spans="2:42" s="33" customFormat="1" x14ac:dyDescent="0.25">
      <c r="B435" s="33" t="s">
        <v>32</v>
      </c>
      <c r="C435" s="33" t="s">
        <v>46</v>
      </c>
      <c r="D435" s="34"/>
      <c r="E435" s="34"/>
      <c r="F435" s="34"/>
      <c r="G435" s="34"/>
      <c r="H435" s="34"/>
      <c r="I435" s="34"/>
      <c r="J435" s="34"/>
      <c r="K435" s="34"/>
      <c r="L435" s="34"/>
      <c r="M435" s="34"/>
      <c r="N435" s="34"/>
      <c r="O435" s="34"/>
      <c r="P435" s="34"/>
      <c r="Q435" s="34"/>
      <c r="R435" s="34"/>
      <c r="S435" s="34"/>
      <c r="T435" s="34"/>
      <c r="U435" s="34"/>
      <c r="V435" s="34"/>
      <c r="W435" s="34"/>
      <c r="X435" s="34"/>
      <c r="Y435" s="34"/>
      <c r="Z435" s="34"/>
      <c r="AA435" s="34"/>
      <c r="AB435" s="34"/>
      <c r="AC435" s="34"/>
      <c r="AD435" s="34"/>
      <c r="AE435" s="34"/>
      <c r="AF435" s="34"/>
      <c r="AG435" s="34"/>
      <c r="AH435" s="34"/>
      <c r="AI435" s="34"/>
      <c r="AJ435" s="34"/>
      <c r="AK435" s="34"/>
      <c r="AL435" s="34"/>
      <c r="AM435" s="34"/>
      <c r="AN435" s="34"/>
      <c r="AO435" s="34"/>
      <c r="AP435" s="34"/>
    </row>
    <row r="436" spans="2:42" s="33" customFormat="1" x14ac:dyDescent="0.25">
      <c r="B436" s="33" t="s">
        <v>32</v>
      </c>
      <c r="C436" s="33" t="s">
        <v>15</v>
      </c>
      <c r="D436" s="34">
        <v>0</v>
      </c>
      <c r="E436" s="34">
        <v>0</v>
      </c>
      <c r="F436" s="34">
        <v>0</v>
      </c>
      <c r="G436" s="34">
        <v>0</v>
      </c>
      <c r="H436" s="34">
        <v>0</v>
      </c>
      <c r="I436" s="34">
        <v>0</v>
      </c>
      <c r="J436" s="34">
        <v>0</v>
      </c>
      <c r="K436" s="34">
        <v>0</v>
      </c>
      <c r="L436" s="34">
        <v>0</v>
      </c>
      <c r="M436" s="34">
        <v>0</v>
      </c>
      <c r="N436" s="34">
        <v>0</v>
      </c>
      <c r="O436" s="34">
        <v>0</v>
      </c>
      <c r="P436" s="34">
        <v>0</v>
      </c>
      <c r="Q436" s="34">
        <v>0</v>
      </c>
      <c r="R436" s="34">
        <v>0</v>
      </c>
      <c r="S436" s="34">
        <v>0</v>
      </c>
      <c r="T436" s="34">
        <v>0</v>
      </c>
      <c r="U436" s="34">
        <v>0</v>
      </c>
      <c r="V436" s="34">
        <v>0</v>
      </c>
      <c r="W436" s="34">
        <v>0</v>
      </c>
      <c r="X436" s="34">
        <v>0</v>
      </c>
      <c r="Y436" s="34">
        <v>0</v>
      </c>
      <c r="Z436" s="34">
        <v>0</v>
      </c>
      <c r="AA436" s="34">
        <v>1698.8145529999999</v>
      </c>
      <c r="AB436" s="34">
        <v>4059.6641690000001</v>
      </c>
      <c r="AC436" s="34">
        <v>6522.5945279999996</v>
      </c>
      <c r="AD436" s="34">
        <v>8079.2912109999997</v>
      </c>
      <c r="AE436" s="34">
        <v>17256.854210000001</v>
      </c>
      <c r="AF436" s="34">
        <v>17256.854210000001</v>
      </c>
      <c r="AG436" s="34">
        <v>17256.854210000001</v>
      </c>
      <c r="AH436" s="34">
        <v>17256.854210000001</v>
      </c>
      <c r="AI436" s="34">
        <v>17256.854210000001</v>
      </c>
      <c r="AJ436" s="34">
        <v>17256.854210000001</v>
      </c>
      <c r="AK436" s="34">
        <v>17256.854210000001</v>
      </c>
      <c r="AL436" s="34">
        <v>17256.854210000001</v>
      </c>
      <c r="AM436" s="34">
        <v>17256.854210000001</v>
      </c>
      <c r="AN436" s="34">
        <v>17256.854210000001</v>
      </c>
      <c r="AO436" s="34">
        <v>17256.854210000001</v>
      </c>
      <c r="AP436" s="34">
        <v>17256.854210000001</v>
      </c>
    </row>
    <row r="437" spans="2:42" s="33" customFormat="1" x14ac:dyDescent="0.25">
      <c r="B437" s="33" t="s">
        <v>33</v>
      </c>
      <c r="C437" s="33" t="s">
        <v>36</v>
      </c>
      <c r="D437" s="34"/>
      <c r="E437" s="34"/>
      <c r="F437" s="34"/>
      <c r="G437" s="34"/>
      <c r="H437" s="34"/>
      <c r="I437" s="34"/>
      <c r="J437" s="34"/>
      <c r="K437" s="34"/>
      <c r="L437" s="34"/>
      <c r="M437" s="34"/>
      <c r="N437" s="34"/>
      <c r="O437" s="34"/>
      <c r="P437" s="34"/>
      <c r="Q437" s="34"/>
      <c r="R437" s="34"/>
      <c r="S437" s="34"/>
      <c r="T437" s="34"/>
      <c r="U437" s="34"/>
      <c r="V437" s="34"/>
      <c r="W437" s="34"/>
      <c r="X437" s="34"/>
      <c r="Y437" s="34"/>
      <c r="Z437" s="34"/>
      <c r="AA437" s="34"/>
      <c r="AB437" s="34"/>
      <c r="AC437" s="34"/>
      <c r="AD437" s="34"/>
      <c r="AE437" s="34"/>
      <c r="AF437" s="34"/>
      <c r="AG437" s="34"/>
      <c r="AH437" s="34"/>
      <c r="AI437" s="34"/>
      <c r="AJ437" s="34"/>
      <c r="AK437" s="34"/>
      <c r="AL437" s="34"/>
      <c r="AM437" s="34"/>
      <c r="AN437" s="34"/>
      <c r="AO437" s="34"/>
      <c r="AP437" s="34"/>
    </row>
    <row r="438" spans="2:42" s="33" customFormat="1" x14ac:dyDescent="0.25">
      <c r="B438" s="33" t="s">
        <v>33</v>
      </c>
      <c r="C438" s="33" t="s">
        <v>37</v>
      </c>
      <c r="D438" s="34"/>
      <c r="E438" s="34"/>
      <c r="F438" s="34"/>
      <c r="G438" s="34"/>
      <c r="H438" s="34"/>
      <c r="I438" s="34"/>
      <c r="J438" s="34"/>
      <c r="K438" s="34"/>
      <c r="L438" s="34"/>
      <c r="M438" s="34"/>
      <c r="N438" s="34"/>
      <c r="O438" s="34"/>
      <c r="P438" s="34"/>
      <c r="Q438" s="34"/>
      <c r="R438" s="34"/>
      <c r="S438" s="34"/>
      <c r="T438" s="34"/>
      <c r="U438" s="34"/>
      <c r="V438" s="34"/>
      <c r="W438" s="34"/>
      <c r="X438" s="34"/>
      <c r="Y438" s="34"/>
      <c r="Z438" s="34"/>
      <c r="AA438" s="34"/>
      <c r="AB438" s="34"/>
      <c r="AC438" s="34"/>
      <c r="AD438" s="34"/>
      <c r="AE438" s="34"/>
      <c r="AF438" s="34"/>
      <c r="AG438" s="34"/>
      <c r="AH438" s="34"/>
      <c r="AI438" s="34"/>
      <c r="AJ438" s="34"/>
      <c r="AK438" s="34"/>
      <c r="AL438" s="34"/>
      <c r="AM438" s="34"/>
      <c r="AN438" s="34"/>
      <c r="AO438" s="34"/>
      <c r="AP438" s="34"/>
    </row>
    <row r="439" spans="2:42" s="33" customFormat="1" x14ac:dyDescent="0.25">
      <c r="B439" s="33" t="s">
        <v>33</v>
      </c>
      <c r="C439" s="33" t="s">
        <v>38</v>
      </c>
      <c r="D439" s="34"/>
      <c r="E439" s="34"/>
      <c r="F439" s="34"/>
      <c r="G439" s="34"/>
      <c r="H439" s="34"/>
      <c r="I439" s="34"/>
      <c r="J439" s="34"/>
      <c r="K439" s="34"/>
      <c r="L439" s="34"/>
      <c r="M439" s="34"/>
      <c r="N439" s="34"/>
      <c r="O439" s="34"/>
      <c r="P439" s="34"/>
      <c r="Q439" s="34"/>
      <c r="R439" s="34"/>
      <c r="S439" s="34"/>
      <c r="T439" s="34"/>
      <c r="U439" s="34"/>
      <c r="V439" s="34">
        <v>4619.0165459999998</v>
      </c>
      <c r="W439" s="34">
        <v>11532.325059999999</v>
      </c>
      <c r="X439" s="34">
        <v>16101.393669999999</v>
      </c>
      <c r="Y439" s="34">
        <v>21708.979090000001</v>
      </c>
      <c r="Z439" s="34">
        <v>26029.75116</v>
      </c>
      <c r="AA439" s="34">
        <v>30846.89172</v>
      </c>
      <c r="AB439" s="34">
        <v>35709.633430000002</v>
      </c>
      <c r="AC439" s="34">
        <v>44010.664779999999</v>
      </c>
      <c r="AD439" s="34">
        <v>54010.281990000003</v>
      </c>
      <c r="AE439" s="34">
        <v>60000</v>
      </c>
      <c r="AF439" s="34">
        <v>60000</v>
      </c>
      <c r="AG439" s="34">
        <v>60000</v>
      </c>
      <c r="AH439" s="34">
        <v>60000</v>
      </c>
      <c r="AI439" s="34">
        <v>60000</v>
      </c>
      <c r="AJ439" s="34">
        <v>60000</v>
      </c>
      <c r="AK439" s="34">
        <v>60000</v>
      </c>
      <c r="AL439" s="34">
        <v>60000</v>
      </c>
      <c r="AM439" s="34">
        <v>60000</v>
      </c>
      <c r="AN439" s="34">
        <v>60000</v>
      </c>
      <c r="AO439" s="34">
        <v>60000</v>
      </c>
      <c r="AP439" s="34">
        <v>60000</v>
      </c>
    </row>
    <row r="440" spans="2:42" s="33" customFormat="1" x14ac:dyDescent="0.25">
      <c r="B440" s="33" t="s">
        <v>33</v>
      </c>
      <c r="C440" s="33" t="s">
        <v>39</v>
      </c>
      <c r="D440" s="34"/>
      <c r="E440" s="34"/>
      <c r="F440" s="34"/>
      <c r="G440" s="34"/>
      <c r="H440" s="34"/>
      <c r="I440" s="34"/>
      <c r="J440" s="34"/>
      <c r="K440" s="34"/>
      <c r="L440" s="34"/>
      <c r="M440" s="34"/>
      <c r="N440" s="34"/>
      <c r="O440" s="34"/>
      <c r="P440" s="34"/>
      <c r="Q440" s="34"/>
      <c r="R440" s="34"/>
      <c r="S440" s="34"/>
      <c r="T440" s="34"/>
      <c r="U440" s="34"/>
      <c r="V440" s="34"/>
      <c r="W440" s="34"/>
      <c r="X440" s="34"/>
      <c r="Y440" s="34"/>
      <c r="Z440" s="34"/>
      <c r="AA440" s="34"/>
      <c r="AB440" s="34"/>
      <c r="AC440" s="34"/>
      <c r="AD440" s="34"/>
      <c r="AE440" s="34"/>
      <c r="AF440" s="34"/>
      <c r="AG440" s="34"/>
      <c r="AH440" s="34"/>
      <c r="AI440" s="34"/>
      <c r="AJ440" s="34"/>
      <c r="AK440" s="34"/>
      <c r="AL440" s="34"/>
      <c r="AM440" s="34"/>
      <c r="AN440" s="34"/>
      <c r="AO440" s="34"/>
      <c r="AP440" s="34"/>
    </row>
    <row r="441" spans="2:42" s="33" customFormat="1" x14ac:dyDescent="0.25">
      <c r="B441" s="33" t="s">
        <v>33</v>
      </c>
      <c r="C441" s="33" t="s">
        <v>40</v>
      </c>
      <c r="D441" s="34"/>
      <c r="E441" s="34"/>
      <c r="F441" s="34"/>
      <c r="G441" s="34"/>
      <c r="H441" s="34"/>
      <c r="I441" s="34"/>
      <c r="J441" s="34"/>
      <c r="K441" s="34"/>
      <c r="L441" s="34"/>
      <c r="M441" s="34"/>
      <c r="N441" s="34"/>
      <c r="O441" s="34"/>
      <c r="P441" s="34"/>
      <c r="Q441" s="34"/>
      <c r="R441" s="34"/>
      <c r="S441" s="34"/>
      <c r="T441" s="34"/>
      <c r="U441" s="34"/>
      <c r="V441" s="34"/>
      <c r="W441" s="34"/>
      <c r="X441" s="34"/>
      <c r="Y441" s="34"/>
      <c r="Z441" s="34"/>
      <c r="AA441" s="34"/>
      <c r="AB441" s="34"/>
      <c r="AC441" s="34"/>
      <c r="AD441" s="34"/>
      <c r="AE441" s="34"/>
      <c r="AF441" s="34"/>
      <c r="AG441" s="34"/>
      <c r="AH441" s="34"/>
      <c r="AI441" s="34"/>
      <c r="AJ441" s="34"/>
      <c r="AK441" s="34"/>
      <c r="AL441" s="34"/>
      <c r="AM441" s="34"/>
      <c r="AN441" s="34"/>
      <c r="AO441" s="34"/>
      <c r="AP441" s="34"/>
    </row>
    <row r="442" spans="2:42" s="33" customFormat="1" x14ac:dyDescent="0.25">
      <c r="B442" s="33" t="s">
        <v>33</v>
      </c>
      <c r="C442" s="33" t="s">
        <v>41</v>
      </c>
      <c r="D442" s="34"/>
      <c r="E442" s="34"/>
      <c r="F442" s="34"/>
      <c r="G442" s="34"/>
      <c r="H442" s="34"/>
      <c r="I442" s="34"/>
      <c r="J442" s="34"/>
      <c r="K442" s="34"/>
      <c r="L442" s="34"/>
      <c r="M442" s="34"/>
      <c r="N442" s="34"/>
      <c r="O442" s="34"/>
      <c r="P442" s="34"/>
      <c r="Q442" s="34"/>
      <c r="R442" s="34"/>
      <c r="S442" s="34"/>
      <c r="T442" s="34"/>
      <c r="U442" s="34"/>
      <c r="V442" s="34"/>
      <c r="W442" s="34"/>
      <c r="X442" s="34"/>
      <c r="Y442" s="34"/>
      <c r="Z442" s="34"/>
      <c r="AA442" s="34"/>
      <c r="AB442" s="34"/>
      <c r="AC442" s="34"/>
      <c r="AD442" s="34"/>
      <c r="AE442" s="34"/>
      <c r="AF442" s="34"/>
      <c r="AG442" s="34"/>
      <c r="AH442" s="34"/>
      <c r="AI442" s="34"/>
      <c r="AJ442" s="34"/>
      <c r="AK442" s="34"/>
      <c r="AL442" s="34"/>
      <c r="AM442" s="34"/>
      <c r="AN442" s="34"/>
      <c r="AO442" s="34"/>
      <c r="AP442" s="34"/>
    </row>
    <row r="443" spans="2:42" s="33" customFormat="1" x14ac:dyDescent="0.25">
      <c r="B443" s="33" t="s">
        <v>33</v>
      </c>
      <c r="C443" s="33" t="s">
        <v>42</v>
      </c>
      <c r="D443" s="34"/>
      <c r="E443" s="34"/>
      <c r="F443" s="34"/>
      <c r="G443" s="34"/>
      <c r="H443" s="34"/>
      <c r="I443" s="34"/>
      <c r="J443" s="34"/>
      <c r="K443" s="34"/>
      <c r="L443" s="34"/>
      <c r="M443" s="34"/>
      <c r="N443" s="34"/>
      <c r="O443" s="34"/>
      <c r="P443" s="34"/>
      <c r="Q443" s="34"/>
      <c r="R443" s="34"/>
      <c r="S443" s="34"/>
      <c r="T443" s="34"/>
      <c r="U443" s="34"/>
      <c r="V443" s="34"/>
      <c r="W443" s="34"/>
      <c r="X443" s="34"/>
      <c r="Y443" s="34"/>
      <c r="Z443" s="34"/>
      <c r="AA443" s="34"/>
      <c r="AB443" s="34"/>
      <c r="AC443" s="34"/>
      <c r="AD443" s="34"/>
      <c r="AE443" s="34"/>
      <c r="AF443" s="34"/>
      <c r="AG443" s="34"/>
      <c r="AH443" s="34"/>
      <c r="AI443" s="34"/>
      <c r="AJ443" s="34"/>
      <c r="AK443" s="34"/>
      <c r="AL443" s="34"/>
      <c r="AM443" s="34"/>
      <c r="AN443" s="34"/>
      <c r="AO443" s="34"/>
      <c r="AP443" s="34"/>
    </row>
    <row r="444" spans="2:42" s="33" customFormat="1" x14ac:dyDescent="0.25">
      <c r="B444" s="33" t="s">
        <v>33</v>
      </c>
      <c r="C444" s="33" t="s">
        <v>43</v>
      </c>
      <c r="D444" s="34"/>
      <c r="E444" s="34"/>
      <c r="F444" s="34"/>
      <c r="G444" s="34"/>
      <c r="H444" s="34"/>
      <c r="I444" s="34"/>
      <c r="J444" s="34"/>
      <c r="K444" s="34"/>
      <c r="L444" s="34"/>
      <c r="M444" s="34"/>
      <c r="N444" s="34"/>
      <c r="O444" s="34"/>
      <c r="P444" s="34"/>
      <c r="Q444" s="34"/>
      <c r="R444" s="34"/>
      <c r="S444" s="34"/>
      <c r="T444" s="34"/>
      <c r="U444" s="34"/>
      <c r="V444" s="34"/>
      <c r="W444" s="34"/>
      <c r="X444" s="34"/>
      <c r="Y444" s="34"/>
      <c r="Z444" s="34"/>
      <c r="AA444" s="34"/>
      <c r="AB444" s="34"/>
      <c r="AC444" s="34"/>
      <c r="AD444" s="34"/>
      <c r="AE444" s="34"/>
      <c r="AF444" s="34"/>
      <c r="AG444" s="34"/>
      <c r="AH444" s="34"/>
      <c r="AI444" s="34"/>
      <c r="AJ444" s="34"/>
      <c r="AK444" s="34"/>
      <c r="AL444" s="34"/>
      <c r="AM444" s="34"/>
      <c r="AN444" s="34"/>
      <c r="AO444" s="34"/>
      <c r="AP444" s="34"/>
    </row>
    <row r="445" spans="2:42" s="33" customFormat="1" x14ac:dyDescent="0.25">
      <c r="B445" s="33" t="s">
        <v>33</v>
      </c>
      <c r="C445" s="33" t="s">
        <v>44</v>
      </c>
      <c r="D445" s="34"/>
      <c r="E445" s="34"/>
      <c r="F445" s="34"/>
      <c r="G445" s="34"/>
      <c r="H445" s="34"/>
      <c r="I445" s="34"/>
      <c r="J445" s="34"/>
      <c r="K445" s="34"/>
      <c r="L445" s="34"/>
      <c r="M445" s="34"/>
      <c r="N445" s="34"/>
      <c r="O445" s="34"/>
      <c r="P445" s="34"/>
      <c r="Q445" s="34"/>
      <c r="R445" s="34"/>
      <c r="S445" s="34"/>
      <c r="T445" s="34"/>
      <c r="U445" s="34"/>
      <c r="V445" s="34"/>
      <c r="W445" s="34"/>
      <c r="X445" s="34"/>
      <c r="Y445" s="34"/>
      <c r="Z445" s="34"/>
      <c r="AA445" s="34"/>
      <c r="AB445" s="34"/>
      <c r="AC445" s="34"/>
      <c r="AD445" s="34"/>
      <c r="AE445" s="34"/>
      <c r="AF445" s="34"/>
      <c r="AG445" s="34"/>
      <c r="AH445" s="34"/>
      <c r="AI445" s="34"/>
      <c r="AJ445" s="34"/>
      <c r="AK445" s="34"/>
      <c r="AL445" s="34"/>
      <c r="AM445" s="34"/>
      <c r="AN445" s="34"/>
      <c r="AO445" s="34"/>
      <c r="AP445" s="34"/>
    </row>
    <row r="446" spans="2:42" s="33" customFormat="1" x14ac:dyDescent="0.25">
      <c r="B446" s="33" t="s">
        <v>33</v>
      </c>
      <c r="C446" s="33" t="s">
        <v>45</v>
      </c>
      <c r="D446" s="34"/>
      <c r="E446" s="34"/>
      <c r="F446" s="34"/>
      <c r="G446" s="34"/>
      <c r="H446" s="34"/>
      <c r="I446" s="34"/>
      <c r="J446" s="34"/>
      <c r="K446" s="34"/>
      <c r="L446" s="34"/>
      <c r="M446" s="34"/>
      <c r="N446" s="34"/>
      <c r="O446" s="34"/>
      <c r="P446" s="34"/>
      <c r="Q446" s="34"/>
      <c r="R446" s="34"/>
      <c r="S446" s="34"/>
      <c r="T446" s="34"/>
      <c r="U446" s="34"/>
      <c r="V446" s="34"/>
      <c r="W446" s="34"/>
      <c r="X446" s="34"/>
      <c r="Y446" s="34"/>
      <c r="Z446" s="34"/>
      <c r="AA446" s="34"/>
      <c r="AB446" s="34"/>
      <c r="AC446" s="34"/>
      <c r="AD446" s="34"/>
      <c r="AE446" s="34"/>
      <c r="AF446" s="34"/>
      <c r="AG446" s="34"/>
      <c r="AH446" s="34"/>
      <c r="AI446" s="34"/>
      <c r="AJ446" s="34"/>
      <c r="AK446" s="34"/>
      <c r="AL446" s="34"/>
      <c r="AM446" s="34"/>
      <c r="AN446" s="34"/>
      <c r="AO446" s="34"/>
      <c r="AP446" s="34"/>
    </row>
    <row r="447" spans="2:42" s="33" customFormat="1" x14ac:dyDescent="0.25">
      <c r="B447" s="33" t="s">
        <v>33</v>
      </c>
      <c r="C447" s="33" t="s">
        <v>46</v>
      </c>
      <c r="D447" s="34"/>
      <c r="E447" s="34"/>
      <c r="F447" s="34"/>
      <c r="G447" s="34"/>
      <c r="H447" s="34"/>
      <c r="I447" s="34"/>
      <c r="J447" s="34"/>
      <c r="K447" s="34"/>
      <c r="L447" s="34"/>
      <c r="M447" s="34"/>
      <c r="N447" s="34"/>
      <c r="O447" s="34"/>
      <c r="P447" s="34"/>
      <c r="Q447" s="34"/>
      <c r="R447" s="34"/>
      <c r="S447" s="34"/>
      <c r="T447" s="34"/>
      <c r="U447" s="34"/>
      <c r="V447" s="34"/>
      <c r="W447" s="34"/>
      <c r="X447" s="34"/>
      <c r="Y447" s="34"/>
      <c r="Z447" s="34"/>
      <c r="AA447" s="34"/>
      <c r="AB447" s="34"/>
      <c r="AC447" s="34"/>
      <c r="AD447" s="34"/>
      <c r="AE447" s="34"/>
      <c r="AF447" s="34"/>
      <c r="AG447" s="34"/>
      <c r="AH447" s="34"/>
      <c r="AI447" s="34"/>
      <c r="AJ447" s="34"/>
      <c r="AK447" s="34"/>
      <c r="AL447" s="34"/>
      <c r="AM447" s="34"/>
      <c r="AN447" s="34"/>
      <c r="AO447" s="34"/>
      <c r="AP447" s="34"/>
    </row>
    <row r="448" spans="2:42" s="33" customFormat="1" x14ac:dyDescent="0.25">
      <c r="B448" s="33" t="s">
        <v>33</v>
      </c>
      <c r="C448" s="33" t="s">
        <v>15</v>
      </c>
      <c r="D448" s="34">
        <v>0</v>
      </c>
      <c r="E448" s="34">
        <v>0</v>
      </c>
      <c r="F448" s="34">
        <v>0</v>
      </c>
      <c r="G448" s="34">
        <v>0</v>
      </c>
      <c r="H448" s="34">
        <v>0</v>
      </c>
      <c r="I448" s="34">
        <v>0</v>
      </c>
      <c r="J448" s="34">
        <v>0</v>
      </c>
      <c r="K448" s="34">
        <v>0</v>
      </c>
      <c r="L448" s="34">
        <v>0</v>
      </c>
      <c r="M448" s="34">
        <v>0</v>
      </c>
      <c r="N448" s="34">
        <v>0</v>
      </c>
      <c r="O448" s="34">
        <v>0</v>
      </c>
      <c r="P448" s="34">
        <v>0</v>
      </c>
      <c r="Q448" s="34">
        <v>0</v>
      </c>
      <c r="R448" s="34">
        <v>0</v>
      </c>
      <c r="S448" s="34">
        <v>0</v>
      </c>
      <c r="T448" s="34">
        <v>0</v>
      </c>
      <c r="U448" s="34">
        <v>0</v>
      </c>
      <c r="V448" s="34">
        <v>4619.0165459999998</v>
      </c>
      <c r="W448" s="34">
        <v>11532.325059999999</v>
      </c>
      <c r="X448" s="34">
        <v>16101.393669999999</v>
      </c>
      <c r="Y448" s="34">
        <v>21708.979090000001</v>
      </c>
      <c r="Z448" s="34">
        <v>26029.75116</v>
      </c>
      <c r="AA448" s="34">
        <v>30846.89172</v>
      </c>
      <c r="AB448" s="34">
        <v>35709.633430000002</v>
      </c>
      <c r="AC448" s="34">
        <v>44010.664779999999</v>
      </c>
      <c r="AD448" s="34">
        <v>54010.281990000003</v>
      </c>
      <c r="AE448" s="34">
        <v>60000</v>
      </c>
      <c r="AF448" s="34">
        <v>60000</v>
      </c>
      <c r="AG448" s="34">
        <v>60000</v>
      </c>
      <c r="AH448" s="34">
        <v>60000</v>
      </c>
      <c r="AI448" s="34">
        <v>60000</v>
      </c>
      <c r="AJ448" s="34">
        <v>60000</v>
      </c>
      <c r="AK448" s="34">
        <v>60000</v>
      </c>
      <c r="AL448" s="34">
        <v>60000</v>
      </c>
      <c r="AM448" s="34">
        <v>60000</v>
      </c>
      <c r="AN448" s="34">
        <v>60000</v>
      </c>
      <c r="AO448" s="34">
        <v>60000</v>
      </c>
      <c r="AP448" s="34">
        <v>60000</v>
      </c>
    </row>
    <row r="449" spans="2:42" s="33" customFormat="1" x14ac:dyDescent="0.25">
      <c r="B449" s="33" t="s">
        <v>34</v>
      </c>
      <c r="C449" s="33" t="s">
        <v>36</v>
      </c>
      <c r="D449" s="34"/>
      <c r="E449" s="34"/>
      <c r="F449" s="34"/>
      <c r="G449" s="34"/>
      <c r="H449" s="34"/>
      <c r="I449" s="34"/>
      <c r="J449" s="34"/>
      <c r="K449" s="34"/>
      <c r="L449" s="34"/>
      <c r="M449" s="34"/>
      <c r="N449" s="34"/>
      <c r="O449" s="34"/>
      <c r="P449" s="34"/>
      <c r="Q449" s="34"/>
      <c r="R449" s="34"/>
      <c r="S449" s="34"/>
      <c r="T449" s="34"/>
      <c r="U449" s="34"/>
      <c r="V449" s="34"/>
      <c r="W449" s="34"/>
      <c r="X449" s="34"/>
      <c r="Y449" s="34"/>
      <c r="Z449" s="34"/>
      <c r="AA449" s="34"/>
      <c r="AB449" s="34"/>
      <c r="AC449" s="34"/>
      <c r="AD449" s="34"/>
      <c r="AE449" s="34"/>
      <c r="AF449" s="34"/>
      <c r="AG449" s="34"/>
      <c r="AH449" s="34"/>
      <c r="AI449" s="34"/>
      <c r="AJ449" s="34"/>
      <c r="AK449" s="34"/>
      <c r="AL449" s="34"/>
      <c r="AM449" s="34"/>
      <c r="AN449" s="34"/>
      <c r="AO449" s="34"/>
      <c r="AP449" s="34"/>
    </row>
    <row r="450" spans="2:42" s="33" customFormat="1" x14ac:dyDescent="0.25">
      <c r="B450" s="33" t="s">
        <v>34</v>
      </c>
      <c r="C450" s="33" t="s">
        <v>37</v>
      </c>
      <c r="D450" s="34"/>
      <c r="E450" s="34"/>
      <c r="F450" s="34"/>
      <c r="G450" s="34"/>
      <c r="H450" s="34"/>
      <c r="I450" s="34"/>
      <c r="J450" s="34"/>
      <c r="K450" s="34"/>
      <c r="L450" s="34"/>
      <c r="M450" s="34"/>
      <c r="N450" s="34"/>
      <c r="O450" s="34"/>
      <c r="P450" s="34"/>
      <c r="Q450" s="34"/>
      <c r="R450" s="34"/>
      <c r="S450" s="34"/>
      <c r="T450" s="34"/>
      <c r="U450" s="34"/>
      <c r="V450" s="34"/>
      <c r="W450" s="34"/>
      <c r="X450" s="34"/>
      <c r="Y450" s="34"/>
      <c r="Z450" s="34"/>
      <c r="AA450" s="34"/>
      <c r="AB450" s="34"/>
      <c r="AC450" s="34"/>
      <c r="AD450" s="34"/>
      <c r="AE450" s="34"/>
      <c r="AF450" s="34"/>
      <c r="AG450" s="34"/>
      <c r="AH450" s="34"/>
      <c r="AI450" s="34"/>
      <c r="AJ450" s="34">
        <v>1893.881286</v>
      </c>
      <c r="AK450" s="34">
        <v>4760.1405459999996</v>
      </c>
      <c r="AL450" s="34">
        <v>6737.7575340000003</v>
      </c>
      <c r="AM450" s="34">
        <v>8696.2310519999992</v>
      </c>
      <c r="AN450" s="34">
        <v>10998.479530000001</v>
      </c>
      <c r="AO450" s="34">
        <v>13058.147709999999</v>
      </c>
      <c r="AP450" s="34">
        <v>15125.73969</v>
      </c>
    </row>
    <row r="451" spans="2:42" s="33" customFormat="1" x14ac:dyDescent="0.25">
      <c r="B451" s="33" t="s">
        <v>34</v>
      </c>
      <c r="C451" s="33" t="s">
        <v>38</v>
      </c>
      <c r="D451" s="34"/>
      <c r="E451" s="34"/>
      <c r="F451" s="34"/>
      <c r="G451" s="34"/>
      <c r="H451" s="34"/>
      <c r="I451" s="34"/>
      <c r="J451" s="34"/>
      <c r="K451" s="34"/>
      <c r="L451" s="34"/>
      <c r="M451" s="34"/>
      <c r="N451" s="34"/>
      <c r="O451" s="34"/>
      <c r="P451" s="34"/>
      <c r="Q451" s="34"/>
      <c r="R451" s="34"/>
      <c r="S451" s="34"/>
      <c r="T451" s="34"/>
      <c r="U451" s="34"/>
      <c r="V451" s="34"/>
      <c r="W451" s="34"/>
      <c r="X451" s="34"/>
      <c r="Y451" s="34"/>
      <c r="Z451" s="34"/>
      <c r="AA451" s="34"/>
      <c r="AB451" s="34"/>
      <c r="AC451" s="34"/>
      <c r="AD451" s="34"/>
      <c r="AE451" s="34"/>
      <c r="AF451" s="34"/>
      <c r="AG451" s="34"/>
      <c r="AH451" s="34"/>
      <c r="AI451" s="34"/>
      <c r="AJ451" s="34"/>
      <c r="AK451" s="34"/>
      <c r="AL451" s="34"/>
      <c r="AM451" s="34"/>
      <c r="AN451" s="34"/>
      <c r="AO451" s="34"/>
      <c r="AP451" s="34"/>
    </row>
    <row r="452" spans="2:42" s="33" customFormat="1" x14ac:dyDescent="0.25">
      <c r="B452" s="33" t="s">
        <v>34</v>
      </c>
      <c r="C452" s="33" t="s">
        <v>39</v>
      </c>
      <c r="D452" s="34"/>
      <c r="E452" s="34"/>
      <c r="F452" s="34"/>
      <c r="G452" s="34"/>
      <c r="H452" s="34"/>
      <c r="I452" s="34"/>
      <c r="J452" s="34"/>
      <c r="K452" s="34"/>
      <c r="L452" s="34"/>
      <c r="M452" s="34"/>
      <c r="N452" s="34"/>
      <c r="O452" s="34"/>
      <c r="P452" s="34"/>
      <c r="Q452" s="34"/>
      <c r="R452" s="34"/>
      <c r="S452" s="34"/>
      <c r="T452" s="34"/>
      <c r="U452" s="34"/>
      <c r="V452" s="34"/>
      <c r="W452" s="34"/>
      <c r="X452" s="34"/>
      <c r="Y452" s="34"/>
      <c r="Z452" s="34"/>
      <c r="AA452" s="34"/>
      <c r="AB452" s="34"/>
      <c r="AC452" s="34"/>
      <c r="AD452" s="34"/>
      <c r="AE452" s="34"/>
      <c r="AF452" s="34"/>
      <c r="AG452" s="34"/>
      <c r="AH452" s="34"/>
      <c r="AI452" s="34"/>
      <c r="AJ452" s="34"/>
      <c r="AK452" s="34"/>
      <c r="AL452" s="34"/>
      <c r="AM452" s="34"/>
      <c r="AN452" s="34"/>
      <c r="AO452" s="34"/>
      <c r="AP452" s="34"/>
    </row>
    <row r="453" spans="2:42" s="33" customFormat="1" x14ac:dyDescent="0.25">
      <c r="B453" s="33" t="s">
        <v>34</v>
      </c>
      <c r="C453" s="33" t="s">
        <v>40</v>
      </c>
      <c r="D453" s="34"/>
      <c r="E453" s="34"/>
      <c r="F453" s="34"/>
      <c r="G453" s="34"/>
      <c r="H453" s="34"/>
      <c r="I453" s="34"/>
      <c r="J453" s="34"/>
      <c r="K453" s="34"/>
      <c r="L453" s="34"/>
      <c r="M453" s="34"/>
      <c r="N453" s="34"/>
      <c r="O453" s="34"/>
      <c r="P453" s="34"/>
      <c r="Q453" s="34"/>
      <c r="R453" s="34"/>
      <c r="S453" s="34"/>
      <c r="T453" s="34"/>
      <c r="U453" s="34"/>
      <c r="V453" s="34"/>
      <c r="W453" s="34"/>
      <c r="X453" s="34"/>
      <c r="Y453" s="34"/>
      <c r="Z453" s="34"/>
      <c r="AA453" s="34"/>
      <c r="AB453" s="34"/>
      <c r="AC453" s="34"/>
      <c r="AD453" s="34"/>
      <c r="AE453" s="34"/>
      <c r="AF453" s="34"/>
      <c r="AG453" s="34"/>
      <c r="AH453" s="34"/>
      <c r="AI453" s="34"/>
      <c r="AJ453" s="34"/>
      <c r="AK453" s="34"/>
      <c r="AL453" s="34"/>
      <c r="AM453" s="34"/>
      <c r="AN453" s="34"/>
      <c r="AO453" s="34"/>
      <c r="AP453" s="34"/>
    </row>
    <row r="454" spans="2:42" s="33" customFormat="1" x14ac:dyDescent="0.25">
      <c r="B454" s="33" t="s">
        <v>34</v>
      </c>
      <c r="C454" s="33" t="s">
        <v>41</v>
      </c>
      <c r="D454" s="34"/>
      <c r="E454" s="34"/>
      <c r="F454" s="34"/>
      <c r="G454" s="34"/>
      <c r="H454" s="34"/>
      <c r="I454" s="34"/>
      <c r="J454" s="34"/>
      <c r="K454" s="34"/>
      <c r="L454" s="34"/>
      <c r="M454" s="34"/>
      <c r="N454" s="34"/>
      <c r="O454" s="34"/>
      <c r="P454" s="34"/>
      <c r="Q454" s="34"/>
      <c r="R454" s="34"/>
      <c r="S454" s="34"/>
      <c r="T454" s="34"/>
      <c r="U454" s="34"/>
      <c r="V454" s="34"/>
      <c r="W454" s="34"/>
      <c r="X454" s="34"/>
      <c r="Y454" s="34"/>
      <c r="Z454" s="34"/>
      <c r="AA454" s="34"/>
      <c r="AB454" s="34"/>
      <c r="AC454" s="34"/>
      <c r="AD454" s="34"/>
      <c r="AE454" s="34"/>
      <c r="AF454" s="34"/>
      <c r="AG454" s="34"/>
      <c r="AH454" s="34"/>
      <c r="AI454" s="34"/>
      <c r="AJ454" s="34"/>
      <c r="AK454" s="34"/>
      <c r="AL454" s="34"/>
      <c r="AM454" s="34"/>
      <c r="AN454" s="34"/>
      <c r="AO454" s="34"/>
      <c r="AP454" s="34"/>
    </row>
    <row r="455" spans="2:42" s="33" customFormat="1" x14ac:dyDescent="0.25">
      <c r="B455" s="33" t="s">
        <v>34</v>
      </c>
      <c r="C455" s="33" t="s">
        <v>42</v>
      </c>
      <c r="D455" s="34"/>
      <c r="E455" s="34"/>
      <c r="F455" s="34"/>
      <c r="G455" s="34"/>
      <c r="H455" s="34"/>
      <c r="I455" s="34"/>
      <c r="J455" s="34"/>
      <c r="K455" s="34"/>
      <c r="L455" s="34"/>
      <c r="M455" s="34"/>
      <c r="N455" s="34"/>
      <c r="O455" s="34"/>
      <c r="P455" s="34"/>
      <c r="Q455" s="34"/>
      <c r="R455" s="34"/>
      <c r="S455" s="34"/>
      <c r="T455" s="34"/>
      <c r="U455" s="34"/>
      <c r="V455" s="34"/>
      <c r="W455" s="34"/>
      <c r="X455" s="34"/>
      <c r="Y455" s="34"/>
      <c r="Z455" s="34"/>
      <c r="AA455" s="34"/>
      <c r="AB455" s="34"/>
      <c r="AC455" s="34"/>
      <c r="AD455" s="34"/>
      <c r="AE455" s="34"/>
      <c r="AF455" s="34"/>
      <c r="AG455" s="34"/>
      <c r="AH455" s="34"/>
      <c r="AI455" s="34"/>
      <c r="AJ455" s="34"/>
      <c r="AK455" s="34"/>
      <c r="AL455" s="34"/>
      <c r="AM455" s="34"/>
      <c r="AN455" s="34"/>
      <c r="AO455" s="34"/>
      <c r="AP455" s="34"/>
    </row>
    <row r="456" spans="2:42" s="33" customFormat="1" x14ac:dyDescent="0.25">
      <c r="B456" s="33" t="s">
        <v>34</v>
      </c>
      <c r="C456" s="33" t="s">
        <v>43</v>
      </c>
      <c r="D456" s="34"/>
      <c r="E456" s="34"/>
      <c r="F456" s="34"/>
      <c r="G456" s="34"/>
      <c r="H456" s="34"/>
      <c r="I456" s="34"/>
      <c r="J456" s="34"/>
      <c r="K456" s="34"/>
      <c r="L456" s="34"/>
      <c r="M456" s="34"/>
      <c r="N456" s="34"/>
      <c r="O456" s="34"/>
      <c r="P456" s="34"/>
      <c r="Q456" s="34"/>
      <c r="R456" s="34"/>
      <c r="S456" s="34"/>
      <c r="T456" s="34"/>
      <c r="U456" s="34"/>
      <c r="V456" s="34"/>
      <c r="W456" s="34"/>
      <c r="X456" s="34"/>
      <c r="Y456" s="34"/>
      <c r="Z456" s="34"/>
      <c r="AA456" s="34"/>
      <c r="AB456" s="34"/>
      <c r="AC456" s="34"/>
      <c r="AD456" s="34"/>
      <c r="AE456" s="34"/>
      <c r="AF456" s="34"/>
      <c r="AG456" s="34"/>
      <c r="AH456" s="34"/>
      <c r="AI456" s="34"/>
      <c r="AJ456" s="34"/>
      <c r="AK456" s="34"/>
      <c r="AL456" s="34"/>
      <c r="AM456" s="34"/>
      <c r="AN456" s="34"/>
      <c r="AO456" s="34"/>
      <c r="AP456" s="34"/>
    </row>
    <row r="457" spans="2:42" s="33" customFormat="1" x14ac:dyDescent="0.25">
      <c r="B457" s="33" t="s">
        <v>34</v>
      </c>
      <c r="C457" s="33" t="s">
        <v>44</v>
      </c>
      <c r="D457" s="34"/>
      <c r="E457" s="34"/>
      <c r="F457" s="34"/>
      <c r="G457" s="34"/>
      <c r="H457" s="34"/>
      <c r="I457" s="34"/>
      <c r="J457" s="34"/>
      <c r="K457" s="34"/>
      <c r="L457" s="34"/>
      <c r="M457" s="34"/>
      <c r="N457" s="34"/>
      <c r="O457" s="34"/>
      <c r="P457" s="34"/>
      <c r="Q457" s="34"/>
      <c r="R457" s="34"/>
      <c r="S457" s="34"/>
      <c r="T457" s="34"/>
      <c r="U457" s="34"/>
      <c r="V457" s="34"/>
      <c r="W457" s="34"/>
      <c r="X457" s="34"/>
      <c r="Y457" s="34"/>
      <c r="Z457" s="34"/>
      <c r="AA457" s="34"/>
      <c r="AB457" s="34"/>
      <c r="AC457" s="34"/>
      <c r="AD457" s="34"/>
      <c r="AE457" s="34"/>
      <c r="AF457" s="34"/>
      <c r="AG457" s="34"/>
      <c r="AH457" s="34"/>
      <c r="AI457" s="34"/>
      <c r="AJ457" s="34"/>
      <c r="AK457" s="34"/>
      <c r="AL457" s="34"/>
      <c r="AM457" s="34"/>
      <c r="AN457" s="34"/>
      <c r="AO457" s="34"/>
      <c r="AP457" s="34"/>
    </row>
    <row r="458" spans="2:42" s="33" customFormat="1" x14ac:dyDescent="0.25">
      <c r="B458" s="33" t="s">
        <v>34</v>
      </c>
      <c r="C458" s="33" t="s">
        <v>45</v>
      </c>
      <c r="D458" s="34"/>
      <c r="E458" s="34"/>
      <c r="F458" s="34"/>
      <c r="G458" s="34"/>
      <c r="H458" s="34"/>
      <c r="I458" s="34"/>
      <c r="J458" s="34"/>
      <c r="K458" s="34"/>
      <c r="L458" s="34"/>
      <c r="M458" s="34"/>
      <c r="N458" s="34"/>
      <c r="O458" s="34"/>
      <c r="P458" s="34"/>
      <c r="Q458" s="34"/>
      <c r="R458" s="34"/>
      <c r="S458" s="34"/>
      <c r="T458" s="34"/>
      <c r="U458" s="34"/>
      <c r="V458" s="34"/>
      <c r="W458" s="34"/>
      <c r="X458" s="34"/>
      <c r="Y458" s="34"/>
      <c r="Z458" s="34"/>
      <c r="AA458" s="34"/>
      <c r="AB458" s="34"/>
      <c r="AC458" s="34"/>
      <c r="AD458" s="34"/>
      <c r="AE458" s="34"/>
      <c r="AF458" s="34"/>
      <c r="AG458" s="34"/>
      <c r="AH458" s="34"/>
      <c r="AI458" s="34"/>
      <c r="AJ458" s="34"/>
      <c r="AK458" s="34"/>
      <c r="AL458" s="34"/>
      <c r="AM458" s="34"/>
      <c r="AN458" s="34"/>
      <c r="AO458" s="34"/>
      <c r="AP458" s="34"/>
    </row>
    <row r="459" spans="2:42" s="33" customFormat="1" x14ac:dyDescent="0.25">
      <c r="B459" s="33" t="s">
        <v>34</v>
      </c>
      <c r="C459" s="33" t="s">
        <v>46</v>
      </c>
      <c r="D459" s="34"/>
      <c r="E459" s="34"/>
      <c r="F459" s="34"/>
      <c r="G459" s="34"/>
      <c r="H459" s="34"/>
      <c r="I459" s="34"/>
      <c r="J459" s="34"/>
      <c r="K459" s="34"/>
      <c r="L459" s="34"/>
      <c r="M459" s="34"/>
      <c r="N459" s="34"/>
      <c r="O459" s="34"/>
      <c r="P459" s="34"/>
      <c r="Q459" s="34"/>
      <c r="R459" s="34"/>
      <c r="S459" s="34"/>
      <c r="T459" s="34"/>
      <c r="U459" s="34"/>
      <c r="V459" s="34"/>
      <c r="W459" s="34"/>
      <c r="X459" s="34"/>
      <c r="Y459" s="34"/>
      <c r="Z459" s="34"/>
      <c r="AA459" s="34"/>
      <c r="AB459" s="34"/>
      <c r="AC459" s="34"/>
      <c r="AD459" s="34"/>
      <c r="AE459" s="34"/>
      <c r="AF459" s="34"/>
      <c r="AG459" s="34"/>
      <c r="AH459" s="34"/>
      <c r="AI459" s="34"/>
      <c r="AJ459" s="34"/>
      <c r="AK459" s="34"/>
      <c r="AL459" s="34"/>
      <c r="AM459" s="34"/>
      <c r="AN459" s="34"/>
      <c r="AO459" s="34"/>
      <c r="AP459" s="34"/>
    </row>
    <row r="460" spans="2:42" s="33" customFormat="1" x14ac:dyDescent="0.25">
      <c r="B460" s="33" t="s">
        <v>34</v>
      </c>
      <c r="C460" s="33" t="s">
        <v>15</v>
      </c>
      <c r="D460" s="34">
        <v>0</v>
      </c>
      <c r="E460" s="34">
        <v>0</v>
      </c>
      <c r="F460" s="34">
        <v>0</v>
      </c>
      <c r="G460" s="34">
        <v>0</v>
      </c>
      <c r="H460" s="34">
        <v>0</v>
      </c>
      <c r="I460" s="34">
        <v>0</v>
      </c>
      <c r="J460" s="34">
        <v>0</v>
      </c>
      <c r="K460" s="34">
        <v>0</v>
      </c>
      <c r="L460" s="34">
        <v>0</v>
      </c>
      <c r="M460" s="34">
        <v>0</v>
      </c>
      <c r="N460" s="34">
        <v>0</v>
      </c>
      <c r="O460" s="34">
        <v>0</v>
      </c>
      <c r="P460" s="34">
        <v>0</v>
      </c>
      <c r="Q460" s="34">
        <v>0</v>
      </c>
      <c r="R460" s="34">
        <v>0</v>
      </c>
      <c r="S460" s="34">
        <v>0</v>
      </c>
      <c r="T460" s="34">
        <v>0</v>
      </c>
      <c r="U460" s="34">
        <v>0</v>
      </c>
      <c r="V460" s="34">
        <v>0</v>
      </c>
      <c r="W460" s="34">
        <v>0</v>
      </c>
      <c r="X460" s="34">
        <v>0</v>
      </c>
      <c r="Y460" s="34">
        <v>0</v>
      </c>
      <c r="Z460" s="34">
        <v>0</v>
      </c>
      <c r="AA460" s="34">
        <v>0</v>
      </c>
      <c r="AB460" s="34">
        <v>0</v>
      </c>
      <c r="AC460" s="34">
        <v>0</v>
      </c>
      <c r="AD460" s="34">
        <v>0</v>
      </c>
      <c r="AE460" s="34">
        <v>0</v>
      </c>
      <c r="AF460" s="34">
        <v>0</v>
      </c>
      <c r="AG460" s="34">
        <v>0</v>
      </c>
      <c r="AH460" s="34">
        <v>0</v>
      </c>
      <c r="AI460" s="34">
        <v>0</v>
      </c>
      <c r="AJ460" s="34">
        <v>1893.881286</v>
      </c>
      <c r="AK460" s="34">
        <v>4760.1405459999996</v>
      </c>
      <c r="AL460" s="34">
        <v>6737.7575340000003</v>
      </c>
      <c r="AM460" s="34">
        <v>8696.2310519999992</v>
      </c>
      <c r="AN460" s="34">
        <v>10998.479530000001</v>
      </c>
      <c r="AO460" s="34">
        <v>13058.147709999999</v>
      </c>
      <c r="AP460" s="34">
        <v>15125.73969</v>
      </c>
    </row>
    <row r="461" spans="2:42" s="33" customFormat="1" x14ac:dyDescent="0.25">
      <c r="B461" s="33" t="s">
        <v>35</v>
      </c>
      <c r="C461" s="33" t="s">
        <v>36</v>
      </c>
      <c r="D461" s="34"/>
      <c r="E461" s="34"/>
      <c r="F461" s="34"/>
      <c r="G461" s="34"/>
      <c r="H461" s="34"/>
      <c r="I461" s="34"/>
      <c r="J461" s="34"/>
      <c r="K461" s="34"/>
      <c r="L461" s="34"/>
      <c r="M461" s="34"/>
      <c r="N461" s="34"/>
      <c r="O461" s="34"/>
      <c r="P461" s="34"/>
      <c r="Q461" s="34"/>
      <c r="R461" s="34"/>
      <c r="S461" s="34"/>
      <c r="T461" s="34"/>
      <c r="U461" s="34"/>
      <c r="V461" s="34"/>
      <c r="W461" s="34"/>
      <c r="X461" s="34"/>
      <c r="Y461" s="34"/>
      <c r="Z461" s="34"/>
      <c r="AA461" s="34"/>
      <c r="AB461" s="34"/>
      <c r="AC461" s="34"/>
      <c r="AD461" s="34"/>
      <c r="AE461" s="34"/>
      <c r="AF461" s="34"/>
      <c r="AG461" s="34"/>
      <c r="AH461" s="34"/>
      <c r="AI461" s="34"/>
      <c r="AJ461" s="34"/>
      <c r="AK461" s="34"/>
      <c r="AL461" s="34"/>
      <c r="AM461" s="34"/>
      <c r="AN461" s="34"/>
      <c r="AO461" s="34"/>
      <c r="AP461" s="34"/>
    </row>
    <row r="462" spans="2:42" s="33" customFormat="1" x14ac:dyDescent="0.25">
      <c r="B462" s="33" t="s">
        <v>35</v>
      </c>
      <c r="C462" s="33" t="s">
        <v>37</v>
      </c>
      <c r="D462" s="34"/>
      <c r="E462" s="34"/>
      <c r="F462" s="34"/>
      <c r="G462" s="34"/>
      <c r="H462" s="34"/>
      <c r="I462" s="34"/>
      <c r="J462" s="34"/>
      <c r="K462" s="34"/>
      <c r="L462" s="34"/>
      <c r="M462" s="34"/>
      <c r="N462" s="34"/>
      <c r="O462" s="34"/>
      <c r="P462" s="34"/>
      <c r="Q462" s="34"/>
      <c r="R462" s="34"/>
      <c r="S462" s="34"/>
      <c r="T462" s="34"/>
      <c r="U462" s="34"/>
      <c r="V462" s="34"/>
      <c r="W462" s="34"/>
      <c r="X462" s="34"/>
      <c r="Y462" s="34"/>
      <c r="Z462" s="34"/>
      <c r="AA462" s="34"/>
      <c r="AB462" s="34"/>
      <c r="AC462" s="34"/>
      <c r="AD462" s="34"/>
      <c r="AE462" s="34"/>
      <c r="AF462" s="34"/>
      <c r="AG462" s="34"/>
      <c r="AH462" s="34"/>
      <c r="AI462" s="34"/>
      <c r="AJ462" s="34"/>
      <c r="AK462" s="34"/>
      <c r="AL462" s="34"/>
      <c r="AM462" s="34"/>
      <c r="AN462" s="34"/>
      <c r="AO462" s="34"/>
      <c r="AP462" s="34"/>
    </row>
    <row r="463" spans="2:42" s="33" customFormat="1" x14ac:dyDescent="0.25">
      <c r="B463" s="33" t="s">
        <v>35</v>
      </c>
      <c r="C463" s="33" t="s">
        <v>38</v>
      </c>
      <c r="D463" s="34"/>
      <c r="E463" s="34"/>
      <c r="F463" s="34"/>
      <c r="G463" s="34"/>
      <c r="H463" s="34"/>
      <c r="I463" s="34"/>
      <c r="J463" s="34"/>
      <c r="K463" s="34"/>
      <c r="L463" s="34"/>
      <c r="M463" s="34"/>
      <c r="N463" s="34"/>
      <c r="O463" s="34"/>
      <c r="P463" s="34"/>
      <c r="Q463" s="34"/>
      <c r="R463" s="34"/>
      <c r="S463" s="34"/>
      <c r="T463" s="34"/>
      <c r="U463" s="34"/>
      <c r="V463" s="34"/>
      <c r="W463" s="34"/>
      <c r="X463" s="34"/>
      <c r="Y463" s="34"/>
      <c r="Z463" s="34"/>
      <c r="AA463" s="34"/>
      <c r="AB463" s="34"/>
      <c r="AC463" s="34"/>
      <c r="AD463" s="34"/>
      <c r="AE463" s="34"/>
      <c r="AF463" s="34">
        <v>8119.6384429999998</v>
      </c>
      <c r="AG463" s="34">
        <v>14512.19738</v>
      </c>
      <c r="AH463" s="34">
        <v>20719.05269</v>
      </c>
      <c r="AI463" s="34">
        <v>26973.890299999999</v>
      </c>
      <c r="AJ463" s="34">
        <v>31453.2366</v>
      </c>
      <c r="AK463" s="34">
        <v>36815.685089999999</v>
      </c>
      <c r="AL463" s="34">
        <v>42356.069409999996</v>
      </c>
      <c r="AM463" s="34">
        <v>46928.634890000001</v>
      </c>
      <c r="AN463" s="34">
        <v>51762.204689999999</v>
      </c>
      <c r="AO463" s="34">
        <v>56588.199339999999</v>
      </c>
      <c r="AP463" s="34">
        <v>61370.28256</v>
      </c>
    </row>
    <row r="464" spans="2:42" s="33" customFormat="1" x14ac:dyDescent="0.25">
      <c r="B464" s="33" t="s">
        <v>35</v>
      </c>
      <c r="C464" s="33" t="s">
        <v>39</v>
      </c>
      <c r="D464" s="34"/>
      <c r="E464" s="34"/>
      <c r="F464" s="34"/>
      <c r="G464" s="34"/>
      <c r="H464" s="34"/>
      <c r="I464" s="34"/>
      <c r="J464" s="34"/>
      <c r="K464" s="34"/>
      <c r="L464" s="34"/>
      <c r="M464" s="34"/>
      <c r="N464" s="34"/>
      <c r="O464" s="34"/>
      <c r="P464" s="34"/>
      <c r="Q464" s="34"/>
      <c r="R464" s="34"/>
      <c r="S464" s="34"/>
      <c r="T464" s="34"/>
      <c r="U464" s="34"/>
      <c r="V464" s="34"/>
      <c r="W464" s="34"/>
      <c r="X464" s="34"/>
      <c r="Y464" s="34"/>
      <c r="Z464" s="34"/>
      <c r="AA464" s="34"/>
      <c r="AB464" s="34"/>
      <c r="AC464" s="34"/>
      <c r="AD464" s="34"/>
      <c r="AE464" s="34"/>
      <c r="AF464" s="34"/>
      <c r="AG464" s="34"/>
      <c r="AH464" s="34"/>
      <c r="AI464" s="34"/>
      <c r="AJ464" s="34"/>
      <c r="AK464" s="34"/>
      <c r="AL464" s="34"/>
      <c r="AM464" s="34"/>
      <c r="AN464" s="34"/>
      <c r="AO464" s="34"/>
      <c r="AP464" s="34"/>
    </row>
    <row r="465" spans="2:42" s="33" customFormat="1" x14ac:dyDescent="0.25">
      <c r="B465" s="33" t="s">
        <v>35</v>
      </c>
      <c r="C465" s="33" t="s">
        <v>40</v>
      </c>
      <c r="D465" s="34"/>
      <c r="E465" s="34"/>
      <c r="F465" s="34"/>
      <c r="G465" s="34"/>
      <c r="H465" s="34"/>
      <c r="I465" s="34"/>
      <c r="J465" s="34"/>
      <c r="K465" s="34"/>
      <c r="L465" s="34"/>
      <c r="M465" s="34"/>
      <c r="N465" s="34"/>
      <c r="O465" s="34"/>
      <c r="P465" s="34"/>
      <c r="Q465" s="34"/>
      <c r="R465" s="34"/>
      <c r="S465" s="34"/>
      <c r="T465" s="34"/>
      <c r="U465" s="34"/>
      <c r="V465" s="34"/>
      <c r="W465" s="34"/>
      <c r="X465" s="34"/>
      <c r="Y465" s="34"/>
      <c r="Z465" s="34"/>
      <c r="AA465" s="34"/>
      <c r="AB465" s="34"/>
      <c r="AC465" s="34"/>
      <c r="AD465" s="34"/>
      <c r="AE465" s="34"/>
      <c r="AF465" s="34"/>
      <c r="AG465" s="34"/>
      <c r="AH465" s="34"/>
      <c r="AI465" s="34"/>
      <c r="AJ465" s="34"/>
      <c r="AK465" s="34"/>
      <c r="AL465" s="34"/>
      <c r="AM465" s="34"/>
      <c r="AN465" s="34"/>
      <c r="AO465" s="34"/>
      <c r="AP465" s="34"/>
    </row>
    <row r="466" spans="2:42" s="33" customFormat="1" x14ac:dyDescent="0.25">
      <c r="B466" s="33" t="s">
        <v>35</v>
      </c>
      <c r="C466" s="33" t="s">
        <v>41</v>
      </c>
      <c r="D466" s="34"/>
      <c r="E466" s="34"/>
      <c r="F466" s="34"/>
      <c r="G466" s="34"/>
      <c r="H466" s="34"/>
      <c r="I466" s="34"/>
      <c r="J466" s="34"/>
      <c r="K466" s="34"/>
      <c r="L466" s="34"/>
      <c r="M466" s="34"/>
      <c r="N466" s="34"/>
      <c r="O466" s="34"/>
      <c r="P466" s="34"/>
      <c r="Q466" s="34"/>
      <c r="R466" s="34"/>
      <c r="S466" s="34"/>
      <c r="T466" s="34"/>
      <c r="U466" s="34"/>
      <c r="V466" s="34"/>
      <c r="W466" s="34"/>
      <c r="X466" s="34"/>
      <c r="Y466" s="34"/>
      <c r="Z466" s="34"/>
      <c r="AA466" s="34"/>
      <c r="AB466" s="34"/>
      <c r="AC466" s="34"/>
      <c r="AD466" s="34"/>
      <c r="AE466" s="34"/>
      <c r="AF466" s="34"/>
      <c r="AG466" s="34"/>
      <c r="AH466" s="34"/>
      <c r="AI466" s="34"/>
      <c r="AJ466" s="34"/>
      <c r="AK466" s="34"/>
      <c r="AL466" s="34"/>
      <c r="AM466" s="34"/>
      <c r="AN466" s="34"/>
      <c r="AO466" s="34"/>
      <c r="AP466" s="34"/>
    </row>
    <row r="467" spans="2:42" s="33" customFormat="1" x14ac:dyDescent="0.25">
      <c r="B467" s="33" t="s">
        <v>35</v>
      </c>
      <c r="C467" s="33" t="s">
        <v>42</v>
      </c>
      <c r="D467" s="34"/>
      <c r="E467" s="34"/>
      <c r="F467" s="34"/>
      <c r="G467" s="34"/>
      <c r="H467" s="34"/>
      <c r="I467" s="34"/>
      <c r="J467" s="34"/>
      <c r="K467" s="34"/>
      <c r="L467" s="34"/>
      <c r="M467" s="34"/>
      <c r="N467" s="34"/>
      <c r="O467" s="34"/>
      <c r="P467" s="34"/>
      <c r="Q467" s="34"/>
      <c r="R467" s="34"/>
      <c r="S467" s="34"/>
      <c r="T467" s="34"/>
      <c r="U467" s="34"/>
      <c r="V467" s="34"/>
      <c r="W467" s="34"/>
      <c r="X467" s="34"/>
      <c r="Y467" s="34"/>
      <c r="Z467" s="34"/>
      <c r="AA467" s="34"/>
      <c r="AB467" s="34"/>
      <c r="AC467" s="34"/>
      <c r="AD467" s="34"/>
      <c r="AE467" s="34"/>
      <c r="AF467" s="34"/>
      <c r="AG467" s="34"/>
      <c r="AH467" s="34"/>
      <c r="AI467" s="34"/>
      <c r="AJ467" s="34"/>
      <c r="AK467" s="34"/>
      <c r="AL467" s="34"/>
      <c r="AM467" s="34"/>
      <c r="AN467" s="34"/>
      <c r="AO467" s="34"/>
      <c r="AP467" s="34"/>
    </row>
    <row r="468" spans="2:42" s="33" customFormat="1" x14ac:dyDescent="0.25">
      <c r="B468" s="33" t="s">
        <v>35</v>
      </c>
      <c r="C468" s="33" t="s">
        <v>43</v>
      </c>
      <c r="D468" s="34"/>
      <c r="E468" s="34"/>
      <c r="F468" s="34"/>
      <c r="G468" s="34"/>
      <c r="H468" s="34"/>
      <c r="I468" s="34"/>
      <c r="J468" s="34"/>
      <c r="K468" s="34"/>
      <c r="L468" s="34"/>
      <c r="M468" s="34"/>
      <c r="N468" s="34"/>
      <c r="O468" s="34"/>
      <c r="P468" s="34"/>
      <c r="Q468" s="34"/>
      <c r="R468" s="34"/>
      <c r="S468" s="34"/>
      <c r="T468" s="34"/>
      <c r="U468" s="34"/>
      <c r="V468" s="34"/>
      <c r="W468" s="34"/>
      <c r="X468" s="34"/>
      <c r="Y468" s="34"/>
      <c r="Z468" s="34"/>
      <c r="AA468" s="34"/>
      <c r="AB468" s="34"/>
      <c r="AC468" s="34"/>
      <c r="AD468" s="34"/>
      <c r="AE468" s="34"/>
      <c r="AF468" s="34"/>
      <c r="AG468" s="34"/>
      <c r="AH468" s="34"/>
      <c r="AI468" s="34"/>
      <c r="AJ468" s="34"/>
      <c r="AK468" s="34"/>
      <c r="AL468" s="34"/>
      <c r="AM468" s="34"/>
      <c r="AN468" s="34"/>
      <c r="AO468" s="34"/>
      <c r="AP468" s="34"/>
    </row>
    <row r="469" spans="2:42" s="33" customFormat="1" x14ac:dyDescent="0.25">
      <c r="B469" s="33" t="s">
        <v>35</v>
      </c>
      <c r="C469" s="33" t="s">
        <v>44</v>
      </c>
      <c r="D469" s="34"/>
      <c r="E469" s="34"/>
      <c r="F469" s="34"/>
      <c r="G469" s="34"/>
      <c r="H469" s="34"/>
      <c r="I469" s="34"/>
      <c r="J469" s="34"/>
      <c r="K469" s="34"/>
      <c r="L469" s="34"/>
      <c r="M469" s="34"/>
      <c r="N469" s="34"/>
      <c r="O469" s="34"/>
      <c r="P469" s="34"/>
      <c r="Q469" s="34"/>
      <c r="R469" s="34"/>
      <c r="S469" s="34"/>
      <c r="T469" s="34"/>
      <c r="U469" s="34"/>
      <c r="V469" s="34"/>
      <c r="W469" s="34"/>
      <c r="X469" s="34"/>
      <c r="Y469" s="34"/>
      <c r="Z469" s="34"/>
      <c r="AA469" s="34"/>
      <c r="AB469" s="34"/>
      <c r="AC469" s="34"/>
      <c r="AD469" s="34"/>
      <c r="AE469" s="34"/>
      <c r="AF469" s="34"/>
      <c r="AG469" s="34"/>
      <c r="AH469" s="34"/>
      <c r="AI469" s="34"/>
      <c r="AJ469" s="34"/>
      <c r="AK469" s="34"/>
      <c r="AL469" s="34"/>
      <c r="AM469" s="34"/>
      <c r="AN469" s="34"/>
      <c r="AO469" s="34"/>
      <c r="AP469" s="34"/>
    </row>
    <row r="470" spans="2:42" s="33" customFormat="1" x14ac:dyDescent="0.25">
      <c r="B470" s="33" t="s">
        <v>35</v>
      </c>
      <c r="C470" s="33" t="s">
        <v>45</v>
      </c>
      <c r="D470" s="34"/>
      <c r="E470" s="34"/>
      <c r="F470" s="34"/>
      <c r="G470" s="34"/>
      <c r="H470" s="34"/>
      <c r="I470" s="34"/>
      <c r="J470" s="34"/>
      <c r="K470" s="34"/>
      <c r="L470" s="34"/>
      <c r="M470" s="34"/>
      <c r="N470" s="34"/>
      <c r="O470" s="34"/>
      <c r="P470" s="34"/>
      <c r="Q470" s="34"/>
      <c r="R470" s="34"/>
      <c r="S470" s="34"/>
      <c r="T470" s="34"/>
      <c r="U470" s="34"/>
      <c r="V470" s="34"/>
      <c r="W470" s="34"/>
      <c r="X470" s="34"/>
      <c r="Y470" s="34"/>
      <c r="Z470" s="34"/>
      <c r="AA470" s="34"/>
      <c r="AB470" s="34"/>
      <c r="AC470" s="34"/>
      <c r="AD470" s="34"/>
      <c r="AE470" s="34"/>
      <c r="AF470" s="34"/>
      <c r="AG470" s="34"/>
      <c r="AH470" s="34"/>
      <c r="AI470" s="34"/>
      <c r="AJ470" s="34"/>
      <c r="AK470" s="34"/>
      <c r="AL470" s="34"/>
      <c r="AM470" s="34"/>
      <c r="AN470" s="34"/>
      <c r="AO470" s="34"/>
      <c r="AP470" s="34"/>
    </row>
    <row r="471" spans="2:42" s="33" customFormat="1" x14ac:dyDescent="0.25">
      <c r="B471" s="33" t="s">
        <v>35</v>
      </c>
      <c r="C471" s="33" t="s">
        <v>46</v>
      </c>
      <c r="D471" s="34"/>
      <c r="E471" s="34"/>
      <c r="F471" s="34"/>
      <c r="G471" s="34"/>
      <c r="H471" s="34"/>
      <c r="I471" s="34"/>
      <c r="J471" s="34"/>
      <c r="K471" s="34"/>
      <c r="L471" s="34"/>
      <c r="M471" s="34"/>
      <c r="N471" s="34"/>
      <c r="O471" s="34"/>
      <c r="P471" s="34"/>
      <c r="Q471" s="34"/>
      <c r="R471" s="34"/>
      <c r="S471" s="34"/>
      <c r="T471" s="34"/>
      <c r="U471" s="34"/>
      <c r="V471" s="34"/>
      <c r="W471" s="34"/>
      <c r="X471" s="34"/>
      <c r="Y471" s="34"/>
      <c r="Z471" s="34"/>
      <c r="AA471" s="34"/>
      <c r="AB471" s="34"/>
      <c r="AC471" s="34"/>
      <c r="AD471" s="34"/>
      <c r="AE471" s="34"/>
      <c r="AF471" s="34"/>
      <c r="AG471" s="34"/>
      <c r="AH471" s="34"/>
      <c r="AI471" s="34"/>
      <c r="AJ471" s="34"/>
      <c r="AK471" s="34"/>
      <c r="AL471" s="34"/>
      <c r="AM471" s="34"/>
      <c r="AN471" s="34"/>
      <c r="AO471" s="34"/>
      <c r="AP471" s="34"/>
    </row>
    <row r="472" spans="2:42" s="33" customFormat="1" x14ac:dyDescent="0.25">
      <c r="B472" s="33" t="s">
        <v>35</v>
      </c>
      <c r="C472" s="33" t="s">
        <v>15</v>
      </c>
      <c r="D472" s="34">
        <v>0</v>
      </c>
      <c r="E472" s="34">
        <v>0</v>
      </c>
      <c r="F472" s="34">
        <v>0</v>
      </c>
      <c r="G472" s="34">
        <v>0</v>
      </c>
      <c r="H472" s="34">
        <v>0</v>
      </c>
      <c r="I472" s="34">
        <v>0</v>
      </c>
      <c r="J472" s="34">
        <v>0</v>
      </c>
      <c r="K472" s="34">
        <v>0</v>
      </c>
      <c r="L472" s="34">
        <v>0</v>
      </c>
      <c r="M472" s="34">
        <v>0</v>
      </c>
      <c r="N472" s="34">
        <v>0</v>
      </c>
      <c r="O472" s="34">
        <v>0</v>
      </c>
      <c r="P472" s="34">
        <v>0</v>
      </c>
      <c r="Q472" s="34">
        <v>0</v>
      </c>
      <c r="R472" s="34">
        <v>0</v>
      </c>
      <c r="S472" s="34">
        <v>0</v>
      </c>
      <c r="T472" s="34">
        <v>0</v>
      </c>
      <c r="U472" s="34">
        <v>0</v>
      </c>
      <c r="V472" s="34">
        <v>0</v>
      </c>
      <c r="W472" s="34">
        <v>0</v>
      </c>
      <c r="X472" s="34">
        <v>0</v>
      </c>
      <c r="Y472" s="34">
        <v>0</v>
      </c>
      <c r="Z472" s="34">
        <v>0</v>
      </c>
      <c r="AA472" s="34">
        <v>0</v>
      </c>
      <c r="AB472" s="34">
        <v>0</v>
      </c>
      <c r="AC472" s="34">
        <v>0</v>
      </c>
      <c r="AD472" s="34">
        <v>0</v>
      </c>
      <c r="AE472" s="34">
        <v>0</v>
      </c>
      <c r="AF472" s="34">
        <v>8119.6384429999998</v>
      </c>
      <c r="AG472" s="34">
        <v>14512.19738</v>
      </c>
      <c r="AH472" s="34">
        <v>20719.05269</v>
      </c>
      <c r="AI472" s="34">
        <v>26973.890299999999</v>
      </c>
      <c r="AJ472" s="34">
        <v>31453.2366</v>
      </c>
      <c r="AK472" s="34">
        <v>36815.685089999999</v>
      </c>
      <c r="AL472" s="34">
        <v>42356.069409999996</v>
      </c>
      <c r="AM472" s="34">
        <v>46928.634890000001</v>
      </c>
      <c r="AN472" s="34">
        <v>51762.204689999999</v>
      </c>
      <c r="AO472" s="34">
        <v>56588.199339999999</v>
      </c>
      <c r="AP472" s="34">
        <v>61370.28256</v>
      </c>
    </row>
    <row r="473" spans="2:42" s="33" customFormat="1" x14ac:dyDescent="0.25">
      <c r="B473" s="33" t="s">
        <v>228</v>
      </c>
      <c r="C473" s="33" t="s">
        <v>36</v>
      </c>
      <c r="D473" s="34"/>
      <c r="E473" s="34"/>
      <c r="F473" s="34"/>
      <c r="G473" s="34"/>
      <c r="H473" s="34"/>
      <c r="I473" s="34"/>
      <c r="J473" s="34"/>
      <c r="K473" s="34"/>
      <c r="L473" s="34"/>
      <c r="M473" s="34"/>
      <c r="N473" s="34"/>
      <c r="O473" s="34"/>
      <c r="P473" s="34"/>
      <c r="Q473" s="34"/>
      <c r="R473" s="34"/>
      <c r="S473" s="34"/>
      <c r="T473" s="34"/>
      <c r="U473" s="34"/>
      <c r="V473" s="34"/>
      <c r="W473" s="34"/>
      <c r="X473" s="34"/>
      <c r="Y473" s="34"/>
      <c r="Z473" s="34"/>
      <c r="AA473" s="34"/>
      <c r="AB473" s="34"/>
      <c r="AC473" s="34"/>
      <c r="AD473" s="34"/>
      <c r="AE473" s="34"/>
      <c r="AF473" s="34"/>
      <c r="AG473" s="34"/>
      <c r="AH473" s="34"/>
      <c r="AI473" s="34"/>
      <c r="AJ473" s="34"/>
      <c r="AK473" s="34"/>
      <c r="AL473" s="34"/>
      <c r="AM473" s="34"/>
      <c r="AN473" s="34"/>
      <c r="AO473" s="34"/>
      <c r="AP473" s="34"/>
    </row>
    <row r="474" spans="2:42" s="33" customFormat="1" x14ac:dyDescent="0.25">
      <c r="B474" s="33" t="s">
        <v>228</v>
      </c>
      <c r="C474" s="33" t="s">
        <v>37</v>
      </c>
      <c r="D474" s="34"/>
      <c r="E474" s="34"/>
      <c r="F474" s="34"/>
      <c r="G474" s="34"/>
      <c r="H474" s="34"/>
      <c r="I474" s="34"/>
      <c r="J474" s="34"/>
      <c r="K474" s="34"/>
      <c r="L474" s="34"/>
      <c r="M474" s="34"/>
      <c r="N474" s="34"/>
      <c r="O474" s="34"/>
      <c r="P474" s="34"/>
      <c r="Q474" s="34"/>
      <c r="R474" s="34"/>
      <c r="S474" s="34"/>
      <c r="T474" s="34"/>
      <c r="U474" s="34"/>
      <c r="V474" s="34"/>
      <c r="W474" s="34"/>
      <c r="X474" s="34"/>
      <c r="Y474" s="34"/>
      <c r="Z474" s="34"/>
      <c r="AA474" s="34"/>
      <c r="AB474" s="34"/>
      <c r="AC474" s="34"/>
      <c r="AD474" s="34"/>
      <c r="AE474" s="34"/>
      <c r="AF474" s="34"/>
      <c r="AG474" s="34"/>
      <c r="AH474" s="34"/>
      <c r="AI474" s="34"/>
      <c r="AJ474" s="34"/>
      <c r="AK474" s="34"/>
      <c r="AL474" s="34"/>
      <c r="AM474" s="34"/>
      <c r="AN474" s="34"/>
      <c r="AO474" s="34"/>
      <c r="AP474" s="34"/>
    </row>
    <row r="475" spans="2:42" s="33" customFormat="1" x14ac:dyDescent="0.25">
      <c r="B475" s="33" t="s">
        <v>228</v>
      </c>
      <c r="C475" s="33" t="s">
        <v>38</v>
      </c>
      <c r="D475" s="34"/>
      <c r="E475" s="34"/>
      <c r="F475" s="34"/>
      <c r="G475" s="34"/>
      <c r="H475" s="34"/>
      <c r="I475" s="34"/>
      <c r="J475" s="34"/>
      <c r="K475" s="34"/>
      <c r="L475" s="34"/>
      <c r="M475" s="34"/>
      <c r="N475" s="34"/>
      <c r="O475" s="34"/>
      <c r="P475" s="34"/>
      <c r="Q475" s="34"/>
      <c r="R475" s="34"/>
      <c r="S475" s="34"/>
      <c r="T475" s="34"/>
      <c r="U475" s="34"/>
      <c r="V475" s="34"/>
      <c r="W475" s="34"/>
      <c r="X475" s="34"/>
      <c r="Y475" s="34"/>
      <c r="Z475" s="34"/>
      <c r="AA475" s="34"/>
      <c r="AB475" s="34"/>
      <c r="AC475" s="34"/>
      <c r="AD475" s="34"/>
      <c r="AE475" s="34"/>
      <c r="AF475" s="34"/>
      <c r="AG475" s="34"/>
      <c r="AH475" s="34"/>
      <c r="AI475" s="34"/>
      <c r="AJ475" s="34"/>
      <c r="AK475" s="34"/>
      <c r="AL475" s="34"/>
      <c r="AM475" s="34"/>
      <c r="AN475" s="34"/>
      <c r="AO475" s="34"/>
      <c r="AP475" s="34"/>
    </row>
    <row r="476" spans="2:42" s="33" customFormat="1" x14ac:dyDescent="0.25">
      <c r="B476" s="33" t="s">
        <v>228</v>
      </c>
      <c r="C476" s="33" t="s">
        <v>39</v>
      </c>
      <c r="D476" s="34"/>
      <c r="E476" s="34"/>
      <c r="F476" s="34"/>
      <c r="G476" s="34"/>
      <c r="H476" s="34"/>
      <c r="I476" s="34"/>
      <c r="J476" s="34"/>
      <c r="K476" s="34"/>
      <c r="L476" s="34"/>
      <c r="M476" s="34"/>
      <c r="N476" s="34"/>
      <c r="O476" s="34"/>
      <c r="P476" s="34"/>
      <c r="Q476" s="34"/>
      <c r="R476" s="34"/>
      <c r="S476" s="34"/>
      <c r="T476" s="34"/>
      <c r="U476" s="34"/>
      <c r="V476" s="34"/>
      <c r="W476" s="34"/>
      <c r="X476" s="34"/>
      <c r="Y476" s="34"/>
      <c r="Z476" s="34"/>
      <c r="AA476" s="34"/>
      <c r="AB476" s="34"/>
      <c r="AC476" s="34"/>
      <c r="AD476" s="34"/>
      <c r="AE476" s="34"/>
      <c r="AF476" s="34"/>
      <c r="AG476" s="34"/>
      <c r="AH476" s="34"/>
      <c r="AI476" s="34"/>
      <c r="AJ476" s="34"/>
      <c r="AK476" s="34"/>
      <c r="AL476" s="34"/>
      <c r="AM476" s="34"/>
      <c r="AN476" s="34"/>
      <c r="AO476" s="34"/>
      <c r="AP476" s="34"/>
    </row>
    <row r="477" spans="2:42" s="33" customFormat="1" x14ac:dyDescent="0.25">
      <c r="B477" s="33" t="s">
        <v>228</v>
      </c>
      <c r="C477" s="33" t="s">
        <v>40</v>
      </c>
      <c r="D477" s="34"/>
      <c r="E477" s="34"/>
      <c r="F477" s="34"/>
      <c r="G477" s="34"/>
      <c r="H477" s="34"/>
      <c r="I477" s="34"/>
      <c r="J477" s="34"/>
      <c r="K477" s="34"/>
      <c r="L477" s="34"/>
      <c r="M477" s="34"/>
      <c r="N477" s="34"/>
      <c r="O477" s="34"/>
      <c r="P477" s="34"/>
      <c r="Q477" s="34"/>
      <c r="R477" s="34"/>
      <c r="S477" s="34"/>
      <c r="T477" s="34"/>
      <c r="U477" s="34"/>
      <c r="V477" s="34"/>
      <c r="W477" s="34"/>
      <c r="X477" s="34"/>
      <c r="Y477" s="34"/>
      <c r="Z477" s="34"/>
      <c r="AA477" s="34"/>
      <c r="AB477" s="34"/>
      <c r="AC477" s="34"/>
      <c r="AD477" s="34"/>
      <c r="AE477" s="34"/>
      <c r="AF477" s="34"/>
      <c r="AG477" s="34"/>
      <c r="AH477" s="34"/>
      <c r="AI477" s="34"/>
      <c r="AJ477" s="34"/>
      <c r="AK477" s="34"/>
      <c r="AL477" s="34"/>
      <c r="AM477" s="34"/>
      <c r="AN477" s="34"/>
      <c r="AO477" s="34"/>
      <c r="AP477" s="34"/>
    </row>
    <row r="478" spans="2:42" s="33" customFormat="1" x14ac:dyDescent="0.25">
      <c r="B478" s="33" t="s">
        <v>228</v>
      </c>
      <c r="C478" s="33" t="s">
        <v>41</v>
      </c>
      <c r="D478" s="34"/>
      <c r="E478" s="34"/>
      <c r="F478" s="34"/>
      <c r="G478" s="34"/>
      <c r="H478" s="34"/>
      <c r="I478" s="34"/>
      <c r="J478" s="34"/>
      <c r="K478" s="34"/>
      <c r="L478" s="34"/>
      <c r="M478" s="34"/>
      <c r="N478" s="34"/>
      <c r="O478" s="34"/>
      <c r="P478" s="34"/>
      <c r="Q478" s="34"/>
      <c r="R478" s="34"/>
      <c r="S478" s="34"/>
      <c r="T478" s="34"/>
      <c r="U478" s="34"/>
      <c r="V478" s="34"/>
      <c r="W478" s="34"/>
      <c r="X478" s="34"/>
      <c r="Y478" s="34"/>
      <c r="Z478" s="34"/>
      <c r="AA478" s="34"/>
      <c r="AB478" s="34"/>
      <c r="AC478" s="34"/>
      <c r="AD478" s="34"/>
      <c r="AE478" s="34"/>
      <c r="AF478" s="34"/>
      <c r="AG478" s="34"/>
      <c r="AH478" s="34"/>
      <c r="AI478" s="34"/>
      <c r="AJ478" s="34"/>
      <c r="AK478" s="34"/>
      <c r="AL478" s="34"/>
      <c r="AM478" s="34"/>
      <c r="AN478" s="34"/>
      <c r="AO478" s="34"/>
      <c r="AP478" s="34"/>
    </row>
    <row r="479" spans="2:42" s="33" customFormat="1" x14ac:dyDescent="0.25">
      <c r="B479" s="33" t="s">
        <v>228</v>
      </c>
      <c r="C479" s="33" t="s">
        <v>42</v>
      </c>
      <c r="D479" s="34"/>
      <c r="E479" s="34"/>
      <c r="F479" s="34"/>
      <c r="G479" s="34"/>
      <c r="H479" s="34"/>
      <c r="I479" s="34"/>
      <c r="J479" s="34"/>
      <c r="K479" s="34"/>
      <c r="L479" s="34"/>
      <c r="M479" s="34"/>
      <c r="N479" s="34"/>
      <c r="O479" s="34"/>
      <c r="P479" s="34"/>
      <c r="Q479" s="34"/>
      <c r="R479" s="34"/>
      <c r="S479" s="34"/>
      <c r="T479" s="34"/>
      <c r="U479" s="34"/>
      <c r="V479" s="34"/>
      <c r="W479" s="34"/>
      <c r="X479" s="34"/>
      <c r="Y479" s="34"/>
      <c r="Z479" s="34"/>
      <c r="AA479" s="34"/>
      <c r="AB479" s="34"/>
      <c r="AC479" s="34"/>
      <c r="AD479" s="34"/>
      <c r="AE479" s="34"/>
      <c r="AF479" s="34"/>
      <c r="AG479" s="34"/>
      <c r="AH479" s="34"/>
      <c r="AI479" s="34"/>
      <c r="AJ479" s="34"/>
      <c r="AK479" s="34"/>
      <c r="AL479" s="34"/>
      <c r="AM479" s="34"/>
      <c r="AN479" s="34"/>
      <c r="AO479" s="34"/>
      <c r="AP479" s="34"/>
    </row>
    <row r="480" spans="2:42" s="33" customFormat="1" x14ac:dyDescent="0.25">
      <c r="B480" s="33" t="s">
        <v>228</v>
      </c>
      <c r="C480" s="33" t="s">
        <v>43</v>
      </c>
      <c r="D480" s="34"/>
      <c r="E480" s="34"/>
      <c r="F480" s="34"/>
      <c r="G480" s="34"/>
      <c r="H480" s="34"/>
      <c r="I480" s="34"/>
      <c r="J480" s="34"/>
      <c r="K480" s="34"/>
      <c r="L480" s="34"/>
      <c r="M480" s="34"/>
      <c r="N480" s="34"/>
      <c r="O480" s="34"/>
      <c r="P480" s="34"/>
      <c r="Q480" s="34"/>
      <c r="R480" s="34"/>
      <c r="S480" s="34"/>
      <c r="T480" s="34"/>
      <c r="U480" s="34"/>
      <c r="V480" s="34"/>
      <c r="W480" s="34"/>
      <c r="X480" s="34"/>
      <c r="Y480" s="34"/>
      <c r="Z480" s="34"/>
      <c r="AA480" s="34"/>
      <c r="AB480" s="34"/>
      <c r="AC480" s="34"/>
      <c r="AD480" s="34"/>
      <c r="AE480" s="34"/>
      <c r="AF480" s="34"/>
      <c r="AG480" s="34"/>
      <c r="AH480" s="34"/>
      <c r="AI480" s="34"/>
      <c r="AJ480" s="34"/>
      <c r="AK480" s="34"/>
      <c r="AL480" s="34"/>
      <c r="AM480" s="34"/>
      <c r="AN480" s="34"/>
      <c r="AO480" s="34"/>
      <c r="AP480" s="34"/>
    </row>
    <row r="481" spans="2:42" s="33" customFormat="1" x14ac:dyDescent="0.25">
      <c r="B481" s="33" t="s">
        <v>228</v>
      </c>
      <c r="C481" s="33" t="s">
        <v>44</v>
      </c>
      <c r="D481" s="34"/>
      <c r="E481" s="34"/>
      <c r="F481" s="34"/>
      <c r="G481" s="34"/>
      <c r="H481" s="34"/>
      <c r="I481" s="34"/>
      <c r="J481" s="34"/>
      <c r="K481" s="34"/>
      <c r="L481" s="34"/>
      <c r="M481" s="34"/>
      <c r="N481" s="34"/>
      <c r="O481" s="34"/>
      <c r="P481" s="34"/>
      <c r="Q481" s="34"/>
      <c r="R481" s="34"/>
      <c r="S481" s="34"/>
      <c r="T481" s="34"/>
      <c r="U481" s="34"/>
      <c r="V481" s="34"/>
      <c r="W481" s="34"/>
      <c r="X481" s="34"/>
      <c r="Y481" s="34"/>
      <c r="Z481" s="34"/>
      <c r="AA481" s="34"/>
      <c r="AB481" s="34"/>
      <c r="AC481" s="34"/>
      <c r="AD481" s="34"/>
      <c r="AE481" s="34"/>
      <c r="AF481" s="34"/>
      <c r="AG481" s="34"/>
      <c r="AH481" s="34"/>
      <c r="AI481" s="34"/>
      <c r="AJ481" s="34"/>
      <c r="AK481" s="34"/>
      <c r="AL481" s="34"/>
      <c r="AM481" s="34"/>
      <c r="AN481" s="34"/>
      <c r="AO481" s="34"/>
      <c r="AP481" s="34"/>
    </row>
    <row r="482" spans="2:42" s="33" customFormat="1" x14ac:dyDescent="0.25">
      <c r="B482" s="33" t="s">
        <v>228</v>
      </c>
      <c r="C482" s="33" t="s">
        <v>45</v>
      </c>
      <c r="D482" s="34"/>
      <c r="E482" s="34"/>
      <c r="F482" s="34"/>
      <c r="G482" s="34"/>
      <c r="H482" s="34"/>
      <c r="I482" s="34"/>
      <c r="J482" s="34"/>
      <c r="K482" s="34"/>
      <c r="L482" s="34"/>
      <c r="M482" s="34"/>
      <c r="N482" s="34"/>
      <c r="O482" s="34"/>
      <c r="P482" s="34"/>
      <c r="Q482" s="34"/>
      <c r="R482" s="34"/>
      <c r="S482" s="34"/>
      <c r="T482" s="34"/>
      <c r="U482" s="34"/>
      <c r="V482" s="34"/>
      <c r="W482" s="34"/>
      <c r="X482" s="34"/>
      <c r="Y482" s="34"/>
      <c r="Z482" s="34"/>
      <c r="AA482" s="34"/>
      <c r="AB482" s="34"/>
      <c r="AC482" s="34"/>
      <c r="AD482" s="34"/>
      <c r="AE482" s="34"/>
      <c r="AF482" s="34"/>
      <c r="AG482" s="34"/>
      <c r="AH482" s="34"/>
      <c r="AI482" s="34"/>
      <c r="AJ482" s="34"/>
      <c r="AK482" s="34"/>
      <c r="AL482" s="34"/>
      <c r="AM482" s="34"/>
      <c r="AN482" s="34"/>
      <c r="AO482" s="34"/>
      <c r="AP482" s="34"/>
    </row>
    <row r="483" spans="2:42" s="33" customFormat="1" x14ac:dyDescent="0.25">
      <c r="B483" s="33" t="s">
        <v>228</v>
      </c>
      <c r="C483" s="33" t="s">
        <v>46</v>
      </c>
      <c r="D483" s="34"/>
      <c r="E483" s="34"/>
      <c r="F483" s="34"/>
      <c r="G483" s="34"/>
      <c r="H483" s="34"/>
      <c r="I483" s="34"/>
      <c r="J483" s="34"/>
      <c r="K483" s="34"/>
      <c r="L483" s="34"/>
      <c r="M483" s="34"/>
      <c r="N483" s="34"/>
      <c r="O483" s="34"/>
      <c r="P483" s="34"/>
      <c r="Q483" s="34"/>
      <c r="R483" s="34"/>
      <c r="S483" s="34"/>
      <c r="T483" s="34"/>
      <c r="U483" s="34"/>
      <c r="V483" s="34"/>
      <c r="W483" s="34"/>
      <c r="X483" s="34"/>
      <c r="Y483" s="34"/>
      <c r="Z483" s="34"/>
      <c r="AA483" s="34"/>
      <c r="AB483" s="34"/>
      <c r="AC483" s="34"/>
      <c r="AD483" s="34"/>
      <c r="AE483" s="34"/>
      <c r="AF483" s="34"/>
      <c r="AG483" s="34"/>
      <c r="AH483" s="34"/>
      <c r="AI483" s="34"/>
      <c r="AJ483" s="34"/>
      <c r="AK483" s="34"/>
      <c r="AL483" s="34"/>
      <c r="AM483" s="34"/>
      <c r="AN483" s="34"/>
      <c r="AO483" s="34"/>
      <c r="AP483" s="34"/>
    </row>
    <row r="484" spans="2:42" s="33" customFormat="1" x14ac:dyDescent="0.25">
      <c r="B484" s="33" t="s">
        <v>228</v>
      </c>
      <c r="C484" s="33" t="s">
        <v>15</v>
      </c>
      <c r="D484" s="34">
        <v>0</v>
      </c>
      <c r="E484" s="34">
        <v>0</v>
      </c>
      <c r="F484" s="34">
        <v>0</v>
      </c>
      <c r="G484" s="34">
        <v>0</v>
      </c>
      <c r="H484" s="34">
        <v>0</v>
      </c>
      <c r="I484" s="34">
        <v>0</v>
      </c>
      <c r="J484" s="34">
        <v>0</v>
      </c>
      <c r="K484" s="34">
        <v>0</v>
      </c>
      <c r="L484" s="34">
        <v>0</v>
      </c>
      <c r="M484" s="34">
        <v>0</v>
      </c>
      <c r="N484" s="34">
        <v>0</v>
      </c>
      <c r="O484" s="34">
        <v>0</v>
      </c>
      <c r="P484" s="34">
        <v>0</v>
      </c>
      <c r="Q484" s="34">
        <v>0</v>
      </c>
      <c r="R484" s="34">
        <v>0</v>
      </c>
      <c r="S484" s="34">
        <v>0</v>
      </c>
      <c r="T484" s="34">
        <v>0</v>
      </c>
      <c r="U484" s="34">
        <v>0</v>
      </c>
      <c r="V484" s="34">
        <v>0</v>
      </c>
      <c r="W484" s="34">
        <v>0</v>
      </c>
      <c r="X484" s="34">
        <v>0</v>
      </c>
      <c r="Y484" s="34">
        <v>0</v>
      </c>
      <c r="Z484" s="34">
        <v>0</v>
      </c>
      <c r="AA484" s="34">
        <v>0</v>
      </c>
      <c r="AB484" s="34">
        <v>0</v>
      </c>
      <c r="AC484" s="34">
        <v>0</v>
      </c>
      <c r="AD484" s="34">
        <v>0</v>
      </c>
      <c r="AE484" s="34">
        <v>0</v>
      </c>
      <c r="AF484" s="34">
        <v>0</v>
      </c>
      <c r="AG484" s="34">
        <v>0</v>
      </c>
      <c r="AH484" s="34">
        <v>0</v>
      </c>
      <c r="AI484" s="34">
        <v>0</v>
      </c>
      <c r="AJ484" s="34">
        <v>0</v>
      </c>
      <c r="AK484" s="34">
        <v>0</v>
      </c>
      <c r="AL484" s="34">
        <v>0</v>
      </c>
      <c r="AM484" s="34">
        <v>0</v>
      </c>
      <c r="AN484" s="34">
        <v>0</v>
      </c>
      <c r="AO484" s="34">
        <v>0</v>
      </c>
      <c r="AP484" s="34">
        <v>0</v>
      </c>
    </row>
    <row r="485" spans="2:42" s="33" customFormat="1" x14ac:dyDescent="0.25">
      <c r="B485" s="33" t="s">
        <v>229</v>
      </c>
      <c r="C485" s="33" t="s">
        <v>36</v>
      </c>
      <c r="D485" s="34"/>
      <c r="E485" s="34"/>
      <c r="F485" s="34"/>
      <c r="G485" s="34"/>
      <c r="H485" s="34"/>
      <c r="I485" s="34"/>
      <c r="J485" s="34"/>
      <c r="K485" s="34"/>
      <c r="L485" s="34"/>
      <c r="M485" s="34"/>
      <c r="N485" s="34"/>
      <c r="O485" s="34"/>
      <c r="P485" s="34"/>
      <c r="Q485" s="34"/>
      <c r="R485" s="34"/>
      <c r="S485" s="34"/>
      <c r="T485" s="34"/>
      <c r="U485" s="34"/>
      <c r="V485" s="34"/>
      <c r="W485" s="34"/>
      <c r="X485" s="34"/>
      <c r="Y485" s="34"/>
      <c r="Z485" s="34"/>
      <c r="AA485" s="34"/>
      <c r="AB485" s="34"/>
      <c r="AC485" s="34"/>
      <c r="AD485" s="34"/>
      <c r="AE485" s="34"/>
      <c r="AF485" s="34"/>
      <c r="AG485" s="34"/>
      <c r="AH485" s="34"/>
      <c r="AI485" s="34"/>
      <c r="AJ485" s="34"/>
      <c r="AK485" s="34"/>
      <c r="AL485" s="34"/>
      <c r="AM485" s="34"/>
      <c r="AN485" s="34"/>
      <c r="AO485" s="34"/>
      <c r="AP485" s="34"/>
    </row>
    <row r="486" spans="2:42" s="33" customFormat="1" x14ac:dyDescent="0.25">
      <c r="B486" s="33" t="s">
        <v>229</v>
      </c>
      <c r="C486" s="33" t="s">
        <v>37</v>
      </c>
      <c r="D486" s="34"/>
      <c r="E486" s="34"/>
      <c r="F486" s="34"/>
      <c r="G486" s="34"/>
      <c r="H486" s="34"/>
      <c r="I486" s="34"/>
      <c r="J486" s="34"/>
      <c r="K486" s="34"/>
      <c r="L486" s="34"/>
      <c r="M486" s="34"/>
      <c r="N486" s="34"/>
      <c r="O486" s="34"/>
      <c r="P486" s="34"/>
      <c r="Q486" s="34"/>
      <c r="R486" s="34"/>
      <c r="S486" s="34"/>
      <c r="T486" s="34"/>
      <c r="U486" s="34"/>
      <c r="V486" s="34"/>
      <c r="W486" s="34"/>
      <c r="X486" s="34"/>
      <c r="Y486" s="34"/>
      <c r="Z486" s="34"/>
      <c r="AA486" s="34"/>
      <c r="AB486" s="34"/>
      <c r="AC486" s="34"/>
      <c r="AD486" s="34"/>
      <c r="AE486" s="34"/>
      <c r="AF486" s="34"/>
      <c r="AG486" s="34"/>
      <c r="AH486" s="34"/>
      <c r="AI486" s="34"/>
      <c r="AJ486" s="34"/>
      <c r="AK486" s="34"/>
      <c r="AL486" s="34"/>
      <c r="AM486" s="34"/>
      <c r="AN486" s="34"/>
      <c r="AO486" s="34"/>
      <c r="AP486" s="34"/>
    </row>
    <row r="487" spans="2:42" s="33" customFormat="1" x14ac:dyDescent="0.25">
      <c r="B487" s="33" t="s">
        <v>229</v>
      </c>
      <c r="C487" s="33" t="s">
        <v>38</v>
      </c>
      <c r="D487" s="34"/>
      <c r="E487" s="34"/>
      <c r="F487" s="34"/>
      <c r="G487" s="34"/>
      <c r="H487" s="34"/>
      <c r="I487" s="34"/>
      <c r="J487" s="34"/>
      <c r="K487" s="34"/>
      <c r="L487" s="34"/>
      <c r="M487" s="34"/>
      <c r="N487" s="34"/>
      <c r="O487" s="34"/>
      <c r="P487" s="34"/>
      <c r="Q487" s="34"/>
      <c r="R487" s="34"/>
      <c r="S487" s="34"/>
      <c r="T487" s="34"/>
      <c r="U487" s="34"/>
      <c r="V487" s="34"/>
      <c r="W487" s="34"/>
      <c r="X487" s="34"/>
      <c r="Y487" s="34"/>
      <c r="Z487" s="34"/>
      <c r="AA487" s="34"/>
      <c r="AB487" s="34"/>
      <c r="AC487" s="34"/>
      <c r="AD487" s="34"/>
      <c r="AE487" s="34"/>
      <c r="AF487" s="34"/>
      <c r="AG487" s="34"/>
      <c r="AH487" s="34"/>
      <c r="AI487" s="34"/>
      <c r="AJ487" s="34"/>
      <c r="AK487" s="34"/>
      <c r="AL487" s="34"/>
      <c r="AM487" s="34"/>
      <c r="AN487" s="34"/>
      <c r="AO487" s="34"/>
      <c r="AP487" s="34"/>
    </row>
    <row r="488" spans="2:42" s="33" customFormat="1" x14ac:dyDescent="0.25">
      <c r="B488" s="33" t="s">
        <v>229</v>
      </c>
      <c r="C488" s="33" t="s">
        <v>39</v>
      </c>
      <c r="D488" s="34"/>
      <c r="E488" s="34"/>
      <c r="F488" s="34"/>
      <c r="G488" s="34"/>
      <c r="H488" s="34"/>
      <c r="I488" s="34"/>
      <c r="J488" s="34"/>
      <c r="K488" s="34"/>
      <c r="L488" s="34"/>
      <c r="M488" s="34"/>
      <c r="N488" s="34"/>
      <c r="O488" s="34"/>
      <c r="P488" s="34"/>
      <c r="Q488" s="34"/>
      <c r="R488" s="34"/>
      <c r="S488" s="34"/>
      <c r="T488" s="34"/>
      <c r="U488" s="34"/>
      <c r="V488" s="34"/>
      <c r="W488" s="34"/>
      <c r="X488" s="34"/>
      <c r="Y488" s="34"/>
      <c r="Z488" s="34"/>
      <c r="AA488" s="34"/>
      <c r="AB488" s="34"/>
      <c r="AC488" s="34"/>
      <c r="AD488" s="34"/>
      <c r="AE488" s="34"/>
      <c r="AF488" s="34"/>
      <c r="AG488" s="34"/>
      <c r="AH488" s="34"/>
      <c r="AI488" s="34"/>
      <c r="AJ488" s="34"/>
      <c r="AK488" s="34"/>
      <c r="AL488" s="34"/>
      <c r="AM488" s="34"/>
      <c r="AN488" s="34"/>
      <c r="AO488" s="34"/>
      <c r="AP488" s="34"/>
    </row>
    <row r="489" spans="2:42" s="33" customFormat="1" x14ac:dyDescent="0.25">
      <c r="B489" s="33" t="s">
        <v>229</v>
      </c>
      <c r="C489" s="33" t="s">
        <v>40</v>
      </c>
      <c r="D489" s="34"/>
      <c r="E489" s="34"/>
      <c r="F489" s="34"/>
      <c r="G489" s="34"/>
      <c r="H489" s="34"/>
      <c r="I489" s="34"/>
      <c r="J489" s="34"/>
      <c r="K489" s="34"/>
      <c r="L489" s="34"/>
      <c r="M489" s="34"/>
      <c r="N489" s="34"/>
      <c r="O489" s="34"/>
      <c r="P489" s="34"/>
      <c r="Q489" s="34"/>
      <c r="R489" s="34"/>
      <c r="S489" s="34"/>
      <c r="T489" s="34"/>
      <c r="U489" s="34"/>
      <c r="V489" s="34"/>
      <c r="W489" s="34"/>
      <c r="X489" s="34"/>
      <c r="Y489" s="34"/>
      <c r="Z489" s="34"/>
      <c r="AA489" s="34"/>
      <c r="AB489" s="34"/>
      <c r="AC489" s="34"/>
      <c r="AD489" s="34"/>
      <c r="AE489" s="34"/>
      <c r="AF489" s="34"/>
      <c r="AG489" s="34"/>
      <c r="AH489" s="34"/>
      <c r="AI489" s="34"/>
      <c r="AJ489" s="34"/>
      <c r="AK489" s="34"/>
      <c r="AL489" s="34"/>
      <c r="AM489" s="34"/>
      <c r="AN489" s="34"/>
      <c r="AO489" s="34"/>
      <c r="AP489" s="34"/>
    </row>
    <row r="490" spans="2:42" s="33" customFormat="1" x14ac:dyDescent="0.25">
      <c r="B490" s="33" t="s">
        <v>229</v>
      </c>
      <c r="C490" s="33" t="s">
        <v>41</v>
      </c>
      <c r="D490" s="34"/>
      <c r="E490" s="34"/>
      <c r="F490" s="34"/>
      <c r="G490" s="34"/>
      <c r="H490" s="34"/>
      <c r="I490" s="34"/>
      <c r="J490" s="34"/>
      <c r="K490" s="34"/>
      <c r="L490" s="34"/>
      <c r="M490" s="34"/>
      <c r="N490" s="34"/>
      <c r="O490" s="34"/>
      <c r="P490" s="34"/>
      <c r="Q490" s="34"/>
      <c r="R490" s="34"/>
      <c r="S490" s="34"/>
      <c r="T490" s="34"/>
      <c r="U490" s="34"/>
      <c r="V490" s="34"/>
      <c r="W490" s="34"/>
      <c r="X490" s="34"/>
      <c r="Y490" s="34"/>
      <c r="Z490" s="34"/>
      <c r="AA490" s="34"/>
      <c r="AB490" s="34"/>
      <c r="AC490" s="34"/>
      <c r="AD490" s="34"/>
      <c r="AE490" s="34"/>
      <c r="AF490" s="34"/>
      <c r="AG490" s="34"/>
      <c r="AH490" s="34"/>
      <c r="AI490" s="34"/>
      <c r="AJ490" s="34"/>
      <c r="AK490" s="34"/>
      <c r="AL490" s="34"/>
      <c r="AM490" s="34"/>
      <c r="AN490" s="34"/>
      <c r="AO490" s="34"/>
      <c r="AP490" s="34"/>
    </row>
    <row r="491" spans="2:42" s="33" customFormat="1" x14ac:dyDescent="0.25">
      <c r="B491" s="33" t="s">
        <v>229</v>
      </c>
      <c r="C491" s="33" t="s">
        <v>42</v>
      </c>
      <c r="D491" s="34"/>
      <c r="E491" s="34"/>
      <c r="F491" s="34"/>
      <c r="G491" s="34"/>
      <c r="H491" s="34"/>
      <c r="I491" s="34"/>
      <c r="J491" s="34"/>
      <c r="K491" s="34"/>
      <c r="L491" s="34"/>
      <c r="M491" s="34"/>
      <c r="N491" s="34"/>
      <c r="O491" s="34"/>
      <c r="P491" s="34"/>
      <c r="Q491" s="34"/>
      <c r="R491" s="34"/>
      <c r="S491" s="34"/>
      <c r="T491" s="34"/>
      <c r="U491" s="34"/>
      <c r="V491" s="34"/>
      <c r="W491" s="34"/>
      <c r="X491" s="34"/>
      <c r="Y491" s="34"/>
      <c r="Z491" s="34"/>
      <c r="AA491" s="34"/>
      <c r="AB491" s="34"/>
      <c r="AC491" s="34"/>
      <c r="AD491" s="34"/>
      <c r="AE491" s="34"/>
      <c r="AF491" s="34"/>
      <c r="AG491" s="34"/>
      <c r="AH491" s="34"/>
      <c r="AI491" s="34"/>
      <c r="AJ491" s="34"/>
      <c r="AK491" s="34"/>
      <c r="AL491" s="34"/>
      <c r="AM491" s="34"/>
      <c r="AN491" s="34"/>
      <c r="AO491" s="34"/>
      <c r="AP491" s="34"/>
    </row>
    <row r="492" spans="2:42" s="33" customFormat="1" x14ac:dyDescent="0.25">
      <c r="B492" s="33" t="s">
        <v>229</v>
      </c>
      <c r="C492" s="33" t="s">
        <v>43</v>
      </c>
      <c r="D492" s="34"/>
      <c r="E492" s="34"/>
      <c r="F492" s="34"/>
      <c r="G492" s="34"/>
      <c r="H492" s="34"/>
      <c r="I492" s="34"/>
      <c r="J492" s="34"/>
      <c r="K492" s="34"/>
      <c r="L492" s="34"/>
      <c r="M492" s="34"/>
      <c r="N492" s="34"/>
      <c r="O492" s="34"/>
      <c r="P492" s="34"/>
      <c r="Q492" s="34"/>
      <c r="R492" s="34"/>
      <c r="S492" s="34"/>
      <c r="T492" s="34"/>
      <c r="U492" s="34"/>
      <c r="V492" s="34"/>
      <c r="W492" s="34"/>
      <c r="X492" s="34"/>
      <c r="Y492" s="34"/>
      <c r="Z492" s="34"/>
      <c r="AA492" s="34"/>
      <c r="AB492" s="34"/>
      <c r="AC492" s="34"/>
      <c r="AD492" s="34"/>
      <c r="AE492" s="34"/>
      <c r="AF492" s="34"/>
      <c r="AG492" s="34"/>
      <c r="AH492" s="34"/>
      <c r="AI492" s="34"/>
      <c r="AJ492" s="34"/>
      <c r="AK492" s="34"/>
      <c r="AL492" s="34"/>
      <c r="AM492" s="34"/>
      <c r="AN492" s="34"/>
      <c r="AO492" s="34"/>
      <c r="AP492" s="34"/>
    </row>
    <row r="493" spans="2:42" s="33" customFormat="1" x14ac:dyDescent="0.25">
      <c r="B493" s="33" t="s">
        <v>229</v>
      </c>
      <c r="C493" s="33" t="s">
        <v>44</v>
      </c>
      <c r="D493" s="34"/>
      <c r="E493" s="34"/>
      <c r="F493" s="34"/>
      <c r="G493" s="34"/>
      <c r="H493" s="34"/>
      <c r="I493" s="34"/>
      <c r="J493" s="34"/>
      <c r="K493" s="34"/>
      <c r="L493" s="34"/>
      <c r="M493" s="34"/>
      <c r="N493" s="34"/>
      <c r="O493" s="34"/>
      <c r="P493" s="34"/>
      <c r="Q493" s="34"/>
      <c r="R493" s="34"/>
      <c r="S493" s="34"/>
      <c r="T493" s="34"/>
      <c r="U493" s="34"/>
      <c r="V493" s="34"/>
      <c r="W493" s="34"/>
      <c r="X493" s="34"/>
      <c r="Y493" s="34"/>
      <c r="Z493" s="34"/>
      <c r="AA493" s="34"/>
      <c r="AB493" s="34"/>
      <c r="AC493" s="34"/>
      <c r="AD493" s="34"/>
      <c r="AE493" s="34"/>
      <c r="AF493" s="34"/>
      <c r="AG493" s="34"/>
      <c r="AH493" s="34"/>
      <c r="AI493" s="34"/>
      <c r="AJ493" s="34"/>
      <c r="AK493" s="34"/>
      <c r="AL493" s="34"/>
      <c r="AM493" s="34"/>
      <c r="AN493" s="34"/>
      <c r="AO493" s="34"/>
      <c r="AP493" s="34"/>
    </row>
    <row r="494" spans="2:42" s="33" customFormat="1" x14ac:dyDescent="0.25">
      <c r="B494" s="33" t="s">
        <v>229</v>
      </c>
      <c r="C494" s="33" t="s">
        <v>45</v>
      </c>
      <c r="D494" s="34"/>
      <c r="E494" s="34"/>
      <c r="F494" s="34"/>
      <c r="G494" s="34"/>
      <c r="H494" s="34"/>
      <c r="I494" s="34"/>
      <c r="J494" s="34"/>
      <c r="K494" s="34"/>
      <c r="L494" s="34"/>
      <c r="M494" s="34"/>
      <c r="N494" s="34"/>
      <c r="O494" s="34"/>
      <c r="P494" s="34"/>
      <c r="Q494" s="34"/>
      <c r="R494" s="34"/>
      <c r="S494" s="34"/>
      <c r="T494" s="34"/>
      <c r="U494" s="34"/>
      <c r="V494" s="34"/>
      <c r="W494" s="34"/>
      <c r="X494" s="34"/>
      <c r="Y494" s="34"/>
      <c r="Z494" s="34"/>
      <c r="AA494" s="34"/>
      <c r="AB494" s="34"/>
      <c r="AC494" s="34"/>
      <c r="AD494" s="34"/>
      <c r="AE494" s="34"/>
      <c r="AF494" s="34"/>
      <c r="AG494" s="34"/>
      <c r="AH494" s="34"/>
      <c r="AI494" s="34"/>
      <c r="AJ494" s="34"/>
      <c r="AK494" s="34"/>
      <c r="AL494" s="34"/>
      <c r="AM494" s="34"/>
      <c r="AN494" s="34"/>
      <c r="AO494" s="34"/>
      <c r="AP494" s="34"/>
    </row>
    <row r="495" spans="2:42" s="33" customFormat="1" x14ac:dyDescent="0.25">
      <c r="B495" s="33" t="s">
        <v>229</v>
      </c>
      <c r="C495" s="33" t="s">
        <v>46</v>
      </c>
      <c r="D495" s="34"/>
      <c r="E495" s="34"/>
      <c r="F495" s="34"/>
      <c r="G495" s="34"/>
      <c r="H495" s="34"/>
      <c r="I495" s="34"/>
      <c r="J495" s="34"/>
      <c r="K495" s="34"/>
      <c r="L495" s="34"/>
      <c r="M495" s="34"/>
      <c r="N495" s="34"/>
      <c r="O495" s="34"/>
      <c r="P495" s="34"/>
      <c r="Q495" s="34"/>
      <c r="R495" s="34"/>
      <c r="S495" s="34"/>
      <c r="T495" s="34"/>
      <c r="U495" s="34"/>
      <c r="V495" s="34"/>
      <c r="W495" s="34"/>
      <c r="X495" s="34"/>
      <c r="Y495" s="34"/>
      <c r="Z495" s="34"/>
      <c r="AA495" s="34"/>
      <c r="AB495" s="34"/>
      <c r="AC495" s="34"/>
      <c r="AD495" s="34"/>
      <c r="AE495" s="34"/>
      <c r="AF495" s="34"/>
      <c r="AG495" s="34"/>
      <c r="AH495" s="34"/>
      <c r="AI495" s="34"/>
      <c r="AJ495" s="34"/>
      <c r="AK495" s="34"/>
      <c r="AL495" s="34"/>
      <c r="AM495" s="34"/>
      <c r="AN495" s="34"/>
      <c r="AO495" s="34"/>
      <c r="AP495" s="34"/>
    </row>
    <row r="496" spans="2:42" s="33" customFormat="1" x14ac:dyDescent="0.25">
      <c r="B496" s="33" t="s">
        <v>229</v>
      </c>
      <c r="C496" s="33" t="s">
        <v>15</v>
      </c>
      <c r="D496" s="34">
        <v>0</v>
      </c>
      <c r="E496" s="34">
        <v>0</v>
      </c>
      <c r="F496" s="34">
        <v>0</v>
      </c>
      <c r="G496" s="34">
        <v>0</v>
      </c>
      <c r="H496" s="34">
        <v>0</v>
      </c>
      <c r="I496" s="34">
        <v>0</v>
      </c>
      <c r="J496" s="34">
        <v>0</v>
      </c>
      <c r="K496" s="34">
        <v>0</v>
      </c>
      <c r="L496" s="34">
        <v>0</v>
      </c>
      <c r="M496" s="34">
        <v>0</v>
      </c>
      <c r="N496" s="34">
        <v>0</v>
      </c>
      <c r="O496" s="34">
        <v>0</v>
      </c>
      <c r="P496" s="34">
        <v>0</v>
      </c>
      <c r="Q496" s="34">
        <v>0</v>
      </c>
      <c r="R496" s="34">
        <v>0</v>
      </c>
      <c r="S496" s="34">
        <v>0</v>
      </c>
      <c r="T496" s="34">
        <v>0</v>
      </c>
      <c r="U496" s="34">
        <v>0</v>
      </c>
      <c r="V496" s="34">
        <v>0</v>
      </c>
      <c r="W496" s="34">
        <v>0</v>
      </c>
      <c r="X496" s="34">
        <v>0</v>
      </c>
      <c r="Y496" s="34">
        <v>0</v>
      </c>
      <c r="Z496" s="34">
        <v>0</v>
      </c>
      <c r="AA496" s="34">
        <v>0</v>
      </c>
      <c r="AB496" s="34">
        <v>0</v>
      </c>
      <c r="AC496" s="34">
        <v>0</v>
      </c>
      <c r="AD496" s="34">
        <v>0</v>
      </c>
      <c r="AE496" s="34">
        <v>0</v>
      </c>
      <c r="AF496" s="34">
        <v>0</v>
      </c>
      <c r="AG496" s="34">
        <v>0</v>
      </c>
      <c r="AH496" s="34">
        <v>0</v>
      </c>
      <c r="AI496" s="34">
        <v>0</v>
      </c>
      <c r="AJ496" s="34">
        <v>0</v>
      </c>
      <c r="AK496" s="34">
        <v>0</v>
      </c>
      <c r="AL496" s="34">
        <v>0</v>
      </c>
      <c r="AM496" s="34">
        <v>0</v>
      </c>
      <c r="AN496" s="34">
        <v>0</v>
      </c>
      <c r="AO496" s="34">
        <v>0</v>
      </c>
      <c r="AP496" s="34">
        <v>0</v>
      </c>
    </row>
    <row r="497" spans="2:42" s="33" customFormat="1" x14ac:dyDescent="0.25">
      <c r="B497" s="33" t="s">
        <v>230</v>
      </c>
      <c r="C497" s="33" t="s">
        <v>36</v>
      </c>
      <c r="D497" s="34"/>
      <c r="E497" s="34"/>
      <c r="F497" s="34"/>
      <c r="G497" s="34"/>
      <c r="H497" s="34"/>
      <c r="I497" s="34"/>
      <c r="J497" s="34"/>
      <c r="K497" s="34"/>
      <c r="L497" s="34"/>
      <c r="M497" s="34"/>
      <c r="N497" s="34"/>
      <c r="O497" s="34"/>
      <c r="P497" s="34"/>
      <c r="Q497" s="34"/>
      <c r="R497" s="34"/>
      <c r="S497" s="34"/>
      <c r="T497" s="34"/>
      <c r="U497" s="34"/>
      <c r="V497" s="34"/>
      <c r="W497" s="34"/>
      <c r="X497" s="34"/>
      <c r="Y497" s="34"/>
      <c r="Z497" s="34"/>
      <c r="AA497" s="34"/>
      <c r="AB497" s="34"/>
      <c r="AC497" s="34"/>
      <c r="AD497" s="34"/>
      <c r="AE497" s="34"/>
      <c r="AF497" s="34"/>
      <c r="AG497" s="34"/>
      <c r="AH497" s="34"/>
      <c r="AI497" s="34"/>
      <c r="AJ497" s="34"/>
      <c r="AK497" s="34"/>
      <c r="AL497" s="34"/>
      <c r="AM497" s="34"/>
      <c r="AN497" s="34"/>
      <c r="AO497" s="34"/>
      <c r="AP497" s="34"/>
    </row>
    <row r="498" spans="2:42" s="33" customFormat="1" x14ac:dyDescent="0.25">
      <c r="B498" s="33" t="s">
        <v>230</v>
      </c>
      <c r="C498" s="33" t="s">
        <v>37</v>
      </c>
      <c r="D498" s="34"/>
      <c r="E498" s="34"/>
      <c r="F498" s="34"/>
      <c r="G498" s="34"/>
      <c r="H498" s="34"/>
      <c r="I498" s="34"/>
      <c r="J498" s="34"/>
      <c r="K498" s="34"/>
      <c r="L498" s="34"/>
      <c r="M498" s="34"/>
      <c r="N498" s="34"/>
      <c r="O498" s="34"/>
      <c r="P498" s="34"/>
      <c r="Q498" s="34"/>
      <c r="R498" s="34"/>
      <c r="S498" s="34"/>
      <c r="T498" s="34"/>
      <c r="U498" s="34"/>
      <c r="V498" s="34"/>
      <c r="W498" s="34"/>
      <c r="X498" s="34"/>
      <c r="Y498" s="34"/>
      <c r="Z498" s="34"/>
      <c r="AA498" s="34"/>
      <c r="AB498" s="34"/>
      <c r="AC498" s="34"/>
      <c r="AD498" s="34"/>
      <c r="AE498" s="34"/>
      <c r="AF498" s="34"/>
      <c r="AG498" s="34"/>
      <c r="AH498" s="34"/>
      <c r="AI498" s="34"/>
      <c r="AJ498" s="34"/>
      <c r="AK498" s="34"/>
      <c r="AL498" s="34"/>
      <c r="AM498" s="34"/>
      <c r="AN498" s="34"/>
      <c r="AO498" s="34"/>
      <c r="AP498" s="34"/>
    </row>
    <row r="499" spans="2:42" s="33" customFormat="1" x14ac:dyDescent="0.25">
      <c r="B499" s="33" t="s">
        <v>230</v>
      </c>
      <c r="C499" s="33" t="s">
        <v>38</v>
      </c>
      <c r="D499" s="34"/>
      <c r="E499" s="34"/>
      <c r="F499" s="34"/>
      <c r="G499" s="34"/>
      <c r="H499" s="34"/>
      <c r="I499" s="34"/>
      <c r="J499" s="34"/>
      <c r="K499" s="34"/>
      <c r="L499" s="34"/>
      <c r="M499" s="34"/>
      <c r="N499" s="34"/>
      <c r="O499" s="34"/>
      <c r="P499" s="34"/>
      <c r="Q499" s="34"/>
      <c r="R499" s="34"/>
      <c r="S499" s="34"/>
      <c r="T499" s="34"/>
      <c r="U499" s="34"/>
      <c r="V499" s="34"/>
      <c r="W499" s="34"/>
      <c r="X499" s="34"/>
      <c r="Y499" s="34"/>
      <c r="Z499" s="34"/>
      <c r="AA499" s="34"/>
      <c r="AB499" s="34"/>
      <c r="AC499" s="34"/>
      <c r="AD499" s="34"/>
      <c r="AE499" s="34"/>
      <c r="AF499" s="34"/>
      <c r="AG499" s="34"/>
      <c r="AH499" s="34"/>
      <c r="AI499" s="34"/>
      <c r="AJ499" s="34"/>
      <c r="AK499" s="34"/>
      <c r="AL499" s="34"/>
      <c r="AM499" s="34"/>
      <c r="AN499" s="34"/>
      <c r="AO499" s="34"/>
      <c r="AP499" s="34"/>
    </row>
    <row r="500" spans="2:42" s="33" customFormat="1" x14ac:dyDescent="0.25">
      <c r="B500" s="33" t="s">
        <v>230</v>
      </c>
      <c r="C500" s="33" t="s">
        <v>39</v>
      </c>
      <c r="D500" s="34"/>
      <c r="E500" s="34"/>
      <c r="F500" s="34"/>
      <c r="G500" s="34"/>
      <c r="H500" s="34"/>
      <c r="I500" s="34"/>
      <c r="J500" s="34"/>
      <c r="K500" s="34"/>
      <c r="L500" s="34"/>
      <c r="M500" s="34"/>
      <c r="N500" s="34"/>
      <c r="O500" s="34"/>
      <c r="P500" s="34"/>
      <c r="Q500" s="34"/>
      <c r="R500" s="34"/>
      <c r="S500" s="34"/>
      <c r="T500" s="34"/>
      <c r="U500" s="34"/>
      <c r="V500" s="34"/>
      <c r="W500" s="34"/>
      <c r="X500" s="34"/>
      <c r="Y500" s="34"/>
      <c r="Z500" s="34"/>
      <c r="AA500" s="34"/>
      <c r="AB500" s="34"/>
      <c r="AC500" s="34"/>
      <c r="AD500" s="34"/>
      <c r="AE500" s="34"/>
      <c r="AF500" s="34"/>
      <c r="AG500" s="34"/>
      <c r="AH500" s="34"/>
      <c r="AI500" s="34"/>
      <c r="AJ500" s="34"/>
      <c r="AK500" s="34"/>
      <c r="AL500" s="34"/>
      <c r="AM500" s="34"/>
      <c r="AN500" s="34"/>
      <c r="AO500" s="34"/>
      <c r="AP500" s="34"/>
    </row>
    <row r="501" spans="2:42" s="33" customFormat="1" x14ac:dyDescent="0.25">
      <c r="B501" s="33" t="s">
        <v>230</v>
      </c>
      <c r="C501" s="33" t="s">
        <v>40</v>
      </c>
      <c r="D501" s="34"/>
      <c r="E501" s="34"/>
      <c r="F501" s="34"/>
      <c r="G501" s="34"/>
      <c r="H501" s="34"/>
      <c r="I501" s="34"/>
      <c r="J501" s="34"/>
      <c r="K501" s="34"/>
      <c r="L501" s="34"/>
      <c r="M501" s="34"/>
      <c r="N501" s="34"/>
      <c r="O501" s="34"/>
      <c r="P501" s="34"/>
      <c r="Q501" s="34"/>
      <c r="R501" s="34"/>
      <c r="S501" s="34"/>
      <c r="T501" s="34"/>
      <c r="U501" s="34"/>
      <c r="V501" s="34"/>
      <c r="W501" s="34"/>
      <c r="X501" s="34"/>
      <c r="Y501" s="34"/>
      <c r="Z501" s="34"/>
      <c r="AA501" s="34"/>
      <c r="AB501" s="34"/>
      <c r="AC501" s="34"/>
      <c r="AD501" s="34"/>
      <c r="AE501" s="34"/>
      <c r="AF501" s="34"/>
      <c r="AG501" s="34"/>
      <c r="AH501" s="34"/>
      <c r="AI501" s="34"/>
      <c r="AJ501" s="34"/>
      <c r="AK501" s="34"/>
      <c r="AL501" s="34"/>
      <c r="AM501" s="34"/>
      <c r="AN501" s="34"/>
      <c r="AO501" s="34"/>
      <c r="AP501" s="34"/>
    </row>
    <row r="502" spans="2:42" s="33" customFormat="1" x14ac:dyDescent="0.25">
      <c r="B502" s="33" t="s">
        <v>230</v>
      </c>
      <c r="C502" s="33" t="s">
        <v>41</v>
      </c>
      <c r="D502" s="34"/>
      <c r="E502" s="34"/>
      <c r="F502" s="34"/>
      <c r="G502" s="34"/>
      <c r="H502" s="34"/>
      <c r="I502" s="34"/>
      <c r="J502" s="34"/>
      <c r="K502" s="34"/>
      <c r="L502" s="34"/>
      <c r="M502" s="34"/>
      <c r="N502" s="34"/>
      <c r="O502" s="34"/>
      <c r="P502" s="34"/>
      <c r="Q502" s="34"/>
      <c r="R502" s="34"/>
      <c r="S502" s="34"/>
      <c r="T502" s="34"/>
      <c r="U502" s="34"/>
      <c r="V502" s="34"/>
      <c r="W502" s="34"/>
      <c r="X502" s="34"/>
      <c r="Y502" s="34"/>
      <c r="Z502" s="34"/>
      <c r="AA502" s="34"/>
      <c r="AB502" s="34"/>
      <c r="AC502" s="34"/>
      <c r="AD502" s="34"/>
      <c r="AE502" s="34"/>
      <c r="AF502" s="34"/>
      <c r="AG502" s="34"/>
      <c r="AH502" s="34"/>
      <c r="AI502" s="34"/>
      <c r="AJ502" s="34"/>
      <c r="AK502" s="34"/>
      <c r="AL502" s="34"/>
      <c r="AM502" s="34"/>
      <c r="AN502" s="34"/>
      <c r="AO502" s="34"/>
      <c r="AP502" s="34"/>
    </row>
    <row r="503" spans="2:42" s="33" customFormat="1" x14ac:dyDescent="0.25">
      <c r="B503" s="33" t="s">
        <v>230</v>
      </c>
      <c r="C503" s="33" t="s">
        <v>42</v>
      </c>
      <c r="D503" s="34"/>
      <c r="E503" s="34"/>
      <c r="F503" s="34"/>
      <c r="G503" s="34"/>
      <c r="H503" s="34"/>
      <c r="I503" s="34"/>
      <c r="J503" s="34"/>
      <c r="K503" s="34"/>
      <c r="L503" s="34"/>
      <c r="M503" s="34"/>
      <c r="N503" s="34"/>
      <c r="O503" s="34"/>
      <c r="P503" s="34"/>
      <c r="Q503" s="34"/>
      <c r="R503" s="34"/>
      <c r="S503" s="34"/>
      <c r="T503" s="34"/>
      <c r="U503" s="34"/>
      <c r="V503" s="34"/>
      <c r="W503" s="34"/>
      <c r="X503" s="34"/>
      <c r="Y503" s="34"/>
      <c r="Z503" s="34"/>
      <c r="AA503" s="34"/>
      <c r="AB503" s="34"/>
      <c r="AC503" s="34"/>
      <c r="AD503" s="34"/>
      <c r="AE503" s="34"/>
      <c r="AF503" s="34"/>
      <c r="AG503" s="34"/>
      <c r="AH503" s="34"/>
      <c r="AI503" s="34"/>
      <c r="AJ503" s="34"/>
      <c r="AK503" s="34"/>
      <c r="AL503" s="34"/>
      <c r="AM503" s="34"/>
      <c r="AN503" s="34"/>
      <c r="AO503" s="34"/>
      <c r="AP503" s="34"/>
    </row>
    <row r="504" spans="2:42" s="33" customFormat="1" x14ac:dyDescent="0.25">
      <c r="B504" s="33" t="s">
        <v>230</v>
      </c>
      <c r="C504" s="33" t="s">
        <v>43</v>
      </c>
      <c r="D504" s="34"/>
      <c r="E504" s="34"/>
      <c r="F504" s="34"/>
      <c r="G504" s="34"/>
      <c r="H504" s="34"/>
      <c r="I504" s="34"/>
      <c r="J504" s="34"/>
      <c r="K504" s="34"/>
      <c r="L504" s="34"/>
      <c r="M504" s="34"/>
      <c r="N504" s="34"/>
      <c r="O504" s="34"/>
      <c r="P504" s="34"/>
      <c r="Q504" s="34"/>
      <c r="R504" s="34"/>
      <c r="S504" s="34"/>
      <c r="T504" s="34"/>
      <c r="U504" s="34"/>
      <c r="V504" s="34"/>
      <c r="W504" s="34"/>
      <c r="X504" s="34"/>
      <c r="Y504" s="34"/>
      <c r="Z504" s="34"/>
      <c r="AA504" s="34"/>
      <c r="AB504" s="34"/>
      <c r="AC504" s="34"/>
      <c r="AD504" s="34"/>
      <c r="AE504" s="34"/>
      <c r="AF504" s="34"/>
      <c r="AG504" s="34"/>
      <c r="AH504" s="34"/>
      <c r="AI504" s="34"/>
      <c r="AJ504" s="34"/>
      <c r="AK504" s="34"/>
      <c r="AL504" s="34"/>
      <c r="AM504" s="34"/>
      <c r="AN504" s="34"/>
      <c r="AO504" s="34"/>
      <c r="AP504" s="34"/>
    </row>
    <row r="505" spans="2:42" s="33" customFormat="1" x14ac:dyDescent="0.25">
      <c r="B505" s="33" t="s">
        <v>230</v>
      </c>
      <c r="C505" s="33" t="s">
        <v>44</v>
      </c>
      <c r="D505" s="34"/>
      <c r="E505" s="34"/>
      <c r="F505" s="34"/>
      <c r="G505" s="34"/>
      <c r="H505" s="34"/>
      <c r="I505" s="34"/>
      <c r="J505" s="34"/>
      <c r="K505" s="34"/>
      <c r="L505" s="34"/>
      <c r="M505" s="34"/>
      <c r="N505" s="34"/>
      <c r="O505" s="34"/>
      <c r="P505" s="34"/>
      <c r="Q505" s="34"/>
      <c r="R505" s="34"/>
      <c r="S505" s="34"/>
      <c r="T505" s="34"/>
      <c r="U505" s="34"/>
      <c r="V505" s="34"/>
      <c r="W505" s="34"/>
      <c r="X505" s="34"/>
      <c r="Y505" s="34"/>
      <c r="Z505" s="34"/>
      <c r="AA505" s="34"/>
      <c r="AB505" s="34"/>
      <c r="AC505" s="34"/>
      <c r="AD505" s="34"/>
      <c r="AE505" s="34"/>
      <c r="AF505" s="34"/>
      <c r="AG505" s="34"/>
      <c r="AH505" s="34"/>
      <c r="AI505" s="34"/>
      <c r="AJ505" s="34"/>
      <c r="AK505" s="34"/>
      <c r="AL505" s="34"/>
      <c r="AM505" s="34"/>
      <c r="AN505" s="34"/>
      <c r="AO505" s="34"/>
      <c r="AP505" s="34"/>
    </row>
    <row r="506" spans="2:42" s="33" customFormat="1" x14ac:dyDescent="0.25">
      <c r="B506" s="33" t="s">
        <v>230</v>
      </c>
      <c r="C506" s="33" t="s">
        <v>45</v>
      </c>
      <c r="D506" s="34"/>
      <c r="E506" s="34"/>
      <c r="F506" s="34"/>
      <c r="G506" s="34"/>
      <c r="H506" s="34"/>
      <c r="I506" s="34"/>
      <c r="J506" s="34"/>
      <c r="K506" s="34"/>
      <c r="L506" s="34"/>
      <c r="M506" s="34"/>
      <c r="N506" s="34"/>
      <c r="O506" s="34"/>
      <c r="P506" s="34"/>
      <c r="Q506" s="34"/>
      <c r="R506" s="34"/>
      <c r="S506" s="34"/>
      <c r="T506" s="34"/>
      <c r="U506" s="34"/>
      <c r="V506" s="34"/>
      <c r="W506" s="34"/>
      <c r="X506" s="34"/>
      <c r="Y506" s="34"/>
      <c r="Z506" s="34"/>
      <c r="AA506" s="34"/>
      <c r="AB506" s="34"/>
      <c r="AC506" s="34"/>
      <c r="AD506" s="34"/>
      <c r="AE506" s="34"/>
      <c r="AF506" s="34"/>
      <c r="AG506" s="34"/>
      <c r="AH506" s="34"/>
      <c r="AI506" s="34"/>
      <c r="AJ506" s="34"/>
      <c r="AK506" s="34"/>
      <c r="AL506" s="34"/>
      <c r="AM506" s="34"/>
      <c r="AN506" s="34"/>
      <c r="AO506" s="34"/>
      <c r="AP506" s="34"/>
    </row>
    <row r="507" spans="2:42" s="33" customFormat="1" x14ac:dyDescent="0.25">
      <c r="B507" s="33" t="s">
        <v>230</v>
      </c>
      <c r="C507" s="33" t="s">
        <v>46</v>
      </c>
      <c r="D507" s="34"/>
      <c r="E507" s="34"/>
      <c r="F507" s="34"/>
      <c r="G507" s="34"/>
      <c r="H507" s="34"/>
      <c r="I507" s="34"/>
      <c r="J507" s="34"/>
      <c r="K507" s="34"/>
      <c r="L507" s="34"/>
      <c r="M507" s="34"/>
      <c r="N507" s="34"/>
      <c r="O507" s="34"/>
      <c r="P507" s="34"/>
      <c r="Q507" s="34"/>
      <c r="R507" s="34"/>
      <c r="S507" s="34"/>
      <c r="T507" s="34"/>
      <c r="U507" s="34"/>
      <c r="V507" s="34"/>
      <c r="W507" s="34"/>
      <c r="X507" s="34"/>
      <c r="Y507" s="34"/>
      <c r="Z507" s="34"/>
      <c r="AA507" s="34"/>
      <c r="AB507" s="34"/>
      <c r="AC507" s="34"/>
      <c r="AD507" s="34"/>
      <c r="AE507" s="34"/>
      <c r="AF507" s="34"/>
      <c r="AG507" s="34"/>
      <c r="AH507" s="34"/>
      <c r="AI507" s="34"/>
      <c r="AJ507" s="34"/>
      <c r="AK507" s="34"/>
      <c r="AL507" s="34"/>
      <c r="AM507" s="34"/>
      <c r="AN507" s="34"/>
      <c r="AO507" s="34"/>
      <c r="AP507" s="34"/>
    </row>
    <row r="508" spans="2:42" s="33" customFormat="1" x14ac:dyDescent="0.25">
      <c r="B508" s="33" t="s">
        <v>230</v>
      </c>
      <c r="C508" s="33" t="s">
        <v>15</v>
      </c>
      <c r="D508" s="34">
        <v>0</v>
      </c>
      <c r="E508" s="34">
        <v>0</v>
      </c>
      <c r="F508" s="34">
        <v>0</v>
      </c>
      <c r="G508" s="34">
        <v>0</v>
      </c>
      <c r="H508" s="34">
        <v>0</v>
      </c>
      <c r="I508" s="34">
        <v>0</v>
      </c>
      <c r="J508" s="34">
        <v>0</v>
      </c>
      <c r="K508" s="34">
        <v>0</v>
      </c>
      <c r="L508" s="34">
        <v>0</v>
      </c>
      <c r="M508" s="34">
        <v>0</v>
      </c>
      <c r="N508" s="34">
        <v>0</v>
      </c>
      <c r="O508" s="34">
        <v>0</v>
      </c>
      <c r="P508" s="34">
        <v>0</v>
      </c>
      <c r="Q508" s="34">
        <v>0</v>
      </c>
      <c r="R508" s="34">
        <v>0</v>
      </c>
      <c r="S508" s="34">
        <v>0</v>
      </c>
      <c r="T508" s="34">
        <v>0</v>
      </c>
      <c r="U508" s="34">
        <v>0</v>
      </c>
      <c r="V508" s="34">
        <v>0</v>
      </c>
      <c r="W508" s="34">
        <v>0</v>
      </c>
      <c r="X508" s="34">
        <v>0</v>
      </c>
      <c r="Y508" s="34">
        <v>0</v>
      </c>
      <c r="Z508" s="34">
        <v>0</v>
      </c>
      <c r="AA508" s="34">
        <v>0</v>
      </c>
      <c r="AB508" s="34">
        <v>0</v>
      </c>
      <c r="AC508" s="34">
        <v>0</v>
      </c>
      <c r="AD508" s="34">
        <v>0</v>
      </c>
      <c r="AE508" s="34">
        <v>0</v>
      </c>
      <c r="AF508" s="34">
        <v>0</v>
      </c>
      <c r="AG508" s="34">
        <v>0</v>
      </c>
      <c r="AH508" s="34">
        <v>0</v>
      </c>
      <c r="AI508" s="34">
        <v>0</v>
      </c>
      <c r="AJ508" s="34">
        <v>0</v>
      </c>
      <c r="AK508" s="34">
        <v>0</v>
      </c>
      <c r="AL508" s="34">
        <v>0</v>
      </c>
      <c r="AM508" s="34">
        <v>0</v>
      </c>
      <c r="AN508" s="34">
        <v>0</v>
      </c>
      <c r="AO508" s="34">
        <v>0</v>
      </c>
      <c r="AP508" s="34">
        <v>0</v>
      </c>
    </row>
    <row r="509" spans="2:42" s="33" customFormat="1" x14ac:dyDescent="0.25">
      <c r="B509" s="33" t="s">
        <v>231</v>
      </c>
      <c r="C509" s="33" t="s">
        <v>36</v>
      </c>
      <c r="D509" s="34"/>
      <c r="E509" s="34"/>
      <c r="F509" s="34"/>
      <c r="G509" s="34"/>
      <c r="H509" s="34"/>
      <c r="I509" s="34"/>
      <c r="J509" s="34"/>
      <c r="K509" s="34"/>
      <c r="L509" s="34"/>
      <c r="M509" s="34"/>
      <c r="N509" s="34"/>
      <c r="O509" s="34"/>
      <c r="P509" s="34"/>
      <c r="Q509" s="34"/>
      <c r="R509" s="34"/>
      <c r="S509" s="34"/>
      <c r="T509" s="34"/>
      <c r="U509" s="34"/>
      <c r="V509" s="34"/>
      <c r="W509" s="34"/>
      <c r="X509" s="34"/>
      <c r="Y509" s="34"/>
      <c r="Z509" s="34"/>
      <c r="AA509" s="34"/>
      <c r="AB509" s="34"/>
      <c r="AC509" s="34"/>
      <c r="AD509" s="34"/>
      <c r="AE509" s="34"/>
      <c r="AF509" s="34"/>
      <c r="AG509" s="34"/>
      <c r="AH509" s="34"/>
      <c r="AI509" s="34"/>
      <c r="AJ509" s="34"/>
      <c r="AK509" s="34"/>
      <c r="AL509" s="34"/>
      <c r="AM509" s="34"/>
      <c r="AN509" s="34"/>
      <c r="AO509" s="34"/>
      <c r="AP509" s="34"/>
    </row>
    <row r="510" spans="2:42" s="33" customFormat="1" x14ac:dyDescent="0.25">
      <c r="B510" s="33" t="s">
        <v>231</v>
      </c>
      <c r="C510" s="33" t="s">
        <v>37</v>
      </c>
      <c r="D510" s="34"/>
      <c r="E510" s="34"/>
      <c r="F510" s="34"/>
      <c r="G510" s="34"/>
      <c r="H510" s="34"/>
      <c r="I510" s="34"/>
      <c r="J510" s="34"/>
      <c r="K510" s="34"/>
      <c r="L510" s="34"/>
      <c r="M510" s="34"/>
      <c r="N510" s="34"/>
      <c r="O510" s="34"/>
      <c r="P510" s="34"/>
      <c r="Q510" s="34"/>
      <c r="R510" s="34"/>
      <c r="S510" s="34"/>
      <c r="T510" s="34"/>
      <c r="U510" s="34"/>
      <c r="V510" s="34"/>
      <c r="W510" s="34"/>
      <c r="X510" s="34"/>
      <c r="Y510" s="34"/>
      <c r="Z510" s="34"/>
      <c r="AA510" s="34"/>
      <c r="AB510" s="34"/>
      <c r="AC510" s="34"/>
      <c r="AD510" s="34"/>
      <c r="AE510" s="34"/>
      <c r="AF510" s="34"/>
      <c r="AG510" s="34"/>
      <c r="AH510" s="34"/>
      <c r="AI510" s="34"/>
      <c r="AJ510" s="34"/>
      <c r="AK510" s="34"/>
      <c r="AL510" s="34"/>
      <c r="AM510" s="34"/>
      <c r="AN510" s="34"/>
      <c r="AO510" s="34"/>
      <c r="AP510" s="34"/>
    </row>
    <row r="511" spans="2:42" s="33" customFormat="1" x14ac:dyDescent="0.25">
      <c r="B511" s="33" t="s">
        <v>231</v>
      </c>
      <c r="C511" s="33" t="s">
        <v>38</v>
      </c>
      <c r="D511" s="34"/>
      <c r="E511" s="34"/>
      <c r="F511" s="34"/>
      <c r="G511" s="34"/>
      <c r="H511" s="34"/>
      <c r="I511" s="34"/>
      <c r="J511" s="34"/>
      <c r="K511" s="34"/>
      <c r="L511" s="34"/>
      <c r="M511" s="34"/>
      <c r="N511" s="34"/>
      <c r="O511" s="34"/>
      <c r="P511" s="34"/>
      <c r="Q511" s="34"/>
      <c r="R511" s="34"/>
      <c r="S511" s="34"/>
      <c r="T511" s="34"/>
      <c r="U511" s="34"/>
      <c r="V511" s="34"/>
      <c r="W511" s="34"/>
      <c r="X511" s="34"/>
      <c r="Y511" s="34"/>
      <c r="Z511" s="34"/>
      <c r="AA511" s="34"/>
      <c r="AB511" s="34"/>
      <c r="AC511" s="34"/>
      <c r="AD511" s="34"/>
      <c r="AE511" s="34"/>
      <c r="AF511" s="34"/>
      <c r="AG511" s="34"/>
      <c r="AH511" s="34"/>
      <c r="AI511" s="34"/>
      <c r="AJ511" s="34"/>
      <c r="AK511" s="34"/>
      <c r="AL511" s="34"/>
      <c r="AM511" s="34"/>
      <c r="AN511" s="34"/>
      <c r="AO511" s="34"/>
      <c r="AP511" s="34"/>
    </row>
    <row r="512" spans="2:42" s="33" customFormat="1" x14ac:dyDescent="0.25">
      <c r="B512" s="33" t="s">
        <v>231</v>
      </c>
      <c r="C512" s="33" t="s">
        <v>39</v>
      </c>
      <c r="D512" s="34"/>
      <c r="E512" s="34"/>
      <c r="F512" s="34"/>
      <c r="G512" s="34"/>
      <c r="H512" s="34"/>
      <c r="I512" s="34"/>
      <c r="J512" s="34"/>
      <c r="K512" s="34"/>
      <c r="L512" s="34"/>
      <c r="M512" s="34"/>
      <c r="N512" s="34"/>
      <c r="O512" s="34"/>
      <c r="P512" s="34"/>
      <c r="Q512" s="34"/>
      <c r="R512" s="34"/>
      <c r="S512" s="34"/>
      <c r="T512" s="34"/>
      <c r="U512" s="34"/>
      <c r="V512" s="34"/>
      <c r="W512" s="34"/>
      <c r="X512" s="34"/>
      <c r="Y512" s="34"/>
      <c r="Z512" s="34"/>
      <c r="AA512" s="34"/>
      <c r="AB512" s="34"/>
      <c r="AC512" s="34"/>
      <c r="AD512" s="34"/>
      <c r="AE512" s="34"/>
      <c r="AF512" s="34"/>
      <c r="AG512" s="34"/>
      <c r="AH512" s="34"/>
      <c r="AI512" s="34"/>
      <c r="AJ512" s="34"/>
      <c r="AK512" s="34"/>
      <c r="AL512" s="34"/>
      <c r="AM512" s="34"/>
      <c r="AN512" s="34"/>
      <c r="AO512" s="34"/>
      <c r="AP512" s="34"/>
    </row>
    <row r="513" spans="2:42" s="33" customFormat="1" x14ac:dyDescent="0.25">
      <c r="B513" s="33" t="s">
        <v>231</v>
      </c>
      <c r="C513" s="33" t="s">
        <v>40</v>
      </c>
      <c r="D513" s="34"/>
      <c r="E513" s="34"/>
      <c r="F513" s="34"/>
      <c r="G513" s="34"/>
      <c r="H513" s="34"/>
      <c r="I513" s="34"/>
      <c r="J513" s="34"/>
      <c r="K513" s="34"/>
      <c r="L513" s="34"/>
      <c r="M513" s="34"/>
      <c r="N513" s="34"/>
      <c r="O513" s="34"/>
      <c r="P513" s="34"/>
      <c r="Q513" s="34"/>
      <c r="R513" s="34"/>
      <c r="S513" s="34"/>
      <c r="T513" s="34"/>
      <c r="U513" s="34"/>
      <c r="V513" s="34"/>
      <c r="W513" s="34"/>
      <c r="X513" s="34"/>
      <c r="Y513" s="34"/>
      <c r="Z513" s="34"/>
      <c r="AA513" s="34"/>
      <c r="AB513" s="34"/>
      <c r="AC513" s="34"/>
      <c r="AD513" s="34"/>
      <c r="AE513" s="34"/>
      <c r="AF513" s="34"/>
      <c r="AG513" s="34"/>
      <c r="AH513" s="34"/>
      <c r="AI513" s="34"/>
      <c r="AJ513" s="34"/>
      <c r="AK513" s="34"/>
      <c r="AL513" s="34"/>
      <c r="AM513" s="34"/>
      <c r="AN513" s="34"/>
      <c r="AO513" s="34"/>
      <c r="AP513" s="34"/>
    </row>
    <row r="514" spans="2:42" s="33" customFormat="1" x14ac:dyDescent="0.25">
      <c r="B514" s="33" t="s">
        <v>231</v>
      </c>
      <c r="C514" s="33" t="s">
        <v>41</v>
      </c>
      <c r="D514" s="34"/>
      <c r="E514" s="34"/>
      <c r="F514" s="34"/>
      <c r="G514" s="34"/>
      <c r="H514" s="34"/>
      <c r="I514" s="34"/>
      <c r="J514" s="34"/>
      <c r="K514" s="34"/>
      <c r="L514" s="34"/>
      <c r="M514" s="34"/>
      <c r="N514" s="34"/>
      <c r="O514" s="34"/>
      <c r="P514" s="34"/>
      <c r="Q514" s="34"/>
      <c r="R514" s="34"/>
      <c r="S514" s="34"/>
      <c r="T514" s="34"/>
      <c r="U514" s="34"/>
      <c r="V514" s="34"/>
      <c r="W514" s="34"/>
      <c r="X514" s="34"/>
      <c r="Y514" s="34"/>
      <c r="Z514" s="34"/>
      <c r="AA514" s="34"/>
      <c r="AB514" s="34"/>
      <c r="AC514" s="34"/>
      <c r="AD514" s="34"/>
      <c r="AE514" s="34"/>
      <c r="AF514" s="34"/>
      <c r="AG514" s="34"/>
      <c r="AH514" s="34"/>
      <c r="AI514" s="34"/>
      <c r="AJ514" s="34"/>
      <c r="AK514" s="34"/>
      <c r="AL514" s="34"/>
      <c r="AM514" s="34"/>
      <c r="AN514" s="34"/>
      <c r="AO514" s="34"/>
      <c r="AP514" s="34"/>
    </row>
    <row r="515" spans="2:42" s="33" customFormat="1" x14ac:dyDescent="0.25">
      <c r="B515" s="33" t="s">
        <v>231</v>
      </c>
      <c r="C515" s="33" t="s">
        <v>42</v>
      </c>
      <c r="D515" s="34"/>
      <c r="E515" s="34"/>
      <c r="F515" s="34"/>
      <c r="G515" s="34"/>
      <c r="H515" s="34"/>
      <c r="I515" s="34"/>
      <c r="J515" s="34"/>
      <c r="K515" s="34"/>
      <c r="L515" s="34"/>
      <c r="M515" s="34"/>
      <c r="N515" s="34"/>
      <c r="O515" s="34"/>
      <c r="P515" s="34"/>
      <c r="Q515" s="34"/>
      <c r="R515" s="34"/>
      <c r="S515" s="34"/>
      <c r="T515" s="34"/>
      <c r="U515" s="34"/>
      <c r="V515" s="34"/>
      <c r="W515" s="34"/>
      <c r="X515" s="34"/>
      <c r="Y515" s="34"/>
      <c r="Z515" s="34"/>
      <c r="AA515" s="34"/>
      <c r="AB515" s="34"/>
      <c r="AC515" s="34"/>
      <c r="AD515" s="34"/>
      <c r="AE515" s="34"/>
      <c r="AF515" s="34"/>
      <c r="AG515" s="34"/>
      <c r="AH515" s="34"/>
      <c r="AI515" s="34"/>
      <c r="AJ515" s="34"/>
      <c r="AK515" s="34"/>
      <c r="AL515" s="34"/>
      <c r="AM515" s="34"/>
      <c r="AN515" s="34"/>
      <c r="AO515" s="34"/>
      <c r="AP515" s="34"/>
    </row>
    <row r="516" spans="2:42" s="33" customFormat="1" x14ac:dyDescent="0.25">
      <c r="B516" s="33" t="s">
        <v>231</v>
      </c>
      <c r="C516" s="33" t="s">
        <v>43</v>
      </c>
      <c r="D516" s="34"/>
      <c r="E516" s="34"/>
      <c r="F516" s="34"/>
      <c r="G516" s="34"/>
      <c r="H516" s="34"/>
      <c r="I516" s="34"/>
      <c r="J516" s="34"/>
      <c r="K516" s="34"/>
      <c r="L516" s="34"/>
      <c r="M516" s="34"/>
      <c r="N516" s="34"/>
      <c r="O516" s="34"/>
      <c r="P516" s="34"/>
      <c r="Q516" s="34"/>
      <c r="R516" s="34"/>
      <c r="S516" s="34"/>
      <c r="T516" s="34"/>
      <c r="U516" s="34"/>
      <c r="V516" s="34"/>
      <c r="W516" s="34"/>
      <c r="X516" s="34"/>
      <c r="Y516" s="34"/>
      <c r="Z516" s="34"/>
      <c r="AA516" s="34"/>
      <c r="AB516" s="34"/>
      <c r="AC516" s="34"/>
      <c r="AD516" s="34"/>
      <c r="AE516" s="34"/>
      <c r="AF516" s="34"/>
      <c r="AG516" s="34"/>
      <c r="AH516" s="34"/>
      <c r="AI516" s="34"/>
      <c r="AJ516" s="34"/>
      <c r="AK516" s="34"/>
      <c r="AL516" s="34"/>
      <c r="AM516" s="34"/>
      <c r="AN516" s="34"/>
      <c r="AO516" s="34"/>
      <c r="AP516" s="34"/>
    </row>
    <row r="517" spans="2:42" s="33" customFormat="1" x14ac:dyDescent="0.25">
      <c r="B517" s="33" t="s">
        <v>231</v>
      </c>
      <c r="C517" s="33" t="s">
        <v>44</v>
      </c>
      <c r="D517" s="34"/>
      <c r="E517" s="34"/>
      <c r="F517" s="34"/>
      <c r="G517" s="34"/>
      <c r="H517" s="34"/>
      <c r="I517" s="34"/>
      <c r="J517" s="34"/>
      <c r="K517" s="34"/>
      <c r="L517" s="34"/>
      <c r="M517" s="34"/>
      <c r="N517" s="34"/>
      <c r="O517" s="34"/>
      <c r="P517" s="34"/>
      <c r="Q517" s="34"/>
      <c r="R517" s="34"/>
      <c r="S517" s="34"/>
      <c r="T517" s="34"/>
      <c r="U517" s="34"/>
      <c r="V517" s="34"/>
      <c r="W517" s="34"/>
      <c r="X517" s="34"/>
      <c r="Y517" s="34"/>
      <c r="Z517" s="34"/>
      <c r="AA517" s="34"/>
      <c r="AB517" s="34"/>
      <c r="AC517" s="34"/>
      <c r="AD517" s="34"/>
      <c r="AE517" s="34"/>
      <c r="AF517" s="34"/>
      <c r="AG517" s="34"/>
      <c r="AH517" s="34"/>
      <c r="AI517" s="34"/>
      <c r="AJ517" s="34"/>
      <c r="AK517" s="34"/>
      <c r="AL517" s="34"/>
      <c r="AM517" s="34"/>
      <c r="AN517" s="34"/>
      <c r="AO517" s="34"/>
      <c r="AP517" s="34"/>
    </row>
    <row r="518" spans="2:42" s="33" customFormat="1" x14ac:dyDescent="0.25">
      <c r="B518" s="33" t="s">
        <v>231</v>
      </c>
      <c r="C518" s="33" t="s">
        <v>45</v>
      </c>
      <c r="D518" s="34"/>
      <c r="E518" s="34"/>
      <c r="F518" s="34"/>
      <c r="G518" s="34"/>
      <c r="H518" s="34"/>
      <c r="I518" s="34"/>
      <c r="J518" s="34"/>
      <c r="K518" s="34"/>
      <c r="L518" s="34"/>
      <c r="M518" s="34"/>
      <c r="N518" s="34"/>
      <c r="O518" s="34"/>
      <c r="P518" s="34"/>
      <c r="Q518" s="34"/>
      <c r="R518" s="34"/>
      <c r="S518" s="34"/>
      <c r="T518" s="34"/>
      <c r="U518" s="34"/>
      <c r="V518" s="34"/>
      <c r="W518" s="34"/>
      <c r="X518" s="34"/>
      <c r="Y518" s="34"/>
      <c r="Z518" s="34"/>
      <c r="AA518" s="34"/>
      <c r="AB518" s="34"/>
      <c r="AC518" s="34"/>
      <c r="AD518" s="34"/>
      <c r="AE518" s="34"/>
      <c r="AF518" s="34"/>
      <c r="AG518" s="34"/>
      <c r="AH518" s="34"/>
      <c r="AI518" s="34"/>
      <c r="AJ518" s="34"/>
      <c r="AK518" s="34"/>
      <c r="AL518" s="34"/>
      <c r="AM518" s="34"/>
      <c r="AN518" s="34"/>
      <c r="AO518" s="34"/>
      <c r="AP518" s="34"/>
    </row>
    <row r="519" spans="2:42" s="33" customFormat="1" x14ac:dyDescent="0.25">
      <c r="B519" s="33" t="s">
        <v>231</v>
      </c>
      <c r="C519" s="33" t="s">
        <v>46</v>
      </c>
      <c r="D519" s="34"/>
      <c r="E519" s="34"/>
      <c r="F519" s="34"/>
      <c r="G519" s="34"/>
      <c r="H519" s="34"/>
      <c r="I519" s="34"/>
      <c r="J519" s="34"/>
      <c r="K519" s="34"/>
      <c r="L519" s="34"/>
      <c r="M519" s="34"/>
      <c r="N519" s="34"/>
      <c r="O519" s="34"/>
      <c r="P519" s="34"/>
      <c r="Q519" s="34"/>
      <c r="R519" s="34"/>
      <c r="S519" s="34"/>
      <c r="T519" s="34"/>
      <c r="U519" s="34"/>
      <c r="V519" s="34"/>
      <c r="W519" s="34"/>
      <c r="X519" s="34"/>
      <c r="Y519" s="34"/>
      <c r="Z519" s="34"/>
      <c r="AA519" s="34"/>
      <c r="AB519" s="34"/>
      <c r="AC519" s="34"/>
      <c r="AD519" s="34"/>
      <c r="AE519" s="34"/>
      <c r="AF519" s="34"/>
      <c r="AG519" s="34"/>
      <c r="AH519" s="34"/>
      <c r="AI519" s="34"/>
      <c r="AJ519" s="34"/>
      <c r="AK519" s="34"/>
      <c r="AL519" s="34"/>
      <c r="AM519" s="34"/>
      <c r="AN519" s="34"/>
      <c r="AO519" s="34"/>
      <c r="AP519" s="34"/>
    </row>
    <row r="520" spans="2:42" s="33" customFormat="1" x14ac:dyDescent="0.25">
      <c r="B520" s="33" t="s">
        <v>231</v>
      </c>
      <c r="C520" s="33" t="s">
        <v>15</v>
      </c>
      <c r="D520" s="34">
        <v>0</v>
      </c>
      <c r="E520" s="34">
        <v>0</v>
      </c>
      <c r="F520" s="34">
        <v>0</v>
      </c>
      <c r="G520" s="34">
        <v>0</v>
      </c>
      <c r="H520" s="34">
        <v>0</v>
      </c>
      <c r="I520" s="34">
        <v>0</v>
      </c>
      <c r="J520" s="34">
        <v>0</v>
      </c>
      <c r="K520" s="34">
        <v>0</v>
      </c>
      <c r="L520" s="34">
        <v>0</v>
      </c>
      <c r="M520" s="34">
        <v>0</v>
      </c>
      <c r="N520" s="34">
        <v>0</v>
      </c>
      <c r="O520" s="34">
        <v>0</v>
      </c>
      <c r="P520" s="34">
        <v>0</v>
      </c>
      <c r="Q520" s="34">
        <v>0</v>
      </c>
      <c r="R520" s="34">
        <v>0</v>
      </c>
      <c r="S520" s="34">
        <v>0</v>
      </c>
      <c r="T520" s="34">
        <v>0</v>
      </c>
      <c r="U520" s="34">
        <v>0</v>
      </c>
      <c r="V520" s="34">
        <v>0</v>
      </c>
      <c r="W520" s="34">
        <v>0</v>
      </c>
      <c r="X520" s="34">
        <v>0</v>
      </c>
      <c r="Y520" s="34">
        <v>0</v>
      </c>
      <c r="Z520" s="34">
        <v>0</v>
      </c>
      <c r="AA520" s="34">
        <v>0</v>
      </c>
      <c r="AB520" s="34">
        <v>0</v>
      </c>
      <c r="AC520" s="34">
        <v>0</v>
      </c>
      <c r="AD520" s="34">
        <v>0</v>
      </c>
      <c r="AE520" s="34">
        <v>0</v>
      </c>
      <c r="AF520" s="34">
        <v>0</v>
      </c>
      <c r="AG520" s="34">
        <v>0</v>
      </c>
      <c r="AH520" s="34">
        <v>0</v>
      </c>
      <c r="AI520" s="34">
        <v>0</v>
      </c>
      <c r="AJ520" s="34">
        <v>0</v>
      </c>
      <c r="AK520" s="34">
        <v>0</v>
      </c>
      <c r="AL520" s="34">
        <v>0</v>
      </c>
      <c r="AM520" s="34">
        <v>0</v>
      </c>
      <c r="AN520" s="34">
        <v>0</v>
      </c>
      <c r="AO520" s="34">
        <v>0</v>
      </c>
      <c r="AP520" s="34">
        <v>0</v>
      </c>
    </row>
    <row r="521" spans="2:42" s="33" customFormat="1" x14ac:dyDescent="0.25">
      <c r="B521" s="33" t="s">
        <v>232</v>
      </c>
      <c r="C521" s="33" t="s">
        <v>36</v>
      </c>
      <c r="D521" s="34"/>
      <c r="E521" s="34"/>
      <c r="F521" s="34"/>
      <c r="G521" s="34"/>
      <c r="H521" s="34"/>
      <c r="I521" s="34"/>
      <c r="J521" s="34"/>
      <c r="K521" s="34"/>
      <c r="L521" s="34"/>
      <c r="M521" s="34"/>
      <c r="N521" s="34"/>
      <c r="O521" s="34"/>
      <c r="P521" s="34"/>
      <c r="Q521" s="34"/>
      <c r="R521" s="34"/>
      <c r="S521" s="34"/>
      <c r="T521" s="34"/>
      <c r="U521" s="34"/>
      <c r="V521" s="34"/>
      <c r="W521" s="34"/>
      <c r="X521" s="34"/>
      <c r="Y521" s="34"/>
      <c r="Z521" s="34"/>
      <c r="AA521" s="34"/>
      <c r="AB521" s="34"/>
      <c r="AC521" s="34"/>
      <c r="AD521" s="34"/>
      <c r="AE521" s="34"/>
      <c r="AF521" s="34"/>
      <c r="AG521" s="34"/>
      <c r="AH521" s="34"/>
      <c r="AI521" s="34"/>
      <c r="AJ521" s="34"/>
      <c r="AK521" s="34"/>
      <c r="AL521" s="34"/>
      <c r="AM521" s="34"/>
      <c r="AN521" s="34"/>
      <c r="AO521" s="34"/>
      <c r="AP521" s="34"/>
    </row>
    <row r="522" spans="2:42" s="33" customFormat="1" x14ac:dyDescent="0.25">
      <c r="B522" s="33" t="s">
        <v>232</v>
      </c>
      <c r="C522" s="33" t="s">
        <v>37</v>
      </c>
      <c r="D522" s="34"/>
      <c r="E522" s="34"/>
      <c r="F522" s="34"/>
      <c r="G522" s="34"/>
      <c r="H522" s="34"/>
      <c r="I522" s="34"/>
      <c r="J522" s="34"/>
      <c r="K522" s="34"/>
      <c r="L522" s="34"/>
      <c r="M522" s="34"/>
      <c r="N522" s="34"/>
      <c r="O522" s="34"/>
      <c r="P522" s="34"/>
      <c r="Q522" s="34"/>
      <c r="R522" s="34"/>
      <c r="S522" s="34"/>
      <c r="T522" s="34"/>
      <c r="U522" s="34"/>
      <c r="V522" s="34"/>
      <c r="W522" s="34"/>
      <c r="X522" s="34"/>
      <c r="Y522" s="34"/>
      <c r="Z522" s="34"/>
      <c r="AA522" s="34"/>
      <c r="AB522" s="34"/>
      <c r="AC522" s="34"/>
      <c r="AD522" s="34"/>
      <c r="AE522" s="34"/>
      <c r="AF522" s="34"/>
      <c r="AG522" s="34"/>
      <c r="AH522" s="34"/>
      <c r="AI522" s="34"/>
      <c r="AJ522" s="34"/>
      <c r="AK522" s="34"/>
      <c r="AL522" s="34"/>
      <c r="AM522" s="34"/>
      <c r="AN522" s="34"/>
      <c r="AO522" s="34"/>
      <c r="AP522" s="34"/>
    </row>
    <row r="523" spans="2:42" s="33" customFormat="1" x14ac:dyDescent="0.25">
      <c r="B523" s="33" t="s">
        <v>232</v>
      </c>
      <c r="C523" s="33" t="s">
        <v>38</v>
      </c>
      <c r="D523" s="34"/>
      <c r="E523" s="34"/>
      <c r="F523" s="34"/>
      <c r="G523" s="34"/>
      <c r="H523" s="34"/>
      <c r="I523" s="34"/>
      <c r="J523" s="34"/>
      <c r="K523" s="34"/>
      <c r="L523" s="34"/>
      <c r="M523" s="34"/>
      <c r="N523" s="34"/>
      <c r="O523" s="34"/>
      <c r="P523" s="34"/>
      <c r="Q523" s="34"/>
      <c r="R523" s="34"/>
      <c r="S523" s="34"/>
      <c r="T523" s="34"/>
      <c r="U523" s="34"/>
      <c r="V523" s="34"/>
      <c r="W523" s="34"/>
      <c r="X523" s="34"/>
      <c r="Y523" s="34"/>
      <c r="Z523" s="34"/>
      <c r="AA523" s="34"/>
      <c r="AB523" s="34"/>
      <c r="AC523" s="34"/>
      <c r="AD523" s="34"/>
      <c r="AE523" s="34"/>
      <c r="AF523" s="34"/>
      <c r="AG523" s="34"/>
      <c r="AH523" s="34"/>
      <c r="AI523" s="34"/>
      <c r="AJ523" s="34"/>
      <c r="AK523" s="34"/>
      <c r="AL523" s="34"/>
      <c r="AM523" s="34"/>
      <c r="AN523" s="34"/>
      <c r="AO523" s="34"/>
      <c r="AP523" s="34"/>
    </row>
    <row r="524" spans="2:42" s="33" customFormat="1" x14ac:dyDescent="0.25">
      <c r="B524" s="33" t="s">
        <v>232</v>
      </c>
      <c r="C524" s="33" t="s">
        <v>39</v>
      </c>
      <c r="D524" s="34"/>
      <c r="E524" s="34"/>
      <c r="F524" s="34"/>
      <c r="G524" s="34"/>
      <c r="H524" s="34"/>
      <c r="I524" s="34"/>
      <c r="J524" s="34"/>
      <c r="K524" s="34"/>
      <c r="L524" s="34"/>
      <c r="M524" s="34"/>
      <c r="N524" s="34"/>
      <c r="O524" s="34"/>
      <c r="P524" s="34"/>
      <c r="Q524" s="34"/>
      <c r="R524" s="34"/>
      <c r="S524" s="34"/>
      <c r="T524" s="34"/>
      <c r="U524" s="34"/>
      <c r="V524" s="34"/>
      <c r="W524" s="34"/>
      <c r="X524" s="34"/>
      <c r="Y524" s="34"/>
      <c r="Z524" s="34"/>
      <c r="AA524" s="34"/>
      <c r="AB524" s="34"/>
      <c r="AC524" s="34"/>
      <c r="AD524" s="34"/>
      <c r="AE524" s="34"/>
      <c r="AF524" s="34"/>
      <c r="AG524" s="34"/>
      <c r="AH524" s="34"/>
      <c r="AI524" s="34"/>
      <c r="AJ524" s="34"/>
      <c r="AK524" s="34"/>
      <c r="AL524" s="34"/>
      <c r="AM524" s="34"/>
      <c r="AN524" s="34"/>
      <c r="AO524" s="34"/>
      <c r="AP524" s="34"/>
    </row>
    <row r="525" spans="2:42" s="33" customFormat="1" x14ac:dyDescent="0.25">
      <c r="B525" s="33" t="s">
        <v>232</v>
      </c>
      <c r="C525" s="33" t="s">
        <v>40</v>
      </c>
      <c r="D525" s="34"/>
      <c r="E525" s="34"/>
      <c r="F525" s="34"/>
      <c r="G525" s="34"/>
      <c r="H525" s="34"/>
      <c r="I525" s="34"/>
      <c r="J525" s="34"/>
      <c r="K525" s="34"/>
      <c r="L525" s="34"/>
      <c r="M525" s="34"/>
      <c r="N525" s="34"/>
      <c r="O525" s="34"/>
      <c r="P525" s="34"/>
      <c r="Q525" s="34"/>
      <c r="R525" s="34"/>
      <c r="S525" s="34"/>
      <c r="T525" s="34"/>
      <c r="U525" s="34"/>
      <c r="V525" s="34"/>
      <c r="W525" s="34"/>
      <c r="X525" s="34"/>
      <c r="Y525" s="34"/>
      <c r="Z525" s="34"/>
      <c r="AA525" s="34"/>
      <c r="AB525" s="34"/>
      <c r="AC525" s="34"/>
      <c r="AD525" s="34"/>
      <c r="AE525" s="34"/>
      <c r="AF525" s="34"/>
      <c r="AG525" s="34"/>
      <c r="AH525" s="34"/>
      <c r="AI525" s="34"/>
      <c r="AJ525" s="34"/>
      <c r="AK525" s="34"/>
      <c r="AL525" s="34"/>
      <c r="AM525" s="34"/>
      <c r="AN525" s="34"/>
      <c r="AO525" s="34"/>
      <c r="AP525" s="34"/>
    </row>
    <row r="526" spans="2:42" s="33" customFormat="1" x14ac:dyDescent="0.25">
      <c r="B526" s="33" t="s">
        <v>232</v>
      </c>
      <c r="C526" s="33" t="s">
        <v>41</v>
      </c>
      <c r="D526" s="34"/>
      <c r="E526" s="34"/>
      <c r="F526" s="34"/>
      <c r="G526" s="34"/>
      <c r="H526" s="34"/>
      <c r="I526" s="34"/>
      <c r="J526" s="34"/>
      <c r="K526" s="34"/>
      <c r="L526" s="34"/>
      <c r="M526" s="34"/>
      <c r="N526" s="34"/>
      <c r="O526" s="34"/>
      <c r="P526" s="34"/>
      <c r="Q526" s="34"/>
      <c r="R526" s="34"/>
      <c r="S526" s="34"/>
      <c r="T526" s="34"/>
      <c r="U526" s="34"/>
      <c r="V526" s="34"/>
      <c r="W526" s="34"/>
      <c r="X526" s="34"/>
      <c r="Y526" s="34"/>
      <c r="Z526" s="34"/>
      <c r="AA526" s="34"/>
      <c r="AB526" s="34"/>
      <c r="AC526" s="34"/>
      <c r="AD526" s="34"/>
      <c r="AE526" s="34"/>
      <c r="AF526" s="34"/>
      <c r="AG526" s="34"/>
      <c r="AH526" s="34"/>
      <c r="AI526" s="34"/>
      <c r="AJ526" s="34"/>
      <c r="AK526" s="34"/>
      <c r="AL526" s="34"/>
      <c r="AM526" s="34"/>
      <c r="AN526" s="34"/>
      <c r="AO526" s="34"/>
      <c r="AP526" s="34"/>
    </row>
    <row r="527" spans="2:42" s="33" customFormat="1" x14ac:dyDescent="0.25">
      <c r="B527" s="33" t="s">
        <v>232</v>
      </c>
      <c r="C527" s="33" t="s">
        <v>42</v>
      </c>
      <c r="D527" s="34"/>
      <c r="E527" s="34"/>
      <c r="F527" s="34"/>
      <c r="G527" s="34"/>
      <c r="H527" s="34"/>
      <c r="I527" s="34"/>
      <c r="J527" s="34"/>
      <c r="K527" s="34"/>
      <c r="L527" s="34"/>
      <c r="M527" s="34"/>
      <c r="N527" s="34"/>
      <c r="O527" s="34"/>
      <c r="P527" s="34"/>
      <c r="Q527" s="34"/>
      <c r="R527" s="34"/>
      <c r="S527" s="34"/>
      <c r="T527" s="34"/>
      <c r="U527" s="34"/>
      <c r="V527" s="34"/>
      <c r="W527" s="34"/>
      <c r="X527" s="34"/>
      <c r="Y527" s="34"/>
      <c r="Z527" s="34"/>
      <c r="AA527" s="34"/>
      <c r="AB527" s="34"/>
      <c r="AC527" s="34"/>
      <c r="AD527" s="34"/>
      <c r="AE527" s="34"/>
      <c r="AF527" s="34"/>
      <c r="AG527" s="34"/>
      <c r="AH527" s="34"/>
      <c r="AI527" s="34"/>
      <c r="AJ527" s="34"/>
      <c r="AK527" s="34"/>
      <c r="AL527" s="34"/>
      <c r="AM527" s="34"/>
      <c r="AN527" s="34"/>
      <c r="AO527" s="34"/>
      <c r="AP527" s="34"/>
    </row>
    <row r="528" spans="2:42" s="33" customFormat="1" x14ac:dyDescent="0.25">
      <c r="B528" s="33" t="s">
        <v>232</v>
      </c>
      <c r="C528" s="33" t="s">
        <v>43</v>
      </c>
      <c r="D528" s="34"/>
      <c r="E528" s="34"/>
      <c r="F528" s="34"/>
      <c r="G528" s="34"/>
      <c r="H528" s="34"/>
      <c r="I528" s="34"/>
      <c r="J528" s="34"/>
      <c r="K528" s="34"/>
      <c r="L528" s="34"/>
      <c r="M528" s="34"/>
      <c r="N528" s="34"/>
      <c r="O528" s="34"/>
      <c r="P528" s="34"/>
      <c r="Q528" s="34"/>
      <c r="R528" s="34"/>
      <c r="S528" s="34"/>
      <c r="T528" s="34"/>
      <c r="U528" s="34"/>
      <c r="V528" s="34"/>
      <c r="W528" s="34"/>
      <c r="X528" s="34"/>
      <c r="Y528" s="34"/>
      <c r="Z528" s="34"/>
      <c r="AA528" s="34"/>
      <c r="AB528" s="34"/>
      <c r="AC528" s="34"/>
      <c r="AD528" s="34"/>
      <c r="AE528" s="34"/>
      <c r="AF528" s="34"/>
      <c r="AG528" s="34"/>
      <c r="AH528" s="34"/>
      <c r="AI528" s="34"/>
      <c r="AJ528" s="34"/>
      <c r="AK528" s="34"/>
      <c r="AL528" s="34"/>
      <c r="AM528" s="34"/>
      <c r="AN528" s="34"/>
      <c r="AO528" s="34"/>
      <c r="AP528" s="34"/>
    </row>
    <row r="529" spans="2:42" s="33" customFormat="1" x14ac:dyDescent="0.25">
      <c r="B529" s="33" t="s">
        <v>232</v>
      </c>
      <c r="C529" s="33" t="s">
        <v>44</v>
      </c>
      <c r="D529" s="34"/>
      <c r="E529" s="34"/>
      <c r="F529" s="34"/>
      <c r="G529" s="34"/>
      <c r="H529" s="34"/>
      <c r="I529" s="34"/>
      <c r="J529" s="34"/>
      <c r="K529" s="34"/>
      <c r="L529" s="34"/>
      <c r="M529" s="34"/>
      <c r="N529" s="34"/>
      <c r="O529" s="34"/>
      <c r="P529" s="34"/>
      <c r="Q529" s="34"/>
      <c r="R529" s="34"/>
      <c r="S529" s="34"/>
      <c r="T529" s="34"/>
      <c r="U529" s="34"/>
      <c r="V529" s="34"/>
      <c r="W529" s="34"/>
      <c r="X529" s="34"/>
      <c r="Y529" s="34"/>
      <c r="Z529" s="34"/>
      <c r="AA529" s="34"/>
      <c r="AB529" s="34"/>
      <c r="AC529" s="34"/>
      <c r="AD529" s="34"/>
      <c r="AE529" s="34"/>
      <c r="AF529" s="34"/>
      <c r="AG529" s="34"/>
      <c r="AH529" s="34"/>
      <c r="AI529" s="34"/>
      <c r="AJ529" s="34"/>
      <c r="AK529" s="34"/>
      <c r="AL529" s="34"/>
      <c r="AM529" s="34"/>
      <c r="AN529" s="34"/>
      <c r="AO529" s="34"/>
      <c r="AP529" s="34"/>
    </row>
    <row r="530" spans="2:42" s="33" customFormat="1" x14ac:dyDescent="0.25">
      <c r="B530" s="33" t="s">
        <v>232</v>
      </c>
      <c r="C530" s="33" t="s">
        <v>45</v>
      </c>
      <c r="D530" s="34"/>
      <c r="E530" s="34"/>
      <c r="F530" s="34"/>
      <c r="G530" s="34"/>
      <c r="H530" s="34"/>
      <c r="I530" s="34"/>
      <c r="J530" s="34"/>
      <c r="K530" s="34"/>
      <c r="L530" s="34"/>
      <c r="M530" s="34"/>
      <c r="N530" s="34"/>
      <c r="O530" s="34"/>
      <c r="P530" s="34"/>
      <c r="Q530" s="34"/>
      <c r="R530" s="34"/>
      <c r="S530" s="34"/>
      <c r="T530" s="34"/>
      <c r="U530" s="34"/>
      <c r="V530" s="34"/>
      <c r="W530" s="34"/>
      <c r="X530" s="34"/>
      <c r="Y530" s="34"/>
      <c r="Z530" s="34"/>
      <c r="AA530" s="34"/>
      <c r="AB530" s="34"/>
      <c r="AC530" s="34"/>
      <c r="AD530" s="34"/>
      <c r="AE530" s="34"/>
      <c r="AF530" s="34"/>
      <c r="AG530" s="34"/>
      <c r="AH530" s="34"/>
      <c r="AI530" s="34"/>
      <c r="AJ530" s="34"/>
      <c r="AK530" s="34"/>
      <c r="AL530" s="34"/>
      <c r="AM530" s="34"/>
      <c r="AN530" s="34"/>
      <c r="AO530" s="34"/>
      <c r="AP530" s="34"/>
    </row>
    <row r="531" spans="2:42" s="33" customFormat="1" x14ac:dyDescent="0.25">
      <c r="B531" s="33" t="s">
        <v>232</v>
      </c>
      <c r="C531" s="33" t="s">
        <v>46</v>
      </c>
      <c r="D531" s="34"/>
      <c r="E531" s="34"/>
      <c r="F531" s="34"/>
      <c r="G531" s="34"/>
      <c r="H531" s="34"/>
      <c r="I531" s="34"/>
      <c r="J531" s="34"/>
      <c r="K531" s="34"/>
      <c r="L531" s="34"/>
      <c r="M531" s="34"/>
      <c r="N531" s="34"/>
      <c r="O531" s="34"/>
      <c r="P531" s="34"/>
      <c r="Q531" s="34"/>
      <c r="R531" s="34"/>
      <c r="S531" s="34"/>
      <c r="T531" s="34"/>
      <c r="U531" s="34"/>
      <c r="V531" s="34"/>
      <c r="W531" s="34"/>
      <c r="X531" s="34"/>
      <c r="Y531" s="34"/>
      <c r="Z531" s="34"/>
      <c r="AA531" s="34"/>
      <c r="AB531" s="34"/>
      <c r="AC531" s="34"/>
      <c r="AD531" s="34"/>
      <c r="AE531" s="34"/>
      <c r="AF531" s="34"/>
      <c r="AG531" s="34"/>
      <c r="AH531" s="34"/>
      <c r="AI531" s="34"/>
      <c r="AJ531" s="34"/>
      <c r="AK531" s="34"/>
      <c r="AL531" s="34"/>
      <c r="AM531" s="34"/>
      <c r="AN531" s="34"/>
      <c r="AO531" s="34"/>
      <c r="AP531" s="34"/>
    </row>
    <row r="532" spans="2:42" s="33" customFormat="1" x14ac:dyDescent="0.25">
      <c r="B532" s="33" t="s">
        <v>232</v>
      </c>
      <c r="C532" s="33" t="s">
        <v>15</v>
      </c>
      <c r="D532" s="34">
        <v>0</v>
      </c>
      <c r="E532" s="34">
        <v>0</v>
      </c>
      <c r="F532" s="34">
        <v>0</v>
      </c>
      <c r="G532" s="34">
        <v>0</v>
      </c>
      <c r="H532" s="34">
        <v>0</v>
      </c>
      <c r="I532" s="34">
        <v>0</v>
      </c>
      <c r="J532" s="34">
        <v>0</v>
      </c>
      <c r="K532" s="34">
        <v>0</v>
      </c>
      <c r="L532" s="34">
        <v>0</v>
      </c>
      <c r="M532" s="34">
        <v>0</v>
      </c>
      <c r="N532" s="34">
        <v>0</v>
      </c>
      <c r="O532" s="34">
        <v>0</v>
      </c>
      <c r="P532" s="34">
        <v>0</v>
      </c>
      <c r="Q532" s="34">
        <v>0</v>
      </c>
      <c r="R532" s="34">
        <v>0</v>
      </c>
      <c r="S532" s="34">
        <v>0</v>
      </c>
      <c r="T532" s="34">
        <v>0</v>
      </c>
      <c r="U532" s="34">
        <v>0</v>
      </c>
      <c r="V532" s="34">
        <v>0</v>
      </c>
      <c r="W532" s="34">
        <v>0</v>
      </c>
      <c r="X532" s="34">
        <v>0</v>
      </c>
      <c r="Y532" s="34">
        <v>0</v>
      </c>
      <c r="Z532" s="34">
        <v>0</v>
      </c>
      <c r="AA532" s="34">
        <v>0</v>
      </c>
      <c r="AB532" s="34">
        <v>0</v>
      </c>
      <c r="AC532" s="34">
        <v>0</v>
      </c>
      <c r="AD532" s="34">
        <v>0</v>
      </c>
      <c r="AE532" s="34">
        <v>0</v>
      </c>
      <c r="AF532" s="34">
        <v>0</v>
      </c>
      <c r="AG532" s="34">
        <v>0</v>
      </c>
      <c r="AH532" s="34">
        <v>0</v>
      </c>
      <c r="AI532" s="34">
        <v>0</v>
      </c>
      <c r="AJ532" s="34">
        <v>0</v>
      </c>
      <c r="AK532" s="34">
        <v>0</v>
      </c>
      <c r="AL532" s="34">
        <v>0</v>
      </c>
      <c r="AM532" s="34">
        <v>0</v>
      </c>
      <c r="AN532" s="34">
        <v>0</v>
      </c>
      <c r="AO532" s="34">
        <v>0</v>
      </c>
      <c r="AP532" s="34">
        <v>0</v>
      </c>
    </row>
    <row r="533" spans="2:42" s="33" customFormat="1" x14ac:dyDescent="0.25">
      <c r="B533" s="33" t="s">
        <v>233</v>
      </c>
      <c r="C533" s="33" t="s">
        <v>36</v>
      </c>
      <c r="D533" s="34"/>
      <c r="E533" s="34"/>
      <c r="F533" s="34"/>
      <c r="G533" s="34"/>
      <c r="H533" s="34"/>
      <c r="I533" s="34"/>
      <c r="J533" s="34"/>
      <c r="K533" s="34"/>
      <c r="L533" s="34"/>
      <c r="M533" s="34"/>
      <c r="N533" s="34"/>
      <c r="O533" s="34"/>
      <c r="P533" s="34"/>
      <c r="Q533" s="34"/>
      <c r="R533" s="34"/>
      <c r="S533" s="34"/>
      <c r="T533" s="34"/>
      <c r="U533" s="34"/>
      <c r="V533" s="34"/>
      <c r="W533" s="34"/>
      <c r="X533" s="34"/>
      <c r="Y533" s="34"/>
      <c r="Z533" s="34"/>
      <c r="AA533" s="34"/>
      <c r="AB533" s="34"/>
      <c r="AC533" s="34"/>
      <c r="AD533" s="34"/>
      <c r="AE533" s="34"/>
      <c r="AF533" s="34"/>
      <c r="AG533" s="34"/>
      <c r="AH533" s="34"/>
      <c r="AI533" s="34"/>
      <c r="AJ533" s="34"/>
      <c r="AK533" s="34"/>
      <c r="AL533" s="34"/>
      <c r="AM533" s="34"/>
      <c r="AN533" s="34"/>
      <c r="AO533" s="34"/>
      <c r="AP533" s="34"/>
    </row>
    <row r="534" spans="2:42" s="33" customFormat="1" x14ac:dyDescent="0.25">
      <c r="B534" s="33" t="s">
        <v>233</v>
      </c>
      <c r="C534" s="33" t="s">
        <v>37</v>
      </c>
      <c r="D534" s="34"/>
      <c r="E534" s="34"/>
      <c r="F534" s="34"/>
      <c r="G534" s="34"/>
      <c r="H534" s="34"/>
      <c r="I534" s="34"/>
      <c r="J534" s="34"/>
      <c r="K534" s="34"/>
      <c r="L534" s="34"/>
      <c r="M534" s="34"/>
      <c r="N534" s="34"/>
      <c r="O534" s="34"/>
      <c r="P534" s="34"/>
      <c r="Q534" s="34"/>
      <c r="R534" s="34"/>
      <c r="S534" s="34"/>
      <c r="T534" s="34"/>
      <c r="U534" s="34"/>
      <c r="V534" s="34"/>
      <c r="W534" s="34"/>
      <c r="X534" s="34"/>
      <c r="Y534" s="34"/>
      <c r="Z534" s="34"/>
      <c r="AA534" s="34"/>
      <c r="AB534" s="34"/>
      <c r="AC534" s="34"/>
      <c r="AD534" s="34"/>
      <c r="AE534" s="34"/>
      <c r="AF534" s="34"/>
      <c r="AG534" s="34"/>
      <c r="AH534" s="34"/>
      <c r="AI534" s="34"/>
      <c r="AJ534" s="34"/>
      <c r="AK534" s="34"/>
      <c r="AL534" s="34"/>
      <c r="AM534" s="34"/>
      <c r="AN534" s="34"/>
      <c r="AO534" s="34"/>
      <c r="AP534" s="34"/>
    </row>
    <row r="535" spans="2:42" s="33" customFormat="1" x14ac:dyDescent="0.25">
      <c r="B535" s="33" t="s">
        <v>233</v>
      </c>
      <c r="C535" s="33" t="s">
        <v>38</v>
      </c>
      <c r="D535" s="34"/>
      <c r="E535" s="34"/>
      <c r="F535" s="34"/>
      <c r="G535" s="34"/>
      <c r="H535" s="34"/>
      <c r="I535" s="34"/>
      <c r="J535" s="34"/>
      <c r="K535" s="34"/>
      <c r="L535" s="34"/>
      <c r="M535" s="34"/>
      <c r="N535" s="34"/>
      <c r="O535" s="34"/>
      <c r="P535" s="34"/>
      <c r="Q535" s="34"/>
      <c r="R535" s="34"/>
      <c r="S535" s="34"/>
      <c r="T535" s="34"/>
      <c r="U535" s="34"/>
      <c r="V535" s="34"/>
      <c r="W535" s="34"/>
      <c r="X535" s="34"/>
      <c r="Y535" s="34"/>
      <c r="Z535" s="34"/>
      <c r="AA535" s="34"/>
      <c r="AB535" s="34"/>
      <c r="AC535" s="34"/>
      <c r="AD535" s="34"/>
      <c r="AE535" s="34"/>
      <c r="AF535" s="34"/>
      <c r="AG535" s="34"/>
      <c r="AH535" s="34"/>
      <c r="AI535" s="34"/>
      <c r="AJ535" s="34"/>
      <c r="AK535" s="34"/>
      <c r="AL535" s="34"/>
      <c r="AM535" s="34"/>
      <c r="AN535" s="34"/>
      <c r="AO535" s="34"/>
      <c r="AP535" s="34"/>
    </row>
    <row r="536" spans="2:42" s="33" customFormat="1" x14ac:dyDescent="0.25">
      <c r="B536" s="33" t="s">
        <v>233</v>
      </c>
      <c r="C536" s="33" t="s">
        <v>39</v>
      </c>
      <c r="D536" s="34"/>
      <c r="E536" s="34"/>
      <c r="F536" s="34"/>
      <c r="G536" s="34"/>
      <c r="H536" s="34"/>
      <c r="I536" s="34"/>
      <c r="J536" s="34"/>
      <c r="K536" s="34"/>
      <c r="L536" s="34"/>
      <c r="M536" s="34"/>
      <c r="N536" s="34"/>
      <c r="O536" s="34"/>
      <c r="P536" s="34"/>
      <c r="Q536" s="34"/>
      <c r="R536" s="34"/>
      <c r="S536" s="34"/>
      <c r="T536" s="34"/>
      <c r="U536" s="34"/>
      <c r="V536" s="34"/>
      <c r="W536" s="34"/>
      <c r="X536" s="34"/>
      <c r="Y536" s="34"/>
      <c r="Z536" s="34"/>
      <c r="AA536" s="34"/>
      <c r="AB536" s="34"/>
      <c r="AC536" s="34"/>
      <c r="AD536" s="34"/>
      <c r="AE536" s="34"/>
      <c r="AF536" s="34"/>
      <c r="AG536" s="34"/>
      <c r="AH536" s="34"/>
      <c r="AI536" s="34"/>
      <c r="AJ536" s="34"/>
      <c r="AK536" s="34"/>
      <c r="AL536" s="34"/>
      <c r="AM536" s="34"/>
      <c r="AN536" s="34"/>
      <c r="AO536" s="34"/>
      <c r="AP536" s="34"/>
    </row>
    <row r="537" spans="2:42" s="33" customFormat="1" x14ac:dyDescent="0.25">
      <c r="B537" s="33" t="s">
        <v>233</v>
      </c>
      <c r="C537" s="33" t="s">
        <v>40</v>
      </c>
      <c r="D537" s="34"/>
      <c r="E537" s="34"/>
      <c r="F537" s="34"/>
      <c r="G537" s="34"/>
      <c r="H537" s="34"/>
      <c r="I537" s="34"/>
      <c r="J537" s="34"/>
      <c r="K537" s="34"/>
      <c r="L537" s="34"/>
      <c r="M537" s="34"/>
      <c r="N537" s="34"/>
      <c r="O537" s="34"/>
      <c r="P537" s="34"/>
      <c r="Q537" s="34"/>
      <c r="R537" s="34"/>
      <c r="S537" s="34"/>
      <c r="T537" s="34"/>
      <c r="U537" s="34"/>
      <c r="V537" s="34"/>
      <c r="W537" s="34"/>
      <c r="X537" s="34"/>
      <c r="Y537" s="34"/>
      <c r="Z537" s="34"/>
      <c r="AA537" s="34"/>
      <c r="AB537" s="34"/>
      <c r="AC537" s="34"/>
      <c r="AD537" s="34"/>
      <c r="AE537" s="34"/>
      <c r="AF537" s="34"/>
      <c r="AG537" s="34"/>
      <c r="AH537" s="34"/>
      <c r="AI537" s="34"/>
      <c r="AJ537" s="34"/>
      <c r="AK537" s="34"/>
      <c r="AL537" s="34"/>
      <c r="AM537" s="34"/>
      <c r="AN537" s="34"/>
      <c r="AO537" s="34"/>
      <c r="AP537" s="34"/>
    </row>
    <row r="538" spans="2:42" s="33" customFormat="1" x14ac:dyDescent="0.25">
      <c r="B538" s="33" t="s">
        <v>233</v>
      </c>
      <c r="C538" s="33" t="s">
        <v>41</v>
      </c>
      <c r="D538" s="34"/>
      <c r="E538" s="34"/>
      <c r="F538" s="34"/>
      <c r="G538" s="34"/>
      <c r="H538" s="34"/>
      <c r="I538" s="34"/>
      <c r="J538" s="34"/>
      <c r="K538" s="34"/>
      <c r="L538" s="34"/>
      <c r="M538" s="34"/>
      <c r="N538" s="34"/>
      <c r="O538" s="34"/>
      <c r="P538" s="34"/>
      <c r="Q538" s="34"/>
      <c r="R538" s="34"/>
      <c r="S538" s="34"/>
      <c r="T538" s="34"/>
      <c r="U538" s="34"/>
      <c r="V538" s="34"/>
      <c r="W538" s="34"/>
      <c r="X538" s="34"/>
      <c r="Y538" s="34"/>
      <c r="Z538" s="34"/>
      <c r="AA538" s="34"/>
      <c r="AB538" s="34"/>
      <c r="AC538" s="34"/>
      <c r="AD538" s="34"/>
      <c r="AE538" s="34"/>
      <c r="AF538" s="34"/>
      <c r="AG538" s="34"/>
      <c r="AH538" s="34"/>
      <c r="AI538" s="34"/>
      <c r="AJ538" s="34"/>
      <c r="AK538" s="34"/>
      <c r="AL538" s="34"/>
      <c r="AM538" s="34"/>
      <c r="AN538" s="34"/>
      <c r="AO538" s="34"/>
      <c r="AP538" s="34"/>
    </row>
    <row r="539" spans="2:42" s="33" customFormat="1" x14ac:dyDescent="0.25">
      <c r="B539" s="33" t="s">
        <v>233</v>
      </c>
      <c r="C539" s="33" t="s">
        <v>42</v>
      </c>
      <c r="D539" s="34"/>
      <c r="E539" s="34"/>
      <c r="F539" s="34"/>
      <c r="G539" s="34"/>
      <c r="H539" s="34"/>
      <c r="I539" s="34"/>
      <c r="J539" s="34"/>
      <c r="K539" s="34"/>
      <c r="L539" s="34"/>
      <c r="M539" s="34"/>
      <c r="N539" s="34"/>
      <c r="O539" s="34"/>
      <c r="P539" s="34"/>
      <c r="Q539" s="34"/>
      <c r="R539" s="34"/>
      <c r="S539" s="34"/>
      <c r="T539" s="34"/>
      <c r="U539" s="34"/>
      <c r="V539" s="34"/>
      <c r="W539" s="34"/>
      <c r="X539" s="34"/>
      <c r="Y539" s="34"/>
      <c r="Z539" s="34"/>
      <c r="AA539" s="34"/>
      <c r="AB539" s="34"/>
      <c r="AC539" s="34"/>
      <c r="AD539" s="34"/>
      <c r="AE539" s="34"/>
      <c r="AF539" s="34"/>
      <c r="AG539" s="34"/>
      <c r="AH539" s="34"/>
      <c r="AI539" s="34"/>
      <c r="AJ539" s="34"/>
      <c r="AK539" s="34"/>
      <c r="AL539" s="34"/>
      <c r="AM539" s="34"/>
      <c r="AN539" s="34"/>
      <c r="AO539" s="34"/>
      <c r="AP539" s="34"/>
    </row>
    <row r="540" spans="2:42" s="33" customFormat="1" x14ac:dyDescent="0.25">
      <c r="B540" s="33" t="s">
        <v>233</v>
      </c>
      <c r="C540" s="33" t="s">
        <v>43</v>
      </c>
      <c r="D540" s="34"/>
      <c r="E540" s="34"/>
      <c r="F540" s="34"/>
      <c r="G540" s="34"/>
      <c r="H540" s="34"/>
      <c r="I540" s="34"/>
      <c r="J540" s="34"/>
      <c r="K540" s="34"/>
      <c r="L540" s="34"/>
      <c r="M540" s="34"/>
      <c r="N540" s="34"/>
      <c r="O540" s="34"/>
      <c r="P540" s="34"/>
      <c r="Q540" s="34"/>
      <c r="R540" s="34"/>
      <c r="S540" s="34"/>
      <c r="T540" s="34"/>
      <c r="U540" s="34"/>
      <c r="V540" s="34"/>
      <c r="W540" s="34"/>
      <c r="X540" s="34"/>
      <c r="Y540" s="34"/>
      <c r="Z540" s="34"/>
      <c r="AA540" s="34"/>
      <c r="AB540" s="34"/>
      <c r="AC540" s="34"/>
      <c r="AD540" s="34"/>
      <c r="AE540" s="34"/>
      <c r="AF540" s="34"/>
      <c r="AG540" s="34"/>
      <c r="AH540" s="34"/>
      <c r="AI540" s="34"/>
      <c r="AJ540" s="34"/>
      <c r="AK540" s="34"/>
      <c r="AL540" s="34"/>
      <c r="AM540" s="34"/>
      <c r="AN540" s="34"/>
      <c r="AO540" s="34"/>
      <c r="AP540" s="34"/>
    </row>
    <row r="541" spans="2:42" s="33" customFormat="1" x14ac:dyDescent="0.25">
      <c r="B541" s="33" t="s">
        <v>233</v>
      </c>
      <c r="C541" s="33" t="s">
        <v>44</v>
      </c>
      <c r="D541" s="34"/>
      <c r="E541" s="34"/>
      <c r="F541" s="34"/>
      <c r="G541" s="34"/>
      <c r="H541" s="34"/>
      <c r="I541" s="34"/>
      <c r="J541" s="34"/>
      <c r="K541" s="34"/>
      <c r="L541" s="34"/>
      <c r="M541" s="34"/>
      <c r="N541" s="34"/>
      <c r="O541" s="34"/>
      <c r="P541" s="34"/>
      <c r="Q541" s="34"/>
      <c r="R541" s="34"/>
      <c r="S541" s="34"/>
      <c r="T541" s="34"/>
      <c r="U541" s="34"/>
      <c r="V541" s="34"/>
      <c r="W541" s="34"/>
      <c r="X541" s="34"/>
      <c r="Y541" s="34"/>
      <c r="Z541" s="34"/>
      <c r="AA541" s="34"/>
      <c r="AB541" s="34"/>
      <c r="AC541" s="34"/>
      <c r="AD541" s="34"/>
      <c r="AE541" s="34"/>
      <c r="AF541" s="34"/>
      <c r="AG541" s="34"/>
      <c r="AH541" s="34"/>
      <c r="AI541" s="34"/>
      <c r="AJ541" s="34"/>
      <c r="AK541" s="34"/>
      <c r="AL541" s="34"/>
      <c r="AM541" s="34"/>
      <c r="AN541" s="34"/>
      <c r="AO541" s="34"/>
      <c r="AP541" s="34"/>
    </row>
    <row r="542" spans="2:42" s="33" customFormat="1" x14ac:dyDescent="0.25">
      <c r="B542" s="33" t="s">
        <v>233</v>
      </c>
      <c r="C542" s="33" t="s">
        <v>45</v>
      </c>
      <c r="D542" s="34"/>
      <c r="E542" s="34"/>
      <c r="F542" s="34"/>
      <c r="G542" s="34"/>
      <c r="H542" s="34"/>
      <c r="I542" s="34"/>
      <c r="J542" s="34"/>
      <c r="K542" s="34"/>
      <c r="L542" s="34"/>
      <c r="M542" s="34"/>
      <c r="N542" s="34"/>
      <c r="O542" s="34"/>
      <c r="P542" s="34"/>
      <c r="Q542" s="34"/>
      <c r="R542" s="34"/>
      <c r="S542" s="34"/>
      <c r="T542" s="34"/>
      <c r="U542" s="34"/>
      <c r="V542" s="34"/>
      <c r="W542" s="34"/>
      <c r="X542" s="34"/>
      <c r="Y542" s="34"/>
      <c r="Z542" s="34"/>
      <c r="AA542" s="34"/>
      <c r="AB542" s="34"/>
      <c r="AC542" s="34"/>
      <c r="AD542" s="34"/>
      <c r="AE542" s="34"/>
      <c r="AF542" s="34"/>
      <c r="AG542" s="34"/>
      <c r="AH542" s="34"/>
      <c r="AI542" s="34"/>
      <c r="AJ542" s="34"/>
      <c r="AK542" s="34"/>
      <c r="AL542" s="34"/>
      <c r="AM542" s="34"/>
      <c r="AN542" s="34"/>
      <c r="AO542" s="34"/>
      <c r="AP542" s="34"/>
    </row>
    <row r="543" spans="2:42" s="33" customFormat="1" x14ac:dyDescent="0.25">
      <c r="B543" s="33" t="s">
        <v>233</v>
      </c>
      <c r="C543" s="33" t="s">
        <v>46</v>
      </c>
      <c r="D543" s="34"/>
      <c r="E543" s="34"/>
      <c r="F543" s="34"/>
      <c r="G543" s="34"/>
      <c r="H543" s="34"/>
      <c r="I543" s="34"/>
      <c r="J543" s="34"/>
      <c r="K543" s="34"/>
      <c r="L543" s="34"/>
      <c r="M543" s="34"/>
      <c r="N543" s="34"/>
      <c r="O543" s="34"/>
      <c r="P543" s="34"/>
      <c r="Q543" s="34"/>
      <c r="R543" s="34"/>
      <c r="S543" s="34"/>
      <c r="T543" s="34"/>
      <c r="U543" s="34"/>
      <c r="V543" s="34"/>
      <c r="W543" s="34"/>
      <c r="X543" s="34"/>
      <c r="Y543" s="34"/>
      <c r="Z543" s="34"/>
      <c r="AA543" s="34"/>
      <c r="AB543" s="34"/>
      <c r="AC543" s="34"/>
      <c r="AD543" s="34"/>
      <c r="AE543" s="34"/>
      <c r="AF543" s="34"/>
      <c r="AG543" s="34"/>
      <c r="AH543" s="34"/>
      <c r="AI543" s="34"/>
      <c r="AJ543" s="34"/>
      <c r="AK543" s="34"/>
      <c r="AL543" s="34"/>
      <c r="AM543" s="34"/>
      <c r="AN543" s="34"/>
      <c r="AO543" s="34"/>
      <c r="AP543" s="34"/>
    </row>
    <row r="544" spans="2:42" s="33" customFormat="1" x14ac:dyDescent="0.25">
      <c r="B544" s="33" t="s">
        <v>233</v>
      </c>
      <c r="C544" s="33" t="s">
        <v>15</v>
      </c>
      <c r="D544" s="34">
        <v>0</v>
      </c>
      <c r="E544" s="34">
        <v>0</v>
      </c>
      <c r="F544" s="34">
        <v>0</v>
      </c>
      <c r="G544" s="34">
        <v>0</v>
      </c>
      <c r="H544" s="34">
        <v>0</v>
      </c>
      <c r="I544" s="34">
        <v>0</v>
      </c>
      <c r="J544" s="34">
        <v>0</v>
      </c>
      <c r="K544" s="34">
        <v>0</v>
      </c>
      <c r="L544" s="34">
        <v>0</v>
      </c>
      <c r="M544" s="34">
        <v>0</v>
      </c>
      <c r="N544" s="34">
        <v>0</v>
      </c>
      <c r="O544" s="34">
        <v>0</v>
      </c>
      <c r="P544" s="34">
        <v>0</v>
      </c>
      <c r="Q544" s="34">
        <v>0</v>
      </c>
      <c r="R544" s="34">
        <v>0</v>
      </c>
      <c r="S544" s="34">
        <v>0</v>
      </c>
      <c r="T544" s="34">
        <v>0</v>
      </c>
      <c r="U544" s="34">
        <v>0</v>
      </c>
      <c r="V544" s="34">
        <v>0</v>
      </c>
      <c r="W544" s="34">
        <v>0</v>
      </c>
      <c r="X544" s="34">
        <v>0</v>
      </c>
      <c r="Y544" s="34">
        <v>0</v>
      </c>
      <c r="Z544" s="34">
        <v>0</v>
      </c>
      <c r="AA544" s="34">
        <v>0</v>
      </c>
      <c r="AB544" s="34">
        <v>0</v>
      </c>
      <c r="AC544" s="34">
        <v>0</v>
      </c>
      <c r="AD544" s="34">
        <v>0</v>
      </c>
      <c r="AE544" s="34">
        <v>0</v>
      </c>
      <c r="AF544" s="34">
        <v>0</v>
      </c>
      <c r="AG544" s="34">
        <v>0</v>
      </c>
      <c r="AH544" s="34">
        <v>0</v>
      </c>
      <c r="AI544" s="34">
        <v>0</v>
      </c>
      <c r="AJ544" s="34">
        <v>0</v>
      </c>
      <c r="AK544" s="34">
        <v>0</v>
      </c>
      <c r="AL544" s="34">
        <v>0</v>
      </c>
      <c r="AM544" s="34">
        <v>0</v>
      </c>
      <c r="AN544" s="34">
        <v>0</v>
      </c>
      <c r="AO544" s="34">
        <v>0</v>
      </c>
      <c r="AP544" s="34">
        <v>0</v>
      </c>
    </row>
    <row r="545" spans="2:42" s="33" customFormat="1" x14ac:dyDescent="0.25">
      <c r="B545" s="33" t="s">
        <v>234</v>
      </c>
      <c r="C545" s="33" t="s">
        <v>36</v>
      </c>
      <c r="D545" s="34"/>
      <c r="E545" s="34"/>
      <c r="F545" s="34"/>
      <c r="G545" s="34"/>
      <c r="H545" s="34"/>
      <c r="I545" s="34"/>
      <c r="J545" s="34"/>
      <c r="K545" s="34"/>
      <c r="L545" s="34"/>
      <c r="M545" s="34"/>
      <c r="N545" s="34"/>
      <c r="O545" s="34"/>
      <c r="P545" s="34"/>
      <c r="Q545" s="34"/>
      <c r="R545" s="34"/>
      <c r="S545" s="34"/>
      <c r="T545" s="34"/>
      <c r="U545" s="34"/>
      <c r="V545" s="34"/>
      <c r="W545" s="34"/>
      <c r="X545" s="34"/>
      <c r="Y545" s="34"/>
      <c r="Z545" s="34"/>
      <c r="AA545" s="34"/>
      <c r="AB545" s="34"/>
      <c r="AC545" s="34"/>
      <c r="AD545" s="34"/>
      <c r="AE545" s="34"/>
      <c r="AF545" s="34"/>
      <c r="AG545" s="34"/>
      <c r="AH545" s="34"/>
      <c r="AI545" s="34"/>
      <c r="AJ545" s="34"/>
      <c r="AK545" s="34"/>
      <c r="AL545" s="34"/>
      <c r="AM545" s="34"/>
      <c r="AN545" s="34"/>
      <c r="AO545" s="34"/>
      <c r="AP545" s="34"/>
    </row>
    <row r="546" spans="2:42" s="33" customFormat="1" x14ac:dyDescent="0.25">
      <c r="B546" s="33" t="s">
        <v>234</v>
      </c>
      <c r="C546" s="33" t="s">
        <v>37</v>
      </c>
      <c r="D546" s="34"/>
      <c r="E546" s="34"/>
      <c r="F546" s="34"/>
      <c r="G546" s="34"/>
      <c r="H546" s="34"/>
      <c r="I546" s="34"/>
      <c r="J546" s="34"/>
      <c r="K546" s="34"/>
      <c r="L546" s="34"/>
      <c r="M546" s="34"/>
      <c r="N546" s="34"/>
      <c r="O546" s="34"/>
      <c r="P546" s="34"/>
      <c r="Q546" s="34"/>
      <c r="R546" s="34"/>
      <c r="S546" s="34"/>
      <c r="T546" s="34"/>
      <c r="U546" s="34"/>
      <c r="V546" s="34"/>
      <c r="W546" s="34"/>
      <c r="X546" s="34"/>
      <c r="Y546" s="34"/>
      <c r="Z546" s="34"/>
      <c r="AA546" s="34"/>
      <c r="AB546" s="34"/>
      <c r="AC546" s="34"/>
      <c r="AD546" s="34"/>
      <c r="AE546" s="34"/>
      <c r="AF546" s="34"/>
      <c r="AG546" s="34"/>
      <c r="AH546" s="34"/>
      <c r="AI546" s="34"/>
      <c r="AJ546" s="34"/>
      <c r="AK546" s="34"/>
      <c r="AL546" s="34"/>
      <c r="AM546" s="34"/>
      <c r="AN546" s="34"/>
      <c r="AO546" s="34"/>
      <c r="AP546" s="34"/>
    </row>
    <row r="547" spans="2:42" s="33" customFormat="1" x14ac:dyDescent="0.25">
      <c r="B547" s="33" t="s">
        <v>234</v>
      </c>
      <c r="C547" s="33" t="s">
        <v>38</v>
      </c>
      <c r="D547" s="34"/>
      <c r="E547" s="34"/>
      <c r="F547" s="34"/>
      <c r="G547" s="34"/>
      <c r="H547" s="34"/>
      <c r="I547" s="34"/>
      <c r="J547" s="34"/>
      <c r="K547" s="34"/>
      <c r="L547" s="34"/>
      <c r="M547" s="34"/>
      <c r="N547" s="34"/>
      <c r="O547" s="34"/>
      <c r="P547" s="34"/>
      <c r="Q547" s="34"/>
      <c r="R547" s="34"/>
      <c r="S547" s="34"/>
      <c r="T547" s="34"/>
      <c r="U547" s="34"/>
      <c r="V547" s="34"/>
      <c r="W547" s="34"/>
      <c r="X547" s="34"/>
      <c r="Y547" s="34"/>
      <c r="Z547" s="34"/>
      <c r="AA547" s="34"/>
      <c r="AB547" s="34"/>
      <c r="AC547" s="34"/>
      <c r="AD547" s="34"/>
      <c r="AE547" s="34"/>
      <c r="AF547" s="34"/>
      <c r="AG547" s="34"/>
      <c r="AH547" s="34"/>
      <c r="AI547" s="34"/>
      <c r="AJ547" s="34"/>
      <c r="AK547" s="34"/>
      <c r="AL547" s="34"/>
      <c r="AM547" s="34"/>
      <c r="AN547" s="34"/>
      <c r="AO547" s="34"/>
      <c r="AP547" s="34"/>
    </row>
    <row r="548" spans="2:42" s="33" customFormat="1" x14ac:dyDescent="0.25">
      <c r="B548" s="33" t="s">
        <v>234</v>
      </c>
      <c r="C548" s="33" t="s">
        <v>39</v>
      </c>
      <c r="D548" s="34"/>
      <c r="E548" s="34"/>
      <c r="F548" s="34"/>
      <c r="G548" s="34"/>
      <c r="H548" s="34"/>
      <c r="I548" s="34"/>
      <c r="J548" s="34"/>
      <c r="K548" s="34"/>
      <c r="L548" s="34"/>
      <c r="M548" s="34"/>
      <c r="N548" s="34"/>
      <c r="O548" s="34"/>
      <c r="P548" s="34"/>
      <c r="Q548" s="34"/>
      <c r="R548" s="34"/>
      <c r="S548" s="34"/>
      <c r="T548" s="34"/>
      <c r="U548" s="34"/>
      <c r="V548" s="34"/>
      <c r="W548" s="34"/>
      <c r="X548" s="34"/>
      <c r="Y548" s="34"/>
      <c r="Z548" s="34"/>
      <c r="AA548" s="34"/>
      <c r="AB548" s="34"/>
      <c r="AC548" s="34"/>
      <c r="AD548" s="34"/>
      <c r="AE548" s="34"/>
      <c r="AF548" s="34"/>
      <c r="AG548" s="34"/>
      <c r="AH548" s="34"/>
      <c r="AI548" s="34"/>
      <c r="AJ548" s="34"/>
      <c r="AK548" s="34"/>
      <c r="AL548" s="34"/>
      <c r="AM548" s="34"/>
      <c r="AN548" s="34"/>
      <c r="AO548" s="34"/>
      <c r="AP548" s="34"/>
    </row>
    <row r="549" spans="2:42" s="33" customFormat="1" x14ac:dyDescent="0.25">
      <c r="B549" s="33" t="s">
        <v>234</v>
      </c>
      <c r="C549" s="33" t="s">
        <v>40</v>
      </c>
      <c r="D549" s="34"/>
      <c r="E549" s="34"/>
      <c r="F549" s="34"/>
      <c r="G549" s="34"/>
      <c r="H549" s="34"/>
      <c r="I549" s="34"/>
      <c r="J549" s="34"/>
      <c r="K549" s="34"/>
      <c r="L549" s="34"/>
      <c r="M549" s="34"/>
      <c r="N549" s="34"/>
      <c r="O549" s="34"/>
      <c r="P549" s="34"/>
      <c r="Q549" s="34"/>
      <c r="R549" s="34"/>
      <c r="S549" s="34"/>
      <c r="T549" s="34"/>
      <c r="U549" s="34"/>
      <c r="V549" s="34"/>
      <c r="W549" s="34"/>
      <c r="X549" s="34"/>
      <c r="Y549" s="34"/>
      <c r="Z549" s="34"/>
      <c r="AA549" s="34"/>
      <c r="AB549" s="34"/>
      <c r="AC549" s="34"/>
      <c r="AD549" s="34"/>
      <c r="AE549" s="34"/>
      <c r="AF549" s="34"/>
      <c r="AG549" s="34"/>
      <c r="AH549" s="34"/>
      <c r="AI549" s="34"/>
      <c r="AJ549" s="34"/>
      <c r="AK549" s="34"/>
      <c r="AL549" s="34"/>
      <c r="AM549" s="34"/>
      <c r="AN549" s="34"/>
      <c r="AO549" s="34"/>
      <c r="AP549" s="34"/>
    </row>
    <row r="550" spans="2:42" s="33" customFormat="1" x14ac:dyDescent="0.25">
      <c r="B550" s="33" t="s">
        <v>234</v>
      </c>
      <c r="C550" s="33" t="s">
        <v>41</v>
      </c>
      <c r="D550" s="34"/>
      <c r="E550" s="34"/>
      <c r="F550" s="34"/>
      <c r="G550" s="34"/>
      <c r="H550" s="34"/>
      <c r="I550" s="34"/>
      <c r="J550" s="34"/>
      <c r="K550" s="34"/>
      <c r="L550" s="34"/>
      <c r="M550" s="34"/>
      <c r="N550" s="34"/>
      <c r="O550" s="34"/>
      <c r="P550" s="34"/>
      <c r="Q550" s="34"/>
      <c r="R550" s="34"/>
      <c r="S550" s="34"/>
      <c r="T550" s="34"/>
      <c r="U550" s="34"/>
      <c r="V550" s="34"/>
      <c r="W550" s="34"/>
      <c r="X550" s="34"/>
      <c r="Y550" s="34"/>
      <c r="Z550" s="34"/>
      <c r="AA550" s="34"/>
      <c r="AB550" s="34"/>
      <c r="AC550" s="34"/>
      <c r="AD550" s="34"/>
      <c r="AE550" s="34"/>
      <c r="AF550" s="34"/>
      <c r="AG550" s="34"/>
      <c r="AH550" s="34"/>
      <c r="AI550" s="34"/>
      <c r="AJ550" s="34"/>
      <c r="AK550" s="34"/>
      <c r="AL550" s="34"/>
      <c r="AM550" s="34"/>
      <c r="AN550" s="34"/>
      <c r="AO550" s="34"/>
      <c r="AP550" s="34"/>
    </row>
    <row r="551" spans="2:42" s="33" customFormat="1" x14ac:dyDescent="0.25">
      <c r="B551" s="33" t="s">
        <v>234</v>
      </c>
      <c r="C551" s="33" t="s">
        <v>42</v>
      </c>
      <c r="D551" s="34"/>
      <c r="E551" s="34"/>
      <c r="F551" s="34"/>
      <c r="G551" s="34"/>
      <c r="H551" s="34"/>
      <c r="I551" s="34"/>
      <c r="J551" s="34"/>
      <c r="K551" s="34"/>
      <c r="L551" s="34"/>
      <c r="M551" s="34"/>
      <c r="N551" s="34"/>
      <c r="O551" s="34"/>
      <c r="P551" s="34"/>
      <c r="Q551" s="34"/>
      <c r="R551" s="34"/>
      <c r="S551" s="34"/>
      <c r="T551" s="34"/>
      <c r="U551" s="34"/>
      <c r="V551" s="34"/>
      <c r="W551" s="34"/>
      <c r="X551" s="34"/>
      <c r="Y551" s="34"/>
      <c r="Z551" s="34"/>
      <c r="AA551" s="34"/>
      <c r="AB551" s="34"/>
      <c r="AC551" s="34"/>
      <c r="AD551" s="34"/>
      <c r="AE551" s="34"/>
      <c r="AF551" s="34"/>
      <c r="AG551" s="34"/>
      <c r="AH551" s="34"/>
      <c r="AI551" s="34"/>
      <c r="AJ551" s="34"/>
      <c r="AK551" s="34"/>
      <c r="AL551" s="34"/>
      <c r="AM551" s="34"/>
      <c r="AN551" s="34"/>
      <c r="AO551" s="34"/>
      <c r="AP551" s="34"/>
    </row>
    <row r="552" spans="2:42" s="33" customFormat="1" x14ac:dyDescent="0.25">
      <c r="B552" s="33" t="s">
        <v>234</v>
      </c>
      <c r="C552" s="33" t="s">
        <v>43</v>
      </c>
      <c r="D552" s="34"/>
      <c r="E552" s="34"/>
      <c r="F552" s="34"/>
      <c r="G552" s="34"/>
      <c r="H552" s="34"/>
      <c r="I552" s="34"/>
      <c r="J552" s="34"/>
      <c r="K552" s="34"/>
      <c r="L552" s="34"/>
      <c r="M552" s="34"/>
      <c r="N552" s="34"/>
      <c r="O552" s="34"/>
      <c r="P552" s="34"/>
      <c r="Q552" s="34"/>
      <c r="R552" s="34"/>
      <c r="S552" s="34"/>
      <c r="T552" s="34"/>
      <c r="U552" s="34"/>
      <c r="V552" s="34"/>
      <c r="W552" s="34"/>
      <c r="X552" s="34"/>
      <c r="Y552" s="34"/>
      <c r="Z552" s="34"/>
      <c r="AA552" s="34"/>
      <c r="AB552" s="34"/>
      <c r="AC552" s="34"/>
      <c r="AD552" s="34"/>
      <c r="AE552" s="34"/>
      <c r="AF552" s="34"/>
      <c r="AG552" s="34"/>
      <c r="AH552" s="34"/>
      <c r="AI552" s="34"/>
      <c r="AJ552" s="34"/>
      <c r="AK552" s="34"/>
      <c r="AL552" s="34"/>
      <c r="AM552" s="34"/>
      <c r="AN552" s="34"/>
      <c r="AO552" s="34"/>
      <c r="AP552" s="34"/>
    </row>
    <row r="553" spans="2:42" s="33" customFormat="1" x14ac:dyDescent="0.25">
      <c r="B553" s="33" t="s">
        <v>234</v>
      </c>
      <c r="C553" s="33" t="s">
        <v>44</v>
      </c>
      <c r="D553" s="34"/>
      <c r="E553" s="34"/>
      <c r="F553" s="34"/>
      <c r="G553" s="34"/>
      <c r="H553" s="34"/>
      <c r="I553" s="34"/>
      <c r="J553" s="34"/>
      <c r="K553" s="34"/>
      <c r="L553" s="34"/>
      <c r="M553" s="34"/>
      <c r="N553" s="34"/>
      <c r="O553" s="34"/>
      <c r="P553" s="34"/>
      <c r="Q553" s="34"/>
      <c r="R553" s="34"/>
      <c r="S553" s="34"/>
      <c r="T553" s="34"/>
      <c r="U553" s="34"/>
      <c r="V553" s="34"/>
      <c r="W553" s="34"/>
      <c r="X553" s="34"/>
      <c r="Y553" s="34"/>
      <c r="Z553" s="34"/>
      <c r="AA553" s="34"/>
      <c r="AB553" s="34"/>
      <c r="AC553" s="34"/>
      <c r="AD553" s="34"/>
      <c r="AE553" s="34"/>
      <c r="AF553" s="34"/>
      <c r="AG553" s="34"/>
      <c r="AH553" s="34"/>
      <c r="AI553" s="34"/>
      <c r="AJ553" s="34"/>
      <c r="AK553" s="34"/>
      <c r="AL553" s="34"/>
      <c r="AM553" s="34"/>
      <c r="AN553" s="34"/>
      <c r="AO553" s="34"/>
      <c r="AP553" s="34"/>
    </row>
    <row r="554" spans="2:42" s="33" customFormat="1" x14ac:dyDescent="0.25">
      <c r="B554" s="33" t="s">
        <v>234</v>
      </c>
      <c r="C554" s="33" t="s">
        <v>45</v>
      </c>
      <c r="D554" s="34"/>
      <c r="E554" s="34"/>
      <c r="F554" s="34"/>
      <c r="G554" s="34"/>
      <c r="H554" s="34"/>
      <c r="I554" s="34"/>
      <c r="J554" s="34"/>
      <c r="K554" s="34"/>
      <c r="L554" s="34"/>
      <c r="M554" s="34"/>
      <c r="N554" s="34"/>
      <c r="O554" s="34"/>
      <c r="P554" s="34"/>
      <c r="Q554" s="34"/>
      <c r="R554" s="34"/>
      <c r="S554" s="34"/>
      <c r="T554" s="34"/>
      <c r="U554" s="34"/>
      <c r="V554" s="34"/>
      <c r="W554" s="34"/>
      <c r="X554" s="34"/>
      <c r="Y554" s="34"/>
      <c r="Z554" s="34"/>
      <c r="AA554" s="34"/>
      <c r="AB554" s="34"/>
      <c r="AC554" s="34"/>
      <c r="AD554" s="34"/>
      <c r="AE554" s="34"/>
      <c r="AF554" s="34"/>
      <c r="AG554" s="34"/>
      <c r="AH554" s="34"/>
      <c r="AI554" s="34"/>
      <c r="AJ554" s="34"/>
      <c r="AK554" s="34"/>
      <c r="AL554" s="34"/>
      <c r="AM554" s="34"/>
      <c r="AN554" s="34"/>
      <c r="AO554" s="34"/>
      <c r="AP554" s="34"/>
    </row>
    <row r="555" spans="2:42" s="33" customFormat="1" x14ac:dyDescent="0.25">
      <c r="B555" s="33" t="s">
        <v>234</v>
      </c>
      <c r="C555" s="33" t="s">
        <v>46</v>
      </c>
      <c r="D555" s="34"/>
      <c r="E555" s="34"/>
      <c r="F555" s="34"/>
      <c r="G555" s="34"/>
      <c r="H555" s="34"/>
      <c r="I555" s="34"/>
      <c r="J555" s="34"/>
      <c r="K555" s="34"/>
      <c r="L555" s="34"/>
      <c r="M555" s="34"/>
      <c r="N555" s="34"/>
      <c r="O555" s="34"/>
      <c r="P555" s="34"/>
      <c r="Q555" s="34"/>
      <c r="R555" s="34"/>
      <c r="S555" s="34"/>
      <c r="T555" s="34"/>
      <c r="U555" s="34"/>
      <c r="V555" s="34"/>
      <c r="W555" s="34"/>
      <c r="X555" s="34"/>
      <c r="Y555" s="34"/>
      <c r="Z555" s="34"/>
      <c r="AA555" s="34"/>
      <c r="AB555" s="34"/>
      <c r="AC555" s="34"/>
      <c r="AD555" s="34"/>
      <c r="AE555" s="34"/>
      <c r="AF555" s="34"/>
      <c r="AG555" s="34"/>
      <c r="AH555" s="34"/>
      <c r="AI555" s="34"/>
      <c r="AJ555" s="34"/>
      <c r="AK555" s="34"/>
      <c r="AL555" s="34"/>
      <c r="AM555" s="34"/>
      <c r="AN555" s="34"/>
      <c r="AO555" s="34"/>
      <c r="AP555" s="34"/>
    </row>
    <row r="556" spans="2:42" s="33" customFormat="1" x14ac:dyDescent="0.25">
      <c r="B556" s="33" t="s">
        <v>234</v>
      </c>
      <c r="C556" s="33" t="s">
        <v>15</v>
      </c>
      <c r="D556" s="34">
        <v>0</v>
      </c>
      <c r="E556" s="34">
        <v>0</v>
      </c>
      <c r="F556" s="34">
        <v>0</v>
      </c>
      <c r="G556" s="34">
        <v>0</v>
      </c>
      <c r="H556" s="34">
        <v>0</v>
      </c>
      <c r="I556" s="34">
        <v>0</v>
      </c>
      <c r="J556" s="34">
        <v>0</v>
      </c>
      <c r="K556" s="34">
        <v>0</v>
      </c>
      <c r="L556" s="34">
        <v>0</v>
      </c>
      <c r="M556" s="34">
        <v>0</v>
      </c>
      <c r="N556" s="34">
        <v>0</v>
      </c>
      <c r="O556" s="34">
        <v>0</v>
      </c>
      <c r="P556" s="34">
        <v>0</v>
      </c>
      <c r="Q556" s="34">
        <v>0</v>
      </c>
      <c r="R556" s="34">
        <v>0</v>
      </c>
      <c r="S556" s="34">
        <v>0</v>
      </c>
      <c r="T556" s="34">
        <v>0</v>
      </c>
      <c r="U556" s="34">
        <v>0</v>
      </c>
      <c r="V556" s="34">
        <v>0</v>
      </c>
      <c r="W556" s="34">
        <v>0</v>
      </c>
      <c r="X556" s="34">
        <v>0</v>
      </c>
      <c r="Y556" s="34">
        <v>0</v>
      </c>
      <c r="Z556" s="34">
        <v>0</v>
      </c>
      <c r="AA556" s="34">
        <v>0</v>
      </c>
      <c r="AB556" s="34">
        <v>0</v>
      </c>
      <c r="AC556" s="34">
        <v>0</v>
      </c>
      <c r="AD556" s="34">
        <v>0</v>
      </c>
      <c r="AE556" s="34">
        <v>0</v>
      </c>
      <c r="AF556" s="34">
        <v>0</v>
      </c>
      <c r="AG556" s="34">
        <v>0</v>
      </c>
      <c r="AH556" s="34">
        <v>0</v>
      </c>
      <c r="AI556" s="34">
        <v>0</v>
      </c>
      <c r="AJ556" s="34">
        <v>0</v>
      </c>
      <c r="AK556" s="34">
        <v>0</v>
      </c>
      <c r="AL556" s="34">
        <v>0</v>
      </c>
      <c r="AM556" s="34">
        <v>0</v>
      </c>
      <c r="AN556" s="34">
        <v>0</v>
      </c>
      <c r="AO556" s="34">
        <v>0</v>
      </c>
      <c r="AP556" s="34">
        <v>0</v>
      </c>
    </row>
    <row r="557" spans="2:42" s="33" customFormat="1" x14ac:dyDescent="0.25">
      <c r="B557" s="33" t="s">
        <v>235</v>
      </c>
      <c r="C557" s="33" t="s">
        <v>36</v>
      </c>
      <c r="D557" s="34"/>
      <c r="E557" s="34"/>
      <c r="F557" s="34"/>
      <c r="G557" s="34"/>
      <c r="H557" s="34"/>
      <c r="I557" s="34"/>
      <c r="J557" s="34"/>
      <c r="K557" s="34"/>
      <c r="L557" s="34"/>
      <c r="M557" s="34"/>
      <c r="N557" s="34"/>
      <c r="O557" s="34"/>
      <c r="P557" s="34"/>
      <c r="Q557" s="34"/>
      <c r="R557" s="34"/>
      <c r="S557" s="34"/>
      <c r="T557" s="34"/>
      <c r="U557" s="34"/>
      <c r="V557" s="34"/>
      <c r="W557" s="34"/>
      <c r="X557" s="34"/>
      <c r="Y557" s="34"/>
      <c r="Z557" s="34"/>
      <c r="AA557" s="34"/>
      <c r="AB557" s="34"/>
      <c r="AC557" s="34"/>
      <c r="AD557" s="34"/>
      <c r="AE557" s="34"/>
      <c r="AF557" s="34"/>
      <c r="AG557" s="34"/>
      <c r="AH557" s="34"/>
      <c r="AI557" s="34"/>
      <c r="AJ557" s="34"/>
      <c r="AK557" s="34"/>
      <c r="AL557" s="34"/>
      <c r="AM557" s="34"/>
      <c r="AN557" s="34"/>
      <c r="AO557" s="34"/>
      <c r="AP557" s="34"/>
    </row>
    <row r="558" spans="2:42" s="33" customFormat="1" x14ac:dyDescent="0.25">
      <c r="B558" s="33" t="s">
        <v>235</v>
      </c>
      <c r="C558" s="33" t="s">
        <v>37</v>
      </c>
      <c r="D558" s="34"/>
      <c r="E558" s="34"/>
      <c r="F558" s="34"/>
      <c r="G558" s="34"/>
      <c r="H558" s="34"/>
      <c r="I558" s="34"/>
      <c r="J558" s="34"/>
      <c r="K558" s="34"/>
      <c r="L558" s="34"/>
      <c r="M558" s="34"/>
      <c r="N558" s="34"/>
      <c r="O558" s="34"/>
      <c r="P558" s="34"/>
      <c r="Q558" s="34"/>
      <c r="R558" s="34"/>
      <c r="S558" s="34"/>
      <c r="T558" s="34"/>
      <c r="U558" s="34"/>
      <c r="V558" s="34"/>
      <c r="W558" s="34"/>
      <c r="X558" s="34"/>
      <c r="Y558" s="34"/>
      <c r="Z558" s="34"/>
      <c r="AA558" s="34"/>
      <c r="AB558" s="34"/>
      <c r="AC558" s="34"/>
      <c r="AD558" s="34"/>
      <c r="AE558" s="34"/>
      <c r="AF558" s="34"/>
      <c r="AG558" s="34"/>
      <c r="AH558" s="34"/>
      <c r="AI558" s="34"/>
      <c r="AJ558" s="34"/>
      <c r="AK558" s="34"/>
      <c r="AL558" s="34"/>
      <c r="AM558" s="34"/>
      <c r="AN558" s="34"/>
      <c r="AO558" s="34"/>
      <c r="AP558" s="34"/>
    </row>
    <row r="559" spans="2:42" s="33" customFormat="1" x14ac:dyDescent="0.25">
      <c r="B559" s="33" t="s">
        <v>235</v>
      </c>
      <c r="C559" s="33" t="s">
        <v>38</v>
      </c>
      <c r="D559" s="34"/>
      <c r="E559" s="34"/>
      <c r="F559" s="34"/>
      <c r="G559" s="34"/>
      <c r="H559" s="34"/>
      <c r="I559" s="34"/>
      <c r="J559" s="34"/>
      <c r="K559" s="34"/>
      <c r="L559" s="34"/>
      <c r="M559" s="34"/>
      <c r="N559" s="34"/>
      <c r="O559" s="34"/>
      <c r="P559" s="34"/>
      <c r="Q559" s="34"/>
      <c r="R559" s="34"/>
      <c r="S559" s="34"/>
      <c r="T559" s="34"/>
      <c r="U559" s="34"/>
      <c r="V559" s="34"/>
      <c r="W559" s="34"/>
      <c r="X559" s="34"/>
      <c r="Y559" s="34"/>
      <c r="Z559" s="34"/>
      <c r="AA559" s="34"/>
      <c r="AB559" s="34"/>
      <c r="AC559" s="34"/>
      <c r="AD559" s="34"/>
      <c r="AE559" s="34"/>
      <c r="AF559" s="34"/>
      <c r="AG559" s="34"/>
      <c r="AH559" s="34"/>
      <c r="AI559" s="34"/>
      <c r="AJ559" s="34"/>
      <c r="AK559" s="34"/>
      <c r="AL559" s="34"/>
      <c r="AM559" s="34"/>
      <c r="AN559" s="34"/>
      <c r="AO559" s="34"/>
      <c r="AP559" s="34"/>
    </row>
    <row r="560" spans="2:42" s="33" customFormat="1" x14ac:dyDescent="0.25">
      <c r="B560" s="33" t="s">
        <v>235</v>
      </c>
      <c r="C560" s="33" t="s">
        <v>39</v>
      </c>
      <c r="D560" s="34"/>
      <c r="E560" s="34"/>
      <c r="F560" s="34"/>
      <c r="G560" s="34"/>
      <c r="H560" s="34"/>
      <c r="I560" s="34"/>
      <c r="J560" s="34"/>
      <c r="K560" s="34"/>
      <c r="L560" s="34"/>
      <c r="M560" s="34"/>
      <c r="N560" s="34"/>
      <c r="O560" s="34"/>
      <c r="P560" s="34"/>
      <c r="Q560" s="34"/>
      <c r="R560" s="34"/>
      <c r="S560" s="34"/>
      <c r="T560" s="34"/>
      <c r="U560" s="34"/>
      <c r="V560" s="34"/>
      <c r="W560" s="34"/>
      <c r="X560" s="34"/>
      <c r="Y560" s="34"/>
      <c r="Z560" s="34"/>
      <c r="AA560" s="34"/>
      <c r="AB560" s="34"/>
      <c r="AC560" s="34"/>
      <c r="AD560" s="34"/>
      <c r="AE560" s="34"/>
      <c r="AF560" s="34"/>
      <c r="AG560" s="34"/>
      <c r="AH560" s="34"/>
      <c r="AI560" s="34"/>
      <c r="AJ560" s="34"/>
      <c r="AK560" s="34"/>
      <c r="AL560" s="34"/>
      <c r="AM560" s="34"/>
      <c r="AN560" s="34"/>
      <c r="AO560" s="34"/>
      <c r="AP560" s="34"/>
    </row>
    <row r="561" spans="2:42" s="33" customFormat="1" x14ac:dyDescent="0.25">
      <c r="B561" s="33" t="s">
        <v>235</v>
      </c>
      <c r="C561" s="33" t="s">
        <v>40</v>
      </c>
      <c r="D561" s="34"/>
      <c r="E561" s="34"/>
      <c r="F561" s="34"/>
      <c r="G561" s="34"/>
      <c r="H561" s="34"/>
      <c r="I561" s="34"/>
      <c r="J561" s="34"/>
      <c r="K561" s="34"/>
      <c r="L561" s="34"/>
      <c r="M561" s="34"/>
      <c r="N561" s="34"/>
      <c r="O561" s="34"/>
      <c r="P561" s="34"/>
      <c r="Q561" s="34"/>
      <c r="R561" s="34"/>
      <c r="S561" s="34"/>
      <c r="T561" s="34"/>
      <c r="U561" s="34"/>
      <c r="V561" s="34"/>
      <c r="W561" s="34"/>
      <c r="X561" s="34"/>
      <c r="Y561" s="34"/>
      <c r="Z561" s="34"/>
      <c r="AA561" s="34"/>
      <c r="AB561" s="34"/>
      <c r="AC561" s="34"/>
      <c r="AD561" s="34"/>
      <c r="AE561" s="34"/>
      <c r="AF561" s="34"/>
      <c r="AG561" s="34"/>
      <c r="AH561" s="34"/>
      <c r="AI561" s="34"/>
      <c r="AJ561" s="34"/>
      <c r="AK561" s="34"/>
      <c r="AL561" s="34"/>
      <c r="AM561" s="34"/>
      <c r="AN561" s="34"/>
      <c r="AO561" s="34"/>
      <c r="AP561" s="34"/>
    </row>
    <row r="562" spans="2:42" s="33" customFormat="1" x14ac:dyDescent="0.25">
      <c r="B562" s="33" t="s">
        <v>235</v>
      </c>
      <c r="C562" s="33" t="s">
        <v>41</v>
      </c>
      <c r="D562" s="34"/>
      <c r="E562" s="34"/>
      <c r="F562" s="34"/>
      <c r="G562" s="34"/>
      <c r="H562" s="34"/>
      <c r="I562" s="34"/>
      <c r="J562" s="34"/>
      <c r="K562" s="34"/>
      <c r="L562" s="34"/>
      <c r="M562" s="34"/>
      <c r="N562" s="34"/>
      <c r="O562" s="34"/>
      <c r="P562" s="34"/>
      <c r="Q562" s="34"/>
      <c r="R562" s="34"/>
      <c r="S562" s="34"/>
      <c r="T562" s="34"/>
      <c r="U562" s="34"/>
      <c r="V562" s="34"/>
      <c r="W562" s="34"/>
      <c r="X562" s="34"/>
      <c r="Y562" s="34"/>
      <c r="Z562" s="34"/>
      <c r="AA562" s="34"/>
      <c r="AB562" s="34"/>
      <c r="AC562" s="34"/>
      <c r="AD562" s="34"/>
      <c r="AE562" s="34"/>
      <c r="AF562" s="34"/>
      <c r="AG562" s="34"/>
      <c r="AH562" s="34"/>
      <c r="AI562" s="34"/>
      <c r="AJ562" s="34"/>
      <c r="AK562" s="34"/>
      <c r="AL562" s="34"/>
      <c r="AM562" s="34"/>
      <c r="AN562" s="34"/>
      <c r="AO562" s="34"/>
      <c r="AP562" s="34"/>
    </row>
    <row r="563" spans="2:42" s="33" customFormat="1" x14ac:dyDescent="0.25">
      <c r="B563" s="33" t="s">
        <v>235</v>
      </c>
      <c r="C563" s="33" t="s">
        <v>42</v>
      </c>
      <c r="D563" s="34"/>
      <c r="E563" s="34"/>
      <c r="F563" s="34"/>
      <c r="G563" s="34"/>
      <c r="H563" s="34"/>
      <c r="I563" s="34"/>
      <c r="J563" s="34"/>
      <c r="K563" s="34"/>
      <c r="L563" s="34"/>
      <c r="M563" s="34"/>
      <c r="N563" s="34"/>
      <c r="O563" s="34"/>
      <c r="P563" s="34"/>
      <c r="Q563" s="34"/>
      <c r="R563" s="34"/>
      <c r="S563" s="34"/>
      <c r="T563" s="34"/>
      <c r="U563" s="34"/>
      <c r="V563" s="34"/>
      <c r="W563" s="34"/>
      <c r="X563" s="34"/>
      <c r="Y563" s="34"/>
      <c r="Z563" s="34"/>
      <c r="AA563" s="34"/>
      <c r="AB563" s="34"/>
      <c r="AC563" s="34"/>
      <c r="AD563" s="34"/>
      <c r="AE563" s="34"/>
      <c r="AF563" s="34"/>
      <c r="AG563" s="34"/>
      <c r="AH563" s="34"/>
      <c r="AI563" s="34"/>
      <c r="AJ563" s="34"/>
      <c r="AK563" s="34"/>
      <c r="AL563" s="34"/>
      <c r="AM563" s="34"/>
      <c r="AN563" s="34"/>
      <c r="AO563" s="34"/>
      <c r="AP563" s="34"/>
    </row>
    <row r="564" spans="2:42" s="33" customFormat="1" x14ac:dyDescent="0.25">
      <c r="B564" s="33" t="s">
        <v>235</v>
      </c>
      <c r="C564" s="33" t="s">
        <v>43</v>
      </c>
      <c r="D564" s="34"/>
      <c r="E564" s="34"/>
      <c r="F564" s="34"/>
      <c r="G564" s="34"/>
      <c r="H564" s="34"/>
      <c r="I564" s="34"/>
      <c r="J564" s="34"/>
      <c r="K564" s="34"/>
      <c r="L564" s="34"/>
      <c r="M564" s="34"/>
      <c r="N564" s="34"/>
      <c r="O564" s="34"/>
      <c r="P564" s="34"/>
      <c r="Q564" s="34"/>
      <c r="R564" s="34"/>
      <c r="S564" s="34"/>
      <c r="T564" s="34"/>
      <c r="U564" s="34"/>
      <c r="V564" s="34"/>
      <c r="W564" s="34"/>
      <c r="X564" s="34"/>
      <c r="Y564" s="34"/>
      <c r="Z564" s="34"/>
      <c r="AA564" s="34"/>
      <c r="AB564" s="34"/>
      <c r="AC564" s="34"/>
      <c r="AD564" s="34"/>
      <c r="AE564" s="34"/>
      <c r="AF564" s="34"/>
      <c r="AG564" s="34"/>
      <c r="AH564" s="34"/>
      <c r="AI564" s="34"/>
      <c r="AJ564" s="34"/>
      <c r="AK564" s="34"/>
      <c r="AL564" s="34"/>
      <c r="AM564" s="34"/>
      <c r="AN564" s="34"/>
      <c r="AO564" s="34"/>
      <c r="AP564" s="34"/>
    </row>
    <row r="565" spans="2:42" s="33" customFormat="1" x14ac:dyDescent="0.25">
      <c r="B565" s="33" t="s">
        <v>235</v>
      </c>
      <c r="C565" s="33" t="s">
        <v>44</v>
      </c>
      <c r="D565" s="34"/>
      <c r="E565" s="34"/>
      <c r="F565" s="34"/>
      <c r="G565" s="34"/>
      <c r="H565" s="34"/>
      <c r="I565" s="34"/>
      <c r="J565" s="34"/>
      <c r="K565" s="34"/>
      <c r="L565" s="34"/>
      <c r="M565" s="34"/>
      <c r="N565" s="34"/>
      <c r="O565" s="34"/>
      <c r="P565" s="34"/>
      <c r="Q565" s="34"/>
      <c r="R565" s="34"/>
      <c r="S565" s="34"/>
      <c r="T565" s="34"/>
      <c r="U565" s="34"/>
      <c r="V565" s="34"/>
      <c r="W565" s="34"/>
      <c r="X565" s="34"/>
      <c r="Y565" s="34"/>
      <c r="Z565" s="34"/>
      <c r="AA565" s="34"/>
      <c r="AB565" s="34"/>
      <c r="AC565" s="34"/>
      <c r="AD565" s="34"/>
      <c r="AE565" s="34"/>
      <c r="AF565" s="34"/>
      <c r="AG565" s="34"/>
      <c r="AH565" s="34"/>
      <c r="AI565" s="34"/>
      <c r="AJ565" s="34"/>
      <c r="AK565" s="34"/>
      <c r="AL565" s="34"/>
      <c r="AM565" s="34"/>
      <c r="AN565" s="34"/>
      <c r="AO565" s="34"/>
      <c r="AP565" s="34"/>
    </row>
    <row r="566" spans="2:42" s="33" customFormat="1" x14ac:dyDescent="0.25">
      <c r="B566" s="33" t="s">
        <v>235</v>
      </c>
      <c r="C566" s="33" t="s">
        <v>45</v>
      </c>
      <c r="D566" s="34"/>
      <c r="E566" s="34"/>
      <c r="F566" s="34"/>
      <c r="G566" s="34"/>
      <c r="H566" s="34"/>
      <c r="I566" s="34"/>
      <c r="J566" s="34"/>
      <c r="K566" s="34"/>
      <c r="L566" s="34"/>
      <c r="M566" s="34"/>
      <c r="N566" s="34"/>
      <c r="O566" s="34"/>
      <c r="P566" s="34"/>
      <c r="Q566" s="34"/>
      <c r="R566" s="34"/>
      <c r="S566" s="34"/>
      <c r="T566" s="34"/>
      <c r="U566" s="34"/>
      <c r="V566" s="34"/>
      <c r="W566" s="34"/>
      <c r="X566" s="34"/>
      <c r="Y566" s="34"/>
      <c r="Z566" s="34"/>
      <c r="AA566" s="34"/>
      <c r="AB566" s="34"/>
      <c r="AC566" s="34"/>
      <c r="AD566" s="34"/>
      <c r="AE566" s="34"/>
      <c r="AF566" s="34"/>
      <c r="AG566" s="34"/>
      <c r="AH566" s="34"/>
      <c r="AI566" s="34"/>
      <c r="AJ566" s="34"/>
      <c r="AK566" s="34"/>
      <c r="AL566" s="34"/>
      <c r="AM566" s="34"/>
      <c r="AN566" s="34"/>
      <c r="AO566" s="34"/>
      <c r="AP566" s="34"/>
    </row>
    <row r="567" spans="2:42" s="33" customFormat="1" x14ac:dyDescent="0.25">
      <c r="B567" s="33" t="s">
        <v>235</v>
      </c>
      <c r="C567" s="33" t="s">
        <v>46</v>
      </c>
      <c r="D567" s="34"/>
      <c r="E567" s="34"/>
      <c r="F567" s="34"/>
      <c r="G567" s="34"/>
      <c r="H567" s="34"/>
      <c r="I567" s="34"/>
      <c r="J567" s="34"/>
      <c r="K567" s="34"/>
      <c r="L567" s="34"/>
      <c r="M567" s="34"/>
      <c r="N567" s="34"/>
      <c r="O567" s="34"/>
      <c r="P567" s="34"/>
      <c r="Q567" s="34"/>
      <c r="R567" s="34"/>
      <c r="S567" s="34"/>
      <c r="T567" s="34"/>
      <c r="U567" s="34"/>
      <c r="V567" s="34"/>
      <c r="W567" s="34"/>
      <c r="X567" s="34"/>
      <c r="Y567" s="34"/>
      <c r="Z567" s="34"/>
      <c r="AA567" s="34"/>
      <c r="AB567" s="34"/>
      <c r="AC567" s="34"/>
      <c r="AD567" s="34"/>
      <c r="AE567" s="34"/>
      <c r="AF567" s="34"/>
      <c r="AG567" s="34"/>
      <c r="AH567" s="34"/>
      <c r="AI567" s="34"/>
      <c r="AJ567" s="34"/>
      <c r="AK567" s="34"/>
      <c r="AL567" s="34"/>
      <c r="AM567" s="34"/>
      <c r="AN567" s="34"/>
      <c r="AO567" s="34"/>
      <c r="AP567" s="34"/>
    </row>
    <row r="568" spans="2:42" s="33" customFormat="1" x14ac:dyDescent="0.25">
      <c r="B568" s="33" t="s">
        <v>235</v>
      </c>
      <c r="C568" s="33" t="s">
        <v>15</v>
      </c>
      <c r="D568" s="34">
        <v>0</v>
      </c>
      <c r="E568" s="34">
        <v>0</v>
      </c>
      <c r="F568" s="34">
        <v>0</v>
      </c>
      <c r="G568" s="34">
        <v>0</v>
      </c>
      <c r="H568" s="34">
        <v>0</v>
      </c>
      <c r="I568" s="34">
        <v>0</v>
      </c>
      <c r="J568" s="34">
        <v>0</v>
      </c>
      <c r="K568" s="34">
        <v>0</v>
      </c>
      <c r="L568" s="34">
        <v>0</v>
      </c>
      <c r="M568" s="34">
        <v>0</v>
      </c>
      <c r="N568" s="34">
        <v>0</v>
      </c>
      <c r="O568" s="34">
        <v>0</v>
      </c>
      <c r="P568" s="34">
        <v>0</v>
      </c>
      <c r="Q568" s="34">
        <v>0</v>
      </c>
      <c r="R568" s="34">
        <v>0</v>
      </c>
      <c r="S568" s="34">
        <v>0</v>
      </c>
      <c r="T568" s="34">
        <v>0</v>
      </c>
      <c r="U568" s="34">
        <v>0</v>
      </c>
      <c r="V568" s="34">
        <v>0</v>
      </c>
      <c r="W568" s="34">
        <v>0</v>
      </c>
      <c r="X568" s="34">
        <v>0</v>
      </c>
      <c r="Y568" s="34">
        <v>0</v>
      </c>
      <c r="Z568" s="34">
        <v>0</v>
      </c>
      <c r="AA568" s="34">
        <v>0</v>
      </c>
      <c r="AB568" s="34">
        <v>0</v>
      </c>
      <c r="AC568" s="34">
        <v>0</v>
      </c>
      <c r="AD568" s="34">
        <v>0</v>
      </c>
      <c r="AE568" s="34">
        <v>0</v>
      </c>
      <c r="AF568" s="34">
        <v>0</v>
      </c>
      <c r="AG568" s="34">
        <v>0</v>
      </c>
      <c r="AH568" s="34">
        <v>0</v>
      </c>
      <c r="AI568" s="34">
        <v>0</v>
      </c>
      <c r="AJ568" s="34">
        <v>0</v>
      </c>
      <c r="AK568" s="34">
        <v>0</v>
      </c>
      <c r="AL568" s="34">
        <v>0</v>
      </c>
      <c r="AM568" s="34">
        <v>0</v>
      </c>
      <c r="AN568" s="34">
        <v>0</v>
      </c>
      <c r="AO568" s="34">
        <v>0</v>
      </c>
      <c r="AP568" s="34">
        <v>0</v>
      </c>
    </row>
    <row r="569" spans="2:42" s="33" customFormat="1" x14ac:dyDescent="0.25">
      <c r="B569" s="33" t="s">
        <v>236</v>
      </c>
      <c r="C569" s="33" t="s">
        <v>36</v>
      </c>
      <c r="D569" s="34"/>
      <c r="E569" s="34"/>
      <c r="F569" s="34"/>
      <c r="G569" s="34"/>
      <c r="H569" s="34"/>
      <c r="I569" s="34"/>
      <c r="J569" s="34"/>
      <c r="K569" s="34"/>
      <c r="L569" s="34"/>
      <c r="M569" s="34"/>
      <c r="N569" s="34"/>
      <c r="O569" s="34"/>
      <c r="P569" s="34"/>
      <c r="Q569" s="34"/>
      <c r="R569" s="34"/>
      <c r="S569" s="34"/>
      <c r="T569" s="34"/>
      <c r="U569" s="34"/>
      <c r="V569" s="34"/>
      <c r="W569" s="34"/>
      <c r="X569" s="34"/>
      <c r="Y569" s="34"/>
      <c r="Z569" s="34"/>
      <c r="AA569" s="34"/>
      <c r="AB569" s="34"/>
      <c r="AC569" s="34"/>
      <c r="AD569" s="34"/>
      <c r="AE569" s="34"/>
      <c r="AF569" s="34"/>
      <c r="AG569" s="34"/>
      <c r="AH569" s="34"/>
      <c r="AI569" s="34"/>
      <c r="AJ569" s="34"/>
      <c r="AK569" s="34"/>
      <c r="AL569" s="34"/>
      <c r="AM569" s="34"/>
      <c r="AN569" s="34"/>
      <c r="AO569" s="34"/>
      <c r="AP569" s="34"/>
    </row>
    <row r="570" spans="2:42" s="33" customFormat="1" x14ac:dyDescent="0.25">
      <c r="B570" s="33" t="s">
        <v>236</v>
      </c>
      <c r="C570" s="33" t="s">
        <v>37</v>
      </c>
      <c r="D570" s="34"/>
      <c r="E570" s="34"/>
      <c r="F570" s="34"/>
      <c r="G570" s="34"/>
      <c r="H570" s="34"/>
      <c r="I570" s="34"/>
      <c r="J570" s="34"/>
      <c r="K570" s="34"/>
      <c r="L570" s="34"/>
      <c r="M570" s="34"/>
      <c r="N570" s="34"/>
      <c r="O570" s="34"/>
      <c r="P570" s="34"/>
      <c r="Q570" s="34"/>
      <c r="R570" s="34"/>
      <c r="S570" s="34"/>
      <c r="T570" s="34"/>
      <c r="U570" s="34"/>
      <c r="V570" s="34"/>
      <c r="W570" s="34"/>
      <c r="X570" s="34"/>
      <c r="Y570" s="34"/>
      <c r="Z570" s="34"/>
      <c r="AA570" s="34"/>
      <c r="AB570" s="34"/>
      <c r="AC570" s="34"/>
      <c r="AD570" s="34"/>
      <c r="AE570" s="34"/>
      <c r="AF570" s="34"/>
      <c r="AG570" s="34"/>
      <c r="AH570" s="34"/>
      <c r="AI570" s="34"/>
      <c r="AJ570" s="34"/>
      <c r="AK570" s="34"/>
      <c r="AL570" s="34"/>
      <c r="AM570" s="34"/>
      <c r="AN570" s="34"/>
      <c r="AO570" s="34"/>
      <c r="AP570" s="34"/>
    </row>
    <row r="571" spans="2:42" s="33" customFormat="1" x14ac:dyDescent="0.25">
      <c r="B571" s="33" t="s">
        <v>236</v>
      </c>
      <c r="C571" s="33" t="s">
        <v>38</v>
      </c>
      <c r="D571" s="34"/>
      <c r="E571" s="34"/>
      <c r="F571" s="34"/>
      <c r="G571" s="34"/>
      <c r="H571" s="34"/>
      <c r="I571" s="34"/>
      <c r="J571" s="34"/>
      <c r="K571" s="34"/>
      <c r="L571" s="34"/>
      <c r="M571" s="34"/>
      <c r="N571" s="34"/>
      <c r="O571" s="34"/>
      <c r="P571" s="34"/>
      <c r="Q571" s="34"/>
      <c r="R571" s="34"/>
      <c r="S571" s="34"/>
      <c r="T571" s="34"/>
      <c r="U571" s="34"/>
      <c r="V571" s="34"/>
      <c r="W571" s="34"/>
      <c r="X571" s="34"/>
      <c r="Y571" s="34"/>
      <c r="Z571" s="34"/>
      <c r="AA571" s="34"/>
      <c r="AB571" s="34"/>
      <c r="AC571" s="34"/>
      <c r="AD571" s="34"/>
      <c r="AE571" s="34"/>
      <c r="AF571" s="34"/>
      <c r="AG571" s="34"/>
      <c r="AH571" s="34"/>
      <c r="AI571" s="34"/>
      <c r="AJ571" s="34"/>
      <c r="AK571" s="34"/>
      <c r="AL571" s="34"/>
      <c r="AM571" s="34"/>
      <c r="AN571" s="34"/>
      <c r="AO571" s="34"/>
      <c r="AP571" s="34"/>
    </row>
    <row r="572" spans="2:42" s="33" customFormat="1" x14ac:dyDescent="0.25">
      <c r="B572" s="33" t="s">
        <v>236</v>
      </c>
      <c r="C572" s="33" t="s">
        <v>39</v>
      </c>
      <c r="D572" s="34"/>
      <c r="E572" s="34"/>
      <c r="F572" s="34"/>
      <c r="G572" s="34"/>
      <c r="H572" s="34"/>
      <c r="I572" s="34"/>
      <c r="J572" s="34"/>
      <c r="K572" s="34"/>
      <c r="L572" s="34"/>
      <c r="M572" s="34"/>
      <c r="N572" s="34"/>
      <c r="O572" s="34"/>
      <c r="P572" s="34"/>
      <c r="Q572" s="34"/>
      <c r="R572" s="34"/>
      <c r="S572" s="34"/>
      <c r="T572" s="34"/>
      <c r="U572" s="34"/>
      <c r="V572" s="34"/>
      <c r="W572" s="34"/>
      <c r="X572" s="34"/>
      <c r="Y572" s="34"/>
      <c r="Z572" s="34"/>
      <c r="AA572" s="34"/>
      <c r="AB572" s="34"/>
      <c r="AC572" s="34"/>
      <c r="AD572" s="34"/>
      <c r="AE572" s="34"/>
      <c r="AF572" s="34"/>
      <c r="AG572" s="34"/>
      <c r="AH572" s="34"/>
      <c r="AI572" s="34"/>
      <c r="AJ572" s="34"/>
      <c r="AK572" s="34"/>
      <c r="AL572" s="34"/>
      <c r="AM572" s="34"/>
      <c r="AN572" s="34"/>
      <c r="AO572" s="34"/>
      <c r="AP572" s="34"/>
    </row>
    <row r="573" spans="2:42" s="33" customFormat="1" x14ac:dyDescent="0.25">
      <c r="B573" s="33" t="s">
        <v>236</v>
      </c>
      <c r="C573" s="33" t="s">
        <v>40</v>
      </c>
      <c r="D573" s="34"/>
      <c r="E573" s="34"/>
      <c r="F573" s="34"/>
      <c r="G573" s="34"/>
      <c r="H573" s="34"/>
      <c r="I573" s="34"/>
      <c r="J573" s="34"/>
      <c r="K573" s="34"/>
      <c r="L573" s="34"/>
      <c r="M573" s="34"/>
      <c r="N573" s="34"/>
      <c r="O573" s="34"/>
      <c r="P573" s="34"/>
      <c r="Q573" s="34"/>
      <c r="R573" s="34"/>
      <c r="S573" s="34"/>
      <c r="T573" s="34"/>
      <c r="U573" s="34"/>
      <c r="V573" s="34"/>
      <c r="W573" s="34"/>
      <c r="X573" s="34"/>
      <c r="Y573" s="34"/>
      <c r="Z573" s="34"/>
      <c r="AA573" s="34"/>
      <c r="AB573" s="34"/>
      <c r="AC573" s="34"/>
      <c r="AD573" s="34"/>
      <c r="AE573" s="34"/>
      <c r="AF573" s="34"/>
      <c r="AG573" s="34"/>
      <c r="AH573" s="34"/>
      <c r="AI573" s="34"/>
      <c r="AJ573" s="34"/>
      <c r="AK573" s="34"/>
      <c r="AL573" s="34"/>
      <c r="AM573" s="34"/>
      <c r="AN573" s="34"/>
      <c r="AO573" s="34"/>
      <c r="AP573" s="34"/>
    </row>
    <row r="574" spans="2:42" s="33" customFormat="1" x14ac:dyDescent="0.25">
      <c r="B574" s="33" t="s">
        <v>236</v>
      </c>
      <c r="C574" s="33" t="s">
        <v>41</v>
      </c>
      <c r="D574" s="34"/>
      <c r="E574" s="34"/>
      <c r="F574" s="34"/>
      <c r="G574" s="34"/>
      <c r="H574" s="34"/>
      <c r="I574" s="34"/>
      <c r="J574" s="34"/>
      <c r="K574" s="34"/>
      <c r="L574" s="34"/>
      <c r="M574" s="34"/>
      <c r="N574" s="34"/>
      <c r="O574" s="34"/>
      <c r="P574" s="34"/>
      <c r="Q574" s="34"/>
      <c r="R574" s="34"/>
      <c r="S574" s="34"/>
      <c r="T574" s="34"/>
      <c r="U574" s="34"/>
      <c r="V574" s="34"/>
      <c r="W574" s="34"/>
      <c r="X574" s="34"/>
      <c r="Y574" s="34"/>
      <c r="Z574" s="34"/>
      <c r="AA574" s="34"/>
      <c r="AB574" s="34"/>
      <c r="AC574" s="34"/>
      <c r="AD574" s="34"/>
      <c r="AE574" s="34"/>
      <c r="AF574" s="34"/>
      <c r="AG574" s="34"/>
      <c r="AH574" s="34"/>
      <c r="AI574" s="34"/>
      <c r="AJ574" s="34"/>
      <c r="AK574" s="34"/>
      <c r="AL574" s="34"/>
      <c r="AM574" s="34"/>
      <c r="AN574" s="34"/>
      <c r="AO574" s="34"/>
      <c r="AP574" s="34"/>
    </row>
    <row r="575" spans="2:42" s="33" customFormat="1" x14ac:dyDescent="0.25">
      <c r="B575" s="33" t="s">
        <v>236</v>
      </c>
      <c r="C575" s="33" t="s">
        <v>42</v>
      </c>
      <c r="D575" s="34"/>
      <c r="E575" s="34"/>
      <c r="F575" s="34"/>
      <c r="G575" s="34"/>
      <c r="H575" s="34"/>
      <c r="I575" s="34"/>
      <c r="J575" s="34"/>
      <c r="K575" s="34"/>
      <c r="L575" s="34"/>
      <c r="M575" s="34"/>
      <c r="N575" s="34"/>
      <c r="O575" s="34"/>
      <c r="P575" s="34"/>
      <c r="Q575" s="34"/>
      <c r="R575" s="34"/>
      <c r="S575" s="34"/>
      <c r="T575" s="34"/>
      <c r="U575" s="34"/>
      <c r="V575" s="34"/>
      <c r="W575" s="34"/>
      <c r="X575" s="34"/>
      <c r="Y575" s="34"/>
      <c r="Z575" s="34"/>
      <c r="AA575" s="34"/>
      <c r="AB575" s="34"/>
      <c r="AC575" s="34"/>
      <c r="AD575" s="34"/>
      <c r="AE575" s="34"/>
      <c r="AF575" s="34"/>
      <c r="AG575" s="34"/>
      <c r="AH575" s="34"/>
      <c r="AI575" s="34"/>
      <c r="AJ575" s="34"/>
      <c r="AK575" s="34"/>
      <c r="AL575" s="34"/>
      <c r="AM575" s="34"/>
      <c r="AN575" s="34"/>
      <c r="AO575" s="34"/>
      <c r="AP575" s="34"/>
    </row>
    <row r="576" spans="2:42" s="33" customFormat="1" x14ac:dyDescent="0.25">
      <c r="B576" s="33" t="s">
        <v>236</v>
      </c>
      <c r="C576" s="33" t="s">
        <v>43</v>
      </c>
      <c r="D576" s="34"/>
      <c r="E576" s="34"/>
      <c r="F576" s="34"/>
      <c r="G576" s="34"/>
      <c r="H576" s="34"/>
      <c r="I576" s="34"/>
      <c r="J576" s="34"/>
      <c r="K576" s="34"/>
      <c r="L576" s="34"/>
      <c r="M576" s="34"/>
      <c r="N576" s="34"/>
      <c r="O576" s="34"/>
      <c r="P576" s="34"/>
      <c r="Q576" s="34"/>
      <c r="R576" s="34"/>
      <c r="S576" s="34"/>
      <c r="T576" s="34"/>
      <c r="U576" s="34"/>
      <c r="V576" s="34"/>
      <c r="W576" s="34"/>
      <c r="X576" s="34"/>
      <c r="Y576" s="34"/>
      <c r="Z576" s="34"/>
      <c r="AA576" s="34"/>
      <c r="AB576" s="34"/>
      <c r="AC576" s="34"/>
      <c r="AD576" s="34"/>
      <c r="AE576" s="34"/>
      <c r="AF576" s="34"/>
      <c r="AG576" s="34"/>
      <c r="AH576" s="34"/>
      <c r="AI576" s="34"/>
      <c r="AJ576" s="34"/>
      <c r="AK576" s="34"/>
      <c r="AL576" s="34"/>
      <c r="AM576" s="34"/>
      <c r="AN576" s="34"/>
      <c r="AO576" s="34"/>
      <c r="AP576" s="34"/>
    </row>
    <row r="577" spans="2:42" s="33" customFormat="1" x14ac:dyDescent="0.25">
      <c r="B577" s="33" t="s">
        <v>236</v>
      </c>
      <c r="C577" s="33" t="s">
        <v>44</v>
      </c>
      <c r="D577" s="34"/>
      <c r="E577" s="34"/>
      <c r="F577" s="34"/>
      <c r="G577" s="34"/>
      <c r="H577" s="34"/>
      <c r="I577" s="34"/>
      <c r="J577" s="34"/>
      <c r="K577" s="34"/>
      <c r="L577" s="34"/>
      <c r="M577" s="34"/>
      <c r="N577" s="34"/>
      <c r="O577" s="34"/>
      <c r="P577" s="34"/>
      <c r="Q577" s="34"/>
      <c r="R577" s="34"/>
      <c r="S577" s="34"/>
      <c r="T577" s="34"/>
      <c r="U577" s="34"/>
      <c r="V577" s="34"/>
      <c r="W577" s="34"/>
      <c r="X577" s="34"/>
      <c r="Y577" s="34"/>
      <c r="Z577" s="34"/>
      <c r="AA577" s="34"/>
      <c r="AB577" s="34"/>
      <c r="AC577" s="34"/>
      <c r="AD577" s="34"/>
      <c r="AE577" s="34"/>
      <c r="AF577" s="34"/>
      <c r="AG577" s="34"/>
      <c r="AH577" s="34"/>
      <c r="AI577" s="34"/>
      <c r="AJ577" s="34"/>
      <c r="AK577" s="34"/>
      <c r="AL577" s="34"/>
      <c r="AM577" s="34"/>
      <c r="AN577" s="34"/>
      <c r="AO577" s="34"/>
      <c r="AP577" s="34"/>
    </row>
    <row r="578" spans="2:42" s="33" customFormat="1" x14ac:dyDescent="0.25">
      <c r="B578" s="33" t="s">
        <v>236</v>
      </c>
      <c r="C578" s="33" t="s">
        <v>45</v>
      </c>
      <c r="D578" s="34"/>
      <c r="E578" s="34"/>
      <c r="F578" s="34"/>
      <c r="G578" s="34"/>
      <c r="H578" s="34"/>
      <c r="I578" s="34"/>
      <c r="J578" s="34"/>
      <c r="K578" s="34"/>
      <c r="L578" s="34"/>
      <c r="M578" s="34"/>
      <c r="N578" s="34"/>
      <c r="O578" s="34"/>
      <c r="P578" s="34"/>
      <c r="Q578" s="34"/>
      <c r="R578" s="34"/>
      <c r="S578" s="34"/>
      <c r="T578" s="34"/>
      <c r="U578" s="34"/>
      <c r="V578" s="34"/>
      <c r="W578" s="34"/>
      <c r="X578" s="34"/>
      <c r="Y578" s="34"/>
      <c r="Z578" s="34"/>
      <c r="AA578" s="34"/>
      <c r="AB578" s="34"/>
      <c r="AC578" s="34"/>
      <c r="AD578" s="34"/>
      <c r="AE578" s="34"/>
      <c r="AF578" s="34"/>
      <c r="AG578" s="34"/>
      <c r="AH578" s="34"/>
      <c r="AI578" s="34"/>
      <c r="AJ578" s="34"/>
      <c r="AK578" s="34"/>
      <c r="AL578" s="34"/>
      <c r="AM578" s="34"/>
      <c r="AN578" s="34"/>
      <c r="AO578" s="34"/>
      <c r="AP578" s="34"/>
    </row>
    <row r="579" spans="2:42" s="33" customFormat="1" x14ac:dyDescent="0.25">
      <c r="B579" s="33" t="s">
        <v>236</v>
      </c>
      <c r="C579" s="33" t="s">
        <v>46</v>
      </c>
      <c r="D579" s="34"/>
      <c r="E579" s="34"/>
      <c r="F579" s="34"/>
      <c r="G579" s="34"/>
      <c r="H579" s="34"/>
      <c r="I579" s="34"/>
      <c r="J579" s="34"/>
      <c r="K579" s="34"/>
      <c r="L579" s="34"/>
      <c r="M579" s="34"/>
      <c r="N579" s="34"/>
      <c r="O579" s="34"/>
      <c r="P579" s="34"/>
      <c r="Q579" s="34"/>
      <c r="R579" s="34"/>
      <c r="S579" s="34"/>
      <c r="T579" s="34"/>
      <c r="U579" s="34"/>
      <c r="V579" s="34"/>
      <c r="W579" s="34"/>
      <c r="X579" s="34"/>
      <c r="Y579" s="34"/>
      <c r="Z579" s="34"/>
      <c r="AA579" s="34"/>
      <c r="AB579" s="34"/>
      <c r="AC579" s="34"/>
      <c r="AD579" s="34"/>
      <c r="AE579" s="34"/>
      <c r="AF579" s="34"/>
      <c r="AG579" s="34"/>
      <c r="AH579" s="34"/>
      <c r="AI579" s="34"/>
      <c r="AJ579" s="34"/>
      <c r="AK579" s="34"/>
      <c r="AL579" s="34"/>
      <c r="AM579" s="34"/>
      <c r="AN579" s="34"/>
      <c r="AO579" s="34"/>
      <c r="AP579" s="34"/>
    </row>
    <row r="580" spans="2:42" s="33" customFormat="1" x14ac:dyDescent="0.25">
      <c r="B580" s="33" t="s">
        <v>236</v>
      </c>
      <c r="C580" s="33" t="s">
        <v>15</v>
      </c>
      <c r="D580" s="34">
        <v>0</v>
      </c>
      <c r="E580" s="34">
        <v>0</v>
      </c>
      <c r="F580" s="34">
        <v>0</v>
      </c>
      <c r="G580" s="34">
        <v>0</v>
      </c>
      <c r="H580" s="34">
        <v>0</v>
      </c>
      <c r="I580" s="34">
        <v>0</v>
      </c>
      <c r="J580" s="34">
        <v>0</v>
      </c>
      <c r="K580" s="34">
        <v>0</v>
      </c>
      <c r="L580" s="34">
        <v>0</v>
      </c>
      <c r="M580" s="34">
        <v>0</v>
      </c>
      <c r="N580" s="34">
        <v>0</v>
      </c>
      <c r="O580" s="34">
        <v>0</v>
      </c>
      <c r="P580" s="34">
        <v>0</v>
      </c>
      <c r="Q580" s="34">
        <v>0</v>
      </c>
      <c r="R580" s="34">
        <v>0</v>
      </c>
      <c r="S580" s="34">
        <v>0</v>
      </c>
      <c r="T580" s="34">
        <v>0</v>
      </c>
      <c r="U580" s="34">
        <v>0</v>
      </c>
      <c r="V580" s="34">
        <v>0</v>
      </c>
      <c r="W580" s="34">
        <v>0</v>
      </c>
      <c r="X580" s="34">
        <v>0</v>
      </c>
      <c r="Y580" s="34">
        <v>0</v>
      </c>
      <c r="Z580" s="34">
        <v>0</v>
      </c>
      <c r="AA580" s="34">
        <v>0</v>
      </c>
      <c r="AB580" s="34">
        <v>0</v>
      </c>
      <c r="AC580" s="34">
        <v>0</v>
      </c>
      <c r="AD580" s="34">
        <v>0</v>
      </c>
      <c r="AE580" s="34">
        <v>0</v>
      </c>
      <c r="AF580" s="34">
        <v>0</v>
      </c>
      <c r="AG580" s="34">
        <v>0</v>
      </c>
      <c r="AH580" s="34">
        <v>0</v>
      </c>
      <c r="AI580" s="34">
        <v>0</v>
      </c>
      <c r="AJ580" s="34">
        <v>0</v>
      </c>
      <c r="AK580" s="34">
        <v>0</v>
      </c>
      <c r="AL580" s="34">
        <v>0</v>
      </c>
      <c r="AM580" s="34">
        <v>0</v>
      </c>
      <c r="AN580" s="34">
        <v>0</v>
      </c>
      <c r="AO580" s="34">
        <v>0</v>
      </c>
      <c r="AP580" s="34">
        <v>0</v>
      </c>
    </row>
    <row r="581" spans="2:42" s="33" customFormat="1" x14ac:dyDescent="0.25">
      <c r="B581" s="33" t="s">
        <v>237</v>
      </c>
      <c r="C581" s="33" t="s">
        <v>36</v>
      </c>
      <c r="D581" s="34"/>
      <c r="E581" s="34"/>
      <c r="F581" s="34"/>
      <c r="G581" s="34"/>
      <c r="H581" s="34"/>
      <c r="I581" s="34"/>
      <c r="J581" s="34"/>
      <c r="K581" s="34"/>
      <c r="L581" s="34"/>
      <c r="M581" s="34"/>
      <c r="N581" s="34"/>
      <c r="O581" s="34"/>
      <c r="P581" s="34"/>
      <c r="Q581" s="34"/>
      <c r="R581" s="34"/>
      <c r="S581" s="34"/>
      <c r="T581" s="34"/>
      <c r="U581" s="34"/>
      <c r="V581" s="34"/>
      <c r="W581" s="34"/>
      <c r="X581" s="34"/>
      <c r="Y581" s="34"/>
      <c r="Z581" s="34"/>
      <c r="AA581" s="34"/>
      <c r="AB581" s="34"/>
      <c r="AC581" s="34"/>
      <c r="AD581" s="34"/>
      <c r="AE581" s="34"/>
      <c r="AF581" s="34"/>
      <c r="AG581" s="34"/>
      <c r="AH581" s="34"/>
      <c r="AI581" s="34"/>
      <c r="AJ581" s="34"/>
      <c r="AK581" s="34"/>
      <c r="AL581" s="34"/>
      <c r="AM581" s="34"/>
      <c r="AN581" s="34"/>
      <c r="AO581" s="34"/>
      <c r="AP581" s="34"/>
    </row>
    <row r="582" spans="2:42" s="33" customFormat="1" x14ac:dyDescent="0.25">
      <c r="B582" s="33" t="s">
        <v>237</v>
      </c>
      <c r="C582" s="33" t="s">
        <v>37</v>
      </c>
      <c r="D582" s="34"/>
      <c r="E582" s="34"/>
      <c r="F582" s="34"/>
      <c r="G582" s="34"/>
      <c r="H582" s="34"/>
      <c r="I582" s="34"/>
      <c r="J582" s="34"/>
      <c r="K582" s="34"/>
      <c r="L582" s="34"/>
      <c r="M582" s="34"/>
      <c r="N582" s="34"/>
      <c r="O582" s="34"/>
      <c r="P582" s="34"/>
      <c r="Q582" s="34"/>
      <c r="R582" s="34"/>
      <c r="S582" s="34"/>
      <c r="T582" s="34"/>
      <c r="U582" s="34"/>
      <c r="V582" s="34"/>
      <c r="W582" s="34"/>
      <c r="X582" s="34"/>
      <c r="Y582" s="34"/>
      <c r="Z582" s="34"/>
      <c r="AA582" s="34"/>
      <c r="AB582" s="34"/>
      <c r="AC582" s="34"/>
      <c r="AD582" s="34"/>
      <c r="AE582" s="34"/>
      <c r="AF582" s="34"/>
      <c r="AG582" s="34"/>
      <c r="AH582" s="34"/>
      <c r="AI582" s="34"/>
      <c r="AJ582" s="34"/>
      <c r="AK582" s="34"/>
      <c r="AL582" s="34"/>
      <c r="AM582" s="34"/>
      <c r="AN582" s="34"/>
      <c r="AO582" s="34"/>
      <c r="AP582" s="34"/>
    </row>
    <row r="583" spans="2:42" s="33" customFormat="1" x14ac:dyDescent="0.25">
      <c r="B583" s="33" t="s">
        <v>237</v>
      </c>
      <c r="C583" s="33" t="s">
        <v>38</v>
      </c>
      <c r="D583" s="34"/>
      <c r="E583" s="34"/>
      <c r="F583" s="34"/>
      <c r="G583" s="34"/>
      <c r="H583" s="34"/>
      <c r="I583" s="34"/>
      <c r="J583" s="34"/>
      <c r="K583" s="34"/>
      <c r="L583" s="34"/>
      <c r="M583" s="34"/>
      <c r="N583" s="34"/>
      <c r="O583" s="34"/>
      <c r="P583" s="34"/>
      <c r="Q583" s="34"/>
      <c r="R583" s="34"/>
      <c r="S583" s="34"/>
      <c r="T583" s="34"/>
      <c r="U583" s="34"/>
      <c r="V583" s="34"/>
      <c r="W583" s="34"/>
      <c r="X583" s="34"/>
      <c r="Y583" s="34"/>
      <c r="Z583" s="34"/>
      <c r="AA583" s="34"/>
      <c r="AB583" s="34"/>
      <c r="AC583" s="34"/>
      <c r="AD583" s="34"/>
      <c r="AE583" s="34"/>
      <c r="AF583" s="34"/>
      <c r="AG583" s="34"/>
      <c r="AH583" s="34"/>
      <c r="AI583" s="34"/>
      <c r="AJ583" s="34"/>
      <c r="AK583" s="34"/>
      <c r="AL583" s="34"/>
      <c r="AM583" s="34"/>
      <c r="AN583" s="34"/>
      <c r="AO583" s="34"/>
      <c r="AP583" s="34"/>
    </row>
    <row r="584" spans="2:42" s="33" customFormat="1" x14ac:dyDescent="0.25">
      <c r="B584" s="33" t="s">
        <v>237</v>
      </c>
      <c r="C584" s="33" t="s">
        <v>39</v>
      </c>
      <c r="D584" s="34"/>
      <c r="E584" s="34"/>
      <c r="F584" s="34"/>
      <c r="G584" s="34"/>
      <c r="H584" s="34"/>
      <c r="I584" s="34"/>
      <c r="J584" s="34"/>
      <c r="K584" s="34"/>
      <c r="L584" s="34"/>
      <c r="M584" s="34"/>
      <c r="N584" s="34"/>
      <c r="O584" s="34"/>
      <c r="P584" s="34"/>
      <c r="Q584" s="34"/>
      <c r="R584" s="34"/>
      <c r="S584" s="34"/>
      <c r="T584" s="34"/>
      <c r="U584" s="34"/>
      <c r="V584" s="34"/>
      <c r="W584" s="34"/>
      <c r="X584" s="34"/>
      <c r="Y584" s="34"/>
      <c r="Z584" s="34"/>
      <c r="AA584" s="34"/>
      <c r="AB584" s="34"/>
      <c r="AC584" s="34"/>
      <c r="AD584" s="34"/>
      <c r="AE584" s="34"/>
      <c r="AF584" s="34"/>
      <c r="AG584" s="34"/>
      <c r="AH584" s="34"/>
      <c r="AI584" s="34"/>
      <c r="AJ584" s="34"/>
      <c r="AK584" s="34"/>
      <c r="AL584" s="34"/>
      <c r="AM584" s="34"/>
      <c r="AN584" s="34"/>
      <c r="AO584" s="34"/>
      <c r="AP584" s="34"/>
    </row>
    <row r="585" spans="2:42" s="33" customFormat="1" x14ac:dyDescent="0.25">
      <c r="B585" s="33" t="s">
        <v>237</v>
      </c>
      <c r="C585" s="33" t="s">
        <v>40</v>
      </c>
      <c r="D585" s="34"/>
      <c r="E585" s="34"/>
      <c r="F585" s="34"/>
      <c r="G585" s="34"/>
      <c r="H585" s="34"/>
      <c r="I585" s="34"/>
      <c r="J585" s="34"/>
      <c r="K585" s="34"/>
      <c r="L585" s="34"/>
      <c r="M585" s="34"/>
      <c r="N585" s="34"/>
      <c r="O585" s="34"/>
      <c r="P585" s="34"/>
      <c r="Q585" s="34"/>
      <c r="R585" s="34"/>
      <c r="S585" s="34"/>
      <c r="T585" s="34"/>
      <c r="U585" s="34"/>
      <c r="V585" s="34"/>
      <c r="W585" s="34"/>
      <c r="X585" s="34"/>
      <c r="Y585" s="34"/>
      <c r="Z585" s="34"/>
      <c r="AA585" s="34"/>
      <c r="AB585" s="34"/>
      <c r="AC585" s="34"/>
      <c r="AD585" s="34"/>
      <c r="AE585" s="34"/>
      <c r="AF585" s="34"/>
      <c r="AG585" s="34"/>
      <c r="AH585" s="34"/>
      <c r="AI585" s="34"/>
      <c r="AJ585" s="34"/>
      <c r="AK585" s="34"/>
      <c r="AL585" s="34"/>
      <c r="AM585" s="34"/>
      <c r="AN585" s="34"/>
      <c r="AO585" s="34"/>
      <c r="AP585" s="34"/>
    </row>
    <row r="586" spans="2:42" s="33" customFormat="1" x14ac:dyDescent="0.25">
      <c r="B586" s="33" t="s">
        <v>237</v>
      </c>
      <c r="C586" s="33" t="s">
        <v>41</v>
      </c>
      <c r="D586" s="34"/>
      <c r="E586" s="34"/>
      <c r="F586" s="34"/>
      <c r="G586" s="34"/>
      <c r="H586" s="34"/>
      <c r="I586" s="34"/>
      <c r="J586" s="34"/>
      <c r="K586" s="34"/>
      <c r="L586" s="34"/>
      <c r="M586" s="34"/>
      <c r="N586" s="34"/>
      <c r="O586" s="34"/>
      <c r="P586" s="34"/>
      <c r="Q586" s="34"/>
      <c r="R586" s="34"/>
      <c r="S586" s="34"/>
      <c r="T586" s="34"/>
      <c r="U586" s="34"/>
      <c r="V586" s="34"/>
      <c r="W586" s="34"/>
      <c r="X586" s="34"/>
      <c r="Y586" s="34"/>
      <c r="Z586" s="34"/>
      <c r="AA586" s="34"/>
      <c r="AB586" s="34"/>
      <c r="AC586" s="34"/>
      <c r="AD586" s="34"/>
      <c r="AE586" s="34"/>
      <c r="AF586" s="34"/>
      <c r="AG586" s="34"/>
      <c r="AH586" s="34"/>
      <c r="AI586" s="34"/>
      <c r="AJ586" s="34"/>
      <c r="AK586" s="34"/>
      <c r="AL586" s="34"/>
      <c r="AM586" s="34"/>
      <c r="AN586" s="34"/>
      <c r="AO586" s="34"/>
      <c r="AP586" s="34"/>
    </row>
    <row r="587" spans="2:42" s="33" customFormat="1" x14ac:dyDescent="0.25">
      <c r="B587" s="33" t="s">
        <v>237</v>
      </c>
      <c r="C587" s="33" t="s">
        <v>42</v>
      </c>
      <c r="D587" s="34"/>
      <c r="E587" s="34"/>
      <c r="F587" s="34"/>
      <c r="G587" s="34"/>
      <c r="H587" s="34"/>
      <c r="I587" s="34"/>
      <c r="J587" s="34"/>
      <c r="K587" s="34"/>
      <c r="L587" s="34"/>
      <c r="M587" s="34"/>
      <c r="N587" s="34"/>
      <c r="O587" s="34"/>
      <c r="P587" s="34"/>
      <c r="Q587" s="34"/>
      <c r="R587" s="34"/>
      <c r="S587" s="34"/>
      <c r="T587" s="34"/>
      <c r="U587" s="34"/>
      <c r="V587" s="34"/>
      <c r="W587" s="34"/>
      <c r="X587" s="34"/>
      <c r="Y587" s="34"/>
      <c r="Z587" s="34"/>
      <c r="AA587" s="34"/>
      <c r="AB587" s="34"/>
      <c r="AC587" s="34"/>
      <c r="AD587" s="34"/>
      <c r="AE587" s="34"/>
      <c r="AF587" s="34"/>
      <c r="AG587" s="34"/>
      <c r="AH587" s="34"/>
      <c r="AI587" s="34"/>
      <c r="AJ587" s="34"/>
      <c r="AK587" s="34"/>
      <c r="AL587" s="34"/>
      <c r="AM587" s="34"/>
      <c r="AN587" s="34"/>
      <c r="AO587" s="34"/>
      <c r="AP587" s="34"/>
    </row>
    <row r="588" spans="2:42" s="33" customFormat="1" x14ac:dyDescent="0.25">
      <c r="B588" s="33" t="s">
        <v>237</v>
      </c>
      <c r="C588" s="33" t="s">
        <v>43</v>
      </c>
      <c r="D588" s="34"/>
      <c r="E588" s="34"/>
      <c r="F588" s="34"/>
      <c r="G588" s="34"/>
      <c r="H588" s="34"/>
      <c r="I588" s="34"/>
      <c r="J588" s="34"/>
      <c r="K588" s="34"/>
      <c r="L588" s="34"/>
      <c r="M588" s="34"/>
      <c r="N588" s="34"/>
      <c r="O588" s="34"/>
      <c r="P588" s="34"/>
      <c r="Q588" s="34"/>
      <c r="R588" s="34"/>
      <c r="S588" s="34"/>
      <c r="T588" s="34"/>
      <c r="U588" s="34"/>
      <c r="V588" s="34"/>
      <c r="W588" s="34"/>
      <c r="X588" s="34"/>
      <c r="Y588" s="34"/>
      <c r="Z588" s="34"/>
      <c r="AA588" s="34"/>
      <c r="AB588" s="34"/>
      <c r="AC588" s="34"/>
      <c r="AD588" s="34"/>
      <c r="AE588" s="34"/>
      <c r="AF588" s="34"/>
      <c r="AG588" s="34"/>
      <c r="AH588" s="34"/>
      <c r="AI588" s="34"/>
      <c r="AJ588" s="34"/>
      <c r="AK588" s="34"/>
      <c r="AL588" s="34"/>
      <c r="AM588" s="34"/>
      <c r="AN588" s="34"/>
      <c r="AO588" s="34"/>
      <c r="AP588" s="34"/>
    </row>
    <row r="589" spans="2:42" s="33" customFormat="1" x14ac:dyDescent="0.25">
      <c r="B589" s="33" t="s">
        <v>237</v>
      </c>
      <c r="C589" s="33" t="s">
        <v>44</v>
      </c>
      <c r="D589" s="34"/>
      <c r="E589" s="34"/>
      <c r="F589" s="34"/>
      <c r="G589" s="34"/>
      <c r="H589" s="34"/>
      <c r="I589" s="34"/>
      <c r="J589" s="34"/>
      <c r="K589" s="34"/>
      <c r="L589" s="34"/>
      <c r="M589" s="34"/>
      <c r="N589" s="34"/>
      <c r="O589" s="34"/>
      <c r="P589" s="34"/>
      <c r="Q589" s="34"/>
      <c r="R589" s="34"/>
      <c r="S589" s="34"/>
      <c r="T589" s="34"/>
      <c r="U589" s="34"/>
      <c r="V589" s="34"/>
      <c r="W589" s="34"/>
      <c r="X589" s="34"/>
      <c r="Y589" s="34"/>
      <c r="Z589" s="34"/>
      <c r="AA589" s="34"/>
      <c r="AB589" s="34"/>
      <c r="AC589" s="34"/>
      <c r="AD589" s="34"/>
      <c r="AE589" s="34"/>
      <c r="AF589" s="34"/>
      <c r="AG589" s="34"/>
      <c r="AH589" s="34"/>
      <c r="AI589" s="34"/>
      <c r="AJ589" s="34"/>
      <c r="AK589" s="34"/>
      <c r="AL589" s="34"/>
      <c r="AM589" s="34"/>
      <c r="AN589" s="34"/>
      <c r="AO589" s="34"/>
      <c r="AP589" s="34"/>
    </row>
    <row r="590" spans="2:42" s="33" customFormat="1" x14ac:dyDescent="0.25">
      <c r="B590" s="33" t="s">
        <v>237</v>
      </c>
      <c r="C590" s="33" t="s">
        <v>45</v>
      </c>
      <c r="D590" s="34"/>
      <c r="E590" s="34"/>
      <c r="F590" s="34"/>
      <c r="G590" s="34"/>
      <c r="H590" s="34"/>
      <c r="I590" s="34"/>
      <c r="J590" s="34"/>
      <c r="K590" s="34"/>
      <c r="L590" s="34"/>
      <c r="M590" s="34"/>
      <c r="N590" s="34"/>
      <c r="O590" s="34"/>
      <c r="P590" s="34"/>
      <c r="Q590" s="34"/>
      <c r="R590" s="34"/>
      <c r="S590" s="34"/>
      <c r="T590" s="34"/>
      <c r="U590" s="34"/>
      <c r="V590" s="34"/>
      <c r="W590" s="34"/>
      <c r="X590" s="34"/>
      <c r="Y590" s="34"/>
      <c r="Z590" s="34"/>
      <c r="AA590" s="34"/>
      <c r="AB590" s="34"/>
      <c r="AC590" s="34"/>
      <c r="AD590" s="34"/>
      <c r="AE590" s="34"/>
      <c r="AF590" s="34"/>
      <c r="AG590" s="34"/>
      <c r="AH590" s="34"/>
      <c r="AI590" s="34"/>
      <c r="AJ590" s="34"/>
      <c r="AK590" s="34"/>
      <c r="AL590" s="34"/>
      <c r="AM590" s="34"/>
      <c r="AN590" s="34"/>
      <c r="AO590" s="34"/>
      <c r="AP590" s="34"/>
    </row>
    <row r="591" spans="2:42" s="33" customFormat="1" x14ac:dyDescent="0.25">
      <c r="B591" s="33" t="s">
        <v>237</v>
      </c>
      <c r="C591" s="33" t="s">
        <v>46</v>
      </c>
      <c r="D591" s="34"/>
      <c r="E591" s="34"/>
      <c r="F591" s="34"/>
      <c r="G591" s="34"/>
      <c r="H591" s="34"/>
      <c r="I591" s="34"/>
      <c r="J591" s="34"/>
      <c r="K591" s="34"/>
      <c r="L591" s="34"/>
      <c r="M591" s="34"/>
      <c r="N591" s="34"/>
      <c r="O591" s="34"/>
      <c r="P591" s="34"/>
      <c r="Q591" s="34"/>
      <c r="R591" s="34"/>
      <c r="S591" s="34"/>
      <c r="T591" s="34"/>
      <c r="U591" s="34"/>
      <c r="V591" s="34"/>
      <c r="W591" s="34"/>
      <c r="X591" s="34"/>
      <c r="Y591" s="34"/>
      <c r="Z591" s="34"/>
      <c r="AA591" s="34"/>
      <c r="AB591" s="34"/>
      <c r="AC591" s="34"/>
      <c r="AD591" s="34"/>
      <c r="AE591" s="34"/>
      <c r="AF591" s="34"/>
      <c r="AG591" s="34"/>
      <c r="AH591" s="34"/>
      <c r="AI591" s="34"/>
      <c r="AJ591" s="34"/>
      <c r="AK591" s="34"/>
      <c r="AL591" s="34"/>
      <c r="AM591" s="34"/>
      <c r="AN591" s="34"/>
      <c r="AO591" s="34"/>
      <c r="AP591" s="34"/>
    </row>
    <row r="592" spans="2:42" s="33" customFormat="1" x14ac:dyDescent="0.25">
      <c r="B592" s="33" t="s">
        <v>237</v>
      </c>
      <c r="C592" s="33" t="s">
        <v>15</v>
      </c>
      <c r="D592" s="34">
        <v>0</v>
      </c>
      <c r="E592" s="34">
        <v>0</v>
      </c>
      <c r="F592" s="34">
        <v>0</v>
      </c>
      <c r="G592" s="34">
        <v>0</v>
      </c>
      <c r="H592" s="34">
        <v>0</v>
      </c>
      <c r="I592" s="34">
        <v>0</v>
      </c>
      <c r="J592" s="34">
        <v>0</v>
      </c>
      <c r="K592" s="34">
        <v>0</v>
      </c>
      <c r="L592" s="34">
        <v>0</v>
      </c>
      <c r="M592" s="34">
        <v>0</v>
      </c>
      <c r="N592" s="34">
        <v>0</v>
      </c>
      <c r="O592" s="34">
        <v>0</v>
      </c>
      <c r="P592" s="34">
        <v>0</v>
      </c>
      <c r="Q592" s="34">
        <v>0</v>
      </c>
      <c r="R592" s="34">
        <v>0</v>
      </c>
      <c r="S592" s="34">
        <v>0</v>
      </c>
      <c r="T592" s="34">
        <v>0</v>
      </c>
      <c r="U592" s="34">
        <v>0</v>
      </c>
      <c r="V592" s="34">
        <v>0</v>
      </c>
      <c r="W592" s="34">
        <v>0</v>
      </c>
      <c r="X592" s="34">
        <v>0</v>
      </c>
      <c r="Y592" s="34">
        <v>0</v>
      </c>
      <c r="Z592" s="34">
        <v>0</v>
      </c>
      <c r="AA592" s="34">
        <v>0</v>
      </c>
      <c r="AB592" s="34">
        <v>0</v>
      </c>
      <c r="AC592" s="34">
        <v>0</v>
      </c>
      <c r="AD592" s="34">
        <v>0</v>
      </c>
      <c r="AE592" s="34">
        <v>0</v>
      </c>
      <c r="AF592" s="34">
        <v>0</v>
      </c>
      <c r="AG592" s="34">
        <v>0</v>
      </c>
      <c r="AH592" s="34">
        <v>0</v>
      </c>
      <c r="AI592" s="34">
        <v>0</v>
      </c>
      <c r="AJ592" s="34">
        <v>0</v>
      </c>
      <c r="AK592" s="34">
        <v>0</v>
      </c>
      <c r="AL592" s="34">
        <v>0</v>
      </c>
      <c r="AM592" s="34">
        <v>0</v>
      </c>
      <c r="AN592" s="34">
        <v>0</v>
      </c>
      <c r="AO592" s="34">
        <v>0</v>
      </c>
      <c r="AP592" s="34">
        <v>0</v>
      </c>
    </row>
    <row r="593" spans="2:42" s="33" customFormat="1" x14ac:dyDescent="0.25">
      <c r="B593" s="33" t="s">
        <v>238</v>
      </c>
      <c r="C593" s="33" t="s">
        <v>36</v>
      </c>
      <c r="D593" s="34"/>
      <c r="E593" s="34"/>
      <c r="F593" s="34"/>
      <c r="G593" s="34"/>
      <c r="H593" s="34"/>
      <c r="I593" s="34"/>
      <c r="J593" s="34"/>
      <c r="K593" s="34"/>
      <c r="L593" s="34"/>
      <c r="M593" s="34"/>
      <c r="N593" s="34"/>
      <c r="O593" s="34"/>
      <c r="P593" s="34"/>
      <c r="Q593" s="34"/>
      <c r="R593" s="34"/>
      <c r="S593" s="34"/>
      <c r="T593" s="34"/>
      <c r="U593" s="34"/>
      <c r="V593" s="34"/>
      <c r="W593" s="34"/>
      <c r="X593" s="34"/>
      <c r="Y593" s="34"/>
      <c r="Z593" s="34"/>
      <c r="AA593" s="34"/>
      <c r="AB593" s="34"/>
      <c r="AC593" s="34"/>
      <c r="AD593" s="34"/>
      <c r="AE593" s="34"/>
      <c r="AF593" s="34"/>
      <c r="AG593" s="34"/>
      <c r="AH593" s="34"/>
      <c r="AI593" s="34"/>
      <c r="AJ593" s="34"/>
      <c r="AK593" s="34"/>
      <c r="AL593" s="34"/>
      <c r="AM593" s="34"/>
      <c r="AN593" s="34"/>
      <c r="AO593" s="34"/>
      <c r="AP593" s="34"/>
    </row>
    <row r="594" spans="2:42" s="33" customFormat="1" x14ac:dyDescent="0.25">
      <c r="B594" s="33" t="s">
        <v>238</v>
      </c>
      <c r="C594" s="33" t="s">
        <v>37</v>
      </c>
      <c r="D594" s="34"/>
      <c r="E594" s="34"/>
      <c r="F594" s="34"/>
      <c r="G594" s="34"/>
      <c r="H594" s="34"/>
      <c r="I594" s="34"/>
      <c r="J594" s="34"/>
      <c r="K594" s="34"/>
      <c r="L594" s="34"/>
      <c r="M594" s="34"/>
      <c r="N594" s="34"/>
      <c r="O594" s="34"/>
      <c r="P594" s="34"/>
      <c r="Q594" s="34"/>
      <c r="R594" s="34"/>
      <c r="S594" s="34"/>
      <c r="T594" s="34"/>
      <c r="U594" s="34"/>
      <c r="V594" s="34"/>
      <c r="W594" s="34"/>
      <c r="X594" s="34"/>
      <c r="Y594" s="34"/>
      <c r="Z594" s="34"/>
      <c r="AA594" s="34"/>
      <c r="AB594" s="34"/>
      <c r="AC594" s="34"/>
      <c r="AD594" s="34"/>
      <c r="AE594" s="34"/>
      <c r="AF594" s="34"/>
      <c r="AG594" s="34"/>
      <c r="AH594" s="34"/>
      <c r="AI594" s="34"/>
      <c r="AJ594" s="34"/>
      <c r="AK594" s="34"/>
      <c r="AL594" s="34"/>
      <c r="AM594" s="34"/>
      <c r="AN594" s="34"/>
      <c r="AO594" s="34"/>
      <c r="AP594" s="34"/>
    </row>
    <row r="595" spans="2:42" s="33" customFormat="1" x14ac:dyDescent="0.25">
      <c r="B595" s="33" t="s">
        <v>238</v>
      </c>
      <c r="C595" s="33" t="s">
        <v>38</v>
      </c>
      <c r="D595" s="34"/>
      <c r="E595" s="34"/>
      <c r="F595" s="34"/>
      <c r="G595" s="34"/>
      <c r="H595" s="34"/>
      <c r="I595" s="34"/>
      <c r="J595" s="34"/>
      <c r="K595" s="34"/>
      <c r="L595" s="34"/>
      <c r="M595" s="34"/>
      <c r="N595" s="34"/>
      <c r="O595" s="34"/>
      <c r="P595" s="34"/>
      <c r="Q595" s="34"/>
      <c r="R595" s="34"/>
      <c r="S595" s="34"/>
      <c r="T595" s="34"/>
      <c r="U595" s="34"/>
      <c r="V595" s="34"/>
      <c r="W595" s="34"/>
      <c r="X595" s="34"/>
      <c r="Y595" s="34"/>
      <c r="Z595" s="34"/>
      <c r="AA595" s="34"/>
      <c r="AB595" s="34"/>
      <c r="AC595" s="34"/>
      <c r="AD595" s="34"/>
      <c r="AE595" s="34"/>
      <c r="AF595" s="34"/>
      <c r="AG595" s="34"/>
      <c r="AH595" s="34"/>
      <c r="AI595" s="34"/>
      <c r="AJ595" s="34"/>
      <c r="AK595" s="34"/>
      <c r="AL595" s="34"/>
      <c r="AM595" s="34"/>
      <c r="AN595" s="34"/>
      <c r="AO595" s="34"/>
      <c r="AP595" s="34"/>
    </row>
    <row r="596" spans="2:42" s="33" customFormat="1" x14ac:dyDescent="0.25">
      <c r="B596" s="33" t="s">
        <v>238</v>
      </c>
      <c r="C596" s="33" t="s">
        <v>39</v>
      </c>
      <c r="D596" s="34"/>
      <c r="E596" s="34"/>
      <c r="F596" s="34"/>
      <c r="G596" s="34"/>
      <c r="H596" s="34"/>
      <c r="I596" s="34"/>
      <c r="J596" s="34"/>
      <c r="K596" s="34"/>
      <c r="L596" s="34"/>
      <c r="M596" s="34"/>
      <c r="N596" s="34"/>
      <c r="O596" s="34"/>
      <c r="P596" s="34"/>
      <c r="Q596" s="34"/>
      <c r="R596" s="34"/>
      <c r="S596" s="34"/>
      <c r="T596" s="34"/>
      <c r="U596" s="34"/>
      <c r="V596" s="34"/>
      <c r="W596" s="34"/>
      <c r="X596" s="34"/>
      <c r="Y596" s="34"/>
      <c r="Z596" s="34"/>
      <c r="AA596" s="34"/>
      <c r="AB596" s="34"/>
      <c r="AC596" s="34"/>
      <c r="AD596" s="34"/>
      <c r="AE596" s="34"/>
      <c r="AF596" s="34"/>
      <c r="AG596" s="34"/>
      <c r="AH596" s="34"/>
      <c r="AI596" s="34"/>
      <c r="AJ596" s="34"/>
      <c r="AK596" s="34"/>
      <c r="AL596" s="34"/>
      <c r="AM596" s="34"/>
      <c r="AN596" s="34"/>
      <c r="AO596" s="34"/>
      <c r="AP596" s="34"/>
    </row>
    <row r="597" spans="2:42" s="33" customFormat="1" x14ac:dyDescent="0.25">
      <c r="B597" s="33" t="s">
        <v>238</v>
      </c>
      <c r="C597" s="33" t="s">
        <v>40</v>
      </c>
      <c r="D597" s="34"/>
      <c r="E597" s="34"/>
      <c r="F597" s="34"/>
      <c r="G597" s="34"/>
      <c r="H597" s="34"/>
      <c r="I597" s="34"/>
      <c r="J597" s="34"/>
      <c r="K597" s="34"/>
      <c r="L597" s="34"/>
      <c r="M597" s="34"/>
      <c r="N597" s="34"/>
      <c r="O597" s="34"/>
      <c r="P597" s="34"/>
      <c r="Q597" s="34"/>
      <c r="R597" s="34"/>
      <c r="S597" s="34"/>
      <c r="T597" s="34"/>
      <c r="U597" s="34"/>
      <c r="V597" s="34"/>
      <c r="W597" s="34"/>
      <c r="X597" s="34"/>
      <c r="Y597" s="34"/>
      <c r="Z597" s="34"/>
      <c r="AA597" s="34"/>
      <c r="AB597" s="34"/>
      <c r="AC597" s="34"/>
      <c r="AD597" s="34"/>
      <c r="AE597" s="34"/>
      <c r="AF597" s="34"/>
      <c r="AG597" s="34"/>
      <c r="AH597" s="34"/>
      <c r="AI597" s="34"/>
      <c r="AJ597" s="34"/>
      <c r="AK597" s="34"/>
      <c r="AL597" s="34"/>
      <c r="AM597" s="34"/>
      <c r="AN597" s="34"/>
      <c r="AO597" s="34"/>
      <c r="AP597" s="34"/>
    </row>
    <row r="598" spans="2:42" s="33" customFormat="1" x14ac:dyDescent="0.25">
      <c r="B598" s="33" t="s">
        <v>238</v>
      </c>
      <c r="C598" s="33" t="s">
        <v>41</v>
      </c>
      <c r="D598" s="34"/>
      <c r="E598" s="34"/>
      <c r="F598" s="34"/>
      <c r="G598" s="34"/>
      <c r="H598" s="34"/>
      <c r="I598" s="34"/>
      <c r="J598" s="34"/>
      <c r="K598" s="34"/>
      <c r="L598" s="34"/>
      <c r="M598" s="34"/>
      <c r="N598" s="34"/>
      <c r="O598" s="34"/>
      <c r="P598" s="34"/>
      <c r="Q598" s="34"/>
      <c r="R598" s="34"/>
      <c r="S598" s="34"/>
      <c r="T598" s="34"/>
      <c r="U598" s="34"/>
      <c r="V598" s="34"/>
      <c r="W598" s="34"/>
      <c r="X598" s="34"/>
      <c r="Y598" s="34"/>
      <c r="Z598" s="34"/>
      <c r="AA598" s="34"/>
      <c r="AB598" s="34"/>
      <c r="AC598" s="34"/>
      <c r="AD598" s="34"/>
      <c r="AE598" s="34"/>
      <c r="AF598" s="34"/>
      <c r="AG598" s="34"/>
      <c r="AH598" s="34"/>
      <c r="AI598" s="34"/>
      <c r="AJ598" s="34"/>
      <c r="AK598" s="34"/>
      <c r="AL598" s="34"/>
      <c r="AM598" s="34"/>
      <c r="AN598" s="34"/>
      <c r="AO598" s="34"/>
      <c r="AP598" s="34"/>
    </row>
    <row r="599" spans="2:42" s="33" customFormat="1" x14ac:dyDescent="0.25">
      <c r="B599" s="33" t="s">
        <v>238</v>
      </c>
      <c r="C599" s="33" t="s">
        <v>42</v>
      </c>
      <c r="D599" s="34"/>
      <c r="E599" s="34"/>
      <c r="F599" s="34"/>
      <c r="G599" s="34"/>
      <c r="H599" s="34"/>
      <c r="I599" s="34"/>
      <c r="J599" s="34"/>
      <c r="K599" s="34"/>
      <c r="L599" s="34"/>
      <c r="M599" s="34"/>
      <c r="N599" s="34"/>
      <c r="O599" s="34"/>
      <c r="P599" s="34"/>
      <c r="Q599" s="34"/>
      <c r="R599" s="34"/>
      <c r="S599" s="34"/>
      <c r="T599" s="34"/>
      <c r="U599" s="34"/>
      <c r="V599" s="34"/>
      <c r="W599" s="34"/>
      <c r="X599" s="34"/>
      <c r="Y599" s="34"/>
      <c r="Z599" s="34"/>
      <c r="AA599" s="34"/>
      <c r="AB599" s="34"/>
      <c r="AC599" s="34"/>
      <c r="AD599" s="34"/>
      <c r="AE599" s="34"/>
      <c r="AF599" s="34"/>
      <c r="AG599" s="34"/>
      <c r="AH599" s="34"/>
      <c r="AI599" s="34"/>
      <c r="AJ599" s="34"/>
      <c r="AK599" s="34"/>
      <c r="AL599" s="34"/>
      <c r="AM599" s="34"/>
      <c r="AN599" s="34"/>
      <c r="AO599" s="34"/>
      <c r="AP599" s="34"/>
    </row>
    <row r="600" spans="2:42" s="33" customFormat="1" x14ac:dyDescent="0.25">
      <c r="B600" s="33" t="s">
        <v>238</v>
      </c>
      <c r="C600" s="33" t="s">
        <v>43</v>
      </c>
      <c r="D600" s="34"/>
      <c r="E600" s="34"/>
      <c r="F600" s="34"/>
      <c r="G600" s="34"/>
      <c r="H600" s="34"/>
      <c r="I600" s="34"/>
      <c r="J600" s="34"/>
      <c r="K600" s="34"/>
      <c r="L600" s="34"/>
      <c r="M600" s="34"/>
      <c r="N600" s="34"/>
      <c r="O600" s="34"/>
      <c r="P600" s="34"/>
      <c r="Q600" s="34"/>
      <c r="R600" s="34"/>
      <c r="S600" s="34"/>
      <c r="T600" s="34"/>
      <c r="U600" s="34"/>
      <c r="V600" s="34"/>
      <c r="W600" s="34"/>
      <c r="X600" s="34"/>
      <c r="Y600" s="34"/>
      <c r="Z600" s="34"/>
      <c r="AA600" s="34"/>
      <c r="AB600" s="34"/>
      <c r="AC600" s="34"/>
      <c r="AD600" s="34"/>
      <c r="AE600" s="34"/>
      <c r="AF600" s="34"/>
      <c r="AG600" s="34"/>
      <c r="AH600" s="34"/>
      <c r="AI600" s="34"/>
      <c r="AJ600" s="34"/>
      <c r="AK600" s="34"/>
      <c r="AL600" s="34"/>
      <c r="AM600" s="34"/>
      <c r="AN600" s="34"/>
      <c r="AO600" s="34"/>
      <c r="AP600" s="34"/>
    </row>
    <row r="601" spans="2:42" s="33" customFormat="1" x14ac:dyDescent="0.25">
      <c r="B601" s="33" t="s">
        <v>238</v>
      </c>
      <c r="C601" s="33" t="s">
        <v>44</v>
      </c>
      <c r="D601" s="34"/>
      <c r="E601" s="34"/>
      <c r="F601" s="34"/>
      <c r="G601" s="34"/>
      <c r="H601" s="34"/>
      <c r="I601" s="34"/>
      <c r="J601" s="34"/>
      <c r="K601" s="34"/>
      <c r="L601" s="34"/>
      <c r="M601" s="34"/>
      <c r="N601" s="34"/>
      <c r="O601" s="34"/>
      <c r="P601" s="34"/>
      <c r="Q601" s="34"/>
      <c r="R601" s="34"/>
      <c r="S601" s="34"/>
      <c r="T601" s="34"/>
      <c r="U601" s="34"/>
      <c r="V601" s="34"/>
      <c r="W601" s="34"/>
      <c r="X601" s="34"/>
      <c r="Y601" s="34"/>
      <c r="Z601" s="34"/>
      <c r="AA601" s="34"/>
      <c r="AB601" s="34"/>
      <c r="AC601" s="34"/>
      <c r="AD601" s="34"/>
      <c r="AE601" s="34"/>
      <c r="AF601" s="34"/>
      <c r="AG601" s="34"/>
      <c r="AH601" s="34"/>
      <c r="AI601" s="34"/>
      <c r="AJ601" s="34"/>
      <c r="AK601" s="34"/>
      <c r="AL601" s="34"/>
      <c r="AM601" s="34"/>
      <c r="AN601" s="34"/>
      <c r="AO601" s="34"/>
      <c r="AP601" s="34"/>
    </row>
    <row r="602" spans="2:42" s="33" customFormat="1" x14ac:dyDescent="0.25">
      <c r="B602" s="33" t="s">
        <v>238</v>
      </c>
      <c r="C602" s="33" t="s">
        <v>45</v>
      </c>
      <c r="D602" s="34"/>
      <c r="E602" s="34"/>
      <c r="F602" s="34"/>
      <c r="G602" s="34"/>
      <c r="H602" s="34"/>
      <c r="I602" s="34"/>
      <c r="J602" s="34"/>
      <c r="K602" s="34"/>
      <c r="L602" s="34"/>
      <c r="M602" s="34"/>
      <c r="N602" s="34"/>
      <c r="O602" s="34"/>
      <c r="P602" s="34"/>
      <c r="Q602" s="34"/>
      <c r="R602" s="34"/>
      <c r="S602" s="34"/>
      <c r="T602" s="34"/>
      <c r="U602" s="34"/>
      <c r="V602" s="34"/>
      <c r="W602" s="34"/>
      <c r="X602" s="34"/>
      <c r="Y602" s="34"/>
      <c r="Z602" s="34"/>
      <c r="AA602" s="34"/>
      <c r="AB602" s="34"/>
      <c r="AC602" s="34"/>
      <c r="AD602" s="34"/>
      <c r="AE602" s="34"/>
      <c r="AF602" s="34"/>
      <c r="AG602" s="34"/>
      <c r="AH602" s="34"/>
      <c r="AI602" s="34"/>
      <c r="AJ602" s="34"/>
      <c r="AK602" s="34"/>
      <c r="AL602" s="34"/>
      <c r="AM602" s="34"/>
      <c r="AN602" s="34"/>
      <c r="AO602" s="34"/>
      <c r="AP602" s="34"/>
    </row>
    <row r="603" spans="2:42" s="33" customFormat="1" x14ac:dyDescent="0.25">
      <c r="B603" s="33" t="s">
        <v>238</v>
      </c>
      <c r="C603" s="33" t="s">
        <v>46</v>
      </c>
      <c r="D603" s="34"/>
      <c r="E603" s="34"/>
      <c r="F603" s="34"/>
      <c r="G603" s="34"/>
      <c r="H603" s="34"/>
      <c r="I603" s="34"/>
      <c r="J603" s="34"/>
      <c r="K603" s="34"/>
      <c r="L603" s="34"/>
      <c r="M603" s="34"/>
      <c r="N603" s="34"/>
      <c r="O603" s="34"/>
      <c r="P603" s="34"/>
      <c r="Q603" s="34"/>
      <c r="R603" s="34"/>
      <c r="S603" s="34"/>
      <c r="T603" s="34"/>
      <c r="U603" s="34"/>
      <c r="V603" s="34"/>
      <c r="W603" s="34"/>
      <c r="X603" s="34"/>
      <c r="Y603" s="34"/>
      <c r="Z603" s="34"/>
      <c r="AA603" s="34"/>
      <c r="AB603" s="34"/>
      <c r="AC603" s="34"/>
      <c r="AD603" s="34"/>
      <c r="AE603" s="34"/>
      <c r="AF603" s="34"/>
      <c r="AG603" s="34"/>
      <c r="AH603" s="34"/>
      <c r="AI603" s="34"/>
      <c r="AJ603" s="34"/>
      <c r="AK603" s="34"/>
      <c r="AL603" s="34"/>
      <c r="AM603" s="34"/>
      <c r="AN603" s="34"/>
      <c r="AO603" s="34"/>
      <c r="AP603" s="34"/>
    </row>
    <row r="604" spans="2:42" s="33" customFormat="1" x14ac:dyDescent="0.25">
      <c r="B604" s="33" t="s">
        <v>238</v>
      </c>
      <c r="C604" s="33" t="s">
        <v>15</v>
      </c>
      <c r="D604" s="34">
        <v>0</v>
      </c>
      <c r="E604" s="34">
        <v>0</v>
      </c>
      <c r="F604" s="34">
        <v>0</v>
      </c>
      <c r="G604" s="34">
        <v>0</v>
      </c>
      <c r="H604" s="34">
        <v>0</v>
      </c>
      <c r="I604" s="34">
        <v>0</v>
      </c>
      <c r="J604" s="34">
        <v>0</v>
      </c>
      <c r="K604" s="34">
        <v>0</v>
      </c>
      <c r="L604" s="34">
        <v>0</v>
      </c>
      <c r="M604" s="34">
        <v>0</v>
      </c>
      <c r="N604" s="34">
        <v>0</v>
      </c>
      <c r="O604" s="34">
        <v>0</v>
      </c>
      <c r="P604" s="34">
        <v>0</v>
      </c>
      <c r="Q604" s="34">
        <v>0</v>
      </c>
      <c r="R604" s="34">
        <v>0</v>
      </c>
      <c r="S604" s="34">
        <v>0</v>
      </c>
      <c r="T604" s="34">
        <v>0</v>
      </c>
      <c r="U604" s="34">
        <v>0</v>
      </c>
      <c r="V604" s="34">
        <v>0</v>
      </c>
      <c r="W604" s="34">
        <v>0</v>
      </c>
      <c r="X604" s="34">
        <v>0</v>
      </c>
      <c r="Y604" s="34">
        <v>0</v>
      </c>
      <c r="Z604" s="34">
        <v>0</v>
      </c>
      <c r="AA604" s="34">
        <v>0</v>
      </c>
      <c r="AB604" s="34">
        <v>0</v>
      </c>
      <c r="AC604" s="34">
        <v>0</v>
      </c>
      <c r="AD604" s="34">
        <v>0</v>
      </c>
      <c r="AE604" s="34">
        <v>0</v>
      </c>
      <c r="AF604" s="34">
        <v>0</v>
      </c>
      <c r="AG604" s="34">
        <v>0</v>
      </c>
      <c r="AH604" s="34">
        <v>0</v>
      </c>
      <c r="AI604" s="34">
        <v>0</v>
      </c>
      <c r="AJ604" s="34">
        <v>0</v>
      </c>
      <c r="AK604" s="34">
        <v>0</v>
      </c>
      <c r="AL604" s="34">
        <v>0</v>
      </c>
      <c r="AM604" s="34">
        <v>0</v>
      </c>
      <c r="AN604" s="34">
        <v>0</v>
      </c>
      <c r="AO604" s="34">
        <v>0</v>
      </c>
      <c r="AP604" s="34">
        <v>0</v>
      </c>
    </row>
    <row r="605" spans="2:42" s="33" customFormat="1" x14ac:dyDescent="0.25">
      <c r="B605" s="33" t="s">
        <v>239</v>
      </c>
      <c r="C605" s="33" t="s">
        <v>36</v>
      </c>
      <c r="D605" s="34"/>
      <c r="E605" s="34"/>
      <c r="F605" s="34"/>
      <c r="G605" s="34"/>
      <c r="H605" s="34"/>
      <c r="I605" s="34"/>
      <c r="J605" s="34"/>
      <c r="K605" s="34"/>
      <c r="L605" s="34"/>
      <c r="M605" s="34"/>
      <c r="N605" s="34"/>
      <c r="O605" s="34"/>
      <c r="P605" s="34"/>
      <c r="Q605" s="34"/>
      <c r="R605" s="34"/>
      <c r="S605" s="34"/>
      <c r="T605" s="34"/>
      <c r="U605" s="34"/>
      <c r="V605" s="34"/>
      <c r="W605" s="34"/>
      <c r="X605" s="34"/>
      <c r="Y605" s="34"/>
      <c r="Z605" s="34"/>
      <c r="AA605" s="34"/>
      <c r="AB605" s="34"/>
      <c r="AC605" s="34"/>
      <c r="AD605" s="34"/>
      <c r="AE605" s="34"/>
      <c r="AF605" s="34"/>
      <c r="AG605" s="34"/>
      <c r="AH605" s="34"/>
      <c r="AI605" s="34"/>
      <c r="AJ605" s="34"/>
      <c r="AK605" s="34"/>
      <c r="AL605" s="34"/>
      <c r="AM605" s="34"/>
      <c r="AN605" s="34"/>
      <c r="AO605" s="34"/>
      <c r="AP605" s="34"/>
    </row>
    <row r="606" spans="2:42" s="33" customFormat="1" x14ac:dyDescent="0.25">
      <c r="B606" s="33" t="s">
        <v>239</v>
      </c>
      <c r="C606" s="33" t="s">
        <v>37</v>
      </c>
      <c r="D606" s="34"/>
      <c r="E606" s="34"/>
      <c r="F606" s="34"/>
      <c r="G606" s="34"/>
      <c r="H606" s="34"/>
      <c r="I606" s="34"/>
      <c r="J606" s="34"/>
      <c r="K606" s="34"/>
      <c r="L606" s="34"/>
      <c r="M606" s="34"/>
      <c r="N606" s="34"/>
      <c r="O606" s="34"/>
      <c r="P606" s="34"/>
      <c r="Q606" s="34"/>
      <c r="R606" s="34"/>
      <c r="S606" s="34"/>
      <c r="T606" s="34"/>
      <c r="U606" s="34"/>
      <c r="V606" s="34"/>
      <c r="W606" s="34"/>
      <c r="X606" s="34"/>
      <c r="Y606" s="34"/>
      <c r="Z606" s="34"/>
      <c r="AA606" s="34"/>
      <c r="AB606" s="34"/>
      <c r="AC606" s="34"/>
      <c r="AD606" s="34"/>
      <c r="AE606" s="34"/>
      <c r="AF606" s="34"/>
      <c r="AG606" s="34"/>
      <c r="AH606" s="34"/>
      <c r="AI606" s="34"/>
      <c r="AJ606" s="34"/>
      <c r="AK606" s="34"/>
      <c r="AL606" s="34"/>
      <c r="AM606" s="34"/>
      <c r="AN606" s="34"/>
      <c r="AO606" s="34"/>
      <c r="AP606" s="34"/>
    </row>
    <row r="607" spans="2:42" s="33" customFormat="1" x14ac:dyDescent="0.25">
      <c r="B607" s="33" t="s">
        <v>239</v>
      </c>
      <c r="C607" s="33" t="s">
        <v>38</v>
      </c>
      <c r="D607" s="34"/>
      <c r="E607" s="34"/>
      <c r="F607" s="34"/>
      <c r="G607" s="34"/>
      <c r="H607" s="34"/>
      <c r="I607" s="34"/>
      <c r="J607" s="34"/>
      <c r="K607" s="34"/>
      <c r="L607" s="34"/>
      <c r="M607" s="34"/>
      <c r="N607" s="34"/>
      <c r="O607" s="34"/>
      <c r="P607" s="34"/>
      <c r="Q607" s="34"/>
      <c r="R607" s="34"/>
      <c r="S607" s="34"/>
      <c r="T607" s="34"/>
      <c r="U607" s="34"/>
      <c r="V607" s="34"/>
      <c r="W607" s="34"/>
      <c r="X607" s="34"/>
      <c r="Y607" s="34"/>
      <c r="Z607" s="34"/>
      <c r="AA607" s="34"/>
      <c r="AB607" s="34"/>
      <c r="AC607" s="34"/>
      <c r="AD607" s="34"/>
      <c r="AE607" s="34"/>
      <c r="AF607" s="34"/>
      <c r="AG607" s="34"/>
      <c r="AH607" s="34"/>
      <c r="AI607" s="34"/>
      <c r="AJ607" s="34"/>
      <c r="AK607" s="34"/>
      <c r="AL607" s="34"/>
      <c r="AM607" s="34"/>
      <c r="AN607" s="34"/>
      <c r="AO607" s="34"/>
      <c r="AP607" s="34"/>
    </row>
    <row r="608" spans="2:42" s="33" customFormat="1" x14ac:dyDescent="0.25">
      <c r="B608" s="33" t="s">
        <v>239</v>
      </c>
      <c r="C608" s="33" t="s">
        <v>39</v>
      </c>
      <c r="D608" s="34"/>
      <c r="E608" s="34"/>
      <c r="F608" s="34"/>
      <c r="G608" s="34"/>
      <c r="H608" s="34"/>
      <c r="I608" s="34"/>
      <c r="J608" s="34"/>
      <c r="K608" s="34"/>
      <c r="L608" s="34"/>
      <c r="M608" s="34"/>
      <c r="N608" s="34"/>
      <c r="O608" s="34"/>
      <c r="P608" s="34"/>
      <c r="Q608" s="34"/>
      <c r="R608" s="34"/>
      <c r="S608" s="34"/>
      <c r="T608" s="34"/>
      <c r="U608" s="34"/>
      <c r="V608" s="34"/>
      <c r="W608" s="34"/>
      <c r="X608" s="34"/>
      <c r="Y608" s="34"/>
      <c r="Z608" s="34"/>
      <c r="AA608" s="34"/>
      <c r="AB608" s="34"/>
      <c r="AC608" s="34"/>
      <c r="AD608" s="34"/>
      <c r="AE608" s="34"/>
      <c r="AF608" s="34"/>
      <c r="AG608" s="34"/>
      <c r="AH608" s="34"/>
      <c r="AI608" s="34"/>
      <c r="AJ608" s="34"/>
      <c r="AK608" s="34"/>
      <c r="AL608" s="34"/>
      <c r="AM608" s="34"/>
      <c r="AN608" s="34"/>
      <c r="AO608" s="34"/>
      <c r="AP608" s="34"/>
    </row>
    <row r="609" spans="2:42" s="33" customFormat="1" x14ac:dyDescent="0.25">
      <c r="B609" s="33" t="s">
        <v>239</v>
      </c>
      <c r="C609" s="33" t="s">
        <v>40</v>
      </c>
      <c r="D609" s="34"/>
      <c r="E609" s="34"/>
      <c r="F609" s="34"/>
      <c r="G609" s="34"/>
      <c r="H609" s="34"/>
      <c r="I609" s="34"/>
      <c r="J609" s="34"/>
      <c r="K609" s="34"/>
      <c r="L609" s="34"/>
      <c r="M609" s="34"/>
      <c r="N609" s="34"/>
      <c r="O609" s="34"/>
      <c r="P609" s="34"/>
      <c r="Q609" s="34"/>
      <c r="R609" s="34"/>
      <c r="S609" s="34"/>
      <c r="T609" s="34"/>
      <c r="U609" s="34"/>
      <c r="V609" s="34"/>
      <c r="W609" s="34"/>
      <c r="X609" s="34"/>
      <c r="Y609" s="34"/>
      <c r="Z609" s="34"/>
      <c r="AA609" s="34"/>
      <c r="AB609" s="34"/>
      <c r="AC609" s="34"/>
      <c r="AD609" s="34"/>
      <c r="AE609" s="34"/>
      <c r="AF609" s="34"/>
      <c r="AG609" s="34"/>
      <c r="AH609" s="34"/>
      <c r="AI609" s="34"/>
      <c r="AJ609" s="34"/>
      <c r="AK609" s="34"/>
      <c r="AL609" s="34"/>
      <c r="AM609" s="34"/>
      <c r="AN609" s="34"/>
      <c r="AO609" s="34"/>
      <c r="AP609" s="34"/>
    </row>
    <row r="610" spans="2:42" s="33" customFormat="1" x14ac:dyDescent="0.25">
      <c r="B610" s="33" t="s">
        <v>239</v>
      </c>
      <c r="C610" s="33" t="s">
        <v>41</v>
      </c>
      <c r="D610" s="34"/>
      <c r="E610" s="34"/>
      <c r="F610" s="34"/>
      <c r="G610" s="34"/>
      <c r="H610" s="34"/>
      <c r="I610" s="34"/>
      <c r="J610" s="34"/>
      <c r="K610" s="34"/>
      <c r="L610" s="34"/>
      <c r="M610" s="34"/>
      <c r="N610" s="34"/>
      <c r="O610" s="34"/>
      <c r="P610" s="34"/>
      <c r="Q610" s="34"/>
      <c r="R610" s="34"/>
      <c r="S610" s="34"/>
      <c r="T610" s="34"/>
      <c r="U610" s="34"/>
      <c r="V610" s="34"/>
      <c r="W610" s="34"/>
      <c r="X610" s="34"/>
      <c r="Y610" s="34"/>
      <c r="Z610" s="34"/>
      <c r="AA610" s="34"/>
      <c r="AB610" s="34"/>
      <c r="AC610" s="34"/>
      <c r="AD610" s="34"/>
      <c r="AE610" s="34"/>
      <c r="AF610" s="34"/>
      <c r="AG610" s="34"/>
      <c r="AH610" s="34"/>
      <c r="AI610" s="34"/>
      <c r="AJ610" s="34"/>
      <c r="AK610" s="34"/>
      <c r="AL610" s="34"/>
      <c r="AM610" s="34"/>
      <c r="AN610" s="34"/>
      <c r="AO610" s="34"/>
      <c r="AP610" s="34"/>
    </row>
    <row r="611" spans="2:42" s="33" customFormat="1" x14ac:dyDescent="0.25">
      <c r="B611" s="33" t="s">
        <v>239</v>
      </c>
      <c r="C611" s="33" t="s">
        <v>42</v>
      </c>
      <c r="D611" s="34"/>
      <c r="E611" s="34"/>
      <c r="F611" s="34"/>
      <c r="G611" s="34"/>
      <c r="H611" s="34"/>
      <c r="I611" s="34"/>
      <c r="J611" s="34"/>
      <c r="K611" s="34"/>
      <c r="L611" s="34"/>
      <c r="M611" s="34"/>
      <c r="N611" s="34"/>
      <c r="O611" s="34"/>
      <c r="P611" s="34"/>
      <c r="Q611" s="34"/>
      <c r="R611" s="34"/>
      <c r="S611" s="34"/>
      <c r="T611" s="34"/>
      <c r="U611" s="34"/>
      <c r="V611" s="34"/>
      <c r="W611" s="34"/>
      <c r="X611" s="34"/>
      <c r="Y611" s="34"/>
      <c r="Z611" s="34"/>
      <c r="AA611" s="34"/>
      <c r="AB611" s="34"/>
      <c r="AC611" s="34"/>
      <c r="AD611" s="34"/>
      <c r="AE611" s="34"/>
      <c r="AF611" s="34"/>
      <c r="AG611" s="34"/>
      <c r="AH611" s="34"/>
      <c r="AI611" s="34"/>
      <c r="AJ611" s="34"/>
      <c r="AK611" s="34"/>
      <c r="AL611" s="34"/>
      <c r="AM611" s="34"/>
      <c r="AN611" s="34"/>
      <c r="AO611" s="34"/>
      <c r="AP611" s="34"/>
    </row>
    <row r="612" spans="2:42" s="33" customFormat="1" x14ac:dyDescent="0.25">
      <c r="B612" s="33" t="s">
        <v>239</v>
      </c>
      <c r="C612" s="33" t="s">
        <v>43</v>
      </c>
      <c r="D612" s="34"/>
      <c r="E612" s="34"/>
      <c r="F612" s="34"/>
      <c r="G612" s="34"/>
      <c r="H612" s="34"/>
      <c r="I612" s="34"/>
      <c r="J612" s="34"/>
      <c r="K612" s="34"/>
      <c r="L612" s="34"/>
      <c r="M612" s="34"/>
      <c r="N612" s="34"/>
      <c r="O612" s="34"/>
      <c r="P612" s="34"/>
      <c r="Q612" s="34"/>
      <c r="R612" s="34"/>
      <c r="S612" s="34"/>
      <c r="T612" s="34"/>
      <c r="U612" s="34"/>
      <c r="V612" s="34"/>
      <c r="W612" s="34"/>
      <c r="X612" s="34"/>
      <c r="Y612" s="34"/>
      <c r="Z612" s="34"/>
      <c r="AA612" s="34"/>
      <c r="AB612" s="34"/>
      <c r="AC612" s="34"/>
      <c r="AD612" s="34"/>
      <c r="AE612" s="34"/>
      <c r="AF612" s="34"/>
      <c r="AG612" s="34"/>
      <c r="AH612" s="34"/>
      <c r="AI612" s="34"/>
      <c r="AJ612" s="34"/>
      <c r="AK612" s="34"/>
      <c r="AL612" s="34"/>
      <c r="AM612" s="34"/>
      <c r="AN612" s="34"/>
      <c r="AO612" s="34"/>
      <c r="AP612" s="34"/>
    </row>
    <row r="613" spans="2:42" s="33" customFormat="1" x14ac:dyDescent="0.25">
      <c r="B613" s="33" t="s">
        <v>239</v>
      </c>
      <c r="C613" s="33" t="s">
        <v>44</v>
      </c>
      <c r="D613" s="34"/>
      <c r="E613" s="34"/>
      <c r="F613" s="34"/>
      <c r="G613" s="34"/>
      <c r="H613" s="34"/>
      <c r="I613" s="34"/>
      <c r="J613" s="34"/>
      <c r="K613" s="34"/>
      <c r="L613" s="34"/>
      <c r="M613" s="34"/>
      <c r="N613" s="34"/>
      <c r="O613" s="34"/>
      <c r="P613" s="34"/>
      <c r="Q613" s="34"/>
      <c r="R613" s="34"/>
      <c r="S613" s="34"/>
      <c r="T613" s="34"/>
      <c r="U613" s="34"/>
      <c r="V613" s="34"/>
      <c r="W613" s="34"/>
      <c r="X613" s="34"/>
      <c r="Y613" s="34"/>
      <c r="Z613" s="34"/>
      <c r="AA613" s="34"/>
      <c r="AB613" s="34"/>
      <c r="AC613" s="34"/>
      <c r="AD613" s="34"/>
      <c r="AE613" s="34"/>
      <c r="AF613" s="34"/>
      <c r="AG613" s="34"/>
      <c r="AH613" s="34"/>
      <c r="AI613" s="34"/>
      <c r="AJ613" s="34"/>
      <c r="AK613" s="34"/>
      <c r="AL613" s="34"/>
      <c r="AM613" s="34"/>
      <c r="AN613" s="34"/>
      <c r="AO613" s="34"/>
      <c r="AP613" s="34"/>
    </row>
    <row r="614" spans="2:42" s="33" customFormat="1" x14ac:dyDescent="0.25">
      <c r="B614" s="33" t="s">
        <v>239</v>
      </c>
      <c r="C614" s="33" t="s">
        <v>45</v>
      </c>
      <c r="D614" s="34"/>
      <c r="E614" s="34"/>
      <c r="F614" s="34"/>
      <c r="G614" s="34"/>
      <c r="H614" s="34"/>
      <c r="I614" s="34"/>
      <c r="J614" s="34"/>
      <c r="K614" s="34"/>
      <c r="L614" s="34"/>
      <c r="M614" s="34"/>
      <c r="N614" s="34"/>
      <c r="O614" s="34"/>
      <c r="P614" s="34"/>
      <c r="Q614" s="34"/>
      <c r="R614" s="34"/>
      <c r="S614" s="34"/>
      <c r="T614" s="34"/>
      <c r="U614" s="34"/>
      <c r="V614" s="34"/>
      <c r="W614" s="34"/>
      <c r="X614" s="34"/>
      <c r="Y614" s="34"/>
      <c r="Z614" s="34"/>
      <c r="AA614" s="34"/>
      <c r="AB614" s="34"/>
      <c r="AC614" s="34"/>
      <c r="AD614" s="34"/>
      <c r="AE614" s="34"/>
      <c r="AF614" s="34"/>
      <c r="AG614" s="34"/>
      <c r="AH614" s="34"/>
      <c r="AI614" s="34"/>
      <c r="AJ614" s="34"/>
      <c r="AK614" s="34"/>
      <c r="AL614" s="34"/>
      <c r="AM614" s="34"/>
      <c r="AN614" s="34"/>
      <c r="AO614" s="34"/>
      <c r="AP614" s="34"/>
    </row>
    <row r="615" spans="2:42" s="33" customFormat="1" x14ac:dyDescent="0.25">
      <c r="B615" s="33" t="s">
        <v>239</v>
      </c>
      <c r="C615" s="33" t="s">
        <v>46</v>
      </c>
      <c r="D615" s="34"/>
      <c r="E615" s="34"/>
      <c r="F615" s="34"/>
      <c r="G615" s="34"/>
      <c r="H615" s="34"/>
      <c r="I615" s="34"/>
      <c r="J615" s="34"/>
      <c r="K615" s="34"/>
      <c r="L615" s="34"/>
      <c r="M615" s="34"/>
      <c r="N615" s="34"/>
      <c r="O615" s="34"/>
      <c r="P615" s="34"/>
      <c r="Q615" s="34"/>
      <c r="R615" s="34"/>
      <c r="S615" s="34"/>
      <c r="T615" s="34"/>
      <c r="U615" s="34"/>
      <c r="V615" s="34"/>
      <c r="W615" s="34"/>
      <c r="X615" s="34"/>
      <c r="Y615" s="34"/>
      <c r="Z615" s="34"/>
      <c r="AA615" s="34"/>
      <c r="AB615" s="34"/>
      <c r="AC615" s="34"/>
      <c r="AD615" s="34"/>
      <c r="AE615" s="34"/>
      <c r="AF615" s="34"/>
      <c r="AG615" s="34"/>
      <c r="AH615" s="34"/>
      <c r="AI615" s="34"/>
      <c r="AJ615" s="34"/>
      <c r="AK615" s="34"/>
      <c r="AL615" s="34"/>
      <c r="AM615" s="34"/>
      <c r="AN615" s="34"/>
      <c r="AO615" s="34"/>
      <c r="AP615" s="34"/>
    </row>
    <row r="616" spans="2:42" s="33" customFormat="1" x14ac:dyDescent="0.25">
      <c r="B616" s="33" t="s">
        <v>239</v>
      </c>
      <c r="C616" s="33" t="s">
        <v>15</v>
      </c>
      <c r="D616" s="34">
        <v>0</v>
      </c>
      <c r="E616" s="34">
        <v>0</v>
      </c>
      <c r="F616" s="34">
        <v>0</v>
      </c>
      <c r="G616" s="34">
        <v>0</v>
      </c>
      <c r="H616" s="34">
        <v>0</v>
      </c>
      <c r="I616" s="34">
        <v>0</v>
      </c>
      <c r="J616" s="34">
        <v>0</v>
      </c>
      <c r="K616" s="34">
        <v>0</v>
      </c>
      <c r="L616" s="34">
        <v>0</v>
      </c>
      <c r="M616" s="34">
        <v>0</v>
      </c>
      <c r="N616" s="34">
        <v>0</v>
      </c>
      <c r="O616" s="34">
        <v>0</v>
      </c>
      <c r="P616" s="34">
        <v>0</v>
      </c>
      <c r="Q616" s="34">
        <v>0</v>
      </c>
      <c r="R616" s="34">
        <v>0</v>
      </c>
      <c r="S616" s="34">
        <v>0</v>
      </c>
      <c r="T616" s="34">
        <v>0</v>
      </c>
      <c r="U616" s="34">
        <v>0</v>
      </c>
      <c r="V616" s="34">
        <v>0</v>
      </c>
      <c r="W616" s="34">
        <v>0</v>
      </c>
      <c r="X616" s="34">
        <v>0</v>
      </c>
      <c r="Y616" s="34">
        <v>0</v>
      </c>
      <c r="Z616" s="34">
        <v>0</v>
      </c>
      <c r="AA616" s="34">
        <v>0</v>
      </c>
      <c r="AB616" s="34">
        <v>0</v>
      </c>
      <c r="AC616" s="34">
        <v>0</v>
      </c>
      <c r="AD616" s="34">
        <v>0</v>
      </c>
      <c r="AE616" s="34">
        <v>0</v>
      </c>
      <c r="AF616" s="34">
        <v>0</v>
      </c>
      <c r="AG616" s="34">
        <v>0</v>
      </c>
      <c r="AH616" s="34">
        <v>0</v>
      </c>
      <c r="AI616" s="34">
        <v>0</v>
      </c>
      <c r="AJ616" s="34">
        <v>0</v>
      </c>
      <c r="AK616" s="34">
        <v>0</v>
      </c>
      <c r="AL616" s="34">
        <v>0</v>
      </c>
      <c r="AM616" s="34">
        <v>0</v>
      </c>
      <c r="AN616" s="34">
        <v>0</v>
      </c>
      <c r="AO616" s="34">
        <v>0</v>
      </c>
      <c r="AP616" s="34">
        <v>0</v>
      </c>
    </row>
    <row r="617" spans="2:42" s="33" customFormat="1" x14ac:dyDescent="0.25">
      <c r="B617" s="33" t="s">
        <v>647</v>
      </c>
      <c r="C617" s="33" t="s">
        <v>36</v>
      </c>
      <c r="D617" s="34"/>
      <c r="E617" s="34"/>
      <c r="F617" s="34"/>
      <c r="G617" s="34"/>
      <c r="H617" s="34"/>
      <c r="I617" s="34"/>
      <c r="J617" s="34"/>
      <c r="K617" s="34"/>
      <c r="L617" s="34"/>
      <c r="M617" s="34"/>
      <c r="N617" s="34"/>
      <c r="O617" s="34"/>
      <c r="P617" s="34"/>
      <c r="Q617" s="34"/>
      <c r="R617" s="34"/>
      <c r="S617" s="34"/>
      <c r="T617" s="34"/>
      <c r="U617" s="34"/>
      <c r="V617" s="34"/>
      <c r="W617" s="34"/>
      <c r="X617" s="34"/>
      <c r="Y617" s="34"/>
      <c r="Z617" s="34"/>
      <c r="AA617" s="34"/>
      <c r="AB617" s="34"/>
      <c r="AC617" s="34"/>
      <c r="AD617" s="34"/>
      <c r="AE617" s="34"/>
      <c r="AF617" s="34"/>
      <c r="AG617" s="34"/>
      <c r="AH617" s="34"/>
      <c r="AI617" s="34"/>
      <c r="AJ617" s="34"/>
      <c r="AK617" s="34"/>
      <c r="AL617" s="34"/>
      <c r="AM617" s="34"/>
      <c r="AN617" s="34"/>
      <c r="AO617" s="34"/>
      <c r="AP617" s="34"/>
    </row>
    <row r="618" spans="2:42" s="33" customFormat="1" x14ac:dyDescent="0.25">
      <c r="B618" s="33" t="s">
        <v>647</v>
      </c>
      <c r="C618" s="33" t="s">
        <v>37</v>
      </c>
      <c r="D618" s="34"/>
      <c r="E618" s="34"/>
      <c r="F618" s="34"/>
      <c r="G618" s="34"/>
      <c r="H618" s="34"/>
      <c r="I618" s="34"/>
      <c r="J618" s="34"/>
      <c r="K618" s="34"/>
      <c r="L618" s="34"/>
      <c r="M618" s="34"/>
      <c r="N618" s="34"/>
      <c r="O618" s="34"/>
      <c r="P618" s="34"/>
      <c r="Q618" s="34"/>
      <c r="R618" s="34"/>
      <c r="S618" s="34"/>
      <c r="T618" s="34"/>
      <c r="U618" s="34"/>
      <c r="V618" s="34"/>
      <c r="W618" s="34"/>
      <c r="X618" s="34"/>
      <c r="Y618" s="34"/>
      <c r="Z618" s="34"/>
      <c r="AA618" s="34"/>
      <c r="AB618" s="34"/>
      <c r="AC618" s="34"/>
      <c r="AD618" s="34"/>
      <c r="AE618" s="34"/>
      <c r="AF618" s="34"/>
      <c r="AG618" s="34"/>
      <c r="AH618" s="34"/>
      <c r="AI618" s="34"/>
      <c r="AJ618" s="34"/>
      <c r="AK618" s="34"/>
      <c r="AL618" s="34"/>
      <c r="AM618" s="34"/>
      <c r="AN618" s="34"/>
      <c r="AO618" s="34"/>
      <c r="AP618" s="34"/>
    </row>
    <row r="619" spans="2:42" s="33" customFormat="1" x14ac:dyDescent="0.25">
      <c r="B619" s="33" t="s">
        <v>647</v>
      </c>
      <c r="C619" s="33" t="s">
        <v>38</v>
      </c>
      <c r="D619" s="34"/>
      <c r="E619" s="34"/>
      <c r="F619" s="34"/>
      <c r="G619" s="34"/>
      <c r="H619" s="34"/>
      <c r="I619" s="34"/>
      <c r="J619" s="34"/>
      <c r="K619" s="34"/>
      <c r="L619" s="34"/>
      <c r="M619" s="34"/>
      <c r="N619" s="34"/>
      <c r="O619" s="34"/>
      <c r="P619" s="34"/>
      <c r="Q619" s="34"/>
      <c r="R619" s="34"/>
      <c r="S619" s="34"/>
      <c r="T619" s="34"/>
      <c r="U619" s="34"/>
      <c r="V619" s="34"/>
      <c r="W619" s="34"/>
      <c r="X619" s="34"/>
      <c r="Y619" s="34"/>
      <c r="Z619" s="34"/>
      <c r="AA619" s="34"/>
      <c r="AB619" s="34"/>
      <c r="AC619" s="34"/>
      <c r="AD619" s="34"/>
      <c r="AE619" s="34"/>
      <c r="AF619" s="34"/>
      <c r="AG619" s="34"/>
      <c r="AH619" s="34"/>
      <c r="AI619" s="34"/>
      <c r="AJ619" s="34"/>
      <c r="AK619" s="34"/>
      <c r="AL619" s="34"/>
      <c r="AM619" s="34"/>
      <c r="AN619" s="34"/>
      <c r="AO619" s="34"/>
      <c r="AP619" s="34"/>
    </row>
    <row r="620" spans="2:42" s="33" customFormat="1" x14ac:dyDescent="0.25">
      <c r="B620" s="33" t="s">
        <v>647</v>
      </c>
      <c r="C620" s="33" t="s">
        <v>39</v>
      </c>
      <c r="D620" s="34"/>
      <c r="E620" s="34"/>
      <c r="F620" s="34"/>
      <c r="G620" s="34"/>
      <c r="H620" s="34"/>
      <c r="I620" s="34"/>
      <c r="J620" s="34"/>
      <c r="K620" s="34"/>
      <c r="L620" s="34"/>
      <c r="M620" s="34"/>
      <c r="N620" s="34"/>
      <c r="O620" s="34"/>
      <c r="P620" s="34"/>
      <c r="Q620" s="34"/>
      <c r="R620" s="34"/>
      <c r="S620" s="34"/>
      <c r="T620" s="34"/>
      <c r="U620" s="34"/>
      <c r="V620" s="34"/>
      <c r="W620" s="34"/>
      <c r="X620" s="34"/>
      <c r="Y620" s="34"/>
      <c r="Z620" s="34"/>
      <c r="AA620" s="34"/>
      <c r="AB620" s="34"/>
      <c r="AC620" s="34"/>
      <c r="AD620" s="34"/>
      <c r="AE620" s="34"/>
      <c r="AF620" s="34"/>
      <c r="AG620" s="34"/>
      <c r="AH620" s="34"/>
      <c r="AI620" s="34"/>
      <c r="AJ620" s="34"/>
      <c r="AK620" s="34"/>
      <c r="AL620" s="34"/>
      <c r="AM620" s="34"/>
      <c r="AN620" s="34"/>
      <c r="AO620" s="34"/>
      <c r="AP620" s="34"/>
    </row>
    <row r="621" spans="2:42" s="33" customFormat="1" x14ac:dyDescent="0.25">
      <c r="B621" s="33" t="s">
        <v>647</v>
      </c>
      <c r="C621" s="33" t="s">
        <v>40</v>
      </c>
      <c r="D621" s="34"/>
      <c r="E621" s="34"/>
      <c r="F621" s="34"/>
      <c r="G621" s="34"/>
      <c r="H621" s="34"/>
      <c r="I621" s="34"/>
      <c r="J621" s="34"/>
      <c r="K621" s="34"/>
      <c r="L621" s="34"/>
      <c r="M621" s="34"/>
      <c r="N621" s="34"/>
      <c r="O621" s="34"/>
      <c r="P621" s="34"/>
      <c r="Q621" s="34"/>
      <c r="R621" s="34"/>
      <c r="S621" s="34"/>
      <c r="T621" s="34"/>
      <c r="U621" s="34"/>
      <c r="V621" s="34"/>
      <c r="W621" s="34"/>
      <c r="X621" s="34"/>
      <c r="Y621" s="34"/>
      <c r="Z621" s="34"/>
      <c r="AA621" s="34"/>
      <c r="AB621" s="34"/>
      <c r="AC621" s="34"/>
      <c r="AD621" s="34"/>
      <c r="AE621" s="34"/>
      <c r="AF621" s="34"/>
      <c r="AG621" s="34"/>
      <c r="AH621" s="34"/>
      <c r="AI621" s="34"/>
      <c r="AJ621" s="34"/>
      <c r="AK621" s="34"/>
      <c r="AL621" s="34"/>
      <c r="AM621" s="34"/>
      <c r="AN621" s="34"/>
      <c r="AO621" s="34"/>
      <c r="AP621" s="34"/>
    </row>
    <row r="622" spans="2:42" s="33" customFormat="1" x14ac:dyDescent="0.25">
      <c r="B622" s="33" t="s">
        <v>647</v>
      </c>
      <c r="C622" s="33" t="s">
        <v>41</v>
      </c>
      <c r="D622" s="34"/>
      <c r="E622" s="34"/>
      <c r="F622" s="34"/>
      <c r="G622" s="34"/>
      <c r="H622" s="34"/>
      <c r="I622" s="34"/>
      <c r="J622" s="34"/>
      <c r="K622" s="34"/>
      <c r="L622" s="34"/>
      <c r="M622" s="34"/>
      <c r="N622" s="34"/>
      <c r="O622" s="34"/>
      <c r="P622" s="34"/>
      <c r="Q622" s="34"/>
      <c r="R622" s="34"/>
      <c r="S622" s="34"/>
      <c r="T622" s="34"/>
      <c r="U622" s="34"/>
      <c r="V622" s="34"/>
      <c r="W622" s="34"/>
      <c r="X622" s="34"/>
      <c r="Y622" s="34"/>
      <c r="Z622" s="34"/>
      <c r="AA622" s="34"/>
      <c r="AB622" s="34"/>
      <c r="AC622" s="34"/>
      <c r="AD622" s="34"/>
      <c r="AE622" s="34"/>
      <c r="AF622" s="34"/>
      <c r="AG622" s="34"/>
      <c r="AH622" s="34"/>
      <c r="AI622" s="34"/>
      <c r="AJ622" s="34"/>
      <c r="AK622" s="34"/>
      <c r="AL622" s="34"/>
      <c r="AM622" s="34"/>
      <c r="AN622" s="34"/>
      <c r="AO622" s="34"/>
      <c r="AP622" s="34"/>
    </row>
    <row r="623" spans="2:42" s="33" customFormat="1" x14ac:dyDescent="0.25">
      <c r="B623" s="33" t="s">
        <v>647</v>
      </c>
      <c r="C623" s="33" t="s">
        <v>42</v>
      </c>
      <c r="D623" s="34"/>
      <c r="E623" s="34"/>
      <c r="F623" s="34"/>
      <c r="G623" s="34"/>
      <c r="H623" s="34"/>
      <c r="I623" s="34"/>
      <c r="J623" s="34"/>
      <c r="K623" s="34"/>
      <c r="L623" s="34"/>
      <c r="M623" s="34"/>
      <c r="N623" s="34"/>
      <c r="O623" s="34"/>
      <c r="P623" s="34"/>
      <c r="Q623" s="34"/>
      <c r="R623" s="34"/>
      <c r="S623" s="34"/>
      <c r="T623" s="34"/>
      <c r="U623" s="34"/>
      <c r="V623" s="34"/>
      <c r="W623" s="34"/>
      <c r="X623" s="34"/>
      <c r="Y623" s="34"/>
      <c r="Z623" s="34"/>
      <c r="AA623" s="34"/>
      <c r="AB623" s="34"/>
      <c r="AC623" s="34"/>
      <c r="AD623" s="34"/>
      <c r="AE623" s="34"/>
      <c r="AF623" s="34"/>
      <c r="AG623" s="34"/>
      <c r="AH623" s="34"/>
      <c r="AI623" s="34"/>
      <c r="AJ623" s="34"/>
      <c r="AK623" s="34"/>
      <c r="AL623" s="34"/>
      <c r="AM623" s="34"/>
      <c r="AN623" s="34"/>
      <c r="AO623" s="34"/>
      <c r="AP623" s="34"/>
    </row>
    <row r="624" spans="2:42" s="33" customFormat="1" x14ac:dyDescent="0.25">
      <c r="B624" s="33" t="s">
        <v>647</v>
      </c>
      <c r="C624" s="33" t="s">
        <v>43</v>
      </c>
      <c r="D624" s="34"/>
      <c r="E624" s="34"/>
      <c r="F624" s="34"/>
      <c r="G624" s="34"/>
      <c r="H624" s="34"/>
      <c r="I624" s="34"/>
      <c r="J624" s="34"/>
      <c r="K624" s="34"/>
      <c r="L624" s="34"/>
      <c r="M624" s="34"/>
      <c r="N624" s="34"/>
      <c r="O624" s="34"/>
      <c r="P624" s="34"/>
      <c r="Q624" s="34"/>
      <c r="R624" s="34"/>
      <c r="S624" s="34"/>
      <c r="T624" s="34"/>
      <c r="U624" s="34"/>
      <c r="V624" s="34"/>
      <c r="W624" s="34"/>
      <c r="X624" s="34"/>
      <c r="Y624" s="34"/>
      <c r="Z624" s="34"/>
      <c r="AA624" s="34"/>
      <c r="AB624" s="34"/>
      <c r="AC624" s="34"/>
      <c r="AD624" s="34"/>
      <c r="AE624" s="34"/>
      <c r="AF624" s="34"/>
      <c r="AG624" s="34"/>
      <c r="AH624" s="34"/>
      <c r="AI624" s="34"/>
      <c r="AJ624" s="34"/>
      <c r="AK624" s="34"/>
      <c r="AL624" s="34"/>
      <c r="AM624" s="34"/>
      <c r="AN624" s="34"/>
      <c r="AO624" s="34"/>
      <c r="AP624" s="34"/>
    </row>
    <row r="625" spans="2:42" s="33" customFormat="1" x14ac:dyDescent="0.25">
      <c r="B625" s="33" t="s">
        <v>647</v>
      </c>
      <c r="C625" s="33" t="s">
        <v>44</v>
      </c>
      <c r="D625" s="34"/>
      <c r="E625" s="34"/>
      <c r="F625" s="34"/>
      <c r="G625" s="34"/>
      <c r="H625" s="34"/>
      <c r="I625" s="34"/>
      <c r="J625" s="34"/>
      <c r="K625" s="34"/>
      <c r="L625" s="34"/>
      <c r="M625" s="34"/>
      <c r="N625" s="34"/>
      <c r="O625" s="34"/>
      <c r="P625" s="34"/>
      <c r="Q625" s="34"/>
      <c r="R625" s="34"/>
      <c r="S625" s="34"/>
      <c r="T625" s="34"/>
      <c r="U625" s="34"/>
      <c r="V625" s="34"/>
      <c r="W625" s="34"/>
      <c r="X625" s="34"/>
      <c r="Y625" s="34"/>
      <c r="Z625" s="34"/>
      <c r="AA625" s="34"/>
      <c r="AB625" s="34"/>
      <c r="AC625" s="34"/>
      <c r="AD625" s="34"/>
      <c r="AE625" s="34"/>
      <c r="AF625" s="34"/>
      <c r="AG625" s="34"/>
      <c r="AH625" s="34"/>
      <c r="AI625" s="34"/>
      <c r="AJ625" s="34"/>
      <c r="AK625" s="34"/>
      <c r="AL625" s="34"/>
      <c r="AM625" s="34"/>
      <c r="AN625" s="34"/>
      <c r="AO625" s="34"/>
      <c r="AP625" s="34"/>
    </row>
    <row r="626" spans="2:42" s="33" customFormat="1" x14ac:dyDescent="0.25">
      <c r="B626" s="33" t="s">
        <v>647</v>
      </c>
      <c r="C626" s="33" t="s">
        <v>45</v>
      </c>
      <c r="D626" s="34"/>
      <c r="E626" s="34"/>
      <c r="F626" s="34"/>
      <c r="G626" s="34"/>
      <c r="H626" s="34"/>
      <c r="I626" s="34"/>
      <c r="J626" s="34"/>
      <c r="K626" s="34"/>
      <c r="L626" s="34"/>
      <c r="M626" s="34"/>
      <c r="N626" s="34"/>
      <c r="O626" s="34"/>
      <c r="P626" s="34"/>
      <c r="Q626" s="34"/>
      <c r="R626" s="34"/>
      <c r="S626" s="34"/>
      <c r="T626" s="34"/>
      <c r="U626" s="34"/>
      <c r="V626" s="34"/>
      <c r="W626" s="34"/>
      <c r="X626" s="34"/>
      <c r="Y626" s="34"/>
      <c r="Z626" s="34"/>
      <c r="AA626" s="34"/>
      <c r="AB626" s="34"/>
      <c r="AC626" s="34"/>
      <c r="AD626" s="34"/>
      <c r="AE626" s="34"/>
      <c r="AF626" s="34"/>
      <c r="AG626" s="34"/>
      <c r="AH626" s="34"/>
      <c r="AI626" s="34"/>
      <c r="AJ626" s="34"/>
      <c r="AK626" s="34"/>
      <c r="AL626" s="34"/>
      <c r="AM626" s="34"/>
      <c r="AN626" s="34"/>
      <c r="AO626" s="34"/>
      <c r="AP626" s="34"/>
    </row>
    <row r="627" spans="2:42" s="33" customFormat="1" x14ac:dyDescent="0.25">
      <c r="B627" s="33" t="s">
        <v>647</v>
      </c>
      <c r="C627" s="33" t="s">
        <v>46</v>
      </c>
      <c r="D627" s="34"/>
      <c r="E627" s="34"/>
      <c r="F627" s="34"/>
      <c r="G627" s="34"/>
      <c r="H627" s="34"/>
      <c r="I627" s="34"/>
      <c r="J627" s="34"/>
      <c r="K627" s="34"/>
      <c r="L627" s="34"/>
      <c r="M627" s="34"/>
      <c r="N627" s="34"/>
      <c r="O627" s="34"/>
      <c r="P627" s="34"/>
      <c r="Q627" s="34"/>
      <c r="R627" s="34"/>
      <c r="S627" s="34"/>
      <c r="T627" s="34"/>
      <c r="U627" s="34"/>
      <c r="V627" s="34"/>
      <c r="W627" s="34"/>
      <c r="X627" s="34"/>
      <c r="Y627" s="34"/>
      <c r="Z627" s="34"/>
      <c r="AA627" s="34"/>
      <c r="AB627" s="34"/>
      <c r="AC627" s="34"/>
      <c r="AD627" s="34"/>
      <c r="AE627" s="34"/>
      <c r="AF627" s="34"/>
      <c r="AG627" s="34"/>
      <c r="AH627" s="34"/>
      <c r="AI627" s="34"/>
      <c r="AJ627" s="34"/>
      <c r="AK627" s="34"/>
      <c r="AL627" s="34"/>
      <c r="AM627" s="34"/>
      <c r="AN627" s="34"/>
      <c r="AO627" s="34"/>
      <c r="AP627" s="34"/>
    </row>
    <row r="628" spans="2:42" s="33" customFormat="1" x14ac:dyDescent="0.25">
      <c r="B628" s="33" t="s">
        <v>647</v>
      </c>
      <c r="C628" s="33" t="s">
        <v>15</v>
      </c>
      <c r="D628" s="34">
        <v>0</v>
      </c>
      <c r="E628" s="34">
        <v>0</v>
      </c>
      <c r="F628" s="34">
        <v>0</v>
      </c>
      <c r="G628" s="34">
        <v>0</v>
      </c>
      <c r="H628" s="34">
        <v>0</v>
      </c>
      <c r="I628" s="34">
        <v>0</v>
      </c>
      <c r="J628" s="34">
        <v>0</v>
      </c>
      <c r="K628" s="34">
        <v>0</v>
      </c>
      <c r="L628" s="34">
        <v>0</v>
      </c>
      <c r="M628" s="34">
        <v>0</v>
      </c>
      <c r="N628" s="34">
        <v>0</v>
      </c>
      <c r="O628" s="34">
        <v>0</v>
      </c>
      <c r="P628" s="34">
        <v>0</v>
      </c>
      <c r="Q628" s="34">
        <v>0</v>
      </c>
      <c r="R628" s="34">
        <v>0</v>
      </c>
      <c r="S628" s="34">
        <v>0</v>
      </c>
      <c r="T628" s="34">
        <v>0</v>
      </c>
      <c r="U628" s="34">
        <v>0</v>
      </c>
      <c r="V628" s="34">
        <v>0</v>
      </c>
      <c r="W628" s="34">
        <v>0</v>
      </c>
      <c r="X628" s="34">
        <v>0</v>
      </c>
      <c r="Y628" s="34">
        <v>0</v>
      </c>
      <c r="Z628" s="34">
        <v>0</v>
      </c>
      <c r="AA628" s="34">
        <v>0</v>
      </c>
      <c r="AB628" s="34">
        <v>0</v>
      </c>
      <c r="AC628" s="34">
        <v>0</v>
      </c>
      <c r="AD628" s="34">
        <v>0</v>
      </c>
      <c r="AE628" s="34">
        <v>0</v>
      </c>
      <c r="AF628" s="34">
        <v>0</v>
      </c>
      <c r="AG628" s="34">
        <v>0</v>
      </c>
      <c r="AH628" s="34">
        <v>0</v>
      </c>
      <c r="AI628" s="34">
        <v>0</v>
      </c>
      <c r="AJ628" s="34">
        <v>0</v>
      </c>
      <c r="AK628" s="34">
        <v>0</v>
      </c>
      <c r="AL628" s="34">
        <v>0</v>
      </c>
      <c r="AM628" s="34">
        <v>0</v>
      </c>
      <c r="AN628" s="34">
        <v>0</v>
      </c>
      <c r="AO628" s="34">
        <v>0</v>
      </c>
      <c r="AP628" s="34">
        <v>0</v>
      </c>
    </row>
    <row r="629" spans="2:42" s="33" customFormat="1" x14ac:dyDescent="0.25">
      <c r="B629" s="33" t="s">
        <v>767</v>
      </c>
      <c r="C629" s="33" t="s">
        <v>36</v>
      </c>
      <c r="D629" s="34"/>
      <c r="E629" s="34"/>
      <c r="F629" s="34"/>
      <c r="G629" s="34"/>
      <c r="H629" s="34"/>
      <c r="I629" s="34"/>
      <c r="J629" s="34"/>
      <c r="K629" s="34"/>
      <c r="L629" s="34"/>
      <c r="M629" s="34"/>
      <c r="N629" s="34"/>
      <c r="O629" s="34"/>
      <c r="P629" s="34"/>
      <c r="Q629" s="34"/>
      <c r="R629" s="34"/>
      <c r="S629" s="34"/>
      <c r="T629" s="34"/>
      <c r="U629" s="34"/>
      <c r="V629" s="34"/>
      <c r="W629" s="34"/>
      <c r="X629" s="34"/>
      <c r="Y629" s="34"/>
      <c r="Z629" s="34"/>
      <c r="AA629" s="34"/>
      <c r="AB629" s="34"/>
      <c r="AC629" s="34"/>
      <c r="AD629" s="34"/>
      <c r="AE629" s="34"/>
      <c r="AF629" s="34"/>
      <c r="AG629" s="34"/>
      <c r="AH629" s="34"/>
      <c r="AI629" s="34"/>
      <c r="AJ629" s="34"/>
      <c r="AK629" s="34"/>
      <c r="AL629" s="34"/>
      <c r="AM629" s="34"/>
      <c r="AN629" s="34"/>
      <c r="AO629" s="34"/>
      <c r="AP629" s="34"/>
    </row>
    <row r="630" spans="2:42" s="33" customFormat="1" x14ac:dyDescent="0.25">
      <c r="B630" s="33" t="s">
        <v>767</v>
      </c>
      <c r="C630" s="33" t="s">
        <v>37</v>
      </c>
      <c r="D630" s="34"/>
      <c r="E630" s="34"/>
      <c r="F630" s="34"/>
      <c r="G630" s="34"/>
      <c r="H630" s="34"/>
      <c r="I630" s="34"/>
      <c r="J630" s="34"/>
      <c r="K630" s="34"/>
      <c r="L630" s="34"/>
      <c r="M630" s="34"/>
      <c r="N630" s="34"/>
      <c r="O630" s="34"/>
      <c r="P630" s="34"/>
      <c r="Q630" s="34"/>
      <c r="R630" s="34"/>
      <c r="S630" s="34"/>
      <c r="T630" s="34"/>
      <c r="U630" s="34"/>
      <c r="V630" s="34"/>
      <c r="W630" s="34"/>
      <c r="X630" s="34"/>
      <c r="Y630" s="34"/>
      <c r="Z630" s="34"/>
      <c r="AA630" s="34"/>
      <c r="AB630" s="34"/>
      <c r="AC630" s="34"/>
      <c r="AD630" s="34"/>
      <c r="AE630" s="34"/>
      <c r="AF630" s="34"/>
      <c r="AG630" s="34"/>
      <c r="AH630" s="34"/>
      <c r="AI630" s="34"/>
      <c r="AJ630" s="34"/>
      <c r="AK630" s="34"/>
      <c r="AL630" s="34"/>
      <c r="AM630" s="34"/>
      <c r="AN630" s="34"/>
      <c r="AO630" s="34"/>
      <c r="AP630" s="34"/>
    </row>
    <row r="631" spans="2:42" s="33" customFormat="1" x14ac:dyDescent="0.25">
      <c r="B631" s="33" t="s">
        <v>767</v>
      </c>
      <c r="C631" s="33" t="s">
        <v>38</v>
      </c>
      <c r="D631" s="34"/>
      <c r="E631" s="34"/>
      <c r="F631" s="34"/>
      <c r="G631" s="34"/>
      <c r="H631" s="34"/>
      <c r="I631" s="34"/>
      <c r="J631" s="34"/>
      <c r="K631" s="34"/>
      <c r="L631" s="34"/>
      <c r="M631" s="34"/>
      <c r="N631" s="34"/>
      <c r="O631" s="34"/>
      <c r="P631" s="34"/>
      <c r="Q631" s="34"/>
      <c r="R631" s="34"/>
      <c r="S631" s="34"/>
      <c r="T631" s="34"/>
      <c r="U631" s="34"/>
      <c r="V631" s="34"/>
      <c r="W631" s="34"/>
      <c r="X631" s="34"/>
      <c r="Y631" s="34"/>
      <c r="Z631" s="34"/>
      <c r="AA631" s="34"/>
      <c r="AB631" s="34"/>
      <c r="AC631" s="34"/>
      <c r="AD631" s="34"/>
      <c r="AE631" s="34"/>
      <c r="AF631" s="34"/>
      <c r="AG631" s="34"/>
      <c r="AH631" s="34"/>
      <c r="AI631" s="34"/>
      <c r="AJ631" s="34"/>
      <c r="AK631" s="34"/>
      <c r="AL631" s="34"/>
      <c r="AM631" s="34"/>
      <c r="AN631" s="34"/>
      <c r="AO631" s="34"/>
      <c r="AP631" s="34"/>
    </row>
    <row r="632" spans="2:42" s="33" customFormat="1" x14ac:dyDescent="0.25">
      <c r="B632" s="33" t="s">
        <v>767</v>
      </c>
      <c r="C632" s="33" t="s">
        <v>39</v>
      </c>
      <c r="D632" s="34"/>
      <c r="E632" s="34"/>
      <c r="F632" s="34"/>
      <c r="G632" s="34"/>
      <c r="H632" s="34"/>
      <c r="I632" s="34"/>
      <c r="J632" s="34"/>
      <c r="K632" s="34"/>
      <c r="L632" s="34"/>
      <c r="M632" s="34"/>
      <c r="N632" s="34"/>
      <c r="O632" s="34"/>
      <c r="P632" s="34"/>
      <c r="Q632" s="34"/>
      <c r="R632" s="34"/>
      <c r="S632" s="34"/>
      <c r="T632" s="34"/>
      <c r="U632" s="34"/>
      <c r="V632" s="34"/>
      <c r="W632" s="34"/>
      <c r="X632" s="34"/>
      <c r="Y632" s="34"/>
      <c r="Z632" s="34"/>
      <c r="AA632" s="34"/>
      <c r="AB632" s="34"/>
      <c r="AC632" s="34"/>
      <c r="AD632" s="34"/>
      <c r="AE632" s="34"/>
      <c r="AF632" s="34"/>
      <c r="AG632" s="34"/>
      <c r="AH632" s="34"/>
      <c r="AI632" s="34"/>
      <c r="AJ632" s="34"/>
      <c r="AK632" s="34"/>
      <c r="AL632" s="34"/>
      <c r="AM632" s="34"/>
      <c r="AN632" s="34"/>
      <c r="AO632" s="34"/>
      <c r="AP632" s="34"/>
    </row>
    <row r="633" spans="2:42" s="33" customFormat="1" x14ac:dyDescent="0.25">
      <c r="B633" s="33" t="s">
        <v>767</v>
      </c>
      <c r="C633" s="33" t="s">
        <v>40</v>
      </c>
      <c r="D633" s="34"/>
      <c r="E633" s="34"/>
      <c r="F633" s="34"/>
      <c r="G633" s="34"/>
      <c r="H633" s="34"/>
      <c r="I633" s="34"/>
      <c r="J633" s="34"/>
      <c r="K633" s="34"/>
      <c r="L633" s="34"/>
      <c r="M633" s="34"/>
      <c r="N633" s="34"/>
      <c r="O633" s="34"/>
      <c r="P633" s="34"/>
      <c r="Q633" s="34"/>
      <c r="R633" s="34"/>
      <c r="S633" s="34"/>
      <c r="T633" s="34"/>
      <c r="U633" s="34"/>
      <c r="V633" s="34"/>
      <c r="W633" s="34"/>
      <c r="X633" s="34"/>
      <c r="Y633" s="34"/>
      <c r="Z633" s="34"/>
      <c r="AA633" s="34"/>
      <c r="AB633" s="34"/>
      <c r="AC633" s="34"/>
      <c r="AD633" s="34"/>
      <c r="AE633" s="34"/>
      <c r="AF633" s="34"/>
      <c r="AG633" s="34"/>
      <c r="AH633" s="34"/>
      <c r="AI633" s="34"/>
      <c r="AJ633" s="34"/>
      <c r="AK633" s="34"/>
      <c r="AL633" s="34"/>
      <c r="AM633" s="34"/>
      <c r="AN633" s="34"/>
      <c r="AO633" s="34"/>
      <c r="AP633" s="34"/>
    </row>
    <row r="634" spans="2:42" s="33" customFormat="1" x14ac:dyDescent="0.25">
      <c r="B634" s="33" t="s">
        <v>767</v>
      </c>
      <c r="C634" s="33" t="s">
        <v>41</v>
      </c>
      <c r="D634" s="34"/>
      <c r="E634" s="34"/>
      <c r="F634" s="34"/>
      <c r="G634" s="34"/>
      <c r="H634" s="34"/>
      <c r="I634" s="34"/>
      <c r="J634" s="34"/>
      <c r="K634" s="34"/>
      <c r="L634" s="34"/>
      <c r="M634" s="34"/>
      <c r="N634" s="34"/>
      <c r="O634" s="34"/>
      <c r="P634" s="34"/>
      <c r="Q634" s="34"/>
      <c r="R634" s="34"/>
      <c r="S634" s="34"/>
      <c r="T634" s="34"/>
      <c r="U634" s="34"/>
      <c r="V634" s="34"/>
      <c r="W634" s="34"/>
      <c r="X634" s="34"/>
      <c r="Y634" s="34"/>
      <c r="Z634" s="34"/>
      <c r="AA634" s="34"/>
      <c r="AB634" s="34"/>
      <c r="AC634" s="34"/>
      <c r="AD634" s="34"/>
      <c r="AE634" s="34"/>
      <c r="AF634" s="34"/>
      <c r="AG634" s="34"/>
      <c r="AH634" s="34"/>
      <c r="AI634" s="34"/>
      <c r="AJ634" s="34"/>
      <c r="AK634" s="34"/>
      <c r="AL634" s="34"/>
      <c r="AM634" s="34"/>
      <c r="AN634" s="34"/>
      <c r="AO634" s="34"/>
      <c r="AP634" s="34"/>
    </row>
    <row r="635" spans="2:42" s="33" customFormat="1" x14ac:dyDescent="0.25">
      <c r="B635" s="33" t="s">
        <v>767</v>
      </c>
      <c r="C635" s="33" t="s">
        <v>42</v>
      </c>
      <c r="D635" s="34"/>
      <c r="E635" s="34"/>
      <c r="F635" s="34"/>
      <c r="G635" s="34"/>
      <c r="H635" s="34"/>
      <c r="I635" s="34"/>
      <c r="J635" s="34"/>
      <c r="K635" s="34"/>
      <c r="L635" s="34"/>
      <c r="M635" s="34"/>
      <c r="N635" s="34"/>
      <c r="O635" s="34"/>
      <c r="P635" s="34"/>
      <c r="Q635" s="34"/>
      <c r="R635" s="34"/>
      <c r="S635" s="34"/>
      <c r="T635" s="34"/>
      <c r="U635" s="34"/>
      <c r="V635" s="34"/>
      <c r="W635" s="34"/>
      <c r="X635" s="34"/>
      <c r="Y635" s="34"/>
      <c r="Z635" s="34"/>
      <c r="AA635" s="34"/>
      <c r="AB635" s="34"/>
      <c r="AC635" s="34"/>
      <c r="AD635" s="34"/>
      <c r="AE635" s="34"/>
      <c r="AF635" s="34"/>
      <c r="AG635" s="34"/>
      <c r="AH635" s="34"/>
      <c r="AI635" s="34"/>
      <c r="AJ635" s="34"/>
      <c r="AK635" s="34"/>
      <c r="AL635" s="34"/>
      <c r="AM635" s="34"/>
      <c r="AN635" s="34"/>
      <c r="AO635" s="34"/>
      <c r="AP635" s="34"/>
    </row>
    <row r="636" spans="2:42" s="33" customFormat="1" x14ac:dyDescent="0.25">
      <c r="B636" s="33" t="s">
        <v>767</v>
      </c>
      <c r="C636" s="33" t="s">
        <v>43</v>
      </c>
      <c r="D636" s="34"/>
      <c r="E636" s="34"/>
      <c r="F636" s="34"/>
      <c r="G636" s="34"/>
      <c r="H636" s="34"/>
      <c r="I636" s="34"/>
      <c r="J636" s="34"/>
      <c r="K636" s="34"/>
      <c r="L636" s="34"/>
      <c r="M636" s="34"/>
      <c r="N636" s="34"/>
      <c r="O636" s="34"/>
      <c r="P636" s="34"/>
      <c r="Q636" s="34"/>
      <c r="R636" s="34"/>
      <c r="S636" s="34"/>
      <c r="T636" s="34"/>
      <c r="U636" s="34"/>
      <c r="V636" s="34"/>
      <c r="W636" s="34"/>
      <c r="X636" s="34"/>
      <c r="Y636" s="34"/>
      <c r="Z636" s="34"/>
      <c r="AA636" s="34"/>
      <c r="AB636" s="34"/>
      <c r="AC636" s="34"/>
      <c r="AD636" s="34"/>
      <c r="AE636" s="34"/>
      <c r="AF636" s="34"/>
      <c r="AG636" s="34"/>
      <c r="AH636" s="34"/>
      <c r="AI636" s="34"/>
      <c r="AJ636" s="34"/>
      <c r="AK636" s="34"/>
      <c r="AL636" s="34"/>
      <c r="AM636" s="34"/>
      <c r="AN636" s="34"/>
      <c r="AO636" s="34"/>
      <c r="AP636" s="34"/>
    </row>
    <row r="637" spans="2:42" s="33" customFormat="1" x14ac:dyDescent="0.25">
      <c r="B637" s="33" t="s">
        <v>767</v>
      </c>
      <c r="C637" s="33" t="s">
        <v>44</v>
      </c>
      <c r="D637" s="34"/>
      <c r="E637" s="34"/>
      <c r="F637" s="34"/>
      <c r="G637" s="34"/>
      <c r="H637" s="34"/>
      <c r="I637" s="34"/>
      <c r="J637" s="34"/>
      <c r="K637" s="34"/>
      <c r="L637" s="34"/>
      <c r="M637" s="34"/>
      <c r="N637" s="34"/>
      <c r="O637" s="34"/>
      <c r="P637" s="34"/>
      <c r="Q637" s="34"/>
      <c r="R637" s="34"/>
      <c r="S637" s="34"/>
      <c r="T637" s="34"/>
      <c r="U637" s="34"/>
      <c r="V637" s="34"/>
      <c r="W637" s="34"/>
      <c r="X637" s="34"/>
      <c r="Y637" s="34"/>
      <c r="Z637" s="34"/>
      <c r="AA637" s="34"/>
      <c r="AB637" s="34"/>
      <c r="AC637" s="34"/>
      <c r="AD637" s="34"/>
      <c r="AE637" s="34"/>
      <c r="AF637" s="34"/>
      <c r="AG637" s="34"/>
      <c r="AH637" s="34"/>
      <c r="AI637" s="34"/>
      <c r="AJ637" s="34"/>
      <c r="AK637" s="34"/>
      <c r="AL637" s="34"/>
      <c r="AM637" s="34"/>
      <c r="AN637" s="34"/>
      <c r="AO637" s="34"/>
      <c r="AP637" s="34"/>
    </row>
    <row r="638" spans="2:42" s="33" customFormat="1" x14ac:dyDescent="0.25">
      <c r="B638" s="33" t="s">
        <v>767</v>
      </c>
      <c r="C638" s="33" t="s">
        <v>45</v>
      </c>
      <c r="D638" s="34"/>
      <c r="E638" s="34"/>
      <c r="F638" s="34"/>
      <c r="G638" s="34"/>
      <c r="H638" s="34"/>
      <c r="I638" s="34"/>
      <c r="J638" s="34"/>
      <c r="K638" s="34"/>
      <c r="L638" s="34"/>
      <c r="M638" s="34"/>
      <c r="N638" s="34"/>
      <c r="O638" s="34"/>
      <c r="P638" s="34"/>
      <c r="Q638" s="34"/>
      <c r="R638" s="34"/>
      <c r="S638" s="34"/>
      <c r="T638" s="34"/>
      <c r="U638" s="34"/>
      <c r="V638" s="34"/>
      <c r="W638" s="34"/>
      <c r="X638" s="34"/>
      <c r="Y638" s="34"/>
      <c r="Z638" s="34"/>
      <c r="AA638" s="34"/>
      <c r="AB638" s="34"/>
      <c r="AC638" s="34"/>
      <c r="AD638" s="34"/>
      <c r="AE638" s="34"/>
      <c r="AF638" s="34"/>
      <c r="AG638" s="34"/>
      <c r="AH638" s="34"/>
      <c r="AI638" s="34"/>
      <c r="AJ638" s="34"/>
      <c r="AK638" s="34"/>
      <c r="AL638" s="34"/>
      <c r="AM638" s="34"/>
      <c r="AN638" s="34"/>
      <c r="AO638" s="34"/>
      <c r="AP638" s="34"/>
    </row>
    <row r="639" spans="2:42" s="33" customFormat="1" x14ac:dyDescent="0.25">
      <c r="B639" s="33" t="s">
        <v>767</v>
      </c>
      <c r="C639" s="33" t="s">
        <v>46</v>
      </c>
      <c r="D639" s="34"/>
      <c r="E639" s="34"/>
      <c r="F639" s="34"/>
      <c r="G639" s="34"/>
      <c r="H639" s="34"/>
      <c r="I639" s="34"/>
      <c r="J639" s="34"/>
      <c r="K639" s="34"/>
      <c r="L639" s="34"/>
      <c r="M639" s="34"/>
      <c r="N639" s="34"/>
      <c r="O639" s="34"/>
      <c r="P639" s="34"/>
      <c r="Q639" s="34"/>
      <c r="R639" s="34"/>
      <c r="S639" s="34"/>
      <c r="T639" s="34"/>
      <c r="U639" s="34"/>
      <c r="V639" s="34"/>
      <c r="W639" s="34"/>
      <c r="X639" s="34"/>
      <c r="Y639" s="34"/>
      <c r="Z639" s="34"/>
      <c r="AA639" s="34"/>
      <c r="AB639" s="34"/>
      <c r="AC639" s="34"/>
      <c r="AD639" s="34"/>
      <c r="AE639" s="34"/>
      <c r="AF639" s="34"/>
      <c r="AG639" s="34"/>
      <c r="AH639" s="34"/>
      <c r="AI639" s="34"/>
      <c r="AJ639" s="34"/>
      <c r="AK639" s="34"/>
      <c r="AL639" s="34"/>
      <c r="AM639" s="34"/>
      <c r="AN639" s="34"/>
      <c r="AO639" s="34"/>
      <c r="AP639" s="34"/>
    </row>
    <row r="640" spans="2:42" s="33" customFormat="1" x14ac:dyDescent="0.25">
      <c r="B640" s="33" t="s">
        <v>767</v>
      </c>
      <c r="C640" s="33" t="s">
        <v>15</v>
      </c>
      <c r="D640" s="34">
        <v>0</v>
      </c>
      <c r="E640" s="34">
        <v>0</v>
      </c>
      <c r="F640" s="34">
        <v>0</v>
      </c>
      <c r="G640" s="34">
        <v>0</v>
      </c>
      <c r="H640" s="34">
        <v>0</v>
      </c>
      <c r="I640" s="34">
        <v>0</v>
      </c>
      <c r="J640" s="34">
        <v>0</v>
      </c>
      <c r="K640" s="34">
        <v>0</v>
      </c>
      <c r="L640" s="34">
        <v>0</v>
      </c>
      <c r="M640" s="34">
        <v>0</v>
      </c>
      <c r="N640" s="34">
        <v>0</v>
      </c>
      <c r="O640" s="34">
        <v>0</v>
      </c>
      <c r="P640" s="34">
        <v>0</v>
      </c>
      <c r="Q640" s="34">
        <v>0</v>
      </c>
      <c r="R640" s="34">
        <v>0</v>
      </c>
      <c r="S640" s="34">
        <v>0</v>
      </c>
      <c r="T640" s="34">
        <v>0</v>
      </c>
      <c r="U640" s="34">
        <v>0</v>
      </c>
      <c r="V640" s="34">
        <v>0</v>
      </c>
      <c r="W640" s="34">
        <v>0</v>
      </c>
      <c r="X640" s="34">
        <v>0</v>
      </c>
      <c r="Y640" s="34">
        <v>0</v>
      </c>
      <c r="Z640" s="34">
        <v>0</v>
      </c>
      <c r="AA640" s="34">
        <v>0</v>
      </c>
      <c r="AB640" s="34">
        <v>0</v>
      </c>
      <c r="AC640" s="34">
        <v>0</v>
      </c>
      <c r="AD640" s="34">
        <v>0</v>
      </c>
      <c r="AE640" s="34">
        <v>0</v>
      </c>
      <c r="AF640" s="34">
        <v>0</v>
      </c>
      <c r="AG640" s="34">
        <v>0</v>
      </c>
      <c r="AH640" s="34">
        <v>0</v>
      </c>
      <c r="AI640" s="34">
        <v>0</v>
      </c>
      <c r="AJ640" s="34">
        <v>0</v>
      </c>
      <c r="AK640" s="34">
        <v>0</v>
      </c>
      <c r="AL640" s="34">
        <v>0</v>
      </c>
      <c r="AM640" s="34">
        <v>0</v>
      </c>
      <c r="AN640" s="34">
        <v>0</v>
      </c>
      <c r="AO640" s="34">
        <v>0</v>
      </c>
      <c r="AP640" s="34">
        <v>0</v>
      </c>
    </row>
    <row r="641" spans="2:42" s="33" customFormat="1" x14ac:dyDescent="0.25">
      <c r="B641" s="33" t="s">
        <v>674</v>
      </c>
      <c r="C641" s="33" t="s">
        <v>36</v>
      </c>
      <c r="D641" s="34"/>
      <c r="E641" s="34"/>
      <c r="F641" s="34"/>
      <c r="G641" s="34"/>
      <c r="H641" s="34"/>
      <c r="I641" s="34"/>
      <c r="J641" s="34"/>
      <c r="K641" s="34"/>
      <c r="L641" s="34"/>
      <c r="M641" s="34"/>
      <c r="N641" s="34"/>
      <c r="O641" s="34"/>
      <c r="P641" s="34"/>
      <c r="Q641" s="34"/>
      <c r="R641" s="34"/>
      <c r="S641" s="34"/>
      <c r="T641" s="34"/>
      <c r="U641" s="34"/>
      <c r="V641" s="34">
        <v>628.69820770000001</v>
      </c>
      <c r="W641" s="34">
        <v>3817.0722599999999</v>
      </c>
      <c r="X641" s="34">
        <v>3817.0722599999999</v>
      </c>
      <c r="Y641" s="34">
        <v>4592.7016679999997</v>
      </c>
      <c r="Z641" s="34">
        <v>5578.6549809999997</v>
      </c>
      <c r="AA641" s="34">
        <v>6295.2226689999998</v>
      </c>
      <c r="AB641" s="34">
        <v>8674.8689180000001</v>
      </c>
      <c r="AC641" s="34">
        <v>11260.79391</v>
      </c>
      <c r="AD641" s="34">
        <v>13316.99632</v>
      </c>
      <c r="AE641" s="34">
        <v>15862.309010000001</v>
      </c>
      <c r="AF641" s="34">
        <v>18348.54682</v>
      </c>
      <c r="AG641" s="34">
        <v>19649.836230000001</v>
      </c>
      <c r="AH641" s="34">
        <v>21123.908749999999</v>
      </c>
      <c r="AI641" s="34">
        <v>23188.309880000001</v>
      </c>
      <c r="AJ641" s="34">
        <v>26378.409530000001</v>
      </c>
      <c r="AK641" s="34">
        <v>28274.763470000002</v>
      </c>
      <c r="AL641" s="34">
        <v>29926.928970000001</v>
      </c>
      <c r="AM641" s="34">
        <v>33282.097759999997</v>
      </c>
      <c r="AN641" s="34">
        <v>36047.974479999997</v>
      </c>
      <c r="AO641" s="34">
        <v>39247.297879999998</v>
      </c>
      <c r="AP641" s="34">
        <v>42539.47507</v>
      </c>
    </row>
    <row r="642" spans="2:42" s="33" customFormat="1" x14ac:dyDescent="0.25">
      <c r="B642" s="33" t="s">
        <v>674</v>
      </c>
      <c r="C642" s="33" t="s">
        <v>37</v>
      </c>
      <c r="D642" s="34"/>
      <c r="E642" s="34"/>
      <c r="F642" s="34"/>
      <c r="G642" s="34"/>
      <c r="H642" s="34"/>
      <c r="I642" s="34"/>
      <c r="J642" s="34"/>
      <c r="K642" s="34"/>
      <c r="L642" s="34"/>
      <c r="M642" s="34"/>
      <c r="N642" s="34"/>
      <c r="O642" s="34"/>
      <c r="P642" s="34"/>
      <c r="Q642" s="34"/>
      <c r="R642" s="34"/>
      <c r="S642" s="34"/>
      <c r="T642" s="34"/>
      <c r="U642" s="34"/>
      <c r="V642" s="34">
        <v>1854.6027019999999</v>
      </c>
      <c r="W642" s="34">
        <v>3039.0561339999999</v>
      </c>
      <c r="X642" s="34">
        <v>5175.8311080000003</v>
      </c>
      <c r="Y642" s="34">
        <v>6207.7967840000001</v>
      </c>
      <c r="Z642" s="34">
        <v>6207.7967840000001</v>
      </c>
      <c r="AA642" s="34">
        <v>7914.6460209999996</v>
      </c>
      <c r="AB642" s="34">
        <v>7914.6460209999996</v>
      </c>
      <c r="AC642" s="34">
        <v>7914.6460209999996</v>
      </c>
      <c r="AD642" s="34">
        <v>8800.6883440000001</v>
      </c>
      <c r="AE642" s="34">
        <v>10367.668100000001</v>
      </c>
      <c r="AF642" s="34">
        <v>10367.668100000001</v>
      </c>
      <c r="AG642" s="34">
        <v>11397.76814</v>
      </c>
      <c r="AH642" s="34">
        <v>11959.865949999999</v>
      </c>
      <c r="AI642" s="34">
        <v>12939.55753</v>
      </c>
      <c r="AJ642" s="34">
        <v>12939.55753</v>
      </c>
      <c r="AK642" s="34">
        <v>14223.475469999999</v>
      </c>
      <c r="AL642" s="34">
        <v>15796.39525</v>
      </c>
      <c r="AM642" s="34">
        <v>15796.39525</v>
      </c>
      <c r="AN642" s="34">
        <v>16601.282459999999</v>
      </c>
      <c r="AO642" s="34">
        <v>17117.83107</v>
      </c>
      <c r="AP642" s="34">
        <v>17117.83107</v>
      </c>
    </row>
    <row r="643" spans="2:42" s="33" customFormat="1" x14ac:dyDescent="0.25">
      <c r="B643" s="33" t="s">
        <v>674</v>
      </c>
      <c r="C643" s="33" t="s">
        <v>38</v>
      </c>
      <c r="D643" s="34"/>
      <c r="E643" s="34"/>
      <c r="F643" s="34"/>
      <c r="G643" s="34"/>
      <c r="H643" s="34"/>
      <c r="I643" s="34"/>
      <c r="J643" s="34"/>
      <c r="K643" s="34"/>
      <c r="L643" s="34"/>
      <c r="M643" s="34"/>
      <c r="N643" s="34"/>
      <c r="O643" s="34"/>
      <c r="P643" s="34"/>
      <c r="Q643" s="34"/>
      <c r="R643" s="34"/>
      <c r="S643" s="34"/>
      <c r="T643" s="34"/>
      <c r="U643" s="34"/>
      <c r="V643" s="34"/>
      <c r="W643" s="34"/>
      <c r="X643" s="34"/>
      <c r="Y643" s="34"/>
      <c r="Z643" s="34"/>
      <c r="AA643" s="34"/>
      <c r="AB643" s="34"/>
      <c r="AC643" s="34"/>
      <c r="AD643" s="34"/>
      <c r="AE643" s="34"/>
      <c r="AF643" s="34"/>
      <c r="AG643" s="34"/>
      <c r="AH643" s="34"/>
      <c r="AI643" s="34"/>
      <c r="AJ643" s="34"/>
      <c r="AK643" s="34"/>
      <c r="AL643" s="34"/>
      <c r="AM643" s="34"/>
      <c r="AN643" s="34"/>
      <c r="AO643" s="34"/>
      <c r="AP643" s="34"/>
    </row>
    <row r="644" spans="2:42" s="33" customFormat="1" x14ac:dyDescent="0.25">
      <c r="B644" s="33" t="s">
        <v>674</v>
      </c>
      <c r="C644" s="33" t="s">
        <v>39</v>
      </c>
      <c r="D644" s="34"/>
      <c r="E644" s="34"/>
      <c r="F644" s="34"/>
      <c r="G644" s="34"/>
      <c r="H644" s="34"/>
      <c r="I644" s="34"/>
      <c r="J644" s="34"/>
      <c r="K644" s="34"/>
      <c r="L644" s="34"/>
      <c r="M644" s="34"/>
      <c r="N644" s="34"/>
      <c r="O644" s="34"/>
      <c r="P644" s="34"/>
      <c r="Q644" s="34"/>
      <c r="R644" s="34"/>
      <c r="S644" s="34"/>
      <c r="T644" s="34"/>
      <c r="U644" s="34"/>
      <c r="V644" s="34">
        <v>84.775300610000002</v>
      </c>
      <c r="W644" s="34">
        <v>926.54046589999996</v>
      </c>
      <c r="X644" s="34">
        <v>1297.3605319999999</v>
      </c>
      <c r="Y644" s="34">
        <v>1655.9448990000001</v>
      </c>
      <c r="Z644" s="34">
        <v>1989.4643590000001</v>
      </c>
      <c r="AA644" s="34">
        <v>2370.2403279999999</v>
      </c>
      <c r="AB644" s="34">
        <v>2900.9086390000002</v>
      </c>
      <c r="AC644" s="34">
        <v>3309.5899330000002</v>
      </c>
      <c r="AD644" s="34">
        <v>3756.6072159999999</v>
      </c>
      <c r="AE644" s="34">
        <v>4241.9576699999998</v>
      </c>
      <c r="AF644" s="34">
        <v>4367.9409900000001</v>
      </c>
      <c r="AG644" s="34">
        <v>4367.9409900000001</v>
      </c>
      <c r="AH644" s="34">
        <v>4367.9409900000001</v>
      </c>
      <c r="AI644" s="34">
        <v>4367.9409900000001</v>
      </c>
      <c r="AJ644" s="34">
        <v>4735.2827120000002</v>
      </c>
      <c r="AK644" s="34">
        <v>5547.7965089999998</v>
      </c>
      <c r="AL644" s="34">
        <v>5962.6218769999996</v>
      </c>
      <c r="AM644" s="34">
        <v>6328.4975780000004</v>
      </c>
      <c r="AN644" s="34">
        <v>6811.4808110000004</v>
      </c>
      <c r="AO644" s="34">
        <v>6983.8524379999999</v>
      </c>
      <c r="AP644" s="34">
        <v>6983.8524379999999</v>
      </c>
    </row>
    <row r="645" spans="2:42" s="33" customFormat="1" x14ac:dyDescent="0.25">
      <c r="B645" s="33" t="s">
        <v>674</v>
      </c>
      <c r="C645" s="33" t="s">
        <v>40</v>
      </c>
      <c r="D645" s="34"/>
      <c r="E645" s="34"/>
      <c r="F645" s="34"/>
      <c r="G645" s="34"/>
      <c r="H645" s="34"/>
      <c r="I645" s="34"/>
      <c r="J645" s="34"/>
      <c r="K645" s="34"/>
      <c r="L645" s="34"/>
      <c r="M645" s="34"/>
      <c r="N645" s="34"/>
      <c r="O645" s="34"/>
      <c r="P645" s="34"/>
      <c r="Q645" s="34"/>
      <c r="R645" s="34"/>
      <c r="S645" s="34"/>
      <c r="T645" s="34"/>
      <c r="U645" s="34"/>
      <c r="V645" s="34"/>
      <c r="W645" s="34"/>
      <c r="X645" s="34"/>
      <c r="Y645" s="34"/>
      <c r="Z645" s="34"/>
      <c r="AA645" s="34"/>
      <c r="AB645" s="34"/>
      <c r="AC645" s="34"/>
      <c r="AD645" s="34"/>
      <c r="AE645" s="34"/>
      <c r="AF645" s="34"/>
      <c r="AG645" s="34"/>
      <c r="AH645" s="34"/>
      <c r="AI645" s="34"/>
      <c r="AJ645" s="34"/>
      <c r="AK645" s="34"/>
      <c r="AL645" s="34"/>
      <c r="AM645" s="34"/>
      <c r="AN645" s="34"/>
      <c r="AO645" s="34"/>
      <c r="AP645" s="34"/>
    </row>
    <row r="646" spans="2:42" s="33" customFormat="1" x14ac:dyDescent="0.25">
      <c r="B646" s="33" t="s">
        <v>674</v>
      </c>
      <c r="C646" s="33" t="s">
        <v>41</v>
      </c>
      <c r="D646" s="34"/>
      <c r="E646" s="34"/>
      <c r="F646" s="34"/>
      <c r="G646" s="34"/>
      <c r="H646" s="34"/>
      <c r="I646" s="34"/>
      <c r="J646" s="34"/>
      <c r="K646" s="34"/>
      <c r="L646" s="34"/>
      <c r="M646" s="34"/>
      <c r="N646" s="34"/>
      <c r="O646" s="34"/>
      <c r="P646" s="34"/>
      <c r="Q646" s="34"/>
      <c r="R646" s="34"/>
      <c r="S646" s="34"/>
      <c r="T646" s="34"/>
      <c r="U646" s="34"/>
      <c r="V646" s="34"/>
      <c r="W646" s="34"/>
      <c r="X646" s="34"/>
      <c r="Y646" s="34"/>
      <c r="Z646" s="34"/>
      <c r="AA646" s="34"/>
      <c r="AB646" s="34"/>
      <c r="AC646" s="34"/>
      <c r="AD646" s="34"/>
      <c r="AE646" s="34"/>
      <c r="AF646" s="34"/>
      <c r="AG646" s="34"/>
      <c r="AH646" s="34">
        <v>1013.059401</v>
      </c>
      <c r="AI646" s="34">
        <v>1058.2846529999999</v>
      </c>
      <c r="AJ646" s="34">
        <v>1104.2774850000001</v>
      </c>
      <c r="AK646" s="34">
        <v>1146.2086919999999</v>
      </c>
      <c r="AL646" s="34">
        <v>1188.725332</v>
      </c>
      <c r="AM646" s="34">
        <v>1188.725332</v>
      </c>
      <c r="AN646" s="34">
        <v>1272.118281</v>
      </c>
      <c r="AO646" s="34">
        <v>1347.0715499999999</v>
      </c>
      <c r="AP646" s="34">
        <v>1347.0715499999999</v>
      </c>
    </row>
    <row r="647" spans="2:42" s="33" customFormat="1" x14ac:dyDescent="0.25">
      <c r="B647" s="33" t="s">
        <v>674</v>
      </c>
      <c r="C647" s="33" t="s">
        <v>42</v>
      </c>
      <c r="D647" s="34"/>
      <c r="E647" s="34"/>
      <c r="F647" s="34"/>
      <c r="G647" s="34"/>
      <c r="H647" s="34"/>
      <c r="I647" s="34"/>
      <c r="J647" s="34"/>
      <c r="K647" s="34"/>
      <c r="L647" s="34"/>
      <c r="M647" s="34"/>
      <c r="N647" s="34"/>
      <c r="O647" s="34"/>
      <c r="P647" s="34"/>
      <c r="Q647" s="34"/>
      <c r="R647" s="34"/>
      <c r="S647" s="34"/>
      <c r="T647" s="34"/>
      <c r="U647" s="34"/>
      <c r="V647" s="34"/>
      <c r="W647" s="34"/>
      <c r="X647" s="34"/>
      <c r="Y647" s="34"/>
      <c r="Z647" s="34"/>
      <c r="AA647" s="34"/>
      <c r="AB647" s="34"/>
      <c r="AC647" s="34"/>
      <c r="AD647" s="34"/>
      <c r="AE647" s="34"/>
      <c r="AF647" s="34"/>
      <c r="AG647" s="34"/>
      <c r="AH647" s="34"/>
      <c r="AI647" s="34"/>
      <c r="AJ647" s="34"/>
      <c r="AK647" s="34"/>
      <c r="AL647" s="34"/>
      <c r="AM647" s="34"/>
      <c r="AN647" s="34"/>
      <c r="AO647" s="34"/>
      <c r="AP647" s="34"/>
    </row>
    <row r="648" spans="2:42" s="33" customFormat="1" x14ac:dyDescent="0.25">
      <c r="B648" s="33" t="s">
        <v>674</v>
      </c>
      <c r="C648" s="33" t="s">
        <v>43</v>
      </c>
      <c r="D648" s="34"/>
      <c r="E648" s="34"/>
      <c r="F648" s="34"/>
      <c r="G648" s="34"/>
      <c r="H648" s="34"/>
      <c r="I648" s="34"/>
      <c r="J648" s="34"/>
      <c r="K648" s="34"/>
      <c r="L648" s="34"/>
      <c r="M648" s="34"/>
      <c r="N648" s="34"/>
      <c r="O648" s="34"/>
      <c r="P648" s="34"/>
      <c r="Q648" s="34"/>
      <c r="R648" s="34"/>
      <c r="S648" s="34"/>
      <c r="T648" s="34"/>
      <c r="U648" s="34"/>
      <c r="V648" s="34"/>
      <c r="W648" s="34"/>
      <c r="X648" s="34"/>
      <c r="Y648" s="34"/>
      <c r="Z648" s="34"/>
      <c r="AA648" s="34"/>
      <c r="AB648" s="34"/>
      <c r="AC648" s="34"/>
      <c r="AD648" s="34"/>
      <c r="AE648" s="34"/>
      <c r="AF648" s="34"/>
      <c r="AG648" s="34"/>
      <c r="AH648" s="34"/>
      <c r="AI648" s="34"/>
      <c r="AJ648" s="34"/>
      <c r="AK648" s="34"/>
      <c r="AL648" s="34"/>
      <c r="AM648" s="34"/>
      <c r="AN648" s="34"/>
      <c r="AO648" s="34"/>
      <c r="AP648" s="34"/>
    </row>
    <row r="649" spans="2:42" s="33" customFormat="1" x14ac:dyDescent="0.25">
      <c r="B649" s="33" t="s">
        <v>674</v>
      </c>
      <c r="C649" s="33" t="s">
        <v>44</v>
      </c>
      <c r="D649" s="34"/>
      <c r="E649" s="34"/>
      <c r="F649" s="34"/>
      <c r="G649" s="34"/>
      <c r="H649" s="34"/>
      <c r="I649" s="34"/>
      <c r="J649" s="34"/>
      <c r="K649" s="34"/>
      <c r="L649" s="34"/>
      <c r="M649" s="34"/>
      <c r="N649" s="34"/>
      <c r="O649" s="34"/>
      <c r="P649" s="34"/>
      <c r="Q649" s="34"/>
      <c r="R649" s="34"/>
      <c r="S649" s="34"/>
      <c r="T649" s="34"/>
      <c r="U649" s="34"/>
      <c r="V649" s="34"/>
      <c r="W649" s="34"/>
      <c r="X649" s="34"/>
      <c r="Y649" s="34"/>
      <c r="Z649" s="34"/>
      <c r="AA649" s="34"/>
      <c r="AB649" s="34"/>
      <c r="AC649" s="34"/>
      <c r="AD649" s="34"/>
      <c r="AE649" s="34"/>
      <c r="AF649" s="34"/>
      <c r="AG649" s="34"/>
      <c r="AH649" s="34"/>
      <c r="AI649" s="34"/>
      <c r="AJ649" s="34"/>
      <c r="AK649" s="34"/>
      <c r="AL649" s="34"/>
      <c r="AM649" s="34"/>
      <c r="AN649" s="34"/>
      <c r="AO649" s="34"/>
      <c r="AP649" s="34"/>
    </row>
    <row r="650" spans="2:42" s="33" customFormat="1" x14ac:dyDescent="0.25">
      <c r="B650" s="33" t="s">
        <v>674</v>
      </c>
      <c r="C650" s="33" t="s">
        <v>45</v>
      </c>
      <c r="D650" s="34"/>
      <c r="E650" s="34"/>
      <c r="F650" s="34"/>
      <c r="G650" s="34"/>
      <c r="H650" s="34"/>
      <c r="I650" s="34"/>
      <c r="J650" s="34"/>
      <c r="K650" s="34"/>
      <c r="L650" s="34"/>
      <c r="M650" s="34"/>
      <c r="N650" s="34"/>
      <c r="O650" s="34"/>
      <c r="P650" s="34"/>
      <c r="Q650" s="34"/>
      <c r="R650" s="34"/>
      <c r="S650" s="34"/>
      <c r="T650" s="34"/>
      <c r="U650" s="34"/>
      <c r="V650" s="34"/>
      <c r="W650" s="34"/>
      <c r="X650" s="34"/>
      <c r="Y650" s="34"/>
      <c r="Z650" s="34"/>
      <c r="AA650" s="34"/>
      <c r="AB650" s="34"/>
      <c r="AC650" s="34"/>
      <c r="AD650" s="34"/>
      <c r="AE650" s="34"/>
      <c r="AF650" s="34"/>
      <c r="AG650" s="34"/>
      <c r="AH650" s="34"/>
      <c r="AI650" s="34"/>
      <c r="AJ650" s="34"/>
      <c r="AK650" s="34"/>
      <c r="AL650" s="34"/>
      <c r="AM650" s="34"/>
      <c r="AN650" s="34"/>
      <c r="AO650" s="34"/>
      <c r="AP650" s="34"/>
    </row>
    <row r="651" spans="2:42" s="33" customFormat="1" x14ac:dyDescent="0.25">
      <c r="B651" s="33" t="s">
        <v>674</v>
      </c>
      <c r="C651" s="33" t="s">
        <v>46</v>
      </c>
      <c r="D651" s="34"/>
      <c r="E651" s="34"/>
      <c r="F651" s="34"/>
      <c r="G651" s="34"/>
      <c r="H651" s="34"/>
      <c r="I651" s="34"/>
      <c r="J651" s="34"/>
      <c r="K651" s="34"/>
      <c r="L651" s="34"/>
      <c r="M651" s="34"/>
      <c r="N651" s="34"/>
      <c r="O651" s="34"/>
      <c r="P651" s="34"/>
      <c r="Q651" s="34"/>
      <c r="R651" s="34"/>
      <c r="S651" s="34"/>
      <c r="T651" s="34"/>
      <c r="U651" s="34"/>
      <c r="V651" s="34"/>
      <c r="W651" s="34"/>
      <c r="X651" s="34"/>
      <c r="Y651" s="34"/>
      <c r="Z651" s="34"/>
      <c r="AA651" s="34"/>
      <c r="AB651" s="34"/>
      <c r="AC651" s="34"/>
      <c r="AD651" s="34"/>
      <c r="AE651" s="34"/>
      <c r="AF651" s="34"/>
      <c r="AG651" s="34"/>
      <c r="AH651" s="34"/>
      <c r="AI651" s="34"/>
      <c r="AJ651" s="34"/>
      <c r="AK651" s="34"/>
      <c r="AL651" s="34"/>
      <c r="AM651" s="34"/>
      <c r="AN651" s="34"/>
      <c r="AO651" s="34"/>
      <c r="AP651" s="34"/>
    </row>
    <row r="652" spans="2:42" s="33" customFormat="1" x14ac:dyDescent="0.25">
      <c r="B652" s="33" t="s">
        <v>674</v>
      </c>
      <c r="C652" s="33" t="s">
        <v>15</v>
      </c>
      <c r="D652" s="34">
        <v>0</v>
      </c>
      <c r="E652" s="34">
        <v>0</v>
      </c>
      <c r="F652" s="34">
        <v>0</v>
      </c>
      <c r="G652" s="34">
        <v>0</v>
      </c>
      <c r="H652" s="34">
        <v>0</v>
      </c>
      <c r="I652" s="34">
        <v>0</v>
      </c>
      <c r="J652" s="34">
        <v>0</v>
      </c>
      <c r="K652" s="34">
        <v>0</v>
      </c>
      <c r="L652" s="34">
        <v>0</v>
      </c>
      <c r="M652" s="34">
        <v>0</v>
      </c>
      <c r="N652" s="34">
        <v>0</v>
      </c>
      <c r="O652" s="34">
        <v>0</v>
      </c>
      <c r="P652" s="34">
        <v>0</v>
      </c>
      <c r="Q652" s="34">
        <v>0</v>
      </c>
      <c r="R652" s="34">
        <v>0</v>
      </c>
      <c r="S652" s="34">
        <v>0</v>
      </c>
      <c r="T652" s="34">
        <v>0</v>
      </c>
      <c r="U652" s="34">
        <v>0</v>
      </c>
      <c r="V652" s="34">
        <v>2568.0762110000001</v>
      </c>
      <c r="W652" s="34">
        <v>7782.6688599999998</v>
      </c>
      <c r="X652" s="34">
        <v>10290.2639</v>
      </c>
      <c r="Y652" s="34">
        <v>12456.44335</v>
      </c>
      <c r="Z652" s="34">
        <v>13775.91612</v>
      </c>
      <c r="AA652" s="34">
        <v>16580.10902</v>
      </c>
      <c r="AB652" s="34">
        <v>19490.423579999999</v>
      </c>
      <c r="AC652" s="34">
        <v>22485.029869999998</v>
      </c>
      <c r="AD652" s="34">
        <v>25874.291880000001</v>
      </c>
      <c r="AE652" s="34">
        <v>30471.93478</v>
      </c>
      <c r="AF652" s="34">
        <v>33084.155910000001</v>
      </c>
      <c r="AG652" s="34">
        <v>35415.545359999996</v>
      </c>
      <c r="AH652" s="34">
        <v>38464.775090000003</v>
      </c>
      <c r="AI652" s="34">
        <v>41554.093050000003</v>
      </c>
      <c r="AJ652" s="34">
        <v>45157.527260000003</v>
      </c>
      <c r="AK652" s="34">
        <v>49192.244149999999</v>
      </c>
      <c r="AL652" s="34">
        <v>52874.671439999998</v>
      </c>
      <c r="AM652" s="34">
        <v>56595.715929999998</v>
      </c>
      <c r="AN652" s="34">
        <v>60732.856030000003</v>
      </c>
      <c r="AO652" s="34">
        <v>64696.052929999998</v>
      </c>
      <c r="AP652" s="34">
        <v>67988.230119999993</v>
      </c>
    </row>
    <row r="653" spans="2:42" s="33" customFormat="1" x14ac:dyDescent="0.25">
      <c r="B653" s="33" t="s">
        <v>768</v>
      </c>
      <c r="C653" s="33" t="s">
        <v>36</v>
      </c>
      <c r="D653" s="34"/>
      <c r="E653" s="34"/>
      <c r="F653" s="34"/>
      <c r="G653" s="34"/>
      <c r="H653" s="34"/>
      <c r="I653" s="34"/>
      <c r="J653" s="34"/>
      <c r="K653" s="34"/>
      <c r="L653" s="34"/>
      <c r="M653" s="34"/>
      <c r="N653" s="34"/>
      <c r="O653" s="34"/>
      <c r="P653" s="34"/>
      <c r="Q653" s="34"/>
      <c r="R653" s="34"/>
      <c r="S653" s="34"/>
      <c r="T653" s="34"/>
      <c r="U653" s="34"/>
      <c r="V653" s="34"/>
      <c r="W653" s="34">
        <v>1435</v>
      </c>
      <c r="X653" s="34">
        <v>1435</v>
      </c>
      <c r="Y653" s="34">
        <v>1435</v>
      </c>
      <c r="Z653" s="34">
        <v>1965</v>
      </c>
      <c r="AA653" s="34">
        <v>1965</v>
      </c>
      <c r="AB653" s="34">
        <v>1965</v>
      </c>
      <c r="AC653" s="34">
        <v>1965</v>
      </c>
      <c r="AD653" s="34">
        <v>1965</v>
      </c>
      <c r="AE653" s="34">
        <v>1965</v>
      </c>
      <c r="AF653" s="34">
        <v>1965</v>
      </c>
      <c r="AG653" s="34">
        <v>1965</v>
      </c>
      <c r="AH653" s="34">
        <v>1965</v>
      </c>
      <c r="AI653" s="34">
        <v>1965</v>
      </c>
      <c r="AJ653" s="34">
        <v>1965</v>
      </c>
      <c r="AK653" s="34">
        <v>1965</v>
      </c>
      <c r="AL653" s="34">
        <v>1965</v>
      </c>
      <c r="AM653" s="34">
        <v>1965</v>
      </c>
      <c r="AN653" s="34">
        <v>1965</v>
      </c>
      <c r="AO653" s="34">
        <v>1965</v>
      </c>
      <c r="AP653" s="34">
        <v>1965</v>
      </c>
    </row>
    <row r="654" spans="2:42" s="33" customFormat="1" x14ac:dyDescent="0.25">
      <c r="B654" s="33" t="s">
        <v>768</v>
      </c>
      <c r="C654" s="33" t="s">
        <v>37</v>
      </c>
      <c r="D654" s="34"/>
      <c r="E654" s="34"/>
      <c r="F654" s="34"/>
      <c r="G654" s="34"/>
      <c r="H654" s="34"/>
      <c r="I654" s="34"/>
      <c r="J654" s="34"/>
      <c r="K654" s="34"/>
      <c r="L654" s="34"/>
      <c r="M654" s="34"/>
      <c r="N654" s="34"/>
      <c r="O654" s="34"/>
      <c r="P654" s="34"/>
      <c r="Q654" s="34"/>
      <c r="R654" s="34"/>
      <c r="S654" s="34"/>
      <c r="T654" s="34"/>
      <c r="U654" s="34"/>
      <c r="V654" s="34"/>
      <c r="W654" s="34"/>
      <c r="X654" s="34"/>
      <c r="Y654" s="34"/>
      <c r="Z654" s="34"/>
      <c r="AA654" s="34"/>
      <c r="AB654" s="34"/>
      <c r="AC654" s="34"/>
      <c r="AD654" s="34"/>
      <c r="AE654" s="34"/>
      <c r="AF654" s="34"/>
      <c r="AG654" s="34"/>
      <c r="AH654" s="34"/>
      <c r="AI654" s="34"/>
      <c r="AJ654" s="34"/>
      <c r="AK654" s="34"/>
      <c r="AL654" s="34"/>
      <c r="AM654" s="34"/>
      <c r="AN654" s="34"/>
      <c r="AO654" s="34"/>
      <c r="AP654" s="34"/>
    </row>
    <row r="655" spans="2:42" s="33" customFormat="1" x14ac:dyDescent="0.25">
      <c r="B655" s="33" t="s">
        <v>768</v>
      </c>
      <c r="C655" s="33" t="s">
        <v>38</v>
      </c>
      <c r="D655" s="34"/>
      <c r="E655" s="34"/>
      <c r="F655" s="34"/>
      <c r="G655" s="34"/>
      <c r="H655" s="34"/>
      <c r="I655" s="34"/>
      <c r="J655" s="34"/>
      <c r="K655" s="34"/>
      <c r="L655" s="34"/>
      <c r="M655" s="34"/>
      <c r="N655" s="34"/>
      <c r="O655" s="34"/>
      <c r="P655" s="34"/>
      <c r="Q655" s="34"/>
      <c r="R655" s="34"/>
      <c r="S655" s="34"/>
      <c r="T655" s="34"/>
      <c r="U655" s="34"/>
      <c r="V655" s="34"/>
      <c r="W655" s="34"/>
      <c r="X655" s="34"/>
      <c r="Y655" s="34"/>
      <c r="Z655" s="34"/>
      <c r="AA655" s="34"/>
      <c r="AB655" s="34"/>
      <c r="AC655" s="34"/>
      <c r="AD655" s="34"/>
      <c r="AE655" s="34">
        <v>28</v>
      </c>
      <c r="AF655" s="34">
        <v>28</v>
      </c>
      <c r="AG655" s="34">
        <v>1236</v>
      </c>
      <c r="AH655" s="34">
        <v>1236</v>
      </c>
      <c r="AI655" s="34">
        <v>1236</v>
      </c>
      <c r="AJ655" s="34">
        <v>1236</v>
      </c>
      <c r="AK655" s="34">
        <v>1236</v>
      </c>
      <c r="AL655" s="34">
        <v>1236</v>
      </c>
      <c r="AM655" s="34">
        <v>1236</v>
      </c>
      <c r="AN655" s="34">
        <v>1236</v>
      </c>
      <c r="AO655" s="34">
        <v>1236</v>
      </c>
      <c r="AP655" s="34">
        <v>1236</v>
      </c>
    </row>
    <row r="656" spans="2:42" s="33" customFormat="1" x14ac:dyDescent="0.25">
      <c r="B656" s="33" t="s">
        <v>768</v>
      </c>
      <c r="C656" s="33" t="s">
        <v>39</v>
      </c>
      <c r="D656" s="34"/>
      <c r="E656" s="34"/>
      <c r="F656" s="34"/>
      <c r="G656" s="34"/>
      <c r="H656" s="34"/>
      <c r="I656" s="34"/>
      <c r="J656" s="34"/>
      <c r="K656" s="34"/>
      <c r="L656" s="34"/>
      <c r="M656" s="34"/>
      <c r="N656" s="34"/>
      <c r="O656" s="34"/>
      <c r="P656" s="34"/>
      <c r="Q656" s="34"/>
      <c r="R656" s="34"/>
      <c r="S656" s="34"/>
      <c r="T656" s="34"/>
      <c r="U656" s="34"/>
      <c r="V656" s="34"/>
      <c r="W656" s="34"/>
      <c r="X656" s="34"/>
      <c r="Y656" s="34"/>
      <c r="Z656" s="34"/>
      <c r="AA656" s="34"/>
      <c r="AB656" s="34"/>
      <c r="AC656" s="34"/>
      <c r="AD656" s="34"/>
      <c r="AE656" s="34"/>
      <c r="AF656" s="34"/>
      <c r="AG656" s="34"/>
      <c r="AH656" s="34"/>
      <c r="AI656" s="34"/>
      <c r="AJ656" s="34"/>
      <c r="AK656" s="34"/>
      <c r="AL656" s="34"/>
      <c r="AM656" s="34"/>
      <c r="AN656" s="34"/>
      <c r="AO656" s="34"/>
      <c r="AP656" s="34"/>
    </row>
    <row r="657" spans="1:42" x14ac:dyDescent="0.25">
      <c r="A657" s="33"/>
      <c r="B657" s="33" t="s">
        <v>768</v>
      </c>
      <c r="C657" s="33" t="s">
        <v>40</v>
      </c>
    </row>
    <row r="658" spans="1:42" x14ac:dyDescent="0.25">
      <c r="A658" s="33"/>
      <c r="B658" s="33" t="s">
        <v>768</v>
      </c>
      <c r="C658" s="33" t="s">
        <v>41</v>
      </c>
    </row>
    <row r="659" spans="1:42" x14ac:dyDescent="0.25">
      <c r="A659" s="33"/>
      <c r="B659" s="33" t="s">
        <v>768</v>
      </c>
      <c r="C659" s="33" t="s">
        <v>42</v>
      </c>
    </row>
    <row r="660" spans="1:42" x14ac:dyDescent="0.25">
      <c r="A660" s="33"/>
      <c r="B660" s="33" t="s">
        <v>768</v>
      </c>
      <c r="C660" s="33" t="s">
        <v>43</v>
      </c>
    </row>
    <row r="661" spans="1:42" x14ac:dyDescent="0.25">
      <c r="A661" s="33"/>
      <c r="B661" s="33" t="s">
        <v>768</v>
      </c>
      <c r="C661" s="33" t="s">
        <v>44</v>
      </c>
    </row>
    <row r="662" spans="1:42" x14ac:dyDescent="0.25">
      <c r="A662" s="33"/>
      <c r="B662" s="33" t="s">
        <v>768</v>
      </c>
      <c r="C662" s="33" t="s">
        <v>45</v>
      </c>
    </row>
    <row r="663" spans="1:42" x14ac:dyDescent="0.25">
      <c r="A663" s="33"/>
      <c r="B663" s="33" t="s">
        <v>768</v>
      </c>
      <c r="C663" s="33" t="s">
        <v>46</v>
      </c>
    </row>
    <row r="664" spans="1:42" x14ac:dyDescent="0.25">
      <c r="A664" s="4">
        <v>4</v>
      </c>
      <c r="B664" s="33" t="s">
        <v>768</v>
      </c>
      <c r="C664" s="33" t="s">
        <v>15</v>
      </c>
      <c r="D664" s="34">
        <v>0</v>
      </c>
      <c r="E664" s="34">
        <v>0</v>
      </c>
      <c r="F664" s="34">
        <v>0</v>
      </c>
      <c r="G664" s="34">
        <v>0</v>
      </c>
      <c r="H664" s="34">
        <v>0</v>
      </c>
      <c r="I664" s="34">
        <v>0</v>
      </c>
      <c r="J664" s="34">
        <v>0</v>
      </c>
      <c r="K664" s="34">
        <v>0</v>
      </c>
      <c r="L664" s="34">
        <v>0</v>
      </c>
      <c r="M664" s="34">
        <v>0</v>
      </c>
      <c r="N664" s="34">
        <v>0</v>
      </c>
      <c r="O664" s="34">
        <v>0</v>
      </c>
      <c r="P664" s="34">
        <v>0</v>
      </c>
      <c r="Q664" s="34">
        <v>0</v>
      </c>
      <c r="R664" s="34">
        <v>0</v>
      </c>
      <c r="S664" s="34">
        <v>0</v>
      </c>
      <c r="T664" s="34">
        <v>0</v>
      </c>
      <c r="U664" s="34">
        <v>0</v>
      </c>
      <c r="V664" s="34">
        <v>0</v>
      </c>
      <c r="W664" s="34">
        <v>1435</v>
      </c>
      <c r="X664" s="34">
        <v>1435</v>
      </c>
      <c r="Y664" s="34">
        <v>1435</v>
      </c>
      <c r="Z664" s="34">
        <v>1965</v>
      </c>
      <c r="AA664" s="34">
        <v>1965</v>
      </c>
      <c r="AB664" s="34">
        <v>1965</v>
      </c>
      <c r="AC664" s="34">
        <v>1965</v>
      </c>
      <c r="AD664" s="34">
        <v>1965</v>
      </c>
      <c r="AE664" s="34">
        <v>1993</v>
      </c>
      <c r="AF664" s="34">
        <v>1993</v>
      </c>
      <c r="AG664" s="34">
        <v>3201</v>
      </c>
      <c r="AH664" s="34">
        <v>3201</v>
      </c>
      <c r="AI664" s="34">
        <v>3201</v>
      </c>
      <c r="AJ664" s="34">
        <v>3201</v>
      </c>
      <c r="AK664" s="34">
        <v>3201</v>
      </c>
      <c r="AL664" s="34">
        <v>3201</v>
      </c>
      <c r="AM664" s="34">
        <v>3201</v>
      </c>
      <c r="AN664" s="34">
        <v>3201</v>
      </c>
      <c r="AO664" s="34">
        <v>3201</v>
      </c>
      <c r="AP664" s="34">
        <v>3201</v>
      </c>
    </row>
    <row r="665" spans="1:42" x14ac:dyDescent="0.25">
      <c r="A665" s="33"/>
      <c r="B665" s="33" t="s">
        <v>769</v>
      </c>
      <c r="C665" s="33" t="s">
        <v>36</v>
      </c>
      <c r="P665" s="34">
        <v>437</v>
      </c>
      <c r="Q665" s="34">
        <v>2661</v>
      </c>
      <c r="R665" s="34">
        <v>2865</v>
      </c>
      <c r="S665" s="34">
        <v>2865</v>
      </c>
      <c r="T665" s="34">
        <v>2865</v>
      </c>
      <c r="U665" s="34">
        <v>2865</v>
      </c>
      <c r="V665" s="34">
        <v>2865</v>
      </c>
      <c r="W665" s="34">
        <v>2865</v>
      </c>
      <c r="X665" s="34">
        <v>2865</v>
      </c>
      <c r="Y665" s="34">
        <v>2865</v>
      </c>
      <c r="Z665" s="34">
        <v>2865</v>
      </c>
      <c r="AA665" s="34">
        <v>2865</v>
      </c>
      <c r="AB665" s="34">
        <v>2865</v>
      </c>
      <c r="AC665" s="34">
        <v>2865</v>
      </c>
      <c r="AD665" s="34">
        <v>2865</v>
      </c>
      <c r="AE665" s="34">
        <v>2865</v>
      </c>
      <c r="AF665" s="34">
        <v>2865</v>
      </c>
      <c r="AG665" s="34">
        <v>2865</v>
      </c>
      <c r="AH665" s="34">
        <v>2865</v>
      </c>
      <c r="AI665" s="34">
        <v>2865</v>
      </c>
      <c r="AJ665" s="34">
        <v>2865</v>
      </c>
      <c r="AK665" s="34">
        <v>2865</v>
      </c>
      <c r="AL665" s="34">
        <v>2865</v>
      </c>
      <c r="AM665" s="34">
        <v>2865</v>
      </c>
      <c r="AN665" s="34">
        <v>2865</v>
      </c>
      <c r="AO665" s="34">
        <v>2865</v>
      </c>
      <c r="AP665" s="34">
        <v>2865</v>
      </c>
    </row>
    <row r="666" spans="1:42" x14ac:dyDescent="0.25">
      <c r="A666" s="33"/>
      <c r="B666" s="33" t="s">
        <v>769</v>
      </c>
      <c r="C666" s="33" t="s">
        <v>37</v>
      </c>
      <c r="N666" s="34">
        <v>104.78925599999999</v>
      </c>
      <c r="O666" s="34">
        <v>249</v>
      </c>
      <c r="P666" s="34">
        <v>249</v>
      </c>
      <c r="Q666" s="34">
        <v>249</v>
      </c>
      <c r="R666" s="34">
        <v>249</v>
      </c>
      <c r="S666" s="34">
        <v>249</v>
      </c>
      <c r="T666" s="34">
        <v>249</v>
      </c>
      <c r="U666" s="34">
        <v>249</v>
      </c>
      <c r="V666" s="34">
        <v>249</v>
      </c>
      <c r="W666" s="34">
        <v>249</v>
      </c>
      <c r="X666" s="34">
        <v>249</v>
      </c>
      <c r="Y666" s="34">
        <v>249</v>
      </c>
      <c r="Z666" s="34">
        <v>249</v>
      </c>
      <c r="AA666" s="34">
        <v>249</v>
      </c>
      <c r="AB666" s="34">
        <v>249</v>
      </c>
      <c r="AC666" s="34">
        <v>249</v>
      </c>
      <c r="AD666" s="34">
        <v>249</v>
      </c>
      <c r="AE666" s="34">
        <v>249</v>
      </c>
      <c r="AF666" s="34">
        <v>249</v>
      </c>
      <c r="AG666" s="34">
        <v>249</v>
      </c>
      <c r="AH666" s="34">
        <v>249</v>
      </c>
      <c r="AI666" s="34">
        <v>249</v>
      </c>
      <c r="AJ666" s="34">
        <v>249</v>
      </c>
      <c r="AK666" s="34">
        <v>249</v>
      </c>
      <c r="AL666" s="34">
        <v>249</v>
      </c>
      <c r="AM666" s="34">
        <v>249</v>
      </c>
      <c r="AN666" s="34">
        <v>249</v>
      </c>
      <c r="AO666" s="34">
        <v>249</v>
      </c>
      <c r="AP666" s="34">
        <v>249</v>
      </c>
    </row>
    <row r="667" spans="1:42" x14ac:dyDescent="0.25">
      <c r="A667" s="33"/>
      <c r="B667" s="33" t="s">
        <v>769</v>
      </c>
      <c r="C667" s="33" t="s">
        <v>38</v>
      </c>
      <c r="O667" s="34">
        <v>554</v>
      </c>
      <c r="P667" s="34">
        <v>1019</v>
      </c>
      <c r="Q667" s="34">
        <v>1552</v>
      </c>
      <c r="R667" s="34">
        <v>1552</v>
      </c>
      <c r="S667" s="34">
        <v>1552</v>
      </c>
      <c r="T667" s="34">
        <v>1552</v>
      </c>
      <c r="U667" s="34">
        <v>1552</v>
      </c>
      <c r="V667" s="34">
        <v>1552</v>
      </c>
      <c r="W667" s="34">
        <v>1552</v>
      </c>
      <c r="X667" s="34">
        <v>1552</v>
      </c>
      <c r="Y667" s="34">
        <v>1552</v>
      </c>
      <c r="Z667" s="34">
        <v>1552</v>
      </c>
      <c r="AA667" s="34">
        <v>1552</v>
      </c>
      <c r="AB667" s="34">
        <v>1552</v>
      </c>
      <c r="AC667" s="34">
        <v>1552</v>
      </c>
      <c r="AD667" s="34">
        <v>1552</v>
      </c>
      <c r="AE667" s="34">
        <v>1552</v>
      </c>
      <c r="AF667" s="34">
        <v>1552</v>
      </c>
      <c r="AG667" s="34">
        <v>1552</v>
      </c>
      <c r="AH667" s="34">
        <v>1552</v>
      </c>
      <c r="AI667" s="34">
        <v>1552</v>
      </c>
      <c r="AJ667" s="34">
        <v>1552</v>
      </c>
      <c r="AK667" s="34">
        <v>1552</v>
      </c>
      <c r="AL667" s="34">
        <v>1552</v>
      </c>
      <c r="AM667" s="34">
        <v>1552</v>
      </c>
      <c r="AN667" s="34">
        <v>1552</v>
      </c>
      <c r="AO667" s="34">
        <v>1552</v>
      </c>
      <c r="AP667" s="34">
        <v>1552</v>
      </c>
    </row>
    <row r="668" spans="1:42" x14ac:dyDescent="0.25">
      <c r="A668" s="33"/>
      <c r="B668" s="33" t="s">
        <v>769</v>
      </c>
      <c r="C668" s="33" t="s">
        <v>39</v>
      </c>
      <c r="T668" s="34">
        <v>178</v>
      </c>
      <c r="U668" s="34">
        <v>178</v>
      </c>
      <c r="V668" s="34">
        <v>178</v>
      </c>
      <c r="W668" s="34">
        <v>178</v>
      </c>
      <c r="X668" s="34">
        <v>178</v>
      </c>
      <c r="Y668" s="34">
        <v>178</v>
      </c>
      <c r="Z668" s="34">
        <v>178</v>
      </c>
      <c r="AA668" s="34">
        <v>178</v>
      </c>
      <c r="AB668" s="34">
        <v>178</v>
      </c>
      <c r="AC668" s="34">
        <v>178</v>
      </c>
      <c r="AD668" s="34">
        <v>178</v>
      </c>
      <c r="AE668" s="34">
        <v>178</v>
      </c>
      <c r="AF668" s="34">
        <v>178</v>
      </c>
      <c r="AG668" s="34">
        <v>178</v>
      </c>
      <c r="AH668" s="34">
        <v>178</v>
      </c>
      <c r="AI668" s="34">
        <v>178</v>
      </c>
      <c r="AJ668" s="34">
        <v>178</v>
      </c>
      <c r="AK668" s="34">
        <v>178</v>
      </c>
      <c r="AL668" s="34">
        <v>178</v>
      </c>
      <c r="AM668" s="34">
        <v>178</v>
      </c>
      <c r="AN668" s="34">
        <v>178</v>
      </c>
      <c r="AO668" s="34">
        <v>178</v>
      </c>
      <c r="AP668" s="34">
        <v>178</v>
      </c>
    </row>
    <row r="669" spans="1:42" x14ac:dyDescent="0.25">
      <c r="A669" s="33"/>
      <c r="B669" s="33" t="s">
        <v>769</v>
      </c>
      <c r="C669" s="33" t="s">
        <v>40</v>
      </c>
    </row>
    <row r="670" spans="1:42" x14ac:dyDescent="0.25">
      <c r="A670" s="33"/>
      <c r="B670" s="33" t="s">
        <v>769</v>
      </c>
      <c r="C670" s="33" t="s">
        <v>41</v>
      </c>
    </row>
    <row r="671" spans="1:42" x14ac:dyDescent="0.25">
      <c r="A671" s="33"/>
      <c r="B671" s="33" t="s">
        <v>769</v>
      </c>
      <c r="C671" s="33" t="s">
        <v>42</v>
      </c>
    </row>
    <row r="672" spans="1:42" x14ac:dyDescent="0.25">
      <c r="A672" s="33"/>
      <c r="B672" s="33" t="s">
        <v>769</v>
      </c>
      <c r="C672" s="33" t="s">
        <v>43</v>
      </c>
    </row>
    <row r="673" spans="1:42" x14ac:dyDescent="0.25">
      <c r="A673" s="33"/>
      <c r="B673" s="33" t="s">
        <v>769</v>
      </c>
      <c r="C673" s="33" t="s">
        <v>44</v>
      </c>
    </row>
    <row r="674" spans="1:42" x14ac:dyDescent="0.25">
      <c r="A674" s="33"/>
      <c r="B674" s="33" t="s">
        <v>769</v>
      </c>
      <c r="C674" s="33" t="s">
        <v>45</v>
      </c>
    </row>
    <row r="675" spans="1:42" x14ac:dyDescent="0.25">
      <c r="A675" s="33"/>
      <c r="B675" s="33" t="s">
        <v>769</v>
      </c>
      <c r="C675" s="33" t="s">
        <v>46</v>
      </c>
    </row>
    <row r="676" spans="1:42" x14ac:dyDescent="0.25">
      <c r="A676" s="4">
        <v>8</v>
      </c>
      <c r="B676" s="33" t="s">
        <v>769</v>
      </c>
      <c r="C676" s="33" t="s">
        <v>15</v>
      </c>
      <c r="D676" s="34">
        <v>0</v>
      </c>
      <c r="E676" s="34">
        <v>0</v>
      </c>
      <c r="F676" s="34">
        <v>0</v>
      </c>
      <c r="G676" s="34">
        <v>0</v>
      </c>
      <c r="H676" s="34">
        <v>0</v>
      </c>
      <c r="I676" s="34">
        <v>0</v>
      </c>
      <c r="J676" s="34">
        <v>0</v>
      </c>
      <c r="K676" s="34">
        <v>0</v>
      </c>
      <c r="L676" s="34">
        <v>0</v>
      </c>
      <c r="M676" s="34">
        <v>0</v>
      </c>
      <c r="N676" s="34">
        <v>104.78925599999999</v>
      </c>
      <c r="O676" s="34">
        <v>803</v>
      </c>
      <c r="P676" s="34">
        <v>1705</v>
      </c>
      <c r="Q676" s="34">
        <v>4462</v>
      </c>
      <c r="R676" s="34">
        <v>4666</v>
      </c>
      <c r="S676" s="34">
        <v>4666</v>
      </c>
      <c r="T676" s="34">
        <v>4844</v>
      </c>
      <c r="U676" s="34">
        <v>4844</v>
      </c>
      <c r="V676" s="34">
        <v>4844</v>
      </c>
      <c r="W676" s="34">
        <v>4844</v>
      </c>
      <c r="X676" s="34">
        <v>4844</v>
      </c>
      <c r="Y676" s="34">
        <v>4844</v>
      </c>
      <c r="Z676" s="34">
        <v>4844</v>
      </c>
      <c r="AA676" s="34">
        <v>4844</v>
      </c>
      <c r="AB676" s="34">
        <v>4844</v>
      </c>
      <c r="AC676" s="34">
        <v>4844</v>
      </c>
      <c r="AD676" s="34">
        <v>4844</v>
      </c>
      <c r="AE676" s="34">
        <v>4844</v>
      </c>
      <c r="AF676" s="34">
        <v>4844</v>
      </c>
      <c r="AG676" s="34">
        <v>4844</v>
      </c>
      <c r="AH676" s="34">
        <v>4844</v>
      </c>
      <c r="AI676" s="34">
        <v>4844</v>
      </c>
      <c r="AJ676" s="34">
        <v>4844</v>
      </c>
      <c r="AK676" s="34">
        <v>4844</v>
      </c>
      <c r="AL676" s="34">
        <v>4844</v>
      </c>
      <c r="AM676" s="34">
        <v>4844</v>
      </c>
      <c r="AN676" s="34">
        <v>4844</v>
      </c>
      <c r="AO676" s="34">
        <v>4844</v>
      </c>
      <c r="AP676" s="34">
        <v>4844</v>
      </c>
    </row>
    <row r="677" spans="1:42" x14ac:dyDescent="0.25">
      <c r="A677" s="33"/>
      <c r="B677" s="33" t="s">
        <v>770</v>
      </c>
      <c r="C677" s="33" t="s">
        <v>36</v>
      </c>
      <c r="P677" s="34">
        <v>612</v>
      </c>
      <c r="Q677" s="34">
        <v>1039</v>
      </c>
      <c r="R677" s="34">
        <v>1968</v>
      </c>
      <c r="S677" s="34">
        <v>1968</v>
      </c>
      <c r="T677" s="34">
        <v>1968</v>
      </c>
      <c r="U677" s="34">
        <v>1968</v>
      </c>
      <c r="V677" s="34">
        <v>1968</v>
      </c>
      <c r="W677" s="34">
        <v>1968</v>
      </c>
      <c r="X677" s="34">
        <v>1968</v>
      </c>
      <c r="Y677" s="34">
        <v>1968</v>
      </c>
      <c r="Z677" s="34">
        <v>1968</v>
      </c>
      <c r="AA677" s="34">
        <v>1968</v>
      </c>
      <c r="AB677" s="34">
        <v>1968</v>
      </c>
      <c r="AC677" s="34">
        <v>1968</v>
      </c>
      <c r="AD677" s="34">
        <v>1968</v>
      </c>
      <c r="AE677" s="34">
        <v>1968</v>
      </c>
      <c r="AF677" s="34">
        <v>1968</v>
      </c>
      <c r="AG677" s="34">
        <v>1968</v>
      </c>
      <c r="AH677" s="34">
        <v>1968</v>
      </c>
      <c r="AI677" s="34">
        <v>1968</v>
      </c>
      <c r="AJ677" s="34">
        <v>1968</v>
      </c>
      <c r="AK677" s="34">
        <v>1968</v>
      </c>
      <c r="AL677" s="34">
        <v>1968</v>
      </c>
      <c r="AM677" s="34">
        <v>1968</v>
      </c>
      <c r="AN677" s="34">
        <v>1968</v>
      </c>
      <c r="AO677" s="34">
        <v>1968</v>
      </c>
      <c r="AP677" s="34">
        <v>1968</v>
      </c>
    </row>
    <row r="678" spans="1:42" x14ac:dyDescent="0.25">
      <c r="A678" s="33"/>
      <c r="B678" s="33" t="s">
        <v>770</v>
      </c>
      <c r="C678" s="33" t="s">
        <v>37</v>
      </c>
    </row>
    <row r="679" spans="1:42" x14ac:dyDescent="0.25">
      <c r="A679" s="33"/>
      <c r="B679" s="33" t="s">
        <v>770</v>
      </c>
      <c r="C679" s="33" t="s">
        <v>38</v>
      </c>
      <c r="Q679" s="34">
        <v>111.5090459</v>
      </c>
      <c r="R679" s="34">
        <v>223</v>
      </c>
      <c r="S679" s="34">
        <v>223</v>
      </c>
      <c r="T679" s="34">
        <v>223</v>
      </c>
      <c r="U679" s="34">
        <v>223</v>
      </c>
      <c r="V679" s="34">
        <v>223</v>
      </c>
      <c r="W679" s="34">
        <v>223</v>
      </c>
      <c r="X679" s="34">
        <v>223</v>
      </c>
      <c r="Y679" s="34">
        <v>223</v>
      </c>
      <c r="Z679" s="34">
        <v>223</v>
      </c>
      <c r="AA679" s="34">
        <v>223</v>
      </c>
      <c r="AB679" s="34">
        <v>223</v>
      </c>
      <c r="AC679" s="34">
        <v>223</v>
      </c>
      <c r="AD679" s="34">
        <v>223</v>
      </c>
      <c r="AE679" s="34">
        <v>223</v>
      </c>
      <c r="AF679" s="34">
        <v>223</v>
      </c>
      <c r="AG679" s="34">
        <v>223</v>
      </c>
      <c r="AH679" s="34">
        <v>223</v>
      </c>
      <c r="AI679" s="34">
        <v>223</v>
      </c>
      <c r="AJ679" s="34">
        <v>223</v>
      </c>
      <c r="AK679" s="34">
        <v>223</v>
      </c>
      <c r="AL679" s="34">
        <v>223</v>
      </c>
      <c r="AM679" s="34">
        <v>223</v>
      </c>
      <c r="AN679" s="34">
        <v>223</v>
      </c>
      <c r="AO679" s="34">
        <v>223</v>
      </c>
      <c r="AP679" s="34">
        <v>223</v>
      </c>
    </row>
    <row r="680" spans="1:42" x14ac:dyDescent="0.25">
      <c r="A680" s="33"/>
      <c r="B680" s="33" t="s">
        <v>770</v>
      </c>
      <c r="C680" s="33" t="s">
        <v>39</v>
      </c>
    </row>
    <row r="681" spans="1:42" x14ac:dyDescent="0.25">
      <c r="A681" s="33"/>
      <c r="B681" s="33" t="s">
        <v>770</v>
      </c>
      <c r="C681" s="33" t="s">
        <v>40</v>
      </c>
    </row>
    <row r="682" spans="1:42" x14ac:dyDescent="0.25">
      <c r="A682" s="33"/>
      <c r="B682" s="33" t="s">
        <v>770</v>
      </c>
      <c r="C682" s="33" t="s">
        <v>41</v>
      </c>
    </row>
    <row r="683" spans="1:42" x14ac:dyDescent="0.25">
      <c r="A683" s="33"/>
      <c r="B683" s="33" t="s">
        <v>770</v>
      </c>
      <c r="C683" s="33" t="s">
        <v>42</v>
      </c>
    </row>
    <row r="684" spans="1:42" x14ac:dyDescent="0.25">
      <c r="A684" s="33"/>
      <c r="B684" s="33" t="s">
        <v>770</v>
      </c>
      <c r="C684" s="33" t="s">
        <v>43</v>
      </c>
    </row>
    <row r="685" spans="1:42" x14ac:dyDescent="0.25">
      <c r="A685" s="33"/>
      <c r="B685" s="33" t="s">
        <v>770</v>
      </c>
      <c r="C685" s="33" t="s">
        <v>44</v>
      </c>
    </row>
    <row r="686" spans="1:42" x14ac:dyDescent="0.25">
      <c r="A686" s="33"/>
      <c r="B686" s="33" t="s">
        <v>770</v>
      </c>
      <c r="C686" s="33" t="s">
        <v>45</v>
      </c>
    </row>
    <row r="687" spans="1:42" x14ac:dyDescent="0.25">
      <c r="A687" s="33"/>
      <c r="B687" s="33" t="s">
        <v>770</v>
      </c>
      <c r="C687" s="33" t="s">
        <v>46</v>
      </c>
    </row>
    <row r="688" spans="1:42" x14ac:dyDescent="0.25">
      <c r="A688" s="4">
        <v>10</v>
      </c>
      <c r="B688" s="33" t="s">
        <v>770</v>
      </c>
      <c r="C688" s="33" t="s">
        <v>15</v>
      </c>
      <c r="D688" s="34">
        <v>0</v>
      </c>
      <c r="E688" s="34">
        <v>0</v>
      </c>
      <c r="F688" s="34">
        <v>0</v>
      </c>
      <c r="G688" s="34">
        <v>0</v>
      </c>
      <c r="H688" s="34">
        <v>0</v>
      </c>
      <c r="I688" s="34">
        <v>0</v>
      </c>
      <c r="J688" s="34">
        <v>0</v>
      </c>
      <c r="K688" s="34">
        <v>0</v>
      </c>
      <c r="L688" s="34">
        <v>0</v>
      </c>
      <c r="M688" s="34">
        <v>0</v>
      </c>
      <c r="N688" s="34">
        <v>0</v>
      </c>
      <c r="O688" s="34">
        <v>0</v>
      </c>
      <c r="P688" s="34">
        <v>612</v>
      </c>
      <c r="Q688" s="34">
        <v>1150.5090459999999</v>
      </c>
      <c r="R688" s="34">
        <v>2191</v>
      </c>
      <c r="S688" s="34">
        <v>2191</v>
      </c>
      <c r="T688" s="34">
        <v>2191</v>
      </c>
      <c r="U688" s="34">
        <v>2191</v>
      </c>
      <c r="V688" s="34">
        <v>2191</v>
      </c>
      <c r="W688" s="34">
        <v>2191</v>
      </c>
      <c r="X688" s="34">
        <v>2191</v>
      </c>
      <c r="Y688" s="34">
        <v>2191</v>
      </c>
      <c r="Z688" s="34">
        <v>2191</v>
      </c>
      <c r="AA688" s="34">
        <v>2191</v>
      </c>
      <c r="AB688" s="34">
        <v>2191</v>
      </c>
      <c r="AC688" s="34">
        <v>2191</v>
      </c>
      <c r="AD688" s="34">
        <v>2191</v>
      </c>
      <c r="AE688" s="34">
        <v>2191</v>
      </c>
      <c r="AF688" s="34">
        <v>2191</v>
      </c>
      <c r="AG688" s="34">
        <v>2191</v>
      </c>
      <c r="AH688" s="34">
        <v>2191</v>
      </c>
      <c r="AI688" s="34">
        <v>2191</v>
      </c>
      <c r="AJ688" s="34">
        <v>2191</v>
      </c>
      <c r="AK688" s="34">
        <v>2191</v>
      </c>
      <c r="AL688" s="34">
        <v>2191</v>
      </c>
      <c r="AM688" s="34">
        <v>2191</v>
      </c>
      <c r="AN688" s="34">
        <v>2191</v>
      </c>
      <c r="AO688" s="34">
        <v>2191</v>
      </c>
      <c r="AP688" s="34">
        <v>2191</v>
      </c>
    </row>
    <row r="689" spans="2:42" s="33" customFormat="1" x14ac:dyDescent="0.25">
      <c r="B689" s="33" t="s">
        <v>696</v>
      </c>
      <c r="C689" s="33" t="s">
        <v>36</v>
      </c>
      <c r="D689" s="34"/>
      <c r="E689" s="34"/>
      <c r="F689" s="34"/>
      <c r="G689" s="34"/>
      <c r="H689" s="34"/>
      <c r="I689" s="34"/>
      <c r="J689" s="34"/>
      <c r="K689" s="34"/>
      <c r="L689" s="34"/>
      <c r="M689" s="34"/>
      <c r="N689" s="34"/>
      <c r="O689" s="34"/>
      <c r="P689" s="34"/>
      <c r="Q689" s="34"/>
      <c r="R689" s="34"/>
      <c r="S689" s="34"/>
      <c r="T689" s="34"/>
      <c r="U689" s="34"/>
      <c r="V689" s="34"/>
      <c r="W689" s="34"/>
      <c r="X689" s="34"/>
      <c r="Y689" s="34"/>
      <c r="Z689" s="34"/>
      <c r="AA689" s="34"/>
      <c r="AB689" s="34"/>
      <c r="AC689" s="34"/>
      <c r="AD689" s="34"/>
      <c r="AE689" s="34"/>
      <c r="AF689" s="34"/>
      <c r="AG689" s="34"/>
      <c r="AH689" s="34"/>
      <c r="AI689" s="34"/>
      <c r="AJ689" s="34"/>
      <c r="AK689" s="34"/>
      <c r="AL689" s="34"/>
      <c r="AM689" s="34"/>
      <c r="AN689" s="34"/>
      <c r="AO689" s="34"/>
      <c r="AP689" s="34"/>
    </row>
    <row r="690" spans="2:42" s="33" customFormat="1" x14ac:dyDescent="0.25">
      <c r="B690" s="33" t="s">
        <v>696</v>
      </c>
      <c r="C690" s="33" t="s">
        <v>37</v>
      </c>
      <c r="D690" s="34"/>
      <c r="E690" s="34"/>
      <c r="F690" s="34"/>
      <c r="G690" s="34"/>
      <c r="H690" s="34"/>
      <c r="I690" s="34"/>
      <c r="J690" s="34"/>
      <c r="K690" s="34"/>
      <c r="L690" s="34"/>
      <c r="M690" s="34"/>
      <c r="N690" s="34"/>
      <c r="O690" s="34"/>
      <c r="P690" s="34"/>
      <c r="Q690" s="34"/>
      <c r="R690" s="34"/>
      <c r="S690" s="34"/>
      <c r="T690" s="34"/>
      <c r="U690" s="34"/>
      <c r="V690" s="34"/>
      <c r="W690" s="34"/>
      <c r="X690" s="34"/>
      <c r="Y690" s="34"/>
      <c r="Z690" s="34"/>
      <c r="AA690" s="34"/>
      <c r="AB690" s="34"/>
      <c r="AC690" s="34"/>
      <c r="AD690" s="34"/>
      <c r="AE690" s="34"/>
      <c r="AF690" s="34"/>
      <c r="AG690" s="34"/>
      <c r="AH690" s="34"/>
      <c r="AI690" s="34"/>
      <c r="AJ690" s="34"/>
      <c r="AK690" s="34"/>
      <c r="AL690" s="34"/>
      <c r="AM690" s="34"/>
      <c r="AN690" s="34"/>
      <c r="AO690" s="34"/>
      <c r="AP690" s="34"/>
    </row>
    <row r="691" spans="2:42" s="33" customFormat="1" x14ac:dyDescent="0.25">
      <c r="B691" s="33" t="s">
        <v>696</v>
      </c>
      <c r="C691" s="33" t="s">
        <v>38</v>
      </c>
      <c r="D691" s="34"/>
      <c r="E691" s="34"/>
      <c r="F691" s="34"/>
      <c r="G691" s="34"/>
      <c r="H691" s="34"/>
      <c r="I691" s="34"/>
      <c r="J691" s="34"/>
      <c r="K691" s="34"/>
      <c r="L691" s="34"/>
      <c r="M691" s="34"/>
      <c r="N691" s="34"/>
      <c r="O691" s="34"/>
      <c r="P691" s="34"/>
      <c r="Q691" s="34"/>
      <c r="R691" s="34"/>
      <c r="S691" s="34"/>
      <c r="T691" s="34"/>
      <c r="U691" s="34"/>
      <c r="V691" s="34"/>
      <c r="W691" s="34"/>
      <c r="X691" s="34"/>
      <c r="Y691" s="34"/>
      <c r="Z691" s="34"/>
      <c r="AA691" s="34"/>
      <c r="AB691" s="34"/>
      <c r="AC691" s="34"/>
      <c r="AD691" s="34"/>
      <c r="AE691" s="34"/>
      <c r="AF691" s="34"/>
      <c r="AG691" s="34"/>
      <c r="AH691" s="34"/>
      <c r="AI691" s="34"/>
      <c r="AJ691" s="34"/>
      <c r="AK691" s="34"/>
      <c r="AL691" s="34"/>
      <c r="AM691" s="34"/>
      <c r="AN691" s="34"/>
      <c r="AO691" s="34"/>
      <c r="AP691" s="34"/>
    </row>
    <row r="692" spans="2:42" s="33" customFormat="1" x14ac:dyDescent="0.25">
      <c r="B692" s="33" t="s">
        <v>696</v>
      </c>
      <c r="C692" s="33" t="s">
        <v>39</v>
      </c>
      <c r="D692" s="34"/>
      <c r="E692" s="34"/>
      <c r="F692" s="34"/>
      <c r="G692" s="34"/>
      <c r="H692" s="34"/>
      <c r="I692" s="34"/>
      <c r="J692" s="34"/>
      <c r="K692" s="34"/>
      <c r="L692" s="34"/>
      <c r="M692" s="34"/>
      <c r="N692" s="34"/>
      <c r="O692" s="34"/>
      <c r="P692" s="34"/>
      <c r="Q692" s="34"/>
      <c r="R692" s="34"/>
      <c r="S692" s="34"/>
      <c r="T692" s="34"/>
      <c r="U692" s="34"/>
      <c r="V692" s="34"/>
      <c r="W692" s="34"/>
      <c r="X692" s="34"/>
      <c r="Y692" s="34"/>
      <c r="Z692" s="34"/>
      <c r="AA692" s="34"/>
      <c r="AB692" s="34"/>
      <c r="AC692" s="34"/>
      <c r="AD692" s="34"/>
      <c r="AE692" s="34"/>
      <c r="AF692" s="34"/>
      <c r="AG692" s="34"/>
      <c r="AH692" s="34"/>
      <c r="AI692" s="34"/>
      <c r="AJ692" s="34"/>
      <c r="AK692" s="34"/>
      <c r="AL692" s="34"/>
      <c r="AM692" s="34"/>
      <c r="AN692" s="34"/>
      <c r="AO692" s="34"/>
      <c r="AP692" s="34"/>
    </row>
    <row r="693" spans="2:42" s="33" customFormat="1" x14ac:dyDescent="0.25">
      <c r="B693" s="33" t="s">
        <v>696</v>
      </c>
      <c r="C693" s="33" t="s">
        <v>40</v>
      </c>
      <c r="D693" s="34"/>
      <c r="E693" s="34"/>
      <c r="F693" s="34"/>
      <c r="G693" s="34"/>
      <c r="H693" s="34"/>
      <c r="I693" s="34"/>
      <c r="J693" s="34"/>
      <c r="K693" s="34"/>
      <c r="L693" s="34"/>
      <c r="M693" s="34"/>
      <c r="N693" s="34"/>
      <c r="O693" s="34"/>
      <c r="P693" s="34"/>
      <c r="Q693" s="34"/>
      <c r="R693" s="34"/>
      <c r="S693" s="34"/>
      <c r="T693" s="34"/>
      <c r="U693" s="34"/>
      <c r="V693" s="34"/>
      <c r="W693" s="34"/>
      <c r="X693" s="34"/>
      <c r="Y693" s="34"/>
      <c r="Z693" s="34"/>
      <c r="AA693" s="34"/>
      <c r="AB693" s="34"/>
      <c r="AC693" s="34"/>
      <c r="AD693" s="34"/>
      <c r="AE693" s="34"/>
      <c r="AF693" s="34"/>
      <c r="AG693" s="34"/>
      <c r="AH693" s="34"/>
      <c r="AI693" s="34"/>
      <c r="AJ693" s="34"/>
      <c r="AK693" s="34"/>
      <c r="AL693" s="34"/>
      <c r="AM693" s="34"/>
      <c r="AN693" s="34"/>
      <c r="AO693" s="34"/>
      <c r="AP693" s="34"/>
    </row>
    <row r="694" spans="2:42" s="33" customFormat="1" x14ac:dyDescent="0.25">
      <c r="B694" s="33" t="s">
        <v>696</v>
      </c>
      <c r="C694" s="33" t="s">
        <v>41</v>
      </c>
      <c r="D694" s="34"/>
      <c r="E694" s="34"/>
      <c r="F694" s="34"/>
      <c r="G694" s="34"/>
      <c r="H694" s="34"/>
      <c r="I694" s="34"/>
      <c r="J694" s="34"/>
      <c r="K694" s="34"/>
      <c r="L694" s="34"/>
      <c r="M694" s="34"/>
      <c r="N694" s="34"/>
      <c r="O694" s="34"/>
      <c r="P694" s="34"/>
      <c r="Q694" s="34"/>
      <c r="R694" s="34"/>
      <c r="S694" s="34"/>
      <c r="T694" s="34"/>
      <c r="U694" s="34"/>
      <c r="V694" s="34"/>
      <c r="W694" s="34"/>
      <c r="X694" s="34"/>
      <c r="Y694" s="34"/>
      <c r="Z694" s="34"/>
      <c r="AA694" s="34"/>
      <c r="AB694" s="34"/>
      <c r="AC694" s="34"/>
      <c r="AD694" s="34"/>
      <c r="AE694" s="34"/>
      <c r="AF694" s="34"/>
      <c r="AG694" s="34"/>
      <c r="AH694" s="34"/>
      <c r="AI694" s="34"/>
      <c r="AJ694" s="34"/>
      <c r="AK694" s="34"/>
      <c r="AL694" s="34"/>
      <c r="AM694" s="34"/>
      <c r="AN694" s="34"/>
      <c r="AO694" s="34"/>
      <c r="AP694" s="34"/>
    </row>
    <row r="695" spans="2:42" s="33" customFormat="1" x14ac:dyDescent="0.25">
      <c r="B695" s="33" t="s">
        <v>696</v>
      </c>
      <c r="C695" s="33" t="s">
        <v>42</v>
      </c>
      <c r="D695" s="34"/>
      <c r="E695" s="34"/>
      <c r="F695" s="34"/>
      <c r="G695" s="34"/>
      <c r="H695" s="34"/>
      <c r="I695" s="34"/>
      <c r="J695" s="34"/>
      <c r="K695" s="34"/>
      <c r="L695" s="34"/>
      <c r="M695" s="34"/>
      <c r="N695" s="34"/>
      <c r="O695" s="34"/>
      <c r="P695" s="34"/>
      <c r="Q695" s="34"/>
      <c r="R695" s="34"/>
      <c r="S695" s="34"/>
      <c r="T695" s="34"/>
      <c r="U695" s="34"/>
      <c r="V695" s="34"/>
      <c r="W695" s="34"/>
      <c r="X695" s="34"/>
      <c r="Y695" s="34"/>
      <c r="Z695" s="34"/>
      <c r="AA695" s="34"/>
      <c r="AB695" s="34"/>
      <c r="AC695" s="34"/>
      <c r="AD695" s="34"/>
      <c r="AE695" s="34"/>
      <c r="AF695" s="34"/>
      <c r="AG695" s="34"/>
      <c r="AH695" s="34"/>
      <c r="AI695" s="34"/>
      <c r="AJ695" s="34"/>
      <c r="AK695" s="34"/>
      <c r="AL695" s="34"/>
      <c r="AM695" s="34"/>
      <c r="AN695" s="34"/>
      <c r="AO695" s="34"/>
      <c r="AP695" s="34"/>
    </row>
    <row r="696" spans="2:42" s="33" customFormat="1" x14ac:dyDescent="0.25">
      <c r="B696" s="33" t="s">
        <v>696</v>
      </c>
      <c r="C696" s="33" t="s">
        <v>43</v>
      </c>
      <c r="D696" s="34"/>
      <c r="E696" s="34"/>
      <c r="F696" s="34"/>
      <c r="G696" s="34"/>
      <c r="H696" s="34"/>
      <c r="I696" s="34"/>
      <c r="J696" s="34"/>
      <c r="K696" s="34"/>
      <c r="L696" s="34"/>
      <c r="M696" s="34"/>
      <c r="N696" s="34"/>
      <c r="O696" s="34"/>
      <c r="P696" s="34"/>
      <c r="Q696" s="34"/>
      <c r="R696" s="34"/>
      <c r="S696" s="34"/>
      <c r="T696" s="34"/>
      <c r="U696" s="34"/>
      <c r="V696" s="34"/>
      <c r="W696" s="34"/>
      <c r="X696" s="34"/>
      <c r="Y696" s="34"/>
      <c r="Z696" s="34"/>
      <c r="AA696" s="34"/>
      <c r="AB696" s="34"/>
      <c r="AC696" s="34"/>
      <c r="AD696" s="34"/>
      <c r="AE696" s="34"/>
      <c r="AF696" s="34"/>
      <c r="AG696" s="34"/>
      <c r="AH696" s="34"/>
      <c r="AI696" s="34"/>
      <c r="AJ696" s="34"/>
      <c r="AK696" s="34"/>
      <c r="AL696" s="34"/>
      <c r="AM696" s="34"/>
      <c r="AN696" s="34"/>
      <c r="AO696" s="34"/>
      <c r="AP696" s="34"/>
    </row>
    <row r="697" spans="2:42" s="33" customFormat="1" x14ac:dyDescent="0.25">
      <c r="B697" s="33" t="s">
        <v>696</v>
      </c>
      <c r="C697" s="33" t="s">
        <v>44</v>
      </c>
      <c r="D697" s="34"/>
      <c r="E697" s="34"/>
      <c r="F697" s="34"/>
      <c r="G697" s="34"/>
      <c r="H697" s="34"/>
      <c r="I697" s="34"/>
      <c r="J697" s="34"/>
      <c r="K697" s="34"/>
      <c r="L697" s="34"/>
      <c r="M697" s="34"/>
      <c r="N697" s="34"/>
      <c r="O697" s="34"/>
      <c r="P697" s="34"/>
      <c r="Q697" s="34"/>
      <c r="R697" s="34"/>
      <c r="S697" s="34"/>
      <c r="T697" s="34"/>
      <c r="U697" s="34"/>
      <c r="V697" s="34"/>
      <c r="W697" s="34"/>
      <c r="X697" s="34"/>
      <c r="Y697" s="34"/>
      <c r="Z697" s="34"/>
      <c r="AA697" s="34"/>
      <c r="AB697" s="34"/>
      <c r="AC697" s="34"/>
      <c r="AD697" s="34"/>
      <c r="AE697" s="34"/>
      <c r="AF697" s="34"/>
      <c r="AG697" s="34"/>
      <c r="AH697" s="34"/>
      <c r="AI697" s="34"/>
      <c r="AJ697" s="34"/>
      <c r="AK697" s="34"/>
      <c r="AL697" s="34"/>
      <c r="AM697" s="34"/>
      <c r="AN697" s="34"/>
      <c r="AO697" s="34"/>
      <c r="AP697" s="34"/>
    </row>
    <row r="698" spans="2:42" s="33" customFormat="1" x14ac:dyDescent="0.25">
      <c r="B698" s="33" t="s">
        <v>696</v>
      </c>
      <c r="C698" s="33" t="s">
        <v>45</v>
      </c>
      <c r="D698" s="34"/>
      <c r="E698" s="34"/>
      <c r="F698" s="34"/>
      <c r="G698" s="34"/>
      <c r="H698" s="34"/>
      <c r="I698" s="34"/>
      <c r="J698" s="34"/>
      <c r="K698" s="34"/>
      <c r="L698" s="34"/>
      <c r="M698" s="34"/>
      <c r="N698" s="34"/>
      <c r="O698" s="34"/>
      <c r="P698" s="34"/>
      <c r="Q698" s="34"/>
      <c r="R698" s="34"/>
      <c r="S698" s="34"/>
      <c r="T698" s="34"/>
      <c r="U698" s="34"/>
      <c r="V698" s="34"/>
      <c r="W698" s="34"/>
      <c r="X698" s="34"/>
      <c r="Y698" s="34"/>
      <c r="Z698" s="34"/>
      <c r="AA698" s="34"/>
      <c r="AB698" s="34"/>
      <c r="AC698" s="34"/>
      <c r="AD698" s="34"/>
      <c r="AE698" s="34"/>
      <c r="AF698" s="34"/>
      <c r="AG698" s="34"/>
      <c r="AH698" s="34"/>
      <c r="AI698" s="34"/>
      <c r="AJ698" s="34"/>
      <c r="AK698" s="34"/>
      <c r="AL698" s="34"/>
      <c r="AM698" s="34"/>
      <c r="AN698" s="34"/>
      <c r="AO698" s="34"/>
      <c r="AP698" s="34"/>
    </row>
    <row r="699" spans="2:42" s="33" customFormat="1" x14ac:dyDescent="0.25">
      <c r="B699" s="33" t="s">
        <v>696</v>
      </c>
      <c r="C699" s="33" t="s">
        <v>46</v>
      </c>
      <c r="D699" s="34"/>
      <c r="E699" s="34"/>
      <c r="F699" s="34"/>
      <c r="G699" s="34"/>
      <c r="H699" s="34"/>
      <c r="I699" s="34"/>
      <c r="J699" s="34"/>
      <c r="K699" s="34"/>
      <c r="L699" s="34"/>
      <c r="M699" s="34"/>
      <c r="N699" s="34"/>
      <c r="O699" s="34"/>
      <c r="P699" s="34"/>
      <c r="Q699" s="34"/>
      <c r="R699" s="34"/>
      <c r="S699" s="34"/>
      <c r="T699" s="34"/>
      <c r="U699" s="34"/>
      <c r="V699" s="34"/>
      <c r="W699" s="34"/>
      <c r="X699" s="34"/>
      <c r="Y699" s="34"/>
      <c r="Z699" s="34"/>
      <c r="AA699" s="34"/>
      <c r="AB699" s="34"/>
      <c r="AC699" s="34"/>
      <c r="AD699" s="34"/>
      <c r="AE699" s="34"/>
      <c r="AF699" s="34"/>
      <c r="AG699" s="34"/>
      <c r="AH699" s="34"/>
      <c r="AI699" s="34"/>
      <c r="AJ699" s="34"/>
      <c r="AK699" s="34"/>
      <c r="AL699" s="34"/>
      <c r="AM699" s="34"/>
      <c r="AN699" s="34"/>
      <c r="AO699" s="34"/>
      <c r="AP699" s="34"/>
    </row>
    <row r="700" spans="2:42" s="33" customFormat="1" x14ac:dyDescent="0.25">
      <c r="B700" s="33" t="s">
        <v>696</v>
      </c>
      <c r="C700" s="33" t="s">
        <v>15</v>
      </c>
      <c r="D700" s="34">
        <v>0</v>
      </c>
      <c r="E700" s="34">
        <v>0</v>
      </c>
      <c r="F700" s="34">
        <v>0</v>
      </c>
      <c r="G700" s="34">
        <v>0</v>
      </c>
      <c r="H700" s="34">
        <v>0</v>
      </c>
      <c r="I700" s="34">
        <v>0</v>
      </c>
      <c r="J700" s="34">
        <v>0</v>
      </c>
      <c r="K700" s="34">
        <v>0</v>
      </c>
      <c r="L700" s="34">
        <v>0</v>
      </c>
      <c r="M700" s="34">
        <v>0</v>
      </c>
      <c r="N700" s="34">
        <v>0</v>
      </c>
      <c r="O700" s="34">
        <v>0</v>
      </c>
      <c r="P700" s="34">
        <v>0</v>
      </c>
      <c r="Q700" s="34">
        <v>0</v>
      </c>
      <c r="R700" s="34">
        <v>0</v>
      </c>
      <c r="S700" s="34">
        <v>0</v>
      </c>
      <c r="T700" s="34">
        <v>0</v>
      </c>
      <c r="U700" s="34">
        <v>0</v>
      </c>
      <c r="V700" s="34">
        <v>0</v>
      </c>
      <c r="W700" s="34">
        <v>0</v>
      </c>
      <c r="X700" s="34">
        <v>0</v>
      </c>
      <c r="Y700" s="34">
        <v>0</v>
      </c>
      <c r="Z700" s="34">
        <v>0</v>
      </c>
      <c r="AA700" s="34">
        <v>0</v>
      </c>
      <c r="AB700" s="34">
        <v>0</v>
      </c>
      <c r="AC700" s="34">
        <v>0</v>
      </c>
      <c r="AD700" s="34">
        <v>0</v>
      </c>
      <c r="AE700" s="34">
        <v>0</v>
      </c>
      <c r="AF700" s="34">
        <v>0</v>
      </c>
      <c r="AG700" s="34">
        <v>0</v>
      </c>
      <c r="AH700" s="34">
        <v>0</v>
      </c>
      <c r="AI700" s="34">
        <v>0</v>
      </c>
      <c r="AJ700" s="34">
        <v>0</v>
      </c>
      <c r="AK700" s="34">
        <v>0</v>
      </c>
      <c r="AL700" s="34">
        <v>0</v>
      </c>
      <c r="AM700" s="34">
        <v>0</v>
      </c>
      <c r="AN700" s="34">
        <v>0</v>
      </c>
      <c r="AO700" s="34">
        <v>0</v>
      </c>
      <c r="AP700" s="34">
        <v>0</v>
      </c>
    </row>
    <row r="701" spans="2:42" x14ac:dyDescent="0.25">
      <c r="B701" s="33" t="s">
        <v>695</v>
      </c>
      <c r="C701" s="33" t="s">
        <v>36</v>
      </c>
      <c r="P701" s="34">
        <v>7856</v>
      </c>
      <c r="Q701" s="34">
        <v>7856</v>
      </c>
      <c r="R701" s="34">
        <v>7856</v>
      </c>
      <c r="S701" s="34">
        <v>7856</v>
      </c>
      <c r="T701" s="34">
        <v>7856</v>
      </c>
      <c r="U701" s="34">
        <v>7856</v>
      </c>
      <c r="V701" s="34">
        <v>7856</v>
      </c>
      <c r="W701" s="34">
        <v>11792</v>
      </c>
      <c r="X701" s="34">
        <v>11792</v>
      </c>
      <c r="Y701" s="34">
        <v>11792</v>
      </c>
      <c r="Z701" s="34">
        <v>11792</v>
      </c>
      <c r="AA701" s="34">
        <v>11792</v>
      </c>
      <c r="AB701" s="34">
        <v>13009</v>
      </c>
      <c r="AC701" s="34">
        <v>13009</v>
      </c>
      <c r="AD701" s="34">
        <v>13009</v>
      </c>
      <c r="AE701" s="34">
        <v>13009</v>
      </c>
      <c r="AF701" s="34">
        <v>13009</v>
      </c>
      <c r="AG701" s="34">
        <v>13009</v>
      </c>
      <c r="AH701" s="34">
        <v>13009</v>
      </c>
      <c r="AI701" s="34">
        <v>13009</v>
      </c>
      <c r="AJ701" s="34">
        <v>13009</v>
      </c>
      <c r="AK701" s="34">
        <v>13009</v>
      </c>
      <c r="AL701" s="34">
        <v>13395</v>
      </c>
      <c r="AM701" s="34">
        <v>13395</v>
      </c>
      <c r="AN701" s="34">
        <v>13395</v>
      </c>
      <c r="AO701" s="34">
        <v>13395</v>
      </c>
      <c r="AP701" s="34">
        <v>13395</v>
      </c>
    </row>
    <row r="702" spans="2:42" x14ac:dyDescent="0.25">
      <c r="B702" s="33" t="s">
        <v>695</v>
      </c>
      <c r="C702" s="33" t="s">
        <v>37</v>
      </c>
    </row>
    <row r="703" spans="2:42" x14ac:dyDescent="0.25">
      <c r="B703" s="33" t="s">
        <v>695</v>
      </c>
      <c r="C703" s="33" t="s">
        <v>38</v>
      </c>
    </row>
    <row r="704" spans="2:42" x14ac:dyDescent="0.25">
      <c r="B704" s="33" t="s">
        <v>695</v>
      </c>
      <c r="C704" s="33" t="s">
        <v>39</v>
      </c>
    </row>
    <row r="705" spans="2:42" x14ac:dyDescent="0.25">
      <c r="B705" s="33" t="s">
        <v>695</v>
      </c>
      <c r="C705" s="33" t="s">
        <v>40</v>
      </c>
    </row>
    <row r="706" spans="2:42" x14ac:dyDescent="0.25">
      <c r="B706" s="33" t="s">
        <v>695</v>
      </c>
      <c r="C706" s="33" t="s">
        <v>41</v>
      </c>
    </row>
    <row r="707" spans="2:42" x14ac:dyDescent="0.25">
      <c r="B707" s="33" t="s">
        <v>695</v>
      </c>
      <c r="C707" s="33" t="s">
        <v>42</v>
      </c>
    </row>
    <row r="708" spans="2:42" x14ac:dyDescent="0.25">
      <c r="B708" s="33" t="s">
        <v>695</v>
      </c>
      <c r="C708" s="33" t="s">
        <v>43</v>
      </c>
    </row>
    <row r="709" spans="2:42" x14ac:dyDescent="0.25">
      <c r="B709" s="33" t="s">
        <v>695</v>
      </c>
      <c r="C709" s="33" t="s">
        <v>44</v>
      </c>
    </row>
    <row r="710" spans="2:42" x14ac:dyDescent="0.25">
      <c r="B710" s="33" t="s">
        <v>695</v>
      </c>
      <c r="C710" s="33" t="s">
        <v>45</v>
      </c>
    </row>
    <row r="711" spans="2:42" x14ac:dyDescent="0.25">
      <c r="B711" s="33" t="s">
        <v>695</v>
      </c>
      <c r="C711" s="33" t="s">
        <v>46</v>
      </c>
    </row>
    <row r="712" spans="2:42" x14ac:dyDescent="0.25">
      <c r="B712" s="33" t="s">
        <v>695</v>
      </c>
      <c r="C712" s="33" t="s">
        <v>15</v>
      </c>
      <c r="D712" s="34">
        <v>0</v>
      </c>
      <c r="E712" s="34">
        <v>0</v>
      </c>
      <c r="F712" s="34">
        <v>0</v>
      </c>
      <c r="G712" s="34">
        <v>0</v>
      </c>
      <c r="H712" s="34">
        <v>0</v>
      </c>
      <c r="I712" s="34">
        <v>0</v>
      </c>
      <c r="J712" s="34">
        <v>0</v>
      </c>
      <c r="K712" s="34">
        <v>0</v>
      </c>
      <c r="L712" s="34">
        <v>0</v>
      </c>
      <c r="M712" s="34">
        <v>0</v>
      </c>
      <c r="N712" s="34">
        <v>0</v>
      </c>
      <c r="O712" s="34">
        <v>0</v>
      </c>
      <c r="P712" s="34">
        <v>7856</v>
      </c>
      <c r="Q712" s="34">
        <v>7856</v>
      </c>
      <c r="R712" s="34">
        <v>7856</v>
      </c>
      <c r="S712" s="34">
        <v>7856</v>
      </c>
      <c r="T712" s="34">
        <v>7856</v>
      </c>
      <c r="U712" s="34">
        <v>7856</v>
      </c>
      <c r="V712" s="34">
        <v>7856</v>
      </c>
      <c r="W712" s="34">
        <v>11792</v>
      </c>
      <c r="X712" s="34">
        <v>11792</v>
      </c>
      <c r="Y712" s="34">
        <v>11792</v>
      </c>
      <c r="Z712" s="34">
        <v>11792</v>
      </c>
      <c r="AA712" s="34">
        <v>11792</v>
      </c>
      <c r="AB712" s="34">
        <v>13009</v>
      </c>
      <c r="AC712" s="34">
        <v>13009</v>
      </c>
      <c r="AD712" s="34">
        <v>13009</v>
      </c>
      <c r="AE712" s="34">
        <v>13009</v>
      </c>
      <c r="AF712" s="34">
        <v>13009</v>
      </c>
      <c r="AG712" s="34">
        <v>13009</v>
      </c>
      <c r="AH712" s="34">
        <v>13009</v>
      </c>
      <c r="AI712" s="34">
        <v>13009</v>
      </c>
      <c r="AJ712" s="34">
        <v>13009</v>
      </c>
      <c r="AK712" s="34">
        <v>13009</v>
      </c>
      <c r="AL712" s="34">
        <v>13395</v>
      </c>
      <c r="AM712" s="34">
        <v>13395</v>
      </c>
      <c r="AN712" s="34">
        <v>13395</v>
      </c>
      <c r="AO712" s="34">
        <v>13395</v>
      </c>
      <c r="AP712" s="34">
        <v>13395</v>
      </c>
    </row>
    <row r="713" spans="2:42" x14ac:dyDescent="0.25">
      <c r="B713" s="33" t="s">
        <v>771</v>
      </c>
      <c r="C713" s="33" t="s">
        <v>36</v>
      </c>
    </row>
    <row r="714" spans="2:42" x14ac:dyDescent="0.25">
      <c r="B714" s="33" t="s">
        <v>771</v>
      </c>
      <c r="C714" s="33" t="s">
        <v>37</v>
      </c>
    </row>
    <row r="715" spans="2:42" x14ac:dyDescent="0.25">
      <c r="B715" s="33" t="s">
        <v>771</v>
      </c>
      <c r="C715" s="33" t="s">
        <v>38</v>
      </c>
    </row>
    <row r="716" spans="2:42" x14ac:dyDescent="0.25">
      <c r="B716" s="33" t="s">
        <v>771</v>
      </c>
      <c r="C716" s="33" t="s">
        <v>39</v>
      </c>
    </row>
    <row r="717" spans="2:42" x14ac:dyDescent="0.25">
      <c r="B717" s="33" t="s">
        <v>771</v>
      </c>
      <c r="C717" s="33" t="s">
        <v>40</v>
      </c>
    </row>
    <row r="718" spans="2:42" x14ac:dyDescent="0.25">
      <c r="B718" s="33" t="s">
        <v>771</v>
      </c>
      <c r="C718" s="33" t="s">
        <v>41</v>
      </c>
    </row>
    <row r="719" spans="2:42" x14ac:dyDescent="0.25">
      <c r="B719" s="33" t="s">
        <v>771</v>
      </c>
      <c r="C719" s="33" t="s">
        <v>42</v>
      </c>
    </row>
    <row r="720" spans="2:42" x14ac:dyDescent="0.25">
      <c r="B720" s="33" t="s">
        <v>771</v>
      </c>
      <c r="C720" s="33" t="s">
        <v>43</v>
      </c>
    </row>
    <row r="721" spans="1:42" x14ac:dyDescent="0.25">
      <c r="B721" s="33" t="s">
        <v>771</v>
      </c>
      <c r="C721" s="33" t="s">
        <v>44</v>
      </c>
    </row>
    <row r="722" spans="1:42" x14ac:dyDescent="0.25">
      <c r="B722" s="33" t="s">
        <v>771</v>
      </c>
      <c r="C722" s="33" t="s">
        <v>45</v>
      </c>
    </row>
    <row r="723" spans="1:42" x14ac:dyDescent="0.25">
      <c r="B723" s="33" t="s">
        <v>771</v>
      </c>
      <c r="C723" s="33" t="s">
        <v>46</v>
      </c>
    </row>
    <row r="724" spans="1:42" x14ac:dyDescent="0.25">
      <c r="A724" s="4">
        <v>6</v>
      </c>
      <c r="B724" s="33" t="s">
        <v>771</v>
      </c>
      <c r="C724" s="33" t="s">
        <v>15</v>
      </c>
      <c r="D724" s="34">
        <v>0</v>
      </c>
      <c r="E724" s="34">
        <v>0</v>
      </c>
      <c r="F724" s="34">
        <v>0</v>
      </c>
      <c r="G724" s="34">
        <v>0</v>
      </c>
      <c r="H724" s="34">
        <v>0</v>
      </c>
      <c r="I724" s="34">
        <v>0</v>
      </c>
      <c r="J724" s="34">
        <v>0</v>
      </c>
      <c r="K724" s="34">
        <v>0</v>
      </c>
      <c r="L724" s="34">
        <v>0</v>
      </c>
      <c r="M724" s="34">
        <v>0</v>
      </c>
      <c r="N724" s="34">
        <v>0</v>
      </c>
      <c r="O724" s="34">
        <v>0</v>
      </c>
      <c r="P724" s="34">
        <v>0</v>
      </c>
      <c r="Q724" s="34">
        <v>0</v>
      </c>
      <c r="R724" s="34">
        <v>0</v>
      </c>
      <c r="S724" s="34">
        <v>0</v>
      </c>
      <c r="T724" s="34">
        <v>0</v>
      </c>
      <c r="U724" s="34">
        <v>0</v>
      </c>
      <c r="V724" s="34">
        <v>0</v>
      </c>
      <c r="W724" s="34">
        <v>0</v>
      </c>
      <c r="X724" s="34">
        <v>0</v>
      </c>
      <c r="Y724" s="34">
        <v>0</v>
      </c>
      <c r="Z724" s="34">
        <v>0</v>
      </c>
      <c r="AA724" s="34">
        <v>0</v>
      </c>
      <c r="AB724" s="34">
        <v>0</v>
      </c>
      <c r="AC724" s="34">
        <v>0</v>
      </c>
      <c r="AD724" s="34">
        <v>0</v>
      </c>
      <c r="AE724" s="34">
        <v>0</v>
      </c>
      <c r="AF724" s="34">
        <v>0</v>
      </c>
      <c r="AG724" s="34">
        <v>0</v>
      </c>
      <c r="AH724" s="34">
        <v>0</v>
      </c>
      <c r="AI724" s="34">
        <v>0</v>
      </c>
      <c r="AJ724" s="34">
        <v>0</v>
      </c>
      <c r="AK724" s="34">
        <v>0</v>
      </c>
      <c r="AL724" s="34">
        <v>0</v>
      </c>
      <c r="AM724" s="34">
        <v>0</v>
      </c>
      <c r="AN724" s="34">
        <v>0</v>
      </c>
      <c r="AO724" s="34">
        <v>0</v>
      </c>
      <c r="AP724" s="34">
        <v>0</v>
      </c>
    </row>
    <row r="725" spans="1:42" x14ac:dyDescent="0.25">
      <c r="B725" s="33" t="s">
        <v>707</v>
      </c>
      <c r="C725" s="33" t="s">
        <v>36</v>
      </c>
    </row>
    <row r="726" spans="1:42" x14ac:dyDescent="0.25">
      <c r="B726" s="33" t="s">
        <v>707</v>
      </c>
      <c r="C726" s="33" t="s">
        <v>37</v>
      </c>
    </row>
    <row r="727" spans="1:42" x14ac:dyDescent="0.25">
      <c r="B727" s="33" t="s">
        <v>707</v>
      </c>
      <c r="C727" s="33" t="s">
        <v>38</v>
      </c>
    </row>
    <row r="728" spans="1:42" x14ac:dyDescent="0.25">
      <c r="B728" s="33" t="s">
        <v>707</v>
      </c>
      <c r="C728" s="33" t="s">
        <v>39</v>
      </c>
    </row>
    <row r="729" spans="1:42" x14ac:dyDescent="0.25">
      <c r="B729" s="33" t="s">
        <v>707</v>
      </c>
      <c r="C729" s="33" t="s">
        <v>40</v>
      </c>
    </row>
    <row r="730" spans="1:42" x14ac:dyDescent="0.25">
      <c r="B730" s="33" t="s">
        <v>707</v>
      </c>
      <c r="C730" s="33" t="s">
        <v>41</v>
      </c>
    </row>
    <row r="731" spans="1:42" x14ac:dyDescent="0.25">
      <c r="B731" s="33" t="s">
        <v>707</v>
      </c>
      <c r="C731" s="33" t="s">
        <v>42</v>
      </c>
    </row>
    <row r="732" spans="1:42" x14ac:dyDescent="0.25">
      <c r="B732" s="33" t="s">
        <v>707</v>
      </c>
      <c r="C732" s="33" t="s">
        <v>43</v>
      </c>
    </row>
    <row r="733" spans="1:42" x14ac:dyDescent="0.25">
      <c r="B733" s="33" t="s">
        <v>707</v>
      </c>
      <c r="C733" s="33" t="s">
        <v>44</v>
      </c>
    </row>
    <row r="734" spans="1:42" x14ac:dyDescent="0.25">
      <c r="B734" s="33" t="s">
        <v>707</v>
      </c>
      <c r="C734" s="33" t="s">
        <v>45</v>
      </c>
    </row>
    <row r="735" spans="1:42" x14ac:dyDescent="0.25">
      <c r="B735" s="33" t="s">
        <v>707</v>
      </c>
      <c r="C735" s="33" t="s">
        <v>46</v>
      </c>
    </row>
    <row r="736" spans="1:42" x14ac:dyDescent="0.25">
      <c r="B736" s="33" t="s">
        <v>707</v>
      </c>
      <c r="C736" s="33" t="s">
        <v>15</v>
      </c>
      <c r="D736" s="34">
        <v>0</v>
      </c>
      <c r="E736" s="34">
        <v>0</v>
      </c>
      <c r="F736" s="34">
        <v>0</v>
      </c>
      <c r="G736" s="34">
        <v>0</v>
      </c>
      <c r="H736" s="34">
        <v>0</v>
      </c>
      <c r="I736" s="34">
        <v>0</v>
      </c>
      <c r="J736" s="34">
        <v>0</v>
      </c>
      <c r="K736" s="34">
        <v>0</v>
      </c>
      <c r="L736" s="34">
        <v>0</v>
      </c>
      <c r="M736" s="34">
        <v>0</v>
      </c>
      <c r="N736" s="34">
        <v>0</v>
      </c>
      <c r="O736" s="34">
        <v>0</v>
      </c>
      <c r="P736" s="34">
        <v>0</v>
      </c>
      <c r="Q736" s="34">
        <v>0</v>
      </c>
      <c r="R736" s="34">
        <v>0</v>
      </c>
      <c r="S736" s="34">
        <v>0</v>
      </c>
      <c r="T736" s="34">
        <v>0</v>
      </c>
      <c r="U736" s="34">
        <v>0</v>
      </c>
      <c r="V736" s="34">
        <v>0</v>
      </c>
      <c r="W736" s="34">
        <v>0</v>
      </c>
      <c r="X736" s="34">
        <v>0</v>
      </c>
      <c r="Y736" s="34">
        <v>0</v>
      </c>
      <c r="Z736" s="34">
        <v>0</v>
      </c>
      <c r="AA736" s="34">
        <v>0</v>
      </c>
      <c r="AB736" s="34">
        <v>0</v>
      </c>
      <c r="AC736" s="34">
        <v>0</v>
      </c>
      <c r="AD736" s="34">
        <v>0</v>
      </c>
      <c r="AE736" s="34">
        <v>0</v>
      </c>
      <c r="AF736" s="34">
        <v>0</v>
      </c>
      <c r="AG736" s="34">
        <v>0</v>
      </c>
      <c r="AH736" s="34">
        <v>0</v>
      </c>
      <c r="AI736" s="34">
        <v>0</v>
      </c>
      <c r="AJ736" s="34">
        <v>0</v>
      </c>
      <c r="AK736" s="34">
        <v>0</v>
      </c>
      <c r="AL736" s="34">
        <v>0</v>
      </c>
      <c r="AM736" s="34">
        <v>0</v>
      </c>
      <c r="AN736" s="34">
        <v>0</v>
      </c>
      <c r="AO736" s="34">
        <v>0</v>
      </c>
      <c r="AP736" s="34">
        <v>0</v>
      </c>
    </row>
    <row r="737" spans="2:42" x14ac:dyDescent="0.25">
      <c r="B737" s="33" t="s">
        <v>720</v>
      </c>
      <c r="C737" s="33" t="s">
        <v>36</v>
      </c>
    </row>
    <row r="738" spans="2:42" x14ac:dyDescent="0.25">
      <c r="B738" s="33" t="s">
        <v>720</v>
      </c>
      <c r="C738" s="33" t="s">
        <v>37</v>
      </c>
    </row>
    <row r="739" spans="2:42" x14ac:dyDescent="0.25">
      <c r="B739" s="33" t="s">
        <v>720</v>
      </c>
      <c r="C739" s="33" t="s">
        <v>38</v>
      </c>
      <c r="P739" s="277"/>
      <c r="Q739" s="277"/>
      <c r="R739" s="277"/>
      <c r="S739" s="277"/>
      <c r="T739" s="277"/>
      <c r="U739" s="277"/>
      <c r="V739" s="277"/>
      <c r="W739" s="277"/>
      <c r="X739" s="277"/>
      <c r="Y739" s="277"/>
      <c r="Z739" s="277"/>
      <c r="AA739" s="277"/>
      <c r="AB739" s="277"/>
      <c r="AC739" s="277"/>
      <c r="AD739" s="277"/>
      <c r="AE739" s="277"/>
      <c r="AF739" s="277"/>
      <c r="AG739" s="277"/>
      <c r="AH739" s="277"/>
      <c r="AI739" s="277"/>
      <c r="AJ739" s="277"/>
      <c r="AK739" s="277"/>
      <c r="AL739" s="277"/>
      <c r="AM739" s="277"/>
      <c r="AN739" s="277"/>
      <c r="AO739" s="277"/>
      <c r="AP739" s="277"/>
    </row>
    <row r="740" spans="2:42" x14ac:dyDescent="0.25">
      <c r="B740" s="33" t="s">
        <v>720</v>
      </c>
      <c r="C740" s="33" t="s">
        <v>39</v>
      </c>
    </row>
    <row r="741" spans="2:42" x14ac:dyDescent="0.25">
      <c r="B741" s="33" t="s">
        <v>720</v>
      </c>
      <c r="C741" s="33" t="s">
        <v>40</v>
      </c>
    </row>
    <row r="742" spans="2:42" x14ac:dyDescent="0.25">
      <c r="B742" s="33" t="s">
        <v>720</v>
      </c>
      <c r="C742" s="33" t="s">
        <v>41</v>
      </c>
      <c r="P742" s="277"/>
    </row>
    <row r="743" spans="2:42" x14ac:dyDescent="0.25">
      <c r="B743" s="33" t="s">
        <v>720</v>
      </c>
      <c r="C743" s="33" t="s">
        <v>42</v>
      </c>
    </row>
    <row r="744" spans="2:42" x14ac:dyDescent="0.25">
      <c r="B744" s="33" t="s">
        <v>720</v>
      </c>
      <c r="C744" s="33" t="s">
        <v>43</v>
      </c>
    </row>
    <row r="745" spans="2:42" x14ac:dyDescent="0.25">
      <c r="B745" s="33" t="s">
        <v>720</v>
      </c>
      <c r="C745" s="33" t="s">
        <v>44</v>
      </c>
    </row>
    <row r="746" spans="2:42" x14ac:dyDescent="0.25">
      <c r="B746" s="33" t="s">
        <v>720</v>
      </c>
      <c r="C746" s="33" t="s">
        <v>45</v>
      </c>
    </row>
    <row r="747" spans="2:42" x14ac:dyDescent="0.25">
      <c r="B747" s="33" t="s">
        <v>720</v>
      </c>
      <c r="C747" s="33" t="s">
        <v>46</v>
      </c>
    </row>
    <row r="748" spans="2:42" x14ac:dyDescent="0.25">
      <c r="B748" s="33" t="s">
        <v>720</v>
      </c>
      <c r="C748" s="33" t="s">
        <v>15</v>
      </c>
      <c r="D748" s="34">
        <v>0</v>
      </c>
      <c r="E748" s="34">
        <v>0</v>
      </c>
      <c r="F748" s="34">
        <v>0</v>
      </c>
      <c r="G748" s="34">
        <v>0</v>
      </c>
      <c r="H748" s="34">
        <v>0</v>
      </c>
      <c r="I748" s="34">
        <v>0</v>
      </c>
      <c r="J748" s="34">
        <v>0</v>
      </c>
      <c r="K748" s="34">
        <v>0</v>
      </c>
      <c r="L748" s="34">
        <v>0</v>
      </c>
      <c r="M748" s="34">
        <v>0</v>
      </c>
      <c r="N748" s="34">
        <v>0</v>
      </c>
      <c r="O748" s="34">
        <v>0</v>
      </c>
      <c r="P748" s="34">
        <v>0</v>
      </c>
      <c r="Q748" s="34">
        <v>0</v>
      </c>
      <c r="R748" s="34">
        <v>0</v>
      </c>
      <c r="S748" s="34">
        <v>0</v>
      </c>
      <c r="T748" s="34">
        <v>0</v>
      </c>
      <c r="U748" s="34">
        <v>0</v>
      </c>
      <c r="V748" s="34">
        <v>0</v>
      </c>
      <c r="W748" s="34">
        <v>0</v>
      </c>
      <c r="X748" s="34">
        <v>0</v>
      </c>
      <c r="Y748" s="34">
        <v>0</v>
      </c>
      <c r="Z748" s="34">
        <v>0</v>
      </c>
      <c r="AA748" s="34">
        <v>0</v>
      </c>
      <c r="AB748" s="34">
        <v>0</v>
      </c>
      <c r="AC748" s="34">
        <v>0</v>
      </c>
      <c r="AD748" s="34">
        <v>0</v>
      </c>
      <c r="AE748" s="34">
        <v>0</v>
      </c>
      <c r="AF748" s="34">
        <v>0</v>
      </c>
      <c r="AG748" s="34">
        <v>0</v>
      </c>
      <c r="AH748" s="34">
        <v>0</v>
      </c>
      <c r="AI748" s="34">
        <v>0</v>
      </c>
      <c r="AJ748" s="34">
        <v>0</v>
      </c>
      <c r="AK748" s="34">
        <v>0</v>
      </c>
      <c r="AL748" s="34">
        <v>0</v>
      </c>
      <c r="AM748" s="34">
        <v>0</v>
      </c>
      <c r="AN748" s="34">
        <v>0</v>
      </c>
      <c r="AO748" s="34">
        <v>0</v>
      </c>
      <c r="AP748" s="34">
        <v>0</v>
      </c>
    </row>
    <row r="749" spans="2:42" x14ac:dyDescent="0.25">
      <c r="B749" s="33" t="s">
        <v>772</v>
      </c>
      <c r="C749" s="33" t="s">
        <v>36</v>
      </c>
    </row>
    <row r="750" spans="2:42" x14ac:dyDescent="0.25">
      <c r="B750" s="33" t="s">
        <v>772</v>
      </c>
      <c r="C750" s="33" t="s">
        <v>37</v>
      </c>
      <c r="W750" s="34">
        <v>200</v>
      </c>
      <c r="X750" s="34">
        <v>400</v>
      </c>
      <c r="Y750" s="34">
        <v>600</v>
      </c>
      <c r="Z750" s="34">
        <v>800</v>
      </c>
      <c r="AA750" s="34">
        <v>1000</v>
      </c>
      <c r="AB750" s="34">
        <v>1200</v>
      </c>
      <c r="AC750" s="34">
        <v>1400</v>
      </c>
      <c r="AD750" s="34">
        <v>1600</v>
      </c>
      <c r="AE750" s="34">
        <v>1800</v>
      </c>
      <c r="AF750" s="34">
        <v>1911.5879299999999</v>
      </c>
      <c r="AG750" s="34">
        <v>1911.5879299999999</v>
      </c>
      <c r="AH750" s="34">
        <v>1911.5879299999999</v>
      </c>
      <c r="AI750" s="34">
        <v>1911.5879299999999</v>
      </c>
      <c r="AJ750" s="34">
        <v>1911.5879299999999</v>
      </c>
      <c r="AK750" s="34">
        <v>1911.5879299999999</v>
      </c>
      <c r="AL750" s="34">
        <v>1911.5879299999999</v>
      </c>
      <c r="AM750" s="34">
        <v>1911.5879299999999</v>
      </c>
      <c r="AN750" s="34">
        <v>1911.5879299999999</v>
      </c>
      <c r="AO750" s="34">
        <v>1911.5879299999999</v>
      </c>
      <c r="AP750" s="34">
        <v>1911.5879299999999</v>
      </c>
    </row>
    <row r="751" spans="2:42" x14ac:dyDescent="0.25">
      <c r="B751" s="33" t="s">
        <v>772</v>
      </c>
      <c r="C751" s="33" t="s">
        <v>38</v>
      </c>
    </row>
    <row r="752" spans="2:42" x14ac:dyDescent="0.25">
      <c r="B752" s="33" t="s">
        <v>772</v>
      </c>
      <c r="C752" s="33" t="s">
        <v>39</v>
      </c>
      <c r="W752" s="34">
        <v>732</v>
      </c>
      <c r="X752" s="34">
        <v>732</v>
      </c>
      <c r="Y752" s="34">
        <v>732</v>
      </c>
      <c r="Z752" s="34">
        <v>1251</v>
      </c>
      <c r="AA752" s="34">
        <v>1251</v>
      </c>
      <c r="AB752" s="34">
        <v>1251</v>
      </c>
      <c r="AC752" s="34">
        <v>1251</v>
      </c>
      <c r="AD752" s="34">
        <v>1251</v>
      </c>
      <c r="AE752" s="34">
        <v>1251</v>
      </c>
      <c r="AF752" s="34">
        <v>1251</v>
      </c>
      <c r="AG752" s="34">
        <v>1251</v>
      </c>
      <c r="AH752" s="34">
        <v>1251</v>
      </c>
      <c r="AI752" s="34">
        <v>1251</v>
      </c>
      <c r="AJ752" s="34">
        <v>1251</v>
      </c>
      <c r="AK752" s="34">
        <v>1251</v>
      </c>
      <c r="AL752" s="34">
        <v>1251</v>
      </c>
      <c r="AM752" s="34">
        <v>1251</v>
      </c>
      <c r="AN752" s="34">
        <v>1251</v>
      </c>
      <c r="AO752" s="34">
        <v>1251</v>
      </c>
      <c r="AP752" s="34">
        <v>1251</v>
      </c>
    </row>
    <row r="753" spans="2:43" x14ac:dyDescent="0.25">
      <c r="B753" s="33" t="s">
        <v>772</v>
      </c>
      <c r="C753" s="33" t="s">
        <v>40</v>
      </c>
    </row>
    <row r="754" spans="2:43" x14ac:dyDescent="0.25">
      <c r="B754" s="33" t="s">
        <v>772</v>
      </c>
      <c r="C754" s="33" t="s">
        <v>41</v>
      </c>
    </row>
    <row r="755" spans="2:43" x14ac:dyDescent="0.25">
      <c r="B755" s="33" t="s">
        <v>772</v>
      </c>
      <c r="C755" s="33" t="s">
        <v>42</v>
      </c>
      <c r="W755" s="34">
        <v>387</v>
      </c>
      <c r="X755" s="34">
        <v>387</v>
      </c>
      <c r="Y755" s="34">
        <v>387</v>
      </c>
      <c r="Z755" s="34">
        <v>387</v>
      </c>
      <c r="AA755" s="34">
        <v>387</v>
      </c>
      <c r="AB755" s="34">
        <v>387</v>
      </c>
      <c r="AC755" s="34">
        <v>978</v>
      </c>
      <c r="AD755" s="34">
        <v>978</v>
      </c>
      <c r="AE755" s="34">
        <v>978</v>
      </c>
      <c r="AF755" s="34">
        <v>978</v>
      </c>
      <c r="AG755" s="34">
        <v>978</v>
      </c>
      <c r="AH755" s="34">
        <v>978</v>
      </c>
      <c r="AI755" s="34">
        <v>978</v>
      </c>
      <c r="AJ755" s="34">
        <v>978</v>
      </c>
      <c r="AK755" s="34">
        <v>978</v>
      </c>
      <c r="AL755" s="34">
        <v>978</v>
      </c>
      <c r="AM755" s="34">
        <v>978</v>
      </c>
      <c r="AN755" s="34">
        <v>978</v>
      </c>
      <c r="AO755" s="34">
        <v>978</v>
      </c>
      <c r="AP755" s="34">
        <v>978</v>
      </c>
    </row>
    <row r="756" spans="2:43" x14ac:dyDescent="0.25">
      <c r="B756" s="33" t="s">
        <v>772</v>
      </c>
      <c r="C756" s="33" t="s">
        <v>43</v>
      </c>
    </row>
    <row r="757" spans="2:43" x14ac:dyDescent="0.25">
      <c r="B757" s="33" t="s">
        <v>772</v>
      </c>
      <c r="C757" s="33" t="s">
        <v>44</v>
      </c>
    </row>
    <row r="758" spans="2:43" x14ac:dyDescent="0.25">
      <c r="B758" s="33" t="s">
        <v>772</v>
      </c>
      <c r="C758" s="33" t="s">
        <v>45</v>
      </c>
    </row>
    <row r="759" spans="2:43" x14ac:dyDescent="0.25">
      <c r="B759" s="33" t="s">
        <v>772</v>
      </c>
      <c r="C759" s="33" t="s">
        <v>46</v>
      </c>
    </row>
    <row r="760" spans="2:43" x14ac:dyDescent="0.25">
      <c r="B760" s="33" t="s">
        <v>772</v>
      </c>
      <c r="C760" s="33" t="s">
        <v>15</v>
      </c>
      <c r="D760" s="34">
        <v>0</v>
      </c>
      <c r="E760" s="34">
        <v>0</v>
      </c>
      <c r="F760" s="34">
        <v>0</v>
      </c>
      <c r="G760" s="34">
        <v>0</v>
      </c>
      <c r="H760" s="34">
        <v>0</v>
      </c>
      <c r="I760" s="34">
        <v>0</v>
      </c>
      <c r="J760" s="34">
        <v>0</v>
      </c>
      <c r="K760" s="34">
        <v>0</v>
      </c>
      <c r="L760" s="34">
        <v>0</v>
      </c>
      <c r="M760" s="34">
        <v>0</v>
      </c>
      <c r="N760" s="34">
        <v>0</v>
      </c>
      <c r="O760" s="34">
        <v>0</v>
      </c>
      <c r="P760" s="34">
        <v>0</v>
      </c>
      <c r="Q760" s="34">
        <v>0</v>
      </c>
      <c r="R760" s="34">
        <v>0</v>
      </c>
      <c r="S760" s="34">
        <v>0</v>
      </c>
      <c r="T760" s="34">
        <v>0</v>
      </c>
      <c r="U760" s="34">
        <v>0</v>
      </c>
      <c r="V760" s="34">
        <v>0</v>
      </c>
      <c r="W760" s="34">
        <v>1319</v>
      </c>
      <c r="X760" s="34">
        <v>1519</v>
      </c>
      <c r="Y760" s="34">
        <v>1719</v>
      </c>
      <c r="Z760" s="34">
        <v>2438</v>
      </c>
      <c r="AA760" s="34">
        <v>2638</v>
      </c>
      <c r="AB760" s="34">
        <v>2838</v>
      </c>
      <c r="AC760" s="34">
        <v>3629</v>
      </c>
      <c r="AD760" s="34">
        <v>3829</v>
      </c>
      <c r="AE760" s="34">
        <v>4029</v>
      </c>
      <c r="AF760" s="34">
        <v>4140.5879299999997</v>
      </c>
      <c r="AG760" s="34">
        <v>4140.5879299999997</v>
      </c>
      <c r="AH760" s="34">
        <v>4140.5879299999997</v>
      </c>
      <c r="AI760" s="34">
        <v>4140.5879299999997</v>
      </c>
      <c r="AJ760" s="34">
        <v>4140.5879299999997</v>
      </c>
      <c r="AK760" s="34">
        <v>4140.5879299999997</v>
      </c>
      <c r="AL760" s="34">
        <v>4140.5879299999997</v>
      </c>
      <c r="AM760" s="34">
        <v>4140.5879299999997</v>
      </c>
      <c r="AN760" s="34">
        <v>4140.5879299999997</v>
      </c>
      <c r="AO760" s="34">
        <v>4140.5879299999997</v>
      </c>
      <c r="AP760" s="34">
        <v>4140.5879299999997</v>
      </c>
    </row>
    <row r="761" spans="2:43" x14ac:dyDescent="0.25">
      <c r="B761" s="33" t="s">
        <v>15</v>
      </c>
      <c r="D761" s="34">
        <v>130771.07090000001</v>
      </c>
      <c r="E761" s="34">
        <v>132680.76190000001</v>
      </c>
      <c r="F761" s="34">
        <v>135075.8524</v>
      </c>
      <c r="G761" s="34">
        <v>135892.80840000001</v>
      </c>
      <c r="H761" s="34">
        <v>141522.6464</v>
      </c>
      <c r="I761" s="34">
        <v>142911.46040000001</v>
      </c>
      <c r="J761" s="34">
        <v>159940.32120000001</v>
      </c>
      <c r="K761" s="34">
        <v>167110.50169999999</v>
      </c>
      <c r="L761" s="34">
        <v>172580.13589999999</v>
      </c>
      <c r="M761" s="34">
        <v>175182.76120000001</v>
      </c>
      <c r="N761" s="34">
        <v>180172.81570000001</v>
      </c>
      <c r="O761" s="34">
        <v>187268.22870000001</v>
      </c>
      <c r="P761" s="34">
        <v>194714.3511</v>
      </c>
      <c r="Q761" s="34">
        <v>204887.74720000001</v>
      </c>
      <c r="R761" s="34">
        <v>211312.94870000001</v>
      </c>
      <c r="S761" s="34">
        <v>221455.1102</v>
      </c>
      <c r="T761" s="34">
        <v>227642.54329999999</v>
      </c>
      <c r="U761" s="34">
        <v>233407.07800000001</v>
      </c>
      <c r="V761" s="34">
        <v>244520.19409999999</v>
      </c>
      <c r="W761" s="34">
        <v>257455.57430000001</v>
      </c>
      <c r="X761" s="34">
        <v>268874.30089999997</v>
      </c>
      <c r="Y761" s="34">
        <v>280057.85889999999</v>
      </c>
      <c r="Z761" s="34">
        <v>290930.36869999999</v>
      </c>
      <c r="AA761" s="34">
        <v>303791.62719999999</v>
      </c>
      <c r="AB761" s="34">
        <v>318698.45150000002</v>
      </c>
      <c r="AC761" s="34">
        <v>333180.35810000001</v>
      </c>
      <c r="AD761" s="34">
        <v>347298.26</v>
      </c>
      <c r="AE761" s="34">
        <v>361629.34</v>
      </c>
      <c r="AF761" s="34">
        <v>375696.90820000001</v>
      </c>
      <c r="AG761" s="34">
        <v>388436.25670000003</v>
      </c>
      <c r="AH761" s="34">
        <v>401848.8726</v>
      </c>
      <c r="AI761" s="34">
        <v>415336.2513</v>
      </c>
      <c r="AJ761" s="34">
        <v>429522.54359999998</v>
      </c>
      <c r="AK761" s="34">
        <v>445353.58980000002</v>
      </c>
      <c r="AL761" s="34">
        <v>460832.43979999999</v>
      </c>
      <c r="AM761" s="34">
        <v>475312.34419999999</v>
      </c>
      <c r="AN761" s="34">
        <v>491278.45280000003</v>
      </c>
      <c r="AO761" s="34">
        <v>506603.66470000002</v>
      </c>
      <c r="AP761" s="34">
        <v>521111.74900000001</v>
      </c>
    </row>
    <row r="768" spans="2:43" s="4" customFormat="1" ht="11.25" x14ac:dyDescent="0.2">
      <c r="AQ768" s="5">
        <v>0</v>
      </c>
    </row>
    <row r="769" spans="1:43" s="4" customFormat="1" ht="11.25" x14ac:dyDescent="0.2">
      <c r="AQ769" s="5">
        <v>6290</v>
      </c>
    </row>
    <row r="770" spans="1:43" s="4" customFormat="1" ht="11.25" x14ac:dyDescent="0.2">
      <c r="AQ770" s="5">
        <v>0</v>
      </c>
    </row>
    <row r="771" spans="1:43" x14ac:dyDescent="0.25">
      <c r="A771" s="33"/>
      <c r="D771" s="33"/>
      <c r="E771" s="33"/>
      <c r="F771" s="33"/>
      <c r="G771" s="33"/>
      <c r="H771" s="33"/>
      <c r="I771" s="33"/>
      <c r="J771" s="33"/>
      <c r="K771" s="33"/>
      <c r="L771" s="33"/>
      <c r="M771" s="33"/>
      <c r="N771" s="33"/>
      <c r="O771" s="33"/>
      <c r="P771" s="33"/>
      <c r="Q771" s="33"/>
      <c r="R771" s="33"/>
      <c r="S771" s="33"/>
      <c r="T771" s="33"/>
      <c r="U771" s="33"/>
      <c r="V771" s="33"/>
      <c r="W771" s="33"/>
      <c r="X771" s="33"/>
      <c r="Y771" s="33"/>
      <c r="Z771" s="33"/>
      <c r="AA771" s="33"/>
      <c r="AB771" s="33"/>
      <c r="AC771" s="33"/>
      <c r="AD771" s="33"/>
      <c r="AE771" s="33"/>
      <c r="AF771" s="33"/>
      <c r="AG771" s="33"/>
      <c r="AH771" s="33"/>
      <c r="AI771" s="33"/>
      <c r="AJ771" s="33"/>
      <c r="AK771" s="33"/>
      <c r="AL771" s="33"/>
      <c r="AM771" s="33"/>
      <c r="AN771" s="33"/>
      <c r="AO771" s="33"/>
      <c r="AP771" s="33"/>
    </row>
    <row r="772" spans="1:43" x14ac:dyDescent="0.25">
      <c r="A772" s="33"/>
      <c r="D772" s="33"/>
      <c r="E772" s="33"/>
      <c r="F772" s="33"/>
      <c r="G772" s="33"/>
      <c r="H772" s="33"/>
      <c r="I772" s="33"/>
      <c r="J772" s="33"/>
      <c r="K772" s="33"/>
      <c r="L772" s="33"/>
      <c r="M772" s="33"/>
      <c r="N772" s="33"/>
      <c r="O772" s="33"/>
      <c r="P772" s="33"/>
      <c r="Q772" s="33"/>
      <c r="R772" s="33"/>
      <c r="S772" s="33"/>
      <c r="T772" s="33"/>
      <c r="U772" s="33"/>
      <c r="V772" s="33"/>
      <c r="W772" s="33"/>
      <c r="X772" s="33"/>
      <c r="Y772" s="33"/>
      <c r="Z772" s="33"/>
      <c r="AA772" s="33"/>
      <c r="AB772" s="33"/>
      <c r="AC772" s="33"/>
      <c r="AD772" s="33"/>
      <c r="AE772" s="33"/>
      <c r="AF772" s="33"/>
      <c r="AG772" s="33"/>
      <c r="AH772" s="33"/>
      <c r="AI772" s="33"/>
      <c r="AJ772" s="33"/>
      <c r="AK772" s="33"/>
      <c r="AL772" s="33"/>
      <c r="AM772" s="33"/>
      <c r="AN772" s="33"/>
      <c r="AO772" s="33"/>
      <c r="AP772" s="33"/>
    </row>
    <row r="773" spans="1:43" x14ac:dyDescent="0.25">
      <c r="D773" s="33"/>
      <c r="E773" s="33"/>
      <c r="F773" s="33"/>
      <c r="G773" s="33"/>
      <c r="H773" s="33"/>
      <c r="I773" s="33"/>
      <c r="J773" s="33"/>
      <c r="K773" s="33"/>
      <c r="L773" s="33"/>
      <c r="M773" s="33"/>
      <c r="N773" s="33"/>
      <c r="O773" s="33"/>
      <c r="P773" s="33"/>
      <c r="Q773" s="33"/>
      <c r="R773" s="33"/>
      <c r="S773" s="33"/>
      <c r="T773" s="33"/>
      <c r="U773" s="33"/>
      <c r="V773" s="33"/>
      <c r="W773" s="33"/>
      <c r="X773" s="33"/>
      <c r="Y773" s="33"/>
      <c r="Z773" s="33"/>
      <c r="AA773" s="33"/>
      <c r="AB773" s="33"/>
      <c r="AC773" s="33"/>
      <c r="AD773" s="33"/>
      <c r="AE773" s="33"/>
      <c r="AF773" s="33"/>
      <c r="AG773" s="33"/>
      <c r="AH773" s="33"/>
      <c r="AI773" s="33"/>
      <c r="AJ773" s="33"/>
      <c r="AK773" s="33"/>
      <c r="AL773" s="33"/>
      <c r="AM773" s="33"/>
      <c r="AN773" s="33"/>
      <c r="AO773" s="33"/>
      <c r="AP773" s="33"/>
    </row>
    <row r="775" spans="1:43" x14ac:dyDescent="0.25">
      <c r="AQ775" s="5">
        <v>0</v>
      </c>
    </row>
    <row r="776" spans="1:43" x14ac:dyDescent="0.25">
      <c r="AQ776" s="5">
        <v>6290</v>
      </c>
    </row>
    <row r="777" spans="1:43" x14ac:dyDescent="0.25">
      <c r="AQ777" s="5">
        <v>0</v>
      </c>
    </row>
  </sheetData>
  <conditionalFormatting sqref="C5:C85">
    <cfRule type="beginsWith" dxfId="15" priority="9" operator="beginsWith" text="sum">
      <formula>LEFT(C5,LEN("sum"))="sum"</formula>
    </cfRule>
  </conditionalFormatting>
  <conditionalFormatting sqref="C166:C208">
    <cfRule type="beginsWith" dxfId="14" priority="8" operator="beginsWith" text="sum">
      <formula>LEFT(C166,LEN("sum"))="sum"</formula>
    </cfRule>
  </conditionalFormatting>
  <conditionalFormatting sqref="C88:C165">
    <cfRule type="beginsWith" dxfId="13" priority="7" operator="beginsWith" text="sum">
      <formula>LEFT(C88,LEN("sum"))="sum"</formula>
    </cfRule>
  </conditionalFormatting>
  <conditionalFormatting sqref="C209:C340">
    <cfRule type="beginsWith" dxfId="12" priority="6" operator="beginsWith" text="sum">
      <formula>LEFT(C209,LEN("sum"))="sum"</formula>
    </cfRule>
  </conditionalFormatting>
  <conditionalFormatting sqref="C341:C353">
    <cfRule type="beginsWith" dxfId="11" priority="5" operator="beginsWith" text="sum">
      <formula>LEFT(C341,LEN("sum"))="sum"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CarregaNovaRodada">
                <anchor moveWithCells="1" sizeWithCells="1">
                  <from>
                    <xdr:col>0</xdr:col>
                    <xdr:colOff>66675</xdr:colOff>
                    <xdr:row>1</xdr:row>
                    <xdr:rowOff>76200</xdr:rowOff>
                  </from>
                  <to>
                    <xdr:col>0</xdr:col>
                    <xdr:colOff>1057275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">
    <tabColor rgb="FF00B0F0"/>
  </sheetPr>
  <dimension ref="B1:AU50"/>
  <sheetViews>
    <sheetView zoomScale="70" zoomScaleNormal="70" workbookViewId="0">
      <pane xSplit="2" topLeftCell="C1" activePane="topRight" state="frozen"/>
      <selection activeCell="A28" sqref="A28"/>
      <selection pane="topRight" activeCell="D33" sqref="D33"/>
    </sheetView>
  </sheetViews>
  <sheetFormatPr defaultRowHeight="15" x14ac:dyDescent="0.25"/>
  <cols>
    <col min="2" max="2" width="30.5703125" bestFit="1" customWidth="1"/>
    <col min="44" max="44" width="17.5703125" bestFit="1" customWidth="1"/>
    <col min="45" max="45" width="13.42578125" customWidth="1"/>
    <col min="46" max="46" width="23.7109375" customWidth="1"/>
    <col min="47" max="47" width="28" bestFit="1" customWidth="1"/>
  </cols>
  <sheetData>
    <row r="1" spans="2:47" x14ac:dyDescent="0.25">
      <c r="D1" s="1">
        <f t="shared" ref="D1:N1" si="0">D4-C4</f>
        <v>0</v>
      </c>
      <c r="E1" s="1">
        <f t="shared" si="0"/>
        <v>0</v>
      </c>
      <c r="F1" s="1">
        <f t="shared" si="0"/>
        <v>10488.864199999996</v>
      </c>
      <c r="G1" s="1">
        <f t="shared" si="0"/>
        <v>5053.5806000000011</v>
      </c>
      <c r="H1" s="1">
        <f t="shared" si="0"/>
        <v>3838.9342000000033</v>
      </c>
      <c r="I1" s="1">
        <f t="shared" si="0"/>
        <v>0</v>
      </c>
      <c r="J1" s="1">
        <f t="shared" si="0"/>
        <v>141.89999999999418</v>
      </c>
      <c r="K1" s="1">
        <f t="shared" si="0"/>
        <v>118</v>
      </c>
      <c r="L1" s="1">
        <f t="shared" si="0"/>
        <v>323.88840000001073</v>
      </c>
      <c r="M1" s="1">
        <f t="shared" si="0"/>
        <v>109.09709999999905</v>
      </c>
      <c r="N1" s="1">
        <f t="shared" si="0"/>
        <v>1421.8144999999931</v>
      </c>
      <c r="O1" s="1">
        <f t="shared" ref="O1:Z1" si="1">O4-N4</f>
        <v>254.65219999999681</v>
      </c>
      <c r="P1" s="1">
        <f t="shared" si="1"/>
        <v>4237.7817000000068</v>
      </c>
      <c r="Q1" s="1">
        <f t="shared" si="1"/>
        <v>911.85610000000452</v>
      </c>
      <c r="R1" s="1">
        <f t="shared" si="1"/>
        <v>0</v>
      </c>
      <c r="S1" s="1">
        <f t="shared" si="1"/>
        <v>0</v>
      </c>
      <c r="T1" s="1">
        <f t="shared" si="1"/>
        <v>0</v>
      </c>
      <c r="U1" s="1">
        <f t="shared" si="1"/>
        <v>451.22119999999995</v>
      </c>
      <c r="V1" s="1">
        <f t="shared" si="1"/>
        <v>1773.9507000000012</v>
      </c>
      <c r="W1" s="1">
        <f t="shared" si="1"/>
        <v>0</v>
      </c>
      <c r="X1" s="1">
        <f t="shared" si="1"/>
        <v>0</v>
      </c>
      <c r="Y1" s="1">
        <f t="shared" si="1"/>
        <v>0</v>
      </c>
      <c r="Z1" s="1">
        <f t="shared" si="1"/>
        <v>0</v>
      </c>
    </row>
    <row r="2" spans="2:47" x14ac:dyDescent="0.25">
      <c r="B2" s="12" t="s">
        <v>0</v>
      </c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  <c r="X2" s="13"/>
      <c r="Y2" s="13"/>
      <c r="Z2" s="13"/>
      <c r="AA2" s="13"/>
      <c r="AB2" s="13"/>
      <c r="AC2" s="13"/>
      <c r="AD2" s="13"/>
      <c r="AE2" s="13"/>
      <c r="AF2" s="13"/>
      <c r="AG2" s="13"/>
      <c r="AH2" s="13"/>
      <c r="AI2" s="13"/>
      <c r="AJ2" s="13"/>
      <c r="AK2" s="13"/>
      <c r="AL2" s="13"/>
      <c r="AR2" s="92"/>
      <c r="AS2" s="305" t="s">
        <v>242</v>
      </c>
      <c r="AT2" s="305"/>
      <c r="AU2" s="305"/>
    </row>
    <row r="3" spans="2:47" x14ac:dyDescent="0.25">
      <c r="B3" s="14"/>
      <c r="C3" s="15">
        <v>2015</v>
      </c>
      <c r="D3" s="15">
        <v>2016</v>
      </c>
      <c r="E3" s="15">
        <v>2017</v>
      </c>
      <c r="F3" s="15">
        <v>2018</v>
      </c>
      <c r="G3" s="15">
        <v>2019</v>
      </c>
      <c r="H3" s="15">
        <v>2020</v>
      </c>
      <c r="I3" s="15">
        <v>2021</v>
      </c>
      <c r="J3" s="15">
        <v>2022</v>
      </c>
      <c r="K3" s="15">
        <v>2023</v>
      </c>
      <c r="L3" s="15">
        <v>2024</v>
      </c>
      <c r="M3" s="15">
        <v>2025</v>
      </c>
      <c r="N3" s="15">
        <v>2026</v>
      </c>
      <c r="O3" s="15">
        <v>2027</v>
      </c>
      <c r="P3" s="15">
        <v>2028</v>
      </c>
      <c r="Q3" s="15">
        <v>2029</v>
      </c>
      <c r="R3" s="15">
        <v>2030</v>
      </c>
      <c r="S3" s="15">
        <v>2031</v>
      </c>
      <c r="T3" s="15">
        <v>2032</v>
      </c>
      <c r="U3" s="15">
        <v>2033</v>
      </c>
      <c r="V3" s="15">
        <v>2034</v>
      </c>
      <c r="W3" s="15">
        <v>2035</v>
      </c>
      <c r="X3" s="15">
        <v>2036</v>
      </c>
      <c r="Y3" s="15">
        <v>2037</v>
      </c>
      <c r="Z3" s="15">
        <v>2038</v>
      </c>
      <c r="AA3" s="15">
        <v>2039</v>
      </c>
      <c r="AB3" s="15">
        <v>2040</v>
      </c>
      <c r="AC3" s="15">
        <v>2041</v>
      </c>
      <c r="AD3" s="15">
        <v>2042</v>
      </c>
      <c r="AE3" s="15">
        <v>2043</v>
      </c>
      <c r="AF3" s="15">
        <v>2044</v>
      </c>
      <c r="AG3" s="15">
        <v>2045</v>
      </c>
      <c r="AH3" s="15">
        <v>2046</v>
      </c>
      <c r="AI3" s="15">
        <v>2047</v>
      </c>
      <c r="AJ3" s="15">
        <v>2048</v>
      </c>
      <c r="AK3" s="15">
        <v>2049</v>
      </c>
      <c r="AL3" s="15">
        <v>2050</v>
      </c>
      <c r="AR3" s="93"/>
      <c r="AS3" s="94" t="s">
        <v>240</v>
      </c>
      <c r="AT3" s="94" t="s">
        <v>241</v>
      </c>
      <c r="AU3" s="94" t="s">
        <v>243</v>
      </c>
    </row>
    <row r="4" spans="2:47" x14ac:dyDescent="0.25">
      <c r="B4" s="16" t="s">
        <v>1</v>
      </c>
      <c r="C4" s="1">
        <f>Planel_Pot_Resultado!G244+Planel_Pot_Resultado!G748</f>
        <v>89736.491999999998</v>
      </c>
      <c r="D4" s="1">
        <f>Planel_Pot_Resultado!H244+Planel_Pot_Resultado!H748</f>
        <v>89736.491999999998</v>
      </c>
      <c r="E4" s="1">
        <f>Planel_Pot_Resultado!I244+Planel_Pot_Resultado!I748</f>
        <v>89736.491999999998</v>
      </c>
      <c r="F4" s="1">
        <f>Planel_Pot_Resultado!J244+Planel_Pot_Resultado!J748</f>
        <v>100225.35619999999</v>
      </c>
      <c r="G4" s="1">
        <f>Planel_Pot_Resultado!K244+Planel_Pot_Resultado!K748</f>
        <v>105278.9368</v>
      </c>
      <c r="H4" s="1">
        <f>Planel_Pot_Resultado!L244+Planel_Pot_Resultado!L748</f>
        <v>109117.871</v>
      </c>
      <c r="I4" s="1">
        <f>Planel_Pot_Resultado!M244+Planel_Pot_Resultado!M748</f>
        <v>109117.871</v>
      </c>
      <c r="J4" s="1">
        <f>Planel_Pot_Resultado!N244+Planel_Pot_Resultado!N748</f>
        <v>109259.77099999999</v>
      </c>
      <c r="K4" s="1">
        <f>Planel_Pot_Resultado!O244+Planel_Pot_Resultado!O748</f>
        <v>109377.77099999999</v>
      </c>
      <c r="L4" s="1">
        <f>Planel_Pot_Resultado!P244+Planel_Pot_Resultado!P748</f>
        <v>109701.6594</v>
      </c>
      <c r="M4" s="1">
        <f>Planel_Pot_Resultado!Q244+Planel_Pot_Resultado!Q748</f>
        <v>109810.7565</v>
      </c>
      <c r="N4" s="1">
        <f>Planel_Pot_Resultado!R244+Planel_Pot_Resultado!R748</f>
        <v>111232.571</v>
      </c>
      <c r="O4" s="1">
        <f>Planel_Pot_Resultado!S244+Planel_Pot_Resultado!S748</f>
        <v>111487.22319999999</v>
      </c>
      <c r="P4" s="1">
        <f>Planel_Pot_Resultado!T244+Planel_Pot_Resultado!T748</f>
        <v>115725.0049</v>
      </c>
      <c r="Q4" s="1">
        <f>Planel_Pot_Resultado!U244+Planel_Pot_Resultado!U748</f>
        <v>116636.861</v>
      </c>
      <c r="R4" s="1">
        <f>Planel_Pot_Resultado!V244+Planel_Pot_Resultado!V748</f>
        <v>116636.861</v>
      </c>
      <c r="S4" s="1">
        <f>Planel_Pot_Resultado!W244+Planel_Pot_Resultado!W748</f>
        <v>116636.861</v>
      </c>
      <c r="T4" s="1">
        <f>Planel_Pot_Resultado!X244+Planel_Pot_Resultado!X748</f>
        <v>116636.861</v>
      </c>
      <c r="U4" s="1">
        <f>Planel_Pot_Resultado!Y244+Planel_Pot_Resultado!Y748</f>
        <v>117088.0822</v>
      </c>
      <c r="V4" s="1">
        <f>Planel_Pot_Resultado!Z244+Planel_Pot_Resultado!Z748</f>
        <v>118862.03290000001</v>
      </c>
      <c r="W4" s="1">
        <f>Planel_Pot_Resultado!AA244+Planel_Pot_Resultado!AA748</f>
        <v>118862.03290000001</v>
      </c>
      <c r="X4" s="1">
        <f>Planel_Pot_Resultado!AB244+Planel_Pot_Resultado!AB748</f>
        <v>118862.03290000001</v>
      </c>
      <c r="Y4" s="1">
        <f>Planel_Pot_Resultado!AC244+Planel_Pot_Resultado!AC748</f>
        <v>118862.03290000001</v>
      </c>
      <c r="Z4" s="1">
        <f>Planel_Pot_Resultado!AD244+Planel_Pot_Resultado!AD748</f>
        <v>118862.03290000001</v>
      </c>
      <c r="AA4" s="1">
        <f>Planel_Pot_Resultado!AE244+Planel_Pot_Resultado!AE748</f>
        <v>119286.66099999999</v>
      </c>
      <c r="AB4" s="1">
        <f>Planel_Pot_Resultado!AF244+Planel_Pot_Resultado!AF748</f>
        <v>119286.66099999999</v>
      </c>
      <c r="AC4" s="1">
        <f>Planel_Pot_Resultado!AG244+Planel_Pot_Resultado!AG748</f>
        <v>119286.66099999999</v>
      </c>
      <c r="AD4" s="1">
        <f>Planel_Pot_Resultado!AH244+Planel_Pot_Resultado!AH748</f>
        <v>119286.66099999999</v>
      </c>
      <c r="AE4" s="1">
        <f>Planel_Pot_Resultado!AI244+Planel_Pot_Resultado!AI748</f>
        <v>119286.66099999999</v>
      </c>
      <c r="AF4" s="1">
        <f>Planel_Pot_Resultado!AJ244+Planel_Pot_Resultado!AJ748</f>
        <v>119286.66099999999</v>
      </c>
      <c r="AG4" s="1">
        <f>Planel_Pot_Resultado!AK244+Planel_Pot_Resultado!AK748</f>
        <v>119286.66099999999</v>
      </c>
      <c r="AH4" s="1">
        <f>Planel_Pot_Resultado!AL244+Planel_Pot_Resultado!AL748</f>
        <v>119286.66099999999</v>
      </c>
      <c r="AI4" s="1">
        <f>Planel_Pot_Resultado!AM244+Planel_Pot_Resultado!AM748</f>
        <v>119286.66099999999</v>
      </c>
      <c r="AJ4" s="1">
        <f>Planel_Pot_Resultado!AN244+Planel_Pot_Resultado!AN748</f>
        <v>119286.66099999999</v>
      </c>
      <c r="AK4" s="1">
        <f>Planel_Pot_Resultado!AO244+Planel_Pot_Resultado!AO748</f>
        <v>119286.66099999999</v>
      </c>
      <c r="AL4" s="1">
        <f>Planel_Pot_Resultado!AP244+Planel_Pot_Resultado!AP748</f>
        <v>119286.66099999999</v>
      </c>
      <c r="AM4" s="1">
        <f>AL4-C4</f>
        <v>29550.168999999994</v>
      </c>
      <c r="AN4" s="1">
        <v>39442.079999999987</v>
      </c>
      <c r="AR4" s="16" t="s">
        <v>1</v>
      </c>
      <c r="AS4" s="1">
        <v>121014.421</v>
      </c>
      <c r="AT4" s="1">
        <v>121014.421</v>
      </c>
      <c r="AU4" s="1">
        <f>AT4-AS4</f>
        <v>0</v>
      </c>
    </row>
    <row r="5" spans="2:47" x14ac:dyDescent="0.25">
      <c r="B5" s="16" t="s">
        <v>2</v>
      </c>
      <c r="C5" s="1">
        <f>Planel_Pot_Resultado!G256</f>
        <v>5500.0259999999998</v>
      </c>
      <c r="D5" s="1">
        <f>Planel_Pot_Resultado!H256</f>
        <v>5795.1260000000002</v>
      </c>
      <c r="E5" s="1">
        <f>Planel_Pot_Resultado!I256</f>
        <v>6026.9260000000004</v>
      </c>
      <c r="F5" s="1">
        <f>Planel_Pot_Resultado!J256</f>
        <v>6245.2259999999997</v>
      </c>
      <c r="G5" s="1">
        <f>Planel_Pot_Resultado!K256</f>
        <v>6368.326</v>
      </c>
      <c r="H5" s="1">
        <f>Planel_Pot_Resultado!L256</f>
        <v>6632.826</v>
      </c>
      <c r="I5" s="1">
        <f>Planel_Pot_Resultado!M256</f>
        <v>9230.4512639999994</v>
      </c>
      <c r="J5" s="1">
        <f>Planel_Pot_Resultado!N256</f>
        <v>11201.325999999999</v>
      </c>
      <c r="K5" s="1">
        <f>Planel_Pot_Resultado!O256</f>
        <v>11201.325999999999</v>
      </c>
      <c r="L5" s="1">
        <f>Planel_Pot_Resultado!P256</f>
        <v>14073.325999999999</v>
      </c>
      <c r="M5" s="1">
        <f>Planel_Pot_Resultado!Q256</f>
        <v>14073.325999999999</v>
      </c>
      <c r="N5" s="1">
        <f>Planel_Pot_Resultado!R256</f>
        <v>14073.325999999999</v>
      </c>
      <c r="O5" s="1">
        <f>Planel_Pot_Resultado!S256</f>
        <v>14073.325999999999</v>
      </c>
      <c r="P5" s="1">
        <f>Planel_Pot_Resultado!T256</f>
        <v>14073.325999999999</v>
      </c>
      <c r="Q5" s="1">
        <f>Planel_Pot_Resultado!U256</f>
        <v>16181.825999999999</v>
      </c>
      <c r="R5" s="1">
        <f>Planel_Pot_Resultado!V256</f>
        <v>16181.825999999999</v>
      </c>
      <c r="S5" s="1">
        <f>Planel_Pot_Resultado!W256</f>
        <v>16181.825999999999</v>
      </c>
      <c r="T5" s="1">
        <f>Planel_Pot_Resultado!X256</f>
        <v>16181.825999999999</v>
      </c>
      <c r="U5" s="1">
        <f>Planel_Pot_Resultado!Y256</f>
        <v>16181.825999999999</v>
      </c>
      <c r="V5" s="1">
        <f>Planel_Pot_Resultado!Z256</f>
        <v>16181.825999999999</v>
      </c>
      <c r="W5" s="1">
        <f>Planel_Pot_Resultado!AA256</f>
        <v>16181.825999999999</v>
      </c>
      <c r="X5" s="1">
        <f>Planel_Pot_Resultado!AB256</f>
        <v>16181.825999999999</v>
      </c>
      <c r="Y5" s="1">
        <f>Planel_Pot_Resultado!AC256</f>
        <v>16181.825999999999</v>
      </c>
      <c r="Z5" s="1">
        <f>Planel_Pot_Resultado!AD256</f>
        <v>16181.825999999999</v>
      </c>
      <c r="AA5" s="1">
        <f>Planel_Pot_Resultado!AE256</f>
        <v>16181.825999999999</v>
      </c>
      <c r="AB5" s="1">
        <f>Planel_Pot_Resultado!AF256</f>
        <v>16181.825999999999</v>
      </c>
      <c r="AC5" s="1">
        <f>Planel_Pot_Resultado!AG256</f>
        <v>16181.825999999999</v>
      </c>
      <c r="AD5" s="1">
        <f>Planel_Pot_Resultado!AH256</f>
        <v>16181.825999999999</v>
      </c>
      <c r="AE5" s="1">
        <f>Planel_Pot_Resultado!AI256</f>
        <v>16181.825999999999</v>
      </c>
      <c r="AF5" s="1">
        <f>Planel_Pot_Resultado!AJ256</f>
        <v>16181.825999999999</v>
      </c>
      <c r="AG5" s="1">
        <f>Planel_Pot_Resultado!AK256</f>
        <v>16181.825999999999</v>
      </c>
      <c r="AH5" s="1">
        <f>Planel_Pot_Resultado!AL256</f>
        <v>16181.825999999999</v>
      </c>
      <c r="AI5" s="1">
        <f>Planel_Pot_Resultado!AM256</f>
        <v>16181.825999999999</v>
      </c>
      <c r="AJ5" s="1">
        <f>Planel_Pot_Resultado!AN256</f>
        <v>16181.825999999999</v>
      </c>
      <c r="AK5" s="1">
        <f>Planel_Pot_Resultado!AO256</f>
        <v>16181.825999999999</v>
      </c>
      <c r="AL5" s="1">
        <f>Planel_Pot_Resultado!AP256</f>
        <v>16181.825999999999</v>
      </c>
      <c r="AM5" s="1">
        <f t="shared" ref="AM5:AM24" si="2">AL5-C5</f>
        <v>10681.8</v>
      </c>
      <c r="AN5" s="1">
        <v>0</v>
      </c>
      <c r="AR5" s="16" t="s">
        <v>2</v>
      </c>
      <c r="AS5" s="1">
        <v>21709.766</v>
      </c>
      <c r="AT5" s="1">
        <v>21709.766</v>
      </c>
      <c r="AU5" s="1">
        <f t="shared" ref="AU5:AU24" si="3">AT5-AS5</f>
        <v>0</v>
      </c>
    </row>
    <row r="6" spans="2:47" x14ac:dyDescent="0.25">
      <c r="B6" s="16" t="s">
        <v>3</v>
      </c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>
        <f t="shared" si="2"/>
        <v>0</v>
      </c>
      <c r="AN6" s="1">
        <v>0</v>
      </c>
      <c r="AR6" s="16" t="s">
        <v>3</v>
      </c>
      <c r="AS6" s="1"/>
      <c r="AT6" s="1"/>
      <c r="AU6" s="1">
        <f t="shared" si="3"/>
        <v>0</v>
      </c>
    </row>
    <row r="7" spans="2:47" x14ac:dyDescent="0.25">
      <c r="B7" s="17" t="s">
        <v>700</v>
      </c>
      <c r="C7" s="18">
        <f>Planel_Pot_Resultado!G112+Planel_Pot_Resultado!G124+Planel_Pot_Resultado!G136+Planel_Pot_Resultado!G148+Planel_Pot_Resultado!G664+Planel_Pot_Resultado!G676+Planel_Pot_Resultado!G688+Planel_Pot_Resultado!G724+Planel_Pot_Resultado!G760</f>
        <v>11242.2</v>
      </c>
      <c r="D7" s="18">
        <f>Planel_Pot_Resultado!H112+Planel_Pot_Resultado!H124+Planel_Pot_Resultado!H136+Planel_Pot_Resultado!H148+Planel_Pot_Resultado!H664+Planel_Pot_Resultado!H676+Planel_Pot_Resultado!H688+Planel_Pot_Resultado!H724+Planel_Pot_Resultado!H760</f>
        <v>12351.8</v>
      </c>
      <c r="E7" s="18">
        <f>Planel_Pot_Resultado!I112+Planel_Pot_Resultado!I124+Planel_Pot_Resultado!I136+Planel_Pot_Resultado!I148+Planel_Pot_Resultado!I664+Planel_Pot_Resultado!I676+Planel_Pot_Resultado!I688+Planel_Pot_Resultado!I724+Planel_Pot_Resultado!I760</f>
        <v>12351.8</v>
      </c>
      <c r="F7" s="18">
        <f>Planel_Pot_Resultado!J112+Planel_Pot_Resultado!J124+Planel_Pot_Resultado!J136+Planel_Pot_Resultado!J148+Planel_Pot_Resultado!J664+Planel_Pot_Resultado!J676+Planel_Pot_Resultado!J688+Planel_Pot_Resultado!J724+Planel_Pot_Resultado!J760</f>
        <v>12379.8</v>
      </c>
      <c r="G7" s="18">
        <f>Planel_Pot_Resultado!K112+Planel_Pot_Resultado!K124+Planel_Pot_Resultado!K136+Planel_Pot_Resultado!K148+Planel_Pot_Resultado!K664+Planel_Pot_Resultado!K676+Planel_Pot_Resultado!K688+Planel_Pot_Resultado!K724+Planel_Pot_Resultado!K760</f>
        <v>12379.8</v>
      </c>
      <c r="H7" s="18">
        <f>Planel_Pot_Resultado!L112+Planel_Pot_Resultado!L124+Planel_Pot_Resultado!L136+Planel_Pot_Resultado!L148+Planel_Pot_Resultado!L664+Planel_Pot_Resultado!L676+Planel_Pot_Resultado!L688+Planel_Pot_Resultado!L724+Planel_Pot_Resultado!L760</f>
        <v>13593.5</v>
      </c>
      <c r="I7" s="18">
        <f>Planel_Pot_Resultado!M112+Planel_Pot_Resultado!M124+Planel_Pot_Resultado!M136+Planel_Pot_Resultado!M148+Planel_Pot_Resultado!M664+Planel_Pot_Resultado!M676+Planel_Pot_Resultado!M688+Planel_Pot_Resultado!M724+Planel_Pot_Resultado!M760</f>
        <v>13593.5</v>
      </c>
      <c r="J7" s="18">
        <f>Planel_Pot_Resultado!N112+Planel_Pot_Resultado!N124+Planel_Pot_Resultado!N136+Planel_Pot_Resultado!N148+Planel_Pot_Resultado!N664+Planel_Pot_Resultado!N676+Planel_Pot_Resultado!N688+Planel_Pot_Resultado!N724+Planel_Pot_Resultado!N760</f>
        <v>12895.889256</v>
      </c>
      <c r="K7" s="18">
        <f>Planel_Pot_Resultado!O112+Planel_Pot_Resultado!O124+Planel_Pot_Resultado!O136+Planel_Pot_Resultado!O148+Planel_Pot_Resultado!O664+Planel_Pot_Resultado!O676+Planel_Pot_Resultado!O688+Planel_Pot_Resultado!O724+Planel_Pot_Resultado!O760</f>
        <v>13281</v>
      </c>
      <c r="L7" s="18">
        <f>Planel_Pot_Resultado!P112+Planel_Pot_Resultado!P124+Planel_Pot_Resultado!P136+Planel_Pot_Resultado!P148+Planel_Pot_Resultado!P664+Planel_Pot_Resultado!P676+Planel_Pot_Resultado!P688+Planel_Pot_Resultado!P724+Planel_Pot_Resultado!P760</f>
        <v>13957.7</v>
      </c>
      <c r="M7" s="18">
        <f>Planel_Pot_Resultado!Q112+Planel_Pot_Resultado!Q124+Planel_Pot_Resultado!Q136+Planel_Pot_Resultado!Q148+Planel_Pot_Resultado!Q664+Planel_Pot_Resultado!Q676+Planel_Pot_Resultado!Q688+Planel_Pot_Resultado!Q724+Planel_Pot_Resultado!Q760</f>
        <v>13846.509045999999</v>
      </c>
      <c r="N7" s="18">
        <f>Planel_Pot_Resultado!R112+Planel_Pot_Resultado!R124+Planel_Pot_Resultado!R136+Planel_Pot_Resultado!R148+Planel_Pot_Resultado!R664+Planel_Pot_Resultado!R676+Planel_Pot_Resultado!R688+Planel_Pot_Resultado!R724+Planel_Pot_Resultado!R760</f>
        <v>13958.3</v>
      </c>
      <c r="O7" s="18">
        <f>Planel_Pot_Resultado!S112+Planel_Pot_Resultado!S124+Planel_Pot_Resultado!S136+Planel_Pot_Resultado!S148+Planel_Pot_Resultado!S664+Planel_Pot_Resultado!S676+Planel_Pot_Resultado!S688+Planel_Pot_Resultado!S724+Planel_Pot_Resultado!S760</f>
        <v>14016.113089999999</v>
      </c>
      <c r="P7" s="18">
        <f>Planel_Pot_Resultado!T112+Planel_Pot_Resultado!T124+Planel_Pot_Resultado!T136+Planel_Pot_Resultado!T148+Planel_Pot_Resultado!T664+Planel_Pot_Resultado!T676+Planel_Pot_Resultado!T688+Planel_Pot_Resultado!T724+Planel_Pot_Resultado!T760</f>
        <v>14015.91309</v>
      </c>
      <c r="Q7" s="18">
        <f>Planel_Pot_Resultado!U112+Planel_Pot_Resultado!U124+Planel_Pot_Resultado!U136+Planel_Pot_Resultado!U148+Planel_Pot_Resultado!U664+Planel_Pot_Resultado!U676+Planel_Pot_Resultado!U688+Planel_Pot_Resultado!U724+Planel_Pot_Resultado!U760</f>
        <v>14015.91309</v>
      </c>
      <c r="R7" s="18">
        <f>Planel_Pot_Resultado!V112+Planel_Pot_Resultado!V124+Planel_Pot_Resultado!V136+Planel_Pot_Resultado!V148+Planel_Pot_Resultado!V664+Planel_Pot_Resultado!V676+Planel_Pot_Resultado!V688+Planel_Pot_Resultado!V724+Planel_Pot_Resultado!V760</f>
        <v>14015.91309</v>
      </c>
      <c r="S7" s="18">
        <f>Planel_Pot_Resultado!W112+Planel_Pot_Resultado!W124+Planel_Pot_Resultado!W136+Planel_Pot_Resultado!W148+Planel_Pot_Resultado!W664+Planel_Pot_Resultado!W676+Planel_Pot_Resultado!W688+Planel_Pot_Resultado!W724+Planel_Pot_Resultado!W760</f>
        <v>13091.31309</v>
      </c>
      <c r="T7" s="18">
        <f>Planel_Pot_Resultado!X112+Planel_Pot_Resultado!X124+Planel_Pot_Resultado!X136+Planel_Pot_Resultado!X148+Planel_Pot_Resultado!X664+Planel_Pot_Resultado!X676+Planel_Pot_Resultado!X688+Planel_Pot_Resultado!X724+Planel_Pot_Resultado!X760</f>
        <v>13291.31309</v>
      </c>
      <c r="U7" s="18">
        <f>Planel_Pot_Resultado!Y112+Planel_Pot_Resultado!Y124+Planel_Pot_Resultado!Y136+Planel_Pot_Resultado!Y148+Planel_Pot_Resultado!Y664+Planel_Pot_Resultado!Y676+Planel_Pot_Resultado!Y688+Planel_Pot_Resultado!Y724+Planel_Pot_Resultado!Y760</f>
        <v>13491.31309</v>
      </c>
      <c r="V7" s="18">
        <f>Planel_Pot_Resultado!Z112+Planel_Pot_Resultado!Z124+Planel_Pot_Resultado!Z136+Planel_Pot_Resultado!Z148+Planel_Pot_Resultado!Z664+Planel_Pot_Resultado!Z676+Planel_Pot_Resultado!Z688+Planel_Pot_Resultado!Z724+Planel_Pot_Resultado!Z760</f>
        <v>13691.51309</v>
      </c>
      <c r="W7" s="18">
        <f>Planel_Pot_Resultado!AA112+Planel_Pot_Resultado!AA124+Planel_Pot_Resultado!AA136+Planel_Pot_Resultado!AA148+Planel_Pot_Resultado!AA664+Planel_Pot_Resultado!AA676+Planel_Pot_Resultado!AA688+Planel_Pot_Resultado!AA724+Planel_Pot_Resultado!AA760</f>
        <v>13891.51309</v>
      </c>
      <c r="X7" s="18">
        <f>Planel_Pot_Resultado!AB112+Planel_Pot_Resultado!AB124+Planel_Pot_Resultado!AB136+Planel_Pot_Resultado!AB148+Planel_Pot_Resultado!AB664+Planel_Pot_Resultado!AB676+Planel_Pot_Resultado!AB688+Planel_Pot_Resultado!AB724+Planel_Pot_Resultado!AB760</f>
        <v>14091.51309</v>
      </c>
      <c r="Y7" s="18">
        <f>Planel_Pot_Resultado!AC112+Planel_Pot_Resultado!AC124+Planel_Pot_Resultado!AC136+Planel_Pot_Resultado!AC148+Planel_Pot_Resultado!AC664+Planel_Pot_Resultado!AC676+Planel_Pot_Resultado!AC688+Planel_Pot_Resultado!AC724+Planel_Pot_Resultado!AC760</f>
        <v>14291.713090000001</v>
      </c>
      <c r="Z7" s="18">
        <f>Planel_Pot_Resultado!AD112+Planel_Pot_Resultado!AD124+Planel_Pot_Resultado!AD136+Planel_Pot_Resultado!AD148+Planel_Pot_Resultado!AD664+Planel_Pot_Resultado!AD676+Planel_Pot_Resultado!AD688+Planel_Pot_Resultado!AD724+Planel_Pot_Resultado!AD760</f>
        <v>14491.713090000001</v>
      </c>
      <c r="AA7" s="18">
        <f>Planel_Pot_Resultado!AE112+Planel_Pot_Resultado!AE124+Planel_Pot_Resultado!AE136+Planel_Pot_Resultado!AE148+Planel_Pot_Resultado!AE664+Planel_Pot_Resultado!AE676+Planel_Pot_Resultado!AE688+Planel_Pot_Resultado!AE724+Planel_Pot_Resultado!AE760</f>
        <v>14691.713090000001</v>
      </c>
      <c r="AB7" s="18">
        <f>Planel_Pot_Resultado!AF112+Planel_Pot_Resultado!AF124+Planel_Pot_Resultado!AF136+Planel_Pot_Resultado!AF148+Planel_Pot_Resultado!AF664+Planel_Pot_Resultado!AF676+Planel_Pot_Resultado!AF688+Planel_Pot_Resultado!AF724+Planel_Pot_Resultado!AF760</f>
        <v>14803.301020000001</v>
      </c>
      <c r="AC7" s="18">
        <f>Planel_Pot_Resultado!AG112+Planel_Pot_Resultado!AG124+Planel_Pot_Resultado!AG136+Planel_Pot_Resultado!AG148+Planel_Pot_Resultado!AG664+Planel_Pot_Resultado!AG676+Planel_Pot_Resultado!AG688+Planel_Pot_Resultado!AG724+Planel_Pot_Resultado!AG760</f>
        <v>14797.601020100001</v>
      </c>
      <c r="AD7" s="18">
        <f>Planel_Pot_Resultado!AH112+Planel_Pot_Resultado!AH124+Planel_Pot_Resultado!AH136+Planel_Pot_Resultado!AH148+Planel_Pot_Resultado!AH664+Planel_Pot_Resultado!AH676+Planel_Pot_Resultado!AH688+Planel_Pot_Resultado!AH724+Planel_Pot_Resultado!AH760</f>
        <v>14797.601020100001</v>
      </c>
      <c r="AE7" s="18">
        <f>Planel_Pot_Resultado!AI112+Planel_Pot_Resultado!AI124+Planel_Pot_Resultado!AI136+Planel_Pot_Resultado!AI148+Planel_Pot_Resultado!AI664+Planel_Pot_Resultado!AI676+Planel_Pot_Resultado!AI688+Planel_Pot_Resultado!AI724+Planel_Pot_Resultado!AI760</f>
        <v>14797.601020100001</v>
      </c>
      <c r="AF7" s="18">
        <f>Planel_Pot_Resultado!AJ112+Planel_Pot_Resultado!AJ124+Planel_Pot_Resultado!AJ136+Planel_Pot_Resultado!AJ148+Planel_Pot_Resultado!AJ664+Planel_Pot_Resultado!AJ676+Planel_Pot_Resultado!AJ688+Planel_Pot_Resultado!AJ724+Planel_Pot_Resultado!AJ760</f>
        <v>14797.601020100001</v>
      </c>
      <c r="AG7" s="18">
        <f>Planel_Pot_Resultado!AK112+Planel_Pot_Resultado!AK124+Planel_Pot_Resultado!AK136+Planel_Pot_Resultado!AK148+Planel_Pot_Resultado!AK664+Planel_Pot_Resultado!AK676+Planel_Pot_Resultado!AK688+Planel_Pot_Resultado!AK724+Planel_Pot_Resultado!AK760</f>
        <v>14434.40102008</v>
      </c>
      <c r="AH7" s="18">
        <f>Planel_Pot_Resultado!AL112+Planel_Pot_Resultado!AL124+Planel_Pot_Resultado!AL136+Planel_Pot_Resultado!AL148+Planel_Pot_Resultado!AL664+Planel_Pot_Resultado!AL676+Planel_Pot_Resultado!AL688+Planel_Pot_Resultado!AL724+Planel_Pot_Resultado!AL760</f>
        <v>14434.40102008</v>
      </c>
      <c r="AI7" s="18">
        <f>Planel_Pot_Resultado!AM112+Planel_Pot_Resultado!AM124+Planel_Pot_Resultado!AM136+Planel_Pot_Resultado!AM148+Planel_Pot_Resultado!AM664+Planel_Pot_Resultado!AM676+Planel_Pot_Resultado!AM688+Planel_Pot_Resultado!AM724+Planel_Pot_Resultado!AM760</f>
        <v>14434.40102008</v>
      </c>
      <c r="AJ7" s="18">
        <f>Planel_Pot_Resultado!AN112+Planel_Pot_Resultado!AN124+Planel_Pot_Resultado!AN136+Planel_Pot_Resultado!AN148+Planel_Pot_Resultado!AN664+Planel_Pot_Resultado!AN676+Planel_Pot_Resultado!AN688+Planel_Pot_Resultado!AN724+Planel_Pot_Resultado!AN760</f>
        <v>14434.40102008</v>
      </c>
      <c r="AK7" s="18">
        <f>Planel_Pot_Resultado!AO112+Planel_Pot_Resultado!AO124+Planel_Pot_Resultado!AO136+Planel_Pot_Resultado!AO148+Planel_Pot_Resultado!AO664+Planel_Pot_Resultado!AO676+Planel_Pot_Resultado!AO688+Planel_Pot_Resultado!AO724+Planel_Pot_Resultado!AO760</f>
        <v>14434.40102008</v>
      </c>
      <c r="AL7" s="18">
        <f>Planel_Pot_Resultado!AP112+Planel_Pot_Resultado!AP124+Planel_Pot_Resultado!AP136+Planel_Pot_Resultado!AP148+Planel_Pot_Resultado!AP664+Planel_Pot_Resultado!AP676+Planel_Pot_Resultado!AP688+Planel_Pot_Resultado!AP724+Planel_Pot_Resultado!AP760</f>
        <v>14434.40102008</v>
      </c>
      <c r="AM7" s="1">
        <f t="shared" si="2"/>
        <v>3192.2010200799996</v>
      </c>
      <c r="AN7" s="1">
        <v>363.20000000000073</v>
      </c>
      <c r="AR7" s="17" t="s">
        <v>48</v>
      </c>
      <c r="AS7" s="18">
        <v>9802.6999999999989</v>
      </c>
      <c r="AT7" s="18">
        <v>9802.6999999999989</v>
      </c>
      <c r="AU7" s="18">
        <f t="shared" si="3"/>
        <v>0</v>
      </c>
    </row>
    <row r="8" spans="2:47" x14ac:dyDescent="0.25">
      <c r="B8" s="16" t="s">
        <v>4</v>
      </c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>
        <f t="shared" si="2"/>
        <v>0</v>
      </c>
      <c r="AN8" s="1">
        <v>0</v>
      </c>
      <c r="AR8" s="16" t="s">
        <v>4</v>
      </c>
      <c r="AS8" s="1"/>
      <c r="AT8" s="1"/>
      <c r="AU8" s="1">
        <f t="shared" si="3"/>
        <v>0</v>
      </c>
    </row>
    <row r="9" spans="2:47" x14ac:dyDescent="0.25">
      <c r="B9" s="19" t="s">
        <v>49</v>
      </c>
      <c r="C9" s="20">
        <f>Planel_Pot_Resultado!G64+Planel_Pot_Resultado!G76+Planel_Pot_Resultado!G88+Planel_Pot_Resultado!G640+Planel_Pot_Resultado!G700</f>
        <v>1728.36</v>
      </c>
      <c r="D9" s="20">
        <f>Planel_Pot_Resultado!H64+Planel_Pot_Resultado!H76+Planel_Pot_Resultado!H88+Planel_Pot_Resultado!H640+Planel_Pot_Resultado!H700</f>
        <v>1728.36</v>
      </c>
      <c r="E9" s="20">
        <f>Planel_Pot_Resultado!I64+Planel_Pot_Resultado!I76+Planel_Pot_Resultado!I88+Planel_Pot_Resultado!I640+Planel_Pot_Resultado!I700</f>
        <v>1728.36</v>
      </c>
      <c r="F9" s="20">
        <f>Planel_Pot_Resultado!J64+Planel_Pot_Resultado!J76+Planel_Pot_Resultado!J88+Planel_Pot_Resultado!J640+Planel_Pot_Resultado!J700</f>
        <v>1728.36</v>
      </c>
      <c r="G9" s="20">
        <f>Planel_Pot_Resultado!K64+Planel_Pot_Resultado!K76+Planel_Pot_Resultado!K88+Planel_Pot_Resultado!K640+Planel_Pot_Resultado!K700</f>
        <v>2068.36</v>
      </c>
      <c r="H9" s="20">
        <f>Planel_Pot_Resultado!L64+Planel_Pot_Resultado!L76+Planel_Pot_Resultado!L88+Planel_Pot_Resultado!L640+Planel_Pot_Resultado!L700</f>
        <v>2068.36</v>
      </c>
      <c r="I9" s="20">
        <f>Planel_Pot_Resultado!M64+Planel_Pot_Resultado!M76+Planel_Pot_Resultado!M88+Planel_Pot_Resultado!M640+Planel_Pot_Resultado!M700</f>
        <v>2068.36</v>
      </c>
      <c r="J9" s="20">
        <f>Planel_Pot_Resultado!N64+Planel_Pot_Resultado!N76+Planel_Pot_Resultado!N88+Planel_Pot_Resultado!N640+Planel_Pot_Resultado!N700</f>
        <v>2068.36</v>
      </c>
      <c r="K9" s="20">
        <f>Planel_Pot_Resultado!O64+Planel_Pot_Resultado!O76+Planel_Pot_Resultado!O88+Planel_Pot_Resultado!O640+Planel_Pot_Resultado!O700</f>
        <v>2068.36</v>
      </c>
      <c r="L9" s="20">
        <f>Planel_Pot_Resultado!P64+Planel_Pot_Resultado!P76+Planel_Pot_Resultado!P88+Planel_Pot_Resultado!P640+Planel_Pot_Resultado!P700</f>
        <v>2068.36</v>
      </c>
      <c r="M9" s="20">
        <f>Planel_Pot_Resultado!Q64+Planel_Pot_Resultado!Q76+Planel_Pot_Resultado!Q88+Planel_Pot_Resultado!Q640+Planel_Pot_Resultado!Q700</f>
        <v>2068.36</v>
      </c>
      <c r="N9" s="20">
        <f>Planel_Pot_Resultado!R64+Planel_Pot_Resultado!R76+Planel_Pot_Resultado!R88+Planel_Pot_Resultado!R640+Planel_Pot_Resultado!R700</f>
        <v>2068.36</v>
      </c>
      <c r="O9" s="20">
        <f>Planel_Pot_Resultado!S64+Planel_Pot_Resultado!S76+Planel_Pot_Resultado!S88+Planel_Pot_Resultado!S640+Planel_Pot_Resultado!S700</f>
        <v>2068.36</v>
      </c>
      <c r="P9" s="20">
        <f>Planel_Pot_Resultado!T64+Planel_Pot_Resultado!T76+Planel_Pot_Resultado!T88+Planel_Pot_Resultado!T640+Planel_Pot_Resultado!T700</f>
        <v>2068.36</v>
      </c>
      <c r="Q9" s="20">
        <f>Planel_Pot_Resultado!U64+Planel_Pot_Resultado!U76+Planel_Pot_Resultado!U88+Planel_Pot_Resultado!U640+Planel_Pot_Resultado!U700</f>
        <v>806</v>
      </c>
      <c r="R9" s="20">
        <f>Planel_Pot_Resultado!V64+Planel_Pot_Resultado!V76+Planel_Pot_Resultado!V88+Planel_Pot_Resultado!V640+Planel_Pot_Resultado!V700</f>
        <v>806</v>
      </c>
      <c r="S9" s="20">
        <f>Planel_Pot_Resultado!W64+Planel_Pot_Resultado!W76+Planel_Pot_Resultado!W88+Planel_Pot_Resultado!W640+Planel_Pot_Resultado!W700</f>
        <v>340</v>
      </c>
      <c r="T9" s="20">
        <f>Planel_Pot_Resultado!X64+Planel_Pot_Resultado!X76+Planel_Pot_Resultado!X88+Planel_Pot_Resultado!X640+Planel_Pot_Resultado!X700</f>
        <v>340</v>
      </c>
      <c r="U9" s="20">
        <f>Planel_Pot_Resultado!Y64+Planel_Pot_Resultado!Y76+Planel_Pot_Resultado!Y88+Planel_Pot_Resultado!Y640+Planel_Pot_Resultado!Y700</f>
        <v>340</v>
      </c>
      <c r="V9" s="20">
        <f>Planel_Pot_Resultado!Z64+Planel_Pot_Resultado!Z76+Planel_Pot_Resultado!Z88+Planel_Pot_Resultado!Z640+Planel_Pot_Resultado!Z700</f>
        <v>340</v>
      </c>
      <c r="W9" s="20">
        <f>Planel_Pot_Resultado!AA64+Planel_Pot_Resultado!AA76+Planel_Pot_Resultado!AA88+Planel_Pot_Resultado!AA640+Planel_Pot_Resultado!AA700</f>
        <v>340</v>
      </c>
      <c r="X9" s="20">
        <f>Planel_Pot_Resultado!AB64+Planel_Pot_Resultado!AB76+Planel_Pot_Resultado!AB88+Planel_Pot_Resultado!AB640+Planel_Pot_Resultado!AB700</f>
        <v>340</v>
      </c>
      <c r="Y9" s="20">
        <f>Planel_Pot_Resultado!AC64+Planel_Pot_Resultado!AC76+Planel_Pot_Resultado!AC88+Planel_Pot_Resultado!AC640+Planel_Pot_Resultado!AC700</f>
        <v>340</v>
      </c>
      <c r="Z9" s="20">
        <f>Planel_Pot_Resultado!AD64+Planel_Pot_Resultado!AD76+Planel_Pot_Resultado!AD88+Planel_Pot_Resultado!AD640+Planel_Pot_Resultado!AD700</f>
        <v>340</v>
      </c>
      <c r="AA9" s="20">
        <f>Planel_Pot_Resultado!AE64+Planel_Pot_Resultado!AE76+Planel_Pot_Resultado!AE88+Planel_Pot_Resultado!AE640+Planel_Pot_Resultado!AE700</f>
        <v>340</v>
      </c>
      <c r="AB9" s="20">
        <f>Planel_Pot_Resultado!AF64+Planel_Pot_Resultado!AF76+Planel_Pot_Resultado!AF88+Planel_Pot_Resultado!AF640+Planel_Pot_Resultado!AF700</f>
        <v>340</v>
      </c>
      <c r="AC9" s="20">
        <f>Planel_Pot_Resultado!AG64+Planel_Pot_Resultado!AG76+Planel_Pot_Resultado!AG88+Planel_Pot_Resultado!AG640+Planel_Pot_Resultado!AG700</f>
        <v>340</v>
      </c>
      <c r="AD9" s="20">
        <f>Planel_Pot_Resultado!AH64+Planel_Pot_Resultado!AH76+Planel_Pot_Resultado!AH88+Planel_Pot_Resultado!AH640+Planel_Pot_Resultado!AH700</f>
        <v>340</v>
      </c>
      <c r="AE9" s="20">
        <f>Planel_Pot_Resultado!AI64+Planel_Pot_Resultado!AI76+Planel_Pot_Resultado!AI88+Planel_Pot_Resultado!AI640+Planel_Pot_Resultado!AI700</f>
        <v>340</v>
      </c>
      <c r="AF9" s="20">
        <f>Planel_Pot_Resultado!AJ64+Planel_Pot_Resultado!AJ76+Planel_Pot_Resultado!AJ88+Planel_Pot_Resultado!AJ640+Planel_Pot_Resultado!AJ700</f>
        <v>340</v>
      </c>
      <c r="AG9" s="20">
        <f>Planel_Pot_Resultado!AK64+Planel_Pot_Resultado!AK76+Planel_Pot_Resultado!AK88+Planel_Pot_Resultado!AK640+Planel_Pot_Resultado!AK700</f>
        <v>0</v>
      </c>
      <c r="AH9" s="20">
        <f>Planel_Pot_Resultado!AL64+Planel_Pot_Resultado!AL76+Planel_Pot_Resultado!AL88+Planel_Pot_Resultado!AL640+Planel_Pot_Resultado!AL700</f>
        <v>0</v>
      </c>
      <c r="AI9" s="20">
        <f>Planel_Pot_Resultado!AM64+Planel_Pot_Resultado!AM76+Planel_Pot_Resultado!AM88+Planel_Pot_Resultado!AM640+Planel_Pot_Resultado!AM700</f>
        <v>0</v>
      </c>
      <c r="AJ9" s="20">
        <f>Planel_Pot_Resultado!AN64+Planel_Pot_Resultado!AN76+Planel_Pot_Resultado!AN88+Planel_Pot_Resultado!AN640+Planel_Pot_Resultado!AN700</f>
        <v>0</v>
      </c>
      <c r="AK9" s="20">
        <f>Planel_Pot_Resultado!AO64+Planel_Pot_Resultado!AO76+Planel_Pot_Resultado!AO88+Planel_Pot_Resultado!AO640+Planel_Pot_Resultado!AO700</f>
        <v>0</v>
      </c>
      <c r="AL9" s="20">
        <f>Planel_Pot_Resultado!AP64+Planel_Pot_Resultado!AP76+Planel_Pot_Resultado!AP88+Planel_Pot_Resultado!AP640+Planel_Pot_Resultado!AP700</f>
        <v>0</v>
      </c>
      <c r="AM9" s="1">
        <f t="shared" si="2"/>
        <v>-1728.36</v>
      </c>
      <c r="AN9" s="1">
        <v>0</v>
      </c>
      <c r="AR9" s="19" t="s">
        <v>49</v>
      </c>
      <c r="AS9" s="20">
        <v>2033</v>
      </c>
      <c r="AT9" s="20">
        <v>2033</v>
      </c>
      <c r="AU9" s="20">
        <f t="shared" si="3"/>
        <v>0</v>
      </c>
    </row>
    <row r="10" spans="2:47" x14ac:dyDescent="0.25">
      <c r="B10" s="19" t="s">
        <v>50</v>
      </c>
      <c r="C10" s="20">
        <f>Planel_Pot_Resultado!G40+Planel_Pot_Resultado!G52+Planel_Pot_Resultado!G736</f>
        <v>1445.4</v>
      </c>
      <c r="D10" s="20">
        <f>Planel_Pot_Resultado!H40+Planel_Pot_Resultado!H52+Planel_Pot_Resultado!H736</f>
        <v>1445.4</v>
      </c>
      <c r="E10" s="20">
        <f>Planel_Pot_Resultado!I40+Planel_Pot_Resultado!I52+Planel_Pot_Resultado!I736</f>
        <v>1445.4</v>
      </c>
      <c r="F10" s="20">
        <f>Planel_Pot_Resultado!J40+Planel_Pot_Resultado!J52+Planel_Pot_Resultado!J736</f>
        <v>1445.4</v>
      </c>
      <c r="G10" s="20">
        <f>Planel_Pot_Resultado!K40+Planel_Pot_Resultado!K52+Planel_Pot_Resultado!K736</f>
        <v>1445.4</v>
      </c>
      <c r="H10" s="20">
        <f>Planel_Pot_Resultado!L40+Planel_Pot_Resultado!L52+Planel_Pot_Resultado!L736</f>
        <v>1445.4</v>
      </c>
      <c r="I10" s="20">
        <f>Planel_Pot_Resultado!M40+Planel_Pot_Resultado!M52+Planel_Pot_Resultado!M736</f>
        <v>1445.4</v>
      </c>
      <c r="J10" s="20">
        <f>Planel_Pot_Resultado!N40+Planel_Pot_Resultado!N52+Planel_Pot_Resultado!N736</f>
        <v>1445.4</v>
      </c>
      <c r="K10" s="20">
        <f>Planel_Pot_Resultado!O40+Planel_Pot_Resultado!O52+Planel_Pot_Resultado!O736</f>
        <v>1445.4</v>
      </c>
      <c r="L10" s="20">
        <f>Planel_Pot_Resultado!P40+Planel_Pot_Resultado!P52+Planel_Pot_Resultado!P736</f>
        <v>1445.4</v>
      </c>
      <c r="M10" s="20">
        <f>Planel_Pot_Resultado!Q40+Planel_Pot_Resultado!Q52+Planel_Pot_Resultado!Q736</f>
        <v>1445.4</v>
      </c>
      <c r="N10" s="20">
        <f>Planel_Pot_Resultado!R40+Planel_Pot_Resultado!R52+Planel_Pot_Resultado!R736</f>
        <v>1445.4</v>
      </c>
      <c r="O10" s="20">
        <f>Planel_Pot_Resultado!S40+Planel_Pot_Resultado!S52+Planel_Pot_Resultado!S736</f>
        <v>1445.4</v>
      </c>
      <c r="P10" s="20">
        <f>Planel_Pot_Resultado!T40+Planel_Pot_Resultado!T52+Planel_Pot_Resultado!T736</f>
        <v>1445.4</v>
      </c>
      <c r="Q10" s="20">
        <f>Planel_Pot_Resultado!U40+Planel_Pot_Resultado!U52+Planel_Pot_Resultado!U736</f>
        <v>1445.4</v>
      </c>
      <c r="R10" s="20">
        <f>Planel_Pot_Resultado!V40+Planel_Pot_Resultado!V52+Planel_Pot_Resultado!V736</f>
        <v>1445.4</v>
      </c>
      <c r="S10" s="20">
        <f>Planel_Pot_Resultado!W40+Planel_Pot_Resultado!W52+Planel_Pot_Resultado!W736</f>
        <v>0</v>
      </c>
      <c r="T10" s="20">
        <f>Planel_Pot_Resultado!X40+Planel_Pot_Resultado!X52+Planel_Pot_Resultado!X736</f>
        <v>0</v>
      </c>
      <c r="U10" s="20">
        <f>Planel_Pot_Resultado!Y40+Planel_Pot_Resultado!Y52+Planel_Pot_Resultado!Y736</f>
        <v>0</v>
      </c>
      <c r="V10" s="20">
        <f>Planel_Pot_Resultado!Z40+Planel_Pot_Resultado!Z52+Planel_Pot_Resultado!Z736</f>
        <v>0</v>
      </c>
      <c r="W10" s="20">
        <f>Planel_Pot_Resultado!AA40+Planel_Pot_Resultado!AA52+Planel_Pot_Resultado!AA736</f>
        <v>0</v>
      </c>
      <c r="X10" s="20">
        <f>Planel_Pot_Resultado!AB40+Planel_Pot_Resultado!AB52+Planel_Pot_Resultado!AB736</f>
        <v>0</v>
      </c>
      <c r="Y10" s="20">
        <f>Planel_Pot_Resultado!AC40+Planel_Pot_Resultado!AC52+Planel_Pot_Resultado!AC736</f>
        <v>0</v>
      </c>
      <c r="Z10" s="20">
        <f>Planel_Pot_Resultado!AD40+Planel_Pot_Resultado!AD52+Planel_Pot_Resultado!AD736</f>
        <v>0</v>
      </c>
      <c r="AA10" s="20">
        <f>Planel_Pot_Resultado!AE40+Planel_Pot_Resultado!AE52+Planel_Pot_Resultado!AE736</f>
        <v>0</v>
      </c>
      <c r="AB10" s="20">
        <f>Planel_Pot_Resultado!AF40+Planel_Pot_Resultado!AF52+Planel_Pot_Resultado!AF736</f>
        <v>0</v>
      </c>
      <c r="AC10" s="20">
        <f>Planel_Pot_Resultado!AG40+Planel_Pot_Resultado!AG52+Planel_Pot_Resultado!AG736</f>
        <v>0</v>
      </c>
      <c r="AD10" s="20">
        <f>Planel_Pot_Resultado!AH40+Planel_Pot_Resultado!AH52+Planel_Pot_Resultado!AH736</f>
        <v>0</v>
      </c>
      <c r="AE10" s="20">
        <f>Planel_Pot_Resultado!AI40+Planel_Pot_Resultado!AI52+Planel_Pot_Resultado!AI736</f>
        <v>0</v>
      </c>
      <c r="AF10" s="20">
        <f>Planel_Pot_Resultado!AJ40+Planel_Pot_Resultado!AJ52+Planel_Pot_Resultado!AJ736</f>
        <v>0</v>
      </c>
      <c r="AG10" s="20">
        <f>Planel_Pot_Resultado!AK40+Planel_Pot_Resultado!AK52+Planel_Pot_Resultado!AK736</f>
        <v>0</v>
      </c>
      <c r="AH10" s="20">
        <f>Planel_Pot_Resultado!AL40+Planel_Pot_Resultado!AL52+Planel_Pot_Resultado!AL736</f>
        <v>0</v>
      </c>
      <c r="AI10" s="20">
        <f>Planel_Pot_Resultado!AM40+Planel_Pot_Resultado!AM52+Planel_Pot_Resultado!AM736</f>
        <v>0</v>
      </c>
      <c r="AJ10" s="20">
        <f>Planel_Pot_Resultado!AN40+Planel_Pot_Resultado!AN52+Planel_Pot_Resultado!AN736</f>
        <v>0</v>
      </c>
      <c r="AK10" s="20">
        <f>Planel_Pot_Resultado!AO40+Planel_Pot_Resultado!AO52+Planel_Pot_Resultado!AO736</f>
        <v>0</v>
      </c>
      <c r="AL10" s="20">
        <f>Planel_Pot_Resultado!AP40+Planel_Pot_Resultado!AP52+Planel_Pot_Resultado!AP736</f>
        <v>0</v>
      </c>
      <c r="AM10" s="1">
        <f t="shared" si="2"/>
        <v>-1445.4</v>
      </c>
      <c r="AN10" s="1">
        <v>0</v>
      </c>
      <c r="AR10" s="19" t="s">
        <v>50</v>
      </c>
      <c r="AS10" s="20">
        <v>1445.4</v>
      </c>
      <c r="AT10" s="20">
        <v>1445.4</v>
      </c>
      <c r="AU10" s="20">
        <f t="shared" si="3"/>
        <v>0</v>
      </c>
    </row>
    <row r="11" spans="2:47" x14ac:dyDescent="0.25">
      <c r="B11" s="16" t="s">
        <v>5</v>
      </c>
      <c r="C11" s="1">
        <f>Planel_Pot_Resultado!G160</f>
        <v>1990</v>
      </c>
      <c r="D11" s="1">
        <f>Planel_Pot_Resultado!H160</f>
        <v>1990</v>
      </c>
      <c r="E11" s="1">
        <f>Planel_Pot_Resultado!I160</f>
        <v>1990</v>
      </c>
      <c r="F11" s="1">
        <f>Planel_Pot_Resultado!J160</f>
        <v>1990</v>
      </c>
      <c r="G11" s="1"/>
      <c r="H11" s="1">
        <f>Planel_Pot_Resultado!L160</f>
        <v>1990</v>
      </c>
      <c r="I11" s="1">
        <f>Planel_Pot_Resultado!M160</f>
        <v>1990</v>
      </c>
      <c r="J11" s="1">
        <f>Planel_Pot_Resultado!N160</f>
        <v>1990</v>
      </c>
      <c r="K11" s="1">
        <f>Planel_Pot_Resultado!O160</f>
        <v>1990</v>
      </c>
      <c r="L11" s="1">
        <f>Planel_Pot_Resultado!P160</f>
        <v>1990</v>
      </c>
      <c r="M11" s="1">
        <f>Planel_Pot_Resultado!Q160</f>
        <v>1990</v>
      </c>
      <c r="N11" s="1">
        <f>Planel_Pot_Resultado!R160</f>
        <v>3395</v>
      </c>
      <c r="O11" s="1">
        <f>Planel_Pot_Resultado!S160</f>
        <v>3395</v>
      </c>
      <c r="P11" s="1">
        <f>Planel_Pot_Resultado!T160</f>
        <v>3395</v>
      </c>
      <c r="Q11" s="1">
        <f>Planel_Pot_Resultado!U160</f>
        <v>3395</v>
      </c>
      <c r="R11" s="1">
        <f>Planel_Pot_Resultado!V160</f>
        <v>3395</v>
      </c>
      <c r="S11" s="1">
        <f>Planel_Pot_Resultado!W160</f>
        <v>3395</v>
      </c>
      <c r="T11" s="1">
        <f>Planel_Pot_Resultado!X160</f>
        <v>3395</v>
      </c>
      <c r="U11" s="1">
        <f>Planel_Pot_Resultado!Y160</f>
        <v>3395</v>
      </c>
      <c r="V11" s="1">
        <f>Planel_Pot_Resultado!Z160</f>
        <v>3395</v>
      </c>
      <c r="W11" s="1">
        <f>Planel_Pot_Resultado!AA160</f>
        <v>3395</v>
      </c>
      <c r="X11" s="1">
        <f>Planel_Pot_Resultado!AB160</f>
        <v>3395</v>
      </c>
      <c r="Y11" s="1">
        <f>Planel_Pot_Resultado!AC160</f>
        <v>3395</v>
      </c>
      <c r="Z11" s="1">
        <f>Planel_Pot_Resultado!AD160</f>
        <v>3395</v>
      </c>
      <c r="AA11" s="1">
        <f>Planel_Pot_Resultado!AE160</f>
        <v>3395</v>
      </c>
      <c r="AB11" s="1">
        <f>Planel_Pot_Resultado!AF160</f>
        <v>3395</v>
      </c>
      <c r="AC11" s="1">
        <f>Planel_Pot_Resultado!AG160</f>
        <v>3395</v>
      </c>
      <c r="AD11" s="1">
        <f>Planel_Pot_Resultado!AH160</f>
        <v>3395</v>
      </c>
      <c r="AE11" s="1">
        <f>Planel_Pot_Resultado!AI160</f>
        <v>3395</v>
      </c>
      <c r="AF11" s="1">
        <f>Planel_Pot_Resultado!AJ160</f>
        <v>3395</v>
      </c>
      <c r="AG11" s="1">
        <f>Planel_Pot_Resultado!AK160</f>
        <v>3395</v>
      </c>
      <c r="AH11" s="1">
        <f>Planel_Pot_Resultado!AL160</f>
        <v>3395</v>
      </c>
      <c r="AI11" s="1">
        <f>Planel_Pot_Resultado!AM160</f>
        <v>3395</v>
      </c>
      <c r="AJ11" s="1">
        <f>Planel_Pot_Resultado!AN160</f>
        <v>3395</v>
      </c>
      <c r="AK11" s="1">
        <f>Planel_Pot_Resultado!AO160</f>
        <v>3395</v>
      </c>
      <c r="AL11" s="1">
        <f>Planel_Pot_Resultado!AP160</f>
        <v>3395</v>
      </c>
      <c r="AM11" s="1">
        <f t="shared" si="2"/>
        <v>1405</v>
      </c>
      <c r="AN11" s="1">
        <v>0</v>
      </c>
      <c r="AR11" s="16" t="s">
        <v>5</v>
      </c>
      <c r="AS11" s="1">
        <v>3395</v>
      </c>
      <c r="AT11" s="1">
        <v>3395</v>
      </c>
      <c r="AU11" s="1">
        <f t="shared" si="3"/>
        <v>0</v>
      </c>
    </row>
    <row r="12" spans="2:47" x14ac:dyDescent="0.25">
      <c r="B12" s="16" t="s">
        <v>57</v>
      </c>
      <c r="C12" s="1">
        <f>Planel_Pot_Resultado!G172+Planel_Pot_Resultado!G184</f>
        <v>5183.8</v>
      </c>
      <c r="D12" s="1">
        <f>Planel_Pot_Resultado!H172+Planel_Pot_Resultado!H184</f>
        <v>5183.8</v>
      </c>
      <c r="E12" s="1">
        <f>Planel_Pot_Resultado!I172+Planel_Pot_Resultado!I184</f>
        <v>5183.8</v>
      </c>
      <c r="F12" s="1">
        <f>Planel_Pot_Resultado!J172+Planel_Pot_Resultado!J184</f>
        <v>5183.8</v>
      </c>
      <c r="G12" s="1">
        <f>Planel_Pot_Resultado!K172+Planel_Pot_Resultado!K184</f>
        <v>5183.8</v>
      </c>
      <c r="H12" s="1">
        <f>Planel_Pot_Resultado!L172+Planel_Pot_Resultado!L184</f>
        <v>5183.8</v>
      </c>
      <c r="I12" s="1">
        <f>Planel_Pot_Resultado!M172+Planel_Pot_Resultado!M184</f>
        <v>5183.8</v>
      </c>
      <c r="J12" s="1">
        <f>Planel_Pot_Resultado!N172+Planel_Pot_Resultado!N184</f>
        <v>5183.8</v>
      </c>
      <c r="K12" s="1">
        <f>Planel_Pot_Resultado!O172+Planel_Pot_Resultado!O184</f>
        <v>4991.7</v>
      </c>
      <c r="L12" s="1">
        <f>Planel_Pot_Resultado!P172+Planel_Pot_Resultado!P184</f>
        <v>4008.1</v>
      </c>
      <c r="M12" s="1">
        <f>Planel_Pot_Resultado!Q172+Planel_Pot_Resultado!Q184</f>
        <v>2475.5</v>
      </c>
      <c r="N12" s="1">
        <f>Planel_Pot_Resultado!R172+Planel_Pot_Resultado!R184</f>
        <v>2268.8999999999996</v>
      </c>
      <c r="O12" s="1">
        <f>Planel_Pot_Resultado!S172+Planel_Pot_Resultado!S184</f>
        <v>200.8</v>
      </c>
      <c r="P12" s="1">
        <f>Planel_Pot_Resultado!T172+Planel_Pot_Resultado!T184</f>
        <v>0</v>
      </c>
      <c r="Q12" s="1">
        <f>Planel_Pot_Resultado!U172+Planel_Pot_Resultado!U184</f>
        <v>0</v>
      </c>
      <c r="R12" s="1">
        <f>Planel_Pot_Resultado!V172+Planel_Pot_Resultado!V184</f>
        <v>0</v>
      </c>
      <c r="S12" s="1">
        <f>Planel_Pot_Resultado!W172+Planel_Pot_Resultado!W184</f>
        <v>0</v>
      </c>
      <c r="T12" s="1">
        <f>Planel_Pot_Resultado!X172+Planel_Pot_Resultado!X184</f>
        <v>0</v>
      </c>
      <c r="U12" s="1">
        <f>Planel_Pot_Resultado!Y172+Planel_Pot_Resultado!Y184</f>
        <v>0</v>
      </c>
      <c r="V12" s="1">
        <f>Planel_Pot_Resultado!Z172+Planel_Pot_Resultado!Z184</f>
        <v>0</v>
      </c>
      <c r="W12" s="1">
        <f>Planel_Pot_Resultado!AA172+Planel_Pot_Resultado!AA184</f>
        <v>0</v>
      </c>
      <c r="X12" s="1">
        <f>Planel_Pot_Resultado!AB172+Planel_Pot_Resultado!AB184</f>
        <v>0</v>
      </c>
      <c r="Y12" s="1">
        <f>Planel_Pot_Resultado!AC172+Planel_Pot_Resultado!AC184</f>
        <v>0</v>
      </c>
      <c r="Z12" s="1">
        <f>Planel_Pot_Resultado!AD172+Planel_Pot_Resultado!AD184</f>
        <v>0</v>
      </c>
      <c r="AA12" s="1">
        <f>Planel_Pot_Resultado!AE172+Planel_Pot_Resultado!AE184</f>
        <v>0</v>
      </c>
      <c r="AB12" s="1">
        <f>Planel_Pot_Resultado!AF172+Planel_Pot_Resultado!AF184</f>
        <v>0</v>
      </c>
      <c r="AC12" s="1">
        <f>Planel_Pot_Resultado!AG172+Planel_Pot_Resultado!AG184</f>
        <v>0</v>
      </c>
      <c r="AD12" s="1">
        <f>Planel_Pot_Resultado!AH172+Planel_Pot_Resultado!AH184</f>
        <v>0</v>
      </c>
      <c r="AE12" s="1">
        <f>Planel_Pot_Resultado!AI172+Planel_Pot_Resultado!AI184</f>
        <v>0</v>
      </c>
      <c r="AF12" s="1">
        <f>Planel_Pot_Resultado!AJ172+Planel_Pot_Resultado!AJ184</f>
        <v>0</v>
      </c>
      <c r="AG12" s="1">
        <f>Planel_Pot_Resultado!AK172+Planel_Pot_Resultado!AK184</f>
        <v>0</v>
      </c>
      <c r="AH12" s="1">
        <f>Planel_Pot_Resultado!AL172+Planel_Pot_Resultado!AL184</f>
        <v>0</v>
      </c>
      <c r="AI12" s="1">
        <f>Planel_Pot_Resultado!AM172+Planel_Pot_Resultado!AM184</f>
        <v>0</v>
      </c>
      <c r="AJ12" s="1">
        <f>Planel_Pot_Resultado!AN172+Planel_Pot_Resultado!AN184</f>
        <v>0</v>
      </c>
      <c r="AK12" s="1">
        <f>Planel_Pot_Resultado!AO172+Planel_Pot_Resultado!AO184</f>
        <v>0</v>
      </c>
      <c r="AL12" s="1">
        <f>Planel_Pot_Resultado!AP172+Planel_Pot_Resultado!AP184</f>
        <v>0</v>
      </c>
      <c r="AM12" s="1">
        <f t="shared" si="2"/>
        <v>-5183.8</v>
      </c>
      <c r="AN12" s="1">
        <v>0</v>
      </c>
      <c r="AR12" s="16" t="s">
        <v>57</v>
      </c>
      <c r="AS12" s="1">
        <v>0</v>
      </c>
      <c r="AT12" s="1">
        <v>0</v>
      </c>
      <c r="AU12" s="1">
        <f t="shared" si="3"/>
        <v>0</v>
      </c>
    </row>
    <row r="13" spans="2:47" x14ac:dyDescent="0.25">
      <c r="B13" s="16" t="s">
        <v>6</v>
      </c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>
        <f t="shared" si="2"/>
        <v>0</v>
      </c>
      <c r="AN13" s="1">
        <v>0</v>
      </c>
      <c r="AR13" s="16" t="s">
        <v>6</v>
      </c>
      <c r="AS13" s="1"/>
      <c r="AT13" s="1"/>
      <c r="AU13" s="1">
        <f t="shared" si="3"/>
        <v>0</v>
      </c>
    </row>
    <row r="14" spans="2:47" x14ac:dyDescent="0.25">
      <c r="B14" s="23" t="s">
        <v>51</v>
      </c>
      <c r="C14" s="24">
        <f>Planel_Pot_Resultado!G16+Planel_Pot_Resultado!G28+Planel_Pot_Resultado!G628+Planel_Pot_Resultado!G712</f>
        <v>11669.467420000001</v>
      </c>
      <c r="D14" s="24">
        <f>Planel_Pot_Resultado!H16+Planel_Pot_Resultado!H28+Planel_Pot_Resultado!H628+Planel_Pot_Resultado!H712</f>
        <v>12480.600420000001</v>
      </c>
      <c r="E14" s="24">
        <f>Planel_Pot_Resultado!I16+Planel_Pot_Resultado!I28+Planel_Pot_Resultado!I628+Planel_Pot_Resultado!I712</f>
        <v>12609.940420000001</v>
      </c>
      <c r="F14" s="24">
        <f>Planel_Pot_Resultado!J16+Planel_Pot_Resultado!J28+Planel_Pot_Resultado!J628+Planel_Pot_Resultado!J712</f>
        <v>12670.364949999999</v>
      </c>
      <c r="G14" s="24">
        <f>Planel_Pot_Resultado!K16+Planel_Pot_Resultado!K28+Planel_Pot_Resultado!K628+Planel_Pot_Resultado!K712</f>
        <v>12670.364949999999</v>
      </c>
      <c r="H14" s="24">
        <f>Planel_Pot_Resultado!L16+Planel_Pot_Resultado!L28+Planel_Pot_Resultado!L628+Planel_Pot_Resultado!L712</f>
        <v>12670.364949999999</v>
      </c>
      <c r="I14" s="24">
        <f>Planel_Pot_Resultado!M16+Planel_Pot_Resultado!M28+Planel_Pot_Resultado!M628+Planel_Pot_Resultado!M712</f>
        <v>12670.364949999999</v>
      </c>
      <c r="J14" s="24">
        <f>Planel_Pot_Resultado!N16+Planel_Pot_Resultado!N28+Planel_Pot_Resultado!N628+Planel_Pot_Resultado!N712</f>
        <v>12670.364949999999</v>
      </c>
      <c r="K14" s="24">
        <f>Planel_Pot_Resultado!O16+Planel_Pot_Resultado!O28+Planel_Pot_Resultado!O628+Planel_Pot_Resultado!O712</f>
        <v>12670.364949999999</v>
      </c>
      <c r="L14" s="24">
        <f>Planel_Pot_Resultado!P16+Planel_Pot_Resultado!P28+Planel_Pot_Resultado!P628+Planel_Pot_Resultado!P712</f>
        <v>12700.744381</v>
      </c>
      <c r="M14" s="24">
        <f>Planel_Pot_Resultado!Q16+Planel_Pot_Resultado!Q28+Planel_Pot_Resultado!Q628+Planel_Pot_Resultado!Q712</f>
        <v>12700.744381</v>
      </c>
      <c r="N14" s="24">
        <f>Planel_Pot_Resultado!R16+Planel_Pot_Resultado!R28+Planel_Pot_Resultado!R628+Planel_Pot_Resultado!R712</f>
        <v>12700.744381</v>
      </c>
      <c r="O14" s="24">
        <f>Planel_Pot_Resultado!S16+Planel_Pot_Resultado!S28+Planel_Pot_Resultado!S628+Planel_Pot_Resultado!S712</f>
        <v>12700.744381</v>
      </c>
      <c r="P14" s="24">
        <f>Planel_Pot_Resultado!T16+Planel_Pot_Resultado!T28+Planel_Pot_Resultado!T628+Planel_Pot_Resultado!T712</f>
        <v>12700.744381</v>
      </c>
      <c r="Q14" s="24">
        <f>Planel_Pot_Resultado!U16+Planel_Pot_Resultado!U28+Planel_Pot_Resultado!U628+Planel_Pot_Resultado!U712</f>
        <v>12700.744381</v>
      </c>
      <c r="R14" s="24">
        <f>Planel_Pot_Resultado!V16+Planel_Pot_Resultado!V28+Planel_Pot_Resultado!V628+Planel_Pot_Resultado!V712</f>
        <v>12700.744381</v>
      </c>
      <c r="S14" s="24">
        <f>Planel_Pot_Resultado!W16+Planel_Pot_Resultado!W28+Planel_Pot_Resultado!W628+Planel_Pot_Resultado!W712</f>
        <v>13000.838383</v>
      </c>
      <c r="T14" s="24">
        <f>Planel_Pot_Resultado!X16+Planel_Pot_Resultado!X28+Planel_Pot_Resultado!X628+Planel_Pot_Resultado!X712</f>
        <v>13000.838383</v>
      </c>
      <c r="U14" s="24">
        <f>Planel_Pot_Resultado!Y16+Planel_Pot_Resultado!Y28+Planel_Pot_Resultado!Y628+Planel_Pot_Resultado!Y712</f>
        <v>13000.838383</v>
      </c>
      <c r="V14" s="24">
        <f>Planel_Pot_Resultado!Z16+Planel_Pot_Resultado!Z28+Planel_Pot_Resultado!Z628+Planel_Pot_Resultado!Z712</f>
        <v>13000.838383</v>
      </c>
      <c r="W14" s="24">
        <f>Planel_Pot_Resultado!AA16+Planel_Pot_Resultado!AA28+Planel_Pot_Resultado!AA628+Planel_Pot_Resultado!AA712</f>
        <v>13000.838383</v>
      </c>
      <c r="X14" s="24">
        <f>Planel_Pot_Resultado!AB16+Planel_Pot_Resultado!AB28+Planel_Pot_Resultado!AB628+Planel_Pot_Resultado!AB712</f>
        <v>13009</v>
      </c>
      <c r="Y14" s="24">
        <f>Planel_Pot_Resultado!AC16+Planel_Pot_Resultado!AC28+Planel_Pot_Resultado!AC628+Planel_Pot_Resultado!AC712</f>
        <v>13009</v>
      </c>
      <c r="Z14" s="24">
        <f>Planel_Pot_Resultado!AD16+Planel_Pot_Resultado!AD28+Planel_Pot_Resultado!AD628+Planel_Pot_Resultado!AD712</f>
        <v>13009</v>
      </c>
      <c r="AA14" s="24">
        <f>Planel_Pot_Resultado!AE16+Planel_Pot_Resultado!AE28+Planel_Pot_Resultado!AE628+Planel_Pot_Resultado!AE712</f>
        <v>13009</v>
      </c>
      <c r="AB14" s="24">
        <f>Planel_Pot_Resultado!AF16+Planel_Pot_Resultado!AF28+Planel_Pot_Resultado!AF628+Planel_Pot_Resultado!AF712</f>
        <v>13009</v>
      </c>
      <c r="AC14" s="24">
        <f>Planel_Pot_Resultado!AG16+Planel_Pot_Resultado!AG28+Planel_Pot_Resultado!AG628+Planel_Pot_Resultado!AG712</f>
        <v>13009</v>
      </c>
      <c r="AD14" s="24">
        <f>Planel_Pot_Resultado!AH16+Planel_Pot_Resultado!AH28+Planel_Pot_Resultado!AH628+Planel_Pot_Resultado!AH712</f>
        <v>13009</v>
      </c>
      <c r="AE14" s="24">
        <f>Planel_Pot_Resultado!AI16+Planel_Pot_Resultado!AI28+Planel_Pot_Resultado!AI628+Planel_Pot_Resultado!AI712</f>
        <v>13009</v>
      </c>
      <c r="AF14" s="24">
        <f>Planel_Pot_Resultado!AJ16+Planel_Pot_Resultado!AJ28+Planel_Pot_Resultado!AJ628+Planel_Pot_Resultado!AJ712</f>
        <v>13009</v>
      </c>
      <c r="AG14" s="24">
        <f>Planel_Pot_Resultado!AK16+Planel_Pot_Resultado!AK28+Planel_Pot_Resultado!AK628+Planel_Pot_Resultado!AK712</f>
        <v>13009</v>
      </c>
      <c r="AH14" s="24">
        <f>Planel_Pot_Resultado!AL16+Planel_Pot_Resultado!AL28+Planel_Pot_Resultado!AL628+Planel_Pot_Resultado!AL712</f>
        <v>13395</v>
      </c>
      <c r="AI14" s="24">
        <f>Planel_Pot_Resultado!AM16+Planel_Pot_Resultado!AM28+Planel_Pot_Resultado!AM628+Planel_Pot_Resultado!AM712</f>
        <v>13395</v>
      </c>
      <c r="AJ14" s="24">
        <f>Planel_Pot_Resultado!AN16+Planel_Pot_Resultado!AN28+Planel_Pot_Resultado!AN628+Planel_Pot_Resultado!AN712</f>
        <v>13395</v>
      </c>
      <c r="AK14" s="24">
        <f>Planel_Pot_Resultado!AO16+Planel_Pot_Resultado!AO28+Planel_Pot_Resultado!AO628+Planel_Pot_Resultado!AO712</f>
        <v>13395</v>
      </c>
      <c r="AL14" s="24">
        <f>Planel_Pot_Resultado!AP16+Planel_Pot_Resultado!AP28+Planel_Pot_Resultado!AP628+Planel_Pot_Resultado!AP712</f>
        <v>13395</v>
      </c>
      <c r="AM14" s="1">
        <f t="shared" si="2"/>
        <v>1725.5325799999991</v>
      </c>
      <c r="AN14" s="1">
        <v>16497.98</v>
      </c>
      <c r="AR14" s="21" t="s">
        <v>51</v>
      </c>
      <c r="AS14" s="22">
        <v>18793.864949999999</v>
      </c>
      <c r="AT14" s="22">
        <v>18793.864949999999</v>
      </c>
      <c r="AU14" s="22">
        <f t="shared" si="3"/>
        <v>0</v>
      </c>
    </row>
    <row r="15" spans="2:47" x14ac:dyDescent="0.25">
      <c r="B15" s="23" t="s">
        <v>52</v>
      </c>
      <c r="C15" s="24">
        <f>Planel_Pot_Resultado!G376</f>
        <v>330.2</v>
      </c>
      <c r="D15" s="24">
        <f>Planel_Pot_Resultado!H376</f>
        <v>330.2</v>
      </c>
      <c r="E15" s="24">
        <f>Planel_Pot_Resultado!I376</f>
        <v>330.2</v>
      </c>
      <c r="F15" s="24">
        <f>Planel_Pot_Resultado!J376</f>
        <v>505</v>
      </c>
      <c r="G15" s="24">
        <f>Planel_Pot_Resultado!K376</f>
        <v>669</v>
      </c>
      <c r="H15" s="24">
        <f>Planel_Pot_Resultado!L376</f>
        <v>719</v>
      </c>
      <c r="I15" s="24">
        <f>Planel_Pot_Resultado!M376</f>
        <v>724</v>
      </c>
      <c r="J15" s="24">
        <f>Planel_Pot_Resultado!N376</f>
        <v>724</v>
      </c>
      <c r="K15" s="24">
        <f>Planel_Pot_Resultado!O376</f>
        <v>724</v>
      </c>
      <c r="L15" s="24">
        <f>Planel_Pot_Resultado!P376</f>
        <v>694</v>
      </c>
      <c r="M15" s="24">
        <f>Planel_Pot_Resultado!Q376</f>
        <v>694</v>
      </c>
      <c r="N15" s="24">
        <f>Planel_Pot_Resultado!R376</f>
        <v>694</v>
      </c>
      <c r="O15" s="24">
        <f>Planel_Pot_Resultado!S376</f>
        <v>694</v>
      </c>
      <c r="P15" s="24">
        <f>Planel_Pot_Resultado!T376</f>
        <v>694</v>
      </c>
      <c r="Q15" s="24">
        <f>Planel_Pot_Resultado!U376</f>
        <v>3111.7916489999998</v>
      </c>
      <c r="R15" s="24">
        <f>Planel_Pot_Resultado!V376</f>
        <v>3111.7916489999998</v>
      </c>
      <c r="S15" s="24">
        <f>Planel_Pot_Resultado!W376</f>
        <v>2811.591649</v>
      </c>
      <c r="T15" s="24">
        <f>Planel_Pot_Resultado!X376</f>
        <v>2811.591649</v>
      </c>
      <c r="U15" s="24">
        <f>Planel_Pot_Resultado!Y376</f>
        <v>2811.591649</v>
      </c>
      <c r="V15" s="24">
        <f>Planel_Pot_Resultado!Z376</f>
        <v>2811.591649</v>
      </c>
      <c r="W15" s="24">
        <f>Planel_Pot_Resultado!AA376</f>
        <v>2811.591649</v>
      </c>
      <c r="X15" s="24">
        <f>Planel_Pot_Resultado!AB376</f>
        <v>2803.591649</v>
      </c>
      <c r="Y15" s="24">
        <f>Planel_Pot_Resultado!AC376</f>
        <v>2803.591649</v>
      </c>
      <c r="Z15" s="24">
        <f>Planel_Pot_Resultado!AD376</f>
        <v>2803.591649</v>
      </c>
      <c r="AA15" s="24">
        <f>Planel_Pot_Resultado!AE376</f>
        <v>2803.591649</v>
      </c>
      <c r="AB15" s="24">
        <f>Planel_Pot_Resultado!AF376</f>
        <v>2803.591649</v>
      </c>
      <c r="AC15" s="24">
        <f>Planel_Pot_Resultado!AG376</f>
        <v>2803.591649</v>
      </c>
      <c r="AD15" s="24">
        <f>Planel_Pot_Resultado!AH376</f>
        <v>2803.591649</v>
      </c>
      <c r="AE15" s="24">
        <f>Planel_Pot_Resultado!AI376</f>
        <v>2803.591649</v>
      </c>
      <c r="AF15" s="24">
        <f>Planel_Pot_Resultado!AJ376</f>
        <v>2803.591649</v>
      </c>
      <c r="AG15" s="24">
        <f>Planel_Pot_Resultado!AK376</f>
        <v>2803.591649</v>
      </c>
      <c r="AH15" s="24">
        <f>Planel_Pot_Resultado!AL376</f>
        <v>2417.7916489999998</v>
      </c>
      <c r="AI15" s="24">
        <f>Planel_Pot_Resultado!AM376</f>
        <v>2417.7916489999998</v>
      </c>
      <c r="AJ15" s="24">
        <f>Planel_Pot_Resultado!AN376</f>
        <v>2417.7916489999998</v>
      </c>
      <c r="AK15" s="24">
        <f>Planel_Pot_Resultado!AO376</f>
        <v>2417.7916489999998</v>
      </c>
      <c r="AL15" s="24">
        <f>Planel_Pot_Resultado!AP376</f>
        <v>2417.7916489999998</v>
      </c>
      <c r="AM15" s="1">
        <f t="shared" si="2"/>
        <v>2087.591649</v>
      </c>
      <c r="AN15" s="1">
        <v>-214</v>
      </c>
      <c r="AR15" s="21" t="s">
        <v>52</v>
      </c>
      <c r="AS15" s="22">
        <v>11538</v>
      </c>
      <c r="AT15" s="22">
        <v>11538</v>
      </c>
      <c r="AU15" s="22">
        <f t="shared" si="3"/>
        <v>0</v>
      </c>
    </row>
    <row r="16" spans="2:47" x14ac:dyDescent="0.25">
      <c r="B16" s="16" t="s">
        <v>7</v>
      </c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>
        <f t="shared" si="2"/>
        <v>0</v>
      </c>
      <c r="AN16" s="1">
        <v>0</v>
      </c>
      <c r="AR16" s="16" t="s">
        <v>7</v>
      </c>
      <c r="AS16" s="1"/>
      <c r="AT16" s="1"/>
      <c r="AU16" s="1">
        <f t="shared" si="3"/>
        <v>0</v>
      </c>
    </row>
    <row r="17" spans="2:47" x14ac:dyDescent="0.25">
      <c r="B17" s="29" t="s">
        <v>58</v>
      </c>
      <c r="C17" s="30">
        <f>Planel_Pot_Resultado!G388+Planel_Pot_Resultado!G400+Planel_Pot_Resultado!G412+Planel_Pot_Resultado!G424+Planel_Pot_Resultado!G436+Planel_Pot_Resultado!G448+Planel_Pot_Resultado!G460+Planel_Pot_Resultado!G472</f>
        <v>6556.16</v>
      </c>
      <c r="D17" s="30">
        <f>Planel_Pot_Resultado!H388+Planel_Pot_Resultado!H400+Planel_Pot_Resultado!H412+Planel_Pot_Resultado!H424+Planel_Pot_Resultado!H436+Planel_Pot_Resultado!H448+Planel_Pot_Resultado!H460+Planel_Pot_Resultado!H472</f>
        <v>9970.1650000000009</v>
      </c>
      <c r="E17" s="30">
        <f>Planel_Pot_Resultado!I388+Planel_Pot_Resultado!I400+Planel_Pot_Resultado!I412+Planel_Pot_Resultado!I424+Planel_Pot_Resultado!I436+Planel_Pot_Resultado!I448+Planel_Pot_Resultado!I460+Planel_Pot_Resultado!I472</f>
        <v>10058.169</v>
      </c>
      <c r="F17" s="30">
        <f>Planel_Pot_Resultado!J388+Planel_Pot_Resultado!J400+Planel_Pot_Resultado!J412+Planel_Pot_Resultado!J424+Planel_Pot_Resultado!J436+Planel_Pot_Resultado!J448+Planel_Pot_Resultado!J460+Planel_Pot_Resultado!J472</f>
        <v>15162.169</v>
      </c>
      <c r="G17" s="30">
        <f>Planel_Pot_Resultado!K388+Planel_Pot_Resultado!K400+Planel_Pot_Resultado!K412+Planel_Pot_Resultado!K424+Planel_Pot_Resultado!K436+Planel_Pot_Resultado!K448+Planel_Pot_Resultado!K460+Planel_Pot_Resultado!K472</f>
        <v>16395.168999999998</v>
      </c>
      <c r="H17" s="30">
        <f>Planel_Pot_Resultado!L388+Planel_Pot_Resultado!L400+Planel_Pot_Resultado!L412+Planel_Pot_Resultado!L424+Planel_Pot_Resultado!L436+Planel_Pot_Resultado!L448+Planel_Pot_Resultado!L460+Planel_Pot_Resultado!L472</f>
        <v>16497.668999999998</v>
      </c>
      <c r="I17" s="30">
        <f>Planel_Pot_Resultado!M388+Planel_Pot_Resultado!M400+Planel_Pot_Resultado!M412+Planel_Pot_Resultado!M424+Planel_Pot_Resultado!M436+Planel_Pot_Resultado!M448+Planel_Pot_Resultado!M460+Planel_Pot_Resultado!M472</f>
        <v>16497.668999999998</v>
      </c>
      <c r="J17" s="30">
        <f>Planel_Pot_Resultado!N388+Planel_Pot_Resultado!N400+Planel_Pot_Resultado!N412+Planel_Pot_Resultado!N424+Planel_Pot_Resultado!N436+Planel_Pot_Resultado!N448+Planel_Pot_Resultado!N460+Planel_Pot_Resultado!N472</f>
        <v>20072.559453999998</v>
      </c>
      <c r="K17" s="30">
        <f>Planel_Pot_Resultado!O388+Planel_Pot_Resultado!O400+Planel_Pot_Resultado!O412+Planel_Pot_Resultado!O424+Planel_Pot_Resultado!O436+Planel_Pot_Resultado!O448+Planel_Pot_Resultado!O460+Planel_Pot_Resultado!O472</f>
        <v>26856.961769999998</v>
      </c>
      <c r="L17" s="30">
        <f>Planel_Pot_Resultado!P388+Planel_Pot_Resultado!P400+Planel_Pot_Resultado!P412+Planel_Pot_Resultado!P424+Planel_Pot_Resultado!P436+Planel_Pot_Resultado!P448+Planel_Pot_Resultado!P460+Planel_Pot_Resultado!P472</f>
        <v>30419.936009999998</v>
      </c>
      <c r="M17" s="30">
        <f>Planel_Pot_Resultado!Q388+Planel_Pot_Resultado!Q400+Planel_Pot_Resultado!Q412+Planel_Pot_Resultado!Q424+Planel_Pot_Resultado!Q436+Planel_Pot_Resultado!Q448+Planel_Pot_Resultado!Q460+Planel_Pot_Resultado!Q472</f>
        <v>37818.60082</v>
      </c>
      <c r="N17" s="30">
        <f>Planel_Pot_Resultado!R388+Planel_Pot_Resultado!R400+Planel_Pot_Resultado!R412+Planel_Pot_Resultado!R424+Planel_Pot_Resultado!R436+Planel_Pot_Resultado!R448+Planel_Pot_Resultado!R460+Planel_Pot_Resultado!R472</f>
        <v>40153.638569999996</v>
      </c>
      <c r="O17" s="30">
        <f>Planel_Pot_Resultado!S388+Planel_Pot_Resultado!S400+Planel_Pot_Resultado!S412+Planel_Pot_Resultado!S424+Planel_Pot_Resultado!S436+Planel_Pot_Resultado!S448+Planel_Pot_Resultado!S460+Planel_Pot_Resultado!S472</f>
        <v>47888.858980000005</v>
      </c>
      <c r="P17" s="30">
        <f>Planel_Pot_Resultado!T388+Planel_Pot_Resultado!T400+Planel_Pot_Resultado!T412+Planel_Pot_Resultado!T424+Planel_Pot_Resultado!T436+Planel_Pot_Resultado!T448+Planel_Pot_Resultado!T460+Planel_Pot_Resultado!T472</f>
        <v>49526.633669999996</v>
      </c>
      <c r="Q17" s="30">
        <f>Planel_Pot_Resultado!U388+Planel_Pot_Resultado!U400+Planel_Pot_Resultado!U412+Planel_Pot_Resultado!U424+Planel_Pot_Resultado!U436+Planel_Pot_Resultado!U448+Planel_Pot_Resultado!U460+Planel_Pot_Resultado!U472</f>
        <v>50744.301590000003</v>
      </c>
      <c r="R17" s="30">
        <f>Planel_Pot_Resultado!V388+Planel_Pot_Resultado!V400+Planel_Pot_Resultado!V412+Planel_Pot_Resultado!V424+Planel_Pot_Resultado!V436+Planel_Pot_Resultado!V448+Planel_Pot_Resultado!V460+Planel_Pot_Resultado!V472</f>
        <v>55106.588136000006</v>
      </c>
      <c r="S17" s="30">
        <f>Planel_Pot_Resultado!W388+Planel_Pot_Resultado!W400+Planel_Pot_Resultado!W412+Planel_Pot_Resultado!W424+Planel_Pot_Resultado!W436+Planel_Pot_Resultado!W448+Planel_Pot_Resultado!W460+Planel_Pot_Resultado!W472</f>
        <v>61710.376650000006</v>
      </c>
      <c r="T17" s="30">
        <f>Planel_Pot_Resultado!X388+Planel_Pot_Resultado!X400+Planel_Pot_Resultado!X412+Planel_Pot_Resultado!X424+Planel_Pot_Resultado!X436+Planel_Pot_Resultado!X448+Planel_Pot_Resultado!X460+Planel_Pot_Resultado!X472</f>
        <v>65858.445260000008</v>
      </c>
      <c r="U17" s="30">
        <f>Planel_Pot_Resultado!Y388+Planel_Pot_Resultado!Y400+Planel_Pot_Resultado!Y412+Planel_Pot_Resultado!Y424+Planel_Pot_Resultado!Y436+Planel_Pot_Resultado!Y448+Planel_Pot_Resultado!Y460+Planel_Pot_Resultado!Y472</f>
        <v>69671.340679999994</v>
      </c>
      <c r="V17" s="30">
        <f>Planel_Pot_Resultado!Z388+Planel_Pot_Resultado!Z400+Planel_Pot_Resultado!Z412+Planel_Pot_Resultado!Z424+Planel_Pot_Resultado!Z436+Planel_Pot_Resultado!Z448+Planel_Pot_Resultado!Z460+Planel_Pot_Resultado!Z472</f>
        <v>72573.424750000006</v>
      </c>
      <c r="W17" s="30">
        <f>Planel_Pot_Resultado!AA388+Planel_Pot_Resultado!AA400+Planel_Pot_Resultado!AA412+Planel_Pot_Resultado!AA424+Planel_Pot_Resultado!AA436+Planel_Pot_Resultado!AA448+Planel_Pot_Resultado!AA460+Planel_Pot_Resultado!AA472</f>
        <v>77617.796862999996</v>
      </c>
      <c r="X17" s="30">
        <f>Planel_Pot_Resultado!AB388+Planel_Pot_Resultado!AB400+Planel_Pot_Resultado!AB412+Planel_Pot_Resultado!AB424+Planel_Pot_Resultado!AB436+Planel_Pot_Resultado!AB448+Planel_Pot_Resultado!AB460+Planel_Pot_Resultado!AB472</f>
        <v>84302.788189000014</v>
      </c>
      <c r="Y17" s="30">
        <f>Planel_Pot_Resultado!AC388+Planel_Pot_Resultado!AC400+Planel_Pot_Resultado!AC412+Planel_Pot_Resultado!AC424+Planel_Pot_Resultado!AC436+Planel_Pot_Resultado!AC448+Planel_Pot_Resultado!AC460+Planel_Pot_Resultado!AC472</f>
        <v>91652.744898000004</v>
      </c>
      <c r="Z17" s="30">
        <f>Planel_Pot_Resultado!AD388+Planel_Pot_Resultado!AD400+Planel_Pot_Resultado!AD412+Planel_Pot_Resultado!AD424+Planel_Pot_Resultado!AD436+Planel_Pot_Resultado!AD448+Planel_Pot_Resultado!AD460+Planel_Pot_Resultado!AD472</f>
        <v>103121.054791</v>
      </c>
      <c r="AA17" s="30">
        <f>Planel_Pot_Resultado!AE388+Planel_Pot_Resultado!AE400+Planel_Pot_Resultado!AE412+Planel_Pot_Resultado!AE424+Planel_Pot_Resultado!AE436+Planel_Pot_Resultado!AE448+Planel_Pot_Resultado!AE460+Planel_Pot_Resultado!AE472</f>
        <v>113184.3358</v>
      </c>
      <c r="AB17" s="30">
        <f>Planel_Pot_Resultado!AF388+Planel_Pot_Resultado!AF400+Planel_Pot_Resultado!AF412+Planel_Pot_Resultado!AF424+Planel_Pot_Resultado!AF436+Planel_Pot_Resultado!AF448+Planel_Pot_Resultado!AF460+Planel_Pot_Resultado!AF472</f>
        <v>120065.974243</v>
      </c>
      <c r="AC17" s="30">
        <f>Planel_Pot_Resultado!AG388+Planel_Pot_Resultado!AG400+Planel_Pot_Resultado!AG412+Planel_Pot_Resultado!AG424+Planel_Pot_Resultado!AG436+Planel_Pot_Resultado!AG448+Planel_Pot_Resultado!AG460+Planel_Pot_Resultado!AG472</f>
        <v>126343.53318</v>
      </c>
      <c r="AD17" s="30">
        <f>Planel_Pot_Resultado!AH388+Planel_Pot_Resultado!AH400+Planel_Pot_Resultado!AH412+Planel_Pot_Resultado!AH424+Planel_Pot_Resultado!AH436+Planel_Pot_Resultado!AH448+Planel_Pot_Resultado!AH460+Planel_Pot_Resultado!AH472</f>
        <v>132550.38849000001</v>
      </c>
      <c r="AE17" s="30">
        <f>Planel_Pot_Resultado!AI388+Planel_Pot_Resultado!AI400+Planel_Pot_Resultado!AI412+Planel_Pot_Resultado!AI424+Planel_Pot_Resultado!AI436+Planel_Pot_Resultado!AI448+Planel_Pot_Resultado!AI460+Planel_Pot_Resultado!AI472</f>
        <v>138805.2261</v>
      </c>
      <c r="AF17" s="30">
        <f>Planel_Pot_Resultado!AJ388+Planel_Pot_Resultado!AJ400+Planel_Pot_Resultado!AJ412+Planel_Pot_Resultado!AJ424+Planel_Pot_Resultado!AJ436+Planel_Pot_Resultado!AJ448+Planel_Pot_Resultado!AJ460+Planel_Pot_Resultado!AJ472</f>
        <v>145178.45368599999</v>
      </c>
      <c r="AG17" s="30">
        <f>Planel_Pot_Resultado!AK388+Planel_Pot_Resultado!AK400+Planel_Pot_Resultado!AK412+Planel_Pot_Resultado!AK424+Planel_Pot_Resultado!AK436+Planel_Pot_Resultado!AK448+Planel_Pot_Resultado!AK460+Planel_Pot_Resultado!AK472</f>
        <v>153407.16143599999</v>
      </c>
      <c r="AH17" s="30">
        <f>Planel_Pot_Resultado!AL388+Planel_Pot_Resultado!AL400+Planel_Pot_Resultado!AL412+Planel_Pot_Resultado!AL424+Planel_Pot_Resultado!AL436+Planel_Pot_Resultado!AL448+Planel_Pot_Resultado!AL460+Planel_Pot_Resultado!AL472</f>
        <v>160925.162744</v>
      </c>
      <c r="AI17" s="30">
        <f>Planel_Pot_Resultado!AM388+Planel_Pot_Resultado!AM400+Planel_Pot_Resultado!AM412+Planel_Pot_Resultado!AM424+Planel_Pot_Resultado!AM436+Planel_Pot_Resultado!AM448+Planel_Pot_Resultado!AM460+Planel_Pot_Resultado!AM472</f>
        <v>167456.201742</v>
      </c>
      <c r="AJ17" s="30">
        <f>Planel_Pot_Resultado!AN388+Planel_Pot_Resultado!AN400+Planel_Pot_Resultado!AN412+Planel_Pot_Resultado!AN424+Planel_Pot_Resultado!AN436+Planel_Pot_Resultado!AN448+Planel_Pot_Resultado!AN460+Planel_Pot_Resultado!AN472</f>
        <v>174592.02002</v>
      </c>
      <c r="AK17" s="30">
        <f>Planel_Pot_Resultado!AO388+Planel_Pot_Resultado!AO400+Planel_Pot_Resultado!AO412+Planel_Pot_Resultado!AO424+Planel_Pot_Resultado!AO436+Planel_Pot_Resultado!AO448+Planel_Pot_Resultado!AO460+Planel_Pot_Resultado!AO472</f>
        <v>181477.68285000001</v>
      </c>
      <c r="AL17" s="30">
        <f>Planel_Pot_Resultado!AP388+Planel_Pot_Resultado!AP400+Planel_Pot_Resultado!AP412+Planel_Pot_Resultado!AP424+Planel_Pot_Resultado!AP436+Planel_Pot_Resultado!AP448+Planel_Pot_Resultado!AP460+Planel_Pot_Resultado!AP472</f>
        <v>188327.35805000001</v>
      </c>
      <c r="AM17" s="1">
        <f t="shared" si="2"/>
        <v>181771.19805000001</v>
      </c>
      <c r="AN17" s="1">
        <v>-1394.8465099999958</v>
      </c>
      <c r="AR17" s="29" t="s">
        <v>58</v>
      </c>
      <c r="AS17" s="30">
        <v>55317.851769999994</v>
      </c>
      <c r="AT17" s="30">
        <v>50667.441889999995</v>
      </c>
      <c r="AU17" s="30">
        <f t="shared" si="3"/>
        <v>-4650.4098799999992</v>
      </c>
    </row>
    <row r="18" spans="2:47" x14ac:dyDescent="0.25">
      <c r="B18" s="29" t="s">
        <v>59</v>
      </c>
      <c r="C18" s="30">
        <f>Planel_Pot_Resultado!G484+Planel_Pot_Resultado!G496+Planel_Pot_Resultado!G508+Planel_Pot_Resultado!G520+Planel_Pot_Resultado!G532+Planel_Pot_Resultado!G544+Planel_Pot_Resultado!G556+Planel_Pot_Resultado!G568+Planel_Pot_Resultado!G580+Planel_Pot_Resultado!G592+Planel_Pot_Resultado!G604+Planel_Pot_Resultado!G616</f>
        <v>0</v>
      </c>
      <c r="D18" s="30">
        <f>Planel_Pot_Resultado!H484+Planel_Pot_Resultado!H496+Planel_Pot_Resultado!H508+Planel_Pot_Resultado!H520+Planel_Pot_Resultado!H532+Planel_Pot_Resultado!H544+Planel_Pot_Resultado!H556+Planel_Pot_Resultado!H568+Planel_Pot_Resultado!H580+Planel_Pot_Resultado!H592+Planel_Pot_Resultado!H604+Planel_Pot_Resultado!H616</f>
        <v>0</v>
      </c>
      <c r="E18" s="30">
        <f>Planel_Pot_Resultado!I484+Planel_Pot_Resultado!I496+Planel_Pot_Resultado!I508+Planel_Pot_Resultado!I520+Planel_Pot_Resultado!I532+Planel_Pot_Resultado!I544+Planel_Pot_Resultado!I556+Planel_Pot_Resultado!I568+Planel_Pot_Resultado!I580+Planel_Pot_Resultado!I592+Planel_Pot_Resultado!I604+Planel_Pot_Resultado!I616</f>
        <v>0</v>
      </c>
      <c r="F18" s="30">
        <f>Planel_Pot_Resultado!J484+Planel_Pot_Resultado!J496+Planel_Pot_Resultado!J508+Planel_Pot_Resultado!J520+Planel_Pot_Resultado!J532+Planel_Pot_Resultado!J544+Planel_Pot_Resultado!J556+Planel_Pot_Resultado!J568+Planel_Pot_Resultado!J580+Planel_Pot_Resultado!J592+Planel_Pot_Resultado!J604+Planel_Pot_Resultado!J616</f>
        <v>0</v>
      </c>
      <c r="G18" s="30">
        <f>Planel_Pot_Resultado!K484+Planel_Pot_Resultado!K496+Planel_Pot_Resultado!K508+Planel_Pot_Resultado!K520+Planel_Pot_Resultado!K532+Planel_Pot_Resultado!K544+Planel_Pot_Resultado!K556+Planel_Pot_Resultado!K568+Planel_Pot_Resultado!K580+Planel_Pot_Resultado!K592+Planel_Pot_Resultado!K604+Planel_Pot_Resultado!K616</f>
        <v>0</v>
      </c>
      <c r="H18" s="30">
        <f>Planel_Pot_Resultado!L484+Planel_Pot_Resultado!L496+Planel_Pot_Resultado!L508+Planel_Pot_Resultado!L520+Planel_Pot_Resultado!L532+Planel_Pot_Resultado!L544+Planel_Pot_Resultado!L556+Planel_Pot_Resultado!L568+Planel_Pot_Resultado!L580+Planel_Pot_Resultado!L592+Planel_Pot_Resultado!L604+Planel_Pot_Resultado!L616</f>
        <v>0</v>
      </c>
      <c r="I18" s="30">
        <f>Planel_Pot_Resultado!M484+Planel_Pot_Resultado!M496+Planel_Pot_Resultado!M508+Planel_Pot_Resultado!M520+Planel_Pot_Resultado!M532+Planel_Pot_Resultado!M544+Planel_Pot_Resultado!M556+Planel_Pot_Resultado!M568+Planel_Pot_Resultado!M580+Planel_Pot_Resultado!M592+Planel_Pot_Resultado!M604+Planel_Pot_Resultado!M616</f>
        <v>0</v>
      </c>
      <c r="J18" s="30">
        <f>Planel_Pot_Resultado!N484+Planel_Pot_Resultado!N496+Planel_Pot_Resultado!N508+Planel_Pot_Resultado!N520+Planel_Pot_Resultado!N532+Planel_Pot_Resultado!N544+Planel_Pot_Resultado!N556+Planel_Pot_Resultado!N568+Planel_Pot_Resultado!N580+Planel_Pot_Resultado!N592+Planel_Pot_Resultado!N604+Planel_Pot_Resultado!N616</f>
        <v>0</v>
      </c>
      <c r="K18" s="30">
        <f>Planel_Pot_Resultado!O484+Planel_Pot_Resultado!O496+Planel_Pot_Resultado!O508+Planel_Pot_Resultado!O520+Planel_Pot_Resultado!O532+Planel_Pot_Resultado!O544+Planel_Pot_Resultado!O556+Planel_Pot_Resultado!O568+Planel_Pot_Resultado!O580+Planel_Pot_Resultado!O592+Planel_Pot_Resultado!O604+Planel_Pot_Resultado!O616</f>
        <v>0</v>
      </c>
      <c r="L18" s="30">
        <f>Planel_Pot_Resultado!P484+Planel_Pot_Resultado!P496+Planel_Pot_Resultado!P508+Planel_Pot_Resultado!P520+Planel_Pot_Resultado!P532+Planel_Pot_Resultado!P544+Planel_Pot_Resultado!P556+Planel_Pot_Resultado!P568+Planel_Pot_Resultado!P580+Planel_Pot_Resultado!P592+Planel_Pot_Resultado!P604+Planel_Pot_Resultado!P616</f>
        <v>0</v>
      </c>
      <c r="M18" s="30">
        <f>Planel_Pot_Resultado!Q484+Planel_Pot_Resultado!Q496+Planel_Pot_Resultado!Q508+Planel_Pot_Resultado!Q520+Planel_Pot_Resultado!Q532+Planel_Pot_Resultado!Q544+Planel_Pot_Resultado!Q556+Planel_Pot_Resultado!Q568+Planel_Pot_Resultado!Q580+Planel_Pot_Resultado!Q592+Planel_Pot_Resultado!Q604+Planel_Pot_Resultado!Q616</f>
        <v>0</v>
      </c>
      <c r="N18" s="30">
        <f>Planel_Pot_Resultado!R484+Planel_Pot_Resultado!R496+Planel_Pot_Resultado!R508+Planel_Pot_Resultado!R520+Planel_Pot_Resultado!R532+Planel_Pot_Resultado!R544+Planel_Pot_Resultado!R556+Planel_Pot_Resultado!R568+Planel_Pot_Resultado!R580+Planel_Pot_Resultado!R592+Planel_Pot_Resultado!R604+Planel_Pot_Resultado!R616</f>
        <v>0</v>
      </c>
      <c r="O18" s="30">
        <f>Planel_Pot_Resultado!S484+Planel_Pot_Resultado!S496+Planel_Pot_Resultado!S508+Planel_Pot_Resultado!S520+Planel_Pot_Resultado!S532+Planel_Pot_Resultado!S544+Planel_Pot_Resultado!S556+Planel_Pot_Resultado!S568+Planel_Pot_Resultado!S580+Planel_Pot_Resultado!S592+Planel_Pot_Resultado!S604+Planel_Pot_Resultado!S616</f>
        <v>0</v>
      </c>
      <c r="P18" s="30">
        <f>Planel_Pot_Resultado!T484+Planel_Pot_Resultado!T496+Planel_Pot_Resultado!T508+Planel_Pot_Resultado!T520+Planel_Pot_Resultado!T532+Planel_Pot_Resultado!T544+Planel_Pot_Resultado!T556+Planel_Pot_Resultado!T568+Planel_Pot_Resultado!T580+Planel_Pot_Resultado!T592+Planel_Pot_Resultado!T604+Planel_Pot_Resultado!T616</f>
        <v>0</v>
      </c>
      <c r="Q18" s="30">
        <f>Planel_Pot_Resultado!U484+Planel_Pot_Resultado!U496+Planel_Pot_Resultado!U508+Planel_Pot_Resultado!U520+Planel_Pot_Resultado!U532+Planel_Pot_Resultado!U544+Planel_Pot_Resultado!U556+Planel_Pot_Resultado!U568+Planel_Pot_Resultado!U580+Planel_Pot_Resultado!U592+Planel_Pot_Resultado!U604+Planel_Pot_Resultado!U616</f>
        <v>0</v>
      </c>
      <c r="R18" s="30">
        <f>Planel_Pot_Resultado!V484+Planel_Pot_Resultado!V496+Planel_Pot_Resultado!V508+Planel_Pot_Resultado!V520+Planel_Pot_Resultado!V532+Planel_Pot_Resultado!V544+Planel_Pot_Resultado!V556+Planel_Pot_Resultado!V568+Planel_Pot_Resultado!V580+Planel_Pot_Resultado!V592+Planel_Pot_Resultado!V604+Planel_Pot_Resultado!V616</f>
        <v>0</v>
      </c>
      <c r="S18" s="30">
        <f>Planel_Pot_Resultado!W484+Planel_Pot_Resultado!W496+Planel_Pot_Resultado!W508+Planel_Pot_Resultado!W520+Planel_Pot_Resultado!W532+Planel_Pot_Resultado!W544+Planel_Pot_Resultado!W556+Planel_Pot_Resultado!W568+Planel_Pot_Resultado!W580+Planel_Pot_Resultado!W592+Planel_Pot_Resultado!W604+Planel_Pot_Resultado!W616</f>
        <v>0</v>
      </c>
      <c r="T18" s="30">
        <f>Planel_Pot_Resultado!X484+Planel_Pot_Resultado!X496+Planel_Pot_Resultado!X508+Planel_Pot_Resultado!X520+Planel_Pot_Resultado!X532+Planel_Pot_Resultado!X544+Planel_Pot_Resultado!X556+Planel_Pot_Resultado!X568+Planel_Pot_Resultado!X580+Planel_Pot_Resultado!X592+Planel_Pot_Resultado!X604+Planel_Pot_Resultado!X616</f>
        <v>0</v>
      </c>
      <c r="U18" s="30">
        <f>Planel_Pot_Resultado!Y484+Planel_Pot_Resultado!Y496+Planel_Pot_Resultado!Y508+Planel_Pot_Resultado!Y520+Planel_Pot_Resultado!Y532+Planel_Pot_Resultado!Y544+Planel_Pot_Resultado!Y556+Planel_Pot_Resultado!Y568+Planel_Pot_Resultado!Y580+Planel_Pot_Resultado!Y592+Planel_Pot_Resultado!Y604+Planel_Pot_Resultado!Y616</f>
        <v>0</v>
      </c>
      <c r="V18" s="30">
        <f>Planel_Pot_Resultado!Z484+Planel_Pot_Resultado!Z496+Planel_Pot_Resultado!Z508+Planel_Pot_Resultado!Z520+Planel_Pot_Resultado!Z532+Planel_Pot_Resultado!Z544+Planel_Pot_Resultado!Z556+Planel_Pot_Resultado!Z568+Planel_Pot_Resultado!Z580+Planel_Pot_Resultado!Z592+Planel_Pot_Resultado!Z604+Planel_Pot_Resultado!Z616</f>
        <v>0</v>
      </c>
      <c r="W18" s="30">
        <f>Planel_Pot_Resultado!AA484+Planel_Pot_Resultado!AA496+Planel_Pot_Resultado!AA508+Planel_Pot_Resultado!AA520+Planel_Pot_Resultado!AA532+Planel_Pot_Resultado!AA544+Planel_Pot_Resultado!AA556+Planel_Pot_Resultado!AA568+Planel_Pot_Resultado!AA580+Planel_Pot_Resultado!AA592+Planel_Pot_Resultado!AA604+Planel_Pot_Resultado!AA616</f>
        <v>0</v>
      </c>
      <c r="X18" s="30">
        <f>Planel_Pot_Resultado!AB484+Planel_Pot_Resultado!AB496+Planel_Pot_Resultado!AB508+Planel_Pot_Resultado!AB520+Planel_Pot_Resultado!AB532+Planel_Pot_Resultado!AB544+Planel_Pot_Resultado!AB556+Planel_Pot_Resultado!AB568+Planel_Pot_Resultado!AB580+Planel_Pot_Resultado!AB592+Planel_Pot_Resultado!AB604+Planel_Pot_Resultado!AB616</f>
        <v>0</v>
      </c>
      <c r="Y18" s="30">
        <f>Planel_Pot_Resultado!AC484+Planel_Pot_Resultado!AC496+Planel_Pot_Resultado!AC508+Planel_Pot_Resultado!AC520+Planel_Pot_Resultado!AC532+Planel_Pot_Resultado!AC544+Planel_Pot_Resultado!AC556+Planel_Pot_Resultado!AC568+Planel_Pot_Resultado!AC580+Planel_Pot_Resultado!AC592+Planel_Pot_Resultado!AC604+Planel_Pot_Resultado!AC616</f>
        <v>0</v>
      </c>
      <c r="Z18" s="30">
        <f>Planel_Pot_Resultado!AD484+Planel_Pot_Resultado!AD496+Planel_Pot_Resultado!AD508+Planel_Pot_Resultado!AD520+Planel_Pot_Resultado!AD532+Planel_Pot_Resultado!AD544+Planel_Pot_Resultado!AD556+Planel_Pot_Resultado!AD568+Planel_Pot_Resultado!AD580+Planel_Pot_Resultado!AD592+Planel_Pot_Resultado!AD604+Planel_Pot_Resultado!AD616</f>
        <v>0</v>
      </c>
      <c r="AA18" s="30">
        <f>Planel_Pot_Resultado!AE484+Planel_Pot_Resultado!AE496+Planel_Pot_Resultado!AE508+Planel_Pot_Resultado!AE520+Planel_Pot_Resultado!AE532+Planel_Pot_Resultado!AE544+Planel_Pot_Resultado!AE556+Planel_Pot_Resultado!AE568+Planel_Pot_Resultado!AE580+Planel_Pot_Resultado!AE592+Planel_Pot_Resultado!AE604+Planel_Pot_Resultado!AE616</f>
        <v>0</v>
      </c>
      <c r="AB18" s="30">
        <f>Planel_Pot_Resultado!AF484+Planel_Pot_Resultado!AF496+Planel_Pot_Resultado!AF508+Planel_Pot_Resultado!AF520+Planel_Pot_Resultado!AF532+Planel_Pot_Resultado!AF544+Planel_Pot_Resultado!AF556+Planel_Pot_Resultado!AF568+Planel_Pot_Resultado!AF580+Planel_Pot_Resultado!AF592+Planel_Pot_Resultado!AF604+Planel_Pot_Resultado!AF616</f>
        <v>0</v>
      </c>
      <c r="AC18" s="30">
        <f>Planel_Pot_Resultado!AG484+Planel_Pot_Resultado!AG496+Planel_Pot_Resultado!AG508+Planel_Pot_Resultado!AG520+Planel_Pot_Resultado!AG532+Planel_Pot_Resultado!AG544+Planel_Pot_Resultado!AG556+Planel_Pot_Resultado!AG568+Planel_Pot_Resultado!AG580+Planel_Pot_Resultado!AG592+Planel_Pot_Resultado!AG604+Planel_Pot_Resultado!AG616</f>
        <v>0</v>
      </c>
      <c r="AD18" s="30">
        <f>Planel_Pot_Resultado!AH484+Planel_Pot_Resultado!AH496+Planel_Pot_Resultado!AH508+Planel_Pot_Resultado!AH520+Planel_Pot_Resultado!AH532+Planel_Pot_Resultado!AH544+Planel_Pot_Resultado!AH556+Planel_Pot_Resultado!AH568+Planel_Pot_Resultado!AH580+Planel_Pot_Resultado!AH592+Planel_Pot_Resultado!AH604+Planel_Pot_Resultado!AH616</f>
        <v>0</v>
      </c>
      <c r="AE18" s="30">
        <f>Planel_Pot_Resultado!AI484+Planel_Pot_Resultado!AI496+Planel_Pot_Resultado!AI508+Planel_Pot_Resultado!AI520+Planel_Pot_Resultado!AI532+Planel_Pot_Resultado!AI544+Planel_Pot_Resultado!AI556+Planel_Pot_Resultado!AI568+Planel_Pot_Resultado!AI580+Planel_Pot_Resultado!AI592+Planel_Pot_Resultado!AI604+Planel_Pot_Resultado!AI616</f>
        <v>0</v>
      </c>
      <c r="AF18" s="30">
        <f>Planel_Pot_Resultado!AJ484+Planel_Pot_Resultado!AJ496+Planel_Pot_Resultado!AJ508+Planel_Pot_Resultado!AJ520+Planel_Pot_Resultado!AJ532+Planel_Pot_Resultado!AJ544+Planel_Pot_Resultado!AJ556+Planel_Pot_Resultado!AJ568+Planel_Pot_Resultado!AJ580+Planel_Pot_Resultado!AJ592+Planel_Pot_Resultado!AJ604+Planel_Pot_Resultado!AJ616</f>
        <v>0</v>
      </c>
      <c r="AG18" s="30">
        <f>Planel_Pot_Resultado!AK484+Planel_Pot_Resultado!AK496+Planel_Pot_Resultado!AK508+Planel_Pot_Resultado!AK520+Planel_Pot_Resultado!AK532+Planel_Pot_Resultado!AK544+Planel_Pot_Resultado!AK556+Planel_Pot_Resultado!AK568+Planel_Pot_Resultado!AK580+Planel_Pot_Resultado!AK592+Planel_Pot_Resultado!AK604+Planel_Pot_Resultado!AK616</f>
        <v>0</v>
      </c>
      <c r="AH18" s="30">
        <f>Planel_Pot_Resultado!AL484+Planel_Pot_Resultado!AL496+Planel_Pot_Resultado!AL508+Planel_Pot_Resultado!AL520+Planel_Pot_Resultado!AL532+Planel_Pot_Resultado!AL544+Planel_Pot_Resultado!AL556+Planel_Pot_Resultado!AL568+Planel_Pot_Resultado!AL580+Planel_Pot_Resultado!AL592+Planel_Pot_Resultado!AL604+Planel_Pot_Resultado!AL616</f>
        <v>0</v>
      </c>
      <c r="AI18" s="30">
        <f>Planel_Pot_Resultado!AM484+Planel_Pot_Resultado!AM496+Planel_Pot_Resultado!AM508+Planel_Pot_Resultado!AM520+Planel_Pot_Resultado!AM532+Planel_Pot_Resultado!AM544+Planel_Pot_Resultado!AM556+Planel_Pot_Resultado!AM568+Planel_Pot_Resultado!AM580+Planel_Pot_Resultado!AM592+Planel_Pot_Resultado!AM604+Planel_Pot_Resultado!AM616</f>
        <v>0</v>
      </c>
      <c r="AJ18" s="30">
        <f>Planel_Pot_Resultado!AN484+Planel_Pot_Resultado!AN496+Planel_Pot_Resultado!AN508+Planel_Pot_Resultado!AN520+Planel_Pot_Resultado!AN532+Planel_Pot_Resultado!AN544+Planel_Pot_Resultado!AN556+Planel_Pot_Resultado!AN568+Planel_Pot_Resultado!AN580+Planel_Pot_Resultado!AN592+Planel_Pot_Resultado!AN604+Planel_Pot_Resultado!AN616</f>
        <v>0</v>
      </c>
      <c r="AK18" s="30">
        <f>Planel_Pot_Resultado!AO484+Planel_Pot_Resultado!AO496+Planel_Pot_Resultado!AO508+Planel_Pot_Resultado!AO520+Planel_Pot_Resultado!AO532+Planel_Pot_Resultado!AO544+Planel_Pot_Resultado!AO556+Planel_Pot_Resultado!AO568+Planel_Pot_Resultado!AO580+Planel_Pot_Resultado!AO592+Planel_Pot_Resultado!AO604+Planel_Pot_Resultado!AO616</f>
        <v>0</v>
      </c>
      <c r="AL18" s="30">
        <f>Planel_Pot_Resultado!AP484+Planel_Pot_Resultado!AP496+Planel_Pot_Resultado!AP508+Planel_Pot_Resultado!AP520+Planel_Pot_Resultado!AP532+Planel_Pot_Resultado!AP544+Planel_Pot_Resultado!AP556+Planel_Pot_Resultado!AP568+Planel_Pot_Resultado!AP580+Planel_Pot_Resultado!AP592+Planel_Pot_Resultado!AP604+Planel_Pot_Resultado!AP616</f>
        <v>0</v>
      </c>
      <c r="AM18" s="1">
        <f t="shared" si="2"/>
        <v>0</v>
      </c>
      <c r="AN18" s="1">
        <v>0</v>
      </c>
      <c r="AR18" s="29" t="s">
        <v>59</v>
      </c>
      <c r="AS18" s="30">
        <v>0</v>
      </c>
      <c r="AT18" s="30">
        <v>0</v>
      </c>
      <c r="AU18" s="30">
        <f t="shared" si="3"/>
        <v>0</v>
      </c>
    </row>
    <row r="19" spans="2:47" x14ac:dyDescent="0.25">
      <c r="B19" s="16" t="s">
        <v>8</v>
      </c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>
        <f t="shared" si="2"/>
        <v>0</v>
      </c>
      <c r="AN19" s="1">
        <v>0</v>
      </c>
      <c r="AR19" s="16" t="s">
        <v>8</v>
      </c>
      <c r="AS19" s="1"/>
      <c r="AT19" s="1"/>
      <c r="AU19" s="1">
        <f t="shared" si="3"/>
        <v>0</v>
      </c>
    </row>
    <row r="20" spans="2:47" x14ac:dyDescent="0.25">
      <c r="B20" s="25" t="s">
        <v>53</v>
      </c>
      <c r="C20" s="26">
        <f>Planel_Pot_Resultado!G280+Planel_Pot_Resultado!G292+Planel_Pot_Resultado!G304+Planel_Pot_Resultado!G316+Planel_Pot_Resultado!G328+Planel_Pot_Resultado!G340+Planel_Pot_Resultado!G352+Planel_Pot_Resultado!G364</f>
        <v>20.702999999999999</v>
      </c>
      <c r="D20" s="26">
        <f>Planel_Pot_Resultado!H280+Planel_Pot_Resultado!H292+Planel_Pot_Resultado!H304+Planel_Pot_Resultado!H316+Planel_Pot_Resultado!H328+Planel_Pot_Resultado!H340+Planel_Pot_Resultado!H352+Planel_Pot_Resultado!H364</f>
        <v>20.702999999999999</v>
      </c>
      <c r="E20" s="26">
        <f>Planel_Pot_Resultado!I280+Planel_Pot_Resultado!I292+Planel_Pot_Resultado!I304+Planel_Pot_Resultado!I316+Planel_Pot_Resultado!I328+Planel_Pot_Resultado!I340+Planel_Pot_Resultado!I352+Planel_Pot_Resultado!I364</f>
        <v>960.37300000000005</v>
      </c>
      <c r="F20" s="26">
        <f>Planel_Pot_Resultado!J280+Planel_Pot_Resultado!J292+Planel_Pot_Resultado!J304+Planel_Pot_Resultado!J316+Planel_Pot_Resultado!J328+Planel_Pot_Resultado!J340+Planel_Pot_Resultado!J352+Planel_Pot_Resultado!J364</f>
        <v>1914.845</v>
      </c>
      <c r="G20" s="26">
        <f>Planel_Pot_Resultado!K280+Planel_Pot_Resultado!K292+Planel_Pot_Resultado!K304+Planel_Pot_Resultado!K316+Planel_Pot_Resultado!K328+Planel_Pot_Resultado!K340+Planel_Pot_Resultado!K352+Planel_Pot_Resultado!K364</f>
        <v>2171.3449999999998</v>
      </c>
      <c r="H20" s="26">
        <f>Planel_Pot_Resultado!L280+Planel_Pot_Resultado!L292+Planel_Pot_Resultado!L304+Planel_Pot_Resultado!L316+Planel_Pot_Resultado!L328+Planel_Pot_Resultado!L340+Planel_Pot_Resultado!L352+Planel_Pot_Resultado!L364</f>
        <v>2171.3449999999998</v>
      </c>
      <c r="I20" s="26">
        <f>Planel_Pot_Resultado!M280+Planel_Pot_Resultado!M292+Planel_Pot_Resultado!M304+Planel_Pot_Resultado!M316+Planel_Pot_Resultado!M328+Planel_Pot_Resultado!M340+Planel_Pot_Resultado!M352+Planel_Pot_Resultado!M364</f>
        <v>2171.3449999999998</v>
      </c>
      <c r="J20" s="26">
        <f>Planel_Pot_Resultado!N280+Planel_Pot_Resultado!N292+Planel_Pot_Resultado!N304+Planel_Pot_Resultado!N316+Planel_Pot_Resultado!N328+Planel_Pot_Resultado!N340+Planel_Pot_Resultado!N352+Planel_Pot_Resultado!N364</f>
        <v>2171.3449999999998</v>
      </c>
      <c r="K20" s="26">
        <f>Planel_Pot_Resultado!O280+Planel_Pot_Resultado!O292+Planel_Pot_Resultado!O304+Planel_Pot_Resultado!O316+Planel_Pot_Resultado!O328+Planel_Pot_Resultado!O340+Planel_Pot_Resultado!O352+Planel_Pot_Resultado!O364</f>
        <v>2171.3449999999998</v>
      </c>
      <c r="L20" s="26">
        <f>Planel_Pot_Resultado!P280+Planel_Pot_Resultado!P292+Planel_Pot_Resultado!P304+Planel_Pot_Resultado!P316+Planel_Pot_Resultado!P328+Planel_Pot_Resultado!P340+Planel_Pot_Resultado!P352+Planel_Pot_Resultado!P364</f>
        <v>2171.3449999999998</v>
      </c>
      <c r="M20" s="26">
        <f>Planel_Pot_Resultado!Q280+Planel_Pot_Resultado!Q292+Planel_Pot_Resultado!Q304+Planel_Pot_Resultado!Q316+Planel_Pot_Resultado!Q328+Planel_Pot_Resultado!Q340+Planel_Pot_Resultado!Q352+Planel_Pot_Resultado!Q364</f>
        <v>2171.3449999999998</v>
      </c>
      <c r="N20" s="26">
        <f>Planel_Pot_Resultado!R280+Planel_Pot_Resultado!R292+Planel_Pot_Resultado!R304+Planel_Pot_Resultado!R316+Planel_Pot_Resultado!R328+Planel_Pot_Resultado!R340+Planel_Pot_Resultado!R352+Planel_Pot_Resultado!R364</f>
        <v>2171.3449999999998</v>
      </c>
      <c r="O20" s="26">
        <f>Planel_Pot_Resultado!S280+Planel_Pot_Resultado!S292+Planel_Pot_Resultado!S304+Planel_Pot_Resultado!S316+Planel_Pot_Resultado!S328+Planel_Pot_Resultado!S340+Planel_Pot_Resultado!S352+Planel_Pot_Resultado!S364</f>
        <v>2171.3449999999998</v>
      </c>
      <c r="P20" s="26">
        <f>Planel_Pot_Resultado!T280+Planel_Pot_Resultado!T292+Planel_Pot_Resultado!T304+Planel_Pot_Resultado!T316+Planel_Pot_Resultado!T328+Planel_Pot_Resultado!T340+Planel_Pot_Resultado!T352+Planel_Pot_Resultado!T364</f>
        <v>2171.3449999999998</v>
      </c>
      <c r="Q20" s="26">
        <f>Planel_Pot_Resultado!U280+Planel_Pot_Resultado!U292+Planel_Pot_Resultado!U304+Planel_Pot_Resultado!U316+Planel_Pot_Resultado!U328+Planel_Pot_Resultado!U340+Planel_Pot_Resultado!U352+Planel_Pot_Resultado!U364</f>
        <v>2170.2629999999999</v>
      </c>
      <c r="R20" s="26">
        <f>Planel_Pot_Resultado!V280+Planel_Pot_Resultado!V292+Planel_Pot_Resultado!V304+Planel_Pot_Resultado!V316+Planel_Pot_Resultado!V328+Planel_Pot_Resultado!V340+Planel_Pot_Resultado!V352+Planel_Pot_Resultado!V364</f>
        <v>6353.0162600000003</v>
      </c>
      <c r="S20" s="26">
        <f>Planel_Pot_Resultado!W280+Planel_Pot_Resultado!W292+Planel_Pot_Resultado!W304+Planel_Pot_Resultado!W316+Planel_Pot_Resultado!W328+Planel_Pot_Resultado!W340+Planel_Pot_Resultado!W352+Planel_Pot_Resultado!W364</f>
        <v>10796.121328000001</v>
      </c>
      <c r="T20" s="26">
        <f>Planel_Pot_Resultado!X280+Planel_Pot_Resultado!X292+Planel_Pot_Resultado!X304+Planel_Pot_Resultado!X316+Planel_Pot_Resultado!X328+Planel_Pot_Resultado!X340+Planel_Pot_Resultado!X352+Planel_Pot_Resultado!X364</f>
        <v>15359.184249999998</v>
      </c>
      <c r="U20" s="26">
        <f>Planel_Pot_Resultado!Y280+Planel_Pot_Resultado!Y292+Planel_Pot_Resultado!Y304+Planel_Pot_Resultado!Y316+Planel_Pot_Resultado!Y328+Planel_Pot_Resultado!Y340+Planel_Pot_Resultado!Y352+Planel_Pot_Resultado!Y364</f>
        <v>19912.446260000001</v>
      </c>
      <c r="V20" s="26">
        <f>Planel_Pot_Resultado!Z280+Planel_Pot_Resultado!Z292+Planel_Pot_Resultado!Z304+Planel_Pot_Resultado!Z316+Planel_Pot_Resultado!Z328+Planel_Pot_Resultado!Z340+Planel_Pot_Resultado!Z352+Planel_Pot_Resultado!Z364</f>
        <v>24589.248479999998</v>
      </c>
      <c r="W20" s="26">
        <f>Planel_Pot_Resultado!AA280+Planel_Pot_Resultado!AA292+Planel_Pot_Resultado!AA304+Planel_Pot_Resultado!AA316+Planel_Pot_Resultado!AA328+Planel_Pot_Resultado!AA340+Planel_Pot_Resultado!AA352+Planel_Pot_Resultado!AA364</f>
        <v>29401.941930000001</v>
      </c>
      <c r="X20" s="26">
        <f>Planel_Pot_Resultado!AB280+Planel_Pot_Resultado!AB292+Planel_Pot_Resultado!AB304+Planel_Pot_Resultado!AB316+Planel_Pot_Resultado!AB328+Planel_Pot_Resultado!AB340+Planel_Pot_Resultado!AB352+Planel_Pot_Resultado!AB364</f>
        <v>34513.298800000004</v>
      </c>
      <c r="Y20" s="26">
        <f>Planel_Pot_Resultado!AC280+Planel_Pot_Resultado!AC292+Planel_Pot_Resultado!AC304+Planel_Pot_Resultado!AC316+Planel_Pot_Resultado!AC328+Planel_Pot_Resultado!AC340+Planel_Pot_Resultado!AC352+Planel_Pot_Resultado!AC364</f>
        <v>38450.4424</v>
      </c>
      <c r="Z20" s="26">
        <f>Planel_Pot_Resultado!AD280+Planel_Pot_Resultado!AD292+Planel_Pot_Resultado!AD304+Planel_Pot_Resultado!AD316+Planel_Pot_Resultado!AD328+Planel_Pot_Resultado!AD340+Planel_Pot_Resultado!AD352+Planel_Pot_Resultado!AD364</f>
        <v>37510.772400000002</v>
      </c>
      <c r="AA20" s="26">
        <f>Planel_Pot_Resultado!AE280+Planel_Pot_Resultado!AE292+Planel_Pot_Resultado!AE304+Planel_Pot_Resultado!AE316+Planel_Pot_Resultado!AE328+Planel_Pot_Resultado!AE340+Planel_Pot_Resultado!AE352+Planel_Pot_Resultado!AE364</f>
        <v>36556.3004</v>
      </c>
      <c r="AB20" s="26">
        <f>Planel_Pot_Resultado!AF280+Planel_Pot_Resultado!AF292+Planel_Pot_Resultado!AF304+Planel_Pot_Resultado!AF316+Planel_Pot_Resultado!AF328+Planel_Pot_Resultado!AF340+Planel_Pot_Resultado!AF352+Planel_Pot_Resultado!AF364</f>
        <v>41018.421077999999</v>
      </c>
      <c r="AC20" s="26">
        <f>Planel_Pot_Resultado!AG280+Planel_Pot_Resultado!AG292+Planel_Pot_Resultado!AG304+Planel_Pot_Resultado!AG316+Planel_Pot_Resultado!AG328+Planel_Pot_Resultado!AG340+Planel_Pot_Resultado!AG352+Planel_Pot_Resultado!AG364</f>
        <v>45154.521204999997</v>
      </c>
      <c r="AD20" s="26">
        <f>Planel_Pot_Resultado!AH280+Planel_Pot_Resultado!AH292+Planel_Pot_Resultado!AH304+Planel_Pot_Resultado!AH316+Planel_Pot_Resultado!AH328+Planel_Pot_Resultado!AH340+Planel_Pot_Resultado!AH352+Planel_Pot_Resultado!AH364</f>
        <v>49311.052020000003</v>
      </c>
      <c r="AE20" s="26">
        <f>Planel_Pot_Resultado!AI280+Planel_Pot_Resultado!AI292+Planel_Pot_Resultado!AI304+Planel_Pot_Resultado!AI316+Planel_Pot_Resultado!AI328+Planel_Pot_Resultado!AI340+Planel_Pot_Resultado!AI352+Planel_Pot_Resultado!AI364</f>
        <v>53454.275130000002</v>
      </c>
      <c r="AF20" s="26">
        <f>Planel_Pot_Resultado!AJ280+Planel_Pot_Resultado!AJ292+Planel_Pot_Resultado!AJ304+Planel_Pot_Resultado!AJ316+Planel_Pot_Resultado!AJ328+Planel_Pot_Resultado!AJ340+Planel_Pot_Resultado!AJ352+Planel_Pot_Resultado!AJ364</f>
        <v>57663.905639999997</v>
      </c>
      <c r="AG20" s="26">
        <f>Planel_Pot_Resultado!AK280+Planel_Pot_Resultado!AK292+Planel_Pot_Resultado!AK304+Planel_Pot_Resultado!AK316+Planel_Pot_Resultado!AK328+Planel_Pot_Resultado!AK340+Planel_Pot_Resultado!AK352+Planel_Pot_Resultado!AK364</f>
        <v>61934.727220000001</v>
      </c>
      <c r="AH20" s="26">
        <f>Planel_Pot_Resultado!AL280+Planel_Pot_Resultado!AL292+Planel_Pot_Resultado!AL304+Planel_Pot_Resultado!AL316+Planel_Pot_Resultado!AL328+Planel_Pot_Resultado!AL340+Planel_Pot_Resultado!AL352+Planel_Pot_Resultado!AL364</f>
        <v>66212.948650000006</v>
      </c>
      <c r="AI20" s="26">
        <f>Planel_Pot_Resultado!AM280+Planel_Pot_Resultado!AM292+Planel_Pot_Resultado!AM304+Planel_Pot_Resultado!AM316+Planel_Pot_Resultado!AM328+Planel_Pot_Resultado!AM340+Planel_Pot_Resultado!AM352+Planel_Pot_Resultado!AM364</f>
        <v>70440.769499999995</v>
      </c>
      <c r="AJ20" s="26">
        <f>Planel_Pot_Resultado!AN280+Planel_Pot_Resultado!AN292+Planel_Pot_Resultado!AN304+Planel_Pot_Resultado!AN316+Planel_Pot_Resultado!AN328+Planel_Pot_Resultado!AN340+Planel_Pot_Resultado!AN352+Planel_Pot_Resultado!AN364</f>
        <v>75133.919739999998</v>
      </c>
      <c r="AK20" s="26">
        <f>Planel_Pot_Resultado!AO280+Planel_Pot_Resultado!AO292+Planel_Pot_Resultado!AO304+Planel_Pot_Resultado!AO316+Planel_Pot_Resultado!AO328+Planel_Pot_Resultado!AO340+Planel_Pot_Resultado!AO352+Planel_Pot_Resultado!AO364</f>
        <v>79610.271899999992</v>
      </c>
      <c r="AL20" s="26">
        <f>Planel_Pot_Resultado!AP280+Planel_Pot_Resultado!AP292+Planel_Pot_Resultado!AP304+Planel_Pot_Resultado!AP316+Planel_Pot_Resultado!AP328+Planel_Pot_Resultado!AP340+Planel_Pot_Resultado!AP352+Planel_Pot_Resultado!AP364</f>
        <v>83976.503800000006</v>
      </c>
      <c r="AM20" s="1">
        <f t="shared" si="2"/>
        <v>83955.800800000012</v>
      </c>
      <c r="AN20" s="1">
        <v>-123377.24182</v>
      </c>
      <c r="AR20" s="23" t="s">
        <v>53</v>
      </c>
      <c r="AS20" s="24">
        <v>126929.58682</v>
      </c>
      <c r="AT20" s="24">
        <v>136496.91516</v>
      </c>
      <c r="AU20" s="24">
        <f t="shared" si="3"/>
        <v>9567.3283400000073</v>
      </c>
    </row>
    <row r="21" spans="2:47" x14ac:dyDescent="0.25">
      <c r="B21" s="25" t="s">
        <v>694</v>
      </c>
      <c r="C21" s="26">
        <f>Planel_Pot_Resultado!G196+Planel_Pot_Resultado!G208+Planel_Pot_Resultado!G220+Planel_Pot_Resultado!G232</f>
        <v>0</v>
      </c>
      <c r="D21" s="26">
        <f>Planel_Pot_Resultado!H196+Planel_Pot_Resultado!H208+Planel_Pot_Resultado!H220+Planel_Pot_Resultado!H232</f>
        <v>0</v>
      </c>
      <c r="E21" s="26">
        <f>Planel_Pot_Resultado!I196+Planel_Pot_Resultado!I208+Planel_Pot_Resultado!I220+Planel_Pot_Resultado!I232</f>
        <v>0</v>
      </c>
      <c r="F21" s="26">
        <f>Planel_Pot_Resultado!J196+Planel_Pot_Resultado!J208+Planel_Pot_Resultado!J220+Planel_Pot_Resultado!J232</f>
        <v>0</v>
      </c>
      <c r="G21" s="26">
        <f>Planel_Pot_Resultado!K196+Planel_Pot_Resultado!K208+Planel_Pot_Resultado!K220+Planel_Pot_Resultado!K232</f>
        <v>0</v>
      </c>
      <c r="H21" s="26">
        <f>Planel_Pot_Resultado!L196+Planel_Pot_Resultado!L208+Planel_Pot_Resultado!L220+Planel_Pot_Resultado!L232</f>
        <v>0</v>
      </c>
      <c r="I21" s="26">
        <f>Planel_Pot_Resultado!M196+Planel_Pot_Resultado!M208+Planel_Pot_Resultado!M220+Planel_Pot_Resultado!M232</f>
        <v>0</v>
      </c>
      <c r="J21" s="26">
        <f>Planel_Pot_Resultado!N196+Planel_Pot_Resultado!N208+Planel_Pot_Resultado!N220+Planel_Pot_Resultado!N232</f>
        <v>0</v>
      </c>
      <c r="K21" s="26">
        <f>Planel_Pot_Resultado!O196+Planel_Pot_Resultado!O208+Planel_Pot_Resultado!O220+Planel_Pot_Resultado!O232</f>
        <v>0</v>
      </c>
      <c r="L21" s="26">
        <f>Planel_Pot_Resultado!P196+Planel_Pot_Resultado!P208+Planel_Pot_Resultado!P220+Planel_Pot_Resultado!P232</f>
        <v>0</v>
      </c>
      <c r="M21" s="26">
        <f>Planel_Pot_Resultado!Q196+Planel_Pot_Resultado!Q208+Planel_Pot_Resultado!Q220+Planel_Pot_Resultado!Q232</f>
        <v>0</v>
      </c>
      <c r="N21" s="26">
        <f>Planel_Pot_Resultado!R196+Planel_Pot_Resultado!R208+Planel_Pot_Resultado!R220+Planel_Pot_Resultado!R232</f>
        <v>0</v>
      </c>
      <c r="O21" s="26">
        <f>Planel_Pot_Resultado!S196+Planel_Pot_Resultado!S208+Planel_Pot_Resultado!S220+Planel_Pot_Resultado!S232</f>
        <v>0</v>
      </c>
      <c r="P21" s="26">
        <f>Planel_Pot_Resultado!T196+Planel_Pot_Resultado!T208+Planel_Pot_Resultado!T220+Planel_Pot_Resultado!T232</f>
        <v>0</v>
      </c>
      <c r="Q21" s="26">
        <f>Planel_Pot_Resultado!U196+Planel_Pot_Resultado!U208+Planel_Pot_Resultado!U220+Planel_Pot_Resultado!U232</f>
        <v>0</v>
      </c>
      <c r="R21" s="26">
        <f>Planel_Pot_Resultado!V196+Planel_Pot_Resultado!V208+Planel_Pot_Resultado!V220+Planel_Pot_Resultado!V232</f>
        <v>0</v>
      </c>
      <c r="S21" s="26">
        <f>Planel_Pot_Resultado!W196+Planel_Pot_Resultado!W208+Planel_Pot_Resultado!W220+Planel_Pot_Resultado!W232</f>
        <v>0</v>
      </c>
      <c r="T21" s="26">
        <f>Planel_Pot_Resultado!X196+Planel_Pot_Resultado!X208+Planel_Pot_Resultado!X220+Planel_Pot_Resultado!X232</f>
        <v>0</v>
      </c>
      <c r="U21" s="26">
        <f>Planel_Pot_Resultado!Y196+Planel_Pot_Resultado!Y208+Planel_Pot_Resultado!Y220+Planel_Pot_Resultado!Y232</f>
        <v>0</v>
      </c>
      <c r="V21" s="26">
        <f>Planel_Pot_Resultado!Z196+Planel_Pot_Resultado!Z208+Planel_Pot_Resultado!Z220+Planel_Pot_Resultado!Z232</f>
        <v>0</v>
      </c>
      <c r="W21" s="26">
        <f>Planel_Pot_Resultado!AA196+Planel_Pot_Resultado!AA208+Planel_Pot_Resultado!AA220+Planel_Pot_Resultado!AA232</f>
        <v>0</v>
      </c>
      <c r="X21" s="26">
        <f>Planel_Pot_Resultado!AB196+Planel_Pot_Resultado!AB208+Planel_Pot_Resultado!AB220+Planel_Pot_Resultado!AB232</f>
        <v>0</v>
      </c>
      <c r="Y21" s="26">
        <f>Planel_Pot_Resultado!AC196+Planel_Pot_Resultado!AC208+Planel_Pot_Resultado!AC220+Planel_Pot_Resultado!AC232</f>
        <v>0</v>
      </c>
      <c r="Z21" s="26">
        <f>Planel_Pot_Resultado!AD196+Planel_Pot_Resultado!AD208+Planel_Pot_Resultado!AD220+Planel_Pot_Resultado!AD232</f>
        <v>0</v>
      </c>
      <c r="AA21" s="26">
        <f>Planel_Pot_Resultado!AE196+Planel_Pot_Resultado!AE208+Planel_Pot_Resultado!AE220+Planel_Pot_Resultado!AE232</f>
        <v>0</v>
      </c>
      <c r="AB21" s="26">
        <f>Planel_Pot_Resultado!AF196+Planel_Pot_Resultado!AF208+Planel_Pot_Resultado!AF220+Planel_Pot_Resultado!AF232</f>
        <v>0</v>
      </c>
      <c r="AC21" s="26">
        <f>Planel_Pot_Resultado!AG196+Planel_Pot_Resultado!AG208+Planel_Pot_Resultado!AG220+Planel_Pot_Resultado!AG232</f>
        <v>0</v>
      </c>
      <c r="AD21" s="26">
        <f>Planel_Pot_Resultado!AH196+Planel_Pot_Resultado!AH208+Planel_Pot_Resultado!AH220+Planel_Pot_Resultado!AH232</f>
        <v>0</v>
      </c>
      <c r="AE21" s="26">
        <f>Planel_Pot_Resultado!AI196+Planel_Pot_Resultado!AI208+Planel_Pot_Resultado!AI220+Planel_Pot_Resultado!AI232</f>
        <v>0</v>
      </c>
      <c r="AF21" s="26">
        <f>Planel_Pot_Resultado!AJ196+Planel_Pot_Resultado!AJ208+Planel_Pot_Resultado!AJ220+Planel_Pot_Resultado!AJ232</f>
        <v>0</v>
      </c>
      <c r="AG21" s="26">
        <f>Planel_Pot_Resultado!AK196+Planel_Pot_Resultado!AK208+Planel_Pot_Resultado!AK220+Planel_Pot_Resultado!AK232</f>
        <v>0</v>
      </c>
      <c r="AH21" s="26">
        <f>Planel_Pot_Resultado!AL196+Planel_Pot_Resultado!AL208+Planel_Pot_Resultado!AL220+Planel_Pot_Resultado!AL232</f>
        <v>0</v>
      </c>
      <c r="AI21" s="26">
        <f>Planel_Pot_Resultado!AM196+Planel_Pot_Resultado!AM208+Planel_Pot_Resultado!AM220+Planel_Pot_Resultado!AM232</f>
        <v>0</v>
      </c>
      <c r="AJ21" s="26">
        <f>Planel_Pot_Resultado!AN196+Planel_Pot_Resultado!AN208+Planel_Pot_Resultado!AN220+Planel_Pot_Resultado!AN232</f>
        <v>0</v>
      </c>
      <c r="AK21" s="26">
        <f>Planel_Pot_Resultado!AO196+Planel_Pot_Resultado!AO208+Planel_Pot_Resultado!AO220+Planel_Pot_Resultado!AO232</f>
        <v>0</v>
      </c>
      <c r="AL21" s="26">
        <f>Planel_Pot_Resultado!AP196+Planel_Pot_Resultado!AP208+Planel_Pot_Resultado!AP220+Planel_Pot_Resultado!AP232</f>
        <v>0</v>
      </c>
      <c r="AM21" s="1">
        <f t="shared" si="2"/>
        <v>0</v>
      </c>
      <c r="AN21" s="1">
        <v>0</v>
      </c>
      <c r="AR21" s="23" t="s">
        <v>54</v>
      </c>
      <c r="AS21" s="24">
        <v>0</v>
      </c>
      <c r="AT21" s="24">
        <v>0</v>
      </c>
      <c r="AU21" s="24">
        <f t="shared" si="3"/>
        <v>0</v>
      </c>
    </row>
    <row r="22" spans="2:47" x14ac:dyDescent="0.25">
      <c r="B22" s="231" t="s">
        <v>55</v>
      </c>
      <c r="C22" s="232">
        <f>Planel_Pot_Resultado!G268</f>
        <v>490</v>
      </c>
      <c r="D22" s="232">
        <f>Planel_Pot_Resultado!H268</f>
        <v>490</v>
      </c>
      <c r="E22" s="232">
        <f>Planel_Pot_Resultado!I268</f>
        <v>490</v>
      </c>
      <c r="F22" s="232">
        <f>Planel_Pot_Resultado!J268</f>
        <v>490</v>
      </c>
      <c r="G22" s="232">
        <f>Planel_Pot_Resultado!K268</f>
        <v>490</v>
      </c>
      <c r="H22" s="232">
        <f>Planel_Pot_Resultado!L268</f>
        <v>490</v>
      </c>
      <c r="I22" s="232">
        <f>Planel_Pot_Resultado!M268</f>
        <v>490</v>
      </c>
      <c r="J22" s="232">
        <f>Planel_Pot_Resultado!N268</f>
        <v>490</v>
      </c>
      <c r="K22" s="232">
        <f>Planel_Pot_Resultado!O268</f>
        <v>490</v>
      </c>
      <c r="L22" s="232">
        <f>Planel_Pot_Resultado!P268</f>
        <v>490</v>
      </c>
      <c r="M22" s="232">
        <f>Planel_Pot_Resultado!Q268</f>
        <v>490</v>
      </c>
      <c r="N22" s="232">
        <f>Planel_Pot_Resultado!R268</f>
        <v>490</v>
      </c>
      <c r="O22" s="232">
        <f>Planel_Pot_Resultado!S268</f>
        <v>490</v>
      </c>
      <c r="P22" s="232">
        <f>Planel_Pot_Resultado!T268</f>
        <v>490</v>
      </c>
      <c r="Q22" s="232">
        <f>Planel_Pot_Resultado!U268</f>
        <v>490</v>
      </c>
      <c r="R22" s="232">
        <f>Planel_Pot_Resultado!V268</f>
        <v>490</v>
      </c>
      <c r="S22" s="232">
        <f>Planel_Pot_Resultado!W268</f>
        <v>0</v>
      </c>
      <c r="T22" s="232">
        <f>Planel_Pot_Resultado!X268</f>
        <v>0</v>
      </c>
      <c r="U22" s="232">
        <f>Planel_Pot_Resultado!Y268</f>
        <v>0</v>
      </c>
      <c r="V22" s="232">
        <f>Planel_Pot_Resultado!Z268</f>
        <v>0</v>
      </c>
      <c r="W22" s="232">
        <f>Planel_Pot_Resultado!AA268</f>
        <v>0</v>
      </c>
      <c r="X22" s="232">
        <f>Planel_Pot_Resultado!AB268</f>
        <v>0</v>
      </c>
      <c r="Y22" s="232">
        <f>Planel_Pot_Resultado!AC268</f>
        <v>0</v>
      </c>
      <c r="Z22" s="232">
        <f>Planel_Pot_Resultado!AD268</f>
        <v>0</v>
      </c>
      <c r="AA22" s="232">
        <f>Planel_Pot_Resultado!AE268</f>
        <v>0</v>
      </c>
      <c r="AB22" s="232">
        <f>Planel_Pot_Resultado!AF268</f>
        <v>0</v>
      </c>
      <c r="AC22" s="232">
        <f>Planel_Pot_Resultado!AG268</f>
        <v>0</v>
      </c>
      <c r="AD22" s="232">
        <f>Planel_Pot_Resultado!AH268</f>
        <v>0</v>
      </c>
      <c r="AE22" s="232">
        <f>Planel_Pot_Resultado!AI268</f>
        <v>0</v>
      </c>
      <c r="AF22" s="232">
        <f>Planel_Pot_Resultado!AJ268</f>
        <v>0</v>
      </c>
      <c r="AG22" s="232">
        <f>Planel_Pot_Resultado!AK268</f>
        <v>0</v>
      </c>
      <c r="AH22" s="232">
        <f>Planel_Pot_Resultado!AL268</f>
        <v>0</v>
      </c>
      <c r="AI22" s="232">
        <f>Planel_Pot_Resultado!AM268</f>
        <v>0</v>
      </c>
      <c r="AJ22" s="232">
        <f>Planel_Pot_Resultado!AN268</f>
        <v>0</v>
      </c>
      <c r="AK22" s="232">
        <f>Planel_Pot_Resultado!AO268</f>
        <v>0</v>
      </c>
      <c r="AL22" s="232">
        <f>Planel_Pot_Resultado!AP268</f>
        <v>0</v>
      </c>
      <c r="AM22" s="1">
        <f t="shared" si="2"/>
        <v>-490</v>
      </c>
      <c r="AN22" s="1">
        <v>0</v>
      </c>
      <c r="AR22" s="25" t="s">
        <v>55</v>
      </c>
      <c r="AS22" s="26">
        <v>490</v>
      </c>
      <c r="AT22" s="26">
        <v>490</v>
      </c>
      <c r="AU22" s="26">
        <f t="shared" si="3"/>
        <v>0</v>
      </c>
    </row>
    <row r="23" spans="2:47" x14ac:dyDescent="0.25">
      <c r="B23" s="97" t="s">
        <v>56</v>
      </c>
      <c r="C23" s="32">
        <f>Planel_Pot_Resultado!G100+Planel_Pot_Resultado!G652</f>
        <v>0</v>
      </c>
      <c r="D23" s="32">
        <f>Planel_Pot_Resultado!H100+Planel_Pot_Resultado!H652</f>
        <v>0</v>
      </c>
      <c r="E23" s="32">
        <f>Planel_Pot_Resultado!I100+Planel_Pot_Resultado!I652</f>
        <v>0</v>
      </c>
      <c r="F23" s="32">
        <f>Planel_Pot_Resultado!J100+Planel_Pot_Resultado!J652</f>
        <v>0</v>
      </c>
      <c r="G23" s="32">
        <f>Planel_Pot_Resultado!K100+Planel_Pot_Resultado!K652</f>
        <v>0</v>
      </c>
      <c r="H23" s="32">
        <f>Planel_Pot_Resultado!L100+Planel_Pot_Resultado!L652</f>
        <v>0</v>
      </c>
      <c r="I23" s="32">
        <f>Planel_Pot_Resultado!M100+Planel_Pot_Resultado!M652</f>
        <v>0</v>
      </c>
      <c r="J23" s="32">
        <f>Planel_Pot_Resultado!N100+Planel_Pot_Resultado!N652</f>
        <v>0</v>
      </c>
      <c r="K23" s="32">
        <f>Planel_Pot_Resultado!O100+Planel_Pot_Resultado!O652</f>
        <v>0</v>
      </c>
      <c r="L23" s="32">
        <f>Planel_Pot_Resultado!P100+Planel_Pot_Resultado!P652</f>
        <v>993.78026799999998</v>
      </c>
      <c r="M23" s="32">
        <f>Planel_Pot_Resultado!Q100+Planel_Pot_Resultado!Q652</f>
        <v>5303.2053960000003</v>
      </c>
      <c r="N23" s="32">
        <f>Planel_Pot_Resultado!R100+Planel_Pot_Resultado!R652</f>
        <v>6661.3637799999997</v>
      </c>
      <c r="O23" s="32">
        <f>Planel_Pot_Resultado!S100+Planel_Pot_Resultado!S652</f>
        <v>10823.939539999999</v>
      </c>
      <c r="P23" s="32">
        <f>Planel_Pot_Resultado!T100+Planel_Pot_Resultado!T652</f>
        <v>11336.816269999999</v>
      </c>
      <c r="Q23" s="32">
        <f>Planel_Pot_Resultado!U100+Planel_Pot_Resultado!U652</f>
        <v>11708.97732</v>
      </c>
      <c r="R23" s="32">
        <f>Planel_Pot_Resultado!V100+Planel_Pot_Resultado!V652</f>
        <v>14277.053531</v>
      </c>
      <c r="S23" s="32">
        <f>Planel_Pot_Resultado!W100+Planel_Pot_Resultado!W652</f>
        <v>19491.64618</v>
      </c>
      <c r="T23" s="32">
        <f>Planel_Pot_Resultado!X100+Planel_Pot_Resultado!X652</f>
        <v>21999.24122</v>
      </c>
      <c r="U23" s="32">
        <f>Planel_Pot_Resultado!Y100+Planel_Pot_Resultado!Y652</f>
        <v>24165.42067</v>
      </c>
      <c r="V23" s="32">
        <f>Planel_Pot_Resultado!Z100+Planel_Pot_Resultado!Z652</f>
        <v>25484.89344</v>
      </c>
      <c r="W23" s="32">
        <f>Planel_Pot_Resultado!AA100+Planel_Pot_Resultado!AA652</f>
        <v>28289.086340000002</v>
      </c>
      <c r="X23" s="32">
        <f>Planel_Pot_Resultado!AB100+Planel_Pot_Resultado!AB652</f>
        <v>31199.400900000001</v>
      </c>
      <c r="Y23" s="32">
        <f>Planel_Pot_Resultado!AC100+Planel_Pot_Resultado!AC652</f>
        <v>34194.007189999997</v>
      </c>
      <c r="Z23" s="32">
        <f>Planel_Pot_Resultado!AD100+Planel_Pot_Resultado!AD652</f>
        <v>37583.269200000002</v>
      </c>
      <c r="AA23" s="32">
        <f>Planel_Pot_Resultado!AE100+Planel_Pot_Resultado!AE652</f>
        <v>42180.912100000001</v>
      </c>
      <c r="AB23" s="32">
        <f>Planel_Pot_Resultado!AF100+Planel_Pot_Resultado!AF652</f>
        <v>44793.133229999999</v>
      </c>
      <c r="AC23" s="32">
        <f>Planel_Pot_Resultado!AG100+Planel_Pot_Resultado!AG652</f>
        <v>47124.522679999995</v>
      </c>
      <c r="AD23" s="32">
        <f>Planel_Pot_Resultado!AH100+Planel_Pot_Resultado!AH652</f>
        <v>50173.752410000001</v>
      </c>
      <c r="AE23" s="32">
        <f>Planel_Pot_Resultado!AI100+Planel_Pot_Resultado!AI652</f>
        <v>53263.070370000001</v>
      </c>
      <c r="AF23" s="32">
        <f>Planel_Pot_Resultado!AJ100+Planel_Pot_Resultado!AJ652</f>
        <v>56866.504580000001</v>
      </c>
      <c r="AG23" s="32">
        <f>Planel_Pot_Resultado!AK100+Planel_Pot_Resultado!AK652</f>
        <v>60901.221469999997</v>
      </c>
      <c r="AH23" s="32">
        <f>Planel_Pot_Resultado!AL100+Planel_Pot_Resultado!AL652</f>
        <v>64583.648759999996</v>
      </c>
      <c r="AI23" s="32">
        <f>Planel_Pot_Resultado!AM100+Planel_Pot_Resultado!AM652</f>
        <v>68304.693249999997</v>
      </c>
      <c r="AJ23" s="32">
        <f>Planel_Pot_Resultado!AN100+Planel_Pot_Resultado!AN652</f>
        <v>72441.833350000001</v>
      </c>
      <c r="AK23" s="32">
        <f>Planel_Pot_Resultado!AO100+Planel_Pot_Resultado!AO652</f>
        <v>76405.030249999996</v>
      </c>
      <c r="AL23" s="32">
        <f>Planel_Pot_Resultado!AP100+Planel_Pot_Resultado!AP652</f>
        <v>79697.207439999998</v>
      </c>
      <c r="AM23" s="1">
        <f t="shared" si="2"/>
        <v>79697.207439999998</v>
      </c>
      <c r="AN23" s="1">
        <v>-77919.371499999994</v>
      </c>
      <c r="AR23" s="31" t="s">
        <v>56</v>
      </c>
      <c r="AS23" s="32">
        <v>77919.371499999994</v>
      </c>
      <c r="AT23" s="32">
        <v>79381.131309999997</v>
      </c>
      <c r="AU23" s="32">
        <f t="shared" si="3"/>
        <v>1461.7598100000032</v>
      </c>
    </row>
    <row r="24" spans="2:47" x14ac:dyDescent="0.25">
      <c r="B24" s="27" t="s">
        <v>9</v>
      </c>
      <c r="C24" s="28">
        <f t="shared" ref="C24:AL24" si="4">SUM(C4:C23)</f>
        <v>135892.80841999999</v>
      </c>
      <c r="D24" s="28">
        <f t="shared" si="4"/>
        <v>141522.64642</v>
      </c>
      <c r="E24" s="28">
        <f t="shared" si="4"/>
        <v>142911.46042000002</v>
      </c>
      <c r="F24" s="28">
        <f t="shared" si="4"/>
        <v>159940.32114999997</v>
      </c>
      <c r="G24" s="28">
        <f t="shared" si="4"/>
        <v>165120.50174999997</v>
      </c>
      <c r="H24" s="28">
        <f t="shared" si="4"/>
        <v>172580.13594999997</v>
      </c>
      <c r="I24" s="28">
        <f t="shared" si="4"/>
        <v>175182.76121399997</v>
      </c>
      <c r="J24" s="28">
        <f t="shared" si="4"/>
        <v>180172.81565999996</v>
      </c>
      <c r="K24" s="28">
        <f t="shared" si="4"/>
        <v>187268.22871999998</v>
      </c>
      <c r="L24" s="28">
        <f t="shared" si="4"/>
        <v>194714.35105900001</v>
      </c>
      <c r="M24" s="28">
        <f t="shared" si="4"/>
        <v>204887.74714299999</v>
      </c>
      <c r="N24" s="28">
        <f t="shared" si="4"/>
        <v>211312.94873099995</v>
      </c>
      <c r="O24" s="28">
        <f t="shared" si="4"/>
        <v>221455.11019099996</v>
      </c>
      <c r="P24" s="28">
        <f t="shared" si="4"/>
        <v>227642.54331099996</v>
      </c>
      <c r="Q24" s="28">
        <f t="shared" si="4"/>
        <v>233407.07803</v>
      </c>
      <c r="R24" s="28">
        <f t="shared" si="4"/>
        <v>244520.194047</v>
      </c>
      <c r="S24" s="28">
        <f t="shared" si="4"/>
        <v>257455.57428000006</v>
      </c>
      <c r="T24" s="28">
        <f t="shared" si="4"/>
        <v>268874.30085200001</v>
      </c>
      <c r="U24" s="28">
        <f t="shared" si="4"/>
        <v>280057.858932</v>
      </c>
      <c r="V24" s="28">
        <f t="shared" si="4"/>
        <v>290930.36869199999</v>
      </c>
      <c r="W24" s="28">
        <f t="shared" si="4"/>
        <v>303791.62715499994</v>
      </c>
      <c r="X24" s="28">
        <f t="shared" si="4"/>
        <v>318698.45152800001</v>
      </c>
      <c r="Y24" s="28">
        <f t="shared" si="4"/>
        <v>333180.35812699998</v>
      </c>
      <c r="Z24" s="28">
        <f t="shared" si="4"/>
        <v>347298.26003</v>
      </c>
      <c r="AA24" s="28">
        <f t="shared" si="4"/>
        <v>361629.34003900003</v>
      </c>
      <c r="AB24" s="28">
        <f t="shared" si="4"/>
        <v>375696.90821999998</v>
      </c>
      <c r="AC24" s="28">
        <f t="shared" si="4"/>
        <v>388436.2567341</v>
      </c>
      <c r="AD24" s="28">
        <f t="shared" si="4"/>
        <v>401848.87258910004</v>
      </c>
      <c r="AE24" s="28">
        <f t="shared" si="4"/>
        <v>415336.2512691</v>
      </c>
      <c r="AF24" s="28">
        <f t="shared" si="4"/>
        <v>429522.54357510002</v>
      </c>
      <c r="AG24" s="28">
        <f t="shared" si="4"/>
        <v>445353.58979508001</v>
      </c>
      <c r="AH24" s="28">
        <f t="shared" si="4"/>
        <v>460832.43982307997</v>
      </c>
      <c r="AI24" s="28">
        <f t="shared" si="4"/>
        <v>475312.34416108002</v>
      </c>
      <c r="AJ24" s="28">
        <f t="shared" si="4"/>
        <v>491278.45277908002</v>
      </c>
      <c r="AK24" s="28">
        <f t="shared" si="4"/>
        <v>506603.66466908</v>
      </c>
      <c r="AL24" s="28">
        <f t="shared" si="4"/>
        <v>521111.74895907997</v>
      </c>
      <c r="AM24" s="1">
        <f t="shared" si="2"/>
        <v>385218.94053907995</v>
      </c>
      <c r="AN24" s="1">
        <v>-100669.98956000002</v>
      </c>
      <c r="AR24" s="27" t="s">
        <v>9</v>
      </c>
      <c r="AS24" s="28">
        <v>477060.71730000002</v>
      </c>
      <c r="AT24" s="28">
        <v>482325.17180999997</v>
      </c>
      <c r="AU24" s="28">
        <f t="shared" si="3"/>
        <v>5264.4545099999523</v>
      </c>
    </row>
    <row r="25" spans="2:47" x14ac:dyDescent="0.25">
      <c r="R25" s="1"/>
      <c r="AB25" s="1"/>
      <c r="AL25" s="1"/>
    </row>
    <row r="26" spans="2:47" x14ac:dyDescent="0.25">
      <c r="D26" s="1"/>
      <c r="R26" s="1"/>
      <c r="AB26" s="1"/>
      <c r="AL26" s="1"/>
    </row>
    <row r="27" spans="2:47" x14ac:dyDescent="0.25">
      <c r="B27" s="12" t="s">
        <v>68</v>
      </c>
      <c r="C27" s="13"/>
      <c r="D27" s="13"/>
      <c r="E27" s="13"/>
      <c r="F27" s="13"/>
      <c r="G27" s="13"/>
      <c r="H27" s="13"/>
      <c r="I27" s="13"/>
      <c r="J27" s="13"/>
      <c r="K27" s="13"/>
      <c r="L27" s="13"/>
      <c r="M27" s="13"/>
      <c r="N27" s="13"/>
      <c r="O27" s="13"/>
      <c r="P27" s="13"/>
      <c r="Q27" s="13"/>
      <c r="R27" s="13"/>
      <c r="S27" s="13"/>
      <c r="T27" s="13"/>
      <c r="U27" s="13"/>
      <c r="V27" s="13"/>
      <c r="W27" s="13"/>
      <c r="X27" s="13"/>
      <c r="Y27" s="13"/>
      <c r="Z27" s="13"/>
      <c r="AA27" s="13"/>
      <c r="AB27" s="13"/>
      <c r="AC27" s="13"/>
      <c r="AD27" s="13"/>
      <c r="AE27" s="13"/>
      <c r="AF27" s="13"/>
      <c r="AG27" s="13"/>
      <c r="AH27" s="13"/>
      <c r="AI27" s="13"/>
      <c r="AJ27" s="13"/>
      <c r="AK27" s="13"/>
      <c r="AL27" s="13"/>
    </row>
    <row r="28" spans="2:47" x14ac:dyDescent="0.25">
      <c r="B28" s="14"/>
      <c r="C28" s="15">
        <v>2015</v>
      </c>
      <c r="D28" s="15">
        <v>2016</v>
      </c>
      <c r="E28" s="15">
        <v>2017</v>
      </c>
      <c r="F28" s="15">
        <v>2018</v>
      </c>
      <c r="G28" s="15">
        <v>2019</v>
      </c>
      <c r="H28" s="15">
        <v>2020</v>
      </c>
      <c r="I28" s="15">
        <v>2021</v>
      </c>
      <c r="J28" s="15">
        <v>2022</v>
      </c>
      <c r="K28" s="15">
        <v>2023</v>
      </c>
      <c r="L28" s="15">
        <v>2024</v>
      </c>
      <c r="M28" s="15">
        <v>2025</v>
      </c>
      <c r="N28" s="15">
        <v>2026</v>
      </c>
      <c r="O28" s="15">
        <v>2027</v>
      </c>
      <c r="P28" s="15">
        <v>2028</v>
      </c>
      <c r="Q28" s="15">
        <v>2029</v>
      </c>
      <c r="R28" s="15">
        <v>2030</v>
      </c>
      <c r="S28" s="15">
        <v>2031</v>
      </c>
      <c r="T28" s="15">
        <v>2032</v>
      </c>
      <c r="U28" s="15">
        <v>2033</v>
      </c>
      <c r="V28" s="15">
        <v>2034</v>
      </c>
      <c r="W28" s="15">
        <v>2035</v>
      </c>
      <c r="X28" s="15">
        <v>2036</v>
      </c>
      <c r="Y28" s="15">
        <v>2037</v>
      </c>
      <c r="Z28" s="15">
        <v>2038</v>
      </c>
      <c r="AA28" s="15">
        <v>2039</v>
      </c>
      <c r="AB28" s="15">
        <v>2040</v>
      </c>
      <c r="AC28" s="15">
        <v>2041</v>
      </c>
      <c r="AD28" s="15">
        <v>2042</v>
      </c>
      <c r="AE28" s="15">
        <v>2043</v>
      </c>
      <c r="AF28" s="15">
        <v>2044</v>
      </c>
      <c r="AG28" s="15">
        <v>2045</v>
      </c>
      <c r="AH28" s="15">
        <v>2046</v>
      </c>
      <c r="AI28" s="15">
        <v>2047</v>
      </c>
      <c r="AJ28" s="15">
        <v>2048</v>
      </c>
      <c r="AK28" s="15">
        <v>2049</v>
      </c>
      <c r="AL28" s="15">
        <v>2050</v>
      </c>
    </row>
    <row r="29" spans="2:47" x14ac:dyDescent="0.25">
      <c r="B29" s="16" t="s">
        <v>1</v>
      </c>
      <c r="C29" s="1">
        <v>0</v>
      </c>
      <c r="D29" s="1">
        <f t="shared" ref="D29:AL29" si="5">D4-C4</f>
        <v>0</v>
      </c>
      <c r="E29" s="1">
        <f t="shared" si="5"/>
        <v>0</v>
      </c>
      <c r="F29" s="1">
        <f t="shared" si="5"/>
        <v>10488.864199999996</v>
      </c>
      <c r="G29" s="1">
        <f t="shared" si="5"/>
        <v>5053.5806000000011</v>
      </c>
      <c r="H29" s="1">
        <f t="shared" si="5"/>
        <v>3838.9342000000033</v>
      </c>
      <c r="I29" s="1">
        <f t="shared" si="5"/>
        <v>0</v>
      </c>
      <c r="J29" s="1">
        <f t="shared" si="5"/>
        <v>141.89999999999418</v>
      </c>
      <c r="K29" s="1">
        <f t="shared" si="5"/>
        <v>118</v>
      </c>
      <c r="L29" s="1">
        <f t="shared" si="5"/>
        <v>323.88840000001073</v>
      </c>
      <c r="M29" s="1">
        <f t="shared" si="5"/>
        <v>109.09709999999905</v>
      </c>
      <c r="N29" s="1">
        <f t="shared" si="5"/>
        <v>1421.8144999999931</v>
      </c>
      <c r="O29" s="1">
        <f t="shared" si="5"/>
        <v>254.65219999999681</v>
      </c>
      <c r="P29" s="1">
        <f t="shared" si="5"/>
        <v>4237.7817000000068</v>
      </c>
      <c r="Q29" s="1">
        <f t="shared" si="5"/>
        <v>911.85610000000452</v>
      </c>
      <c r="R29" s="1">
        <f t="shared" si="5"/>
        <v>0</v>
      </c>
      <c r="S29" s="1">
        <f t="shared" si="5"/>
        <v>0</v>
      </c>
      <c r="T29" s="1">
        <f t="shared" si="5"/>
        <v>0</v>
      </c>
      <c r="U29" s="1">
        <f t="shared" si="5"/>
        <v>451.22119999999995</v>
      </c>
      <c r="V29" s="1">
        <f t="shared" si="5"/>
        <v>1773.9507000000012</v>
      </c>
      <c r="W29" s="1">
        <f t="shared" si="5"/>
        <v>0</v>
      </c>
      <c r="X29" s="1">
        <f t="shared" si="5"/>
        <v>0</v>
      </c>
      <c r="Y29" s="1">
        <f t="shared" si="5"/>
        <v>0</v>
      </c>
      <c r="Z29" s="1">
        <f t="shared" si="5"/>
        <v>0</v>
      </c>
      <c r="AA29" s="1">
        <f t="shared" si="5"/>
        <v>424.62809999998717</v>
      </c>
      <c r="AB29" s="1">
        <f t="shared" si="5"/>
        <v>0</v>
      </c>
      <c r="AC29" s="1">
        <f t="shared" si="5"/>
        <v>0</v>
      </c>
      <c r="AD29" s="1">
        <f t="shared" si="5"/>
        <v>0</v>
      </c>
      <c r="AE29" s="1">
        <f t="shared" si="5"/>
        <v>0</v>
      </c>
      <c r="AF29" s="1">
        <f t="shared" si="5"/>
        <v>0</v>
      </c>
      <c r="AG29" s="1">
        <f t="shared" si="5"/>
        <v>0</v>
      </c>
      <c r="AH29" s="1">
        <f t="shared" si="5"/>
        <v>0</v>
      </c>
      <c r="AI29" s="1">
        <f t="shared" si="5"/>
        <v>0</v>
      </c>
      <c r="AJ29" s="1">
        <f t="shared" si="5"/>
        <v>0</v>
      </c>
      <c r="AK29" s="1">
        <f t="shared" si="5"/>
        <v>0</v>
      </c>
      <c r="AL29" s="1">
        <f t="shared" si="5"/>
        <v>0</v>
      </c>
      <c r="AM29" s="1"/>
      <c r="AN29" s="1"/>
    </row>
    <row r="30" spans="2:47" x14ac:dyDescent="0.25">
      <c r="B30" s="16" t="s">
        <v>2</v>
      </c>
      <c r="C30" s="1">
        <v>0</v>
      </c>
      <c r="D30" s="1">
        <f t="shared" ref="D30:AL30" si="6">D5-C5</f>
        <v>295.10000000000036</v>
      </c>
      <c r="E30" s="1">
        <f t="shared" si="6"/>
        <v>231.80000000000018</v>
      </c>
      <c r="F30" s="1">
        <f t="shared" si="6"/>
        <v>218.29999999999927</v>
      </c>
      <c r="G30" s="1">
        <f t="shared" si="6"/>
        <v>123.10000000000036</v>
      </c>
      <c r="H30" s="1">
        <f t="shared" si="6"/>
        <v>264.5</v>
      </c>
      <c r="I30" s="1">
        <f t="shared" si="6"/>
        <v>2597.6252639999993</v>
      </c>
      <c r="J30" s="1">
        <f t="shared" si="6"/>
        <v>1970.8747359999998</v>
      </c>
      <c r="K30" s="1">
        <f t="shared" si="6"/>
        <v>0</v>
      </c>
      <c r="L30" s="1">
        <f t="shared" si="6"/>
        <v>2872</v>
      </c>
      <c r="M30" s="1">
        <f t="shared" si="6"/>
        <v>0</v>
      </c>
      <c r="N30" s="1">
        <f t="shared" si="6"/>
        <v>0</v>
      </c>
      <c r="O30" s="1">
        <f t="shared" si="6"/>
        <v>0</v>
      </c>
      <c r="P30" s="1">
        <f t="shared" si="6"/>
        <v>0</v>
      </c>
      <c r="Q30" s="1">
        <f t="shared" si="6"/>
        <v>2108.5</v>
      </c>
      <c r="R30" s="1">
        <f t="shared" si="6"/>
        <v>0</v>
      </c>
      <c r="S30" s="1">
        <f t="shared" si="6"/>
        <v>0</v>
      </c>
      <c r="T30" s="1">
        <f t="shared" si="6"/>
        <v>0</v>
      </c>
      <c r="U30" s="1">
        <f t="shared" si="6"/>
        <v>0</v>
      </c>
      <c r="V30" s="1">
        <f t="shared" si="6"/>
        <v>0</v>
      </c>
      <c r="W30" s="1">
        <f t="shared" si="6"/>
        <v>0</v>
      </c>
      <c r="X30" s="1">
        <f t="shared" si="6"/>
        <v>0</v>
      </c>
      <c r="Y30" s="1">
        <f t="shared" si="6"/>
        <v>0</v>
      </c>
      <c r="Z30" s="1">
        <f t="shared" si="6"/>
        <v>0</v>
      </c>
      <c r="AA30" s="1">
        <f t="shared" si="6"/>
        <v>0</v>
      </c>
      <c r="AB30" s="1">
        <f t="shared" si="6"/>
        <v>0</v>
      </c>
      <c r="AC30" s="1">
        <f t="shared" si="6"/>
        <v>0</v>
      </c>
      <c r="AD30" s="1">
        <f t="shared" si="6"/>
        <v>0</v>
      </c>
      <c r="AE30" s="1">
        <f t="shared" si="6"/>
        <v>0</v>
      </c>
      <c r="AF30" s="1">
        <f t="shared" si="6"/>
        <v>0</v>
      </c>
      <c r="AG30" s="1">
        <f t="shared" si="6"/>
        <v>0</v>
      </c>
      <c r="AH30" s="1">
        <f t="shared" si="6"/>
        <v>0</v>
      </c>
      <c r="AI30" s="1">
        <f t="shared" si="6"/>
        <v>0</v>
      </c>
      <c r="AJ30" s="1">
        <f t="shared" si="6"/>
        <v>0</v>
      </c>
      <c r="AK30" s="1">
        <f t="shared" si="6"/>
        <v>0</v>
      </c>
      <c r="AL30" s="1">
        <f t="shared" si="6"/>
        <v>0</v>
      </c>
      <c r="AM30" s="1"/>
      <c r="AN30" s="1"/>
    </row>
    <row r="31" spans="2:47" x14ac:dyDescent="0.25">
      <c r="B31" s="16" t="s">
        <v>3</v>
      </c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</row>
    <row r="32" spans="2:47" x14ac:dyDescent="0.25">
      <c r="B32" s="17" t="s">
        <v>3</v>
      </c>
      <c r="C32" s="18">
        <v>0</v>
      </c>
      <c r="D32" s="18">
        <f>D7-C7</f>
        <v>1109.5999999999985</v>
      </c>
      <c r="E32" s="18">
        <f t="shared" ref="E32:AL32" si="7">E7-D7</f>
        <v>0</v>
      </c>
      <c r="F32" s="18">
        <f t="shared" si="7"/>
        <v>28</v>
      </c>
      <c r="G32" s="18">
        <f t="shared" si="7"/>
        <v>0</v>
      </c>
      <c r="H32" s="18">
        <f t="shared" si="7"/>
        <v>1213.7000000000007</v>
      </c>
      <c r="I32" s="18">
        <f t="shared" si="7"/>
        <v>0</v>
      </c>
      <c r="J32" s="18">
        <f t="shared" si="7"/>
        <v>-697.61074399999961</v>
      </c>
      <c r="K32" s="18">
        <f t="shared" si="7"/>
        <v>385.11074399999961</v>
      </c>
      <c r="L32" s="18">
        <f t="shared" si="7"/>
        <v>676.70000000000073</v>
      </c>
      <c r="M32" s="18">
        <f t="shared" si="7"/>
        <v>-111.19095400000151</v>
      </c>
      <c r="N32" s="18">
        <f t="shared" si="7"/>
        <v>111.79095400000006</v>
      </c>
      <c r="O32" s="18">
        <f t="shared" si="7"/>
        <v>57.813089999999647</v>
      </c>
      <c r="P32" s="18">
        <f t="shared" si="7"/>
        <v>-0.19999999999890861</v>
      </c>
      <c r="Q32" s="18">
        <f t="shared" si="7"/>
        <v>0</v>
      </c>
      <c r="R32" s="18">
        <f t="shared" si="7"/>
        <v>0</v>
      </c>
      <c r="S32" s="18">
        <f t="shared" si="7"/>
        <v>-924.60000000000036</v>
      </c>
      <c r="T32" s="18">
        <f t="shared" si="7"/>
        <v>200</v>
      </c>
      <c r="U32" s="18">
        <f t="shared" si="7"/>
        <v>200</v>
      </c>
      <c r="V32" s="18">
        <f t="shared" si="7"/>
        <v>200.20000000000073</v>
      </c>
      <c r="W32" s="18">
        <f t="shared" si="7"/>
        <v>200</v>
      </c>
      <c r="X32" s="18">
        <f t="shared" si="7"/>
        <v>200</v>
      </c>
      <c r="Y32" s="18">
        <f t="shared" si="7"/>
        <v>200.20000000000073</v>
      </c>
      <c r="Z32" s="18">
        <f t="shared" si="7"/>
        <v>200</v>
      </c>
      <c r="AA32" s="18">
        <f t="shared" si="7"/>
        <v>200</v>
      </c>
      <c r="AB32" s="18">
        <f t="shared" si="7"/>
        <v>111.58792999999969</v>
      </c>
      <c r="AC32" s="18">
        <f t="shared" si="7"/>
        <v>-5.6999998999999661</v>
      </c>
      <c r="AD32" s="18">
        <f t="shared" si="7"/>
        <v>0</v>
      </c>
      <c r="AE32" s="18">
        <f t="shared" si="7"/>
        <v>0</v>
      </c>
      <c r="AF32" s="18">
        <f t="shared" si="7"/>
        <v>0</v>
      </c>
      <c r="AG32" s="18">
        <f t="shared" si="7"/>
        <v>-363.20000002000052</v>
      </c>
      <c r="AH32" s="18">
        <f t="shared" si="7"/>
        <v>0</v>
      </c>
      <c r="AI32" s="18">
        <f t="shared" si="7"/>
        <v>0</v>
      </c>
      <c r="AJ32" s="18">
        <f t="shared" si="7"/>
        <v>0</v>
      </c>
      <c r="AK32" s="18">
        <f t="shared" si="7"/>
        <v>0</v>
      </c>
      <c r="AL32" s="18">
        <f t="shared" si="7"/>
        <v>0</v>
      </c>
    </row>
    <row r="33" spans="2:38" x14ac:dyDescent="0.25">
      <c r="B33" s="16" t="s">
        <v>4</v>
      </c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</row>
    <row r="34" spans="2:38" x14ac:dyDescent="0.25">
      <c r="B34" s="19" t="s">
        <v>49</v>
      </c>
      <c r="C34" s="20">
        <v>0</v>
      </c>
      <c r="D34" s="20">
        <f>D9-C9</f>
        <v>0</v>
      </c>
      <c r="E34" s="20">
        <f t="shared" ref="E34:AL37" si="8">E9-D9</f>
        <v>0</v>
      </c>
      <c r="F34" s="20">
        <f t="shared" si="8"/>
        <v>0</v>
      </c>
      <c r="G34" s="20">
        <f t="shared" si="8"/>
        <v>340.00000000000023</v>
      </c>
      <c r="H34" s="20">
        <f t="shared" si="8"/>
        <v>0</v>
      </c>
      <c r="I34" s="20">
        <f t="shared" si="8"/>
        <v>0</v>
      </c>
      <c r="J34" s="20">
        <f t="shared" si="8"/>
        <v>0</v>
      </c>
      <c r="K34" s="20">
        <f t="shared" si="8"/>
        <v>0</v>
      </c>
      <c r="L34" s="20">
        <f t="shared" si="8"/>
        <v>0</v>
      </c>
      <c r="M34" s="20">
        <f t="shared" si="8"/>
        <v>0</v>
      </c>
      <c r="N34" s="20">
        <f t="shared" si="8"/>
        <v>0</v>
      </c>
      <c r="O34" s="20">
        <f t="shared" si="8"/>
        <v>0</v>
      </c>
      <c r="P34" s="20">
        <f t="shared" si="8"/>
        <v>0</v>
      </c>
      <c r="Q34" s="20">
        <f t="shared" si="8"/>
        <v>-1262.3600000000001</v>
      </c>
      <c r="R34" s="20">
        <f t="shared" si="8"/>
        <v>0</v>
      </c>
      <c r="S34" s="20">
        <f t="shared" si="8"/>
        <v>-466</v>
      </c>
      <c r="T34" s="20">
        <f t="shared" si="8"/>
        <v>0</v>
      </c>
      <c r="U34" s="20">
        <f t="shared" si="8"/>
        <v>0</v>
      </c>
      <c r="V34" s="20">
        <f t="shared" si="8"/>
        <v>0</v>
      </c>
      <c r="W34" s="20">
        <f t="shared" si="8"/>
        <v>0</v>
      </c>
      <c r="X34" s="20">
        <f t="shared" si="8"/>
        <v>0</v>
      </c>
      <c r="Y34" s="20">
        <f t="shared" si="8"/>
        <v>0</v>
      </c>
      <c r="Z34" s="20">
        <f t="shared" si="8"/>
        <v>0</v>
      </c>
      <c r="AA34" s="20">
        <f t="shared" si="8"/>
        <v>0</v>
      </c>
      <c r="AB34" s="20">
        <f t="shared" si="8"/>
        <v>0</v>
      </c>
      <c r="AC34" s="20">
        <f t="shared" si="8"/>
        <v>0</v>
      </c>
      <c r="AD34" s="20">
        <f t="shared" si="8"/>
        <v>0</v>
      </c>
      <c r="AE34" s="20">
        <f t="shared" si="8"/>
        <v>0</v>
      </c>
      <c r="AF34" s="20">
        <f t="shared" si="8"/>
        <v>0</v>
      </c>
      <c r="AG34" s="20">
        <f t="shared" si="8"/>
        <v>-340</v>
      </c>
      <c r="AH34" s="20">
        <f t="shared" si="8"/>
        <v>0</v>
      </c>
      <c r="AI34" s="20">
        <f t="shared" si="8"/>
        <v>0</v>
      </c>
      <c r="AJ34" s="20">
        <f t="shared" si="8"/>
        <v>0</v>
      </c>
      <c r="AK34" s="20">
        <f t="shared" si="8"/>
        <v>0</v>
      </c>
      <c r="AL34" s="20">
        <f t="shared" si="8"/>
        <v>0</v>
      </c>
    </row>
    <row r="35" spans="2:38" x14ac:dyDescent="0.25">
      <c r="B35" s="19" t="s">
        <v>50</v>
      </c>
      <c r="C35" s="20">
        <v>0</v>
      </c>
      <c r="D35" s="20">
        <f t="shared" ref="D35:S40" si="9">D10-C10</f>
        <v>0</v>
      </c>
      <c r="E35" s="20">
        <f t="shared" si="9"/>
        <v>0</v>
      </c>
      <c r="F35" s="20">
        <f t="shared" si="9"/>
        <v>0</v>
      </c>
      <c r="G35" s="20">
        <f t="shared" si="9"/>
        <v>0</v>
      </c>
      <c r="H35" s="20">
        <f t="shared" si="9"/>
        <v>0</v>
      </c>
      <c r="I35" s="20">
        <f t="shared" si="9"/>
        <v>0</v>
      </c>
      <c r="J35" s="20">
        <f t="shared" si="9"/>
        <v>0</v>
      </c>
      <c r="K35" s="20">
        <f t="shared" si="9"/>
        <v>0</v>
      </c>
      <c r="L35" s="20">
        <f t="shared" si="9"/>
        <v>0</v>
      </c>
      <c r="M35" s="20">
        <f t="shared" si="9"/>
        <v>0</v>
      </c>
      <c r="N35" s="20">
        <f t="shared" si="9"/>
        <v>0</v>
      </c>
      <c r="O35" s="20">
        <f t="shared" si="9"/>
        <v>0</v>
      </c>
      <c r="P35" s="20">
        <f t="shared" si="9"/>
        <v>0</v>
      </c>
      <c r="Q35" s="20">
        <f t="shared" si="9"/>
        <v>0</v>
      </c>
      <c r="R35" s="20">
        <f t="shared" si="9"/>
        <v>0</v>
      </c>
      <c r="S35" s="20">
        <f t="shared" si="9"/>
        <v>-1445.4</v>
      </c>
      <c r="T35" s="20">
        <f t="shared" si="8"/>
        <v>0</v>
      </c>
      <c r="U35" s="20">
        <f t="shared" si="8"/>
        <v>0</v>
      </c>
      <c r="V35" s="20">
        <f t="shared" si="8"/>
        <v>0</v>
      </c>
      <c r="W35" s="20">
        <f t="shared" si="8"/>
        <v>0</v>
      </c>
      <c r="X35" s="20">
        <f t="shared" si="8"/>
        <v>0</v>
      </c>
      <c r="Y35" s="20">
        <f t="shared" si="8"/>
        <v>0</v>
      </c>
      <c r="Z35" s="20">
        <f t="shared" si="8"/>
        <v>0</v>
      </c>
      <c r="AA35" s="20">
        <f t="shared" si="8"/>
        <v>0</v>
      </c>
      <c r="AB35" s="20">
        <f t="shared" si="8"/>
        <v>0</v>
      </c>
      <c r="AC35" s="20">
        <f t="shared" si="8"/>
        <v>0</v>
      </c>
      <c r="AD35" s="20">
        <f t="shared" si="8"/>
        <v>0</v>
      </c>
      <c r="AE35" s="20">
        <f t="shared" si="8"/>
        <v>0</v>
      </c>
      <c r="AF35" s="20">
        <f t="shared" si="8"/>
        <v>0</v>
      </c>
      <c r="AG35" s="20">
        <f t="shared" si="8"/>
        <v>0</v>
      </c>
      <c r="AH35" s="20">
        <f t="shared" si="8"/>
        <v>0</v>
      </c>
      <c r="AI35" s="20">
        <f t="shared" si="8"/>
        <v>0</v>
      </c>
      <c r="AJ35" s="20">
        <f t="shared" si="8"/>
        <v>0</v>
      </c>
      <c r="AK35" s="20">
        <f t="shared" si="8"/>
        <v>0</v>
      </c>
      <c r="AL35" s="20">
        <f t="shared" si="8"/>
        <v>0</v>
      </c>
    </row>
    <row r="36" spans="2:38" x14ac:dyDescent="0.25">
      <c r="B36" s="16" t="s">
        <v>5</v>
      </c>
      <c r="C36" s="1">
        <v>0</v>
      </c>
      <c r="D36" s="1">
        <f t="shared" si="9"/>
        <v>0</v>
      </c>
      <c r="E36" s="1">
        <f t="shared" si="8"/>
        <v>0</v>
      </c>
      <c r="F36" s="1">
        <f t="shared" si="8"/>
        <v>0</v>
      </c>
      <c r="G36" s="1">
        <f t="shared" si="8"/>
        <v>-1990</v>
      </c>
      <c r="H36" s="1">
        <f t="shared" si="8"/>
        <v>1990</v>
      </c>
      <c r="I36" s="1">
        <f t="shared" si="8"/>
        <v>0</v>
      </c>
      <c r="J36" s="1">
        <f t="shared" si="8"/>
        <v>0</v>
      </c>
      <c r="K36" s="1">
        <f t="shared" si="8"/>
        <v>0</v>
      </c>
      <c r="L36" s="1">
        <f t="shared" si="8"/>
        <v>0</v>
      </c>
      <c r="M36" s="1">
        <f t="shared" si="8"/>
        <v>0</v>
      </c>
      <c r="N36" s="1">
        <f t="shared" si="8"/>
        <v>1405</v>
      </c>
      <c r="O36" s="1">
        <f t="shared" si="8"/>
        <v>0</v>
      </c>
      <c r="P36" s="1">
        <f t="shared" si="8"/>
        <v>0</v>
      </c>
      <c r="Q36" s="1">
        <f t="shared" si="8"/>
        <v>0</v>
      </c>
      <c r="R36" s="1">
        <f t="shared" si="8"/>
        <v>0</v>
      </c>
      <c r="S36" s="1">
        <f t="shared" si="8"/>
        <v>0</v>
      </c>
      <c r="T36" s="1">
        <f t="shared" si="8"/>
        <v>0</v>
      </c>
      <c r="U36" s="1">
        <f t="shared" si="8"/>
        <v>0</v>
      </c>
      <c r="V36" s="1">
        <f t="shared" si="8"/>
        <v>0</v>
      </c>
      <c r="W36" s="1">
        <f t="shared" si="8"/>
        <v>0</v>
      </c>
      <c r="X36" s="1">
        <f t="shared" si="8"/>
        <v>0</v>
      </c>
      <c r="Y36" s="1">
        <f t="shared" si="8"/>
        <v>0</v>
      </c>
      <c r="Z36" s="1">
        <f t="shared" si="8"/>
        <v>0</v>
      </c>
      <c r="AA36" s="1">
        <f t="shared" si="8"/>
        <v>0</v>
      </c>
      <c r="AB36" s="1">
        <f t="shared" si="8"/>
        <v>0</v>
      </c>
      <c r="AC36" s="1">
        <f t="shared" si="8"/>
        <v>0</v>
      </c>
      <c r="AD36" s="1">
        <f t="shared" si="8"/>
        <v>0</v>
      </c>
      <c r="AE36" s="1">
        <f t="shared" si="8"/>
        <v>0</v>
      </c>
      <c r="AF36" s="1">
        <f t="shared" si="8"/>
        <v>0</v>
      </c>
      <c r="AG36" s="1">
        <f t="shared" si="8"/>
        <v>0</v>
      </c>
      <c r="AH36" s="1">
        <f t="shared" si="8"/>
        <v>0</v>
      </c>
      <c r="AI36" s="1">
        <f t="shared" si="8"/>
        <v>0</v>
      </c>
      <c r="AJ36" s="1">
        <f t="shared" si="8"/>
        <v>0</v>
      </c>
      <c r="AK36" s="1">
        <f t="shared" si="8"/>
        <v>0</v>
      </c>
      <c r="AL36" s="1">
        <f t="shared" si="8"/>
        <v>0</v>
      </c>
    </row>
    <row r="37" spans="2:38" x14ac:dyDescent="0.25">
      <c r="B37" s="16" t="s">
        <v>57</v>
      </c>
      <c r="C37" s="1">
        <v>0</v>
      </c>
      <c r="D37" s="1">
        <f t="shared" si="9"/>
        <v>0</v>
      </c>
      <c r="E37" s="1">
        <f t="shared" si="8"/>
        <v>0</v>
      </c>
      <c r="F37" s="1">
        <f t="shared" si="8"/>
        <v>0</v>
      </c>
      <c r="G37" s="1">
        <f t="shared" si="8"/>
        <v>0</v>
      </c>
      <c r="H37" s="1">
        <f t="shared" si="8"/>
        <v>0</v>
      </c>
      <c r="I37" s="1">
        <f t="shared" si="8"/>
        <v>0</v>
      </c>
      <c r="J37" s="1">
        <f t="shared" si="8"/>
        <v>0</v>
      </c>
      <c r="K37" s="1">
        <f t="shared" si="8"/>
        <v>-192.10000000000036</v>
      </c>
      <c r="L37" s="1">
        <f t="shared" si="8"/>
        <v>-983.59999999999991</v>
      </c>
      <c r="M37" s="1">
        <f t="shared" si="8"/>
        <v>-1532.6</v>
      </c>
      <c r="N37" s="1">
        <f t="shared" si="8"/>
        <v>-206.60000000000036</v>
      </c>
      <c r="O37" s="1">
        <f t="shared" si="8"/>
        <v>-2068.0999999999995</v>
      </c>
      <c r="P37" s="1">
        <f t="shared" si="8"/>
        <v>-200.8</v>
      </c>
      <c r="Q37" s="1">
        <f t="shared" si="8"/>
        <v>0</v>
      </c>
      <c r="R37" s="1">
        <f t="shared" si="8"/>
        <v>0</v>
      </c>
      <c r="S37" s="1">
        <f t="shared" si="8"/>
        <v>0</v>
      </c>
      <c r="T37" s="1">
        <f t="shared" si="8"/>
        <v>0</v>
      </c>
      <c r="U37" s="1">
        <f t="shared" si="8"/>
        <v>0</v>
      </c>
      <c r="V37" s="1">
        <f t="shared" si="8"/>
        <v>0</v>
      </c>
      <c r="W37" s="1">
        <f t="shared" si="8"/>
        <v>0</v>
      </c>
      <c r="X37" s="1">
        <f t="shared" si="8"/>
        <v>0</v>
      </c>
      <c r="Y37" s="1">
        <f t="shared" si="8"/>
        <v>0</v>
      </c>
      <c r="Z37" s="1">
        <f t="shared" si="8"/>
        <v>0</v>
      </c>
      <c r="AA37" s="1">
        <f t="shared" si="8"/>
        <v>0</v>
      </c>
      <c r="AB37" s="1">
        <f t="shared" si="8"/>
        <v>0</v>
      </c>
      <c r="AC37" s="1">
        <f t="shared" si="8"/>
        <v>0</v>
      </c>
      <c r="AD37" s="1">
        <f t="shared" si="8"/>
        <v>0</v>
      </c>
      <c r="AE37" s="1">
        <f t="shared" si="8"/>
        <v>0</v>
      </c>
      <c r="AF37" s="1">
        <f t="shared" si="8"/>
        <v>0</v>
      </c>
      <c r="AG37" s="1">
        <f t="shared" si="8"/>
        <v>0</v>
      </c>
      <c r="AH37" s="1">
        <f t="shared" si="8"/>
        <v>0</v>
      </c>
      <c r="AI37" s="1">
        <f t="shared" si="8"/>
        <v>0</v>
      </c>
      <c r="AJ37" s="1">
        <f t="shared" si="8"/>
        <v>0</v>
      </c>
      <c r="AK37" s="1">
        <f t="shared" si="8"/>
        <v>0</v>
      </c>
      <c r="AL37" s="1">
        <f t="shared" si="8"/>
        <v>0</v>
      </c>
    </row>
    <row r="38" spans="2:38" x14ac:dyDescent="0.25">
      <c r="B38" s="16" t="s">
        <v>6</v>
      </c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</row>
    <row r="39" spans="2:38" x14ac:dyDescent="0.25">
      <c r="B39" s="23" t="s">
        <v>51</v>
      </c>
      <c r="C39" s="24">
        <v>0</v>
      </c>
      <c r="D39" s="24">
        <f t="shared" si="9"/>
        <v>811.13299999999981</v>
      </c>
      <c r="E39" s="24">
        <f t="shared" ref="E39:AK39" si="10">E14-D14</f>
        <v>129.34000000000015</v>
      </c>
      <c r="F39" s="24">
        <f t="shared" si="10"/>
        <v>60.424529999998413</v>
      </c>
      <c r="G39" s="24">
        <f t="shared" si="10"/>
        <v>0</v>
      </c>
      <c r="H39" s="24">
        <f t="shared" si="10"/>
        <v>0</v>
      </c>
      <c r="I39" s="24">
        <f t="shared" si="10"/>
        <v>0</v>
      </c>
      <c r="J39" s="24">
        <f t="shared" si="10"/>
        <v>0</v>
      </c>
      <c r="K39" s="24">
        <f t="shared" si="10"/>
        <v>0</v>
      </c>
      <c r="L39" s="24">
        <f t="shared" si="10"/>
        <v>30.379431000001205</v>
      </c>
      <c r="M39" s="24">
        <f t="shared" si="10"/>
        <v>0</v>
      </c>
      <c r="N39" s="24">
        <f t="shared" si="10"/>
        <v>0</v>
      </c>
      <c r="O39" s="24">
        <f t="shared" si="10"/>
        <v>0</v>
      </c>
      <c r="P39" s="24">
        <f t="shared" si="10"/>
        <v>0</v>
      </c>
      <c r="Q39" s="24">
        <f t="shared" si="10"/>
        <v>0</v>
      </c>
      <c r="R39" s="24">
        <f t="shared" si="10"/>
        <v>0</v>
      </c>
      <c r="S39" s="24">
        <f t="shared" si="10"/>
        <v>300.09400199999982</v>
      </c>
      <c r="T39" s="24">
        <f t="shared" si="10"/>
        <v>0</v>
      </c>
      <c r="U39" s="24">
        <f t="shared" si="10"/>
        <v>0</v>
      </c>
      <c r="V39" s="24">
        <f t="shared" si="10"/>
        <v>0</v>
      </c>
      <c r="W39" s="24">
        <f t="shared" si="10"/>
        <v>0</v>
      </c>
      <c r="X39" s="24">
        <f t="shared" si="10"/>
        <v>8.161616999999751</v>
      </c>
      <c r="Y39" s="24">
        <f t="shared" si="10"/>
        <v>0</v>
      </c>
      <c r="Z39" s="24">
        <f t="shared" si="10"/>
        <v>0</v>
      </c>
      <c r="AA39" s="24">
        <f t="shared" si="10"/>
        <v>0</v>
      </c>
      <c r="AB39" s="24">
        <f t="shared" si="10"/>
        <v>0</v>
      </c>
      <c r="AC39" s="24">
        <f t="shared" si="10"/>
        <v>0</v>
      </c>
      <c r="AD39" s="24">
        <f t="shared" si="10"/>
        <v>0</v>
      </c>
      <c r="AE39" s="24">
        <f t="shared" si="10"/>
        <v>0</v>
      </c>
      <c r="AF39" s="24">
        <f t="shared" si="10"/>
        <v>0</v>
      </c>
      <c r="AG39" s="24">
        <f t="shared" si="10"/>
        <v>0</v>
      </c>
      <c r="AH39" s="24">
        <f t="shared" si="10"/>
        <v>386</v>
      </c>
      <c r="AI39" s="24">
        <f t="shared" si="10"/>
        <v>0</v>
      </c>
      <c r="AJ39" s="24">
        <f t="shared" si="10"/>
        <v>0</v>
      </c>
      <c r="AK39" s="24">
        <f t="shared" si="10"/>
        <v>0</v>
      </c>
      <c r="AL39" s="24">
        <f>AL14-AK14</f>
        <v>0</v>
      </c>
    </row>
    <row r="40" spans="2:38" x14ac:dyDescent="0.25">
      <c r="B40" s="23" t="s">
        <v>52</v>
      </c>
      <c r="C40" s="24">
        <v>0</v>
      </c>
      <c r="D40" s="24">
        <f t="shared" si="9"/>
        <v>0</v>
      </c>
      <c r="E40" s="24">
        <f t="shared" ref="E40:AL40" si="11">E15-D15</f>
        <v>0</v>
      </c>
      <c r="F40" s="24">
        <f t="shared" si="11"/>
        <v>174.8</v>
      </c>
      <c r="G40" s="24">
        <f t="shared" si="11"/>
        <v>164</v>
      </c>
      <c r="H40" s="24">
        <f t="shared" si="11"/>
        <v>50</v>
      </c>
      <c r="I40" s="24">
        <f t="shared" si="11"/>
        <v>5</v>
      </c>
      <c r="J40" s="24">
        <f t="shared" si="11"/>
        <v>0</v>
      </c>
      <c r="K40" s="24">
        <f t="shared" si="11"/>
        <v>0</v>
      </c>
      <c r="L40" s="24">
        <f t="shared" si="11"/>
        <v>-30</v>
      </c>
      <c r="M40" s="24">
        <f t="shared" si="11"/>
        <v>0</v>
      </c>
      <c r="N40" s="24">
        <f t="shared" si="11"/>
        <v>0</v>
      </c>
      <c r="O40" s="24">
        <f t="shared" si="11"/>
        <v>0</v>
      </c>
      <c r="P40" s="24">
        <f t="shared" si="11"/>
        <v>0</v>
      </c>
      <c r="Q40" s="24">
        <f t="shared" si="11"/>
        <v>2417.7916489999998</v>
      </c>
      <c r="R40" s="24">
        <f t="shared" si="11"/>
        <v>0</v>
      </c>
      <c r="S40" s="24">
        <f t="shared" si="11"/>
        <v>-300.19999999999982</v>
      </c>
      <c r="T40" s="24">
        <f t="shared" si="11"/>
        <v>0</v>
      </c>
      <c r="U40" s="24">
        <f t="shared" si="11"/>
        <v>0</v>
      </c>
      <c r="V40" s="24">
        <f t="shared" si="11"/>
        <v>0</v>
      </c>
      <c r="W40" s="24">
        <f t="shared" si="11"/>
        <v>0</v>
      </c>
      <c r="X40" s="24">
        <f t="shared" si="11"/>
        <v>-8</v>
      </c>
      <c r="Y40" s="24">
        <f t="shared" si="11"/>
        <v>0</v>
      </c>
      <c r="Z40" s="24">
        <f t="shared" si="11"/>
        <v>0</v>
      </c>
      <c r="AA40" s="24">
        <f t="shared" si="11"/>
        <v>0</v>
      </c>
      <c r="AB40" s="24">
        <f t="shared" si="11"/>
        <v>0</v>
      </c>
      <c r="AC40" s="24">
        <f t="shared" si="11"/>
        <v>0</v>
      </c>
      <c r="AD40" s="24">
        <f t="shared" si="11"/>
        <v>0</v>
      </c>
      <c r="AE40" s="24">
        <f t="shared" si="11"/>
        <v>0</v>
      </c>
      <c r="AF40" s="24">
        <f t="shared" si="11"/>
        <v>0</v>
      </c>
      <c r="AG40" s="24">
        <f t="shared" si="11"/>
        <v>0</v>
      </c>
      <c r="AH40" s="24">
        <f t="shared" si="11"/>
        <v>-385.80000000000018</v>
      </c>
      <c r="AI40" s="24">
        <f t="shared" si="11"/>
        <v>0</v>
      </c>
      <c r="AJ40" s="24">
        <f t="shared" si="11"/>
        <v>0</v>
      </c>
      <c r="AK40" s="24">
        <f t="shared" si="11"/>
        <v>0</v>
      </c>
      <c r="AL40" s="24">
        <f t="shared" si="11"/>
        <v>0</v>
      </c>
    </row>
    <row r="41" spans="2:38" x14ac:dyDescent="0.25">
      <c r="B41" s="16" t="s">
        <v>7</v>
      </c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</row>
    <row r="42" spans="2:38" x14ac:dyDescent="0.25">
      <c r="B42" s="29" t="s">
        <v>58</v>
      </c>
      <c r="C42" s="30">
        <v>0</v>
      </c>
      <c r="D42" s="30">
        <f t="shared" ref="D42:AL42" si="12">D17-C17</f>
        <v>3414.005000000001</v>
      </c>
      <c r="E42" s="30">
        <f t="shared" si="12"/>
        <v>88.003999999998996</v>
      </c>
      <c r="F42" s="30">
        <f t="shared" si="12"/>
        <v>5104</v>
      </c>
      <c r="G42" s="30">
        <f t="shared" si="12"/>
        <v>1232.9999999999982</v>
      </c>
      <c r="H42" s="30">
        <f t="shared" si="12"/>
        <v>102.5</v>
      </c>
      <c r="I42" s="30">
        <f t="shared" si="12"/>
        <v>0</v>
      </c>
      <c r="J42" s="30">
        <f t="shared" si="12"/>
        <v>3574.8904540000003</v>
      </c>
      <c r="K42" s="30">
        <f t="shared" si="12"/>
        <v>6784.4023159999997</v>
      </c>
      <c r="L42" s="30">
        <f t="shared" si="12"/>
        <v>3562.9742399999996</v>
      </c>
      <c r="M42" s="30">
        <f t="shared" si="12"/>
        <v>7398.664810000002</v>
      </c>
      <c r="N42" s="30">
        <f t="shared" si="12"/>
        <v>2335.0377499999959</v>
      </c>
      <c r="O42" s="30">
        <f t="shared" si="12"/>
        <v>7735.220410000009</v>
      </c>
      <c r="P42" s="30">
        <f t="shared" si="12"/>
        <v>1637.7746899999911</v>
      </c>
      <c r="Q42" s="30">
        <f t="shared" si="12"/>
        <v>1217.6679200000071</v>
      </c>
      <c r="R42" s="30">
        <f t="shared" si="12"/>
        <v>4362.286546000003</v>
      </c>
      <c r="S42" s="30">
        <f t="shared" si="12"/>
        <v>6603.7885139999999</v>
      </c>
      <c r="T42" s="30">
        <f t="shared" si="12"/>
        <v>4148.0686100000021</v>
      </c>
      <c r="U42" s="30">
        <f t="shared" si="12"/>
        <v>3812.8954199999862</v>
      </c>
      <c r="V42" s="30">
        <f t="shared" si="12"/>
        <v>2902.0840700000117</v>
      </c>
      <c r="W42" s="30">
        <f t="shared" si="12"/>
        <v>5044.3721129999903</v>
      </c>
      <c r="X42" s="30">
        <f t="shared" si="12"/>
        <v>6684.9913260000176</v>
      </c>
      <c r="Y42" s="30">
        <f t="shared" si="12"/>
        <v>7349.956708999991</v>
      </c>
      <c r="Z42" s="30">
        <f t="shared" si="12"/>
        <v>11468.309892999998</v>
      </c>
      <c r="AA42" s="30">
        <f t="shared" si="12"/>
        <v>10063.281008999998</v>
      </c>
      <c r="AB42" s="30">
        <f t="shared" si="12"/>
        <v>6881.6384430000035</v>
      </c>
      <c r="AC42" s="30">
        <f t="shared" si="12"/>
        <v>6277.5589369999943</v>
      </c>
      <c r="AD42" s="30">
        <f t="shared" si="12"/>
        <v>6206.8553100000136</v>
      </c>
      <c r="AE42" s="30">
        <f t="shared" si="12"/>
        <v>6254.8376099999878</v>
      </c>
      <c r="AF42" s="30">
        <f t="shared" si="12"/>
        <v>6373.2275859999936</v>
      </c>
      <c r="AG42" s="30">
        <f t="shared" si="12"/>
        <v>8228.7077500000014</v>
      </c>
      <c r="AH42" s="30">
        <f t="shared" si="12"/>
        <v>7518.0013080000062</v>
      </c>
      <c r="AI42" s="30">
        <f t="shared" si="12"/>
        <v>6531.0389980000036</v>
      </c>
      <c r="AJ42" s="30">
        <f t="shared" si="12"/>
        <v>7135.8182779999916</v>
      </c>
      <c r="AK42" s="30">
        <f t="shared" si="12"/>
        <v>6885.6628300000157</v>
      </c>
      <c r="AL42" s="30">
        <f t="shared" si="12"/>
        <v>6849.6751999999979</v>
      </c>
    </row>
    <row r="43" spans="2:38" x14ac:dyDescent="0.25">
      <c r="B43" s="29" t="s">
        <v>59</v>
      </c>
      <c r="C43" s="30">
        <v>0</v>
      </c>
      <c r="D43" s="30">
        <f t="shared" ref="D43:AL43" si="13">D18-C18</f>
        <v>0</v>
      </c>
      <c r="E43" s="30">
        <f t="shared" si="13"/>
        <v>0</v>
      </c>
      <c r="F43" s="30">
        <f t="shared" si="13"/>
        <v>0</v>
      </c>
      <c r="G43" s="30">
        <f t="shared" si="13"/>
        <v>0</v>
      </c>
      <c r="H43" s="30">
        <f t="shared" si="13"/>
        <v>0</v>
      </c>
      <c r="I43" s="30">
        <f t="shared" si="13"/>
        <v>0</v>
      </c>
      <c r="J43" s="30">
        <f t="shared" si="13"/>
        <v>0</v>
      </c>
      <c r="K43" s="30">
        <f t="shared" si="13"/>
        <v>0</v>
      </c>
      <c r="L43" s="30">
        <f t="shared" si="13"/>
        <v>0</v>
      </c>
      <c r="M43" s="30">
        <f t="shared" si="13"/>
        <v>0</v>
      </c>
      <c r="N43" s="30">
        <f t="shared" si="13"/>
        <v>0</v>
      </c>
      <c r="O43" s="30">
        <f t="shared" si="13"/>
        <v>0</v>
      </c>
      <c r="P43" s="30">
        <f t="shared" si="13"/>
        <v>0</v>
      </c>
      <c r="Q43" s="30">
        <f t="shared" si="13"/>
        <v>0</v>
      </c>
      <c r="R43" s="30">
        <f t="shared" si="13"/>
        <v>0</v>
      </c>
      <c r="S43" s="30">
        <f t="shared" si="13"/>
        <v>0</v>
      </c>
      <c r="T43" s="30">
        <f t="shared" si="13"/>
        <v>0</v>
      </c>
      <c r="U43" s="30">
        <f t="shared" si="13"/>
        <v>0</v>
      </c>
      <c r="V43" s="30">
        <f t="shared" si="13"/>
        <v>0</v>
      </c>
      <c r="W43" s="30">
        <f t="shared" si="13"/>
        <v>0</v>
      </c>
      <c r="X43" s="30">
        <f t="shared" si="13"/>
        <v>0</v>
      </c>
      <c r="Y43" s="30">
        <f t="shared" si="13"/>
        <v>0</v>
      </c>
      <c r="Z43" s="30">
        <f t="shared" si="13"/>
        <v>0</v>
      </c>
      <c r="AA43" s="30">
        <f t="shared" si="13"/>
        <v>0</v>
      </c>
      <c r="AB43" s="30">
        <f t="shared" si="13"/>
        <v>0</v>
      </c>
      <c r="AC43" s="30">
        <f t="shared" si="13"/>
        <v>0</v>
      </c>
      <c r="AD43" s="30">
        <f t="shared" si="13"/>
        <v>0</v>
      </c>
      <c r="AE43" s="30">
        <f t="shared" si="13"/>
        <v>0</v>
      </c>
      <c r="AF43" s="30">
        <f t="shared" si="13"/>
        <v>0</v>
      </c>
      <c r="AG43" s="30">
        <f t="shared" si="13"/>
        <v>0</v>
      </c>
      <c r="AH43" s="30">
        <f t="shared" si="13"/>
        <v>0</v>
      </c>
      <c r="AI43" s="30">
        <f t="shared" si="13"/>
        <v>0</v>
      </c>
      <c r="AJ43" s="30">
        <f t="shared" si="13"/>
        <v>0</v>
      </c>
      <c r="AK43" s="30">
        <f t="shared" si="13"/>
        <v>0</v>
      </c>
      <c r="AL43" s="30">
        <f t="shared" si="13"/>
        <v>0</v>
      </c>
    </row>
    <row r="44" spans="2:38" x14ac:dyDescent="0.25">
      <c r="B44" s="16" t="s">
        <v>8</v>
      </c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</row>
    <row r="45" spans="2:38" x14ac:dyDescent="0.25">
      <c r="B45" s="25" t="s">
        <v>53</v>
      </c>
      <c r="C45" s="26">
        <v>0</v>
      </c>
      <c r="D45" s="26">
        <f t="shared" ref="D45:S49" si="14">D20-C20</f>
        <v>0</v>
      </c>
      <c r="E45" s="26">
        <f t="shared" si="14"/>
        <v>939.67000000000007</v>
      </c>
      <c r="F45" s="26">
        <f t="shared" si="14"/>
        <v>954.47199999999998</v>
      </c>
      <c r="G45" s="26">
        <f t="shared" si="14"/>
        <v>256.49999999999977</v>
      </c>
      <c r="H45" s="26">
        <f t="shared" si="14"/>
        <v>0</v>
      </c>
      <c r="I45" s="26">
        <f t="shared" si="14"/>
        <v>0</v>
      </c>
      <c r="J45" s="26">
        <f t="shared" si="14"/>
        <v>0</v>
      </c>
      <c r="K45" s="26">
        <f t="shared" si="14"/>
        <v>0</v>
      </c>
      <c r="L45" s="26">
        <f t="shared" si="14"/>
        <v>0</v>
      </c>
      <c r="M45" s="26">
        <f t="shared" si="14"/>
        <v>0</v>
      </c>
      <c r="N45" s="26">
        <f t="shared" si="14"/>
        <v>0</v>
      </c>
      <c r="O45" s="26">
        <f t="shared" si="14"/>
        <v>0</v>
      </c>
      <c r="P45" s="26">
        <f t="shared" si="14"/>
        <v>0</v>
      </c>
      <c r="Q45" s="26">
        <f t="shared" si="14"/>
        <v>-1.0819999999998799</v>
      </c>
      <c r="R45" s="26">
        <f t="shared" si="14"/>
        <v>4182.7532600000004</v>
      </c>
      <c r="S45" s="26">
        <f t="shared" si="14"/>
        <v>4443.1050680000008</v>
      </c>
      <c r="T45" s="26">
        <f t="shared" ref="E45:AL49" si="15">T20-S20</f>
        <v>4563.0629219999973</v>
      </c>
      <c r="U45" s="26">
        <f t="shared" si="15"/>
        <v>4553.2620100000022</v>
      </c>
      <c r="V45" s="26">
        <f t="shared" si="15"/>
        <v>4676.8022199999978</v>
      </c>
      <c r="W45" s="26">
        <f t="shared" si="15"/>
        <v>4812.6934500000025</v>
      </c>
      <c r="X45" s="26">
        <f t="shared" si="15"/>
        <v>5111.3568700000033</v>
      </c>
      <c r="Y45" s="26">
        <f t="shared" si="15"/>
        <v>3937.1435999999958</v>
      </c>
      <c r="Z45" s="26">
        <f t="shared" si="15"/>
        <v>-939.66999999999825</v>
      </c>
      <c r="AA45" s="26">
        <f t="shared" si="15"/>
        <v>-954.47200000000157</v>
      </c>
      <c r="AB45" s="26">
        <f t="shared" si="15"/>
        <v>4462.1206779999993</v>
      </c>
      <c r="AC45" s="26">
        <f t="shared" si="15"/>
        <v>4136.1001269999979</v>
      </c>
      <c r="AD45" s="26">
        <f t="shared" si="15"/>
        <v>4156.5308150000055</v>
      </c>
      <c r="AE45" s="26">
        <f t="shared" si="15"/>
        <v>4143.223109999999</v>
      </c>
      <c r="AF45" s="26">
        <f t="shared" si="15"/>
        <v>4209.6305099999954</v>
      </c>
      <c r="AG45" s="26">
        <f t="shared" si="15"/>
        <v>4270.8215800000035</v>
      </c>
      <c r="AH45" s="26">
        <f t="shared" si="15"/>
        <v>4278.2214300000051</v>
      </c>
      <c r="AI45" s="26">
        <f t="shared" si="15"/>
        <v>4227.8208499999892</v>
      </c>
      <c r="AJ45" s="26">
        <f t="shared" si="15"/>
        <v>4693.1502400000027</v>
      </c>
      <c r="AK45" s="26">
        <f t="shared" si="15"/>
        <v>4476.3521599999949</v>
      </c>
      <c r="AL45" s="26">
        <f t="shared" si="15"/>
        <v>4366.2319000000134</v>
      </c>
    </row>
    <row r="46" spans="2:38" x14ac:dyDescent="0.25">
      <c r="B46" s="25" t="s">
        <v>694</v>
      </c>
      <c r="C46" s="26">
        <v>0</v>
      </c>
      <c r="D46" s="26">
        <f t="shared" si="14"/>
        <v>0</v>
      </c>
      <c r="E46" s="26">
        <f t="shared" si="15"/>
        <v>0</v>
      </c>
      <c r="F46" s="26">
        <f t="shared" si="15"/>
        <v>0</v>
      </c>
      <c r="G46" s="26">
        <f t="shared" si="15"/>
        <v>0</v>
      </c>
      <c r="H46" s="26">
        <f t="shared" si="15"/>
        <v>0</v>
      </c>
      <c r="I46" s="26">
        <f t="shared" si="15"/>
        <v>0</v>
      </c>
      <c r="J46" s="26">
        <f t="shared" si="15"/>
        <v>0</v>
      </c>
      <c r="K46" s="26">
        <f t="shared" si="15"/>
        <v>0</v>
      </c>
      <c r="L46" s="26">
        <f t="shared" si="15"/>
        <v>0</v>
      </c>
      <c r="M46" s="26">
        <f t="shared" si="15"/>
        <v>0</v>
      </c>
      <c r="N46" s="26">
        <f t="shared" si="15"/>
        <v>0</v>
      </c>
      <c r="O46" s="26">
        <f t="shared" si="15"/>
        <v>0</v>
      </c>
      <c r="P46" s="26">
        <f t="shared" si="15"/>
        <v>0</v>
      </c>
      <c r="Q46" s="26">
        <f t="shared" si="15"/>
        <v>0</v>
      </c>
      <c r="R46" s="26">
        <f t="shared" si="15"/>
        <v>0</v>
      </c>
      <c r="S46" s="26">
        <f t="shared" si="15"/>
        <v>0</v>
      </c>
      <c r="T46" s="26">
        <f t="shared" si="15"/>
        <v>0</v>
      </c>
      <c r="U46" s="26">
        <f t="shared" si="15"/>
        <v>0</v>
      </c>
      <c r="V46" s="26">
        <f t="shared" si="15"/>
        <v>0</v>
      </c>
      <c r="W46" s="26">
        <f t="shared" si="15"/>
        <v>0</v>
      </c>
      <c r="X46" s="26">
        <f t="shared" si="15"/>
        <v>0</v>
      </c>
      <c r="Y46" s="26">
        <f t="shared" si="15"/>
        <v>0</v>
      </c>
      <c r="Z46" s="26">
        <f t="shared" si="15"/>
        <v>0</v>
      </c>
      <c r="AA46" s="26">
        <f t="shared" si="15"/>
        <v>0</v>
      </c>
      <c r="AB46" s="26">
        <f t="shared" si="15"/>
        <v>0</v>
      </c>
      <c r="AC46" s="26">
        <f t="shared" si="15"/>
        <v>0</v>
      </c>
      <c r="AD46" s="26">
        <f t="shared" si="15"/>
        <v>0</v>
      </c>
      <c r="AE46" s="26">
        <f t="shared" si="15"/>
        <v>0</v>
      </c>
      <c r="AF46" s="26">
        <f t="shared" si="15"/>
        <v>0</v>
      </c>
      <c r="AG46" s="26">
        <f t="shared" si="15"/>
        <v>0</v>
      </c>
      <c r="AH46" s="26">
        <f t="shared" si="15"/>
        <v>0</v>
      </c>
      <c r="AI46" s="26">
        <f t="shared" si="15"/>
        <v>0</v>
      </c>
      <c r="AJ46" s="26">
        <f t="shared" si="15"/>
        <v>0</v>
      </c>
      <c r="AK46" s="26">
        <f t="shared" si="15"/>
        <v>0</v>
      </c>
      <c r="AL46" s="26">
        <f t="shared" si="15"/>
        <v>0</v>
      </c>
    </row>
    <row r="47" spans="2:38" x14ac:dyDescent="0.25">
      <c r="B47" s="231" t="s">
        <v>55</v>
      </c>
      <c r="C47" s="232">
        <v>0</v>
      </c>
      <c r="D47" s="232">
        <f t="shared" si="14"/>
        <v>0</v>
      </c>
      <c r="E47" s="232">
        <f t="shared" si="15"/>
        <v>0</v>
      </c>
      <c r="F47" s="232">
        <f t="shared" si="15"/>
        <v>0</v>
      </c>
      <c r="G47" s="232">
        <f t="shared" si="15"/>
        <v>0</v>
      </c>
      <c r="H47" s="232">
        <f t="shared" si="15"/>
        <v>0</v>
      </c>
      <c r="I47" s="232">
        <f t="shared" si="15"/>
        <v>0</v>
      </c>
      <c r="J47" s="232">
        <f t="shared" si="15"/>
        <v>0</v>
      </c>
      <c r="K47" s="232">
        <f t="shared" si="15"/>
        <v>0</v>
      </c>
      <c r="L47" s="232">
        <f t="shared" si="15"/>
        <v>0</v>
      </c>
      <c r="M47" s="232">
        <f t="shared" si="15"/>
        <v>0</v>
      </c>
      <c r="N47" s="232">
        <f t="shared" si="15"/>
        <v>0</v>
      </c>
      <c r="O47" s="232">
        <f t="shared" si="15"/>
        <v>0</v>
      </c>
      <c r="P47" s="232">
        <f t="shared" si="15"/>
        <v>0</v>
      </c>
      <c r="Q47" s="232">
        <f t="shared" si="15"/>
        <v>0</v>
      </c>
      <c r="R47" s="232">
        <f t="shared" si="15"/>
        <v>0</v>
      </c>
      <c r="S47" s="232">
        <f t="shared" si="15"/>
        <v>-490</v>
      </c>
      <c r="T47" s="232">
        <f t="shared" si="15"/>
        <v>0</v>
      </c>
      <c r="U47" s="232">
        <f t="shared" si="15"/>
        <v>0</v>
      </c>
      <c r="V47" s="232">
        <f t="shared" si="15"/>
        <v>0</v>
      </c>
      <c r="W47" s="232">
        <f t="shared" si="15"/>
        <v>0</v>
      </c>
      <c r="X47" s="232">
        <f t="shared" si="15"/>
        <v>0</v>
      </c>
      <c r="Y47" s="232">
        <f t="shared" si="15"/>
        <v>0</v>
      </c>
      <c r="Z47" s="232">
        <f t="shared" si="15"/>
        <v>0</v>
      </c>
      <c r="AA47" s="232">
        <f t="shared" si="15"/>
        <v>0</v>
      </c>
      <c r="AB47" s="232">
        <f t="shared" si="15"/>
        <v>0</v>
      </c>
      <c r="AC47" s="232">
        <f t="shared" si="15"/>
        <v>0</v>
      </c>
      <c r="AD47" s="232">
        <f t="shared" si="15"/>
        <v>0</v>
      </c>
      <c r="AE47" s="232">
        <f t="shared" si="15"/>
        <v>0</v>
      </c>
      <c r="AF47" s="232">
        <f t="shared" si="15"/>
        <v>0</v>
      </c>
      <c r="AG47" s="232">
        <f t="shared" si="15"/>
        <v>0</v>
      </c>
      <c r="AH47" s="232">
        <f t="shared" si="15"/>
        <v>0</v>
      </c>
      <c r="AI47" s="232">
        <f t="shared" si="15"/>
        <v>0</v>
      </c>
      <c r="AJ47" s="232">
        <f t="shared" si="15"/>
        <v>0</v>
      </c>
      <c r="AK47" s="232">
        <f t="shared" si="15"/>
        <v>0</v>
      </c>
      <c r="AL47" s="232">
        <f t="shared" si="15"/>
        <v>0</v>
      </c>
    </row>
    <row r="48" spans="2:38" x14ac:dyDescent="0.25">
      <c r="B48" s="97" t="s">
        <v>56</v>
      </c>
      <c r="C48" s="32">
        <v>0</v>
      </c>
      <c r="D48" s="32">
        <f t="shared" si="14"/>
        <v>0</v>
      </c>
      <c r="E48" s="32">
        <f t="shared" si="15"/>
        <v>0</v>
      </c>
      <c r="F48" s="32">
        <f t="shared" si="15"/>
        <v>0</v>
      </c>
      <c r="G48" s="32">
        <f t="shared" si="15"/>
        <v>0</v>
      </c>
      <c r="H48" s="32">
        <f t="shared" si="15"/>
        <v>0</v>
      </c>
      <c r="I48" s="32">
        <f t="shared" si="15"/>
        <v>0</v>
      </c>
      <c r="J48" s="32">
        <f t="shared" si="15"/>
        <v>0</v>
      </c>
      <c r="K48" s="32">
        <f t="shared" si="15"/>
        <v>0</v>
      </c>
      <c r="L48" s="32">
        <f t="shared" si="15"/>
        <v>993.78026799999998</v>
      </c>
      <c r="M48" s="32">
        <f t="shared" si="15"/>
        <v>4309.4251280000008</v>
      </c>
      <c r="N48" s="32">
        <f t="shared" si="15"/>
        <v>1358.1583839999994</v>
      </c>
      <c r="O48" s="32">
        <f t="shared" si="15"/>
        <v>4162.5757599999997</v>
      </c>
      <c r="P48" s="32">
        <f t="shared" si="15"/>
        <v>512.87672999999995</v>
      </c>
      <c r="Q48" s="32">
        <f t="shared" si="15"/>
        <v>372.16105000000061</v>
      </c>
      <c r="R48" s="32">
        <f t="shared" si="15"/>
        <v>2568.0762109999996</v>
      </c>
      <c r="S48" s="32">
        <f t="shared" si="15"/>
        <v>5214.5926490000002</v>
      </c>
      <c r="T48" s="32">
        <f t="shared" si="15"/>
        <v>2507.5950400000002</v>
      </c>
      <c r="U48" s="32">
        <f t="shared" si="15"/>
        <v>2166.1794499999996</v>
      </c>
      <c r="V48" s="32">
        <f t="shared" si="15"/>
        <v>1319.4727700000003</v>
      </c>
      <c r="W48" s="32">
        <f t="shared" si="15"/>
        <v>2804.1929000000018</v>
      </c>
      <c r="X48" s="32">
        <f t="shared" si="15"/>
        <v>2910.3145599999989</v>
      </c>
      <c r="Y48" s="32">
        <f t="shared" si="15"/>
        <v>2994.6062899999961</v>
      </c>
      <c r="Z48" s="32">
        <f t="shared" si="15"/>
        <v>3389.2620100000058</v>
      </c>
      <c r="AA48" s="32">
        <f t="shared" si="15"/>
        <v>4597.6428999999989</v>
      </c>
      <c r="AB48" s="32">
        <f t="shared" si="15"/>
        <v>2612.2211299999981</v>
      </c>
      <c r="AC48" s="32">
        <f t="shared" si="15"/>
        <v>2331.3894499999951</v>
      </c>
      <c r="AD48" s="32">
        <f t="shared" si="15"/>
        <v>3049.2297300000064</v>
      </c>
      <c r="AE48" s="32">
        <f t="shared" si="15"/>
        <v>3089.3179600000003</v>
      </c>
      <c r="AF48" s="32">
        <f t="shared" si="15"/>
        <v>3603.4342099999994</v>
      </c>
      <c r="AG48" s="32">
        <f t="shared" si="15"/>
        <v>4034.7168899999961</v>
      </c>
      <c r="AH48" s="32">
        <f t="shared" si="15"/>
        <v>3682.4272899999996</v>
      </c>
      <c r="AI48" s="32">
        <f t="shared" si="15"/>
        <v>3721.0444900000002</v>
      </c>
      <c r="AJ48" s="32">
        <f t="shared" si="15"/>
        <v>4137.1401000000042</v>
      </c>
      <c r="AK48" s="32">
        <f t="shared" si="15"/>
        <v>3963.1968999999954</v>
      </c>
      <c r="AL48" s="32">
        <f t="shared" si="15"/>
        <v>3292.1771900000022</v>
      </c>
    </row>
    <row r="49" spans="2:38" x14ac:dyDescent="0.25">
      <c r="B49" s="27" t="s">
        <v>9</v>
      </c>
      <c r="C49" s="28">
        <v>0</v>
      </c>
      <c r="D49" s="28">
        <f t="shared" si="14"/>
        <v>5629.8380000000179</v>
      </c>
      <c r="E49" s="28">
        <f t="shared" si="14"/>
        <v>1388.814000000013</v>
      </c>
      <c r="F49" s="28">
        <f t="shared" si="14"/>
        <v>17028.860729999957</v>
      </c>
      <c r="G49" s="28">
        <f t="shared" si="14"/>
        <v>5180.1805999999924</v>
      </c>
      <c r="H49" s="28">
        <f t="shared" si="14"/>
        <v>7459.6342000000004</v>
      </c>
      <c r="I49" s="28">
        <f t="shared" si="14"/>
        <v>2602.6252640000021</v>
      </c>
      <c r="J49" s="28">
        <f t="shared" si="14"/>
        <v>4990.0544459999946</v>
      </c>
      <c r="K49" s="28">
        <f t="shared" si="14"/>
        <v>7095.4130600000208</v>
      </c>
      <c r="L49" s="28">
        <f t="shared" si="14"/>
        <v>7446.1223390000232</v>
      </c>
      <c r="M49" s="28">
        <f t="shared" si="14"/>
        <v>10173.396083999978</v>
      </c>
      <c r="N49" s="28">
        <f t="shared" si="14"/>
        <v>6425.2015879999672</v>
      </c>
      <c r="O49" s="28">
        <f t="shared" si="14"/>
        <v>10142.161460000003</v>
      </c>
      <c r="P49" s="28">
        <f t="shared" si="14"/>
        <v>6187.4331200000015</v>
      </c>
      <c r="Q49" s="28">
        <f t="shared" si="14"/>
        <v>5764.5347190000466</v>
      </c>
      <c r="R49" s="28">
        <f t="shared" si="14"/>
        <v>11113.116016999993</v>
      </c>
      <c r="S49" s="28">
        <f t="shared" si="14"/>
        <v>12935.380233000062</v>
      </c>
      <c r="T49" s="28">
        <f t="shared" si="15"/>
        <v>11418.726571999956</v>
      </c>
      <c r="U49" s="28">
        <f t="shared" si="15"/>
        <v>11183.558079999988</v>
      </c>
      <c r="V49" s="28">
        <f t="shared" si="15"/>
        <v>10872.509759999986</v>
      </c>
      <c r="W49" s="28">
        <f t="shared" si="15"/>
        <v>12861.258462999947</v>
      </c>
      <c r="X49" s="28">
        <f t="shared" si="15"/>
        <v>14906.824373000069</v>
      </c>
      <c r="Y49" s="28">
        <f t="shared" si="15"/>
        <v>14481.90659899998</v>
      </c>
      <c r="Z49" s="28">
        <f t="shared" si="15"/>
        <v>14117.90190300002</v>
      </c>
      <c r="AA49" s="28">
        <f t="shared" si="15"/>
        <v>14331.080009000027</v>
      </c>
      <c r="AB49" s="28">
        <f t="shared" si="15"/>
        <v>14067.568180999951</v>
      </c>
      <c r="AC49" s="28">
        <f t="shared" si="15"/>
        <v>12739.348514100013</v>
      </c>
      <c r="AD49" s="28">
        <f t="shared" si="15"/>
        <v>13412.61585500004</v>
      </c>
      <c r="AE49" s="28">
        <f t="shared" si="15"/>
        <v>13487.378679999965</v>
      </c>
      <c r="AF49" s="28">
        <f t="shared" si="15"/>
        <v>14186.292306000018</v>
      </c>
      <c r="AG49" s="28">
        <f t="shared" si="15"/>
        <v>15831.046219979995</v>
      </c>
      <c r="AH49" s="28">
        <f t="shared" si="15"/>
        <v>15478.850027999957</v>
      </c>
      <c r="AI49" s="28">
        <f t="shared" si="15"/>
        <v>14479.904338000051</v>
      </c>
      <c r="AJ49" s="28">
        <f t="shared" si="15"/>
        <v>15966.108617999998</v>
      </c>
      <c r="AK49" s="28">
        <f t="shared" si="15"/>
        <v>15325.211889999977</v>
      </c>
      <c r="AL49" s="28">
        <f t="shared" si="15"/>
        <v>14508.08428999997</v>
      </c>
    </row>
    <row r="50" spans="2:38" x14ac:dyDescent="0.25">
      <c r="D50" s="1"/>
    </row>
  </sheetData>
  <mergeCells count="1">
    <mergeCell ref="AS2:AU2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8">
    <tabColor rgb="FF00B0F0"/>
  </sheetPr>
  <dimension ref="B1:AL47"/>
  <sheetViews>
    <sheetView zoomScale="80" zoomScaleNormal="80" workbookViewId="0">
      <pane xSplit="2" topLeftCell="C1" activePane="topRight" state="frozen"/>
      <selection activeCell="F28" sqref="F28"/>
      <selection pane="topRight" activeCell="C27" sqref="C27"/>
    </sheetView>
  </sheetViews>
  <sheetFormatPr defaultColWidth="9.140625" defaultRowHeight="15" x14ac:dyDescent="0.25"/>
  <cols>
    <col min="1" max="1" width="9.140625" style="33"/>
    <col min="2" max="2" width="30.5703125" style="33" bestFit="1" customWidth="1"/>
    <col min="3" max="23" width="14.85546875" style="33" bestFit="1" customWidth="1"/>
    <col min="24" max="27" width="15.85546875" style="33" bestFit="1" customWidth="1"/>
    <col min="28" max="28" width="15.85546875" style="66" bestFit="1" customWidth="1"/>
    <col min="29" max="38" width="15.85546875" style="33" bestFit="1" customWidth="1"/>
    <col min="39" max="16384" width="9.140625" style="33"/>
  </cols>
  <sheetData>
    <row r="1" spans="2:38" x14ac:dyDescent="0.25">
      <c r="B1" s="12" t="s">
        <v>666</v>
      </c>
      <c r="C1" s="13"/>
      <c r="D1" s="13"/>
      <c r="E1" s="13"/>
      <c r="F1" s="13"/>
      <c r="G1" s="13"/>
      <c r="H1" s="13"/>
      <c r="I1" s="13"/>
      <c r="J1" s="13"/>
      <c r="K1" s="13"/>
      <c r="L1" s="13"/>
      <c r="M1" s="13"/>
      <c r="N1" s="13"/>
      <c r="O1" s="13"/>
      <c r="P1" s="13"/>
      <c r="Q1" s="13"/>
      <c r="R1" s="13"/>
      <c r="S1" s="13"/>
      <c r="T1" s="13"/>
      <c r="U1" s="13"/>
      <c r="V1" s="13"/>
      <c r="W1" s="13"/>
      <c r="X1" s="13"/>
      <c r="Y1" s="13"/>
      <c r="Z1" s="13"/>
      <c r="AA1" s="13"/>
      <c r="AB1" s="85"/>
      <c r="AC1" s="13"/>
      <c r="AD1" s="13"/>
      <c r="AE1" s="13"/>
      <c r="AF1" s="13"/>
      <c r="AG1" s="13"/>
      <c r="AH1" s="13"/>
      <c r="AI1" s="13"/>
      <c r="AJ1" s="13"/>
      <c r="AK1" s="13"/>
      <c r="AL1" s="13"/>
    </row>
    <row r="2" spans="2:38" x14ac:dyDescent="0.25">
      <c r="C2" s="15">
        <v>2015</v>
      </c>
      <c r="D2" s="15">
        <v>2016</v>
      </c>
      <c r="E2" s="15">
        <v>2017</v>
      </c>
      <c r="F2" s="15">
        <v>2018</v>
      </c>
      <c r="G2" s="15">
        <v>2019</v>
      </c>
      <c r="H2" s="15">
        <v>2020</v>
      </c>
      <c r="I2" s="15">
        <v>2021</v>
      </c>
      <c r="J2" s="15">
        <v>2022</v>
      </c>
      <c r="K2" s="15">
        <v>2023</v>
      </c>
      <c r="L2" s="15">
        <v>2024</v>
      </c>
      <c r="M2" s="15">
        <v>2025</v>
      </c>
      <c r="N2" s="15">
        <v>2026</v>
      </c>
      <c r="O2" s="15">
        <v>2027</v>
      </c>
      <c r="P2" s="15">
        <v>2028</v>
      </c>
      <c r="Q2" s="15">
        <v>2029</v>
      </c>
      <c r="R2" s="15">
        <v>2030</v>
      </c>
      <c r="S2" s="15">
        <v>2031</v>
      </c>
      <c r="T2" s="15">
        <v>2032</v>
      </c>
      <c r="U2" s="15">
        <v>2033</v>
      </c>
      <c r="V2" s="15">
        <v>2034</v>
      </c>
      <c r="W2" s="15">
        <v>2035</v>
      </c>
      <c r="X2" s="15">
        <v>2036</v>
      </c>
      <c r="Y2" s="15">
        <v>2037</v>
      </c>
      <c r="Z2" s="15">
        <v>2038</v>
      </c>
      <c r="AA2" s="15">
        <v>2039</v>
      </c>
      <c r="AB2" s="15">
        <v>2040</v>
      </c>
      <c r="AC2" s="15">
        <v>2041</v>
      </c>
      <c r="AD2" s="15">
        <v>2042</v>
      </c>
      <c r="AE2" s="15">
        <v>2043</v>
      </c>
      <c r="AF2" s="15">
        <v>2044</v>
      </c>
      <c r="AG2" s="15">
        <v>2045</v>
      </c>
      <c r="AH2" s="15">
        <v>2046</v>
      </c>
      <c r="AI2" s="15">
        <v>2047</v>
      </c>
      <c r="AJ2" s="15">
        <v>2048</v>
      </c>
      <c r="AK2" s="15">
        <v>2049</v>
      </c>
      <c r="AL2" s="15">
        <v>2050</v>
      </c>
    </row>
    <row r="3" spans="2:38" x14ac:dyDescent="0.25">
      <c r="B3" s="33" t="s">
        <v>697</v>
      </c>
      <c r="C3" s="58">
        <f>Planel_Pot_Resultado!G148+Planel_Pot_Resultado!G688</f>
        <v>4544.3999999999996</v>
      </c>
      <c r="D3" s="58">
        <f>Planel_Pot_Resultado!H148+Planel_Pot_Resultado!H688</f>
        <v>4544.3999999999996</v>
      </c>
      <c r="E3" s="58">
        <f>Planel_Pot_Resultado!I148+Planel_Pot_Resultado!I688</f>
        <v>4544.3999999999996</v>
      </c>
      <c r="F3" s="58">
        <f>Planel_Pot_Resultado!J148+Planel_Pot_Resultado!J688</f>
        <v>4544.3999999999996</v>
      </c>
      <c r="G3" s="58">
        <f>Planel_Pot_Resultado!K148+Planel_Pot_Resultado!K688</f>
        <v>4544.3999999999996</v>
      </c>
      <c r="H3" s="58">
        <f>Planel_Pot_Resultado!L148+Planel_Pot_Resultado!L688</f>
        <v>4544.3999999999996</v>
      </c>
      <c r="I3" s="58">
        <f>Planel_Pot_Resultado!M148+Planel_Pot_Resultado!M688</f>
        <v>4544.3999999999996</v>
      </c>
      <c r="J3" s="58">
        <f>Planel_Pot_Resultado!N148+Planel_Pot_Resultado!N688</f>
        <v>4544.3999999999996</v>
      </c>
      <c r="K3" s="58">
        <f>Planel_Pot_Resultado!O148+Planel_Pot_Resultado!O688</f>
        <v>4318.3999999999996</v>
      </c>
      <c r="L3" s="58">
        <f>Planel_Pot_Resultado!P148+Planel_Pot_Resultado!P688</f>
        <v>4544.5</v>
      </c>
      <c r="M3" s="58">
        <f>Planel_Pot_Resultado!Q148+Planel_Pot_Resultado!Q688</f>
        <v>4433.2090459999999</v>
      </c>
      <c r="N3" s="58">
        <f>Planel_Pot_Resultado!R148+Planel_Pot_Resultado!R688</f>
        <v>4545</v>
      </c>
      <c r="O3" s="58">
        <f>Planel_Pot_Resultado!S148+Planel_Pot_Resultado!S688</f>
        <v>4545</v>
      </c>
      <c r="P3" s="58">
        <f>Planel_Pot_Resultado!T148+Planel_Pot_Resultado!T688</f>
        <v>4545</v>
      </c>
      <c r="Q3" s="58">
        <f>Planel_Pot_Resultado!U148+Planel_Pot_Resultado!U688</f>
        <v>4545</v>
      </c>
      <c r="R3" s="58">
        <f>Planel_Pot_Resultado!V148+Planel_Pot_Resultado!V688</f>
        <v>4545</v>
      </c>
      <c r="S3" s="58">
        <f>Planel_Pot_Resultado!W148+Planel_Pot_Resultado!W688</f>
        <v>2191</v>
      </c>
      <c r="T3" s="58">
        <f>Planel_Pot_Resultado!X148+Planel_Pot_Resultado!X688</f>
        <v>2191</v>
      </c>
      <c r="U3" s="58">
        <f>Planel_Pot_Resultado!Y148+Planel_Pot_Resultado!Y688</f>
        <v>2191</v>
      </c>
      <c r="V3" s="58">
        <f>Planel_Pot_Resultado!Z148+Planel_Pot_Resultado!Z688</f>
        <v>2191</v>
      </c>
      <c r="W3" s="58">
        <f>Planel_Pot_Resultado!AA148+Planel_Pot_Resultado!AA688</f>
        <v>2191</v>
      </c>
      <c r="X3" s="58">
        <f>Planel_Pot_Resultado!AB148+Planel_Pot_Resultado!AB688</f>
        <v>2191</v>
      </c>
      <c r="Y3" s="58">
        <f>Planel_Pot_Resultado!AC148+Planel_Pot_Resultado!AC688</f>
        <v>2191</v>
      </c>
      <c r="Z3" s="58">
        <f>Planel_Pot_Resultado!AD148+Planel_Pot_Resultado!AD688</f>
        <v>2191</v>
      </c>
      <c r="AA3" s="58">
        <f>Planel_Pot_Resultado!AE148+Planel_Pot_Resultado!AE688</f>
        <v>2191</v>
      </c>
      <c r="AB3" s="58">
        <f>Planel_Pot_Resultado!AF148+Planel_Pot_Resultado!AF688</f>
        <v>2191</v>
      </c>
      <c r="AC3" s="58">
        <f>Planel_Pot_Resultado!AG148+Planel_Pot_Resultado!AG688</f>
        <v>2191</v>
      </c>
      <c r="AD3" s="58">
        <f>Planel_Pot_Resultado!AH148+Planel_Pot_Resultado!AH688</f>
        <v>2191</v>
      </c>
      <c r="AE3" s="58">
        <f>Planel_Pot_Resultado!AI148+Planel_Pot_Resultado!AI688</f>
        <v>2191</v>
      </c>
      <c r="AF3" s="58">
        <f>Planel_Pot_Resultado!AJ148+Planel_Pot_Resultado!AJ688</f>
        <v>2191</v>
      </c>
      <c r="AG3" s="58">
        <f>Planel_Pot_Resultado!AK148+Planel_Pot_Resultado!AK688</f>
        <v>2191</v>
      </c>
      <c r="AH3" s="58">
        <f>Planel_Pot_Resultado!AL148+Planel_Pot_Resultado!AL688</f>
        <v>2191</v>
      </c>
      <c r="AI3" s="58">
        <f>Planel_Pot_Resultado!AM148+Planel_Pot_Resultado!AM688</f>
        <v>2191</v>
      </c>
      <c r="AJ3" s="58">
        <f>Planel_Pot_Resultado!AN148+Planel_Pot_Resultado!AN688</f>
        <v>2191</v>
      </c>
      <c r="AK3" s="58">
        <f>Planel_Pot_Resultado!AO148+Planel_Pot_Resultado!AO688</f>
        <v>2191</v>
      </c>
      <c r="AL3" s="58">
        <f>Planel_Pot_Resultado!AP148+Planel_Pot_Resultado!AP688</f>
        <v>2191</v>
      </c>
    </row>
    <row r="4" spans="2:38" x14ac:dyDescent="0.25">
      <c r="B4" s="33" t="s">
        <v>698</v>
      </c>
      <c r="C4" s="58">
        <f>Planel_Pot_Resultado!G112+Planel_Pot_Resultado!G676</f>
        <v>6697.8</v>
      </c>
      <c r="D4" s="58">
        <f>Planel_Pot_Resultado!H112+Planel_Pot_Resultado!H676</f>
        <v>7807.4</v>
      </c>
      <c r="E4" s="58">
        <f>Planel_Pot_Resultado!I112+Planel_Pot_Resultado!I676</f>
        <v>7807.4</v>
      </c>
      <c r="F4" s="58">
        <f>Planel_Pot_Resultado!J112+Planel_Pot_Resultado!J676</f>
        <v>7835.4</v>
      </c>
      <c r="G4" s="58">
        <f>Planel_Pot_Resultado!K112+Planel_Pot_Resultado!K676</f>
        <v>7835.4</v>
      </c>
      <c r="H4" s="58">
        <f>Planel_Pot_Resultado!L112+Planel_Pot_Resultado!L676</f>
        <v>9049.1</v>
      </c>
      <c r="I4" s="58">
        <f>Planel_Pot_Resultado!M112+Planel_Pot_Resultado!M676</f>
        <v>9049.1</v>
      </c>
      <c r="J4" s="58">
        <f>Planel_Pot_Resultado!N112+Planel_Pot_Resultado!N676</f>
        <v>8351.4892560000008</v>
      </c>
      <c r="K4" s="58">
        <f>Planel_Pot_Resultado!O112+Planel_Pot_Resultado!O676</f>
        <v>8962.6</v>
      </c>
      <c r="L4" s="58">
        <f>Planel_Pot_Resultado!P112+Planel_Pot_Resultado!P676</f>
        <v>9413.2000000000007</v>
      </c>
      <c r="M4" s="58">
        <f>Planel_Pot_Resultado!Q112+Planel_Pot_Resultado!Q676</f>
        <v>9413.2999999999993</v>
      </c>
      <c r="N4" s="58">
        <f>Planel_Pot_Resultado!R112+Planel_Pot_Resultado!R676</f>
        <v>9413.2999999999993</v>
      </c>
      <c r="O4" s="58">
        <f>Planel_Pot_Resultado!S112+Planel_Pot_Resultado!S676</f>
        <v>9471.1130899999989</v>
      </c>
      <c r="P4" s="58">
        <f>Planel_Pot_Resultado!T112+Planel_Pot_Resultado!T676</f>
        <v>9470.91309</v>
      </c>
      <c r="Q4" s="58">
        <f>Planel_Pot_Resultado!U112+Planel_Pot_Resultado!U676</f>
        <v>9470.91309</v>
      </c>
      <c r="R4" s="58">
        <f>Planel_Pot_Resultado!V112+Planel_Pot_Resultado!V676</f>
        <v>9470.91309</v>
      </c>
      <c r="S4" s="58">
        <f>Planel_Pot_Resultado!W112+Planel_Pot_Resultado!W676</f>
        <v>8146.3130899999996</v>
      </c>
      <c r="T4" s="58">
        <f>Planel_Pot_Resultado!X112+Planel_Pot_Resultado!X676</f>
        <v>8146.3130899999996</v>
      </c>
      <c r="U4" s="58">
        <f>Planel_Pot_Resultado!Y112+Planel_Pot_Resultado!Y676</f>
        <v>8146.3130899999996</v>
      </c>
      <c r="V4" s="58">
        <f>Planel_Pot_Resultado!Z112+Planel_Pot_Resultado!Z676</f>
        <v>7097.5130900000004</v>
      </c>
      <c r="W4" s="58">
        <f>Planel_Pot_Resultado!AA112+Planel_Pot_Resultado!AA676</f>
        <v>7097.5130900000004</v>
      </c>
      <c r="X4" s="58">
        <f>Planel_Pot_Resultado!AB112+Planel_Pot_Resultado!AB676</f>
        <v>7097.5130900000004</v>
      </c>
      <c r="Y4" s="58">
        <f>Planel_Pot_Resultado!AC112+Planel_Pot_Resultado!AC676</f>
        <v>6506.7130900000002</v>
      </c>
      <c r="Z4" s="58">
        <f>Planel_Pot_Resultado!AD112+Planel_Pot_Resultado!AD676</f>
        <v>6506.7130900000002</v>
      </c>
      <c r="AA4" s="58">
        <f>Planel_Pot_Resultado!AE112+Planel_Pot_Resultado!AE676</f>
        <v>6478.7130900000002</v>
      </c>
      <c r="AB4" s="58">
        <f>Planel_Pot_Resultado!AF112+Planel_Pot_Resultado!AF676</f>
        <v>6478.7130900000002</v>
      </c>
      <c r="AC4" s="58">
        <f>Planel_Pot_Resultado!AG112+Planel_Pot_Resultado!AG676</f>
        <v>5265.0130901000002</v>
      </c>
      <c r="AD4" s="58">
        <f>Planel_Pot_Resultado!AH112+Planel_Pot_Resultado!AH676</f>
        <v>5265.0130901000002</v>
      </c>
      <c r="AE4" s="58">
        <f>Planel_Pot_Resultado!AI112+Planel_Pot_Resultado!AI676</f>
        <v>5265.0130901000002</v>
      </c>
      <c r="AF4" s="58">
        <f>Planel_Pot_Resultado!AJ112+Planel_Pot_Resultado!AJ676</f>
        <v>5265.0130901000002</v>
      </c>
      <c r="AG4" s="58">
        <f>Planel_Pot_Resultado!AK112+Planel_Pot_Resultado!AK676</f>
        <v>4901.8130900799997</v>
      </c>
      <c r="AH4" s="58">
        <f>Planel_Pot_Resultado!AL112+Planel_Pot_Resultado!AL676</f>
        <v>4901.8130900799997</v>
      </c>
      <c r="AI4" s="58">
        <f>Planel_Pot_Resultado!AM112+Planel_Pot_Resultado!AM676</f>
        <v>4901.8130900799997</v>
      </c>
      <c r="AJ4" s="58">
        <f>Planel_Pot_Resultado!AN112+Planel_Pot_Resultado!AN676</f>
        <v>4901.8130900799997</v>
      </c>
      <c r="AK4" s="58">
        <f>Planel_Pot_Resultado!AO112+Planel_Pot_Resultado!AO676</f>
        <v>4901.8130900799997</v>
      </c>
      <c r="AL4" s="58">
        <f>Planel_Pot_Resultado!AP112+Planel_Pot_Resultado!AP676</f>
        <v>4901.8130900799997</v>
      </c>
    </row>
    <row r="5" spans="2:38" x14ac:dyDescent="0.25">
      <c r="B5" s="33" t="s">
        <v>699</v>
      </c>
      <c r="C5" s="58">
        <f>Planel_Pot_Resultado!G124+Planel_Pot_Resultado!G136+Planel_Pot_Resultado!G664</f>
        <v>0</v>
      </c>
      <c r="D5" s="58">
        <f>Planel_Pot_Resultado!H124+Planel_Pot_Resultado!H136+Planel_Pot_Resultado!H664</f>
        <v>0</v>
      </c>
      <c r="E5" s="58">
        <f>Planel_Pot_Resultado!I124+Planel_Pot_Resultado!I136+Planel_Pot_Resultado!I664</f>
        <v>0</v>
      </c>
      <c r="F5" s="58">
        <f>Planel_Pot_Resultado!J124+Planel_Pot_Resultado!J136+Planel_Pot_Resultado!J664</f>
        <v>0</v>
      </c>
      <c r="G5" s="58">
        <f>Planel_Pot_Resultado!K124+Planel_Pot_Resultado!K136+Planel_Pot_Resultado!K664</f>
        <v>0</v>
      </c>
      <c r="H5" s="58">
        <f>Planel_Pot_Resultado!L124+Planel_Pot_Resultado!L136+Planel_Pot_Resultado!L664</f>
        <v>0</v>
      </c>
      <c r="I5" s="58">
        <f>Planel_Pot_Resultado!M124+Planel_Pot_Resultado!M136+Planel_Pot_Resultado!M664</f>
        <v>0</v>
      </c>
      <c r="J5" s="58">
        <f>Planel_Pot_Resultado!N124+Planel_Pot_Resultado!N136+Planel_Pot_Resultado!N664</f>
        <v>0</v>
      </c>
      <c r="K5" s="58">
        <f>Planel_Pot_Resultado!O124+Planel_Pot_Resultado!O136+Planel_Pot_Resultado!O664</f>
        <v>0</v>
      </c>
      <c r="L5" s="58">
        <f>Planel_Pot_Resultado!P124+Planel_Pot_Resultado!P136+Planel_Pot_Resultado!P664</f>
        <v>0</v>
      </c>
      <c r="M5" s="58">
        <f>Planel_Pot_Resultado!Q124+Planel_Pot_Resultado!Q136+Planel_Pot_Resultado!Q664</f>
        <v>0</v>
      </c>
      <c r="N5" s="58">
        <f>Planel_Pot_Resultado!R124+Planel_Pot_Resultado!R136+Planel_Pot_Resultado!R664</f>
        <v>0</v>
      </c>
      <c r="O5" s="58">
        <f>Planel_Pot_Resultado!S124+Planel_Pot_Resultado!S136+Planel_Pot_Resultado!S664</f>
        <v>0</v>
      </c>
      <c r="P5" s="58">
        <f>Planel_Pot_Resultado!T124+Planel_Pot_Resultado!T136+Planel_Pot_Resultado!T664</f>
        <v>0</v>
      </c>
      <c r="Q5" s="58">
        <f>Planel_Pot_Resultado!U124+Planel_Pot_Resultado!U136+Planel_Pot_Resultado!U664</f>
        <v>0</v>
      </c>
      <c r="R5" s="58">
        <f>Planel_Pot_Resultado!V124+Planel_Pot_Resultado!V136+Planel_Pot_Resultado!V664</f>
        <v>0</v>
      </c>
      <c r="S5" s="58">
        <f>Planel_Pot_Resultado!W124+Planel_Pot_Resultado!W136+Planel_Pot_Resultado!W664</f>
        <v>1435</v>
      </c>
      <c r="T5" s="58">
        <f>Planel_Pot_Resultado!X124+Planel_Pot_Resultado!X136+Planel_Pot_Resultado!X664</f>
        <v>1435</v>
      </c>
      <c r="U5" s="58">
        <f>Planel_Pot_Resultado!Y124+Planel_Pot_Resultado!Y136+Planel_Pot_Resultado!Y664</f>
        <v>1435</v>
      </c>
      <c r="V5" s="58">
        <f>Planel_Pot_Resultado!Z124+Planel_Pot_Resultado!Z136+Planel_Pot_Resultado!Z664</f>
        <v>1965</v>
      </c>
      <c r="W5" s="58">
        <f>Planel_Pot_Resultado!AA124+Planel_Pot_Resultado!AA136+Planel_Pot_Resultado!AA664</f>
        <v>1965</v>
      </c>
      <c r="X5" s="58">
        <f>Planel_Pot_Resultado!AB124+Planel_Pot_Resultado!AB136+Planel_Pot_Resultado!AB664</f>
        <v>1965</v>
      </c>
      <c r="Y5" s="58">
        <f>Planel_Pot_Resultado!AC124+Planel_Pot_Resultado!AC136+Planel_Pot_Resultado!AC664</f>
        <v>1965</v>
      </c>
      <c r="Z5" s="58">
        <f>Planel_Pot_Resultado!AD124+Planel_Pot_Resultado!AD136+Planel_Pot_Resultado!AD664</f>
        <v>1965</v>
      </c>
      <c r="AA5" s="58">
        <f>Planel_Pot_Resultado!AE124+Planel_Pot_Resultado!AE136+Planel_Pot_Resultado!AE664</f>
        <v>1993</v>
      </c>
      <c r="AB5" s="58">
        <f>Planel_Pot_Resultado!AF124+Planel_Pot_Resultado!AF136+Planel_Pot_Resultado!AF664</f>
        <v>1993</v>
      </c>
      <c r="AC5" s="58">
        <f>Planel_Pot_Resultado!AG124+Planel_Pot_Resultado!AG136+Planel_Pot_Resultado!AG664</f>
        <v>3201</v>
      </c>
      <c r="AD5" s="58">
        <f>Planel_Pot_Resultado!AH124+Planel_Pot_Resultado!AH136+Planel_Pot_Resultado!AH664</f>
        <v>3201</v>
      </c>
      <c r="AE5" s="58">
        <f>Planel_Pot_Resultado!AI124+Planel_Pot_Resultado!AI136+Planel_Pot_Resultado!AI664</f>
        <v>3201</v>
      </c>
      <c r="AF5" s="58">
        <f>Planel_Pot_Resultado!AJ124+Planel_Pot_Resultado!AJ136+Planel_Pot_Resultado!AJ664</f>
        <v>3201</v>
      </c>
      <c r="AG5" s="58">
        <f>Planel_Pot_Resultado!AK124+Planel_Pot_Resultado!AK136+Planel_Pot_Resultado!AK664</f>
        <v>3201</v>
      </c>
      <c r="AH5" s="58">
        <f>Planel_Pot_Resultado!AL124+Planel_Pot_Resultado!AL136+Planel_Pot_Resultado!AL664</f>
        <v>3201</v>
      </c>
      <c r="AI5" s="58">
        <f>Planel_Pot_Resultado!AM124+Planel_Pot_Resultado!AM136+Planel_Pot_Resultado!AM664</f>
        <v>3201</v>
      </c>
      <c r="AJ5" s="58">
        <f>Planel_Pot_Resultado!AN124+Planel_Pot_Resultado!AN136+Planel_Pot_Resultado!AN664</f>
        <v>3201</v>
      </c>
      <c r="AK5" s="58">
        <f>Planel_Pot_Resultado!AO124+Planel_Pot_Resultado!AO136+Planel_Pot_Resultado!AO664</f>
        <v>3201</v>
      </c>
      <c r="AL5" s="58">
        <f>Planel_Pot_Resultado!AP124+Planel_Pot_Resultado!AP136+Planel_Pot_Resultado!AP664</f>
        <v>3201</v>
      </c>
    </row>
    <row r="6" spans="2:38" x14ac:dyDescent="0.25">
      <c r="B6" s="33" t="s">
        <v>702</v>
      </c>
      <c r="C6" s="58">
        <f>Planel_Pot_Resultado!G724+Planel_Pot_Resultado!G760</f>
        <v>0</v>
      </c>
      <c r="D6" s="58">
        <f>Planel_Pot_Resultado!H724+Planel_Pot_Resultado!H760</f>
        <v>0</v>
      </c>
      <c r="E6" s="58">
        <f>Planel_Pot_Resultado!I724+Planel_Pot_Resultado!I760</f>
        <v>0</v>
      </c>
      <c r="F6" s="58">
        <f>Planel_Pot_Resultado!J724+Planel_Pot_Resultado!J760</f>
        <v>0</v>
      </c>
      <c r="G6" s="58">
        <f>Planel_Pot_Resultado!K724+Planel_Pot_Resultado!K760</f>
        <v>0</v>
      </c>
      <c r="H6" s="58">
        <f>Planel_Pot_Resultado!L724+Planel_Pot_Resultado!L760</f>
        <v>0</v>
      </c>
      <c r="I6" s="58">
        <f>Planel_Pot_Resultado!M724+Planel_Pot_Resultado!M760</f>
        <v>0</v>
      </c>
      <c r="J6" s="58">
        <f>Planel_Pot_Resultado!N724+Planel_Pot_Resultado!N760</f>
        <v>0</v>
      </c>
      <c r="K6" s="58">
        <f>Planel_Pot_Resultado!O724+Planel_Pot_Resultado!O760</f>
        <v>0</v>
      </c>
      <c r="L6" s="58">
        <f>Planel_Pot_Resultado!P724+Planel_Pot_Resultado!P760</f>
        <v>0</v>
      </c>
      <c r="M6" s="58">
        <f>Planel_Pot_Resultado!Q724+Planel_Pot_Resultado!Q760</f>
        <v>0</v>
      </c>
      <c r="N6" s="58">
        <f>Planel_Pot_Resultado!R724+Planel_Pot_Resultado!R760</f>
        <v>0</v>
      </c>
      <c r="O6" s="58">
        <f>Planel_Pot_Resultado!S724+Planel_Pot_Resultado!S760</f>
        <v>0</v>
      </c>
      <c r="P6" s="58">
        <f>Planel_Pot_Resultado!T724+Planel_Pot_Resultado!T760</f>
        <v>0</v>
      </c>
      <c r="Q6" s="58">
        <f>Planel_Pot_Resultado!U724+Planel_Pot_Resultado!U760</f>
        <v>0</v>
      </c>
      <c r="R6" s="58">
        <f>Planel_Pot_Resultado!V724+Planel_Pot_Resultado!V760</f>
        <v>0</v>
      </c>
      <c r="S6" s="58">
        <f>Planel_Pot_Resultado!W724+Planel_Pot_Resultado!W760</f>
        <v>1319</v>
      </c>
      <c r="T6" s="58">
        <f>Planel_Pot_Resultado!X724+Planel_Pot_Resultado!X760</f>
        <v>1519</v>
      </c>
      <c r="U6" s="58">
        <f>Planel_Pot_Resultado!Y724+Planel_Pot_Resultado!Y760</f>
        <v>1719</v>
      </c>
      <c r="V6" s="58">
        <f>Planel_Pot_Resultado!Z724+Planel_Pot_Resultado!Z760</f>
        <v>2438</v>
      </c>
      <c r="W6" s="58">
        <f>Planel_Pot_Resultado!AA724+Planel_Pot_Resultado!AA760</f>
        <v>2638</v>
      </c>
      <c r="X6" s="58">
        <f>Planel_Pot_Resultado!AB724+Planel_Pot_Resultado!AB760</f>
        <v>2838</v>
      </c>
      <c r="Y6" s="58">
        <f>Planel_Pot_Resultado!AC724+Planel_Pot_Resultado!AC760</f>
        <v>3629</v>
      </c>
      <c r="Z6" s="58">
        <f>Planel_Pot_Resultado!AD724+Planel_Pot_Resultado!AD760</f>
        <v>3829</v>
      </c>
      <c r="AA6" s="58">
        <f>Planel_Pot_Resultado!AE724+Planel_Pot_Resultado!AE760</f>
        <v>4029</v>
      </c>
      <c r="AB6" s="58">
        <f>Planel_Pot_Resultado!AF724+Planel_Pot_Resultado!AF760</f>
        <v>4140.5879299999997</v>
      </c>
      <c r="AC6" s="58">
        <f>Planel_Pot_Resultado!AG724+Planel_Pot_Resultado!AG760</f>
        <v>4140.5879299999997</v>
      </c>
      <c r="AD6" s="58">
        <f>Planel_Pot_Resultado!AH724+Planel_Pot_Resultado!AH760</f>
        <v>4140.5879299999997</v>
      </c>
      <c r="AE6" s="58">
        <f>Planel_Pot_Resultado!AI724+Planel_Pot_Resultado!AI760</f>
        <v>4140.5879299999997</v>
      </c>
      <c r="AF6" s="58">
        <f>Planel_Pot_Resultado!AJ724+Planel_Pot_Resultado!AJ760</f>
        <v>4140.5879299999997</v>
      </c>
      <c r="AG6" s="58">
        <f>Planel_Pot_Resultado!AK724+Planel_Pot_Resultado!AK760</f>
        <v>4140.5879299999997</v>
      </c>
      <c r="AH6" s="58">
        <f>Planel_Pot_Resultado!AL724+Planel_Pot_Resultado!AL760</f>
        <v>4140.5879299999997</v>
      </c>
      <c r="AI6" s="58">
        <f>Planel_Pot_Resultado!AM724+Planel_Pot_Resultado!AM760</f>
        <v>4140.5879299999997</v>
      </c>
      <c r="AJ6" s="58">
        <f>Planel_Pot_Resultado!AN724+Planel_Pot_Resultado!AN760</f>
        <v>4140.5879299999997</v>
      </c>
      <c r="AK6" s="58">
        <f>Planel_Pot_Resultado!AO724+Planel_Pot_Resultado!AO760</f>
        <v>4140.5879299999997</v>
      </c>
      <c r="AL6" s="58">
        <f>Planel_Pot_Resultado!AP724+Planel_Pot_Resultado!AP760</f>
        <v>4140.5879299999997</v>
      </c>
    </row>
    <row r="7" spans="2:38" x14ac:dyDescent="0.25">
      <c r="B7" s="278" t="s">
        <v>708</v>
      </c>
      <c r="C7" s="279">
        <f>SUM(C3:C6)</f>
        <v>11242.2</v>
      </c>
      <c r="D7" s="279">
        <f t="shared" ref="D7:AL7" si="0">SUM(D3:D6)</f>
        <v>12351.8</v>
      </c>
      <c r="E7" s="279">
        <f t="shared" si="0"/>
        <v>12351.8</v>
      </c>
      <c r="F7" s="279">
        <f t="shared" si="0"/>
        <v>12379.8</v>
      </c>
      <c r="G7" s="279">
        <f t="shared" si="0"/>
        <v>12379.8</v>
      </c>
      <c r="H7" s="279">
        <f t="shared" si="0"/>
        <v>13593.5</v>
      </c>
      <c r="I7" s="279">
        <f t="shared" si="0"/>
        <v>13593.5</v>
      </c>
      <c r="J7" s="279">
        <f t="shared" si="0"/>
        <v>12895.889256</v>
      </c>
      <c r="K7" s="279">
        <f t="shared" si="0"/>
        <v>13281</v>
      </c>
      <c r="L7" s="279">
        <f t="shared" si="0"/>
        <v>13957.7</v>
      </c>
      <c r="M7" s="279">
        <f t="shared" si="0"/>
        <v>13846.509045999999</v>
      </c>
      <c r="N7" s="279">
        <f t="shared" si="0"/>
        <v>13958.3</v>
      </c>
      <c r="O7" s="279">
        <f t="shared" si="0"/>
        <v>14016.113089999999</v>
      </c>
      <c r="P7" s="279">
        <f t="shared" si="0"/>
        <v>14015.91309</v>
      </c>
      <c r="Q7" s="279">
        <f t="shared" si="0"/>
        <v>14015.91309</v>
      </c>
      <c r="R7" s="279">
        <f t="shared" si="0"/>
        <v>14015.91309</v>
      </c>
      <c r="S7" s="279">
        <f t="shared" si="0"/>
        <v>13091.31309</v>
      </c>
      <c r="T7" s="279">
        <f t="shared" si="0"/>
        <v>13291.31309</v>
      </c>
      <c r="U7" s="279">
        <f t="shared" si="0"/>
        <v>13491.31309</v>
      </c>
      <c r="V7" s="279">
        <f t="shared" si="0"/>
        <v>13691.51309</v>
      </c>
      <c r="W7" s="279">
        <f t="shared" si="0"/>
        <v>13891.51309</v>
      </c>
      <c r="X7" s="279">
        <f t="shared" si="0"/>
        <v>14091.51309</v>
      </c>
      <c r="Y7" s="279">
        <f t="shared" si="0"/>
        <v>14291.713090000001</v>
      </c>
      <c r="Z7" s="279">
        <f t="shared" si="0"/>
        <v>14491.713090000001</v>
      </c>
      <c r="AA7" s="279">
        <f t="shared" si="0"/>
        <v>14691.713090000001</v>
      </c>
      <c r="AB7" s="279">
        <f t="shared" si="0"/>
        <v>14803.301020000001</v>
      </c>
      <c r="AC7" s="279">
        <f t="shared" si="0"/>
        <v>14797.601020100001</v>
      </c>
      <c r="AD7" s="279">
        <f t="shared" si="0"/>
        <v>14797.601020100001</v>
      </c>
      <c r="AE7" s="279">
        <f t="shared" si="0"/>
        <v>14797.601020100001</v>
      </c>
      <c r="AF7" s="279">
        <f t="shared" si="0"/>
        <v>14797.601020100001</v>
      </c>
      <c r="AG7" s="279">
        <f t="shared" si="0"/>
        <v>14434.401020079998</v>
      </c>
      <c r="AH7" s="279">
        <f t="shared" si="0"/>
        <v>14434.401020079998</v>
      </c>
      <c r="AI7" s="279">
        <f t="shared" si="0"/>
        <v>14434.401020079998</v>
      </c>
      <c r="AJ7" s="279">
        <f t="shared" si="0"/>
        <v>14434.401020079998</v>
      </c>
      <c r="AK7" s="279">
        <f t="shared" si="0"/>
        <v>14434.401020079998</v>
      </c>
      <c r="AL7" s="279">
        <f t="shared" si="0"/>
        <v>14434.401020079998</v>
      </c>
    </row>
    <row r="9" spans="2:38" x14ac:dyDescent="0.25">
      <c r="B9" s="12" t="s">
        <v>705</v>
      </c>
      <c r="C9" s="13"/>
      <c r="D9" s="13"/>
      <c r="E9" s="13"/>
      <c r="F9" s="13"/>
      <c r="G9" s="13"/>
      <c r="H9" s="13"/>
      <c r="I9" s="13"/>
      <c r="J9" s="13"/>
      <c r="K9" s="13"/>
      <c r="L9" s="13"/>
      <c r="M9" s="13"/>
      <c r="N9" s="13"/>
      <c r="O9" s="13"/>
      <c r="P9" s="13"/>
      <c r="Q9" s="13"/>
      <c r="R9" s="13"/>
      <c r="S9" s="13"/>
      <c r="T9" s="13"/>
      <c r="U9" s="13"/>
      <c r="V9" s="13"/>
      <c r="W9" s="13"/>
      <c r="X9" s="13"/>
      <c r="Y9" s="13"/>
      <c r="Z9" s="13"/>
      <c r="AA9" s="13"/>
      <c r="AB9" s="85"/>
      <c r="AC9" s="13"/>
      <c r="AD9" s="13"/>
      <c r="AE9" s="13"/>
      <c r="AF9" s="13"/>
      <c r="AG9" s="13"/>
      <c r="AH9" s="13"/>
      <c r="AI9" s="13"/>
      <c r="AJ9" s="13"/>
      <c r="AK9" s="13"/>
      <c r="AL9" s="13"/>
    </row>
    <row r="10" spans="2:38" x14ac:dyDescent="0.25">
      <c r="C10" s="15">
        <v>2015</v>
      </c>
      <c r="D10" s="15">
        <v>2016</v>
      </c>
      <c r="E10" s="15">
        <v>2017</v>
      </c>
      <c r="F10" s="15">
        <v>2018</v>
      </c>
      <c r="G10" s="15">
        <v>2019</v>
      </c>
      <c r="H10" s="15">
        <v>2020</v>
      </c>
      <c r="I10" s="15">
        <v>2021</v>
      </c>
      <c r="J10" s="15">
        <v>2022</v>
      </c>
      <c r="K10" s="15">
        <v>2023</v>
      </c>
      <c r="L10" s="15">
        <v>2024</v>
      </c>
      <c r="M10" s="15">
        <v>2025</v>
      </c>
      <c r="N10" s="15">
        <v>2026</v>
      </c>
      <c r="O10" s="15">
        <v>2027</v>
      </c>
      <c r="P10" s="15">
        <v>2028</v>
      </c>
      <c r="Q10" s="15">
        <v>2029</v>
      </c>
      <c r="R10" s="15">
        <v>2030</v>
      </c>
      <c r="S10" s="15">
        <v>2031</v>
      </c>
      <c r="T10" s="15">
        <v>2032</v>
      </c>
      <c r="U10" s="15">
        <v>2033</v>
      </c>
      <c r="V10" s="15">
        <v>2034</v>
      </c>
      <c r="W10" s="15">
        <v>2035</v>
      </c>
      <c r="X10" s="15">
        <v>2036</v>
      </c>
      <c r="Y10" s="15">
        <v>2037</v>
      </c>
      <c r="Z10" s="15">
        <v>2038</v>
      </c>
      <c r="AA10" s="15">
        <v>2039</v>
      </c>
      <c r="AB10" s="15">
        <v>2040</v>
      </c>
      <c r="AC10" s="15">
        <v>2041</v>
      </c>
      <c r="AD10" s="15">
        <v>2042</v>
      </c>
      <c r="AE10" s="15">
        <v>2043</v>
      </c>
      <c r="AF10" s="15">
        <v>2044</v>
      </c>
      <c r="AG10" s="15">
        <v>2045</v>
      </c>
      <c r="AH10" s="15">
        <v>2046</v>
      </c>
      <c r="AI10" s="15">
        <v>2047</v>
      </c>
      <c r="AJ10" s="15">
        <v>2048</v>
      </c>
      <c r="AK10" s="15">
        <v>2049</v>
      </c>
      <c r="AL10" s="15">
        <v>2050</v>
      </c>
    </row>
    <row r="11" spans="2:38" x14ac:dyDescent="0.25">
      <c r="B11" s="33" t="s">
        <v>697</v>
      </c>
      <c r="C11" s="58">
        <f>PLANEL_GerMed_Resultado!G148+PLANEL_GerMed_Resultado!G688</f>
        <v>917.57693949999998</v>
      </c>
      <c r="D11" s="58">
        <f>PLANEL_GerMed_Resultado!H148+PLANEL_GerMed_Resultado!H688</f>
        <v>20.564687500000002</v>
      </c>
      <c r="E11" s="58">
        <f>PLANEL_GerMed_Resultado!I148+PLANEL_GerMed_Resultado!I688</f>
        <v>142.8658087</v>
      </c>
      <c r="F11" s="58">
        <f>PLANEL_GerMed_Resultado!J148+PLANEL_GerMed_Resultado!J688</f>
        <v>0</v>
      </c>
      <c r="G11" s="58">
        <f>PLANEL_GerMed_Resultado!K148+PLANEL_GerMed_Resultado!K688</f>
        <v>20.564687500000002</v>
      </c>
      <c r="H11" s="58">
        <f>PLANEL_GerMed_Resultado!L148+PLANEL_GerMed_Resultado!L688</f>
        <v>20.564687500000002</v>
      </c>
      <c r="I11" s="58">
        <f>PLANEL_GerMed_Resultado!M148+PLANEL_GerMed_Resultado!M688</f>
        <v>291.01969020000001</v>
      </c>
      <c r="J11" s="58">
        <f>PLANEL_GerMed_Resultado!N148+PLANEL_GerMed_Resultado!N688</f>
        <v>367.83741170000002</v>
      </c>
      <c r="K11" s="58">
        <f>PLANEL_GerMed_Resultado!O148+PLANEL_GerMed_Resultado!O688</f>
        <v>317.02504640000001</v>
      </c>
      <c r="L11" s="58">
        <f>PLANEL_GerMed_Resultado!P148+PLANEL_GerMed_Resultado!P688</f>
        <v>377.95278970000004</v>
      </c>
      <c r="M11" s="58">
        <f>PLANEL_GerMed_Resultado!Q148+PLANEL_GerMed_Resultado!Q688</f>
        <v>302.78500709999997</v>
      </c>
      <c r="N11" s="58">
        <f>PLANEL_GerMed_Resultado!R148+PLANEL_GerMed_Resultado!R688</f>
        <v>289.67558320000001</v>
      </c>
      <c r="O11" s="58">
        <f>PLANEL_GerMed_Resultado!S148+PLANEL_GerMed_Resultado!S688</f>
        <v>103.319215</v>
      </c>
      <c r="P11" s="58">
        <f>PLANEL_GerMed_Resultado!T148+PLANEL_GerMed_Resultado!T688</f>
        <v>103.319215</v>
      </c>
      <c r="Q11" s="58">
        <f>PLANEL_GerMed_Resultado!U148+PLANEL_GerMed_Resultado!U688</f>
        <v>103.319215</v>
      </c>
      <c r="R11" s="58">
        <f>PLANEL_GerMed_Resultado!V148+PLANEL_GerMed_Resultado!V688</f>
        <v>103.319215</v>
      </c>
      <c r="S11" s="58">
        <f>PLANEL_GerMed_Resultado!W148+PLANEL_GerMed_Resultado!W688</f>
        <v>0</v>
      </c>
      <c r="T11" s="58">
        <f>PLANEL_GerMed_Resultado!X148+PLANEL_GerMed_Resultado!X688</f>
        <v>0</v>
      </c>
      <c r="U11" s="58">
        <f>PLANEL_GerMed_Resultado!Y148+PLANEL_GerMed_Resultado!Y688</f>
        <v>0</v>
      </c>
      <c r="V11" s="58">
        <f>PLANEL_GerMed_Resultado!Z148+PLANEL_GerMed_Resultado!Z688</f>
        <v>0</v>
      </c>
      <c r="W11" s="58">
        <f>PLANEL_GerMed_Resultado!AA148+PLANEL_GerMed_Resultado!AA688</f>
        <v>0</v>
      </c>
      <c r="X11" s="58">
        <f>PLANEL_GerMed_Resultado!AB148+PLANEL_GerMed_Resultado!AB688</f>
        <v>0</v>
      </c>
      <c r="Y11" s="58">
        <f>PLANEL_GerMed_Resultado!AC148+PLANEL_GerMed_Resultado!AC688</f>
        <v>0</v>
      </c>
      <c r="Z11" s="58">
        <f>PLANEL_GerMed_Resultado!AD148+PLANEL_GerMed_Resultado!AD688</f>
        <v>0</v>
      </c>
      <c r="AA11" s="58">
        <f>PLANEL_GerMed_Resultado!AE148+PLANEL_GerMed_Resultado!AE688</f>
        <v>0</v>
      </c>
      <c r="AB11" s="58">
        <f>PLANEL_GerMed_Resultado!AF148+PLANEL_GerMed_Resultado!AF688</f>
        <v>0</v>
      </c>
      <c r="AC11" s="58">
        <f>PLANEL_GerMed_Resultado!AG148+PLANEL_GerMed_Resultado!AG688</f>
        <v>0</v>
      </c>
      <c r="AD11" s="58">
        <f>PLANEL_GerMed_Resultado!AH148+PLANEL_GerMed_Resultado!AH688</f>
        <v>0</v>
      </c>
      <c r="AE11" s="58">
        <f>PLANEL_GerMed_Resultado!AI148+PLANEL_GerMed_Resultado!AI688</f>
        <v>0</v>
      </c>
      <c r="AF11" s="58">
        <f>PLANEL_GerMed_Resultado!AJ148+PLANEL_GerMed_Resultado!AJ688</f>
        <v>0</v>
      </c>
      <c r="AG11" s="58">
        <f>PLANEL_GerMed_Resultado!AK148+PLANEL_GerMed_Resultado!AK688</f>
        <v>0</v>
      </c>
      <c r="AH11" s="58">
        <f>PLANEL_GerMed_Resultado!AL148+PLANEL_GerMed_Resultado!AL688</f>
        <v>0</v>
      </c>
      <c r="AI11" s="58">
        <f>PLANEL_GerMed_Resultado!AM148+PLANEL_GerMed_Resultado!AM688</f>
        <v>0</v>
      </c>
      <c r="AJ11" s="58">
        <f>PLANEL_GerMed_Resultado!AN148+PLANEL_GerMed_Resultado!AN688</f>
        <v>0</v>
      </c>
      <c r="AK11" s="58">
        <f>PLANEL_GerMed_Resultado!AO148+PLANEL_GerMed_Resultado!AO688</f>
        <v>0</v>
      </c>
      <c r="AL11" s="58">
        <f>PLANEL_GerMed_Resultado!AP148+PLANEL_GerMed_Resultado!AP688</f>
        <v>0</v>
      </c>
    </row>
    <row r="12" spans="2:38" x14ac:dyDescent="0.25">
      <c r="B12" s="33" t="s">
        <v>698</v>
      </c>
      <c r="C12" s="58">
        <f>PLANEL_GerMed_Resultado!G112+PLANEL_GerMed_Resultado!G676</f>
        <v>4886.709511</v>
      </c>
      <c r="D12" s="58">
        <f>PLANEL_GerMed_Resultado!H112+PLANEL_GerMed_Resultado!H676</f>
        <v>4226.4526640000004</v>
      </c>
      <c r="E12" s="58">
        <f>PLANEL_GerMed_Resultado!I112+PLANEL_GerMed_Resultado!I676</f>
        <v>4278.6878919999999</v>
      </c>
      <c r="F12" s="58">
        <f>PLANEL_GerMed_Resultado!J112+PLANEL_GerMed_Resultado!J676</f>
        <v>3978.371909</v>
      </c>
      <c r="G12" s="58">
        <f>PLANEL_GerMed_Resultado!K112+PLANEL_GerMed_Resultado!K676</f>
        <v>4200.7032280000003</v>
      </c>
      <c r="H12" s="58">
        <f>PLANEL_GerMed_Resultado!L112+PLANEL_GerMed_Resultado!L676</f>
        <v>4970.6815969999998</v>
      </c>
      <c r="I12" s="58">
        <f>PLANEL_GerMed_Resultado!M112+PLANEL_GerMed_Resultado!M676</f>
        <v>5296.4850539999998</v>
      </c>
      <c r="J12" s="58">
        <f>PLANEL_GerMed_Resultado!N112+PLANEL_GerMed_Resultado!N676</f>
        <v>5071.5491909599996</v>
      </c>
      <c r="K12" s="58">
        <f>PLANEL_GerMed_Resultado!O112+PLANEL_GerMed_Resultado!O676</f>
        <v>5106.5219656999998</v>
      </c>
      <c r="L12" s="58">
        <f>PLANEL_GerMed_Resultado!P112+PLANEL_GerMed_Resultado!P676</f>
        <v>5009.0020873999993</v>
      </c>
      <c r="M12" s="58">
        <f>PLANEL_GerMed_Resultado!Q112+PLANEL_GerMed_Resultado!Q676</f>
        <v>4109.7736430000004</v>
      </c>
      <c r="N12" s="58">
        <f>PLANEL_GerMed_Resultado!R112+PLANEL_GerMed_Resultado!R676</f>
        <v>3968.4293210000001</v>
      </c>
      <c r="O12" s="58">
        <f>PLANEL_GerMed_Resultado!S112+PLANEL_GerMed_Resultado!S676</f>
        <v>3903.4261280000001</v>
      </c>
      <c r="P12" s="58">
        <f>PLANEL_GerMed_Resultado!T112+PLANEL_GerMed_Resultado!T676</f>
        <v>3749.5378310000001</v>
      </c>
      <c r="Q12" s="58">
        <f>PLANEL_GerMed_Resultado!U112+PLANEL_GerMed_Resultado!U676</f>
        <v>3726.2973060000004</v>
      </c>
      <c r="R12" s="58">
        <f>PLANEL_GerMed_Resultado!V112+PLANEL_GerMed_Resultado!V676</f>
        <v>3733.557245</v>
      </c>
      <c r="S12" s="58">
        <f>PLANEL_GerMed_Resultado!W112+PLANEL_GerMed_Resultado!W676</f>
        <v>2868.1681290000001</v>
      </c>
      <c r="T12" s="58">
        <f>PLANEL_GerMed_Resultado!X112+PLANEL_GerMed_Resultado!X676</f>
        <v>2867.318487</v>
      </c>
      <c r="U12" s="58">
        <f>PLANEL_GerMed_Resultado!Y112+PLANEL_GerMed_Resultado!Y676</f>
        <v>2990.5620859999999</v>
      </c>
      <c r="V12" s="58">
        <f>PLANEL_GerMed_Resultado!Z112+PLANEL_GerMed_Resultado!Z676</f>
        <v>2418.1631710000001</v>
      </c>
      <c r="W12" s="58">
        <f>PLANEL_GerMed_Resultado!AA112+PLANEL_GerMed_Resultado!AA676</f>
        <v>2417.7760913000002</v>
      </c>
      <c r="X12" s="58">
        <f>PLANEL_GerMed_Resultado!AB112+PLANEL_GerMed_Resultado!AB676</f>
        <v>2245.9989940999999</v>
      </c>
      <c r="Y12" s="58">
        <f>PLANEL_GerMed_Resultado!AC112+PLANEL_GerMed_Resultado!AC676</f>
        <v>1653.9042587999998</v>
      </c>
      <c r="Z12" s="58">
        <f>PLANEL_GerMed_Resultado!AD112+PLANEL_GerMed_Resultado!AD676</f>
        <v>1324.2390832999999</v>
      </c>
      <c r="AA12" s="58">
        <f>PLANEL_GerMed_Resultado!AE112+PLANEL_GerMed_Resultado!AE676</f>
        <v>1174.4307475000001</v>
      </c>
      <c r="AB12" s="58">
        <f>PLANEL_GerMed_Resultado!AF112+PLANEL_GerMed_Resultado!AF676</f>
        <v>1024.1612689999999</v>
      </c>
      <c r="AC12" s="58">
        <f>PLANEL_GerMed_Resultado!AG112+PLANEL_GerMed_Resultado!AG676</f>
        <v>143.85065729999999</v>
      </c>
      <c r="AD12" s="58">
        <f>PLANEL_GerMed_Resultado!AH112+PLANEL_GerMed_Resultado!AH676</f>
        <v>143.85065729999999</v>
      </c>
      <c r="AE12" s="58">
        <f>PLANEL_GerMed_Resultado!AI112+PLANEL_GerMed_Resultado!AI676</f>
        <v>143.85065729999999</v>
      </c>
      <c r="AF12" s="58">
        <f>PLANEL_GerMed_Resultado!AJ112+PLANEL_GerMed_Resultado!AJ676</f>
        <v>143.85065729999999</v>
      </c>
      <c r="AG12" s="58">
        <f>PLANEL_GerMed_Resultado!AK112+PLANEL_GerMed_Resultado!AK676</f>
        <v>0</v>
      </c>
      <c r="AH12" s="58">
        <f>PLANEL_GerMed_Resultado!AL112+PLANEL_GerMed_Resultado!AL676</f>
        <v>0</v>
      </c>
      <c r="AI12" s="58">
        <f>PLANEL_GerMed_Resultado!AM112+PLANEL_GerMed_Resultado!AM676</f>
        <v>0</v>
      </c>
      <c r="AJ12" s="58">
        <f>PLANEL_GerMed_Resultado!AN112+PLANEL_GerMed_Resultado!AN676</f>
        <v>0</v>
      </c>
      <c r="AK12" s="58">
        <f>PLANEL_GerMed_Resultado!AO112+PLANEL_GerMed_Resultado!AO676</f>
        <v>0</v>
      </c>
      <c r="AL12" s="58">
        <f>PLANEL_GerMed_Resultado!AP112+PLANEL_GerMed_Resultado!AP676</f>
        <v>0</v>
      </c>
    </row>
    <row r="13" spans="2:38" x14ac:dyDescent="0.25">
      <c r="B13" s="33" t="s">
        <v>699</v>
      </c>
      <c r="C13" s="58">
        <f>PLANEL_GerMed_Resultado!G124+PLANEL_GerMed_Resultado!G136+PLANEL_GerMed_Resultado!G664</f>
        <v>0</v>
      </c>
      <c r="D13" s="58">
        <f>PLANEL_GerMed_Resultado!H124+PLANEL_GerMed_Resultado!H136+PLANEL_GerMed_Resultado!H664</f>
        <v>0</v>
      </c>
      <c r="E13" s="58">
        <f>PLANEL_GerMed_Resultado!I124+PLANEL_GerMed_Resultado!I136+PLANEL_GerMed_Resultado!I664</f>
        <v>0</v>
      </c>
      <c r="F13" s="58">
        <f>PLANEL_GerMed_Resultado!J124+PLANEL_GerMed_Resultado!J136+PLANEL_GerMed_Resultado!J664</f>
        <v>0</v>
      </c>
      <c r="G13" s="58">
        <f>PLANEL_GerMed_Resultado!K124+PLANEL_GerMed_Resultado!K136+PLANEL_GerMed_Resultado!K664</f>
        <v>0</v>
      </c>
      <c r="H13" s="58">
        <f>PLANEL_GerMed_Resultado!L124+PLANEL_GerMed_Resultado!L136+PLANEL_GerMed_Resultado!L664</f>
        <v>0</v>
      </c>
      <c r="I13" s="58">
        <f>PLANEL_GerMed_Resultado!M124+PLANEL_GerMed_Resultado!M136+PLANEL_GerMed_Resultado!M664</f>
        <v>0</v>
      </c>
      <c r="J13" s="58">
        <f>PLANEL_GerMed_Resultado!N124+PLANEL_GerMed_Resultado!N136+PLANEL_GerMed_Resultado!N664</f>
        <v>0</v>
      </c>
      <c r="K13" s="58">
        <f>PLANEL_GerMed_Resultado!O124+PLANEL_GerMed_Resultado!O136+PLANEL_GerMed_Resultado!O664</f>
        <v>0</v>
      </c>
      <c r="L13" s="58">
        <f>PLANEL_GerMed_Resultado!P124+PLANEL_GerMed_Resultado!P136+PLANEL_GerMed_Resultado!P664</f>
        <v>0</v>
      </c>
      <c r="M13" s="58">
        <f>PLANEL_GerMed_Resultado!Q124+PLANEL_GerMed_Resultado!Q136+PLANEL_GerMed_Resultado!Q664</f>
        <v>0</v>
      </c>
      <c r="N13" s="58">
        <f>PLANEL_GerMed_Resultado!R124+PLANEL_GerMed_Resultado!R136+PLANEL_GerMed_Resultado!R664</f>
        <v>0</v>
      </c>
      <c r="O13" s="58">
        <f>PLANEL_GerMed_Resultado!S124+PLANEL_GerMed_Resultado!S136+PLANEL_GerMed_Resultado!S664</f>
        <v>0</v>
      </c>
      <c r="P13" s="58">
        <f>PLANEL_GerMed_Resultado!T124+PLANEL_GerMed_Resultado!T136+PLANEL_GerMed_Resultado!T664</f>
        <v>0</v>
      </c>
      <c r="Q13" s="58">
        <f>PLANEL_GerMed_Resultado!U124+PLANEL_GerMed_Resultado!U136+PLANEL_GerMed_Resultado!U664</f>
        <v>0</v>
      </c>
      <c r="R13" s="58">
        <f>PLANEL_GerMed_Resultado!V124+PLANEL_GerMed_Resultado!V136+PLANEL_GerMed_Resultado!V664</f>
        <v>0</v>
      </c>
      <c r="S13" s="58">
        <f>PLANEL_GerMed_Resultado!W124+PLANEL_GerMed_Resultado!W136+PLANEL_GerMed_Resultado!W664</f>
        <v>339.90542210000001</v>
      </c>
      <c r="T13" s="58">
        <f>PLANEL_GerMed_Resultado!X124+PLANEL_GerMed_Resultado!X136+PLANEL_GerMed_Resultado!X664</f>
        <v>339.90542210000001</v>
      </c>
      <c r="U13" s="58">
        <f>PLANEL_GerMed_Resultado!Y124+PLANEL_GerMed_Resultado!Y136+PLANEL_GerMed_Resultado!Y664</f>
        <v>339.90542210000001</v>
      </c>
      <c r="V13" s="58">
        <f>PLANEL_GerMed_Resultado!Z124+PLANEL_GerMed_Resultado!Z136+PLANEL_GerMed_Resultado!Z664</f>
        <v>465.44540380000001</v>
      </c>
      <c r="W13" s="58">
        <f>PLANEL_GerMed_Resultado!AA124+PLANEL_GerMed_Resultado!AA136+PLANEL_GerMed_Resultado!AA664</f>
        <v>575.76947299999995</v>
      </c>
      <c r="X13" s="58">
        <f>PLANEL_GerMed_Resultado!AB124+PLANEL_GerMed_Resultado!AB136+PLANEL_GerMed_Resultado!AB664</f>
        <v>624.68798460000005</v>
      </c>
      <c r="Y13" s="58">
        <f>PLANEL_GerMed_Resultado!AC124+PLANEL_GerMed_Resultado!AC136+PLANEL_GerMed_Resultado!AC664</f>
        <v>814.94104270000003</v>
      </c>
      <c r="Z13" s="58">
        <f>PLANEL_GerMed_Resultado!AD124+PLANEL_GerMed_Resultado!AD136+PLANEL_GerMed_Resultado!AD664</f>
        <v>866.02463680000005</v>
      </c>
      <c r="AA13" s="58">
        <f>PLANEL_GerMed_Resultado!AE124+PLANEL_GerMed_Resultado!AE136+PLANEL_GerMed_Resultado!AE664</f>
        <v>915.1367831</v>
      </c>
      <c r="AB13" s="58">
        <f>PLANEL_GerMed_Resultado!AF124+PLANEL_GerMed_Resultado!AF136+PLANEL_GerMed_Resultado!AF664</f>
        <v>944.15540950000002</v>
      </c>
      <c r="AC13" s="58">
        <f>PLANEL_GerMed_Resultado!AG124+PLANEL_GerMed_Resultado!AG136+PLANEL_GerMed_Resultado!AG664</f>
        <v>1516.428232</v>
      </c>
      <c r="AD13" s="58">
        <f>PLANEL_GerMed_Resultado!AH124+PLANEL_GerMed_Resultado!AH136+PLANEL_GerMed_Resultado!AH664</f>
        <v>1516.428232</v>
      </c>
      <c r="AE13" s="58">
        <f>PLANEL_GerMed_Resultado!AI124+PLANEL_GerMed_Resultado!AI136+PLANEL_GerMed_Resultado!AI664</f>
        <v>1516.428232</v>
      </c>
      <c r="AF13" s="58">
        <f>PLANEL_GerMed_Resultado!AJ124+PLANEL_GerMed_Resultado!AJ136+PLANEL_GerMed_Resultado!AJ664</f>
        <v>1516.428232</v>
      </c>
      <c r="AG13" s="58">
        <f>PLANEL_GerMed_Resultado!AK124+PLANEL_GerMed_Resultado!AK136+PLANEL_GerMed_Resultado!AK664</f>
        <v>1491.185299</v>
      </c>
      <c r="AH13" s="58">
        <f>PLANEL_GerMed_Resultado!AL124+PLANEL_GerMed_Resultado!AL136+PLANEL_GerMed_Resultado!AL664</f>
        <v>1493.0604229999999</v>
      </c>
      <c r="AI13" s="58">
        <f>PLANEL_GerMed_Resultado!AM124+PLANEL_GerMed_Resultado!AM136+PLANEL_GerMed_Resultado!AM664</f>
        <v>1348.7588330000001</v>
      </c>
      <c r="AJ13" s="58">
        <f>PLANEL_GerMed_Resultado!AN124+PLANEL_GerMed_Resultado!AN136+PLANEL_GerMed_Resultado!AN664</f>
        <v>1156.678962</v>
      </c>
      <c r="AK13" s="58">
        <f>PLANEL_GerMed_Resultado!AO124+PLANEL_GerMed_Resultado!AO136+PLANEL_GerMed_Resultado!AO664</f>
        <v>968.98143340000001</v>
      </c>
      <c r="AL13" s="58">
        <f>PLANEL_GerMed_Resultado!AP124+PLANEL_GerMed_Resultado!AP136+PLANEL_GerMed_Resultado!AP664</f>
        <v>783.1467543</v>
      </c>
    </row>
    <row r="14" spans="2:38" x14ac:dyDescent="0.25">
      <c r="B14" s="33" t="s">
        <v>702</v>
      </c>
      <c r="C14" s="58">
        <f>PLANEL_GerMed_Resultado!G724+PLANEL_GerMed_Resultado!G760</f>
        <v>0</v>
      </c>
      <c r="D14" s="58">
        <f>PLANEL_GerMed_Resultado!H724+PLANEL_GerMed_Resultado!H760</f>
        <v>0</v>
      </c>
      <c r="E14" s="58">
        <f>PLANEL_GerMed_Resultado!I724+PLANEL_GerMed_Resultado!I760</f>
        <v>0</v>
      </c>
      <c r="F14" s="58">
        <f>PLANEL_GerMed_Resultado!J724+PLANEL_GerMed_Resultado!J760</f>
        <v>0</v>
      </c>
      <c r="G14" s="58">
        <f>PLANEL_GerMed_Resultado!K724+PLANEL_GerMed_Resultado!K760</f>
        <v>0</v>
      </c>
      <c r="H14" s="58">
        <f>PLANEL_GerMed_Resultado!L724+PLANEL_GerMed_Resultado!L760</f>
        <v>0</v>
      </c>
      <c r="I14" s="58">
        <f>PLANEL_GerMed_Resultado!M724+PLANEL_GerMed_Resultado!M760</f>
        <v>0</v>
      </c>
      <c r="J14" s="58">
        <f>PLANEL_GerMed_Resultado!N724+PLANEL_GerMed_Resultado!N760</f>
        <v>0</v>
      </c>
      <c r="K14" s="58">
        <f>PLANEL_GerMed_Resultado!O724+PLANEL_GerMed_Resultado!O760</f>
        <v>0</v>
      </c>
      <c r="L14" s="58">
        <f>PLANEL_GerMed_Resultado!P724+PLANEL_GerMed_Resultado!P760</f>
        <v>0</v>
      </c>
      <c r="M14" s="58">
        <f>PLANEL_GerMed_Resultado!Q724+PLANEL_GerMed_Resultado!Q760</f>
        <v>0</v>
      </c>
      <c r="N14" s="58">
        <f>PLANEL_GerMed_Resultado!R724+PLANEL_GerMed_Resultado!R760</f>
        <v>0</v>
      </c>
      <c r="O14" s="58">
        <f>PLANEL_GerMed_Resultado!S724+PLANEL_GerMed_Resultado!S760</f>
        <v>0</v>
      </c>
      <c r="P14" s="58">
        <f>PLANEL_GerMed_Resultado!T724+PLANEL_GerMed_Resultado!T760</f>
        <v>0</v>
      </c>
      <c r="Q14" s="58">
        <f>PLANEL_GerMed_Resultado!U724+PLANEL_GerMed_Resultado!U760</f>
        <v>0</v>
      </c>
      <c r="R14" s="58">
        <f>PLANEL_GerMed_Resultado!V724+PLANEL_GerMed_Resultado!V760</f>
        <v>0</v>
      </c>
      <c r="S14" s="58">
        <f>PLANEL_GerMed_Resultado!W724+PLANEL_GerMed_Resultado!W760</f>
        <v>312.42874690000002</v>
      </c>
      <c r="T14" s="58">
        <f>PLANEL_GerMed_Resultado!X724+PLANEL_GerMed_Resultado!X760</f>
        <v>359.80232489999997</v>
      </c>
      <c r="U14" s="58">
        <f>PLANEL_GerMed_Resultado!Y724+PLANEL_GerMed_Resultado!Y760</f>
        <v>407.17590289999998</v>
      </c>
      <c r="V14" s="58">
        <f>PLANEL_GerMed_Resultado!Z724+PLANEL_GerMed_Resultado!Z760</f>
        <v>577.48391579999998</v>
      </c>
      <c r="W14" s="58">
        <f>PLANEL_GerMed_Resultado!AA724+PLANEL_GerMed_Resultado!AA760</f>
        <v>624.85749380000004</v>
      </c>
      <c r="X14" s="58">
        <f>PLANEL_GerMed_Resultado!AB724+PLANEL_GerMed_Resultado!AB760</f>
        <v>672.2310718</v>
      </c>
      <c r="Y14" s="58">
        <f>PLANEL_GerMed_Resultado!AC724+PLANEL_GerMed_Resultado!AC760</f>
        <v>859.59357279999995</v>
      </c>
      <c r="Z14" s="58">
        <f>PLANEL_GerMed_Resultado!AD724+PLANEL_GerMed_Resultado!AD760</f>
        <v>906.96715080000001</v>
      </c>
      <c r="AA14" s="58">
        <f>PLANEL_GerMed_Resultado!AE724+PLANEL_GerMed_Resultado!AE760</f>
        <v>954.34072879999997</v>
      </c>
      <c r="AB14" s="58">
        <f>PLANEL_GerMed_Resultado!AF724+PLANEL_GerMed_Resultado!AF760</f>
        <v>909.13612690000002</v>
      </c>
      <c r="AC14" s="58">
        <f>PLANEL_GerMed_Resultado!AG724+PLANEL_GerMed_Resultado!AG760</f>
        <v>706.50279720000003</v>
      </c>
      <c r="AD14" s="58">
        <f>PLANEL_GerMed_Resultado!AH724+PLANEL_GerMed_Resultado!AH760</f>
        <v>505.9112543</v>
      </c>
      <c r="AE14" s="58">
        <f>PLANEL_GerMed_Resultado!AI724+PLANEL_GerMed_Resultado!AI760</f>
        <v>303.76277440000001</v>
      </c>
      <c r="AF14" s="58">
        <f>PLANEL_GerMed_Resultado!AJ724+PLANEL_GerMed_Resultado!AJ760</f>
        <v>130.1583353</v>
      </c>
      <c r="AG14" s="58">
        <f>PLANEL_GerMed_Resultado!AK724+PLANEL_GerMed_Resultado!AK760</f>
        <v>0</v>
      </c>
      <c r="AH14" s="58">
        <f>PLANEL_GerMed_Resultado!AL724+PLANEL_GerMed_Resultado!AL760</f>
        <v>0</v>
      </c>
      <c r="AI14" s="58">
        <f>PLANEL_GerMed_Resultado!AM724+PLANEL_GerMed_Resultado!AM760</f>
        <v>0</v>
      </c>
      <c r="AJ14" s="58">
        <f>PLANEL_GerMed_Resultado!AN724+PLANEL_GerMed_Resultado!AN760</f>
        <v>0</v>
      </c>
      <c r="AK14" s="58">
        <f>PLANEL_GerMed_Resultado!AO724+PLANEL_GerMed_Resultado!AO760</f>
        <v>0</v>
      </c>
      <c r="AL14" s="58">
        <f>PLANEL_GerMed_Resultado!AP724+PLANEL_GerMed_Resultado!AP760</f>
        <v>0</v>
      </c>
    </row>
    <row r="16" spans="2:38" x14ac:dyDescent="0.25">
      <c r="B16" s="12" t="s">
        <v>706</v>
      </c>
      <c r="C16" s="13"/>
      <c r="D16" s="13"/>
      <c r="E16" s="13"/>
      <c r="F16" s="13"/>
      <c r="G16" s="13"/>
      <c r="H16" s="13"/>
      <c r="I16" s="13"/>
      <c r="J16" s="13"/>
      <c r="K16" s="13"/>
      <c r="L16" s="13"/>
      <c r="M16" s="13"/>
      <c r="N16" s="13"/>
      <c r="O16" s="13"/>
      <c r="P16" s="13"/>
      <c r="Q16" s="13"/>
      <c r="R16" s="13"/>
      <c r="S16" s="13"/>
      <c r="T16" s="13"/>
      <c r="U16" s="13"/>
      <c r="V16" s="13"/>
      <c r="W16" s="13"/>
      <c r="X16" s="13"/>
      <c r="Y16" s="13"/>
      <c r="Z16" s="13"/>
      <c r="AA16" s="13"/>
      <c r="AB16" s="85"/>
      <c r="AC16" s="13"/>
      <c r="AD16" s="13"/>
      <c r="AE16" s="13"/>
      <c r="AF16" s="13"/>
      <c r="AG16" s="13"/>
      <c r="AH16" s="13"/>
      <c r="AI16" s="13"/>
      <c r="AJ16" s="13"/>
      <c r="AK16" s="13"/>
      <c r="AL16" s="13"/>
    </row>
    <row r="17" spans="2:38" x14ac:dyDescent="0.25">
      <c r="C17" s="15">
        <v>2015</v>
      </c>
      <c r="D17" s="15">
        <v>2016</v>
      </c>
      <c r="E17" s="15">
        <v>2017</v>
      </c>
      <c r="F17" s="15">
        <v>2018</v>
      </c>
      <c r="G17" s="15">
        <v>2019</v>
      </c>
      <c r="H17" s="15">
        <v>2020</v>
      </c>
      <c r="I17" s="15">
        <v>2021</v>
      </c>
      <c r="J17" s="15">
        <v>2022</v>
      </c>
      <c r="K17" s="15">
        <v>2023</v>
      </c>
      <c r="L17" s="15">
        <v>2024</v>
      </c>
      <c r="M17" s="15">
        <v>2025</v>
      </c>
      <c r="N17" s="15">
        <v>2026</v>
      </c>
      <c r="O17" s="15">
        <v>2027</v>
      </c>
      <c r="P17" s="15">
        <v>2028</v>
      </c>
      <c r="Q17" s="15">
        <v>2029</v>
      </c>
      <c r="R17" s="15">
        <v>2030</v>
      </c>
      <c r="S17" s="15">
        <v>2031</v>
      </c>
      <c r="T17" s="15">
        <v>2032</v>
      </c>
      <c r="U17" s="15">
        <v>2033</v>
      </c>
      <c r="V17" s="15">
        <v>2034</v>
      </c>
      <c r="W17" s="15">
        <v>2035</v>
      </c>
      <c r="X17" s="15">
        <v>2036</v>
      </c>
      <c r="Y17" s="15">
        <v>2037</v>
      </c>
      <c r="Z17" s="15">
        <v>2038</v>
      </c>
      <c r="AA17" s="15">
        <v>2039</v>
      </c>
      <c r="AB17" s="15">
        <v>2040</v>
      </c>
      <c r="AC17" s="15">
        <v>2041</v>
      </c>
      <c r="AD17" s="15">
        <v>2042</v>
      </c>
      <c r="AE17" s="15">
        <v>2043</v>
      </c>
      <c r="AF17" s="15">
        <v>2044</v>
      </c>
      <c r="AG17" s="15">
        <v>2045</v>
      </c>
      <c r="AH17" s="15">
        <v>2046</v>
      </c>
      <c r="AI17" s="15">
        <v>2047</v>
      </c>
      <c r="AJ17" s="15">
        <v>2048</v>
      </c>
      <c r="AK17" s="15">
        <v>2049</v>
      </c>
      <c r="AL17" s="15">
        <v>2050</v>
      </c>
    </row>
    <row r="18" spans="2:38" x14ac:dyDescent="0.25">
      <c r="B18" s="33" t="s">
        <v>697</v>
      </c>
      <c r="C18" s="58">
        <f>PLANEL_GerCrit_Resultado!G148+PLANEL_GerCrit_Resultado!G688</f>
        <v>1749.491405</v>
      </c>
      <c r="D18" s="58">
        <f>PLANEL_GerCrit_Resultado!H148+PLANEL_GerCrit_Resultado!H688</f>
        <v>630.49272340000005</v>
      </c>
      <c r="E18" s="58">
        <f>PLANEL_GerCrit_Resultado!I148+PLANEL_GerCrit_Resultado!I688</f>
        <v>951.00121339999998</v>
      </c>
      <c r="F18" s="58">
        <f>PLANEL_GerCrit_Resultado!J148+PLANEL_GerCrit_Resultado!J688</f>
        <v>54.136265690000002</v>
      </c>
      <c r="G18" s="58">
        <f>PLANEL_GerCrit_Resultado!K148+PLANEL_GerCrit_Resultado!K688</f>
        <v>185.57796500000001</v>
      </c>
      <c r="H18" s="58">
        <f>PLANEL_GerCrit_Resultado!L148+PLANEL_GerCrit_Resultado!L688</f>
        <v>252.8045271</v>
      </c>
      <c r="I18" s="58">
        <f>PLANEL_GerCrit_Resultado!M148+PLANEL_GerCrit_Resultado!M688</f>
        <v>494.19027519999997</v>
      </c>
      <c r="J18" s="58">
        <f>PLANEL_GerCrit_Resultado!N148+PLANEL_GerCrit_Resultado!N688</f>
        <v>788.45968589999995</v>
      </c>
      <c r="K18" s="58">
        <f>PLANEL_GerCrit_Resultado!O148+PLANEL_GerCrit_Resultado!O688</f>
        <v>697.3647138</v>
      </c>
      <c r="L18" s="58">
        <f>PLANEL_GerCrit_Resultado!P148+PLANEL_GerCrit_Resultado!P688</f>
        <v>758.29245709999998</v>
      </c>
      <c r="M18" s="58">
        <f>PLANEL_GerCrit_Resultado!Q148+PLANEL_GerCrit_Resultado!Q688</f>
        <v>694.48347000000001</v>
      </c>
      <c r="N18" s="58">
        <f>PLANEL_GerCrit_Resultado!R148+PLANEL_GerCrit_Resultado!R688</f>
        <v>794.13184460000002</v>
      </c>
      <c r="O18" s="58">
        <f>PLANEL_GerCrit_Resultado!S148+PLANEL_GerCrit_Resultado!S688</f>
        <v>867.92064640000001</v>
      </c>
      <c r="P18" s="58">
        <f>PLANEL_GerCrit_Resultado!T148+PLANEL_GerCrit_Resultado!T688</f>
        <v>865.53590460000009</v>
      </c>
      <c r="Q18" s="58">
        <f>PLANEL_GerCrit_Resultado!U148+PLANEL_GerCrit_Resultado!U688</f>
        <v>828.93519199999992</v>
      </c>
      <c r="R18" s="58">
        <f>PLANEL_GerCrit_Resultado!V148+PLANEL_GerCrit_Resultado!V688</f>
        <v>961.28224049999994</v>
      </c>
      <c r="S18" s="58">
        <f>PLANEL_GerCrit_Resultado!W148+PLANEL_GerCrit_Resultado!W688</f>
        <v>851.61329469999998</v>
      </c>
      <c r="T18" s="58">
        <f>PLANEL_GerCrit_Resultado!X148+PLANEL_GerCrit_Resultado!X688</f>
        <v>996.63286589999996</v>
      </c>
      <c r="U18" s="58">
        <f>PLANEL_GerCrit_Resultado!Y148+PLANEL_GerCrit_Resultado!Y688</f>
        <v>1037.9550939999999</v>
      </c>
      <c r="V18" s="58">
        <f>PLANEL_GerCrit_Resultado!Z148+PLANEL_GerCrit_Resultado!Z688</f>
        <v>969.95559400000002</v>
      </c>
      <c r="W18" s="58">
        <f>PLANEL_GerCrit_Resultado!AA148+PLANEL_GerCrit_Resultado!AA688</f>
        <v>1031.5056400000001</v>
      </c>
      <c r="X18" s="58">
        <f>PLANEL_GerCrit_Resultado!AB148+PLANEL_GerCrit_Resultado!AB688</f>
        <v>860.25193379999996</v>
      </c>
      <c r="Y18" s="58">
        <f>PLANEL_GerCrit_Resultado!AC148+PLANEL_GerCrit_Resultado!AC688</f>
        <v>665.20881320000001</v>
      </c>
      <c r="Z18" s="58">
        <f>PLANEL_GerCrit_Resultado!AD148+PLANEL_GerCrit_Resultado!AD688</f>
        <v>518.97754699999996</v>
      </c>
      <c r="AA18" s="58">
        <f>PLANEL_GerCrit_Resultado!AE148+PLANEL_GerCrit_Resultado!AE688</f>
        <v>518.97754699999996</v>
      </c>
      <c r="AB18" s="58">
        <f>PLANEL_GerCrit_Resultado!AF148+PLANEL_GerCrit_Resultado!AF688</f>
        <v>518.97754699999996</v>
      </c>
      <c r="AC18" s="58">
        <f>PLANEL_GerCrit_Resultado!AG148+PLANEL_GerCrit_Resultado!AG688</f>
        <v>518.97754699999996</v>
      </c>
      <c r="AD18" s="58">
        <f>PLANEL_GerCrit_Resultado!AH148+PLANEL_GerCrit_Resultado!AH688</f>
        <v>518.97754699999996</v>
      </c>
      <c r="AE18" s="58">
        <f>PLANEL_GerCrit_Resultado!AI148+PLANEL_GerCrit_Resultado!AI688</f>
        <v>518.97754699999996</v>
      </c>
      <c r="AF18" s="58">
        <f>PLANEL_GerCrit_Resultado!AJ148+PLANEL_GerCrit_Resultado!AJ688</f>
        <v>518.97754699999996</v>
      </c>
      <c r="AG18" s="58">
        <f>PLANEL_GerCrit_Resultado!AK148+PLANEL_GerCrit_Resultado!AK688</f>
        <v>518.97754699999996</v>
      </c>
      <c r="AH18" s="58">
        <f>PLANEL_GerCrit_Resultado!AL148+PLANEL_GerCrit_Resultado!AL688</f>
        <v>518.97754699999996</v>
      </c>
      <c r="AI18" s="58">
        <f>PLANEL_GerCrit_Resultado!AM148+PLANEL_GerCrit_Resultado!AM688</f>
        <v>518.97754699999996</v>
      </c>
      <c r="AJ18" s="58">
        <f>PLANEL_GerCrit_Resultado!AN148+PLANEL_GerCrit_Resultado!AN688</f>
        <v>518.97754699999996</v>
      </c>
      <c r="AK18" s="58">
        <f>PLANEL_GerCrit_Resultado!AO148+PLANEL_GerCrit_Resultado!AO688</f>
        <v>518.97754699999996</v>
      </c>
      <c r="AL18" s="58">
        <f>PLANEL_GerCrit_Resultado!AP148+PLANEL_GerCrit_Resultado!AP688</f>
        <v>518.97754699999996</v>
      </c>
    </row>
    <row r="19" spans="2:38" x14ac:dyDescent="0.25">
      <c r="B19" s="33" t="s">
        <v>698</v>
      </c>
      <c r="C19" s="58">
        <f>PLANEL_GerCrit_Resultado!G112+PLANEL_GerCrit_Resultado!G676</f>
        <v>5085.1536619999997</v>
      </c>
      <c r="D19" s="58">
        <f>PLANEL_GerCrit_Resultado!H112+PLANEL_GerCrit_Resultado!H676</f>
        <v>5226.1512769999999</v>
      </c>
      <c r="E19" s="58">
        <f>PLANEL_GerCrit_Resultado!I112+PLANEL_GerCrit_Resultado!I676</f>
        <v>5358.3732179999997</v>
      </c>
      <c r="F19" s="58">
        <f>PLANEL_GerCrit_Resultado!J112+PLANEL_GerCrit_Resultado!J676</f>
        <v>4371.4226239999998</v>
      </c>
      <c r="G19" s="58">
        <f>PLANEL_GerCrit_Resultado!K112+PLANEL_GerCrit_Resultado!K676</f>
        <v>4785.0506139999998</v>
      </c>
      <c r="H19" s="58">
        <f>PLANEL_GerCrit_Resultado!L112+PLANEL_GerCrit_Resultado!L676</f>
        <v>5312.7225589999998</v>
      </c>
      <c r="I19" s="58">
        <f>PLANEL_GerCrit_Resultado!M112+PLANEL_GerCrit_Resultado!M676</f>
        <v>5764.6972450000003</v>
      </c>
      <c r="J19" s="58">
        <f>PLANEL_GerCrit_Resultado!N112+PLANEL_GerCrit_Resultado!N676</f>
        <v>5792.7575119599996</v>
      </c>
      <c r="K19" s="58">
        <f>PLANEL_GerCrit_Resultado!O112+PLANEL_GerCrit_Resultado!O676</f>
        <v>5895.4697807000002</v>
      </c>
      <c r="L19" s="58">
        <f>PLANEL_GerCrit_Resultado!P112+PLANEL_GerCrit_Resultado!P676</f>
        <v>5998.0635517999999</v>
      </c>
      <c r="M19" s="58">
        <f>PLANEL_GerCrit_Resultado!Q112+PLANEL_GerCrit_Resultado!Q676</f>
        <v>5720.1977370000004</v>
      </c>
      <c r="N19" s="58">
        <f>PLANEL_GerCrit_Resultado!R112+PLANEL_GerCrit_Resultado!R676</f>
        <v>5736.8929019999996</v>
      </c>
      <c r="O19" s="58">
        <f>PLANEL_GerCrit_Resultado!S112+PLANEL_GerCrit_Resultado!S676</f>
        <v>5798.2046169999994</v>
      </c>
      <c r="P19" s="58">
        <f>PLANEL_GerCrit_Resultado!T112+PLANEL_GerCrit_Resultado!T676</f>
        <v>5759.0037069999998</v>
      </c>
      <c r="Q19" s="58">
        <f>PLANEL_GerCrit_Resultado!U112+PLANEL_GerCrit_Resultado!U676</f>
        <v>5747.2218300000004</v>
      </c>
      <c r="R19" s="58">
        <f>PLANEL_GerCrit_Resultado!V112+PLANEL_GerCrit_Resultado!V676</f>
        <v>5759.0037069999998</v>
      </c>
      <c r="S19" s="58">
        <f>PLANEL_GerCrit_Resultado!W112+PLANEL_GerCrit_Resultado!W676</f>
        <v>4665.9995630000003</v>
      </c>
      <c r="T19" s="58">
        <f>PLANEL_GerCrit_Resultado!X112+PLANEL_GerCrit_Resultado!X676</f>
        <v>4665.9995630000003</v>
      </c>
      <c r="U19" s="58">
        <f>PLANEL_GerCrit_Resultado!Y112+PLANEL_GerCrit_Resultado!Y676</f>
        <v>4702.4711480000005</v>
      </c>
      <c r="V19" s="58">
        <f>PLANEL_GerCrit_Resultado!Z112+PLANEL_GerCrit_Resultado!Z676</f>
        <v>3861.5256500000005</v>
      </c>
      <c r="W19" s="58">
        <f>PLANEL_GerCrit_Resultado!AA112+PLANEL_GerCrit_Resultado!AA676</f>
        <v>3861.5256500000005</v>
      </c>
      <c r="X19" s="58">
        <f>PLANEL_GerCrit_Resultado!AB112+PLANEL_GerCrit_Resultado!AB676</f>
        <v>3861.5256500000005</v>
      </c>
      <c r="Y19" s="58">
        <f>PLANEL_GerCrit_Resultado!AC112+PLANEL_GerCrit_Resultado!AC676</f>
        <v>3402.3523020000002</v>
      </c>
      <c r="Z19" s="58">
        <f>PLANEL_GerCrit_Resultado!AD112+PLANEL_GerCrit_Resultado!AD676</f>
        <v>3220.525455</v>
      </c>
      <c r="AA19" s="58">
        <f>PLANEL_GerCrit_Resultado!AE112+PLANEL_GerCrit_Resultado!AE676</f>
        <v>3072.778276</v>
      </c>
      <c r="AB19" s="58">
        <f>PLANEL_GerCrit_Resultado!AF112+PLANEL_GerCrit_Resultado!AF676</f>
        <v>2852.38175</v>
      </c>
      <c r="AC19" s="58">
        <f>PLANEL_GerCrit_Resultado!AG112+PLANEL_GerCrit_Resultado!AG676</f>
        <v>1770.1162253</v>
      </c>
      <c r="AD19" s="58">
        <f>PLANEL_GerCrit_Resultado!AH112+PLANEL_GerCrit_Resultado!AH676</f>
        <v>1570.6789499000001</v>
      </c>
      <c r="AE19" s="58">
        <f>PLANEL_GerCrit_Resultado!AI112+PLANEL_GerCrit_Resultado!AI676</f>
        <v>1369.6997742999999</v>
      </c>
      <c r="AF19" s="58">
        <f>PLANEL_GerCrit_Resultado!AJ112+PLANEL_GerCrit_Resultado!AJ676</f>
        <v>1340.8954453000001</v>
      </c>
      <c r="AG19" s="58">
        <f>PLANEL_GerCrit_Resultado!AK112+PLANEL_GerCrit_Resultado!AK676</f>
        <v>1161.0821236600002</v>
      </c>
      <c r="AH19" s="58">
        <f>PLANEL_GerCrit_Resultado!AL112+PLANEL_GerCrit_Resultado!AL676</f>
        <v>1161.0821236600002</v>
      </c>
      <c r="AI19" s="58">
        <f>PLANEL_GerCrit_Resultado!AM112+PLANEL_GerCrit_Resultado!AM676</f>
        <v>1161.0821236600002</v>
      </c>
      <c r="AJ19" s="58">
        <f>PLANEL_GerCrit_Resultado!AN112+PLANEL_GerCrit_Resultado!AN676</f>
        <v>1161.0821236600002</v>
      </c>
      <c r="AK19" s="58">
        <f>PLANEL_GerCrit_Resultado!AO112+PLANEL_GerCrit_Resultado!AO676</f>
        <v>1161.0821236600002</v>
      </c>
      <c r="AL19" s="58">
        <f>PLANEL_GerCrit_Resultado!AP112+PLANEL_GerCrit_Resultado!AP676</f>
        <v>1161.0821236600002</v>
      </c>
    </row>
    <row r="20" spans="2:38" x14ac:dyDescent="0.25">
      <c r="B20" s="33" t="s">
        <v>699</v>
      </c>
      <c r="C20" s="58">
        <f>PLANEL_GerCrit_Resultado!G124+PLANEL_GerCrit_Resultado!G136+PLANEL_GerCrit_Resultado!G664</f>
        <v>0</v>
      </c>
      <c r="D20" s="58">
        <f>PLANEL_GerCrit_Resultado!H124+PLANEL_GerCrit_Resultado!H136+PLANEL_GerCrit_Resultado!H664</f>
        <v>0</v>
      </c>
      <c r="E20" s="58">
        <f>PLANEL_GerCrit_Resultado!I124+PLANEL_GerCrit_Resultado!I136+PLANEL_GerCrit_Resultado!I664</f>
        <v>0</v>
      </c>
      <c r="F20" s="58">
        <f>PLANEL_GerCrit_Resultado!J124+PLANEL_GerCrit_Resultado!J136+PLANEL_GerCrit_Resultado!J664</f>
        <v>0</v>
      </c>
      <c r="G20" s="58">
        <f>PLANEL_GerCrit_Resultado!K124+PLANEL_GerCrit_Resultado!K136+PLANEL_GerCrit_Resultado!K664</f>
        <v>0</v>
      </c>
      <c r="H20" s="58">
        <f>PLANEL_GerCrit_Resultado!L124+PLANEL_GerCrit_Resultado!L136+PLANEL_GerCrit_Resultado!L664</f>
        <v>0</v>
      </c>
      <c r="I20" s="58">
        <f>PLANEL_GerCrit_Resultado!M124+PLANEL_GerCrit_Resultado!M136+PLANEL_GerCrit_Resultado!M664</f>
        <v>0</v>
      </c>
      <c r="J20" s="58">
        <f>PLANEL_GerCrit_Resultado!N124+PLANEL_GerCrit_Resultado!N136+PLANEL_GerCrit_Resultado!N664</f>
        <v>0</v>
      </c>
      <c r="K20" s="58">
        <f>PLANEL_GerCrit_Resultado!O124+PLANEL_GerCrit_Resultado!O136+PLANEL_GerCrit_Resultado!O664</f>
        <v>0</v>
      </c>
      <c r="L20" s="58">
        <f>PLANEL_GerCrit_Resultado!P124+PLANEL_GerCrit_Resultado!P136+PLANEL_GerCrit_Resultado!P664</f>
        <v>0</v>
      </c>
      <c r="M20" s="58">
        <f>PLANEL_GerCrit_Resultado!Q124+PLANEL_GerCrit_Resultado!Q136+PLANEL_GerCrit_Resultado!Q664</f>
        <v>0</v>
      </c>
      <c r="N20" s="58">
        <f>PLANEL_GerCrit_Resultado!R124+PLANEL_GerCrit_Resultado!R136+PLANEL_GerCrit_Resultado!R664</f>
        <v>0</v>
      </c>
      <c r="O20" s="58">
        <f>PLANEL_GerCrit_Resultado!S124+PLANEL_GerCrit_Resultado!S136+PLANEL_GerCrit_Resultado!S664</f>
        <v>0</v>
      </c>
      <c r="P20" s="58">
        <f>PLANEL_GerCrit_Resultado!T124+PLANEL_GerCrit_Resultado!T136+PLANEL_GerCrit_Resultado!T664</f>
        <v>0</v>
      </c>
      <c r="Q20" s="58">
        <f>PLANEL_GerCrit_Resultado!U124+PLANEL_GerCrit_Resultado!U136+PLANEL_GerCrit_Resultado!U664</f>
        <v>0</v>
      </c>
      <c r="R20" s="58">
        <f>PLANEL_GerCrit_Resultado!V124+PLANEL_GerCrit_Resultado!V136+PLANEL_GerCrit_Resultado!V664</f>
        <v>0</v>
      </c>
      <c r="S20" s="58">
        <f>PLANEL_GerCrit_Resultado!W124+PLANEL_GerCrit_Resultado!W136+PLANEL_GerCrit_Resultado!W664</f>
        <v>1014.865158</v>
      </c>
      <c r="T20" s="58">
        <f>PLANEL_GerCrit_Resultado!X124+PLANEL_GerCrit_Resultado!X136+PLANEL_GerCrit_Resultado!X664</f>
        <v>1014.865695</v>
      </c>
      <c r="U20" s="58">
        <f>PLANEL_GerCrit_Resultado!Y124+PLANEL_GerCrit_Resultado!Y136+PLANEL_GerCrit_Resultado!Y664</f>
        <v>1013.719678</v>
      </c>
      <c r="V20" s="58">
        <f>PLANEL_GerCrit_Resultado!Z124+PLANEL_GerCrit_Resultado!Z136+PLANEL_GerCrit_Resultado!Z664</f>
        <v>1322.888868</v>
      </c>
      <c r="W20" s="58">
        <f>PLANEL_GerCrit_Resultado!AA124+PLANEL_GerCrit_Resultado!AA136+PLANEL_GerCrit_Resultado!AA664</f>
        <v>1322.0643970000001</v>
      </c>
      <c r="X20" s="58">
        <f>PLANEL_GerCrit_Resultado!AB124+PLANEL_GerCrit_Resultado!AB136+PLANEL_GerCrit_Resultado!AB664</f>
        <v>1320.9191450000001</v>
      </c>
      <c r="Y20" s="58">
        <f>PLANEL_GerCrit_Resultado!AC124+PLANEL_GerCrit_Resultado!AC136+PLANEL_GerCrit_Resultado!AC664</f>
        <v>1382.986942</v>
      </c>
      <c r="Z20" s="58">
        <f>PLANEL_GerCrit_Resultado!AD124+PLANEL_GerCrit_Resultado!AD136+PLANEL_GerCrit_Resultado!AD664</f>
        <v>1396.3362119999999</v>
      </c>
      <c r="AA20" s="58">
        <f>PLANEL_GerCrit_Resultado!AE124+PLANEL_GerCrit_Resultado!AE136+PLANEL_GerCrit_Resultado!AE664</f>
        <v>1220.8008729999999</v>
      </c>
      <c r="AB20" s="58">
        <f>PLANEL_GerCrit_Resultado!AF124+PLANEL_GerCrit_Resultado!AF136+PLANEL_GerCrit_Resultado!AF664</f>
        <v>944.15540950000002</v>
      </c>
      <c r="AC20" s="58">
        <f>PLANEL_GerCrit_Resultado!AG124+PLANEL_GerCrit_Resultado!AG136+PLANEL_GerCrit_Resultado!AG664</f>
        <v>1516.428232</v>
      </c>
      <c r="AD20" s="58">
        <f>PLANEL_GerCrit_Resultado!AH124+PLANEL_GerCrit_Resultado!AH136+PLANEL_GerCrit_Resultado!AH664</f>
        <v>1516.428232</v>
      </c>
      <c r="AE20" s="58">
        <f>PLANEL_GerCrit_Resultado!AI124+PLANEL_GerCrit_Resultado!AI136+PLANEL_GerCrit_Resultado!AI664</f>
        <v>1516.428232</v>
      </c>
      <c r="AF20" s="58">
        <f>PLANEL_GerCrit_Resultado!AJ124+PLANEL_GerCrit_Resultado!AJ136+PLANEL_GerCrit_Resultado!AJ664</f>
        <v>1516.428232</v>
      </c>
      <c r="AG20" s="58">
        <f>PLANEL_GerCrit_Resultado!AK124+PLANEL_GerCrit_Resultado!AK136+PLANEL_GerCrit_Resultado!AK664</f>
        <v>1516.428232</v>
      </c>
      <c r="AH20" s="58">
        <f>PLANEL_GerCrit_Resultado!AL124+PLANEL_GerCrit_Resultado!AL136+PLANEL_GerCrit_Resultado!AL664</f>
        <v>1516.428232</v>
      </c>
      <c r="AI20" s="58">
        <f>PLANEL_GerCrit_Resultado!AM124+PLANEL_GerCrit_Resultado!AM136+PLANEL_GerCrit_Resultado!AM664</f>
        <v>1516.428232</v>
      </c>
      <c r="AJ20" s="58">
        <f>PLANEL_GerCrit_Resultado!AN124+PLANEL_GerCrit_Resultado!AN136+PLANEL_GerCrit_Resultado!AN664</f>
        <v>1516.428232</v>
      </c>
      <c r="AK20" s="58">
        <f>PLANEL_GerCrit_Resultado!AO124+PLANEL_GerCrit_Resultado!AO136+PLANEL_GerCrit_Resultado!AO664</f>
        <v>1516.428232</v>
      </c>
      <c r="AL20" s="58">
        <f>PLANEL_GerCrit_Resultado!AP124+PLANEL_GerCrit_Resultado!AP136+PLANEL_GerCrit_Resultado!AP664</f>
        <v>1510.110226</v>
      </c>
    </row>
    <row r="21" spans="2:38" x14ac:dyDescent="0.25">
      <c r="B21" s="33" t="s">
        <v>702</v>
      </c>
      <c r="C21" s="58">
        <f>PLANEL_GerCrit_Resultado!G724+PLANEL_GerCrit_Resultado!G760</f>
        <v>0</v>
      </c>
      <c r="D21" s="58">
        <f>PLANEL_GerCrit_Resultado!H724+PLANEL_GerCrit_Resultado!H760</f>
        <v>0</v>
      </c>
      <c r="E21" s="58">
        <f>PLANEL_GerCrit_Resultado!I724+PLANEL_GerCrit_Resultado!I760</f>
        <v>0</v>
      </c>
      <c r="F21" s="58">
        <f>PLANEL_GerCrit_Resultado!J724+PLANEL_GerCrit_Resultado!J760</f>
        <v>0</v>
      </c>
      <c r="G21" s="58">
        <f>PLANEL_GerCrit_Resultado!K724+PLANEL_GerCrit_Resultado!K760</f>
        <v>0</v>
      </c>
      <c r="H21" s="58">
        <f>PLANEL_GerCrit_Resultado!L724+PLANEL_GerCrit_Resultado!L760</f>
        <v>0</v>
      </c>
      <c r="I21" s="58">
        <f>PLANEL_GerCrit_Resultado!M724+PLANEL_GerCrit_Resultado!M760</f>
        <v>0</v>
      </c>
      <c r="J21" s="58">
        <f>PLANEL_GerCrit_Resultado!N724+PLANEL_GerCrit_Resultado!N760</f>
        <v>0</v>
      </c>
      <c r="K21" s="58">
        <f>PLANEL_GerCrit_Resultado!O724+PLANEL_GerCrit_Resultado!O760</f>
        <v>0</v>
      </c>
      <c r="L21" s="58">
        <f>PLANEL_GerCrit_Resultado!P724+PLANEL_GerCrit_Resultado!P760</f>
        <v>0</v>
      </c>
      <c r="M21" s="58">
        <f>PLANEL_GerCrit_Resultado!Q724+PLANEL_GerCrit_Resultado!Q760</f>
        <v>0</v>
      </c>
      <c r="N21" s="58">
        <f>PLANEL_GerCrit_Resultado!R724+PLANEL_GerCrit_Resultado!R760</f>
        <v>0</v>
      </c>
      <c r="O21" s="58">
        <f>PLANEL_GerCrit_Resultado!S724+PLANEL_GerCrit_Resultado!S760</f>
        <v>0</v>
      </c>
      <c r="P21" s="58">
        <f>PLANEL_GerCrit_Resultado!T724+PLANEL_GerCrit_Resultado!T760</f>
        <v>0</v>
      </c>
      <c r="Q21" s="58">
        <f>PLANEL_GerCrit_Resultado!U724+PLANEL_GerCrit_Resultado!U760</f>
        <v>0</v>
      </c>
      <c r="R21" s="58">
        <f>PLANEL_GerCrit_Resultado!V724+PLANEL_GerCrit_Resultado!V760</f>
        <v>0</v>
      </c>
      <c r="S21" s="58">
        <f>PLANEL_GerCrit_Resultado!W724+PLANEL_GerCrit_Resultado!W760</f>
        <v>624.85749380000004</v>
      </c>
      <c r="T21" s="58">
        <f>PLANEL_GerCrit_Resultado!X724+PLANEL_GerCrit_Resultado!X760</f>
        <v>719.60464979999995</v>
      </c>
      <c r="U21" s="58">
        <f>PLANEL_GerCrit_Resultado!Y724+PLANEL_GerCrit_Resultado!Y760</f>
        <v>814.35180579999997</v>
      </c>
      <c r="V21" s="58">
        <f>PLANEL_GerCrit_Resultado!Z724+PLANEL_GerCrit_Resultado!Z760</f>
        <v>1154.967832</v>
      </c>
      <c r="W21" s="58">
        <f>PLANEL_GerCrit_Resultado!AA724+PLANEL_GerCrit_Resultado!AA760</f>
        <v>1249.7149879999999</v>
      </c>
      <c r="X21" s="58">
        <f>PLANEL_GerCrit_Resultado!AB724+PLANEL_GerCrit_Resultado!AB760</f>
        <v>1344.4621440000001</v>
      </c>
      <c r="Y21" s="58">
        <f>PLANEL_GerCrit_Resultado!AC724+PLANEL_GerCrit_Resultado!AC760</f>
        <v>1719.187146</v>
      </c>
      <c r="Z21" s="58">
        <f>PLANEL_GerCrit_Resultado!AD724+PLANEL_GerCrit_Resultado!AD760</f>
        <v>1813.9343019999999</v>
      </c>
      <c r="AA21" s="58">
        <f>PLANEL_GerCrit_Resultado!AE724+PLANEL_GerCrit_Resultado!AE760</f>
        <v>1908.681458</v>
      </c>
      <c r="AB21" s="58">
        <f>PLANEL_GerCrit_Resultado!AF724+PLANEL_GerCrit_Resultado!AF760</f>
        <v>1961.5446529999999</v>
      </c>
      <c r="AC21" s="58">
        <f>PLANEL_GerCrit_Resultado!AG724+PLANEL_GerCrit_Resultado!AG760</f>
        <v>1961.5446529999999</v>
      </c>
      <c r="AD21" s="58">
        <f>PLANEL_GerCrit_Resultado!AH724+PLANEL_GerCrit_Resultado!AH760</f>
        <v>1961.5446529999999</v>
      </c>
      <c r="AE21" s="58">
        <f>PLANEL_GerCrit_Resultado!AI724+PLANEL_GerCrit_Resultado!AI760</f>
        <v>1961.5446529999999</v>
      </c>
      <c r="AF21" s="58">
        <f>PLANEL_GerCrit_Resultado!AJ724+PLANEL_GerCrit_Resultado!AJ760</f>
        <v>1817.2743700000001</v>
      </c>
      <c r="AG21" s="58">
        <f>PLANEL_GerCrit_Resultado!AK724+PLANEL_GerCrit_Resultado!AK760</f>
        <v>1571.7099720000001</v>
      </c>
      <c r="AH21" s="58">
        <f>PLANEL_GerCrit_Resultado!AL724+PLANEL_GerCrit_Resultado!AL760</f>
        <v>1339.4958469999999</v>
      </c>
      <c r="AI21" s="58">
        <f>PLANEL_GerCrit_Resultado!AM724+PLANEL_GerCrit_Resultado!AM760</f>
        <v>1161.996789</v>
      </c>
      <c r="AJ21" s="58">
        <f>PLANEL_GerCrit_Resultado!AN724+PLANEL_GerCrit_Resultado!AN760</f>
        <v>980.77232630000003</v>
      </c>
      <c r="AK21" s="58">
        <f>PLANEL_GerCrit_Resultado!AO724+PLANEL_GerCrit_Resultado!AO760</f>
        <v>980.77232630000003</v>
      </c>
      <c r="AL21" s="58">
        <f>PLANEL_GerCrit_Resultado!AP724+PLANEL_GerCrit_Resultado!AP760</f>
        <v>980.77232630000003</v>
      </c>
    </row>
    <row r="23" spans="2:38" x14ac:dyDescent="0.25">
      <c r="B23" s="12" t="s">
        <v>703</v>
      </c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13"/>
      <c r="N23" s="13"/>
      <c r="O23" s="13"/>
      <c r="P23" s="13"/>
      <c r="Q23" s="13"/>
      <c r="R23" s="13"/>
      <c r="S23" s="13"/>
      <c r="T23" s="13"/>
      <c r="U23" s="13"/>
      <c r="V23" s="13"/>
      <c r="W23" s="13"/>
      <c r="X23" s="13"/>
      <c r="Y23" s="13"/>
      <c r="Z23" s="13"/>
      <c r="AA23" s="13"/>
      <c r="AB23" s="85"/>
      <c r="AC23" s="13"/>
      <c r="AD23" s="13"/>
      <c r="AE23" s="13"/>
      <c r="AF23" s="13"/>
      <c r="AG23" s="13"/>
      <c r="AH23" s="13"/>
      <c r="AI23" s="13"/>
      <c r="AJ23" s="13"/>
      <c r="AK23" s="13"/>
      <c r="AL23" s="13"/>
    </row>
    <row r="24" spans="2:38" x14ac:dyDescent="0.25">
      <c r="C24" s="15">
        <v>2015</v>
      </c>
      <c r="D24" s="15">
        <v>2016</v>
      </c>
      <c r="E24" s="15">
        <v>2017</v>
      </c>
      <c r="F24" s="15">
        <v>2018</v>
      </c>
      <c r="G24" s="15">
        <v>2019</v>
      </c>
      <c r="H24" s="15">
        <v>2020</v>
      </c>
      <c r="I24" s="15">
        <v>2021</v>
      </c>
      <c r="J24" s="15">
        <v>2022</v>
      </c>
      <c r="K24" s="15">
        <v>2023</v>
      </c>
      <c r="L24" s="15">
        <v>2024</v>
      </c>
      <c r="M24" s="15">
        <v>2025</v>
      </c>
      <c r="N24" s="15">
        <v>2026</v>
      </c>
      <c r="O24" s="15">
        <v>2027</v>
      </c>
      <c r="P24" s="15">
        <v>2028</v>
      </c>
      <c r="Q24" s="15">
        <v>2029</v>
      </c>
      <c r="R24" s="15">
        <v>2030</v>
      </c>
      <c r="S24" s="15">
        <v>2031</v>
      </c>
      <c r="T24" s="15">
        <v>2032</v>
      </c>
      <c r="U24" s="15">
        <v>2033</v>
      </c>
      <c r="V24" s="15">
        <v>2034</v>
      </c>
      <c r="W24" s="15">
        <v>2035</v>
      </c>
      <c r="X24" s="15">
        <v>2036</v>
      </c>
      <c r="Y24" s="15">
        <v>2037</v>
      </c>
      <c r="Z24" s="15">
        <v>2038</v>
      </c>
      <c r="AA24" s="15">
        <v>2039</v>
      </c>
      <c r="AB24" s="15">
        <v>2040</v>
      </c>
      <c r="AC24" s="15">
        <v>2041</v>
      </c>
      <c r="AD24" s="15">
        <v>2042</v>
      </c>
      <c r="AE24" s="15">
        <v>2043</v>
      </c>
      <c r="AF24" s="15">
        <v>2044</v>
      </c>
      <c r="AG24" s="15">
        <v>2045</v>
      </c>
      <c r="AH24" s="15">
        <v>2046</v>
      </c>
      <c r="AI24" s="15">
        <v>2047</v>
      </c>
      <c r="AJ24" s="15">
        <v>2048</v>
      </c>
      <c r="AK24" s="15">
        <v>2049</v>
      </c>
      <c r="AL24" s="15">
        <v>2050</v>
      </c>
    </row>
    <row r="25" spans="2:38" x14ac:dyDescent="0.25">
      <c r="B25" s="33" t="s">
        <v>697</v>
      </c>
      <c r="C25" s="35">
        <f t="shared" ref="C25:AL25" si="1">IF(C3&lt;&gt;0,C11/C3,0)</f>
        <v>0.20191377068479888</v>
      </c>
      <c r="D25" s="35">
        <f t="shared" si="1"/>
        <v>4.5252811152187312E-3</v>
      </c>
      <c r="E25" s="35">
        <f t="shared" si="1"/>
        <v>3.1437771476982665E-2</v>
      </c>
      <c r="F25" s="35">
        <f t="shared" si="1"/>
        <v>0</v>
      </c>
      <c r="G25" s="35">
        <f t="shared" si="1"/>
        <v>4.5252811152187312E-3</v>
      </c>
      <c r="H25" s="35">
        <f t="shared" si="1"/>
        <v>4.5252811152187312E-3</v>
      </c>
      <c r="I25" s="35">
        <f t="shared" si="1"/>
        <v>6.4039188935833116E-2</v>
      </c>
      <c r="J25" s="35">
        <f t="shared" si="1"/>
        <v>8.094300935216972E-2</v>
      </c>
      <c r="K25" s="35">
        <f t="shared" si="1"/>
        <v>7.3412617265653957E-2</v>
      </c>
      <c r="L25" s="35">
        <f t="shared" si="1"/>
        <v>8.3167078820552326E-2</v>
      </c>
      <c r="M25" s="35">
        <f t="shared" si="1"/>
        <v>6.8299284775031555E-2</v>
      </c>
      <c r="N25" s="35">
        <f t="shared" si="1"/>
        <v>6.3735001804180416E-2</v>
      </c>
      <c r="O25" s="35">
        <f t="shared" si="1"/>
        <v>2.2732500550055004E-2</v>
      </c>
      <c r="P25" s="35">
        <f t="shared" si="1"/>
        <v>2.2732500550055004E-2</v>
      </c>
      <c r="Q25" s="35">
        <f t="shared" si="1"/>
        <v>2.2732500550055004E-2</v>
      </c>
      <c r="R25" s="35">
        <f t="shared" si="1"/>
        <v>2.2732500550055004E-2</v>
      </c>
      <c r="S25" s="35">
        <f t="shared" si="1"/>
        <v>0</v>
      </c>
      <c r="T25" s="35">
        <f t="shared" si="1"/>
        <v>0</v>
      </c>
      <c r="U25" s="35">
        <f t="shared" si="1"/>
        <v>0</v>
      </c>
      <c r="V25" s="35">
        <f t="shared" si="1"/>
        <v>0</v>
      </c>
      <c r="W25" s="35">
        <f t="shared" si="1"/>
        <v>0</v>
      </c>
      <c r="X25" s="35">
        <f t="shared" si="1"/>
        <v>0</v>
      </c>
      <c r="Y25" s="35">
        <f t="shared" si="1"/>
        <v>0</v>
      </c>
      <c r="Z25" s="35">
        <f t="shared" si="1"/>
        <v>0</v>
      </c>
      <c r="AA25" s="35">
        <f t="shared" si="1"/>
        <v>0</v>
      </c>
      <c r="AB25" s="35">
        <f t="shared" si="1"/>
        <v>0</v>
      </c>
      <c r="AC25" s="35">
        <f t="shared" si="1"/>
        <v>0</v>
      </c>
      <c r="AD25" s="35">
        <f t="shared" si="1"/>
        <v>0</v>
      </c>
      <c r="AE25" s="35">
        <f t="shared" si="1"/>
        <v>0</v>
      </c>
      <c r="AF25" s="35">
        <f t="shared" si="1"/>
        <v>0</v>
      </c>
      <c r="AG25" s="35">
        <f t="shared" si="1"/>
        <v>0</v>
      </c>
      <c r="AH25" s="35">
        <f t="shared" si="1"/>
        <v>0</v>
      </c>
      <c r="AI25" s="35">
        <f t="shared" si="1"/>
        <v>0</v>
      </c>
      <c r="AJ25" s="35">
        <f t="shared" si="1"/>
        <v>0</v>
      </c>
      <c r="AK25" s="35">
        <f t="shared" si="1"/>
        <v>0</v>
      </c>
      <c r="AL25" s="35">
        <f t="shared" si="1"/>
        <v>0</v>
      </c>
    </row>
    <row r="26" spans="2:38" x14ac:dyDescent="0.25">
      <c r="B26" s="33" t="s">
        <v>698</v>
      </c>
      <c r="C26" s="35">
        <f t="shared" ref="C26:AL26" si="2">IF(C4&lt;&gt;0,C12/C4,0)</f>
        <v>0.72959919839350229</v>
      </c>
      <c r="D26" s="35">
        <f t="shared" si="2"/>
        <v>0.54133932730486467</v>
      </c>
      <c r="E26" s="35">
        <f t="shared" si="2"/>
        <v>0.54802980403207213</v>
      </c>
      <c r="F26" s="35">
        <f t="shared" si="2"/>
        <v>0.50774330717002325</v>
      </c>
      <c r="G26" s="35">
        <f t="shared" si="2"/>
        <v>0.53611854251218838</v>
      </c>
      <c r="H26" s="35">
        <f t="shared" si="2"/>
        <v>0.54930121194372916</v>
      </c>
      <c r="I26" s="35">
        <f t="shared" si="2"/>
        <v>0.58530517443723684</v>
      </c>
      <c r="J26" s="35">
        <f t="shared" si="2"/>
        <v>0.60726285282788595</v>
      </c>
      <c r="K26" s="35">
        <f t="shared" si="2"/>
        <v>0.5697589946778836</v>
      </c>
      <c r="L26" s="35">
        <f t="shared" si="2"/>
        <v>0.53212532267454205</v>
      </c>
      <c r="M26" s="35">
        <f t="shared" si="2"/>
        <v>0.43659223046115608</v>
      </c>
      <c r="N26" s="35">
        <f t="shared" si="2"/>
        <v>0.42157684563330611</v>
      </c>
      <c r="O26" s="35">
        <f t="shared" si="2"/>
        <v>0.41214016672669679</v>
      </c>
      <c r="P26" s="35">
        <f t="shared" si="2"/>
        <v>0.39590035251817524</v>
      </c>
      <c r="Q26" s="35">
        <f t="shared" si="2"/>
        <v>0.39344646821165163</v>
      </c>
      <c r="R26" s="35">
        <f t="shared" si="2"/>
        <v>0.39421301932779113</v>
      </c>
      <c r="S26" s="35">
        <f t="shared" si="2"/>
        <v>0.35208174511740997</v>
      </c>
      <c r="T26" s="35">
        <f t="shared" si="2"/>
        <v>0.35197744738288717</v>
      </c>
      <c r="U26" s="35">
        <f t="shared" si="2"/>
        <v>0.36710620534227467</v>
      </c>
      <c r="V26" s="35">
        <f t="shared" si="2"/>
        <v>0.34070570076257511</v>
      </c>
      <c r="W26" s="35">
        <f t="shared" si="2"/>
        <v>0.34065116339221857</v>
      </c>
      <c r="X26" s="35">
        <f t="shared" si="2"/>
        <v>0.31644872867715979</v>
      </c>
      <c r="Y26" s="35">
        <f t="shared" si="2"/>
        <v>0.25418429181115154</v>
      </c>
      <c r="Z26" s="35">
        <f t="shared" si="2"/>
        <v>0.20351889886388089</v>
      </c>
      <c r="AA26" s="35">
        <f t="shared" si="2"/>
        <v>0.18127531365955271</v>
      </c>
      <c r="AB26" s="35">
        <f t="shared" si="2"/>
        <v>0.158080972991505</v>
      </c>
      <c r="AC26" s="35">
        <f t="shared" si="2"/>
        <v>2.7321994235966426E-2</v>
      </c>
      <c r="AD26" s="35">
        <f t="shared" si="2"/>
        <v>2.7321994235966426E-2</v>
      </c>
      <c r="AE26" s="35">
        <f t="shared" si="2"/>
        <v>2.7321994235966426E-2</v>
      </c>
      <c r="AF26" s="35">
        <f t="shared" si="2"/>
        <v>2.7321994235966426E-2</v>
      </c>
      <c r="AG26" s="35">
        <f t="shared" si="2"/>
        <v>0</v>
      </c>
      <c r="AH26" s="35">
        <f t="shared" si="2"/>
        <v>0</v>
      </c>
      <c r="AI26" s="35">
        <f t="shared" si="2"/>
        <v>0</v>
      </c>
      <c r="AJ26" s="35">
        <f t="shared" si="2"/>
        <v>0</v>
      </c>
      <c r="AK26" s="35">
        <f t="shared" si="2"/>
        <v>0</v>
      </c>
      <c r="AL26" s="35">
        <f t="shared" si="2"/>
        <v>0</v>
      </c>
    </row>
    <row r="27" spans="2:38" x14ac:dyDescent="0.25">
      <c r="B27" s="33" t="s">
        <v>699</v>
      </c>
      <c r="C27" s="35">
        <f t="shared" ref="C27:AL27" si="3">IF(C5&lt;&gt;0,C13/C5,0)</f>
        <v>0</v>
      </c>
      <c r="D27" s="35">
        <f t="shared" si="3"/>
        <v>0</v>
      </c>
      <c r="E27" s="35">
        <f t="shared" si="3"/>
        <v>0</v>
      </c>
      <c r="F27" s="35">
        <f t="shared" si="3"/>
        <v>0</v>
      </c>
      <c r="G27" s="35">
        <f t="shared" si="3"/>
        <v>0</v>
      </c>
      <c r="H27" s="35">
        <f t="shared" si="3"/>
        <v>0</v>
      </c>
      <c r="I27" s="35">
        <f t="shared" si="3"/>
        <v>0</v>
      </c>
      <c r="J27" s="35">
        <f t="shared" si="3"/>
        <v>0</v>
      </c>
      <c r="K27" s="35">
        <f t="shared" si="3"/>
        <v>0</v>
      </c>
      <c r="L27" s="35">
        <f t="shared" si="3"/>
        <v>0</v>
      </c>
      <c r="M27" s="35">
        <f t="shared" si="3"/>
        <v>0</v>
      </c>
      <c r="N27" s="35">
        <f t="shared" si="3"/>
        <v>0</v>
      </c>
      <c r="O27" s="35">
        <f t="shared" si="3"/>
        <v>0</v>
      </c>
      <c r="P27" s="35">
        <f t="shared" si="3"/>
        <v>0</v>
      </c>
      <c r="Q27" s="35">
        <f t="shared" si="3"/>
        <v>0</v>
      </c>
      <c r="R27" s="35">
        <f t="shared" si="3"/>
        <v>0</v>
      </c>
      <c r="S27" s="35">
        <f t="shared" si="3"/>
        <v>0.23686788996515681</v>
      </c>
      <c r="T27" s="35">
        <f t="shared" si="3"/>
        <v>0.23686788996515681</v>
      </c>
      <c r="U27" s="35">
        <f t="shared" si="3"/>
        <v>0.23686788996515681</v>
      </c>
      <c r="V27" s="35">
        <f t="shared" si="3"/>
        <v>0.23686788997455471</v>
      </c>
      <c r="W27" s="35">
        <f t="shared" si="3"/>
        <v>0.29301245445292617</v>
      </c>
      <c r="X27" s="35">
        <f t="shared" si="3"/>
        <v>0.31790737129770996</v>
      </c>
      <c r="Y27" s="35">
        <f t="shared" si="3"/>
        <v>0.41472826600508905</v>
      </c>
      <c r="Z27" s="35">
        <f t="shared" si="3"/>
        <v>0.44072500600508907</v>
      </c>
      <c r="AA27" s="35">
        <f t="shared" si="3"/>
        <v>0.45917550582037131</v>
      </c>
      <c r="AB27" s="35">
        <f t="shared" si="3"/>
        <v>0.47373577997992977</v>
      </c>
      <c r="AC27" s="35">
        <f t="shared" si="3"/>
        <v>0.47373578006872852</v>
      </c>
      <c r="AD27" s="35">
        <f t="shared" si="3"/>
        <v>0.47373578006872852</v>
      </c>
      <c r="AE27" s="35">
        <f t="shared" si="3"/>
        <v>0.47373578006872852</v>
      </c>
      <c r="AF27" s="35">
        <f t="shared" si="3"/>
        <v>0.47373578006872852</v>
      </c>
      <c r="AG27" s="35">
        <f t="shared" si="3"/>
        <v>0.46584982786629175</v>
      </c>
      <c r="AH27" s="35">
        <f t="shared" si="3"/>
        <v>0.46643562105592001</v>
      </c>
      <c r="AI27" s="35">
        <f t="shared" si="3"/>
        <v>0.4213554617307092</v>
      </c>
      <c r="AJ27" s="35">
        <f t="shared" si="3"/>
        <v>0.36134925398313028</v>
      </c>
      <c r="AK27" s="35">
        <f t="shared" si="3"/>
        <v>0.30271210040612306</v>
      </c>
      <c r="AL27" s="35">
        <f t="shared" si="3"/>
        <v>0.24465690543580132</v>
      </c>
    </row>
    <row r="28" spans="2:38" x14ac:dyDescent="0.25">
      <c r="B28" s="33" t="s">
        <v>702</v>
      </c>
      <c r="C28" s="35">
        <f t="shared" ref="C28:AL28" si="4">IF(C6&lt;&gt;0,C14/C6,0)</f>
        <v>0</v>
      </c>
      <c r="D28" s="35">
        <f t="shared" si="4"/>
        <v>0</v>
      </c>
      <c r="E28" s="35">
        <f t="shared" si="4"/>
        <v>0</v>
      </c>
      <c r="F28" s="35">
        <f t="shared" si="4"/>
        <v>0</v>
      </c>
      <c r="G28" s="35">
        <f t="shared" si="4"/>
        <v>0</v>
      </c>
      <c r="H28" s="35">
        <f t="shared" si="4"/>
        <v>0</v>
      </c>
      <c r="I28" s="35">
        <f t="shared" si="4"/>
        <v>0</v>
      </c>
      <c r="J28" s="35">
        <f t="shared" si="4"/>
        <v>0</v>
      </c>
      <c r="K28" s="35">
        <f t="shared" si="4"/>
        <v>0</v>
      </c>
      <c r="L28" s="35">
        <f t="shared" si="4"/>
        <v>0</v>
      </c>
      <c r="M28" s="35">
        <f t="shared" si="4"/>
        <v>0</v>
      </c>
      <c r="N28" s="35">
        <f t="shared" si="4"/>
        <v>0</v>
      </c>
      <c r="O28" s="35">
        <f t="shared" si="4"/>
        <v>0</v>
      </c>
      <c r="P28" s="35">
        <f t="shared" si="4"/>
        <v>0</v>
      </c>
      <c r="Q28" s="35">
        <f t="shared" si="4"/>
        <v>0</v>
      </c>
      <c r="R28" s="35">
        <f t="shared" si="4"/>
        <v>0</v>
      </c>
      <c r="S28" s="35">
        <f t="shared" si="4"/>
        <v>0.23686788999241851</v>
      </c>
      <c r="T28" s="35">
        <f t="shared" si="4"/>
        <v>0.23686788999341671</v>
      </c>
      <c r="U28" s="35">
        <f t="shared" si="4"/>
        <v>0.23686788999418265</v>
      </c>
      <c r="V28" s="35">
        <f t="shared" si="4"/>
        <v>0.23686788999179653</v>
      </c>
      <c r="W28" s="35">
        <f t="shared" si="4"/>
        <v>0.23686788999241851</v>
      </c>
      <c r="X28" s="35">
        <f t="shared" si="4"/>
        <v>0.23686788999295277</v>
      </c>
      <c r="Y28" s="35">
        <f t="shared" si="4"/>
        <v>0.2368678899972444</v>
      </c>
      <c r="Z28" s="35">
        <f t="shared" si="4"/>
        <v>0.23686788999738836</v>
      </c>
      <c r="AA28" s="35">
        <f t="shared" si="4"/>
        <v>0.23686788999751798</v>
      </c>
      <c r="AB28" s="35">
        <f t="shared" si="4"/>
        <v>0.2195669171310172</v>
      </c>
      <c r="AC28" s="35">
        <f t="shared" si="4"/>
        <v>0.17062861824069514</v>
      </c>
      <c r="AD28" s="35">
        <f t="shared" si="4"/>
        <v>0.12218343453945199</v>
      </c>
      <c r="AE28" s="35">
        <f t="shared" si="4"/>
        <v>7.3362232498224003E-2</v>
      </c>
      <c r="AF28" s="35">
        <f t="shared" si="4"/>
        <v>3.1434747311355857E-2</v>
      </c>
      <c r="AG28" s="35">
        <f t="shared" si="4"/>
        <v>0</v>
      </c>
      <c r="AH28" s="35">
        <f t="shared" si="4"/>
        <v>0</v>
      </c>
      <c r="AI28" s="35">
        <f t="shared" si="4"/>
        <v>0</v>
      </c>
      <c r="AJ28" s="35">
        <f t="shared" si="4"/>
        <v>0</v>
      </c>
      <c r="AK28" s="35">
        <f t="shared" si="4"/>
        <v>0</v>
      </c>
      <c r="AL28" s="35">
        <f t="shared" si="4"/>
        <v>0</v>
      </c>
    </row>
    <row r="30" spans="2:38" x14ac:dyDescent="0.25">
      <c r="B30" s="12" t="s">
        <v>704</v>
      </c>
      <c r="C30" s="13"/>
      <c r="D30" s="13"/>
      <c r="E30" s="13"/>
      <c r="F30" s="13"/>
      <c r="G30" s="13"/>
      <c r="H30" s="13"/>
      <c r="I30" s="13"/>
      <c r="J30" s="13"/>
      <c r="K30" s="13"/>
      <c r="L30" s="13"/>
      <c r="M30" s="13"/>
      <c r="N30" s="13"/>
      <c r="O30" s="13"/>
      <c r="P30" s="13"/>
      <c r="Q30" s="13"/>
      <c r="R30" s="13"/>
      <c r="S30" s="13"/>
      <c r="T30" s="13"/>
      <c r="U30" s="13"/>
      <c r="V30" s="13"/>
      <c r="W30" s="13"/>
      <c r="X30" s="13"/>
      <c r="Y30" s="13"/>
      <c r="Z30" s="13"/>
      <c r="AA30" s="13"/>
      <c r="AB30" s="85"/>
      <c r="AC30" s="13"/>
      <c r="AD30" s="13"/>
      <c r="AE30" s="13"/>
      <c r="AF30" s="13"/>
      <c r="AG30" s="13"/>
      <c r="AH30" s="13"/>
      <c r="AI30" s="13"/>
      <c r="AJ30" s="13"/>
      <c r="AK30" s="13"/>
      <c r="AL30" s="13"/>
    </row>
    <row r="31" spans="2:38" x14ac:dyDescent="0.25">
      <c r="C31" s="15">
        <v>2015</v>
      </c>
      <c r="D31" s="15">
        <v>2016</v>
      </c>
      <c r="E31" s="15">
        <v>2017</v>
      </c>
      <c r="F31" s="15">
        <v>2018</v>
      </c>
      <c r="G31" s="15">
        <v>2019</v>
      </c>
      <c r="H31" s="15">
        <v>2020</v>
      </c>
      <c r="I31" s="15">
        <v>2021</v>
      </c>
      <c r="J31" s="15">
        <v>2022</v>
      </c>
      <c r="K31" s="15">
        <v>2023</v>
      </c>
      <c r="L31" s="15">
        <v>2024</v>
      </c>
      <c r="M31" s="15">
        <v>2025</v>
      </c>
      <c r="N31" s="15">
        <v>2026</v>
      </c>
      <c r="O31" s="15">
        <v>2027</v>
      </c>
      <c r="P31" s="15">
        <v>2028</v>
      </c>
      <c r="Q31" s="15">
        <v>2029</v>
      </c>
      <c r="R31" s="15">
        <v>2030</v>
      </c>
      <c r="S31" s="15">
        <v>2031</v>
      </c>
      <c r="T31" s="15">
        <v>2032</v>
      </c>
      <c r="U31" s="15">
        <v>2033</v>
      </c>
      <c r="V31" s="15">
        <v>2034</v>
      </c>
      <c r="W31" s="15">
        <v>2035</v>
      </c>
      <c r="X31" s="15">
        <v>2036</v>
      </c>
      <c r="Y31" s="15">
        <v>2037</v>
      </c>
      <c r="Z31" s="15">
        <v>2038</v>
      </c>
      <c r="AA31" s="15">
        <v>2039</v>
      </c>
      <c r="AB31" s="15">
        <v>2040</v>
      </c>
      <c r="AC31" s="15">
        <v>2041</v>
      </c>
      <c r="AD31" s="15">
        <v>2042</v>
      </c>
      <c r="AE31" s="15">
        <v>2043</v>
      </c>
      <c r="AF31" s="15">
        <v>2044</v>
      </c>
      <c r="AG31" s="15">
        <v>2045</v>
      </c>
      <c r="AH31" s="15">
        <v>2046</v>
      </c>
      <c r="AI31" s="15">
        <v>2047</v>
      </c>
      <c r="AJ31" s="15">
        <v>2048</v>
      </c>
      <c r="AK31" s="15">
        <v>2049</v>
      </c>
      <c r="AL31" s="15">
        <v>2050</v>
      </c>
    </row>
    <row r="32" spans="2:38" x14ac:dyDescent="0.25">
      <c r="B32" s="33" t="s">
        <v>697</v>
      </c>
      <c r="C32" s="35">
        <f t="shared" ref="C32:AL32" si="5">IF(C3&lt;&gt;0,C18/C3,0)</f>
        <v>0.38497742386233608</v>
      </c>
      <c r="D32" s="35">
        <f t="shared" si="5"/>
        <v>0.13874058696417571</v>
      </c>
      <c r="E32" s="35">
        <f t="shared" si="5"/>
        <v>0.20926881731361677</v>
      </c>
      <c r="F32" s="35">
        <f t="shared" si="5"/>
        <v>1.1912742207992256E-2</v>
      </c>
      <c r="G32" s="35">
        <f t="shared" si="5"/>
        <v>4.0836626397324181E-2</v>
      </c>
      <c r="H32" s="35">
        <f t="shared" si="5"/>
        <v>5.5629902099287039E-2</v>
      </c>
      <c r="I32" s="35">
        <f t="shared" si="5"/>
        <v>0.10874708986884958</v>
      </c>
      <c r="J32" s="35">
        <f t="shared" si="5"/>
        <v>0.17350138321890679</v>
      </c>
      <c r="K32" s="35">
        <f t="shared" si="5"/>
        <v>0.16148682701926642</v>
      </c>
      <c r="L32" s="35">
        <f t="shared" si="5"/>
        <v>0.16685938103201672</v>
      </c>
      <c r="M32" s="35">
        <f t="shared" si="5"/>
        <v>0.15665479854296951</v>
      </c>
      <c r="N32" s="35">
        <f t="shared" si="5"/>
        <v>0.17472647845984599</v>
      </c>
      <c r="O32" s="35">
        <f t="shared" si="5"/>
        <v>0.19096163837183719</v>
      </c>
      <c r="P32" s="35">
        <f t="shared" si="5"/>
        <v>0.19043694270627065</v>
      </c>
      <c r="Q32" s="35">
        <f t="shared" si="5"/>
        <v>0.1823839806380638</v>
      </c>
      <c r="R32" s="35">
        <f t="shared" si="5"/>
        <v>0.21150324323432343</v>
      </c>
      <c r="S32" s="35">
        <f t="shared" si="5"/>
        <v>0.38868703546325878</v>
      </c>
      <c r="T32" s="35">
        <f t="shared" si="5"/>
        <v>0.45487579456869009</v>
      </c>
      <c r="U32" s="35">
        <f t="shared" si="5"/>
        <v>0.47373578000912819</v>
      </c>
      <c r="V32" s="35">
        <f t="shared" si="5"/>
        <v>0.44269995162026471</v>
      </c>
      <c r="W32" s="35">
        <f t="shared" si="5"/>
        <v>0.47079216795983575</v>
      </c>
      <c r="X32" s="35">
        <f t="shared" si="5"/>
        <v>0.39262981916932904</v>
      </c>
      <c r="Y32" s="35">
        <f t="shared" si="5"/>
        <v>0.30360968197170241</v>
      </c>
      <c r="Z32" s="35">
        <f t="shared" si="5"/>
        <v>0.2368678900045641</v>
      </c>
      <c r="AA32" s="35">
        <f t="shared" si="5"/>
        <v>0.2368678900045641</v>
      </c>
      <c r="AB32" s="35">
        <f t="shared" si="5"/>
        <v>0.2368678900045641</v>
      </c>
      <c r="AC32" s="35">
        <f t="shared" si="5"/>
        <v>0.2368678900045641</v>
      </c>
      <c r="AD32" s="35">
        <f t="shared" si="5"/>
        <v>0.2368678900045641</v>
      </c>
      <c r="AE32" s="35">
        <f t="shared" si="5"/>
        <v>0.2368678900045641</v>
      </c>
      <c r="AF32" s="35">
        <f t="shared" si="5"/>
        <v>0.2368678900045641</v>
      </c>
      <c r="AG32" s="35">
        <f t="shared" si="5"/>
        <v>0.2368678900045641</v>
      </c>
      <c r="AH32" s="35">
        <f t="shared" si="5"/>
        <v>0.2368678900045641</v>
      </c>
      <c r="AI32" s="35">
        <f t="shared" si="5"/>
        <v>0.2368678900045641</v>
      </c>
      <c r="AJ32" s="35">
        <f t="shared" si="5"/>
        <v>0.2368678900045641</v>
      </c>
      <c r="AK32" s="35">
        <f t="shared" si="5"/>
        <v>0.2368678900045641</v>
      </c>
      <c r="AL32" s="35">
        <f t="shared" si="5"/>
        <v>0.2368678900045641</v>
      </c>
    </row>
    <row r="33" spans="2:38" x14ac:dyDescent="0.25">
      <c r="B33" s="33" t="s">
        <v>698</v>
      </c>
      <c r="C33" s="35">
        <f t="shared" ref="C33:AL33" si="6">IF(C4&lt;&gt;0,C19/C4,0)</f>
        <v>0.75922745707545758</v>
      </c>
      <c r="D33" s="35">
        <f t="shared" si="6"/>
        <v>0.66938433755155369</v>
      </c>
      <c r="E33" s="35">
        <f t="shared" si="6"/>
        <v>0.68631980147039984</v>
      </c>
      <c r="F33" s="35">
        <f t="shared" si="6"/>
        <v>0.55790675957832403</v>
      </c>
      <c r="G33" s="35">
        <f t="shared" si="6"/>
        <v>0.61069640528881741</v>
      </c>
      <c r="H33" s="35">
        <f t="shared" si="6"/>
        <v>0.58709955233117106</v>
      </c>
      <c r="I33" s="35">
        <f t="shared" si="6"/>
        <v>0.6370464736824657</v>
      </c>
      <c r="J33" s="35">
        <f t="shared" si="6"/>
        <v>0.69361970474886037</v>
      </c>
      <c r="K33" s="35">
        <f t="shared" si="6"/>
        <v>0.6577856627206391</v>
      </c>
      <c r="L33" s="35">
        <f t="shared" si="6"/>
        <v>0.63719707982407681</v>
      </c>
      <c r="M33" s="35">
        <f t="shared" si="6"/>
        <v>0.60767188308032261</v>
      </c>
      <c r="N33" s="35">
        <f t="shared" si="6"/>
        <v>0.60944545504764536</v>
      </c>
      <c r="O33" s="35">
        <f t="shared" si="6"/>
        <v>0.61219885792747941</v>
      </c>
      <c r="P33" s="35">
        <f t="shared" si="6"/>
        <v>0.60807270136189162</v>
      </c>
      <c r="Q33" s="35">
        <f t="shared" si="6"/>
        <v>0.60682869490886648</v>
      </c>
      <c r="R33" s="35">
        <f t="shared" si="6"/>
        <v>0.60807270136189162</v>
      </c>
      <c r="S33" s="35">
        <f t="shared" si="6"/>
        <v>0.57277439639875183</v>
      </c>
      <c r="T33" s="35">
        <f t="shared" si="6"/>
        <v>0.57277439639875183</v>
      </c>
      <c r="U33" s="35">
        <f t="shared" si="6"/>
        <v>0.57725146284550677</v>
      </c>
      <c r="V33" s="35">
        <f t="shared" si="6"/>
        <v>0.54406742207220082</v>
      </c>
      <c r="W33" s="35">
        <f t="shared" si="6"/>
        <v>0.54406742207220082</v>
      </c>
      <c r="X33" s="35">
        <f t="shared" si="6"/>
        <v>0.54406742207220082</v>
      </c>
      <c r="Y33" s="35">
        <f t="shared" si="6"/>
        <v>0.5228987746868673</v>
      </c>
      <c r="Z33" s="35">
        <f t="shared" si="6"/>
        <v>0.4949542742171224</v>
      </c>
      <c r="AA33" s="35">
        <f t="shared" si="6"/>
        <v>0.4742883707480246</v>
      </c>
      <c r="AB33" s="35">
        <f t="shared" si="6"/>
        <v>0.44026980518749903</v>
      </c>
      <c r="AC33" s="35">
        <f t="shared" si="6"/>
        <v>0.33620357537731771</v>
      </c>
      <c r="AD33" s="35">
        <f t="shared" si="6"/>
        <v>0.29832384516828764</v>
      </c>
      <c r="AE33" s="35">
        <f t="shared" si="6"/>
        <v>0.26015125714986298</v>
      </c>
      <c r="AF33" s="35">
        <f t="shared" si="6"/>
        <v>0.25468036305955927</v>
      </c>
      <c r="AG33" s="35">
        <f t="shared" si="6"/>
        <v>0.23686788996702665</v>
      </c>
      <c r="AH33" s="35">
        <f t="shared" si="6"/>
        <v>0.23686788996702665</v>
      </c>
      <c r="AI33" s="35">
        <f t="shared" si="6"/>
        <v>0.23686788996702665</v>
      </c>
      <c r="AJ33" s="35">
        <f t="shared" si="6"/>
        <v>0.23686788996702665</v>
      </c>
      <c r="AK33" s="35">
        <f t="shared" si="6"/>
        <v>0.23686788996702665</v>
      </c>
      <c r="AL33" s="35">
        <f t="shared" si="6"/>
        <v>0.23686788996702665</v>
      </c>
    </row>
    <row r="34" spans="2:38" x14ac:dyDescent="0.25">
      <c r="B34" s="33" t="s">
        <v>699</v>
      </c>
      <c r="C34" s="35">
        <f t="shared" ref="C34:AL34" si="7">IF(C5&lt;&gt;0,C20/C5,0)</f>
        <v>0</v>
      </c>
      <c r="D34" s="35">
        <f t="shared" si="7"/>
        <v>0</v>
      </c>
      <c r="E34" s="35">
        <f t="shared" si="7"/>
        <v>0</v>
      </c>
      <c r="F34" s="35">
        <f t="shared" si="7"/>
        <v>0</v>
      </c>
      <c r="G34" s="35">
        <f t="shared" si="7"/>
        <v>0</v>
      </c>
      <c r="H34" s="35">
        <f t="shared" si="7"/>
        <v>0</v>
      </c>
      <c r="I34" s="35">
        <f t="shared" si="7"/>
        <v>0</v>
      </c>
      <c r="J34" s="35">
        <f t="shared" si="7"/>
        <v>0</v>
      </c>
      <c r="K34" s="35">
        <f t="shared" si="7"/>
        <v>0</v>
      </c>
      <c r="L34" s="35">
        <f t="shared" si="7"/>
        <v>0</v>
      </c>
      <c r="M34" s="35">
        <f t="shared" si="7"/>
        <v>0</v>
      </c>
      <c r="N34" s="35">
        <f t="shared" si="7"/>
        <v>0</v>
      </c>
      <c r="O34" s="35">
        <f t="shared" si="7"/>
        <v>0</v>
      </c>
      <c r="P34" s="35">
        <f t="shared" si="7"/>
        <v>0</v>
      </c>
      <c r="Q34" s="35">
        <f t="shared" si="7"/>
        <v>0</v>
      </c>
      <c r="R34" s="35">
        <f t="shared" si="7"/>
        <v>0</v>
      </c>
      <c r="S34" s="35">
        <f t="shared" si="7"/>
        <v>0.70722310662020904</v>
      </c>
      <c r="T34" s="35">
        <f t="shared" si="7"/>
        <v>0.70722348083623687</v>
      </c>
      <c r="U34" s="35">
        <f t="shared" si="7"/>
        <v>0.70642486271777005</v>
      </c>
      <c r="V34" s="35">
        <f t="shared" si="7"/>
        <v>0.67322588702290076</v>
      </c>
      <c r="W34" s="35">
        <f t="shared" si="7"/>
        <v>0.67280630890585247</v>
      </c>
      <c r="X34" s="35">
        <f t="shared" si="7"/>
        <v>0.67222348346055982</v>
      </c>
      <c r="Y34" s="35">
        <f t="shared" si="7"/>
        <v>0.70381014860050894</v>
      </c>
      <c r="Z34" s="35">
        <f t="shared" si="7"/>
        <v>0.71060367022900761</v>
      </c>
      <c r="AA34" s="35">
        <f t="shared" si="7"/>
        <v>0.61254434169593575</v>
      </c>
      <c r="AB34" s="35">
        <f t="shared" si="7"/>
        <v>0.47373577997992977</v>
      </c>
      <c r="AC34" s="35">
        <f t="shared" si="7"/>
        <v>0.47373578006872852</v>
      </c>
      <c r="AD34" s="35">
        <f t="shared" si="7"/>
        <v>0.47373578006872852</v>
      </c>
      <c r="AE34" s="35">
        <f t="shared" si="7"/>
        <v>0.47373578006872852</v>
      </c>
      <c r="AF34" s="35">
        <f t="shared" si="7"/>
        <v>0.47373578006872852</v>
      </c>
      <c r="AG34" s="35">
        <f t="shared" si="7"/>
        <v>0.47373578006872852</v>
      </c>
      <c r="AH34" s="35">
        <f t="shared" si="7"/>
        <v>0.47373578006872852</v>
      </c>
      <c r="AI34" s="35">
        <f t="shared" si="7"/>
        <v>0.47373578006872852</v>
      </c>
      <c r="AJ34" s="35">
        <f t="shared" si="7"/>
        <v>0.47373578006872852</v>
      </c>
      <c r="AK34" s="35">
        <f t="shared" si="7"/>
        <v>0.47373578006872852</v>
      </c>
      <c r="AL34" s="35">
        <f t="shared" si="7"/>
        <v>0.47176201999375195</v>
      </c>
    </row>
    <row r="35" spans="2:38" x14ac:dyDescent="0.25">
      <c r="B35" s="33" t="s">
        <v>702</v>
      </c>
      <c r="C35" s="35">
        <f t="shared" ref="C35:AL35" si="8">IF(C6&lt;&gt;0,C21/C6,0)</f>
        <v>0</v>
      </c>
      <c r="D35" s="35">
        <f t="shared" si="8"/>
        <v>0</v>
      </c>
      <c r="E35" s="35">
        <f t="shared" si="8"/>
        <v>0</v>
      </c>
      <c r="F35" s="35">
        <f t="shared" si="8"/>
        <v>0</v>
      </c>
      <c r="G35" s="35">
        <f t="shared" si="8"/>
        <v>0</v>
      </c>
      <c r="H35" s="35">
        <f t="shared" si="8"/>
        <v>0</v>
      </c>
      <c r="I35" s="35">
        <f t="shared" si="8"/>
        <v>0</v>
      </c>
      <c r="J35" s="35">
        <f t="shared" si="8"/>
        <v>0</v>
      </c>
      <c r="K35" s="35">
        <f t="shared" si="8"/>
        <v>0</v>
      </c>
      <c r="L35" s="35">
        <f t="shared" si="8"/>
        <v>0</v>
      </c>
      <c r="M35" s="35">
        <f t="shared" si="8"/>
        <v>0</v>
      </c>
      <c r="N35" s="35">
        <f t="shared" si="8"/>
        <v>0</v>
      </c>
      <c r="O35" s="35">
        <f t="shared" si="8"/>
        <v>0</v>
      </c>
      <c r="P35" s="35">
        <f t="shared" si="8"/>
        <v>0</v>
      </c>
      <c r="Q35" s="35">
        <f t="shared" si="8"/>
        <v>0</v>
      </c>
      <c r="R35" s="35">
        <f t="shared" si="8"/>
        <v>0</v>
      </c>
      <c r="S35" s="35">
        <f t="shared" si="8"/>
        <v>0.47373577998483701</v>
      </c>
      <c r="T35" s="35">
        <f t="shared" si="8"/>
        <v>0.47373577998683342</v>
      </c>
      <c r="U35" s="35">
        <f t="shared" si="8"/>
        <v>0.4737357799883653</v>
      </c>
      <c r="V35" s="35">
        <f t="shared" si="8"/>
        <v>0.47373578014766204</v>
      </c>
      <c r="W35" s="35">
        <f t="shared" si="8"/>
        <v>0.473735780136467</v>
      </c>
      <c r="X35" s="35">
        <f t="shared" si="8"/>
        <v>0.47373578012684991</v>
      </c>
      <c r="Y35" s="35">
        <f t="shared" si="8"/>
        <v>0.47373578010471201</v>
      </c>
      <c r="Z35" s="35">
        <f t="shared" si="8"/>
        <v>0.47373578009924261</v>
      </c>
      <c r="AA35" s="35">
        <f t="shared" si="8"/>
        <v>0.47373578009431622</v>
      </c>
      <c r="AB35" s="35">
        <f t="shared" si="8"/>
        <v>0.47373578007797557</v>
      </c>
      <c r="AC35" s="35">
        <f t="shared" si="8"/>
        <v>0.47373578007797557</v>
      </c>
      <c r="AD35" s="35">
        <f t="shared" si="8"/>
        <v>0.47373578007797557</v>
      </c>
      <c r="AE35" s="35">
        <f t="shared" si="8"/>
        <v>0.47373578007797557</v>
      </c>
      <c r="AF35" s="35">
        <f t="shared" si="8"/>
        <v>0.43889283375271787</v>
      </c>
      <c r="AG35" s="35">
        <f t="shared" si="8"/>
        <v>0.37958618403256567</v>
      </c>
      <c r="AH35" s="35">
        <f t="shared" si="8"/>
        <v>0.3235037800537664</v>
      </c>
      <c r="AI35" s="35">
        <f t="shared" si="8"/>
        <v>0.28063569923993864</v>
      </c>
      <c r="AJ35" s="35">
        <f t="shared" si="8"/>
        <v>0.23686788999068548</v>
      </c>
      <c r="AK35" s="35">
        <f t="shared" si="8"/>
        <v>0.23686788999068548</v>
      </c>
      <c r="AL35" s="35">
        <f t="shared" si="8"/>
        <v>0.23686788999068548</v>
      </c>
    </row>
    <row r="37" spans="2:38" x14ac:dyDescent="0.25">
      <c r="B37" s="12" t="s">
        <v>654</v>
      </c>
      <c r="C37" s="13"/>
      <c r="D37" s="13"/>
      <c r="E37" s="13"/>
      <c r="F37" s="13"/>
      <c r="G37" s="13"/>
      <c r="H37" s="13"/>
      <c r="I37" s="13"/>
      <c r="J37" s="13"/>
      <c r="K37" s="13"/>
      <c r="L37" s="13"/>
      <c r="M37" s="13"/>
      <c r="N37" s="13"/>
      <c r="O37" s="13"/>
      <c r="P37" s="13"/>
      <c r="Q37" s="13"/>
      <c r="R37" s="13"/>
      <c r="S37" s="13"/>
      <c r="T37" s="13"/>
      <c r="U37" s="13"/>
      <c r="V37" s="13"/>
      <c r="W37" s="13"/>
      <c r="X37" s="13"/>
      <c r="Y37" s="13"/>
      <c r="Z37" s="13"/>
      <c r="AA37" s="13"/>
      <c r="AB37" s="85"/>
      <c r="AC37" s="13"/>
      <c r="AD37" s="13"/>
      <c r="AE37" s="13"/>
      <c r="AF37" s="13"/>
      <c r="AG37" s="13"/>
      <c r="AH37" s="13"/>
      <c r="AI37" s="13"/>
      <c r="AJ37" s="13"/>
      <c r="AK37" s="13"/>
      <c r="AL37" s="13"/>
    </row>
    <row r="38" spans="2:38" x14ac:dyDescent="0.25">
      <c r="B38" s="14"/>
      <c r="C38" s="15">
        <v>2015</v>
      </c>
      <c r="D38" s="15">
        <v>2016</v>
      </c>
      <c r="E38" s="15">
        <v>2017</v>
      </c>
      <c r="F38" s="15">
        <v>2018</v>
      </c>
      <c r="G38" s="15">
        <v>2019</v>
      </c>
      <c r="H38" s="15">
        <v>2020</v>
      </c>
      <c r="I38" s="15">
        <v>2021</v>
      </c>
      <c r="J38" s="15">
        <v>2022</v>
      </c>
      <c r="K38" s="15">
        <v>2023</v>
      </c>
      <c r="L38" s="15">
        <v>2024</v>
      </c>
      <c r="M38" s="15">
        <v>2025</v>
      </c>
      <c r="N38" s="15">
        <v>2026</v>
      </c>
      <c r="O38" s="15">
        <v>2027</v>
      </c>
      <c r="P38" s="15">
        <v>2028</v>
      </c>
      <c r="Q38" s="15">
        <v>2029</v>
      </c>
      <c r="R38" s="15">
        <v>2030</v>
      </c>
      <c r="S38" s="15">
        <v>2031</v>
      </c>
      <c r="T38" s="15">
        <v>2032</v>
      </c>
      <c r="U38" s="15">
        <v>2033</v>
      </c>
      <c r="V38" s="15">
        <v>2034</v>
      </c>
      <c r="W38" s="15">
        <v>2035</v>
      </c>
      <c r="X38" s="15">
        <v>2036</v>
      </c>
      <c r="Y38" s="15">
        <v>2037</v>
      </c>
      <c r="Z38" s="15">
        <v>2038</v>
      </c>
      <c r="AA38" s="15">
        <v>2039</v>
      </c>
      <c r="AB38" s="15">
        <v>2040</v>
      </c>
      <c r="AC38" s="15">
        <v>2041</v>
      </c>
      <c r="AD38" s="15">
        <v>2042</v>
      </c>
      <c r="AE38" s="15">
        <v>2043</v>
      </c>
      <c r="AF38" s="15">
        <v>2044</v>
      </c>
      <c r="AG38" s="15">
        <v>2045</v>
      </c>
      <c r="AH38" s="15">
        <v>2046</v>
      </c>
      <c r="AI38" s="15">
        <v>2047</v>
      </c>
      <c r="AJ38" s="15">
        <v>2048</v>
      </c>
      <c r="AK38" s="15">
        <v>2049</v>
      </c>
      <c r="AL38" s="15">
        <v>2050</v>
      </c>
    </row>
    <row r="39" spans="2:38" x14ac:dyDescent="0.25">
      <c r="B39" s="16" t="s">
        <v>312</v>
      </c>
      <c r="C39" s="1">
        <f>Planel_ConsumoMed_Combustível!G40/365</f>
        <v>29.033268383561641</v>
      </c>
      <c r="D39" s="1">
        <f>Planel_ConsumoMed_Combustível!H40/365</f>
        <v>20.80961066849315</v>
      </c>
      <c r="E39" s="1">
        <f>Planel_ConsumoMed_Combustível!I40/365</f>
        <v>21.579298134246574</v>
      </c>
      <c r="F39" s="1">
        <f>Planel_ConsumoMed_Combustível!J40/365</f>
        <v>19.632888443835615</v>
      </c>
      <c r="G39" s="1">
        <f>Planel_ConsumoMed_Combustível!K40/365</f>
        <v>20.687115213698632</v>
      </c>
      <c r="H39" s="1">
        <f>Planel_ConsumoMed_Combustível!L40/365</f>
        <v>23.848990301369863</v>
      </c>
      <c r="I39" s="1">
        <f>Planel_ConsumoMed_Combustível!M40/365</f>
        <v>26.889049460273974</v>
      </c>
      <c r="J39" s="1">
        <f>Planel_ConsumoMed_Combustível!N40/365</f>
        <v>25.847041975342464</v>
      </c>
      <c r="K39" s="1">
        <f>Planel_ConsumoMed_Combustível!O40/365</f>
        <v>25.675487312328766</v>
      </c>
      <c r="L39" s="1">
        <f>Planel_ConsumoMed_Combustível!P40/365</f>
        <v>25.299667895890412</v>
      </c>
      <c r="M39" s="1">
        <f>Planel_ConsumoMed_Combustível!Q40/365</f>
        <v>20.389599016438357</v>
      </c>
      <c r="N39" s="1">
        <f>Planel_ConsumoMed_Combustível!R40/365</f>
        <v>19.545471312328765</v>
      </c>
      <c r="O39" s="1">
        <f>Planel_ConsumoMed_Combustível!S40/365</f>
        <v>18.02386872328767</v>
      </c>
      <c r="P39" s="1">
        <f>Planel_ConsumoMed_Combustível!T40/365</f>
        <v>17.208852084931507</v>
      </c>
      <c r="Q39" s="1">
        <f>Planel_ConsumoMed_Combustível!U40/365</f>
        <v>17.109719156164381</v>
      </c>
      <c r="R39" s="1">
        <f>Planel_ConsumoMed_Combustível!V40/365</f>
        <v>17.14171198630137</v>
      </c>
      <c r="S39" s="1">
        <f>Planel_ConsumoMed_Combustível!W40/365</f>
        <v>14.953923378082193</v>
      </c>
      <c r="T39" s="1">
        <f>Planel_ConsumoMed_Combustível!X40/365</f>
        <v>15.152372161643836</v>
      </c>
      <c r="U39" s="1">
        <f>Planel_ConsumoMed_Combustível!Y40/365</f>
        <v>15.851684975342465</v>
      </c>
      <c r="V39" s="1">
        <f>Planel_ConsumoMed_Combustível!Z40/365</f>
        <v>14.639706443835617</v>
      </c>
      <c r="W39" s="1">
        <f>Planel_ConsumoMed_Combustível!AA40/365</f>
        <v>15.315644693150684</v>
      </c>
      <c r="X39" s="1">
        <f>Planel_ConsumoMed_Combustível!AB40/365</f>
        <v>14.99366188219178</v>
      </c>
      <c r="Y39" s="1">
        <f>Planel_ConsumoMed_Combustível!AC40/365</f>
        <v>14.033602323287671</v>
      </c>
      <c r="Z39" s="1">
        <f>Planel_ConsumoMed_Combustível!AD40/365</f>
        <v>13.047379961643836</v>
      </c>
      <c r="AA39" s="1">
        <f>Planel_ConsumoMed_Combustível!AE40/365</f>
        <v>12.819638731506849</v>
      </c>
      <c r="AB39" s="1">
        <f>Planel_ConsumoMed_Combustível!AF40/365</f>
        <v>12.109619665753424</v>
      </c>
      <c r="AC39" s="1">
        <f>Planel_ConsumoMed_Combustível!AG40/365</f>
        <v>10.096486769863013</v>
      </c>
      <c r="AD39" s="1">
        <f>Planel_ConsumoMed_Combustível!AH40/365</f>
        <v>9.2408595315068496</v>
      </c>
      <c r="AE39" s="1">
        <f>Planel_ConsumoMed_Combustível!AI40/365</f>
        <v>8.3785911479452064</v>
      </c>
      <c r="AF39" s="1">
        <f>Planel_ConsumoMed_Combustível!AJ40/365</f>
        <v>7.6380779424657526</v>
      </c>
      <c r="AG39" s="1">
        <f>Planel_ConsumoMed_Combustível!AK40/365</f>
        <v>6.3606807178082194</v>
      </c>
      <c r="AH39" s="1">
        <f>Planel_ConsumoMed_Combustível!AL40/365</f>
        <v>6.3686790958904105</v>
      </c>
      <c r="AI39" s="1">
        <f>Planel_ConsumoMed_Combustível!AM40/365</f>
        <v>5.7531577780821914</v>
      </c>
      <c r="AJ39" s="1">
        <f>Planel_ConsumoMed_Combustível!AN40/365</f>
        <v>4.9338372465753428</v>
      </c>
      <c r="AK39" s="1">
        <f>Planel_ConsumoMed_Combustível!AO40/365</f>
        <v>4.133209684931507</v>
      </c>
      <c r="AL39" s="1">
        <f>Planel_ConsumoMed_Combustível!AP40/365</f>
        <v>3.3405281424657534</v>
      </c>
    </row>
    <row r="40" spans="2:38" x14ac:dyDescent="0.25">
      <c r="B40" s="16" t="s">
        <v>313</v>
      </c>
      <c r="C40" s="1">
        <f>Planel_ConsumoCrit_Combustível!G40/365</f>
        <v>34.964701616438354</v>
      </c>
      <c r="D40" s="1">
        <f>Planel_ConsumoCrit_Combustível!H40/365</f>
        <v>28.8639378630137</v>
      </c>
      <c r="E40" s="1">
        <f>Planel_ConsumoCrit_Combustível!I40/365</f>
        <v>31.249998219178082</v>
      </c>
      <c r="F40" s="1">
        <f>Planel_ConsumoCrit_Combustível!J40/365</f>
        <v>21.579873920547946</v>
      </c>
      <c r="G40" s="1">
        <f>Planel_ConsumoCrit_Combustível!K40/365</f>
        <v>24.152146468493154</v>
      </c>
      <c r="H40" s="1">
        <f>Planel_ConsumoCrit_Combustível!L40/365</f>
        <v>26.73649997260274</v>
      </c>
      <c r="I40" s="1">
        <f>Planel_ConsumoCrit_Combustível!M40/365</f>
        <v>30.153021232876711</v>
      </c>
      <c r="J40" s="1">
        <f>Planel_ConsumoCrit_Combustível!N40/365</f>
        <v>31.179464493150686</v>
      </c>
      <c r="K40" s="1">
        <f>Planel_ConsumoCrit_Combustível!O40/365</f>
        <v>31.103854657534249</v>
      </c>
      <c r="L40" s="1">
        <f>Planel_ConsumoCrit_Combustível!P40/365</f>
        <v>31.566835123287671</v>
      </c>
      <c r="M40" s="1">
        <f>Planel_ConsumoCrit_Combustível!Q40/365</f>
        <v>29.621631999999998</v>
      </c>
      <c r="N40" s="1">
        <f>Planel_ConsumoCrit_Combustível!R40/365</f>
        <v>30.379147205479455</v>
      </c>
      <c r="O40" s="1">
        <f>Planel_ConsumoCrit_Combustível!S40/365</f>
        <v>30.994418602739724</v>
      </c>
      <c r="P40" s="1">
        <f>Planel_ConsumoCrit_Combustível!T40/365</f>
        <v>30.527652849315071</v>
      </c>
      <c r="Q40" s="1">
        <f>Planel_ConsumoCrit_Combustível!U40/365</f>
        <v>30.214922602739723</v>
      </c>
      <c r="R40" s="1">
        <f>Planel_ConsumoCrit_Combustível!V40/365</f>
        <v>31.152295397260275</v>
      </c>
      <c r="S40" s="1">
        <f>Planel_ConsumoCrit_Combustível!W40/365</f>
        <v>32.546991315068496</v>
      </c>
      <c r="T40" s="1">
        <f>Planel_ConsumoCrit_Combustível!X40/365</f>
        <v>33.9231998630137</v>
      </c>
      <c r="U40" s="1">
        <f>Planel_ConsumoCrit_Combustível!Y40/365</f>
        <v>34.762842438356166</v>
      </c>
      <c r="V40" s="1">
        <f>Planel_ConsumoCrit_Combustível!Z40/365</f>
        <v>33.438723369863013</v>
      </c>
      <c r="W40" s="1">
        <f>Planel_ConsumoCrit_Combustível!AA40/365</f>
        <v>34.251919945205479</v>
      </c>
      <c r="X40" s="1">
        <f>Planel_ConsumoCrit_Combustível!AB40/365</f>
        <v>33.503273999999998</v>
      </c>
      <c r="Y40" s="1">
        <f>Planel_ConsumoCrit_Combustível!AC40/365</f>
        <v>32.048027232876713</v>
      </c>
      <c r="Z40" s="1">
        <f>Planel_ConsumoCrit_Combustível!AD40/365</f>
        <v>30.753346328767122</v>
      </c>
      <c r="AA40" s="1">
        <f>Planel_ConsumoCrit_Combustível!AE40/365</f>
        <v>29.778173095890413</v>
      </c>
      <c r="AB40" s="1">
        <f>Planel_ConsumoCrit_Combustível!AF40/365</f>
        <v>27.883519561643837</v>
      </c>
      <c r="AC40" s="1">
        <f>Planel_ConsumoCrit_Combustível!AG40/365</f>
        <v>25.865679989041098</v>
      </c>
      <c r="AD40" s="1">
        <f>Planel_ConsumoCrit_Combustível!AH40/365</f>
        <v>25.014976301369863</v>
      </c>
      <c r="AE40" s="1">
        <f>Planel_ConsumoCrit_Combustível!AI40/365</f>
        <v>24.157695608219178</v>
      </c>
      <c r="AF40" s="1">
        <f>Planel_ConsumoCrit_Combustível!AJ40/365</f>
        <v>23.419442391780819</v>
      </c>
      <c r="AG40" s="1">
        <f>Planel_ConsumoCrit_Combustível!AK40/365</f>
        <v>21.603820030136987</v>
      </c>
      <c r="AH40" s="1">
        <f>Planel_ConsumoCrit_Combustível!AL40/365</f>
        <v>20.613306035616439</v>
      </c>
      <c r="AI40" s="1">
        <f>Planel_ConsumoCrit_Combustível!AM40/365</f>
        <v>19.85618025479452</v>
      </c>
      <c r="AJ40" s="1">
        <f>Planel_ConsumoCrit_Combustível!AN40/365</f>
        <v>19.083163684931506</v>
      </c>
      <c r="AK40" s="1">
        <f>Planel_ConsumoCrit_Combustível!AO40/365</f>
        <v>19.083163684931506</v>
      </c>
      <c r="AL40" s="1">
        <f>Planel_ConsumoCrit_Combustível!AP40/365</f>
        <v>19.056214104109589</v>
      </c>
    </row>
    <row r="41" spans="2:38" x14ac:dyDescent="0.25">
      <c r="B41" s="16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</row>
    <row r="42" spans="2:38" x14ac:dyDescent="0.25">
      <c r="B42" s="17"/>
      <c r="C42" s="234"/>
      <c r="D42" s="234"/>
      <c r="E42" s="234"/>
      <c r="F42" s="234"/>
      <c r="G42" s="234"/>
      <c r="H42" s="234"/>
      <c r="I42" s="234"/>
      <c r="J42" s="234"/>
      <c r="K42" s="234"/>
      <c r="L42" s="234"/>
      <c r="M42" s="234"/>
      <c r="N42" s="234"/>
      <c r="O42" s="234"/>
      <c r="P42" s="234"/>
      <c r="Q42" s="234"/>
      <c r="R42" s="234"/>
      <c r="S42" s="234"/>
      <c r="T42" s="234"/>
      <c r="U42" s="234"/>
      <c r="V42" s="234"/>
      <c r="W42" s="234"/>
      <c r="X42" s="234"/>
      <c r="Y42" s="234"/>
      <c r="Z42" s="234"/>
      <c r="AA42" s="234"/>
      <c r="AB42" s="234"/>
      <c r="AC42" s="234"/>
      <c r="AD42" s="234"/>
      <c r="AE42" s="234"/>
      <c r="AF42" s="234"/>
      <c r="AG42" s="234"/>
      <c r="AH42" s="234"/>
      <c r="AI42" s="234"/>
      <c r="AJ42" s="234"/>
      <c r="AK42" s="234"/>
      <c r="AL42" s="234"/>
    </row>
    <row r="43" spans="2:38" x14ac:dyDescent="0.25">
      <c r="B43" s="17" t="s">
        <v>701</v>
      </c>
      <c r="C43" s="234"/>
      <c r="D43" s="234"/>
      <c r="E43" s="234"/>
      <c r="F43" s="234"/>
      <c r="G43" s="234"/>
      <c r="H43" s="234"/>
      <c r="I43" s="234"/>
      <c r="J43" s="234"/>
      <c r="K43" s="234"/>
      <c r="L43" s="234"/>
      <c r="M43" s="234"/>
      <c r="N43" s="234"/>
      <c r="O43" s="234"/>
      <c r="P43" s="234"/>
      <c r="Q43" s="234"/>
      <c r="R43" s="234"/>
      <c r="S43" s="234"/>
      <c r="T43" s="234"/>
      <c r="U43" s="234"/>
      <c r="V43" s="234"/>
      <c r="W43" s="234"/>
      <c r="X43" s="234"/>
      <c r="Y43" s="234"/>
      <c r="Z43" s="234"/>
      <c r="AA43" s="234"/>
      <c r="AB43" s="234"/>
      <c r="AC43" s="234"/>
      <c r="AD43" s="234"/>
      <c r="AE43" s="234"/>
      <c r="AF43" s="234"/>
      <c r="AG43" s="234"/>
      <c r="AH43" s="234"/>
      <c r="AI43" s="234"/>
      <c r="AJ43" s="234"/>
      <c r="AK43" s="234"/>
      <c r="AL43" s="234"/>
    </row>
    <row r="44" spans="2:38" x14ac:dyDescent="0.25">
      <c r="B44" s="33" t="s">
        <v>652</v>
      </c>
      <c r="C44" s="33">
        <f>Planel_BD_constantes!E106</f>
        <v>1250000</v>
      </c>
      <c r="D44" s="33">
        <f>Planel_BD_constantes!F106</f>
        <v>1250000</v>
      </c>
      <c r="E44" s="33">
        <f>Planel_BD_constantes!G106</f>
        <v>1250000</v>
      </c>
      <c r="F44" s="33">
        <f>Planel_BD_constantes!H106</f>
        <v>1250000</v>
      </c>
      <c r="G44" s="33">
        <f>Planel_BD_constantes!I106</f>
        <v>1250000</v>
      </c>
      <c r="H44" s="33">
        <f>Planel_BD_constantes!J106</f>
        <v>1250000</v>
      </c>
      <c r="I44" s="33">
        <f>Planel_BD_constantes!K106</f>
        <v>1250000</v>
      </c>
      <c r="J44" s="33">
        <f>Planel_BD_constantes!L106</f>
        <v>1250000</v>
      </c>
      <c r="K44" s="33">
        <f>Planel_BD_constantes!M106</f>
        <v>1250000</v>
      </c>
      <c r="L44" s="33">
        <f>Planel_BD_constantes!N106</f>
        <v>1250000</v>
      </c>
      <c r="M44" s="33">
        <f>Planel_BD_constantes!O106</f>
        <v>1250000</v>
      </c>
      <c r="N44" s="33">
        <f>Planel_BD_constantes!P106</f>
        <v>1250000</v>
      </c>
      <c r="O44" s="33">
        <f>Planel_BD_constantes!Q106</f>
        <v>1250000</v>
      </c>
      <c r="P44" s="33">
        <f>Planel_BD_constantes!R106</f>
        <v>1250000</v>
      </c>
      <c r="Q44" s="33">
        <f>Planel_BD_constantes!S106</f>
        <v>1250000</v>
      </c>
      <c r="R44" s="33">
        <f>Planel_BD_constantes!T106</f>
        <v>1250000</v>
      </c>
      <c r="S44" s="33">
        <f>Planel_BD_constantes!U106</f>
        <v>1450000</v>
      </c>
      <c r="T44" s="33">
        <f>Planel_BD_constantes!V106</f>
        <v>1450000</v>
      </c>
      <c r="U44" s="33">
        <f>Planel_BD_constantes!W106</f>
        <v>1450000</v>
      </c>
      <c r="V44" s="33">
        <f>Planel_BD_constantes!X106</f>
        <v>1450000</v>
      </c>
      <c r="W44" s="33">
        <f>Planel_BD_constantes!Y106</f>
        <v>1450000</v>
      </c>
      <c r="X44" s="33">
        <f>Planel_BD_constantes!Z106</f>
        <v>1950000</v>
      </c>
      <c r="Y44" s="33">
        <f>Planel_BD_constantes!AA106</f>
        <v>1950000</v>
      </c>
      <c r="Z44" s="33">
        <f>Planel_BD_constantes!AB106</f>
        <v>1950000</v>
      </c>
      <c r="AA44" s="33">
        <f>Planel_BD_constantes!AC106</f>
        <v>1950000</v>
      </c>
      <c r="AB44" s="33">
        <f>Planel_BD_constantes!AD106</f>
        <v>1950000</v>
      </c>
      <c r="AC44" s="33">
        <f>Planel_BD_constantes!AE106</f>
        <v>2600000</v>
      </c>
      <c r="AD44" s="33">
        <f>Planel_BD_constantes!AF106</f>
        <v>2600000</v>
      </c>
      <c r="AE44" s="33">
        <f>Planel_BD_constantes!AG106</f>
        <v>2600000</v>
      </c>
      <c r="AF44" s="33">
        <f>Planel_BD_constantes!AH106</f>
        <v>2600000</v>
      </c>
      <c r="AG44" s="33">
        <f>Planel_BD_constantes!AI106</f>
        <v>2600000</v>
      </c>
      <c r="AH44" s="33">
        <f>Planel_BD_constantes!AJ106</f>
        <v>2750000</v>
      </c>
      <c r="AI44" s="33">
        <f>Planel_BD_constantes!AK106</f>
        <v>2750000</v>
      </c>
      <c r="AJ44" s="33">
        <f>Planel_BD_constantes!AL106</f>
        <v>2750000</v>
      </c>
      <c r="AK44" s="33">
        <f>Planel_BD_constantes!AM106</f>
        <v>2750000</v>
      </c>
      <c r="AL44" s="33">
        <f>Planel_BD_constantes!AN106</f>
        <v>2750000</v>
      </c>
    </row>
    <row r="45" spans="2:38" x14ac:dyDescent="0.25">
      <c r="B45" s="33" t="s">
        <v>651</v>
      </c>
      <c r="C45" s="33">
        <f>Planel_BD_constantes!E107</f>
        <v>1250000</v>
      </c>
      <c r="D45" s="33">
        <f>Planel_BD_constantes!F107</f>
        <v>1250000</v>
      </c>
      <c r="E45" s="33">
        <f>Planel_BD_constantes!G107</f>
        <v>1250000</v>
      </c>
      <c r="F45" s="33">
        <f>Planel_BD_constantes!H107</f>
        <v>1250000</v>
      </c>
      <c r="G45" s="33">
        <f>Planel_BD_constantes!I107</f>
        <v>1250000</v>
      </c>
      <c r="H45" s="33">
        <f>Planel_BD_constantes!J107</f>
        <v>1250000</v>
      </c>
      <c r="I45" s="33">
        <f>Planel_BD_constantes!K107</f>
        <v>1250000</v>
      </c>
      <c r="J45" s="33">
        <f>Planel_BD_constantes!L107</f>
        <v>1250000</v>
      </c>
      <c r="K45" s="33">
        <f>Planel_BD_constantes!M107</f>
        <v>1250000</v>
      </c>
      <c r="L45" s="33">
        <f>Planel_BD_constantes!N107</f>
        <v>1250000</v>
      </c>
      <c r="M45" s="33">
        <f>Planel_BD_constantes!O107</f>
        <v>1250000</v>
      </c>
      <c r="N45" s="33">
        <f>Planel_BD_constantes!P107</f>
        <v>1250000</v>
      </c>
      <c r="O45" s="33">
        <f>Planel_BD_constantes!Q107</f>
        <v>1250000</v>
      </c>
      <c r="P45" s="33">
        <f>Planel_BD_constantes!R107</f>
        <v>1250000</v>
      </c>
      <c r="Q45" s="33">
        <f>Planel_BD_constantes!S107</f>
        <v>1250000</v>
      </c>
      <c r="R45" s="33">
        <f>Planel_BD_constantes!T107</f>
        <v>1250000</v>
      </c>
      <c r="S45" s="33">
        <f>Planel_BD_constantes!U107</f>
        <v>1450000</v>
      </c>
      <c r="T45" s="33">
        <f>Planel_BD_constantes!V107</f>
        <v>1450000</v>
      </c>
      <c r="U45" s="33">
        <f>Planel_BD_constantes!W107</f>
        <v>1450000</v>
      </c>
      <c r="V45" s="33">
        <f>Planel_BD_constantes!X107</f>
        <v>1450000</v>
      </c>
      <c r="W45" s="33">
        <f>Planel_BD_constantes!Y107</f>
        <v>1450000</v>
      </c>
      <c r="X45" s="33">
        <f>Planel_BD_constantes!Z107</f>
        <v>1950000</v>
      </c>
      <c r="Y45" s="33">
        <f>Planel_BD_constantes!AA107</f>
        <v>1950000</v>
      </c>
      <c r="Z45" s="33">
        <f>Planel_BD_constantes!AB107</f>
        <v>1950000</v>
      </c>
      <c r="AA45" s="33">
        <f>Planel_BD_constantes!AC107</f>
        <v>1950000</v>
      </c>
      <c r="AB45" s="33">
        <f>Planel_BD_constantes!AD107</f>
        <v>1950000</v>
      </c>
      <c r="AC45" s="33">
        <f>Planel_BD_constantes!AE107</f>
        <v>2600000</v>
      </c>
      <c r="AD45" s="33">
        <f>Planel_BD_constantes!AF107</f>
        <v>2600000</v>
      </c>
      <c r="AE45" s="33">
        <f>Planel_BD_constantes!AG107</f>
        <v>2600000</v>
      </c>
      <c r="AF45" s="33">
        <f>Planel_BD_constantes!AH107</f>
        <v>2600000</v>
      </c>
      <c r="AG45" s="33">
        <f>Planel_BD_constantes!AI107</f>
        <v>2600000</v>
      </c>
      <c r="AH45" s="33">
        <f>Planel_BD_constantes!AJ107</f>
        <v>2750000</v>
      </c>
      <c r="AI45" s="33">
        <f>Planel_BD_constantes!AK107</f>
        <v>2750000</v>
      </c>
      <c r="AJ45" s="33">
        <f>Planel_BD_constantes!AL107</f>
        <v>2750000</v>
      </c>
      <c r="AK45" s="33">
        <f>Planel_BD_constantes!AM107</f>
        <v>2750000</v>
      </c>
      <c r="AL45" s="33">
        <f>Planel_BD_constantes!AN107</f>
        <v>2750000</v>
      </c>
    </row>
    <row r="46" spans="2:38" x14ac:dyDescent="0.25">
      <c r="B46" s="33" t="s">
        <v>653</v>
      </c>
      <c r="C46" s="33">
        <f>Planel_BD_constantes!E108</f>
        <v>12500000000</v>
      </c>
      <c r="D46" s="33">
        <f>Planel_BD_constantes!F108</f>
        <v>12500000000</v>
      </c>
      <c r="E46" s="33">
        <f>Planel_BD_constantes!G108</f>
        <v>12500000000</v>
      </c>
      <c r="F46" s="33">
        <f>Planel_BD_constantes!H108</f>
        <v>12500000000</v>
      </c>
      <c r="G46" s="33">
        <f>Planel_BD_constantes!I108</f>
        <v>12500000000</v>
      </c>
      <c r="H46" s="33">
        <f>Planel_BD_constantes!J108</f>
        <v>12500000000</v>
      </c>
      <c r="I46" s="33">
        <f>Planel_BD_constantes!K108</f>
        <v>12500000000</v>
      </c>
      <c r="J46" s="33">
        <f>Planel_BD_constantes!L108</f>
        <v>12500000000</v>
      </c>
      <c r="K46" s="33">
        <f>Planel_BD_constantes!M108</f>
        <v>12500000000</v>
      </c>
      <c r="L46" s="33">
        <f>Planel_BD_constantes!N108</f>
        <v>12500000000</v>
      </c>
      <c r="M46" s="33">
        <f>Planel_BD_constantes!O108</f>
        <v>12500000000</v>
      </c>
      <c r="N46" s="33">
        <f>Planel_BD_constantes!P108</f>
        <v>12500000000</v>
      </c>
      <c r="O46" s="33">
        <f>Planel_BD_constantes!Q108</f>
        <v>12500000000</v>
      </c>
      <c r="P46" s="33">
        <f>Planel_BD_constantes!R108</f>
        <v>12500000000</v>
      </c>
      <c r="Q46" s="33">
        <f>Planel_BD_constantes!S108</f>
        <v>12500000000</v>
      </c>
      <c r="R46" s="33">
        <f>Planel_BD_constantes!T108</f>
        <v>12500000000</v>
      </c>
      <c r="S46" s="33">
        <f>Planel_BD_constantes!U108</f>
        <v>14500000000</v>
      </c>
      <c r="T46" s="33">
        <f>Planel_BD_constantes!V108</f>
        <v>14500000000</v>
      </c>
      <c r="U46" s="33">
        <f>Planel_BD_constantes!W108</f>
        <v>14500000000</v>
      </c>
      <c r="V46" s="33">
        <f>Planel_BD_constantes!X108</f>
        <v>14500000000</v>
      </c>
      <c r="W46" s="33">
        <f>Planel_BD_constantes!Y108</f>
        <v>14500000000</v>
      </c>
      <c r="X46" s="33">
        <f>Planel_BD_constantes!Z108</f>
        <v>19500000000</v>
      </c>
      <c r="Y46" s="33">
        <f>Planel_BD_constantes!AA108</f>
        <v>19500000000</v>
      </c>
      <c r="Z46" s="33">
        <f>Planel_BD_constantes!AB108</f>
        <v>19500000000</v>
      </c>
      <c r="AA46" s="33">
        <f>Planel_BD_constantes!AC108</f>
        <v>19500000000</v>
      </c>
      <c r="AB46" s="33">
        <f>Planel_BD_constantes!AD108</f>
        <v>19500000000</v>
      </c>
      <c r="AC46" s="33">
        <f>Planel_BD_constantes!AE108</f>
        <v>26000000000</v>
      </c>
      <c r="AD46" s="33">
        <f>Planel_BD_constantes!AF108</f>
        <v>26000000000</v>
      </c>
      <c r="AE46" s="33">
        <f>Planel_BD_constantes!AG108</f>
        <v>26000000000</v>
      </c>
      <c r="AF46" s="33">
        <f>Planel_BD_constantes!AH108</f>
        <v>26000000000</v>
      </c>
      <c r="AG46" s="33">
        <f>Planel_BD_constantes!AI108</f>
        <v>26000000000</v>
      </c>
      <c r="AH46" s="33">
        <f>Planel_BD_constantes!AJ108</f>
        <v>27500000000</v>
      </c>
      <c r="AI46" s="33">
        <f>Planel_BD_constantes!AK108</f>
        <v>27500000000</v>
      </c>
      <c r="AJ46" s="33">
        <f>Planel_BD_constantes!AL108</f>
        <v>27500000000</v>
      </c>
      <c r="AK46" s="33">
        <f>Planel_BD_constantes!AM108</f>
        <v>27500000000</v>
      </c>
      <c r="AL46" s="33">
        <f>Planel_BD_constantes!AN108</f>
        <v>27500000000</v>
      </c>
    </row>
    <row r="47" spans="2:38" x14ac:dyDescent="0.25">
      <c r="AB47" s="33"/>
    </row>
  </sheetData>
  <dataValidations count="2">
    <dataValidation type="decimal" operator="lessThanOrEqual" allowBlank="1" showInputMessage="1" showErrorMessage="1" sqref="C25:AL28">
      <formula1>0</formula1>
    </dataValidation>
    <dataValidation type="decimal" operator="greaterThanOrEqual" allowBlank="1" showInputMessage="1" showErrorMessage="1" sqref="C32:AL35">
      <formula1>0</formula1>
    </dataValidation>
  </dataValidations>
  <pageMargins left="0.511811024" right="0.511811024" top="0.78740157499999996" bottom="0.78740157499999996" header="0.31496062000000002" footer="0.31496062000000002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6"/>
  <dimension ref="B2:FZ32"/>
  <sheetViews>
    <sheetView zoomScale="90" zoomScaleNormal="90" workbookViewId="0">
      <pane xSplit="2" topLeftCell="C1" activePane="topRight" state="frozen"/>
      <selection activeCell="A28" sqref="A28"/>
      <selection pane="topRight" activeCell="EP25" sqref="EP25"/>
    </sheetView>
  </sheetViews>
  <sheetFormatPr defaultColWidth="8.85546875" defaultRowHeight="15" x14ac:dyDescent="0.25"/>
  <cols>
    <col min="1" max="1" width="8.85546875" style="33"/>
    <col min="2" max="2" width="30.5703125" style="33" bestFit="1" customWidth="1"/>
    <col min="3" max="3" width="12.28515625" style="33" bestFit="1" customWidth="1"/>
    <col min="4" max="6" width="12.28515625" style="33" customWidth="1"/>
    <col min="7" max="7" width="12.28515625" style="33" bestFit="1" customWidth="1"/>
    <col min="8" max="10" width="12.28515625" style="33" customWidth="1"/>
    <col min="11" max="11" width="12.28515625" style="33" bestFit="1" customWidth="1"/>
    <col min="12" max="14" width="12.28515625" style="33" customWidth="1"/>
    <col min="15" max="15" width="12.28515625" style="33" bestFit="1" customWidth="1"/>
    <col min="16" max="18" width="12.28515625" style="33" customWidth="1"/>
    <col min="19" max="19" width="12.28515625" style="33" bestFit="1" customWidth="1"/>
    <col min="20" max="22" width="12.28515625" style="33" customWidth="1"/>
    <col min="23" max="23" width="12.28515625" style="33" bestFit="1" customWidth="1"/>
    <col min="24" max="26" width="12.28515625" style="33" customWidth="1"/>
    <col min="27" max="27" width="12.28515625" style="33" bestFit="1" customWidth="1"/>
    <col min="28" max="30" width="12.28515625" style="33" customWidth="1"/>
    <col min="31" max="31" width="12.28515625" style="33" bestFit="1" customWidth="1"/>
    <col min="32" max="34" width="12.28515625" style="33" customWidth="1"/>
    <col min="35" max="35" width="12.28515625" style="33" bestFit="1" customWidth="1"/>
    <col min="36" max="38" width="12.28515625" style="33" customWidth="1"/>
    <col min="39" max="39" width="12.28515625" style="33" bestFit="1" customWidth="1"/>
    <col min="40" max="42" width="12.28515625" style="33" customWidth="1"/>
    <col min="43" max="43" width="12.28515625" style="33" bestFit="1" customWidth="1"/>
    <col min="44" max="46" width="12.28515625" style="33" customWidth="1"/>
    <col min="47" max="47" width="12.28515625" style="33" bestFit="1" customWidth="1"/>
    <col min="48" max="50" width="12.28515625" style="33" customWidth="1"/>
    <col min="51" max="182" width="12.28515625" style="33" bestFit="1" customWidth="1"/>
    <col min="183" max="16384" width="8.85546875" style="33"/>
  </cols>
  <sheetData>
    <row r="2" spans="2:182" x14ac:dyDescent="0.25">
      <c r="B2" s="12" t="s">
        <v>0</v>
      </c>
      <c r="C2" s="13">
        <v>2015</v>
      </c>
      <c r="D2" s="13">
        <v>2015</v>
      </c>
      <c r="E2" s="13">
        <v>2015</v>
      </c>
      <c r="F2" s="13">
        <v>2015</v>
      </c>
      <c r="G2" s="13">
        <v>2016</v>
      </c>
      <c r="H2" s="13">
        <v>2016</v>
      </c>
      <c r="I2" s="13">
        <v>2016</v>
      </c>
      <c r="J2" s="13">
        <v>2016</v>
      </c>
      <c r="K2" s="13">
        <v>2017</v>
      </c>
      <c r="L2" s="13">
        <v>2017</v>
      </c>
      <c r="M2" s="13">
        <v>2017</v>
      </c>
      <c r="N2" s="13">
        <v>2017</v>
      </c>
      <c r="O2" s="13">
        <v>2018</v>
      </c>
      <c r="P2" s="13">
        <v>2018</v>
      </c>
      <c r="Q2" s="13">
        <v>2018</v>
      </c>
      <c r="R2" s="13">
        <v>2018</v>
      </c>
      <c r="S2" s="13">
        <v>2019</v>
      </c>
      <c r="T2" s="13">
        <v>2019</v>
      </c>
      <c r="U2" s="13">
        <v>2019</v>
      </c>
      <c r="V2" s="13">
        <v>2019</v>
      </c>
      <c r="W2" s="13">
        <v>2020</v>
      </c>
      <c r="X2" s="13">
        <v>2020</v>
      </c>
      <c r="Y2" s="13">
        <v>2020</v>
      </c>
      <c r="Z2" s="13">
        <v>2020</v>
      </c>
      <c r="AA2" s="13">
        <v>2021</v>
      </c>
      <c r="AB2" s="13">
        <v>2021</v>
      </c>
      <c r="AC2" s="13">
        <v>2021</v>
      </c>
      <c r="AD2" s="13">
        <v>2021</v>
      </c>
      <c r="AE2" s="13">
        <v>2022</v>
      </c>
      <c r="AF2" s="13">
        <v>2022</v>
      </c>
      <c r="AG2" s="13">
        <v>2022</v>
      </c>
      <c r="AH2" s="13">
        <v>2022</v>
      </c>
      <c r="AI2" s="13">
        <v>2023</v>
      </c>
      <c r="AJ2" s="13">
        <v>2023</v>
      </c>
      <c r="AK2" s="13">
        <v>2023</v>
      </c>
      <c r="AL2" s="13">
        <v>2023</v>
      </c>
      <c r="AM2" s="13">
        <v>2024</v>
      </c>
      <c r="AN2" s="13">
        <v>2024</v>
      </c>
      <c r="AO2" s="13">
        <v>2024</v>
      </c>
      <c r="AP2" s="13">
        <v>2024</v>
      </c>
      <c r="AQ2" s="13">
        <v>2025</v>
      </c>
      <c r="AR2" s="13">
        <v>2025</v>
      </c>
      <c r="AS2" s="13">
        <v>2025</v>
      </c>
      <c r="AT2" s="13">
        <v>2025</v>
      </c>
      <c r="AU2" s="13">
        <v>2026</v>
      </c>
      <c r="AV2" s="13">
        <v>2026</v>
      </c>
      <c r="AW2" s="13">
        <v>2026</v>
      </c>
      <c r="AX2" s="13">
        <v>2026</v>
      </c>
      <c r="AY2" s="13">
        <v>2027</v>
      </c>
      <c r="AZ2" s="13">
        <v>2027</v>
      </c>
      <c r="BA2" s="13">
        <v>2027</v>
      </c>
      <c r="BB2" s="13">
        <v>2027</v>
      </c>
      <c r="BC2" s="13">
        <v>2028</v>
      </c>
      <c r="BD2" s="13">
        <v>2028</v>
      </c>
      <c r="BE2" s="13">
        <v>2028</v>
      </c>
      <c r="BF2" s="13">
        <v>2028</v>
      </c>
      <c r="BG2" s="13">
        <v>2029</v>
      </c>
      <c r="BH2" s="13">
        <v>2029</v>
      </c>
      <c r="BI2" s="13">
        <v>2029</v>
      </c>
      <c r="BJ2" s="13">
        <v>2029</v>
      </c>
      <c r="BK2" s="13">
        <v>2030</v>
      </c>
      <c r="BL2" s="13">
        <v>2030</v>
      </c>
      <c r="BM2" s="13">
        <v>2030</v>
      </c>
      <c r="BN2" s="13">
        <v>2030</v>
      </c>
      <c r="BO2" s="13">
        <v>2031</v>
      </c>
      <c r="BP2" s="13">
        <v>2031</v>
      </c>
      <c r="BQ2" s="13">
        <v>2031</v>
      </c>
      <c r="BR2" s="13">
        <v>2031</v>
      </c>
      <c r="BS2" s="13">
        <v>2032</v>
      </c>
      <c r="BT2" s="13">
        <v>2032</v>
      </c>
      <c r="BU2" s="13">
        <v>2032</v>
      </c>
      <c r="BV2" s="13">
        <v>2032</v>
      </c>
      <c r="BW2" s="13">
        <v>2033</v>
      </c>
      <c r="BX2" s="13">
        <v>2033</v>
      </c>
      <c r="BY2" s="13">
        <v>2033</v>
      </c>
      <c r="BZ2" s="13">
        <v>2033</v>
      </c>
      <c r="CA2" s="13">
        <v>2034</v>
      </c>
      <c r="CB2" s="13">
        <v>2034</v>
      </c>
      <c r="CC2" s="13">
        <v>2034</v>
      </c>
      <c r="CD2" s="13">
        <v>2034</v>
      </c>
      <c r="CE2" s="13">
        <v>2035</v>
      </c>
      <c r="CF2" s="13">
        <v>2035</v>
      </c>
      <c r="CG2" s="13">
        <v>2035</v>
      </c>
      <c r="CH2" s="13">
        <v>2035</v>
      </c>
      <c r="CI2" s="13">
        <v>2036</v>
      </c>
      <c r="CJ2" s="13">
        <v>2036</v>
      </c>
      <c r="CK2" s="13">
        <v>2036</v>
      </c>
      <c r="CL2" s="13">
        <v>2036</v>
      </c>
      <c r="CM2" s="13">
        <v>2037</v>
      </c>
      <c r="CN2" s="13">
        <v>2037</v>
      </c>
      <c r="CO2" s="13">
        <v>2037</v>
      </c>
      <c r="CP2" s="13">
        <v>2037</v>
      </c>
      <c r="CQ2" s="13">
        <v>2038</v>
      </c>
      <c r="CR2" s="13">
        <v>2038</v>
      </c>
      <c r="CS2" s="13">
        <v>2038</v>
      </c>
      <c r="CT2" s="13">
        <v>2038</v>
      </c>
      <c r="CU2" s="13">
        <v>2039</v>
      </c>
      <c r="CV2" s="13">
        <v>2039</v>
      </c>
      <c r="CW2" s="13">
        <v>2039</v>
      </c>
      <c r="CX2" s="13">
        <v>2039</v>
      </c>
      <c r="CY2" s="13">
        <v>2040</v>
      </c>
      <c r="CZ2" s="13">
        <v>2040</v>
      </c>
      <c r="DA2" s="13">
        <v>2040</v>
      </c>
      <c r="DB2" s="13">
        <v>2040</v>
      </c>
      <c r="DC2" s="13">
        <v>2041</v>
      </c>
      <c r="DD2" s="13">
        <v>2041</v>
      </c>
      <c r="DE2" s="13">
        <v>2041</v>
      </c>
      <c r="DF2" s="13">
        <v>2041</v>
      </c>
      <c r="DG2" s="13">
        <v>2042</v>
      </c>
      <c r="DH2" s="13">
        <v>2042</v>
      </c>
      <c r="DI2" s="13">
        <v>2042</v>
      </c>
      <c r="DJ2" s="13">
        <v>2042</v>
      </c>
      <c r="DK2" s="13">
        <v>2043</v>
      </c>
      <c r="DL2" s="13">
        <v>2043</v>
      </c>
      <c r="DM2" s="13">
        <v>2043</v>
      </c>
      <c r="DN2" s="13">
        <v>2043</v>
      </c>
      <c r="DO2" s="13">
        <v>2044</v>
      </c>
      <c r="DP2" s="13">
        <v>2044</v>
      </c>
      <c r="DQ2" s="13">
        <v>2044</v>
      </c>
      <c r="DR2" s="13">
        <v>2044</v>
      </c>
      <c r="DS2" s="13">
        <v>2045</v>
      </c>
      <c r="DT2" s="13">
        <v>2045</v>
      </c>
      <c r="DU2" s="13">
        <v>2045</v>
      </c>
      <c r="DV2" s="13">
        <v>2045</v>
      </c>
      <c r="DW2" s="13">
        <v>2046</v>
      </c>
      <c r="DX2" s="13">
        <v>2046</v>
      </c>
      <c r="DY2" s="13">
        <v>2046</v>
      </c>
      <c r="DZ2" s="13">
        <v>2046</v>
      </c>
      <c r="EA2" s="13">
        <v>2047</v>
      </c>
      <c r="EB2" s="13">
        <v>2047</v>
      </c>
      <c r="EC2" s="13">
        <v>2047</v>
      </c>
      <c r="ED2" s="13">
        <v>2047</v>
      </c>
      <c r="EE2" s="13">
        <v>2048</v>
      </c>
      <c r="EF2" s="13">
        <v>2048</v>
      </c>
      <c r="EG2" s="13">
        <v>2048</v>
      </c>
      <c r="EH2" s="13">
        <v>2048</v>
      </c>
      <c r="EI2" s="13">
        <v>2049</v>
      </c>
      <c r="EJ2" s="13">
        <v>2049</v>
      </c>
      <c r="EK2" s="13">
        <v>2049</v>
      </c>
      <c r="EL2" s="13">
        <v>2049</v>
      </c>
      <c r="EM2" s="13">
        <v>2050</v>
      </c>
      <c r="EN2" s="13">
        <v>2050</v>
      </c>
      <c r="EO2" s="13">
        <v>2050</v>
      </c>
      <c r="EP2" s="13">
        <v>2050</v>
      </c>
    </row>
    <row r="3" spans="2:182" x14ac:dyDescent="0.25">
      <c r="B3" s="14"/>
      <c r="C3" s="15" t="s">
        <v>81</v>
      </c>
      <c r="D3" s="15" t="s">
        <v>82</v>
      </c>
      <c r="E3" s="15" t="s">
        <v>83</v>
      </c>
      <c r="F3" s="15" t="s">
        <v>84</v>
      </c>
      <c r="G3" s="15" t="s">
        <v>85</v>
      </c>
      <c r="H3" s="15" t="s">
        <v>86</v>
      </c>
      <c r="I3" s="15" t="s">
        <v>87</v>
      </c>
      <c r="J3" s="15" t="s">
        <v>88</v>
      </c>
      <c r="K3" s="15" t="s">
        <v>89</v>
      </c>
      <c r="L3" s="15" t="s">
        <v>90</v>
      </c>
      <c r="M3" s="15" t="s">
        <v>91</v>
      </c>
      <c r="N3" s="15" t="s">
        <v>92</v>
      </c>
      <c r="O3" s="15" t="s">
        <v>93</v>
      </c>
      <c r="P3" s="15" t="s">
        <v>94</v>
      </c>
      <c r="Q3" s="15" t="s">
        <v>95</v>
      </c>
      <c r="R3" s="15" t="s">
        <v>96</v>
      </c>
      <c r="S3" s="15" t="s">
        <v>97</v>
      </c>
      <c r="T3" s="15" t="s">
        <v>98</v>
      </c>
      <c r="U3" s="15" t="s">
        <v>99</v>
      </c>
      <c r="V3" s="15" t="s">
        <v>100</v>
      </c>
      <c r="W3" s="15" t="s">
        <v>101</v>
      </c>
      <c r="X3" s="15" t="s">
        <v>102</v>
      </c>
      <c r="Y3" s="15" t="s">
        <v>103</v>
      </c>
      <c r="Z3" s="15" t="s">
        <v>104</v>
      </c>
      <c r="AA3" s="15" t="s">
        <v>105</v>
      </c>
      <c r="AB3" s="15" t="s">
        <v>106</v>
      </c>
      <c r="AC3" s="15" t="s">
        <v>107</v>
      </c>
      <c r="AD3" s="15" t="s">
        <v>108</v>
      </c>
      <c r="AE3" s="15" t="s">
        <v>109</v>
      </c>
      <c r="AF3" s="15" t="s">
        <v>110</v>
      </c>
      <c r="AG3" s="15" t="s">
        <v>111</v>
      </c>
      <c r="AH3" s="15" t="s">
        <v>112</v>
      </c>
      <c r="AI3" s="15" t="s">
        <v>113</v>
      </c>
      <c r="AJ3" s="15" t="s">
        <v>114</v>
      </c>
      <c r="AK3" s="15" t="s">
        <v>115</v>
      </c>
      <c r="AL3" s="15" t="s">
        <v>116</v>
      </c>
      <c r="AM3" s="15" t="s">
        <v>117</v>
      </c>
      <c r="AN3" s="15" t="s">
        <v>118</v>
      </c>
      <c r="AO3" s="15" t="s">
        <v>119</v>
      </c>
      <c r="AP3" s="15" t="s">
        <v>120</v>
      </c>
      <c r="AQ3" s="15" t="s">
        <v>121</v>
      </c>
      <c r="AR3" s="15" t="s">
        <v>122</v>
      </c>
      <c r="AS3" s="15" t="s">
        <v>123</v>
      </c>
      <c r="AT3" s="15" t="s">
        <v>124</v>
      </c>
      <c r="AU3" s="15" t="s">
        <v>125</v>
      </c>
      <c r="AV3" s="15" t="s">
        <v>126</v>
      </c>
      <c r="AW3" s="15" t="s">
        <v>127</v>
      </c>
      <c r="AX3" s="15" t="s">
        <v>128</v>
      </c>
      <c r="AY3" s="15" t="s">
        <v>129</v>
      </c>
      <c r="AZ3" s="15" t="s">
        <v>130</v>
      </c>
      <c r="BA3" s="15" t="s">
        <v>131</v>
      </c>
      <c r="BB3" s="15" t="s">
        <v>132</v>
      </c>
      <c r="BC3" s="15" t="s">
        <v>133</v>
      </c>
      <c r="BD3" s="15" t="s">
        <v>134</v>
      </c>
      <c r="BE3" s="15" t="s">
        <v>135</v>
      </c>
      <c r="BF3" s="15" t="s">
        <v>136</v>
      </c>
      <c r="BG3" s="15" t="s">
        <v>137</v>
      </c>
      <c r="BH3" s="15" t="s">
        <v>138</v>
      </c>
      <c r="BI3" s="15" t="s">
        <v>139</v>
      </c>
      <c r="BJ3" s="15" t="s">
        <v>140</v>
      </c>
      <c r="BK3" s="15" t="s">
        <v>141</v>
      </c>
      <c r="BL3" s="15" t="s">
        <v>142</v>
      </c>
      <c r="BM3" s="15" t="s">
        <v>143</v>
      </c>
      <c r="BN3" s="15" t="s">
        <v>144</v>
      </c>
      <c r="BO3" s="15" t="s">
        <v>145</v>
      </c>
      <c r="BP3" s="15" t="s">
        <v>146</v>
      </c>
      <c r="BQ3" s="15" t="s">
        <v>147</v>
      </c>
      <c r="BR3" s="15" t="s">
        <v>148</v>
      </c>
      <c r="BS3" s="15" t="s">
        <v>149</v>
      </c>
      <c r="BT3" s="15" t="s">
        <v>150</v>
      </c>
      <c r="BU3" s="15" t="s">
        <v>151</v>
      </c>
      <c r="BV3" s="15" t="s">
        <v>152</v>
      </c>
      <c r="BW3" s="15" t="s">
        <v>153</v>
      </c>
      <c r="BX3" s="15" t="s">
        <v>154</v>
      </c>
      <c r="BY3" s="15" t="s">
        <v>155</v>
      </c>
      <c r="BZ3" s="15" t="s">
        <v>156</v>
      </c>
      <c r="CA3" s="15" t="s">
        <v>157</v>
      </c>
      <c r="CB3" s="15" t="s">
        <v>158</v>
      </c>
      <c r="CC3" s="15" t="s">
        <v>159</v>
      </c>
      <c r="CD3" s="15" t="s">
        <v>160</v>
      </c>
      <c r="CE3" s="15" t="s">
        <v>161</v>
      </c>
      <c r="CF3" s="15" t="s">
        <v>162</v>
      </c>
      <c r="CG3" s="15" t="s">
        <v>163</v>
      </c>
      <c r="CH3" s="15" t="s">
        <v>164</v>
      </c>
      <c r="CI3" s="15" t="s">
        <v>165</v>
      </c>
      <c r="CJ3" s="15" t="s">
        <v>166</v>
      </c>
      <c r="CK3" s="15" t="s">
        <v>167</v>
      </c>
      <c r="CL3" s="15" t="s">
        <v>168</v>
      </c>
      <c r="CM3" s="15" t="s">
        <v>169</v>
      </c>
      <c r="CN3" s="15" t="s">
        <v>170</v>
      </c>
      <c r="CO3" s="15" t="s">
        <v>171</v>
      </c>
      <c r="CP3" s="15" t="s">
        <v>172</v>
      </c>
      <c r="CQ3" s="15" t="s">
        <v>173</v>
      </c>
      <c r="CR3" s="15" t="s">
        <v>174</v>
      </c>
      <c r="CS3" s="15" t="s">
        <v>175</v>
      </c>
      <c r="CT3" s="15" t="s">
        <v>176</v>
      </c>
      <c r="CU3" s="15" t="s">
        <v>177</v>
      </c>
      <c r="CV3" s="15" t="s">
        <v>178</v>
      </c>
      <c r="CW3" s="15" t="s">
        <v>179</v>
      </c>
      <c r="CX3" s="15" t="s">
        <v>180</v>
      </c>
      <c r="CY3" s="15" t="s">
        <v>181</v>
      </c>
      <c r="CZ3" s="15" t="s">
        <v>182</v>
      </c>
      <c r="DA3" s="15" t="s">
        <v>183</v>
      </c>
      <c r="DB3" s="15" t="s">
        <v>184</v>
      </c>
      <c r="DC3" s="15" t="s">
        <v>185</v>
      </c>
      <c r="DD3" s="15" t="s">
        <v>186</v>
      </c>
      <c r="DE3" s="15" t="s">
        <v>187</v>
      </c>
      <c r="DF3" s="15" t="s">
        <v>188</v>
      </c>
      <c r="DG3" s="15" t="s">
        <v>189</v>
      </c>
      <c r="DH3" s="15" t="s">
        <v>190</v>
      </c>
      <c r="DI3" s="15" t="s">
        <v>191</v>
      </c>
      <c r="DJ3" s="15" t="s">
        <v>192</v>
      </c>
      <c r="DK3" s="15" t="s">
        <v>193</v>
      </c>
      <c r="DL3" s="15" t="s">
        <v>194</v>
      </c>
      <c r="DM3" s="15" t="s">
        <v>195</v>
      </c>
      <c r="DN3" s="15" t="s">
        <v>196</v>
      </c>
      <c r="DO3" s="15" t="s">
        <v>197</v>
      </c>
      <c r="DP3" s="15" t="s">
        <v>198</v>
      </c>
      <c r="DQ3" s="15" t="s">
        <v>199</v>
      </c>
      <c r="DR3" s="15" t="s">
        <v>200</v>
      </c>
      <c r="DS3" s="15" t="s">
        <v>201</v>
      </c>
      <c r="DT3" s="15" t="s">
        <v>202</v>
      </c>
      <c r="DU3" s="15" t="s">
        <v>203</v>
      </c>
      <c r="DV3" s="15" t="s">
        <v>204</v>
      </c>
      <c r="DW3" s="15" t="s">
        <v>205</v>
      </c>
      <c r="DX3" s="15" t="s">
        <v>206</v>
      </c>
      <c r="DY3" s="15" t="s">
        <v>207</v>
      </c>
      <c r="DZ3" s="15" t="s">
        <v>208</v>
      </c>
      <c r="EA3" s="15" t="s">
        <v>209</v>
      </c>
      <c r="EB3" s="15" t="s">
        <v>210</v>
      </c>
      <c r="EC3" s="15" t="s">
        <v>211</v>
      </c>
      <c r="ED3" s="15" t="s">
        <v>212</v>
      </c>
      <c r="EE3" s="15" t="s">
        <v>213</v>
      </c>
      <c r="EF3" s="15" t="s">
        <v>214</v>
      </c>
      <c r="EG3" s="15" t="s">
        <v>215</v>
      </c>
      <c r="EH3" s="15" t="s">
        <v>216</v>
      </c>
      <c r="EI3" s="15" t="s">
        <v>217</v>
      </c>
      <c r="EJ3" s="15" t="s">
        <v>218</v>
      </c>
      <c r="EK3" s="15" t="s">
        <v>219</v>
      </c>
      <c r="EL3" s="15" t="s">
        <v>220</v>
      </c>
      <c r="EM3" s="15" t="s">
        <v>221</v>
      </c>
      <c r="EN3" s="15" t="s">
        <v>222</v>
      </c>
      <c r="EO3" s="15" t="s">
        <v>223</v>
      </c>
      <c r="EP3" s="15" t="s">
        <v>224</v>
      </c>
      <c r="EQ3" s="15"/>
      <c r="ER3" s="15"/>
      <c r="ES3" s="15"/>
      <c r="ET3" s="15"/>
      <c r="EU3" s="15"/>
      <c r="EV3" s="15"/>
      <c r="EW3" s="15"/>
      <c r="EX3" s="15"/>
      <c r="EY3" s="15"/>
      <c r="EZ3" s="15"/>
      <c r="FA3" s="15"/>
      <c r="FB3" s="15"/>
      <c r="FC3" s="15"/>
      <c r="FD3" s="15"/>
      <c r="FE3" s="15"/>
      <c r="FF3" s="15"/>
      <c r="FG3" s="15"/>
      <c r="FH3" s="15"/>
      <c r="FI3" s="15"/>
      <c r="FJ3" s="15"/>
      <c r="FK3" s="15"/>
      <c r="FL3" s="15"/>
      <c r="FM3" s="15"/>
      <c r="FN3" s="15"/>
      <c r="FO3" s="15"/>
      <c r="FP3" s="15"/>
      <c r="FQ3" s="15"/>
      <c r="FR3" s="15"/>
      <c r="FS3" s="15"/>
      <c r="FT3" s="15"/>
      <c r="FU3" s="15"/>
      <c r="FV3" s="15"/>
      <c r="FW3" s="15"/>
      <c r="FX3" s="15"/>
      <c r="FY3" s="15"/>
      <c r="FZ3" s="15"/>
    </row>
    <row r="4" spans="2:182" x14ac:dyDescent="0.25">
      <c r="B4" s="16" t="s">
        <v>1</v>
      </c>
      <c r="C4" s="1">
        <f>HLOOKUP(C$2,PLANEL_Pot_anual!$C$3:$AL$23,2,TRUE)</f>
        <v>89736.491999999998</v>
      </c>
      <c r="D4" s="1">
        <f>HLOOKUP(D$2,PLANEL_Pot_anual!$C$3:$AL$23,2,TRUE)</f>
        <v>89736.491999999998</v>
      </c>
      <c r="E4" s="1">
        <f>HLOOKUP(E$2,PLANEL_Pot_anual!$C$3:$AL$23,2,TRUE)</f>
        <v>89736.491999999998</v>
      </c>
      <c r="F4" s="1">
        <f>HLOOKUP(F$2,PLANEL_Pot_anual!$C$3:$AL$23,2,TRUE)</f>
        <v>89736.491999999998</v>
      </c>
      <c r="G4" s="1">
        <f>HLOOKUP(G$2,PLANEL_Pot_anual!$C$3:$AL$23,2,TRUE)</f>
        <v>89736.491999999998</v>
      </c>
      <c r="H4" s="1">
        <f>HLOOKUP(H$2,PLANEL_Pot_anual!$C$3:$AL$23,2,TRUE)</f>
        <v>89736.491999999998</v>
      </c>
      <c r="I4" s="1">
        <f>HLOOKUP(I$2,PLANEL_Pot_anual!$C$3:$AL$23,2,TRUE)</f>
        <v>89736.491999999998</v>
      </c>
      <c r="J4" s="1">
        <f>HLOOKUP(J$2,PLANEL_Pot_anual!$C$3:$AL$23,2,TRUE)</f>
        <v>89736.491999999998</v>
      </c>
      <c r="K4" s="1">
        <f>HLOOKUP(K$2,PLANEL_Pot_anual!$C$3:$AL$23,2,TRUE)</f>
        <v>89736.491999999998</v>
      </c>
      <c r="L4" s="1">
        <f>HLOOKUP(L$2,PLANEL_Pot_anual!$C$3:$AL$23,2,TRUE)</f>
        <v>89736.491999999998</v>
      </c>
      <c r="M4" s="1">
        <f>HLOOKUP(M$2,PLANEL_Pot_anual!$C$3:$AL$23,2,TRUE)</f>
        <v>89736.491999999998</v>
      </c>
      <c r="N4" s="1">
        <f>HLOOKUP(N$2,PLANEL_Pot_anual!$C$3:$AL$23,2,TRUE)</f>
        <v>89736.491999999998</v>
      </c>
      <c r="O4" s="1">
        <f>HLOOKUP(O$2,PLANEL_Pot_anual!$C$3:$AL$23,2,TRUE)</f>
        <v>100225.35619999999</v>
      </c>
      <c r="P4" s="1">
        <f>HLOOKUP(P$2,PLANEL_Pot_anual!$C$3:$AL$23,2,TRUE)</f>
        <v>100225.35619999999</v>
      </c>
      <c r="Q4" s="1">
        <f>HLOOKUP(Q$2,PLANEL_Pot_anual!$C$3:$AL$23,2,TRUE)</f>
        <v>100225.35619999999</v>
      </c>
      <c r="R4" s="1">
        <f>HLOOKUP(R$2,PLANEL_Pot_anual!$C$3:$AL$23,2,TRUE)</f>
        <v>100225.35619999999</v>
      </c>
      <c r="S4" s="1">
        <f>HLOOKUP(S$2,PLANEL_Pot_anual!$C$3:$AL$23,2,TRUE)</f>
        <v>105278.9368</v>
      </c>
      <c r="T4" s="1">
        <f>HLOOKUP(T$2,PLANEL_Pot_anual!$C$3:$AL$23,2,TRUE)</f>
        <v>105278.9368</v>
      </c>
      <c r="U4" s="1">
        <f>HLOOKUP(U$2,PLANEL_Pot_anual!$C$3:$AL$23,2,TRUE)</f>
        <v>105278.9368</v>
      </c>
      <c r="V4" s="1">
        <f>HLOOKUP(V$2,PLANEL_Pot_anual!$C$3:$AL$23,2,TRUE)</f>
        <v>105278.9368</v>
      </c>
      <c r="W4" s="1">
        <f>HLOOKUP(W$2,PLANEL_Pot_anual!$C$3:$AL$23,2,TRUE)</f>
        <v>109117.871</v>
      </c>
      <c r="X4" s="1">
        <f>HLOOKUP(X$2,PLANEL_Pot_anual!$C$3:$AL$23,2,TRUE)</f>
        <v>109117.871</v>
      </c>
      <c r="Y4" s="1">
        <f>HLOOKUP(Y$2,PLANEL_Pot_anual!$C$3:$AL$23,2,TRUE)</f>
        <v>109117.871</v>
      </c>
      <c r="Z4" s="1">
        <f>HLOOKUP(Z$2,PLANEL_Pot_anual!$C$3:$AL$23,2,TRUE)</f>
        <v>109117.871</v>
      </c>
      <c r="AA4" s="1">
        <f>HLOOKUP(AA$2,PLANEL_Pot_anual!$C$3:$AL$23,2,TRUE)</f>
        <v>109117.871</v>
      </c>
      <c r="AB4" s="1">
        <f>HLOOKUP(AB$2,PLANEL_Pot_anual!$C$3:$AL$23,2,TRUE)</f>
        <v>109117.871</v>
      </c>
      <c r="AC4" s="1">
        <f>HLOOKUP(AC$2,PLANEL_Pot_anual!$C$3:$AL$23,2,TRUE)</f>
        <v>109117.871</v>
      </c>
      <c r="AD4" s="1">
        <f>HLOOKUP(AD$2,PLANEL_Pot_anual!$C$3:$AL$23,2,TRUE)</f>
        <v>109117.871</v>
      </c>
      <c r="AE4" s="1">
        <f>HLOOKUP(AE$2,PLANEL_Pot_anual!$C$3:$AL$23,2,TRUE)</f>
        <v>109259.77099999999</v>
      </c>
      <c r="AF4" s="1">
        <f>HLOOKUP(AF$2,PLANEL_Pot_anual!$C$3:$AL$23,2,TRUE)</f>
        <v>109259.77099999999</v>
      </c>
      <c r="AG4" s="1">
        <f>HLOOKUP(AG$2,PLANEL_Pot_anual!$C$3:$AL$23,2,TRUE)</f>
        <v>109259.77099999999</v>
      </c>
      <c r="AH4" s="1">
        <f>HLOOKUP(AH$2,PLANEL_Pot_anual!$C$3:$AL$23,2,TRUE)</f>
        <v>109259.77099999999</v>
      </c>
      <c r="AI4" s="1">
        <f>HLOOKUP(AI$2,PLANEL_Pot_anual!$C$3:$AL$23,2,TRUE)</f>
        <v>109377.77099999999</v>
      </c>
      <c r="AJ4" s="1">
        <f>HLOOKUP(AJ$2,PLANEL_Pot_anual!$C$3:$AL$23,2,TRUE)</f>
        <v>109377.77099999999</v>
      </c>
      <c r="AK4" s="1">
        <f>HLOOKUP(AK$2,PLANEL_Pot_anual!$C$3:$AL$23,2,TRUE)</f>
        <v>109377.77099999999</v>
      </c>
      <c r="AL4" s="1">
        <f>HLOOKUP(AL$2,PLANEL_Pot_anual!$C$3:$AL$23,2,TRUE)</f>
        <v>109377.77099999999</v>
      </c>
      <c r="AM4" s="1">
        <f>HLOOKUP(AM$2,PLANEL_Pot_anual!$C$3:$AL$23,2,TRUE)</f>
        <v>109701.6594</v>
      </c>
      <c r="AN4" s="1">
        <f>HLOOKUP(AN$2,PLANEL_Pot_anual!$C$3:$AL$23,2,TRUE)</f>
        <v>109701.6594</v>
      </c>
      <c r="AO4" s="1">
        <f>HLOOKUP(AO$2,PLANEL_Pot_anual!$C$3:$AL$23,2,TRUE)</f>
        <v>109701.6594</v>
      </c>
      <c r="AP4" s="1">
        <f>HLOOKUP(AP$2,PLANEL_Pot_anual!$C$3:$AL$23,2,TRUE)</f>
        <v>109701.6594</v>
      </c>
      <c r="AQ4" s="1">
        <f>HLOOKUP(AQ$2,PLANEL_Pot_anual!$C$3:$AL$23,2,TRUE)</f>
        <v>109810.7565</v>
      </c>
      <c r="AR4" s="1">
        <f>HLOOKUP(AR$2,PLANEL_Pot_anual!$C$3:$AL$23,2,TRUE)</f>
        <v>109810.7565</v>
      </c>
      <c r="AS4" s="1">
        <f>HLOOKUP(AS$2,PLANEL_Pot_anual!$C$3:$AL$23,2,TRUE)</f>
        <v>109810.7565</v>
      </c>
      <c r="AT4" s="1">
        <f>HLOOKUP(AT$2,PLANEL_Pot_anual!$C$3:$AL$23,2,TRUE)</f>
        <v>109810.7565</v>
      </c>
      <c r="AU4" s="1">
        <f>HLOOKUP(AU$2,PLANEL_Pot_anual!$C$3:$AL$23,2,TRUE)</f>
        <v>111232.571</v>
      </c>
      <c r="AV4" s="1">
        <f>HLOOKUP(AV$2,PLANEL_Pot_anual!$C$3:$AL$23,2,TRUE)</f>
        <v>111232.571</v>
      </c>
      <c r="AW4" s="1">
        <f>HLOOKUP(AW$2,PLANEL_Pot_anual!$C$3:$AL$23,2,TRUE)</f>
        <v>111232.571</v>
      </c>
      <c r="AX4" s="1">
        <f>HLOOKUP(AX$2,PLANEL_Pot_anual!$C$3:$AL$23,2,TRUE)</f>
        <v>111232.571</v>
      </c>
      <c r="AY4" s="1">
        <f>HLOOKUP(AY$2,PLANEL_Pot_anual!$C$3:$AL$23,2,TRUE)</f>
        <v>111487.22319999999</v>
      </c>
      <c r="AZ4" s="1">
        <f>HLOOKUP(AZ$2,PLANEL_Pot_anual!$C$3:$AL$23,2,TRUE)</f>
        <v>111487.22319999999</v>
      </c>
      <c r="BA4" s="1">
        <f>HLOOKUP(BA$2,PLANEL_Pot_anual!$C$3:$AL$23,2,TRUE)</f>
        <v>111487.22319999999</v>
      </c>
      <c r="BB4" s="1">
        <f>HLOOKUP(BB$2,PLANEL_Pot_anual!$C$3:$AL$23,2,TRUE)</f>
        <v>111487.22319999999</v>
      </c>
      <c r="BC4" s="1">
        <f>HLOOKUP(BC$2,PLANEL_Pot_anual!$C$3:$AL$23,2,TRUE)</f>
        <v>115725.0049</v>
      </c>
      <c r="BD4" s="1">
        <f>HLOOKUP(BD$2,PLANEL_Pot_anual!$C$3:$AL$23,2,TRUE)</f>
        <v>115725.0049</v>
      </c>
      <c r="BE4" s="1">
        <f>HLOOKUP(BE$2,PLANEL_Pot_anual!$C$3:$AL$23,2,TRUE)</f>
        <v>115725.0049</v>
      </c>
      <c r="BF4" s="1">
        <f>HLOOKUP(BF$2,PLANEL_Pot_anual!$C$3:$AL$23,2,TRUE)</f>
        <v>115725.0049</v>
      </c>
      <c r="BG4" s="1">
        <f>HLOOKUP(BG$2,PLANEL_Pot_anual!$C$3:$AL$23,2,TRUE)</f>
        <v>116636.861</v>
      </c>
      <c r="BH4" s="1">
        <f>HLOOKUP(BH$2,PLANEL_Pot_anual!$C$3:$AL$23,2,TRUE)</f>
        <v>116636.861</v>
      </c>
      <c r="BI4" s="1">
        <f>HLOOKUP(BI$2,PLANEL_Pot_anual!$C$3:$AL$23,2,TRUE)</f>
        <v>116636.861</v>
      </c>
      <c r="BJ4" s="1">
        <f>HLOOKUP(BJ$2,PLANEL_Pot_anual!$C$3:$AL$23,2,TRUE)</f>
        <v>116636.861</v>
      </c>
      <c r="BK4" s="1">
        <f>HLOOKUP(BK$2,PLANEL_Pot_anual!$C$3:$AL$23,2,TRUE)</f>
        <v>116636.861</v>
      </c>
      <c r="BL4" s="1">
        <f>HLOOKUP(BL$2,PLANEL_Pot_anual!$C$3:$AL$23,2,TRUE)</f>
        <v>116636.861</v>
      </c>
      <c r="BM4" s="1">
        <f>HLOOKUP(BM$2,PLANEL_Pot_anual!$C$3:$AL$23,2,TRUE)</f>
        <v>116636.861</v>
      </c>
      <c r="BN4" s="1">
        <f>HLOOKUP(BN$2,PLANEL_Pot_anual!$C$3:$AL$23,2,TRUE)</f>
        <v>116636.861</v>
      </c>
      <c r="BO4" s="1">
        <f>HLOOKUP(BO$2,PLANEL_Pot_anual!$C$3:$AL$23,2,TRUE)</f>
        <v>116636.861</v>
      </c>
      <c r="BP4" s="1">
        <f>HLOOKUP(BP$2,PLANEL_Pot_anual!$C$3:$AL$23,2,TRUE)</f>
        <v>116636.861</v>
      </c>
      <c r="BQ4" s="1">
        <f>HLOOKUP(BQ$2,PLANEL_Pot_anual!$C$3:$AL$23,2,TRUE)</f>
        <v>116636.861</v>
      </c>
      <c r="BR4" s="1">
        <f>HLOOKUP(BR$2,PLANEL_Pot_anual!$C$3:$AL$23,2,TRUE)</f>
        <v>116636.861</v>
      </c>
      <c r="BS4" s="1">
        <f>HLOOKUP(BS$2,PLANEL_Pot_anual!$C$3:$AL$23,2,TRUE)</f>
        <v>116636.861</v>
      </c>
      <c r="BT4" s="1">
        <f>HLOOKUP(BT$2,PLANEL_Pot_anual!$C$3:$AL$23,2,TRUE)</f>
        <v>116636.861</v>
      </c>
      <c r="BU4" s="1">
        <f>HLOOKUP(BU$2,PLANEL_Pot_anual!$C$3:$AL$23,2,TRUE)</f>
        <v>116636.861</v>
      </c>
      <c r="BV4" s="1">
        <f>HLOOKUP(BV$2,PLANEL_Pot_anual!$C$3:$AL$23,2,TRUE)</f>
        <v>116636.861</v>
      </c>
      <c r="BW4" s="1">
        <f>HLOOKUP(BW$2,PLANEL_Pot_anual!$C$3:$AL$23,2,TRUE)</f>
        <v>117088.0822</v>
      </c>
      <c r="BX4" s="1">
        <f>HLOOKUP(BX$2,PLANEL_Pot_anual!$C$3:$AL$23,2,TRUE)</f>
        <v>117088.0822</v>
      </c>
      <c r="BY4" s="1">
        <f>HLOOKUP(BY$2,PLANEL_Pot_anual!$C$3:$AL$23,2,TRUE)</f>
        <v>117088.0822</v>
      </c>
      <c r="BZ4" s="1">
        <f>HLOOKUP(BZ$2,PLANEL_Pot_anual!$C$3:$AL$23,2,TRUE)</f>
        <v>117088.0822</v>
      </c>
      <c r="CA4" s="1">
        <f>HLOOKUP(CA$2,PLANEL_Pot_anual!$C$3:$AL$23,2,TRUE)</f>
        <v>118862.03290000001</v>
      </c>
      <c r="CB4" s="1">
        <f>HLOOKUP(CB$2,PLANEL_Pot_anual!$C$3:$AL$23,2,TRUE)</f>
        <v>118862.03290000001</v>
      </c>
      <c r="CC4" s="1">
        <f>HLOOKUP(CC$2,PLANEL_Pot_anual!$C$3:$AL$23,2,TRUE)</f>
        <v>118862.03290000001</v>
      </c>
      <c r="CD4" s="1">
        <f>HLOOKUP(CD$2,PLANEL_Pot_anual!$C$3:$AL$23,2,TRUE)</f>
        <v>118862.03290000001</v>
      </c>
      <c r="CE4" s="1">
        <f>HLOOKUP(CE$2,PLANEL_Pot_anual!$C$3:$AL$23,2,TRUE)</f>
        <v>118862.03290000001</v>
      </c>
      <c r="CF4" s="1">
        <f>HLOOKUP(CF$2,PLANEL_Pot_anual!$C$3:$AL$23,2,TRUE)</f>
        <v>118862.03290000001</v>
      </c>
      <c r="CG4" s="1">
        <f>HLOOKUP(CG$2,PLANEL_Pot_anual!$C$3:$AL$23,2,TRUE)</f>
        <v>118862.03290000001</v>
      </c>
      <c r="CH4" s="1">
        <f>HLOOKUP(CH$2,PLANEL_Pot_anual!$C$3:$AL$23,2,TRUE)</f>
        <v>118862.03290000001</v>
      </c>
      <c r="CI4" s="1">
        <f>HLOOKUP(CI$2,PLANEL_Pot_anual!$C$3:$AL$23,2,TRUE)</f>
        <v>118862.03290000001</v>
      </c>
      <c r="CJ4" s="1">
        <f>HLOOKUP(CJ$2,PLANEL_Pot_anual!$C$3:$AL$23,2,TRUE)</f>
        <v>118862.03290000001</v>
      </c>
      <c r="CK4" s="1">
        <f>HLOOKUP(CK$2,PLANEL_Pot_anual!$C$3:$AL$23,2,TRUE)</f>
        <v>118862.03290000001</v>
      </c>
      <c r="CL4" s="1">
        <f>HLOOKUP(CL$2,PLANEL_Pot_anual!$C$3:$AL$23,2,TRUE)</f>
        <v>118862.03290000001</v>
      </c>
      <c r="CM4" s="1">
        <f>HLOOKUP(CM$2,PLANEL_Pot_anual!$C$3:$AL$23,2,TRUE)</f>
        <v>118862.03290000001</v>
      </c>
      <c r="CN4" s="1">
        <f>HLOOKUP(CN$2,PLANEL_Pot_anual!$C$3:$AL$23,2,TRUE)</f>
        <v>118862.03290000001</v>
      </c>
      <c r="CO4" s="1">
        <f>HLOOKUP(CO$2,PLANEL_Pot_anual!$C$3:$AL$23,2,TRUE)</f>
        <v>118862.03290000001</v>
      </c>
      <c r="CP4" s="1">
        <f>HLOOKUP(CP$2,PLANEL_Pot_anual!$C$3:$AL$23,2,TRUE)</f>
        <v>118862.03290000001</v>
      </c>
      <c r="CQ4" s="1">
        <f>HLOOKUP(CQ$2,PLANEL_Pot_anual!$C$3:$AL$23,2,TRUE)</f>
        <v>118862.03290000001</v>
      </c>
      <c r="CR4" s="1">
        <f>HLOOKUP(CR$2,PLANEL_Pot_anual!$C$3:$AL$23,2,TRUE)</f>
        <v>118862.03290000001</v>
      </c>
      <c r="CS4" s="1">
        <f>HLOOKUP(CS$2,PLANEL_Pot_anual!$C$3:$AL$23,2,TRUE)</f>
        <v>118862.03290000001</v>
      </c>
      <c r="CT4" s="1">
        <f>HLOOKUP(CT$2,PLANEL_Pot_anual!$C$3:$AL$23,2,TRUE)</f>
        <v>118862.03290000001</v>
      </c>
      <c r="CU4" s="1">
        <f>HLOOKUP(CU$2,PLANEL_Pot_anual!$C$3:$AL$23,2,TRUE)</f>
        <v>119286.66099999999</v>
      </c>
      <c r="CV4" s="1">
        <f>HLOOKUP(CV$2,PLANEL_Pot_anual!$C$3:$AL$23,2,TRUE)</f>
        <v>119286.66099999999</v>
      </c>
      <c r="CW4" s="1">
        <f>HLOOKUP(CW$2,PLANEL_Pot_anual!$C$3:$AL$23,2,TRUE)</f>
        <v>119286.66099999999</v>
      </c>
      <c r="CX4" s="1">
        <f>HLOOKUP(CX$2,PLANEL_Pot_anual!$C$3:$AL$23,2,TRUE)</f>
        <v>119286.66099999999</v>
      </c>
      <c r="CY4" s="1">
        <f>HLOOKUP(CY$2,PLANEL_Pot_anual!$C$3:$AL$23,2,TRUE)</f>
        <v>119286.66099999999</v>
      </c>
      <c r="CZ4" s="1">
        <f>HLOOKUP(CZ$2,PLANEL_Pot_anual!$C$3:$AL$23,2,TRUE)</f>
        <v>119286.66099999999</v>
      </c>
      <c r="DA4" s="1">
        <f>HLOOKUP(DA$2,PLANEL_Pot_anual!$C$3:$AL$23,2,TRUE)</f>
        <v>119286.66099999999</v>
      </c>
      <c r="DB4" s="1">
        <f>HLOOKUP(DB$2,PLANEL_Pot_anual!$C$3:$AL$23,2,TRUE)</f>
        <v>119286.66099999999</v>
      </c>
      <c r="DC4" s="1">
        <f>HLOOKUP(DC$2,PLANEL_Pot_anual!$C$3:$AL$23,2,TRUE)</f>
        <v>119286.66099999999</v>
      </c>
      <c r="DD4" s="1">
        <f>HLOOKUP(DD$2,PLANEL_Pot_anual!$C$3:$AL$23,2,TRUE)</f>
        <v>119286.66099999999</v>
      </c>
      <c r="DE4" s="1">
        <f>HLOOKUP(DE$2,PLANEL_Pot_anual!$C$3:$AL$23,2,TRUE)</f>
        <v>119286.66099999999</v>
      </c>
      <c r="DF4" s="1">
        <f>HLOOKUP(DF$2,PLANEL_Pot_anual!$C$3:$AL$23,2,TRUE)</f>
        <v>119286.66099999999</v>
      </c>
      <c r="DG4" s="1">
        <f>HLOOKUP(DG$2,PLANEL_Pot_anual!$C$3:$AL$23,2,TRUE)</f>
        <v>119286.66099999999</v>
      </c>
      <c r="DH4" s="1">
        <f>HLOOKUP(DH$2,PLANEL_Pot_anual!$C$3:$AL$23,2,TRUE)</f>
        <v>119286.66099999999</v>
      </c>
      <c r="DI4" s="1">
        <f>HLOOKUP(DI$2,PLANEL_Pot_anual!$C$3:$AL$23,2,TRUE)</f>
        <v>119286.66099999999</v>
      </c>
      <c r="DJ4" s="1">
        <f>HLOOKUP(DJ$2,PLANEL_Pot_anual!$C$3:$AL$23,2,TRUE)</f>
        <v>119286.66099999999</v>
      </c>
      <c r="DK4" s="1">
        <f>HLOOKUP(DK$2,PLANEL_Pot_anual!$C$3:$AL$23,2,TRUE)</f>
        <v>119286.66099999999</v>
      </c>
      <c r="DL4" s="1">
        <f>HLOOKUP(DL$2,PLANEL_Pot_anual!$C$3:$AL$23,2,TRUE)</f>
        <v>119286.66099999999</v>
      </c>
      <c r="DM4" s="1">
        <f>HLOOKUP(DM$2,PLANEL_Pot_anual!$C$3:$AL$23,2,TRUE)</f>
        <v>119286.66099999999</v>
      </c>
      <c r="DN4" s="1">
        <f>HLOOKUP(DN$2,PLANEL_Pot_anual!$C$3:$AL$23,2,TRUE)</f>
        <v>119286.66099999999</v>
      </c>
      <c r="DO4" s="1">
        <f>HLOOKUP(DO$2,PLANEL_Pot_anual!$C$3:$AL$23,2,TRUE)</f>
        <v>119286.66099999999</v>
      </c>
      <c r="DP4" s="1">
        <f>HLOOKUP(DP$2,PLANEL_Pot_anual!$C$3:$AL$23,2,TRUE)</f>
        <v>119286.66099999999</v>
      </c>
      <c r="DQ4" s="1">
        <f>HLOOKUP(DQ$2,PLANEL_Pot_anual!$C$3:$AL$23,2,TRUE)</f>
        <v>119286.66099999999</v>
      </c>
      <c r="DR4" s="1">
        <f>HLOOKUP(DR$2,PLANEL_Pot_anual!$C$3:$AL$23,2,TRUE)</f>
        <v>119286.66099999999</v>
      </c>
      <c r="DS4" s="1">
        <f>HLOOKUP(DS$2,PLANEL_Pot_anual!$C$3:$AL$23,2,TRUE)</f>
        <v>119286.66099999999</v>
      </c>
      <c r="DT4" s="1">
        <f>HLOOKUP(DT$2,PLANEL_Pot_anual!$C$3:$AL$23,2,TRUE)</f>
        <v>119286.66099999999</v>
      </c>
      <c r="DU4" s="1">
        <f>HLOOKUP(DU$2,PLANEL_Pot_anual!$C$3:$AL$23,2,TRUE)</f>
        <v>119286.66099999999</v>
      </c>
      <c r="DV4" s="1">
        <f>HLOOKUP(DV$2,PLANEL_Pot_anual!$C$3:$AL$23,2,TRUE)</f>
        <v>119286.66099999999</v>
      </c>
      <c r="DW4" s="1">
        <f>HLOOKUP(DW$2,PLANEL_Pot_anual!$C$3:$AL$23,2,TRUE)</f>
        <v>119286.66099999999</v>
      </c>
      <c r="DX4" s="1">
        <f>HLOOKUP(DX$2,PLANEL_Pot_anual!$C$3:$AL$23,2,TRUE)</f>
        <v>119286.66099999999</v>
      </c>
      <c r="DY4" s="1">
        <f>HLOOKUP(DY$2,PLANEL_Pot_anual!$C$3:$AL$23,2,TRUE)</f>
        <v>119286.66099999999</v>
      </c>
      <c r="DZ4" s="1">
        <f>HLOOKUP(DZ$2,PLANEL_Pot_anual!$C$3:$AL$23,2,TRUE)</f>
        <v>119286.66099999999</v>
      </c>
      <c r="EA4" s="1">
        <f>HLOOKUP(EA$2,PLANEL_Pot_anual!$C$3:$AL$23,2,TRUE)</f>
        <v>119286.66099999999</v>
      </c>
      <c r="EB4" s="1">
        <f>HLOOKUP(EB$2,PLANEL_Pot_anual!$C$3:$AL$23,2,TRUE)</f>
        <v>119286.66099999999</v>
      </c>
      <c r="EC4" s="1">
        <f>HLOOKUP(EC$2,PLANEL_Pot_anual!$C$3:$AL$23,2,TRUE)</f>
        <v>119286.66099999999</v>
      </c>
      <c r="ED4" s="1">
        <f>HLOOKUP(ED$2,PLANEL_Pot_anual!$C$3:$AL$23,2,TRUE)</f>
        <v>119286.66099999999</v>
      </c>
      <c r="EE4" s="1">
        <f>HLOOKUP(EE$2,PLANEL_Pot_anual!$C$3:$AL$23,2,TRUE)</f>
        <v>119286.66099999999</v>
      </c>
      <c r="EF4" s="1">
        <f>HLOOKUP(EF$2,PLANEL_Pot_anual!$C$3:$AL$23,2,TRUE)</f>
        <v>119286.66099999999</v>
      </c>
      <c r="EG4" s="1">
        <f>HLOOKUP(EG$2,PLANEL_Pot_anual!$C$3:$AL$23,2,TRUE)</f>
        <v>119286.66099999999</v>
      </c>
      <c r="EH4" s="1">
        <f>HLOOKUP(EH$2,PLANEL_Pot_anual!$C$3:$AL$23,2,TRUE)</f>
        <v>119286.66099999999</v>
      </c>
      <c r="EI4" s="1">
        <f>HLOOKUP(EI$2,PLANEL_Pot_anual!$C$3:$AL$23,2,TRUE)</f>
        <v>119286.66099999999</v>
      </c>
      <c r="EJ4" s="1">
        <f>HLOOKUP(EJ$2,PLANEL_Pot_anual!$C$3:$AL$23,2,TRUE)</f>
        <v>119286.66099999999</v>
      </c>
      <c r="EK4" s="1">
        <f>HLOOKUP(EK$2,PLANEL_Pot_anual!$C$3:$AL$23,2,TRUE)</f>
        <v>119286.66099999999</v>
      </c>
      <c r="EL4" s="1">
        <f>HLOOKUP(EL$2,PLANEL_Pot_anual!$C$3:$AL$23,2,TRUE)</f>
        <v>119286.66099999999</v>
      </c>
      <c r="EM4" s="1">
        <f>HLOOKUP(EM$2,PLANEL_Pot_anual!$C$3:$AL$23,2,TRUE)</f>
        <v>119286.66099999999</v>
      </c>
      <c r="EN4" s="1">
        <f>HLOOKUP(EN$2,PLANEL_Pot_anual!$C$3:$AL$23,2,TRUE)</f>
        <v>119286.66099999999</v>
      </c>
      <c r="EO4" s="1">
        <f>HLOOKUP(EO$2,PLANEL_Pot_anual!$C$3:$AL$23,2,TRUE)</f>
        <v>119286.66099999999</v>
      </c>
      <c r="EP4" s="1">
        <f>HLOOKUP(EP$2,PLANEL_Pot_anual!$C$3:$AL$23,2,TRUE)</f>
        <v>119286.66099999999</v>
      </c>
    </row>
    <row r="5" spans="2:182" x14ac:dyDescent="0.25">
      <c r="B5" s="16" t="s">
        <v>2</v>
      </c>
      <c r="C5" s="1">
        <f>HLOOKUP(C$2,PLANEL_Pot_anual!$C$3:$AL$23,3,TRUE)</f>
        <v>5500.0259999999998</v>
      </c>
      <c r="D5" s="1">
        <f>HLOOKUP(D$2,PLANEL_Pot_anual!$C$3:$AL$23,3,TRUE)</f>
        <v>5500.0259999999998</v>
      </c>
      <c r="E5" s="1">
        <f>HLOOKUP(E$2,PLANEL_Pot_anual!$C$3:$AL$23,3,TRUE)</f>
        <v>5500.0259999999998</v>
      </c>
      <c r="F5" s="1">
        <f>HLOOKUP(F$2,PLANEL_Pot_anual!$C$3:$AL$23,3,TRUE)</f>
        <v>5500.0259999999998</v>
      </c>
      <c r="G5" s="1">
        <f>HLOOKUP(G$2,PLANEL_Pot_anual!$C$3:$AL$23,3,TRUE)</f>
        <v>5795.1260000000002</v>
      </c>
      <c r="H5" s="1">
        <f>HLOOKUP(H$2,PLANEL_Pot_anual!$C$3:$AL$23,3,TRUE)</f>
        <v>5795.1260000000002</v>
      </c>
      <c r="I5" s="1">
        <f>HLOOKUP(I$2,PLANEL_Pot_anual!$C$3:$AL$23,3,TRUE)</f>
        <v>5795.1260000000002</v>
      </c>
      <c r="J5" s="1">
        <f>HLOOKUP(J$2,PLANEL_Pot_anual!$C$3:$AL$23,3,TRUE)</f>
        <v>5795.1260000000002</v>
      </c>
      <c r="K5" s="1">
        <f>HLOOKUP(K$2,PLANEL_Pot_anual!$C$3:$AL$23,3,TRUE)</f>
        <v>6026.9260000000004</v>
      </c>
      <c r="L5" s="1">
        <f>HLOOKUP(L$2,PLANEL_Pot_anual!$C$3:$AL$23,3,TRUE)</f>
        <v>6026.9260000000004</v>
      </c>
      <c r="M5" s="1">
        <f>HLOOKUP(M$2,PLANEL_Pot_anual!$C$3:$AL$23,3,TRUE)</f>
        <v>6026.9260000000004</v>
      </c>
      <c r="N5" s="1">
        <f>HLOOKUP(N$2,PLANEL_Pot_anual!$C$3:$AL$23,3,TRUE)</f>
        <v>6026.9260000000004</v>
      </c>
      <c r="O5" s="1">
        <f>HLOOKUP(O$2,PLANEL_Pot_anual!$C$3:$AL$23,3,TRUE)</f>
        <v>6245.2259999999997</v>
      </c>
      <c r="P5" s="1">
        <f>HLOOKUP(P$2,PLANEL_Pot_anual!$C$3:$AL$23,3,TRUE)</f>
        <v>6245.2259999999997</v>
      </c>
      <c r="Q5" s="1">
        <f>HLOOKUP(Q$2,PLANEL_Pot_anual!$C$3:$AL$23,3,TRUE)</f>
        <v>6245.2259999999997</v>
      </c>
      <c r="R5" s="1">
        <f>HLOOKUP(R$2,PLANEL_Pot_anual!$C$3:$AL$23,3,TRUE)</f>
        <v>6245.2259999999997</v>
      </c>
      <c r="S5" s="1">
        <f>HLOOKUP(S$2,PLANEL_Pot_anual!$C$3:$AL$23,3,TRUE)</f>
        <v>6368.326</v>
      </c>
      <c r="T5" s="1">
        <f>HLOOKUP(T$2,PLANEL_Pot_anual!$C$3:$AL$23,3,TRUE)</f>
        <v>6368.326</v>
      </c>
      <c r="U5" s="1">
        <f>HLOOKUP(U$2,PLANEL_Pot_anual!$C$3:$AL$23,3,TRUE)</f>
        <v>6368.326</v>
      </c>
      <c r="V5" s="1">
        <f>HLOOKUP(V$2,PLANEL_Pot_anual!$C$3:$AL$23,3,TRUE)</f>
        <v>6368.326</v>
      </c>
      <c r="W5" s="1">
        <f>HLOOKUP(W$2,PLANEL_Pot_anual!$C$3:$AL$23,3,TRUE)</f>
        <v>6632.826</v>
      </c>
      <c r="X5" s="1">
        <f>HLOOKUP(X$2,PLANEL_Pot_anual!$C$3:$AL$23,3,TRUE)</f>
        <v>6632.826</v>
      </c>
      <c r="Y5" s="1">
        <f>HLOOKUP(Y$2,PLANEL_Pot_anual!$C$3:$AL$23,3,TRUE)</f>
        <v>6632.826</v>
      </c>
      <c r="Z5" s="1">
        <f>HLOOKUP(Z$2,PLANEL_Pot_anual!$C$3:$AL$23,3,TRUE)</f>
        <v>6632.826</v>
      </c>
      <c r="AA5" s="1">
        <f>HLOOKUP(AA$2,PLANEL_Pot_anual!$C$3:$AL$23,3,TRUE)</f>
        <v>9230.4512639999994</v>
      </c>
      <c r="AB5" s="1">
        <f>HLOOKUP(AB$2,PLANEL_Pot_anual!$C$3:$AL$23,3,TRUE)</f>
        <v>9230.4512639999994</v>
      </c>
      <c r="AC5" s="1">
        <f>HLOOKUP(AC$2,PLANEL_Pot_anual!$C$3:$AL$23,3,TRUE)</f>
        <v>9230.4512639999994</v>
      </c>
      <c r="AD5" s="1">
        <f>HLOOKUP(AD$2,PLANEL_Pot_anual!$C$3:$AL$23,3,TRUE)</f>
        <v>9230.4512639999994</v>
      </c>
      <c r="AE5" s="1">
        <f>HLOOKUP(AE$2,PLANEL_Pot_anual!$C$3:$AL$23,3,TRUE)</f>
        <v>11201.325999999999</v>
      </c>
      <c r="AF5" s="1">
        <f>HLOOKUP(AF$2,PLANEL_Pot_anual!$C$3:$AL$23,3,TRUE)</f>
        <v>11201.325999999999</v>
      </c>
      <c r="AG5" s="1">
        <f>HLOOKUP(AG$2,PLANEL_Pot_anual!$C$3:$AL$23,3,TRUE)</f>
        <v>11201.325999999999</v>
      </c>
      <c r="AH5" s="1">
        <f>HLOOKUP(AH$2,PLANEL_Pot_anual!$C$3:$AL$23,3,TRUE)</f>
        <v>11201.325999999999</v>
      </c>
      <c r="AI5" s="1">
        <f>HLOOKUP(AI$2,PLANEL_Pot_anual!$C$3:$AL$23,3,TRUE)</f>
        <v>11201.325999999999</v>
      </c>
      <c r="AJ5" s="1">
        <f>HLOOKUP(AJ$2,PLANEL_Pot_anual!$C$3:$AL$23,3,TRUE)</f>
        <v>11201.325999999999</v>
      </c>
      <c r="AK5" s="1">
        <f>HLOOKUP(AK$2,PLANEL_Pot_anual!$C$3:$AL$23,3,TRUE)</f>
        <v>11201.325999999999</v>
      </c>
      <c r="AL5" s="1">
        <f>HLOOKUP(AL$2,PLANEL_Pot_anual!$C$3:$AL$23,3,TRUE)</f>
        <v>11201.325999999999</v>
      </c>
      <c r="AM5" s="1">
        <f>HLOOKUP(AM$2,PLANEL_Pot_anual!$C$3:$AL$23,3,TRUE)</f>
        <v>14073.325999999999</v>
      </c>
      <c r="AN5" s="1">
        <f>HLOOKUP(AN$2,PLANEL_Pot_anual!$C$3:$AL$23,3,TRUE)</f>
        <v>14073.325999999999</v>
      </c>
      <c r="AO5" s="1">
        <f>HLOOKUP(AO$2,PLANEL_Pot_anual!$C$3:$AL$23,3,TRUE)</f>
        <v>14073.325999999999</v>
      </c>
      <c r="AP5" s="1">
        <f>HLOOKUP(AP$2,PLANEL_Pot_anual!$C$3:$AL$23,3,TRUE)</f>
        <v>14073.325999999999</v>
      </c>
      <c r="AQ5" s="1">
        <f>HLOOKUP(AQ$2,PLANEL_Pot_anual!$C$3:$AL$23,3,TRUE)</f>
        <v>14073.325999999999</v>
      </c>
      <c r="AR5" s="1">
        <f>HLOOKUP(AR$2,PLANEL_Pot_anual!$C$3:$AL$23,3,TRUE)</f>
        <v>14073.325999999999</v>
      </c>
      <c r="AS5" s="1">
        <f>HLOOKUP(AS$2,PLANEL_Pot_anual!$C$3:$AL$23,3,TRUE)</f>
        <v>14073.325999999999</v>
      </c>
      <c r="AT5" s="1">
        <f>HLOOKUP(AT$2,PLANEL_Pot_anual!$C$3:$AL$23,3,TRUE)</f>
        <v>14073.325999999999</v>
      </c>
      <c r="AU5" s="1">
        <f>HLOOKUP(AU$2,PLANEL_Pot_anual!$C$3:$AL$23,3,TRUE)</f>
        <v>14073.325999999999</v>
      </c>
      <c r="AV5" s="1">
        <f>HLOOKUP(AV$2,PLANEL_Pot_anual!$C$3:$AL$23,3,TRUE)</f>
        <v>14073.325999999999</v>
      </c>
      <c r="AW5" s="1">
        <f>HLOOKUP(AW$2,PLANEL_Pot_anual!$C$3:$AL$23,3,TRUE)</f>
        <v>14073.325999999999</v>
      </c>
      <c r="AX5" s="1">
        <f>HLOOKUP(AX$2,PLANEL_Pot_anual!$C$3:$AL$23,3,TRUE)</f>
        <v>14073.325999999999</v>
      </c>
      <c r="AY5" s="1">
        <f>HLOOKUP(AY$2,PLANEL_Pot_anual!$C$3:$AL$23,3,TRUE)</f>
        <v>14073.325999999999</v>
      </c>
      <c r="AZ5" s="1">
        <f>HLOOKUP(AZ$2,PLANEL_Pot_anual!$C$3:$AL$23,3,TRUE)</f>
        <v>14073.325999999999</v>
      </c>
      <c r="BA5" s="1">
        <f>HLOOKUP(BA$2,PLANEL_Pot_anual!$C$3:$AL$23,3,TRUE)</f>
        <v>14073.325999999999</v>
      </c>
      <c r="BB5" s="1">
        <f>HLOOKUP(BB$2,PLANEL_Pot_anual!$C$3:$AL$23,3,TRUE)</f>
        <v>14073.325999999999</v>
      </c>
      <c r="BC5" s="1">
        <f>HLOOKUP(BC$2,PLANEL_Pot_anual!$C$3:$AL$23,3,TRUE)</f>
        <v>14073.325999999999</v>
      </c>
      <c r="BD5" s="1">
        <f>HLOOKUP(BD$2,PLANEL_Pot_anual!$C$3:$AL$23,3,TRUE)</f>
        <v>14073.325999999999</v>
      </c>
      <c r="BE5" s="1">
        <f>HLOOKUP(BE$2,PLANEL_Pot_anual!$C$3:$AL$23,3,TRUE)</f>
        <v>14073.325999999999</v>
      </c>
      <c r="BF5" s="1">
        <f>HLOOKUP(BF$2,PLANEL_Pot_anual!$C$3:$AL$23,3,TRUE)</f>
        <v>14073.325999999999</v>
      </c>
      <c r="BG5" s="1">
        <f>HLOOKUP(BG$2,PLANEL_Pot_anual!$C$3:$AL$23,3,TRUE)</f>
        <v>16181.825999999999</v>
      </c>
      <c r="BH5" s="1">
        <f>HLOOKUP(BH$2,PLANEL_Pot_anual!$C$3:$AL$23,3,TRUE)</f>
        <v>16181.825999999999</v>
      </c>
      <c r="BI5" s="1">
        <f>HLOOKUP(BI$2,PLANEL_Pot_anual!$C$3:$AL$23,3,TRUE)</f>
        <v>16181.825999999999</v>
      </c>
      <c r="BJ5" s="1">
        <f>HLOOKUP(BJ$2,PLANEL_Pot_anual!$C$3:$AL$23,3,TRUE)</f>
        <v>16181.825999999999</v>
      </c>
      <c r="BK5" s="1">
        <f>HLOOKUP(BK$2,PLANEL_Pot_anual!$C$3:$AL$23,3,TRUE)</f>
        <v>16181.825999999999</v>
      </c>
      <c r="BL5" s="1">
        <f>HLOOKUP(BL$2,PLANEL_Pot_anual!$C$3:$AL$23,3,TRUE)</f>
        <v>16181.825999999999</v>
      </c>
      <c r="BM5" s="1">
        <f>HLOOKUP(BM$2,PLANEL_Pot_anual!$C$3:$AL$23,3,TRUE)</f>
        <v>16181.825999999999</v>
      </c>
      <c r="BN5" s="1">
        <f>HLOOKUP(BN$2,PLANEL_Pot_anual!$C$3:$AL$23,3,TRUE)</f>
        <v>16181.825999999999</v>
      </c>
      <c r="BO5" s="1">
        <f>HLOOKUP(BO$2,PLANEL_Pot_anual!$C$3:$AL$23,3,TRUE)</f>
        <v>16181.825999999999</v>
      </c>
      <c r="BP5" s="1">
        <f>HLOOKUP(BP$2,PLANEL_Pot_anual!$C$3:$AL$23,3,TRUE)</f>
        <v>16181.825999999999</v>
      </c>
      <c r="BQ5" s="1">
        <f>HLOOKUP(BQ$2,PLANEL_Pot_anual!$C$3:$AL$23,3,TRUE)</f>
        <v>16181.825999999999</v>
      </c>
      <c r="BR5" s="1">
        <f>HLOOKUP(BR$2,PLANEL_Pot_anual!$C$3:$AL$23,3,TRUE)</f>
        <v>16181.825999999999</v>
      </c>
      <c r="BS5" s="1">
        <f>HLOOKUP(BS$2,PLANEL_Pot_anual!$C$3:$AL$23,3,TRUE)</f>
        <v>16181.825999999999</v>
      </c>
      <c r="BT5" s="1">
        <f>HLOOKUP(BT$2,PLANEL_Pot_anual!$C$3:$AL$23,3,TRUE)</f>
        <v>16181.825999999999</v>
      </c>
      <c r="BU5" s="1">
        <f>HLOOKUP(BU$2,PLANEL_Pot_anual!$C$3:$AL$23,3,TRUE)</f>
        <v>16181.825999999999</v>
      </c>
      <c r="BV5" s="1">
        <f>HLOOKUP(BV$2,PLANEL_Pot_anual!$C$3:$AL$23,3,TRUE)</f>
        <v>16181.825999999999</v>
      </c>
      <c r="BW5" s="1">
        <f>HLOOKUP(BW$2,PLANEL_Pot_anual!$C$3:$AL$23,3,TRUE)</f>
        <v>16181.825999999999</v>
      </c>
      <c r="BX5" s="1">
        <f>HLOOKUP(BX$2,PLANEL_Pot_anual!$C$3:$AL$23,3,TRUE)</f>
        <v>16181.825999999999</v>
      </c>
      <c r="BY5" s="1">
        <f>HLOOKUP(BY$2,PLANEL_Pot_anual!$C$3:$AL$23,3,TRUE)</f>
        <v>16181.825999999999</v>
      </c>
      <c r="BZ5" s="1">
        <f>HLOOKUP(BZ$2,PLANEL_Pot_anual!$C$3:$AL$23,3,TRUE)</f>
        <v>16181.825999999999</v>
      </c>
      <c r="CA5" s="1">
        <f>HLOOKUP(CA$2,PLANEL_Pot_anual!$C$3:$AL$23,3,TRUE)</f>
        <v>16181.825999999999</v>
      </c>
      <c r="CB5" s="1">
        <f>HLOOKUP(CB$2,PLANEL_Pot_anual!$C$3:$AL$23,3,TRUE)</f>
        <v>16181.825999999999</v>
      </c>
      <c r="CC5" s="1">
        <f>HLOOKUP(CC$2,PLANEL_Pot_anual!$C$3:$AL$23,3,TRUE)</f>
        <v>16181.825999999999</v>
      </c>
      <c r="CD5" s="1">
        <f>HLOOKUP(CD$2,PLANEL_Pot_anual!$C$3:$AL$23,3,TRUE)</f>
        <v>16181.825999999999</v>
      </c>
      <c r="CE5" s="1">
        <f>HLOOKUP(CE$2,PLANEL_Pot_anual!$C$3:$AL$23,3,TRUE)</f>
        <v>16181.825999999999</v>
      </c>
      <c r="CF5" s="1">
        <f>HLOOKUP(CF$2,PLANEL_Pot_anual!$C$3:$AL$23,3,TRUE)</f>
        <v>16181.825999999999</v>
      </c>
      <c r="CG5" s="1">
        <f>HLOOKUP(CG$2,PLANEL_Pot_anual!$C$3:$AL$23,3,TRUE)</f>
        <v>16181.825999999999</v>
      </c>
      <c r="CH5" s="1">
        <f>HLOOKUP(CH$2,PLANEL_Pot_anual!$C$3:$AL$23,3,TRUE)</f>
        <v>16181.825999999999</v>
      </c>
      <c r="CI5" s="1">
        <f>HLOOKUP(CI$2,PLANEL_Pot_anual!$C$3:$AL$23,3,TRUE)</f>
        <v>16181.825999999999</v>
      </c>
      <c r="CJ5" s="1">
        <f>HLOOKUP(CJ$2,PLANEL_Pot_anual!$C$3:$AL$23,3,TRUE)</f>
        <v>16181.825999999999</v>
      </c>
      <c r="CK5" s="1">
        <f>HLOOKUP(CK$2,PLANEL_Pot_anual!$C$3:$AL$23,3,TRUE)</f>
        <v>16181.825999999999</v>
      </c>
      <c r="CL5" s="1">
        <f>HLOOKUP(CL$2,PLANEL_Pot_anual!$C$3:$AL$23,3,TRUE)</f>
        <v>16181.825999999999</v>
      </c>
      <c r="CM5" s="1">
        <f>HLOOKUP(CM$2,PLANEL_Pot_anual!$C$3:$AL$23,3,TRUE)</f>
        <v>16181.825999999999</v>
      </c>
      <c r="CN5" s="1">
        <f>HLOOKUP(CN$2,PLANEL_Pot_anual!$C$3:$AL$23,3,TRUE)</f>
        <v>16181.825999999999</v>
      </c>
      <c r="CO5" s="1">
        <f>HLOOKUP(CO$2,PLANEL_Pot_anual!$C$3:$AL$23,3,TRUE)</f>
        <v>16181.825999999999</v>
      </c>
      <c r="CP5" s="1">
        <f>HLOOKUP(CP$2,PLANEL_Pot_anual!$C$3:$AL$23,3,TRUE)</f>
        <v>16181.825999999999</v>
      </c>
      <c r="CQ5" s="1">
        <f>HLOOKUP(CQ$2,PLANEL_Pot_anual!$C$3:$AL$23,3,TRUE)</f>
        <v>16181.825999999999</v>
      </c>
      <c r="CR5" s="1">
        <f>HLOOKUP(CR$2,PLANEL_Pot_anual!$C$3:$AL$23,3,TRUE)</f>
        <v>16181.825999999999</v>
      </c>
      <c r="CS5" s="1">
        <f>HLOOKUP(CS$2,PLANEL_Pot_anual!$C$3:$AL$23,3,TRUE)</f>
        <v>16181.825999999999</v>
      </c>
      <c r="CT5" s="1">
        <f>HLOOKUP(CT$2,PLANEL_Pot_anual!$C$3:$AL$23,3,TRUE)</f>
        <v>16181.825999999999</v>
      </c>
      <c r="CU5" s="1">
        <f>HLOOKUP(CU$2,PLANEL_Pot_anual!$C$3:$AL$23,3,TRUE)</f>
        <v>16181.825999999999</v>
      </c>
      <c r="CV5" s="1">
        <f>HLOOKUP(CV$2,PLANEL_Pot_anual!$C$3:$AL$23,3,TRUE)</f>
        <v>16181.825999999999</v>
      </c>
      <c r="CW5" s="1">
        <f>HLOOKUP(CW$2,PLANEL_Pot_anual!$C$3:$AL$23,3,TRUE)</f>
        <v>16181.825999999999</v>
      </c>
      <c r="CX5" s="1">
        <f>HLOOKUP(CX$2,PLANEL_Pot_anual!$C$3:$AL$23,3,TRUE)</f>
        <v>16181.825999999999</v>
      </c>
      <c r="CY5" s="1">
        <f>HLOOKUP(CY$2,PLANEL_Pot_anual!$C$3:$AL$23,3,TRUE)</f>
        <v>16181.825999999999</v>
      </c>
      <c r="CZ5" s="1">
        <f>HLOOKUP(CZ$2,PLANEL_Pot_anual!$C$3:$AL$23,3,TRUE)</f>
        <v>16181.825999999999</v>
      </c>
      <c r="DA5" s="1">
        <f>HLOOKUP(DA$2,PLANEL_Pot_anual!$C$3:$AL$23,3,TRUE)</f>
        <v>16181.825999999999</v>
      </c>
      <c r="DB5" s="1">
        <f>HLOOKUP(DB$2,PLANEL_Pot_anual!$C$3:$AL$23,3,TRUE)</f>
        <v>16181.825999999999</v>
      </c>
      <c r="DC5" s="1">
        <f>HLOOKUP(DC$2,PLANEL_Pot_anual!$C$3:$AL$23,3,TRUE)</f>
        <v>16181.825999999999</v>
      </c>
      <c r="DD5" s="1">
        <f>HLOOKUP(DD$2,PLANEL_Pot_anual!$C$3:$AL$23,3,TRUE)</f>
        <v>16181.825999999999</v>
      </c>
      <c r="DE5" s="1">
        <f>HLOOKUP(DE$2,PLANEL_Pot_anual!$C$3:$AL$23,3,TRUE)</f>
        <v>16181.825999999999</v>
      </c>
      <c r="DF5" s="1">
        <f>HLOOKUP(DF$2,PLANEL_Pot_anual!$C$3:$AL$23,3,TRUE)</f>
        <v>16181.825999999999</v>
      </c>
      <c r="DG5" s="1">
        <f>HLOOKUP(DG$2,PLANEL_Pot_anual!$C$3:$AL$23,3,TRUE)</f>
        <v>16181.825999999999</v>
      </c>
      <c r="DH5" s="1">
        <f>HLOOKUP(DH$2,PLANEL_Pot_anual!$C$3:$AL$23,3,TRUE)</f>
        <v>16181.825999999999</v>
      </c>
      <c r="DI5" s="1">
        <f>HLOOKUP(DI$2,PLANEL_Pot_anual!$C$3:$AL$23,3,TRUE)</f>
        <v>16181.825999999999</v>
      </c>
      <c r="DJ5" s="1">
        <f>HLOOKUP(DJ$2,PLANEL_Pot_anual!$C$3:$AL$23,3,TRUE)</f>
        <v>16181.825999999999</v>
      </c>
      <c r="DK5" s="1">
        <f>HLOOKUP(DK$2,PLANEL_Pot_anual!$C$3:$AL$23,3,TRUE)</f>
        <v>16181.825999999999</v>
      </c>
      <c r="DL5" s="1">
        <f>HLOOKUP(DL$2,PLANEL_Pot_anual!$C$3:$AL$23,3,TRUE)</f>
        <v>16181.825999999999</v>
      </c>
      <c r="DM5" s="1">
        <f>HLOOKUP(DM$2,PLANEL_Pot_anual!$C$3:$AL$23,3,TRUE)</f>
        <v>16181.825999999999</v>
      </c>
      <c r="DN5" s="1">
        <f>HLOOKUP(DN$2,PLANEL_Pot_anual!$C$3:$AL$23,3,TRUE)</f>
        <v>16181.825999999999</v>
      </c>
      <c r="DO5" s="1">
        <f>HLOOKUP(DO$2,PLANEL_Pot_anual!$C$3:$AL$23,3,TRUE)</f>
        <v>16181.825999999999</v>
      </c>
      <c r="DP5" s="1">
        <f>HLOOKUP(DP$2,PLANEL_Pot_anual!$C$3:$AL$23,3,TRUE)</f>
        <v>16181.825999999999</v>
      </c>
      <c r="DQ5" s="1">
        <f>HLOOKUP(DQ$2,PLANEL_Pot_anual!$C$3:$AL$23,3,TRUE)</f>
        <v>16181.825999999999</v>
      </c>
      <c r="DR5" s="1">
        <f>HLOOKUP(DR$2,PLANEL_Pot_anual!$C$3:$AL$23,3,TRUE)</f>
        <v>16181.825999999999</v>
      </c>
      <c r="DS5" s="1">
        <f>HLOOKUP(DS$2,PLANEL_Pot_anual!$C$3:$AL$23,3,TRUE)</f>
        <v>16181.825999999999</v>
      </c>
      <c r="DT5" s="1">
        <f>HLOOKUP(DT$2,PLANEL_Pot_anual!$C$3:$AL$23,3,TRUE)</f>
        <v>16181.825999999999</v>
      </c>
      <c r="DU5" s="1">
        <f>HLOOKUP(DU$2,PLANEL_Pot_anual!$C$3:$AL$23,3,TRUE)</f>
        <v>16181.825999999999</v>
      </c>
      <c r="DV5" s="1">
        <f>HLOOKUP(DV$2,PLANEL_Pot_anual!$C$3:$AL$23,3,TRUE)</f>
        <v>16181.825999999999</v>
      </c>
      <c r="DW5" s="1">
        <f>HLOOKUP(DW$2,PLANEL_Pot_anual!$C$3:$AL$23,3,TRUE)</f>
        <v>16181.825999999999</v>
      </c>
      <c r="DX5" s="1">
        <f>HLOOKUP(DX$2,PLANEL_Pot_anual!$C$3:$AL$23,3,TRUE)</f>
        <v>16181.825999999999</v>
      </c>
      <c r="DY5" s="1">
        <f>HLOOKUP(DY$2,PLANEL_Pot_anual!$C$3:$AL$23,3,TRUE)</f>
        <v>16181.825999999999</v>
      </c>
      <c r="DZ5" s="1">
        <f>HLOOKUP(DZ$2,PLANEL_Pot_anual!$C$3:$AL$23,3,TRUE)</f>
        <v>16181.825999999999</v>
      </c>
      <c r="EA5" s="1">
        <f>HLOOKUP(EA$2,PLANEL_Pot_anual!$C$3:$AL$23,3,TRUE)</f>
        <v>16181.825999999999</v>
      </c>
      <c r="EB5" s="1">
        <f>HLOOKUP(EB$2,PLANEL_Pot_anual!$C$3:$AL$23,3,TRUE)</f>
        <v>16181.825999999999</v>
      </c>
      <c r="EC5" s="1">
        <f>HLOOKUP(EC$2,PLANEL_Pot_anual!$C$3:$AL$23,3,TRUE)</f>
        <v>16181.825999999999</v>
      </c>
      <c r="ED5" s="1">
        <f>HLOOKUP(ED$2,PLANEL_Pot_anual!$C$3:$AL$23,3,TRUE)</f>
        <v>16181.825999999999</v>
      </c>
      <c r="EE5" s="1">
        <f>HLOOKUP(EE$2,PLANEL_Pot_anual!$C$3:$AL$23,3,TRUE)</f>
        <v>16181.825999999999</v>
      </c>
      <c r="EF5" s="1">
        <f>HLOOKUP(EF$2,PLANEL_Pot_anual!$C$3:$AL$23,3,TRUE)</f>
        <v>16181.825999999999</v>
      </c>
      <c r="EG5" s="1">
        <f>HLOOKUP(EG$2,PLANEL_Pot_anual!$C$3:$AL$23,3,TRUE)</f>
        <v>16181.825999999999</v>
      </c>
      <c r="EH5" s="1">
        <f>HLOOKUP(EH$2,PLANEL_Pot_anual!$C$3:$AL$23,3,TRUE)</f>
        <v>16181.825999999999</v>
      </c>
      <c r="EI5" s="1">
        <f>HLOOKUP(EI$2,PLANEL_Pot_anual!$C$3:$AL$23,3,TRUE)</f>
        <v>16181.825999999999</v>
      </c>
      <c r="EJ5" s="1">
        <f>HLOOKUP(EJ$2,PLANEL_Pot_anual!$C$3:$AL$23,3,TRUE)</f>
        <v>16181.825999999999</v>
      </c>
      <c r="EK5" s="1">
        <f>HLOOKUP(EK$2,PLANEL_Pot_anual!$C$3:$AL$23,3,TRUE)</f>
        <v>16181.825999999999</v>
      </c>
      <c r="EL5" s="1">
        <f>HLOOKUP(EL$2,PLANEL_Pot_anual!$C$3:$AL$23,3,TRUE)</f>
        <v>16181.825999999999</v>
      </c>
      <c r="EM5" s="1">
        <f>HLOOKUP(EM$2,PLANEL_Pot_anual!$C$3:$AL$23,3,TRUE)</f>
        <v>16181.825999999999</v>
      </c>
      <c r="EN5" s="1">
        <f>HLOOKUP(EN$2,PLANEL_Pot_anual!$C$3:$AL$23,3,TRUE)</f>
        <v>16181.825999999999</v>
      </c>
      <c r="EO5" s="1">
        <f>HLOOKUP(EO$2,PLANEL_Pot_anual!$C$3:$AL$23,3,TRUE)</f>
        <v>16181.825999999999</v>
      </c>
      <c r="EP5" s="1">
        <f>HLOOKUP(EP$2,PLANEL_Pot_anual!$C$3:$AL$23,3,TRUE)</f>
        <v>16181.825999999999</v>
      </c>
    </row>
    <row r="6" spans="2:182" x14ac:dyDescent="0.25">
      <c r="B6" s="16" t="s">
        <v>3</v>
      </c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  <c r="CS6" s="1"/>
      <c r="CT6" s="1"/>
      <c r="CU6" s="1"/>
      <c r="CV6" s="1"/>
      <c r="CW6" s="1"/>
      <c r="CX6" s="1"/>
      <c r="CY6" s="1"/>
      <c r="CZ6" s="1"/>
      <c r="DA6" s="1"/>
      <c r="DB6" s="1"/>
      <c r="DC6" s="1"/>
      <c r="DD6" s="1"/>
      <c r="DE6" s="1"/>
      <c r="DF6" s="1"/>
      <c r="DG6" s="1"/>
      <c r="DH6" s="1"/>
      <c r="DI6" s="1"/>
      <c r="DJ6" s="1"/>
      <c r="DK6" s="1"/>
      <c r="DL6" s="1"/>
      <c r="DM6" s="1"/>
      <c r="DN6" s="1"/>
      <c r="DO6" s="1"/>
      <c r="DP6" s="1"/>
      <c r="DQ6" s="1"/>
      <c r="DR6" s="1"/>
      <c r="DS6" s="1"/>
      <c r="DT6" s="1"/>
      <c r="DU6" s="1"/>
      <c r="DV6" s="1"/>
      <c r="DW6" s="1"/>
      <c r="DX6" s="1"/>
      <c r="DY6" s="1"/>
      <c r="DZ6" s="1"/>
      <c r="EA6" s="1"/>
      <c r="EB6" s="1"/>
      <c r="EC6" s="1"/>
      <c r="ED6" s="1"/>
      <c r="EE6" s="1"/>
      <c r="EF6" s="1"/>
      <c r="EG6" s="1"/>
      <c r="EH6" s="1"/>
      <c r="EI6" s="1"/>
      <c r="EJ6" s="1"/>
      <c r="EK6" s="1"/>
      <c r="EL6" s="1"/>
      <c r="EM6" s="1"/>
      <c r="EN6" s="1"/>
      <c r="EO6" s="1"/>
      <c r="EP6" s="1"/>
    </row>
    <row r="7" spans="2:182" x14ac:dyDescent="0.25">
      <c r="B7" s="17" t="s">
        <v>700</v>
      </c>
      <c r="C7" s="18">
        <f>HLOOKUP(C$2,PLANEL_Pot_anual!$C$3:$AL$23,5,TRUE)</f>
        <v>11242.2</v>
      </c>
      <c r="D7" s="18">
        <f>HLOOKUP(D$2,PLANEL_Pot_anual!$C$3:$AL$23,5,TRUE)</f>
        <v>11242.2</v>
      </c>
      <c r="E7" s="18">
        <f>HLOOKUP(E$2,PLANEL_Pot_anual!$C$3:$AL$23,5,TRUE)</f>
        <v>11242.2</v>
      </c>
      <c r="F7" s="18">
        <f>HLOOKUP(F$2,PLANEL_Pot_anual!$C$3:$AL$23,5,TRUE)</f>
        <v>11242.2</v>
      </c>
      <c r="G7" s="18">
        <f>HLOOKUP(G$2,PLANEL_Pot_anual!$C$3:$AL$23,5,TRUE)</f>
        <v>12351.8</v>
      </c>
      <c r="H7" s="18">
        <f>HLOOKUP(H$2,PLANEL_Pot_anual!$C$3:$AL$23,5,TRUE)</f>
        <v>12351.8</v>
      </c>
      <c r="I7" s="18">
        <f>HLOOKUP(I$2,PLANEL_Pot_anual!$C$3:$AL$23,5,TRUE)</f>
        <v>12351.8</v>
      </c>
      <c r="J7" s="18">
        <f>HLOOKUP(J$2,PLANEL_Pot_anual!$C$3:$AL$23,5,TRUE)</f>
        <v>12351.8</v>
      </c>
      <c r="K7" s="18">
        <f>HLOOKUP(K$2,PLANEL_Pot_anual!$C$3:$AL$23,5,TRUE)</f>
        <v>12351.8</v>
      </c>
      <c r="L7" s="18">
        <f>HLOOKUP(L$2,PLANEL_Pot_anual!$C$3:$AL$23,5,TRUE)</f>
        <v>12351.8</v>
      </c>
      <c r="M7" s="18">
        <f>HLOOKUP(M$2,PLANEL_Pot_anual!$C$3:$AL$23,5,TRUE)</f>
        <v>12351.8</v>
      </c>
      <c r="N7" s="18">
        <f>HLOOKUP(N$2,PLANEL_Pot_anual!$C$3:$AL$23,5,TRUE)</f>
        <v>12351.8</v>
      </c>
      <c r="O7" s="18">
        <f>HLOOKUP(O$2,PLANEL_Pot_anual!$C$3:$AL$23,5,TRUE)</f>
        <v>12379.8</v>
      </c>
      <c r="P7" s="18">
        <f>HLOOKUP(P$2,PLANEL_Pot_anual!$C$3:$AL$23,5,TRUE)</f>
        <v>12379.8</v>
      </c>
      <c r="Q7" s="18">
        <f>HLOOKUP(Q$2,PLANEL_Pot_anual!$C$3:$AL$23,5,TRUE)</f>
        <v>12379.8</v>
      </c>
      <c r="R7" s="18">
        <f>HLOOKUP(R$2,PLANEL_Pot_anual!$C$3:$AL$23,5,TRUE)</f>
        <v>12379.8</v>
      </c>
      <c r="S7" s="18">
        <f>HLOOKUP(S$2,PLANEL_Pot_anual!$C$3:$AL$23,5,TRUE)</f>
        <v>12379.8</v>
      </c>
      <c r="T7" s="18">
        <f>HLOOKUP(T$2,PLANEL_Pot_anual!$C$3:$AL$23,5,TRUE)</f>
        <v>12379.8</v>
      </c>
      <c r="U7" s="18">
        <f>HLOOKUP(U$2,PLANEL_Pot_anual!$C$3:$AL$23,5,TRUE)</f>
        <v>12379.8</v>
      </c>
      <c r="V7" s="18">
        <f>HLOOKUP(V$2,PLANEL_Pot_anual!$C$3:$AL$23,5,TRUE)</f>
        <v>12379.8</v>
      </c>
      <c r="W7" s="18">
        <f>HLOOKUP(W$2,PLANEL_Pot_anual!$C$3:$AL$23,5,TRUE)</f>
        <v>13593.5</v>
      </c>
      <c r="X7" s="18">
        <f>HLOOKUP(X$2,PLANEL_Pot_anual!$C$3:$AL$23,5,TRUE)</f>
        <v>13593.5</v>
      </c>
      <c r="Y7" s="18">
        <f>HLOOKUP(Y$2,PLANEL_Pot_anual!$C$3:$AL$23,5,TRUE)</f>
        <v>13593.5</v>
      </c>
      <c r="Z7" s="18">
        <f>HLOOKUP(Z$2,PLANEL_Pot_anual!$C$3:$AL$23,5,TRUE)</f>
        <v>13593.5</v>
      </c>
      <c r="AA7" s="18">
        <f>HLOOKUP(AA$2,PLANEL_Pot_anual!$C$3:$AL$23,5,TRUE)</f>
        <v>13593.5</v>
      </c>
      <c r="AB7" s="18">
        <f>HLOOKUP(AB$2,PLANEL_Pot_anual!$C$3:$AL$23,5,TRUE)</f>
        <v>13593.5</v>
      </c>
      <c r="AC7" s="18">
        <f>HLOOKUP(AC$2,PLANEL_Pot_anual!$C$3:$AL$23,5,TRUE)</f>
        <v>13593.5</v>
      </c>
      <c r="AD7" s="18">
        <f>HLOOKUP(AD$2,PLANEL_Pot_anual!$C$3:$AL$23,5,TRUE)</f>
        <v>13593.5</v>
      </c>
      <c r="AE7" s="18">
        <f>HLOOKUP(AE$2,PLANEL_Pot_anual!$C$3:$AL$23,5,TRUE)</f>
        <v>12895.889256</v>
      </c>
      <c r="AF7" s="18">
        <f>HLOOKUP(AF$2,PLANEL_Pot_anual!$C$3:$AL$23,5,TRUE)</f>
        <v>12895.889256</v>
      </c>
      <c r="AG7" s="18">
        <f>HLOOKUP(AG$2,PLANEL_Pot_anual!$C$3:$AL$23,5,TRUE)</f>
        <v>12895.889256</v>
      </c>
      <c r="AH7" s="18">
        <f>HLOOKUP(AH$2,PLANEL_Pot_anual!$C$3:$AL$23,5,TRUE)</f>
        <v>12895.889256</v>
      </c>
      <c r="AI7" s="18">
        <f>HLOOKUP(AI$2,PLANEL_Pot_anual!$C$3:$AL$23,5,TRUE)</f>
        <v>13281</v>
      </c>
      <c r="AJ7" s="18">
        <f>HLOOKUP(AJ$2,PLANEL_Pot_anual!$C$3:$AL$23,5,TRUE)</f>
        <v>13281</v>
      </c>
      <c r="AK7" s="18">
        <f>HLOOKUP(AK$2,PLANEL_Pot_anual!$C$3:$AL$23,5,TRUE)</f>
        <v>13281</v>
      </c>
      <c r="AL7" s="18">
        <f>HLOOKUP(AL$2,PLANEL_Pot_anual!$C$3:$AL$23,5,TRUE)</f>
        <v>13281</v>
      </c>
      <c r="AM7" s="18">
        <f>HLOOKUP(AM$2,PLANEL_Pot_anual!$C$3:$AL$23,5,TRUE)</f>
        <v>13957.7</v>
      </c>
      <c r="AN7" s="18">
        <f>HLOOKUP(AN$2,PLANEL_Pot_anual!$C$3:$AL$23,5,TRUE)</f>
        <v>13957.7</v>
      </c>
      <c r="AO7" s="18">
        <f>HLOOKUP(AO$2,PLANEL_Pot_anual!$C$3:$AL$23,5,TRUE)</f>
        <v>13957.7</v>
      </c>
      <c r="AP7" s="18">
        <f>HLOOKUP(AP$2,PLANEL_Pot_anual!$C$3:$AL$23,5,TRUE)</f>
        <v>13957.7</v>
      </c>
      <c r="AQ7" s="18">
        <f>HLOOKUP(AQ$2,PLANEL_Pot_anual!$C$3:$AL$23,5,TRUE)</f>
        <v>13846.509045999999</v>
      </c>
      <c r="AR7" s="18">
        <f>HLOOKUP(AR$2,PLANEL_Pot_anual!$C$3:$AL$23,5,TRUE)</f>
        <v>13846.509045999999</v>
      </c>
      <c r="AS7" s="18">
        <f>HLOOKUP(AS$2,PLANEL_Pot_anual!$C$3:$AL$23,5,TRUE)</f>
        <v>13846.509045999999</v>
      </c>
      <c r="AT7" s="18">
        <f>HLOOKUP(AT$2,PLANEL_Pot_anual!$C$3:$AL$23,5,TRUE)</f>
        <v>13846.509045999999</v>
      </c>
      <c r="AU7" s="18">
        <f>HLOOKUP(AU$2,PLANEL_Pot_anual!$C$3:$AL$23,5,TRUE)</f>
        <v>13958.3</v>
      </c>
      <c r="AV7" s="18">
        <f>HLOOKUP(AV$2,PLANEL_Pot_anual!$C$3:$AL$23,5,TRUE)</f>
        <v>13958.3</v>
      </c>
      <c r="AW7" s="18">
        <f>HLOOKUP(AW$2,PLANEL_Pot_anual!$C$3:$AL$23,5,TRUE)</f>
        <v>13958.3</v>
      </c>
      <c r="AX7" s="18">
        <f>HLOOKUP(AX$2,PLANEL_Pot_anual!$C$3:$AL$23,5,TRUE)</f>
        <v>13958.3</v>
      </c>
      <c r="AY7" s="18">
        <f>HLOOKUP(AY$2,PLANEL_Pot_anual!$C$3:$AL$23,5,TRUE)</f>
        <v>14016.113089999999</v>
      </c>
      <c r="AZ7" s="18">
        <f>HLOOKUP(AZ$2,PLANEL_Pot_anual!$C$3:$AL$23,5,TRUE)</f>
        <v>14016.113089999999</v>
      </c>
      <c r="BA7" s="18">
        <f>HLOOKUP(BA$2,PLANEL_Pot_anual!$C$3:$AL$23,5,TRUE)</f>
        <v>14016.113089999999</v>
      </c>
      <c r="BB7" s="18">
        <f>HLOOKUP(BB$2,PLANEL_Pot_anual!$C$3:$AL$23,5,TRUE)</f>
        <v>14016.113089999999</v>
      </c>
      <c r="BC7" s="18">
        <f>HLOOKUP(BC$2,PLANEL_Pot_anual!$C$3:$AL$23,5,TRUE)</f>
        <v>14015.91309</v>
      </c>
      <c r="BD7" s="18">
        <f>HLOOKUP(BD$2,PLANEL_Pot_anual!$C$3:$AL$23,5,TRUE)</f>
        <v>14015.91309</v>
      </c>
      <c r="BE7" s="18">
        <f>HLOOKUP(BE$2,PLANEL_Pot_anual!$C$3:$AL$23,5,TRUE)</f>
        <v>14015.91309</v>
      </c>
      <c r="BF7" s="18">
        <f>HLOOKUP(BF$2,PLANEL_Pot_anual!$C$3:$AL$23,5,TRUE)</f>
        <v>14015.91309</v>
      </c>
      <c r="BG7" s="18">
        <f>HLOOKUP(BG$2,PLANEL_Pot_anual!$C$3:$AL$23,5,TRUE)</f>
        <v>14015.91309</v>
      </c>
      <c r="BH7" s="18">
        <f>HLOOKUP(BH$2,PLANEL_Pot_anual!$C$3:$AL$23,5,TRUE)</f>
        <v>14015.91309</v>
      </c>
      <c r="BI7" s="18">
        <f>HLOOKUP(BI$2,PLANEL_Pot_anual!$C$3:$AL$23,5,TRUE)</f>
        <v>14015.91309</v>
      </c>
      <c r="BJ7" s="18">
        <f>HLOOKUP(BJ$2,PLANEL_Pot_anual!$C$3:$AL$23,5,TRUE)</f>
        <v>14015.91309</v>
      </c>
      <c r="BK7" s="18">
        <f>HLOOKUP(BK$2,PLANEL_Pot_anual!$C$3:$AL$23,5,TRUE)</f>
        <v>14015.91309</v>
      </c>
      <c r="BL7" s="18">
        <f>HLOOKUP(BL$2,PLANEL_Pot_anual!$C$3:$AL$23,5,TRUE)</f>
        <v>14015.91309</v>
      </c>
      <c r="BM7" s="18">
        <f>HLOOKUP(BM$2,PLANEL_Pot_anual!$C$3:$AL$23,5,TRUE)</f>
        <v>14015.91309</v>
      </c>
      <c r="BN7" s="18">
        <f>HLOOKUP(BN$2,PLANEL_Pot_anual!$C$3:$AL$23,5,TRUE)</f>
        <v>14015.91309</v>
      </c>
      <c r="BO7" s="18">
        <f>HLOOKUP(BO$2,PLANEL_Pot_anual!$C$3:$AL$23,5,TRUE)</f>
        <v>13091.31309</v>
      </c>
      <c r="BP7" s="18">
        <f>HLOOKUP(BP$2,PLANEL_Pot_anual!$C$3:$AL$23,5,TRUE)</f>
        <v>13091.31309</v>
      </c>
      <c r="BQ7" s="18">
        <f>HLOOKUP(BQ$2,PLANEL_Pot_anual!$C$3:$AL$23,5,TRUE)</f>
        <v>13091.31309</v>
      </c>
      <c r="BR7" s="18">
        <f>HLOOKUP(BR$2,PLANEL_Pot_anual!$C$3:$AL$23,5,TRUE)</f>
        <v>13091.31309</v>
      </c>
      <c r="BS7" s="18">
        <f>HLOOKUP(BS$2,PLANEL_Pot_anual!$C$3:$AL$23,5,TRUE)</f>
        <v>13291.31309</v>
      </c>
      <c r="BT7" s="18">
        <f>HLOOKUP(BT$2,PLANEL_Pot_anual!$C$3:$AL$23,5,TRUE)</f>
        <v>13291.31309</v>
      </c>
      <c r="BU7" s="18">
        <f>HLOOKUP(BU$2,PLANEL_Pot_anual!$C$3:$AL$23,5,TRUE)</f>
        <v>13291.31309</v>
      </c>
      <c r="BV7" s="18">
        <f>HLOOKUP(BV$2,PLANEL_Pot_anual!$C$3:$AL$23,5,TRUE)</f>
        <v>13291.31309</v>
      </c>
      <c r="BW7" s="18">
        <f>HLOOKUP(BW$2,PLANEL_Pot_anual!$C$3:$AL$23,5,TRUE)</f>
        <v>13491.31309</v>
      </c>
      <c r="BX7" s="18">
        <f>HLOOKUP(BX$2,PLANEL_Pot_anual!$C$3:$AL$23,5,TRUE)</f>
        <v>13491.31309</v>
      </c>
      <c r="BY7" s="18">
        <f>HLOOKUP(BY$2,PLANEL_Pot_anual!$C$3:$AL$23,5,TRUE)</f>
        <v>13491.31309</v>
      </c>
      <c r="BZ7" s="18">
        <f>HLOOKUP(BZ$2,PLANEL_Pot_anual!$C$3:$AL$23,5,TRUE)</f>
        <v>13491.31309</v>
      </c>
      <c r="CA7" s="18">
        <f>HLOOKUP(CA$2,PLANEL_Pot_anual!$C$3:$AL$23,5,TRUE)</f>
        <v>13691.51309</v>
      </c>
      <c r="CB7" s="18">
        <f>HLOOKUP(CB$2,PLANEL_Pot_anual!$C$3:$AL$23,5,TRUE)</f>
        <v>13691.51309</v>
      </c>
      <c r="CC7" s="18">
        <f>HLOOKUP(CC$2,PLANEL_Pot_anual!$C$3:$AL$23,5,TRUE)</f>
        <v>13691.51309</v>
      </c>
      <c r="CD7" s="18">
        <f>HLOOKUP(CD$2,PLANEL_Pot_anual!$C$3:$AL$23,5,TRUE)</f>
        <v>13691.51309</v>
      </c>
      <c r="CE7" s="18">
        <f>HLOOKUP(CE$2,PLANEL_Pot_anual!$C$3:$AL$23,5,TRUE)</f>
        <v>13891.51309</v>
      </c>
      <c r="CF7" s="18">
        <f>HLOOKUP(CF$2,PLANEL_Pot_anual!$C$3:$AL$23,5,TRUE)</f>
        <v>13891.51309</v>
      </c>
      <c r="CG7" s="18">
        <f>HLOOKUP(CG$2,PLANEL_Pot_anual!$C$3:$AL$23,5,TRUE)</f>
        <v>13891.51309</v>
      </c>
      <c r="CH7" s="18">
        <f>HLOOKUP(CH$2,PLANEL_Pot_anual!$C$3:$AL$23,5,TRUE)</f>
        <v>13891.51309</v>
      </c>
      <c r="CI7" s="18">
        <f>HLOOKUP(CI$2,PLANEL_Pot_anual!$C$3:$AL$23,5,TRUE)</f>
        <v>14091.51309</v>
      </c>
      <c r="CJ7" s="18">
        <f>HLOOKUP(CJ$2,PLANEL_Pot_anual!$C$3:$AL$23,5,TRUE)</f>
        <v>14091.51309</v>
      </c>
      <c r="CK7" s="18">
        <f>HLOOKUP(CK$2,PLANEL_Pot_anual!$C$3:$AL$23,5,TRUE)</f>
        <v>14091.51309</v>
      </c>
      <c r="CL7" s="18">
        <f>HLOOKUP(CL$2,PLANEL_Pot_anual!$C$3:$AL$23,5,TRUE)</f>
        <v>14091.51309</v>
      </c>
      <c r="CM7" s="18">
        <f>HLOOKUP(CM$2,PLANEL_Pot_anual!$C$3:$AL$23,5,TRUE)</f>
        <v>14291.713090000001</v>
      </c>
      <c r="CN7" s="18">
        <f>HLOOKUP(CN$2,PLANEL_Pot_anual!$C$3:$AL$23,5,TRUE)</f>
        <v>14291.713090000001</v>
      </c>
      <c r="CO7" s="18">
        <f>HLOOKUP(CO$2,PLANEL_Pot_anual!$C$3:$AL$23,5,TRUE)</f>
        <v>14291.713090000001</v>
      </c>
      <c r="CP7" s="18">
        <f>HLOOKUP(CP$2,PLANEL_Pot_anual!$C$3:$AL$23,5,TRUE)</f>
        <v>14291.713090000001</v>
      </c>
      <c r="CQ7" s="18">
        <f>HLOOKUP(CQ$2,PLANEL_Pot_anual!$C$3:$AL$23,5,TRUE)</f>
        <v>14491.713090000001</v>
      </c>
      <c r="CR7" s="18">
        <f>HLOOKUP(CR$2,PLANEL_Pot_anual!$C$3:$AL$23,5,TRUE)</f>
        <v>14491.713090000001</v>
      </c>
      <c r="CS7" s="18">
        <f>HLOOKUP(CS$2,PLANEL_Pot_anual!$C$3:$AL$23,5,TRUE)</f>
        <v>14491.713090000001</v>
      </c>
      <c r="CT7" s="18">
        <f>HLOOKUP(CT$2,PLANEL_Pot_anual!$C$3:$AL$23,5,TRUE)</f>
        <v>14491.713090000001</v>
      </c>
      <c r="CU7" s="18">
        <f>HLOOKUP(CU$2,PLANEL_Pot_anual!$C$3:$AL$23,5,TRUE)</f>
        <v>14691.713090000001</v>
      </c>
      <c r="CV7" s="18">
        <f>HLOOKUP(CV$2,PLANEL_Pot_anual!$C$3:$AL$23,5,TRUE)</f>
        <v>14691.713090000001</v>
      </c>
      <c r="CW7" s="18">
        <f>HLOOKUP(CW$2,PLANEL_Pot_anual!$C$3:$AL$23,5,TRUE)</f>
        <v>14691.713090000001</v>
      </c>
      <c r="CX7" s="18">
        <f>HLOOKUP(CX$2,PLANEL_Pot_anual!$C$3:$AL$23,5,TRUE)</f>
        <v>14691.713090000001</v>
      </c>
      <c r="CY7" s="18">
        <f>HLOOKUP(CY$2,PLANEL_Pot_anual!$C$3:$AL$23,5,TRUE)</f>
        <v>14803.301020000001</v>
      </c>
      <c r="CZ7" s="18">
        <f>HLOOKUP(CZ$2,PLANEL_Pot_anual!$C$3:$AL$23,5,TRUE)</f>
        <v>14803.301020000001</v>
      </c>
      <c r="DA7" s="18">
        <f>HLOOKUP(DA$2,PLANEL_Pot_anual!$C$3:$AL$23,5,TRUE)</f>
        <v>14803.301020000001</v>
      </c>
      <c r="DB7" s="18">
        <f>HLOOKUP(DB$2,PLANEL_Pot_anual!$C$3:$AL$23,5,TRUE)</f>
        <v>14803.301020000001</v>
      </c>
      <c r="DC7" s="18">
        <f>HLOOKUP(DC$2,PLANEL_Pot_anual!$C$3:$AL$23,5,TRUE)</f>
        <v>14797.601020100001</v>
      </c>
      <c r="DD7" s="18">
        <f>HLOOKUP(DD$2,PLANEL_Pot_anual!$C$3:$AL$23,5,TRUE)</f>
        <v>14797.601020100001</v>
      </c>
      <c r="DE7" s="18">
        <f>HLOOKUP(DE$2,PLANEL_Pot_anual!$C$3:$AL$23,5,TRUE)</f>
        <v>14797.601020100001</v>
      </c>
      <c r="DF7" s="18">
        <f>HLOOKUP(DF$2,PLANEL_Pot_anual!$C$3:$AL$23,5,TRUE)</f>
        <v>14797.601020100001</v>
      </c>
      <c r="DG7" s="18">
        <f>HLOOKUP(DG$2,PLANEL_Pot_anual!$C$3:$AL$23,5,TRUE)</f>
        <v>14797.601020100001</v>
      </c>
      <c r="DH7" s="18">
        <f>HLOOKUP(DH$2,PLANEL_Pot_anual!$C$3:$AL$23,5,TRUE)</f>
        <v>14797.601020100001</v>
      </c>
      <c r="DI7" s="18">
        <f>HLOOKUP(DI$2,PLANEL_Pot_anual!$C$3:$AL$23,5,TRUE)</f>
        <v>14797.601020100001</v>
      </c>
      <c r="DJ7" s="18">
        <f>HLOOKUP(DJ$2,PLANEL_Pot_anual!$C$3:$AL$23,5,TRUE)</f>
        <v>14797.601020100001</v>
      </c>
      <c r="DK7" s="18">
        <f>HLOOKUP(DK$2,PLANEL_Pot_anual!$C$3:$AL$23,5,TRUE)</f>
        <v>14797.601020100001</v>
      </c>
      <c r="DL7" s="18">
        <f>HLOOKUP(DL$2,PLANEL_Pot_anual!$C$3:$AL$23,5,TRUE)</f>
        <v>14797.601020100001</v>
      </c>
      <c r="DM7" s="18">
        <f>HLOOKUP(DM$2,PLANEL_Pot_anual!$C$3:$AL$23,5,TRUE)</f>
        <v>14797.601020100001</v>
      </c>
      <c r="DN7" s="18">
        <f>HLOOKUP(DN$2,PLANEL_Pot_anual!$C$3:$AL$23,5,TRUE)</f>
        <v>14797.601020100001</v>
      </c>
      <c r="DO7" s="18">
        <f>HLOOKUP(DO$2,PLANEL_Pot_anual!$C$3:$AL$23,5,TRUE)</f>
        <v>14797.601020100001</v>
      </c>
      <c r="DP7" s="18">
        <f>HLOOKUP(DP$2,PLANEL_Pot_anual!$C$3:$AL$23,5,TRUE)</f>
        <v>14797.601020100001</v>
      </c>
      <c r="DQ7" s="18">
        <f>HLOOKUP(DQ$2,PLANEL_Pot_anual!$C$3:$AL$23,5,TRUE)</f>
        <v>14797.601020100001</v>
      </c>
      <c r="DR7" s="18">
        <f>HLOOKUP(DR$2,PLANEL_Pot_anual!$C$3:$AL$23,5,TRUE)</f>
        <v>14797.601020100001</v>
      </c>
      <c r="DS7" s="18">
        <f>HLOOKUP(DS$2,PLANEL_Pot_anual!$C$3:$AL$23,5,TRUE)</f>
        <v>14434.40102008</v>
      </c>
      <c r="DT7" s="18">
        <f>HLOOKUP(DT$2,PLANEL_Pot_anual!$C$3:$AL$23,5,TRUE)</f>
        <v>14434.40102008</v>
      </c>
      <c r="DU7" s="18">
        <f>HLOOKUP(DU$2,PLANEL_Pot_anual!$C$3:$AL$23,5,TRUE)</f>
        <v>14434.40102008</v>
      </c>
      <c r="DV7" s="18">
        <f>HLOOKUP(DV$2,PLANEL_Pot_anual!$C$3:$AL$23,5,TRUE)</f>
        <v>14434.40102008</v>
      </c>
      <c r="DW7" s="18">
        <f>HLOOKUP(DW$2,PLANEL_Pot_anual!$C$3:$AL$23,5,TRUE)</f>
        <v>14434.40102008</v>
      </c>
      <c r="DX7" s="18">
        <f>HLOOKUP(DX$2,PLANEL_Pot_anual!$C$3:$AL$23,5,TRUE)</f>
        <v>14434.40102008</v>
      </c>
      <c r="DY7" s="18">
        <f>HLOOKUP(DY$2,PLANEL_Pot_anual!$C$3:$AL$23,5,TRUE)</f>
        <v>14434.40102008</v>
      </c>
      <c r="DZ7" s="18">
        <f>HLOOKUP(DZ$2,PLANEL_Pot_anual!$C$3:$AL$23,5,TRUE)</f>
        <v>14434.40102008</v>
      </c>
      <c r="EA7" s="18">
        <f>HLOOKUP(EA$2,PLANEL_Pot_anual!$C$3:$AL$23,5,TRUE)</f>
        <v>14434.40102008</v>
      </c>
      <c r="EB7" s="18">
        <f>HLOOKUP(EB$2,PLANEL_Pot_anual!$C$3:$AL$23,5,TRUE)</f>
        <v>14434.40102008</v>
      </c>
      <c r="EC7" s="18">
        <f>HLOOKUP(EC$2,PLANEL_Pot_anual!$C$3:$AL$23,5,TRUE)</f>
        <v>14434.40102008</v>
      </c>
      <c r="ED7" s="18">
        <f>HLOOKUP(ED$2,PLANEL_Pot_anual!$C$3:$AL$23,5,TRUE)</f>
        <v>14434.40102008</v>
      </c>
      <c r="EE7" s="18">
        <f>HLOOKUP(EE$2,PLANEL_Pot_anual!$C$3:$AL$23,5,TRUE)</f>
        <v>14434.40102008</v>
      </c>
      <c r="EF7" s="18">
        <f>HLOOKUP(EF$2,PLANEL_Pot_anual!$C$3:$AL$23,5,TRUE)</f>
        <v>14434.40102008</v>
      </c>
      <c r="EG7" s="18">
        <f>HLOOKUP(EG$2,PLANEL_Pot_anual!$C$3:$AL$23,5,TRUE)</f>
        <v>14434.40102008</v>
      </c>
      <c r="EH7" s="18">
        <f>HLOOKUP(EH$2,PLANEL_Pot_anual!$C$3:$AL$23,5,TRUE)</f>
        <v>14434.40102008</v>
      </c>
      <c r="EI7" s="18">
        <f>HLOOKUP(EI$2,PLANEL_Pot_anual!$C$3:$AL$23,5,TRUE)</f>
        <v>14434.40102008</v>
      </c>
      <c r="EJ7" s="18">
        <f>HLOOKUP(EJ$2,PLANEL_Pot_anual!$C$3:$AL$23,5,TRUE)</f>
        <v>14434.40102008</v>
      </c>
      <c r="EK7" s="18">
        <f>HLOOKUP(EK$2,PLANEL_Pot_anual!$C$3:$AL$23,5,TRUE)</f>
        <v>14434.40102008</v>
      </c>
      <c r="EL7" s="18">
        <f>HLOOKUP(EL$2,PLANEL_Pot_anual!$C$3:$AL$23,5,TRUE)</f>
        <v>14434.40102008</v>
      </c>
      <c r="EM7" s="18">
        <f>HLOOKUP(EM$2,PLANEL_Pot_anual!$C$3:$AL$23,5,TRUE)</f>
        <v>14434.40102008</v>
      </c>
      <c r="EN7" s="18">
        <f>HLOOKUP(EN$2,PLANEL_Pot_anual!$C$3:$AL$23,5,TRUE)</f>
        <v>14434.40102008</v>
      </c>
      <c r="EO7" s="18">
        <f>HLOOKUP(EO$2,PLANEL_Pot_anual!$C$3:$AL$23,5,TRUE)</f>
        <v>14434.40102008</v>
      </c>
      <c r="EP7" s="18">
        <f>HLOOKUP(EP$2,PLANEL_Pot_anual!$C$3:$AL$23,5,TRUE)</f>
        <v>14434.40102008</v>
      </c>
    </row>
    <row r="8" spans="2:182" x14ac:dyDescent="0.25">
      <c r="B8" s="16" t="s">
        <v>4</v>
      </c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  <c r="BP8" s="1"/>
      <c r="BQ8" s="1"/>
      <c r="BR8" s="1"/>
      <c r="BS8" s="1"/>
      <c r="BT8" s="1"/>
      <c r="BU8" s="1"/>
      <c r="BV8" s="1"/>
      <c r="BW8" s="1"/>
      <c r="BX8" s="1"/>
      <c r="BY8" s="1"/>
      <c r="BZ8" s="1"/>
      <c r="CA8" s="1"/>
      <c r="CB8" s="1"/>
      <c r="CC8" s="1"/>
      <c r="CD8" s="1"/>
      <c r="CE8" s="1"/>
      <c r="CF8" s="1"/>
      <c r="CG8" s="1"/>
      <c r="CH8" s="1"/>
      <c r="CI8" s="1"/>
      <c r="CJ8" s="1"/>
      <c r="CK8" s="1"/>
      <c r="CL8" s="1"/>
      <c r="CM8" s="1"/>
      <c r="CN8" s="1"/>
      <c r="CO8" s="1"/>
      <c r="CP8" s="1"/>
      <c r="CQ8" s="1"/>
      <c r="CR8" s="1"/>
      <c r="CS8" s="1"/>
      <c r="CT8" s="1"/>
      <c r="CU8" s="1"/>
      <c r="CV8" s="1"/>
      <c r="CW8" s="1"/>
      <c r="CX8" s="1"/>
      <c r="CY8" s="1"/>
      <c r="CZ8" s="1"/>
      <c r="DA8" s="1"/>
      <c r="DB8" s="1"/>
      <c r="DC8" s="1"/>
      <c r="DD8" s="1"/>
      <c r="DE8" s="1"/>
      <c r="DF8" s="1"/>
      <c r="DG8" s="1"/>
      <c r="DH8" s="1"/>
      <c r="DI8" s="1"/>
      <c r="DJ8" s="1"/>
      <c r="DK8" s="1"/>
      <c r="DL8" s="1"/>
      <c r="DM8" s="1"/>
      <c r="DN8" s="1"/>
      <c r="DO8" s="1"/>
      <c r="DP8" s="1"/>
      <c r="DQ8" s="1"/>
      <c r="DR8" s="1"/>
      <c r="DS8" s="1"/>
      <c r="DT8" s="1"/>
      <c r="DU8" s="1"/>
      <c r="DV8" s="1"/>
      <c r="DW8" s="1"/>
      <c r="DX8" s="1"/>
      <c r="DY8" s="1"/>
      <c r="DZ8" s="1"/>
      <c r="EA8" s="1"/>
      <c r="EB8" s="1"/>
      <c r="EC8" s="1"/>
      <c r="ED8" s="1"/>
      <c r="EE8" s="1"/>
      <c r="EF8" s="1"/>
      <c r="EG8" s="1"/>
      <c r="EH8" s="1"/>
      <c r="EI8" s="1"/>
      <c r="EJ8" s="1"/>
      <c r="EK8" s="1"/>
      <c r="EL8" s="1"/>
      <c r="EM8" s="1"/>
      <c r="EN8" s="1"/>
      <c r="EO8" s="1"/>
      <c r="EP8" s="1"/>
    </row>
    <row r="9" spans="2:182" x14ac:dyDescent="0.25">
      <c r="B9" s="19" t="s">
        <v>49</v>
      </c>
      <c r="C9" s="20">
        <f>HLOOKUP(C$2,PLANEL_Pot_anual!$C$3:$AL$24,7,TRUE)</f>
        <v>1728.36</v>
      </c>
      <c r="D9" s="20">
        <f>HLOOKUP(D$2,PLANEL_Pot_anual!$C$3:$AL$24,7,TRUE)</f>
        <v>1728.36</v>
      </c>
      <c r="E9" s="20">
        <f>HLOOKUP(E$2,PLANEL_Pot_anual!$C$3:$AL$24,7,TRUE)</f>
        <v>1728.36</v>
      </c>
      <c r="F9" s="20">
        <f>HLOOKUP(F$2,PLANEL_Pot_anual!$C$3:$AL$24,7,TRUE)</f>
        <v>1728.36</v>
      </c>
      <c r="G9" s="20">
        <f>HLOOKUP(G$2,PLANEL_Pot_anual!$C$3:$AL$24,7,TRUE)</f>
        <v>1728.36</v>
      </c>
      <c r="H9" s="20">
        <f>HLOOKUP(H$2,PLANEL_Pot_anual!$C$3:$AL$24,7,TRUE)</f>
        <v>1728.36</v>
      </c>
      <c r="I9" s="20">
        <f>HLOOKUP(I$2,PLANEL_Pot_anual!$C$3:$AL$24,7,TRUE)</f>
        <v>1728.36</v>
      </c>
      <c r="J9" s="20">
        <f>HLOOKUP(J$2,PLANEL_Pot_anual!$C$3:$AL$24,7,TRUE)</f>
        <v>1728.36</v>
      </c>
      <c r="K9" s="20">
        <f>HLOOKUP(K$2,PLANEL_Pot_anual!$C$3:$AL$24,7,TRUE)</f>
        <v>1728.36</v>
      </c>
      <c r="L9" s="20">
        <f>HLOOKUP(L$2,PLANEL_Pot_anual!$C$3:$AL$24,7,TRUE)</f>
        <v>1728.36</v>
      </c>
      <c r="M9" s="20">
        <f>HLOOKUP(M$2,PLANEL_Pot_anual!$C$3:$AL$24,7,TRUE)</f>
        <v>1728.36</v>
      </c>
      <c r="N9" s="20">
        <f>HLOOKUP(N$2,PLANEL_Pot_anual!$C$3:$AL$24,7,TRUE)</f>
        <v>1728.36</v>
      </c>
      <c r="O9" s="20">
        <f>HLOOKUP(O$2,PLANEL_Pot_anual!$C$3:$AL$24,7,TRUE)</f>
        <v>1728.36</v>
      </c>
      <c r="P9" s="20">
        <f>HLOOKUP(P$2,PLANEL_Pot_anual!$C$3:$AL$24,7,TRUE)</f>
        <v>1728.36</v>
      </c>
      <c r="Q9" s="20">
        <f>HLOOKUP(Q$2,PLANEL_Pot_anual!$C$3:$AL$24,7,TRUE)</f>
        <v>1728.36</v>
      </c>
      <c r="R9" s="20">
        <f>HLOOKUP(R$2,PLANEL_Pot_anual!$C$3:$AL$24,7,TRUE)</f>
        <v>1728.36</v>
      </c>
      <c r="S9" s="20">
        <f>HLOOKUP(S$2,PLANEL_Pot_anual!$C$3:$AL$24,7,TRUE)</f>
        <v>2068.36</v>
      </c>
      <c r="T9" s="20">
        <f>HLOOKUP(T$2,PLANEL_Pot_anual!$C$3:$AL$24,7,TRUE)</f>
        <v>2068.36</v>
      </c>
      <c r="U9" s="20">
        <f>HLOOKUP(U$2,PLANEL_Pot_anual!$C$3:$AL$24,7,TRUE)</f>
        <v>2068.36</v>
      </c>
      <c r="V9" s="20">
        <f>HLOOKUP(V$2,PLANEL_Pot_anual!$C$3:$AL$24,7,TRUE)</f>
        <v>2068.36</v>
      </c>
      <c r="W9" s="20">
        <f>HLOOKUP(W$2,PLANEL_Pot_anual!$C$3:$AL$24,7,TRUE)</f>
        <v>2068.36</v>
      </c>
      <c r="X9" s="20">
        <f>HLOOKUP(X$2,PLANEL_Pot_anual!$C$3:$AL$24,7,TRUE)</f>
        <v>2068.36</v>
      </c>
      <c r="Y9" s="20">
        <f>HLOOKUP(Y$2,PLANEL_Pot_anual!$C$3:$AL$24,7,TRUE)</f>
        <v>2068.36</v>
      </c>
      <c r="Z9" s="20">
        <f>HLOOKUP(Z$2,PLANEL_Pot_anual!$C$3:$AL$24,7,TRUE)</f>
        <v>2068.36</v>
      </c>
      <c r="AA9" s="20">
        <f>HLOOKUP(AA$2,PLANEL_Pot_anual!$C$3:$AL$24,7,TRUE)</f>
        <v>2068.36</v>
      </c>
      <c r="AB9" s="20">
        <f>HLOOKUP(AB$2,PLANEL_Pot_anual!$C$3:$AL$24,7,TRUE)</f>
        <v>2068.36</v>
      </c>
      <c r="AC9" s="20">
        <f>HLOOKUP(AC$2,PLANEL_Pot_anual!$C$3:$AL$24,7,TRUE)</f>
        <v>2068.36</v>
      </c>
      <c r="AD9" s="20">
        <f>HLOOKUP(AD$2,PLANEL_Pot_anual!$C$3:$AL$24,7,TRUE)</f>
        <v>2068.36</v>
      </c>
      <c r="AE9" s="20">
        <f>HLOOKUP(AE$2,PLANEL_Pot_anual!$C$3:$AL$24,7,TRUE)</f>
        <v>2068.36</v>
      </c>
      <c r="AF9" s="20">
        <f>HLOOKUP(AF$2,PLANEL_Pot_anual!$C$3:$AL$24,7,TRUE)</f>
        <v>2068.36</v>
      </c>
      <c r="AG9" s="20">
        <f>HLOOKUP(AG$2,PLANEL_Pot_anual!$C$3:$AL$24,7,TRUE)</f>
        <v>2068.36</v>
      </c>
      <c r="AH9" s="20">
        <f>HLOOKUP(AH$2,PLANEL_Pot_anual!$C$3:$AL$24,7,TRUE)</f>
        <v>2068.36</v>
      </c>
      <c r="AI9" s="20">
        <f>HLOOKUP(AI$2,PLANEL_Pot_anual!$C$3:$AL$24,7,TRUE)</f>
        <v>2068.36</v>
      </c>
      <c r="AJ9" s="20">
        <f>HLOOKUP(AJ$2,PLANEL_Pot_anual!$C$3:$AL$24,7,TRUE)</f>
        <v>2068.36</v>
      </c>
      <c r="AK9" s="20">
        <f>HLOOKUP(AK$2,PLANEL_Pot_anual!$C$3:$AL$24,7,TRUE)</f>
        <v>2068.36</v>
      </c>
      <c r="AL9" s="20">
        <f>HLOOKUP(AL$2,PLANEL_Pot_anual!$C$3:$AL$24,7,TRUE)</f>
        <v>2068.36</v>
      </c>
      <c r="AM9" s="20">
        <f>HLOOKUP(AM$2,PLANEL_Pot_anual!$C$3:$AL$24,7,TRUE)</f>
        <v>2068.36</v>
      </c>
      <c r="AN9" s="20">
        <f>HLOOKUP(AN$2,PLANEL_Pot_anual!$C$3:$AL$24,7,TRUE)</f>
        <v>2068.36</v>
      </c>
      <c r="AO9" s="20">
        <f>HLOOKUP(AO$2,PLANEL_Pot_anual!$C$3:$AL$24,7,TRUE)</f>
        <v>2068.36</v>
      </c>
      <c r="AP9" s="20">
        <f>HLOOKUP(AP$2,PLANEL_Pot_anual!$C$3:$AL$24,7,TRUE)</f>
        <v>2068.36</v>
      </c>
      <c r="AQ9" s="20">
        <f>HLOOKUP(AQ$2,PLANEL_Pot_anual!$C$3:$AL$24,7,TRUE)</f>
        <v>2068.36</v>
      </c>
      <c r="AR9" s="20">
        <f>HLOOKUP(AR$2,PLANEL_Pot_anual!$C$3:$AL$24,7,TRUE)</f>
        <v>2068.36</v>
      </c>
      <c r="AS9" s="20">
        <f>HLOOKUP(AS$2,PLANEL_Pot_anual!$C$3:$AL$24,7,TRUE)</f>
        <v>2068.36</v>
      </c>
      <c r="AT9" s="20">
        <f>HLOOKUP(AT$2,PLANEL_Pot_anual!$C$3:$AL$24,7,TRUE)</f>
        <v>2068.36</v>
      </c>
      <c r="AU9" s="20">
        <f>HLOOKUP(AU$2,PLANEL_Pot_anual!$C$3:$AL$24,7,TRUE)</f>
        <v>2068.36</v>
      </c>
      <c r="AV9" s="20">
        <f>HLOOKUP(AV$2,PLANEL_Pot_anual!$C$3:$AL$24,7,TRUE)</f>
        <v>2068.36</v>
      </c>
      <c r="AW9" s="20">
        <f>HLOOKUP(AW$2,PLANEL_Pot_anual!$C$3:$AL$24,7,TRUE)</f>
        <v>2068.36</v>
      </c>
      <c r="AX9" s="20">
        <f>HLOOKUP(AX$2,PLANEL_Pot_anual!$C$3:$AL$24,7,TRUE)</f>
        <v>2068.36</v>
      </c>
      <c r="AY9" s="20">
        <f>HLOOKUP(AY$2,PLANEL_Pot_anual!$C$3:$AL$24,7,TRUE)</f>
        <v>2068.36</v>
      </c>
      <c r="AZ9" s="20">
        <f>HLOOKUP(AZ$2,PLANEL_Pot_anual!$C$3:$AL$24,7,TRUE)</f>
        <v>2068.36</v>
      </c>
      <c r="BA9" s="20">
        <f>HLOOKUP(BA$2,PLANEL_Pot_anual!$C$3:$AL$24,7,TRUE)</f>
        <v>2068.36</v>
      </c>
      <c r="BB9" s="20">
        <f>HLOOKUP(BB$2,PLANEL_Pot_anual!$C$3:$AL$24,7,TRUE)</f>
        <v>2068.36</v>
      </c>
      <c r="BC9" s="20">
        <f>HLOOKUP(BC$2,PLANEL_Pot_anual!$C$3:$AL$24,7,TRUE)</f>
        <v>2068.36</v>
      </c>
      <c r="BD9" s="20">
        <f>HLOOKUP(BD$2,PLANEL_Pot_anual!$C$3:$AL$24,7,TRUE)</f>
        <v>2068.36</v>
      </c>
      <c r="BE9" s="20">
        <f>HLOOKUP(BE$2,PLANEL_Pot_anual!$C$3:$AL$24,7,TRUE)</f>
        <v>2068.36</v>
      </c>
      <c r="BF9" s="20">
        <f>HLOOKUP(BF$2,PLANEL_Pot_anual!$C$3:$AL$24,7,TRUE)</f>
        <v>2068.36</v>
      </c>
      <c r="BG9" s="20">
        <f>HLOOKUP(BG$2,PLANEL_Pot_anual!$C$3:$AL$24,7,TRUE)</f>
        <v>806</v>
      </c>
      <c r="BH9" s="20">
        <f>HLOOKUP(BH$2,PLANEL_Pot_anual!$C$3:$AL$24,7,TRUE)</f>
        <v>806</v>
      </c>
      <c r="BI9" s="20">
        <f>HLOOKUP(BI$2,PLANEL_Pot_anual!$C$3:$AL$24,7,TRUE)</f>
        <v>806</v>
      </c>
      <c r="BJ9" s="20">
        <f>HLOOKUP(BJ$2,PLANEL_Pot_anual!$C$3:$AL$24,7,TRUE)</f>
        <v>806</v>
      </c>
      <c r="BK9" s="20">
        <f>HLOOKUP(BK$2,PLANEL_Pot_anual!$C$3:$AL$24,7,TRUE)</f>
        <v>806</v>
      </c>
      <c r="BL9" s="20">
        <f>HLOOKUP(BL$2,PLANEL_Pot_anual!$C$3:$AL$24,7,TRUE)</f>
        <v>806</v>
      </c>
      <c r="BM9" s="20">
        <f>HLOOKUP(BM$2,PLANEL_Pot_anual!$C$3:$AL$24,7,TRUE)</f>
        <v>806</v>
      </c>
      <c r="BN9" s="20">
        <f>HLOOKUP(BN$2,PLANEL_Pot_anual!$C$3:$AL$24,7,TRUE)</f>
        <v>806</v>
      </c>
      <c r="BO9" s="20">
        <f>HLOOKUP(BO$2,PLANEL_Pot_anual!$C$3:$AL$24,7,TRUE)</f>
        <v>340</v>
      </c>
      <c r="BP9" s="20">
        <f>HLOOKUP(BP$2,PLANEL_Pot_anual!$C$3:$AL$24,7,TRUE)</f>
        <v>340</v>
      </c>
      <c r="BQ9" s="20">
        <f>HLOOKUP(BQ$2,PLANEL_Pot_anual!$C$3:$AL$24,7,TRUE)</f>
        <v>340</v>
      </c>
      <c r="BR9" s="20">
        <f>HLOOKUP(BR$2,PLANEL_Pot_anual!$C$3:$AL$24,7,TRUE)</f>
        <v>340</v>
      </c>
      <c r="BS9" s="20">
        <f>HLOOKUP(BS$2,PLANEL_Pot_anual!$C$3:$AL$24,7,TRUE)</f>
        <v>340</v>
      </c>
      <c r="BT9" s="20">
        <f>HLOOKUP(BT$2,PLANEL_Pot_anual!$C$3:$AL$24,7,TRUE)</f>
        <v>340</v>
      </c>
      <c r="BU9" s="20">
        <f>HLOOKUP(BU$2,PLANEL_Pot_anual!$C$3:$AL$24,7,TRUE)</f>
        <v>340</v>
      </c>
      <c r="BV9" s="20">
        <f>HLOOKUP(BV$2,PLANEL_Pot_anual!$C$3:$AL$24,7,TRUE)</f>
        <v>340</v>
      </c>
      <c r="BW9" s="20">
        <f>HLOOKUP(BW$2,PLANEL_Pot_anual!$C$3:$AL$24,7,TRUE)</f>
        <v>340</v>
      </c>
      <c r="BX9" s="20">
        <f>HLOOKUP(BX$2,PLANEL_Pot_anual!$C$3:$AL$24,7,TRUE)</f>
        <v>340</v>
      </c>
      <c r="BY9" s="20">
        <f>HLOOKUP(BY$2,PLANEL_Pot_anual!$C$3:$AL$24,7,TRUE)</f>
        <v>340</v>
      </c>
      <c r="BZ9" s="20">
        <f>HLOOKUP(BZ$2,PLANEL_Pot_anual!$C$3:$AL$24,7,TRUE)</f>
        <v>340</v>
      </c>
      <c r="CA9" s="20">
        <f>HLOOKUP(CA$2,PLANEL_Pot_anual!$C$3:$AL$24,7,TRUE)</f>
        <v>340</v>
      </c>
      <c r="CB9" s="20">
        <f>HLOOKUP(CB$2,PLANEL_Pot_anual!$C$3:$AL$24,7,TRUE)</f>
        <v>340</v>
      </c>
      <c r="CC9" s="20">
        <f>HLOOKUP(CC$2,PLANEL_Pot_anual!$C$3:$AL$24,7,TRUE)</f>
        <v>340</v>
      </c>
      <c r="CD9" s="20">
        <f>HLOOKUP(CD$2,PLANEL_Pot_anual!$C$3:$AL$24,7,TRUE)</f>
        <v>340</v>
      </c>
      <c r="CE9" s="20">
        <f>HLOOKUP(CE$2,PLANEL_Pot_anual!$C$3:$AL$24,7,TRUE)</f>
        <v>340</v>
      </c>
      <c r="CF9" s="20">
        <f>HLOOKUP(CF$2,PLANEL_Pot_anual!$C$3:$AL$24,7,TRUE)</f>
        <v>340</v>
      </c>
      <c r="CG9" s="20">
        <f>HLOOKUP(CG$2,PLANEL_Pot_anual!$C$3:$AL$24,7,TRUE)</f>
        <v>340</v>
      </c>
      <c r="CH9" s="20">
        <f>HLOOKUP(CH$2,PLANEL_Pot_anual!$C$3:$AL$24,7,TRUE)</f>
        <v>340</v>
      </c>
      <c r="CI9" s="20">
        <f>HLOOKUP(CI$2,PLANEL_Pot_anual!$C$3:$AL$24,7,TRUE)</f>
        <v>340</v>
      </c>
      <c r="CJ9" s="20">
        <f>HLOOKUP(CJ$2,PLANEL_Pot_anual!$C$3:$AL$24,7,TRUE)</f>
        <v>340</v>
      </c>
      <c r="CK9" s="20">
        <f>HLOOKUP(CK$2,PLANEL_Pot_anual!$C$3:$AL$24,7,TRUE)</f>
        <v>340</v>
      </c>
      <c r="CL9" s="20">
        <f>HLOOKUP(CL$2,PLANEL_Pot_anual!$C$3:$AL$24,7,TRUE)</f>
        <v>340</v>
      </c>
      <c r="CM9" s="20">
        <f>HLOOKUP(CM$2,PLANEL_Pot_anual!$C$3:$AL$24,7,TRUE)</f>
        <v>340</v>
      </c>
      <c r="CN9" s="20">
        <f>HLOOKUP(CN$2,PLANEL_Pot_anual!$C$3:$AL$24,7,TRUE)</f>
        <v>340</v>
      </c>
      <c r="CO9" s="20">
        <f>HLOOKUP(CO$2,PLANEL_Pot_anual!$C$3:$AL$24,7,TRUE)</f>
        <v>340</v>
      </c>
      <c r="CP9" s="20">
        <f>HLOOKUP(CP$2,PLANEL_Pot_anual!$C$3:$AL$24,7,TRUE)</f>
        <v>340</v>
      </c>
      <c r="CQ9" s="20">
        <f>HLOOKUP(CQ$2,PLANEL_Pot_anual!$C$3:$AL$24,7,TRUE)</f>
        <v>340</v>
      </c>
      <c r="CR9" s="20">
        <f>HLOOKUP(CR$2,PLANEL_Pot_anual!$C$3:$AL$24,7,TRUE)</f>
        <v>340</v>
      </c>
      <c r="CS9" s="20">
        <f>HLOOKUP(CS$2,PLANEL_Pot_anual!$C$3:$AL$24,7,TRUE)</f>
        <v>340</v>
      </c>
      <c r="CT9" s="20">
        <f>HLOOKUP(CT$2,PLANEL_Pot_anual!$C$3:$AL$24,7,TRUE)</f>
        <v>340</v>
      </c>
      <c r="CU9" s="20">
        <f>HLOOKUP(CU$2,PLANEL_Pot_anual!$C$3:$AL$24,7,TRUE)</f>
        <v>340</v>
      </c>
      <c r="CV9" s="20">
        <f>HLOOKUP(CV$2,PLANEL_Pot_anual!$C$3:$AL$24,7,TRUE)</f>
        <v>340</v>
      </c>
      <c r="CW9" s="20">
        <f>HLOOKUP(CW$2,PLANEL_Pot_anual!$C$3:$AL$24,7,TRUE)</f>
        <v>340</v>
      </c>
      <c r="CX9" s="20">
        <f>HLOOKUP(CX$2,PLANEL_Pot_anual!$C$3:$AL$24,7,TRUE)</f>
        <v>340</v>
      </c>
      <c r="CY9" s="20">
        <f>HLOOKUP(CY$2,PLANEL_Pot_anual!$C$3:$AL$24,7,TRUE)</f>
        <v>340</v>
      </c>
      <c r="CZ9" s="20">
        <f>HLOOKUP(CZ$2,PLANEL_Pot_anual!$C$3:$AL$24,7,TRUE)</f>
        <v>340</v>
      </c>
      <c r="DA9" s="20">
        <f>HLOOKUP(DA$2,PLANEL_Pot_anual!$C$3:$AL$24,7,TRUE)</f>
        <v>340</v>
      </c>
      <c r="DB9" s="20">
        <f>HLOOKUP(DB$2,PLANEL_Pot_anual!$C$3:$AL$24,7,TRUE)</f>
        <v>340</v>
      </c>
      <c r="DC9" s="20">
        <f>HLOOKUP(DC$2,PLANEL_Pot_anual!$C$3:$AL$24,7,TRUE)</f>
        <v>340</v>
      </c>
      <c r="DD9" s="20">
        <f>HLOOKUP(DD$2,PLANEL_Pot_anual!$C$3:$AL$24,7,TRUE)</f>
        <v>340</v>
      </c>
      <c r="DE9" s="20">
        <f>HLOOKUP(DE$2,PLANEL_Pot_anual!$C$3:$AL$24,7,TRUE)</f>
        <v>340</v>
      </c>
      <c r="DF9" s="20">
        <f>HLOOKUP(DF$2,PLANEL_Pot_anual!$C$3:$AL$24,7,TRUE)</f>
        <v>340</v>
      </c>
      <c r="DG9" s="20">
        <f>HLOOKUP(DG$2,PLANEL_Pot_anual!$C$3:$AL$24,7,TRUE)</f>
        <v>340</v>
      </c>
      <c r="DH9" s="20">
        <f>HLOOKUP(DH$2,PLANEL_Pot_anual!$C$3:$AL$24,7,TRUE)</f>
        <v>340</v>
      </c>
      <c r="DI9" s="20">
        <f>HLOOKUP(DI$2,PLANEL_Pot_anual!$C$3:$AL$24,7,TRUE)</f>
        <v>340</v>
      </c>
      <c r="DJ9" s="20">
        <f>HLOOKUP(DJ$2,PLANEL_Pot_anual!$C$3:$AL$24,7,TRUE)</f>
        <v>340</v>
      </c>
      <c r="DK9" s="20">
        <f>HLOOKUP(DK$2,PLANEL_Pot_anual!$C$3:$AL$24,7,TRUE)</f>
        <v>340</v>
      </c>
      <c r="DL9" s="20">
        <f>HLOOKUP(DL$2,PLANEL_Pot_anual!$C$3:$AL$24,7,TRUE)</f>
        <v>340</v>
      </c>
      <c r="DM9" s="20">
        <f>HLOOKUP(DM$2,PLANEL_Pot_anual!$C$3:$AL$24,7,TRUE)</f>
        <v>340</v>
      </c>
      <c r="DN9" s="20">
        <f>HLOOKUP(DN$2,PLANEL_Pot_anual!$C$3:$AL$24,7,TRUE)</f>
        <v>340</v>
      </c>
      <c r="DO9" s="20">
        <f>HLOOKUP(DO$2,PLANEL_Pot_anual!$C$3:$AL$24,7,TRUE)</f>
        <v>340</v>
      </c>
      <c r="DP9" s="20">
        <f>HLOOKUP(DP$2,PLANEL_Pot_anual!$C$3:$AL$24,7,TRUE)</f>
        <v>340</v>
      </c>
      <c r="DQ9" s="20">
        <f>HLOOKUP(DQ$2,PLANEL_Pot_anual!$C$3:$AL$24,7,TRUE)</f>
        <v>340</v>
      </c>
      <c r="DR9" s="20">
        <f>HLOOKUP(DR$2,PLANEL_Pot_anual!$C$3:$AL$24,7,TRUE)</f>
        <v>340</v>
      </c>
      <c r="DS9" s="20">
        <f>HLOOKUP(DS$2,PLANEL_Pot_anual!$C$3:$AL$24,7,TRUE)</f>
        <v>0</v>
      </c>
      <c r="DT9" s="20">
        <f>HLOOKUP(DT$2,PLANEL_Pot_anual!$C$3:$AL$24,7,TRUE)</f>
        <v>0</v>
      </c>
      <c r="DU9" s="20">
        <f>HLOOKUP(DU$2,PLANEL_Pot_anual!$C$3:$AL$24,7,TRUE)</f>
        <v>0</v>
      </c>
      <c r="DV9" s="20">
        <f>HLOOKUP(DV$2,PLANEL_Pot_anual!$C$3:$AL$24,7,TRUE)</f>
        <v>0</v>
      </c>
      <c r="DW9" s="20">
        <f>HLOOKUP(DW$2,PLANEL_Pot_anual!$C$3:$AL$24,7,TRUE)</f>
        <v>0</v>
      </c>
      <c r="DX9" s="20">
        <f>HLOOKUP(DX$2,PLANEL_Pot_anual!$C$3:$AL$24,7,TRUE)</f>
        <v>0</v>
      </c>
      <c r="DY9" s="20">
        <f>HLOOKUP(DY$2,PLANEL_Pot_anual!$C$3:$AL$24,7,TRUE)</f>
        <v>0</v>
      </c>
      <c r="DZ9" s="20">
        <f>HLOOKUP(DZ$2,PLANEL_Pot_anual!$C$3:$AL$24,7,TRUE)</f>
        <v>0</v>
      </c>
      <c r="EA9" s="20">
        <f>HLOOKUP(EA$2,PLANEL_Pot_anual!$C$3:$AL$24,7,TRUE)</f>
        <v>0</v>
      </c>
      <c r="EB9" s="20">
        <f>HLOOKUP(EB$2,PLANEL_Pot_anual!$C$3:$AL$24,7,TRUE)</f>
        <v>0</v>
      </c>
      <c r="EC9" s="20">
        <f>HLOOKUP(EC$2,PLANEL_Pot_anual!$C$3:$AL$24,7,TRUE)</f>
        <v>0</v>
      </c>
      <c r="ED9" s="20">
        <f>HLOOKUP(ED$2,PLANEL_Pot_anual!$C$3:$AL$24,7,TRUE)</f>
        <v>0</v>
      </c>
      <c r="EE9" s="20">
        <f>HLOOKUP(EE$2,PLANEL_Pot_anual!$C$3:$AL$24,7,TRUE)</f>
        <v>0</v>
      </c>
      <c r="EF9" s="20">
        <f>HLOOKUP(EF$2,PLANEL_Pot_anual!$C$3:$AL$24,7,TRUE)</f>
        <v>0</v>
      </c>
      <c r="EG9" s="20">
        <f>HLOOKUP(EG$2,PLANEL_Pot_anual!$C$3:$AL$24,7,TRUE)</f>
        <v>0</v>
      </c>
      <c r="EH9" s="20">
        <f>HLOOKUP(EH$2,PLANEL_Pot_anual!$C$3:$AL$24,7,TRUE)</f>
        <v>0</v>
      </c>
      <c r="EI9" s="20">
        <f>HLOOKUP(EI$2,PLANEL_Pot_anual!$C$3:$AL$24,7,TRUE)</f>
        <v>0</v>
      </c>
      <c r="EJ9" s="20">
        <f>HLOOKUP(EJ$2,PLANEL_Pot_anual!$C$3:$AL$24,7,TRUE)</f>
        <v>0</v>
      </c>
      <c r="EK9" s="20">
        <f>HLOOKUP(EK$2,PLANEL_Pot_anual!$C$3:$AL$24,7,TRUE)</f>
        <v>0</v>
      </c>
      <c r="EL9" s="20">
        <f>HLOOKUP(EL$2,PLANEL_Pot_anual!$C$3:$AL$24,7,TRUE)</f>
        <v>0</v>
      </c>
      <c r="EM9" s="20">
        <f>HLOOKUP(EM$2,PLANEL_Pot_anual!$C$3:$AL$24,7,TRUE)</f>
        <v>0</v>
      </c>
      <c r="EN9" s="20">
        <f>HLOOKUP(EN$2,PLANEL_Pot_anual!$C$3:$AL$24,7,TRUE)</f>
        <v>0</v>
      </c>
      <c r="EO9" s="20">
        <f>HLOOKUP(EO$2,PLANEL_Pot_anual!$C$3:$AL$24,7,TRUE)</f>
        <v>0</v>
      </c>
      <c r="EP9" s="20">
        <f>HLOOKUP(EP$2,PLANEL_Pot_anual!$C$3:$AL$24,7,TRUE)</f>
        <v>0</v>
      </c>
    </row>
    <row r="10" spans="2:182" x14ac:dyDescent="0.25">
      <c r="B10" s="19" t="s">
        <v>50</v>
      </c>
      <c r="C10" s="20">
        <f>HLOOKUP(C$2,PLANEL_Pot_anual!$C$3:$AL$24,8,TRUE)</f>
        <v>1445.4</v>
      </c>
      <c r="D10" s="20">
        <f>HLOOKUP(D$2,PLANEL_Pot_anual!$C$3:$AL$24,8,TRUE)</f>
        <v>1445.4</v>
      </c>
      <c r="E10" s="20">
        <f>HLOOKUP(E$2,PLANEL_Pot_anual!$C$3:$AL$24,8,TRUE)</f>
        <v>1445.4</v>
      </c>
      <c r="F10" s="20">
        <f>HLOOKUP(F$2,PLANEL_Pot_anual!$C$3:$AL$24,8,TRUE)</f>
        <v>1445.4</v>
      </c>
      <c r="G10" s="20">
        <f>HLOOKUP(G$2,PLANEL_Pot_anual!$C$3:$AL$24,8,TRUE)</f>
        <v>1445.4</v>
      </c>
      <c r="H10" s="20">
        <f>HLOOKUP(H$2,PLANEL_Pot_anual!$C$3:$AL$24,8,TRUE)</f>
        <v>1445.4</v>
      </c>
      <c r="I10" s="20">
        <f>HLOOKUP(I$2,PLANEL_Pot_anual!$C$3:$AL$24,8,TRUE)</f>
        <v>1445.4</v>
      </c>
      <c r="J10" s="20">
        <f>HLOOKUP(J$2,PLANEL_Pot_anual!$C$3:$AL$24,8,TRUE)</f>
        <v>1445.4</v>
      </c>
      <c r="K10" s="20">
        <f>HLOOKUP(K$2,PLANEL_Pot_anual!$C$3:$AL$24,8,TRUE)</f>
        <v>1445.4</v>
      </c>
      <c r="L10" s="20">
        <f>HLOOKUP(L$2,PLANEL_Pot_anual!$C$3:$AL$24,8,TRUE)</f>
        <v>1445.4</v>
      </c>
      <c r="M10" s="20">
        <f>HLOOKUP(M$2,PLANEL_Pot_anual!$C$3:$AL$24,8,TRUE)</f>
        <v>1445.4</v>
      </c>
      <c r="N10" s="20">
        <f>HLOOKUP(N$2,PLANEL_Pot_anual!$C$3:$AL$24,8,TRUE)</f>
        <v>1445.4</v>
      </c>
      <c r="O10" s="20">
        <f>HLOOKUP(O$2,PLANEL_Pot_anual!$C$3:$AL$24,8,TRUE)</f>
        <v>1445.4</v>
      </c>
      <c r="P10" s="20">
        <f>HLOOKUP(P$2,PLANEL_Pot_anual!$C$3:$AL$24,8,TRUE)</f>
        <v>1445.4</v>
      </c>
      <c r="Q10" s="20">
        <f>HLOOKUP(Q$2,PLANEL_Pot_anual!$C$3:$AL$24,8,TRUE)</f>
        <v>1445.4</v>
      </c>
      <c r="R10" s="20">
        <f>HLOOKUP(R$2,PLANEL_Pot_anual!$C$3:$AL$24,8,TRUE)</f>
        <v>1445.4</v>
      </c>
      <c r="S10" s="20">
        <f>HLOOKUP(S$2,PLANEL_Pot_anual!$C$3:$AL$24,8,TRUE)</f>
        <v>1445.4</v>
      </c>
      <c r="T10" s="20">
        <f>HLOOKUP(T$2,PLANEL_Pot_anual!$C$3:$AL$24,8,TRUE)</f>
        <v>1445.4</v>
      </c>
      <c r="U10" s="20">
        <f>HLOOKUP(U$2,PLANEL_Pot_anual!$C$3:$AL$24,8,TRUE)</f>
        <v>1445.4</v>
      </c>
      <c r="V10" s="20">
        <f>HLOOKUP(V$2,PLANEL_Pot_anual!$C$3:$AL$24,8,TRUE)</f>
        <v>1445.4</v>
      </c>
      <c r="W10" s="20">
        <f>HLOOKUP(W$2,PLANEL_Pot_anual!$C$3:$AL$24,8,TRUE)</f>
        <v>1445.4</v>
      </c>
      <c r="X10" s="20">
        <f>HLOOKUP(X$2,PLANEL_Pot_anual!$C$3:$AL$24,8,TRUE)</f>
        <v>1445.4</v>
      </c>
      <c r="Y10" s="20">
        <f>HLOOKUP(Y$2,PLANEL_Pot_anual!$C$3:$AL$24,8,TRUE)</f>
        <v>1445.4</v>
      </c>
      <c r="Z10" s="20">
        <f>HLOOKUP(Z$2,PLANEL_Pot_anual!$C$3:$AL$24,8,TRUE)</f>
        <v>1445.4</v>
      </c>
      <c r="AA10" s="20">
        <f>HLOOKUP(AA$2,PLANEL_Pot_anual!$C$3:$AL$24,8,TRUE)</f>
        <v>1445.4</v>
      </c>
      <c r="AB10" s="20">
        <f>HLOOKUP(AB$2,PLANEL_Pot_anual!$C$3:$AL$24,8,TRUE)</f>
        <v>1445.4</v>
      </c>
      <c r="AC10" s="20">
        <f>HLOOKUP(AC$2,PLANEL_Pot_anual!$C$3:$AL$24,8,TRUE)</f>
        <v>1445.4</v>
      </c>
      <c r="AD10" s="20">
        <f>HLOOKUP(AD$2,PLANEL_Pot_anual!$C$3:$AL$24,8,TRUE)</f>
        <v>1445.4</v>
      </c>
      <c r="AE10" s="20">
        <f>HLOOKUP(AE$2,PLANEL_Pot_anual!$C$3:$AL$24,8,TRUE)</f>
        <v>1445.4</v>
      </c>
      <c r="AF10" s="20">
        <f>HLOOKUP(AF$2,PLANEL_Pot_anual!$C$3:$AL$24,8,TRUE)</f>
        <v>1445.4</v>
      </c>
      <c r="AG10" s="20">
        <f>HLOOKUP(AG$2,PLANEL_Pot_anual!$C$3:$AL$24,8,TRUE)</f>
        <v>1445.4</v>
      </c>
      <c r="AH10" s="20">
        <f>HLOOKUP(AH$2,PLANEL_Pot_anual!$C$3:$AL$24,8,TRUE)</f>
        <v>1445.4</v>
      </c>
      <c r="AI10" s="20">
        <f>HLOOKUP(AI$2,PLANEL_Pot_anual!$C$3:$AL$24,8,TRUE)</f>
        <v>1445.4</v>
      </c>
      <c r="AJ10" s="20">
        <f>HLOOKUP(AJ$2,PLANEL_Pot_anual!$C$3:$AL$24,8,TRUE)</f>
        <v>1445.4</v>
      </c>
      <c r="AK10" s="20">
        <f>HLOOKUP(AK$2,PLANEL_Pot_anual!$C$3:$AL$24,8,TRUE)</f>
        <v>1445.4</v>
      </c>
      <c r="AL10" s="20">
        <f>HLOOKUP(AL$2,PLANEL_Pot_anual!$C$3:$AL$24,8,TRUE)</f>
        <v>1445.4</v>
      </c>
      <c r="AM10" s="20">
        <f>HLOOKUP(AM$2,PLANEL_Pot_anual!$C$3:$AL$24,8,TRUE)</f>
        <v>1445.4</v>
      </c>
      <c r="AN10" s="20">
        <f>HLOOKUP(AN$2,PLANEL_Pot_anual!$C$3:$AL$24,8,TRUE)</f>
        <v>1445.4</v>
      </c>
      <c r="AO10" s="20">
        <f>HLOOKUP(AO$2,PLANEL_Pot_anual!$C$3:$AL$24,8,TRUE)</f>
        <v>1445.4</v>
      </c>
      <c r="AP10" s="20">
        <f>HLOOKUP(AP$2,PLANEL_Pot_anual!$C$3:$AL$24,8,TRUE)</f>
        <v>1445.4</v>
      </c>
      <c r="AQ10" s="20">
        <f>HLOOKUP(AQ$2,PLANEL_Pot_anual!$C$3:$AL$24,8,TRUE)</f>
        <v>1445.4</v>
      </c>
      <c r="AR10" s="20">
        <f>HLOOKUP(AR$2,PLANEL_Pot_anual!$C$3:$AL$24,8,TRUE)</f>
        <v>1445.4</v>
      </c>
      <c r="AS10" s="20">
        <f>HLOOKUP(AS$2,PLANEL_Pot_anual!$C$3:$AL$24,8,TRUE)</f>
        <v>1445.4</v>
      </c>
      <c r="AT10" s="20">
        <f>HLOOKUP(AT$2,PLANEL_Pot_anual!$C$3:$AL$24,8,TRUE)</f>
        <v>1445.4</v>
      </c>
      <c r="AU10" s="20">
        <f>HLOOKUP(AU$2,PLANEL_Pot_anual!$C$3:$AL$24,8,TRUE)</f>
        <v>1445.4</v>
      </c>
      <c r="AV10" s="20">
        <f>HLOOKUP(AV$2,PLANEL_Pot_anual!$C$3:$AL$24,8,TRUE)</f>
        <v>1445.4</v>
      </c>
      <c r="AW10" s="20">
        <f>HLOOKUP(AW$2,PLANEL_Pot_anual!$C$3:$AL$24,8,TRUE)</f>
        <v>1445.4</v>
      </c>
      <c r="AX10" s="20">
        <f>HLOOKUP(AX$2,PLANEL_Pot_anual!$C$3:$AL$24,8,TRUE)</f>
        <v>1445.4</v>
      </c>
      <c r="AY10" s="20">
        <f>HLOOKUP(AY$2,PLANEL_Pot_anual!$C$3:$AL$24,8,TRUE)</f>
        <v>1445.4</v>
      </c>
      <c r="AZ10" s="20">
        <f>HLOOKUP(AZ$2,PLANEL_Pot_anual!$C$3:$AL$24,8,TRUE)</f>
        <v>1445.4</v>
      </c>
      <c r="BA10" s="20">
        <f>HLOOKUP(BA$2,PLANEL_Pot_anual!$C$3:$AL$24,8,TRUE)</f>
        <v>1445.4</v>
      </c>
      <c r="BB10" s="20">
        <f>HLOOKUP(BB$2,PLANEL_Pot_anual!$C$3:$AL$24,8,TRUE)</f>
        <v>1445.4</v>
      </c>
      <c r="BC10" s="20">
        <f>HLOOKUP(BC$2,PLANEL_Pot_anual!$C$3:$AL$24,8,TRUE)</f>
        <v>1445.4</v>
      </c>
      <c r="BD10" s="20">
        <f>HLOOKUP(BD$2,PLANEL_Pot_anual!$C$3:$AL$24,8,TRUE)</f>
        <v>1445.4</v>
      </c>
      <c r="BE10" s="20">
        <f>HLOOKUP(BE$2,PLANEL_Pot_anual!$C$3:$AL$24,8,TRUE)</f>
        <v>1445.4</v>
      </c>
      <c r="BF10" s="20">
        <f>HLOOKUP(BF$2,PLANEL_Pot_anual!$C$3:$AL$24,8,TRUE)</f>
        <v>1445.4</v>
      </c>
      <c r="BG10" s="20">
        <f>HLOOKUP(BG$2,PLANEL_Pot_anual!$C$3:$AL$24,8,TRUE)</f>
        <v>1445.4</v>
      </c>
      <c r="BH10" s="20">
        <f>HLOOKUP(BH$2,PLANEL_Pot_anual!$C$3:$AL$24,8,TRUE)</f>
        <v>1445.4</v>
      </c>
      <c r="BI10" s="20">
        <f>HLOOKUP(BI$2,PLANEL_Pot_anual!$C$3:$AL$24,8,TRUE)</f>
        <v>1445.4</v>
      </c>
      <c r="BJ10" s="20">
        <f>HLOOKUP(BJ$2,PLANEL_Pot_anual!$C$3:$AL$24,8,TRUE)</f>
        <v>1445.4</v>
      </c>
      <c r="BK10" s="20">
        <f>HLOOKUP(BK$2,PLANEL_Pot_anual!$C$3:$AL$24,8,TRUE)</f>
        <v>1445.4</v>
      </c>
      <c r="BL10" s="20">
        <f>HLOOKUP(BL$2,PLANEL_Pot_anual!$C$3:$AL$24,8,TRUE)</f>
        <v>1445.4</v>
      </c>
      <c r="BM10" s="20">
        <f>HLOOKUP(BM$2,PLANEL_Pot_anual!$C$3:$AL$24,8,TRUE)</f>
        <v>1445.4</v>
      </c>
      <c r="BN10" s="20">
        <f>HLOOKUP(BN$2,PLANEL_Pot_anual!$C$3:$AL$24,8,TRUE)</f>
        <v>1445.4</v>
      </c>
      <c r="BO10" s="20">
        <f>HLOOKUP(BO$2,PLANEL_Pot_anual!$C$3:$AL$24,8,TRUE)</f>
        <v>0</v>
      </c>
      <c r="BP10" s="20">
        <f>HLOOKUP(BP$2,PLANEL_Pot_anual!$C$3:$AL$24,8,TRUE)</f>
        <v>0</v>
      </c>
      <c r="BQ10" s="20">
        <f>HLOOKUP(BQ$2,PLANEL_Pot_anual!$C$3:$AL$24,8,TRUE)</f>
        <v>0</v>
      </c>
      <c r="BR10" s="20">
        <f>HLOOKUP(BR$2,PLANEL_Pot_anual!$C$3:$AL$24,8,TRUE)</f>
        <v>0</v>
      </c>
      <c r="BS10" s="20">
        <f>HLOOKUP(BS$2,PLANEL_Pot_anual!$C$3:$AL$24,8,TRUE)</f>
        <v>0</v>
      </c>
      <c r="BT10" s="20">
        <f>HLOOKUP(BT$2,PLANEL_Pot_anual!$C$3:$AL$24,8,TRUE)</f>
        <v>0</v>
      </c>
      <c r="BU10" s="20">
        <f>HLOOKUP(BU$2,PLANEL_Pot_anual!$C$3:$AL$24,8,TRUE)</f>
        <v>0</v>
      </c>
      <c r="BV10" s="20">
        <f>HLOOKUP(BV$2,PLANEL_Pot_anual!$C$3:$AL$24,8,TRUE)</f>
        <v>0</v>
      </c>
      <c r="BW10" s="20">
        <f>HLOOKUP(BW$2,PLANEL_Pot_anual!$C$3:$AL$24,8,TRUE)</f>
        <v>0</v>
      </c>
      <c r="BX10" s="20">
        <f>HLOOKUP(BX$2,PLANEL_Pot_anual!$C$3:$AL$24,8,TRUE)</f>
        <v>0</v>
      </c>
      <c r="BY10" s="20">
        <f>HLOOKUP(BY$2,PLANEL_Pot_anual!$C$3:$AL$24,8,TRUE)</f>
        <v>0</v>
      </c>
      <c r="BZ10" s="20">
        <f>HLOOKUP(BZ$2,PLANEL_Pot_anual!$C$3:$AL$24,8,TRUE)</f>
        <v>0</v>
      </c>
      <c r="CA10" s="20">
        <f>HLOOKUP(CA$2,PLANEL_Pot_anual!$C$3:$AL$24,8,TRUE)</f>
        <v>0</v>
      </c>
      <c r="CB10" s="20">
        <f>HLOOKUP(CB$2,PLANEL_Pot_anual!$C$3:$AL$24,8,TRUE)</f>
        <v>0</v>
      </c>
      <c r="CC10" s="20">
        <f>HLOOKUP(CC$2,PLANEL_Pot_anual!$C$3:$AL$24,8,TRUE)</f>
        <v>0</v>
      </c>
      <c r="CD10" s="20">
        <f>HLOOKUP(CD$2,PLANEL_Pot_anual!$C$3:$AL$24,8,TRUE)</f>
        <v>0</v>
      </c>
      <c r="CE10" s="20">
        <f>HLOOKUP(CE$2,PLANEL_Pot_anual!$C$3:$AL$24,8,TRUE)</f>
        <v>0</v>
      </c>
      <c r="CF10" s="20">
        <f>HLOOKUP(CF$2,PLANEL_Pot_anual!$C$3:$AL$24,8,TRUE)</f>
        <v>0</v>
      </c>
      <c r="CG10" s="20">
        <f>HLOOKUP(CG$2,PLANEL_Pot_anual!$C$3:$AL$24,8,TRUE)</f>
        <v>0</v>
      </c>
      <c r="CH10" s="20">
        <f>HLOOKUP(CH$2,PLANEL_Pot_anual!$C$3:$AL$24,8,TRUE)</f>
        <v>0</v>
      </c>
      <c r="CI10" s="20">
        <f>HLOOKUP(CI$2,PLANEL_Pot_anual!$C$3:$AL$24,8,TRUE)</f>
        <v>0</v>
      </c>
      <c r="CJ10" s="20">
        <f>HLOOKUP(CJ$2,PLANEL_Pot_anual!$C$3:$AL$24,8,TRUE)</f>
        <v>0</v>
      </c>
      <c r="CK10" s="20">
        <f>HLOOKUP(CK$2,PLANEL_Pot_anual!$C$3:$AL$24,8,TRUE)</f>
        <v>0</v>
      </c>
      <c r="CL10" s="20">
        <f>HLOOKUP(CL$2,PLANEL_Pot_anual!$C$3:$AL$24,8,TRUE)</f>
        <v>0</v>
      </c>
      <c r="CM10" s="20">
        <f>HLOOKUP(CM$2,PLANEL_Pot_anual!$C$3:$AL$24,8,TRUE)</f>
        <v>0</v>
      </c>
      <c r="CN10" s="20">
        <f>HLOOKUP(CN$2,PLANEL_Pot_anual!$C$3:$AL$24,8,TRUE)</f>
        <v>0</v>
      </c>
      <c r="CO10" s="20">
        <f>HLOOKUP(CO$2,PLANEL_Pot_anual!$C$3:$AL$24,8,TRUE)</f>
        <v>0</v>
      </c>
      <c r="CP10" s="20">
        <f>HLOOKUP(CP$2,PLANEL_Pot_anual!$C$3:$AL$24,8,TRUE)</f>
        <v>0</v>
      </c>
      <c r="CQ10" s="20">
        <f>HLOOKUP(CQ$2,PLANEL_Pot_anual!$C$3:$AL$24,8,TRUE)</f>
        <v>0</v>
      </c>
      <c r="CR10" s="20">
        <f>HLOOKUP(CR$2,PLANEL_Pot_anual!$C$3:$AL$24,8,TRUE)</f>
        <v>0</v>
      </c>
      <c r="CS10" s="20">
        <f>HLOOKUP(CS$2,PLANEL_Pot_anual!$C$3:$AL$24,8,TRUE)</f>
        <v>0</v>
      </c>
      <c r="CT10" s="20">
        <f>HLOOKUP(CT$2,PLANEL_Pot_anual!$C$3:$AL$24,8,TRUE)</f>
        <v>0</v>
      </c>
      <c r="CU10" s="20">
        <f>HLOOKUP(CU$2,PLANEL_Pot_anual!$C$3:$AL$24,8,TRUE)</f>
        <v>0</v>
      </c>
      <c r="CV10" s="20">
        <f>HLOOKUP(CV$2,PLANEL_Pot_anual!$C$3:$AL$24,8,TRUE)</f>
        <v>0</v>
      </c>
      <c r="CW10" s="20">
        <f>HLOOKUP(CW$2,PLANEL_Pot_anual!$C$3:$AL$24,8,TRUE)</f>
        <v>0</v>
      </c>
      <c r="CX10" s="20">
        <f>HLOOKUP(CX$2,PLANEL_Pot_anual!$C$3:$AL$24,8,TRUE)</f>
        <v>0</v>
      </c>
      <c r="CY10" s="20">
        <f>HLOOKUP(CY$2,PLANEL_Pot_anual!$C$3:$AL$24,8,TRUE)</f>
        <v>0</v>
      </c>
      <c r="CZ10" s="20">
        <f>HLOOKUP(CZ$2,PLANEL_Pot_anual!$C$3:$AL$24,8,TRUE)</f>
        <v>0</v>
      </c>
      <c r="DA10" s="20">
        <f>HLOOKUP(DA$2,PLANEL_Pot_anual!$C$3:$AL$24,8,TRUE)</f>
        <v>0</v>
      </c>
      <c r="DB10" s="20">
        <f>HLOOKUP(DB$2,PLANEL_Pot_anual!$C$3:$AL$24,8,TRUE)</f>
        <v>0</v>
      </c>
      <c r="DC10" s="20">
        <f>HLOOKUP(DC$2,PLANEL_Pot_anual!$C$3:$AL$24,8,TRUE)</f>
        <v>0</v>
      </c>
      <c r="DD10" s="20">
        <f>HLOOKUP(DD$2,PLANEL_Pot_anual!$C$3:$AL$24,8,TRUE)</f>
        <v>0</v>
      </c>
      <c r="DE10" s="20">
        <f>HLOOKUP(DE$2,PLANEL_Pot_anual!$C$3:$AL$24,8,TRUE)</f>
        <v>0</v>
      </c>
      <c r="DF10" s="20">
        <f>HLOOKUP(DF$2,PLANEL_Pot_anual!$C$3:$AL$24,8,TRUE)</f>
        <v>0</v>
      </c>
      <c r="DG10" s="20">
        <f>HLOOKUP(DG$2,PLANEL_Pot_anual!$C$3:$AL$24,8,TRUE)</f>
        <v>0</v>
      </c>
      <c r="DH10" s="20">
        <f>HLOOKUP(DH$2,PLANEL_Pot_anual!$C$3:$AL$24,8,TRUE)</f>
        <v>0</v>
      </c>
      <c r="DI10" s="20">
        <f>HLOOKUP(DI$2,PLANEL_Pot_anual!$C$3:$AL$24,8,TRUE)</f>
        <v>0</v>
      </c>
      <c r="DJ10" s="20">
        <f>HLOOKUP(DJ$2,PLANEL_Pot_anual!$C$3:$AL$24,8,TRUE)</f>
        <v>0</v>
      </c>
      <c r="DK10" s="20">
        <f>HLOOKUP(DK$2,PLANEL_Pot_anual!$C$3:$AL$24,8,TRUE)</f>
        <v>0</v>
      </c>
      <c r="DL10" s="20">
        <f>HLOOKUP(DL$2,PLANEL_Pot_anual!$C$3:$AL$24,8,TRUE)</f>
        <v>0</v>
      </c>
      <c r="DM10" s="20">
        <f>HLOOKUP(DM$2,PLANEL_Pot_anual!$C$3:$AL$24,8,TRUE)</f>
        <v>0</v>
      </c>
      <c r="DN10" s="20">
        <f>HLOOKUP(DN$2,PLANEL_Pot_anual!$C$3:$AL$24,8,TRUE)</f>
        <v>0</v>
      </c>
      <c r="DO10" s="20">
        <f>HLOOKUP(DO$2,PLANEL_Pot_anual!$C$3:$AL$24,8,TRUE)</f>
        <v>0</v>
      </c>
      <c r="DP10" s="20">
        <f>HLOOKUP(DP$2,PLANEL_Pot_anual!$C$3:$AL$24,8,TRUE)</f>
        <v>0</v>
      </c>
      <c r="DQ10" s="20">
        <f>HLOOKUP(DQ$2,PLANEL_Pot_anual!$C$3:$AL$24,8,TRUE)</f>
        <v>0</v>
      </c>
      <c r="DR10" s="20">
        <f>HLOOKUP(DR$2,PLANEL_Pot_anual!$C$3:$AL$24,8,TRUE)</f>
        <v>0</v>
      </c>
      <c r="DS10" s="20">
        <f>HLOOKUP(DS$2,PLANEL_Pot_anual!$C$3:$AL$24,8,TRUE)</f>
        <v>0</v>
      </c>
      <c r="DT10" s="20">
        <f>HLOOKUP(DT$2,PLANEL_Pot_anual!$C$3:$AL$24,8,TRUE)</f>
        <v>0</v>
      </c>
      <c r="DU10" s="20">
        <f>HLOOKUP(DU$2,PLANEL_Pot_anual!$C$3:$AL$24,8,TRUE)</f>
        <v>0</v>
      </c>
      <c r="DV10" s="20">
        <f>HLOOKUP(DV$2,PLANEL_Pot_anual!$C$3:$AL$24,8,TRUE)</f>
        <v>0</v>
      </c>
      <c r="DW10" s="20">
        <f>HLOOKUP(DW$2,PLANEL_Pot_anual!$C$3:$AL$24,8,TRUE)</f>
        <v>0</v>
      </c>
      <c r="DX10" s="20">
        <f>HLOOKUP(DX$2,PLANEL_Pot_anual!$C$3:$AL$24,8,TRUE)</f>
        <v>0</v>
      </c>
      <c r="DY10" s="20">
        <f>HLOOKUP(DY$2,PLANEL_Pot_anual!$C$3:$AL$24,8,TRUE)</f>
        <v>0</v>
      </c>
      <c r="DZ10" s="20">
        <f>HLOOKUP(DZ$2,PLANEL_Pot_anual!$C$3:$AL$24,8,TRUE)</f>
        <v>0</v>
      </c>
      <c r="EA10" s="20">
        <f>HLOOKUP(EA$2,PLANEL_Pot_anual!$C$3:$AL$24,8,TRUE)</f>
        <v>0</v>
      </c>
      <c r="EB10" s="20">
        <f>HLOOKUP(EB$2,PLANEL_Pot_anual!$C$3:$AL$24,8,TRUE)</f>
        <v>0</v>
      </c>
      <c r="EC10" s="20">
        <f>HLOOKUP(EC$2,PLANEL_Pot_anual!$C$3:$AL$24,8,TRUE)</f>
        <v>0</v>
      </c>
      <c r="ED10" s="20">
        <f>HLOOKUP(ED$2,PLANEL_Pot_anual!$C$3:$AL$24,8,TRUE)</f>
        <v>0</v>
      </c>
      <c r="EE10" s="20">
        <f>HLOOKUP(EE$2,PLANEL_Pot_anual!$C$3:$AL$24,8,TRUE)</f>
        <v>0</v>
      </c>
      <c r="EF10" s="20">
        <f>HLOOKUP(EF$2,PLANEL_Pot_anual!$C$3:$AL$24,8,TRUE)</f>
        <v>0</v>
      </c>
      <c r="EG10" s="20">
        <f>HLOOKUP(EG$2,PLANEL_Pot_anual!$C$3:$AL$24,8,TRUE)</f>
        <v>0</v>
      </c>
      <c r="EH10" s="20">
        <f>HLOOKUP(EH$2,PLANEL_Pot_anual!$C$3:$AL$24,8,TRUE)</f>
        <v>0</v>
      </c>
      <c r="EI10" s="20">
        <f>HLOOKUP(EI$2,PLANEL_Pot_anual!$C$3:$AL$24,8,TRUE)</f>
        <v>0</v>
      </c>
      <c r="EJ10" s="20">
        <f>HLOOKUP(EJ$2,PLANEL_Pot_anual!$C$3:$AL$24,8,TRUE)</f>
        <v>0</v>
      </c>
      <c r="EK10" s="20">
        <f>HLOOKUP(EK$2,PLANEL_Pot_anual!$C$3:$AL$24,8,TRUE)</f>
        <v>0</v>
      </c>
      <c r="EL10" s="20">
        <f>HLOOKUP(EL$2,PLANEL_Pot_anual!$C$3:$AL$24,8,TRUE)</f>
        <v>0</v>
      </c>
      <c r="EM10" s="20">
        <f>HLOOKUP(EM$2,PLANEL_Pot_anual!$C$3:$AL$24,8,TRUE)</f>
        <v>0</v>
      </c>
      <c r="EN10" s="20">
        <f>HLOOKUP(EN$2,PLANEL_Pot_anual!$C$3:$AL$24,8,TRUE)</f>
        <v>0</v>
      </c>
      <c r="EO10" s="20">
        <f>HLOOKUP(EO$2,PLANEL_Pot_anual!$C$3:$AL$24,8,TRUE)</f>
        <v>0</v>
      </c>
      <c r="EP10" s="20">
        <f>HLOOKUP(EP$2,PLANEL_Pot_anual!$C$3:$AL$24,8,TRUE)</f>
        <v>0</v>
      </c>
    </row>
    <row r="11" spans="2:182" x14ac:dyDescent="0.25">
      <c r="B11" s="16" t="s">
        <v>5</v>
      </c>
      <c r="C11" s="1">
        <f>HLOOKUP(C$2,PLANEL_Pot_anual!$C$3:$AL$24,9,TRUE)</f>
        <v>1990</v>
      </c>
      <c r="D11" s="1">
        <f>HLOOKUP(D$2,PLANEL_Pot_anual!$C$3:$AL$24,9,TRUE)</f>
        <v>1990</v>
      </c>
      <c r="E11" s="1">
        <f>HLOOKUP(E$2,PLANEL_Pot_anual!$C$3:$AL$24,9,TRUE)</f>
        <v>1990</v>
      </c>
      <c r="F11" s="1">
        <f>HLOOKUP(F$2,PLANEL_Pot_anual!$C$3:$AL$24,9,TRUE)</f>
        <v>1990</v>
      </c>
      <c r="G11" s="1">
        <f>HLOOKUP(G$2,PLANEL_Pot_anual!$C$3:$AL$24,9,TRUE)</f>
        <v>1990</v>
      </c>
      <c r="H11" s="1">
        <f>HLOOKUP(H$2,PLANEL_Pot_anual!$C$3:$AL$24,9,TRUE)</f>
        <v>1990</v>
      </c>
      <c r="I11" s="1">
        <f>HLOOKUP(I$2,PLANEL_Pot_anual!$C$3:$AL$24,9,TRUE)</f>
        <v>1990</v>
      </c>
      <c r="J11" s="1">
        <f>HLOOKUP(J$2,PLANEL_Pot_anual!$C$3:$AL$24,9,TRUE)</f>
        <v>1990</v>
      </c>
      <c r="K11" s="1">
        <f>HLOOKUP(K$2,PLANEL_Pot_anual!$C$3:$AL$24,9,TRUE)</f>
        <v>1990</v>
      </c>
      <c r="L11" s="1">
        <f>HLOOKUP(L$2,PLANEL_Pot_anual!$C$3:$AL$24,9,TRUE)</f>
        <v>1990</v>
      </c>
      <c r="M11" s="1">
        <f>HLOOKUP(M$2,PLANEL_Pot_anual!$C$3:$AL$24,9,TRUE)</f>
        <v>1990</v>
      </c>
      <c r="N11" s="1">
        <f>HLOOKUP(N$2,PLANEL_Pot_anual!$C$3:$AL$24,9,TRUE)</f>
        <v>1990</v>
      </c>
      <c r="O11" s="1">
        <f>HLOOKUP(O$2,PLANEL_Pot_anual!$C$3:$AL$24,9,TRUE)</f>
        <v>1990</v>
      </c>
      <c r="P11" s="1">
        <f>HLOOKUP(P$2,PLANEL_Pot_anual!$C$3:$AL$24,9,TRUE)</f>
        <v>1990</v>
      </c>
      <c r="Q11" s="1">
        <f>HLOOKUP(Q$2,PLANEL_Pot_anual!$C$3:$AL$24,9,TRUE)</f>
        <v>1990</v>
      </c>
      <c r="R11" s="1">
        <f>HLOOKUP(R$2,PLANEL_Pot_anual!$C$3:$AL$24,9,TRUE)</f>
        <v>1990</v>
      </c>
      <c r="S11" s="1">
        <f>HLOOKUP(S$2,PLANEL_Pot_anual!$C$3:$AL$24,9,TRUE)</f>
        <v>0</v>
      </c>
      <c r="T11" s="1">
        <f>HLOOKUP(T$2,PLANEL_Pot_anual!$C$3:$AL$24,9,TRUE)</f>
        <v>0</v>
      </c>
      <c r="U11" s="1">
        <f>HLOOKUP(U$2,PLANEL_Pot_anual!$C$3:$AL$24,9,TRUE)</f>
        <v>0</v>
      </c>
      <c r="V11" s="1">
        <f>HLOOKUP(V$2,PLANEL_Pot_anual!$C$3:$AL$24,9,TRUE)</f>
        <v>0</v>
      </c>
      <c r="W11" s="1">
        <f>HLOOKUP(W$2,PLANEL_Pot_anual!$C$3:$AL$24,9,TRUE)</f>
        <v>1990</v>
      </c>
      <c r="X11" s="1">
        <f>HLOOKUP(X$2,PLANEL_Pot_anual!$C$3:$AL$24,9,TRUE)</f>
        <v>1990</v>
      </c>
      <c r="Y11" s="1">
        <f>HLOOKUP(Y$2,PLANEL_Pot_anual!$C$3:$AL$24,9,TRUE)</f>
        <v>1990</v>
      </c>
      <c r="Z11" s="1">
        <f>HLOOKUP(Z$2,PLANEL_Pot_anual!$C$3:$AL$24,9,TRUE)</f>
        <v>1990</v>
      </c>
      <c r="AA11" s="1">
        <f>HLOOKUP(AA$2,PLANEL_Pot_anual!$C$3:$AL$24,9,TRUE)</f>
        <v>1990</v>
      </c>
      <c r="AB11" s="1">
        <f>HLOOKUP(AB$2,PLANEL_Pot_anual!$C$3:$AL$24,9,TRUE)</f>
        <v>1990</v>
      </c>
      <c r="AC11" s="1">
        <f>HLOOKUP(AC$2,PLANEL_Pot_anual!$C$3:$AL$24,9,TRUE)</f>
        <v>1990</v>
      </c>
      <c r="AD11" s="1">
        <f>HLOOKUP(AD$2,PLANEL_Pot_anual!$C$3:$AL$24,9,TRUE)</f>
        <v>1990</v>
      </c>
      <c r="AE11" s="1">
        <f>HLOOKUP(AE$2,PLANEL_Pot_anual!$C$3:$AL$24,9,TRUE)</f>
        <v>1990</v>
      </c>
      <c r="AF11" s="1">
        <f>HLOOKUP(AF$2,PLANEL_Pot_anual!$C$3:$AL$24,9,TRUE)</f>
        <v>1990</v>
      </c>
      <c r="AG11" s="1">
        <f>HLOOKUP(AG$2,PLANEL_Pot_anual!$C$3:$AL$24,9,TRUE)</f>
        <v>1990</v>
      </c>
      <c r="AH11" s="1">
        <f>HLOOKUP(AH$2,PLANEL_Pot_anual!$C$3:$AL$24,9,TRUE)</f>
        <v>1990</v>
      </c>
      <c r="AI11" s="1">
        <f>HLOOKUP(AI$2,PLANEL_Pot_anual!$C$3:$AL$24,9,TRUE)</f>
        <v>1990</v>
      </c>
      <c r="AJ11" s="1">
        <f>HLOOKUP(AJ$2,PLANEL_Pot_anual!$C$3:$AL$24,9,TRUE)</f>
        <v>1990</v>
      </c>
      <c r="AK11" s="1">
        <f>HLOOKUP(AK$2,PLANEL_Pot_anual!$C$3:$AL$24,9,TRUE)</f>
        <v>1990</v>
      </c>
      <c r="AL11" s="1">
        <f>HLOOKUP(AL$2,PLANEL_Pot_anual!$C$3:$AL$24,9,TRUE)</f>
        <v>1990</v>
      </c>
      <c r="AM11" s="1">
        <f>HLOOKUP(AM$2,PLANEL_Pot_anual!$C$3:$AL$24,9,TRUE)</f>
        <v>1990</v>
      </c>
      <c r="AN11" s="1">
        <f>HLOOKUP(AN$2,PLANEL_Pot_anual!$C$3:$AL$24,9,TRUE)</f>
        <v>1990</v>
      </c>
      <c r="AO11" s="1">
        <f>HLOOKUP(AO$2,PLANEL_Pot_anual!$C$3:$AL$24,9,TRUE)</f>
        <v>1990</v>
      </c>
      <c r="AP11" s="1">
        <f>HLOOKUP(AP$2,PLANEL_Pot_anual!$C$3:$AL$24,9,TRUE)</f>
        <v>1990</v>
      </c>
      <c r="AQ11" s="1">
        <f>HLOOKUP(AQ$2,PLANEL_Pot_anual!$C$3:$AL$24,9,TRUE)</f>
        <v>1990</v>
      </c>
      <c r="AR11" s="1">
        <f>HLOOKUP(AR$2,PLANEL_Pot_anual!$C$3:$AL$24,9,TRUE)</f>
        <v>1990</v>
      </c>
      <c r="AS11" s="1">
        <f>HLOOKUP(AS$2,PLANEL_Pot_anual!$C$3:$AL$24,9,TRUE)</f>
        <v>1990</v>
      </c>
      <c r="AT11" s="1">
        <f>HLOOKUP(AT$2,PLANEL_Pot_anual!$C$3:$AL$24,9,TRUE)</f>
        <v>1990</v>
      </c>
      <c r="AU11" s="1">
        <f>HLOOKUP(AU$2,PLANEL_Pot_anual!$C$3:$AL$24,9,TRUE)</f>
        <v>3395</v>
      </c>
      <c r="AV11" s="1">
        <f>HLOOKUP(AV$2,PLANEL_Pot_anual!$C$3:$AL$24,9,TRUE)</f>
        <v>3395</v>
      </c>
      <c r="AW11" s="1">
        <f>HLOOKUP(AW$2,PLANEL_Pot_anual!$C$3:$AL$24,9,TRUE)</f>
        <v>3395</v>
      </c>
      <c r="AX11" s="1">
        <f>HLOOKUP(AX$2,PLANEL_Pot_anual!$C$3:$AL$24,9,TRUE)</f>
        <v>3395</v>
      </c>
      <c r="AY11" s="1">
        <f>HLOOKUP(AY$2,PLANEL_Pot_anual!$C$3:$AL$24,9,TRUE)</f>
        <v>3395</v>
      </c>
      <c r="AZ11" s="1">
        <f>HLOOKUP(AZ$2,PLANEL_Pot_anual!$C$3:$AL$24,9,TRUE)</f>
        <v>3395</v>
      </c>
      <c r="BA11" s="1">
        <f>HLOOKUP(BA$2,PLANEL_Pot_anual!$C$3:$AL$24,9,TRUE)</f>
        <v>3395</v>
      </c>
      <c r="BB11" s="1">
        <f>HLOOKUP(BB$2,PLANEL_Pot_anual!$C$3:$AL$24,9,TRUE)</f>
        <v>3395</v>
      </c>
      <c r="BC11" s="1">
        <f>HLOOKUP(BC$2,PLANEL_Pot_anual!$C$3:$AL$24,9,TRUE)</f>
        <v>3395</v>
      </c>
      <c r="BD11" s="1">
        <f>HLOOKUP(BD$2,PLANEL_Pot_anual!$C$3:$AL$24,9,TRUE)</f>
        <v>3395</v>
      </c>
      <c r="BE11" s="1">
        <f>HLOOKUP(BE$2,PLANEL_Pot_anual!$C$3:$AL$24,9,TRUE)</f>
        <v>3395</v>
      </c>
      <c r="BF11" s="1">
        <f>HLOOKUP(BF$2,PLANEL_Pot_anual!$C$3:$AL$24,9,TRUE)</f>
        <v>3395</v>
      </c>
      <c r="BG11" s="1">
        <f>HLOOKUP(BG$2,PLANEL_Pot_anual!$C$3:$AL$24,9,TRUE)</f>
        <v>3395</v>
      </c>
      <c r="BH11" s="1">
        <f>HLOOKUP(BH$2,PLANEL_Pot_anual!$C$3:$AL$24,9,TRUE)</f>
        <v>3395</v>
      </c>
      <c r="BI11" s="1">
        <f>HLOOKUP(BI$2,PLANEL_Pot_anual!$C$3:$AL$24,9,TRUE)</f>
        <v>3395</v>
      </c>
      <c r="BJ11" s="1">
        <f>HLOOKUP(BJ$2,PLANEL_Pot_anual!$C$3:$AL$24,9,TRUE)</f>
        <v>3395</v>
      </c>
      <c r="BK11" s="1">
        <f>HLOOKUP(BK$2,PLANEL_Pot_anual!$C$3:$AL$24,9,TRUE)</f>
        <v>3395</v>
      </c>
      <c r="BL11" s="1">
        <f>HLOOKUP(BL$2,PLANEL_Pot_anual!$C$3:$AL$24,9,TRUE)</f>
        <v>3395</v>
      </c>
      <c r="BM11" s="1">
        <f>HLOOKUP(BM$2,PLANEL_Pot_anual!$C$3:$AL$24,9,TRUE)</f>
        <v>3395</v>
      </c>
      <c r="BN11" s="1">
        <f>HLOOKUP(BN$2,PLANEL_Pot_anual!$C$3:$AL$24,9,TRUE)</f>
        <v>3395</v>
      </c>
      <c r="BO11" s="1">
        <f>HLOOKUP(BO$2,PLANEL_Pot_anual!$C$3:$AL$24,9,TRUE)</f>
        <v>3395</v>
      </c>
      <c r="BP11" s="1">
        <f>HLOOKUP(BP$2,PLANEL_Pot_anual!$C$3:$AL$24,9,TRUE)</f>
        <v>3395</v>
      </c>
      <c r="BQ11" s="1">
        <f>HLOOKUP(BQ$2,PLANEL_Pot_anual!$C$3:$AL$24,9,TRUE)</f>
        <v>3395</v>
      </c>
      <c r="BR11" s="1">
        <f>HLOOKUP(BR$2,PLANEL_Pot_anual!$C$3:$AL$24,9,TRUE)</f>
        <v>3395</v>
      </c>
      <c r="BS11" s="1">
        <f>HLOOKUP(BS$2,PLANEL_Pot_anual!$C$3:$AL$24,9,TRUE)</f>
        <v>3395</v>
      </c>
      <c r="BT11" s="1">
        <f>HLOOKUP(BT$2,PLANEL_Pot_anual!$C$3:$AL$24,9,TRUE)</f>
        <v>3395</v>
      </c>
      <c r="BU11" s="1">
        <f>HLOOKUP(BU$2,PLANEL_Pot_anual!$C$3:$AL$24,9,TRUE)</f>
        <v>3395</v>
      </c>
      <c r="BV11" s="1">
        <f>HLOOKUP(BV$2,PLANEL_Pot_anual!$C$3:$AL$24,9,TRUE)</f>
        <v>3395</v>
      </c>
      <c r="BW11" s="1">
        <f>HLOOKUP(BW$2,PLANEL_Pot_anual!$C$3:$AL$24,9,TRUE)</f>
        <v>3395</v>
      </c>
      <c r="BX11" s="1">
        <f>HLOOKUP(BX$2,PLANEL_Pot_anual!$C$3:$AL$24,9,TRUE)</f>
        <v>3395</v>
      </c>
      <c r="BY11" s="1">
        <f>HLOOKUP(BY$2,PLANEL_Pot_anual!$C$3:$AL$24,9,TRUE)</f>
        <v>3395</v>
      </c>
      <c r="BZ11" s="1">
        <f>HLOOKUP(BZ$2,PLANEL_Pot_anual!$C$3:$AL$24,9,TRUE)</f>
        <v>3395</v>
      </c>
      <c r="CA11" s="1">
        <f>HLOOKUP(CA$2,PLANEL_Pot_anual!$C$3:$AL$24,9,TRUE)</f>
        <v>3395</v>
      </c>
      <c r="CB11" s="1">
        <f>HLOOKUP(CB$2,PLANEL_Pot_anual!$C$3:$AL$24,9,TRUE)</f>
        <v>3395</v>
      </c>
      <c r="CC11" s="1">
        <f>HLOOKUP(CC$2,PLANEL_Pot_anual!$C$3:$AL$24,9,TRUE)</f>
        <v>3395</v>
      </c>
      <c r="CD11" s="1">
        <f>HLOOKUP(CD$2,PLANEL_Pot_anual!$C$3:$AL$24,9,TRUE)</f>
        <v>3395</v>
      </c>
      <c r="CE11" s="1">
        <f>HLOOKUP(CE$2,PLANEL_Pot_anual!$C$3:$AL$24,9,TRUE)</f>
        <v>3395</v>
      </c>
      <c r="CF11" s="1">
        <f>HLOOKUP(CF$2,PLANEL_Pot_anual!$C$3:$AL$24,9,TRUE)</f>
        <v>3395</v>
      </c>
      <c r="CG11" s="1">
        <f>HLOOKUP(CG$2,PLANEL_Pot_anual!$C$3:$AL$24,9,TRUE)</f>
        <v>3395</v>
      </c>
      <c r="CH11" s="1">
        <f>HLOOKUP(CH$2,PLANEL_Pot_anual!$C$3:$AL$24,9,TRUE)</f>
        <v>3395</v>
      </c>
      <c r="CI11" s="1">
        <f>HLOOKUP(CI$2,PLANEL_Pot_anual!$C$3:$AL$24,9,TRUE)</f>
        <v>3395</v>
      </c>
      <c r="CJ11" s="1">
        <f>HLOOKUP(CJ$2,PLANEL_Pot_anual!$C$3:$AL$24,9,TRUE)</f>
        <v>3395</v>
      </c>
      <c r="CK11" s="1">
        <f>HLOOKUP(CK$2,PLANEL_Pot_anual!$C$3:$AL$24,9,TRUE)</f>
        <v>3395</v>
      </c>
      <c r="CL11" s="1">
        <f>HLOOKUP(CL$2,PLANEL_Pot_anual!$C$3:$AL$24,9,TRUE)</f>
        <v>3395</v>
      </c>
      <c r="CM11" s="1">
        <f>HLOOKUP(CM$2,PLANEL_Pot_anual!$C$3:$AL$24,9,TRUE)</f>
        <v>3395</v>
      </c>
      <c r="CN11" s="1">
        <f>HLOOKUP(CN$2,PLANEL_Pot_anual!$C$3:$AL$24,9,TRUE)</f>
        <v>3395</v>
      </c>
      <c r="CO11" s="1">
        <f>HLOOKUP(CO$2,PLANEL_Pot_anual!$C$3:$AL$24,9,TRUE)</f>
        <v>3395</v>
      </c>
      <c r="CP11" s="1">
        <f>HLOOKUP(CP$2,PLANEL_Pot_anual!$C$3:$AL$24,9,TRUE)</f>
        <v>3395</v>
      </c>
      <c r="CQ11" s="1">
        <f>HLOOKUP(CQ$2,PLANEL_Pot_anual!$C$3:$AL$24,9,TRUE)</f>
        <v>3395</v>
      </c>
      <c r="CR11" s="1">
        <f>HLOOKUP(CR$2,PLANEL_Pot_anual!$C$3:$AL$24,9,TRUE)</f>
        <v>3395</v>
      </c>
      <c r="CS11" s="1">
        <f>HLOOKUP(CS$2,PLANEL_Pot_anual!$C$3:$AL$24,9,TRUE)</f>
        <v>3395</v>
      </c>
      <c r="CT11" s="1">
        <f>HLOOKUP(CT$2,PLANEL_Pot_anual!$C$3:$AL$24,9,TRUE)</f>
        <v>3395</v>
      </c>
      <c r="CU11" s="1">
        <f>HLOOKUP(CU$2,PLANEL_Pot_anual!$C$3:$AL$24,9,TRUE)</f>
        <v>3395</v>
      </c>
      <c r="CV11" s="1">
        <f>HLOOKUP(CV$2,PLANEL_Pot_anual!$C$3:$AL$24,9,TRUE)</f>
        <v>3395</v>
      </c>
      <c r="CW11" s="1">
        <f>HLOOKUP(CW$2,PLANEL_Pot_anual!$C$3:$AL$24,9,TRUE)</f>
        <v>3395</v>
      </c>
      <c r="CX11" s="1">
        <f>HLOOKUP(CX$2,PLANEL_Pot_anual!$C$3:$AL$24,9,TRUE)</f>
        <v>3395</v>
      </c>
      <c r="CY11" s="1">
        <f>HLOOKUP(CY$2,PLANEL_Pot_anual!$C$3:$AL$24,9,TRUE)</f>
        <v>3395</v>
      </c>
      <c r="CZ11" s="1">
        <f>HLOOKUP(CZ$2,PLANEL_Pot_anual!$C$3:$AL$24,9,TRUE)</f>
        <v>3395</v>
      </c>
      <c r="DA11" s="1">
        <f>HLOOKUP(DA$2,PLANEL_Pot_anual!$C$3:$AL$24,9,TRUE)</f>
        <v>3395</v>
      </c>
      <c r="DB11" s="1">
        <f>HLOOKUP(DB$2,PLANEL_Pot_anual!$C$3:$AL$24,9,TRUE)</f>
        <v>3395</v>
      </c>
      <c r="DC11" s="1">
        <f>HLOOKUP(DC$2,PLANEL_Pot_anual!$C$3:$AL$24,9,TRUE)</f>
        <v>3395</v>
      </c>
      <c r="DD11" s="1">
        <f>HLOOKUP(DD$2,PLANEL_Pot_anual!$C$3:$AL$24,9,TRUE)</f>
        <v>3395</v>
      </c>
      <c r="DE11" s="1">
        <f>HLOOKUP(DE$2,PLANEL_Pot_anual!$C$3:$AL$24,9,TRUE)</f>
        <v>3395</v>
      </c>
      <c r="DF11" s="1">
        <f>HLOOKUP(DF$2,PLANEL_Pot_anual!$C$3:$AL$24,9,TRUE)</f>
        <v>3395</v>
      </c>
      <c r="DG11" s="1">
        <f>HLOOKUP(DG$2,PLANEL_Pot_anual!$C$3:$AL$24,9,TRUE)</f>
        <v>3395</v>
      </c>
      <c r="DH11" s="1">
        <f>HLOOKUP(DH$2,PLANEL_Pot_anual!$C$3:$AL$24,9,TRUE)</f>
        <v>3395</v>
      </c>
      <c r="DI11" s="1">
        <f>HLOOKUP(DI$2,PLANEL_Pot_anual!$C$3:$AL$24,9,TRUE)</f>
        <v>3395</v>
      </c>
      <c r="DJ11" s="1">
        <f>HLOOKUP(DJ$2,PLANEL_Pot_anual!$C$3:$AL$24,9,TRUE)</f>
        <v>3395</v>
      </c>
      <c r="DK11" s="1">
        <f>HLOOKUP(DK$2,PLANEL_Pot_anual!$C$3:$AL$24,9,TRUE)</f>
        <v>3395</v>
      </c>
      <c r="DL11" s="1">
        <f>HLOOKUP(DL$2,PLANEL_Pot_anual!$C$3:$AL$24,9,TRUE)</f>
        <v>3395</v>
      </c>
      <c r="DM11" s="1">
        <f>HLOOKUP(DM$2,PLANEL_Pot_anual!$C$3:$AL$24,9,TRUE)</f>
        <v>3395</v>
      </c>
      <c r="DN11" s="1">
        <f>HLOOKUP(DN$2,PLANEL_Pot_anual!$C$3:$AL$24,9,TRUE)</f>
        <v>3395</v>
      </c>
      <c r="DO11" s="1">
        <f>HLOOKUP(DO$2,PLANEL_Pot_anual!$C$3:$AL$24,9,TRUE)</f>
        <v>3395</v>
      </c>
      <c r="DP11" s="1">
        <f>HLOOKUP(DP$2,PLANEL_Pot_anual!$C$3:$AL$24,9,TRUE)</f>
        <v>3395</v>
      </c>
      <c r="DQ11" s="1">
        <f>HLOOKUP(DQ$2,PLANEL_Pot_anual!$C$3:$AL$24,9,TRUE)</f>
        <v>3395</v>
      </c>
      <c r="DR11" s="1">
        <f>HLOOKUP(DR$2,PLANEL_Pot_anual!$C$3:$AL$24,9,TRUE)</f>
        <v>3395</v>
      </c>
      <c r="DS11" s="1">
        <f>HLOOKUP(DS$2,PLANEL_Pot_anual!$C$3:$AL$24,9,TRUE)</f>
        <v>3395</v>
      </c>
      <c r="DT11" s="1">
        <f>HLOOKUP(DT$2,PLANEL_Pot_anual!$C$3:$AL$24,9,TRUE)</f>
        <v>3395</v>
      </c>
      <c r="DU11" s="1">
        <f>HLOOKUP(DU$2,PLANEL_Pot_anual!$C$3:$AL$24,9,TRUE)</f>
        <v>3395</v>
      </c>
      <c r="DV11" s="1">
        <f>HLOOKUP(DV$2,PLANEL_Pot_anual!$C$3:$AL$24,9,TRUE)</f>
        <v>3395</v>
      </c>
      <c r="DW11" s="1">
        <f>HLOOKUP(DW$2,PLANEL_Pot_anual!$C$3:$AL$24,9,TRUE)</f>
        <v>3395</v>
      </c>
      <c r="DX11" s="1">
        <f>HLOOKUP(DX$2,PLANEL_Pot_anual!$C$3:$AL$24,9,TRUE)</f>
        <v>3395</v>
      </c>
      <c r="DY11" s="1">
        <f>HLOOKUP(DY$2,PLANEL_Pot_anual!$C$3:$AL$24,9,TRUE)</f>
        <v>3395</v>
      </c>
      <c r="DZ11" s="1">
        <f>HLOOKUP(DZ$2,PLANEL_Pot_anual!$C$3:$AL$24,9,TRUE)</f>
        <v>3395</v>
      </c>
      <c r="EA11" s="1">
        <f>HLOOKUP(EA$2,PLANEL_Pot_anual!$C$3:$AL$24,9,TRUE)</f>
        <v>3395</v>
      </c>
      <c r="EB11" s="1">
        <f>HLOOKUP(EB$2,PLANEL_Pot_anual!$C$3:$AL$24,9,TRUE)</f>
        <v>3395</v>
      </c>
      <c r="EC11" s="1">
        <f>HLOOKUP(EC$2,PLANEL_Pot_anual!$C$3:$AL$24,9,TRUE)</f>
        <v>3395</v>
      </c>
      <c r="ED11" s="1">
        <f>HLOOKUP(ED$2,PLANEL_Pot_anual!$C$3:$AL$24,9,TRUE)</f>
        <v>3395</v>
      </c>
      <c r="EE11" s="1">
        <f>HLOOKUP(EE$2,PLANEL_Pot_anual!$C$3:$AL$24,9,TRUE)</f>
        <v>3395</v>
      </c>
      <c r="EF11" s="1">
        <f>HLOOKUP(EF$2,PLANEL_Pot_anual!$C$3:$AL$24,9,TRUE)</f>
        <v>3395</v>
      </c>
      <c r="EG11" s="1">
        <f>HLOOKUP(EG$2,PLANEL_Pot_anual!$C$3:$AL$24,9,TRUE)</f>
        <v>3395</v>
      </c>
      <c r="EH11" s="1">
        <f>HLOOKUP(EH$2,PLANEL_Pot_anual!$C$3:$AL$24,9,TRUE)</f>
        <v>3395</v>
      </c>
      <c r="EI11" s="1">
        <f>HLOOKUP(EI$2,PLANEL_Pot_anual!$C$3:$AL$24,9,TRUE)</f>
        <v>3395</v>
      </c>
      <c r="EJ11" s="1">
        <f>HLOOKUP(EJ$2,PLANEL_Pot_anual!$C$3:$AL$24,9,TRUE)</f>
        <v>3395</v>
      </c>
      <c r="EK11" s="1">
        <f>HLOOKUP(EK$2,PLANEL_Pot_anual!$C$3:$AL$24,9,TRUE)</f>
        <v>3395</v>
      </c>
      <c r="EL11" s="1">
        <f>HLOOKUP(EL$2,PLANEL_Pot_anual!$C$3:$AL$24,9,TRUE)</f>
        <v>3395</v>
      </c>
      <c r="EM11" s="1">
        <f>HLOOKUP(EM$2,PLANEL_Pot_anual!$C$3:$AL$24,9,TRUE)</f>
        <v>3395</v>
      </c>
      <c r="EN11" s="1">
        <f>HLOOKUP(EN$2,PLANEL_Pot_anual!$C$3:$AL$24,9,TRUE)</f>
        <v>3395</v>
      </c>
      <c r="EO11" s="1">
        <f>HLOOKUP(EO$2,PLANEL_Pot_anual!$C$3:$AL$24,9,TRUE)</f>
        <v>3395</v>
      </c>
      <c r="EP11" s="1">
        <f>HLOOKUP(EP$2,PLANEL_Pot_anual!$C$3:$AL$24,9,TRUE)</f>
        <v>3395</v>
      </c>
    </row>
    <row r="12" spans="2:182" x14ac:dyDescent="0.25">
      <c r="B12" s="16" t="s">
        <v>57</v>
      </c>
      <c r="C12" s="1">
        <f>HLOOKUP(C$2,PLANEL_Pot_anual!$C$3:$AL$24,10,TRUE)</f>
        <v>5183.8</v>
      </c>
      <c r="D12" s="1">
        <f>HLOOKUP(D$2,PLANEL_Pot_anual!$C$3:$AL$24,10,TRUE)</f>
        <v>5183.8</v>
      </c>
      <c r="E12" s="1">
        <f>HLOOKUP(E$2,PLANEL_Pot_anual!$C$3:$AL$24,10,TRUE)</f>
        <v>5183.8</v>
      </c>
      <c r="F12" s="1">
        <f>HLOOKUP(F$2,PLANEL_Pot_anual!$C$3:$AL$24,10,TRUE)</f>
        <v>5183.8</v>
      </c>
      <c r="G12" s="1">
        <f>HLOOKUP(G$2,PLANEL_Pot_anual!$C$3:$AL$24,10,TRUE)</f>
        <v>5183.8</v>
      </c>
      <c r="H12" s="1">
        <f>HLOOKUP(H$2,PLANEL_Pot_anual!$C$3:$AL$24,10,TRUE)</f>
        <v>5183.8</v>
      </c>
      <c r="I12" s="1">
        <f>HLOOKUP(I$2,PLANEL_Pot_anual!$C$3:$AL$24,10,TRUE)</f>
        <v>5183.8</v>
      </c>
      <c r="J12" s="1">
        <f>HLOOKUP(J$2,PLANEL_Pot_anual!$C$3:$AL$24,10,TRUE)</f>
        <v>5183.8</v>
      </c>
      <c r="K12" s="1">
        <f>HLOOKUP(K$2,PLANEL_Pot_anual!$C$3:$AL$24,10,TRUE)</f>
        <v>5183.8</v>
      </c>
      <c r="L12" s="1">
        <f>HLOOKUP(L$2,PLANEL_Pot_anual!$C$3:$AL$24,10,TRUE)</f>
        <v>5183.8</v>
      </c>
      <c r="M12" s="1">
        <f>HLOOKUP(M$2,PLANEL_Pot_anual!$C$3:$AL$24,10,TRUE)</f>
        <v>5183.8</v>
      </c>
      <c r="N12" s="1">
        <f>HLOOKUP(N$2,PLANEL_Pot_anual!$C$3:$AL$24,10,TRUE)</f>
        <v>5183.8</v>
      </c>
      <c r="O12" s="1">
        <f>HLOOKUP(O$2,PLANEL_Pot_anual!$C$3:$AL$24,10,TRUE)</f>
        <v>5183.8</v>
      </c>
      <c r="P12" s="1">
        <f>HLOOKUP(P$2,PLANEL_Pot_anual!$C$3:$AL$24,10,TRUE)</f>
        <v>5183.8</v>
      </c>
      <c r="Q12" s="1">
        <f>HLOOKUP(Q$2,PLANEL_Pot_anual!$C$3:$AL$24,10,TRUE)</f>
        <v>5183.8</v>
      </c>
      <c r="R12" s="1">
        <f>HLOOKUP(R$2,PLANEL_Pot_anual!$C$3:$AL$24,10,TRUE)</f>
        <v>5183.8</v>
      </c>
      <c r="S12" s="1">
        <f>HLOOKUP(S$2,PLANEL_Pot_anual!$C$3:$AL$24,10,TRUE)</f>
        <v>5183.8</v>
      </c>
      <c r="T12" s="1">
        <f>HLOOKUP(T$2,PLANEL_Pot_anual!$C$3:$AL$24,10,TRUE)</f>
        <v>5183.8</v>
      </c>
      <c r="U12" s="1">
        <f>HLOOKUP(U$2,PLANEL_Pot_anual!$C$3:$AL$24,10,TRUE)</f>
        <v>5183.8</v>
      </c>
      <c r="V12" s="1">
        <f>HLOOKUP(V$2,PLANEL_Pot_anual!$C$3:$AL$24,10,TRUE)</f>
        <v>5183.8</v>
      </c>
      <c r="W12" s="1">
        <f>HLOOKUP(W$2,PLANEL_Pot_anual!$C$3:$AL$24,10,TRUE)</f>
        <v>5183.8</v>
      </c>
      <c r="X12" s="1">
        <f>HLOOKUP(X$2,PLANEL_Pot_anual!$C$3:$AL$24,10,TRUE)</f>
        <v>5183.8</v>
      </c>
      <c r="Y12" s="1">
        <f>HLOOKUP(Y$2,PLANEL_Pot_anual!$C$3:$AL$24,10,TRUE)</f>
        <v>5183.8</v>
      </c>
      <c r="Z12" s="1">
        <f>HLOOKUP(Z$2,PLANEL_Pot_anual!$C$3:$AL$24,10,TRUE)</f>
        <v>5183.8</v>
      </c>
      <c r="AA12" s="1">
        <f>HLOOKUP(AA$2,PLANEL_Pot_anual!$C$3:$AL$24,10,TRUE)</f>
        <v>5183.8</v>
      </c>
      <c r="AB12" s="1">
        <f>HLOOKUP(AB$2,PLANEL_Pot_anual!$C$3:$AL$24,10,TRUE)</f>
        <v>5183.8</v>
      </c>
      <c r="AC12" s="1">
        <f>HLOOKUP(AC$2,PLANEL_Pot_anual!$C$3:$AL$24,10,TRUE)</f>
        <v>5183.8</v>
      </c>
      <c r="AD12" s="1">
        <f>HLOOKUP(AD$2,PLANEL_Pot_anual!$C$3:$AL$24,10,TRUE)</f>
        <v>5183.8</v>
      </c>
      <c r="AE12" s="1">
        <f>HLOOKUP(AE$2,PLANEL_Pot_anual!$C$3:$AL$24,10,TRUE)</f>
        <v>5183.8</v>
      </c>
      <c r="AF12" s="1">
        <f>HLOOKUP(AF$2,PLANEL_Pot_anual!$C$3:$AL$24,10,TRUE)</f>
        <v>5183.8</v>
      </c>
      <c r="AG12" s="1">
        <f>HLOOKUP(AG$2,PLANEL_Pot_anual!$C$3:$AL$24,10,TRUE)</f>
        <v>5183.8</v>
      </c>
      <c r="AH12" s="1">
        <f>HLOOKUP(AH$2,PLANEL_Pot_anual!$C$3:$AL$24,10,TRUE)</f>
        <v>5183.8</v>
      </c>
      <c r="AI12" s="1">
        <f>HLOOKUP(AI$2,PLANEL_Pot_anual!$C$3:$AL$24,10,TRUE)</f>
        <v>4991.7</v>
      </c>
      <c r="AJ12" s="1">
        <f>HLOOKUP(AJ$2,PLANEL_Pot_anual!$C$3:$AL$24,10,TRUE)</f>
        <v>4991.7</v>
      </c>
      <c r="AK12" s="1">
        <f>HLOOKUP(AK$2,PLANEL_Pot_anual!$C$3:$AL$24,10,TRUE)</f>
        <v>4991.7</v>
      </c>
      <c r="AL12" s="1">
        <f>HLOOKUP(AL$2,PLANEL_Pot_anual!$C$3:$AL$24,10,TRUE)</f>
        <v>4991.7</v>
      </c>
      <c r="AM12" s="1">
        <f>HLOOKUP(AM$2,PLANEL_Pot_anual!$C$3:$AL$24,10,TRUE)</f>
        <v>4008.1</v>
      </c>
      <c r="AN12" s="1">
        <f>HLOOKUP(AN$2,PLANEL_Pot_anual!$C$3:$AL$24,10,TRUE)</f>
        <v>4008.1</v>
      </c>
      <c r="AO12" s="1">
        <f>HLOOKUP(AO$2,PLANEL_Pot_anual!$C$3:$AL$24,10,TRUE)</f>
        <v>4008.1</v>
      </c>
      <c r="AP12" s="1">
        <f>HLOOKUP(AP$2,PLANEL_Pot_anual!$C$3:$AL$24,10,TRUE)</f>
        <v>4008.1</v>
      </c>
      <c r="AQ12" s="1">
        <f>HLOOKUP(AQ$2,PLANEL_Pot_anual!$C$3:$AL$24,10,TRUE)</f>
        <v>2475.5</v>
      </c>
      <c r="AR12" s="1">
        <f>HLOOKUP(AR$2,PLANEL_Pot_anual!$C$3:$AL$24,10,TRUE)</f>
        <v>2475.5</v>
      </c>
      <c r="AS12" s="1">
        <f>HLOOKUP(AS$2,PLANEL_Pot_anual!$C$3:$AL$24,10,TRUE)</f>
        <v>2475.5</v>
      </c>
      <c r="AT12" s="1">
        <f>HLOOKUP(AT$2,PLANEL_Pot_anual!$C$3:$AL$24,10,TRUE)</f>
        <v>2475.5</v>
      </c>
      <c r="AU12" s="1">
        <f>HLOOKUP(AU$2,PLANEL_Pot_anual!$C$3:$AL$24,10,TRUE)</f>
        <v>2268.8999999999996</v>
      </c>
      <c r="AV12" s="1">
        <f>HLOOKUP(AV$2,PLANEL_Pot_anual!$C$3:$AL$24,10,TRUE)</f>
        <v>2268.8999999999996</v>
      </c>
      <c r="AW12" s="1">
        <f>HLOOKUP(AW$2,PLANEL_Pot_anual!$C$3:$AL$24,10,TRUE)</f>
        <v>2268.8999999999996</v>
      </c>
      <c r="AX12" s="1">
        <f>HLOOKUP(AX$2,PLANEL_Pot_anual!$C$3:$AL$24,10,TRUE)</f>
        <v>2268.8999999999996</v>
      </c>
      <c r="AY12" s="1">
        <f>HLOOKUP(AY$2,PLANEL_Pot_anual!$C$3:$AL$24,10,TRUE)</f>
        <v>200.8</v>
      </c>
      <c r="AZ12" s="1">
        <f>HLOOKUP(AZ$2,PLANEL_Pot_anual!$C$3:$AL$24,10,TRUE)</f>
        <v>200.8</v>
      </c>
      <c r="BA12" s="1">
        <f>HLOOKUP(BA$2,PLANEL_Pot_anual!$C$3:$AL$24,10,TRUE)</f>
        <v>200.8</v>
      </c>
      <c r="BB12" s="1">
        <f>HLOOKUP(BB$2,PLANEL_Pot_anual!$C$3:$AL$24,10,TRUE)</f>
        <v>200.8</v>
      </c>
      <c r="BC12" s="1">
        <f>HLOOKUP(BC$2,PLANEL_Pot_anual!$C$3:$AL$24,10,TRUE)</f>
        <v>0</v>
      </c>
      <c r="BD12" s="1">
        <f>HLOOKUP(BD$2,PLANEL_Pot_anual!$C$3:$AL$24,10,TRUE)</f>
        <v>0</v>
      </c>
      <c r="BE12" s="1">
        <f>HLOOKUP(BE$2,PLANEL_Pot_anual!$C$3:$AL$24,10,TRUE)</f>
        <v>0</v>
      </c>
      <c r="BF12" s="1">
        <f>HLOOKUP(BF$2,PLANEL_Pot_anual!$C$3:$AL$24,10,TRUE)</f>
        <v>0</v>
      </c>
      <c r="BG12" s="1">
        <f>HLOOKUP(BG$2,PLANEL_Pot_anual!$C$3:$AL$24,10,TRUE)</f>
        <v>0</v>
      </c>
      <c r="BH12" s="1">
        <f>HLOOKUP(BH$2,PLANEL_Pot_anual!$C$3:$AL$24,10,TRUE)</f>
        <v>0</v>
      </c>
      <c r="BI12" s="1">
        <f>HLOOKUP(BI$2,PLANEL_Pot_anual!$C$3:$AL$24,10,TRUE)</f>
        <v>0</v>
      </c>
      <c r="BJ12" s="1">
        <f>HLOOKUP(BJ$2,PLANEL_Pot_anual!$C$3:$AL$24,10,TRUE)</f>
        <v>0</v>
      </c>
      <c r="BK12" s="1">
        <f>HLOOKUP(BK$2,PLANEL_Pot_anual!$C$3:$AL$24,10,TRUE)</f>
        <v>0</v>
      </c>
      <c r="BL12" s="1">
        <f>HLOOKUP(BL$2,PLANEL_Pot_anual!$C$3:$AL$24,10,TRUE)</f>
        <v>0</v>
      </c>
      <c r="BM12" s="1">
        <f>HLOOKUP(BM$2,PLANEL_Pot_anual!$C$3:$AL$24,10,TRUE)</f>
        <v>0</v>
      </c>
      <c r="BN12" s="1">
        <f>HLOOKUP(BN$2,PLANEL_Pot_anual!$C$3:$AL$24,10,TRUE)</f>
        <v>0</v>
      </c>
      <c r="BO12" s="1">
        <f>HLOOKUP(BO$2,PLANEL_Pot_anual!$C$3:$AL$24,10,TRUE)</f>
        <v>0</v>
      </c>
      <c r="BP12" s="1">
        <f>HLOOKUP(BP$2,PLANEL_Pot_anual!$C$3:$AL$24,10,TRUE)</f>
        <v>0</v>
      </c>
      <c r="BQ12" s="1">
        <f>HLOOKUP(BQ$2,PLANEL_Pot_anual!$C$3:$AL$24,10,TRUE)</f>
        <v>0</v>
      </c>
      <c r="BR12" s="1">
        <f>HLOOKUP(BR$2,PLANEL_Pot_anual!$C$3:$AL$24,10,TRUE)</f>
        <v>0</v>
      </c>
      <c r="BS12" s="1">
        <f>HLOOKUP(BS$2,PLANEL_Pot_anual!$C$3:$AL$24,10,TRUE)</f>
        <v>0</v>
      </c>
      <c r="BT12" s="1">
        <f>HLOOKUP(BT$2,PLANEL_Pot_anual!$C$3:$AL$24,10,TRUE)</f>
        <v>0</v>
      </c>
      <c r="BU12" s="1">
        <f>HLOOKUP(BU$2,PLANEL_Pot_anual!$C$3:$AL$24,10,TRUE)</f>
        <v>0</v>
      </c>
      <c r="BV12" s="1">
        <f>HLOOKUP(BV$2,PLANEL_Pot_anual!$C$3:$AL$24,10,TRUE)</f>
        <v>0</v>
      </c>
      <c r="BW12" s="1">
        <f>HLOOKUP(BW$2,PLANEL_Pot_anual!$C$3:$AL$24,10,TRUE)</f>
        <v>0</v>
      </c>
      <c r="BX12" s="1">
        <f>HLOOKUP(BX$2,PLANEL_Pot_anual!$C$3:$AL$24,10,TRUE)</f>
        <v>0</v>
      </c>
      <c r="BY12" s="1">
        <f>HLOOKUP(BY$2,PLANEL_Pot_anual!$C$3:$AL$24,10,TRUE)</f>
        <v>0</v>
      </c>
      <c r="BZ12" s="1">
        <f>HLOOKUP(BZ$2,PLANEL_Pot_anual!$C$3:$AL$24,10,TRUE)</f>
        <v>0</v>
      </c>
      <c r="CA12" s="1">
        <f>HLOOKUP(CA$2,PLANEL_Pot_anual!$C$3:$AL$24,10,TRUE)</f>
        <v>0</v>
      </c>
      <c r="CB12" s="1">
        <f>HLOOKUP(CB$2,PLANEL_Pot_anual!$C$3:$AL$24,10,TRUE)</f>
        <v>0</v>
      </c>
      <c r="CC12" s="1">
        <f>HLOOKUP(CC$2,PLANEL_Pot_anual!$C$3:$AL$24,10,TRUE)</f>
        <v>0</v>
      </c>
      <c r="CD12" s="1">
        <f>HLOOKUP(CD$2,PLANEL_Pot_anual!$C$3:$AL$24,10,TRUE)</f>
        <v>0</v>
      </c>
      <c r="CE12" s="1">
        <f>HLOOKUP(CE$2,PLANEL_Pot_anual!$C$3:$AL$24,10,TRUE)</f>
        <v>0</v>
      </c>
      <c r="CF12" s="1">
        <f>HLOOKUP(CF$2,PLANEL_Pot_anual!$C$3:$AL$24,10,TRUE)</f>
        <v>0</v>
      </c>
      <c r="CG12" s="1">
        <f>HLOOKUP(CG$2,PLANEL_Pot_anual!$C$3:$AL$24,10,TRUE)</f>
        <v>0</v>
      </c>
      <c r="CH12" s="1">
        <f>HLOOKUP(CH$2,PLANEL_Pot_anual!$C$3:$AL$24,10,TRUE)</f>
        <v>0</v>
      </c>
      <c r="CI12" s="1">
        <f>HLOOKUP(CI$2,PLANEL_Pot_anual!$C$3:$AL$24,10,TRUE)</f>
        <v>0</v>
      </c>
      <c r="CJ12" s="1">
        <f>HLOOKUP(CJ$2,PLANEL_Pot_anual!$C$3:$AL$24,10,TRUE)</f>
        <v>0</v>
      </c>
      <c r="CK12" s="1">
        <f>HLOOKUP(CK$2,PLANEL_Pot_anual!$C$3:$AL$24,10,TRUE)</f>
        <v>0</v>
      </c>
      <c r="CL12" s="1">
        <f>HLOOKUP(CL$2,PLANEL_Pot_anual!$C$3:$AL$24,10,TRUE)</f>
        <v>0</v>
      </c>
      <c r="CM12" s="1">
        <f>HLOOKUP(CM$2,PLANEL_Pot_anual!$C$3:$AL$24,10,TRUE)</f>
        <v>0</v>
      </c>
      <c r="CN12" s="1">
        <f>HLOOKUP(CN$2,PLANEL_Pot_anual!$C$3:$AL$24,10,TRUE)</f>
        <v>0</v>
      </c>
      <c r="CO12" s="1">
        <f>HLOOKUP(CO$2,PLANEL_Pot_anual!$C$3:$AL$24,10,TRUE)</f>
        <v>0</v>
      </c>
      <c r="CP12" s="1">
        <f>HLOOKUP(CP$2,PLANEL_Pot_anual!$C$3:$AL$24,10,TRUE)</f>
        <v>0</v>
      </c>
      <c r="CQ12" s="1">
        <f>HLOOKUP(CQ$2,PLANEL_Pot_anual!$C$3:$AL$24,10,TRUE)</f>
        <v>0</v>
      </c>
      <c r="CR12" s="1">
        <f>HLOOKUP(CR$2,PLANEL_Pot_anual!$C$3:$AL$24,10,TRUE)</f>
        <v>0</v>
      </c>
      <c r="CS12" s="1">
        <f>HLOOKUP(CS$2,PLANEL_Pot_anual!$C$3:$AL$24,10,TRUE)</f>
        <v>0</v>
      </c>
      <c r="CT12" s="1">
        <f>HLOOKUP(CT$2,PLANEL_Pot_anual!$C$3:$AL$24,10,TRUE)</f>
        <v>0</v>
      </c>
      <c r="CU12" s="1">
        <f>HLOOKUP(CU$2,PLANEL_Pot_anual!$C$3:$AL$24,10,TRUE)</f>
        <v>0</v>
      </c>
      <c r="CV12" s="1">
        <f>HLOOKUP(CV$2,PLANEL_Pot_anual!$C$3:$AL$24,10,TRUE)</f>
        <v>0</v>
      </c>
      <c r="CW12" s="1">
        <f>HLOOKUP(CW$2,PLANEL_Pot_anual!$C$3:$AL$24,10,TRUE)</f>
        <v>0</v>
      </c>
      <c r="CX12" s="1">
        <f>HLOOKUP(CX$2,PLANEL_Pot_anual!$C$3:$AL$24,10,TRUE)</f>
        <v>0</v>
      </c>
      <c r="CY12" s="1">
        <f>HLOOKUP(CY$2,PLANEL_Pot_anual!$C$3:$AL$24,10,TRUE)</f>
        <v>0</v>
      </c>
      <c r="CZ12" s="1">
        <f>HLOOKUP(CZ$2,PLANEL_Pot_anual!$C$3:$AL$24,10,TRUE)</f>
        <v>0</v>
      </c>
      <c r="DA12" s="1">
        <f>HLOOKUP(DA$2,PLANEL_Pot_anual!$C$3:$AL$24,10,TRUE)</f>
        <v>0</v>
      </c>
      <c r="DB12" s="1">
        <f>HLOOKUP(DB$2,PLANEL_Pot_anual!$C$3:$AL$24,10,TRUE)</f>
        <v>0</v>
      </c>
      <c r="DC12" s="1">
        <f>HLOOKUP(DC$2,PLANEL_Pot_anual!$C$3:$AL$24,10,TRUE)</f>
        <v>0</v>
      </c>
      <c r="DD12" s="1">
        <f>HLOOKUP(DD$2,PLANEL_Pot_anual!$C$3:$AL$24,10,TRUE)</f>
        <v>0</v>
      </c>
      <c r="DE12" s="1">
        <f>HLOOKUP(DE$2,PLANEL_Pot_anual!$C$3:$AL$24,10,TRUE)</f>
        <v>0</v>
      </c>
      <c r="DF12" s="1">
        <f>HLOOKUP(DF$2,PLANEL_Pot_anual!$C$3:$AL$24,10,TRUE)</f>
        <v>0</v>
      </c>
      <c r="DG12" s="1">
        <f>HLOOKUP(DG$2,PLANEL_Pot_anual!$C$3:$AL$24,10,TRUE)</f>
        <v>0</v>
      </c>
      <c r="DH12" s="1">
        <f>HLOOKUP(DH$2,PLANEL_Pot_anual!$C$3:$AL$24,10,TRUE)</f>
        <v>0</v>
      </c>
      <c r="DI12" s="1">
        <f>HLOOKUP(DI$2,PLANEL_Pot_anual!$C$3:$AL$24,10,TRUE)</f>
        <v>0</v>
      </c>
      <c r="DJ12" s="1">
        <f>HLOOKUP(DJ$2,PLANEL_Pot_anual!$C$3:$AL$24,10,TRUE)</f>
        <v>0</v>
      </c>
      <c r="DK12" s="1">
        <f>HLOOKUP(DK$2,PLANEL_Pot_anual!$C$3:$AL$24,10,TRUE)</f>
        <v>0</v>
      </c>
      <c r="DL12" s="1">
        <f>HLOOKUP(DL$2,PLANEL_Pot_anual!$C$3:$AL$24,10,TRUE)</f>
        <v>0</v>
      </c>
      <c r="DM12" s="1">
        <f>HLOOKUP(DM$2,PLANEL_Pot_anual!$C$3:$AL$24,10,TRUE)</f>
        <v>0</v>
      </c>
      <c r="DN12" s="1">
        <f>HLOOKUP(DN$2,PLANEL_Pot_anual!$C$3:$AL$24,10,TRUE)</f>
        <v>0</v>
      </c>
      <c r="DO12" s="1">
        <f>HLOOKUP(DO$2,PLANEL_Pot_anual!$C$3:$AL$24,10,TRUE)</f>
        <v>0</v>
      </c>
      <c r="DP12" s="1">
        <f>HLOOKUP(DP$2,PLANEL_Pot_anual!$C$3:$AL$24,10,TRUE)</f>
        <v>0</v>
      </c>
      <c r="DQ12" s="1">
        <f>HLOOKUP(DQ$2,PLANEL_Pot_anual!$C$3:$AL$24,10,TRUE)</f>
        <v>0</v>
      </c>
      <c r="DR12" s="1">
        <f>HLOOKUP(DR$2,PLANEL_Pot_anual!$C$3:$AL$24,10,TRUE)</f>
        <v>0</v>
      </c>
      <c r="DS12" s="1">
        <f>HLOOKUP(DS$2,PLANEL_Pot_anual!$C$3:$AL$24,10,TRUE)</f>
        <v>0</v>
      </c>
      <c r="DT12" s="1">
        <f>HLOOKUP(DT$2,PLANEL_Pot_anual!$C$3:$AL$24,10,TRUE)</f>
        <v>0</v>
      </c>
      <c r="DU12" s="1">
        <f>HLOOKUP(DU$2,PLANEL_Pot_anual!$C$3:$AL$24,10,TRUE)</f>
        <v>0</v>
      </c>
      <c r="DV12" s="1">
        <f>HLOOKUP(DV$2,PLANEL_Pot_anual!$C$3:$AL$24,10,TRUE)</f>
        <v>0</v>
      </c>
      <c r="DW12" s="1">
        <f>HLOOKUP(DW$2,PLANEL_Pot_anual!$C$3:$AL$24,10,TRUE)</f>
        <v>0</v>
      </c>
      <c r="DX12" s="1">
        <f>HLOOKUP(DX$2,PLANEL_Pot_anual!$C$3:$AL$24,10,TRUE)</f>
        <v>0</v>
      </c>
      <c r="DY12" s="1">
        <f>HLOOKUP(DY$2,PLANEL_Pot_anual!$C$3:$AL$24,10,TRUE)</f>
        <v>0</v>
      </c>
      <c r="DZ12" s="1">
        <f>HLOOKUP(DZ$2,PLANEL_Pot_anual!$C$3:$AL$24,10,TRUE)</f>
        <v>0</v>
      </c>
      <c r="EA12" s="1">
        <f>HLOOKUP(EA$2,PLANEL_Pot_anual!$C$3:$AL$24,10,TRUE)</f>
        <v>0</v>
      </c>
      <c r="EB12" s="1">
        <f>HLOOKUP(EB$2,PLANEL_Pot_anual!$C$3:$AL$24,10,TRUE)</f>
        <v>0</v>
      </c>
      <c r="EC12" s="1">
        <f>HLOOKUP(EC$2,PLANEL_Pot_anual!$C$3:$AL$24,10,TRUE)</f>
        <v>0</v>
      </c>
      <c r="ED12" s="1">
        <f>HLOOKUP(ED$2,PLANEL_Pot_anual!$C$3:$AL$24,10,TRUE)</f>
        <v>0</v>
      </c>
      <c r="EE12" s="1">
        <f>HLOOKUP(EE$2,PLANEL_Pot_anual!$C$3:$AL$24,10,TRUE)</f>
        <v>0</v>
      </c>
      <c r="EF12" s="1">
        <f>HLOOKUP(EF$2,PLANEL_Pot_anual!$C$3:$AL$24,10,TRUE)</f>
        <v>0</v>
      </c>
      <c r="EG12" s="1">
        <f>HLOOKUP(EG$2,PLANEL_Pot_anual!$C$3:$AL$24,10,TRUE)</f>
        <v>0</v>
      </c>
      <c r="EH12" s="1">
        <f>HLOOKUP(EH$2,PLANEL_Pot_anual!$C$3:$AL$24,10,TRUE)</f>
        <v>0</v>
      </c>
      <c r="EI12" s="1">
        <f>HLOOKUP(EI$2,PLANEL_Pot_anual!$C$3:$AL$24,10,TRUE)</f>
        <v>0</v>
      </c>
      <c r="EJ12" s="1">
        <f>HLOOKUP(EJ$2,PLANEL_Pot_anual!$C$3:$AL$24,10,TRUE)</f>
        <v>0</v>
      </c>
      <c r="EK12" s="1">
        <f>HLOOKUP(EK$2,PLANEL_Pot_anual!$C$3:$AL$24,10,TRUE)</f>
        <v>0</v>
      </c>
      <c r="EL12" s="1">
        <f>HLOOKUP(EL$2,PLANEL_Pot_anual!$C$3:$AL$24,10,TRUE)</f>
        <v>0</v>
      </c>
      <c r="EM12" s="1">
        <f>HLOOKUP(EM$2,PLANEL_Pot_anual!$C$3:$AL$24,10,TRUE)</f>
        <v>0</v>
      </c>
      <c r="EN12" s="1">
        <f>HLOOKUP(EN$2,PLANEL_Pot_anual!$C$3:$AL$24,10,TRUE)</f>
        <v>0</v>
      </c>
      <c r="EO12" s="1">
        <f>HLOOKUP(EO$2,PLANEL_Pot_anual!$C$3:$AL$24,10,TRUE)</f>
        <v>0</v>
      </c>
      <c r="EP12" s="1">
        <f>HLOOKUP(EP$2,PLANEL_Pot_anual!$C$3:$AL$24,10,TRUE)</f>
        <v>0</v>
      </c>
    </row>
    <row r="13" spans="2:182" x14ac:dyDescent="0.25">
      <c r="B13" s="16" t="s">
        <v>6</v>
      </c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/>
      <c r="BQ13" s="1"/>
      <c r="BR13" s="1"/>
      <c r="BS13" s="1"/>
      <c r="BT13" s="1"/>
      <c r="BU13" s="1"/>
      <c r="BV13" s="1"/>
      <c r="BW13" s="1"/>
      <c r="BX13" s="1"/>
      <c r="BY13" s="1"/>
      <c r="BZ13" s="1"/>
      <c r="CA13" s="1"/>
      <c r="CB13" s="1"/>
      <c r="CC13" s="1"/>
      <c r="CD13" s="1"/>
      <c r="CE13" s="1"/>
      <c r="CF13" s="1"/>
      <c r="CG13" s="1"/>
      <c r="CH13" s="1"/>
      <c r="CI13" s="1"/>
      <c r="CJ13" s="1"/>
      <c r="CK13" s="1"/>
      <c r="CL13" s="1"/>
      <c r="CM13" s="1"/>
      <c r="CN13" s="1"/>
      <c r="CO13" s="1"/>
      <c r="CP13" s="1"/>
      <c r="CQ13" s="1"/>
      <c r="CR13" s="1"/>
      <c r="CS13" s="1"/>
      <c r="CT13" s="1"/>
      <c r="CU13" s="1"/>
      <c r="CV13" s="1"/>
      <c r="CW13" s="1"/>
      <c r="CX13" s="1"/>
      <c r="CY13" s="1"/>
      <c r="CZ13" s="1"/>
      <c r="DA13" s="1"/>
      <c r="DB13" s="1"/>
      <c r="DC13" s="1"/>
      <c r="DD13" s="1"/>
      <c r="DE13" s="1"/>
      <c r="DF13" s="1"/>
      <c r="DG13" s="1"/>
      <c r="DH13" s="1"/>
      <c r="DI13" s="1"/>
      <c r="DJ13" s="1"/>
      <c r="DK13" s="1"/>
      <c r="DL13" s="1"/>
      <c r="DM13" s="1"/>
      <c r="DN13" s="1"/>
      <c r="DO13" s="1"/>
      <c r="DP13" s="1"/>
      <c r="DQ13" s="1"/>
      <c r="DR13" s="1"/>
      <c r="DS13" s="1"/>
      <c r="DT13" s="1"/>
      <c r="DU13" s="1"/>
      <c r="DV13" s="1"/>
      <c r="DW13" s="1"/>
      <c r="DX13" s="1"/>
      <c r="DY13" s="1"/>
      <c r="DZ13" s="1"/>
      <c r="EA13" s="1"/>
      <c r="EB13" s="1"/>
      <c r="EC13" s="1"/>
      <c r="ED13" s="1"/>
      <c r="EE13" s="1"/>
      <c r="EF13" s="1"/>
      <c r="EG13" s="1"/>
      <c r="EH13" s="1"/>
      <c r="EI13" s="1"/>
      <c r="EJ13" s="1"/>
      <c r="EK13" s="1"/>
      <c r="EL13" s="1"/>
      <c r="EM13" s="1"/>
      <c r="EN13" s="1"/>
      <c r="EO13" s="1"/>
      <c r="EP13" s="1"/>
    </row>
    <row r="14" spans="2:182" x14ac:dyDescent="0.25">
      <c r="B14" s="23" t="s">
        <v>51</v>
      </c>
      <c r="C14" s="24">
        <f>HLOOKUP(C$2,PLANEL_Pot_anual!$C$3:$AL$24,12,TRUE)</f>
        <v>11669.467420000001</v>
      </c>
      <c r="D14" s="24">
        <f>HLOOKUP(D$2,PLANEL_Pot_anual!$C$3:$AL$24,12,TRUE)</f>
        <v>11669.467420000001</v>
      </c>
      <c r="E14" s="24">
        <f>HLOOKUP(E$2,PLANEL_Pot_anual!$C$3:$AL$24,12,TRUE)</f>
        <v>11669.467420000001</v>
      </c>
      <c r="F14" s="24">
        <f>HLOOKUP(F$2,PLANEL_Pot_anual!$C$3:$AL$24,12,TRUE)</f>
        <v>11669.467420000001</v>
      </c>
      <c r="G14" s="24">
        <f>HLOOKUP(G$2,PLANEL_Pot_anual!$C$3:$AL$24,12,TRUE)</f>
        <v>12480.600420000001</v>
      </c>
      <c r="H14" s="24">
        <f>HLOOKUP(H$2,PLANEL_Pot_anual!$C$3:$AL$24,12,TRUE)</f>
        <v>12480.600420000001</v>
      </c>
      <c r="I14" s="24">
        <f>HLOOKUP(I$2,PLANEL_Pot_anual!$C$3:$AL$24,12,TRUE)</f>
        <v>12480.600420000001</v>
      </c>
      <c r="J14" s="24">
        <f>HLOOKUP(J$2,PLANEL_Pot_anual!$C$3:$AL$24,12,TRUE)</f>
        <v>12480.600420000001</v>
      </c>
      <c r="K14" s="24">
        <f>HLOOKUP(K$2,PLANEL_Pot_anual!$C$3:$AL$24,12,TRUE)</f>
        <v>12609.940420000001</v>
      </c>
      <c r="L14" s="24">
        <f>HLOOKUP(L$2,PLANEL_Pot_anual!$C$3:$AL$24,12,TRUE)</f>
        <v>12609.940420000001</v>
      </c>
      <c r="M14" s="24">
        <f>HLOOKUP(M$2,PLANEL_Pot_anual!$C$3:$AL$24,12,TRUE)</f>
        <v>12609.940420000001</v>
      </c>
      <c r="N14" s="24">
        <f>HLOOKUP(N$2,PLANEL_Pot_anual!$C$3:$AL$24,12,TRUE)</f>
        <v>12609.940420000001</v>
      </c>
      <c r="O14" s="24">
        <f>HLOOKUP(O$2,PLANEL_Pot_anual!$C$3:$AL$24,12,TRUE)</f>
        <v>12670.364949999999</v>
      </c>
      <c r="P14" s="24">
        <f>HLOOKUP(P$2,PLANEL_Pot_anual!$C$3:$AL$24,12,TRUE)</f>
        <v>12670.364949999999</v>
      </c>
      <c r="Q14" s="24">
        <f>HLOOKUP(Q$2,PLANEL_Pot_anual!$C$3:$AL$24,12,TRUE)</f>
        <v>12670.364949999999</v>
      </c>
      <c r="R14" s="24">
        <f>HLOOKUP(R$2,PLANEL_Pot_anual!$C$3:$AL$24,12,TRUE)</f>
        <v>12670.364949999999</v>
      </c>
      <c r="S14" s="24">
        <f>HLOOKUP(S$2,PLANEL_Pot_anual!$C$3:$AL$24,12,TRUE)</f>
        <v>12670.364949999999</v>
      </c>
      <c r="T14" s="24">
        <f>HLOOKUP(T$2,PLANEL_Pot_anual!$C$3:$AL$24,12,TRUE)</f>
        <v>12670.364949999999</v>
      </c>
      <c r="U14" s="24">
        <f>HLOOKUP(U$2,PLANEL_Pot_anual!$C$3:$AL$24,12,TRUE)</f>
        <v>12670.364949999999</v>
      </c>
      <c r="V14" s="24">
        <f>HLOOKUP(V$2,PLANEL_Pot_anual!$C$3:$AL$24,12,TRUE)</f>
        <v>12670.364949999999</v>
      </c>
      <c r="W14" s="24">
        <f>HLOOKUP(W$2,PLANEL_Pot_anual!$C$3:$AL$24,12,TRUE)</f>
        <v>12670.364949999999</v>
      </c>
      <c r="X14" s="24">
        <f>HLOOKUP(X$2,PLANEL_Pot_anual!$C$3:$AL$24,12,TRUE)</f>
        <v>12670.364949999999</v>
      </c>
      <c r="Y14" s="24">
        <f>HLOOKUP(Y$2,PLANEL_Pot_anual!$C$3:$AL$24,12,TRUE)</f>
        <v>12670.364949999999</v>
      </c>
      <c r="Z14" s="24">
        <f>HLOOKUP(Z$2,PLANEL_Pot_anual!$C$3:$AL$24,12,TRUE)</f>
        <v>12670.364949999999</v>
      </c>
      <c r="AA14" s="24">
        <f>HLOOKUP(AA$2,PLANEL_Pot_anual!$C$3:$AL$24,12,TRUE)</f>
        <v>12670.364949999999</v>
      </c>
      <c r="AB14" s="24">
        <f>HLOOKUP(AB$2,PLANEL_Pot_anual!$C$3:$AL$24,12,TRUE)</f>
        <v>12670.364949999999</v>
      </c>
      <c r="AC14" s="24">
        <f>HLOOKUP(AC$2,PLANEL_Pot_anual!$C$3:$AL$24,12,TRUE)</f>
        <v>12670.364949999999</v>
      </c>
      <c r="AD14" s="24">
        <f>HLOOKUP(AD$2,PLANEL_Pot_anual!$C$3:$AL$24,12,TRUE)</f>
        <v>12670.364949999999</v>
      </c>
      <c r="AE14" s="24">
        <f>HLOOKUP(AE$2,PLANEL_Pot_anual!$C$3:$AL$24,12,TRUE)</f>
        <v>12670.364949999999</v>
      </c>
      <c r="AF14" s="24">
        <f>HLOOKUP(AF$2,PLANEL_Pot_anual!$C$3:$AL$24,12,TRUE)</f>
        <v>12670.364949999999</v>
      </c>
      <c r="AG14" s="24">
        <f>HLOOKUP(AG$2,PLANEL_Pot_anual!$C$3:$AL$24,12,TRUE)</f>
        <v>12670.364949999999</v>
      </c>
      <c r="AH14" s="24">
        <f>HLOOKUP(AH$2,PLANEL_Pot_anual!$C$3:$AL$24,12,TRUE)</f>
        <v>12670.364949999999</v>
      </c>
      <c r="AI14" s="24">
        <f>HLOOKUP(AI$2,PLANEL_Pot_anual!$C$3:$AL$24,12,TRUE)</f>
        <v>12670.364949999999</v>
      </c>
      <c r="AJ14" s="24">
        <f>HLOOKUP(AJ$2,PLANEL_Pot_anual!$C$3:$AL$24,12,TRUE)</f>
        <v>12670.364949999999</v>
      </c>
      <c r="AK14" s="24">
        <f>HLOOKUP(AK$2,PLANEL_Pot_anual!$C$3:$AL$24,12,TRUE)</f>
        <v>12670.364949999999</v>
      </c>
      <c r="AL14" s="24">
        <f>HLOOKUP(AL$2,PLANEL_Pot_anual!$C$3:$AL$24,12,TRUE)</f>
        <v>12670.364949999999</v>
      </c>
      <c r="AM14" s="24">
        <f>HLOOKUP(AM$2,PLANEL_Pot_anual!$C$3:$AL$24,12,TRUE)</f>
        <v>12700.744381</v>
      </c>
      <c r="AN14" s="24">
        <f>HLOOKUP(AN$2,PLANEL_Pot_anual!$C$3:$AL$24,12,TRUE)</f>
        <v>12700.744381</v>
      </c>
      <c r="AO14" s="24">
        <f>HLOOKUP(AO$2,PLANEL_Pot_anual!$C$3:$AL$24,12,TRUE)</f>
        <v>12700.744381</v>
      </c>
      <c r="AP14" s="24">
        <f>HLOOKUP(AP$2,PLANEL_Pot_anual!$C$3:$AL$24,12,TRUE)</f>
        <v>12700.744381</v>
      </c>
      <c r="AQ14" s="24">
        <f>HLOOKUP(AQ$2,PLANEL_Pot_anual!$C$3:$AL$24,12,TRUE)</f>
        <v>12700.744381</v>
      </c>
      <c r="AR14" s="24">
        <f>HLOOKUP(AR$2,PLANEL_Pot_anual!$C$3:$AL$24,12,TRUE)</f>
        <v>12700.744381</v>
      </c>
      <c r="AS14" s="24">
        <f>HLOOKUP(AS$2,PLANEL_Pot_anual!$C$3:$AL$24,12,TRUE)</f>
        <v>12700.744381</v>
      </c>
      <c r="AT14" s="24">
        <f>HLOOKUP(AT$2,PLANEL_Pot_anual!$C$3:$AL$24,12,TRUE)</f>
        <v>12700.744381</v>
      </c>
      <c r="AU14" s="24">
        <f>HLOOKUP(AU$2,PLANEL_Pot_anual!$C$3:$AL$24,12,TRUE)</f>
        <v>12700.744381</v>
      </c>
      <c r="AV14" s="24">
        <f>HLOOKUP(AV$2,PLANEL_Pot_anual!$C$3:$AL$24,12,TRUE)</f>
        <v>12700.744381</v>
      </c>
      <c r="AW14" s="24">
        <f>HLOOKUP(AW$2,PLANEL_Pot_anual!$C$3:$AL$24,12,TRUE)</f>
        <v>12700.744381</v>
      </c>
      <c r="AX14" s="24">
        <f>HLOOKUP(AX$2,PLANEL_Pot_anual!$C$3:$AL$24,12,TRUE)</f>
        <v>12700.744381</v>
      </c>
      <c r="AY14" s="24">
        <f>HLOOKUP(AY$2,PLANEL_Pot_anual!$C$3:$AL$24,12,TRUE)</f>
        <v>12700.744381</v>
      </c>
      <c r="AZ14" s="24">
        <f>HLOOKUP(AZ$2,PLANEL_Pot_anual!$C$3:$AL$24,12,TRUE)</f>
        <v>12700.744381</v>
      </c>
      <c r="BA14" s="24">
        <f>HLOOKUP(BA$2,PLANEL_Pot_anual!$C$3:$AL$24,12,TRUE)</f>
        <v>12700.744381</v>
      </c>
      <c r="BB14" s="24">
        <f>HLOOKUP(BB$2,PLANEL_Pot_anual!$C$3:$AL$24,12,TRUE)</f>
        <v>12700.744381</v>
      </c>
      <c r="BC14" s="24">
        <f>HLOOKUP(BC$2,PLANEL_Pot_anual!$C$3:$AL$24,12,TRUE)</f>
        <v>12700.744381</v>
      </c>
      <c r="BD14" s="24">
        <f>HLOOKUP(BD$2,PLANEL_Pot_anual!$C$3:$AL$24,12,TRUE)</f>
        <v>12700.744381</v>
      </c>
      <c r="BE14" s="24">
        <f>HLOOKUP(BE$2,PLANEL_Pot_anual!$C$3:$AL$24,12,TRUE)</f>
        <v>12700.744381</v>
      </c>
      <c r="BF14" s="24">
        <f>HLOOKUP(BF$2,PLANEL_Pot_anual!$C$3:$AL$24,12,TRUE)</f>
        <v>12700.744381</v>
      </c>
      <c r="BG14" s="24">
        <f>HLOOKUP(BG$2,PLANEL_Pot_anual!$C$3:$AL$24,12,TRUE)</f>
        <v>12700.744381</v>
      </c>
      <c r="BH14" s="24">
        <f>HLOOKUP(BH$2,PLANEL_Pot_anual!$C$3:$AL$24,12,TRUE)</f>
        <v>12700.744381</v>
      </c>
      <c r="BI14" s="24">
        <f>HLOOKUP(BI$2,PLANEL_Pot_anual!$C$3:$AL$24,12,TRUE)</f>
        <v>12700.744381</v>
      </c>
      <c r="BJ14" s="24">
        <f>HLOOKUP(BJ$2,PLANEL_Pot_anual!$C$3:$AL$24,12,TRUE)</f>
        <v>12700.744381</v>
      </c>
      <c r="BK14" s="24">
        <f>HLOOKUP(BK$2,PLANEL_Pot_anual!$C$3:$AL$24,12,TRUE)</f>
        <v>12700.744381</v>
      </c>
      <c r="BL14" s="24">
        <f>HLOOKUP(BL$2,PLANEL_Pot_anual!$C$3:$AL$24,12,TRUE)</f>
        <v>12700.744381</v>
      </c>
      <c r="BM14" s="24">
        <f>HLOOKUP(BM$2,PLANEL_Pot_anual!$C$3:$AL$24,12,TRUE)</f>
        <v>12700.744381</v>
      </c>
      <c r="BN14" s="24">
        <f>HLOOKUP(BN$2,PLANEL_Pot_anual!$C$3:$AL$24,12,TRUE)</f>
        <v>12700.744381</v>
      </c>
      <c r="BO14" s="24">
        <f>HLOOKUP(BO$2,PLANEL_Pot_anual!$C$3:$AL$24,12,TRUE)</f>
        <v>13000.838383</v>
      </c>
      <c r="BP14" s="24">
        <f>HLOOKUP(BP$2,PLANEL_Pot_anual!$C$3:$AL$24,12,TRUE)</f>
        <v>13000.838383</v>
      </c>
      <c r="BQ14" s="24">
        <f>HLOOKUP(BQ$2,PLANEL_Pot_anual!$C$3:$AL$24,12,TRUE)</f>
        <v>13000.838383</v>
      </c>
      <c r="BR14" s="24">
        <f>HLOOKUP(BR$2,PLANEL_Pot_anual!$C$3:$AL$24,12,TRUE)</f>
        <v>13000.838383</v>
      </c>
      <c r="BS14" s="24">
        <f>HLOOKUP(BS$2,PLANEL_Pot_anual!$C$3:$AL$24,12,TRUE)</f>
        <v>13000.838383</v>
      </c>
      <c r="BT14" s="24">
        <f>HLOOKUP(BT$2,PLANEL_Pot_anual!$C$3:$AL$24,12,TRUE)</f>
        <v>13000.838383</v>
      </c>
      <c r="BU14" s="24">
        <f>HLOOKUP(BU$2,PLANEL_Pot_anual!$C$3:$AL$24,12,TRUE)</f>
        <v>13000.838383</v>
      </c>
      <c r="BV14" s="24">
        <f>HLOOKUP(BV$2,PLANEL_Pot_anual!$C$3:$AL$24,12,TRUE)</f>
        <v>13000.838383</v>
      </c>
      <c r="BW14" s="24">
        <f>HLOOKUP(BW$2,PLANEL_Pot_anual!$C$3:$AL$24,12,TRUE)</f>
        <v>13000.838383</v>
      </c>
      <c r="BX14" s="24">
        <f>HLOOKUP(BX$2,PLANEL_Pot_anual!$C$3:$AL$24,12,TRUE)</f>
        <v>13000.838383</v>
      </c>
      <c r="BY14" s="24">
        <f>HLOOKUP(BY$2,PLANEL_Pot_anual!$C$3:$AL$24,12,TRUE)</f>
        <v>13000.838383</v>
      </c>
      <c r="BZ14" s="24">
        <f>HLOOKUP(BZ$2,PLANEL_Pot_anual!$C$3:$AL$24,12,TRUE)</f>
        <v>13000.838383</v>
      </c>
      <c r="CA14" s="24">
        <f>HLOOKUP(CA$2,PLANEL_Pot_anual!$C$3:$AL$24,12,TRUE)</f>
        <v>13000.838383</v>
      </c>
      <c r="CB14" s="24">
        <f>HLOOKUP(CB$2,PLANEL_Pot_anual!$C$3:$AL$24,12,TRUE)</f>
        <v>13000.838383</v>
      </c>
      <c r="CC14" s="24">
        <f>HLOOKUP(CC$2,PLANEL_Pot_anual!$C$3:$AL$24,12,TRUE)</f>
        <v>13000.838383</v>
      </c>
      <c r="CD14" s="24">
        <f>HLOOKUP(CD$2,PLANEL_Pot_anual!$C$3:$AL$24,12,TRUE)</f>
        <v>13000.838383</v>
      </c>
      <c r="CE14" s="24">
        <f>HLOOKUP(CE$2,PLANEL_Pot_anual!$C$3:$AL$24,12,TRUE)</f>
        <v>13000.838383</v>
      </c>
      <c r="CF14" s="24">
        <f>HLOOKUP(CF$2,PLANEL_Pot_anual!$C$3:$AL$24,12,TRUE)</f>
        <v>13000.838383</v>
      </c>
      <c r="CG14" s="24">
        <f>HLOOKUP(CG$2,PLANEL_Pot_anual!$C$3:$AL$24,12,TRUE)</f>
        <v>13000.838383</v>
      </c>
      <c r="CH14" s="24">
        <f>HLOOKUP(CH$2,PLANEL_Pot_anual!$C$3:$AL$24,12,TRUE)</f>
        <v>13000.838383</v>
      </c>
      <c r="CI14" s="24">
        <f>HLOOKUP(CI$2,PLANEL_Pot_anual!$C$3:$AL$24,12,TRUE)</f>
        <v>13009</v>
      </c>
      <c r="CJ14" s="24">
        <f>HLOOKUP(CJ$2,PLANEL_Pot_anual!$C$3:$AL$24,12,TRUE)</f>
        <v>13009</v>
      </c>
      <c r="CK14" s="24">
        <f>HLOOKUP(CK$2,PLANEL_Pot_anual!$C$3:$AL$24,12,TRUE)</f>
        <v>13009</v>
      </c>
      <c r="CL14" s="24">
        <f>HLOOKUP(CL$2,PLANEL_Pot_anual!$C$3:$AL$24,12,TRUE)</f>
        <v>13009</v>
      </c>
      <c r="CM14" s="24">
        <f>HLOOKUP(CM$2,PLANEL_Pot_anual!$C$3:$AL$24,12,TRUE)</f>
        <v>13009</v>
      </c>
      <c r="CN14" s="24">
        <f>HLOOKUP(CN$2,PLANEL_Pot_anual!$C$3:$AL$24,12,TRUE)</f>
        <v>13009</v>
      </c>
      <c r="CO14" s="24">
        <f>HLOOKUP(CO$2,PLANEL_Pot_anual!$C$3:$AL$24,12,TRUE)</f>
        <v>13009</v>
      </c>
      <c r="CP14" s="24">
        <f>HLOOKUP(CP$2,PLANEL_Pot_anual!$C$3:$AL$24,12,TRUE)</f>
        <v>13009</v>
      </c>
      <c r="CQ14" s="24">
        <f>HLOOKUP(CQ$2,PLANEL_Pot_anual!$C$3:$AL$24,12,TRUE)</f>
        <v>13009</v>
      </c>
      <c r="CR14" s="24">
        <f>HLOOKUP(CR$2,PLANEL_Pot_anual!$C$3:$AL$24,12,TRUE)</f>
        <v>13009</v>
      </c>
      <c r="CS14" s="24">
        <f>HLOOKUP(CS$2,PLANEL_Pot_anual!$C$3:$AL$24,12,TRUE)</f>
        <v>13009</v>
      </c>
      <c r="CT14" s="24">
        <f>HLOOKUP(CT$2,PLANEL_Pot_anual!$C$3:$AL$24,12,TRUE)</f>
        <v>13009</v>
      </c>
      <c r="CU14" s="24">
        <f>HLOOKUP(CU$2,PLANEL_Pot_anual!$C$3:$AL$24,12,TRUE)</f>
        <v>13009</v>
      </c>
      <c r="CV14" s="24">
        <f>HLOOKUP(CV$2,PLANEL_Pot_anual!$C$3:$AL$24,12,TRUE)</f>
        <v>13009</v>
      </c>
      <c r="CW14" s="24">
        <f>HLOOKUP(CW$2,PLANEL_Pot_anual!$C$3:$AL$24,12,TRUE)</f>
        <v>13009</v>
      </c>
      <c r="CX14" s="24">
        <f>HLOOKUP(CX$2,PLANEL_Pot_anual!$C$3:$AL$24,12,TRUE)</f>
        <v>13009</v>
      </c>
      <c r="CY14" s="24">
        <f>HLOOKUP(CY$2,PLANEL_Pot_anual!$C$3:$AL$24,12,TRUE)</f>
        <v>13009</v>
      </c>
      <c r="CZ14" s="24">
        <f>HLOOKUP(CZ$2,PLANEL_Pot_anual!$C$3:$AL$24,12,TRUE)</f>
        <v>13009</v>
      </c>
      <c r="DA14" s="24">
        <f>HLOOKUP(DA$2,PLANEL_Pot_anual!$C$3:$AL$24,12,TRUE)</f>
        <v>13009</v>
      </c>
      <c r="DB14" s="24">
        <f>HLOOKUP(DB$2,PLANEL_Pot_anual!$C$3:$AL$24,12,TRUE)</f>
        <v>13009</v>
      </c>
      <c r="DC14" s="24">
        <f>HLOOKUP(DC$2,PLANEL_Pot_anual!$C$3:$AL$24,12,TRUE)</f>
        <v>13009</v>
      </c>
      <c r="DD14" s="24">
        <f>HLOOKUP(DD$2,PLANEL_Pot_anual!$C$3:$AL$24,12,TRUE)</f>
        <v>13009</v>
      </c>
      <c r="DE14" s="24">
        <f>HLOOKUP(DE$2,PLANEL_Pot_anual!$C$3:$AL$24,12,TRUE)</f>
        <v>13009</v>
      </c>
      <c r="DF14" s="24">
        <f>HLOOKUP(DF$2,PLANEL_Pot_anual!$C$3:$AL$24,12,TRUE)</f>
        <v>13009</v>
      </c>
      <c r="DG14" s="24">
        <f>HLOOKUP(DG$2,PLANEL_Pot_anual!$C$3:$AL$24,12,TRUE)</f>
        <v>13009</v>
      </c>
      <c r="DH14" s="24">
        <f>HLOOKUP(DH$2,PLANEL_Pot_anual!$C$3:$AL$24,12,TRUE)</f>
        <v>13009</v>
      </c>
      <c r="DI14" s="24">
        <f>HLOOKUP(DI$2,PLANEL_Pot_anual!$C$3:$AL$24,12,TRUE)</f>
        <v>13009</v>
      </c>
      <c r="DJ14" s="24">
        <f>HLOOKUP(DJ$2,PLANEL_Pot_anual!$C$3:$AL$24,12,TRUE)</f>
        <v>13009</v>
      </c>
      <c r="DK14" s="24">
        <f>HLOOKUP(DK$2,PLANEL_Pot_anual!$C$3:$AL$24,12,TRUE)</f>
        <v>13009</v>
      </c>
      <c r="DL14" s="24">
        <f>HLOOKUP(DL$2,PLANEL_Pot_anual!$C$3:$AL$24,12,TRUE)</f>
        <v>13009</v>
      </c>
      <c r="DM14" s="24">
        <f>HLOOKUP(DM$2,PLANEL_Pot_anual!$C$3:$AL$24,12,TRUE)</f>
        <v>13009</v>
      </c>
      <c r="DN14" s="24">
        <f>HLOOKUP(DN$2,PLANEL_Pot_anual!$C$3:$AL$24,12,TRUE)</f>
        <v>13009</v>
      </c>
      <c r="DO14" s="24">
        <f>HLOOKUP(DO$2,PLANEL_Pot_anual!$C$3:$AL$24,12,TRUE)</f>
        <v>13009</v>
      </c>
      <c r="DP14" s="24">
        <f>HLOOKUP(DP$2,PLANEL_Pot_anual!$C$3:$AL$24,12,TRUE)</f>
        <v>13009</v>
      </c>
      <c r="DQ14" s="24">
        <f>HLOOKUP(DQ$2,PLANEL_Pot_anual!$C$3:$AL$24,12,TRUE)</f>
        <v>13009</v>
      </c>
      <c r="DR14" s="24">
        <f>HLOOKUP(DR$2,PLANEL_Pot_anual!$C$3:$AL$24,12,TRUE)</f>
        <v>13009</v>
      </c>
      <c r="DS14" s="24">
        <f>HLOOKUP(DS$2,PLANEL_Pot_anual!$C$3:$AL$24,12,TRUE)</f>
        <v>13009</v>
      </c>
      <c r="DT14" s="24">
        <f>HLOOKUP(DT$2,PLANEL_Pot_anual!$C$3:$AL$24,12,TRUE)</f>
        <v>13009</v>
      </c>
      <c r="DU14" s="24">
        <f>HLOOKUP(DU$2,PLANEL_Pot_anual!$C$3:$AL$24,12,TRUE)</f>
        <v>13009</v>
      </c>
      <c r="DV14" s="24">
        <f>HLOOKUP(DV$2,PLANEL_Pot_anual!$C$3:$AL$24,12,TRUE)</f>
        <v>13009</v>
      </c>
      <c r="DW14" s="24">
        <f>HLOOKUP(DW$2,PLANEL_Pot_anual!$C$3:$AL$24,12,TRUE)</f>
        <v>13395</v>
      </c>
      <c r="DX14" s="24">
        <f>HLOOKUP(DX$2,PLANEL_Pot_anual!$C$3:$AL$24,12,TRUE)</f>
        <v>13395</v>
      </c>
      <c r="DY14" s="24">
        <f>HLOOKUP(DY$2,PLANEL_Pot_anual!$C$3:$AL$24,12,TRUE)</f>
        <v>13395</v>
      </c>
      <c r="DZ14" s="24">
        <f>HLOOKUP(DZ$2,PLANEL_Pot_anual!$C$3:$AL$24,12,TRUE)</f>
        <v>13395</v>
      </c>
      <c r="EA14" s="24">
        <f>HLOOKUP(EA$2,PLANEL_Pot_anual!$C$3:$AL$24,12,TRUE)</f>
        <v>13395</v>
      </c>
      <c r="EB14" s="24">
        <f>HLOOKUP(EB$2,PLANEL_Pot_anual!$C$3:$AL$24,12,TRUE)</f>
        <v>13395</v>
      </c>
      <c r="EC14" s="24">
        <f>HLOOKUP(EC$2,PLANEL_Pot_anual!$C$3:$AL$24,12,TRUE)</f>
        <v>13395</v>
      </c>
      <c r="ED14" s="24">
        <f>HLOOKUP(ED$2,PLANEL_Pot_anual!$C$3:$AL$24,12,TRUE)</f>
        <v>13395</v>
      </c>
      <c r="EE14" s="24">
        <f>HLOOKUP(EE$2,PLANEL_Pot_anual!$C$3:$AL$24,12,TRUE)</f>
        <v>13395</v>
      </c>
      <c r="EF14" s="24">
        <f>HLOOKUP(EF$2,PLANEL_Pot_anual!$C$3:$AL$24,12,TRUE)</f>
        <v>13395</v>
      </c>
      <c r="EG14" s="24">
        <f>HLOOKUP(EG$2,PLANEL_Pot_anual!$C$3:$AL$24,12,TRUE)</f>
        <v>13395</v>
      </c>
      <c r="EH14" s="24">
        <f>HLOOKUP(EH$2,PLANEL_Pot_anual!$C$3:$AL$24,12,TRUE)</f>
        <v>13395</v>
      </c>
      <c r="EI14" s="24">
        <f>HLOOKUP(EI$2,PLANEL_Pot_anual!$C$3:$AL$24,12,TRUE)</f>
        <v>13395</v>
      </c>
      <c r="EJ14" s="24">
        <f>HLOOKUP(EJ$2,PLANEL_Pot_anual!$C$3:$AL$24,12,TRUE)</f>
        <v>13395</v>
      </c>
      <c r="EK14" s="24">
        <f>HLOOKUP(EK$2,PLANEL_Pot_anual!$C$3:$AL$24,12,TRUE)</f>
        <v>13395</v>
      </c>
      <c r="EL14" s="24">
        <f>HLOOKUP(EL$2,PLANEL_Pot_anual!$C$3:$AL$24,12,TRUE)</f>
        <v>13395</v>
      </c>
      <c r="EM14" s="24">
        <f>HLOOKUP(EM$2,PLANEL_Pot_anual!$C$3:$AL$24,12,TRUE)</f>
        <v>13395</v>
      </c>
      <c r="EN14" s="24">
        <f>HLOOKUP(EN$2,PLANEL_Pot_anual!$C$3:$AL$24,12,TRUE)</f>
        <v>13395</v>
      </c>
      <c r="EO14" s="24">
        <f>HLOOKUP(EO$2,PLANEL_Pot_anual!$C$3:$AL$24,12,TRUE)</f>
        <v>13395</v>
      </c>
      <c r="EP14" s="24">
        <f>HLOOKUP(EP$2,PLANEL_Pot_anual!$C$3:$AL$24,12,TRUE)</f>
        <v>13395</v>
      </c>
    </row>
    <row r="15" spans="2:182" x14ac:dyDescent="0.25">
      <c r="B15" s="23" t="s">
        <v>52</v>
      </c>
      <c r="C15" s="24">
        <f>HLOOKUP(C$2,PLANEL_Pot_anual!$C$3:$AL$24,13,TRUE)</f>
        <v>330.2</v>
      </c>
      <c r="D15" s="24">
        <f>HLOOKUP(D$2,PLANEL_Pot_anual!$C$3:$AL$24,13,TRUE)</f>
        <v>330.2</v>
      </c>
      <c r="E15" s="24">
        <f>HLOOKUP(E$2,PLANEL_Pot_anual!$C$3:$AL$24,13,TRUE)</f>
        <v>330.2</v>
      </c>
      <c r="F15" s="24">
        <f>HLOOKUP(F$2,PLANEL_Pot_anual!$C$3:$AL$24,13,TRUE)</f>
        <v>330.2</v>
      </c>
      <c r="G15" s="24">
        <f>HLOOKUP(G$2,PLANEL_Pot_anual!$C$3:$AL$24,13,TRUE)</f>
        <v>330.2</v>
      </c>
      <c r="H15" s="24">
        <f>HLOOKUP(H$2,PLANEL_Pot_anual!$C$3:$AL$24,13,TRUE)</f>
        <v>330.2</v>
      </c>
      <c r="I15" s="24">
        <f>HLOOKUP(I$2,PLANEL_Pot_anual!$C$3:$AL$24,13,TRUE)</f>
        <v>330.2</v>
      </c>
      <c r="J15" s="24">
        <f>HLOOKUP(J$2,PLANEL_Pot_anual!$C$3:$AL$24,13,TRUE)</f>
        <v>330.2</v>
      </c>
      <c r="K15" s="24">
        <f>HLOOKUP(K$2,PLANEL_Pot_anual!$C$3:$AL$24,13,TRUE)</f>
        <v>330.2</v>
      </c>
      <c r="L15" s="24">
        <f>HLOOKUP(L$2,PLANEL_Pot_anual!$C$3:$AL$24,13,TRUE)</f>
        <v>330.2</v>
      </c>
      <c r="M15" s="24">
        <f>HLOOKUP(M$2,PLANEL_Pot_anual!$C$3:$AL$24,13,TRUE)</f>
        <v>330.2</v>
      </c>
      <c r="N15" s="24">
        <f>HLOOKUP(N$2,PLANEL_Pot_anual!$C$3:$AL$24,13,TRUE)</f>
        <v>330.2</v>
      </c>
      <c r="O15" s="24">
        <f>HLOOKUP(O$2,PLANEL_Pot_anual!$C$3:$AL$24,13,TRUE)</f>
        <v>505</v>
      </c>
      <c r="P15" s="24">
        <f>HLOOKUP(P$2,PLANEL_Pot_anual!$C$3:$AL$24,13,TRUE)</f>
        <v>505</v>
      </c>
      <c r="Q15" s="24">
        <f>HLOOKUP(Q$2,PLANEL_Pot_anual!$C$3:$AL$24,13,TRUE)</f>
        <v>505</v>
      </c>
      <c r="R15" s="24">
        <f>HLOOKUP(R$2,PLANEL_Pot_anual!$C$3:$AL$24,13,TRUE)</f>
        <v>505</v>
      </c>
      <c r="S15" s="24">
        <f>HLOOKUP(S$2,PLANEL_Pot_anual!$C$3:$AL$24,13,TRUE)</f>
        <v>669</v>
      </c>
      <c r="T15" s="24">
        <f>HLOOKUP(T$2,PLANEL_Pot_anual!$C$3:$AL$24,13,TRUE)</f>
        <v>669</v>
      </c>
      <c r="U15" s="24">
        <f>HLOOKUP(U$2,PLANEL_Pot_anual!$C$3:$AL$24,13,TRUE)</f>
        <v>669</v>
      </c>
      <c r="V15" s="24">
        <f>HLOOKUP(V$2,PLANEL_Pot_anual!$C$3:$AL$24,13,TRUE)</f>
        <v>669</v>
      </c>
      <c r="W15" s="24">
        <f>HLOOKUP(W$2,PLANEL_Pot_anual!$C$3:$AL$24,13,TRUE)</f>
        <v>719</v>
      </c>
      <c r="X15" s="24">
        <f>HLOOKUP(X$2,PLANEL_Pot_anual!$C$3:$AL$24,13,TRUE)</f>
        <v>719</v>
      </c>
      <c r="Y15" s="24">
        <f>HLOOKUP(Y$2,PLANEL_Pot_anual!$C$3:$AL$24,13,TRUE)</f>
        <v>719</v>
      </c>
      <c r="Z15" s="24">
        <f>HLOOKUP(Z$2,PLANEL_Pot_anual!$C$3:$AL$24,13,TRUE)</f>
        <v>719</v>
      </c>
      <c r="AA15" s="24">
        <f>HLOOKUP(AA$2,PLANEL_Pot_anual!$C$3:$AL$24,13,TRUE)</f>
        <v>724</v>
      </c>
      <c r="AB15" s="24">
        <f>HLOOKUP(AB$2,PLANEL_Pot_anual!$C$3:$AL$24,13,TRUE)</f>
        <v>724</v>
      </c>
      <c r="AC15" s="24">
        <f>HLOOKUP(AC$2,PLANEL_Pot_anual!$C$3:$AL$24,13,TRUE)</f>
        <v>724</v>
      </c>
      <c r="AD15" s="24">
        <f>HLOOKUP(AD$2,PLANEL_Pot_anual!$C$3:$AL$24,13,TRUE)</f>
        <v>724</v>
      </c>
      <c r="AE15" s="24">
        <f>HLOOKUP(AE$2,PLANEL_Pot_anual!$C$3:$AL$24,13,TRUE)</f>
        <v>724</v>
      </c>
      <c r="AF15" s="24">
        <f>HLOOKUP(AF$2,PLANEL_Pot_anual!$C$3:$AL$24,13,TRUE)</f>
        <v>724</v>
      </c>
      <c r="AG15" s="24">
        <f>HLOOKUP(AG$2,PLANEL_Pot_anual!$C$3:$AL$24,13,TRUE)</f>
        <v>724</v>
      </c>
      <c r="AH15" s="24">
        <f>HLOOKUP(AH$2,PLANEL_Pot_anual!$C$3:$AL$24,13,TRUE)</f>
        <v>724</v>
      </c>
      <c r="AI15" s="24">
        <f>HLOOKUP(AI$2,PLANEL_Pot_anual!$C$3:$AL$24,13,TRUE)</f>
        <v>724</v>
      </c>
      <c r="AJ15" s="24">
        <f>HLOOKUP(AJ$2,PLANEL_Pot_anual!$C$3:$AL$24,13,TRUE)</f>
        <v>724</v>
      </c>
      <c r="AK15" s="24">
        <f>HLOOKUP(AK$2,PLANEL_Pot_anual!$C$3:$AL$24,13,TRUE)</f>
        <v>724</v>
      </c>
      <c r="AL15" s="24">
        <f>HLOOKUP(AL$2,PLANEL_Pot_anual!$C$3:$AL$24,13,TRUE)</f>
        <v>724</v>
      </c>
      <c r="AM15" s="24">
        <f>HLOOKUP(AM$2,PLANEL_Pot_anual!$C$3:$AL$24,13,TRUE)</f>
        <v>694</v>
      </c>
      <c r="AN15" s="24">
        <f>HLOOKUP(AN$2,PLANEL_Pot_anual!$C$3:$AL$24,13,TRUE)</f>
        <v>694</v>
      </c>
      <c r="AO15" s="24">
        <f>HLOOKUP(AO$2,PLANEL_Pot_anual!$C$3:$AL$24,13,TRUE)</f>
        <v>694</v>
      </c>
      <c r="AP15" s="24">
        <f>HLOOKUP(AP$2,PLANEL_Pot_anual!$C$3:$AL$24,13,TRUE)</f>
        <v>694</v>
      </c>
      <c r="AQ15" s="24">
        <f>HLOOKUP(AQ$2,PLANEL_Pot_anual!$C$3:$AL$24,13,TRUE)</f>
        <v>694</v>
      </c>
      <c r="AR15" s="24">
        <f>HLOOKUP(AR$2,PLANEL_Pot_anual!$C$3:$AL$24,13,TRUE)</f>
        <v>694</v>
      </c>
      <c r="AS15" s="24">
        <f>HLOOKUP(AS$2,PLANEL_Pot_anual!$C$3:$AL$24,13,TRUE)</f>
        <v>694</v>
      </c>
      <c r="AT15" s="24">
        <f>HLOOKUP(AT$2,PLANEL_Pot_anual!$C$3:$AL$24,13,TRUE)</f>
        <v>694</v>
      </c>
      <c r="AU15" s="24">
        <f>HLOOKUP(AU$2,PLANEL_Pot_anual!$C$3:$AL$24,13,TRUE)</f>
        <v>694</v>
      </c>
      <c r="AV15" s="24">
        <f>HLOOKUP(AV$2,PLANEL_Pot_anual!$C$3:$AL$24,13,TRUE)</f>
        <v>694</v>
      </c>
      <c r="AW15" s="24">
        <f>HLOOKUP(AW$2,PLANEL_Pot_anual!$C$3:$AL$24,13,TRUE)</f>
        <v>694</v>
      </c>
      <c r="AX15" s="24">
        <f>HLOOKUP(AX$2,PLANEL_Pot_anual!$C$3:$AL$24,13,TRUE)</f>
        <v>694</v>
      </c>
      <c r="AY15" s="24">
        <f>HLOOKUP(AY$2,PLANEL_Pot_anual!$C$3:$AL$24,13,TRUE)</f>
        <v>694</v>
      </c>
      <c r="AZ15" s="24">
        <f>HLOOKUP(AZ$2,PLANEL_Pot_anual!$C$3:$AL$24,13,TRUE)</f>
        <v>694</v>
      </c>
      <c r="BA15" s="24">
        <f>HLOOKUP(BA$2,PLANEL_Pot_anual!$C$3:$AL$24,13,TRUE)</f>
        <v>694</v>
      </c>
      <c r="BB15" s="24">
        <f>HLOOKUP(BB$2,PLANEL_Pot_anual!$C$3:$AL$24,13,TRUE)</f>
        <v>694</v>
      </c>
      <c r="BC15" s="24">
        <f>HLOOKUP(BC$2,PLANEL_Pot_anual!$C$3:$AL$24,13,TRUE)</f>
        <v>694</v>
      </c>
      <c r="BD15" s="24">
        <f>HLOOKUP(BD$2,PLANEL_Pot_anual!$C$3:$AL$24,13,TRUE)</f>
        <v>694</v>
      </c>
      <c r="BE15" s="24">
        <f>HLOOKUP(BE$2,PLANEL_Pot_anual!$C$3:$AL$24,13,TRUE)</f>
        <v>694</v>
      </c>
      <c r="BF15" s="24">
        <f>HLOOKUP(BF$2,PLANEL_Pot_anual!$C$3:$AL$24,13,TRUE)</f>
        <v>694</v>
      </c>
      <c r="BG15" s="24">
        <f>HLOOKUP(BG$2,PLANEL_Pot_anual!$C$3:$AL$24,13,TRUE)</f>
        <v>3111.7916489999998</v>
      </c>
      <c r="BH15" s="24">
        <f>HLOOKUP(BH$2,PLANEL_Pot_anual!$C$3:$AL$24,13,TRUE)</f>
        <v>3111.7916489999998</v>
      </c>
      <c r="BI15" s="24">
        <f>HLOOKUP(BI$2,PLANEL_Pot_anual!$C$3:$AL$24,13,TRUE)</f>
        <v>3111.7916489999998</v>
      </c>
      <c r="BJ15" s="24">
        <f>HLOOKUP(BJ$2,PLANEL_Pot_anual!$C$3:$AL$24,13,TRUE)</f>
        <v>3111.7916489999998</v>
      </c>
      <c r="BK15" s="24">
        <f>HLOOKUP(BK$2,PLANEL_Pot_anual!$C$3:$AL$24,13,TRUE)</f>
        <v>3111.7916489999998</v>
      </c>
      <c r="BL15" s="24">
        <f>HLOOKUP(BL$2,PLANEL_Pot_anual!$C$3:$AL$24,13,TRUE)</f>
        <v>3111.7916489999998</v>
      </c>
      <c r="BM15" s="24">
        <f>HLOOKUP(BM$2,PLANEL_Pot_anual!$C$3:$AL$24,13,TRUE)</f>
        <v>3111.7916489999998</v>
      </c>
      <c r="BN15" s="24">
        <f>HLOOKUP(BN$2,PLANEL_Pot_anual!$C$3:$AL$24,13,TRUE)</f>
        <v>3111.7916489999998</v>
      </c>
      <c r="BO15" s="24">
        <f>HLOOKUP(BO$2,PLANEL_Pot_anual!$C$3:$AL$24,13,TRUE)</f>
        <v>2811.591649</v>
      </c>
      <c r="BP15" s="24">
        <f>HLOOKUP(BP$2,PLANEL_Pot_anual!$C$3:$AL$24,13,TRUE)</f>
        <v>2811.591649</v>
      </c>
      <c r="BQ15" s="24">
        <f>HLOOKUP(BQ$2,PLANEL_Pot_anual!$C$3:$AL$24,13,TRUE)</f>
        <v>2811.591649</v>
      </c>
      <c r="BR15" s="24">
        <f>HLOOKUP(BR$2,PLANEL_Pot_anual!$C$3:$AL$24,13,TRUE)</f>
        <v>2811.591649</v>
      </c>
      <c r="BS15" s="24">
        <f>HLOOKUP(BS$2,PLANEL_Pot_anual!$C$3:$AL$24,13,TRUE)</f>
        <v>2811.591649</v>
      </c>
      <c r="BT15" s="24">
        <f>HLOOKUP(BT$2,PLANEL_Pot_anual!$C$3:$AL$24,13,TRUE)</f>
        <v>2811.591649</v>
      </c>
      <c r="BU15" s="24">
        <f>HLOOKUP(BU$2,PLANEL_Pot_anual!$C$3:$AL$24,13,TRUE)</f>
        <v>2811.591649</v>
      </c>
      <c r="BV15" s="24">
        <f>HLOOKUP(BV$2,PLANEL_Pot_anual!$C$3:$AL$24,13,TRUE)</f>
        <v>2811.591649</v>
      </c>
      <c r="BW15" s="24">
        <f>HLOOKUP(BW$2,PLANEL_Pot_anual!$C$3:$AL$24,13,TRUE)</f>
        <v>2811.591649</v>
      </c>
      <c r="BX15" s="24">
        <f>HLOOKUP(BX$2,PLANEL_Pot_anual!$C$3:$AL$24,13,TRUE)</f>
        <v>2811.591649</v>
      </c>
      <c r="BY15" s="24">
        <f>HLOOKUP(BY$2,PLANEL_Pot_anual!$C$3:$AL$24,13,TRUE)</f>
        <v>2811.591649</v>
      </c>
      <c r="BZ15" s="24">
        <f>HLOOKUP(BZ$2,PLANEL_Pot_anual!$C$3:$AL$24,13,TRUE)</f>
        <v>2811.591649</v>
      </c>
      <c r="CA15" s="24">
        <f>HLOOKUP(CA$2,PLANEL_Pot_anual!$C$3:$AL$24,13,TRUE)</f>
        <v>2811.591649</v>
      </c>
      <c r="CB15" s="24">
        <f>HLOOKUP(CB$2,PLANEL_Pot_anual!$C$3:$AL$24,13,TRUE)</f>
        <v>2811.591649</v>
      </c>
      <c r="CC15" s="24">
        <f>HLOOKUP(CC$2,PLANEL_Pot_anual!$C$3:$AL$24,13,TRUE)</f>
        <v>2811.591649</v>
      </c>
      <c r="CD15" s="24">
        <f>HLOOKUP(CD$2,PLANEL_Pot_anual!$C$3:$AL$24,13,TRUE)</f>
        <v>2811.591649</v>
      </c>
      <c r="CE15" s="24">
        <f>HLOOKUP(CE$2,PLANEL_Pot_anual!$C$3:$AL$24,13,TRUE)</f>
        <v>2811.591649</v>
      </c>
      <c r="CF15" s="24">
        <f>HLOOKUP(CF$2,PLANEL_Pot_anual!$C$3:$AL$24,13,TRUE)</f>
        <v>2811.591649</v>
      </c>
      <c r="CG15" s="24">
        <f>HLOOKUP(CG$2,PLANEL_Pot_anual!$C$3:$AL$24,13,TRUE)</f>
        <v>2811.591649</v>
      </c>
      <c r="CH15" s="24">
        <f>HLOOKUP(CH$2,PLANEL_Pot_anual!$C$3:$AL$24,13,TRUE)</f>
        <v>2811.591649</v>
      </c>
      <c r="CI15" s="24">
        <f>HLOOKUP(CI$2,PLANEL_Pot_anual!$C$3:$AL$24,13,TRUE)</f>
        <v>2803.591649</v>
      </c>
      <c r="CJ15" s="24">
        <f>HLOOKUP(CJ$2,PLANEL_Pot_anual!$C$3:$AL$24,13,TRUE)</f>
        <v>2803.591649</v>
      </c>
      <c r="CK15" s="24">
        <f>HLOOKUP(CK$2,PLANEL_Pot_anual!$C$3:$AL$24,13,TRUE)</f>
        <v>2803.591649</v>
      </c>
      <c r="CL15" s="24">
        <f>HLOOKUP(CL$2,PLANEL_Pot_anual!$C$3:$AL$24,13,TRUE)</f>
        <v>2803.591649</v>
      </c>
      <c r="CM15" s="24">
        <f>HLOOKUP(CM$2,PLANEL_Pot_anual!$C$3:$AL$24,13,TRUE)</f>
        <v>2803.591649</v>
      </c>
      <c r="CN15" s="24">
        <f>HLOOKUP(CN$2,PLANEL_Pot_anual!$C$3:$AL$24,13,TRUE)</f>
        <v>2803.591649</v>
      </c>
      <c r="CO15" s="24">
        <f>HLOOKUP(CO$2,PLANEL_Pot_anual!$C$3:$AL$24,13,TRUE)</f>
        <v>2803.591649</v>
      </c>
      <c r="CP15" s="24">
        <f>HLOOKUP(CP$2,PLANEL_Pot_anual!$C$3:$AL$24,13,TRUE)</f>
        <v>2803.591649</v>
      </c>
      <c r="CQ15" s="24">
        <f>HLOOKUP(CQ$2,PLANEL_Pot_anual!$C$3:$AL$24,13,TRUE)</f>
        <v>2803.591649</v>
      </c>
      <c r="CR15" s="24">
        <f>HLOOKUP(CR$2,PLANEL_Pot_anual!$C$3:$AL$24,13,TRUE)</f>
        <v>2803.591649</v>
      </c>
      <c r="CS15" s="24">
        <f>HLOOKUP(CS$2,PLANEL_Pot_anual!$C$3:$AL$24,13,TRUE)</f>
        <v>2803.591649</v>
      </c>
      <c r="CT15" s="24">
        <f>HLOOKUP(CT$2,PLANEL_Pot_anual!$C$3:$AL$24,13,TRUE)</f>
        <v>2803.591649</v>
      </c>
      <c r="CU15" s="24">
        <f>HLOOKUP(CU$2,PLANEL_Pot_anual!$C$3:$AL$24,13,TRUE)</f>
        <v>2803.591649</v>
      </c>
      <c r="CV15" s="24">
        <f>HLOOKUP(CV$2,PLANEL_Pot_anual!$C$3:$AL$24,13,TRUE)</f>
        <v>2803.591649</v>
      </c>
      <c r="CW15" s="24">
        <f>HLOOKUP(CW$2,PLANEL_Pot_anual!$C$3:$AL$24,13,TRUE)</f>
        <v>2803.591649</v>
      </c>
      <c r="CX15" s="24">
        <f>HLOOKUP(CX$2,PLANEL_Pot_anual!$C$3:$AL$24,13,TRUE)</f>
        <v>2803.591649</v>
      </c>
      <c r="CY15" s="24">
        <f>HLOOKUP(CY$2,PLANEL_Pot_anual!$C$3:$AL$24,13,TRUE)</f>
        <v>2803.591649</v>
      </c>
      <c r="CZ15" s="24">
        <f>HLOOKUP(CZ$2,PLANEL_Pot_anual!$C$3:$AL$24,13,TRUE)</f>
        <v>2803.591649</v>
      </c>
      <c r="DA15" s="24">
        <f>HLOOKUP(DA$2,PLANEL_Pot_anual!$C$3:$AL$24,13,TRUE)</f>
        <v>2803.591649</v>
      </c>
      <c r="DB15" s="24">
        <f>HLOOKUP(DB$2,PLANEL_Pot_anual!$C$3:$AL$24,13,TRUE)</f>
        <v>2803.591649</v>
      </c>
      <c r="DC15" s="24">
        <f>HLOOKUP(DC$2,PLANEL_Pot_anual!$C$3:$AL$24,13,TRUE)</f>
        <v>2803.591649</v>
      </c>
      <c r="DD15" s="24">
        <f>HLOOKUP(DD$2,PLANEL_Pot_anual!$C$3:$AL$24,13,TRUE)</f>
        <v>2803.591649</v>
      </c>
      <c r="DE15" s="24">
        <f>HLOOKUP(DE$2,PLANEL_Pot_anual!$C$3:$AL$24,13,TRUE)</f>
        <v>2803.591649</v>
      </c>
      <c r="DF15" s="24">
        <f>HLOOKUP(DF$2,PLANEL_Pot_anual!$C$3:$AL$24,13,TRUE)</f>
        <v>2803.591649</v>
      </c>
      <c r="DG15" s="24">
        <f>HLOOKUP(DG$2,PLANEL_Pot_anual!$C$3:$AL$24,13,TRUE)</f>
        <v>2803.591649</v>
      </c>
      <c r="DH15" s="24">
        <f>HLOOKUP(DH$2,PLANEL_Pot_anual!$C$3:$AL$24,13,TRUE)</f>
        <v>2803.591649</v>
      </c>
      <c r="DI15" s="24">
        <f>HLOOKUP(DI$2,PLANEL_Pot_anual!$C$3:$AL$24,13,TRUE)</f>
        <v>2803.591649</v>
      </c>
      <c r="DJ15" s="24">
        <f>HLOOKUP(DJ$2,PLANEL_Pot_anual!$C$3:$AL$24,13,TRUE)</f>
        <v>2803.591649</v>
      </c>
      <c r="DK15" s="24">
        <f>HLOOKUP(DK$2,PLANEL_Pot_anual!$C$3:$AL$24,13,TRUE)</f>
        <v>2803.591649</v>
      </c>
      <c r="DL15" s="24">
        <f>HLOOKUP(DL$2,PLANEL_Pot_anual!$C$3:$AL$24,13,TRUE)</f>
        <v>2803.591649</v>
      </c>
      <c r="DM15" s="24">
        <f>HLOOKUP(DM$2,PLANEL_Pot_anual!$C$3:$AL$24,13,TRUE)</f>
        <v>2803.591649</v>
      </c>
      <c r="DN15" s="24">
        <f>HLOOKUP(DN$2,PLANEL_Pot_anual!$C$3:$AL$24,13,TRUE)</f>
        <v>2803.591649</v>
      </c>
      <c r="DO15" s="24">
        <f>HLOOKUP(DO$2,PLANEL_Pot_anual!$C$3:$AL$24,13,TRUE)</f>
        <v>2803.591649</v>
      </c>
      <c r="DP15" s="24">
        <f>HLOOKUP(DP$2,PLANEL_Pot_anual!$C$3:$AL$24,13,TRUE)</f>
        <v>2803.591649</v>
      </c>
      <c r="DQ15" s="24">
        <f>HLOOKUP(DQ$2,PLANEL_Pot_anual!$C$3:$AL$24,13,TRUE)</f>
        <v>2803.591649</v>
      </c>
      <c r="DR15" s="24">
        <f>HLOOKUP(DR$2,PLANEL_Pot_anual!$C$3:$AL$24,13,TRUE)</f>
        <v>2803.591649</v>
      </c>
      <c r="DS15" s="24">
        <f>HLOOKUP(DS$2,PLANEL_Pot_anual!$C$3:$AL$24,13,TRUE)</f>
        <v>2803.591649</v>
      </c>
      <c r="DT15" s="24">
        <f>HLOOKUP(DT$2,PLANEL_Pot_anual!$C$3:$AL$24,13,TRUE)</f>
        <v>2803.591649</v>
      </c>
      <c r="DU15" s="24">
        <f>HLOOKUP(DU$2,PLANEL_Pot_anual!$C$3:$AL$24,13,TRUE)</f>
        <v>2803.591649</v>
      </c>
      <c r="DV15" s="24">
        <f>HLOOKUP(DV$2,PLANEL_Pot_anual!$C$3:$AL$24,13,TRUE)</f>
        <v>2803.591649</v>
      </c>
      <c r="DW15" s="24">
        <f>HLOOKUP(DW$2,PLANEL_Pot_anual!$C$3:$AL$24,13,TRUE)</f>
        <v>2417.7916489999998</v>
      </c>
      <c r="DX15" s="24">
        <f>HLOOKUP(DX$2,PLANEL_Pot_anual!$C$3:$AL$24,13,TRUE)</f>
        <v>2417.7916489999998</v>
      </c>
      <c r="DY15" s="24">
        <f>HLOOKUP(DY$2,PLANEL_Pot_anual!$C$3:$AL$24,13,TRUE)</f>
        <v>2417.7916489999998</v>
      </c>
      <c r="DZ15" s="24">
        <f>HLOOKUP(DZ$2,PLANEL_Pot_anual!$C$3:$AL$24,13,TRUE)</f>
        <v>2417.7916489999998</v>
      </c>
      <c r="EA15" s="24">
        <f>HLOOKUP(EA$2,PLANEL_Pot_anual!$C$3:$AL$24,13,TRUE)</f>
        <v>2417.7916489999998</v>
      </c>
      <c r="EB15" s="24">
        <f>HLOOKUP(EB$2,PLANEL_Pot_anual!$C$3:$AL$24,13,TRUE)</f>
        <v>2417.7916489999998</v>
      </c>
      <c r="EC15" s="24">
        <f>HLOOKUP(EC$2,PLANEL_Pot_anual!$C$3:$AL$24,13,TRUE)</f>
        <v>2417.7916489999998</v>
      </c>
      <c r="ED15" s="24">
        <f>HLOOKUP(ED$2,PLANEL_Pot_anual!$C$3:$AL$24,13,TRUE)</f>
        <v>2417.7916489999998</v>
      </c>
      <c r="EE15" s="24">
        <f>HLOOKUP(EE$2,PLANEL_Pot_anual!$C$3:$AL$24,13,TRUE)</f>
        <v>2417.7916489999998</v>
      </c>
      <c r="EF15" s="24">
        <f>HLOOKUP(EF$2,PLANEL_Pot_anual!$C$3:$AL$24,13,TRUE)</f>
        <v>2417.7916489999998</v>
      </c>
      <c r="EG15" s="24">
        <f>HLOOKUP(EG$2,PLANEL_Pot_anual!$C$3:$AL$24,13,TRUE)</f>
        <v>2417.7916489999998</v>
      </c>
      <c r="EH15" s="24">
        <f>HLOOKUP(EH$2,PLANEL_Pot_anual!$C$3:$AL$24,13,TRUE)</f>
        <v>2417.7916489999998</v>
      </c>
      <c r="EI15" s="24">
        <f>HLOOKUP(EI$2,PLANEL_Pot_anual!$C$3:$AL$24,13,TRUE)</f>
        <v>2417.7916489999998</v>
      </c>
      <c r="EJ15" s="24">
        <f>HLOOKUP(EJ$2,PLANEL_Pot_anual!$C$3:$AL$24,13,TRUE)</f>
        <v>2417.7916489999998</v>
      </c>
      <c r="EK15" s="24">
        <f>HLOOKUP(EK$2,PLANEL_Pot_anual!$C$3:$AL$24,13,TRUE)</f>
        <v>2417.7916489999998</v>
      </c>
      <c r="EL15" s="24">
        <f>HLOOKUP(EL$2,PLANEL_Pot_anual!$C$3:$AL$24,13,TRUE)</f>
        <v>2417.7916489999998</v>
      </c>
      <c r="EM15" s="24">
        <f>HLOOKUP(EM$2,PLANEL_Pot_anual!$C$3:$AL$24,13,TRUE)</f>
        <v>2417.7916489999998</v>
      </c>
      <c r="EN15" s="24">
        <f>HLOOKUP(EN$2,PLANEL_Pot_anual!$C$3:$AL$24,13,TRUE)</f>
        <v>2417.7916489999998</v>
      </c>
      <c r="EO15" s="24">
        <f>HLOOKUP(EO$2,PLANEL_Pot_anual!$C$3:$AL$24,13,TRUE)</f>
        <v>2417.7916489999998</v>
      </c>
      <c r="EP15" s="24">
        <f>HLOOKUP(EP$2,PLANEL_Pot_anual!$C$3:$AL$24,13,TRUE)</f>
        <v>2417.7916489999998</v>
      </c>
    </row>
    <row r="16" spans="2:182" x14ac:dyDescent="0.25">
      <c r="B16" s="16" t="s">
        <v>7</v>
      </c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  <c r="BX16" s="1"/>
      <c r="BY16" s="1"/>
      <c r="BZ16" s="1"/>
      <c r="CA16" s="1"/>
      <c r="CB16" s="1"/>
      <c r="CC16" s="1"/>
      <c r="CD16" s="1"/>
      <c r="CE16" s="1"/>
      <c r="CF16" s="1"/>
      <c r="CG16" s="1"/>
      <c r="CH16" s="1"/>
      <c r="CI16" s="1"/>
      <c r="CJ16" s="1"/>
      <c r="CK16" s="1"/>
      <c r="CL16" s="1"/>
      <c r="CM16" s="1"/>
      <c r="CN16" s="1"/>
      <c r="CO16" s="1"/>
      <c r="CP16" s="1"/>
      <c r="CQ16" s="1"/>
      <c r="CR16" s="1"/>
      <c r="CS16" s="1"/>
      <c r="CT16" s="1"/>
      <c r="CU16" s="1"/>
      <c r="CV16" s="1"/>
      <c r="CW16" s="1"/>
      <c r="CX16" s="1"/>
      <c r="CY16" s="1"/>
      <c r="CZ16" s="1"/>
      <c r="DA16" s="1"/>
      <c r="DB16" s="1"/>
      <c r="DC16" s="1"/>
      <c r="DD16" s="1"/>
      <c r="DE16" s="1"/>
      <c r="DF16" s="1"/>
      <c r="DG16" s="1"/>
      <c r="DH16" s="1"/>
      <c r="DI16" s="1"/>
      <c r="DJ16" s="1"/>
      <c r="DK16" s="1"/>
      <c r="DL16" s="1"/>
      <c r="DM16" s="1"/>
      <c r="DN16" s="1"/>
      <c r="DO16" s="1"/>
      <c r="DP16" s="1"/>
      <c r="DQ16" s="1"/>
      <c r="DR16" s="1"/>
      <c r="DS16" s="1"/>
      <c r="DT16" s="1"/>
      <c r="DU16" s="1"/>
      <c r="DV16" s="1"/>
      <c r="DW16" s="1"/>
      <c r="DX16" s="1"/>
      <c r="DY16" s="1"/>
      <c r="DZ16" s="1"/>
      <c r="EA16" s="1"/>
      <c r="EB16" s="1"/>
      <c r="EC16" s="1"/>
      <c r="ED16" s="1"/>
      <c r="EE16" s="1"/>
      <c r="EF16" s="1"/>
      <c r="EG16" s="1"/>
      <c r="EH16" s="1"/>
      <c r="EI16" s="1"/>
      <c r="EJ16" s="1"/>
      <c r="EK16" s="1"/>
      <c r="EL16" s="1"/>
      <c r="EM16" s="1"/>
      <c r="EN16" s="1"/>
      <c r="EO16" s="1"/>
      <c r="EP16" s="1"/>
    </row>
    <row r="17" spans="2:146" x14ac:dyDescent="0.25">
      <c r="B17" s="29" t="s">
        <v>58</v>
      </c>
      <c r="C17" s="30">
        <f>HLOOKUP(C$2,PLANEL_Pot_anual!$C$3:$AL$24,15,TRUE)</f>
        <v>6556.16</v>
      </c>
      <c r="D17" s="30">
        <f>HLOOKUP(D$2,PLANEL_Pot_anual!$C$3:$AL$24,15,TRUE)</f>
        <v>6556.16</v>
      </c>
      <c r="E17" s="30">
        <f>HLOOKUP(E$2,PLANEL_Pot_anual!$C$3:$AL$24,15,TRUE)</f>
        <v>6556.16</v>
      </c>
      <c r="F17" s="30">
        <f>HLOOKUP(F$2,PLANEL_Pot_anual!$C$3:$AL$24,15,TRUE)</f>
        <v>6556.16</v>
      </c>
      <c r="G17" s="30">
        <f>HLOOKUP(G$2,PLANEL_Pot_anual!$C$3:$AL$24,15,TRUE)</f>
        <v>9970.1650000000009</v>
      </c>
      <c r="H17" s="30">
        <f>HLOOKUP(H$2,PLANEL_Pot_anual!$C$3:$AL$24,15,TRUE)</f>
        <v>9970.1650000000009</v>
      </c>
      <c r="I17" s="30">
        <f>HLOOKUP(I$2,PLANEL_Pot_anual!$C$3:$AL$24,15,TRUE)</f>
        <v>9970.1650000000009</v>
      </c>
      <c r="J17" s="30">
        <f>HLOOKUP(J$2,PLANEL_Pot_anual!$C$3:$AL$24,15,TRUE)</f>
        <v>9970.1650000000009</v>
      </c>
      <c r="K17" s="30">
        <f>HLOOKUP(K$2,PLANEL_Pot_anual!$C$3:$AL$24,15,TRUE)</f>
        <v>10058.169</v>
      </c>
      <c r="L17" s="30">
        <f>HLOOKUP(L$2,PLANEL_Pot_anual!$C$3:$AL$24,15,TRUE)</f>
        <v>10058.169</v>
      </c>
      <c r="M17" s="30">
        <f>HLOOKUP(M$2,PLANEL_Pot_anual!$C$3:$AL$24,15,TRUE)</f>
        <v>10058.169</v>
      </c>
      <c r="N17" s="30">
        <f>HLOOKUP(N$2,PLANEL_Pot_anual!$C$3:$AL$24,15,TRUE)</f>
        <v>10058.169</v>
      </c>
      <c r="O17" s="30">
        <f>HLOOKUP(O$2,PLANEL_Pot_anual!$C$3:$AL$24,15,TRUE)</f>
        <v>15162.169</v>
      </c>
      <c r="P17" s="30">
        <f>HLOOKUP(P$2,PLANEL_Pot_anual!$C$3:$AL$24,15,TRUE)</f>
        <v>15162.169</v>
      </c>
      <c r="Q17" s="30">
        <f>HLOOKUP(Q$2,PLANEL_Pot_anual!$C$3:$AL$24,15,TRUE)</f>
        <v>15162.169</v>
      </c>
      <c r="R17" s="30">
        <f>HLOOKUP(R$2,PLANEL_Pot_anual!$C$3:$AL$24,15,TRUE)</f>
        <v>15162.169</v>
      </c>
      <c r="S17" s="30">
        <f>HLOOKUP(S$2,PLANEL_Pot_anual!$C$3:$AL$24,15,TRUE)</f>
        <v>16395.168999999998</v>
      </c>
      <c r="T17" s="30">
        <f>HLOOKUP(T$2,PLANEL_Pot_anual!$C$3:$AL$24,15,TRUE)</f>
        <v>16395.168999999998</v>
      </c>
      <c r="U17" s="30">
        <f>HLOOKUP(U$2,PLANEL_Pot_anual!$C$3:$AL$24,15,TRUE)</f>
        <v>16395.168999999998</v>
      </c>
      <c r="V17" s="30">
        <f>HLOOKUP(V$2,PLANEL_Pot_anual!$C$3:$AL$24,15,TRUE)</f>
        <v>16395.168999999998</v>
      </c>
      <c r="W17" s="30">
        <f>HLOOKUP(W$2,PLANEL_Pot_anual!$C$3:$AL$24,15,TRUE)</f>
        <v>16497.668999999998</v>
      </c>
      <c r="X17" s="30">
        <f>HLOOKUP(X$2,PLANEL_Pot_anual!$C$3:$AL$24,15,TRUE)</f>
        <v>16497.668999999998</v>
      </c>
      <c r="Y17" s="30">
        <f>HLOOKUP(Y$2,PLANEL_Pot_anual!$C$3:$AL$24,15,TRUE)</f>
        <v>16497.668999999998</v>
      </c>
      <c r="Z17" s="30">
        <f>HLOOKUP(Z$2,PLANEL_Pot_anual!$C$3:$AL$24,15,TRUE)</f>
        <v>16497.668999999998</v>
      </c>
      <c r="AA17" s="30">
        <f>HLOOKUP(AA$2,PLANEL_Pot_anual!$C$3:$AL$24,15,TRUE)</f>
        <v>16497.668999999998</v>
      </c>
      <c r="AB17" s="30">
        <f>HLOOKUP(AB$2,PLANEL_Pot_anual!$C$3:$AL$24,15,TRUE)</f>
        <v>16497.668999999998</v>
      </c>
      <c r="AC17" s="30">
        <f>HLOOKUP(AC$2,PLANEL_Pot_anual!$C$3:$AL$24,15,TRUE)</f>
        <v>16497.668999999998</v>
      </c>
      <c r="AD17" s="30">
        <f>HLOOKUP(AD$2,PLANEL_Pot_anual!$C$3:$AL$24,15,TRUE)</f>
        <v>16497.668999999998</v>
      </c>
      <c r="AE17" s="30">
        <f>HLOOKUP(AE$2,PLANEL_Pot_anual!$C$3:$AL$24,15,TRUE)</f>
        <v>20072.559453999998</v>
      </c>
      <c r="AF17" s="30">
        <f>HLOOKUP(AF$2,PLANEL_Pot_anual!$C$3:$AL$24,15,TRUE)</f>
        <v>20072.559453999998</v>
      </c>
      <c r="AG17" s="30">
        <f>HLOOKUP(AG$2,PLANEL_Pot_anual!$C$3:$AL$24,15,TRUE)</f>
        <v>20072.559453999998</v>
      </c>
      <c r="AH17" s="30">
        <f>HLOOKUP(AH$2,PLANEL_Pot_anual!$C$3:$AL$24,15,TRUE)</f>
        <v>20072.559453999998</v>
      </c>
      <c r="AI17" s="30">
        <f>HLOOKUP(AI$2,PLANEL_Pot_anual!$C$3:$AL$24,15,TRUE)</f>
        <v>26856.961769999998</v>
      </c>
      <c r="AJ17" s="30">
        <f>HLOOKUP(AJ$2,PLANEL_Pot_anual!$C$3:$AL$24,15,TRUE)</f>
        <v>26856.961769999998</v>
      </c>
      <c r="AK17" s="30">
        <f>HLOOKUP(AK$2,PLANEL_Pot_anual!$C$3:$AL$24,15,TRUE)</f>
        <v>26856.961769999998</v>
      </c>
      <c r="AL17" s="30">
        <f>HLOOKUP(AL$2,PLANEL_Pot_anual!$C$3:$AL$24,15,TRUE)</f>
        <v>26856.961769999998</v>
      </c>
      <c r="AM17" s="30">
        <f>HLOOKUP(AM$2,PLANEL_Pot_anual!$C$3:$AL$24,15,TRUE)</f>
        <v>30419.936009999998</v>
      </c>
      <c r="AN17" s="30">
        <f>HLOOKUP(AN$2,PLANEL_Pot_anual!$C$3:$AL$24,15,TRUE)</f>
        <v>30419.936009999998</v>
      </c>
      <c r="AO17" s="30">
        <f>HLOOKUP(AO$2,PLANEL_Pot_anual!$C$3:$AL$24,15,TRUE)</f>
        <v>30419.936009999998</v>
      </c>
      <c r="AP17" s="30">
        <f>HLOOKUP(AP$2,PLANEL_Pot_anual!$C$3:$AL$24,15,TRUE)</f>
        <v>30419.936009999998</v>
      </c>
      <c r="AQ17" s="30">
        <f>HLOOKUP(AQ$2,PLANEL_Pot_anual!$C$3:$AL$24,15,TRUE)</f>
        <v>37818.60082</v>
      </c>
      <c r="AR17" s="30">
        <f>HLOOKUP(AR$2,PLANEL_Pot_anual!$C$3:$AL$24,15,TRUE)</f>
        <v>37818.60082</v>
      </c>
      <c r="AS17" s="30">
        <f>HLOOKUP(AS$2,PLANEL_Pot_anual!$C$3:$AL$24,15,TRUE)</f>
        <v>37818.60082</v>
      </c>
      <c r="AT17" s="30">
        <f>HLOOKUP(AT$2,PLANEL_Pot_anual!$C$3:$AL$24,15,TRUE)</f>
        <v>37818.60082</v>
      </c>
      <c r="AU17" s="30">
        <f>HLOOKUP(AU$2,PLANEL_Pot_anual!$C$3:$AL$24,15,TRUE)</f>
        <v>40153.638569999996</v>
      </c>
      <c r="AV17" s="30">
        <f>HLOOKUP(AV$2,PLANEL_Pot_anual!$C$3:$AL$24,15,TRUE)</f>
        <v>40153.638569999996</v>
      </c>
      <c r="AW17" s="30">
        <f>HLOOKUP(AW$2,PLANEL_Pot_anual!$C$3:$AL$24,15,TRUE)</f>
        <v>40153.638569999996</v>
      </c>
      <c r="AX17" s="30">
        <f>HLOOKUP(AX$2,PLANEL_Pot_anual!$C$3:$AL$24,15,TRUE)</f>
        <v>40153.638569999996</v>
      </c>
      <c r="AY17" s="30">
        <f>HLOOKUP(AY$2,PLANEL_Pot_anual!$C$3:$AL$24,15,TRUE)</f>
        <v>47888.858980000005</v>
      </c>
      <c r="AZ17" s="30">
        <f>HLOOKUP(AZ$2,PLANEL_Pot_anual!$C$3:$AL$24,15,TRUE)</f>
        <v>47888.858980000005</v>
      </c>
      <c r="BA17" s="30">
        <f>HLOOKUP(BA$2,PLANEL_Pot_anual!$C$3:$AL$24,15,TRUE)</f>
        <v>47888.858980000005</v>
      </c>
      <c r="BB17" s="30">
        <f>HLOOKUP(BB$2,PLANEL_Pot_anual!$C$3:$AL$24,15,TRUE)</f>
        <v>47888.858980000005</v>
      </c>
      <c r="BC17" s="30">
        <f>HLOOKUP(BC$2,PLANEL_Pot_anual!$C$3:$AL$24,15,TRUE)</f>
        <v>49526.633669999996</v>
      </c>
      <c r="BD17" s="30">
        <f>HLOOKUP(BD$2,PLANEL_Pot_anual!$C$3:$AL$24,15,TRUE)</f>
        <v>49526.633669999996</v>
      </c>
      <c r="BE17" s="30">
        <f>HLOOKUP(BE$2,PLANEL_Pot_anual!$C$3:$AL$24,15,TRUE)</f>
        <v>49526.633669999996</v>
      </c>
      <c r="BF17" s="30">
        <f>HLOOKUP(BF$2,PLANEL_Pot_anual!$C$3:$AL$24,15,TRUE)</f>
        <v>49526.633669999996</v>
      </c>
      <c r="BG17" s="30">
        <f>HLOOKUP(BG$2,PLANEL_Pot_anual!$C$3:$AL$24,15,TRUE)</f>
        <v>50744.301590000003</v>
      </c>
      <c r="BH17" s="30">
        <f>HLOOKUP(BH$2,PLANEL_Pot_anual!$C$3:$AL$24,15,TRUE)</f>
        <v>50744.301590000003</v>
      </c>
      <c r="BI17" s="30">
        <f>HLOOKUP(BI$2,PLANEL_Pot_anual!$C$3:$AL$24,15,TRUE)</f>
        <v>50744.301590000003</v>
      </c>
      <c r="BJ17" s="30">
        <f>HLOOKUP(BJ$2,PLANEL_Pot_anual!$C$3:$AL$24,15,TRUE)</f>
        <v>50744.301590000003</v>
      </c>
      <c r="BK17" s="30">
        <f>HLOOKUP(BK$2,PLANEL_Pot_anual!$C$3:$AL$24,15,TRUE)</f>
        <v>55106.588136000006</v>
      </c>
      <c r="BL17" s="30">
        <f>HLOOKUP(BL$2,PLANEL_Pot_anual!$C$3:$AL$24,15,TRUE)</f>
        <v>55106.588136000006</v>
      </c>
      <c r="BM17" s="30">
        <f>HLOOKUP(BM$2,PLANEL_Pot_anual!$C$3:$AL$24,15,TRUE)</f>
        <v>55106.588136000006</v>
      </c>
      <c r="BN17" s="30">
        <f>HLOOKUP(BN$2,PLANEL_Pot_anual!$C$3:$AL$24,15,TRUE)</f>
        <v>55106.588136000006</v>
      </c>
      <c r="BO17" s="30">
        <f>HLOOKUP(BO$2,PLANEL_Pot_anual!$C$3:$AL$24,15,TRUE)</f>
        <v>61710.376650000006</v>
      </c>
      <c r="BP17" s="30">
        <f>HLOOKUP(BP$2,PLANEL_Pot_anual!$C$3:$AL$24,15,TRUE)</f>
        <v>61710.376650000006</v>
      </c>
      <c r="BQ17" s="30">
        <f>HLOOKUP(BQ$2,PLANEL_Pot_anual!$C$3:$AL$24,15,TRUE)</f>
        <v>61710.376650000006</v>
      </c>
      <c r="BR17" s="30">
        <f>HLOOKUP(BR$2,PLANEL_Pot_anual!$C$3:$AL$24,15,TRUE)</f>
        <v>61710.376650000006</v>
      </c>
      <c r="BS17" s="30">
        <f>HLOOKUP(BS$2,PLANEL_Pot_anual!$C$3:$AL$24,15,TRUE)</f>
        <v>65858.445260000008</v>
      </c>
      <c r="BT17" s="30">
        <f>HLOOKUP(BT$2,PLANEL_Pot_anual!$C$3:$AL$24,15,TRUE)</f>
        <v>65858.445260000008</v>
      </c>
      <c r="BU17" s="30">
        <f>HLOOKUP(BU$2,PLANEL_Pot_anual!$C$3:$AL$24,15,TRUE)</f>
        <v>65858.445260000008</v>
      </c>
      <c r="BV17" s="30">
        <f>HLOOKUP(BV$2,PLANEL_Pot_anual!$C$3:$AL$24,15,TRUE)</f>
        <v>65858.445260000008</v>
      </c>
      <c r="BW17" s="30">
        <f>HLOOKUP(BW$2,PLANEL_Pot_anual!$C$3:$AL$24,15,TRUE)</f>
        <v>69671.340679999994</v>
      </c>
      <c r="BX17" s="30">
        <f>HLOOKUP(BX$2,PLANEL_Pot_anual!$C$3:$AL$24,15,TRUE)</f>
        <v>69671.340679999994</v>
      </c>
      <c r="BY17" s="30">
        <f>HLOOKUP(BY$2,PLANEL_Pot_anual!$C$3:$AL$24,15,TRUE)</f>
        <v>69671.340679999994</v>
      </c>
      <c r="BZ17" s="30">
        <f>HLOOKUP(BZ$2,PLANEL_Pot_anual!$C$3:$AL$24,15,TRUE)</f>
        <v>69671.340679999994</v>
      </c>
      <c r="CA17" s="30">
        <f>HLOOKUP(CA$2,PLANEL_Pot_anual!$C$3:$AL$24,15,TRUE)</f>
        <v>72573.424750000006</v>
      </c>
      <c r="CB17" s="30">
        <f>HLOOKUP(CB$2,PLANEL_Pot_anual!$C$3:$AL$24,15,TRUE)</f>
        <v>72573.424750000006</v>
      </c>
      <c r="CC17" s="30">
        <f>HLOOKUP(CC$2,PLANEL_Pot_anual!$C$3:$AL$24,15,TRUE)</f>
        <v>72573.424750000006</v>
      </c>
      <c r="CD17" s="30">
        <f>HLOOKUP(CD$2,PLANEL_Pot_anual!$C$3:$AL$24,15,TRUE)</f>
        <v>72573.424750000006</v>
      </c>
      <c r="CE17" s="30">
        <f>HLOOKUP(CE$2,PLANEL_Pot_anual!$C$3:$AL$24,15,TRUE)</f>
        <v>77617.796862999996</v>
      </c>
      <c r="CF17" s="30">
        <f>HLOOKUP(CF$2,PLANEL_Pot_anual!$C$3:$AL$24,15,TRUE)</f>
        <v>77617.796862999996</v>
      </c>
      <c r="CG17" s="30">
        <f>HLOOKUP(CG$2,PLANEL_Pot_anual!$C$3:$AL$24,15,TRUE)</f>
        <v>77617.796862999996</v>
      </c>
      <c r="CH17" s="30">
        <f>HLOOKUP(CH$2,PLANEL_Pot_anual!$C$3:$AL$24,15,TRUE)</f>
        <v>77617.796862999996</v>
      </c>
      <c r="CI17" s="30">
        <f>HLOOKUP(CI$2,PLANEL_Pot_anual!$C$3:$AL$24,15,TRUE)</f>
        <v>84302.788189000014</v>
      </c>
      <c r="CJ17" s="30">
        <f>HLOOKUP(CJ$2,PLANEL_Pot_anual!$C$3:$AL$24,15,TRUE)</f>
        <v>84302.788189000014</v>
      </c>
      <c r="CK17" s="30">
        <f>HLOOKUP(CK$2,PLANEL_Pot_anual!$C$3:$AL$24,15,TRUE)</f>
        <v>84302.788189000014</v>
      </c>
      <c r="CL17" s="30">
        <f>HLOOKUP(CL$2,PLANEL_Pot_anual!$C$3:$AL$24,15,TRUE)</f>
        <v>84302.788189000014</v>
      </c>
      <c r="CM17" s="30">
        <f>HLOOKUP(CM$2,PLANEL_Pot_anual!$C$3:$AL$24,15,TRUE)</f>
        <v>91652.744898000004</v>
      </c>
      <c r="CN17" s="30">
        <f>HLOOKUP(CN$2,PLANEL_Pot_anual!$C$3:$AL$24,15,TRUE)</f>
        <v>91652.744898000004</v>
      </c>
      <c r="CO17" s="30">
        <f>HLOOKUP(CO$2,PLANEL_Pot_anual!$C$3:$AL$24,15,TRUE)</f>
        <v>91652.744898000004</v>
      </c>
      <c r="CP17" s="30">
        <f>HLOOKUP(CP$2,PLANEL_Pot_anual!$C$3:$AL$24,15,TRUE)</f>
        <v>91652.744898000004</v>
      </c>
      <c r="CQ17" s="30">
        <f>HLOOKUP(CQ$2,PLANEL_Pot_anual!$C$3:$AL$24,15,TRUE)</f>
        <v>103121.054791</v>
      </c>
      <c r="CR17" s="30">
        <f>HLOOKUP(CR$2,PLANEL_Pot_anual!$C$3:$AL$24,15,TRUE)</f>
        <v>103121.054791</v>
      </c>
      <c r="CS17" s="30">
        <f>HLOOKUP(CS$2,PLANEL_Pot_anual!$C$3:$AL$24,15,TRUE)</f>
        <v>103121.054791</v>
      </c>
      <c r="CT17" s="30">
        <f>HLOOKUP(CT$2,PLANEL_Pot_anual!$C$3:$AL$24,15,TRUE)</f>
        <v>103121.054791</v>
      </c>
      <c r="CU17" s="30">
        <f>HLOOKUP(CU$2,PLANEL_Pot_anual!$C$3:$AL$24,15,TRUE)</f>
        <v>113184.3358</v>
      </c>
      <c r="CV17" s="30">
        <f>HLOOKUP(CV$2,PLANEL_Pot_anual!$C$3:$AL$24,15,TRUE)</f>
        <v>113184.3358</v>
      </c>
      <c r="CW17" s="30">
        <f>HLOOKUP(CW$2,PLANEL_Pot_anual!$C$3:$AL$24,15,TRUE)</f>
        <v>113184.3358</v>
      </c>
      <c r="CX17" s="30">
        <f>HLOOKUP(CX$2,PLANEL_Pot_anual!$C$3:$AL$24,15,TRUE)</f>
        <v>113184.3358</v>
      </c>
      <c r="CY17" s="30">
        <f>HLOOKUP(CY$2,PLANEL_Pot_anual!$C$3:$AL$24,15,TRUE)</f>
        <v>120065.974243</v>
      </c>
      <c r="CZ17" s="30">
        <f>HLOOKUP(CZ$2,PLANEL_Pot_anual!$C$3:$AL$24,15,TRUE)</f>
        <v>120065.974243</v>
      </c>
      <c r="DA17" s="30">
        <f>HLOOKUP(DA$2,PLANEL_Pot_anual!$C$3:$AL$24,15,TRUE)</f>
        <v>120065.974243</v>
      </c>
      <c r="DB17" s="30">
        <f>HLOOKUP(DB$2,PLANEL_Pot_anual!$C$3:$AL$24,15,TRUE)</f>
        <v>120065.974243</v>
      </c>
      <c r="DC17" s="30">
        <f>HLOOKUP(DC$2,PLANEL_Pot_anual!$C$3:$AL$24,15,TRUE)</f>
        <v>126343.53318</v>
      </c>
      <c r="DD17" s="30">
        <f>HLOOKUP(DD$2,PLANEL_Pot_anual!$C$3:$AL$24,15,TRUE)</f>
        <v>126343.53318</v>
      </c>
      <c r="DE17" s="30">
        <f>HLOOKUP(DE$2,PLANEL_Pot_anual!$C$3:$AL$24,15,TRUE)</f>
        <v>126343.53318</v>
      </c>
      <c r="DF17" s="30">
        <f>HLOOKUP(DF$2,PLANEL_Pot_anual!$C$3:$AL$24,15,TRUE)</f>
        <v>126343.53318</v>
      </c>
      <c r="DG17" s="30">
        <f>HLOOKUP(DG$2,PLANEL_Pot_anual!$C$3:$AL$24,15,TRUE)</f>
        <v>132550.38849000001</v>
      </c>
      <c r="DH17" s="30">
        <f>HLOOKUP(DH$2,PLANEL_Pot_anual!$C$3:$AL$24,15,TRUE)</f>
        <v>132550.38849000001</v>
      </c>
      <c r="DI17" s="30">
        <f>HLOOKUP(DI$2,PLANEL_Pot_anual!$C$3:$AL$24,15,TRUE)</f>
        <v>132550.38849000001</v>
      </c>
      <c r="DJ17" s="30">
        <f>HLOOKUP(DJ$2,PLANEL_Pot_anual!$C$3:$AL$24,15,TRUE)</f>
        <v>132550.38849000001</v>
      </c>
      <c r="DK17" s="30">
        <f>HLOOKUP(DK$2,PLANEL_Pot_anual!$C$3:$AL$24,15,TRUE)</f>
        <v>138805.2261</v>
      </c>
      <c r="DL17" s="30">
        <f>HLOOKUP(DL$2,PLANEL_Pot_anual!$C$3:$AL$24,15,TRUE)</f>
        <v>138805.2261</v>
      </c>
      <c r="DM17" s="30">
        <f>HLOOKUP(DM$2,PLANEL_Pot_anual!$C$3:$AL$24,15,TRUE)</f>
        <v>138805.2261</v>
      </c>
      <c r="DN17" s="30">
        <f>HLOOKUP(DN$2,PLANEL_Pot_anual!$C$3:$AL$24,15,TRUE)</f>
        <v>138805.2261</v>
      </c>
      <c r="DO17" s="30">
        <f>HLOOKUP(DO$2,PLANEL_Pot_anual!$C$3:$AL$24,15,TRUE)</f>
        <v>145178.45368599999</v>
      </c>
      <c r="DP17" s="30">
        <f>HLOOKUP(DP$2,PLANEL_Pot_anual!$C$3:$AL$24,15,TRUE)</f>
        <v>145178.45368599999</v>
      </c>
      <c r="DQ17" s="30">
        <f>HLOOKUP(DQ$2,PLANEL_Pot_anual!$C$3:$AL$24,15,TRUE)</f>
        <v>145178.45368599999</v>
      </c>
      <c r="DR17" s="30">
        <f>HLOOKUP(DR$2,PLANEL_Pot_anual!$C$3:$AL$24,15,TRUE)</f>
        <v>145178.45368599999</v>
      </c>
      <c r="DS17" s="30">
        <f>HLOOKUP(DS$2,PLANEL_Pot_anual!$C$3:$AL$24,15,TRUE)</f>
        <v>153407.16143599999</v>
      </c>
      <c r="DT17" s="30">
        <f>HLOOKUP(DT$2,PLANEL_Pot_anual!$C$3:$AL$24,15,TRUE)</f>
        <v>153407.16143599999</v>
      </c>
      <c r="DU17" s="30">
        <f>HLOOKUP(DU$2,PLANEL_Pot_anual!$C$3:$AL$24,15,TRUE)</f>
        <v>153407.16143599999</v>
      </c>
      <c r="DV17" s="30">
        <f>HLOOKUP(DV$2,PLANEL_Pot_anual!$C$3:$AL$24,15,TRUE)</f>
        <v>153407.16143599999</v>
      </c>
      <c r="DW17" s="30">
        <f>HLOOKUP(DW$2,PLANEL_Pot_anual!$C$3:$AL$24,15,TRUE)</f>
        <v>160925.162744</v>
      </c>
      <c r="DX17" s="30">
        <f>HLOOKUP(DX$2,PLANEL_Pot_anual!$C$3:$AL$24,15,TRUE)</f>
        <v>160925.162744</v>
      </c>
      <c r="DY17" s="30">
        <f>HLOOKUP(DY$2,PLANEL_Pot_anual!$C$3:$AL$24,15,TRUE)</f>
        <v>160925.162744</v>
      </c>
      <c r="DZ17" s="30">
        <f>HLOOKUP(DZ$2,PLANEL_Pot_anual!$C$3:$AL$24,15,TRUE)</f>
        <v>160925.162744</v>
      </c>
      <c r="EA17" s="30">
        <f>HLOOKUP(EA$2,PLANEL_Pot_anual!$C$3:$AL$24,15,TRUE)</f>
        <v>167456.201742</v>
      </c>
      <c r="EB17" s="30">
        <f>HLOOKUP(EB$2,PLANEL_Pot_anual!$C$3:$AL$24,15,TRUE)</f>
        <v>167456.201742</v>
      </c>
      <c r="EC17" s="30">
        <f>HLOOKUP(EC$2,PLANEL_Pot_anual!$C$3:$AL$24,15,TRUE)</f>
        <v>167456.201742</v>
      </c>
      <c r="ED17" s="30">
        <f>HLOOKUP(ED$2,PLANEL_Pot_anual!$C$3:$AL$24,15,TRUE)</f>
        <v>167456.201742</v>
      </c>
      <c r="EE17" s="30">
        <f>HLOOKUP(EE$2,PLANEL_Pot_anual!$C$3:$AL$24,15,TRUE)</f>
        <v>174592.02002</v>
      </c>
      <c r="EF17" s="30">
        <f>HLOOKUP(EF$2,PLANEL_Pot_anual!$C$3:$AL$24,15,TRUE)</f>
        <v>174592.02002</v>
      </c>
      <c r="EG17" s="30">
        <f>HLOOKUP(EG$2,PLANEL_Pot_anual!$C$3:$AL$24,15,TRUE)</f>
        <v>174592.02002</v>
      </c>
      <c r="EH17" s="30">
        <f>HLOOKUP(EH$2,PLANEL_Pot_anual!$C$3:$AL$24,15,TRUE)</f>
        <v>174592.02002</v>
      </c>
      <c r="EI17" s="30">
        <f>HLOOKUP(EI$2,PLANEL_Pot_anual!$C$3:$AL$24,15,TRUE)</f>
        <v>181477.68285000001</v>
      </c>
      <c r="EJ17" s="30">
        <f>HLOOKUP(EJ$2,PLANEL_Pot_anual!$C$3:$AL$24,15,TRUE)</f>
        <v>181477.68285000001</v>
      </c>
      <c r="EK17" s="30">
        <f>HLOOKUP(EK$2,PLANEL_Pot_anual!$C$3:$AL$24,15,TRUE)</f>
        <v>181477.68285000001</v>
      </c>
      <c r="EL17" s="30">
        <f>HLOOKUP(EL$2,PLANEL_Pot_anual!$C$3:$AL$24,15,TRUE)</f>
        <v>181477.68285000001</v>
      </c>
      <c r="EM17" s="30">
        <f>HLOOKUP(EM$2,PLANEL_Pot_anual!$C$3:$AL$24,15,TRUE)</f>
        <v>188327.35805000001</v>
      </c>
      <c r="EN17" s="30">
        <f>HLOOKUP(EN$2,PLANEL_Pot_anual!$C$3:$AL$24,15,TRUE)</f>
        <v>188327.35805000001</v>
      </c>
      <c r="EO17" s="30">
        <f>HLOOKUP(EO$2,PLANEL_Pot_anual!$C$3:$AL$24,15,TRUE)</f>
        <v>188327.35805000001</v>
      </c>
      <c r="EP17" s="30">
        <f>HLOOKUP(EP$2,PLANEL_Pot_anual!$C$3:$AL$24,15,TRUE)</f>
        <v>188327.35805000001</v>
      </c>
    </row>
    <row r="18" spans="2:146" x14ac:dyDescent="0.25">
      <c r="B18" s="29" t="s">
        <v>59</v>
      </c>
      <c r="C18" s="30">
        <f>HLOOKUP(C$2,PLANEL_Pot_anual!$C$3:$AL$24,16,TRUE)</f>
        <v>0</v>
      </c>
      <c r="D18" s="30">
        <f>HLOOKUP(D$2,PLANEL_Pot_anual!$C$3:$AL$24,16,TRUE)</f>
        <v>0</v>
      </c>
      <c r="E18" s="30">
        <f>HLOOKUP(E$2,PLANEL_Pot_anual!$C$3:$AL$24,16,TRUE)</f>
        <v>0</v>
      </c>
      <c r="F18" s="30">
        <f>HLOOKUP(F$2,PLANEL_Pot_anual!$C$3:$AL$24,16,TRUE)</f>
        <v>0</v>
      </c>
      <c r="G18" s="30">
        <f>HLOOKUP(G$2,PLANEL_Pot_anual!$C$3:$AL$24,16,TRUE)</f>
        <v>0</v>
      </c>
      <c r="H18" s="30">
        <f>HLOOKUP(H$2,PLANEL_Pot_anual!$C$3:$AL$24,16,TRUE)</f>
        <v>0</v>
      </c>
      <c r="I18" s="30">
        <f>HLOOKUP(I$2,PLANEL_Pot_anual!$C$3:$AL$24,16,TRUE)</f>
        <v>0</v>
      </c>
      <c r="J18" s="30">
        <f>HLOOKUP(J$2,PLANEL_Pot_anual!$C$3:$AL$24,16,TRUE)</f>
        <v>0</v>
      </c>
      <c r="K18" s="30">
        <f>HLOOKUP(K$2,PLANEL_Pot_anual!$C$3:$AL$24,16,TRUE)</f>
        <v>0</v>
      </c>
      <c r="L18" s="30">
        <f>HLOOKUP(L$2,PLANEL_Pot_anual!$C$3:$AL$24,16,TRUE)</f>
        <v>0</v>
      </c>
      <c r="M18" s="30">
        <f>HLOOKUP(M$2,PLANEL_Pot_anual!$C$3:$AL$24,16,TRUE)</f>
        <v>0</v>
      </c>
      <c r="N18" s="30">
        <f>HLOOKUP(N$2,PLANEL_Pot_anual!$C$3:$AL$24,16,TRUE)</f>
        <v>0</v>
      </c>
      <c r="O18" s="30">
        <f>HLOOKUP(O$2,PLANEL_Pot_anual!$C$3:$AL$24,16,TRUE)</f>
        <v>0</v>
      </c>
      <c r="P18" s="30">
        <f>HLOOKUP(P$2,PLANEL_Pot_anual!$C$3:$AL$24,16,TRUE)</f>
        <v>0</v>
      </c>
      <c r="Q18" s="30">
        <f>HLOOKUP(Q$2,PLANEL_Pot_anual!$C$3:$AL$24,16,TRUE)</f>
        <v>0</v>
      </c>
      <c r="R18" s="30">
        <f>HLOOKUP(R$2,PLANEL_Pot_anual!$C$3:$AL$24,16,TRUE)</f>
        <v>0</v>
      </c>
      <c r="S18" s="30">
        <f>HLOOKUP(S$2,PLANEL_Pot_anual!$C$3:$AL$24,16,TRUE)</f>
        <v>0</v>
      </c>
      <c r="T18" s="30">
        <f>HLOOKUP(T$2,PLANEL_Pot_anual!$C$3:$AL$24,16,TRUE)</f>
        <v>0</v>
      </c>
      <c r="U18" s="30">
        <f>HLOOKUP(U$2,PLANEL_Pot_anual!$C$3:$AL$24,16,TRUE)</f>
        <v>0</v>
      </c>
      <c r="V18" s="30">
        <f>HLOOKUP(V$2,PLANEL_Pot_anual!$C$3:$AL$24,16,TRUE)</f>
        <v>0</v>
      </c>
      <c r="W18" s="30">
        <f>HLOOKUP(W$2,PLANEL_Pot_anual!$C$3:$AL$24,16,TRUE)</f>
        <v>0</v>
      </c>
      <c r="X18" s="30">
        <f>HLOOKUP(X$2,PLANEL_Pot_anual!$C$3:$AL$24,16,TRUE)</f>
        <v>0</v>
      </c>
      <c r="Y18" s="30">
        <f>HLOOKUP(Y$2,PLANEL_Pot_anual!$C$3:$AL$24,16,TRUE)</f>
        <v>0</v>
      </c>
      <c r="Z18" s="30">
        <f>HLOOKUP(Z$2,PLANEL_Pot_anual!$C$3:$AL$24,16,TRUE)</f>
        <v>0</v>
      </c>
      <c r="AA18" s="30">
        <f>HLOOKUP(AA$2,PLANEL_Pot_anual!$C$3:$AL$24,16,TRUE)</f>
        <v>0</v>
      </c>
      <c r="AB18" s="30">
        <f>HLOOKUP(AB$2,PLANEL_Pot_anual!$C$3:$AL$24,16,TRUE)</f>
        <v>0</v>
      </c>
      <c r="AC18" s="30">
        <f>HLOOKUP(AC$2,PLANEL_Pot_anual!$C$3:$AL$24,16,TRUE)</f>
        <v>0</v>
      </c>
      <c r="AD18" s="30">
        <f>HLOOKUP(AD$2,PLANEL_Pot_anual!$C$3:$AL$24,16,TRUE)</f>
        <v>0</v>
      </c>
      <c r="AE18" s="30">
        <f>HLOOKUP(AE$2,PLANEL_Pot_anual!$C$3:$AL$24,16,TRUE)</f>
        <v>0</v>
      </c>
      <c r="AF18" s="30">
        <f>HLOOKUP(AF$2,PLANEL_Pot_anual!$C$3:$AL$24,16,TRUE)</f>
        <v>0</v>
      </c>
      <c r="AG18" s="30">
        <f>HLOOKUP(AG$2,PLANEL_Pot_anual!$C$3:$AL$24,16,TRUE)</f>
        <v>0</v>
      </c>
      <c r="AH18" s="30">
        <f>HLOOKUP(AH$2,PLANEL_Pot_anual!$C$3:$AL$24,16,TRUE)</f>
        <v>0</v>
      </c>
      <c r="AI18" s="30">
        <f>HLOOKUP(AI$2,PLANEL_Pot_anual!$C$3:$AL$24,16,TRUE)</f>
        <v>0</v>
      </c>
      <c r="AJ18" s="30">
        <f>HLOOKUP(AJ$2,PLANEL_Pot_anual!$C$3:$AL$24,16,TRUE)</f>
        <v>0</v>
      </c>
      <c r="AK18" s="30">
        <f>HLOOKUP(AK$2,PLANEL_Pot_anual!$C$3:$AL$24,16,TRUE)</f>
        <v>0</v>
      </c>
      <c r="AL18" s="30">
        <f>HLOOKUP(AL$2,PLANEL_Pot_anual!$C$3:$AL$24,16,TRUE)</f>
        <v>0</v>
      </c>
      <c r="AM18" s="30">
        <f>HLOOKUP(AM$2,PLANEL_Pot_anual!$C$3:$AL$24,16,TRUE)</f>
        <v>0</v>
      </c>
      <c r="AN18" s="30">
        <f>HLOOKUP(AN$2,PLANEL_Pot_anual!$C$3:$AL$24,16,TRUE)</f>
        <v>0</v>
      </c>
      <c r="AO18" s="30">
        <f>HLOOKUP(AO$2,PLANEL_Pot_anual!$C$3:$AL$24,16,TRUE)</f>
        <v>0</v>
      </c>
      <c r="AP18" s="30">
        <f>HLOOKUP(AP$2,PLANEL_Pot_anual!$C$3:$AL$24,16,TRUE)</f>
        <v>0</v>
      </c>
      <c r="AQ18" s="30">
        <f>HLOOKUP(AQ$2,PLANEL_Pot_anual!$C$3:$AL$24,16,TRUE)</f>
        <v>0</v>
      </c>
      <c r="AR18" s="30">
        <f>HLOOKUP(AR$2,PLANEL_Pot_anual!$C$3:$AL$24,16,TRUE)</f>
        <v>0</v>
      </c>
      <c r="AS18" s="30">
        <f>HLOOKUP(AS$2,PLANEL_Pot_anual!$C$3:$AL$24,16,TRUE)</f>
        <v>0</v>
      </c>
      <c r="AT18" s="30">
        <f>HLOOKUP(AT$2,PLANEL_Pot_anual!$C$3:$AL$24,16,TRUE)</f>
        <v>0</v>
      </c>
      <c r="AU18" s="30">
        <f>HLOOKUP(AU$2,PLANEL_Pot_anual!$C$3:$AL$24,16,TRUE)</f>
        <v>0</v>
      </c>
      <c r="AV18" s="30">
        <f>HLOOKUP(AV$2,PLANEL_Pot_anual!$C$3:$AL$24,16,TRUE)</f>
        <v>0</v>
      </c>
      <c r="AW18" s="30">
        <f>HLOOKUP(AW$2,PLANEL_Pot_anual!$C$3:$AL$24,16,TRUE)</f>
        <v>0</v>
      </c>
      <c r="AX18" s="30">
        <f>HLOOKUP(AX$2,PLANEL_Pot_anual!$C$3:$AL$24,16,TRUE)</f>
        <v>0</v>
      </c>
      <c r="AY18" s="30">
        <f>HLOOKUP(AY$2,PLANEL_Pot_anual!$C$3:$AL$24,16,TRUE)</f>
        <v>0</v>
      </c>
      <c r="AZ18" s="30">
        <f>HLOOKUP(AZ$2,PLANEL_Pot_anual!$C$3:$AL$24,16,TRUE)</f>
        <v>0</v>
      </c>
      <c r="BA18" s="30">
        <f>HLOOKUP(BA$2,PLANEL_Pot_anual!$C$3:$AL$24,16,TRUE)</f>
        <v>0</v>
      </c>
      <c r="BB18" s="30">
        <f>HLOOKUP(BB$2,PLANEL_Pot_anual!$C$3:$AL$24,16,TRUE)</f>
        <v>0</v>
      </c>
      <c r="BC18" s="30">
        <f>HLOOKUP(BC$2,PLANEL_Pot_anual!$C$3:$AL$24,16,TRUE)</f>
        <v>0</v>
      </c>
      <c r="BD18" s="30">
        <f>HLOOKUP(BD$2,PLANEL_Pot_anual!$C$3:$AL$24,16,TRUE)</f>
        <v>0</v>
      </c>
      <c r="BE18" s="30">
        <f>HLOOKUP(BE$2,PLANEL_Pot_anual!$C$3:$AL$24,16,TRUE)</f>
        <v>0</v>
      </c>
      <c r="BF18" s="30">
        <f>HLOOKUP(BF$2,PLANEL_Pot_anual!$C$3:$AL$24,16,TRUE)</f>
        <v>0</v>
      </c>
      <c r="BG18" s="30">
        <f>HLOOKUP(BG$2,PLANEL_Pot_anual!$C$3:$AL$24,16,TRUE)</f>
        <v>0</v>
      </c>
      <c r="BH18" s="30">
        <f>HLOOKUP(BH$2,PLANEL_Pot_anual!$C$3:$AL$24,16,TRUE)</f>
        <v>0</v>
      </c>
      <c r="BI18" s="30">
        <f>HLOOKUP(BI$2,PLANEL_Pot_anual!$C$3:$AL$24,16,TRUE)</f>
        <v>0</v>
      </c>
      <c r="BJ18" s="30">
        <f>HLOOKUP(BJ$2,PLANEL_Pot_anual!$C$3:$AL$24,16,TRUE)</f>
        <v>0</v>
      </c>
      <c r="BK18" s="30">
        <f>HLOOKUP(BK$2,PLANEL_Pot_anual!$C$3:$AL$24,16,TRUE)</f>
        <v>0</v>
      </c>
      <c r="BL18" s="30">
        <f>HLOOKUP(BL$2,PLANEL_Pot_anual!$C$3:$AL$24,16,TRUE)</f>
        <v>0</v>
      </c>
      <c r="BM18" s="30">
        <f>HLOOKUP(BM$2,PLANEL_Pot_anual!$C$3:$AL$24,16,TRUE)</f>
        <v>0</v>
      </c>
      <c r="BN18" s="30">
        <f>HLOOKUP(BN$2,PLANEL_Pot_anual!$C$3:$AL$24,16,TRUE)</f>
        <v>0</v>
      </c>
      <c r="BO18" s="30">
        <f>HLOOKUP(BO$2,PLANEL_Pot_anual!$C$3:$AL$24,16,TRUE)</f>
        <v>0</v>
      </c>
      <c r="BP18" s="30">
        <f>HLOOKUP(BP$2,PLANEL_Pot_anual!$C$3:$AL$24,16,TRUE)</f>
        <v>0</v>
      </c>
      <c r="BQ18" s="30">
        <f>HLOOKUP(BQ$2,PLANEL_Pot_anual!$C$3:$AL$24,16,TRUE)</f>
        <v>0</v>
      </c>
      <c r="BR18" s="30">
        <f>HLOOKUP(BR$2,PLANEL_Pot_anual!$C$3:$AL$24,16,TRUE)</f>
        <v>0</v>
      </c>
      <c r="BS18" s="30">
        <f>HLOOKUP(BS$2,PLANEL_Pot_anual!$C$3:$AL$24,16,TRUE)</f>
        <v>0</v>
      </c>
      <c r="BT18" s="30">
        <f>HLOOKUP(BT$2,PLANEL_Pot_anual!$C$3:$AL$24,16,TRUE)</f>
        <v>0</v>
      </c>
      <c r="BU18" s="30">
        <f>HLOOKUP(BU$2,PLANEL_Pot_anual!$C$3:$AL$24,16,TRUE)</f>
        <v>0</v>
      </c>
      <c r="BV18" s="30">
        <f>HLOOKUP(BV$2,PLANEL_Pot_anual!$C$3:$AL$24,16,TRUE)</f>
        <v>0</v>
      </c>
      <c r="BW18" s="30">
        <f>HLOOKUP(BW$2,PLANEL_Pot_anual!$C$3:$AL$24,16,TRUE)</f>
        <v>0</v>
      </c>
      <c r="BX18" s="30">
        <f>HLOOKUP(BX$2,PLANEL_Pot_anual!$C$3:$AL$24,16,TRUE)</f>
        <v>0</v>
      </c>
      <c r="BY18" s="30">
        <f>HLOOKUP(BY$2,PLANEL_Pot_anual!$C$3:$AL$24,16,TRUE)</f>
        <v>0</v>
      </c>
      <c r="BZ18" s="30">
        <f>HLOOKUP(BZ$2,PLANEL_Pot_anual!$C$3:$AL$24,16,TRUE)</f>
        <v>0</v>
      </c>
      <c r="CA18" s="30">
        <f>HLOOKUP(CA$2,PLANEL_Pot_anual!$C$3:$AL$24,16,TRUE)</f>
        <v>0</v>
      </c>
      <c r="CB18" s="30">
        <f>HLOOKUP(CB$2,PLANEL_Pot_anual!$C$3:$AL$24,16,TRUE)</f>
        <v>0</v>
      </c>
      <c r="CC18" s="30">
        <f>HLOOKUP(CC$2,PLANEL_Pot_anual!$C$3:$AL$24,16,TRUE)</f>
        <v>0</v>
      </c>
      <c r="CD18" s="30">
        <f>HLOOKUP(CD$2,PLANEL_Pot_anual!$C$3:$AL$24,16,TRUE)</f>
        <v>0</v>
      </c>
      <c r="CE18" s="30">
        <f>HLOOKUP(CE$2,PLANEL_Pot_anual!$C$3:$AL$24,16,TRUE)</f>
        <v>0</v>
      </c>
      <c r="CF18" s="30">
        <f>HLOOKUP(CF$2,PLANEL_Pot_anual!$C$3:$AL$24,16,TRUE)</f>
        <v>0</v>
      </c>
      <c r="CG18" s="30">
        <f>HLOOKUP(CG$2,PLANEL_Pot_anual!$C$3:$AL$24,16,TRUE)</f>
        <v>0</v>
      </c>
      <c r="CH18" s="30">
        <f>HLOOKUP(CH$2,PLANEL_Pot_anual!$C$3:$AL$24,16,TRUE)</f>
        <v>0</v>
      </c>
      <c r="CI18" s="30">
        <f>HLOOKUP(CI$2,PLANEL_Pot_anual!$C$3:$AL$24,16,TRUE)</f>
        <v>0</v>
      </c>
      <c r="CJ18" s="30">
        <f>HLOOKUP(CJ$2,PLANEL_Pot_anual!$C$3:$AL$24,16,TRUE)</f>
        <v>0</v>
      </c>
      <c r="CK18" s="30">
        <f>HLOOKUP(CK$2,PLANEL_Pot_anual!$C$3:$AL$24,16,TRUE)</f>
        <v>0</v>
      </c>
      <c r="CL18" s="30">
        <f>HLOOKUP(CL$2,PLANEL_Pot_anual!$C$3:$AL$24,16,TRUE)</f>
        <v>0</v>
      </c>
      <c r="CM18" s="30">
        <f>HLOOKUP(CM$2,PLANEL_Pot_anual!$C$3:$AL$24,16,TRUE)</f>
        <v>0</v>
      </c>
      <c r="CN18" s="30">
        <f>HLOOKUP(CN$2,PLANEL_Pot_anual!$C$3:$AL$24,16,TRUE)</f>
        <v>0</v>
      </c>
      <c r="CO18" s="30">
        <f>HLOOKUP(CO$2,PLANEL_Pot_anual!$C$3:$AL$24,16,TRUE)</f>
        <v>0</v>
      </c>
      <c r="CP18" s="30">
        <f>HLOOKUP(CP$2,PLANEL_Pot_anual!$C$3:$AL$24,16,TRUE)</f>
        <v>0</v>
      </c>
      <c r="CQ18" s="30">
        <f>HLOOKUP(CQ$2,PLANEL_Pot_anual!$C$3:$AL$24,16,TRUE)</f>
        <v>0</v>
      </c>
      <c r="CR18" s="30">
        <f>HLOOKUP(CR$2,PLANEL_Pot_anual!$C$3:$AL$24,16,TRUE)</f>
        <v>0</v>
      </c>
      <c r="CS18" s="30">
        <f>HLOOKUP(CS$2,PLANEL_Pot_anual!$C$3:$AL$24,16,TRUE)</f>
        <v>0</v>
      </c>
      <c r="CT18" s="30">
        <f>HLOOKUP(CT$2,PLANEL_Pot_anual!$C$3:$AL$24,16,TRUE)</f>
        <v>0</v>
      </c>
      <c r="CU18" s="30">
        <f>HLOOKUP(CU$2,PLANEL_Pot_anual!$C$3:$AL$24,16,TRUE)</f>
        <v>0</v>
      </c>
      <c r="CV18" s="30">
        <f>HLOOKUP(CV$2,PLANEL_Pot_anual!$C$3:$AL$24,16,TRUE)</f>
        <v>0</v>
      </c>
      <c r="CW18" s="30">
        <f>HLOOKUP(CW$2,PLANEL_Pot_anual!$C$3:$AL$24,16,TRUE)</f>
        <v>0</v>
      </c>
      <c r="CX18" s="30">
        <f>HLOOKUP(CX$2,PLANEL_Pot_anual!$C$3:$AL$24,16,TRUE)</f>
        <v>0</v>
      </c>
      <c r="CY18" s="30">
        <f>HLOOKUP(CY$2,PLANEL_Pot_anual!$C$3:$AL$24,16,TRUE)</f>
        <v>0</v>
      </c>
      <c r="CZ18" s="30">
        <f>HLOOKUP(CZ$2,PLANEL_Pot_anual!$C$3:$AL$24,16,TRUE)</f>
        <v>0</v>
      </c>
      <c r="DA18" s="30">
        <f>HLOOKUP(DA$2,PLANEL_Pot_anual!$C$3:$AL$24,16,TRUE)</f>
        <v>0</v>
      </c>
      <c r="DB18" s="30">
        <f>HLOOKUP(DB$2,PLANEL_Pot_anual!$C$3:$AL$24,16,TRUE)</f>
        <v>0</v>
      </c>
      <c r="DC18" s="30">
        <f>HLOOKUP(DC$2,PLANEL_Pot_anual!$C$3:$AL$24,16,TRUE)</f>
        <v>0</v>
      </c>
      <c r="DD18" s="30">
        <f>HLOOKUP(DD$2,PLANEL_Pot_anual!$C$3:$AL$24,16,TRUE)</f>
        <v>0</v>
      </c>
      <c r="DE18" s="30">
        <f>HLOOKUP(DE$2,PLANEL_Pot_anual!$C$3:$AL$24,16,TRUE)</f>
        <v>0</v>
      </c>
      <c r="DF18" s="30">
        <f>HLOOKUP(DF$2,PLANEL_Pot_anual!$C$3:$AL$24,16,TRUE)</f>
        <v>0</v>
      </c>
      <c r="DG18" s="30">
        <f>HLOOKUP(DG$2,PLANEL_Pot_anual!$C$3:$AL$24,16,TRUE)</f>
        <v>0</v>
      </c>
      <c r="DH18" s="30">
        <f>HLOOKUP(DH$2,PLANEL_Pot_anual!$C$3:$AL$24,16,TRUE)</f>
        <v>0</v>
      </c>
      <c r="DI18" s="30">
        <f>HLOOKUP(DI$2,PLANEL_Pot_anual!$C$3:$AL$24,16,TRUE)</f>
        <v>0</v>
      </c>
      <c r="DJ18" s="30">
        <f>HLOOKUP(DJ$2,PLANEL_Pot_anual!$C$3:$AL$24,16,TRUE)</f>
        <v>0</v>
      </c>
      <c r="DK18" s="30">
        <f>HLOOKUP(DK$2,PLANEL_Pot_anual!$C$3:$AL$24,16,TRUE)</f>
        <v>0</v>
      </c>
      <c r="DL18" s="30">
        <f>HLOOKUP(DL$2,PLANEL_Pot_anual!$C$3:$AL$24,16,TRUE)</f>
        <v>0</v>
      </c>
      <c r="DM18" s="30">
        <f>HLOOKUP(DM$2,PLANEL_Pot_anual!$C$3:$AL$24,16,TRUE)</f>
        <v>0</v>
      </c>
      <c r="DN18" s="30">
        <f>HLOOKUP(DN$2,PLANEL_Pot_anual!$C$3:$AL$24,16,TRUE)</f>
        <v>0</v>
      </c>
      <c r="DO18" s="30">
        <f>HLOOKUP(DO$2,PLANEL_Pot_anual!$C$3:$AL$24,16,TRUE)</f>
        <v>0</v>
      </c>
      <c r="DP18" s="30">
        <f>HLOOKUP(DP$2,PLANEL_Pot_anual!$C$3:$AL$24,16,TRUE)</f>
        <v>0</v>
      </c>
      <c r="DQ18" s="30">
        <f>HLOOKUP(DQ$2,PLANEL_Pot_anual!$C$3:$AL$24,16,TRUE)</f>
        <v>0</v>
      </c>
      <c r="DR18" s="30">
        <f>HLOOKUP(DR$2,PLANEL_Pot_anual!$C$3:$AL$24,16,TRUE)</f>
        <v>0</v>
      </c>
      <c r="DS18" s="30">
        <f>HLOOKUP(DS$2,PLANEL_Pot_anual!$C$3:$AL$24,16,TRUE)</f>
        <v>0</v>
      </c>
      <c r="DT18" s="30">
        <f>HLOOKUP(DT$2,PLANEL_Pot_anual!$C$3:$AL$24,16,TRUE)</f>
        <v>0</v>
      </c>
      <c r="DU18" s="30">
        <f>HLOOKUP(DU$2,PLANEL_Pot_anual!$C$3:$AL$24,16,TRUE)</f>
        <v>0</v>
      </c>
      <c r="DV18" s="30">
        <f>HLOOKUP(DV$2,PLANEL_Pot_anual!$C$3:$AL$24,16,TRUE)</f>
        <v>0</v>
      </c>
      <c r="DW18" s="30">
        <f>HLOOKUP(DW$2,PLANEL_Pot_anual!$C$3:$AL$24,16,TRUE)</f>
        <v>0</v>
      </c>
      <c r="DX18" s="30">
        <f>HLOOKUP(DX$2,PLANEL_Pot_anual!$C$3:$AL$24,16,TRUE)</f>
        <v>0</v>
      </c>
      <c r="DY18" s="30">
        <f>HLOOKUP(DY$2,PLANEL_Pot_anual!$C$3:$AL$24,16,TRUE)</f>
        <v>0</v>
      </c>
      <c r="DZ18" s="30">
        <f>HLOOKUP(DZ$2,PLANEL_Pot_anual!$C$3:$AL$24,16,TRUE)</f>
        <v>0</v>
      </c>
      <c r="EA18" s="30">
        <f>HLOOKUP(EA$2,PLANEL_Pot_anual!$C$3:$AL$24,16,TRUE)</f>
        <v>0</v>
      </c>
      <c r="EB18" s="30">
        <f>HLOOKUP(EB$2,PLANEL_Pot_anual!$C$3:$AL$24,16,TRUE)</f>
        <v>0</v>
      </c>
      <c r="EC18" s="30">
        <f>HLOOKUP(EC$2,PLANEL_Pot_anual!$C$3:$AL$24,16,TRUE)</f>
        <v>0</v>
      </c>
      <c r="ED18" s="30">
        <f>HLOOKUP(ED$2,PLANEL_Pot_anual!$C$3:$AL$24,16,TRUE)</f>
        <v>0</v>
      </c>
      <c r="EE18" s="30">
        <f>HLOOKUP(EE$2,PLANEL_Pot_anual!$C$3:$AL$24,16,TRUE)</f>
        <v>0</v>
      </c>
      <c r="EF18" s="30">
        <f>HLOOKUP(EF$2,PLANEL_Pot_anual!$C$3:$AL$24,16,TRUE)</f>
        <v>0</v>
      </c>
      <c r="EG18" s="30">
        <f>HLOOKUP(EG$2,PLANEL_Pot_anual!$C$3:$AL$24,16,TRUE)</f>
        <v>0</v>
      </c>
      <c r="EH18" s="30">
        <f>HLOOKUP(EH$2,PLANEL_Pot_anual!$C$3:$AL$24,16,TRUE)</f>
        <v>0</v>
      </c>
      <c r="EI18" s="30">
        <f>HLOOKUP(EI$2,PLANEL_Pot_anual!$C$3:$AL$24,16,TRUE)</f>
        <v>0</v>
      </c>
      <c r="EJ18" s="30">
        <f>HLOOKUP(EJ$2,PLANEL_Pot_anual!$C$3:$AL$24,16,TRUE)</f>
        <v>0</v>
      </c>
      <c r="EK18" s="30">
        <f>HLOOKUP(EK$2,PLANEL_Pot_anual!$C$3:$AL$24,16,TRUE)</f>
        <v>0</v>
      </c>
      <c r="EL18" s="30">
        <f>HLOOKUP(EL$2,PLANEL_Pot_anual!$C$3:$AL$24,16,TRUE)</f>
        <v>0</v>
      </c>
      <c r="EM18" s="30">
        <f>HLOOKUP(EM$2,PLANEL_Pot_anual!$C$3:$AL$24,16,TRUE)</f>
        <v>0</v>
      </c>
      <c r="EN18" s="30">
        <f>HLOOKUP(EN$2,PLANEL_Pot_anual!$C$3:$AL$24,16,TRUE)</f>
        <v>0</v>
      </c>
      <c r="EO18" s="30">
        <f>HLOOKUP(EO$2,PLANEL_Pot_anual!$C$3:$AL$24,16,TRUE)</f>
        <v>0</v>
      </c>
      <c r="EP18" s="30">
        <f>HLOOKUP(EP$2,PLANEL_Pot_anual!$C$3:$AL$24,16,TRUE)</f>
        <v>0</v>
      </c>
    </row>
    <row r="19" spans="2:146" x14ac:dyDescent="0.25">
      <c r="B19" s="16" t="s">
        <v>8</v>
      </c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  <c r="BX19" s="1"/>
      <c r="BY19" s="1"/>
      <c r="BZ19" s="1"/>
      <c r="CA19" s="1"/>
      <c r="CB19" s="1"/>
      <c r="CC19" s="1"/>
      <c r="CD19" s="1"/>
      <c r="CE19" s="1"/>
      <c r="CF19" s="1"/>
      <c r="CG19" s="1"/>
      <c r="CH19" s="1"/>
      <c r="CI19" s="1"/>
      <c r="CJ19" s="1"/>
      <c r="CK19" s="1"/>
      <c r="CL19" s="1"/>
      <c r="CM19" s="1"/>
      <c r="CN19" s="1"/>
      <c r="CO19" s="1"/>
      <c r="CP19" s="1"/>
      <c r="CQ19" s="1"/>
      <c r="CR19" s="1"/>
      <c r="CS19" s="1"/>
      <c r="CT19" s="1"/>
      <c r="CU19" s="1"/>
      <c r="CV19" s="1"/>
      <c r="CW19" s="1"/>
      <c r="CX19" s="1"/>
      <c r="CY19" s="1"/>
      <c r="CZ19" s="1"/>
      <c r="DA19" s="1"/>
      <c r="DB19" s="1"/>
      <c r="DC19" s="1"/>
      <c r="DD19" s="1"/>
      <c r="DE19" s="1"/>
      <c r="DF19" s="1"/>
      <c r="DG19" s="1"/>
      <c r="DH19" s="1"/>
      <c r="DI19" s="1"/>
      <c r="DJ19" s="1"/>
      <c r="DK19" s="1"/>
      <c r="DL19" s="1"/>
      <c r="DM19" s="1"/>
      <c r="DN19" s="1"/>
      <c r="DO19" s="1"/>
      <c r="DP19" s="1"/>
      <c r="DQ19" s="1"/>
      <c r="DR19" s="1"/>
      <c r="DS19" s="1"/>
      <c r="DT19" s="1"/>
      <c r="DU19" s="1"/>
      <c r="DV19" s="1"/>
      <c r="DW19" s="1"/>
      <c r="DX19" s="1"/>
      <c r="DY19" s="1"/>
      <c r="DZ19" s="1"/>
      <c r="EA19" s="1"/>
      <c r="EB19" s="1"/>
      <c r="EC19" s="1"/>
      <c r="ED19" s="1"/>
      <c r="EE19" s="1"/>
      <c r="EF19" s="1"/>
      <c r="EG19" s="1"/>
      <c r="EH19" s="1"/>
      <c r="EI19" s="1"/>
      <c r="EJ19" s="1"/>
      <c r="EK19" s="1"/>
      <c r="EL19" s="1"/>
      <c r="EM19" s="1"/>
      <c r="EN19" s="1"/>
      <c r="EO19" s="1"/>
      <c r="EP19" s="1"/>
    </row>
    <row r="20" spans="2:146" x14ac:dyDescent="0.25">
      <c r="B20" s="25" t="s">
        <v>53</v>
      </c>
      <c r="C20" s="26">
        <f>HLOOKUP(C$2,PLANEL_Pot_anual!$C$3:$AL$24,18,TRUE)</f>
        <v>20.702999999999999</v>
      </c>
      <c r="D20" s="26">
        <f>HLOOKUP(D$2,PLANEL_Pot_anual!$C$3:$AL$24,18,TRUE)</f>
        <v>20.702999999999999</v>
      </c>
      <c r="E20" s="26">
        <f>HLOOKUP(E$2,PLANEL_Pot_anual!$C$3:$AL$24,18,TRUE)</f>
        <v>20.702999999999999</v>
      </c>
      <c r="F20" s="26">
        <f>HLOOKUP(F$2,PLANEL_Pot_anual!$C$3:$AL$24,18,TRUE)</f>
        <v>20.702999999999999</v>
      </c>
      <c r="G20" s="26">
        <f>HLOOKUP(G$2,PLANEL_Pot_anual!$C$3:$AL$24,18,TRUE)</f>
        <v>20.702999999999999</v>
      </c>
      <c r="H20" s="26">
        <f>HLOOKUP(H$2,PLANEL_Pot_anual!$C$3:$AL$24,18,TRUE)</f>
        <v>20.702999999999999</v>
      </c>
      <c r="I20" s="26">
        <f>HLOOKUP(I$2,PLANEL_Pot_anual!$C$3:$AL$24,18,TRUE)</f>
        <v>20.702999999999999</v>
      </c>
      <c r="J20" s="26">
        <f>HLOOKUP(J$2,PLANEL_Pot_anual!$C$3:$AL$24,18,TRUE)</f>
        <v>20.702999999999999</v>
      </c>
      <c r="K20" s="26">
        <f>HLOOKUP(K$2,PLANEL_Pot_anual!$C$3:$AL$24,18,TRUE)</f>
        <v>960.37300000000005</v>
      </c>
      <c r="L20" s="26">
        <f>HLOOKUP(L$2,PLANEL_Pot_anual!$C$3:$AL$24,18,TRUE)</f>
        <v>960.37300000000005</v>
      </c>
      <c r="M20" s="26">
        <f>HLOOKUP(M$2,PLANEL_Pot_anual!$C$3:$AL$24,18,TRUE)</f>
        <v>960.37300000000005</v>
      </c>
      <c r="N20" s="26">
        <f>HLOOKUP(N$2,PLANEL_Pot_anual!$C$3:$AL$24,18,TRUE)</f>
        <v>960.37300000000005</v>
      </c>
      <c r="O20" s="26">
        <f>HLOOKUP(O$2,PLANEL_Pot_anual!$C$3:$AL$24,18,TRUE)</f>
        <v>1914.845</v>
      </c>
      <c r="P20" s="26">
        <f>HLOOKUP(P$2,PLANEL_Pot_anual!$C$3:$AL$24,18,TRUE)</f>
        <v>1914.845</v>
      </c>
      <c r="Q20" s="26">
        <f>HLOOKUP(Q$2,PLANEL_Pot_anual!$C$3:$AL$24,18,TRUE)</f>
        <v>1914.845</v>
      </c>
      <c r="R20" s="26">
        <f>HLOOKUP(R$2,PLANEL_Pot_anual!$C$3:$AL$24,18,TRUE)</f>
        <v>1914.845</v>
      </c>
      <c r="S20" s="26">
        <f>HLOOKUP(S$2,PLANEL_Pot_anual!$C$3:$AL$24,18,TRUE)</f>
        <v>2171.3449999999998</v>
      </c>
      <c r="T20" s="26">
        <f>HLOOKUP(T$2,PLANEL_Pot_anual!$C$3:$AL$24,18,TRUE)</f>
        <v>2171.3449999999998</v>
      </c>
      <c r="U20" s="26">
        <f>HLOOKUP(U$2,PLANEL_Pot_anual!$C$3:$AL$24,18,TRUE)</f>
        <v>2171.3449999999998</v>
      </c>
      <c r="V20" s="26">
        <f>HLOOKUP(V$2,PLANEL_Pot_anual!$C$3:$AL$24,18,TRUE)</f>
        <v>2171.3449999999998</v>
      </c>
      <c r="W20" s="26">
        <f>HLOOKUP(W$2,PLANEL_Pot_anual!$C$3:$AL$24,18,TRUE)</f>
        <v>2171.3449999999998</v>
      </c>
      <c r="X20" s="26">
        <f>HLOOKUP(X$2,PLANEL_Pot_anual!$C$3:$AL$24,18,TRUE)</f>
        <v>2171.3449999999998</v>
      </c>
      <c r="Y20" s="26">
        <f>HLOOKUP(Y$2,PLANEL_Pot_anual!$C$3:$AL$24,18,TRUE)</f>
        <v>2171.3449999999998</v>
      </c>
      <c r="Z20" s="26">
        <f>HLOOKUP(Z$2,PLANEL_Pot_anual!$C$3:$AL$24,18,TRUE)</f>
        <v>2171.3449999999998</v>
      </c>
      <c r="AA20" s="26">
        <f>HLOOKUP(AA$2,PLANEL_Pot_anual!$C$3:$AL$24,18,TRUE)</f>
        <v>2171.3449999999998</v>
      </c>
      <c r="AB20" s="26">
        <f>HLOOKUP(AB$2,PLANEL_Pot_anual!$C$3:$AL$24,18,TRUE)</f>
        <v>2171.3449999999998</v>
      </c>
      <c r="AC20" s="26">
        <f>HLOOKUP(AC$2,PLANEL_Pot_anual!$C$3:$AL$24,18,TRUE)</f>
        <v>2171.3449999999998</v>
      </c>
      <c r="AD20" s="26">
        <f>HLOOKUP(AD$2,PLANEL_Pot_anual!$C$3:$AL$24,18,TRUE)</f>
        <v>2171.3449999999998</v>
      </c>
      <c r="AE20" s="26">
        <f>HLOOKUP(AE$2,PLANEL_Pot_anual!$C$3:$AL$24,18,TRUE)</f>
        <v>2171.3449999999998</v>
      </c>
      <c r="AF20" s="26">
        <f>HLOOKUP(AF$2,PLANEL_Pot_anual!$C$3:$AL$24,18,TRUE)</f>
        <v>2171.3449999999998</v>
      </c>
      <c r="AG20" s="26">
        <f>HLOOKUP(AG$2,PLANEL_Pot_anual!$C$3:$AL$24,18,TRUE)</f>
        <v>2171.3449999999998</v>
      </c>
      <c r="AH20" s="26">
        <f>HLOOKUP(AH$2,PLANEL_Pot_anual!$C$3:$AL$24,18,TRUE)</f>
        <v>2171.3449999999998</v>
      </c>
      <c r="AI20" s="26">
        <f>HLOOKUP(AI$2,PLANEL_Pot_anual!$C$3:$AL$24,18,TRUE)</f>
        <v>2171.3449999999998</v>
      </c>
      <c r="AJ20" s="26">
        <f>HLOOKUP(AJ$2,PLANEL_Pot_anual!$C$3:$AL$24,18,TRUE)</f>
        <v>2171.3449999999998</v>
      </c>
      <c r="AK20" s="26">
        <f>HLOOKUP(AK$2,PLANEL_Pot_anual!$C$3:$AL$24,18,TRUE)</f>
        <v>2171.3449999999998</v>
      </c>
      <c r="AL20" s="26">
        <f>HLOOKUP(AL$2,PLANEL_Pot_anual!$C$3:$AL$24,18,TRUE)</f>
        <v>2171.3449999999998</v>
      </c>
      <c r="AM20" s="26">
        <f>HLOOKUP(AM$2,PLANEL_Pot_anual!$C$3:$AL$24,18,TRUE)</f>
        <v>2171.3449999999998</v>
      </c>
      <c r="AN20" s="26">
        <f>HLOOKUP(AN$2,PLANEL_Pot_anual!$C$3:$AL$24,18,TRUE)</f>
        <v>2171.3449999999998</v>
      </c>
      <c r="AO20" s="26">
        <f>HLOOKUP(AO$2,PLANEL_Pot_anual!$C$3:$AL$24,18,TRUE)</f>
        <v>2171.3449999999998</v>
      </c>
      <c r="AP20" s="26">
        <f>HLOOKUP(AP$2,PLANEL_Pot_anual!$C$3:$AL$24,18,TRUE)</f>
        <v>2171.3449999999998</v>
      </c>
      <c r="AQ20" s="26">
        <f>HLOOKUP(AQ$2,PLANEL_Pot_anual!$C$3:$AL$24,18,TRUE)</f>
        <v>2171.3449999999998</v>
      </c>
      <c r="AR20" s="26">
        <f>HLOOKUP(AR$2,PLANEL_Pot_anual!$C$3:$AL$24,18,TRUE)</f>
        <v>2171.3449999999998</v>
      </c>
      <c r="AS20" s="26">
        <f>HLOOKUP(AS$2,PLANEL_Pot_anual!$C$3:$AL$24,18,TRUE)</f>
        <v>2171.3449999999998</v>
      </c>
      <c r="AT20" s="26">
        <f>HLOOKUP(AT$2,PLANEL_Pot_anual!$C$3:$AL$24,18,TRUE)</f>
        <v>2171.3449999999998</v>
      </c>
      <c r="AU20" s="26">
        <f>HLOOKUP(AU$2,PLANEL_Pot_anual!$C$3:$AL$24,18,TRUE)</f>
        <v>2171.3449999999998</v>
      </c>
      <c r="AV20" s="26">
        <f>HLOOKUP(AV$2,PLANEL_Pot_anual!$C$3:$AL$24,18,TRUE)</f>
        <v>2171.3449999999998</v>
      </c>
      <c r="AW20" s="26">
        <f>HLOOKUP(AW$2,PLANEL_Pot_anual!$C$3:$AL$24,18,TRUE)</f>
        <v>2171.3449999999998</v>
      </c>
      <c r="AX20" s="26">
        <f>HLOOKUP(AX$2,PLANEL_Pot_anual!$C$3:$AL$24,18,TRUE)</f>
        <v>2171.3449999999998</v>
      </c>
      <c r="AY20" s="26">
        <f>HLOOKUP(AY$2,PLANEL_Pot_anual!$C$3:$AL$24,18,TRUE)</f>
        <v>2171.3449999999998</v>
      </c>
      <c r="AZ20" s="26">
        <f>HLOOKUP(AZ$2,PLANEL_Pot_anual!$C$3:$AL$24,18,TRUE)</f>
        <v>2171.3449999999998</v>
      </c>
      <c r="BA20" s="26">
        <f>HLOOKUP(BA$2,PLANEL_Pot_anual!$C$3:$AL$24,18,TRUE)</f>
        <v>2171.3449999999998</v>
      </c>
      <c r="BB20" s="26">
        <f>HLOOKUP(BB$2,PLANEL_Pot_anual!$C$3:$AL$24,18,TRUE)</f>
        <v>2171.3449999999998</v>
      </c>
      <c r="BC20" s="26">
        <f>HLOOKUP(BC$2,PLANEL_Pot_anual!$C$3:$AL$24,18,TRUE)</f>
        <v>2171.3449999999998</v>
      </c>
      <c r="BD20" s="26">
        <f>HLOOKUP(BD$2,PLANEL_Pot_anual!$C$3:$AL$24,18,TRUE)</f>
        <v>2171.3449999999998</v>
      </c>
      <c r="BE20" s="26">
        <f>HLOOKUP(BE$2,PLANEL_Pot_anual!$C$3:$AL$24,18,TRUE)</f>
        <v>2171.3449999999998</v>
      </c>
      <c r="BF20" s="26">
        <f>HLOOKUP(BF$2,PLANEL_Pot_anual!$C$3:$AL$24,18,TRUE)</f>
        <v>2171.3449999999998</v>
      </c>
      <c r="BG20" s="26">
        <f>HLOOKUP(BG$2,PLANEL_Pot_anual!$C$3:$AL$24,18,TRUE)</f>
        <v>2170.2629999999999</v>
      </c>
      <c r="BH20" s="26">
        <f>HLOOKUP(BH$2,PLANEL_Pot_anual!$C$3:$AL$24,18,TRUE)</f>
        <v>2170.2629999999999</v>
      </c>
      <c r="BI20" s="26">
        <f>HLOOKUP(BI$2,PLANEL_Pot_anual!$C$3:$AL$24,18,TRUE)</f>
        <v>2170.2629999999999</v>
      </c>
      <c r="BJ20" s="26">
        <f>HLOOKUP(BJ$2,PLANEL_Pot_anual!$C$3:$AL$24,18,TRUE)</f>
        <v>2170.2629999999999</v>
      </c>
      <c r="BK20" s="26">
        <f>HLOOKUP(BK$2,PLANEL_Pot_anual!$C$3:$AL$24,18,TRUE)</f>
        <v>6353.0162600000003</v>
      </c>
      <c r="BL20" s="26">
        <f>HLOOKUP(BL$2,PLANEL_Pot_anual!$C$3:$AL$24,18,TRUE)</f>
        <v>6353.0162600000003</v>
      </c>
      <c r="BM20" s="26">
        <f>HLOOKUP(BM$2,PLANEL_Pot_anual!$C$3:$AL$24,18,TRUE)</f>
        <v>6353.0162600000003</v>
      </c>
      <c r="BN20" s="26">
        <f>HLOOKUP(BN$2,PLANEL_Pot_anual!$C$3:$AL$24,18,TRUE)</f>
        <v>6353.0162600000003</v>
      </c>
      <c r="BO20" s="26">
        <f>HLOOKUP(BO$2,PLANEL_Pot_anual!$C$3:$AL$24,18,TRUE)</f>
        <v>10796.121328000001</v>
      </c>
      <c r="BP20" s="26">
        <f>HLOOKUP(BP$2,PLANEL_Pot_anual!$C$3:$AL$24,18,TRUE)</f>
        <v>10796.121328000001</v>
      </c>
      <c r="BQ20" s="26">
        <f>HLOOKUP(BQ$2,PLANEL_Pot_anual!$C$3:$AL$24,18,TRUE)</f>
        <v>10796.121328000001</v>
      </c>
      <c r="BR20" s="26">
        <f>HLOOKUP(BR$2,PLANEL_Pot_anual!$C$3:$AL$24,18,TRUE)</f>
        <v>10796.121328000001</v>
      </c>
      <c r="BS20" s="26">
        <f>HLOOKUP(BS$2,PLANEL_Pot_anual!$C$3:$AL$24,18,TRUE)</f>
        <v>15359.184249999998</v>
      </c>
      <c r="BT20" s="26">
        <f>HLOOKUP(BT$2,PLANEL_Pot_anual!$C$3:$AL$24,18,TRUE)</f>
        <v>15359.184249999998</v>
      </c>
      <c r="BU20" s="26">
        <f>HLOOKUP(BU$2,PLANEL_Pot_anual!$C$3:$AL$24,18,TRUE)</f>
        <v>15359.184249999998</v>
      </c>
      <c r="BV20" s="26">
        <f>HLOOKUP(BV$2,PLANEL_Pot_anual!$C$3:$AL$24,18,TRUE)</f>
        <v>15359.184249999998</v>
      </c>
      <c r="BW20" s="26">
        <f>HLOOKUP(BW$2,PLANEL_Pot_anual!$C$3:$AL$24,18,TRUE)</f>
        <v>19912.446260000001</v>
      </c>
      <c r="BX20" s="26">
        <f>HLOOKUP(BX$2,PLANEL_Pot_anual!$C$3:$AL$24,18,TRUE)</f>
        <v>19912.446260000001</v>
      </c>
      <c r="BY20" s="26">
        <f>HLOOKUP(BY$2,PLANEL_Pot_anual!$C$3:$AL$24,18,TRUE)</f>
        <v>19912.446260000001</v>
      </c>
      <c r="BZ20" s="26">
        <f>HLOOKUP(BZ$2,PLANEL_Pot_anual!$C$3:$AL$24,18,TRUE)</f>
        <v>19912.446260000001</v>
      </c>
      <c r="CA20" s="26">
        <f>HLOOKUP(CA$2,PLANEL_Pot_anual!$C$3:$AL$24,18,TRUE)</f>
        <v>24589.248479999998</v>
      </c>
      <c r="CB20" s="26">
        <f>HLOOKUP(CB$2,PLANEL_Pot_anual!$C$3:$AL$24,18,TRUE)</f>
        <v>24589.248479999998</v>
      </c>
      <c r="CC20" s="26">
        <f>HLOOKUP(CC$2,PLANEL_Pot_anual!$C$3:$AL$24,18,TRUE)</f>
        <v>24589.248479999998</v>
      </c>
      <c r="CD20" s="26">
        <f>HLOOKUP(CD$2,PLANEL_Pot_anual!$C$3:$AL$24,18,TRUE)</f>
        <v>24589.248479999998</v>
      </c>
      <c r="CE20" s="26">
        <f>HLOOKUP(CE$2,PLANEL_Pot_anual!$C$3:$AL$24,18,TRUE)</f>
        <v>29401.941930000001</v>
      </c>
      <c r="CF20" s="26">
        <f>HLOOKUP(CF$2,PLANEL_Pot_anual!$C$3:$AL$24,18,TRUE)</f>
        <v>29401.941930000001</v>
      </c>
      <c r="CG20" s="26">
        <f>HLOOKUP(CG$2,PLANEL_Pot_anual!$C$3:$AL$24,18,TRUE)</f>
        <v>29401.941930000001</v>
      </c>
      <c r="CH20" s="26">
        <f>HLOOKUP(CH$2,PLANEL_Pot_anual!$C$3:$AL$24,18,TRUE)</f>
        <v>29401.941930000001</v>
      </c>
      <c r="CI20" s="26">
        <f>HLOOKUP(CI$2,PLANEL_Pot_anual!$C$3:$AL$24,18,TRUE)</f>
        <v>34513.298800000004</v>
      </c>
      <c r="CJ20" s="26">
        <f>HLOOKUP(CJ$2,PLANEL_Pot_anual!$C$3:$AL$24,18,TRUE)</f>
        <v>34513.298800000004</v>
      </c>
      <c r="CK20" s="26">
        <f>HLOOKUP(CK$2,PLANEL_Pot_anual!$C$3:$AL$24,18,TRUE)</f>
        <v>34513.298800000004</v>
      </c>
      <c r="CL20" s="26">
        <f>HLOOKUP(CL$2,PLANEL_Pot_anual!$C$3:$AL$24,18,TRUE)</f>
        <v>34513.298800000004</v>
      </c>
      <c r="CM20" s="26">
        <f>HLOOKUP(CM$2,PLANEL_Pot_anual!$C$3:$AL$24,18,TRUE)</f>
        <v>38450.4424</v>
      </c>
      <c r="CN20" s="26">
        <f>HLOOKUP(CN$2,PLANEL_Pot_anual!$C$3:$AL$24,18,TRUE)</f>
        <v>38450.4424</v>
      </c>
      <c r="CO20" s="26">
        <f>HLOOKUP(CO$2,PLANEL_Pot_anual!$C$3:$AL$24,18,TRUE)</f>
        <v>38450.4424</v>
      </c>
      <c r="CP20" s="26">
        <f>HLOOKUP(CP$2,PLANEL_Pot_anual!$C$3:$AL$24,18,TRUE)</f>
        <v>38450.4424</v>
      </c>
      <c r="CQ20" s="26">
        <f>HLOOKUP(CQ$2,PLANEL_Pot_anual!$C$3:$AL$24,18,TRUE)</f>
        <v>37510.772400000002</v>
      </c>
      <c r="CR20" s="26">
        <f>HLOOKUP(CR$2,PLANEL_Pot_anual!$C$3:$AL$24,18,TRUE)</f>
        <v>37510.772400000002</v>
      </c>
      <c r="CS20" s="26">
        <f>HLOOKUP(CS$2,PLANEL_Pot_anual!$C$3:$AL$24,18,TRUE)</f>
        <v>37510.772400000002</v>
      </c>
      <c r="CT20" s="26">
        <f>HLOOKUP(CT$2,PLANEL_Pot_anual!$C$3:$AL$24,18,TRUE)</f>
        <v>37510.772400000002</v>
      </c>
      <c r="CU20" s="26">
        <f>HLOOKUP(CU$2,PLANEL_Pot_anual!$C$3:$AL$24,18,TRUE)</f>
        <v>36556.3004</v>
      </c>
      <c r="CV20" s="26">
        <f>HLOOKUP(CV$2,PLANEL_Pot_anual!$C$3:$AL$24,18,TRUE)</f>
        <v>36556.3004</v>
      </c>
      <c r="CW20" s="26">
        <f>HLOOKUP(CW$2,PLANEL_Pot_anual!$C$3:$AL$24,18,TRUE)</f>
        <v>36556.3004</v>
      </c>
      <c r="CX20" s="26">
        <f>HLOOKUP(CX$2,PLANEL_Pot_anual!$C$3:$AL$24,18,TRUE)</f>
        <v>36556.3004</v>
      </c>
      <c r="CY20" s="26">
        <f>HLOOKUP(CY$2,PLANEL_Pot_anual!$C$3:$AL$24,18,TRUE)</f>
        <v>41018.421077999999</v>
      </c>
      <c r="CZ20" s="26">
        <f>HLOOKUP(CZ$2,PLANEL_Pot_anual!$C$3:$AL$24,18,TRUE)</f>
        <v>41018.421077999999</v>
      </c>
      <c r="DA20" s="26">
        <f>HLOOKUP(DA$2,PLANEL_Pot_anual!$C$3:$AL$24,18,TRUE)</f>
        <v>41018.421077999999</v>
      </c>
      <c r="DB20" s="26">
        <f>HLOOKUP(DB$2,PLANEL_Pot_anual!$C$3:$AL$24,18,TRUE)</f>
        <v>41018.421077999999</v>
      </c>
      <c r="DC20" s="26">
        <f>HLOOKUP(DC$2,PLANEL_Pot_anual!$C$3:$AL$24,18,TRUE)</f>
        <v>45154.521204999997</v>
      </c>
      <c r="DD20" s="26">
        <f>HLOOKUP(DD$2,PLANEL_Pot_anual!$C$3:$AL$24,18,TRUE)</f>
        <v>45154.521204999997</v>
      </c>
      <c r="DE20" s="26">
        <f>HLOOKUP(DE$2,PLANEL_Pot_anual!$C$3:$AL$24,18,TRUE)</f>
        <v>45154.521204999997</v>
      </c>
      <c r="DF20" s="26">
        <f>HLOOKUP(DF$2,PLANEL_Pot_anual!$C$3:$AL$24,18,TRUE)</f>
        <v>45154.521204999997</v>
      </c>
      <c r="DG20" s="26">
        <f>HLOOKUP(DG$2,PLANEL_Pot_anual!$C$3:$AL$24,18,TRUE)</f>
        <v>49311.052020000003</v>
      </c>
      <c r="DH20" s="26">
        <f>HLOOKUP(DH$2,PLANEL_Pot_anual!$C$3:$AL$24,18,TRUE)</f>
        <v>49311.052020000003</v>
      </c>
      <c r="DI20" s="26">
        <f>HLOOKUP(DI$2,PLANEL_Pot_anual!$C$3:$AL$24,18,TRUE)</f>
        <v>49311.052020000003</v>
      </c>
      <c r="DJ20" s="26">
        <f>HLOOKUP(DJ$2,PLANEL_Pot_anual!$C$3:$AL$24,18,TRUE)</f>
        <v>49311.052020000003</v>
      </c>
      <c r="DK20" s="26">
        <f>HLOOKUP(DK$2,PLANEL_Pot_anual!$C$3:$AL$24,18,TRUE)</f>
        <v>53454.275130000002</v>
      </c>
      <c r="DL20" s="26">
        <f>HLOOKUP(DL$2,PLANEL_Pot_anual!$C$3:$AL$24,18,TRUE)</f>
        <v>53454.275130000002</v>
      </c>
      <c r="DM20" s="26">
        <f>HLOOKUP(DM$2,PLANEL_Pot_anual!$C$3:$AL$24,18,TRUE)</f>
        <v>53454.275130000002</v>
      </c>
      <c r="DN20" s="26">
        <f>HLOOKUP(DN$2,PLANEL_Pot_anual!$C$3:$AL$24,18,TRUE)</f>
        <v>53454.275130000002</v>
      </c>
      <c r="DO20" s="26">
        <f>HLOOKUP(DO$2,PLANEL_Pot_anual!$C$3:$AL$24,18,TRUE)</f>
        <v>57663.905639999997</v>
      </c>
      <c r="DP20" s="26">
        <f>HLOOKUP(DP$2,PLANEL_Pot_anual!$C$3:$AL$24,18,TRUE)</f>
        <v>57663.905639999997</v>
      </c>
      <c r="DQ20" s="26">
        <f>HLOOKUP(DQ$2,PLANEL_Pot_anual!$C$3:$AL$24,18,TRUE)</f>
        <v>57663.905639999997</v>
      </c>
      <c r="DR20" s="26">
        <f>HLOOKUP(DR$2,PLANEL_Pot_anual!$C$3:$AL$24,18,TRUE)</f>
        <v>57663.905639999997</v>
      </c>
      <c r="DS20" s="26">
        <f>HLOOKUP(DS$2,PLANEL_Pot_anual!$C$3:$AL$24,18,TRUE)</f>
        <v>61934.727220000001</v>
      </c>
      <c r="DT20" s="26">
        <f>HLOOKUP(DT$2,PLANEL_Pot_anual!$C$3:$AL$24,18,TRUE)</f>
        <v>61934.727220000001</v>
      </c>
      <c r="DU20" s="26">
        <f>HLOOKUP(DU$2,PLANEL_Pot_anual!$C$3:$AL$24,18,TRUE)</f>
        <v>61934.727220000001</v>
      </c>
      <c r="DV20" s="26">
        <f>HLOOKUP(DV$2,PLANEL_Pot_anual!$C$3:$AL$24,18,TRUE)</f>
        <v>61934.727220000001</v>
      </c>
      <c r="DW20" s="26">
        <f>HLOOKUP(DW$2,PLANEL_Pot_anual!$C$3:$AL$24,18,TRUE)</f>
        <v>66212.948650000006</v>
      </c>
      <c r="DX20" s="26">
        <f>HLOOKUP(DX$2,PLANEL_Pot_anual!$C$3:$AL$24,18,TRUE)</f>
        <v>66212.948650000006</v>
      </c>
      <c r="DY20" s="26">
        <f>HLOOKUP(DY$2,PLANEL_Pot_anual!$C$3:$AL$24,18,TRUE)</f>
        <v>66212.948650000006</v>
      </c>
      <c r="DZ20" s="26">
        <f>HLOOKUP(DZ$2,PLANEL_Pot_anual!$C$3:$AL$24,18,TRUE)</f>
        <v>66212.948650000006</v>
      </c>
      <c r="EA20" s="26">
        <f>HLOOKUP(EA$2,PLANEL_Pot_anual!$C$3:$AL$24,18,TRUE)</f>
        <v>70440.769499999995</v>
      </c>
      <c r="EB20" s="26">
        <f>HLOOKUP(EB$2,PLANEL_Pot_anual!$C$3:$AL$24,18,TRUE)</f>
        <v>70440.769499999995</v>
      </c>
      <c r="EC20" s="26">
        <f>HLOOKUP(EC$2,PLANEL_Pot_anual!$C$3:$AL$24,18,TRUE)</f>
        <v>70440.769499999995</v>
      </c>
      <c r="ED20" s="26">
        <f>HLOOKUP(ED$2,PLANEL_Pot_anual!$C$3:$AL$24,18,TRUE)</f>
        <v>70440.769499999995</v>
      </c>
      <c r="EE20" s="26">
        <f>HLOOKUP(EE$2,PLANEL_Pot_anual!$C$3:$AL$24,18,TRUE)</f>
        <v>75133.919739999998</v>
      </c>
      <c r="EF20" s="26">
        <f>HLOOKUP(EF$2,PLANEL_Pot_anual!$C$3:$AL$24,18,TRUE)</f>
        <v>75133.919739999998</v>
      </c>
      <c r="EG20" s="26">
        <f>HLOOKUP(EG$2,PLANEL_Pot_anual!$C$3:$AL$24,18,TRUE)</f>
        <v>75133.919739999998</v>
      </c>
      <c r="EH20" s="26">
        <f>HLOOKUP(EH$2,PLANEL_Pot_anual!$C$3:$AL$24,18,TRUE)</f>
        <v>75133.919739999998</v>
      </c>
      <c r="EI20" s="26">
        <f>HLOOKUP(EI$2,PLANEL_Pot_anual!$C$3:$AL$24,18,TRUE)</f>
        <v>79610.271899999992</v>
      </c>
      <c r="EJ20" s="26">
        <f>HLOOKUP(EJ$2,PLANEL_Pot_anual!$C$3:$AL$24,18,TRUE)</f>
        <v>79610.271899999992</v>
      </c>
      <c r="EK20" s="26">
        <f>HLOOKUP(EK$2,PLANEL_Pot_anual!$C$3:$AL$24,18,TRUE)</f>
        <v>79610.271899999992</v>
      </c>
      <c r="EL20" s="26">
        <f>HLOOKUP(EL$2,PLANEL_Pot_anual!$C$3:$AL$24,18,TRUE)</f>
        <v>79610.271899999992</v>
      </c>
      <c r="EM20" s="26">
        <f>HLOOKUP(EM$2,PLANEL_Pot_anual!$C$3:$AL$24,18,TRUE)</f>
        <v>83976.503800000006</v>
      </c>
      <c r="EN20" s="26">
        <f>HLOOKUP(EN$2,PLANEL_Pot_anual!$C$3:$AL$24,18,TRUE)</f>
        <v>83976.503800000006</v>
      </c>
      <c r="EO20" s="26">
        <f>HLOOKUP(EO$2,PLANEL_Pot_anual!$C$3:$AL$24,18,TRUE)</f>
        <v>83976.503800000006</v>
      </c>
      <c r="EP20" s="26">
        <f>HLOOKUP(EP$2,PLANEL_Pot_anual!$C$3:$AL$24,18,TRUE)</f>
        <v>83976.503800000006</v>
      </c>
    </row>
    <row r="21" spans="2:146" x14ac:dyDescent="0.25">
      <c r="B21" s="25" t="s">
        <v>54</v>
      </c>
      <c r="C21" s="26">
        <f>HLOOKUP(C$2,PLANEL_Pot_anual!$C$3:$AL$24,19,TRUE)</f>
        <v>0</v>
      </c>
      <c r="D21" s="26">
        <f>HLOOKUP(D$2,PLANEL_Pot_anual!$C$3:$AL$24,19,TRUE)</f>
        <v>0</v>
      </c>
      <c r="E21" s="26">
        <f>HLOOKUP(E$2,PLANEL_Pot_anual!$C$3:$AL$24,19,TRUE)</f>
        <v>0</v>
      </c>
      <c r="F21" s="26">
        <f>HLOOKUP(F$2,PLANEL_Pot_anual!$C$3:$AL$24,19,TRUE)</f>
        <v>0</v>
      </c>
      <c r="G21" s="26">
        <f>HLOOKUP(G$2,PLANEL_Pot_anual!$C$3:$AL$24,19,TRUE)</f>
        <v>0</v>
      </c>
      <c r="H21" s="26">
        <f>HLOOKUP(H$2,PLANEL_Pot_anual!$C$3:$AL$24,19,TRUE)</f>
        <v>0</v>
      </c>
      <c r="I21" s="26">
        <f>HLOOKUP(I$2,PLANEL_Pot_anual!$C$3:$AL$24,19,TRUE)</f>
        <v>0</v>
      </c>
      <c r="J21" s="26">
        <f>HLOOKUP(J$2,PLANEL_Pot_anual!$C$3:$AL$24,19,TRUE)</f>
        <v>0</v>
      </c>
      <c r="K21" s="26">
        <f>HLOOKUP(K$2,PLANEL_Pot_anual!$C$3:$AL$24,19,TRUE)</f>
        <v>0</v>
      </c>
      <c r="L21" s="26">
        <f>HLOOKUP(L$2,PLANEL_Pot_anual!$C$3:$AL$24,19,TRUE)</f>
        <v>0</v>
      </c>
      <c r="M21" s="26">
        <f>HLOOKUP(M$2,PLANEL_Pot_anual!$C$3:$AL$24,19,TRUE)</f>
        <v>0</v>
      </c>
      <c r="N21" s="26">
        <f>HLOOKUP(N$2,PLANEL_Pot_anual!$C$3:$AL$24,19,TRUE)</f>
        <v>0</v>
      </c>
      <c r="O21" s="26">
        <f>HLOOKUP(O$2,PLANEL_Pot_anual!$C$3:$AL$24,19,TRUE)</f>
        <v>0</v>
      </c>
      <c r="P21" s="26">
        <f>HLOOKUP(P$2,PLANEL_Pot_anual!$C$3:$AL$24,19,TRUE)</f>
        <v>0</v>
      </c>
      <c r="Q21" s="26">
        <f>HLOOKUP(Q$2,PLANEL_Pot_anual!$C$3:$AL$24,19,TRUE)</f>
        <v>0</v>
      </c>
      <c r="R21" s="26">
        <f>HLOOKUP(R$2,PLANEL_Pot_anual!$C$3:$AL$24,19,TRUE)</f>
        <v>0</v>
      </c>
      <c r="S21" s="26">
        <f>HLOOKUP(S$2,PLANEL_Pot_anual!$C$3:$AL$24,19,TRUE)</f>
        <v>0</v>
      </c>
      <c r="T21" s="26">
        <f>HLOOKUP(T$2,PLANEL_Pot_anual!$C$3:$AL$24,19,TRUE)</f>
        <v>0</v>
      </c>
      <c r="U21" s="26">
        <f>HLOOKUP(U$2,PLANEL_Pot_anual!$C$3:$AL$24,19,TRUE)</f>
        <v>0</v>
      </c>
      <c r="V21" s="26">
        <f>HLOOKUP(V$2,PLANEL_Pot_anual!$C$3:$AL$24,19,TRUE)</f>
        <v>0</v>
      </c>
      <c r="W21" s="26">
        <f>HLOOKUP(W$2,PLANEL_Pot_anual!$C$3:$AL$24,19,TRUE)</f>
        <v>0</v>
      </c>
      <c r="X21" s="26">
        <f>HLOOKUP(X$2,PLANEL_Pot_anual!$C$3:$AL$24,19,TRUE)</f>
        <v>0</v>
      </c>
      <c r="Y21" s="26">
        <f>HLOOKUP(Y$2,PLANEL_Pot_anual!$C$3:$AL$24,19,TRUE)</f>
        <v>0</v>
      </c>
      <c r="Z21" s="26">
        <f>HLOOKUP(Z$2,PLANEL_Pot_anual!$C$3:$AL$24,19,TRUE)</f>
        <v>0</v>
      </c>
      <c r="AA21" s="26">
        <f>HLOOKUP(AA$2,PLANEL_Pot_anual!$C$3:$AL$24,19,TRUE)</f>
        <v>0</v>
      </c>
      <c r="AB21" s="26">
        <f>HLOOKUP(AB$2,PLANEL_Pot_anual!$C$3:$AL$24,19,TRUE)</f>
        <v>0</v>
      </c>
      <c r="AC21" s="26">
        <f>HLOOKUP(AC$2,PLANEL_Pot_anual!$C$3:$AL$24,19,TRUE)</f>
        <v>0</v>
      </c>
      <c r="AD21" s="26">
        <f>HLOOKUP(AD$2,PLANEL_Pot_anual!$C$3:$AL$24,19,TRUE)</f>
        <v>0</v>
      </c>
      <c r="AE21" s="26">
        <f>HLOOKUP(AE$2,PLANEL_Pot_anual!$C$3:$AL$24,19,TRUE)</f>
        <v>0</v>
      </c>
      <c r="AF21" s="26">
        <f>HLOOKUP(AF$2,PLANEL_Pot_anual!$C$3:$AL$24,19,TRUE)</f>
        <v>0</v>
      </c>
      <c r="AG21" s="26">
        <f>HLOOKUP(AG$2,PLANEL_Pot_anual!$C$3:$AL$24,19,TRUE)</f>
        <v>0</v>
      </c>
      <c r="AH21" s="26">
        <f>HLOOKUP(AH$2,PLANEL_Pot_anual!$C$3:$AL$24,19,TRUE)</f>
        <v>0</v>
      </c>
      <c r="AI21" s="26">
        <f>HLOOKUP(AI$2,PLANEL_Pot_anual!$C$3:$AL$24,19,TRUE)</f>
        <v>0</v>
      </c>
      <c r="AJ21" s="26">
        <f>HLOOKUP(AJ$2,PLANEL_Pot_anual!$C$3:$AL$24,19,TRUE)</f>
        <v>0</v>
      </c>
      <c r="AK21" s="26">
        <f>HLOOKUP(AK$2,PLANEL_Pot_anual!$C$3:$AL$24,19,TRUE)</f>
        <v>0</v>
      </c>
      <c r="AL21" s="26">
        <f>HLOOKUP(AL$2,PLANEL_Pot_anual!$C$3:$AL$24,19,TRUE)</f>
        <v>0</v>
      </c>
      <c r="AM21" s="26">
        <f>HLOOKUP(AM$2,PLANEL_Pot_anual!$C$3:$AL$24,19,TRUE)</f>
        <v>0</v>
      </c>
      <c r="AN21" s="26">
        <f>HLOOKUP(AN$2,PLANEL_Pot_anual!$C$3:$AL$24,19,TRUE)</f>
        <v>0</v>
      </c>
      <c r="AO21" s="26">
        <f>HLOOKUP(AO$2,PLANEL_Pot_anual!$C$3:$AL$24,19,TRUE)</f>
        <v>0</v>
      </c>
      <c r="AP21" s="26">
        <f>HLOOKUP(AP$2,PLANEL_Pot_anual!$C$3:$AL$24,19,TRUE)</f>
        <v>0</v>
      </c>
      <c r="AQ21" s="26">
        <f>HLOOKUP(AQ$2,PLANEL_Pot_anual!$C$3:$AL$24,19,TRUE)</f>
        <v>0</v>
      </c>
      <c r="AR21" s="26">
        <f>HLOOKUP(AR$2,PLANEL_Pot_anual!$C$3:$AL$24,19,TRUE)</f>
        <v>0</v>
      </c>
      <c r="AS21" s="26">
        <f>HLOOKUP(AS$2,PLANEL_Pot_anual!$C$3:$AL$24,19,TRUE)</f>
        <v>0</v>
      </c>
      <c r="AT21" s="26">
        <f>HLOOKUP(AT$2,PLANEL_Pot_anual!$C$3:$AL$24,19,TRUE)</f>
        <v>0</v>
      </c>
      <c r="AU21" s="26">
        <f>HLOOKUP(AU$2,PLANEL_Pot_anual!$C$3:$AL$24,19,TRUE)</f>
        <v>0</v>
      </c>
      <c r="AV21" s="26">
        <f>HLOOKUP(AV$2,PLANEL_Pot_anual!$C$3:$AL$24,19,TRUE)</f>
        <v>0</v>
      </c>
      <c r="AW21" s="26">
        <f>HLOOKUP(AW$2,PLANEL_Pot_anual!$C$3:$AL$24,19,TRUE)</f>
        <v>0</v>
      </c>
      <c r="AX21" s="26">
        <f>HLOOKUP(AX$2,PLANEL_Pot_anual!$C$3:$AL$24,19,TRUE)</f>
        <v>0</v>
      </c>
      <c r="AY21" s="26">
        <f>HLOOKUP(AY$2,PLANEL_Pot_anual!$C$3:$AL$24,19,TRUE)</f>
        <v>0</v>
      </c>
      <c r="AZ21" s="26">
        <f>HLOOKUP(AZ$2,PLANEL_Pot_anual!$C$3:$AL$24,19,TRUE)</f>
        <v>0</v>
      </c>
      <c r="BA21" s="26">
        <f>HLOOKUP(BA$2,PLANEL_Pot_anual!$C$3:$AL$24,19,TRUE)</f>
        <v>0</v>
      </c>
      <c r="BB21" s="26">
        <f>HLOOKUP(BB$2,PLANEL_Pot_anual!$C$3:$AL$24,19,TRUE)</f>
        <v>0</v>
      </c>
      <c r="BC21" s="26">
        <f>HLOOKUP(BC$2,PLANEL_Pot_anual!$C$3:$AL$24,19,TRUE)</f>
        <v>0</v>
      </c>
      <c r="BD21" s="26">
        <f>HLOOKUP(BD$2,PLANEL_Pot_anual!$C$3:$AL$24,19,TRUE)</f>
        <v>0</v>
      </c>
      <c r="BE21" s="26">
        <f>HLOOKUP(BE$2,PLANEL_Pot_anual!$C$3:$AL$24,19,TRUE)</f>
        <v>0</v>
      </c>
      <c r="BF21" s="26">
        <f>HLOOKUP(BF$2,PLANEL_Pot_anual!$C$3:$AL$24,19,TRUE)</f>
        <v>0</v>
      </c>
      <c r="BG21" s="26">
        <f>HLOOKUP(BG$2,PLANEL_Pot_anual!$C$3:$AL$24,19,TRUE)</f>
        <v>0</v>
      </c>
      <c r="BH21" s="26">
        <f>HLOOKUP(BH$2,PLANEL_Pot_anual!$C$3:$AL$24,19,TRUE)</f>
        <v>0</v>
      </c>
      <c r="BI21" s="26">
        <f>HLOOKUP(BI$2,PLANEL_Pot_anual!$C$3:$AL$24,19,TRUE)</f>
        <v>0</v>
      </c>
      <c r="BJ21" s="26">
        <f>HLOOKUP(BJ$2,PLANEL_Pot_anual!$C$3:$AL$24,19,TRUE)</f>
        <v>0</v>
      </c>
      <c r="BK21" s="26">
        <f>HLOOKUP(BK$2,PLANEL_Pot_anual!$C$3:$AL$24,19,TRUE)</f>
        <v>0</v>
      </c>
      <c r="BL21" s="26">
        <f>HLOOKUP(BL$2,PLANEL_Pot_anual!$C$3:$AL$24,19,TRUE)</f>
        <v>0</v>
      </c>
      <c r="BM21" s="26">
        <f>HLOOKUP(BM$2,PLANEL_Pot_anual!$C$3:$AL$24,19,TRUE)</f>
        <v>0</v>
      </c>
      <c r="BN21" s="26">
        <f>HLOOKUP(BN$2,PLANEL_Pot_anual!$C$3:$AL$24,19,TRUE)</f>
        <v>0</v>
      </c>
      <c r="BO21" s="26">
        <f>HLOOKUP(BO$2,PLANEL_Pot_anual!$C$3:$AL$24,19,TRUE)</f>
        <v>0</v>
      </c>
      <c r="BP21" s="26">
        <f>HLOOKUP(BP$2,PLANEL_Pot_anual!$C$3:$AL$24,19,TRUE)</f>
        <v>0</v>
      </c>
      <c r="BQ21" s="26">
        <f>HLOOKUP(BQ$2,PLANEL_Pot_anual!$C$3:$AL$24,19,TRUE)</f>
        <v>0</v>
      </c>
      <c r="BR21" s="26">
        <f>HLOOKUP(BR$2,PLANEL_Pot_anual!$C$3:$AL$24,19,TRUE)</f>
        <v>0</v>
      </c>
      <c r="BS21" s="26">
        <f>HLOOKUP(BS$2,PLANEL_Pot_anual!$C$3:$AL$24,19,TRUE)</f>
        <v>0</v>
      </c>
      <c r="BT21" s="26">
        <f>HLOOKUP(BT$2,PLANEL_Pot_anual!$C$3:$AL$24,19,TRUE)</f>
        <v>0</v>
      </c>
      <c r="BU21" s="26">
        <f>HLOOKUP(BU$2,PLANEL_Pot_anual!$C$3:$AL$24,19,TRUE)</f>
        <v>0</v>
      </c>
      <c r="BV21" s="26">
        <f>HLOOKUP(BV$2,PLANEL_Pot_anual!$C$3:$AL$24,19,TRUE)</f>
        <v>0</v>
      </c>
      <c r="BW21" s="26">
        <f>HLOOKUP(BW$2,PLANEL_Pot_anual!$C$3:$AL$24,19,TRUE)</f>
        <v>0</v>
      </c>
      <c r="BX21" s="26">
        <f>HLOOKUP(BX$2,PLANEL_Pot_anual!$C$3:$AL$24,19,TRUE)</f>
        <v>0</v>
      </c>
      <c r="BY21" s="26">
        <f>HLOOKUP(BY$2,PLANEL_Pot_anual!$C$3:$AL$24,19,TRUE)</f>
        <v>0</v>
      </c>
      <c r="BZ21" s="26">
        <f>HLOOKUP(BZ$2,PLANEL_Pot_anual!$C$3:$AL$24,19,TRUE)</f>
        <v>0</v>
      </c>
      <c r="CA21" s="26">
        <f>HLOOKUP(CA$2,PLANEL_Pot_anual!$C$3:$AL$24,19,TRUE)</f>
        <v>0</v>
      </c>
      <c r="CB21" s="26">
        <f>HLOOKUP(CB$2,PLANEL_Pot_anual!$C$3:$AL$24,19,TRUE)</f>
        <v>0</v>
      </c>
      <c r="CC21" s="26">
        <f>HLOOKUP(CC$2,PLANEL_Pot_anual!$C$3:$AL$24,19,TRUE)</f>
        <v>0</v>
      </c>
      <c r="CD21" s="26">
        <f>HLOOKUP(CD$2,PLANEL_Pot_anual!$C$3:$AL$24,19,TRUE)</f>
        <v>0</v>
      </c>
      <c r="CE21" s="26">
        <f>HLOOKUP(CE$2,PLANEL_Pot_anual!$C$3:$AL$24,19,TRUE)</f>
        <v>0</v>
      </c>
      <c r="CF21" s="26">
        <f>HLOOKUP(CF$2,PLANEL_Pot_anual!$C$3:$AL$24,19,TRUE)</f>
        <v>0</v>
      </c>
      <c r="CG21" s="26">
        <f>HLOOKUP(CG$2,PLANEL_Pot_anual!$C$3:$AL$24,19,TRUE)</f>
        <v>0</v>
      </c>
      <c r="CH21" s="26">
        <f>HLOOKUP(CH$2,PLANEL_Pot_anual!$C$3:$AL$24,19,TRUE)</f>
        <v>0</v>
      </c>
      <c r="CI21" s="26">
        <f>HLOOKUP(CI$2,PLANEL_Pot_anual!$C$3:$AL$24,19,TRUE)</f>
        <v>0</v>
      </c>
      <c r="CJ21" s="26">
        <f>HLOOKUP(CJ$2,PLANEL_Pot_anual!$C$3:$AL$24,19,TRUE)</f>
        <v>0</v>
      </c>
      <c r="CK21" s="26">
        <f>HLOOKUP(CK$2,PLANEL_Pot_anual!$C$3:$AL$24,19,TRUE)</f>
        <v>0</v>
      </c>
      <c r="CL21" s="26">
        <f>HLOOKUP(CL$2,PLANEL_Pot_anual!$C$3:$AL$24,19,TRUE)</f>
        <v>0</v>
      </c>
      <c r="CM21" s="26">
        <f>HLOOKUP(CM$2,PLANEL_Pot_anual!$C$3:$AL$24,19,TRUE)</f>
        <v>0</v>
      </c>
      <c r="CN21" s="26">
        <f>HLOOKUP(CN$2,PLANEL_Pot_anual!$C$3:$AL$24,19,TRUE)</f>
        <v>0</v>
      </c>
      <c r="CO21" s="26">
        <f>HLOOKUP(CO$2,PLANEL_Pot_anual!$C$3:$AL$24,19,TRUE)</f>
        <v>0</v>
      </c>
      <c r="CP21" s="26">
        <f>HLOOKUP(CP$2,PLANEL_Pot_anual!$C$3:$AL$24,19,TRUE)</f>
        <v>0</v>
      </c>
      <c r="CQ21" s="26">
        <f>HLOOKUP(CQ$2,PLANEL_Pot_anual!$C$3:$AL$24,19,TRUE)</f>
        <v>0</v>
      </c>
      <c r="CR21" s="26">
        <f>HLOOKUP(CR$2,PLANEL_Pot_anual!$C$3:$AL$24,19,TRUE)</f>
        <v>0</v>
      </c>
      <c r="CS21" s="26">
        <f>HLOOKUP(CS$2,PLANEL_Pot_anual!$C$3:$AL$24,19,TRUE)</f>
        <v>0</v>
      </c>
      <c r="CT21" s="26">
        <f>HLOOKUP(CT$2,PLANEL_Pot_anual!$C$3:$AL$24,19,TRUE)</f>
        <v>0</v>
      </c>
      <c r="CU21" s="26">
        <f>HLOOKUP(CU$2,PLANEL_Pot_anual!$C$3:$AL$24,19,TRUE)</f>
        <v>0</v>
      </c>
      <c r="CV21" s="26">
        <f>HLOOKUP(CV$2,PLANEL_Pot_anual!$C$3:$AL$24,19,TRUE)</f>
        <v>0</v>
      </c>
      <c r="CW21" s="26">
        <f>HLOOKUP(CW$2,PLANEL_Pot_anual!$C$3:$AL$24,19,TRUE)</f>
        <v>0</v>
      </c>
      <c r="CX21" s="26">
        <f>HLOOKUP(CX$2,PLANEL_Pot_anual!$C$3:$AL$24,19,TRUE)</f>
        <v>0</v>
      </c>
      <c r="CY21" s="26">
        <f>HLOOKUP(CY$2,PLANEL_Pot_anual!$C$3:$AL$24,19,TRUE)</f>
        <v>0</v>
      </c>
      <c r="CZ21" s="26">
        <f>HLOOKUP(CZ$2,PLANEL_Pot_anual!$C$3:$AL$24,19,TRUE)</f>
        <v>0</v>
      </c>
      <c r="DA21" s="26">
        <f>HLOOKUP(DA$2,PLANEL_Pot_anual!$C$3:$AL$24,19,TRUE)</f>
        <v>0</v>
      </c>
      <c r="DB21" s="26">
        <f>HLOOKUP(DB$2,PLANEL_Pot_anual!$C$3:$AL$24,19,TRUE)</f>
        <v>0</v>
      </c>
      <c r="DC21" s="26">
        <f>HLOOKUP(DC$2,PLANEL_Pot_anual!$C$3:$AL$24,19,TRUE)</f>
        <v>0</v>
      </c>
      <c r="DD21" s="26">
        <f>HLOOKUP(DD$2,PLANEL_Pot_anual!$C$3:$AL$24,19,TRUE)</f>
        <v>0</v>
      </c>
      <c r="DE21" s="26">
        <f>HLOOKUP(DE$2,PLANEL_Pot_anual!$C$3:$AL$24,19,TRUE)</f>
        <v>0</v>
      </c>
      <c r="DF21" s="26">
        <f>HLOOKUP(DF$2,PLANEL_Pot_anual!$C$3:$AL$24,19,TRUE)</f>
        <v>0</v>
      </c>
      <c r="DG21" s="26">
        <f>HLOOKUP(DG$2,PLANEL_Pot_anual!$C$3:$AL$24,19,TRUE)</f>
        <v>0</v>
      </c>
      <c r="DH21" s="26">
        <f>HLOOKUP(DH$2,PLANEL_Pot_anual!$C$3:$AL$24,19,TRUE)</f>
        <v>0</v>
      </c>
      <c r="DI21" s="26">
        <f>HLOOKUP(DI$2,PLANEL_Pot_anual!$C$3:$AL$24,19,TRUE)</f>
        <v>0</v>
      </c>
      <c r="DJ21" s="26">
        <f>HLOOKUP(DJ$2,PLANEL_Pot_anual!$C$3:$AL$24,19,TRUE)</f>
        <v>0</v>
      </c>
      <c r="DK21" s="26">
        <f>HLOOKUP(DK$2,PLANEL_Pot_anual!$C$3:$AL$24,19,TRUE)</f>
        <v>0</v>
      </c>
      <c r="DL21" s="26">
        <f>HLOOKUP(DL$2,PLANEL_Pot_anual!$C$3:$AL$24,19,TRUE)</f>
        <v>0</v>
      </c>
      <c r="DM21" s="26">
        <f>HLOOKUP(DM$2,PLANEL_Pot_anual!$C$3:$AL$24,19,TRUE)</f>
        <v>0</v>
      </c>
      <c r="DN21" s="26">
        <f>HLOOKUP(DN$2,PLANEL_Pot_anual!$C$3:$AL$24,19,TRUE)</f>
        <v>0</v>
      </c>
      <c r="DO21" s="26">
        <f>HLOOKUP(DO$2,PLANEL_Pot_anual!$C$3:$AL$24,19,TRUE)</f>
        <v>0</v>
      </c>
      <c r="DP21" s="26">
        <f>HLOOKUP(DP$2,PLANEL_Pot_anual!$C$3:$AL$24,19,TRUE)</f>
        <v>0</v>
      </c>
      <c r="DQ21" s="26">
        <f>HLOOKUP(DQ$2,PLANEL_Pot_anual!$C$3:$AL$24,19,TRUE)</f>
        <v>0</v>
      </c>
      <c r="DR21" s="26">
        <f>HLOOKUP(DR$2,PLANEL_Pot_anual!$C$3:$AL$24,19,TRUE)</f>
        <v>0</v>
      </c>
      <c r="DS21" s="26">
        <f>HLOOKUP(DS$2,PLANEL_Pot_anual!$C$3:$AL$24,19,TRUE)</f>
        <v>0</v>
      </c>
      <c r="DT21" s="26">
        <f>HLOOKUP(DT$2,PLANEL_Pot_anual!$C$3:$AL$24,19,TRUE)</f>
        <v>0</v>
      </c>
      <c r="DU21" s="26">
        <f>HLOOKUP(DU$2,PLANEL_Pot_anual!$C$3:$AL$24,19,TRUE)</f>
        <v>0</v>
      </c>
      <c r="DV21" s="26">
        <f>HLOOKUP(DV$2,PLANEL_Pot_anual!$C$3:$AL$24,19,TRUE)</f>
        <v>0</v>
      </c>
      <c r="DW21" s="26">
        <f>HLOOKUP(DW$2,PLANEL_Pot_anual!$C$3:$AL$24,19,TRUE)</f>
        <v>0</v>
      </c>
      <c r="DX21" s="26">
        <f>HLOOKUP(DX$2,PLANEL_Pot_anual!$C$3:$AL$24,19,TRUE)</f>
        <v>0</v>
      </c>
      <c r="DY21" s="26">
        <f>HLOOKUP(DY$2,PLANEL_Pot_anual!$C$3:$AL$24,19,TRUE)</f>
        <v>0</v>
      </c>
      <c r="DZ21" s="26">
        <f>HLOOKUP(DZ$2,PLANEL_Pot_anual!$C$3:$AL$24,19,TRUE)</f>
        <v>0</v>
      </c>
      <c r="EA21" s="26">
        <f>HLOOKUP(EA$2,PLANEL_Pot_anual!$C$3:$AL$24,19,TRUE)</f>
        <v>0</v>
      </c>
      <c r="EB21" s="26">
        <f>HLOOKUP(EB$2,PLANEL_Pot_anual!$C$3:$AL$24,19,TRUE)</f>
        <v>0</v>
      </c>
      <c r="EC21" s="26">
        <f>HLOOKUP(EC$2,PLANEL_Pot_anual!$C$3:$AL$24,19,TRUE)</f>
        <v>0</v>
      </c>
      <c r="ED21" s="26">
        <f>HLOOKUP(ED$2,PLANEL_Pot_anual!$C$3:$AL$24,19,TRUE)</f>
        <v>0</v>
      </c>
      <c r="EE21" s="26">
        <f>HLOOKUP(EE$2,PLANEL_Pot_anual!$C$3:$AL$24,19,TRUE)</f>
        <v>0</v>
      </c>
      <c r="EF21" s="26">
        <f>HLOOKUP(EF$2,PLANEL_Pot_anual!$C$3:$AL$24,19,TRUE)</f>
        <v>0</v>
      </c>
      <c r="EG21" s="26">
        <f>HLOOKUP(EG$2,PLANEL_Pot_anual!$C$3:$AL$24,19,TRUE)</f>
        <v>0</v>
      </c>
      <c r="EH21" s="26">
        <f>HLOOKUP(EH$2,PLANEL_Pot_anual!$C$3:$AL$24,19,TRUE)</f>
        <v>0</v>
      </c>
      <c r="EI21" s="26">
        <f>HLOOKUP(EI$2,PLANEL_Pot_anual!$C$3:$AL$24,19,TRUE)</f>
        <v>0</v>
      </c>
      <c r="EJ21" s="26">
        <f>HLOOKUP(EJ$2,PLANEL_Pot_anual!$C$3:$AL$24,19,TRUE)</f>
        <v>0</v>
      </c>
      <c r="EK21" s="26">
        <f>HLOOKUP(EK$2,PLANEL_Pot_anual!$C$3:$AL$24,19,TRUE)</f>
        <v>0</v>
      </c>
      <c r="EL21" s="26">
        <f>HLOOKUP(EL$2,PLANEL_Pot_anual!$C$3:$AL$24,19,TRUE)</f>
        <v>0</v>
      </c>
      <c r="EM21" s="26">
        <f>HLOOKUP(EM$2,PLANEL_Pot_anual!$C$3:$AL$24,19,TRUE)</f>
        <v>0</v>
      </c>
      <c r="EN21" s="26">
        <f>HLOOKUP(EN$2,PLANEL_Pot_anual!$C$3:$AL$24,19,TRUE)</f>
        <v>0</v>
      </c>
      <c r="EO21" s="26">
        <f>HLOOKUP(EO$2,PLANEL_Pot_anual!$C$3:$AL$24,19,TRUE)</f>
        <v>0</v>
      </c>
      <c r="EP21" s="26">
        <f>HLOOKUP(EP$2,PLANEL_Pot_anual!$C$3:$AL$24,19,TRUE)</f>
        <v>0</v>
      </c>
    </row>
    <row r="22" spans="2:146" x14ac:dyDescent="0.25">
      <c r="B22" s="231" t="s">
        <v>55</v>
      </c>
      <c r="C22" s="232">
        <f>HLOOKUP(C$2,PLANEL_Pot_anual!$C$3:$AL$24,20,TRUE)</f>
        <v>490</v>
      </c>
      <c r="D22" s="232">
        <f>HLOOKUP(D$2,PLANEL_Pot_anual!$C$3:$AL$24,20,TRUE)</f>
        <v>490</v>
      </c>
      <c r="E22" s="232">
        <f>HLOOKUP(E$2,PLANEL_Pot_anual!$C$3:$AL$24,20,TRUE)</f>
        <v>490</v>
      </c>
      <c r="F22" s="232">
        <f>HLOOKUP(F$2,PLANEL_Pot_anual!$C$3:$AL$24,20,TRUE)</f>
        <v>490</v>
      </c>
      <c r="G22" s="232">
        <f>HLOOKUP(G$2,PLANEL_Pot_anual!$C$3:$AL$24,20,TRUE)</f>
        <v>490</v>
      </c>
      <c r="H22" s="232">
        <f>HLOOKUP(H$2,PLANEL_Pot_anual!$C$3:$AL$24,20,TRUE)</f>
        <v>490</v>
      </c>
      <c r="I22" s="232">
        <f>HLOOKUP(I$2,PLANEL_Pot_anual!$C$3:$AL$24,20,TRUE)</f>
        <v>490</v>
      </c>
      <c r="J22" s="232">
        <f>HLOOKUP(J$2,PLANEL_Pot_anual!$C$3:$AL$24,20,TRUE)</f>
        <v>490</v>
      </c>
      <c r="K22" s="232">
        <f>HLOOKUP(K$2,PLANEL_Pot_anual!$C$3:$AL$24,20,TRUE)</f>
        <v>490</v>
      </c>
      <c r="L22" s="232">
        <f>HLOOKUP(L$2,PLANEL_Pot_anual!$C$3:$AL$24,20,TRUE)</f>
        <v>490</v>
      </c>
      <c r="M22" s="232">
        <f>HLOOKUP(M$2,PLANEL_Pot_anual!$C$3:$AL$24,20,TRUE)</f>
        <v>490</v>
      </c>
      <c r="N22" s="232">
        <f>HLOOKUP(N$2,PLANEL_Pot_anual!$C$3:$AL$24,20,TRUE)</f>
        <v>490</v>
      </c>
      <c r="O22" s="232">
        <f>HLOOKUP(O$2,PLANEL_Pot_anual!$C$3:$AL$24,20,TRUE)</f>
        <v>490</v>
      </c>
      <c r="P22" s="232">
        <f>HLOOKUP(P$2,PLANEL_Pot_anual!$C$3:$AL$24,20,TRUE)</f>
        <v>490</v>
      </c>
      <c r="Q22" s="232">
        <f>HLOOKUP(Q$2,PLANEL_Pot_anual!$C$3:$AL$24,20,TRUE)</f>
        <v>490</v>
      </c>
      <c r="R22" s="232">
        <f>HLOOKUP(R$2,PLANEL_Pot_anual!$C$3:$AL$24,20,TRUE)</f>
        <v>490</v>
      </c>
      <c r="S22" s="232">
        <f>HLOOKUP(S$2,PLANEL_Pot_anual!$C$3:$AL$24,20,TRUE)</f>
        <v>490</v>
      </c>
      <c r="T22" s="232">
        <f>HLOOKUP(T$2,PLANEL_Pot_anual!$C$3:$AL$24,20,TRUE)</f>
        <v>490</v>
      </c>
      <c r="U22" s="232">
        <f>HLOOKUP(U$2,PLANEL_Pot_anual!$C$3:$AL$24,20,TRUE)</f>
        <v>490</v>
      </c>
      <c r="V22" s="232">
        <f>HLOOKUP(V$2,PLANEL_Pot_anual!$C$3:$AL$24,20,TRUE)</f>
        <v>490</v>
      </c>
      <c r="W22" s="232">
        <f>HLOOKUP(W$2,PLANEL_Pot_anual!$C$3:$AL$24,20,TRUE)</f>
        <v>490</v>
      </c>
      <c r="X22" s="232">
        <f>HLOOKUP(X$2,PLANEL_Pot_anual!$C$3:$AL$24,20,TRUE)</f>
        <v>490</v>
      </c>
      <c r="Y22" s="232">
        <f>HLOOKUP(Y$2,PLANEL_Pot_anual!$C$3:$AL$24,20,TRUE)</f>
        <v>490</v>
      </c>
      <c r="Z22" s="232">
        <f>HLOOKUP(Z$2,PLANEL_Pot_anual!$C$3:$AL$24,20,TRUE)</f>
        <v>490</v>
      </c>
      <c r="AA22" s="232">
        <f>HLOOKUP(AA$2,PLANEL_Pot_anual!$C$3:$AL$24,20,TRUE)</f>
        <v>490</v>
      </c>
      <c r="AB22" s="232">
        <f>HLOOKUP(AB$2,PLANEL_Pot_anual!$C$3:$AL$24,20,TRUE)</f>
        <v>490</v>
      </c>
      <c r="AC22" s="232">
        <f>HLOOKUP(AC$2,PLANEL_Pot_anual!$C$3:$AL$24,20,TRUE)</f>
        <v>490</v>
      </c>
      <c r="AD22" s="232">
        <f>HLOOKUP(AD$2,PLANEL_Pot_anual!$C$3:$AL$24,20,TRUE)</f>
        <v>490</v>
      </c>
      <c r="AE22" s="232">
        <f>HLOOKUP(AE$2,PLANEL_Pot_anual!$C$3:$AL$24,20,TRUE)</f>
        <v>490</v>
      </c>
      <c r="AF22" s="232">
        <f>HLOOKUP(AF$2,PLANEL_Pot_anual!$C$3:$AL$24,20,TRUE)</f>
        <v>490</v>
      </c>
      <c r="AG22" s="232">
        <f>HLOOKUP(AG$2,PLANEL_Pot_anual!$C$3:$AL$24,20,TRUE)</f>
        <v>490</v>
      </c>
      <c r="AH22" s="232">
        <f>HLOOKUP(AH$2,PLANEL_Pot_anual!$C$3:$AL$24,20,TRUE)</f>
        <v>490</v>
      </c>
      <c r="AI22" s="232">
        <f>HLOOKUP(AI$2,PLANEL_Pot_anual!$C$3:$AL$24,20,TRUE)</f>
        <v>490</v>
      </c>
      <c r="AJ22" s="232">
        <f>HLOOKUP(AJ$2,PLANEL_Pot_anual!$C$3:$AL$24,20,TRUE)</f>
        <v>490</v>
      </c>
      <c r="AK22" s="232">
        <f>HLOOKUP(AK$2,PLANEL_Pot_anual!$C$3:$AL$24,20,TRUE)</f>
        <v>490</v>
      </c>
      <c r="AL22" s="232">
        <f>HLOOKUP(AL$2,PLANEL_Pot_anual!$C$3:$AL$24,20,TRUE)</f>
        <v>490</v>
      </c>
      <c r="AM22" s="232">
        <f>HLOOKUP(AM$2,PLANEL_Pot_anual!$C$3:$AL$24,20,TRUE)</f>
        <v>490</v>
      </c>
      <c r="AN22" s="232">
        <f>HLOOKUP(AN$2,PLANEL_Pot_anual!$C$3:$AL$24,20,TRUE)</f>
        <v>490</v>
      </c>
      <c r="AO22" s="232">
        <f>HLOOKUP(AO$2,PLANEL_Pot_anual!$C$3:$AL$24,20,TRUE)</f>
        <v>490</v>
      </c>
      <c r="AP22" s="232">
        <f>HLOOKUP(AP$2,PLANEL_Pot_anual!$C$3:$AL$24,20,TRUE)</f>
        <v>490</v>
      </c>
      <c r="AQ22" s="232">
        <f>HLOOKUP(AQ$2,PLANEL_Pot_anual!$C$3:$AL$24,20,TRUE)</f>
        <v>490</v>
      </c>
      <c r="AR22" s="232">
        <f>HLOOKUP(AR$2,PLANEL_Pot_anual!$C$3:$AL$24,20,TRUE)</f>
        <v>490</v>
      </c>
      <c r="AS22" s="232">
        <f>HLOOKUP(AS$2,PLANEL_Pot_anual!$C$3:$AL$24,20,TRUE)</f>
        <v>490</v>
      </c>
      <c r="AT22" s="232">
        <f>HLOOKUP(AT$2,PLANEL_Pot_anual!$C$3:$AL$24,20,TRUE)</f>
        <v>490</v>
      </c>
      <c r="AU22" s="232">
        <f>HLOOKUP(AU$2,PLANEL_Pot_anual!$C$3:$AL$24,20,TRUE)</f>
        <v>490</v>
      </c>
      <c r="AV22" s="232">
        <f>HLOOKUP(AV$2,PLANEL_Pot_anual!$C$3:$AL$24,20,TRUE)</f>
        <v>490</v>
      </c>
      <c r="AW22" s="232">
        <f>HLOOKUP(AW$2,PLANEL_Pot_anual!$C$3:$AL$24,20,TRUE)</f>
        <v>490</v>
      </c>
      <c r="AX22" s="232">
        <f>HLOOKUP(AX$2,PLANEL_Pot_anual!$C$3:$AL$24,20,TRUE)</f>
        <v>490</v>
      </c>
      <c r="AY22" s="232">
        <f>HLOOKUP(AY$2,PLANEL_Pot_anual!$C$3:$AL$24,20,TRUE)</f>
        <v>490</v>
      </c>
      <c r="AZ22" s="232">
        <f>HLOOKUP(AZ$2,PLANEL_Pot_anual!$C$3:$AL$24,20,TRUE)</f>
        <v>490</v>
      </c>
      <c r="BA22" s="232">
        <f>HLOOKUP(BA$2,PLANEL_Pot_anual!$C$3:$AL$24,20,TRUE)</f>
        <v>490</v>
      </c>
      <c r="BB22" s="232">
        <f>HLOOKUP(BB$2,PLANEL_Pot_anual!$C$3:$AL$24,20,TRUE)</f>
        <v>490</v>
      </c>
      <c r="BC22" s="232">
        <f>HLOOKUP(BC$2,PLANEL_Pot_anual!$C$3:$AL$24,20,TRUE)</f>
        <v>490</v>
      </c>
      <c r="BD22" s="232">
        <f>HLOOKUP(BD$2,PLANEL_Pot_anual!$C$3:$AL$24,20,TRUE)</f>
        <v>490</v>
      </c>
      <c r="BE22" s="232">
        <f>HLOOKUP(BE$2,PLANEL_Pot_anual!$C$3:$AL$24,20,TRUE)</f>
        <v>490</v>
      </c>
      <c r="BF22" s="232">
        <f>HLOOKUP(BF$2,PLANEL_Pot_anual!$C$3:$AL$24,20,TRUE)</f>
        <v>490</v>
      </c>
      <c r="BG22" s="232">
        <f>HLOOKUP(BG$2,PLANEL_Pot_anual!$C$3:$AL$24,20,TRUE)</f>
        <v>490</v>
      </c>
      <c r="BH22" s="232">
        <f>HLOOKUP(BH$2,PLANEL_Pot_anual!$C$3:$AL$24,20,TRUE)</f>
        <v>490</v>
      </c>
      <c r="BI22" s="232">
        <f>HLOOKUP(BI$2,PLANEL_Pot_anual!$C$3:$AL$24,20,TRUE)</f>
        <v>490</v>
      </c>
      <c r="BJ22" s="232">
        <f>HLOOKUP(BJ$2,PLANEL_Pot_anual!$C$3:$AL$24,20,TRUE)</f>
        <v>490</v>
      </c>
      <c r="BK22" s="232">
        <f>HLOOKUP(BK$2,PLANEL_Pot_anual!$C$3:$AL$24,20,TRUE)</f>
        <v>490</v>
      </c>
      <c r="BL22" s="232">
        <f>HLOOKUP(BL$2,PLANEL_Pot_anual!$C$3:$AL$24,20,TRUE)</f>
        <v>490</v>
      </c>
      <c r="BM22" s="232">
        <f>HLOOKUP(BM$2,PLANEL_Pot_anual!$C$3:$AL$24,20,TRUE)</f>
        <v>490</v>
      </c>
      <c r="BN22" s="232">
        <f>HLOOKUP(BN$2,PLANEL_Pot_anual!$C$3:$AL$24,20,TRUE)</f>
        <v>490</v>
      </c>
      <c r="BO22" s="232">
        <f>HLOOKUP(BO$2,PLANEL_Pot_anual!$C$3:$AL$24,20,TRUE)</f>
        <v>0</v>
      </c>
      <c r="BP22" s="232">
        <f>HLOOKUP(BP$2,PLANEL_Pot_anual!$C$3:$AL$24,20,TRUE)</f>
        <v>0</v>
      </c>
      <c r="BQ22" s="232">
        <f>HLOOKUP(BQ$2,PLANEL_Pot_anual!$C$3:$AL$24,20,TRUE)</f>
        <v>0</v>
      </c>
      <c r="BR22" s="232">
        <f>HLOOKUP(BR$2,PLANEL_Pot_anual!$C$3:$AL$24,20,TRUE)</f>
        <v>0</v>
      </c>
      <c r="BS22" s="232">
        <f>HLOOKUP(BS$2,PLANEL_Pot_anual!$C$3:$AL$24,20,TRUE)</f>
        <v>0</v>
      </c>
      <c r="BT22" s="232">
        <f>HLOOKUP(BT$2,PLANEL_Pot_anual!$C$3:$AL$24,20,TRUE)</f>
        <v>0</v>
      </c>
      <c r="BU22" s="232">
        <f>HLOOKUP(BU$2,PLANEL_Pot_anual!$C$3:$AL$24,20,TRUE)</f>
        <v>0</v>
      </c>
      <c r="BV22" s="232">
        <f>HLOOKUP(BV$2,PLANEL_Pot_anual!$C$3:$AL$24,20,TRUE)</f>
        <v>0</v>
      </c>
      <c r="BW22" s="232">
        <f>HLOOKUP(BW$2,PLANEL_Pot_anual!$C$3:$AL$24,20,TRUE)</f>
        <v>0</v>
      </c>
      <c r="BX22" s="232">
        <f>HLOOKUP(BX$2,PLANEL_Pot_anual!$C$3:$AL$24,20,TRUE)</f>
        <v>0</v>
      </c>
      <c r="BY22" s="232">
        <f>HLOOKUP(BY$2,PLANEL_Pot_anual!$C$3:$AL$24,20,TRUE)</f>
        <v>0</v>
      </c>
      <c r="BZ22" s="232">
        <f>HLOOKUP(BZ$2,PLANEL_Pot_anual!$C$3:$AL$24,20,TRUE)</f>
        <v>0</v>
      </c>
      <c r="CA22" s="232">
        <f>HLOOKUP(CA$2,PLANEL_Pot_anual!$C$3:$AL$24,20,TRUE)</f>
        <v>0</v>
      </c>
      <c r="CB22" s="232">
        <f>HLOOKUP(CB$2,PLANEL_Pot_anual!$C$3:$AL$24,20,TRUE)</f>
        <v>0</v>
      </c>
      <c r="CC22" s="232">
        <f>HLOOKUP(CC$2,PLANEL_Pot_anual!$C$3:$AL$24,20,TRUE)</f>
        <v>0</v>
      </c>
      <c r="CD22" s="232">
        <f>HLOOKUP(CD$2,PLANEL_Pot_anual!$C$3:$AL$24,20,TRUE)</f>
        <v>0</v>
      </c>
      <c r="CE22" s="232">
        <f>HLOOKUP(CE$2,PLANEL_Pot_anual!$C$3:$AL$24,20,TRUE)</f>
        <v>0</v>
      </c>
      <c r="CF22" s="232">
        <f>HLOOKUP(CF$2,PLANEL_Pot_anual!$C$3:$AL$24,20,TRUE)</f>
        <v>0</v>
      </c>
      <c r="CG22" s="232">
        <f>HLOOKUP(CG$2,PLANEL_Pot_anual!$C$3:$AL$24,20,TRUE)</f>
        <v>0</v>
      </c>
      <c r="CH22" s="232">
        <f>HLOOKUP(CH$2,PLANEL_Pot_anual!$C$3:$AL$24,20,TRUE)</f>
        <v>0</v>
      </c>
      <c r="CI22" s="232">
        <f>HLOOKUP(CI$2,PLANEL_Pot_anual!$C$3:$AL$24,20,TRUE)</f>
        <v>0</v>
      </c>
      <c r="CJ22" s="232">
        <f>HLOOKUP(CJ$2,PLANEL_Pot_anual!$C$3:$AL$24,20,TRUE)</f>
        <v>0</v>
      </c>
      <c r="CK22" s="232">
        <f>HLOOKUP(CK$2,PLANEL_Pot_anual!$C$3:$AL$24,20,TRUE)</f>
        <v>0</v>
      </c>
      <c r="CL22" s="232">
        <f>HLOOKUP(CL$2,PLANEL_Pot_anual!$C$3:$AL$24,20,TRUE)</f>
        <v>0</v>
      </c>
      <c r="CM22" s="232">
        <f>HLOOKUP(CM$2,PLANEL_Pot_anual!$C$3:$AL$24,20,TRUE)</f>
        <v>0</v>
      </c>
      <c r="CN22" s="232">
        <f>HLOOKUP(CN$2,PLANEL_Pot_anual!$C$3:$AL$24,20,TRUE)</f>
        <v>0</v>
      </c>
      <c r="CO22" s="232">
        <f>HLOOKUP(CO$2,PLANEL_Pot_anual!$C$3:$AL$24,20,TRUE)</f>
        <v>0</v>
      </c>
      <c r="CP22" s="232">
        <f>HLOOKUP(CP$2,PLANEL_Pot_anual!$C$3:$AL$24,20,TRUE)</f>
        <v>0</v>
      </c>
      <c r="CQ22" s="232">
        <f>HLOOKUP(CQ$2,PLANEL_Pot_anual!$C$3:$AL$24,20,TRUE)</f>
        <v>0</v>
      </c>
      <c r="CR22" s="232">
        <f>HLOOKUP(CR$2,PLANEL_Pot_anual!$C$3:$AL$24,20,TRUE)</f>
        <v>0</v>
      </c>
      <c r="CS22" s="232">
        <f>HLOOKUP(CS$2,PLANEL_Pot_anual!$C$3:$AL$24,20,TRUE)</f>
        <v>0</v>
      </c>
      <c r="CT22" s="232">
        <f>HLOOKUP(CT$2,PLANEL_Pot_anual!$C$3:$AL$24,20,TRUE)</f>
        <v>0</v>
      </c>
      <c r="CU22" s="232">
        <f>HLOOKUP(CU$2,PLANEL_Pot_anual!$C$3:$AL$24,20,TRUE)</f>
        <v>0</v>
      </c>
      <c r="CV22" s="232">
        <f>HLOOKUP(CV$2,PLANEL_Pot_anual!$C$3:$AL$24,20,TRUE)</f>
        <v>0</v>
      </c>
      <c r="CW22" s="232">
        <f>HLOOKUP(CW$2,PLANEL_Pot_anual!$C$3:$AL$24,20,TRUE)</f>
        <v>0</v>
      </c>
      <c r="CX22" s="232">
        <f>HLOOKUP(CX$2,PLANEL_Pot_anual!$C$3:$AL$24,20,TRUE)</f>
        <v>0</v>
      </c>
      <c r="CY22" s="232">
        <f>HLOOKUP(CY$2,PLANEL_Pot_anual!$C$3:$AL$24,20,TRUE)</f>
        <v>0</v>
      </c>
      <c r="CZ22" s="232">
        <f>HLOOKUP(CZ$2,PLANEL_Pot_anual!$C$3:$AL$24,20,TRUE)</f>
        <v>0</v>
      </c>
      <c r="DA22" s="232">
        <f>HLOOKUP(DA$2,PLANEL_Pot_anual!$C$3:$AL$24,20,TRUE)</f>
        <v>0</v>
      </c>
      <c r="DB22" s="232">
        <f>HLOOKUP(DB$2,PLANEL_Pot_anual!$C$3:$AL$24,20,TRUE)</f>
        <v>0</v>
      </c>
      <c r="DC22" s="232">
        <f>HLOOKUP(DC$2,PLANEL_Pot_anual!$C$3:$AL$24,20,TRUE)</f>
        <v>0</v>
      </c>
      <c r="DD22" s="232">
        <f>HLOOKUP(DD$2,PLANEL_Pot_anual!$C$3:$AL$24,20,TRUE)</f>
        <v>0</v>
      </c>
      <c r="DE22" s="232">
        <f>HLOOKUP(DE$2,PLANEL_Pot_anual!$C$3:$AL$24,20,TRUE)</f>
        <v>0</v>
      </c>
      <c r="DF22" s="232">
        <f>HLOOKUP(DF$2,PLANEL_Pot_anual!$C$3:$AL$24,20,TRUE)</f>
        <v>0</v>
      </c>
      <c r="DG22" s="232">
        <f>HLOOKUP(DG$2,PLANEL_Pot_anual!$C$3:$AL$24,20,TRUE)</f>
        <v>0</v>
      </c>
      <c r="DH22" s="232">
        <f>HLOOKUP(DH$2,PLANEL_Pot_anual!$C$3:$AL$24,20,TRUE)</f>
        <v>0</v>
      </c>
      <c r="DI22" s="232">
        <f>HLOOKUP(DI$2,PLANEL_Pot_anual!$C$3:$AL$24,20,TRUE)</f>
        <v>0</v>
      </c>
      <c r="DJ22" s="232">
        <f>HLOOKUP(DJ$2,PLANEL_Pot_anual!$C$3:$AL$24,20,TRUE)</f>
        <v>0</v>
      </c>
      <c r="DK22" s="232">
        <f>HLOOKUP(DK$2,PLANEL_Pot_anual!$C$3:$AL$24,20,TRUE)</f>
        <v>0</v>
      </c>
      <c r="DL22" s="232">
        <f>HLOOKUP(DL$2,PLANEL_Pot_anual!$C$3:$AL$24,20,TRUE)</f>
        <v>0</v>
      </c>
      <c r="DM22" s="232">
        <f>HLOOKUP(DM$2,PLANEL_Pot_anual!$C$3:$AL$24,20,TRUE)</f>
        <v>0</v>
      </c>
      <c r="DN22" s="232">
        <f>HLOOKUP(DN$2,PLANEL_Pot_anual!$C$3:$AL$24,20,TRUE)</f>
        <v>0</v>
      </c>
      <c r="DO22" s="232">
        <f>HLOOKUP(DO$2,PLANEL_Pot_anual!$C$3:$AL$24,20,TRUE)</f>
        <v>0</v>
      </c>
      <c r="DP22" s="232">
        <f>HLOOKUP(DP$2,PLANEL_Pot_anual!$C$3:$AL$24,20,TRUE)</f>
        <v>0</v>
      </c>
      <c r="DQ22" s="232">
        <f>HLOOKUP(DQ$2,PLANEL_Pot_anual!$C$3:$AL$24,20,TRUE)</f>
        <v>0</v>
      </c>
      <c r="DR22" s="232">
        <f>HLOOKUP(DR$2,PLANEL_Pot_anual!$C$3:$AL$24,20,TRUE)</f>
        <v>0</v>
      </c>
      <c r="DS22" s="232">
        <f>HLOOKUP(DS$2,PLANEL_Pot_anual!$C$3:$AL$24,20,TRUE)</f>
        <v>0</v>
      </c>
      <c r="DT22" s="232">
        <f>HLOOKUP(DT$2,PLANEL_Pot_anual!$C$3:$AL$24,20,TRUE)</f>
        <v>0</v>
      </c>
      <c r="DU22" s="232">
        <f>HLOOKUP(DU$2,PLANEL_Pot_anual!$C$3:$AL$24,20,TRUE)</f>
        <v>0</v>
      </c>
      <c r="DV22" s="232">
        <f>HLOOKUP(DV$2,PLANEL_Pot_anual!$C$3:$AL$24,20,TRUE)</f>
        <v>0</v>
      </c>
      <c r="DW22" s="232">
        <f>HLOOKUP(DW$2,PLANEL_Pot_anual!$C$3:$AL$24,20,TRUE)</f>
        <v>0</v>
      </c>
      <c r="DX22" s="232">
        <f>HLOOKUP(DX$2,PLANEL_Pot_anual!$C$3:$AL$24,20,TRUE)</f>
        <v>0</v>
      </c>
      <c r="DY22" s="232">
        <f>HLOOKUP(DY$2,PLANEL_Pot_anual!$C$3:$AL$24,20,TRUE)</f>
        <v>0</v>
      </c>
      <c r="DZ22" s="232">
        <f>HLOOKUP(DZ$2,PLANEL_Pot_anual!$C$3:$AL$24,20,TRUE)</f>
        <v>0</v>
      </c>
      <c r="EA22" s="232">
        <f>HLOOKUP(EA$2,PLANEL_Pot_anual!$C$3:$AL$24,20,TRUE)</f>
        <v>0</v>
      </c>
      <c r="EB22" s="232">
        <f>HLOOKUP(EB$2,PLANEL_Pot_anual!$C$3:$AL$24,20,TRUE)</f>
        <v>0</v>
      </c>
      <c r="EC22" s="232">
        <f>HLOOKUP(EC$2,PLANEL_Pot_anual!$C$3:$AL$24,20,TRUE)</f>
        <v>0</v>
      </c>
      <c r="ED22" s="232">
        <f>HLOOKUP(ED$2,PLANEL_Pot_anual!$C$3:$AL$24,20,TRUE)</f>
        <v>0</v>
      </c>
      <c r="EE22" s="232">
        <f>HLOOKUP(EE$2,PLANEL_Pot_anual!$C$3:$AL$24,20,TRUE)</f>
        <v>0</v>
      </c>
      <c r="EF22" s="232">
        <f>HLOOKUP(EF$2,PLANEL_Pot_anual!$C$3:$AL$24,20,TRUE)</f>
        <v>0</v>
      </c>
      <c r="EG22" s="232">
        <f>HLOOKUP(EG$2,PLANEL_Pot_anual!$C$3:$AL$24,20,TRUE)</f>
        <v>0</v>
      </c>
      <c r="EH22" s="232">
        <f>HLOOKUP(EH$2,PLANEL_Pot_anual!$C$3:$AL$24,20,TRUE)</f>
        <v>0</v>
      </c>
      <c r="EI22" s="232">
        <f>HLOOKUP(EI$2,PLANEL_Pot_anual!$C$3:$AL$24,20,TRUE)</f>
        <v>0</v>
      </c>
      <c r="EJ22" s="232">
        <f>HLOOKUP(EJ$2,PLANEL_Pot_anual!$C$3:$AL$24,20,TRUE)</f>
        <v>0</v>
      </c>
      <c r="EK22" s="232">
        <f>HLOOKUP(EK$2,PLANEL_Pot_anual!$C$3:$AL$24,20,TRUE)</f>
        <v>0</v>
      </c>
      <c r="EL22" s="232">
        <f>HLOOKUP(EL$2,PLANEL_Pot_anual!$C$3:$AL$24,20,TRUE)</f>
        <v>0</v>
      </c>
      <c r="EM22" s="232">
        <f>HLOOKUP(EM$2,PLANEL_Pot_anual!$C$3:$AL$24,20,TRUE)</f>
        <v>0</v>
      </c>
      <c r="EN22" s="232">
        <f>HLOOKUP(EN$2,PLANEL_Pot_anual!$C$3:$AL$24,20,TRUE)</f>
        <v>0</v>
      </c>
      <c r="EO22" s="232">
        <f>HLOOKUP(EO$2,PLANEL_Pot_anual!$C$3:$AL$24,20,TRUE)</f>
        <v>0</v>
      </c>
      <c r="EP22" s="232">
        <f>HLOOKUP(EP$2,PLANEL_Pot_anual!$C$3:$AL$24,20,TRUE)</f>
        <v>0</v>
      </c>
    </row>
    <row r="23" spans="2:146" x14ac:dyDescent="0.25">
      <c r="B23" s="97" t="s">
        <v>56</v>
      </c>
      <c r="C23" s="32">
        <f>HLOOKUP(C$2,PLANEL_Pot_anual!$C$3:$AL$24,21,TRUE)</f>
        <v>0</v>
      </c>
      <c r="D23" s="32">
        <f>HLOOKUP(D$2,PLANEL_Pot_anual!$C$3:$AL$24,21,TRUE)</f>
        <v>0</v>
      </c>
      <c r="E23" s="32">
        <f>HLOOKUP(E$2,PLANEL_Pot_anual!$C$3:$AL$24,21,TRUE)</f>
        <v>0</v>
      </c>
      <c r="F23" s="32">
        <f>HLOOKUP(F$2,PLANEL_Pot_anual!$C$3:$AL$24,21,TRUE)</f>
        <v>0</v>
      </c>
      <c r="G23" s="32">
        <f>HLOOKUP(G$2,PLANEL_Pot_anual!$C$3:$AL$24,21,TRUE)</f>
        <v>0</v>
      </c>
      <c r="H23" s="32">
        <f>HLOOKUP(H$2,PLANEL_Pot_anual!$C$3:$AL$24,21,TRUE)</f>
        <v>0</v>
      </c>
      <c r="I23" s="32">
        <f>HLOOKUP(I$2,PLANEL_Pot_anual!$C$3:$AL$24,21,TRUE)</f>
        <v>0</v>
      </c>
      <c r="J23" s="32">
        <f>HLOOKUP(J$2,PLANEL_Pot_anual!$C$3:$AL$24,21,TRUE)</f>
        <v>0</v>
      </c>
      <c r="K23" s="32">
        <f>HLOOKUP(K$2,PLANEL_Pot_anual!$C$3:$AL$24,21,TRUE)</f>
        <v>0</v>
      </c>
      <c r="L23" s="32">
        <f>HLOOKUP(L$2,PLANEL_Pot_anual!$C$3:$AL$24,21,TRUE)</f>
        <v>0</v>
      </c>
      <c r="M23" s="32">
        <f>HLOOKUP(M$2,PLANEL_Pot_anual!$C$3:$AL$24,21,TRUE)</f>
        <v>0</v>
      </c>
      <c r="N23" s="32">
        <f>HLOOKUP(N$2,PLANEL_Pot_anual!$C$3:$AL$24,21,TRUE)</f>
        <v>0</v>
      </c>
      <c r="O23" s="32">
        <f>HLOOKUP(O$2,PLANEL_Pot_anual!$C$3:$AL$24,21,TRUE)</f>
        <v>0</v>
      </c>
      <c r="P23" s="32">
        <f>HLOOKUP(P$2,PLANEL_Pot_anual!$C$3:$AL$24,21,TRUE)</f>
        <v>0</v>
      </c>
      <c r="Q23" s="32">
        <f>HLOOKUP(Q$2,PLANEL_Pot_anual!$C$3:$AL$24,21,TRUE)</f>
        <v>0</v>
      </c>
      <c r="R23" s="32">
        <f>HLOOKUP(R$2,PLANEL_Pot_anual!$C$3:$AL$24,21,TRUE)</f>
        <v>0</v>
      </c>
      <c r="S23" s="32">
        <f>HLOOKUP(S$2,PLANEL_Pot_anual!$C$3:$AL$24,21,TRUE)</f>
        <v>0</v>
      </c>
      <c r="T23" s="32">
        <f>HLOOKUP(T$2,PLANEL_Pot_anual!$C$3:$AL$24,21,TRUE)</f>
        <v>0</v>
      </c>
      <c r="U23" s="32">
        <f>HLOOKUP(U$2,PLANEL_Pot_anual!$C$3:$AL$24,21,TRUE)</f>
        <v>0</v>
      </c>
      <c r="V23" s="32">
        <f>HLOOKUP(V$2,PLANEL_Pot_anual!$C$3:$AL$24,21,TRUE)</f>
        <v>0</v>
      </c>
      <c r="W23" s="32">
        <f>HLOOKUP(W$2,PLANEL_Pot_anual!$C$3:$AL$24,21,TRUE)</f>
        <v>0</v>
      </c>
      <c r="X23" s="32">
        <f>HLOOKUP(X$2,PLANEL_Pot_anual!$C$3:$AL$24,21,TRUE)</f>
        <v>0</v>
      </c>
      <c r="Y23" s="32">
        <f>HLOOKUP(Y$2,PLANEL_Pot_anual!$C$3:$AL$24,21,TRUE)</f>
        <v>0</v>
      </c>
      <c r="Z23" s="32">
        <f>HLOOKUP(Z$2,PLANEL_Pot_anual!$C$3:$AL$24,21,TRUE)</f>
        <v>0</v>
      </c>
      <c r="AA23" s="32">
        <f>HLOOKUP(AA$2,PLANEL_Pot_anual!$C$3:$AL$24,21,TRUE)</f>
        <v>0</v>
      </c>
      <c r="AB23" s="32">
        <f>HLOOKUP(AB$2,PLANEL_Pot_anual!$C$3:$AL$24,21,TRUE)</f>
        <v>0</v>
      </c>
      <c r="AC23" s="32">
        <f>HLOOKUP(AC$2,PLANEL_Pot_anual!$C$3:$AL$24,21,TRUE)</f>
        <v>0</v>
      </c>
      <c r="AD23" s="32">
        <f>HLOOKUP(AD$2,PLANEL_Pot_anual!$C$3:$AL$24,21,TRUE)</f>
        <v>0</v>
      </c>
      <c r="AE23" s="32">
        <f>HLOOKUP(AE$2,PLANEL_Pot_anual!$C$3:$AL$24,21,TRUE)</f>
        <v>0</v>
      </c>
      <c r="AF23" s="32">
        <f>HLOOKUP(AF$2,PLANEL_Pot_anual!$C$3:$AL$24,21,TRUE)</f>
        <v>0</v>
      </c>
      <c r="AG23" s="32">
        <f>HLOOKUP(AG$2,PLANEL_Pot_anual!$C$3:$AL$24,21,TRUE)</f>
        <v>0</v>
      </c>
      <c r="AH23" s="32">
        <f>HLOOKUP(AH$2,PLANEL_Pot_anual!$C$3:$AL$24,21,TRUE)</f>
        <v>0</v>
      </c>
      <c r="AI23" s="32">
        <f>HLOOKUP(AI$2,PLANEL_Pot_anual!$C$3:$AL$24,21,TRUE)</f>
        <v>0</v>
      </c>
      <c r="AJ23" s="32">
        <f>HLOOKUP(AJ$2,PLANEL_Pot_anual!$C$3:$AL$24,21,TRUE)</f>
        <v>0</v>
      </c>
      <c r="AK23" s="32">
        <f>HLOOKUP(AK$2,PLANEL_Pot_anual!$C$3:$AL$24,21,TRUE)</f>
        <v>0</v>
      </c>
      <c r="AL23" s="32">
        <f>HLOOKUP(AL$2,PLANEL_Pot_anual!$C$3:$AL$24,21,TRUE)</f>
        <v>0</v>
      </c>
      <c r="AM23" s="32">
        <f>HLOOKUP(AM$2,PLANEL_Pot_anual!$C$3:$AL$24,21,TRUE)</f>
        <v>993.78026799999998</v>
      </c>
      <c r="AN23" s="32">
        <f>HLOOKUP(AN$2,PLANEL_Pot_anual!$C$3:$AL$24,21,TRUE)</f>
        <v>993.78026799999998</v>
      </c>
      <c r="AO23" s="32">
        <f>HLOOKUP(AO$2,PLANEL_Pot_anual!$C$3:$AL$24,21,TRUE)</f>
        <v>993.78026799999998</v>
      </c>
      <c r="AP23" s="32">
        <f>HLOOKUP(AP$2,PLANEL_Pot_anual!$C$3:$AL$24,21,TRUE)</f>
        <v>993.78026799999998</v>
      </c>
      <c r="AQ23" s="32">
        <f>HLOOKUP(AQ$2,PLANEL_Pot_anual!$C$3:$AL$24,21,TRUE)</f>
        <v>5303.2053960000003</v>
      </c>
      <c r="AR23" s="32">
        <f>HLOOKUP(AR$2,PLANEL_Pot_anual!$C$3:$AL$24,21,TRUE)</f>
        <v>5303.2053960000003</v>
      </c>
      <c r="AS23" s="32">
        <f>HLOOKUP(AS$2,PLANEL_Pot_anual!$C$3:$AL$24,21,TRUE)</f>
        <v>5303.2053960000003</v>
      </c>
      <c r="AT23" s="32">
        <f>HLOOKUP(AT$2,PLANEL_Pot_anual!$C$3:$AL$24,21,TRUE)</f>
        <v>5303.2053960000003</v>
      </c>
      <c r="AU23" s="32">
        <f>HLOOKUP(AU$2,PLANEL_Pot_anual!$C$3:$AL$24,21,TRUE)</f>
        <v>6661.3637799999997</v>
      </c>
      <c r="AV23" s="32">
        <f>HLOOKUP(AV$2,PLANEL_Pot_anual!$C$3:$AL$24,21,TRUE)</f>
        <v>6661.3637799999997</v>
      </c>
      <c r="AW23" s="32">
        <f>HLOOKUP(AW$2,PLANEL_Pot_anual!$C$3:$AL$24,21,TRUE)</f>
        <v>6661.3637799999997</v>
      </c>
      <c r="AX23" s="32">
        <f>HLOOKUP(AX$2,PLANEL_Pot_anual!$C$3:$AL$24,21,TRUE)</f>
        <v>6661.3637799999997</v>
      </c>
      <c r="AY23" s="32">
        <f>HLOOKUP(AY$2,PLANEL_Pot_anual!$C$3:$AL$24,21,TRUE)</f>
        <v>10823.939539999999</v>
      </c>
      <c r="AZ23" s="32">
        <f>HLOOKUP(AZ$2,PLANEL_Pot_anual!$C$3:$AL$24,21,TRUE)</f>
        <v>10823.939539999999</v>
      </c>
      <c r="BA23" s="32">
        <f>HLOOKUP(BA$2,PLANEL_Pot_anual!$C$3:$AL$24,21,TRUE)</f>
        <v>10823.939539999999</v>
      </c>
      <c r="BB23" s="32">
        <f>HLOOKUP(BB$2,PLANEL_Pot_anual!$C$3:$AL$24,21,TRUE)</f>
        <v>10823.939539999999</v>
      </c>
      <c r="BC23" s="32">
        <f>HLOOKUP(BC$2,PLANEL_Pot_anual!$C$3:$AL$24,21,TRUE)</f>
        <v>11336.816269999999</v>
      </c>
      <c r="BD23" s="32">
        <f>HLOOKUP(BD$2,PLANEL_Pot_anual!$C$3:$AL$24,21,TRUE)</f>
        <v>11336.816269999999</v>
      </c>
      <c r="BE23" s="32">
        <f>HLOOKUP(BE$2,PLANEL_Pot_anual!$C$3:$AL$24,21,TRUE)</f>
        <v>11336.816269999999</v>
      </c>
      <c r="BF23" s="32">
        <f>HLOOKUP(BF$2,PLANEL_Pot_anual!$C$3:$AL$24,21,TRUE)</f>
        <v>11336.816269999999</v>
      </c>
      <c r="BG23" s="32">
        <f>HLOOKUP(BG$2,PLANEL_Pot_anual!$C$3:$AL$24,21,TRUE)</f>
        <v>11708.97732</v>
      </c>
      <c r="BH23" s="32">
        <f>HLOOKUP(BH$2,PLANEL_Pot_anual!$C$3:$AL$24,21,TRUE)</f>
        <v>11708.97732</v>
      </c>
      <c r="BI23" s="32">
        <f>HLOOKUP(BI$2,PLANEL_Pot_anual!$C$3:$AL$24,21,TRUE)</f>
        <v>11708.97732</v>
      </c>
      <c r="BJ23" s="32">
        <f>HLOOKUP(BJ$2,PLANEL_Pot_anual!$C$3:$AL$24,21,TRUE)</f>
        <v>11708.97732</v>
      </c>
      <c r="BK23" s="32">
        <f>HLOOKUP(BK$2,PLANEL_Pot_anual!$C$3:$AL$24,21,TRUE)</f>
        <v>14277.053531</v>
      </c>
      <c r="BL23" s="32">
        <f>HLOOKUP(BL$2,PLANEL_Pot_anual!$C$3:$AL$24,21,TRUE)</f>
        <v>14277.053531</v>
      </c>
      <c r="BM23" s="32">
        <f>HLOOKUP(BM$2,PLANEL_Pot_anual!$C$3:$AL$24,21,TRUE)</f>
        <v>14277.053531</v>
      </c>
      <c r="BN23" s="32">
        <f>HLOOKUP(BN$2,PLANEL_Pot_anual!$C$3:$AL$24,21,TRUE)</f>
        <v>14277.053531</v>
      </c>
      <c r="BO23" s="32">
        <f>HLOOKUP(BO$2,PLANEL_Pot_anual!$C$3:$AL$24,21,TRUE)</f>
        <v>19491.64618</v>
      </c>
      <c r="BP23" s="32">
        <f>HLOOKUP(BP$2,PLANEL_Pot_anual!$C$3:$AL$24,21,TRUE)</f>
        <v>19491.64618</v>
      </c>
      <c r="BQ23" s="32">
        <f>HLOOKUP(BQ$2,PLANEL_Pot_anual!$C$3:$AL$24,21,TRUE)</f>
        <v>19491.64618</v>
      </c>
      <c r="BR23" s="32">
        <f>HLOOKUP(BR$2,PLANEL_Pot_anual!$C$3:$AL$24,21,TRUE)</f>
        <v>19491.64618</v>
      </c>
      <c r="BS23" s="32">
        <f>HLOOKUP(BS$2,PLANEL_Pot_anual!$C$3:$AL$24,21,TRUE)</f>
        <v>21999.24122</v>
      </c>
      <c r="BT23" s="32">
        <f>HLOOKUP(BT$2,PLANEL_Pot_anual!$C$3:$AL$24,21,TRUE)</f>
        <v>21999.24122</v>
      </c>
      <c r="BU23" s="32">
        <f>HLOOKUP(BU$2,PLANEL_Pot_anual!$C$3:$AL$24,21,TRUE)</f>
        <v>21999.24122</v>
      </c>
      <c r="BV23" s="32">
        <f>HLOOKUP(BV$2,PLANEL_Pot_anual!$C$3:$AL$24,21,TRUE)</f>
        <v>21999.24122</v>
      </c>
      <c r="BW23" s="32">
        <f>HLOOKUP(BW$2,PLANEL_Pot_anual!$C$3:$AL$24,21,TRUE)</f>
        <v>24165.42067</v>
      </c>
      <c r="BX23" s="32">
        <f>HLOOKUP(BX$2,PLANEL_Pot_anual!$C$3:$AL$24,21,TRUE)</f>
        <v>24165.42067</v>
      </c>
      <c r="BY23" s="32">
        <f>HLOOKUP(BY$2,PLANEL_Pot_anual!$C$3:$AL$24,21,TRUE)</f>
        <v>24165.42067</v>
      </c>
      <c r="BZ23" s="32">
        <f>HLOOKUP(BZ$2,PLANEL_Pot_anual!$C$3:$AL$24,21,TRUE)</f>
        <v>24165.42067</v>
      </c>
      <c r="CA23" s="32">
        <f>HLOOKUP(CA$2,PLANEL_Pot_anual!$C$3:$AL$24,21,TRUE)</f>
        <v>25484.89344</v>
      </c>
      <c r="CB23" s="32">
        <f>HLOOKUP(CB$2,PLANEL_Pot_anual!$C$3:$AL$24,21,TRUE)</f>
        <v>25484.89344</v>
      </c>
      <c r="CC23" s="32">
        <f>HLOOKUP(CC$2,PLANEL_Pot_anual!$C$3:$AL$24,21,TRUE)</f>
        <v>25484.89344</v>
      </c>
      <c r="CD23" s="32">
        <f>HLOOKUP(CD$2,PLANEL_Pot_anual!$C$3:$AL$24,21,TRUE)</f>
        <v>25484.89344</v>
      </c>
      <c r="CE23" s="32">
        <f>HLOOKUP(CE$2,PLANEL_Pot_anual!$C$3:$AL$24,21,TRUE)</f>
        <v>28289.086340000002</v>
      </c>
      <c r="CF23" s="32">
        <f>HLOOKUP(CF$2,PLANEL_Pot_anual!$C$3:$AL$24,21,TRUE)</f>
        <v>28289.086340000002</v>
      </c>
      <c r="CG23" s="32">
        <f>HLOOKUP(CG$2,PLANEL_Pot_anual!$C$3:$AL$24,21,TRUE)</f>
        <v>28289.086340000002</v>
      </c>
      <c r="CH23" s="32">
        <f>HLOOKUP(CH$2,PLANEL_Pot_anual!$C$3:$AL$24,21,TRUE)</f>
        <v>28289.086340000002</v>
      </c>
      <c r="CI23" s="32">
        <f>HLOOKUP(CI$2,PLANEL_Pot_anual!$C$3:$AL$24,21,TRUE)</f>
        <v>31199.400900000001</v>
      </c>
      <c r="CJ23" s="32">
        <f>HLOOKUP(CJ$2,PLANEL_Pot_anual!$C$3:$AL$24,21,TRUE)</f>
        <v>31199.400900000001</v>
      </c>
      <c r="CK23" s="32">
        <f>HLOOKUP(CK$2,PLANEL_Pot_anual!$C$3:$AL$24,21,TRUE)</f>
        <v>31199.400900000001</v>
      </c>
      <c r="CL23" s="32">
        <f>HLOOKUP(CL$2,PLANEL_Pot_anual!$C$3:$AL$24,21,TRUE)</f>
        <v>31199.400900000001</v>
      </c>
      <c r="CM23" s="32">
        <f>HLOOKUP(CM$2,PLANEL_Pot_anual!$C$3:$AL$24,21,TRUE)</f>
        <v>34194.007189999997</v>
      </c>
      <c r="CN23" s="32">
        <f>HLOOKUP(CN$2,PLANEL_Pot_anual!$C$3:$AL$24,21,TRUE)</f>
        <v>34194.007189999997</v>
      </c>
      <c r="CO23" s="32">
        <f>HLOOKUP(CO$2,PLANEL_Pot_anual!$C$3:$AL$24,21,TRUE)</f>
        <v>34194.007189999997</v>
      </c>
      <c r="CP23" s="32">
        <f>HLOOKUP(CP$2,PLANEL_Pot_anual!$C$3:$AL$24,21,TRUE)</f>
        <v>34194.007189999997</v>
      </c>
      <c r="CQ23" s="32">
        <f>HLOOKUP(CQ$2,PLANEL_Pot_anual!$C$3:$AL$24,21,TRUE)</f>
        <v>37583.269200000002</v>
      </c>
      <c r="CR23" s="32">
        <f>HLOOKUP(CR$2,PLANEL_Pot_anual!$C$3:$AL$24,21,TRUE)</f>
        <v>37583.269200000002</v>
      </c>
      <c r="CS23" s="32">
        <f>HLOOKUP(CS$2,PLANEL_Pot_anual!$C$3:$AL$24,21,TRUE)</f>
        <v>37583.269200000002</v>
      </c>
      <c r="CT23" s="32">
        <f>HLOOKUP(CT$2,PLANEL_Pot_anual!$C$3:$AL$24,21,TRUE)</f>
        <v>37583.269200000002</v>
      </c>
      <c r="CU23" s="32">
        <f>HLOOKUP(CU$2,PLANEL_Pot_anual!$C$3:$AL$24,21,TRUE)</f>
        <v>42180.912100000001</v>
      </c>
      <c r="CV23" s="32">
        <f>HLOOKUP(CV$2,PLANEL_Pot_anual!$C$3:$AL$24,21,TRUE)</f>
        <v>42180.912100000001</v>
      </c>
      <c r="CW23" s="32">
        <f>HLOOKUP(CW$2,PLANEL_Pot_anual!$C$3:$AL$24,21,TRUE)</f>
        <v>42180.912100000001</v>
      </c>
      <c r="CX23" s="32">
        <f>HLOOKUP(CX$2,PLANEL_Pot_anual!$C$3:$AL$24,21,TRUE)</f>
        <v>42180.912100000001</v>
      </c>
      <c r="CY23" s="32">
        <f>HLOOKUP(CY$2,PLANEL_Pot_anual!$C$3:$AL$24,21,TRUE)</f>
        <v>44793.133229999999</v>
      </c>
      <c r="CZ23" s="32">
        <f>HLOOKUP(CZ$2,PLANEL_Pot_anual!$C$3:$AL$24,21,TRUE)</f>
        <v>44793.133229999999</v>
      </c>
      <c r="DA23" s="32">
        <f>HLOOKUP(DA$2,PLANEL_Pot_anual!$C$3:$AL$24,21,TRUE)</f>
        <v>44793.133229999999</v>
      </c>
      <c r="DB23" s="32">
        <f>HLOOKUP(DB$2,PLANEL_Pot_anual!$C$3:$AL$24,21,TRUE)</f>
        <v>44793.133229999999</v>
      </c>
      <c r="DC23" s="32">
        <f>HLOOKUP(DC$2,PLANEL_Pot_anual!$C$3:$AL$24,21,TRUE)</f>
        <v>47124.522679999995</v>
      </c>
      <c r="DD23" s="32">
        <f>HLOOKUP(DD$2,PLANEL_Pot_anual!$C$3:$AL$24,21,TRUE)</f>
        <v>47124.522679999995</v>
      </c>
      <c r="DE23" s="32">
        <f>HLOOKUP(DE$2,PLANEL_Pot_anual!$C$3:$AL$24,21,TRUE)</f>
        <v>47124.522679999995</v>
      </c>
      <c r="DF23" s="32">
        <f>HLOOKUP(DF$2,PLANEL_Pot_anual!$C$3:$AL$24,21,TRUE)</f>
        <v>47124.522679999995</v>
      </c>
      <c r="DG23" s="32">
        <f>HLOOKUP(DG$2,PLANEL_Pot_anual!$C$3:$AL$24,21,TRUE)</f>
        <v>50173.752410000001</v>
      </c>
      <c r="DH23" s="32">
        <f>HLOOKUP(DH$2,PLANEL_Pot_anual!$C$3:$AL$24,21,TRUE)</f>
        <v>50173.752410000001</v>
      </c>
      <c r="DI23" s="32">
        <f>HLOOKUP(DI$2,PLANEL_Pot_anual!$C$3:$AL$24,21,TRUE)</f>
        <v>50173.752410000001</v>
      </c>
      <c r="DJ23" s="32">
        <f>HLOOKUP(DJ$2,PLANEL_Pot_anual!$C$3:$AL$24,21,TRUE)</f>
        <v>50173.752410000001</v>
      </c>
      <c r="DK23" s="32">
        <f>HLOOKUP(DK$2,PLANEL_Pot_anual!$C$3:$AL$24,21,TRUE)</f>
        <v>53263.070370000001</v>
      </c>
      <c r="DL23" s="32">
        <f>HLOOKUP(DL$2,PLANEL_Pot_anual!$C$3:$AL$24,21,TRUE)</f>
        <v>53263.070370000001</v>
      </c>
      <c r="DM23" s="32">
        <f>HLOOKUP(DM$2,PLANEL_Pot_anual!$C$3:$AL$24,21,TRUE)</f>
        <v>53263.070370000001</v>
      </c>
      <c r="DN23" s="32">
        <f>HLOOKUP(DN$2,PLANEL_Pot_anual!$C$3:$AL$24,21,TRUE)</f>
        <v>53263.070370000001</v>
      </c>
      <c r="DO23" s="32">
        <f>HLOOKUP(DO$2,PLANEL_Pot_anual!$C$3:$AL$24,21,TRUE)</f>
        <v>56866.504580000001</v>
      </c>
      <c r="DP23" s="32">
        <f>HLOOKUP(DP$2,PLANEL_Pot_anual!$C$3:$AL$24,21,TRUE)</f>
        <v>56866.504580000001</v>
      </c>
      <c r="DQ23" s="32">
        <f>HLOOKUP(DQ$2,PLANEL_Pot_anual!$C$3:$AL$24,21,TRUE)</f>
        <v>56866.504580000001</v>
      </c>
      <c r="DR23" s="32">
        <f>HLOOKUP(DR$2,PLANEL_Pot_anual!$C$3:$AL$24,21,TRUE)</f>
        <v>56866.504580000001</v>
      </c>
      <c r="DS23" s="32">
        <f>HLOOKUP(DS$2,PLANEL_Pot_anual!$C$3:$AL$24,21,TRUE)</f>
        <v>60901.221469999997</v>
      </c>
      <c r="DT23" s="32">
        <f>HLOOKUP(DT$2,PLANEL_Pot_anual!$C$3:$AL$24,21,TRUE)</f>
        <v>60901.221469999997</v>
      </c>
      <c r="DU23" s="32">
        <f>HLOOKUP(DU$2,PLANEL_Pot_anual!$C$3:$AL$24,21,TRUE)</f>
        <v>60901.221469999997</v>
      </c>
      <c r="DV23" s="32">
        <f>HLOOKUP(DV$2,PLANEL_Pot_anual!$C$3:$AL$24,21,TRUE)</f>
        <v>60901.221469999997</v>
      </c>
      <c r="DW23" s="32">
        <f>HLOOKUP(DW$2,PLANEL_Pot_anual!$C$3:$AL$24,21,TRUE)</f>
        <v>64583.648759999996</v>
      </c>
      <c r="DX23" s="32">
        <f>HLOOKUP(DX$2,PLANEL_Pot_anual!$C$3:$AL$24,21,TRUE)</f>
        <v>64583.648759999996</v>
      </c>
      <c r="DY23" s="32">
        <f>HLOOKUP(DY$2,PLANEL_Pot_anual!$C$3:$AL$24,21,TRUE)</f>
        <v>64583.648759999996</v>
      </c>
      <c r="DZ23" s="32">
        <f>HLOOKUP(DZ$2,PLANEL_Pot_anual!$C$3:$AL$24,21,TRUE)</f>
        <v>64583.648759999996</v>
      </c>
      <c r="EA23" s="32">
        <f>HLOOKUP(EA$2,PLANEL_Pot_anual!$C$3:$AL$24,21,TRUE)</f>
        <v>68304.693249999997</v>
      </c>
      <c r="EB23" s="32">
        <f>HLOOKUP(EB$2,PLANEL_Pot_anual!$C$3:$AL$24,21,TRUE)</f>
        <v>68304.693249999997</v>
      </c>
      <c r="EC23" s="32">
        <f>HLOOKUP(EC$2,PLANEL_Pot_anual!$C$3:$AL$24,21,TRUE)</f>
        <v>68304.693249999997</v>
      </c>
      <c r="ED23" s="32">
        <f>HLOOKUP(ED$2,PLANEL_Pot_anual!$C$3:$AL$24,21,TRUE)</f>
        <v>68304.693249999997</v>
      </c>
      <c r="EE23" s="32">
        <f>HLOOKUP(EE$2,PLANEL_Pot_anual!$C$3:$AL$24,21,TRUE)</f>
        <v>72441.833350000001</v>
      </c>
      <c r="EF23" s="32">
        <f>HLOOKUP(EF$2,PLANEL_Pot_anual!$C$3:$AL$24,21,TRUE)</f>
        <v>72441.833350000001</v>
      </c>
      <c r="EG23" s="32">
        <f>HLOOKUP(EG$2,PLANEL_Pot_anual!$C$3:$AL$24,21,TRUE)</f>
        <v>72441.833350000001</v>
      </c>
      <c r="EH23" s="32">
        <f>HLOOKUP(EH$2,PLANEL_Pot_anual!$C$3:$AL$24,21,TRUE)</f>
        <v>72441.833350000001</v>
      </c>
      <c r="EI23" s="32">
        <f>HLOOKUP(EI$2,PLANEL_Pot_anual!$C$3:$AL$24,21,TRUE)</f>
        <v>76405.030249999996</v>
      </c>
      <c r="EJ23" s="32">
        <f>HLOOKUP(EJ$2,PLANEL_Pot_anual!$C$3:$AL$24,21,TRUE)</f>
        <v>76405.030249999996</v>
      </c>
      <c r="EK23" s="32">
        <f>HLOOKUP(EK$2,PLANEL_Pot_anual!$C$3:$AL$24,21,TRUE)</f>
        <v>76405.030249999996</v>
      </c>
      <c r="EL23" s="32">
        <f>HLOOKUP(EL$2,PLANEL_Pot_anual!$C$3:$AL$24,21,TRUE)</f>
        <v>76405.030249999996</v>
      </c>
      <c r="EM23" s="32">
        <f>HLOOKUP(EM$2,PLANEL_Pot_anual!$C$3:$AL$24,21,TRUE)</f>
        <v>79697.207439999998</v>
      </c>
      <c r="EN23" s="32">
        <f>HLOOKUP(EN$2,PLANEL_Pot_anual!$C$3:$AL$24,21,TRUE)</f>
        <v>79697.207439999998</v>
      </c>
      <c r="EO23" s="32">
        <f>HLOOKUP(EO$2,PLANEL_Pot_anual!$C$3:$AL$24,21,TRUE)</f>
        <v>79697.207439999998</v>
      </c>
      <c r="EP23" s="32">
        <f>HLOOKUP(EP$2,PLANEL_Pot_anual!$C$3:$AL$24,21,TRUE)</f>
        <v>79697.207439999998</v>
      </c>
    </row>
    <row r="24" spans="2:146" x14ac:dyDescent="0.25">
      <c r="B24" s="27" t="s">
        <v>9</v>
      </c>
      <c r="C24" s="28">
        <f t="shared" ref="C24:AH24" si="0">SUM(C4:C23)</f>
        <v>135892.80841999999</v>
      </c>
      <c r="D24" s="28">
        <f t="shared" si="0"/>
        <v>135892.80841999999</v>
      </c>
      <c r="E24" s="28">
        <f t="shared" si="0"/>
        <v>135892.80841999999</v>
      </c>
      <c r="F24" s="28">
        <f t="shared" si="0"/>
        <v>135892.80841999999</v>
      </c>
      <c r="G24" s="28">
        <f t="shared" si="0"/>
        <v>141522.64642</v>
      </c>
      <c r="H24" s="28">
        <f t="shared" si="0"/>
        <v>141522.64642</v>
      </c>
      <c r="I24" s="28">
        <f t="shared" si="0"/>
        <v>141522.64642</v>
      </c>
      <c r="J24" s="28">
        <f t="shared" si="0"/>
        <v>141522.64642</v>
      </c>
      <c r="K24" s="28">
        <f t="shared" si="0"/>
        <v>142911.46042000002</v>
      </c>
      <c r="L24" s="28">
        <f t="shared" si="0"/>
        <v>142911.46042000002</v>
      </c>
      <c r="M24" s="28">
        <f t="shared" si="0"/>
        <v>142911.46042000002</v>
      </c>
      <c r="N24" s="28">
        <f t="shared" si="0"/>
        <v>142911.46042000002</v>
      </c>
      <c r="O24" s="28">
        <f t="shared" si="0"/>
        <v>159940.32114999997</v>
      </c>
      <c r="P24" s="28">
        <f t="shared" si="0"/>
        <v>159940.32114999997</v>
      </c>
      <c r="Q24" s="28">
        <f t="shared" si="0"/>
        <v>159940.32114999997</v>
      </c>
      <c r="R24" s="28">
        <f t="shared" si="0"/>
        <v>159940.32114999997</v>
      </c>
      <c r="S24" s="28">
        <f t="shared" si="0"/>
        <v>165120.50174999997</v>
      </c>
      <c r="T24" s="28">
        <f t="shared" si="0"/>
        <v>165120.50174999997</v>
      </c>
      <c r="U24" s="28">
        <f t="shared" si="0"/>
        <v>165120.50174999997</v>
      </c>
      <c r="V24" s="28">
        <f t="shared" si="0"/>
        <v>165120.50174999997</v>
      </c>
      <c r="W24" s="28">
        <f t="shared" si="0"/>
        <v>172580.13594999997</v>
      </c>
      <c r="X24" s="28">
        <f t="shared" si="0"/>
        <v>172580.13594999997</v>
      </c>
      <c r="Y24" s="28">
        <f t="shared" si="0"/>
        <v>172580.13594999997</v>
      </c>
      <c r="Z24" s="28">
        <f t="shared" si="0"/>
        <v>172580.13594999997</v>
      </c>
      <c r="AA24" s="28">
        <f t="shared" si="0"/>
        <v>175182.76121399997</v>
      </c>
      <c r="AB24" s="28">
        <f t="shared" si="0"/>
        <v>175182.76121399997</v>
      </c>
      <c r="AC24" s="28">
        <f t="shared" si="0"/>
        <v>175182.76121399997</v>
      </c>
      <c r="AD24" s="28">
        <f t="shared" si="0"/>
        <v>175182.76121399997</v>
      </c>
      <c r="AE24" s="28">
        <f t="shared" si="0"/>
        <v>180172.81565999996</v>
      </c>
      <c r="AF24" s="28">
        <f t="shared" si="0"/>
        <v>180172.81565999996</v>
      </c>
      <c r="AG24" s="28">
        <f t="shared" si="0"/>
        <v>180172.81565999996</v>
      </c>
      <c r="AH24" s="28">
        <f t="shared" si="0"/>
        <v>180172.81565999996</v>
      </c>
      <c r="AI24" s="28">
        <f t="shared" ref="AI24:BN24" si="1">SUM(AI4:AI23)</f>
        <v>187268.22871999998</v>
      </c>
      <c r="AJ24" s="28">
        <f t="shared" si="1"/>
        <v>187268.22871999998</v>
      </c>
      <c r="AK24" s="28">
        <f t="shared" si="1"/>
        <v>187268.22871999998</v>
      </c>
      <c r="AL24" s="28">
        <f t="shared" si="1"/>
        <v>187268.22871999998</v>
      </c>
      <c r="AM24" s="28">
        <f t="shared" si="1"/>
        <v>194714.35105900001</v>
      </c>
      <c r="AN24" s="28">
        <f t="shared" si="1"/>
        <v>194714.35105900001</v>
      </c>
      <c r="AO24" s="28">
        <f t="shared" si="1"/>
        <v>194714.35105900001</v>
      </c>
      <c r="AP24" s="28">
        <f t="shared" si="1"/>
        <v>194714.35105900001</v>
      </c>
      <c r="AQ24" s="28">
        <f t="shared" si="1"/>
        <v>204887.74714299999</v>
      </c>
      <c r="AR24" s="28">
        <f t="shared" si="1"/>
        <v>204887.74714299999</v>
      </c>
      <c r="AS24" s="28">
        <f t="shared" si="1"/>
        <v>204887.74714299999</v>
      </c>
      <c r="AT24" s="28">
        <f t="shared" si="1"/>
        <v>204887.74714299999</v>
      </c>
      <c r="AU24" s="28">
        <f t="shared" si="1"/>
        <v>211312.94873099995</v>
      </c>
      <c r="AV24" s="28">
        <f t="shared" si="1"/>
        <v>211312.94873099995</v>
      </c>
      <c r="AW24" s="28">
        <f t="shared" si="1"/>
        <v>211312.94873099995</v>
      </c>
      <c r="AX24" s="28">
        <f t="shared" si="1"/>
        <v>211312.94873099995</v>
      </c>
      <c r="AY24" s="28">
        <f t="shared" si="1"/>
        <v>221455.11019099996</v>
      </c>
      <c r="AZ24" s="28">
        <f t="shared" si="1"/>
        <v>221455.11019099996</v>
      </c>
      <c r="BA24" s="28">
        <f t="shared" si="1"/>
        <v>221455.11019099996</v>
      </c>
      <c r="BB24" s="28">
        <f t="shared" si="1"/>
        <v>221455.11019099996</v>
      </c>
      <c r="BC24" s="28">
        <f t="shared" si="1"/>
        <v>227642.54331099996</v>
      </c>
      <c r="BD24" s="28">
        <f t="shared" si="1"/>
        <v>227642.54331099996</v>
      </c>
      <c r="BE24" s="28">
        <f t="shared" si="1"/>
        <v>227642.54331099996</v>
      </c>
      <c r="BF24" s="28">
        <f t="shared" si="1"/>
        <v>227642.54331099996</v>
      </c>
      <c r="BG24" s="28">
        <f t="shared" si="1"/>
        <v>233407.07803</v>
      </c>
      <c r="BH24" s="28">
        <f t="shared" si="1"/>
        <v>233407.07803</v>
      </c>
      <c r="BI24" s="28">
        <f t="shared" si="1"/>
        <v>233407.07803</v>
      </c>
      <c r="BJ24" s="28">
        <f t="shared" si="1"/>
        <v>233407.07803</v>
      </c>
      <c r="BK24" s="28">
        <f t="shared" si="1"/>
        <v>244520.194047</v>
      </c>
      <c r="BL24" s="28">
        <f t="shared" si="1"/>
        <v>244520.194047</v>
      </c>
      <c r="BM24" s="28">
        <f t="shared" si="1"/>
        <v>244520.194047</v>
      </c>
      <c r="BN24" s="28">
        <f t="shared" si="1"/>
        <v>244520.194047</v>
      </c>
      <c r="BO24" s="28">
        <f t="shared" ref="BO24:CT24" si="2">SUM(BO4:BO23)</f>
        <v>257455.57428000006</v>
      </c>
      <c r="BP24" s="28">
        <f t="shared" si="2"/>
        <v>257455.57428000006</v>
      </c>
      <c r="BQ24" s="28">
        <f t="shared" si="2"/>
        <v>257455.57428000006</v>
      </c>
      <c r="BR24" s="28">
        <f t="shared" si="2"/>
        <v>257455.57428000006</v>
      </c>
      <c r="BS24" s="28">
        <f t="shared" si="2"/>
        <v>268874.30085200001</v>
      </c>
      <c r="BT24" s="28">
        <f t="shared" si="2"/>
        <v>268874.30085200001</v>
      </c>
      <c r="BU24" s="28">
        <f t="shared" si="2"/>
        <v>268874.30085200001</v>
      </c>
      <c r="BV24" s="28">
        <f t="shared" si="2"/>
        <v>268874.30085200001</v>
      </c>
      <c r="BW24" s="28">
        <f t="shared" si="2"/>
        <v>280057.858932</v>
      </c>
      <c r="BX24" s="28">
        <f t="shared" si="2"/>
        <v>280057.858932</v>
      </c>
      <c r="BY24" s="28">
        <f t="shared" si="2"/>
        <v>280057.858932</v>
      </c>
      <c r="BZ24" s="28">
        <f t="shared" si="2"/>
        <v>280057.858932</v>
      </c>
      <c r="CA24" s="28">
        <f t="shared" si="2"/>
        <v>290930.36869199999</v>
      </c>
      <c r="CB24" s="28">
        <f t="shared" si="2"/>
        <v>290930.36869199999</v>
      </c>
      <c r="CC24" s="28">
        <f t="shared" si="2"/>
        <v>290930.36869199999</v>
      </c>
      <c r="CD24" s="28">
        <f t="shared" si="2"/>
        <v>290930.36869199999</v>
      </c>
      <c r="CE24" s="28">
        <f t="shared" si="2"/>
        <v>303791.62715499994</v>
      </c>
      <c r="CF24" s="28">
        <f t="shared" si="2"/>
        <v>303791.62715499994</v>
      </c>
      <c r="CG24" s="28">
        <f t="shared" si="2"/>
        <v>303791.62715499994</v>
      </c>
      <c r="CH24" s="28">
        <f t="shared" si="2"/>
        <v>303791.62715499994</v>
      </c>
      <c r="CI24" s="28">
        <f t="shared" si="2"/>
        <v>318698.45152800001</v>
      </c>
      <c r="CJ24" s="28">
        <f t="shared" si="2"/>
        <v>318698.45152800001</v>
      </c>
      <c r="CK24" s="28">
        <f t="shared" si="2"/>
        <v>318698.45152800001</v>
      </c>
      <c r="CL24" s="28">
        <f t="shared" si="2"/>
        <v>318698.45152800001</v>
      </c>
      <c r="CM24" s="28">
        <f t="shared" si="2"/>
        <v>333180.35812699998</v>
      </c>
      <c r="CN24" s="28">
        <f t="shared" si="2"/>
        <v>333180.35812699998</v>
      </c>
      <c r="CO24" s="28">
        <f t="shared" si="2"/>
        <v>333180.35812699998</v>
      </c>
      <c r="CP24" s="28">
        <f t="shared" si="2"/>
        <v>333180.35812699998</v>
      </c>
      <c r="CQ24" s="28">
        <f t="shared" si="2"/>
        <v>347298.26003</v>
      </c>
      <c r="CR24" s="28">
        <f t="shared" si="2"/>
        <v>347298.26003</v>
      </c>
      <c r="CS24" s="28">
        <f t="shared" si="2"/>
        <v>347298.26003</v>
      </c>
      <c r="CT24" s="28">
        <f t="shared" si="2"/>
        <v>347298.26003</v>
      </c>
      <c r="CU24" s="28">
        <f t="shared" ref="CU24:DZ24" si="3">SUM(CU4:CU23)</f>
        <v>361629.34003900003</v>
      </c>
      <c r="CV24" s="28">
        <f t="shared" si="3"/>
        <v>361629.34003900003</v>
      </c>
      <c r="CW24" s="28">
        <f t="shared" si="3"/>
        <v>361629.34003900003</v>
      </c>
      <c r="CX24" s="28">
        <f t="shared" si="3"/>
        <v>361629.34003900003</v>
      </c>
      <c r="CY24" s="28">
        <f t="shared" si="3"/>
        <v>375696.90821999998</v>
      </c>
      <c r="CZ24" s="28">
        <f t="shared" si="3"/>
        <v>375696.90821999998</v>
      </c>
      <c r="DA24" s="28">
        <f t="shared" si="3"/>
        <v>375696.90821999998</v>
      </c>
      <c r="DB24" s="28">
        <f t="shared" si="3"/>
        <v>375696.90821999998</v>
      </c>
      <c r="DC24" s="28">
        <f t="shared" si="3"/>
        <v>388436.2567341</v>
      </c>
      <c r="DD24" s="28">
        <f t="shared" si="3"/>
        <v>388436.2567341</v>
      </c>
      <c r="DE24" s="28">
        <f t="shared" si="3"/>
        <v>388436.2567341</v>
      </c>
      <c r="DF24" s="28">
        <f t="shared" si="3"/>
        <v>388436.2567341</v>
      </c>
      <c r="DG24" s="28">
        <f t="shared" si="3"/>
        <v>401848.87258910004</v>
      </c>
      <c r="DH24" s="28">
        <f t="shared" si="3"/>
        <v>401848.87258910004</v>
      </c>
      <c r="DI24" s="28">
        <f t="shared" si="3"/>
        <v>401848.87258910004</v>
      </c>
      <c r="DJ24" s="28">
        <f t="shared" si="3"/>
        <v>401848.87258910004</v>
      </c>
      <c r="DK24" s="28">
        <f t="shared" si="3"/>
        <v>415336.2512691</v>
      </c>
      <c r="DL24" s="28">
        <f t="shared" si="3"/>
        <v>415336.2512691</v>
      </c>
      <c r="DM24" s="28">
        <f t="shared" si="3"/>
        <v>415336.2512691</v>
      </c>
      <c r="DN24" s="28">
        <f t="shared" si="3"/>
        <v>415336.2512691</v>
      </c>
      <c r="DO24" s="28">
        <f t="shared" si="3"/>
        <v>429522.54357510002</v>
      </c>
      <c r="DP24" s="28">
        <f t="shared" si="3"/>
        <v>429522.54357510002</v>
      </c>
      <c r="DQ24" s="28">
        <f t="shared" si="3"/>
        <v>429522.54357510002</v>
      </c>
      <c r="DR24" s="28">
        <f t="shared" si="3"/>
        <v>429522.54357510002</v>
      </c>
      <c r="DS24" s="28">
        <f t="shared" si="3"/>
        <v>445353.58979508001</v>
      </c>
      <c r="DT24" s="28">
        <f t="shared" si="3"/>
        <v>445353.58979508001</v>
      </c>
      <c r="DU24" s="28">
        <f t="shared" si="3"/>
        <v>445353.58979508001</v>
      </c>
      <c r="DV24" s="28">
        <f t="shared" si="3"/>
        <v>445353.58979508001</v>
      </c>
      <c r="DW24" s="28">
        <f t="shared" si="3"/>
        <v>460832.43982307997</v>
      </c>
      <c r="DX24" s="28">
        <f t="shared" si="3"/>
        <v>460832.43982307997</v>
      </c>
      <c r="DY24" s="28">
        <f t="shared" si="3"/>
        <v>460832.43982307997</v>
      </c>
      <c r="DZ24" s="28">
        <f t="shared" si="3"/>
        <v>460832.43982307997</v>
      </c>
      <c r="EA24" s="28">
        <f t="shared" ref="EA24:EP24" si="4">SUM(EA4:EA23)</f>
        <v>475312.34416108002</v>
      </c>
      <c r="EB24" s="28">
        <f t="shared" si="4"/>
        <v>475312.34416108002</v>
      </c>
      <c r="EC24" s="28">
        <f t="shared" si="4"/>
        <v>475312.34416108002</v>
      </c>
      <c r="ED24" s="28">
        <f t="shared" si="4"/>
        <v>475312.34416108002</v>
      </c>
      <c r="EE24" s="28">
        <f t="shared" si="4"/>
        <v>491278.45277908002</v>
      </c>
      <c r="EF24" s="28">
        <f t="shared" si="4"/>
        <v>491278.45277908002</v>
      </c>
      <c r="EG24" s="28">
        <f t="shared" si="4"/>
        <v>491278.45277908002</v>
      </c>
      <c r="EH24" s="28">
        <f t="shared" si="4"/>
        <v>491278.45277908002</v>
      </c>
      <c r="EI24" s="28">
        <f t="shared" si="4"/>
        <v>506603.66466908</v>
      </c>
      <c r="EJ24" s="28">
        <f t="shared" si="4"/>
        <v>506603.66466908</v>
      </c>
      <c r="EK24" s="28">
        <f t="shared" si="4"/>
        <v>506603.66466908</v>
      </c>
      <c r="EL24" s="28">
        <f t="shared" si="4"/>
        <v>506603.66466908</v>
      </c>
      <c r="EM24" s="28">
        <f t="shared" si="4"/>
        <v>521111.74895907997</v>
      </c>
      <c r="EN24" s="28">
        <f t="shared" si="4"/>
        <v>521111.74895907997</v>
      </c>
      <c r="EO24" s="28">
        <f t="shared" si="4"/>
        <v>521111.74895907997</v>
      </c>
      <c r="EP24" s="28">
        <f t="shared" si="4"/>
        <v>521111.74895907997</v>
      </c>
    </row>
    <row r="26" spans="2:146" x14ac:dyDescent="0.25">
      <c r="C26" s="33">
        <v>1</v>
      </c>
      <c r="D26" s="33">
        <v>2</v>
      </c>
      <c r="E26" s="33">
        <v>3</v>
      </c>
      <c r="F26" s="33">
        <v>4</v>
      </c>
      <c r="G26" s="33">
        <v>1</v>
      </c>
      <c r="H26" s="33">
        <v>2</v>
      </c>
      <c r="I26" s="33">
        <v>3</v>
      </c>
      <c r="J26" s="33">
        <v>4</v>
      </c>
      <c r="K26" s="33">
        <v>1</v>
      </c>
      <c r="L26" s="33">
        <v>2</v>
      </c>
      <c r="M26" s="33">
        <v>3</v>
      </c>
      <c r="N26" s="33">
        <v>4</v>
      </c>
      <c r="O26" s="33">
        <v>1</v>
      </c>
      <c r="P26" s="33">
        <v>2</v>
      </c>
      <c r="Q26" s="33">
        <v>3</v>
      </c>
      <c r="R26" s="33">
        <v>4</v>
      </c>
      <c r="S26" s="33">
        <v>1</v>
      </c>
      <c r="T26" s="33">
        <v>2</v>
      </c>
      <c r="U26" s="33">
        <v>3</v>
      </c>
      <c r="V26" s="33">
        <v>4</v>
      </c>
      <c r="W26" s="33">
        <v>1</v>
      </c>
      <c r="X26" s="33">
        <v>2</v>
      </c>
      <c r="Y26" s="33">
        <v>3</v>
      </c>
      <c r="Z26" s="33">
        <v>4</v>
      </c>
      <c r="AA26" s="33">
        <v>1</v>
      </c>
      <c r="AB26" s="33">
        <v>2</v>
      </c>
      <c r="AC26" s="33">
        <v>3</v>
      </c>
      <c r="AD26" s="33">
        <v>4</v>
      </c>
      <c r="AE26" s="33">
        <v>1</v>
      </c>
      <c r="AF26" s="33">
        <v>2</v>
      </c>
      <c r="AG26" s="33">
        <v>3</v>
      </c>
      <c r="AH26" s="33">
        <v>4</v>
      </c>
      <c r="AI26" s="33">
        <v>1</v>
      </c>
      <c r="AJ26" s="33">
        <v>2</v>
      </c>
      <c r="AK26" s="33">
        <v>3</v>
      </c>
      <c r="AL26" s="33">
        <v>4</v>
      </c>
      <c r="AM26" s="33">
        <v>1</v>
      </c>
      <c r="AN26" s="33">
        <v>2</v>
      </c>
      <c r="AO26" s="33">
        <v>3</v>
      </c>
      <c r="AP26" s="33">
        <v>4</v>
      </c>
      <c r="AQ26" s="33">
        <v>1</v>
      </c>
      <c r="AR26" s="33">
        <v>2</v>
      </c>
      <c r="AS26" s="33">
        <v>3</v>
      </c>
      <c r="AT26" s="33">
        <v>4</v>
      </c>
      <c r="AU26" s="33">
        <v>1</v>
      </c>
      <c r="AV26" s="33">
        <v>2</v>
      </c>
      <c r="AW26" s="33">
        <v>3</v>
      </c>
      <c r="AX26" s="33">
        <v>4</v>
      </c>
      <c r="AY26" s="33">
        <v>1</v>
      </c>
      <c r="AZ26" s="33">
        <v>2</v>
      </c>
      <c r="BA26" s="33">
        <v>3</v>
      </c>
      <c r="BB26" s="33">
        <v>4</v>
      </c>
      <c r="BC26" s="33">
        <v>1</v>
      </c>
      <c r="BD26" s="33">
        <v>2</v>
      </c>
      <c r="BE26" s="33">
        <v>3</v>
      </c>
      <c r="BF26" s="33">
        <v>4</v>
      </c>
      <c r="BG26" s="33">
        <v>1</v>
      </c>
      <c r="BH26" s="33">
        <v>2</v>
      </c>
      <c r="BI26" s="33">
        <v>3</v>
      </c>
      <c r="BJ26" s="33">
        <v>4</v>
      </c>
      <c r="BK26" s="33">
        <v>1</v>
      </c>
      <c r="BL26" s="33">
        <v>2</v>
      </c>
      <c r="BM26" s="33">
        <v>3</v>
      </c>
      <c r="BN26" s="33">
        <v>4</v>
      </c>
      <c r="BO26" s="33">
        <v>1</v>
      </c>
      <c r="BP26" s="33">
        <v>2</v>
      </c>
      <c r="BQ26" s="33">
        <v>3</v>
      </c>
      <c r="BR26" s="33">
        <v>4</v>
      </c>
      <c r="BS26" s="33">
        <v>1</v>
      </c>
      <c r="BT26" s="33">
        <v>2</v>
      </c>
      <c r="BU26" s="33">
        <v>3</v>
      </c>
      <c r="BV26" s="33">
        <v>4</v>
      </c>
      <c r="BW26" s="33">
        <v>1</v>
      </c>
      <c r="BX26" s="33">
        <v>2</v>
      </c>
      <c r="BY26" s="33">
        <v>3</v>
      </c>
      <c r="BZ26" s="33">
        <v>4</v>
      </c>
      <c r="CA26" s="33">
        <v>1</v>
      </c>
      <c r="CB26" s="33">
        <v>2</v>
      </c>
      <c r="CC26" s="33">
        <v>3</v>
      </c>
      <c r="CD26" s="33">
        <v>4</v>
      </c>
      <c r="CE26" s="33">
        <v>1</v>
      </c>
      <c r="CF26" s="33">
        <v>2</v>
      </c>
      <c r="CG26" s="33">
        <v>3</v>
      </c>
      <c r="CH26" s="33">
        <v>4</v>
      </c>
      <c r="CI26" s="33">
        <v>1</v>
      </c>
      <c r="CJ26" s="33">
        <v>2</v>
      </c>
      <c r="CK26" s="33">
        <v>3</v>
      </c>
      <c r="CL26" s="33">
        <v>4</v>
      </c>
      <c r="CM26" s="33">
        <v>1</v>
      </c>
      <c r="CN26" s="33">
        <v>2</v>
      </c>
      <c r="CO26" s="33">
        <v>3</v>
      </c>
      <c r="CP26" s="33">
        <v>4</v>
      </c>
      <c r="CQ26" s="33">
        <v>1</v>
      </c>
      <c r="CR26" s="33">
        <v>2</v>
      </c>
      <c r="CS26" s="33">
        <v>3</v>
      </c>
      <c r="CT26" s="33">
        <v>4</v>
      </c>
      <c r="CU26" s="33">
        <v>1</v>
      </c>
      <c r="CV26" s="33">
        <v>2</v>
      </c>
      <c r="CW26" s="33">
        <v>3</v>
      </c>
      <c r="CX26" s="33">
        <v>4</v>
      </c>
      <c r="CY26" s="33">
        <v>1</v>
      </c>
      <c r="CZ26" s="33">
        <v>2</v>
      </c>
      <c r="DA26" s="33">
        <v>3</v>
      </c>
      <c r="DB26" s="33">
        <v>4</v>
      </c>
      <c r="DC26" s="33">
        <v>1</v>
      </c>
      <c r="DD26" s="33">
        <v>2</v>
      </c>
      <c r="DE26" s="33">
        <v>3</v>
      </c>
      <c r="DF26" s="33">
        <v>4</v>
      </c>
      <c r="DG26" s="33">
        <v>1</v>
      </c>
      <c r="DH26" s="33">
        <v>2</v>
      </c>
      <c r="DI26" s="33">
        <v>3</v>
      </c>
      <c r="DJ26" s="33">
        <v>4</v>
      </c>
      <c r="DK26" s="33">
        <v>1</v>
      </c>
      <c r="DL26" s="33">
        <v>2</v>
      </c>
      <c r="DM26" s="33">
        <v>3</v>
      </c>
      <c r="DN26" s="33">
        <v>4</v>
      </c>
      <c r="DO26" s="33">
        <v>1</v>
      </c>
      <c r="DP26" s="33">
        <v>2</v>
      </c>
      <c r="DQ26" s="33">
        <v>3</v>
      </c>
      <c r="DR26" s="33">
        <v>4</v>
      </c>
      <c r="DS26" s="33">
        <v>1</v>
      </c>
      <c r="DT26" s="33">
        <v>2</v>
      </c>
      <c r="DU26" s="33">
        <v>3</v>
      </c>
      <c r="DV26" s="33">
        <v>4</v>
      </c>
      <c r="DW26" s="33">
        <v>1</v>
      </c>
      <c r="DX26" s="33">
        <v>2</v>
      </c>
      <c r="DY26" s="33">
        <v>3</v>
      </c>
      <c r="DZ26" s="33">
        <v>4</v>
      </c>
      <c r="EA26" s="33">
        <v>1</v>
      </c>
      <c r="EB26" s="33">
        <v>2</v>
      </c>
      <c r="EC26" s="33">
        <v>3</v>
      </c>
      <c r="ED26" s="33">
        <v>4</v>
      </c>
      <c r="EE26" s="33">
        <v>1</v>
      </c>
      <c r="EF26" s="33">
        <v>2</v>
      </c>
      <c r="EG26" s="33">
        <v>3</v>
      </c>
      <c r="EH26" s="33">
        <v>4</v>
      </c>
      <c r="EI26" s="33">
        <v>1</v>
      </c>
      <c r="EJ26" s="33">
        <v>2</v>
      </c>
      <c r="EK26" s="33">
        <v>3</v>
      </c>
      <c r="EL26" s="33">
        <v>4</v>
      </c>
      <c r="EM26" s="33">
        <v>1</v>
      </c>
      <c r="EN26" s="33">
        <v>2</v>
      </c>
      <c r="EO26" s="33">
        <v>3</v>
      </c>
      <c r="EP26" s="33">
        <v>4</v>
      </c>
    </row>
    <row r="27" spans="2:146" x14ac:dyDescent="0.25">
      <c r="C27" s="33" t="str">
        <f t="shared" ref="C27:AH27" si="5">CONCATENATE(C2,"_",C26,"°T")</f>
        <v>2015_1°T</v>
      </c>
      <c r="D27" s="33" t="str">
        <f t="shared" si="5"/>
        <v>2015_2°T</v>
      </c>
      <c r="E27" s="33" t="str">
        <f t="shared" si="5"/>
        <v>2015_3°T</v>
      </c>
      <c r="F27" s="33" t="str">
        <f t="shared" si="5"/>
        <v>2015_4°T</v>
      </c>
      <c r="G27" s="33" t="str">
        <f t="shared" si="5"/>
        <v>2016_1°T</v>
      </c>
      <c r="H27" s="33" t="str">
        <f t="shared" si="5"/>
        <v>2016_2°T</v>
      </c>
      <c r="I27" s="33" t="str">
        <f t="shared" si="5"/>
        <v>2016_3°T</v>
      </c>
      <c r="J27" s="33" t="str">
        <f t="shared" si="5"/>
        <v>2016_4°T</v>
      </c>
      <c r="K27" s="33" t="str">
        <f t="shared" si="5"/>
        <v>2017_1°T</v>
      </c>
      <c r="L27" s="33" t="str">
        <f t="shared" si="5"/>
        <v>2017_2°T</v>
      </c>
      <c r="M27" s="33" t="str">
        <f t="shared" si="5"/>
        <v>2017_3°T</v>
      </c>
      <c r="N27" s="33" t="str">
        <f t="shared" si="5"/>
        <v>2017_4°T</v>
      </c>
      <c r="O27" s="33" t="str">
        <f t="shared" si="5"/>
        <v>2018_1°T</v>
      </c>
      <c r="P27" s="33" t="str">
        <f t="shared" si="5"/>
        <v>2018_2°T</v>
      </c>
      <c r="Q27" s="33" t="str">
        <f t="shared" si="5"/>
        <v>2018_3°T</v>
      </c>
      <c r="R27" s="33" t="str">
        <f t="shared" si="5"/>
        <v>2018_4°T</v>
      </c>
      <c r="S27" s="33" t="str">
        <f t="shared" si="5"/>
        <v>2019_1°T</v>
      </c>
      <c r="T27" s="33" t="str">
        <f t="shared" si="5"/>
        <v>2019_2°T</v>
      </c>
      <c r="U27" s="33" t="str">
        <f t="shared" si="5"/>
        <v>2019_3°T</v>
      </c>
      <c r="V27" s="33" t="str">
        <f t="shared" si="5"/>
        <v>2019_4°T</v>
      </c>
      <c r="W27" s="33" t="str">
        <f t="shared" si="5"/>
        <v>2020_1°T</v>
      </c>
      <c r="X27" s="33" t="str">
        <f t="shared" si="5"/>
        <v>2020_2°T</v>
      </c>
      <c r="Y27" s="33" t="str">
        <f t="shared" si="5"/>
        <v>2020_3°T</v>
      </c>
      <c r="Z27" s="33" t="str">
        <f t="shared" si="5"/>
        <v>2020_4°T</v>
      </c>
      <c r="AA27" s="33" t="str">
        <f t="shared" si="5"/>
        <v>2021_1°T</v>
      </c>
      <c r="AB27" s="33" t="str">
        <f t="shared" si="5"/>
        <v>2021_2°T</v>
      </c>
      <c r="AC27" s="33" t="str">
        <f t="shared" si="5"/>
        <v>2021_3°T</v>
      </c>
      <c r="AD27" s="33" t="str">
        <f t="shared" si="5"/>
        <v>2021_4°T</v>
      </c>
      <c r="AE27" s="33" t="str">
        <f t="shared" si="5"/>
        <v>2022_1°T</v>
      </c>
      <c r="AF27" s="33" t="str">
        <f t="shared" si="5"/>
        <v>2022_2°T</v>
      </c>
      <c r="AG27" s="33" t="str">
        <f t="shared" si="5"/>
        <v>2022_3°T</v>
      </c>
      <c r="AH27" s="33" t="str">
        <f t="shared" si="5"/>
        <v>2022_4°T</v>
      </c>
      <c r="AI27" s="33" t="str">
        <f t="shared" ref="AI27:BN27" si="6">CONCATENATE(AI2,"_",AI26,"°T")</f>
        <v>2023_1°T</v>
      </c>
      <c r="AJ27" s="33" t="str">
        <f t="shared" si="6"/>
        <v>2023_2°T</v>
      </c>
      <c r="AK27" s="33" t="str">
        <f t="shared" si="6"/>
        <v>2023_3°T</v>
      </c>
      <c r="AL27" s="33" t="str">
        <f t="shared" si="6"/>
        <v>2023_4°T</v>
      </c>
      <c r="AM27" s="33" t="str">
        <f t="shared" si="6"/>
        <v>2024_1°T</v>
      </c>
      <c r="AN27" s="33" t="str">
        <f t="shared" si="6"/>
        <v>2024_2°T</v>
      </c>
      <c r="AO27" s="33" t="str">
        <f t="shared" si="6"/>
        <v>2024_3°T</v>
      </c>
      <c r="AP27" s="33" t="str">
        <f t="shared" si="6"/>
        <v>2024_4°T</v>
      </c>
      <c r="AQ27" s="33" t="str">
        <f t="shared" si="6"/>
        <v>2025_1°T</v>
      </c>
      <c r="AR27" s="33" t="str">
        <f t="shared" si="6"/>
        <v>2025_2°T</v>
      </c>
      <c r="AS27" s="33" t="str">
        <f t="shared" si="6"/>
        <v>2025_3°T</v>
      </c>
      <c r="AT27" s="33" t="str">
        <f t="shared" si="6"/>
        <v>2025_4°T</v>
      </c>
      <c r="AU27" s="33" t="str">
        <f t="shared" si="6"/>
        <v>2026_1°T</v>
      </c>
      <c r="AV27" s="33" t="str">
        <f t="shared" si="6"/>
        <v>2026_2°T</v>
      </c>
      <c r="AW27" s="33" t="str">
        <f t="shared" si="6"/>
        <v>2026_3°T</v>
      </c>
      <c r="AX27" s="33" t="str">
        <f t="shared" si="6"/>
        <v>2026_4°T</v>
      </c>
      <c r="AY27" s="33" t="str">
        <f t="shared" si="6"/>
        <v>2027_1°T</v>
      </c>
      <c r="AZ27" s="33" t="str">
        <f t="shared" si="6"/>
        <v>2027_2°T</v>
      </c>
      <c r="BA27" s="33" t="str">
        <f t="shared" si="6"/>
        <v>2027_3°T</v>
      </c>
      <c r="BB27" s="33" t="str">
        <f t="shared" si="6"/>
        <v>2027_4°T</v>
      </c>
      <c r="BC27" s="33" t="str">
        <f t="shared" si="6"/>
        <v>2028_1°T</v>
      </c>
      <c r="BD27" s="33" t="str">
        <f t="shared" si="6"/>
        <v>2028_2°T</v>
      </c>
      <c r="BE27" s="33" t="str">
        <f t="shared" si="6"/>
        <v>2028_3°T</v>
      </c>
      <c r="BF27" s="33" t="str">
        <f t="shared" si="6"/>
        <v>2028_4°T</v>
      </c>
      <c r="BG27" s="33" t="str">
        <f t="shared" si="6"/>
        <v>2029_1°T</v>
      </c>
      <c r="BH27" s="33" t="str">
        <f t="shared" si="6"/>
        <v>2029_2°T</v>
      </c>
      <c r="BI27" s="33" t="str">
        <f t="shared" si="6"/>
        <v>2029_3°T</v>
      </c>
      <c r="BJ27" s="33" t="str">
        <f t="shared" si="6"/>
        <v>2029_4°T</v>
      </c>
      <c r="BK27" s="33" t="str">
        <f t="shared" si="6"/>
        <v>2030_1°T</v>
      </c>
      <c r="BL27" s="33" t="str">
        <f t="shared" si="6"/>
        <v>2030_2°T</v>
      </c>
      <c r="BM27" s="33" t="str">
        <f t="shared" si="6"/>
        <v>2030_3°T</v>
      </c>
      <c r="BN27" s="33" t="str">
        <f t="shared" si="6"/>
        <v>2030_4°T</v>
      </c>
      <c r="BO27" s="33" t="str">
        <f t="shared" ref="BO27:CT27" si="7">CONCATENATE(BO2,"_",BO26,"°T")</f>
        <v>2031_1°T</v>
      </c>
      <c r="BP27" s="33" t="str">
        <f t="shared" si="7"/>
        <v>2031_2°T</v>
      </c>
      <c r="BQ27" s="33" t="str">
        <f t="shared" si="7"/>
        <v>2031_3°T</v>
      </c>
      <c r="BR27" s="33" t="str">
        <f t="shared" si="7"/>
        <v>2031_4°T</v>
      </c>
      <c r="BS27" s="33" t="str">
        <f t="shared" si="7"/>
        <v>2032_1°T</v>
      </c>
      <c r="BT27" s="33" t="str">
        <f t="shared" si="7"/>
        <v>2032_2°T</v>
      </c>
      <c r="BU27" s="33" t="str">
        <f t="shared" si="7"/>
        <v>2032_3°T</v>
      </c>
      <c r="BV27" s="33" t="str">
        <f t="shared" si="7"/>
        <v>2032_4°T</v>
      </c>
      <c r="BW27" s="33" t="str">
        <f t="shared" si="7"/>
        <v>2033_1°T</v>
      </c>
      <c r="BX27" s="33" t="str">
        <f t="shared" si="7"/>
        <v>2033_2°T</v>
      </c>
      <c r="BY27" s="33" t="str">
        <f t="shared" si="7"/>
        <v>2033_3°T</v>
      </c>
      <c r="BZ27" s="33" t="str">
        <f t="shared" si="7"/>
        <v>2033_4°T</v>
      </c>
      <c r="CA27" s="33" t="str">
        <f t="shared" si="7"/>
        <v>2034_1°T</v>
      </c>
      <c r="CB27" s="33" t="str">
        <f t="shared" si="7"/>
        <v>2034_2°T</v>
      </c>
      <c r="CC27" s="33" t="str">
        <f t="shared" si="7"/>
        <v>2034_3°T</v>
      </c>
      <c r="CD27" s="33" t="str">
        <f t="shared" si="7"/>
        <v>2034_4°T</v>
      </c>
      <c r="CE27" s="33" t="str">
        <f t="shared" si="7"/>
        <v>2035_1°T</v>
      </c>
      <c r="CF27" s="33" t="str">
        <f t="shared" si="7"/>
        <v>2035_2°T</v>
      </c>
      <c r="CG27" s="33" t="str">
        <f t="shared" si="7"/>
        <v>2035_3°T</v>
      </c>
      <c r="CH27" s="33" t="str">
        <f t="shared" si="7"/>
        <v>2035_4°T</v>
      </c>
      <c r="CI27" s="33" t="str">
        <f t="shared" si="7"/>
        <v>2036_1°T</v>
      </c>
      <c r="CJ27" s="33" t="str">
        <f t="shared" si="7"/>
        <v>2036_2°T</v>
      </c>
      <c r="CK27" s="33" t="str">
        <f t="shared" si="7"/>
        <v>2036_3°T</v>
      </c>
      <c r="CL27" s="33" t="str">
        <f t="shared" si="7"/>
        <v>2036_4°T</v>
      </c>
      <c r="CM27" s="33" t="str">
        <f t="shared" si="7"/>
        <v>2037_1°T</v>
      </c>
      <c r="CN27" s="33" t="str">
        <f t="shared" si="7"/>
        <v>2037_2°T</v>
      </c>
      <c r="CO27" s="33" t="str">
        <f t="shared" si="7"/>
        <v>2037_3°T</v>
      </c>
      <c r="CP27" s="33" t="str">
        <f t="shared" si="7"/>
        <v>2037_4°T</v>
      </c>
      <c r="CQ27" s="33" t="str">
        <f t="shared" si="7"/>
        <v>2038_1°T</v>
      </c>
      <c r="CR27" s="33" t="str">
        <f t="shared" si="7"/>
        <v>2038_2°T</v>
      </c>
      <c r="CS27" s="33" t="str">
        <f t="shared" si="7"/>
        <v>2038_3°T</v>
      </c>
      <c r="CT27" s="33" t="str">
        <f t="shared" si="7"/>
        <v>2038_4°T</v>
      </c>
      <c r="CU27" s="33" t="str">
        <f t="shared" ref="CU27:DZ27" si="8">CONCATENATE(CU2,"_",CU26,"°T")</f>
        <v>2039_1°T</v>
      </c>
      <c r="CV27" s="33" t="str">
        <f t="shared" si="8"/>
        <v>2039_2°T</v>
      </c>
      <c r="CW27" s="33" t="str">
        <f t="shared" si="8"/>
        <v>2039_3°T</v>
      </c>
      <c r="CX27" s="33" t="str">
        <f t="shared" si="8"/>
        <v>2039_4°T</v>
      </c>
      <c r="CY27" s="33" t="str">
        <f t="shared" si="8"/>
        <v>2040_1°T</v>
      </c>
      <c r="CZ27" s="33" t="str">
        <f t="shared" si="8"/>
        <v>2040_2°T</v>
      </c>
      <c r="DA27" s="33" t="str">
        <f t="shared" si="8"/>
        <v>2040_3°T</v>
      </c>
      <c r="DB27" s="33" t="str">
        <f t="shared" si="8"/>
        <v>2040_4°T</v>
      </c>
      <c r="DC27" s="33" t="str">
        <f t="shared" si="8"/>
        <v>2041_1°T</v>
      </c>
      <c r="DD27" s="33" t="str">
        <f t="shared" si="8"/>
        <v>2041_2°T</v>
      </c>
      <c r="DE27" s="33" t="str">
        <f t="shared" si="8"/>
        <v>2041_3°T</v>
      </c>
      <c r="DF27" s="33" t="str">
        <f t="shared" si="8"/>
        <v>2041_4°T</v>
      </c>
      <c r="DG27" s="33" t="str">
        <f t="shared" si="8"/>
        <v>2042_1°T</v>
      </c>
      <c r="DH27" s="33" t="str">
        <f t="shared" si="8"/>
        <v>2042_2°T</v>
      </c>
      <c r="DI27" s="33" t="str">
        <f t="shared" si="8"/>
        <v>2042_3°T</v>
      </c>
      <c r="DJ27" s="33" t="str">
        <f t="shared" si="8"/>
        <v>2042_4°T</v>
      </c>
      <c r="DK27" s="33" t="str">
        <f t="shared" si="8"/>
        <v>2043_1°T</v>
      </c>
      <c r="DL27" s="33" t="str">
        <f t="shared" si="8"/>
        <v>2043_2°T</v>
      </c>
      <c r="DM27" s="33" t="str">
        <f t="shared" si="8"/>
        <v>2043_3°T</v>
      </c>
      <c r="DN27" s="33" t="str">
        <f t="shared" si="8"/>
        <v>2043_4°T</v>
      </c>
      <c r="DO27" s="33" t="str">
        <f t="shared" si="8"/>
        <v>2044_1°T</v>
      </c>
      <c r="DP27" s="33" t="str">
        <f t="shared" si="8"/>
        <v>2044_2°T</v>
      </c>
      <c r="DQ27" s="33" t="str">
        <f t="shared" si="8"/>
        <v>2044_3°T</v>
      </c>
      <c r="DR27" s="33" t="str">
        <f t="shared" si="8"/>
        <v>2044_4°T</v>
      </c>
      <c r="DS27" s="33" t="str">
        <f t="shared" si="8"/>
        <v>2045_1°T</v>
      </c>
      <c r="DT27" s="33" t="str">
        <f t="shared" si="8"/>
        <v>2045_2°T</v>
      </c>
      <c r="DU27" s="33" t="str">
        <f t="shared" si="8"/>
        <v>2045_3°T</v>
      </c>
      <c r="DV27" s="33" t="str">
        <f t="shared" si="8"/>
        <v>2045_4°T</v>
      </c>
      <c r="DW27" s="33" t="str">
        <f t="shared" si="8"/>
        <v>2046_1°T</v>
      </c>
      <c r="DX27" s="33" t="str">
        <f t="shared" si="8"/>
        <v>2046_2°T</v>
      </c>
      <c r="DY27" s="33" t="str">
        <f t="shared" si="8"/>
        <v>2046_3°T</v>
      </c>
      <c r="DZ27" s="33" t="str">
        <f t="shared" si="8"/>
        <v>2046_4°T</v>
      </c>
      <c r="EA27" s="33" t="str">
        <f t="shared" ref="EA27:EP27" si="9">CONCATENATE(EA2,"_",EA26,"°T")</f>
        <v>2047_1°T</v>
      </c>
      <c r="EB27" s="33" t="str">
        <f t="shared" si="9"/>
        <v>2047_2°T</v>
      </c>
      <c r="EC27" s="33" t="str">
        <f t="shared" si="9"/>
        <v>2047_3°T</v>
      </c>
      <c r="ED27" s="33" t="str">
        <f t="shared" si="9"/>
        <v>2047_4°T</v>
      </c>
      <c r="EE27" s="33" t="str">
        <f t="shared" si="9"/>
        <v>2048_1°T</v>
      </c>
      <c r="EF27" s="33" t="str">
        <f t="shared" si="9"/>
        <v>2048_2°T</v>
      </c>
      <c r="EG27" s="33" t="str">
        <f t="shared" si="9"/>
        <v>2048_3°T</v>
      </c>
      <c r="EH27" s="33" t="str">
        <f t="shared" si="9"/>
        <v>2048_4°T</v>
      </c>
      <c r="EI27" s="33" t="str">
        <f t="shared" si="9"/>
        <v>2049_1°T</v>
      </c>
      <c r="EJ27" s="33" t="str">
        <f t="shared" si="9"/>
        <v>2049_2°T</v>
      </c>
      <c r="EK27" s="33" t="str">
        <f t="shared" si="9"/>
        <v>2049_3°T</v>
      </c>
      <c r="EL27" s="33" t="str">
        <f t="shared" si="9"/>
        <v>2049_4°T</v>
      </c>
      <c r="EM27" s="33" t="str">
        <f t="shared" si="9"/>
        <v>2050_1°T</v>
      </c>
      <c r="EN27" s="33" t="str">
        <f t="shared" si="9"/>
        <v>2050_2°T</v>
      </c>
      <c r="EO27" s="33" t="str">
        <f t="shared" si="9"/>
        <v>2050_3°T</v>
      </c>
      <c r="EP27" s="33" t="str">
        <f t="shared" si="9"/>
        <v>2050_4°T</v>
      </c>
    </row>
    <row r="28" spans="2:146" x14ac:dyDescent="0.25">
      <c r="B28" s="33" t="s">
        <v>20</v>
      </c>
      <c r="C28" s="254">
        <f>PLANEL_GerMED_Trim_Resultado!P149</f>
        <v>1471.349647</v>
      </c>
      <c r="D28" s="33">
        <f>PLANEL_GerMED_Trim_Resultado!Q149</f>
        <v>727.60846409999999</v>
      </c>
      <c r="E28" s="33">
        <f>PLANEL_GerMED_Trim_Resultado!R149</f>
        <v>0</v>
      </c>
      <c r="F28" s="33">
        <f>PLANEL_GerMED_Trim_Resultado!S149</f>
        <v>1471.349647</v>
      </c>
      <c r="G28" s="33">
        <f>PLANEL_GerMED_Trim_Resultado!T149</f>
        <v>0</v>
      </c>
      <c r="H28" s="33">
        <f>PLANEL_GerMED_Trim_Resultado!U149</f>
        <v>0</v>
      </c>
      <c r="I28" s="33">
        <f>PLANEL_GerMED_Trim_Resultado!V149</f>
        <v>0</v>
      </c>
      <c r="J28" s="33">
        <f>PLANEL_GerMED_Trim_Resultado!W149</f>
        <v>82.258750000000006</v>
      </c>
      <c r="K28" s="33">
        <f>PLANEL_GerMED_Trim_Resultado!X149</f>
        <v>0</v>
      </c>
      <c r="L28" s="33">
        <f>PLANEL_GerMED_Trim_Resultado!Y149</f>
        <v>0</v>
      </c>
      <c r="M28" s="33">
        <f>PLANEL_GerMED_Trim_Resultado!Z149</f>
        <v>0</v>
      </c>
      <c r="N28" s="33">
        <f>PLANEL_GerMED_Trim_Resultado!AA149</f>
        <v>571.46323470000004</v>
      </c>
      <c r="O28" s="33">
        <f>PLANEL_GerMED_Trim_Resultado!AB149</f>
        <v>0</v>
      </c>
      <c r="P28" s="33">
        <f>PLANEL_GerMED_Trim_Resultado!AC149</f>
        <v>0</v>
      </c>
      <c r="Q28" s="33">
        <f>PLANEL_GerMED_Trim_Resultado!AD149</f>
        <v>0</v>
      </c>
      <c r="R28" s="33">
        <f>PLANEL_GerMED_Trim_Resultado!AE149</f>
        <v>0</v>
      </c>
      <c r="S28" s="33">
        <f>PLANEL_GerMED_Trim_Resultado!AF149</f>
        <v>0</v>
      </c>
      <c r="T28" s="33">
        <f>PLANEL_GerMED_Trim_Resultado!AG149</f>
        <v>0</v>
      </c>
      <c r="U28" s="33">
        <f>PLANEL_GerMED_Trim_Resultado!AH149</f>
        <v>0</v>
      </c>
      <c r="V28" s="33">
        <f>PLANEL_GerMED_Trim_Resultado!AI149</f>
        <v>82.258750000000006</v>
      </c>
      <c r="W28" s="33">
        <f>PLANEL_GerMED_Trim_Resultado!AJ149</f>
        <v>0</v>
      </c>
      <c r="X28" s="33">
        <f>PLANEL_GerMED_Trim_Resultado!AK149</f>
        <v>0</v>
      </c>
      <c r="Y28" s="33">
        <f>PLANEL_GerMED_Trim_Resultado!AL149</f>
        <v>0</v>
      </c>
      <c r="Z28" s="33">
        <f>PLANEL_GerMED_Trim_Resultado!AM149</f>
        <v>82.258750000000006</v>
      </c>
      <c r="AA28" s="33">
        <f>PLANEL_GerMED_Trim_Resultado!AN149</f>
        <v>0</v>
      </c>
      <c r="AB28" s="33">
        <f>PLANEL_GerMED_Trim_Resultado!AO149</f>
        <v>0</v>
      </c>
      <c r="AC28" s="33">
        <f>PLANEL_GerMED_Trim_Resultado!AP149</f>
        <v>0</v>
      </c>
      <c r="AD28" s="33">
        <f>PLANEL_GerMED_Trim_Resultado!AQ149</f>
        <v>1164.078761</v>
      </c>
      <c r="AE28" s="33">
        <f>PLANEL_GerMED_Trim_Resultado!AR149</f>
        <v>0</v>
      </c>
      <c r="AF28" s="33">
        <f>PLANEL_GerMED_Trim_Resultado!AS149</f>
        <v>0</v>
      </c>
      <c r="AG28" s="33">
        <f>PLANEL_GerMED_Trim_Resultado!AT149</f>
        <v>0</v>
      </c>
      <c r="AH28" s="33">
        <f>PLANEL_GerMED_Trim_Resultado!AU149</f>
        <v>1471.349647</v>
      </c>
      <c r="AI28" s="33">
        <f>PLANEL_GerMED_Trim_Resultado!AV149</f>
        <v>0</v>
      </c>
      <c r="AJ28" s="33">
        <f>PLANEL_GerMED_Trim_Resultado!AW149</f>
        <v>0</v>
      </c>
      <c r="AK28" s="33">
        <f>PLANEL_GerMED_Trim_Resultado!AX149</f>
        <v>0</v>
      </c>
      <c r="AL28" s="33">
        <f>PLANEL_GerMED_Trim_Resultado!AY149</f>
        <v>1268.1001859999999</v>
      </c>
      <c r="AM28" s="33">
        <f>PLANEL_GerMED_Trim_Resultado!AZ149</f>
        <v>0</v>
      </c>
      <c r="AN28" s="33">
        <f>PLANEL_GerMED_Trim_Resultado!BA149</f>
        <v>0</v>
      </c>
      <c r="AO28" s="33">
        <f>PLANEL_GerMED_Trim_Resultado!BB149</f>
        <v>0</v>
      </c>
      <c r="AP28" s="33">
        <f>PLANEL_GerMED_Trim_Resultado!BC149</f>
        <v>931.95856379999998</v>
      </c>
      <c r="AQ28" s="33">
        <f>PLANEL_GerMED_Trim_Resultado!BD149</f>
        <v>0</v>
      </c>
      <c r="AR28" s="33">
        <f>PLANEL_GerMED_Trim_Resultado!BE149</f>
        <v>0</v>
      </c>
      <c r="AS28" s="33">
        <f>PLANEL_GerMED_Trim_Resultado!BF149</f>
        <v>0</v>
      </c>
      <c r="AT28" s="33">
        <f>PLANEL_GerMED_Trim_Resultado!BG149</f>
        <v>413.27686</v>
      </c>
      <c r="AU28" s="33">
        <f>PLANEL_GerMED_Trim_Resultado!BH149</f>
        <v>0</v>
      </c>
      <c r="AV28" s="33">
        <f>PLANEL_GerMED_Trim_Resultado!BI149</f>
        <v>0</v>
      </c>
      <c r="AW28" s="33">
        <f>PLANEL_GerMED_Trim_Resultado!BJ149</f>
        <v>0</v>
      </c>
      <c r="AX28" s="33">
        <f>PLANEL_GerMED_Trim_Resultado!BK149</f>
        <v>413.27686</v>
      </c>
      <c r="AY28" s="33">
        <f>PLANEL_GerMED_Trim_Resultado!BL149</f>
        <v>0</v>
      </c>
      <c r="AZ28" s="33">
        <f>PLANEL_GerMED_Trim_Resultado!BM149</f>
        <v>0</v>
      </c>
      <c r="BA28" s="33">
        <f>PLANEL_GerMED_Trim_Resultado!BN149</f>
        <v>0</v>
      </c>
      <c r="BB28" s="33">
        <f>PLANEL_GerMED_Trim_Resultado!BO149</f>
        <v>413.27686</v>
      </c>
      <c r="BC28" s="33">
        <f>PLANEL_GerMED_Trim_Resultado!BP149</f>
        <v>0</v>
      </c>
      <c r="BD28" s="33">
        <f>PLANEL_GerMED_Trim_Resultado!BQ149</f>
        <v>0</v>
      </c>
      <c r="BE28" s="33">
        <f>PLANEL_GerMED_Trim_Resultado!BR149</f>
        <v>0</v>
      </c>
      <c r="BF28" s="33">
        <f>PLANEL_GerMED_Trim_Resultado!BS149</f>
        <v>413.27686</v>
      </c>
      <c r="BG28" s="33">
        <f>PLANEL_GerMED_Trim_Resultado!BT149</f>
        <v>0</v>
      </c>
      <c r="BH28" s="33">
        <f>PLANEL_GerMED_Trim_Resultado!BU149</f>
        <v>0</v>
      </c>
      <c r="BI28" s="33">
        <f>PLANEL_GerMED_Trim_Resultado!BV149</f>
        <v>0</v>
      </c>
      <c r="BJ28" s="33">
        <f>PLANEL_GerMED_Trim_Resultado!BW149</f>
        <v>413.27686</v>
      </c>
      <c r="BK28" s="33">
        <f>PLANEL_GerMED_Trim_Resultado!BX149</f>
        <v>0</v>
      </c>
      <c r="BL28" s="33">
        <f>PLANEL_GerMED_Trim_Resultado!BY149</f>
        <v>0</v>
      </c>
      <c r="BM28" s="33">
        <f>PLANEL_GerMED_Trim_Resultado!BZ149</f>
        <v>0</v>
      </c>
      <c r="BN28" s="33">
        <f>PLANEL_GerMED_Trim_Resultado!CA149</f>
        <v>413.27686</v>
      </c>
      <c r="BO28" s="33">
        <f>PLANEL_GerMED_Trim_Resultado!CB149</f>
        <v>0</v>
      </c>
      <c r="BP28" s="33">
        <f>PLANEL_GerMED_Trim_Resultado!CC149</f>
        <v>0</v>
      </c>
      <c r="BQ28" s="33">
        <f>PLANEL_GerMED_Trim_Resultado!CD149</f>
        <v>0</v>
      </c>
      <c r="BR28" s="33">
        <f>PLANEL_GerMED_Trim_Resultado!CE149</f>
        <v>0</v>
      </c>
      <c r="BS28" s="33">
        <f>PLANEL_GerMED_Trim_Resultado!CF149</f>
        <v>0</v>
      </c>
      <c r="BT28" s="33">
        <f>PLANEL_GerMED_Trim_Resultado!CG149</f>
        <v>0</v>
      </c>
      <c r="BU28" s="33">
        <f>PLANEL_GerMED_Trim_Resultado!CH149</f>
        <v>0</v>
      </c>
      <c r="BV28" s="33">
        <f>PLANEL_GerMED_Trim_Resultado!CI149</f>
        <v>0</v>
      </c>
      <c r="BW28" s="33">
        <f>PLANEL_GerMED_Trim_Resultado!CJ149</f>
        <v>0</v>
      </c>
      <c r="BX28" s="33">
        <f>PLANEL_GerMED_Trim_Resultado!CK149</f>
        <v>0</v>
      </c>
      <c r="BY28" s="33">
        <f>PLANEL_GerMED_Trim_Resultado!CL149</f>
        <v>0</v>
      </c>
      <c r="BZ28" s="33">
        <f>PLANEL_GerMED_Trim_Resultado!CM149</f>
        <v>0</v>
      </c>
      <c r="CA28" s="33">
        <f>PLANEL_GerMED_Trim_Resultado!CN149</f>
        <v>0</v>
      </c>
      <c r="CB28" s="33">
        <f>PLANEL_GerMED_Trim_Resultado!CO149</f>
        <v>0</v>
      </c>
      <c r="CC28" s="33">
        <f>PLANEL_GerMED_Trim_Resultado!CP149</f>
        <v>0</v>
      </c>
      <c r="CD28" s="33">
        <f>PLANEL_GerMED_Trim_Resultado!CQ149</f>
        <v>0</v>
      </c>
      <c r="CE28" s="33">
        <f>PLANEL_GerMED_Trim_Resultado!CR149</f>
        <v>0</v>
      </c>
      <c r="CF28" s="33">
        <f>PLANEL_GerMED_Trim_Resultado!CS149</f>
        <v>0</v>
      </c>
      <c r="CG28" s="33">
        <f>PLANEL_GerMED_Trim_Resultado!CT149</f>
        <v>0</v>
      </c>
      <c r="CH28" s="33">
        <f>PLANEL_GerMED_Trim_Resultado!CU149</f>
        <v>0</v>
      </c>
      <c r="CI28" s="33">
        <f>PLANEL_GerMED_Trim_Resultado!CV149</f>
        <v>0</v>
      </c>
      <c r="CJ28" s="33">
        <f>PLANEL_GerMED_Trim_Resultado!CW149</f>
        <v>0</v>
      </c>
      <c r="CK28" s="33">
        <f>PLANEL_GerMED_Trim_Resultado!CX149</f>
        <v>0</v>
      </c>
      <c r="CL28" s="33">
        <f>PLANEL_GerMED_Trim_Resultado!CY149</f>
        <v>0</v>
      </c>
      <c r="CM28" s="33">
        <f>PLANEL_GerMED_Trim_Resultado!CZ149</f>
        <v>0</v>
      </c>
      <c r="CN28" s="33">
        <f>PLANEL_GerMED_Trim_Resultado!DA149</f>
        <v>0</v>
      </c>
      <c r="CO28" s="33">
        <f>PLANEL_GerMED_Trim_Resultado!DB149</f>
        <v>0</v>
      </c>
      <c r="CP28" s="33">
        <f>PLANEL_GerMED_Trim_Resultado!DC149</f>
        <v>0</v>
      </c>
      <c r="CQ28" s="33">
        <f>PLANEL_GerMED_Trim_Resultado!DD149</f>
        <v>0</v>
      </c>
      <c r="CR28" s="33">
        <f>PLANEL_GerMED_Trim_Resultado!DE149</f>
        <v>0</v>
      </c>
      <c r="CS28" s="33">
        <f>PLANEL_GerMED_Trim_Resultado!DF149</f>
        <v>0</v>
      </c>
      <c r="CT28" s="33">
        <f>PLANEL_GerMED_Trim_Resultado!DG149</f>
        <v>0</v>
      </c>
      <c r="CU28" s="33">
        <f>PLANEL_GerMED_Trim_Resultado!DH149</f>
        <v>0</v>
      </c>
      <c r="CV28" s="33">
        <f>PLANEL_GerMED_Trim_Resultado!DI149</f>
        <v>0</v>
      </c>
      <c r="CW28" s="33">
        <f>PLANEL_GerMED_Trim_Resultado!DJ149</f>
        <v>0</v>
      </c>
      <c r="CX28" s="33">
        <f>PLANEL_GerMED_Trim_Resultado!DK149</f>
        <v>0</v>
      </c>
      <c r="CY28" s="33">
        <f>PLANEL_GerMED_Trim_Resultado!DL149</f>
        <v>0</v>
      </c>
      <c r="CZ28" s="33">
        <f>PLANEL_GerMED_Trim_Resultado!DM149</f>
        <v>0</v>
      </c>
      <c r="DA28" s="33">
        <f>PLANEL_GerMED_Trim_Resultado!DN149</f>
        <v>0</v>
      </c>
      <c r="DB28" s="33">
        <f>PLANEL_GerMED_Trim_Resultado!DO149</f>
        <v>0</v>
      </c>
      <c r="DC28" s="33">
        <f>PLANEL_GerMED_Trim_Resultado!DP149</f>
        <v>0</v>
      </c>
      <c r="DD28" s="33">
        <f>PLANEL_GerMED_Trim_Resultado!DQ149</f>
        <v>0</v>
      </c>
      <c r="DE28" s="33">
        <f>PLANEL_GerMED_Trim_Resultado!DR149</f>
        <v>0</v>
      </c>
      <c r="DF28" s="33">
        <f>PLANEL_GerMED_Trim_Resultado!DS149</f>
        <v>0</v>
      </c>
      <c r="DG28" s="33">
        <f>PLANEL_GerMED_Trim_Resultado!DT149</f>
        <v>0</v>
      </c>
      <c r="DH28" s="33">
        <f>PLANEL_GerMED_Trim_Resultado!DU149</f>
        <v>0</v>
      </c>
      <c r="DI28" s="33">
        <f>PLANEL_GerMED_Trim_Resultado!DV149</f>
        <v>0</v>
      </c>
      <c r="DJ28" s="33">
        <f>PLANEL_GerMED_Trim_Resultado!DW149</f>
        <v>0</v>
      </c>
      <c r="DK28" s="33">
        <f>PLANEL_GerMED_Trim_Resultado!DX149</f>
        <v>0</v>
      </c>
      <c r="DL28" s="33">
        <f>PLANEL_GerMED_Trim_Resultado!DY149</f>
        <v>0</v>
      </c>
      <c r="DM28" s="33">
        <f>PLANEL_GerMED_Trim_Resultado!DZ149</f>
        <v>0</v>
      </c>
      <c r="DN28" s="33">
        <f>PLANEL_GerMED_Trim_Resultado!EA149</f>
        <v>0</v>
      </c>
      <c r="DO28" s="33">
        <f>PLANEL_GerMED_Trim_Resultado!EB149</f>
        <v>0</v>
      </c>
      <c r="DP28" s="33">
        <f>PLANEL_GerMED_Trim_Resultado!EC149</f>
        <v>0</v>
      </c>
      <c r="DQ28" s="33">
        <f>PLANEL_GerMED_Trim_Resultado!ED149</f>
        <v>0</v>
      </c>
      <c r="DR28" s="33">
        <f>PLANEL_GerMED_Trim_Resultado!EE149</f>
        <v>0</v>
      </c>
      <c r="DS28" s="33">
        <f>PLANEL_GerMED_Trim_Resultado!EF149</f>
        <v>0</v>
      </c>
      <c r="DT28" s="33">
        <f>PLANEL_GerMED_Trim_Resultado!EG149</f>
        <v>0</v>
      </c>
      <c r="DU28" s="33">
        <f>PLANEL_GerMED_Trim_Resultado!EH149</f>
        <v>0</v>
      </c>
      <c r="DV28" s="33">
        <f>PLANEL_GerMED_Trim_Resultado!EI149</f>
        <v>0</v>
      </c>
      <c r="DW28" s="33">
        <f>PLANEL_GerMED_Trim_Resultado!EJ149</f>
        <v>0</v>
      </c>
      <c r="DX28" s="33">
        <f>PLANEL_GerMED_Trim_Resultado!EK149</f>
        <v>0</v>
      </c>
      <c r="DY28" s="33">
        <f>PLANEL_GerMED_Trim_Resultado!EL149</f>
        <v>0</v>
      </c>
      <c r="DZ28" s="33">
        <f>PLANEL_GerMED_Trim_Resultado!EM149</f>
        <v>0</v>
      </c>
      <c r="EA28" s="33">
        <f>PLANEL_GerMED_Trim_Resultado!EN149</f>
        <v>0</v>
      </c>
      <c r="EB28" s="33">
        <f>PLANEL_GerMED_Trim_Resultado!EO149</f>
        <v>0</v>
      </c>
      <c r="EC28" s="33">
        <f>PLANEL_GerMED_Trim_Resultado!EP149</f>
        <v>0</v>
      </c>
      <c r="ED28" s="33">
        <f>PLANEL_GerMED_Trim_Resultado!EQ149</f>
        <v>0</v>
      </c>
      <c r="EE28" s="33">
        <f>PLANEL_GerMED_Trim_Resultado!ER149</f>
        <v>0</v>
      </c>
      <c r="EF28" s="33">
        <f>PLANEL_GerMED_Trim_Resultado!ES149</f>
        <v>0</v>
      </c>
      <c r="EG28" s="33">
        <f>PLANEL_GerMED_Trim_Resultado!ET149</f>
        <v>0</v>
      </c>
      <c r="EH28" s="33">
        <f>PLANEL_GerMED_Trim_Resultado!EU149</f>
        <v>0</v>
      </c>
      <c r="EI28" s="33">
        <f>PLANEL_GerMED_Trim_Resultado!EV149</f>
        <v>0</v>
      </c>
      <c r="EJ28" s="33">
        <f>PLANEL_GerMED_Trim_Resultado!EW149</f>
        <v>0</v>
      </c>
      <c r="EK28" s="33">
        <f>PLANEL_GerMED_Trim_Resultado!EX149</f>
        <v>0</v>
      </c>
      <c r="EL28" s="33">
        <f>PLANEL_GerMED_Trim_Resultado!EY149</f>
        <v>0</v>
      </c>
      <c r="EM28" s="33">
        <f>PLANEL_GerMED_Trim_Resultado!EZ149</f>
        <v>0</v>
      </c>
      <c r="EN28" s="33">
        <f>PLANEL_GerMED_Trim_Resultado!FA149</f>
        <v>0</v>
      </c>
      <c r="EO28" s="33">
        <f>PLANEL_GerMED_Trim_Resultado!FB149</f>
        <v>0</v>
      </c>
      <c r="EP28" s="33">
        <f>PLANEL_GerMED_Trim_Resultado!FC149</f>
        <v>0</v>
      </c>
    </row>
    <row r="29" spans="2:146" x14ac:dyDescent="0.25">
      <c r="B29" s="33" t="s">
        <v>663</v>
      </c>
      <c r="C29" s="33">
        <f t="shared" ref="C29:AH29" si="10">C28/C7</f>
        <v>0.13087737693689847</v>
      </c>
      <c r="D29" s="33">
        <f t="shared" si="10"/>
        <v>6.4721181272348827E-2</v>
      </c>
      <c r="E29" s="33">
        <f t="shared" si="10"/>
        <v>0</v>
      </c>
      <c r="F29" s="33">
        <f t="shared" si="10"/>
        <v>0.13087737693689847</v>
      </c>
      <c r="G29" s="33">
        <f t="shared" si="10"/>
        <v>0</v>
      </c>
      <c r="H29" s="33">
        <f t="shared" si="10"/>
        <v>0</v>
      </c>
      <c r="I29" s="33">
        <f t="shared" si="10"/>
        <v>0</v>
      </c>
      <c r="J29" s="33">
        <f t="shared" si="10"/>
        <v>6.6596568921128913E-3</v>
      </c>
      <c r="K29" s="33">
        <f t="shared" si="10"/>
        <v>0</v>
      </c>
      <c r="L29" s="33">
        <f t="shared" si="10"/>
        <v>0</v>
      </c>
      <c r="M29" s="33">
        <f t="shared" si="10"/>
        <v>0</v>
      </c>
      <c r="N29" s="33">
        <f t="shared" si="10"/>
        <v>4.6265583534383661E-2</v>
      </c>
      <c r="O29" s="33">
        <f t="shared" si="10"/>
        <v>0</v>
      </c>
      <c r="P29" s="33">
        <f t="shared" si="10"/>
        <v>0</v>
      </c>
      <c r="Q29" s="33">
        <f t="shared" si="10"/>
        <v>0</v>
      </c>
      <c r="R29" s="33">
        <f t="shared" si="10"/>
        <v>0</v>
      </c>
      <c r="S29" s="33">
        <f t="shared" si="10"/>
        <v>0</v>
      </c>
      <c r="T29" s="33">
        <f t="shared" si="10"/>
        <v>0</v>
      </c>
      <c r="U29" s="33">
        <f t="shared" si="10"/>
        <v>0</v>
      </c>
      <c r="V29" s="33">
        <f t="shared" si="10"/>
        <v>6.6445944199421646E-3</v>
      </c>
      <c r="W29" s="33">
        <f t="shared" si="10"/>
        <v>0</v>
      </c>
      <c r="X29" s="33">
        <f t="shared" si="10"/>
        <v>0</v>
      </c>
      <c r="Y29" s="33">
        <f t="shared" si="10"/>
        <v>0</v>
      </c>
      <c r="Z29" s="33">
        <f t="shared" si="10"/>
        <v>6.0513296796262921E-3</v>
      </c>
      <c r="AA29" s="33">
        <f t="shared" si="10"/>
        <v>0</v>
      </c>
      <c r="AB29" s="33">
        <f t="shared" si="10"/>
        <v>0</v>
      </c>
      <c r="AC29" s="33">
        <f t="shared" si="10"/>
        <v>0</v>
      </c>
      <c r="AD29" s="33">
        <f t="shared" si="10"/>
        <v>8.5634955015264649E-2</v>
      </c>
      <c r="AE29" s="33">
        <f t="shared" si="10"/>
        <v>0</v>
      </c>
      <c r="AF29" s="33">
        <f t="shared" si="10"/>
        <v>0</v>
      </c>
      <c r="AG29" s="33">
        <f t="shared" si="10"/>
        <v>0</v>
      </c>
      <c r="AH29" s="33">
        <f t="shared" si="10"/>
        <v>0.11409446977961858</v>
      </c>
      <c r="AI29" s="33">
        <f t="shared" ref="AI29:BN29" si="11">AI28/AI7</f>
        <v>0</v>
      </c>
      <c r="AJ29" s="33">
        <f t="shared" si="11"/>
        <v>0</v>
      </c>
      <c r="AK29" s="33">
        <f t="shared" si="11"/>
        <v>0</v>
      </c>
      <c r="AL29" s="33">
        <f t="shared" si="11"/>
        <v>9.5482281906482933E-2</v>
      </c>
      <c r="AM29" s="33">
        <f t="shared" si="11"/>
        <v>0</v>
      </c>
      <c r="AN29" s="33">
        <f t="shared" si="11"/>
        <v>0</v>
      </c>
      <c r="AO29" s="33">
        <f t="shared" si="11"/>
        <v>0</v>
      </c>
      <c r="AP29" s="33">
        <f t="shared" si="11"/>
        <v>6.6770210263868687E-2</v>
      </c>
      <c r="AQ29" s="33">
        <f t="shared" si="11"/>
        <v>0</v>
      </c>
      <c r="AR29" s="33">
        <f t="shared" si="11"/>
        <v>0</v>
      </c>
      <c r="AS29" s="33">
        <f t="shared" si="11"/>
        <v>0</v>
      </c>
      <c r="AT29" s="33">
        <f t="shared" si="11"/>
        <v>2.9847007547320243E-2</v>
      </c>
      <c r="AU29" s="33">
        <f t="shared" si="11"/>
        <v>0</v>
      </c>
      <c r="AV29" s="33">
        <f t="shared" si="11"/>
        <v>0</v>
      </c>
      <c r="AW29" s="33">
        <f t="shared" si="11"/>
        <v>0</v>
      </c>
      <c r="AX29" s="33">
        <f t="shared" si="11"/>
        <v>2.9607965153349621E-2</v>
      </c>
      <c r="AY29" s="33">
        <f t="shared" si="11"/>
        <v>0</v>
      </c>
      <c r="AZ29" s="33">
        <f t="shared" si="11"/>
        <v>0</v>
      </c>
      <c r="BA29" s="33">
        <f t="shared" si="11"/>
        <v>0</v>
      </c>
      <c r="BB29" s="33">
        <f t="shared" si="11"/>
        <v>2.9485839429681717E-2</v>
      </c>
      <c r="BC29" s="33">
        <f t="shared" si="11"/>
        <v>0</v>
      </c>
      <c r="BD29" s="33">
        <f t="shared" si="11"/>
        <v>0</v>
      </c>
      <c r="BE29" s="33">
        <f t="shared" si="11"/>
        <v>0</v>
      </c>
      <c r="BF29" s="33">
        <f t="shared" si="11"/>
        <v>2.9486260177716328E-2</v>
      </c>
      <c r="BG29" s="33">
        <f t="shared" si="11"/>
        <v>0</v>
      </c>
      <c r="BH29" s="33">
        <f t="shared" si="11"/>
        <v>0</v>
      </c>
      <c r="BI29" s="33">
        <f t="shared" si="11"/>
        <v>0</v>
      </c>
      <c r="BJ29" s="33">
        <f t="shared" si="11"/>
        <v>2.9486260177716328E-2</v>
      </c>
      <c r="BK29" s="33">
        <f t="shared" si="11"/>
        <v>0</v>
      </c>
      <c r="BL29" s="33">
        <f t="shared" si="11"/>
        <v>0</v>
      </c>
      <c r="BM29" s="33">
        <f t="shared" si="11"/>
        <v>0</v>
      </c>
      <c r="BN29" s="33">
        <f t="shared" si="11"/>
        <v>2.9486260177716328E-2</v>
      </c>
      <c r="BO29" s="33">
        <f t="shared" ref="BO29:CT29" si="12">BO28/BO7</f>
        <v>0</v>
      </c>
      <c r="BP29" s="33">
        <f t="shared" si="12"/>
        <v>0</v>
      </c>
      <c r="BQ29" s="33">
        <f t="shared" si="12"/>
        <v>0</v>
      </c>
      <c r="BR29" s="33">
        <f t="shared" si="12"/>
        <v>0</v>
      </c>
      <c r="BS29" s="33">
        <f t="shared" si="12"/>
        <v>0</v>
      </c>
      <c r="BT29" s="33">
        <f t="shared" si="12"/>
        <v>0</v>
      </c>
      <c r="BU29" s="33">
        <f t="shared" si="12"/>
        <v>0</v>
      </c>
      <c r="BV29" s="33">
        <f t="shared" si="12"/>
        <v>0</v>
      </c>
      <c r="BW29" s="33">
        <f t="shared" si="12"/>
        <v>0</v>
      </c>
      <c r="BX29" s="33">
        <f t="shared" si="12"/>
        <v>0</v>
      </c>
      <c r="BY29" s="33">
        <f t="shared" si="12"/>
        <v>0</v>
      </c>
      <c r="BZ29" s="33">
        <f t="shared" si="12"/>
        <v>0</v>
      </c>
      <c r="CA29" s="33">
        <f t="shared" si="12"/>
        <v>0</v>
      </c>
      <c r="CB29" s="33">
        <f t="shared" si="12"/>
        <v>0</v>
      </c>
      <c r="CC29" s="33">
        <f t="shared" si="12"/>
        <v>0</v>
      </c>
      <c r="CD29" s="33">
        <f t="shared" si="12"/>
        <v>0</v>
      </c>
      <c r="CE29" s="33">
        <f t="shared" si="12"/>
        <v>0</v>
      </c>
      <c r="CF29" s="33">
        <f t="shared" si="12"/>
        <v>0</v>
      </c>
      <c r="CG29" s="33">
        <f t="shared" si="12"/>
        <v>0</v>
      </c>
      <c r="CH29" s="33">
        <f t="shared" si="12"/>
        <v>0</v>
      </c>
      <c r="CI29" s="33">
        <f t="shared" si="12"/>
        <v>0</v>
      </c>
      <c r="CJ29" s="33">
        <f t="shared" si="12"/>
        <v>0</v>
      </c>
      <c r="CK29" s="33">
        <f t="shared" si="12"/>
        <v>0</v>
      </c>
      <c r="CL29" s="33">
        <f t="shared" si="12"/>
        <v>0</v>
      </c>
      <c r="CM29" s="33">
        <f t="shared" si="12"/>
        <v>0</v>
      </c>
      <c r="CN29" s="33">
        <f t="shared" si="12"/>
        <v>0</v>
      </c>
      <c r="CO29" s="33">
        <f t="shared" si="12"/>
        <v>0</v>
      </c>
      <c r="CP29" s="33">
        <f t="shared" si="12"/>
        <v>0</v>
      </c>
      <c r="CQ29" s="33">
        <f t="shared" si="12"/>
        <v>0</v>
      </c>
      <c r="CR29" s="33">
        <f t="shared" si="12"/>
        <v>0</v>
      </c>
      <c r="CS29" s="33">
        <f t="shared" si="12"/>
        <v>0</v>
      </c>
      <c r="CT29" s="33">
        <f t="shared" si="12"/>
        <v>0</v>
      </c>
      <c r="CU29" s="33">
        <f t="shared" ref="CU29:DZ29" si="13">CU28/CU7</f>
        <v>0</v>
      </c>
      <c r="CV29" s="33">
        <f t="shared" si="13"/>
        <v>0</v>
      </c>
      <c r="CW29" s="33">
        <f t="shared" si="13"/>
        <v>0</v>
      </c>
      <c r="CX29" s="33">
        <f t="shared" si="13"/>
        <v>0</v>
      </c>
      <c r="CY29" s="33">
        <f t="shared" si="13"/>
        <v>0</v>
      </c>
      <c r="CZ29" s="33">
        <f t="shared" si="13"/>
        <v>0</v>
      </c>
      <c r="DA29" s="33">
        <f t="shared" si="13"/>
        <v>0</v>
      </c>
      <c r="DB29" s="33">
        <f t="shared" si="13"/>
        <v>0</v>
      </c>
      <c r="DC29" s="33">
        <f t="shared" si="13"/>
        <v>0</v>
      </c>
      <c r="DD29" s="33">
        <f t="shared" si="13"/>
        <v>0</v>
      </c>
      <c r="DE29" s="33">
        <f t="shared" si="13"/>
        <v>0</v>
      </c>
      <c r="DF29" s="33">
        <f t="shared" si="13"/>
        <v>0</v>
      </c>
      <c r="DG29" s="33">
        <f t="shared" si="13"/>
        <v>0</v>
      </c>
      <c r="DH29" s="33">
        <f t="shared" si="13"/>
        <v>0</v>
      </c>
      <c r="DI29" s="33">
        <f t="shared" si="13"/>
        <v>0</v>
      </c>
      <c r="DJ29" s="33">
        <f t="shared" si="13"/>
        <v>0</v>
      </c>
      <c r="DK29" s="33">
        <f t="shared" si="13"/>
        <v>0</v>
      </c>
      <c r="DL29" s="33">
        <f t="shared" si="13"/>
        <v>0</v>
      </c>
      <c r="DM29" s="33">
        <f t="shared" si="13"/>
        <v>0</v>
      </c>
      <c r="DN29" s="33">
        <f t="shared" si="13"/>
        <v>0</v>
      </c>
      <c r="DO29" s="33">
        <f t="shared" si="13"/>
        <v>0</v>
      </c>
      <c r="DP29" s="33">
        <f t="shared" si="13"/>
        <v>0</v>
      </c>
      <c r="DQ29" s="33">
        <f t="shared" si="13"/>
        <v>0</v>
      </c>
      <c r="DR29" s="33">
        <f t="shared" si="13"/>
        <v>0</v>
      </c>
      <c r="DS29" s="33">
        <f t="shared" si="13"/>
        <v>0</v>
      </c>
      <c r="DT29" s="33">
        <f t="shared" si="13"/>
        <v>0</v>
      </c>
      <c r="DU29" s="33">
        <f t="shared" si="13"/>
        <v>0</v>
      </c>
      <c r="DV29" s="33">
        <f t="shared" si="13"/>
        <v>0</v>
      </c>
      <c r="DW29" s="33">
        <f t="shared" si="13"/>
        <v>0</v>
      </c>
      <c r="DX29" s="33">
        <f t="shared" si="13"/>
        <v>0</v>
      </c>
      <c r="DY29" s="33">
        <f t="shared" si="13"/>
        <v>0</v>
      </c>
      <c r="DZ29" s="33">
        <f t="shared" si="13"/>
        <v>0</v>
      </c>
      <c r="EA29" s="33">
        <f t="shared" ref="EA29:EP29" si="14">EA28/EA7</f>
        <v>0</v>
      </c>
      <c r="EB29" s="33">
        <f t="shared" si="14"/>
        <v>0</v>
      </c>
      <c r="EC29" s="33">
        <f t="shared" si="14"/>
        <v>0</v>
      </c>
      <c r="ED29" s="33">
        <f t="shared" si="14"/>
        <v>0</v>
      </c>
      <c r="EE29" s="33">
        <f t="shared" si="14"/>
        <v>0</v>
      </c>
      <c r="EF29" s="33">
        <f t="shared" si="14"/>
        <v>0</v>
      </c>
      <c r="EG29" s="33">
        <f t="shared" si="14"/>
        <v>0</v>
      </c>
      <c r="EH29" s="33">
        <f t="shared" si="14"/>
        <v>0</v>
      </c>
      <c r="EI29" s="33">
        <f t="shared" si="14"/>
        <v>0</v>
      </c>
      <c r="EJ29" s="33">
        <f t="shared" si="14"/>
        <v>0</v>
      </c>
      <c r="EK29" s="33">
        <f t="shared" si="14"/>
        <v>0</v>
      </c>
      <c r="EL29" s="33">
        <f t="shared" si="14"/>
        <v>0</v>
      </c>
      <c r="EM29" s="33">
        <f t="shared" si="14"/>
        <v>0</v>
      </c>
      <c r="EN29" s="33">
        <f t="shared" si="14"/>
        <v>0</v>
      </c>
      <c r="EO29" s="33">
        <f t="shared" si="14"/>
        <v>0</v>
      </c>
      <c r="EP29" s="33">
        <f t="shared" si="14"/>
        <v>0</v>
      </c>
    </row>
    <row r="31" spans="2:146" x14ac:dyDescent="0.25">
      <c r="B31" s="33" t="s">
        <v>7</v>
      </c>
      <c r="C31" s="1">
        <f>PLANEL_GerMed_Trim!C17</f>
        <v>2330.3527417</v>
      </c>
      <c r="D31" s="1">
        <f>PLANEL_GerMed_Trim!D17</f>
        <v>2705.0607436</v>
      </c>
      <c r="E31" s="1">
        <f>PLANEL_GerMed_Trim!E17</f>
        <v>3535.2354228999998</v>
      </c>
      <c r="F31" s="1">
        <f>PLANEL_GerMed_Trim!F17</f>
        <v>2977.0623770000002</v>
      </c>
      <c r="G31" s="1">
        <f>PLANEL_GerMed_Trim!G17</f>
        <v>3540.8831236000001</v>
      </c>
      <c r="H31" s="1">
        <f>PLANEL_GerMed_Trim!H17</f>
        <v>4153.9726111999998</v>
      </c>
      <c r="I31" s="1">
        <f>PLANEL_GerMed_Trim!I17</f>
        <v>5450.2651408000002</v>
      </c>
      <c r="J31" s="1">
        <f>PLANEL_GerMed_Trim!J17</f>
        <v>4563.0957704000002</v>
      </c>
      <c r="K31" s="1">
        <f>PLANEL_GerMed_Trim!K17</f>
        <v>3572.0502096</v>
      </c>
      <c r="L31" s="1">
        <f>PLANEL_GerMed_Trim!L17</f>
        <v>4191.8279142000001</v>
      </c>
      <c r="M31" s="1">
        <f>PLANEL_GerMed_Trim!M17</f>
        <v>5500.5605258000005</v>
      </c>
      <c r="N31" s="1">
        <f>PLANEL_GerMed_Trim!N17</f>
        <v>4604.4289454</v>
      </c>
      <c r="O31" s="1">
        <f>PLANEL_GerMed_Trim!O17</f>
        <v>5381.1954054999997</v>
      </c>
      <c r="P31" s="1">
        <f>PLANEL_GerMed_Trim!P17</f>
        <v>6366.4177941999997</v>
      </c>
      <c r="Q31" s="1">
        <f>PLANEL_GerMed_Trim!Q17</f>
        <v>8379.0880684000003</v>
      </c>
      <c r="R31" s="1">
        <f>PLANEL_GerMed_Trim!R17</f>
        <v>6983.0716719000002</v>
      </c>
      <c r="S31" s="1">
        <f>PLANEL_GerMed_Trim!S17</f>
        <v>5817.9673179000001</v>
      </c>
      <c r="T31" s="1">
        <f>PLANEL_GerMed_Trim!T17</f>
        <v>6895.4586372000003</v>
      </c>
      <c r="U31" s="1">
        <f>PLANEL_GerMed_Trim!U17</f>
        <v>9081.2994242000004</v>
      </c>
      <c r="V31" s="1">
        <f>PLANEL_GerMed_Trim!V17</f>
        <v>7560.9902205000008</v>
      </c>
      <c r="W31" s="1">
        <f>PLANEL_GerMed_Trim!W17</f>
        <v>5854.2545769000008</v>
      </c>
      <c r="X31" s="1">
        <f>PLANEL_GerMed_Trim!X17</f>
        <v>6939.7354931999998</v>
      </c>
      <c r="Y31" s="1">
        <f>PLANEL_GerMed_Trim!Y17</f>
        <v>9140.2216102000002</v>
      </c>
      <c r="Z31" s="1">
        <f>PLANEL_GerMed_Trim!Z17</f>
        <v>7609.2969634999999</v>
      </c>
      <c r="AA31" s="1">
        <f>PLANEL_GerMed_Trim!AA17</f>
        <v>5854.2545769000008</v>
      </c>
      <c r="AB31" s="1">
        <f>PLANEL_GerMed_Trim!AB17</f>
        <v>6939.7354931999998</v>
      </c>
      <c r="AC31" s="1">
        <f>PLANEL_GerMed_Trim!AC17</f>
        <v>9140.2216102000002</v>
      </c>
      <c r="AD31" s="1">
        <f>PLANEL_GerMed_Trim!AD17</f>
        <v>7609.2969634999999</v>
      </c>
      <c r="AE31" s="1">
        <f>PLANEL_GerMed_Trim!AE17</f>
        <v>7120.321120900001</v>
      </c>
      <c r="AF31" s="1">
        <f>PLANEL_GerMed_Trim!AF17</f>
        <v>8477.4901372000004</v>
      </c>
      <c r="AG31" s="1">
        <f>PLANEL_GerMed_Trim!AG17</f>
        <v>11183.316119200001</v>
      </c>
      <c r="AH31" s="1">
        <f>PLANEL_GerMed_Trim!AH17</f>
        <v>9288.3294194999999</v>
      </c>
      <c r="AI31" s="1">
        <f>PLANEL_GerMed_Trim!AI17</f>
        <v>9523.0534289000007</v>
      </c>
      <c r="AJ31" s="1">
        <f>PLANEL_GerMed_Trim!AJ17</f>
        <v>11395.830236199999</v>
      </c>
      <c r="AK31" s="1">
        <f>PLANEL_GerMed_Trim!AK17</f>
        <v>15060.6867112</v>
      </c>
      <c r="AL31" s="1">
        <f>PLANEL_GerMed_Trim!AL17</f>
        <v>12474.7855705</v>
      </c>
      <c r="AM31" s="1">
        <f>PLANEL_GerMed_Trim!AM17</f>
        <v>10784.8997829</v>
      </c>
      <c r="AN31" s="1">
        <f>PLANEL_GerMed_Trim!AN17</f>
        <v>12928.459070199999</v>
      </c>
      <c r="AO31" s="1">
        <f>PLANEL_GerMed_Trim!AO17</f>
        <v>17096.970956199999</v>
      </c>
      <c r="AP31" s="1">
        <f>PLANEL_GerMed_Trim!AP17</f>
        <v>14148.2212925</v>
      </c>
      <c r="AQ31" s="1">
        <f>PLANEL_GerMed_Trim!AQ17</f>
        <v>13405.150201</v>
      </c>
      <c r="AR31" s="1">
        <f>PLANEL_GerMed_Trim!AR17</f>
        <v>16111.3840382</v>
      </c>
      <c r="AS31" s="1">
        <f>PLANEL_GerMed_Trim!AS17</f>
        <v>21326.057172100001</v>
      </c>
      <c r="AT31" s="1">
        <f>PLANEL_GerMed_Trim!AT17</f>
        <v>17623.4975982</v>
      </c>
      <c r="AU31" s="1">
        <f>PLANEL_GerMed_Trim!AU17</f>
        <v>14232.116287999999</v>
      </c>
      <c r="AV31" s="1">
        <f>PLANEL_GerMed_Trim!AV17</f>
        <v>17115.810661199997</v>
      </c>
      <c r="AW31" s="1">
        <f>PLANEL_GerMed_Trim!AW17</f>
        <v>22660.5603821</v>
      </c>
      <c r="AX31" s="1">
        <f>PLANEL_GerMed_Trim!AX17</f>
        <v>18720.203698199999</v>
      </c>
      <c r="AY31" s="1">
        <f>PLANEL_GerMed_Trim!AY17</f>
        <v>16970.716891799999</v>
      </c>
      <c r="AZ31" s="1">
        <f>PLANEL_GerMed_Trim!AZ17</f>
        <v>20454.981172200001</v>
      </c>
      <c r="BA31" s="1">
        <f>PLANEL_GerMed_Trim!BA17</f>
        <v>27103.096580699999</v>
      </c>
      <c r="BB31" s="1">
        <f>PLANEL_GerMed_Trim!BB17</f>
        <v>22363.739440400001</v>
      </c>
      <c r="BC31" s="1">
        <f>PLANEL_GerMed_Trim!BC17</f>
        <v>17550.732072800001</v>
      </c>
      <c r="BD31" s="1">
        <f>PLANEL_GerMed_Trim!BD17</f>
        <v>21159.6332539</v>
      </c>
      <c r="BE31" s="1">
        <f>PLANEL_GerMed_Trim!BE17</f>
        <v>28039.392536200001</v>
      </c>
      <c r="BF31" s="1">
        <f>PLANEL_GerMed_Trim!BF17</f>
        <v>23133.0980203</v>
      </c>
      <c r="BG31" s="1">
        <f>PLANEL_GerMed_Trim!BG17</f>
        <v>17981.975668799998</v>
      </c>
      <c r="BH31" s="1">
        <f>PLANEL_GerMed_Trim!BH17</f>
        <v>21683.418396900001</v>
      </c>
      <c r="BI31" s="1">
        <f>PLANEL_GerMed_Trim!BI17</f>
        <v>28735.304950199999</v>
      </c>
      <c r="BJ31" s="1">
        <f>PLANEL_GerMed_Trim!BJ17</f>
        <v>23705.004761299999</v>
      </c>
      <c r="BK31" s="1">
        <f>PLANEL_GerMed_Trim!BK17</f>
        <v>19526.902742800001</v>
      </c>
      <c r="BL31" s="1">
        <f>PLANEL_GerMed_Trim!BL17</f>
        <v>23559.874887900001</v>
      </c>
      <c r="BM31" s="1">
        <f>PLANEL_GerMed_Trim!BM17</f>
        <v>31228.406153200001</v>
      </c>
      <c r="BN31" s="1">
        <f>PLANEL_GerMed_Trim!BN17</f>
        <v>25753.856547299998</v>
      </c>
      <c r="BO31" s="1">
        <f>PLANEL_GerMed_Trim!BO17</f>
        <v>21865.470384199998</v>
      </c>
      <c r="BP31" s="1">
        <f>PLANEL_GerMed_Trim!BP17</f>
        <v>26403.237067099999</v>
      </c>
      <c r="BQ31" s="1">
        <f>PLANEL_GerMed_Trim!BQ17</f>
        <v>35007.545091300002</v>
      </c>
      <c r="BR31" s="1">
        <f>PLANEL_GerMed_Trim!BR17</f>
        <v>28857.8927196</v>
      </c>
      <c r="BS31" s="1">
        <f>PLANEL_GerMed_Trim!BS17</f>
        <v>23332.951516000001</v>
      </c>
      <c r="BT31" s="1">
        <f>PLANEL_GerMed_Trim!BT17</f>
        <v>28209.052527100001</v>
      </c>
      <c r="BU31" s="1">
        <f>PLANEL_GerMed_Trim!BU17</f>
        <v>37417.771443899997</v>
      </c>
      <c r="BV31" s="1">
        <f>PLANEL_GerMed_Trim!BV17</f>
        <v>30825.226358799999</v>
      </c>
      <c r="BW31" s="1">
        <f>PLANEL_GerMed_Trim!BW17</f>
        <v>24682.231548299998</v>
      </c>
      <c r="BX31" s="1">
        <f>PLANEL_GerMed_Trim!BX17</f>
        <v>29863.8531081</v>
      </c>
      <c r="BY31" s="1">
        <f>PLANEL_GerMed_Trim!BY17</f>
        <v>39623.864436699994</v>
      </c>
      <c r="BZ31" s="1">
        <f>PLANEL_GerMed_Trim!BZ17</f>
        <v>32629.066037999997</v>
      </c>
      <c r="CA31" s="1">
        <f>PLANEL_GerMed_Trim!CA17</f>
        <v>25708.680534200001</v>
      </c>
      <c r="CB31" s="1">
        <f>PLANEL_GerMed_Trim!CB17</f>
        <v>31130.436119099999</v>
      </c>
      <c r="CC31" s="1">
        <f>PLANEL_GerMed_Trim!CC17</f>
        <v>41315.986791799995</v>
      </c>
      <c r="CD31" s="1">
        <f>PLANEL_GerMed_Trim!CD17</f>
        <v>34008.292854700005</v>
      </c>
      <c r="CE31" s="1">
        <f>PLANEL_GerMed_Trim!CE17</f>
        <v>27501.354594299999</v>
      </c>
      <c r="CF31" s="1">
        <f>PLANEL_GerMed_Trim!CF17</f>
        <v>33216.114232699998</v>
      </c>
      <c r="CG31" s="1">
        <f>PLANEL_GerMed_Trim!CG17</f>
        <v>44044.083706999998</v>
      </c>
      <c r="CH31" s="1">
        <f>PLANEL_GerMed_Trim!CH17</f>
        <v>36302.760677300001</v>
      </c>
      <c r="CI31" s="1">
        <f>PLANEL_GerMed_Trim!CI17</f>
        <v>29881.547544199999</v>
      </c>
      <c r="CJ31" s="1">
        <f>PLANEL_GerMed_Trim!CJ17</f>
        <v>35919.218455599999</v>
      </c>
      <c r="CK31" s="1">
        <f>PLANEL_GerMed_Trim!CK17</f>
        <v>47547.425786299995</v>
      </c>
      <c r="CL31" s="1">
        <f>PLANEL_GerMed_Trim!CL17</f>
        <v>39289.390941599995</v>
      </c>
      <c r="CM31" s="1">
        <f>PLANEL_GerMed_Trim!CM17</f>
        <v>32496.592728299998</v>
      </c>
      <c r="CN31" s="1">
        <f>PLANEL_GerMed_Trim!CN17</f>
        <v>38917.194093999999</v>
      </c>
      <c r="CO31" s="1">
        <f>PLANEL_GerMed_Trim!CO17</f>
        <v>51447.050772399998</v>
      </c>
      <c r="CP31" s="1">
        <f>PLANEL_GerMed_Trim!CP17</f>
        <v>42596.1812221</v>
      </c>
      <c r="CQ31" s="1">
        <f>PLANEL_GerMed_Trim!CQ17</f>
        <v>36566.663978299999</v>
      </c>
      <c r="CR31" s="1">
        <f>PLANEL_GerMed_Trim!CR17</f>
        <v>43734.496809000004</v>
      </c>
      <c r="CS31" s="1">
        <f>PLANEL_GerMed_Trim!CS17</f>
        <v>57788.279019399997</v>
      </c>
      <c r="CT31" s="1">
        <f>PLANEL_GerMed_Trim!CT17</f>
        <v>47879.694220099998</v>
      </c>
      <c r="CU31" s="1">
        <f>PLANEL_GerMed_Trim!CU17</f>
        <v>40179.2519483</v>
      </c>
      <c r="CV31" s="1">
        <f>PLANEL_GerMed_Trim!CV17</f>
        <v>47401.236388899997</v>
      </c>
      <c r="CW31" s="1">
        <f>PLANEL_GerMed_Trim!CW17</f>
        <v>62321.974151599999</v>
      </c>
      <c r="CX31" s="1">
        <f>PLANEL_GerMed_Trim!CX17</f>
        <v>52018.359026300001</v>
      </c>
      <c r="CY31" s="1">
        <f>PLANEL_GerMed_Trim!CY17</f>
        <v>42616.322572099998</v>
      </c>
      <c r="CZ31" s="1">
        <f>PLANEL_GerMed_Trim!CZ17</f>
        <v>50362.742489099997</v>
      </c>
      <c r="DA31" s="1">
        <f>PLANEL_GerMed_Trim!DA17</f>
        <v>66257.379936199999</v>
      </c>
      <c r="DB31" s="1">
        <f>PLANEL_GerMed_Trim!DB17</f>
        <v>55251.673713299999</v>
      </c>
      <c r="DC31" s="1">
        <f>PLANEL_GerMed_Trim!DC17</f>
        <v>44839.553592999997</v>
      </c>
      <c r="DD31" s="1">
        <f>PLANEL_GerMed_Trim!DD17</f>
        <v>53063.061711999995</v>
      </c>
      <c r="DE31" s="1">
        <f>PLANEL_GerMed_Trim!DE17</f>
        <v>69845.083213999998</v>
      </c>
      <c r="DF31" s="1">
        <f>PLANEL_GerMed_Trim!DF17</f>
        <v>58200.078799999996</v>
      </c>
      <c r="DG31" s="1">
        <f>PLANEL_GerMed_Trim!DG17</f>
        <v>47037.744543999994</v>
      </c>
      <c r="DH31" s="1">
        <f>PLANEL_GerMed_Trim!DH17</f>
        <v>55732.96746</v>
      </c>
      <c r="DI31" s="1">
        <f>PLANEL_GerMed_Trim!DI17</f>
        <v>73392.378488000002</v>
      </c>
      <c r="DJ31" s="1">
        <f>PLANEL_GerMed_Trim!DJ17</f>
        <v>61115.276241999993</v>
      </c>
      <c r="DK31" s="1">
        <f>PLANEL_GerMed_Trim!DK17</f>
        <v>49252.928683999999</v>
      </c>
      <c r="DL31" s="1">
        <f>PLANEL_GerMed_Trim!DL17</f>
        <v>58423.513005000001</v>
      </c>
      <c r="DM31" s="1">
        <f>PLANEL_GerMed_Trim!DM17</f>
        <v>76967.096237999998</v>
      </c>
      <c r="DN31" s="1">
        <f>PLANEL_GerMed_Trim!DN17</f>
        <v>64053.009718999994</v>
      </c>
      <c r="DO31" s="1">
        <f>PLANEL_GerMed_Trim!DO17</f>
        <v>51520.392198199996</v>
      </c>
      <c r="DP31" s="1">
        <f>PLANEL_GerMed_Trim!DP17</f>
        <v>61024.052583700002</v>
      </c>
      <c r="DQ31" s="1">
        <f>PLANEL_GerMed_Trim!DQ17</f>
        <v>80350.273291399993</v>
      </c>
      <c r="DR31" s="1">
        <f>PLANEL_GerMed_Trim!DR17</f>
        <v>66921.217946499994</v>
      </c>
      <c r="DS31" s="1">
        <f>PLANEL_GerMed_Trim!DS17</f>
        <v>54450.298415999991</v>
      </c>
      <c r="DT31" s="1">
        <f>PLANEL_GerMed_Trim!DT17</f>
        <v>64350.376143000001</v>
      </c>
      <c r="DU31" s="1">
        <f>PLANEL_GerMed_Trim!DU17</f>
        <v>84660.797972</v>
      </c>
      <c r="DV31" s="1">
        <f>PLANEL_GerMed_Trim!DV17</f>
        <v>70596.651025999992</v>
      </c>
      <c r="DW31" s="1">
        <f>PLANEL_GerMed_Trim!DW17</f>
        <v>57123.647308999993</v>
      </c>
      <c r="DX31" s="1">
        <f>PLANEL_GerMed_Trim!DX17</f>
        <v>67437.113969999991</v>
      </c>
      <c r="DY31" s="1">
        <f>PLANEL_GerMed_Trim!DY17</f>
        <v>88686.767185000004</v>
      </c>
      <c r="DZ31" s="1">
        <f>PLANEL_GerMed_Trim!DZ17</f>
        <v>73996.997039999987</v>
      </c>
      <c r="EA31" s="1">
        <f>PLANEL_GerMed_Trim!EA17</f>
        <v>59447.353612999992</v>
      </c>
      <c r="EB31" s="1">
        <f>PLANEL_GerMed_Trim!EB17</f>
        <v>70100.730229000008</v>
      </c>
      <c r="EC31" s="1">
        <f>PLANEL_GerMed_Trim!EC17</f>
        <v>92151.295156000007</v>
      </c>
      <c r="ED31" s="1">
        <f>PLANEL_GerMed_Trim!ED17</f>
        <v>76935.057520000002</v>
      </c>
      <c r="EE31" s="1">
        <f>PLANEL_GerMed_Trim!EE17</f>
        <v>61987.124602999997</v>
      </c>
      <c r="EF31" s="1">
        <f>PLANEL_GerMed_Trim!EF17</f>
        <v>72998.913132999995</v>
      </c>
      <c r="EG31" s="1">
        <f>PLANEL_GerMed_Trim!EG17</f>
        <v>95914.411997000003</v>
      </c>
      <c r="EH31" s="1">
        <f>PLANEL_GerMed_Trim!EH17</f>
        <v>80134.453562999988</v>
      </c>
      <c r="EI31" s="1">
        <f>PLANEL_GerMed_Trim!EI17</f>
        <v>64436.975901999991</v>
      </c>
      <c r="EJ31" s="1">
        <f>PLANEL_GerMed_Trim!EJ17</f>
        <v>75807.542031999998</v>
      </c>
      <c r="EK31" s="1">
        <f>PLANEL_GerMed_Trim!EK17</f>
        <v>99567.762128000002</v>
      </c>
      <c r="EL31" s="1">
        <f>PLANEL_GerMed_Trim!EL17</f>
        <v>83232.385571999999</v>
      </c>
      <c r="EM31" s="1">
        <f>PLANEL_GerMed_Trim!EM17</f>
        <v>66874.125281999994</v>
      </c>
      <c r="EN31" s="1">
        <f>PLANEL_GerMed_Trim!EN17</f>
        <v>78600.101051999998</v>
      </c>
      <c r="EO31" s="1">
        <f>PLANEL_GerMed_Trim!EO17</f>
        <v>103199.460383</v>
      </c>
      <c r="EP31" s="1">
        <f>PLANEL_GerMed_Trim!EP17</f>
        <v>86312.891600000003</v>
      </c>
    </row>
    <row r="32" spans="2:146" x14ac:dyDescent="0.25">
      <c r="B32" s="33" t="s">
        <v>664</v>
      </c>
      <c r="C32" s="33">
        <f>C31/C17</f>
        <v>0.35544476365738481</v>
      </c>
      <c r="D32" s="33">
        <f t="shared" ref="D32:BO32" si="15">D31/D17</f>
        <v>0.41259834165121045</v>
      </c>
      <c r="E32" s="33">
        <f t="shared" si="15"/>
        <v>0.53922348187048519</v>
      </c>
      <c r="F32" s="33">
        <f t="shared" si="15"/>
        <v>0.4540862909080926</v>
      </c>
      <c r="G32" s="33">
        <f t="shared" si="15"/>
        <v>0.35514789610803832</v>
      </c>
      <c r="H32" s="33">
        <f t="shared" si="15"/>
        <v>0.41664030747735864</v>
      </c>
      <c r="I32" s="33">
        <f t="shared" si="15"/>
        <v>0.54665746663169568</v>
      </c>
      <c r="J32" s="33">
        <f t="shared" si="15"/>
        <v>0.45767505055332586</v>
      </c>
      <c r="K32" s="33">
        <f t="shared" si="15"/>
        <v>0.35513921167958107</v>
      </c>
      <c r="L32" s="33">
        <f t="shared" si="15"/>
        <v>0.41675854861854084</v>
      </c>
      <c r="M32" s="33">
        <f t="shared" si="15"/>
        <v>0.54687493576614199</v>
      </c>
      <c r="N32" s="33">
        <f t="shared" si="15"/>
        <v>0.45778003386103377</v>
      </c>
      <c r="O32" s="33">
        <f t="shared" si="15"/>
        <v>0.35490934084035075</v>
      </c>
      <c r="P32" s="33">
        <f t="shared" si="15"/>
        <v>0.41988832825963091</v>
      </c>
      <c r="Q32" s="33">
        <f t="shared" si="15"/>
        <v>0.55263122765614869</v>
      </c>
      <c r="R32" s="33">
        <f t="shared" si="15"/>
        <v>0.46055888652210647</v>
      </c>
      <c r="S32" s="33">
        <f t="shared" si="15"/>
        <v>0.35485863658374006</v>
      </c>
      <c r="T32" s="33">
        <f t="shared" si="15"/>
        <v>0.42057868614834049</v>
      </c>
      <c r="U32" s="33">
        <f t="shared" si="15"/>
        <v>0.55390093412272856</v>
      </c>
      <c r="V32" s="33">
        <f t="shared" si="15"/>
        <v>0.4611718379054221</v>
      </c>
      <c r="W32" s="33">
        <f t="shared" si="15"/>
        <v>0.35485343880399112</v>
      </c>
      <c r="X32" s="33">
        <f t="shared" si="15"/>
        <v>0.42064945618681043</v>
      </c>
      <c r="Y32" s="33">
        <f t="shared" si="15"/>
        <v>0.55403109434429809</v>
      </c>
      <c r="Z32" s="33">
        <f t="shared" si="15"/>
        <v>0.46123467281953595</v>
      </c>
      <c r="AA32" s="33">
        <f t="shared" si="15"/>
        <v>0.35485343880399112</v>
      </c>
      <c r="AB32" s="33">
        <f t="shared" si="15"/>
        <v>0.42064945618681043</v>
      </c>
      <c r="AC32" s="33">
        <f t="shared" si="15"/>
        <v>0.55403109434429809</v>
      </c>
      <c r="AD32" s="33">
        <f t="shared" si="15"/>
        <v>0.46123467281953595</v>
      </c>
      <c r="AE32" s="33">
        <f t="shared" si="15"/>
        <v>0.35472910852338191</v>
      </c>
      <c r="AF32" s="33">
        <f t="shared" si="15"/>
        <v>0.42234226066823938</v>
      </c>
      <c r="AG32" s="33">
        <f t="shared" si="15"/>
        <v>0.55714450092070467</v>
      </c>
      <c r="AH32" s="33">
        <f t="shared" si="15"/>
        <v>0.46273767133613097</v>
      </c>
      <c r="AI32" s="33">
        <f t="shared" si="15"/>
        <v>0.35458416742944937</v>
      </c>
      <c r="AJ32" s="33">
        <f t="shared" si="15"/>
        <v>0.42431568893728966</v>
      </c>
      <c r="AK32" s="33">
        <f t="shared" si="15"/>
        <v>0.56077403096366696</v>
      </c>
      <c r="AL32" s="33">
        <f t="shared" si="15"/>
        <v>0.46448982864601968</v>
      </c>
      <c r="AM32" s="33">
        <f t="shared" si="15"/>
        <v>0.35453394048411746</v>
      </c>
      <c r="AN32" s="33">
        <f t="shared" si="15"/>
        <v>0.42499954851811667</v>
      </c>
      <c r="AO32" s="33">
        <f t="shared" si="15"/>
        <v>0.56203178568750711</v>
      </c>
      <c r="AP32" s="33">
        <f t="shared" si="15"/>
        <v>0.46509701032405298</v>
      </c>
      <c r="AQ32" s="33">
        <f t="shared" si="15"/>
        <v>0.35445917909027497</v>
      </c>
      <c r="AR32" s="33">
        <f t="shared" si="15"/>
        <v>0.42601745407988895</v>
      </c>
      <c r="AS32" s="33">
        <f t="shared" si="15"/>
        <v>0.56390391790544303</v>
      </c>
      <c r="AT32" s="33">
        <f t="shared" si="15"/>
        <v>0.46600078310882365</v>
      </c>
      <c r="AU32" s="33">
        <f t="shared" si="15"/>
        <v>0.35444151003125396</v>
      </c>
      <c r="AV32" s="33">
        <f t="shared" si="15"/>
        <v>0.42625802469586754</v>
      </c>
      <c r="AW32" s="33">
        <f t="shared" si="15"/>
        <v>0.56434637530035436</v>
      </c>
      <c r="AX32" s="33">
        <f t="shared" si="15"/>
        <v>0.46621437968977569</v>
      </c>
      <c r="AY32" s="33">
        <f t="shared" si="15"/>
        <v>0.35437714017967187</v>
      </c>
      <c r="AZ32" s="33">
        <f t="shared" si="15"/>
        <v>0.42713444437552139</v>
      </c>
      <c r="BA32" s="33">
        <f t="shared" si="15"/>
        <v>0.56595828670754433</v>
      </c>
      <c r="BB32" s="33">
        <f t="shared" si="15"/>
        <v>0.46699253055371082</v>
      </c>
      <c r="BC32" s="33">
        <f t="shared" si="15"/>
        <v>0.35436957394968455</v>
      </c>
      <c r="BD32" s="33">
        <f t="shared" si="15"/>
        <v>0.42723746166332166</v>
      </c>
      <c r="BE32" s="33">
        <f t="shared" si="15"/>
        <v>0.56614775643805637</v>
      </c>
      <c r="BF32" s="33">
        <f t="shared" si="15"/>
        <v>0.46708399715671617</v>
      </c>
      <c r="BG32" s="33">
        <f t="shared" si="15"/>
        <v>0.35436443315526173</v>
      </c>
      <c r="BH32" s="33">
        <f t="shared" si="15"/>
        <v>0.42730745556606642</v>
      </c>
      <c r="BI32" s="33">
        <f t="shared" si="15"/>
        <v>0.56627648917849649</v>
      </c>
      <c r="BJ32" s="33">
        <f t="shared" si="15"/>
        <v>0.46714614288772593</v>
      </c>
      <c r="BK32" s="33">
        <f t="shared" si="15"/>
        <v>0.35434788113916049</v>
      </c>
      <c r="BL32" s="33">
        <f t="shared" si="15"/>
        <v>0.42753281748736716</v>
      </c>
      <c r="BM32" s="33">
        <f t="shared" si="15"/>
        <v>0.56669097488180586</v>
      </c>
      <c r="BN32" s="33">
        <f t="shared" si="15"/>
        <v>0.4673462360569467</v>
      </c>
      <c r="BO32" s="33">
        <f t="shared" si="15"/>
        <v>0.35432404680032037</v>
      </c>
      <c r="BP32" s="33">
        <f t="shared" ref="BP32:EA32" si="16">BP31/BP17</f>
        <v>0.42785733130183379</v>
      </c>
      <c r="BQ32" s="33">
        <f t="shared" si="16"/>
        <v>0.56728782081254725</v>
      </c>
      <c r="BR32" s="33">
        <f t="shared" si="16"/>
        <v>0.46763436371928219</v>
      </c>
      <c r="BS32" s="33">
        <f t="shared" si="16"/>
        <v>0.35428943735134871</v>
      </c>
      <c r="BT32" s="33">
        <f t="shared" si="16"/>
        <v>0.42832855248456858</v>
      </c>
      <c r="BU32" s="33">
        <f t="shared" si="16"/>
        <v>0.5681544909871441</v>
      </c>
      <c r="BV32" s="33">
        <f t="shared" si="16"/>
        <v>0.46805274915170381</v>
      </c>
      <c r="BW32" s="33">
        <f t="shared" si="16"/>
        <v>0.35426663686099175</v>
      </c>
      <c r="BX32" s="33">
        <f t="shared" si="16"/>
        <v>0.42863899010160406</v>
      </c>
      <c r="BY32" s="33">
        <f t="shared" si="16"/>
        <v>0.5687254479383731</v>
      </c>
      <c r="BZ32" s="33">
        <f t="shared" si="16"/>
        <v>0.46832837892218954</v>
      </c>
      <c r="CA32" s="33">
        <f t="shared" si="16"/>
        <v>0.3542437279591108</v>
      </c>
      <c r="CB32" s="33">
        <f t="shared" si="16"/>
        <v>0.42895090353442356</v>
      </c>
      <c r="CC32" s="33">
        <f t="shared" si="16"/>
        <v>0.56929911925921606</v>
      </c>
      <c r="CD32" s="33">
        <f t="shared" si="16"/>
        <v>0.46860531898351676</v>
      </c>
      <c r="CE32" s="33">
        <f t="shared" si="16"/>
        <v>0.35431763984285097</v>
      </c>
      <c r="CF32" s="33">
        <f t="shared" si="16"/>
        <v>0.42794456394231861</v>
      </c>
      <c r="CG32" s="33">
        <f t="shared" si="16"/>
        <v>0.56744825912464913</v>
      </c>
      <c r="CH32" s="33">
        <f t="shared" si="16"/>
        <v>0.46771181538915002</v>
      </c>
      <c r="CI32" s="33">
        <f t="shared" si="16"/>
        <v>0.35445503269960649</v>
      </c>
      <c r="CJ32" s="33">
        <f t="shared" si="16"/>
        <v>0.42607390843434534</v>
      </c>
      <c r="CK32" s="33">
        <f t="shared" si="16"/>
        <v>0.56400774882679472</v>
      </c>
      <c r="CL32" s="33">
        <f t="shared" si="16"/>
        <v>0.46605090751585071</v>
      </c>
      <c r="CM32" s="33">
        <f t="shared" si="16"/>
        <v>0.35456213302138778</v>
      </c>
      <c r="CN32" s="33">
        <f t="shared" si="16"/>
        <v>0.42461569631450535</v>
      </c>
      <c r="CO32" s="33">
        <f t="shared" si="16"/>
        <v>0.56132580458616077</v>
      </c>
      <c r="CP32" s="33">
        <f t="shared" si="16"/>
        <v>0.46475619764039944</v>
      </c>
      <c r="CQ32" s="33">
        <f t="shared" si="16"/>
        <v>0.3545993982743027</v>
      </c>
      <c r="CR32" s="33">
        <f t="shared" si="16"/>
        <v>0.42410831519943859</v>
      </c>
      <c r="CS32" s="33">
        <f t="shared" si="16"/>
        <v>0.56039262919218635</v>
      </c>
      <c r="CT32" s="33">
        <f t="shared" si="16"/>
        <v>0.46430570669723936</v>
      </c>
      <c r="CU32" s="33">
        <f t="shared" si="16"/>
        <v>0.35498951037975696</v>
      </c>
      <c r="CV32" s="33">
        <f t="shared" si="16"/>
        <v>0.41879678891838312</v>
      </c>
      <c r="CW32" s="33">
        <f t="shared" si="16"/>
        <v>0.55062366811715657</v>
      </c>
      <c r="CX32" s="33">
        <f t="shared" si="16"/>
        <v>0.45958973614704024</v>
      </c>
      <c r="CY32" s="33">
        <f t="shared" si="16"/>
        <v>0.35494088013519437</v>
      </c>
      <c r="CZ32" s="33">
        <f t="shared" si="16"/>
        <v>0.41945890837625222</v>
      </c>
      <c r="DA32" s="33">
        <f t="shared" si="16"/>
        <v>0.5518414384586805</v>
      </c>
      <c r="DB32" s="33">
        <f t="shared" si="16"/>
        <v>0.46017761536234103</v>
      </c>
      <c r="DC32" s="33">
        <f t="shared" si="16"/>
        <v>0.35490184946084785</v>
      </c>
      <c r="DD32" s="33">
        <f t="shared" si="16"/>
        <v>0.41999032618790022</v>
      </c>
      <c r="DE32" s="33">
        <f t="shared" si="16"/>
        <v>0.55281882227001367</v>
      </c>
      <c r="DF32" s="33">
        <f t="shared" si="16"/>
        <v>0.46064944785961537</v>
      </c>
      <c r="DG32" s="33">
        <f t="shared" si="16"/>
        <v>0.35486689311022773</v>
      </c>
      <c r="DH32" s="33">
        <f t="shared" si="16"/>
        <v>0.42046627018527871</v>
      </c>
      <c r="DI32" s="33">
        <f t="shared" si="16"/>
        <v>0.55369417867482851</v>
      </c>
      <c r="DJ32" s="33">
        <f t="shared" si="16"/>
        <v>0.4610720265569852</v>
      </c>
      <c r="DK32" s="33">
        <f t="shared" si="16"/>
        <v>0.35483482911887276</v>
      </c>
      <c r="DL32" s="33">
        <f t="shared" si="16"/>
        <v>0.42090283375144477</v>
      </c>
      <c r="DM32" s="33">
        <f t="shared" si="16"/>
        <v>0.55449710648898975</v>
      </c>
      <c r="DN32" s="33">
        <f t="shared" si="16"/>
        <v>0.46145964038021187</v>
      </c>
      <c r="DO32" s="33">
        <f t="shared" si="16"/>
        <v>0.35487629803270365</v>
      </c>
      <c r="DP32" s="33">
        <f t="shared" si="16"/>
        <v>0.4203382184775587</v>
      </c>
      <c r="DQ32" s="33">
        <f t="shared" si="16"/>
        <v>0.55345866587879511</v>
      </c>
      <c r="DR32" s="33">
        <f t="shared" si="16"/>
        <v>0.46095833264101926</v>
      </c>
      <c r="DS32" s="33">
        <f t="shared" si="16"/>
        <v>0.35493974274933793</v>
      </c>
      <c r="DT32" s="33">
        <f t="shared" si="16"/>
        <v>0.41947439441962664</v>
      </c>
      <c r="DU32" s="33">
        <f t="shared" si="16"/>
        <v>0.5518699204099391</v>
      </c>
      <c r="DV32" s="33">
        <f t="shared" si="16"/>
        <v>0.46019136502602093</v>
      </c>
      <c r="DW32" s="33">
        <f t="shared" si="16"/>
        <v>0.35497026279148391</v>
      </c>
      <c r="DX32" s="33">
        <f t="shared" si="16"/>
        <v>0.41905885207821142</v>
      </c>
      <c r="DY32" s="33">
        <f t="shared" si="16"/>
        <v>0.55110565478242235</v>
      </c>
      <c r="DZ32" s="33">
        <f t="shared" si="16"/>
        <v>0.45982241545229646</v>
      </c>
      <c r="EA32" s="33">
        <f t="shared" si="16"/>
        <v>0.35500240059541427</v>
      </c>
      <c r="EB32" s="33">
        <f t="shared" ref="EB32:EP32" si="17">EB31/EB17</f>
        <v>0.4186212842508174</v>
      </c>
      <c r="EC32" s="33">
        <f t="shared" si="17"/>
        <v>0.55030087985620046</v>
      </c>
      <c r="ED32" s="33">
        <f t="shared" si="17"/>
        <v>0.45943390999954692</v>
      </c>
      <c r="EE32" s="33">
        <f t="shared" si="17"/>
        <v>0.35503985002235039</v>
      </c>
      <c r="EF32" s="33">
        <f t="shared" si="17"/>
        <v>0.41811139549584092</v>
      </c>
      <c r="EG32" s="33">
        <f t="shared" si="17"/>
        <v>0.54936309223074886</v>
      </c>
      <c r="EH32" s="33">
        <f t="shared" si="17"/>
        <v>0.45898119257581399</v>
      </c>
      <c r="EI32" s="33">
        <f t="shared" si="17"/>
        <v>0.35506831964159602</v>
      </c>
      <c r="EJ32" s="33">
        <f t="shared" si="17"/>
        <v>0.4177237709975532</v>
      </c>
      <c r="EK32" s="33">
        <f t="shared" si="17"/>
        <v>0.54865017320227483</v>
      </c>
      <c r="EL32" s="33">
        <f t="shared" si="17"/>
        <v>0.45863703054218269</v>
      </c>
      <c r="EM32" s="33">
        <f t="shared" si="17"/>
        <v>0.35509511721735743</v>
      </c>
      <c r="EN32" s="33">
        <f t="shared" si="17"/>
        <v>0.41735891091899696</v>
      </c>
      <c r="EO32" s="33">
        <f t="shared" si="17"/>
        <v>0.54797912237265622</v>
      </c>
      <c r="EP32" s="33">
        <f t="shared" si="17"/>
        <v>0.45831308044519131</v>
      </c>
    </row>
  </sheetData>
  <pageMargins left="0.511811024" right="0.511811024" top="0.78740157499999996" bottom="0.78740157499999996" header="0.31496062000000002" footer="0.31496062000000002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9">
    <tabColor theme="0" tint="-0.499984740745262"/>
  </sheetPr>
  <dimension ref="A1:AP761"/>
  <sheetViews>
    <sheetView workbookViewId="0">
      <pane xSplit="3" ySplit="3" topLeftCell="D4" activePane="bottomRight" state="frozen"/>
      <selection pane="topRight" activeCell="D1" sqref="D1"/>
      <selection pane="bottomLeft" activeCell="A4" sqref="A4"/>
      <selection pane="bottomRight" activeCell="H1" sqref="H1:H1048576"/>
    </sheetView>
  </sheetViews>
  <sheetFormatPr defaultRowHeight="15" x14ac:dyDescent="0.25"/>
  <cols>
    <col min="2" max="2" width="24.7109375" bestFit="1" customWidth="1"/>
  </cols>
  <sheetData>
    <row r="1" spans="1:42" x14ac:dyDescent="0.25">
      <c r="A1" s="45" t="s">
        <v>69</v>
      </c>
      <c r="B1" s="43"/>
      <c r="C1" s="43"/>
      <c r="D1" s="43"/>
      <c r="E1" s="43"/>
      <c r="F1" s="43"/>
      <c r="G1" s="43"/>
      <c r="H1" s="43"/>
      <c r="I1" s="43"/>
      <c r="J1" s="43"/>
      <c r="K1" s="43"/>
      <c r="L1" s="43"/>
      <c r="M1" s="43"/>
      <c r="N1" s="43"/>
      <c r="O1" s="43"/>
      <c r="P1" s="43"/>
      <c r="Q1" s="43"/>
      <c r="R1" s="43"/>
      <c r="S1" s="43"/>
      <c r="T1" s="43"/>
      <c r="U1" s="43"/>
      <c r="V1" s="43"/>
      <c r="W1" s="43"/>
      <c r="X1" s="43"/>
      <c r="Y1" s="43"/>
      <c r="Z1" s="43"/>
      <c r="AA1" s="43"/>
      <c r="AB1" s="43"/>
      <c r="AC1" s="43"/>
      <c r="AD1" s="43"/>
      <c r="AE1" s="43"/>
      <c r="AF1" s="43"/>
      <c r="AG1" s="43"/>
      <c r="AH1" s="43"/>
      <c r="AI1" s="43"/>
      <c r="AJ1" s="43"/>
      <c r="AK1" s="43"/>
      <c r="AL1" s="43"/>
      <c r="AM1" s="43"/>
      <c r="AN1" s="43"/>
      <c r="AO1" s="43"/>
      <c r="AP1" s="43"/>
    </row>
    <row r="3" spans="1:42" x14ac:dyDescent="0.25">
      <c r="A3" s="44"/>
      <c r="B3" s="44"/>
      <c r="C3" s="44" t="s">
        <v>11</v>
      </c>
      <c r="D3" s="44">
        <v>2012</v>
      </c>
      <c r="E3" s="44">
        <v>2013</v>
      </c>
      <c r="F3" s="44">
        <v>2014</v>
      </c>
      <c r="G3" s="44">
        <v>2015</v>
      </c>
      <c r="H3" s="44">
        <v>2016</v>
      </c>
      <c r="I3" s="44">
        <v>2017</v>
      </c>
      <c r="J3" s="44">
        <v>2018</v>
      </c>
      <c r="K3" s="44">
        <v>2019</v>
      </c>
      <c r="L3" s="44">
        <v>2020</v>
      </c>
      <c r="M3" s="44">
        <v>2021</v>
      </c>
      <c r="N3" s="44">
        <v>2022</v>
      </c>
      <c r="O3" s="44">
        <v>2023</v>
      </c>
      <c r="P3" s="44">
        <v>2024</v>
      </c>
      <c r="Q3" s="44">
        <v>2025</v>
      </c>
      <c r="R3" s="44">
        <v>2026</v>
      </c>
      <c r="S3" s="44">
        <v>2027</v>
      </c>
      <c r="T3" s="44">
        <v>2028</v>
      </c>
      <c r="U3" s="44">
        <v>2029</v>
      </c>
      <c r="V3" s="44">
        <v>2030</v>
      </c>
      <c r="W3" s="44">
        <v>2031</v>
      </c>
      <c r="X3" s="44">
        <v>2032</v>
      </c>
      <c r="Y3" s="44">
        <v>2033</v>
      </c>
      <c r="Z3" s="44">
        <v>2034</v>
      </c>
      <c r="AA3" s="44">
        <v>2035</v>
      </c>
      <c r="AB3" s="44">
        <v>2036</v>
      </c>
      <c r="AC3" s="44">
        <v>2037</v>
      </c>
      <c r="AD3" s="44">
        <v>2038</v>
      </c>
      <c r="AE3" s="44">
        <v>2039</v>
      </c>
      <c r="AF3" s="44">
        <v>2040</v>
      </c>
      <c r="AG3" s="44">
        <v>2041</v>
      </c>
      <c r="AH3" s="44">
        <v>2042</v>
      </c>
      <c r="AI3" s="44">
        <v>2043</v>
      </c>
      <c r="AJ3" s="44">
        <v>2044</v>
      </c>
      <c r="AK3" s="44">
        <v>2045</v>
      </c>
      <c r="AL3" s="44">
        <v>2046</v>
      </c>
      <c r="AM3" s="44">
        <v>2047</v>
      </c>
      <c r="AN3" s="44">
        <v>2048</v>
      </c>
      <c r="AO3" s="44">
        <v>2049</v>
      </c>
      <c r="AP3" s="44">
        <v>2050</v>
      </c>
    </row>
    <row r="4" spans="1:42" x14ac:dyDescent="0.25">
      <c r="A4" s="40"/>
      <c r="B4" s="40" t="s">
        <v>12</v>
      </c>
      <c r="C4" s="40" t="s">
        <v>13</v>
      </c>
      <c r="D4" s="40"/>
      <c r="E4" s="40"/>
      <c r="F4" s="40"/>
      <c r="G4" s="40"/>
      <c r="H4" s="40"/>
      <c r="I4" s="40"/>
      <c r="J4" s="40"/>
      <c r="K4" s="40"/>
      <c r="L4" s="40"/>
      <c r="M4" s="40"/>
      <c r="N4" s="40"/>
      <c r="O4" s="40"/>
      <c r="P4" s="40"/>
      <c r="Q4" s="40"/>
      <c r="R4" s="40"/>
      <c r="S4" s="40"/>
      <c r="T4" s="40"/>
      <c r="U4" s="40"/>
      <c r="V4" s="40"/>
      <c r="W4" s="40"/>
      <c r="X4" s="40"/>
      <c r="Y4" s="40"/>
      <c r="Z4" s="40"/>
      <c r="AA4" s="40"/>
      <c r="AB4" s="40"/>
      <c r="AC4" s="40"/>
      <c r="AD4" s="40"/>
      <c r="AE4" s="40"/>
      <c r="AF4" s="40"/>
      <c r="AG4" s="40"/>
      <c r="AH4" s="40"/>
      <c r="AI4" s="40"/>
      <c r="AJ4" s="40"/>
      <c r="AK4" s="40"/>
      <c r="AL4" s="40"/>
      <c r="AM4" s="40"/>
      <c r="AN4" s="40"/>
      <c r="AO4" s="40"/>
      <c r="AP4" s="40"/>
    </row>
    <row r="5" spans="1:42" x14ac:dyDescent="0.25">
      <c r="A5" s="40"/>
      <c r="B5" s="40" t="s">
        <v>14</v>
      </c>
      <c r="C5" s="42" t="s">
        <v>36</v>
      </c>
      <c r="D5" s="41">
        <v>2677.7408249999999</v>
      </c>
      <c r="E5" s="41">
        <v>2790.8840960000002</v>
      </c>
      <c r="F5" s="41">
        <v>2978.0288999999998</v>
      </c>
      <c r="G5" s="41">
        <v>3011.1639140000002</v>
      </c>
      <c r="H5" s="41">
        <v>3151.8778000000002</v>
      </c>
      <c r="I5" s="41">
        <v>3181.6355910000002</v>
      </c>
      <c r="J5" s="41">
        <v>3200.8872019999999</v>
      </c>
      <c r="K5" s="41">
        <v>3200.8872019999999</v>
      </c>
      <c r="L5" s="41">
        <v>3200.8872019999999</v>
      </c>
      <c r="M5" s="41">
        <v>3200.8872019999999</v>
      </c>
      <c r="N5" s="41">
        <v>3200.8872019999999</v>
      </c>
      <c r="O5" s="41">
        <v>3200.8872019999999</v>
      </c>
      <c r="P5" s="41">
        <v>1179.895215</v>
      </c>
      <c r="Q5" s="41">
        <v>1179.895215</v>
      </c>
      <c r="R5" s="41">
        <v>1179.895215</v>
      </c>
      <c r="S5" s="41">
        <v>1179.895215</v>
      </c>
      <c r="T5" s="41">
        <v>1179.895215</v>
      </c>
      <c r="U5" s="41">
        <v>1179.895215</v>
      </c>
      <c r="V5" s="41">
        <v>1179.895215</v>
      </c>
      <c r="W5" s="41">
        <v>255.97447059999999</v>
      </c>
      <c r="X5" s="41">
        <v>255.97447059999999</v>
      </c>
      <c r="Y5" s="41">
        <v>255.97447059999999</v>
      </c>
      <c r="Z5" s="41">
        <v>255.97447059999999</v>
      </c>
      <c r="AA5" s="41">
        <v>255.97447059999999</v>
      </c>
      <c r="AB5" s="41"/>
      <c r="AC5" s="41"/>
      <c r="AD5" s="41"/>
      <c r="AE5" s="41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</row>
    <row r="6" spans="1:42" x14ac:dyDescent="0.25">
      <c r="A6" s="40"/>
      <c r="B6" s="40" t="s">
        <v>14</v>
      </c>
      <c r="C6" s="42" t="s">
        <v>37</v>
      </c>
      <c r="D6" s="41">
        <v>242.37274429999999</v>
      </c>
      <c r="E6" s="41">
        <v>258.64235439999999</v>
      </c>
      <c r="F6" s="41">
        <v>272.02380199999999</v>
      </c>
      <c r="G6" s="41">
        <v>285.90100039999999</v>
      </c>
      <c r="H6" s="41">
        <v>392.786269</v>
      </c>
      <c r="I6" s="41">
        <v>396.59042340000002</v>
      </c>
      <c r="J6" s="41">
        <v>396.59042340000002</v>
      </c>
      <c r="K6" s="41">
        <v>396.59042340000002</v>
      </c>
      <c r="L6" s="41">
        <v>396.59042340000002</v>
      </c>
      <c r="M6" s="41">
        <v>396.59042340000002</v>
      </c>
      <c r="N6" s="41">
        <v>396.59042340000002</v>
      </c>
      <c r="O6" s="41">
        <v>396.59042340000002</v>
      </c>
      <c r="P6" s="41">
        <v>201.25506050000001</v>
      </c>
      <c r="Q6" s="41">
        <v>201.25506050000001</v>
      </c>
      <c r="R6" s="41">
        <v>201.25506050000001</v>
      </c>
      <c r="S6" s="41">
        <v>201.25506050000001</v>
      </c>
      <c r="T6" s="41">
        <v>201.25506050000001</v>
      </c>
      <c r="U6" s="41">
        <v>201.25506050000001</v>
      </c>
      <c r="V6" s="41">
        <v>201.25506050000001</v>
      </c>
      <c r="W6" s="41">
        <v>110.68942300000001</v>
      </c>
      <c r="X6" s="41">
        <v>110.68942300000001</v>
      </c>
      <c r="Y6" s="41">
        <v>110.68942300000001</v>
      </c>
      <c r="Z6" s="41">
        <v>110.68942300000001</v>
      </c>
      <c r="AA6" s="41">
        <v>110.68942300000001</v>
      </c>
      <c r="AB6" s="41"/>
      <c r="AC6" s="41"/>
      <c r="AD6" s="41"/>
      <c r="AE6" s="41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</row>
    <row r="7" spans="1:42" x14ac:dyDescent="0.25">
      <c r="A7" s="40"/>
      <c r="B7" s="40" t="s">
        <v>14</v>
      </c>
      <c r="C7" s="42" t="s">
        <v>38</v>
      </c>
      <c r="D7" s="41">
        <v>329.89656669999999</v>
      </c>
      <c r="E7" s="41">
        <v>331.43166780000001</v>
      </c>
      <c r="F7" s="41">
        <v>341.21286880000002</v>
      </c>
      <c r="G7" s="41">
        <v>365.10831100000001</v>
      </c>
      <c r="H7" s="41">
        <v>375.9409114</v>
      </c>
      <c r="I7" s="41">
        <v>375.9409114</v>
      </c>
      <c r="J7" s="41">
        <v>375.9409114</v>
      </c>
      <c r="K7" s="41">
        <v>375.9409114</v>
      </c>
      <c r="L7" s="41">
        <v>375.9409114</v>
      </c>
      <c r="M7" s="41">
        <v>375.9409114</v>
      </c>
      <c r="N7" s="41">
        <v>375.9409114</v>
      </c>
      <c r="O7" s="41">
        <v>375.9409114</v>
      </c>
      <c r="P7" s="41">
        <v>127.717665</v>
      </c>
      <c r="Q7" s="41">
        <v>127.717665</v>
      </c>
      <c r="R7" s="41">
        <v>127.717665</v>
      </c>
      <c r="S7" s="41">
        <v>127.717665</v>
      </c>
      <c r="T7" s="41">
        <v>127.717665</v>
      </c>
      <c r="U7" s="41">
        <v>127.717665</v>
      </c>
      <c r="V7" s="41">
        <v>127.717665</v>
      </c>
      <c r="W7" s="41">
        <v>10.832600449999999</v>
      </c>
      <c r="X7" s="41">
        <v>10.832600449999999</v>
      </c>
      <c r="Y7" s="41">
        <v>10.832600449999999</v>
      </c>
      <c r="Z7" s="41">
        <v>10.832600449999999</v>
      </c>
      <c r="AA7" s="41">
        <v>10.832600449999999</v>
      </c>
      <c r="AB7" s="41"/>
      <c r="AC7" s="41"/>
      <c r="AD7" s="41"/>
      <c r="AE7" s="41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</row>
    <row r="8" spans="1:42" x14ac:dyDescent="0.25">
      <c r="A8" s="40"/>
      <c r="B8" s="40" t="s">
        <v>14</v>
      </c>
      <c r="C8" s="42" t="s">
        <v>39</v>
      </c>
      <c r="D8" s="41">
        <v>30.29942067</v>
      </c>
      <c r="E8" s="41">
        <v>55.787892309999997</v>
      </c>
      <c r="F8" s="41">
        <v>55.787892309999997</v>
      </c>
      <c r="G8" s="41">
        <v>55.787892309999997</v>
      </c>
      <c r="H8" s="41">
        <v>55.787892309999997</v>
      </c>
      <c r="I8" s="41">
        <v>55.787892309999997</v>
      </c>
      <c r="J8" s="41">
        <v>55.787892309999997</v>
      </c>
      <c r="K8" s="41">
        <v>55.787892309999997</v>
      </c>
      <c r="L8" s="41">
        <v>55.787892309999997</v>
      </c>
      <c r="M8" s="41">
        <v>55.787892309999997</v>
      </c>
      <c r="N8" s="41">
        <v>55.787892309999997</v>
      </c>
      <c r="O8" s="41">
        <v>55.787892309999997</v>
      </c>
      <c r="P8" s="41">
        <v>27.049640530000001</v>
      </c>
      <c r="Q8" s="41">
        <v>27.049640530000001</v>
      </c>
      <c r="R8" s="41">
        <v>27.049640530000001</v>
      </c>
      <c r="S8" s="41">
        <v>27.049640530000001</v>
      </c>
      <c r="T8" s="41">
        <v>27.049640530000001</v>
      </c>
      <c r="U8" s="41">
        <v>27.049640530000001</v>
      </c>
      <c r="V8" s="41">
        <v>27.049640530000001</v>
      </c>
      <c r="W8" s="41"/>
      <c r="X8" s="41"/>
      <c r="Y8" s="41"/>
      <c r="Z8" s="41"/>
      <c r="AA8" s="41"/>
      <c r="AB8" s="41"/>
      <c r="AC8" s="41"/>
      <c r="AD8" s="41"/>
      <c r="AE8" s="41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</row>
    <row r="9" spans="1:42" x14ac:dyDescent="0.25">
      <c r="A9" s="40"/>
      <c r="B9" s="40" t="s">
        <v>14</v>
      </c>
      <c r="C9" s="42" t="s">
        <v>40</v>
      </c>
      <c r="D9" s="41"/>
      <c r="E9" s="41"/>
      <c r="F9" s="41"/>
      <c r="G9" s="41"/>
      <c r="H9" s="41"/>
      <c r="I9" s="41"/>
      <c r="J9" s="41"/>
      <c r="K9" s="41"/>
      <c r="L9" s="41"/>
      <c r="M9" s="41"/>
      <c r="N9" s="41"/>
      <c r="O9" s="41"/>
      <c r="P9" s="41"/>
      <c r="Q9" s="41"/>
      <c r="R9" s="41"/>
      <c r="S9" s="41"/>
      <c r="T9" s="41"/>
      <c r="U9" s="41"/>
      <c r="V9" s="41"/>
      <c r="W9" s="41"/>
      <c r="X9" s="41"/>
      <c r="Y9" s="41"/>
      <c r="Z9" s="41"/>
      <c r="AA9" s="41"/>
      <c r="AB9" s="41"/>
      <c r="AC9" s="41"/>
      <c r="AD9" s="41"/>
      <c r="AE9" s="41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</row>
    <row r="10" spans="1:42" x14ac:dyDescent="0.25">
      <c r="A10" s="40"/>
      <c r="B10" s="40" t="s">
        <v>14</v>
      </c>
      <c r="C10" s="42" t="s">
        <v>41</v>
      </c>
      <c r="D10" s="41"/>
      <c r="E10" s="41"/>
      <c r="F10" s="41"/>
      <c r="G10" s="41"/>
      <c r="H10" s="41"/>
      <c r="I10" s="41">
        <v>7.646541493</v>
      </c>
      <c r="J10" s="41">
        <v>7.646541493</v>
      </c>
      <c r="K10" s="41">
        <v>7.646541493</v>
      </c>
      <c r="L10" s="41">
        <v>7.646541493</v>
      </c>
      <c r="M10" s="41">
        <v>7.646541493</v>
      </c>
      <c r="N10" s="41">
        <v>7.646541493</v>
      </c>
      <c r="O10" s="41">
        <v>7.646541493</v>
      </c>
      <c r="P10" s="41">
        <v>7.646541493</v>
      </c>
      <c r="Q10" s="41">
        <v>7.646541493</v>
      </c>
      <c r="R10" s="41">
        <v>7.646541493</v>
      </c>
      <c r="S10" s="41">
        <v>7.646541493</v>
      </c>
      <c r="T10" s="41">
        <v>7.646541493</v>
      </c>
      <c r="U10" s="41">
        <v>7.646541493</v>
      </c>
      <c r="V10" s="41">
        <v>7.646541493</v>
      </c>
      <c r="W10" s="41">
        <v>7.646541493</v>
      </c>
      <c r="X10" s="41">
        <v>7.646541493</v>
      </c>
      <c r="Y10" s="41">
        <v>7.646541493</v>
      </c>
      <c r="Z10" s="41">
        <v>7.646541493</v>
      </c>
      <c r="AA10" s="41">
        <v>7.646541493</v>
      </c>
      <c r="AB10" s="41"/>
      <c r="AC10" s="41"/>
      <c r="AD10" s="41"/>
      <c r="AE10" s="41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</row>
    <row r="11" spans="1:42" x14ac:dyDescent="0.25">
      <c r="A11" s="40"/>
      <c r="B11" s="40" t="s">
        <v>14</v>
      </c>
      <c r="C11" s="42" t="s">
        <v>42</v>
      </c>
      <c r="D11" s="41"/>
      <c r="E11" s="41"/>
      <c r="F11" s="41"/>
      <c r="G11" s="41"/>
      <c r="H11" s="41"/>
      <c r="I11" s="41"/>
      <c r="J11" s="41"/>
      <c r="K11" s="41"/>
      <c r="L11" s="41"/>
      <c r="M11" s="41"/>
      <c r="N11" s="41"/>
      <c r="O11" s="41"/>
      <c r="P11" s="41"/>
      <c r="Q11" s="41"/>
      <c r="R11" s="41"/>
      <c r="S11" s="41"/>
      <c r="T11" s="41"/>
      <c r="U11" s="41"/>
      <c r="V11" s="41"/>
      <c r="W11" s="41"/>
      <c r="X11" s="41"/>
      <c r="Y11" s="41"/>
      <c r="Z11" s="41"/>
      <c r="AA11" s="41"/>
      <c r="AB11" s="41"/>
      <c r="AC11" s="41"/>
      <c r="AD11" s="41"/>
      <c r="AE11" s="41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</row>
    <row r="12" spans="1:42" x14ac:dyDescent="0.25">
      <c r="A12" s="40"/>
      <c r="B12" s="40" t="s">
        <v>14</v>
      </c>
      <c r="C12" s="42" t="s">
        <v>43</v>
      </c>
      <c r="D12" s="41"/>
      <c r="E12" s="41"/>
      <c r="F12" s="41"/>
      <c r="G12" s="41"/>
      <c r="H12" s="41"/>
      <c r="I12" s="41"/>
      <c r="J12" s="41"/>
      <c r="K12" s="41"/>
      <c r="L12" s="41"/>
      <c r="M12" s="41"/>
      <c r="N12" s="41"/>
      <c r="O12" s="41"/>
      <c r="P12" s="41"/>
      <c r="Q12" s="41"/>
      <c r="R12" s="41"/>
      <c r="S12" s="41"/>
      <c r="T12" s="41"/>
      <c r="U12" s="41"/>
      <c r="V12" s="41"/>
      <c r="W12" s="41"/>
      <c r="X12" s="41"/>
      <c r="Y12" s="41"/>
      <c r="Z12" s="41"/>
      <c r="AA12" s="41"/>
      <c r="AB12" s="41"/>
      <c r="AC12" s="41"/>
      <c r="AD12" s="41"/>
      <c r="AE12" s="41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</row>
    <row r="13" spans="1:42" x14ac:dyDescent="0.25">
      <c r="A13" s="40"/>
      <c r="B13" s="40" t="s">
        <v>14</v>
      </c>
      <c r="C13" s="42" t="s">
        <v>44</v>
      </c>
      <c r="D13" s="41"/>
      <c r="E13" s="41"/>
      <c r="F13" s="41"/>
      <c r="G13" s="41"/>
      <c r="H13" s="41"/>
      <c r="I13" s="41"/>
      <c r="J13" s="41"/>
      <c r="K13" s="41"/>
      <c r="L13" s="41"/>
      <c r="M13" s="41"/>
      <c r="N13" s="41"/>
      <c r="O13" s="41"/>
      <c r="P13" s="41"/>
      <c r="Q13" s="41"/>
      <c r="R13" s="41"/>
      <c r="S13" s="41"/>
      <c r="T13" s="41"/>
      <c r="U13" s="41"/>
      <c r="V13" s="41"/>
      <c r="W13" s="41"/>
      <c r="X13" s="41"/>
      <c r="Y13" s="41"/>
      <c r="Z13" s="41"/>
      <c r="AA13" s="41"/>
      <c r="AB13" s="41"/>
      <c r="AC13" s="41"/>
      <c r="AD13" s="41"/>
      <c r="AE13" s="41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</row>
    <row r="14" spans="1:42" x14ac:dyDescent="0.25">
      <c r="A14" s="40"/>
      <c r="B14" s="40" t="s">
        <v>14</v>
      </c>
      <c r="C14" s="42" t="s">
        <v>45</v>
      </c>
      <c r="D14" s="41"/>
      <c r="E14" s="41"/>
      <c r="F14" s="41"/>
      <c r="G14" s="41"/>
      <c r="H14" s="41"/>
      <c r="I14" s="41"/>
      <c r="J14" s="41"/>
      <c r="K14" s="41"/>
      <c r="L14" s="41"/>
      <c r="M14" s="41"/>
      <c r="N14" s="41"/>
      <c r="O14" s="41"/>
      <c r="P14" s="41"/>
      <c r="Q14" s="41"/>
      <c r="R14" s="41"/>
      <c r="S14" s="41"/>
      <c r="T14" s="41"/>
      <c r="U14" s="41"/>
      <c r="V14" s="41"/>
      <c r="W14" s="41"/>
      <c r="X14" s="41"/>
      <c r="Y14" s="41"/>
      <c r="Z14" s="41"/>
      <c r="AA14" s="41"/>
      <c r="AB14" s="41"/>
      <c r="AC14" s="41"/>
      <c r="AD14" s="41"/>
      <c r="AE14" s="41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</row>
    <row r="15" spans="1:42" x14ac:dyDescent="0.25">
      <c r="A15" s="40"/>
      <c r="B15" s="40" t="s">
        <v>14</v>
      </c>
      <c r="C15" s="42" t="s">
        <v>46</v>
      </c>
      <c r="D15" s="41"/>
      <c r="E15" s="41"/>
      <c r="F15" s="41"/>
      <c r="G15" s="41"/>
      <c r="H15" s="41"/>
      <c r="I15" s="41"/>
      <c r="J15" s="41"/>
      <c r="K15" s="41"/>
      <c r="L15" s="41"/>
      <c r="M15" s="41"/>
      <c r="N15" s="41"/>
      <c r="O15" s="41"/>
      <c r="P15" s="41"/>
      <c r="Q15" s="41"/>
      <c r="R15" s="41"/>
      <c r="S15" s="41"/>
      <c r="T15" s="41"/>
      <c r="U15" s="41"/>
      <c r="V15" s="41"/>
      <c r="W15" s="41"/>
      <c r="X15" s="41"/>
      <c r="Y15" s="41"/>
      <c r="Z15" s="41"/>
      <c r="AA15" s="41"/>
      <c r="AB15" s="41"/>
      <c r="AC15" s="41"/>
      <c r="AD15" s="41"/>
      <c r="AE15" s="41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</row>
    <row r="16" spans="1:42" x14ac:dyDescent="0.25">
      <c r="A16" s="40"/>
      <c r="B16" s="40" t="s">
        <v>14</v>
      </c>
      <c r="C16" s="42" t="s">
        <v>15</v>
      </c>
      <c r="D16" s="41">
        <v>3280.309557</v>
      </c>
      <c r="E16" s="41">
        <v>3436.7460110000002</v>
      </c>
      <c r="F16" s="41">
        <v>3647.0534640000001</v>
      </c>
      <c r="G16" s="41">
        <v>3717.9611169999998</v>
      </c>
      <c r="H16" s="41">
        <v>3976.3928729999998</v>
      </c>
      <c r="I16" s="41">
        <v>4017.6013600000001</v>
      </c>
      <c r="J16" s="41">
        <v>4036.8529709999998</v>
      </c>
      <c r="K16" s="41">
        <v>4036.8529709999998</v>
      </c>
      <c r="L16" s="41">
        <v>4036.8529709999998</v>
      </c>
      <c r="M16" s="41">
        <v>4036.8529709999998</v>
      </c>
      <c r="N16" s="41">
        <v>4036.8529709999998</v>
      </c>
      <c r="O16" s="41">
        <v>4036.8529709999998</v>
      </c>
      <c r="P16" s="41">
        <v>1543.564122</v>
      </c>
      <c r="Q16" s="41">
        <v>1543.564122</v>
      </c>
      <c r="R16" s="41">
        <v>1543.564122</v>
      </c>
      <c r="S16" s="41">
        <v>1543.564122</v>
      </c>
      <c r="T16" s="41">
        <v>1543.564122</v>
      </c>
      <c r="U16" s="41">
        <v>1543.564122</v>
      </c>
      <c r="V16" s="41">
        <v>1543.564122</v>
      </c>
      <c r="W16" s="41">
        <v>385.14303560000002</v>
      </c>
      <c r="X16" s="41">
        <v>385.14303560000002</v>
      </c>
      <c r="Y16" s="41">
        <v>385.14303560000002</v>
      </c>
      <c r="Z16" s="41">
        <v>385.14303560000002</v>
      </c>
      <c r="AA16" s="41">
        <v>385.14303560000002</v>
      </c>
      <c r="AB16" s="41">
        <v>0</v>
      </c>
      <c r="AC16" s="41">
        <v>0</v>
      </c>
      <c r="AD16" s="41">
        <v>0</v>
      </c>
      <c r="AE16" s="41">
        <v>0</v>
      </c>
      <c r="AF16" s="41">
        <v>0</v>
      </c>
      <c r="AG16" s="41">
        <v>0</v>
      </c>
      <c r="AH16" s="41">
        <v>0</v>
      </c>
      <c r="AI16" s="41">
        <v>0</v>
      </c>
      <c r="AJ16" s="41">
        <v>0</v>
      </c>
      <c r="AK16" s="41">
        <v>0</v>
      </c>
      <c r="AL16" s="41">
        <v>0</v>
      </c>
      <c r="AM16" s="41">
        <v>0</v>
      </c>
      <c r="AN16" s="41">
        <v>0</v>
      </c>
      <c r="AO16" s="41">
        <v>0</v>
      </c>
      <c r="AP16" s="41">
        <v>0</v>
      </c>
    </row>
    <row r="17" spans="2:42" x14ac:dyDescent="0.25">
      <c r="B17" s="40" t="s">
        <v>16</v>
      </c>
      <c r="C17" s="42" t="s">
        <v>36</v>
      </c>
      <c r="D17" s="41"/>
      <c r="E17" s="41"/>
      <c r="F17" s="41"/>
      <c r="G17" s="41"/>
      <c r="H17" s="41"/>
      <c r="I17" s="41"/>
      <c r="J17" s="41"/>
      <c r="K17" s="41"/>
      <c r="L17" s="41"/>
      <c r="M17" s="41"/>
      <c r="N17" s="41"/>
      <c r="O17" s="41"/>
      <c r="P17" s="41"/>
      <c r="Q17" s="41"/>
      <c r="R17" s="41"/>
      <c r="S17" s="41"/>
      <c r="T17" s="41"/>
      <c r="U17" s="41"/>
      <c r="V17" s="41"/>
      <c r="W17" s="41"/>
      <c r="X17" s="41"/>
      <c r="Y17" s="41"/>
      <c r="Z17" s="41"/>
      <c r="AA17" s="41"/>
      <c r="AB17" s="41"/>
      <c r="AC17" s="41"/>
      <c r="AD17" s="41"/>
      <c r="AE17" s="41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</row>
    <row r="18" spans="2:42" x14ac:dyDescent="0.25">
      <c r="B18" s="40" t="s">
        <v>16</v>
      </c>
      <c r="C18" s="42" t="s">
        <v>37</v>
      </c>
      <c r="D18" s="41"/>
      <c r="E18" s="41"/>
      <c r="F18" s="41"/>
      <c r="G18" s="41"/>
      <c r="H18" s="41"/>
      <c r="I18" s="41"/>
      <c r="J18" s="41"/>
      <c r="K18" s="41"/>
      <c r="L18" s="41"/>
      <c r="M18" s="41"/>
      <c r="N18" s="41"/>
      <c r="O18" s="41"/>
      <c r="P18" s="41"/>
      <c r="Q18" s="41"/>
      <c r="R18" s="41"/>
      <c r="S18" s="41"/>
      <c r="T18" s="41"/>
      <c r="U18" s="41"/>
      <c r="V18" s="41"/>
      <c r="W18" s="41"/>
      <c r="X18" s="41"/>
      <c r="Y18" s="41"/>
      <c r="Z18" s="41"/>
      <c r="AA18" s="41"/>
      <c r="AB18" s="41"/>
      <c r="AC18" s="41"/>
      <c r="AD18" s="41"/>
      <c r="AE18" s="41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</row>
    <row r="19" spans="2:42" x14ac:dyDescent="0.25">
      <c r="B19" s="40" t="s">
        <v>16</v>
      </c>
      <c r="C19" s="42" t="s">
        <v>38</v>
      </c>
      <c r="D19" s="41"/>
      <c r="E19" s="41"/>
      <c r="F19" s="41"/>
      <c r="G19" s="41"/>
      <c r="H19" s="41"/>
      <c r="I19" s="41"/>
      <c r="J19" s="41"/>
      <c r="K19" s="41"/>
      <c r="L19" s="41"/>
      <c r="M19" s="41"/>
      <c r="N19" s="41"/>
      <c r="O19" s="41"/>
      <c r="P19" s="41"/>
      <c r="Q19" s="41"/>
      <c r="R19" s="41"/>
      <c r="S19" s="41"/>
      <c r="T19" s="41"/>
      <c r="U19" s="41"/>
      <c r="V19" s="41"/>
      <c r="W19" s="41"/>
      <c r="X19" s="41"/>
      <c r="Y19" s="41"/>
      <c r="Z19" s="41"/>
      <c r="AA19" s="41"/>
      <c r="AB19" s="41"/>
      <c r="AC19" s="41"/>
      <c r="AD19" s="41"/>
      <c r="AE19" s="41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</row>
    <row r="20" spans="2:42" x14ac:dyDescent="0.25">
      <c r="B20" s="40" t="s">
        <v>16</v>
      </c>
      <c r="C20" s="42" t="s">
        <v>39</v>
      </c>
      <c r="D20" s="41"/>
      <c r="E20" s="41"/>
      <c r="F20" s="41"/>
      <c r="G20" s="41"/>
      <c r="H20" s="41"/>
      <c r="I20" s="41"/>
      <c r="J20" s="41"/>
      <c r="K20" s="41"/>
      <c r="L20" s="41"/>
      <c r="M20" s="41"/>
      <c r="N20" s="41"/>
      <c r="O20" s="41"/>
      <c r="P20" s="41"/>
      <c r="Q20" s="41"/>
      <c r="R20" s="41"/>
      <c r="S20" s="41"/>
      <c r="T20" s="41"/>
      <c r="U20" s="41"/>
      <c r="V20" s="41"/>
      <c r="W20" s="41"/>
      <c r="X20" s="41"/>
      <c r="Y20" s="41"/>
      <c r="Z20" s="41"/>
      <c r="AA20" s="41"/>
      <c r="AB20" s="41"/>
      <c r="AC20" s="41"/>
      <c r="AD20" s="41"/>
      <c r="AE20" s="41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</row>
    <row r="21" spans="2:42" x14ac:dyDescent="0.25">
      <c r="B21" s="40" t="s">
        <v>16</v>
      </c>
      <c r="C21" s="42" t="s">
        <v>40</v>
      </c>
      <c r="D21" s="41"/>
      <c r="E21" s="41"/>
      <c r="F21" s="41"/>
      <c r="G21" s="41"/>
      <c r="H21" s="41"/>
      <c r="I21" s="41"/>
      <c r="J21" s="41"/>
      <c r="K21" s="41"/>
      <c r="L21" s="41"/>
      <c r="M21" s="41"/>
      <c r="N21" s="41"/>
      <c r="O21" s="41"/>
      <c r="P21" s="41"/>
      <c r="Q21" s="41"/>
      <c r="R21" s="41"/>
      <c r="S21" s="41"/>
      <c r="T21" s="41"/>
      <c r="U21" s="41"/>
      <c r="V21" s="41"/>
      <c r="W21" s="41"/>
      <c r="X21" s="41"/>
      <c r="Y21" s="41"/>
      <c r="Z21" s="41"/>
      <c r="AA21" s="41"/>
      <c r="AB21" s="41"/>
      <c r="AC21" s="41"/>
      <c r="AD21" s="41"/>
      <c r="AE21" s="41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</row>
    <row r="22" spans="2:42" x14ac:dyDescent="0.25">
      <c r="B22" s="40" t="s">
        <v>16</v>
      </c>
      <c r="C22" s="42" t="s">
        <v>41</v>
      </c>
      <c r="D22" s="41"/>
      <c r="E22" s="41"/>
      <c r="F22" s="41"/>
      <c r="G22" s="41"/>
      <c r="H22" s="41"/>
      <c r="I22" s="41"/>
      <c r="J22" s="41"/>
      <c r="K22" s="41"/>
      <c r="L22" s="41"/>
      <c r="M22" s="41"/>
      <c r="N22" s="41"/>
      <c r="O22" s="41"/>
      <c r="P22" s="41"/>
      <c r="Q22" s="41"/>
      <c r="R22" s="41"/>
      <c r="S22" s="41"/>
      <c r="T22" s="41"/>
      <c r="U22" s="41"/>
      <c r="V22" s="41"/>
      <c r="W22" s="41"/>
      <c r="X22" s="41"/>
      <c r="Y22" s="41"/>
      <c r="Z22" s="41"/>
      <c r="AA22" s="41"/>
      <c r="AB22" s="41"/>
      <c r="AC22" s="41"/>
      <c r="AD22" s="41"/>
      <c r="AE22" s="41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</row>
    <row r="23" spans="2:42" x14ac:dyDescent="0.25">
      <c r="B23" s="40" t="s">
        <v>16</v>
      </c>
      <c r="C23" s="42" t="s">
        <v>42</v>
      </c>
      <c r="D23" s="41"/>
      <c r="E23" s="41"/>
      <c r="F23" s="41"/>
      <c r="G23" s="41"/>
      <c r="H23" s="41"/>
      <c r="I23" s="41"/>
      <c r="J23" s="41"/>
      <c r="K23" s="41"/>
      <c r="L23" s="41"/>
      <c r="M23" s="41"/>
      <c r="N23" s="41"/>
      <c r="O23" s="41"/>
      <c r="P23" s="41"/>
      <c r="Q23" s="41"/>
      <c r="R23" s="41"/>
      <c r="S23" s="41"/>
      <c r="T23" s="41"/>
      <c r="U23" s="41"/>
      <c r="V23" s="41"/>
      <c r="W23" s="41"/>
      <c r="X23" s="41"/>
      <c r="Y23" s="41"/>
      <c r="Z23" s="41"/>
      <c r="AA23" s="41"/>
      <c r="AB23" s="41"/>
      <c r="AC23" s="41"/>
      <c r="AD23" s="41"/>
      <c r="AE23" s="41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</row>
    <row r="24" spans="2:42" x14ac:dyDescent="0.25">
      <c r="B24" s="40" t="s">
        <v>16</v>
      </c>
      <c r="C24" s="42" t="s">
        <v>43</v>
      </c>
      <c r="D24" s="41"/>
      <c r="E24" s="41"/>
      <c r="F24" s="41"/>
      <c r="G24" s="41"/>
      <c r="H24" s="41"/>
      <c r="I24" s="41"/>
      <c r="J24" s="41"/>
      <c r="K24" s="41"/>
      <c r="L24" s="41"/>
      <c r="M24" s="41"/>
      <c r="N24" s="41"/>
      <c r="O24" s="41"/>
      <c r="P24" s="41"/>
      <c r="Q24" s="41"/>
      <c r="R24" s="41"/>
      <c r="S24" s="41"/>
      <c r="T24" s="41"/>
      <c r="U24" s="41"/>
      <c r="V24" s="41"/>
      <c r="W24" s="41"/>
      <c r="X24" s="41"/>
      <c r="Y24" s="41"/>
      <c r="Z24" s="41"/>
      <c r="AA24" s="41"/>
      <c r="AB24" s="41"/>
      <c r="AC24" s="41"/>
      <c r="AD24" s="41"/>
      <c r="AE24" s="41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</row>
    <row r="25" spans="2:42" x14ac:dyDescent="0.25">
      <c r="B25" s="40" t="s">
        <v>16</v>
      </c>
      <c r="C25" s="42" t="s">
        <v>44</v>
      </c>
      <c r="D25" s="41"/>
      <c r="E25" s="41"/>
      <c r="F25" s="41"/>
      <c r="G25" s="41"/>
      <c r="H25" s="41"/>
      <c r="I25" s="41"/>
      <c r="J25" s="41"/>
      <c r="K25" s="41"/>
      <c r="L25" s="41"/>
      <c r="M25" s="41"/>
      <c r="N25" s="41"/>
      <c r="O25" s="41"/>
      <c r="P25" s="41"/>
      <c r="Q25" s="41"/>
      <c r="R25" s="41"/>
      <c r="S25" s="41"/>
      <c r="T25" s="41"/>
      <c r="U25" s="41"/>
      <c r="V25" s="41"/>
      <c r="W25" s="41"/>
      <c r="X25" s="41"/>
      <c r="Y25" s="41"/>
      <c r="Z25" s="41"/>
      <c r="AA25" s="41"/>
      <c r="AB25" s="41"/>
      <c r="AC25" s="41"/>
      <c r="AD25" s="41"/>
      <c r="AE25" s="41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</row>
    <row r="26" spans="2:42" x14ac:dyDescent="0.25">
      <c r="B26" s="40" t="s">
        <v>16</v>
      </c>
      <c r="C26" s="42" t="s">
        <v>45</v>
      </c>
      <c r="D26" s="41"/>
      <c r="E26" s="41"/>
      <c r="F26" s="41"/>
      <c r="G26" s="41"/>
      <c r="H26" s="41"/>
      <c r="I26" s="41"/>
      <c r="J26" s="41"/>
      <c r="K26" s="41"/>
      <c r="L26" s="41"/>
      <c r="M26" s="41"/>
      <c r="N26" s="41"/>
      <c r="O26" s="41"/>
      <c r="P26" s="41"/>
      <c r="Q26" s="41"/>
      <c r="R26" s="41"/>
      <c r="S26" s="41"/>
      <c r="T26" s="41"/>
      <c r="U26" s="41"/>
      <c r="V26" s="41"/>
      <c r="W26" s="41"/>
      <c r="X26" s="41"/>
      <c r="Y26" s="41"/>
      <c r="Z26" s="41"/>
      <c r="AA26" s="41"/>
      <c r="AB26" s="41"/>
      <c r="AC26" s="41"/>
      <c r="AD26" s="41"/>
      <c r="AE26" s="41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</row>
    <row r="27" spans="2:42" x14ac:dyDescent="0.25">
      <c r="B27" s="40" t="s">
        <v>16</v>
      </c>
      <c r="C27" s="42" t="s">
        <v>46</v>
      </c>
      <c r="D27" s="41"/>
      <c r="E27" s="41"/>
      <c r="F27" s="41"/>
      <c r="G27" s="41"/>
      <c r="H27" s="41"/>
      <c r="I27" s="41"/>
      <c r="J27" s="41"/>
      <c r="K27" s="41"/>
      <c r="L27" s="41"/>
      <c r="M27" s="41"/>
      <c r="N27" s="41"/>
      <c r="O27" s="41"/>
      <c r="P27" s="41"/>
      <c r="Q27" s="41"/>
      <c r="R27" s="41"/>
      <c r="S27" s="41"/>
      <c r="T27" s="41"/>
      <c r="U27" s="41"/>
      <c r="V27" s="41"/>
      <c r="W27" s="41"/>
      <c r="X27" s="41"/>
      <c r="Y27" s="41"/>
      <c r="Z27" s="41"/>
      <c r="AA27" s="41"/>
      <c r="AB27" s="41"/>
      <c r="AC27" s="41"/>
      <c r="AD27" s="41"/>
      <c r="AE27" s="41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</row>
    <row r="28" spans="2:42" x14ac:dyDescent="0.25">
      <c r="B28" s="40" t="s">
        <v>16</v>
      </c>
      <c r="C28" s="42" t="s">
        <v>15</v>
      </c>
      <c r="D28" s="41">
        <v>0</v>
      </c>
      <c r="E28" s="41">
        <v>0</v>
      </c>
      <c r="F28" s="41">
        <v>0</v>
      </c>
      <c r="G28" s="41">
        <v>0</v>
      </c>
      <c r="H28" s="41">
        <v>0</v>
      </c>
      <c r="I28" s="41">
        <v>0</v>
      </c>
      <c r="J28" s="41">
        <v>0</v>
      </c>
      <c r="K28" s="41">
        <v>0</v>
      </c>
      <c r="L28" s="41">
        <v>0</v>
      </c>
      <c r="M28" s="41">
        <v>0</v>
      </c>
      <c r="N28" s="41">
        <v>0</v>
      </c>
      <c r="O28" s="41">
        <v>0</v>
      </c>
      <c r="P28" s="41">
        <v>0</v>
      </c>
      <c r="Q28" s="41">
        <v>0</v>
      </c>
      <c r="R28" s="41">
        <v>0</v>
      </c>
      <c r="S28" s="41">
        <v>0</v>
      </c>
      <c r="T28" s="41">
        <v>0</v>
      </c>
      <c r="U28" s="41">
        <v>0</v>
      </c>
      <c r="V28" s="41">
        <v>0</v>
      </c>
      <c r="W28" s="41">
        <v>0</v>
      </c>
      <c r="X28" s="41">
        <v>0</v>
      </c>
      <c r="Y28" s="41">
        <v>0</v>
      </c>
      <c r="Z28" s="41">
        <v>0</v>
      </c>
      <c r="AA28" s="41">
        <v>0</v>
      </c>
      <c r="AB28" s="41">
        <v>0</v>
      </c>
      <c r="AC28" s="41">
        <v>0</v>
      </c>
      <c r="AD28" s="41">
        <v>0</v>
      </c>
      <c r="AE28" s="41">
        <v>0</v>
      </c>
      <c r="AF28" s="41">
        <v>0</v>
      </c>
      <c r="AG28" s="41">
        <v>0</v>
      </c>
      <c r="AH28" s="41">
        <v>0</v>
      </c>
      <c r="AI28" s="41">
        <v>0</v>
      </c>
      <c r="AJ28" s="41">
        <v>0</v>
      </c>
      <c r="AK28" s="41">
        <v>0</v>
      </c>
      <c r="AL28" s="41">
        <v>0</v>
      </c>
      <c r="AM28" s="41">
        <v>0</v>
      </c>
      <c r="AN28" s="41">
        <v>0</v>
      </c>
      <c r="AO28" s="41">
        <v>0</v>
      </c>
      <c r="AP28" s="41">
        <v>0</v>
      </c>
    </row>
    <row r="29" spans="2:42" x14ac:dyDescent="0.25">
      <c r="B29" s="40" t="s">
        <v>17</v>
      </c>
      <c r="C29" s="42" t="s">
        <v>36</v>
      </c>
      <c r="D29" s="41"/>
      <c r="E29" s="41"/>
      <c r="F29" s="41"/>
      <c r="G29" s="41"/>
      <c r="H29" s="41"/>
      <c r="I29" s="41"/>
      <c r="J29" s="41"/>
      <c r="K29" s="41"/>
      <c r="L29" s="41"/>
      <c r="M29" s="41"/>
      <c r="N29" s="41"/>
      <c r="O29" s="41"/>
      <c r="P29" s="41"/>
      <c r="Q29" s="41"/>
      <c r="R29" s="41"/>
      <c r="S29" s="41"/>
      <c r="T29" s="41"/>
      <c r="U29" s="41"/>
      <c r="V29" s="41"/>
      <c r="W29" s="41"/>
      <c r="X29" s="41"/>
      <c r="Y29" s="41"/>
      <c r="Z29" s="41"/>
      <c r="AA29" s="41"/>
      <c r="AB29" s="41"/>
      <c r="AC29" s="41"/>
      <c r="AD29" s="41"/>
      <c r="AE29" s="41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</row>
    <row r="30" spans="2:42" x14ac:dyDescent="0.25">
      <c r="B30" s="40" t="s">
        <v>17</v>
      </c>
      <c r="C30" s="42" t="s">
        <v>37</v>
      </c>
      <c r="D30" s="41"/>
      <c r="E30" s="41"/>
      <c r="F30" s="41"/>
      <c r="G30" s="41"/>
      <c r="H30" s="41"/>
      <c r="I30" s="41"/>
      <c r="J30" s="41"/>
      <c r="K30" s="41"/>
      <c r="L30" s="41"/>
      <c r="M30" s="41"/>
      <c r="N30" s="41"/>
      <c r="O30" s="41"/>
      <c r="P30" s="41"/>
      <c r="Q30" s="41"/>
      <c r="R30" s="41"/>
      <c r="S30" s="41"/>
      <c r="T30" s="41"/>
      <c r="U30" s="41"/>
      <c r="V30" s="41"/>
      <c r="W30" s="41"/>
      <c r="X30" s="41"/>
      <c r="Y30" s="41"/>
      <c r="Z30" s="41"/>
      <c r="AA30" s="41"/>
      <c r="AB30" s="41"/>
      <c r="AC30" s="41"/>
      <c r="AD30" s="41"/>
      <c r="AE30" s="41"/>
      <c r="AF30" s="41"/>
      <c r="AG30" s="41"/>
      <c r="AH30" s="41"/>
      <c r="AI30" s="41"/>
      <c r="AJ30" s="41"/>
      <c r="AK30" s="41"/>
      <c r="AL30" s="41"/>
      <c r="AM30" s="41"/>
      <c r="AN30" s="41"/>
      <c r="AO30" s="41"/>
      <c r="AP30" s="41"/>
    </row>
    <row r="31" spans="2:42" x14ac:dyDescent="0.25">
      <c r="B31" s="40" t="s">
        <v>17</v>
      </c>
      <c r="C31" s="42" t="s">
        <v>38</v>
      </c>
      <c r="D31" s="41">
        <v>696.48098519999996</v>
      </c>
      <c r="E31" s="41">
        <v>696.48098519999996</v>
      </c>
      <c r="F31" s="41">
        <v>667.77037050000001</v>
      </c>
      <c r="G31" s="41">
        <v>696.48098519999996</v>
      </c>
      <c r="H31" s="41">
        <v>232.1603284</v>
      </c>
      <c r="I31" s="41">
        <v>232.1603284</v>
      </c>
      <c r="J31" s="41"/>
      <c r="K31" s="41">
        <v>146.9421724</v>
      </c>
      <c r="L31" s="41">
        <v>232.1603284</v>
      </c>
      <c r="M31" s="41">
        <v>232.1603284</v>
      </c>
      <c r="N31" s="41">
        <v>232.1603284</v>
      </c>
      <c r="O31" s="41">
        <v>232.1603284</v>
      </c>
      <c r="P31" s="41">
        <v>232.1603284</v>
      </c>
      <c r="Q31" s="41">
        <v>232.1603284</v>
      </c>
      <c r="R31" s="41">
        <v>232.1603284</v>
      </c>
      <c r="S31" s="41">
        <v>232.1603284</v>
      </c>
      <c r="T31" s="41">
        <v>232.1603284</v>
      </c>
      <c r="U31" s="41">
        <v>232.1603284</v>
      </c>
      <c r="V31" s="41">
        <v>232.1603284</v>
      </c>
      <c r="W31" s="41"/>
      <c r="X31" s="41"/>
      <c r="Y31" s="41"/>
      <c r="Z31" s="41"/>
      <c r="AA31" s="41"/>
      <c r="AB31" s="41"/>
      <c r="AC31" s="41"/>
      <c r="AD31" s="41"/>
      <c r="AE31" s="41"/>
      <c r="AF31" s="41"/>
      <c r="AG31" s="41"/>
      <c r="AH31" s="41"/>
      <c r="AI31" s="41"/>
      <c r="AJ31" s="41"/>
      <c r="AK31" s="41"/>
      <c r="AL31" s="41"/>
      <c r="AM31" s="41"/>
      <c r="AN31" s="41"/>
      <c r="AO31" s="41"/>
      <c r="AP31" s="41"/>
    </row>
    <row r="32" spans="2:42" x14ac:dyDescent="0.25">
      <c r="B32" s="40" t="s">
        <v>17</v>
      </c>
      <c r="C32" s="42" t="s">
        <v>39</v>
      </c>
      <c r="D32" s="41"/>
      <c r="E32" s="41">
        <v>156.36729969999999</v>
      </c>
      <c r="F32" s="41">
        <v>156.36729969999999</v>
      </c>
      <c r="G32" s="41">
        <v>156.36729969999999</v>
      </c>
      <c r="H32" s="41">
        <v>78.183649849999995</v>
      </c>
      <c r="I32" s="41">
        <v>78.183649849999995</v>
      </c>
      <c r="J32" s="41"/>
      <c r="K32" s="41">
        <v>78.183649849999995</v>
      </c>
      <c r="L32" s="41">
        <v>78.183649849999995</v>
      </c>
      <c r="M32" s="41">
        <v>78.183649849999995</v>
      </c>
      <c r="N32" s="41">
        <v>78.183649849999995</v>
      </c>
      <c r="O32" s="41">
        <v>78.183649849999995</v>
      </c>
      <c r="P32" s="41">
        <v>78.183649849999995</v>
      </c>
      <c r="Q32" s="41">
        <v>78.183649849999995</v>
      </c>
      <c r="R32" s="41">
        <v>78.183649849999995</v>
      </c>
      <c r="S32" s="41">
        <v>78.183649849999995</v>
      </c>
      <c r="T32" s="41">
        <v>78.183649849999995</v>
      </c>
      <c r="U32" s="41">
        <v>78.183649849999995</v>
      </c>
      <c r="V32" s="41">
        <v>78.183649849999995</v>
      </c>
      <c r="W32" s="41"/>
      <c r="X32" s="41"/>
      <c r="Y32" s="41"/>
      <c r="Z32" s="41"/>
      <c r="AA32" s="41"/>
      <c r="AB32" s="41"/>
      <c r="AC32" s="41"/>
      <c r="AD32" s="41"/>
      <c r="AE32" s="41"/>
      <c r="AF32" s="41"/>
      <c r="AG32" s="41"/>
      <c r="AH32" s="41"/>
      <c r="AI32" s="41"/>
      <c r="AJ32" s="41"/>
      <c r="AK32" s="41"/>
      <c r="AL32" s="41"/>
      <c r="AM32" s="41"/>
      <c r="AN32" s="41"/>
      <c r="AO32" s="41"/>
      <c r="AP32" s="41"/>
    </row>
    <row r="33" spans="2:42" x14ac:dyDescent="0.25">
      <c r="B33" s="40" t="s">
        <v>17</v>
      </c>
      <c r="C33" s="42" t="s">
        <v>40</v>
      </c>
      <c r="D33" s="41"/>
      <c r="E33" s="41"/>
      <c r="F33" s="41"/>
      <c r="G33" s="41"/>
      <c r="H33" s="41"/>
      <c r="I33" s="41"/>
      <c r="J33" s="41"/>
      <c r="K33" s="41"/>
      <c r="L33" s="41"/>
      <c r="M33" s="41"/>
      <c r="N33" s="41"/>
      <c r="O33" s="41"/>
      <c r="P33" s="41"/>
      <c r="Q33" s="41"/>
      <c r="R33" s="41"/>
      <c r="S33" s="41"/>
      <c r="T33" s="41"/>
      <c r="U33" s="41"/>
      <c r="V33" s="41"/>
      <c r="W33" s="41"/>
      <c r="X33" s="41"/>
      <c r="Y33" s="41"/>
      <c r="Z33" s="41"/>
      <c r="AA33" s="41"/>
      <c r="AB33" s="41"/>
      <c r="AC33" s="41"/>
      <c r="AD33" s="41"/>
      <c r="AE33" s="41"/>
      <c r="AF33" s="41"/>
      <c r="AG33" s="41"/>
      <c r="AH33" s="41"/>
      <c r="AI33" s="41"/>
      <c r="AJ33" s="41"/>
      <c r="AK33" s="41"/>
      <c r="AL33" s="41"/>
      <c r="AM33" s="41"/>
      <c r="AN33" s="41"/>
      <c r="AO33" s="41"/>
      <c r="AP33" s="41"/>
    </row>
    <row r="34" spans="2:42" x14ac:dyDescent="0.25">
      <c r="B34" s="40" t="s">
        <v>17</v>
      </c>
      <c r="C34" s="42" t="s">
        <v>41</v>
      </c>
      <c r="D34" s="41"/>
      <c r="E34" s="41"/>
      <c r="F34" s="41"/>
      <c r="G34" s="41"/>
      <c r="H34" s="41"/>
      <c r="I34" s="41"/>
      <c r="J34" s="41"/>
      <c r="K34" s="41"/>
      <c r="L34" s="41"/>
      <c r="M34" s="41"/>
      <c r="N34" s="41"/>
      <c r="O34" s="41"/>
      <c r="P34" s="41"/>
      <c r="Q34" s="41"/>
      <c r="R34" s="41"/>
      <c r="S34" s="41"/>
      <c r="T34" s="41"/>
      <c r="U34" s="41"/>
      <c r="V34" s="41"/>
      <c r="W34" s="41"/>
      <c r="X34" s="41"/>
      <c r="Y34" s="41"/>
      <c r="Z34" s="41"/>
      <c r="AA34" s="41"/>
      <c r="AB34" s="41"/>
      <c r="AC34" s="41"/>
      <c r="AD34" s="41"/>
      <c r="AE34" s="41"/>
      <c r="AF34" s="41"/>
      <c r="AG34" s="41"/>
      <c r="AH34" s="41"/>
      <c r="AI34" s="41"/>
      <c r="AJ34" s="41"/>
      <c r="AK34" s="41"/>
      <c r="AL34" s="41"/>
      <c r="AM34" s="41"/>
      <c r="AN34" s="41"/>
      <c r="AO34" s="41"/>
      <c r="AP34" s="41"/>
    </row>
    <row r="35" spans="2:42" x14ac:dyDescent="0.25">
      <c r="B35" s="40" t="s">
        <v>17</v>
      </c>
      <c r="C35" s="42" t="s">
        <v>42</v>
      </c>
      <c r="D35" s="41"/>
      <c r="E35" s="41"/>
      <c r="F35" s="41"/>
      <c r="G35" s="41"/>
      <c r="H35" s="41"/>
      <c r="I35" s="41"/>
      <c r="J35" s="41"/>
      <c r="K35" s="41"/>
      <c r="L35" s="41"/>
      <c r="M35" s="41"/>
      <c r="N35" s="41"/>
      <c r="O35" s="41"/>
      <c r="P35" s="41"/>
      <c r="Q35" s="41"/>
      <c r="R35" s="41"/>
      <c r="S35" s="41"/>
      <c r="T35" s="41"/>
      <c r="U35" s="41"/>
      <c r="V35" s="41"/>
      <c r="W35" s="41"/>
      <c r="X35" s="41"/>
      <c r="Y35" s="41"/>
      <c r="Z35" s="41"/>
      <c r="AA35" s="41"/>
      <c r="AB35" s="41"/>
      <c r="AC35" s="41"/>
      <c r="AD35" s="41"/>
      <c r="AE35" s="41"/>
      <c r="AF35" s="41"/>
      <c r="AG35" s="41"/>
      <c r="AH35" s="41"/>
      <c r="AI35" s="41"/>
      <c r="AJ35" s="41"/>
      <c r="AK35" s="41"/>
      <c r="AL35" s="41"/>
      <c r="AM35" s="41"/>
      <c r="AN35" s="41"/>
      <c r="AO35" s="41"/>
      <c r="AP35" s="41"/>
    </row>
    <row r="36" spans="2:42" x14ac:dyDescent="0.25">
      <c r="B36" s="40" t="s">
        <v>17</v>
      </c>
      <c r="C36" s="42" t="s">
        <v>43</v>
      </c>
      <c r="D36" s="41"/>
      <c r="E36" s="41"/>
      <c r="F36" s="41"/>
      <c r="G36" s="41"/>
      <c r="H36" s="41"/>
      <c r="I36" s="41"/>
      <c r="J36" s="41"/>
      <c r="K36" s="41"/>
      <c r="L36" s="41"/>
      <c r="M36" s="41"/>
      <c r="N36" s="41"/>
      <c r="O36" s="41"/>
      <c r="P36" s="41"/>
      <c r="Q36" s="41"/>
      <c r="R36" s="41"/>
      <c r="S36" s="41"/>
      <c r="T36" s="41"/>
      <c r="U36" s="41"/>
      <c r="V36" s="41"/>
      <c r="W36" s="41"/>
      <c r="X36" s="41"/>
      <c r="Y36" s="41"/>
      <c r="Z36" s="41"/>
      <c r="AA36" s="41"/>
      <c r="AB36" s="41"/>
      <c r="AC36" s="41"/>
      <c r="AD36" s="41"/>
      <c r="AE36" s="41"/>
      <c r="AF36" s="41"/>
      <c r="AG36" s="41"/>
      <c r="AH36" s="41"/>
      <c r="AI36" s="41"/>
      <c r="AJ36" s="41"/>
      <c r="AK36" s="41"/>
      <c r="AL36" s="41"/>
      <c r="AM36" s="41"/>
      <c r="AN36" s="41"/>
      <c r="AO36" s="41"/>
      <c r="AP36" s="41"/>
    </row>
    <row r="37" spans="2:42" x14ac:dyDescent="0.25">
      <c r="B37" s="40" t="s">
        <v>17</v>
      </c>
      <c r="C37" s="42" t="s">
        <v>44</v>
      </c>
      <c r="D37" s="41"/>
      <c r="E37" s="41"/>
      <c r="F37" s="41"/>
      <c r="G37" s="41"/>
      <c r="H37" s="41"/>
      <c r="I37" s="41"/>
      <c r="J37" s="41"/>
      <c r="K37" s="41"/>
      <c r="L37" s="41"/>
      <c r="M37" s="41"/>
      <c r="N37" s="41"/>
      <c r="O37" s="41"/>
      <c r="P37" s="41"/>
      <c r="Q37" s="41"/>
      <c r="R37" s="41"/>
      <c r="S37" s="41"/>
      <c r="T37" s="41"/>
      <c r="U37" s="41"/>
      <c r="V37" s="41"/>
      <c r="W37" s="41"/>
      <c r="X37" s="41"/>
      <c r="Y37" s="41"/>
      <c r="Z37" s="41"/>
      <c r="AA37" s="41"/>
      <c r="AB37" s="41"/>
      <c r="AC37" s="41"/>
      <c r="AD37" s="41"/>
      <c r="AE37" s="41"/>
      <c r="AF37" s="41"/>
      <c r="AG37" s="41"/>
      <c r="AH37" s="41"/>
      <c r="AI37" s="41"/>
      <c r="AJ37" s="41"/>
      <c r="AK37" s="41"/>
      <c r="AL37" s="41"/>
      <c r="AM37" s="41"/>
      <c r="AN37" s="41"/>
      <c r="AO37" s="41"/>
      <c r="AP37" s="41"/>
    </row>
    <row r="38" spans="2:42" x14ac:dyDescent="0.25">
      <c r="B38" s="40" t="s">
        <v>17</v>
      </c>
      <c r="C38" s="42" t="s">
        <v>45</v>
      </c>
      <c r="D38" s="41"/>
      <c r="E38" s="41"/>
      <c r="F38" s="41"/>
      <c r="G38" s="41"/>
      <c r="H38" s="41"/>
      <c r="I38" s="41"/>
      <c r="J38" s="41"/>
      <c r="K38" s="41"/>
      <c r="L38" s="41"/>
      <c r="M38" s="41"/>
      <c r="N38" s="41"/>
      <c r="O38" s="41"/>
      <c r="P38" s="41"/>
      <c r="Q38" s="41"/>
      <c r="R38" s="41"/>
      <c r="S38" s="41"/>
      <c r="T38" s="41"/>
      <c r="U38" s="41"/>
      <c r="V38" s="41"/>
      <c r="W38" s="41"/>
      <c r="X38" s="41"/>
      <c r="Y38" s="41"/>
      <c r="Z38" s="41"/>
      <c r="AA38" s="41"/>
      <c r="AB38" s="41"/>
      <c r="AC38" s="41"/>
      <c r="AD38" s="41"/>
      <c r="AE38" s="41"/>
      <c r="AF38" s="41"/>
      <c r="AG38" s="41"/>
      <c r="AH38" s="41"/>
      <c r="AI38" s="41"/>
      <c r="AJ38" s="41"/>
      <c r="AK38" s="41"/>
      <c r="AL38" s="41"/>
      <c r="AM38" s="41"/>
      <c r="AN38" s="41"/>
      <c r="AO38" s="41"/>
      <c r="AP38" s="41"/>
    </row>
    <row r="39" spans="2:42" x14ac:dyDescent="0.25">
      <c r="B39" s="40" t="s">
        <v>17</v>
      </c>
      <c r="C39" s="42" t="s">
        <v>46</v>
      </c>
      <c r="D39" s="41"/>
      <c r="E39" s="41"/>
      <c r="F39" s="41"/>
      <c r="G39" s="41"/>
      <c r="H39" s="41"/>
      <c r="I39" s="41"/>
      <c r="J39" s="41"/>
      <c r="K39" s="41"/>
      <c r="L39" s="41"/>
      <c r="M39" s="41"/>
      <c r="N39" s="41"/>
      <c r="O39" s="41"/>
      <c r="P39" s="41"/>
      <c r="Q39" s="41"/>
      <c r="R39" s="41"/>
      <c r="S39" s="41"/>
      <c r="T39" s="41"/>
      <c r="U39" s="41"/>
      <c r="V39" s="41"/>
      <c r="W39" s="41"/>
      <c r="X39" s="41"/>
      <c r="Y39" s="41"/>
      <c r="Z39" s="41"/>
      <c r="AA39" s="41"/>
      <c r="AB39" s="41"/>
      <c r="AC39" s="41"/>
      <c r="AD39" s="41"/>
      <c r="AE39" s="41"/>
      <c r="AF39" s="41"/>
      <c r="AG39" s="41"/>
      <c r="AH39" s="41"/>
      <c r="AI39" s="41"/>
      <c r="AJ39" s="41"/>
      <c r="AK39" s="41"/>
      <c r="AL39" s="41"/>
      <c r="AM39" s="41"/>
      <c r="AN39" s="41"/>
      <c r="AO39" s="41"/>
      <c r="AP39" s="41"/>
    </row>
    <row r="40" spans="2:42" x14ac:dyDescent="0.25">
      <c r="B40" s="40" t="s">
        <v>17</v>
      </c>
      <c r="C40" s="42" t="s">
        <v>15</v>
      </c>
      <c r="D40" s="41">
        <v>696.48098519999996</v>
      </c>
      <c r="E40" s="41">
        <v>852.84828489999995</v>
      </c>
      <c r="F40" s="41">
        <v>824.1376702</v>
      </c>
      <c r="G40" s="41">
        <v>852.84828489999995</v>
      </c>
      <c r="H40" s="41">
        <v>310.3439783</v>
      </c>
      <c r="I40" s="41">
        <v>310.3439783</v>
      </c>
      <c r="J40" s="41">
        <v>0</v>
      </c>
      <c r="K40" s="41">
        <v>225.12582230000001</v>
      </c>
      <c r="L40" s="41">
        <v>310.3439783</v>
      </c>
      <c r="M40" s="41">
        <v>310.3439783</v>
      </c>
      <c r="N40" s="41">
        <v>310.3439783</v>
      </c>
      <c r="O40" s="41">
        <v>310.3439783</v>
      </c>
      <c r="P40" s="41">
        <v>310.3439783</v>
      </c>
      <c r="Q40" s="41">
        <v>310.3439783</v>
      </c>
      <c r="R40" s="41">
        <v>310.3439783</v>
      </c>
      <c r="S40" s="41">
        <v>310.3439783</v>
      </c>
      <c r="T40" s="41">
        <v>310.3439783</v>
      </c>
      <c r="U40" s="41">
        <v>310.3439783</v>
      </c>
      <c r="V40" s="41">
        <v>310.3439783</v>
      </c>
      <c r="W40" s="41">
        <v>0</v>
      </c>
      <c r="X40" s="41">
        <v>0</v>
      </c>
      <c r="Y40" s="41">
        <v>0</v>
      </c>
      <c r="Z40" s="41">
        <v>0</v>
      </c>
      <c r="AA40" s="41">
        <v>0</v>
      </c>
      <c r="AB40" s="41">
        <v>0</v>
      </c>
      <c r="AC40" s="41">
        <v>0</v>
      </c>
      <c r="AD40" s="41">
        <v>0</v>
      </c>
      <c r="AE40" s="41">
        <v>0</v>
      </c>
      <c r="AF40" s="41">
        <v>0</v>
      </c>
      <c r="AG40" s="41">
        <v>0</v>
      </c>
      <c r="AH40" s="41">
        <v>0</v>
      </c>
      <c r="AI40" s="41">
        <v>0</v>
      </c>
      <c r="AJ40" s="41">
        <v>0</v>
      </c>
      <c r="AK40" s="41">
        <v>0</v>
      </c>
      <c r="AL40" s="41">
        <v>0</v>
      </c>
      <c r="AM40" s="41">
        <v>0</v>
      </c>
      <c r="AN40" s="41">
        <v>0</v>
      </c>
      <c r="AO40" s="41">
        <v>0</v>
      </c>
      <c r="AP40" s="41">
        <v>0</v>
      </c>
    </row>
    <row r="41" spans="2:42" x14ac:dyDescent="0.25">
      <c r="B41" s="40" t="s">
        <v>18</v>
      </c>
      <c r="C41" s="42" t="s">
        <v>36</v>
      </c>
      <c r="D41" s="41"/>
      <c r="E41" s="41"/>
      <c r="F41" s="41"/>
      <c r="G41" s="41"/>
      <c r="H41" s="41"/>
      <c r="I41" s="41"/>
      <c r="J41" s="41"/>
      <c r="K41" s="41"/>
      <c r="L41" s="41"/>
      <c r="M41" s="41"/>
      <c r="N41" s="41"/>
      <c r="O41" s="41"/>
      <c r="P41" s="41"/>
      <c r="Q41" s="41"/>
      <c r="R41" s="41"/>
      <c r="S41" s="41"/>
      <c r="T41" s="41"/>
      <c r="U41" s="41"/>
      <c r="V41" s="41"/>
      <c r="W41" s="41"/>
      <c r="X41" s="41"/>
      <c r="Y41" s="41"/>
      <c r="Z41" s="41"/>
      <c r="AA41" s="41"/>
      <c r="AB41" s="41"/>
      <c r="AC41" s="41"/>
      <c r="AD41" s="41"/>
      <c r="AE41" s="41"/>
      <c r="AF41" s="41"/>
      <c r="AG41" s="41"/>
      <c r="AH41" s="41"/>
      <c r="AI41" s="41"/>
      <c r="AJ41" s="41"/>
      <c r="AK41" s="41"/>
      <c r="AL41" s="41"/>
      <c r="AM41" s="41"/>
      <c r="AN41" s="41"/>
      <c r="AO41" s="41"/>
      <c r="AP41" s="41"/>
    </row>
    <row r="42" spans="2:42" x14ac:dyDescent="0.25">
      <c r="B42" s="40" t="s">
        <v>18</v>
      </c>
      <c r="C42" s="42" t="s">
        <v>37</v>
      </c>
      <c r="D42" s="41"/>
      <c r="E42" s="41"/>
      <c r="F42" s="41"/>
      <c r="G42" s="41"/>
      <c r="H42" s="41"/>
      <c r="I42" s="41"/>
      <c r="J42" s="41"/>
      <c r="K42" s="41"/>
      <c r="L42" s="41"/>
      <c r="M42" s="41"/>
      <c r="N42" s="41"/>
      <c r="O42" s="41"/>
      <c r="P42" s="41"/>
      <c r="Q42" s="41"/>
      <c r="R42" s="41"/>
      <c r="S42" s="41"/>
      <c r="T42" s="41"/>
      <c r="U42" s="41"/>
      <c r="V42" s="41"/>
      <c r="W42" s="41"/>
      <c r="X42" s="41"/>
      <c r="Y42" s="41"/>
      <c r="Z42" s="41"/>
      <c r="AA42" s="41"/>
      <c r="AB42" s="41"/>
      <c r="AC42" s="41"/>
      <c r="AD42" s="41"/>
      <c r="AE42" s="41"/>
      <c r="AF42" s="41"/>
      <c r="AG42" s="41"/>
      <c r="AH42" s="41"/>
      <c r="AI42" s="41"/>
      <c r="AJ42" s="41"/>
      <c r="AK42" s="41"/>
      <c r="AL42" s="41"/>
      <c r="AM42" s="41"/>
      <c r="AN42" s="41"/>
      <c r="AO42" s="41"/>
      <c r="AP42" s="41"/>
    </row>
    <row r="43" spans="2:42" x14ac:dyDescent="0.25">
      <c r="B43" s="40" t="s">
        <v>18</v>
      </c>
      <c r="C43" s="42" t="s">
        <v>38</v>
      </c>
      <c r="D43" s="41"/>
      <c r="E43" s="41"/>
      <c r="F43" s="41"/>
      <c r="G43" s="41"/>
      <c r="H43" s="41"/>
      <c r="I43" s="41"/>
      <c r="J43" s="41"/>
      <c r="K43" s="41"/>
      <c r="L43" s="41"/>
      <c r="M43" s="41"/>
      <c r="N43" s="41"/>
      <c r="O43" s="41"/>
      <c r="P43" s="41"/>
      <c r="Q43" s="41"/>
      <c r="R43" s="41"/>
      <c r="S43" s="41"/>
      <c r="T43" s="41"/>
      <c r="U43" s="41"/>
      <c r="V43" s="41"/>
      <c r="W43" s="41"/>
      <c r="X43" s="41"/>
      <c r="Y43" s="41"/>
      <c r="Z43" s="41"/>
      <c r="AA43" s="41"/>
      <c r="AB43" s="41"/>
      <c r="AC43" s="41"/>
      <c r="AD43" s="41"/>
      <c r="AE43" s="41"/>
      <c r="AF43" s="41"/>
      <c r="AG43" s="41"/>
      <c r="AH43" s="41"/>
      <c r="AI43" s="41"/>
      <c r="AJ43" s="41"/>
      <c r="AK43" s="41"/>
      <c r="AL43" s="41"/>
      <c r="AM43" s="41"/>
      <c r="AN43" s="41"/>
      <c r="AO43" s="41"/>
      <c r="AP43" s="41"/>
    </row>
    <row r="44" spans="2:42" x14ac:dyDescent="0.25">
      <c r="B44" s="40" t="s">
        <v>18</v>
      </c>
      <c r="C44" s="42" t="s">
        <v>39</v>
      </c>
      <c r="D44" s="41"/>
      <c r="E44" s="41"/>
      <c r="F44" s="41"/>
      <c r="G44" s="41"/>
      <c r="H44" s="41"/>
      <c r="I44" s="41"/>
      <c r="J44" s="41"/>
      <c r="K44" s="41"/>
      <c r="L44" s="41"/>
      <c r="M44" s="41"/>
      <c r="N44" s="41"/>
      <c r="O44" s="41"/>
      <c r="P44" s="41"/>
      <c r="Q44" s="41"/>
      <c r="R44" s="41"/>
      <c r="S44" s="41"/>
      <c r="T44" s="41"/>
      <c r="U44" s="41"/>
      <c r="V44" s="41"/>
      <c r="W44" s="41"/>
      <c r="X44" s="41"/>
      <c r="Y44" s="41"/>
      <c r="Z44" s="41"/>
      <c r="AA44" s="41"/>
      <c r="AB44" s="41"/>
      <c r="AC44" s="41"/>
      <c r="AD44" s="41"/>
      <c r="AE44" s="41"/>
      <c r="AF44" s="41"/>
      <c r="AG44" s="41"/>
      <c r="AH44" s="41"/>
      <c r="AI44" s="41"/>
      <c r="AJ44" s="41"/>
      <c r="AK44" s="41"/>
      <c r="AL44" s="41"/>
      <c r="AM44" s="41"/>
      <c r="AN44" s="41"/>
      <c r="AO44" s="41"/>
      <c r="AP44" s="41"/>
    </row>
    <row r="45" spans="2:42" x14ac:dyDescent="0.25">
      <c r="B45" s="40" t="s">
        <v>18</v>
      </c>
      <c r="C45" s="42" t="s">
        <v>40</v>
      </c>
      <c r="D45" s="41"/>
      <c r="E45" s="41"/>
      <c r="F45" s="41"/>
      <c r="G45" s="41"/>
      <c r="H45" s="41"/>
      <c r="I45" s="41"/>
      <c r="J45" s="41"/>
      <c r="K45" s="41"/>
      <c r="L45" s="41"/>
      <c r="M45" s="41"/>
      <c r="N45" s="41"/>
      <c r="O45" s="41"/>
      <c r="P45" s="41"/>
      <c r="Q45" s="41"/>
      <c r="R45" s="41"/>
      <c r="S45" s="41"/>
      <c r="T45" s="41"/>
      <c r="U45" s="41"/>
      <c r="V45" s="41"/>
      <c r="W45" s="41"/>
      <c r="X45" s="41"/>
      <c r="Y45" s="41"/>
      <c r="Z45" s="41"/>
      <c r="AA45" s="41"/>
      <c r="AB45" s="41"/>
      <c r="AC45" s="41"/>
      <c r="AD45" s="41"/>
      <c r="AE45" s="41"/>
      <c r="AF45" s="41"/>
      <c r="AG45" s="41"/>
      <c r="AH45" s="41"/>
      <c r="AI45" s="41"/>
      <c r="AJ45" s="41"/>
      <c r="AK45" s="41"/>
      <c r="AL45" s="41"/>
      <c r="AM45" s="41"/>
      <c r="AN45" s="41"/>
      <c r="AO45" s="41"/>
      <c r="AP45" s="41"/>
    </row>
    <row r="46" spans="2:42" x14ac:dyDescent="0.25">
      <c r="B46" s="40" t="s">
        <v>18</v>
      </c>
      <c r="C46" s="42" t="s">
        <v>41</v>
      </c>
      <c r="D46" s="41"/>
      <c r="E46" s="41"/>
      <c r="F46" s="41"/>
      <c r="G46" s="41"/>
      <c r="H46" s="41"/>
      <c r="I46" s="41"/>
      <c r="J46" s="41"/>
      <c r="K46" s="41"/>
      <c r="L46" s="41"/>
      <c r="M46" s="41"/>
      <c r="N46" s="41"/>
      <c r="O46" s="41"/>
      <c r="P46" s="41"/>
      <c r="Q46" s="41"/>
      <c r="R46" s="41"/>
      <c r="S46" s="41"/>
      <c r="T46" s="41"/>
      <c r="U46" s="41"/>
      <c r="V46" s="41"/>
      <c r="W46" s="41"/>
      <c r="X46" s="41"/>
      <c r="Y46" s="41"/>
      <c r="Z46" s="41"/>
      <c r="AA46" s="41"/>
      <c r="AB46" s="41"/>
      <c r="AC46" s="41"/>
      <c r="AD46" s="41"/>
      <c r="AE46" s="41"/>
      <c r="AF46" s="41"/>
      <c r="AG46" s="41"/>
      <c r="AH46" s="41"/>
      <c r="AI46" s="41"/>
      <c r="AJ46" s="41"/>
      <c r="AK46" s="41"/>
      <c r="AL46" s="41"/>
      <c r="AM46" s="41"/>
      <c r="AN46" s="41"/>
      <c r="AO46" s="41"/>
      <c r="AP46" s="41"/>
    </row>
    <row r="47" spans="2:42" x14ac:dyDescent="0.25">
      <c r="B47" s="40" t="s">
        <v>18</v>
      </c>
      <c r="C47" s="42" t="s">
        <v>42</v>
      </c>
      <c r="D47" s="41"/>
      <c r="E47" s="41"/>
      <c r="F47" s="41"/>
      <c r="G47" s="41"/>
      <c r="H47" s="41"/>
      <c r="I47" s="41"/>
      <c r="J47" s="41"/>
      <c r="K47" s="41"/>
      <c r="L47" s="41"/>
      <c r="M47" s="41"/>
      <c r="N47" s="41"/>
      <c r="O47" s="41"/>
      <c r="P47" s="41"/>
      <c r="Q47" s="41"/>
      <c r="R47" s="41"/>
      <c r="S47" s="41"/>
      <c r="T47" s="41"/>
      <c r="U47" s="41"/>
      <c r="V47" s="41"/>
      <c r="W47" s="41"/>
      <c r="X47" s="41"/>
      <c r="Y47" s="41"/>
      <c r="Z47" s="41"/>
      <c r="AA47" s="41"/>
      <c r="AB47" s="41"/>
      <c r="AC47" s="41"/>
      <c r="AD47" s="41"/>
      <c r="AE47" s="41"/>
      <c r="AF47" s="41"/>
      <c r="AG47" s="41"/>
      <c r="AH47" s="41"/>
      <c r="AI47" s="41"/>
      <c r="AJ47" s="41"/>
      <c r="AK47" s="41"/>
      <c r="AL47" s="41"/>
      <c r="AM47" s="41"/>
      <c r="AN47" s="41"/>
      <c r="AO47" s="41"/>
      <c r="AP47" s="41"/>
    </row>
    <row r="48" spans="2:42" x14ac:dyDescent="0.25">
      <c r="B48" s="40" t="s">
        <v>18</v>
      </c>
      <c r="C48" s="42" t="s">
        <v>43</v>
      </c>
      <c r="D48" s="41"/>
      <c r="E48" s="41"/>
      <c r="F48" s="41"/>
      <c r="G48" s="41"/>
      <c r="H48" s="41"/>
      <c r="I48" s="41"/>
      <c r="J48" s="41"/>
      <c r="K48" s="41"/>
      <c r="L48" s="41"/>
      <c r="M48" s="41"/>
      <c r="N48" s="41"/>
      <c r="O48" s="41"/>
      <c r="P48" s="41"/>
      <c r="Q48" s="41"/>
      <c r="R48" s="41"/>
      <c r="S48" s="41"/>
      <c r="T48" s="41"/>
      <c r="U48" s="41"/>
      <c r="V48" s="41"/>
      <c r="W48" s="41"/>
      <c r="X48" s="41"/>
      <c r="Y48" s="41"/>
      <c r="Z48" s="41"/>
      <c r="AA48" s="41"/>
      <c r="AB48" s="41"/>
      <c r="AC48" s="41"/>
      <c r="AD48" s="41"/>
      <c r="AE48" s="41"/>
      <c r="AF48" s="41"/>
      <c r="AG48" s="41"/>
      <c r="AH48" s="41"/>
      <c r="AI48" s="41"/>
      <c r="AJ48" s="41"/>
      <c r="AK48" s="41"/>
      <c r="AL48" s="41"/>
      <c r="AM48" s="41"/>
      <c r="AN48" s="41"/>
      <c r="AO48" s="41"/>
      <c r="AP48" s="41"/>
    </row>
    <row r="49" spans="2:42" x14ac:dyDescent="0.25">
      <c r="B49" s="40" t="s">
        <v>18</v>
      </c>
      <c r="C49" s="42" t="s">
        <v>44</v>
      </c>
      <c r="D49" s="41"/>
      <c r="E49" s="41"/>
      <c r="F49" s="41"/>
      <c r="G49" s="41"/>
      <c r="H49" s="41"/>
      <c r="I49" s="41"/>
      <c r="J49" s="41"/>
      <c r="K49" s="41"/>
      <c r="L49" s="41"/>
      <c r="M49" s="41"/>
      <c r="N49" s="41"/>
      <c r="O49" s="41"/>
      <c r="P49" s="41"/>
      <c r="Q49" s="41"/>
      <c r="R49" s="41"/>
      <c r="S49" s="41"/>
      <c r="T49" s="41"/>
      <c r="U49" s="41"/>
      <c r="V49" s="41"/>
      <c r="W49" s="41"/>
      <c r="X49" s="41"/>
      <c r="Y49" s="41"/>
      <c r="Z49" s="41"/>
      <c r="AA49" s="41"/>
      <c r="AB49" s="41"/>
      <c r="AC49" s="41"/>
      <c r="AD49" s="41"/>
      <c r="AE49" s="41"/>
      <c r="AF49" s="41"/>
      <c r="AG49" s="41"/>
      <c r="AH49" s="41"/>
      <c r="AI49" s="41"/>
      <c r="AJ49" s="41"/>
      <c r="AK49" s="41"/>
      <c r="AL49" s="41"/>
      <c r="AM49" s="41"/>
      <c r="AN49" s="41"/>
      <c r="AO49" s="41"/>
      <c r="AP49" s="41"/>
    </row>
    <row r="50" spans="2:42" x14ac:dyDescent="0.25">
      <c r="B50" s="40" t="s">
        <v>18</v>
      </c>
      <c r="C50" s="42" t="s">
        <v>45</v>
      </c>
      <c r="D50" s="41"/>
      <c r="E50" s="41"/>
      <c r="F50" s="41"/>
      <c r="G50" s="41"/>
      <c r="H50" s="41"/>
      <c r="I50" s="41"/>
      <c r="J50" s="41"/>
      <c r="K50" s="41"/>
      <c r="L50" s="41"/>
      <c r="M50" s="41"/>
      <c r="N50" s="41"/>
      <c r="O50" s="41"/>
      <c r="P50" s="41"/>
      <c r="Q50" s="41"/>
      <c r="R50" s="41"/>
      <c r="S50" s="41"/>
      <c r="T50" s="41"/>
      <c r="U50" s="41"/>
      <c r="V50" s="41"/>
      <c r="W50" s="41"/>
      <c r="X50" s="41"/>
      <c r="Y50" s="41"/>
      <c r="Z50" s="41"/>
      <c r="AA50" s="41"/>
      <c r="AB50" s="41"/>
      <c r="AC50" s="41"/>
      <c r="AD50" s="41"/>
      <c r="AE50" s="41"/>
      <c r="AF50" s="41"/>
      <c r="AG50" s="41"/>
      <c r="AH50" s="41"/>
      <c r="AI50" s="41"/>
      <c r="AJ50" s="41"/>
      <c r="AK50" s="41"/>
      <c r="AL50" s="41"/>
      <c r="AM50" s="41"/>
      <c r="AN50" s="41"/>
      <c r="AO50" s="41"/>
      <c r="AP50" s="41"/>
    </row>
    <row r="51" spans="2:42" x14ac:dyDescent="0.25">
      <c r="B51" s="40" t="s">
        <v>18</v>
      </c>
      <c r="C51" s="42" t="s">
        <v>46</v>
      </c>
      <c r="D51" s="41"/>
      <c r="E51" s="41"/>
      <c r="F51" s="41"/>
      <c r="G51" s="41"/>
      <c r="H51" s="41"/>
      <c r="I51" s="41"/>
      <c r="J51" s="41"/>
      <c r="K51" s="41"/>
      <c r="L51" s="41"/>
      <c r="M51" s="41"/>
      <c r="N51" s="41"/>
      <c r="O51" s="41"/>
      <c r="P51" s="41"/>
      <c r="Q51" s="41"/>
      <c r="R51" s="41"/>
      <c r="S51" s="41"/>
      <c r="T51" s="41"/>
      <c r="U51" s="41"/>
      <c r="V51" s="41"/>
      <c r="W51" s="41"/>
      <c r="X51" s="41"/>
      <c r="Y51" s="41"/>
      <c r="Z51" s="41"/>
      <c r="AA51" s="41"/>
      <c r="AB51" s="41"/>
      <c r="AC51" s="41"/>
      <c r="AD51" s="41"/>
      <c r="AE51" s="41"/>
      <c r="AF51" s="41"/>
      <c r="AG51" s="41"/>
      <c r="AH51" s="41"/>
      <c r="AI51" s="41"/>
      <c r="AJ51" s="41"/>
      <c r="AK51" s="41"/>
      <c r="AL51" s="41"/>
      <c r="AM51" s="41"/>
      <c r="AN51" s="41"/>
      <c r="AO51" s="41"/>
      <c r="AP51" s="41"/>
    </row>
    <row r="52" spans="2:42" x14ac:dyDescent="0.25">
      <c r="B52" s="40" t="s">
        <v>18</v>
      </c>
      <c r="C52" s="42" t="s">
        <v>15</v>
      </c>
      <c r="D52" s="41">
        <v>0</v>
      </c>
      <c r="E52" s="41">
        <v>0</v>
      </c>
      <c r="F52" s="41">
        <v>0</v>
      </c>
      <c r="G52" s="41">
        <v>0</v>
      </c>
      <c r="H52" s="41">
        <v>0</v>
      </c>
      <c r="I52" s="41">
        <v>0</v>
      </c>
      <c r="J52" s="41">
        <v>0</v>
      </c>
      <c r="K52" s="41">
        <v>0</v>
      </c>
      <c r="L52" s="41">
        <v>0</v>
      </c>
      <c r="M52" s="41">
        <v>0</v>
      </c>
      <c r="N52" s="41">
        <v>0</v>
      </c>
      <c r="O52" s="41">
        <v>0</v>
      </c>
      <c r="P52" s="41">
        <v>0</v>
      </c>
      <c r="Q52" s="41">
        <v>0</v>
      </c>
      <c r="R52" s="41">
        <v>0</v>
      </c>
      <c r="S52" s="41">
        <v>0</v>
      </c>
      <c r="T52" s="41">
        <v>0</v>
      </c>
      <c r="U52" s="41">
        <v>0</v>
      </c>
      <c r="V52" s="41">
        <v>0</v>
      </c>
      <c r="W52" s="41">
        <v>0</v>
      </c>
      <c r="X52" s="41">
        <v>0</v>
      </c>
      <c r="Y52" s="41">
        <v>0</v>
      </c>
      <c r="Z52" s="41">
        <v>0</v>
      </c>
      <c r="AA52" s="41">
        <v>0</v>
      </c>
      <c r="AB52" s="41">
        <v>0</v>
      </c>
      <c r="AC52" s="41">
        <v>0</v>
      </c>
      <c r="AD52" s="41">
        <v>0</v>
      </c>
      <c r="AE52" s="41">
        <v>0</v>
      </c>
      <c r="AF52" s="41">
        <v>0</v>
      </c>
      <c r="AG52" s="41">
        <v>0</v>
      </c>
      <c r="AH52" s="41">
        <v>0</v>
      </c>
      <c r="AI52" s="41">
        <v>0</v>
      </c>
      <c r="AJ52" s="41">
        <v>0</v>
      </c>
      <c r="AK52" s="41">
        <v>0</v>
      </c>
      <c r="AL52" s="41">
        <v>0</v>
      </c>
      <c r="AM52" s="41">
        <v>0</v>
      </c>
      <c r="AN52" s="41">
        <v>0</v>
      </c>
      <c r="AO52" s="41">
        <v>0</v>
      </c>
      <c r="AP52" s="41">
        <v>0</v>
      </c>
    </row>
    <row r="53" spans="2:42" x14ac:dyDescent="0.25">
      <c r="B53" s="40" t="s">
        <v>761</v>
      </c>
      <c r="C53" s="42" t="s">
        <v>36</v>
      </c>
      <c r="D53" s="41"/>
      <c r="E53" s="41"/>
      <c r="F53" s="41"/>
      <c r="G53" s="41"/>
      <c r="H53" s="41"/>
      <c r="I53" s="41"/>
      <c r="J53" s="41"/>
      <c r="K53" s="41"/>
      <c r="L53" s="41"/>
      <c r="M53" s="41"/>
      <c r="N53" s="41"/>
      <c r="O53" s="41"/>
      <c r="P53" s="41"/>
      <c r="Q53" s="41"/>
      <c r="R53" s="41"/>
      <c r="S53" s="41"/>
      <c r="T53" s="41"/>
      <c r="U53" s="41"/>
      <c r="V53" s="41"/>
      <c r="W53" s="41"/>
      <c r="X53" s="41"/>
      <c r="Y53" s="41"/>
      <c r="Z53" s="41"/>
      <c r="AA53" s="41"/>
      <c r="AB53" s="41"/>
      <c r="AC53" s="41"/>
      <c r="AD53" s="41"/>
      <c r="AE53" s="41"/>
      <c r="AF53" s="41"/>
      <c r="AG53" s="41"/>
      <c r="AH53" s="41"/>
      <c r="AI53" s="41"/>
      <c r="AJ53" s="41"/>
      <c r="AK53" s="41"/>
      <c r="AL53" s="41"/>
      <c r="AM53" s="41"/>
      <c r="AN53" s="41"/>
      <c r="AO53" s="41"/>
      <c r="AP53" s="41"/>
    </row>
    <row r="54" spans="2:42" x14ac:dyDescent="0.25">
      <c r="B54" s="40" t="s">
        <v>761</v>
      </c>
      <c r="C54" s="42" t="s">
        <v>37</v>
      </c>
      <c r="D54" s="41">
        <v>958.21944189999999</v>
      </c>
      <c r="E54" s="41">
        <v>975.08352209999998</v>
      </c>
      <c r="F54" s="41">
        <v>887.88335380000001</v>
      </c>
      <c r="G54" s="41">
        <v>975.08352209999998</v>
      </c>
      <c r="H54" s="41">
        <v>792.17267409999999</v>
      </c>
      <c r="I54" s="41">
        <v>813.5450525</v>
      </c>
      <c r="J54" s="41">
        <v>783.63414739999996</v>
      </c>
      <c r="K54" s="41">
        <v>1000.62064</v>
      </c>
      <c r="L54" s="41">
        <v>1000.624233</v>
      </c>
      <c r="M54" s="41">
        <v>1055.4506839999999</v>
      </c>
      <c r="N54" s="41">
        <v>1103.1143979999999</v>
      </c>
      <c r="O54" s="41">
        <v>1056.1279050000001</v>
      </c>
      <c r="P54" s="41">
        <v>1055.4506839999999</v>
      </c>
      <c r="Q54" s="41">
        <v>1055.4506839999999</v>
      </c>
      <c r="R54" s="41">
        <v>1055.4506839999999</v>
      </c>
      <c r="S54" s="41">
        <v>1039.9410459999999</v>
      </c>
      <c r="T54" s="41">
        <v>1039.9410459999999</v>
      </c>
      <c r="U54" s="41">
        <v>274.15011559999999</v>
      </c>
      <c r="V54" s="41">
        <v>274.15011559999999</v>
      </c>
      <c r="W54" s="41">
        <v>208.45155879999999</v>
      </c>
      <c r="X54" s="41">
        <v>208.45155879999999</v>
      </c>
      <c r="Y54" s="41">
        <v>208.45155879999999</v>
      </c>
      <c r="Z54" s="41">
        <v>246.9031176</v>
      </c>
      <c r="AA54" s="41">
        <v>246.9031176</v>
      </c>
      <c r="AB54" s="41">
        <v>246.9031176</v>
      </c>
      <c r="AC54" s="41">
        <v>246.9031176</v>
      </c>
      <c r="AD54" s="41">
        <v>278.34684069999997</v>
      </c>
      <c r="AE54" s="41">
        <v>246.9031176</v>
      </c>
      <c r="AF54" s="41">
        <v>246.9031176</v>
      </c>
      <c r="AG54" s="41">
        <v>246.9031176</v>
      </c>
      <c r="AH54" s="41">
        <v>246.9031176</v>
      </c>
      <c r="AI54" s="41">
        <v>246.9031176</v>
      </c>
      <c r="AJ54" s="41">
        <v>246.9031176</v>
      </c>
      <c r="AK54" s="41"/>
      <c r="AL54" s="41"/>
      <c r="AM54" s="41"/>
      <c r="AN54" s="41"/>
      <c r="AO54" s="41"/>
      <c r="AP54" s="41"/>
    </row>
    <row r="55" spans="2:42" x14ac:dyDescent="0.25">
      <c r="B55" s="40" t="s">
        <v>761</v>
      </c>
      <c r="C55" s="42" t="s">
        <v>38</v>
      </c>
      <c r="D55" s="41"/>
      <c r="E55" s="41"/>
      <c r="F55" s="41"/>
      <c r="G55" s="41"/>
      <c r="H55" s="41"/>
      <c r="I55" s="41"/>
      <c r="J55" s="41"/>
      <c r="K55" s="41"/>
      <c r="L55" s="41"/>
      <c r="M55" s="41"/>
      <c r="N55" s="41"/>
      <c r="O55" s="41"/>
      <c r="P55" s="41"/>
      <c r="Q55" s="41"/>
      <c r="R55" s="41"/>
      <c r="S55" s="41"/>
      <c r="T55" s="41"/>
      <c r="U55" s="41"/>
      <c r="V55" s="41"/>
      <c r="W55" s="41"/>
      <c r="X55" s="41"/>
      <c r="Y55" s="41"/>
      <c r="Z55" s="41"/>
      <c r="AA55" s="41"/>
      <c r="AB55" s="41"/>
      <c r="AC55" s="41"/>
      <c r="AD55" s="41"/>
      <c r="AE55" s="41"/>
      <c r="AF55" s="41"/>
      <c r="AG55" s="41"/>
      <c r="AH55" s="41"/>
      <c r="AI55" s="41"/>
      <c r="AJ55" s="41"/>
      <c r="AK55" s="41"/>
      <c r="AL55" s="41"/>
      <c r="AM55" s="41"/>
      <c r="AN55" s="41"/>
      <c r="AO55" s="41"/>
      <c r="AP55" s="41"/>
    </row>
    <row r="56" spans="2:42" x14ac:dyDescent="0.25">
      <c r="B56" s="40" t="s">
        <v>761</v>
      </c>
      <c r="C56" s="42" t="s">
        <v>39</v>
      </c>
      <c r="D56" s="41"/>
      <c r="E56" s="41"/>
      <c r="F56" s="41"/>
      <c r="G56" s="41"/>
      <c r="H56" s="41"/>
      <c r="I56" s="41"/>
      <c r="J56" s="41"/>
      <c r="K56" s="41"/>
      <c r="L56" s="41"/>
      <c r="M56" s="41"/>
      <c r="N56" s="41"/>
      <c r="O56" s="41"/>
      <c r="P56" s="41"/>
      <c r="Q56" s="41"/>
      <c r="R56" s="41"/>
      <c r="S56" s="41"/>
      <c r="T56" s="41"/>
      <c r="U56" s="41"/>
      <c r="V56" s="41"/>
      <c r="W56" s="41"/>
      <c r="X56" s="41"/>
      <c r="Y56" s="41"/>
      <c r="Z56" s="41"/>
      <c r="AA56" s="41"/>
      <c r="AB56" s="41"/>
      <c r="AC56" s="41"/>
      <c r="AD56" s="41"/>
      <c r="AE56" s="41"/>
      <c r="AF56" s="41"/>
      <c r="AG56" s="41"/>
      <c r="AH56" s="41"/>
      <c r="AI56" s="41"/>
      <c r="AJ56" s="41"/>
      <c r="AK56" s="41"/>
      <c r="AL56" s="41"/>
      <c r="AM56" s="41"/>
      <c r="AN56" s="41"/>
      <c r="AO56" s="41"/>
      <c r="AP56" s="41"/>
    </row>
    <row r="57" spans="2:42" x14ac:dyDescent="0.25">
      <c r="B57" s="40" t="s">
        <v>761</v>
      </c>
      <c r="C57" s="42" t="s">
        <v>40</v>
      </c>
      <c r="D57" s="41"/>
      <c r="E57" s="41"/>
      <c r="F57" s="41"/>
      <c r="G57" s="41"/>
      <c r="H57" s="41"/>
      <c r="I57" s="41"/>
      <c r="J57" s="41"/>
      <c r="K57" s="41"/>
      <c r="L57" s="41"/>
      <c r="M57" s="41"/>
      <c r="N57" s="41"/>
      <c r="O57" s="41"/>
      <c r="P57" s="41"/>
      <c r="Q57" s="41"/>
      <c r="R57" s="41"/>
      <c r="S57" s="41"/>
      <c r="T57" s="41"/>
      <c r="U57" s="41"/>
      <c r="V57" s="41"/>
      <c r="W57" s="41"/>
      <c r="X57" s="41"/>
      <c r="Y57" s="41"/>
      <c r="Z57" s="41"/>
      <c r="AA57" s="41"/>
      <c r="AB57" s="41"/>
      <c r="AC57" s="41"/>
      <c r="AD57" s="41"/>
      <c r="AE57" s="41"/>
      <c r="AF57" s="41"/>
      <c r="AG57" s="41"/>
      <c r="AH57" s="41"/>
      <c r="AI57" s="41"/>
      <c r="AJ57" s="41"/>
      <c r="AK57" s="41"/>
      <c r="AL57" s="41"/>
      <c r="AM57" s="41"/>
      <c r="AN57" s="41"/>
      <c r="AO57" s="41"/>
      <c r="AP57" s="41"/>
    </row>
    <row r="58" spans="2:42" x14ac:dyDescent="0.25">
      <c r="B58" s="40" t="s">
        <v>761</v>
      </c>
      <c r="C58" s="42" t="s">
        <v>41</v>
      </c>
      <c r="D58" s="41"/>
      <c r="E58" s="41"/>
      <c r="F58" s="41"/>
      <c r="G58" s="41"/>
      <c r="H58" s="41"/>
      <c r="I58" s="41"/>
      <c r="J58" s="41"/>
      <c r="K58" s="41"/>
      <c r="L58" s="41"/>
      <c r="M58" s="41"/>
      <c r="N58" s="41"/>
      <c r="O58" s="41"/>
      <c r="P58" s="41"/>
      <c r="Q58" s="41"/>
      <c r="R58" s="41"/>
      <c r="S58" s="41"/>
      <c r="T58" s="41"/>
      <c r="U58" s="41"/>
      <c r="V58" s="41"/>
      <c r="W58" s="41"/>
      <c r="X58" s="41"/>
      <c r="Y58" s="41"/>
      <c r="Z58" s="41"/>
      <c r="AA58" s="41"/>
      <c r="AB58" s="41"/>
      <c r="AC58" s="41"/>
      <c r="AD58" s="41"/>
      <c r="AE58" s="41"/>
      <c r="AF58" s="41"/>
      <c r="AG58" s="41"/>
      <c r="AH58" s="41"/>
      <c r="AI58" s="41"/>
      <c r="AJ58" s="41"/>
      <c r="AK58" s="41"/>
      <c r="AL58" s="41"/>
      <c r="AM58" s="41"/>
      <c r="AN58" s="41"/>
      <c r="AO58" s="41"/>
      <c r="AP58" s="41"/>
    </row>
    <row r="59" spans="2:42" x14ac:dyDescent="0.25">
      <c r="B59" s="40" t="s">
        <v>761</v>
      </c>
      <c r="C59" s="42" t="s">
        <v>42</v>
      </c>
      <c r="D59" s="41"/>
      <c r="E59" s="41"/>
      <c r="F59" s="41"/>
      <c r="G59" s="41"/>
      <c r="H59" s="41"/>
      <c r="I59" s="41"/>
      <c r="J59" s="41"/>
      <c r="K59" s="41"/>
      <c r="L59" s="41"/>
      <c r="M59" s="41"/>
      <c r="N59" s="41"/>
      <c r="O59" s="41"/>
      <c r="P59" s="41"/>
      <c r="Q59" s="41"/>
      <c r="R59" s="41"/>
      <c r="S59" s="41"/>
      <c r="T59" s="41"/>
      <c r="U59" s="41"/>
      <c r="V59" s="41"/>
      <c r="W59" s="41"/>
      <c r="X59" s="41"/>
      <c r="Y59" s="41"/>
      <c r="Z59" s="41"/>
      <c r="AA59" s="41"/>
      <c r="AB59" s="41"/>
      <c r="AC59" s="41"/>
      <c r="AD59" s="41"/>
      <c r="AE59" s="41"/>
      <c r="AF59" s="41"/>
      <c r="AG59" s="41"/>
      <c r="AH59" s="41"/>
      <c r="AI59" s="41"/>
      <c r="AJ59" s="41"/>
      <c r="AK59" s="41"/>
      <c r="AL59" s="41"/>
      <c r="AM59" s="41"/>
      <c r="AN59" s="41"/>
      <c r="AO59" s="41"/>
      <c r="AP59" s="41"/>
    </row>
    <row r="60" spans="2:42" x14ac:dyDescent="0.25">
      <c r="B60" s="40" t="s">
        <v>761</v>
      </c>
      <c r="C60" s="42" t="s">
        <v>43</v>
      </c>
      <c r="D60" s="41"/>
      <c r="E60" s="41"/>
      <c r="F60" s="41"/>
      <c r="G60" s="41"/>
      <c r="H60" s="41"/>
      <c r="I60" s="41"/>
      <c r="J60" s="41"/>
      <c r="K60" s="41"/>
      <c r="L60" s="41"/>
      <c r="M60" s="41"/>
      <c r="N60" s="41"/>
      <c r="O60" s="41"/>
      <c r="P60" s="41"/>
      <c r="Q60" s="41"/>
      <c r="R60" s="41"/>
      <c r="S60" s="41"/>
      <c r="T60" s="41"/>
      <c r="U60" s="41"/>
      <c r="V60" s="41"/>
      <c r="W60" s="41"/>
      <c r="X60" s="41"/>
      <c r="Y60" s="41"/>
      <c r="Z60" s="41"/>
      <c r="AA60" s="41"/>
      <c r="AB60" s="41"/>
      <c r="AC60" s="41"/>
      <c r="AD60" s="41"/>
      <c r="AE60" s="41"/>
      <c r="AF60" s="41"/>
      <c r="AG60" s="41"/>
      <c r="AH60" s="41"/>
      <c r="AI60" s="41"/>
      <c r="AJ60" s="41"/>
      <c r="AK60" s="41"/>
      <c r="AL60" s="41"/>
      <c r="AM60" s="41"/>
      <c r="AN60" s="41"/>
      <c r="AO60" s="41"/>
      <c r="AP60" s="41"/>
    </row>
    <row r="61" spans="2:42" x14ac:dyDescent="0.25">
      <c r="B61" s="40" t="s">
        <v>761</v>
      </c>
      <c r="C61" s="42" t="s">
        <v>44</v>
      </c>
      <c r="D61" s="41"/>
      <c r="E61" s="41"/>
      <c r="F61" s="41"/>
      <c r="G61" s="41"/>
      <c r="H61" s="41"/>
      <c r="I61" s="41"/>
      <c r="J61" s="41"/>
      <c r="K61" s="41"/>
      <c r="L61" s="41"/>
      <c r="M61" s="41"/>
      <c r="N61" s="41"/>
      <c r="O61" s="41"/>
      <c r="P61" s="41"/>
      <c r="Q61" s="41"/>
      <c r="R61" s="41"/>
      <c r="S61" s="41"/>
      <c r="T61" s="41"/>
      <c r="U61" s="41"/>
      <c r="V61" s="41"/>
      <c r="W61" s="41"/>
      <c r="X61" s="41"/>
      <c r="Y61" s="41"/>
      <c r="Z61" s="41"/>
      <c r="AA61" s="41"/>
      <c r="AB61" s="41"/>
      <c r="AC61" s="41"/>
      <c r="AD61" s="41"/>
      <c r="AE61" s="41"/>
      <c r="AF61" s="41"/>
      <c r="AG61" s="41"/>
      <c r="AH61" s="41"/>
      <c r="AI61" s="41"/>
      <c r="AJ61" s="41"/>
      <c r="AK61" s="41"/>
      <c r="AL61" s="41"/>
      <c r="AM61" s="41"/>
      <c r="AN61" s="41"/>
      <c r="AO61" s="41"/>
      <c r="AP61" s="41"/>
    </row>
    <row r="62" spans="2:42" x14ac:dyDescent="0.25">
      <c r="B62" s="40" t="s">
        <v>761</v>
      </c>
      <c r="C62" s="42" t="s">
        <v>45</v>
      </c>
      <c r="D62" s="41"/>
      <c r="E62" s="41"/>
      <c r="F62" s="41"/>
      <c r="G62" s="41"/>
      <c r="H62" s="41"/>
      <c r="I62" s="41"/>
      <c r="J62" s="41"/>
      <c r="K62" s="41"/>
      <c r="L62" s="41"/>
      <c r="M62" s="41"/>
      <c r="N62" s="41"/>
      <c r="O62" s="41"/>
      <c r="P62" s="41"/>
      <c r="Q62" s="41"/>
      <c r="R62" s="41"/>
      <c r="S62" s="41"/>
      <c r="T62" s="41"/>
      <c r="U62" s="41"/>
      <c r="V62" s="41"/>
      <c r="W62" s="41"/>
      <c r="X62" s="41"/>
      <c r="Y62" s="41"/>
      <c r="Z62" s="41"/>
      <c r="AA62" s="41"/>
      <c r="AB62" s="41"/>
      <c r="AC62" s="41"/>
      <c r="AD62" s="41"/>
      <c r="AE62" s="41"/>
      <c r="AF62" s="41"/>
      <c r="AG62" s="41"/>
      <c r="AH62" s="41"/>
      <c r="AI62" s="41"/>
      <c r="AJ62" s="41"/>
      <c r="AK62" s="41"/>
      <c r="AL62" s="41"/>
      <c r="AM62" s="41"/>
      <c r="AN62" s="41"/>
      <c r="AO62" s="41"/>
      <c r="AP62" s="41"/>
    </row>
    <row r="63" spans="2:42" x14ac:dyDescent="0.25">
      <c r="B63" s="40" t="s">
        <v>761</v>
      </c>
      <c r="C63" s="42" t="s">
        <v>46</v>
      </c>
      <c r="D63" s="41"/>
      <c r="E63" s="41"/>
      <c r="F63" s="41"/>
      <c r="G63" s="41"/>
      <c r="H63" s="41"/>
      <c r="I63" s="41"/>
      <c r="J63" s="41"/>
      <c r="K63" s="41"/>
      <c r="L63" s="41"/>
      <c r="M63" s="41"/>
      <c r="N63" s="41"/>
      <c r="O63" s="41"/>
      <c r="P63" s="41"/>
      <c r="Q63" s="41"/>
      <c r="R63" s="41"/>
      <c r="S63" s="41"/>
      <c r="T63" s="41"/>
      <c r="U63" s="41"/>
      <c r="V63" s="41"/>
      <c r="W63" s="41"/>
      <c r="X63" s="41"/>
      <c r="Y63" s="41"/>
      <c r="Z63" s="41"/>
      <c r="AA63" s="41"/>
      <c r="AB63" s="41"/>
      <c r="AC63" s="41"/>
      <c r="AD63" s="41"/>
      <c r="AE63" s="41"/>
      <c r="AF63" s="41"/>
      <c r="AG63" s="41"/>
      <c r="AH63" s="41"/>
      <c r="AI63" s="41"/>
      <c r="AJ63" s="41"/>
      <c r="AK63" s="41"/>
      <c r="AL63" s="41"/>
      <c r="AM63" s="41"/>
      <c r="AN63" s="41"/>
      <c r="AO63" s="41"/>
      <c r="AP63" s="41"/>
    </row>
    <row r="64" spans="2:42" x14ac:dyDescent="0.25">
      <c r="B64" s="40" t="s">
        <v>761</v>
      </c>
      <c r="C64" s="42" t="s">
        <v>15</v>
      </c>
      <c r="D64" s="41">
        <v>958.21944189999999</v>
      </c>
      <c r="E64" s="41">
        <v>975.08352209999998</v>
      </c>
      <c r="F64" s="41">
        <v>887.88335380000001</v>
      </c>
      <c r="G64" s="41">
        <v>975.08352209999998</v>
      </c>
      <c r="H64" s="41">
        <v>792.17267409999999</v>
      </c>
      <c r="I64" s="41">
        <v>813.5450525</v>
      </c>
      <c r="J64" s="41">
        <v>783.63414739999996</v>
      </c>
      <c r="K64" s="41">
        <v>1000.62064</v>
      </c>
      <c r="L64" s="41">
        <v>1000.624233</v>
      </c>
      <c r="M64" s="41">
        <v>1055.4506839999999</v>
      </c>
      <c r="N64" s="41">
        <v>1103.1143979999999</v>
      </c>
      <c r="O64" s="41">
        <v>1056.1279050000001</v>
      </c>
      <c r="P64" s="41">
        <v>1055.4506839999999</v>
      </c>
      <c r="Q64" s="41">
        <v>1055.4506839999999</v>
      </c>
      <c r="R64" s="41">
        <v>1055.4506839999999</v>
      </c>
      <c r="S64" s="41">
        <v>1039.9410459999999</v>
      </c>
      <c r="T64" s="41">
        <v>1039.9410459999999</v>
      </c>
      <c r="U64" s="41">
        <v>274.15011559999999</v>
      </c>
      <c r="V64" s="41">
        <v>274.15011559999999</v>
      </c>
      <c r="W64" s="41">
        <v>208.45155879999999</v>
      </c>
      <c r="X64" s="41">
        <v>208.45155879999999</v>
      </c>
      <c r="Y64" s="41">
        <v>208.45155879999999</v>
      </c>
      <c r="Z64" s="41">
        <v>246.9031176</v>
      </c>
      <c r="AA64" s="41">
        <v>246.9031176</v>
      </c>
      <c r="AB64" s="41">
        <v>246.9031176</v>
      </c>
      <c r="AC64" s="41">
        <v>246.9031176</v>
      </c>
      <c r="AD64" s="41">
        <v>278.34684069999997</v>
      </c>
      <c r="AE64" s="41">
        <v>246.9031176</v>
      </c>
      <c r="AF64" s="41">
        <v>246.9031176</v>
      </c>
      <c r="AG64" s="41">
        <v>246.9031176</v>
      </c>
      <c r="AH64" s="41">
        <v>246.9031176</v>
      </c>
      <c r="AI64" s="41">
        <v>246.9031176</v>
      </c>
      <c r="AJ64" s="41">
        <v>246.9031176</v>
      </c>
      <c r="AK64" s="41">
        <v>0</v>
      </c>
      <c r="AL64" s="41">
        <v>0</v>
      </c>
      <c r="AM64" s="41">
        <v>0</v>
      </c>
      <c r="AN64" s="41">
        <v>0</v>
      </c>
      <c r="AO64" s="41">
        <v>0</v>
      </c>
      <c r="AP64" s="41">
        <v>0</v>
      </c>
    </row>
    <row r="65" spans="2:42" x14ac:dyDescent="0.25">
      <c r="B65" s="40" t="s">
        <v>19</v>
      </c>
      <c r="C65" s="42" t="s">
        <v>36</v>
      </c>
      <c r="D65" s="41"/>
      <c r="E65" s="41"/>
      <c r="F65" s="41"/>
      <c r="G65" s="41"/>
      <c r="H65" s="41"/>
      <c r="I65" s="41"/>
      <c r="J65" s="41"/>
      <c r="K65" s="41"/>
      <c r="L65" s="41"/>
      <c r="M65" s="41"/>
      <c r="N65" s="41"/>
      <c r="O65" s="41"/>
      <c r="P65" s="41"/>
      <c r="Q65" s="41"/>
      <c r="R65" s="41"/>
      <c r="S65" s="41"/>
      <c r="T65" s="41"/>
      <c r="U65" s="41"/>
      <c r="V65" s="41"/>
      <c r="W65" s="41"/>
      <c r="X65" s="41"/>
      <c r="Y65" s="41"/>
      <c r="Z65" s="41"/>
      <c r="AA65" s="41"/>
      <c r="AB65" s="41"/>
      <c r="AC65" s="41"/>
      <c r="AD65" s="41"/>
      <c r="AE65" s="41"/>
      <c r="AF65" s="41"/>
      <c r="AG65" s="41"/>
      <c r="AH65" s="41"/>
      <c r="AI65" s="41"/>
      <c r="AJ65" s="41"/>
      <c r="AK65" s="41"/>
      <c r="AL65" s="41"/>
      <c r="AM65" s="41"/>
      <c r="AN65" s="41"/>
      <c r="AO65" s="41"/>
      <c r="AP65" s="41"/>
    </row>
    <row r="66" spans="2:42" x14ac:dyDescent="0.25">
      <c r="B66" s="40" t="s">
        <v>19</v>
      </c>
      <c r="C66" s="42" t="s">
        <v>37</v>
      </c>
      <c r="D66" s="41"/>
      <c r="E66" s="41"/>
      <c r="F66" s="41"/>
      <c r="G66" s="41"/>
      <c r="H66" s="41"/>
      <c r="I66" s="41"/>
      <c r="J66" s="41"/>
      <c r="K66" s="41"/>
      <c r="L66" s="41"/>
      <c r="M66" s="41"/>
      <c r="N66" s="41"/>
      <c r="O66" s="41"/>
      <c r="P66" s="41"/>
      <c r="Q66" s="41"/>
      <c r="R66" s="41"/>
      <c r="S66" s="41"/>
      <c r="T66" s="41"/>
      <c r="U66" s="41"/>
      <c r="V66" s="41"/>
      <c r="W66" s="41"/>
      <c r="X66" s="41"/>
      <c r="Y66" s="41"/>
      <c r="Z66" s="41"/>
      <c r="AA66" s="41"/>
      <c r="AB66" s="41"/>
      <c r="AC66" s="41"/>
      <c r="AD66" s="41"/>
      <c r="AE66" s="41"/>
      <c r="AF66" s="41"/>
      <c r="AG66" s="41"/>
      <c r="AH66" s="41"/>
      <c r="AI66" s="41"/>
      <c r="AJ66" s="41"/>
      <c r="AK66" s="41"/>
      <c r="AL66" s="41"/>
      <c r="AM66" s="41"/>
      <c r="AN66" s="41"/>
      <c r="AO66" s="41"/>
      <c r="AP66" s="41"/>
    </row>
    <row r="67" spans="2:42" x14ac:dyDescent="0.25">
      <c r="B67" s="40" t="s">
        <v>19</v>
      </c>
      <c r="C67" s="42" t="s">
        <v>38</v>
      </c>
      <c r="D67" s="41"/>
      <c r="E67" s="41"/>
      <c r="F67" s="41"/>
      <c r="G67" s="41"/>
      <c r="H67" s="41"/>
      <c r="I67" s="41"/>
      <c r="J67" s="41"/>
      <c r="K67" s="41"/>
      <c r="L67" s="41"/>
      <c r="M67" s="41"/>
      <c r="N67" s="41"/>
      <c r="O67" s="41"/>
      <c r="P67" s="41"/>
      <c r="Q67" s="41"/>
      <c r="R67" s="41"/>
      <c r="S67" s="41"/>
      <c r="T67" s="41"/>
      <c r="U67" s="41"/>
      <c r="V67" s="41"/>
      <c r="W67" s="41"/>
      <c r="X67" s="41"/>
      <c r="Y67" s="41"/>
      <c r="Z67" s="41"/>
      <c r="AA67" s="41"/>
      <c r="AB67" s="41"/>
      <c r="AC67" s="41"/>
      <c r="AD67" s="41"/>
      <c r="AE67" s="41"/>
      <c r="AF67" s="41"/>
      <c r="AG67" s="41"/>
      <c r="AH67" s="41"/>
      <c r="AI67" s="41"/>
      <c r="AJ67" s="41"/>
      <c r="AK67" s="41"/>
      <c r="AL67" s="41"/>
      <c r="AM67" s="41"/>
      <c r="AN67" s="41"/>
      <c r="AO67" s="41"/>
      <c r="AP67" s="41"/>
    </row>
    <row r="68" spans="2:42" x14ac:dyDescent="0.25">
      <c r="B68" s="40" t="s">
        <v>19</v>
      </c>
      <c r="C68" s="42" t="s">
        <v>39</v>
      </c>
      <c r="D68" s="41"/>
      <c r="E68" s="41"/>
      <c r="F68" s="41"/>
      <c r="G68" s="41"/>
      <c r="H68" s="41"/>
      <c r="I68" s="41"/>
      <c r="J68" s="41"/>
      <c r="K68" s="41"/>
      <c r="L68" s="41"/>
      <c r="M68" s="41"/>
      <c r="N68" s="41"/>
      <c r="O68" s="41"/>
      <c r="P68" s="41"/>
      <c r="Q68" s="41"/>
      <c r="R68" s="41"/>
      <c r="S68" s="41"/>
      <c r="T68" s="41"/>
      <c r="U68" s="41"/>
      <c r="V68" s="41"/>
      <c r="W68" s="41"/>
      <c r="X68" s="41"/>
      <c r="Y68" s="41"/>
      <c r="Z68" s="41"/>
      <c r="AA68" s="41"/>
      <c r="AB68" s="41"/>
      <c r="AC68" s="41"/>
      <c r="AD68" s="41"/>
      <c r="AE68" s="41"/>
      <c r="AF68" s="41"/>
      <c r="AG68" s="41"/>
      <c r="AH68" s="41"/>
      <c r="AI68" s="41"/>
      <c r="AJ68" s="41"/>
      <c r="AK68" s="41"/>
      <c r="AL68" s="41"/>
      <c r="AM68" s="41"/>
      <c r="AN68" s="41"/>
      <c r="AO68" s="41"/>
      <c r="AP68" s="41"/>
    </row>
    <row r="69" spans="2:42" x14ac:dyDescent="0.25">
      <c r="B69" s="40" t="s">
        <v>19</v>
      </c>
      <c r="C69" s="42" t="s">
        <v>40</v>
      </c>
      <c r="D69" s="41"/>
      <c r="E69" s="41"/>
      <c r="F69" s="41"/>
      <c r="G69" s="41"/>
      <c r="H69" s="41"/>
      <c r="I69" s="41"/>
      <c r="J69" s="41"/>
      <c r="K69" s="41"/>
      <c r="L69" s="41"/>
      <c r="M69" s="41"/>
      <c r="N69" s="41"/>
      <c r="O69" s="41"/>
      <c r="P69" s="41"/>
      <c r="Q69" s="41"/>
      <c r="R69" s="41"/>
      <c r="S69" s="41"/>
      <c r="T69" s="41"/>
      <c r="U69" s="41"/>
      <c r="V69" s="41"/>
      <c r="W69" s="41"/>
      <c r="X69" s="41"/>
      <c r="Y69" s="41"/>
      <c r="Z69" s="41"/>
      <c r="AA69" s="41"/>
      <c r="AB69" s="41"/>
      <c r="AC69" s="41"/>
      <c r="AD69" s="41"/>
      <c r="AE69" s="41"/>
      <c r="AF69" s="41"/>
      <c r="AG69" s="41"/>
      <c r="AH69" s="41"/>
      <c r="AI69" s="41"/>
      <c r="AJ69" s="41"/>
      <c r="AK69" s="41"/>
      <c r="AL69" s="41"/>
      <c r="AM69" s="41"/>
      <c r="AN69" s="41"/>
      <c r="AO69" s="41"/>
      <c r="AP69" s="41"/>
    </row>
    <row r="70" spans="2:42" x14ac:dyDescent="0.25">
      <c r="B70" s="40" t="s">
        <v>19</v>
      </c>
      <c r="C70" s="42" t="s">
        <v>41</v>
      </c>
      <c r="D70" s="41"/>
      <c r="E70" s="41"/>
      <c r="F70" s="41"/>
      <c r="G70" s="41"/>
      <c r="H70" s="41"/>
      <c r="I70" s="41"/>
      <c r="J70" s="41"/>
      <c r="K70" s="41"/>
      <c r="L70" s="41"/>
      <c r="M70" s="41"/>
      <c r="N70" s="41"/>
      <c r="O70" s="41"/>
      <c r="P70" s="41"/>
      <c r="Q70" s="41"/>
      <c r="R70" s="41"/>
      <c r="S70" s="41"/>
      <c r="T70" s="41"/>
      <c r="U70" s="41"/>
      <c r="V70" s="41"/>
      <c r="W70" s="41"/>
      <c r="X70" s="41"/>
      <c r="Y70" s="41"/>
      <c r="Z70" s="41"/>
      <c r="AA70" s="41"/>
      <c r="AB70" s="41"/>
      <c r="AC70" s="41"/>
      <c r="AD70" s="41"/>
      <c r="AE70" s="41"/>
      <c r="AF70" s="41"/>
      <c r="AG70" s="41"/>
      <c r="AH70" s="41"/>
      <c r="AI70" s="41"/>
      <c r="AJ70" s="41"/>
      <c r="AK70" s="41"/>
      <c r="AL70" s="41"/>
      <c r="AM70" s="41"/>
      <c r="AN70" s="41"/>
      <c r="AO70" s="41"/>
      <c r="AP70" s="41"/>
    </row>
    <row r="71" spans="2:42" x14ac:dyDescent="0.25">
      <c r="B71" s="40" t="s">
        <v>19</v>
      </c>
      <c r="C71" s="42" t="s">
        <v>42</v>
      </c>
      <c r="D71" s="41"/>
      <c r="E71" s="41"/>
      <c r="F71" s="41"/>
      <c r="G71" s="41"/>
      <c r="H71" s="41"/>
      <c r="I71" s="41"/>
      <c r="J71" s="41"/>
      <c r="K71" s="41"/>
      <c r="L71" s="41"/>
      <c r="M71" s="41"/>
      <c r="N71" s="41"/>
      <c r="O71" s="41"/>
      <c r="P71" s="41"/>
      <c r="Q71" s="41"/>
      <c r="R71" s="41"/>
      <c r="S71" s="41"/>
      <c r="T71" s="41"/>
      <c r="U71" s="41"/>
      <c r="V71" s="41"/>
      <c r="W71" s="41"/>
      <c r="X71" s="41"/>
      <c r="Y71" s="41"/>
      <c r="Z71" s="41"/>
      <c r="AA71" s="41"/>
      <c r="AB71" s="41"/>
      <c r="AC71" s="41"/>
      <c r="AD71" s="41"/>
      <c r="AE71" s="41"/>
      <c r="AF71" s="41"/>
      <c r="AG71" s="41"/>
      <c r="AH71" s="41"/>
      <c r="AI71" s="41"/>
      <c r="AJ71" s="41"/>
      <c r="AK71" s="41"/>
      <c r="AL71" s="41"/>
      <c r="AM71" s="41"/>
      <c r="AN71" s="41"/>
      <c r="AO71" s="41"/>
      <c r="AP71" s="41"/>
    </row>
    <row r="72" spans="2:42" x14ac:dyDescent="0.25">
      <c r="B72" s="40" t="s">
        <v>19</v>
      </c>
      <c r="C72" s="42" t="s">
        <v>43</v>
      </c>
      <c r="D72" s="41"/>
      <c r="E72" s="41"/>
      <c r="F72" s="41"/>
      <c r="G72" s="41"/>
      <c r="H72" s="41"/>
      <c r="I72" s="41"/>
      <c r="J72" s="41"/>
      <c r="K72" s="41"/>
      <c r="L72" s="41"/>
      <c r="M72" s="41"/>
      <c r="N72" s="41"/>
      <c r="O72" s="41"/>
      <c r="P72" s="41"/>
      <c r="Q72" s="41"/>
      <c r="R72" s="41"/>
      <c r="S72" s="41"/>
      <c r="T72" s="41"/>
      <c r="U72" s="41"/>
      <c r="V72" s="41"/>
      <c r="W72" s="41"/>
      <c r="X72" s="41"/>
      <c r="Y72" s="41"/>
      <c r="Z72" s="41"/>
      <c r="AA72" s="41"/>
      <c r="AB72" s="41"/>
      <c r="AC72" s="41"/>
      <c r="AD72" s="41"/>
      <c r="AE72" s="41"/>
      <c r="AF72" s="41"/>
      <c r="AG72" s="41"/>
      <c r="AH72" s="41"/>
      <c r="AI72" s="41"/>
      <c r="AJ72" s="41"/>
      <c r="AK72" s="41"/>
      <c r="AL72" s="41"/>
      <c r="AM72" s="41"/>
      <c r="AN72" s="41"/>
      <c r="AO72" s="41"/>
      <c r="AP72" s="41"/>
    </row>
    <row r="73" spans="2:42" x14ac:dyDescent="0.25">
      <c r="B73" s="40" t="s">
        <v>19</v>
      </c>
      <c r="C73" s="42" t="s">
        <v>44</v>
      </c>
      <c r="D73" s="41"/>
      <c r="E73" s="41"/>
      <c r="F73" s="41"/>
      <c r="G73" s="41"/>
      <c r="H73" s="41"/>
      <c r="I73" s="41"/>
      <c r="J73" s="41"/>
      <c r="K73" s="41"/>
      <c r="L73" s="41"/>
      <c r="M73" s="41"/>
      <c r="N73" s="41"/>
      <c r="O73" s="41"/>
      <c r="P73" s="41"/>
      <c r="Q73" s="41"/>
      <c r="R73" s="41"/>
      <c r="S73" s="41"/>
      <c r="T73" s="41"/>
      <c r="U73" s="41"/>
      <c r="V73" s="41"/>
      <c r="W73" s="41"/>
      <c r="X73" s="41"/>
      <c r="Y73" s="41"/>
      <c r="Z73" s="41"/>
      <c r="AA73" s="41"/>
      <c r="AB73" s="41"/>
      <c r="AC73" s="41"/>
      <c r="AD73" s="41"/>
      <c r="AE73" s="41"/>
      <c r="AF73" s="41"/>
      <c r="AG73" s="41"/>
      <c r="AH73" s="41"/>
      <c r="AI73" s="41"/>
      <c r="AJ73" s="41"/>
      <c r="AK73" s="41"/>
      <c r="AL73" s="41"/>
      <c r="AM73" s="41"/>
      <c r="AN73" s="41"/>
      <c r="AO73" s="41"/>
      <c r="AP73" s="41"/>
    </row>
    <row r="74" spans="2:42" x14ac:dyDescent="0.25">
      <c r="B74" s="40" t="s">
        <v>19</v>
      </c>
      <c r="C74" s="42" t="s">
        <v>45</v>
      </c>
      <c r="D74" s="41"/>
      <c r="E74" s="41"/>
      <c r="F74" s="41"/>
      <c r="G74" s="41"/>
      <c r="H74" s="41"/>
      <c r="I74" s="41"/>
      <c r="J74" s="41"/>
      <c r="K74" s="41"/>
      <c r="L74" s="41"/>
      <c r="M74" s="41"/>
      <c r="N74" s="41"/>
      <c r="O74" s="41"/>
      <c r="P74" s="41"/>
      <c r="Q74" s="41"/>
      <c r="R74" s="41"/>
      <c r="S74" s="41"/>
      <c r="T74" s="41"/>
      <c r="U74" s="41"/>
      <c r="V74" s="41"/>
      <c r="W74" s="41"/>
      <c r="X74" s="41"/>
      <c r="Y74" s="41"/>
      <c r="Z74" s="41"/>
      <c r="AA74" s="41"/>
      <c r="AB74" s="41"/>
      <c r="AC74" s="41"/>
      <c r="AD74" s="41"/>
      <c r="AE74" s="41"/>
      <c r="AF74" s="41"/>
      <c r="AG74" s="41"/>
      <c r="AH74" s="41"/>
      <c r="AI74" s="41"/>
      <c r="AJ74" s="41"/>
      <c r="AK74" s="41"/>
      <c r="AL74" s="41"/>
      <c r="AM74" s="41"/>
      <c r="AN74" s="41"/>
      <c r="AO74" s="41"/>
      <c r="AP74" s="41"/>
    </row>
    <row r="75" spans="2:42" x14ac:dyDescent="0.25">
      <c r="B75" s="40" t="s">
        <v>19</v>
      </c>
      <c r="C75" s="42" t="s">
        <v>46</v>
      </c>
      <c r="D75" s="41"/>
      <c r="E75" s="41"/>
      <c r="F75" s="41"/>
      <c r="G75" s="41"/>
      <c r="H75" s="41"/>
      <c r="I75" s="41"/>
      <c r="J75" s="41"/>
      <c r="K75" s="41"/>
      <c r="L75" s="41"/>
      <c r="M75" s="41"/>
      <c r="N75" s="41"/>
      <c r="O75" s="41"/>
      <c r="P75" s="41"/>
      <c r="Q75" s="41"/>
      <c r="R75" s="41"/>
      <c r="S75" s="41"/>
      <c r="T75" s="41"/>
      <c r="U75" s="41"/>
      <c r="V75" s="41"/>
      <c r="W75" s="41"/>
      <c r="X75" s="41"/>
      <c r="Y75" s="41"/>
      <c r="Z75" s="41"/>
      <c r="AA75" s="41"/>
      <c r="AB75" s="41"/>
      <c r="AC75" s="41"/>
      <c r="AD75" s="41"/>
      <c r="AE75" s="41"/>
      <c r="AF75" s="41"/>
      <c r="AG75" s="41"/>
      <c r="AH75" s="41"/>
      <c r="AI75" s="41"/>
      <c r="AJ75" s="41"/>
      <c r="AK75" s="41"/>
      <c r="AL75" s="41"/>
      <c r="AM75" s="41"/>
      <c r="AN75" s="41"/>
      <c r="AO75" s="41"/>
      <c r="AP75" s="41"/>
    </row>
    <row r="76" spans="2:42" x14ac:dyDescent="0.25">
      <c r="B76" s="40" t="s">
        <v>19</v>
      </c>
      <c r="C76" s="42" t="s">
        <v>15</v>
      </c>
      <c r="D76" s="41">
        <v>0</v>
      </c>
      <c r="E76" s="41">
        <v>0</v>
      </c>
      <c r="F76" s="41">
        <v>0</v>
      </c>
      <c r="G76" s="41">
        <v>0</v>
      </c>
      <c r="H76" s="41">
        <v>0</v>
      </c>
      <c r="I76" s="41">
        <v>0</v>
      </c>
      <c r="J76" s="41">
        <v>0</v>
      </c>
      <c r="K76" s="41">
        <v>0</v>
      </c>
      <c r="L76" s="41">
        <v>0</v>
      </c>
      <c r="M76" s="41">
        <v>0</v>
      </c>
      <c r="N76" s="41">
        <v>0</v>
      </c>
      <c r="O76" s="41">
        <v>0</v>
      </c>
      <c r="P76" s="41">
        <v>0</v>
      </c>
      <c r="Q76" s="41">
        <v>0</v>
      </c>
      <c r="R76" s="41">
        <v>0</v>
      </c>
      <c r="S76" s="41">
        <v>0</v>
      </c>
      <c r="T76" s="41">
        <v>0</v>
      </c>
      <c r="U76" s="41">
        <v>0</v>
      </c>
      <c r="V76" s="41">
        <v>0</v>
      </c>
      <c r="W76" s="41">
        <v>0</v>
      </c>
      <c r="X76" s="41">
        <v>0</v>
      </c>
      <c r="Y76" s="41">
        <v>0</v>
      </c>
      <c r="Z76" s="41">
        <v>0</v>
      </c>
      <c r="AA76" s="41">
        <v>0</v>
      </c>
      <c r="AB76" s="41">
        <v>0</v>
      </c>
      <c r="AC76" s="41">
        <v>0</v>
      </c>
      <c r="AD76" s="41">
        <v>0</v>
      </c>
      <c r="AE76" s="41">
        <v>0</v>
      </c>
      <c r="AF76" s="41">
        <v>0</v>
      </c>
      <c r="AG76" s="41">
        <v>0</v>
      </c>
      <c r="AH76" s="41">
        <v>0</v>
      </c>
      <c r="AI76" s="41">
        <v>0</v>
      </c>
      <c r="AJ76" s="41">
        <v>0</v>
      </c>
      <c r="AK76" s="41">
        <v>0</v>
      </c>
      <c r="AL76" s="41">
        <v>0</v>
      </c>
      <c r="AM76" s="41">
        <v>0</v>
      </c>
      <c r="AN76" s="41">
        <v>0</v>
      </c>
      <c r="AO76" s="41">
        <v>0</v>
      </c>
      <c r="AP76" s="41">
        <v>0</v>
      </c>
    </row>
    <row r="77" spans="2:42" x14ac:dyDescent="0.25">
      <c r="B77" s="40" t="s">
        <v>762</v>
      </c>
      <c r="C77" s="42" t="s">
        <v>36</v>
      </c>
      <c r="D77" s="41"/>
      <c r="E77" s="41"/>
      <c r="F77" s="41"/>
      <c r="G77" s="41"/>
      <c r="H77" s="41"/>
      <c r="I77" s="41"/>
      <c r="J77" s="41"/>
      <c r="K77" s="41"/>
      <c r="L77" s="41"/>
      <c r="M77" s="41"/>
      <c r="N77" s="41"/>
      <c r="O77" s="41"/>
      <c r="P77" s="41"/>
      <c r="Q77" s="41"/>
      <c r="R77" s="41"/>
      <c r="S77" s="41"/>
      <c r="T77" s="41"/>
      <c r="U77" s="41"/>
      <c r="V77" s="41"/>
      <c r="W77" s="41"/>
      <c r="X77" s="41"/>
      <c r="Y77" s="41"/>
      <c r="Z77" s="41"/>
      <c r="AA77" s="41"/>
      <c r="AB77" s="41"/>
      <c r="AC77" s="41"/>
      <c r="AD77" s="41"/>
      <c r="AE77" s="41"/>
      <c r="AF77" s="41"/>
      <c r="AG77" s="41"/>
      <c r="AH77" s="41"/>
      <c r="AI77" s="41"/>
      <c r="AJ77" s="41"/>
      <c r="AK77" s="41"/>
      <c r="AL77" s="41"/>
      <c r="AM77" s="41"/>
      <c r="AN77" s="41"/>
      <c r="AO77" s="41"/>
      <c r="AP77" s="41"/>
    </row>
    <row r="78" spans="2:42" x14ac:dyDescent="0.25">
      <c r="B78" s="40" t="s">
        <v>762</v>
      </c>
      <c r="C78" s="42" t="s">
        <v>37</v>
      </c>
      <c r="D78" s="41"/>
      <c r="E78" s="41"/>
      <c r="F78" s="41"/>
      <c r="G78" s="41"/>
      <c r="H78" s="41"/>
      <c r="I78" s="41"/>
      <c r="J78" s="41"/>
      <c r="K78" s="41"/>
      <c r="L78" s="41"/>
      <c r="M78" s="41"/>
      <c r="N78" s="41"/>
      <c r="O78" s="41"/>
      <c r="P78" s="41"/>
      <c r="Q78" s="41"/>
      <c r="R78" s="41"/>
      <c r="S78" s="41"/>
      <c r="T78" s="41"/>
      <c r="U78" s="41"/>
      <c r="V78" s="41"/>
      <c r="W78" s="41"/>
      <c r="X78" s="41"/>
      <c r="Y78" s="41"/>
      <c r="Z78" s="41"/>
      <c r="AA78" s="41"/>
      <c r="AB78" s="41"/>
      <c r="AC78" s="41"/>
      <c r="AD78" s="41"/>
      <c r="AE78" s="41"/>
      <c r="AF78" s="41"/>
      <c r="AG78" s="41"/>
      <c r="AH78" s="41"/>
      <c r="AI78" s="41"/>
      <c r="AJ78" s="41"/>
      <c r="AK78" s="41"/>
      <c r="AL78" s="41"/>
      <c r="AM78" s="41"/>
      <c r="AN78" s="41"/>
      <c r="AO78" s="41"/>
      <c r="AP78" s="41"/>
    </row>
    <row r="79" spans="2:42" x14ac:dyDescent="0.25">
      <c r="B79" s="40" t="s">
        <v>762</v>
      </c>
      <c r="C79" s="42" t="s">
        <v>38</v>
      </c>
      <c r="D79" s="41"/>
      <c r="E79" s="41"/>
      <c r="F79" s="41"/>
      <c r="G79" s="41"/>
      <c r="H79" s="41"/>
      <c r="I79" s="41"/>
      <c r="J79" s="41"/>
      <c r="K79" s="41"/>
      <c r="L79" s="41"/>
      <c r="M79" s="41"/>
      <c r="N79" s="41"/>
      <c r="O79" s="41"/>
      <c r="P79" s="41"/>
      <c r="Q79" s="41"/>
      <c r="R79" s="41"/>
      <c r="S79" s="41"/>
      <c r="T79" s="41"/>
      <c r="U79" s="41"/>
      <c r="V79" s="41"/>
      <c r="W79" s="41"/>
      <c r="X79" s="41"/>
      <c r="Y79" s="41"/>
      <c r="Z79" s="41"/>
      <c r="AA79" s="41"/>
      <c r="AB79" s="41"/>
      <c r="AC79" s="41"/>
      <c r="AD79" s="41"/>
      <c r="AE79" s="41"/>
      <c r="AF79" s="41"/>
      <c r="AG79" s="41"/>
      <c r="AH79" s="41"/>
      <c r="AI79" s="41"/>
      <c r="AJ79" s="41"/>
      <c r="AK79" s="41"/>
      <c r="AL79" s="41"/>
      <c r="AM79" s="41"/>
      <c r="AN79" s="41"/>
      <c r="AO79" s="41"/>
      <c r="AP79" s="41"/>
    </row>
    <row r="80" spans="2:42" x14ac:dyDescent="0.25">
      <c r="B80" s="40" t="s">
        <v>762</v>
      </c>
      <c r="C80" s="42" t="s">
        <v>39</v>
      </c>
      <c r="D80" s="41"/>
      <c r="E80" s="41"/>
      <c r="F80" s="41"/>
      <c r="G80" s="41"/>
      <c r="H80" s="41"/>
      <c r="I80" s="41"/>
      <c r="J80" s="41"/>
      <c r="K80" s="41"/>
      <c r="L80" s="41"/>
      <c r="M80" s="41"/>
      <c r="N80" s="41"/>
      <c r="O80" s="41"/>
      <c r="P80" s="41"/>
      <c r="Q80" s="41"/>
      <c r="R80" s="41"/>
      <c r="S80" s="41"/>
      <c r="T80" s="41"/>
      <c r="U80" s="41"/>
      <c r="V80" s="41"/>
      <c r="W80" s="41"/>
      <c r="X80" s="41"/>
      <c r="Y80" s="41"/>
      <c r="Z80" s="41"/>
      <c r="AA80" s="41"/>
      <c r="AB80" s="41"/>
      <c r="AC80" s="41"/>
      <c r="AD80" s="41"/>
      <c r="AE80" s="41"/>
      <c r="AF80" s="41"/>
      <c r="AG80" s="41"/>
      <c r="AH80" s="41"/>
      <c r="AI80" s="41"/>
      <c r="AJ80" s="41"/>
      <c r="AK80" s="41"/>
      <c r="AL80" s="41"/>
      <c r="AM80" s="41"/>
      <c r="AN80" s="41"/>
      <c r="AO80" s="41"/>
      <c r="AP80" s="41"/>
    </row>
    <row r="81" spans="2:42" x14ac:dyDescent="0.25">
      <c r="B81" s="40" t="s">
        <v>762</v>
      </c>
      <c r="C81" s="42" t="s">
        <v>40</v>
      </c>
      <c r="D81" s="41"/>
      <c r="E81" s="41"/>
      <c r="F81" s="41"/>
      <c r="G81" s="41"/>
      <c r="H81" s="41"/>
      <c r="I81" s="41"/>
      <c r="J81" s="41"/>
      <c r="K81" s="41"/>
      <c r="L81" s="41"/>
      <c r="M81" s="41"/>
      <c r="N81" s="41"/>
      <c r="O81" s="41"/>
      <c r="P81" s="41"/>
      <c r="Q81" s="41"/>
      <c r="R81" s="41"/>
      <c r="S81" s="41"/>
      <c r="T81" s="41"/>
      <c r="U81" s="41"/>
      <c r="V81" s="41"/>
      <c r="W81" s="41"/>
      <c r="X81" s="41"/>
      <c r="Y81" s="41"/>
      <c r="Z81" s="41"/>
      <c r="AA81" s="41"/>
      <c r="AB81" s="41"/>
      <c r="AC81" s="41"/>
      <c r="AD81" s="41"/>
      <c r="AE81" s="41"/>
      <c r="AF81" s="41"/>
      <c r="AG81" s="41"/>
      <c r="AH81" s="41"/>
      <c r="AI81" s="41"/>
      <c r="AJ81" s="41"/>
      <c r="AK81" s="41"/>
      <c r="AL81" s="41"/>
      <c r="AM81" s="41"/>
      <c r="AN81" s="41"/>
      <c r="AO81" s="41"/>
      <c r="AP81" s="41"/>
    </row>
    <row r="82" spans="2:42" x14ac:dyDescent="0.25">
      <c r="B82" s="40" t="s">
        <v>762</v>
      </c>
      <c r="C82" s="42" t="s">
        <v>41</v>
      </c>
      <c r="D82" s="41"/>
      <c r="E82" s="41"/>
      <c r="F82" s="41"/>
      <c r="G82" s="41"/>
      <c r="H82" s="41"/>
      <c r="I82" s="41"/>
      <c r="J82" s="41"/>
      <c r="K82" s="41"/>
      <c r="L82" s="41"/>
      <c r="M82" s="41"/>
      <c r="N82" s="41"/>
      <c r="O82" s="41"/>
      <c r="P82" s="41"/>
      <c r="Q82" s="41"/>
      <c r="R82" s="41"/>
      <c r="S82" s="41"/>
      <c r="T82" s="41"/>
      <c r="U82" s="41"/>
      <c r="V82" s="41"/>
      <c r="W82" s="41"/>
      <c r="X82" s="41"/>
      <c r="Y82" s="41"/>
      <c r="Z82" s="41"/>
      <c r="AA82" s="41"/>
      <c r="AB82" s="41"/>
      <c r="AC82" s="41"/>
      <c r="AD82" s="41"/>
      <c r="AE82" s="41"/>
      <c r="AF82" s="41"/>
      <c r="AG82" s="41"/>
      <c r="AH82" s="41"/>
      <c r="AI82" s="41"/>
      <c r="AJ82" s="41"/>
      <c r="AK82" s="41"/>
      <c r="AL82" s="41"/>
      <c r="AM82" s="41"/>
      <c r="AN82" s="41"/>
      <c r="AO82" s="41"/>
      <c r="AP82" s="41"/>
    </row>
    <row r="83" spans="2:42" x14ac:dyDescent="0.25">
      <c r="B83" s="40" t="s">
        <v>762</v>
      </c>
      <c r="C83" s="42" t="s">
        <v>42</v>
      </c>
      <c r="D83" s="41"/>
      <c r="E83" s="41"/>
      <c r="F83" s="41"/>
      <c r="G83" s="41"/>
      <c r="H83" s="41"/>
      <c r="I83" s="41"/>
      <c r="J83" s="41"/>
      <c r="K83" s="41"/>
      <c r="L83" s="41"/>
      <c r="M83" s="41"/>
      <c r="N83" s="41"/>
      <c r="O83" s="41"/>
      <c r="P83" s="41"/>
      <c r="Q83" s="41"/>
      <c r="R83" s="41"/>
      <c r="S83" s="41"/>
      <c r="T83" s="41"/>
      <c r="U83" s="41"/>
      <c r="V83" s="41"/>
      <c r="W83" s="41"/>
      <c r="X83" s="41"/>
      <c r="Y83" s="41"/>
      <c r="Z83" s="41"/>
      <c r="AA83" s="41"/>
      <c r="AB83" s="41"/>
      <c r="AC83" s="41"/>
      <c r="AD83" s="41"/>
      <c r="AE83" s="41"/>
      <c r="AF83" s="41"/>
      <c r="AG83" s="41"/>
      <c r="AH83" s="41"/>
      <c r="AI83" s="41"/>
      <c r="AJ83" s="41"/>
      <c r="AK83" s="41"/>
      <c r="AL83" s="41"/>
      <c r="AM83" s="41"/>
      <c r="AN83" s="41"/>
      <c r="AO83" s="41"/>
      <c r="AP83" s="41"/>
    </row>
    <row r="84" spans="2:42" x14ac:dyDescent="0.25">
      <c r="B84" s="40" t="s">
        <v>762</v>
      </c>
      <c r="C84" s="42" t="s">
        <v>43</v>
      </c>
      <c r="D84" s="41"/>
      <c r="E84" s="41"/>
      <c r="F84" s="41"/>
      <c r="G84" s="41"/>
      <c r="H84" s="41"/>
      <c r="I84" s="41"/>
      <c r="J84" s="41"/>
      <c r="K84" s="41"/>
      <c r="L84" s="41"/>
      <c r="M84" s="41"/>
      <c r="N84" s="41"/>
      <c r="O84" s="41"/>
      <c r="P84" s="41"/>
      <c r="Q84" s="41"/>
      <c r="R84" s="41"/>
      <c r="S84" s="41"/>
      <c r="T84" s="41"/>
      <c r="U84" s="41"/>
      <c r="V84" s="41"/>
      <c r="W84" s="41"/>
      <c r="X84" s="41"/>
      <c r="Y84" s="41"/>
      <c r="Z84" s="41"/>
      <c r="AA84" s="41"/>
      <c r="AB84" s="41"/>
      <c r="AC84" s="41"/>
      <c r="AD84" s="41"/>
      <c r="AE84" s="41"/>
      <c r="AF84" s="41"/>
      <c r="AG84" s="41"/>
      <c r="AH84" s="41"/>
      <c r="AI84" s="41"/>
      <c r="AJ84" s="41"/>
      <c r="AK84" s="41"/>
      <c r="AL84" s="41"/>
      <c r="AM84" s="41"/>
      <c r="AN84" s="41"/>
      <c r="AO84" s="41"/>
      <c r="AP84" s="41"/>
    </row>
    <row r="85" spans="2:42" x14ac:dyDescent="0.25">
      <c r="B85" s="40" t="s">
        <v>762</v>
      </c>
      <c r="C85" s="42" t="s">
        <v>44</v>
      </c>
      <c r="D85" s="41"/>
      <c r="E85" s="41"/>
      <c r="F85" s="41"/>
      <c r="G85" s="41"/>
      <c r="H85" s="41"/>
      <c r="I85" s="41"/>
      <c r="J85" s="41"/>
      <c r="K85" s="41"/>
      <c r="L85" s="41"/>
      <c r="M85" s="41"/>
      <c r="N85" s="41"/>
      <c r="O85" s="41"/>
      <c r="P85" s="41"/>
      <c r="Q85" s="41"/>
      <c r="R85" s="41"/>
      <c r="S85" s="41"/>
      <c r="T85" s="41"/>
      <c r="U85" s="41"/>
      <c r="V85" s="41"/>
      <c r="W85" s="41"/>
      <c r="X85" s="41"/>
      <c r="Y85" s="41"/>
      <c r="Z85" s="41"/>
      <c r="AA85" s="41"/>
      <c r="AB85" s="41"/>
      <c r="AC85" s="41"/>
      <c r="AD85" s="41"/>
      <c r="AE85" s="41"/>
      <c r="AF85" s="41"/>
      <c r="AG85" s="41"/>
      <c r="AH85" s="41"/>
      <c r="AI85" s="41"/>
      <c r="AJ85" s="41"/>
      <c r="AK85" s="41"/>
      <c r="AL85" s="41"/>
      <c r="AM85" s="41"/>
      <c r="AN85" s="41"/>
      <c r="AO85" s="41"/>
      <c r="AP85" s="41"/>
    </row>
    <row r="86" spans="2:42" x14ac:dyDescent="0.25">
      <c r="B86" s="40" t="s">
        <v>762</v>
      </c>
      <c r="C86" s="42" t="s">
        <v>45</v>
      </c>
      <c r="D86" s="41"/>
      <c r="E86" s="41"/>
      <c r="F86" s="41"/>
      <c r="G86" s="41"/>
      <c r="H86" s="41"/>
      <c r="I86" s="41"/>
      <c r="J86" s="41"/>
      <c r="K86" s="41"/>
      <c r="L86" s="41"/>
      <c r="M86" s="41"/>
      <c r="N86" s="41"/>
      <c r="O86" s="41"/>
      <c r="P86" s="41"/>
      <c r="Q86" s="41"/>
      <c r="R86" s="41"/>
      <c r="S86" s="41"/>
      <c r="T86" s="41"/>
      <c r="U86" s="41"/>
      <c r="V86" s="41"/>
      <c r="W86" s="41"/>
      <c r="X86" s="41"/>
      <c r="Y86" s="41"/>
      <c r="Z86" s="41"/>
      <c r="AA86" s="41"/>
      <c r="AB86" s="41"/>
      <c r="AC86" s="41"/>
      <c r="AD86" s="41"/>
      <c r="AE86" s="41"/>
      <c r="AF86" s="41"/>
      <c r="AG86" s="41"/>
      <c r="AH86" s="41"/>
      <c r="AI86" s="41"/>
      <c r="AJ86" s="41"/>
      <c r="AK86" s="41"/>
      <c r="AL86" s="41"/>
      <c r="AM86" s="41"/>
      <c r="AN86" s="41"/>
      <c r="AO86" s="41"/>
      <c r="AP86" s="41"/>
    </row>
    <row r="87" spans="2:42" x14ac:dyDescent="0.25">
      <c r="B87" s="40" t="s">
        <v>762</v>
      </c>
      <c r="C87" s="42" t="s">
        <v>46</v>
      </c>
      <c r="D87" s="41"/>
      <c r="E87" s="41"/>
      <c r="F87" s="41"/>
      <c r="G87" s="41"/>
      <c r="H87" s="41"/>
      <c r="I87" s="41"/>
      <c r="J87" s="41"/>
      <c r="K87" s="41"/>
      <c r="L87" s="41"/>
      <c r="M87" s="41"/>
      <c r="N87" s="41"/>
      <c r="O87" s="41"/>
      <c r="P87" s="41"/>
      <c r="Q87" s="41"/>
      <c r="R87" s="41"/>
      <c r="S87" s="41"/>
      <c r="T87" s="41"/>
      <c r="U87" s="41"/>
      <c r="V87" s="41"/>
      <c r="W87" s="41"/>
      <c r="X87" s="41"/>
      <c r="Y87" s="41"/>
      <c r="Z87" s="41"/>
      <c r="AA87" s="41"/>
      <c r="AB87" s="41"/>
      <c r="AC87" s="41"/>
      <c r="AD87" s="41"/>
      <c r="AE87" s="41"/>
      <c r="AF87" s="41"/>
      <c r="AG87" s="41"/>
      <c r="AH87" s="41"/>
      <c r="AI87" s="41"/>
      <c r="AJ87" s="41"/>
      <c r="AK87" s="41"/>
      <c r="AL87" s="41"/>
      <c r="AM87" s="41"/>
      <c r="AN87" s="41"/>
      <c r="AO87" s="41"/>
      <c r="AP87" s="41"/>
    </row>
    <row r="88" spans="2:42" x14ac:dyDescent="0.25">
      <c r="B88" s="40" t="s">
        <v>762</v>
      </c>
      <c r="C88" s="42" t="s">
        <v>15</v>
      </c>
      <c r="D88" s="41">
        <v>0</v>
      </c>
      <c r="E88" s="41">
        <v>0</v>
      </c>
      <c r="F88" s="41">
        <v>0</v>
      </c>
      <c r="G88" s="41">
        <v>0</v>
      </c>
      <c r="H88" s="41">
        <v>0</v>
      </c>
      <c r="I88" s="41">
        <v>0</v>
      </c>
      <c r="J88" s="41">
        <v>0</v>
      </c>
      <c r="K88" s="41">
        <v>0</v>
      </c>
      <c r="L88" s="41">
        <v>0</v>
      </c>
      <c r="M88" s="41">
        <v>0</v>
      </c>
      <c r="N88" s="41">
        <v>0</v>
      </c>
      <c r="O88" s="41">
        <v>0</v>
      </c>
      <c r="P88" s="41">
        <v>0</v>
      </c>
      <c r="Q88" s="41">
        <v>0</v>
      </c>
      <c r="R88" s="41">
        <v>0</v>
      </c>
      <c r="S88" s="41">
        <v>0</v>
      </c>
      <c r="T88" s="41">
        <v>0</v>
      </c>
      <c r="U88" s="41">
        <v>0</v>
      </c>
      <c r="V88" s="41">
        <v>0</v>
      </c>
      <c r="W88" s="41">
        <v>0</v>
      </c>
      <c r="X88" s="41">
        <v>0</v>
      </c>
      <c r="Y88" s="41">
        <v>0</v>
      </c>
      <c r="Z88" s="41">
        <v>0</v>
      </c>
      <c r="AA88" s="41">
        <v>0</v>
      </c>
      <c r="AB88" s="41">
        <v>0</v>
      </c>
      <c r="AC88" s="41">
        <v>0</v>
      </c>
      <c r="AD88" s="41">
        <v>0</v>
      </c>
      <c r="AE88" s="41">
        <v>0</v>
      </c>
      <c r="AF88" s="41">
        <v>0</v>
      </c>
      <c r="AG88" s="41">
        <v>0</v>
      </c>
      <c r="AH88" s="41">
        <v>0</v>
      </c>
      <c r="AI88" s="41">
        <v>0</v>
      </c>
      <c r="AJ88" s="41">
        <v>0</v>
      </c>
      <c r="AK88" s="41">
        <v>0</v>
      </c>
      <c r="AL88" s="41">
        <v>0</v>
      </c>
      <c r="AM88" s="41">
        <v>0</v>
      </c>
      <c r="AN88" s="41">
        <v>0</v>
      </c>
      <c r="AO88" s="41">
        <v>0</v>
      </c>
      <c r="AP88" s="41">
        <v>0</v>
      </c>
    </row>
    <row r="89" spans="2:42" x14ac:dyDescent="0.25">
      <c r="B89" s="40" t="s">
        <v>673</v>
      </c>
      <c r="C89" s="42" t="s">
        <v>36</v>
      </c>
      <c r="D89" s="41"/>
      <c r="E89" s="41"/>
      <c r="F89" s="41"/>
      <c r="G89" s="41"/>
      <c r="H89" s="41"/>
      <c r="I89" s="41"/>
      <c r="J89" s="41"/>
      <c r="K89" s="41"/>
      <c r="L89" s="41"/>
      <c r="M89" s="41"/>
      <c r="N89" s="41"/>
      <c r="O89" s="41"/>
      <c r="P89" s="41"/>
      <c r="Q89" s="41"/>
      <c r="R89" s="41"/>
      <c r="S89" s="41"/>
      <c r="T89" s="41"/>
      <c r="U89" s="41"/>
      <c r="V89" s="41"/>
      <c r="W89" s="41"/>
      <c r="X89" s="41"/>
      <c r="Y89" s="41"/>
      <c r="Z89" s="41"/>
      <c r="AA89" s="41"/>
      <c r="AB89" s="41"/>
      <c r="AC89" s="41"/>
      <c r="AD89" s="41"/>
      <c r="AE89" s="41"/>
      <c r="AF89" s="41"/>
      <c r="AG89" s="41"/>
      <c r="AH89" s="41"/>
      <c r="AI89" s="41"/>
      <c r="AJ89" s="41"/>
      <c r="AK89" s="41"/>
      <c r="AL89" s="41"/>
      <c r="AM89" s="41"/>
      <c r="AN89" s="41"/>
      <c r="AO89" s="41"/>
      <c r="AP89" s="41"/>
    </row>
    <row r="90" spans="2:42" x14ac:dyDescent="0.25">
      <c r="B90" s="40" t="s">
        <v>673</v>
      </c>
      <c r="C90" s="42" t="s">
        <v>37</v>
      </c>
      <c r="D90" s="41"/>
      <c r="E90" s="41"/>
      <c r="F90" s="41"/>
      <c r="G90" s="41"/>
      <c r="H90" s="41"/>
      <c r="I90" s="41"/>
      <c r="J90" s="41"/>
      <c r="K90" s="41"/>
      <c r="L90" s="41"/>
      <c r="M90" s="41"/>
      <c r="N90" s="41"/>
      <c r="O90" s="41"/>
      <c r="P90" s="41"/>
      <c r="Q90" s="41"/>
      <c r="R90" s="41"/>
      <c r="S90" s="41"/>
      <c r="T90" s="41"/>
      <c r="U90" s="41"/>
      <c r="V90" s="41"/>
      <c r="W90" s="41"/>
      <c r="X90" s="41"/>
      <c r="Y90" s="41"/>
      <c r="Z90" s="41"/>
      <c r="AA90" s="41"/>
      <c r="AB90" s="41"/>
      <c r="AC90" s="41"/>
      <c r="AD90" s="41"/>
      <c r="AE90" s="41"/>
      <c r="AF90" s="41"/>
      <c r="AG90" s="41"/>
      <c r="AH90" s="41"/>
      <c r="AI90" s="41"/>
      <c r="AJ90" s="41"/>
      <c r="AK90" s="41"/>
      <c r="AL90" s="41"/>
      <c r="AM90" s="41"/>
      <c r="AN90" s="41"/>
      <c r="AO90" s="41"/>
      <c r="AP90" s="41"/>
    </row>
    <row r="91" spans="2:42" x14ac:dyDescent="0.25">
      <c r="B91" s="40" t="s">
        <v>673</v>
      </c>
      <c r="C91" s="42" t="s">
        <v>38</v>
      </c>
      <c r="D91" s="41"/>
      <c r="E91" s="41"/>
      <c r="F91" s="41"/>
      <c r="G91" s="41"/>
      <c r="H91" s="41"/>
      <c r="I91" s="41"/>
      <c r="J91" s="41"/>
      <c r="K91" s="41"/>
      <c r="L91" s="41"/>
      <c r="M91" s="41"/>
      <c r="N91" s="41"/>
      <c r="O91" s="41"/>
      <c r="P91" s="41"/>
      <c r="Q91" s="41"/>
      <c r="R91" s="41"/>
      <c r="S91" s="41"/>
      <c r="T91" s="41"/>
      <c r="U91" s="41"/>
      <c r="V91" s="41"/>
      <c r="W91" s="41"/>
      <c r="X91" s="41"/>
      <c r="Y91" s="41"/>
      <c r="Z91" s="41"/>
      <c r="AA91" s="41"/>
      <c r="AB91" s="41"/>
      <c r="AC91" s="41"/>
      <c r="AD91" s="41"/>
      <c r="AE91" s="41"/>
      <c r="AF91" s="41"/>
      <c r="AG91" s="41"/>
      <c r="AH91" s="41"/>
      <c r="AI91" s="41"/>
      <c r="AJ91" s="41"/>
      <c r="AK91" s="41"/>
      <c r="AL91" s="41"/>
      <c r="AM91" s="41"/>
      <c r="AN91" s="41"/>
      <c r="AO91" s="41"/>
      <c r="AP91" s="41"/>
    </row>
    <row r="92" spans="2:42" x14ac:dyDescent="0.25">
      <c r="B92" s="40" t="s">
        <v>673</v>
      </c>
      <c r="C92" s="42" t="s">
        <v>39</v>
      </c>
      <c r="D92" s="41"/>
      <c r="E92" s="41"/>
      <c r="F92" s="41"/>
      <c r="G92" s="41"/>
      <c r="H92" s="41"/>
      <c r="I92" s="41"/>
      <c r="J92" s="41"/>
      <c r="K92" s="41"/>
      <c r="L92" s="41"/>
      <c r="M92" s="41"/>
      <c r="N92" s="41"/>
      <c r="O92" s="41"/>
      <c r="P92" s="41"/>
      <c r="Q92" s="41"/>
      <c r="R92" s="41"/>
      <c r="S92" s="41"/>
      <c r="T92" s="41"/>
      <c r="U92" s="41"/>
      <c r="V92" s="41"/>
      <c r="W92" s="41"/>
      <c r="X92" s="41"/>
      <c r="Y92" s="41"/>
      <c r="Z92" s="41"/>
      <c r="AA92" s="41"/>
      <c r="AB92" s="41"/>
      <c r="AC92" s="41"/>
      <c r="AD92" s="41"/>
      <c r="AE92" s="41"/>
      <c r="AF92" s="41"/>
      <c r="AG92" s="41"/>
      <c r="AH92" s="41"/>
      <c r="AI92" s="41"/>
      <c r="AJ92" s="41"/>
      <c r="AK92" s="41"/>
      <c r="AL92" s="41"/>
      <c r="AM92" s="41"/>
      <c r="AN92" s="41"/>
      <c r="AO92" s="41"/>
      <c r="AP92" s="41"/>
    </row>
    <row r="93" spans="2:42" x14ac:dyDescent="0.25">
      <c r="B93" s="40" t="s">
        <v>673</v>
      </c>
      <c r="C93" s="42" t="s">
        <v>40</v>
      </c>
      <c r="D93" s="41"/>
      <c r="E93" s="41"/>
      <c r="F93" s="41"/>
      <c r="G93" s="41"/>
      <c r="H93" s="41"/>
      <c r="I93" s="41"/>
      <c r="J93" s="41"/>
      <c r="K93" s="41"/>
      <c r="L93" s="41"/>
      <c r="M93" s="41"/>
      <c r="N93" s="41"/>
      <c r="O93" s="41"/>
      <c r="P93" s="41"/>
      <c r="Q93" s="41"/>
      <c r="R93" s="41"/>
      <c r="S93" s="41"/>
      <c r="T93" s="41"/>
      <c r="U93" s="41"/>
      <c r="V93" s="41"/>
      <c r="W93" s="41"/>
      <c r="X93" s="41"/>
      <c r="Y93" s="41"/>
      <c r="Z93" s="41"/>
      <c r="AA93" s="41"/>
      <c r="AB93" s="41"/>
      <c r="AC93" s="41"/>
      <c r="AD93" s="41"/>
      <c r="AE93" s="41"/>
      <c r="AF93" s="41"/>
      <c r="AG93" s="41"/>
      <c r="AH93" s="41"/>
      <c r="AI93" s="41"/>
      <c r="AJ93" s="41"/>
      <c r="AK93" s="41"/>
      <c r="AL93" s="41"/>
      <c r="AM93" s="41"/>
      <c r="AN93" s="41"/>
      <c r="AO93" s="41"/>
      <c r="AP93" s="41"/>
    </row>
    <row r="94" spans="2:42" x14ac:dyDescent="0.25">
      <c r="B94" s="40" t="s">
        <v>673</v>
      </c>
      <c r="C94" s="42" t="s">
        <v>41</v>
      </c>
      <c r="D94" s="41"/>
      <c r="E94" s="41"/>
      <c r="F94" s="41"/>
      <c r="G94" s="41"/>
      <c r="H94" s="41"/>
      <c r="I94" s="41"/>
      <c r="J94" s="41"/>
      <c r="K94" s="41"/>
      <c r="L94" s="41"/>
      <c r="M94" s="41"/>
      <c r="N94" s="41"/>
      <c r="O94" s="41"/>
      <c r="P94" s="41"/>
      <c r="Q94" s="41"/>
      <c r="R94" s="41"/>
      <c r="S94" s="41"/>
      <c r="T94" s="41"/>
      <c r="U94" s="41"/>
      <c r="V94" s="41"/>
      <c r="W94" s="41"/>
      <c r="X94" s="41"/>
      <c r="Y94" s="41"/>
      <c r="Z94" s="41"/>
      <c r="AA94" s="41"/>
      <c r="AB94" s="41"/>
      <c r="AC94" s="41"/>
      <c r="AD94" s="41"/>
      <c r="AE94" s="41"/>
      <c r="AF94" s="41"/>
      <c r="AG94" s="41"/>
      <c r="AH94" s="41"/>
      <c r="AI94" s="41"/>
      <c r="AJ94" s="41"/>
      <c r="AK94" s="41"/>
      <c r="AL94" s="41"/>
      <c r="AM94" s="41"/>
      <c r="AN94" s="41"/>
      <c r="AO94" s="41"/>
      <c r="AP94" s="41"/>
    </row>
    <row r="95" spans="2:42" x14ac:dyDescent="0.25">
      <c r="B95" s="40" t="s">
        <v>673</v>
      </c>
      <c r="C95" s="42" t="s">
        <v>42</v>
      </c>
      <c r="D95" s="41"/>
      <c r="E95" s="41"/>
      <c r="F95" s="41"/>
      <c r="G95" s="41"/>
      <c r="H95" s="41"/>
      <c r="I95" s="41"/>
      <c r="J95" s="41"/>
      <c r="K95" s="41"/>
      <c r="L95" s="41"/>
      <c r="M95" s="41"/>
      <c r="N95" s="41"/>
      <c r="O95" s="41"/>
      <c r="P95" s="41"/>
      <c r="Q95" s="41"/>
      <c r="R95" s="41"/>
      <c r="S95" s="41"/>
      <c r="T95" s="41"/>
      <c r="U95" s="41"/>
      <c r="V95" s="41"/>
      <c r="W95" s="41"/>
      <c r="X95" s="41"/>
      <c r="Y95" s="41"/>
      <c r="Z95" s="41"/>
      <c r="AA95" s="41"/>
      <c r="AB95" s="41"/>
      <c r="AC95" s="41"/>
      <c r="AD95" s="41"/>
      <c r="AE95" s="41"/>
      <c r="AF95" s="41"/>
      <c r="AG95" s="41"/>
      <c r="AH95" s="41"/>
      <c r="AI95" s="41"/>
      <c r="AJ95" s="41"/>
      <c r="AK95" s="41"/>
      <c r="AL95" s="41"/>
      <c r="AM95" s="41"/>
      <c r="AN95" s="41"/>
      <c r="AO95" s="41"/>
      <c r="AP95" s="41"/>
    </row>
    <row r="96" spans="2:42" x14ac:dyDescent="0.25">
      <c r="B96" s="40" t="s">
        <v>673</v>
      </c>
      <c r="C96" s="42" t="s">
        <v>43</v>
      </c>
      <c r="D96" s="41"/>
      <c r="E96" s="41"/>
      <c r="F96" s="41"/>
      <c r="G96" s="41"/>
      <c r="H96" s="41"/>
      <c r="I96" s="41"/>
      <c r="J96" s="41"/>
      <c r="K96" s="41"/>
      <c r="L96" s="41"/>
      <c r="M96" s="41"/>
      <c r="N96" s="41"/>
      <c r="O96" s="41"/>
      <c r="P96" s="41"/>
      <c r="Q96" s="41"/>
      <c r="R96" s="41"/>
      <c r="S96" s="41"/>
      <c r="T96" s="41"/>
      <c r="U96" s="41"/>
      <c r="V96" s="41"/>
      <c r="W96" s="41"/>
      <c r="X96" s="41"/>
      <c r="Y96" s="41"/>
      <c r="Z96" s="41"/>
      <c r="AA96" s="41"/>
      <c r="AB96" s="41"/>
      <c r="AC96" s="41"/>
      <c r="AD96" s="41"/>
      <c r="AE96" s="41"/>
      <c r="AF96" s="41"/>
      <c r="AG96" s="41"/>
      <c r="AH96" s="41"/>
      <c r="AI96" s="41"/>
      <c r="AJ96" s="41"/>
      <c r="AK96" s="41"/>
      <c r="AL96" s="41"/>
      <c r="AM96" s="41"/>
      <c r="AN96" s="41"/>
      <c r="AO96" s="41"/>
      <c r="AP96" s="41"/>
    </row>
    <row r="97" spans="1:42" x14ac:dyDescent="0.25">
      <c r="B97" s="40" t="s">
        <v>673</v>
      </c>
      <c r="C97" s="42" t="s">
        <v>44</v>
      </c>
      <c r="D97" s="41"/>
      <c r="E97" s="41"/>
      <c r="F97" s="41"/>
      <c r="G97" s="41"/>
      <c r="H97" s="41"/>
      <c r="I97" s="41"/>
      <c r="J97" s="41"/>
      <c r="K97" s="41"/>
      <c r="L97" s="41"/>
      <c r="M97" s="41"/>
      <c r="N97" s="41"/>
      <c r="O97" s="41"/>
      <c r="P97" s="41"/>
      <c r="Q97" s="41"/>
      <c r="R97" s="41"/>
      <c r="S97" s="41"/>
      <c r="T97" s="41"/>
      <c r="U97" s="41"/>
      <c r="V97" s="41"/>
      <c r="W97" s="41"/>
      <c r="X97" s="41"/>
      <c r="Y97" s="41"/>
      <c r="Z97" s="41"/>
      <c r="AA97" s="41"/>
      <c r="AB97" s="41"/>
      <c r="AC97" s="41"/>
      <c r="AD97" s="41"/>
      <c r="AE97" s="41"/>
      <c r="AF97" s="41"/>
      <c r="AG97" s="41"/>
      <c r="AH97" s="41"/>
      <c r="AI97" s="41"/>
      <c r="AJ97" s="41"/>
      <c r="AK97" s="41"/>
      <c r="AL97" s="41"/>
      <c r="AM97" s="41"/>
      <c r="AN97" s="41"/>
      <c r="AO97" s="41"/>
      <c r="AP97" s="41"/>
    </row>
    <row r="98" spans="1:42" x14ac:dyDescent="0.25">
      <c r="B98" s="40" t="s">
        <v>673</v>
      </c>
      <c r="C98" s="42" t="s">
        <v>45</v>
      </c>
      <c r="D98" s="41"/>
      <c r="E98" s="41"/>
      <c r="F98" s="41"/>
      <c r="G98" s="41"/>
      <c r="H98" s="41"/>
      <c r="I98" s="41"/>
      <c r="J98" s="41"/>
      <c r="K98" s="41"/>
      <c r="L98" s="41"/>
      <c r="M98" s="41"/>
      <c r="N98" s="41"/>
      <c r="O98" s="41"/>
      <c r="P98" s="41"/>
      <c r="Q98" s="41"/>
      <c r="R98" s="41"/>
      <c r="S98" s="41"/>
      <c r="T98" s="41"/>
      <c r="U98" s="41"/>
      <c r="V98" s="41"/>
      <c r="W98" s="41"/>
      <c r="X98" s="41"/>
      <c r="Y98" s="41"/>
      <c r="Z98" s="41"/>
      <c r="AA98" s="41"/>
      <c r="AB98" s="41"/>
      <c r="AC98" s="41"/>
      <c r="AD98" s="41"/>
      <c r="AE98" s="41"/>
      <c r="AF98" s="41"/>
      <c r="AG98" s="41"/>
      <c r="AH98" s="41"/>
      <c r="AI98" s="41"/>
      <c r="AJ98" s="41"/>
      <c r="AK98" s="41"/>
      <c r="AL98" s="41"/>
      <c r="AM98" s="41"/>
      <c r="AN98" s="41"/>
      <c r="AO98" s="41"/>
      <c r="AP98" s="41"/>
    </row>
    <row r="99" spans="1:42" x14ac:dyDescent="0.25">
      <c r="B99" s="40" t="s">
        <v>673</v>
      </c>
      <c r="C99" s="42" t="s">
        <v>46</v>
      </c>
      <c r="D99" s="41"/>
      <c r="E99" s="41"/>
      <c r="F99" s="41"/>
      <c r="G99" s="41"/>
      <c r="H99" s="41"/>
      <c r="I99" s="41"/>
      <c r="J99" s="41"/>
      <c r="K99" s="41"/>
      <c r="L99" s="41"/>
      <c r="M99" s="41"/>
      <c r="N99" s="41"/>
      <c r="O99" s="41"/>
      <c r="P99" s="41"/>
      <c r="Q99" s="41"/>
      <c r="R99" s="41"/>
      <c r="S99" s="41"/>
      <c r="T99" s="41"/>
      <c r="U99" s="41"/>
      <c r="V99" s="41"/>
      <c r="W99" s="41"/>
      <c r="X99" s="41"/>
      <c r="Y99" s="41"/>
      <c r="Z99" s="41"/>
      <c r="AA99" s="41"/>
      <c r="AB99" s="41"/>
      <c r="AC99" s="41"/>
      <c r="AD99" s="41"/>
      <c r="AE99" s="41"/>
      <c r="AF99" s="41"/>
      <c r="AG99" s="41"/>
      <c r="AH99" s="41"/>
      <c r="AI99" s="41"/>
      <c r="AJ99" s="41"/>
      <c r="AK99" s="41"/>
      <c r="AL99" s="41"/>
      <c r="AM99" s="41"/>
      <c r="AN99" s="41"/>
      <c r="AO99" s="41"/>
      <c r="AP99" s="41"/>
    </row>
    <row r="100" spans="1:42" x14ac:dyDescent="0.25">
      <c r="B100" s="40" t="s">
        <v>673</v>
      </c>
      <c r="C100" s="42" t="s">
        <v>15</v>
      </c>
      <c r="D100" s="41">
        <v>0</v>
      </c>
      <c r="E100" s="41">
        <v>0</v>
      </c>
      <c r="F100" s="41">
        <v>0</v>
      </c>
      <c r="G100" s="41">
        <v>0</v>
      </c>
      <c r="H100" s="41">
        <v>0</v>
      </c>
      <c r="I100" s="41">
        <v>0</v>
      </c>
      <c r="J100" s="41">
        <v>0</v>
      </c>
      <c r="K100" s="41">
        <v>0</v>
      </c>
      <c r="L100" s="41">
        <v>0</v>
      </c>
      <c r="M100" s="41">
        <v>0</v>
      </c>
      <c r="N100" s="41">
        <v>0</v>
      </c>
      <c r="O100" s="41">
        <v>0</v>
      </c>
      <c r="P100" s="41">
        <v>0</v>
      </c>
      <c r="Q100" s="41">
        <v>0</v>
      </c>
      <c r="R100" s="41">
        <v>0</v>
      </c>
      <c r="S100" s="41">
        <v>0</v>
      </c>
      <c r="T100" s="41">
        <v>0</v>
      </c>
      <c r="U100" s="41">
        <v>0</v>
      </c>
      <c r="V100" s="41">
        <v>0</v>
      </c>
      <c r="W100" s="41">
        <v>0</v>
      </c>
      <c r="X100" s="41">
        <v>0</v>
      </c>
      <c r="Y100" s="41">
        <v>0</v>
      </c>
      <c r="Z100" s="41">
        <v>0</v>
      </c>
      <c r="AA100" s="41">
        <v>0</v>
      </c>
      <c r="AB100" s="41">
        <v>0</v>
      </c>
      <c r="AC100" s="41">
        <v>0</v>
      </c>
      <c r="AD100" s="41">
        <v>0</v>
      </c>
      <c r="AE100" s="41">
        <v>0</v>
      </c>
      <c r="AF100" s="41">
        <v>0</v>
      </c>
      <c r="AG100" s="41">
        <v>0</v>
      </c>
      <c r="AH100" s="41">
        <v>0</v>
      </c>
      <c r="AI100" s="41">
        <v>0</v>
      </c>
      <c r="AJ100" s="41">
        <v>0</v>
      </c>
      <c r="AK100" s="41">
        <v>0</v>
      </c>
      <c r="AL100" s="41">
        <v>0</v>
      </c>
      <c r="AM100" s="41">
        <v>0</v>
      </c>
      <c r="AN100" s="41">
        <v>0</v>
      </c>
      <c r="AO100" s="41">
        <v>0</v>
      </c>
      <c r="AP100" s="41">
        <v>0</v>
      </c>
    </row>
    <row r="101" spans="1:42" x14ac:dyDescent="0.25">
      <c r="B101" s="40" t="s">
        <v>763</v>
      </c>
      <c r="C101" s="42" t="s">
        <v>36</v>
      </c>
      <c r="D101" s="41">
        <v>2446.7094959999999</v>
      </c>
      <c r="E101" s="41">
        <v>2682.1860849999998</v>
      </c>
      <c r="F101" s="41">
        <v>2317.5903509999998</v>
      </c>
      <c r="G101" s="41">
        <v>2682.1860849999998</v>
      </c>
      <c r="H101" s="41">
        <v>1880.3839889999999</v>
      </c>
      <c r="I101" s="41">
        <v>1880.3839889999999</v>
      </c>
      <c r="J101" s="41">
        <v>1819.358168</v>
      </c>
      <c r="K101" s="41">
        <v>1875.425532</v>
      </c>
      <c r="L101" s="41">
        <v>1880.3839889999999</v>
      </c>
      <c r="M101" s="41">
        <v>2096.7031750000001</v>
      </c>
      <c r="N101" s="41">
        <v>2117.1426070000002</v>
      </c>
      <c r="O101" s="41">
        <v>2066.735267</v>
      </c>
      <c r="P101" s="41">
        <v>1857.5288419999999</v>
      </c>
      <c r="Q101" s="41">
        <v>509.92787859999999</v>
      </c>
      <c r="R101" s="41">
        <v>386.86433799999998</v>
      </c>
      <c r="S101" s="41">
        <v>386.86433799999998</v>
      </c>
      <c r="T101" s="41">
        <v>386.86433799999998</v>
      </c>
      <c r="U101" s="41">
        <v>386.86433799999998</v>
      </c>
      <c r="V101" s="41">
        <v>386.86433799999998</v>
      </c>
      <c r="W101" s="41">
        <v>305.11660760000001</v>
      </c>
      <c r="X101" s="41">
        <v>305.11660760000001</v>
      </c>
      <c r="Y101" s="41">
        <v>305.11660760000001</v>
      </c>
      <c r="Z101" s="41"/>
      <c r="AA101" s="41"/>
      <c r="AB101" s="41"/>
      <c r="AC101" s="41"/>
      <c r="AD101" s="41"/>
      <c r="AE101" s="41"/>
      <c r="AF101" s="41"/>
      <c r="AG101" s="41"/>
      <c r="AH101" s="41"/>
      <c r="AI101" s="41"/>
      <c r="AJ101" s="41"/>
      <c r="AK101" s="41"/>
      <c r="AL101" s="41"/>
      <c r="AM101" s="41"/>
      <c r="AN101" s="41"/>
      <c r="AO101" s="41"/>
      <c r="AP101" s="41"/>
    </row>
    <row r="102" spans="1:42" x14ac:dyDescent="0.25">
      <c r="B102" s="40" t="s">
        <v>763</v>
      </c>
      <c r="C102" s="42" t="s">
        <v>37</v>
      </c>
      <c r="D102" s="41">
        <v>117.5746876</v>
      </c>
      <c r="E102" s="41">
        <v>117.5746876</v>
      </c>
      <c r="F102" s="41">
        <v>117.5746876</v>
      </c>
      <c r="G102" s="41">
        <v>117.5746876</v>
      </c>
      <c r="H102" s="41">
        <v>117.5746876</v>
      </c>
      <c r="I102" s="41">
        <v>117.5746876</v>
      </c>
      <c r="J102" s="41">
        <v>117.5746876</v>
      </c>
      <c r="K102" s="41">
        <v>117.5746876</v>
      </c>
      <c r="L102" s="41">
        <v>117.5746876</v>
      </c>
      <c r="M102" s="41">
        <v>117.5746876</v>
      </c>
      <c r="N102" s="41"/>
      <c r="O102" s="41"/>
      <c r="P102" s="41"/>
      <c r="Q102" s="41"/>
      <c r="R102" s="41"/>
      <c r="S102" s="41"/>
      <c r="T102" s="41"/>
      <c r="U102" s="41"/>
      <c r="V102" s="41"/>
      <c r="W102" s="41"/>
      <c r="X102" s="41"/>
      <c r="Y102" s="41"/>
      <c r="Z102" s="41"/>
      <c r="AA102" s="41"/>
      <c r="AB102" s="41"/>
      <c r="AC102" s="41"/>
      <c r="AD102" s="41"/>
      <c r="AE102" s="41"/>
      <c r="AF102" s="41"/>
      <c r="AG102" s="41"/>
      <c r="AH102" s="41"/>
      <c r="AI102" s="41"/>
      <c r="AJ102" s="41"/>
      <c r="AK102" s="41"/>
      <c r="AL102" s="41"/>
      <c r="AM102" s="41"/>
      <c r="AN102" s="41"/>
      <c r="AO102" s="41"/>
      <c r="AP102" s="41"/>
    </row>
    <row r="103" spans="1:42" x14ac:dyDescent="0.25">
      <c r="B103" s="40" t="s">
        <v>763</v>
      </c>
      <c r="C103" s="42" t="s">
        <v>38</v>
      </c>
      <c r="D103" s="41">
        <v>948.48844680000002</v>
      </c>
      <c r="E103" s="41">
        <v>1125.944178</v>
      </c>
      <c r="F103" s="41">
        <v>935.89622489999999</v>
      </c>
      <c r="G103" s="41">
        <v>1125.944178</v>
      </c>
      <c r="H103" s="41">
        <v>798.83289139999999</v>
      </c>
      <c r="I103" s="41">
        <v>798.83289139999999</v>
      </c>
      <c r="J103" s="41">
        <v>781.53334270000005</v>
      </c>
      <c r="K103" s="41">
        <v>815.12889140000004</v>
      </c>
      <c r="L103" s="41">
        <v>1546.637735</v>
      </c>
      <c r="M103" s="41">
        <v>1584.8330530000001</v>
      </c>
      <c r="N103" s="41">
        <v>1344.088892</v>
      </c>
      <c r="O103" s="41">
        <v>1344.088892</v>
      </c>
      <c r="P103" s="41">
        <v>1090.151192</v>
      </c>
      <c r="Q103" s="41">
        <v>894.1066118</v>
      </c>
      <c r="R103" s="41">
        <v>819.38602860000003</v>
      </c>
      <c r="S103" s="41">
        <v>747.80484320000005</v>
      </c>
      <c r="T103" s="41">
        <v>747.80484320000005</v>
      </c>
      <c r="U103" s="41">
        <v>747.80484320000005</v>
      </c>
      <c r="V103" s="41">
        <v>747.80484320000005</v>
      </c>
      <c r="W103" s="41">
        <v>747.80484320000005</v>
      </c>
      <c r="X103" s="41">
        <v>747.80484320000005</v>
      </c>
      <c r="Y103" s="41">
        <v>871.17868550000003</v>
      </c>
      <c r="Z103" s="41">
        <v>894.1066118</v>
      </c>
      <c r="AA103" s="41">
        <v>894.1066118</v>
      </c>
      <c r="AB103" s="41">
        <v>894.1066118</v>
      </c>
      <c r="AC103" s="41">
        <v>894.1066118</v>
      </c>
      <c r="AD103" s="41">
        <v>894.1066118</v>
      </c>
      <c r="AE103" s="41">
        <v>877.81061179999995</v>
      </c>
      <c r="AF103" s="41">
        <v>877.81061179999995</v>
      </c>
      <c r="AG103" s="41"/>
      <c r="AH103" s="41"/>
      <c r="AI103" s="41"/>
      <c r="AJ103" s="41"/>
      <c r="AK103" s="41"/>
      <c r="AL103" s="41"/>
      <c r="AM103" s="41"/>
      <c r="AN103" s="41"/>
      <c r="AO103" s="41"/>
      <c r="AP103" s="41"/>
    </row>
    <row r="104" spans="1:42" x14ac:dyDescent="0.25">
      <c r="B104" s="40" t="s">
        <v>763</v>
      </c>
      <c r="C104" s="42" t="s">
        <v>39</v>
      </c>
      <c r="D104" s="41">
        <v>434.34207500000002</v>
      </c>
      <c r="E104" s="41">
        <v>539.14520470000002</v>
      </c>
      <c r="F104" s="41">
        <v>524.97665810000001</v>
      </c>
      <c r="G104" s="41">
        <v>639.0840068</v>
      </c>
      <c r="H104" s="41">
        <v>791.31917450000003</v>
      </c>
      <c r="I104" s="41">
        <v>835.43565000000001</v>
      </c>
      <c r="J104" s="41">
        <v>684.81863720000001</v>
      </c>
      <c r="K104" s="41">
        <v>753.97592950000001</v>
      </c>
      <c r="L104" s="41">
        <v>779.62451220000003</v>
      </c>
      <c r="M104" s="41">
        <v>859.03221780000001</v>
      </c>
      <c r="N104" s="41">
        <v>921.65135829999997</v>
      </c>
      <c r="O104" s="41">
        <v>859.03221780000001</v>
      </c>
      <c r="P104" s="41">
        <v>1002.882875</v>
      </c>
      <c r="Q104" s="41">
        <v>1002.373954</v>
      </c>
      <c r="R104" s="41">
        <v>1002.373954</v>
      </c>
      <c r="S104" s="41">
        <v>995.25788069999999</v>
      </c>
      <c r="T104" s="41">
        <v>899.43572140000003</v>
      </c>
      <c r="U104" s="41">
        <v>899.43572140000003</v>
      </c>
      <c r="V104" s="41">
        <v>899.43572140000003</v>
      </c>
      <c r="W104" s="41">
        <v>459.44636000000003</v>
      </c>
      <c r="X104" s="41">
        <v>459.44636000000003</v>
      </c>
      <c r="Y104" s="41">
        <v>459.44636000000003</v>
      </c>
      <c r="Z104" s="41">
        <v>146.35065729999999</v>
      </c>
      <c r="AA104" s="41">
        <v>146.35065729999999</v>
      </c>
      <c r="AB104" s="41">
        <v>146.35065729999999</v>
      </c>
      <c r="AC104" s="41">
        <v>146.35065729999999</v>
      </c>
      <c r="AD104" s="41">
        <v>146.35065729999999</v>
      </c>
      <c r="AE104" s="41">
        <v>146.35065729999999</v>
      </c>
      <c r="AF104" s="41">
        <v>146.35065729999999</v>
      </c>
      <c r="AG104" s="41">
        <v>143.85065729999999</v>
      </c>
      <c r="AH104" s="41">
        <v>143.85065729999999</v>
      </c>
      <c r="AI104" s="41">
        <v>143.85065729999999</v>
      </c>
      <c r="AJ104" s="41">
        <v>143.85065729999999</v>
      </c>
      <c r="AK104" s="41"/>
      <c r="AL104" s="41"/>
      <c r="AM104" s="41"/>
      <c r="AN104" s="41"/>
      <c r="AO104" s="41"/>
      <c r="AP104" s="41"/>
    </row>
    <row r="105" spans="1:42" x14ac:dyDescent="0.25">
      <c r="B105" s="40" t="s">
        <v>763</v>
      </c>
      <c r="C105" s="42" t="s">
        <v>40</v>
      </c>
      <c r="D105" s="41"/>
      <c r="E105" s="41"/>
      <c r="F105" s="41"/>
      <c r="G105" s="41"/>
      <c r="H105" s="41"/>
      <c r="I105" s="41"/>
      <c r="J105" s="41"/>
      <c r="K105" s="41"/>
      <c r="L105" s="41"/>
      <c r="M105" s="41"/>
      <c r="N105" s="41"/>
      <c r="O105" s="41"/>
      <c r="P105" s="41"/>
      <c r="Q105" s="41"/>
      <c r="R105" s="41"/>
      <c r="S105" s="41"/>
      <c r="T105" s="41"/>
      <c r="U105" s="41"/>
      <c r="V105" s="41"/>
      <c r="W105" s="41"/>
      <c r="X105" s="41"/>
      <c r="Y105" s="41"/>
      <c r="Z105" s="41"/>
      <c r="AA105" s="41"/>
      <c r="AB105" s="41"/>
      <c r="AC105" s="41"/>
      <c r="AD105" s="41"/>
      <c r="AE105" s="41"/>
      <c r="AF105" s="41"/>
      <c r="AG105" s="41"/>
      <c r="AH105" s="41"/>
      <c r="AI105" s="41"/>
      <c r="AJ105" s="41"/>
      <c r="AK105" s="41"/>
      <c r="AL105" s="41"/>
      <c r="AM105" s="41"/>
      <c r="AN105" s="41"/>
      <c r="AO105" s="41"/>
      <c r="AP105" s="41"/>
    </row>
    <row r="106" spans="1:42" x14ac:dyDescent="0.25">
      <c r="B106" s="40" t="s">
        <v>763</v>
      </c>
      <c r="C106" s="42" t="s">
        <v>41</v>
      </c>
      <c r="D106" s="41"/>
      <c r="E106" s="41"/>
      <c r="F106" s="41"/>
      <c r="G106" s="41"/>
      <c r="H106" s="41"/>
      <c r="I106" s="41"/>
      <c r="J106" s="41"/>
      <c r="K106" s="41"/>
      <c r="L106" s="41"/>
      <c r="M106" s="41"/>
      <c r="N106" s="41"/>
      <c r="O106" s="41"/>
      <c r="P106" s="41"/>
      <c r="Q106" s="41"/>
      <c r="R106" s="41"/>
      <c r="S106" s="41"/>
      <c r="T106" s="41"/>
      <c r="U106" s="41"/>
      <c r="V106" s="41"/>
      <c r="W106" s="41"/>
      <c r="X106" s="41"/>
      <c r="Y106" s="41"/>
      <c r="Z106" s="41"/>
      <c r="AA106" s="41"/>
      <c r="AB106" s="41"/>
      <c r="AC106" s="41"/>
      <c r="AD106" s="41"/>
      <c r="AE106" s="41"/>
      <c r="AF106" s="41"/>
      <c r="AG106" s="41"/>
      <c r="AH106" s="41"/>
      <c r="AI106" s="41"/>
      <c r="AJ106" s="41"/>
      <c r="AK106" s="41"/>
      <c r="AL106" s="41"/>
      <c r="AM106" s="41"/>
      <c r="AN106" s="41"/>
      <c r="AO106" s="41"/>
      <c r="AP106" s="41"/>
    </row>
    <row r="107" spans="1:42" x14ac:dyDescent="0.25">
      <c r="B107" s="40" t="s">
        <v>763</v>
      </c>
      <c r="C107" s="42" t="s">
        <v>42</v>
      </c>
      <c r="D107" s="41">
        <v>305.69230160000001</v>
      </c>
      <c r="E107" s="41">
        <v>305.69230160000001</v>
      </c>
      <c r="F107" s="41">
        <v>305.70857230000001</v>
      </c>
      <c r="G107" s="41">
        <v>321.92055329999999</v>
      </c>
      <c r="H107" s="41">
        <v>638.34192089999999</v>
      </c>
      <c r="I107" s="41">
        <v>646.46067349999998</v>
      </c>
      <c r="J107" s="41">
        <v>575.08707400000003</v>
      </c>
      <c r="K107" s="41">
        <v>638.59818710000002</v>
      </c>
      <c r="L107" s="41">
        <v>646.46067349999998</v>
      </c>
      <c r="M107" s="41">
        <v>638.34192089999999</v>
      </c>
      <c r="N107" s="41">
        <v>663.84512400000006</v>
      </c>
      <c r="O107" s="41">
        <v>646.46067349999998</v>
      </c>
      <c r="P107" s="41">
        <v>654.57942609999998</v>
      </c>
      <c r="Q107" s="41">
        <v>646.46067349999998</v>
      </c>
      <c r="R107" s="41">
        <v>654.57942609999998</v>
      </c>
      <c r="S107" s="41">
        <v>668.27349070000002</v>
      </c>
      <c r="T107" s="41">
        <v>660.15473810000003</v>
      </c>
      <c r="U107" s="41">
        <v>660.15473810000003</v>
      </c>
      <c r="V107" s="41">
        <v>668.27349070000002</v>
      </c>
      <c r="W107" s="41">
        <v>346.34368389999997</v>
      </c>
      <c r="X107" s="41">
        <v>346.34368389999997</v>
      </c>
      <c r="Y107" s="41">
        <v>346.34368389999997</v>
      </c>
      <c r="Z107" s="41">
        <v>366.44511999999997</v>
      </c>
      <c r="AA107" s="41">
        <v>409.60554810000002</v>
      </c>
      <c r="AB107" s="41">
        <v>409.60554810000002</v>
      </c>
      <c r="AC107" s="41">
        <v>13.69406466</v>
      </c>
      <c r="AD107" s="41">
        <v>13.69406466</v>
      </c>
      <c r="AE107" s="41">
        <v>13.69406466</v>
      </c>
      <c r="AF107" s="41"/>
      <c r="AG107" s="41"/>
      <c r="AH107" s="41"/>
      <c r="AI107" s="41"/>
      <c r="AJ107" s="41"/>
      <c r="AK107" s="41"/>
      <c r="AL107" s="41"/>
      <c r="AM107" s="41"/>
      <c r="AN107" s="41"/>
      <c r="AO107" s="41"/>
      <c r="AP107" s="41"/>
    </row>
    <row r="108" spans="1:42" x14ac:dyDescent="0.25">
      <c r="B108" s="40" t="s">
        <v>763</v>
      </c>
      <c r="C108" s="42" t="s">
        <v>43</v>
      </c>
      <c r="D108" s="41"/>
      <c r="E108" s="41"/>
      <c r="F108" s="41"/>
      <c r="G108" s="41"/>
      <c r="H108" s="41"/>
      <c r="I108" s="41"/>
      <c r="J108" s="41"/>
      <c r="K108" s="41"/>
      <c r="L108" s="41"/>
      <c r="M108" s="41"/>
      <c r="N108" s="41"/>
      <c r="O108" s="41"/>
      <c r="P108" s="41"/>
      <c r="Q108" s="41"/>
      <c r="R108" s="41"/>
      <c r="S108" s="41"/>
      <c r="T108" s="41"/>
      <c r="U108" s="41"/>
      <c r="V108" s="41"/>
      <c r="W108" s="41"/>
      <c r="X108" s="41"/>
      <c r="Y108" s="41"/>
      <c r="Z108" s="41"/>
      <c r="AA108" s="41"/>
      <c r="AB108" s="41"/>
      <c r="AC108" s="41"/>
      <c r="AD108" s="41"/>
      <c r="AE108" s="41"/>
      <c r="AF108" s="41"/>
      <c r="AG108" s="41"/>
      <c r="AH108" s="41"/>
      <c r="AI108" s="41"/>
      <c r="AJ108" s="41"/>
      <c r="AK108" s="41"/>
      <c r="AL108" s="41"/>
      <c r="AM108" s="41"/>
      <c r="AN108" s="41"/>
      <c r="AO108" s="41"/>
      <c r="AP108" s="41"/>
    </row>
    <row r="109" spans="1:42" x14ac:dyDescent="0.25">
      <c r="B109" s="40" t="s">
        <v>763</v>
      </c>
      <c r="C109" s="42" t="s">
        <v>44</v>
      </c>
      <c r="D109" s="41"/>
      <c r="E109" s="41"/>
      <c r="F109" s="41"/>
      <c r="G109" s="41"/>
      <c r="H109" s="41"/>
      <c r="I109" s="41"/>
      <c r="J109" s="41"/>
      <c r="K109" s="41"/>
      <c r="L109" s="41"/>
      <c r="M109" s="41"/>
      <c r="N109" s="41"/>
      <c r="O109" s="41"/>
      <c r="P109" s="41"/>
      <c r="Q109" s="41"/>
      <c r="R109" s="41"/>
      <c r="S109" s="41"/>
      <c r="T109" s="41"/>
      <c r="U109" s="41"/>
      <c r="V109" s="41"/>
      <c r="W109" s="41"/>
      <c r="X109" s="41"/>
      <c r="Y109" s="41"/>
      <c r="Z109" s="41"/>
      <c r="AA109" s="41"/>
      <c r="AB109" s="41"/>
      <c r="AC109" s="41"/>
      <c r="AD109" s="41"/>
      <c r="AE109" s="41"/>
      <c r="AF109" s="41"/>
      <c r="AG109" s="41"/>
      <c r="AH109" s="41"/>
      <c r="AI109" s="41"/>
      <c r="AJ109" s="41"/>
      <c r="AK109" s="41"/>
      <c r="AL109" s="41"/>
      <c r="AM109" s="41"/>
      <c r="AN109" s="41"/>
      <c r="AO109" s="41"/>
      <c r="AP109" s="41"/>
    </row>
    <row r="110" spans="1:42" x14ac:dyDescent="0.25">
      <c r="B110" s="40" t="s">
        <v>763</v>
      </c>
      <c r="C110" s="42" t="s">
        <v>45</v>
      </c>
      <c r="D110" s="41"/>
      <c r="E110" s="41"/>
      <c r="F110" s="41"/>
      <c r="G110" s="41"/>
      <c r="H110" s="41"/>
      <c r="I110" s="41"/>
      <c r="J110" s="41"/>
      <c r="K110" s="41"/>
      <c r="L110" s="41"/>
      <c r="M110" s="41"/>
      <c r="N110" s="41"/>
      <c r="O110" s="41"/>
      <c r="P110" s="41"/>
      <c r="Q110" s="41"/>
      <c r="R110" s="41"/>
      <c r="S110" s="41"/>
      <c r="T110" s="41"/>
      <c r="U110" s="41"/>
      <c r="V110" s="41"/>
      <c r="W110" s="41"/>
      <c r="X110" s="41"/>
      <c r="Y110" s="41"/>
      <c r="Z110" s="41"/>
      <c r="AA110" s="41"/>
      <c r="AB110" s="41"/>
      <c r="AC110" s="41"/>
      <c r="AD110" s="41"/>
      <c r="AE110" s="41"/>
      <c r="AF110" s="41"/>
      <c r="AG110" s="41"/>
      <c r="AH110" s="41"/>
      <c r="AI110" s="41"/>
      <c r="AJ110" s="41"/>
      <c r="AK110" s="41"/>
      <c r="AL110" s="41"/>
      <c r="AM110" s="41"/>
      <c r="AN110" s="41"/>
      <c r="AO110" s="41"/>
      <c r="AP110" s="41"/>
    </row>
    <row r="111" spans="1:42" x14ac:dyDescent="0.25">
      <c r="B111" s="40" t="s">
        <v>763</v>
      </c>
      <c r="C111" s="42" t="s">
        <v>46</v>
      </c>
      <c r="D111" s="41"/>
      <c r="E111" s="41"/>
      <c r="F111" s="41"/>
      <c r="G111" s="41"/>
      <c r="H111" s="41"/>
      <c r="I111" s="41"/>
      <c r="J111" s="41"/>
      <c r="K111" s="41"/>
      <c r="L111" s="41"/>
      <c r="M111" s="41"/>
      <c r="N111" s="41"/>
      <c r="O111" s="41"/>
      <c r="P111" s="41"/>
      <c r="Q111" s="41"/>
      <c r="R111" s="41"/>
      <c r="S111" s="41"/>
      <c r="T111" s="41"/>
      <c r="U111" s="41"/>
      <c r="V111" s="41"/>
      <c r="W111" s="41"/>
      <c r="X111" s="41"/>
      <c r="Y111" s="41"/>
      <c r="Z111" s="41"/>
      <c r="AA111" s="41"/>
      <c r="AB111" s="41"/>
      <c r="AC111" s="41"/>
      <c r="AD111" s="41"/>
      <c r="AE111" s="41"/>
      <c r="AF111" s="41"/>
      <c r="AG111" s="41"/>
      <c r="AH111" s="41"/>
      <c r="AI111" s="41"/>
      <c r="AJ111" s="41"/>
      <c r="AK111" s="41"/>
      <c r="AL111" s="41"/>
      <c r="AM111" s="41"/>
      <c r="AN111" s="41"/>
      <c r="AO111" s="41"/>
      <c r="AP111" s="41"/>
    </row>
    <row r="112" spans="1:42" x14ac:dyDescent="0.25">
      <c r="A112">
        <v>8</v>
      </c>
      <c r="B112" s="40" t="s">
        <v>763</v>
      </c>
      <c r="C112" s="42" t="s">
        <v>15</v>
      </c>
      <c r="D112" s="41">
        <v>4252.8070070000003</v>
      </c>
      <c r="E112" s="41">
        <v>4770.5424569999996</v>
      </c>
      <c r="F112" s="41">
        <v>4201.7464929999996</v>
      </c>
      <c r="G112" s="41">
        <v>4886.709511</v>
      </c>
      <c r="H112" s="41">
        <v>4226.4526640000004</v>
      </c>
      <c r="I112" s="41">
        <v>4278.6878919999999</v>
      </c>
      <c r="J112" s="41">
        <v>3978.371909</v>
      </c>
      <c r="K112" s="41">
        <v>4200.7032280000003</v>
      </c>
      <c r="L112" s="41">
        <v>4970.6815969999998</v>
      </c>
      <c r="M112" s="41">
        <v>5296.4850539999998</v>
      </c>
      <c r="N112" s="41">
        <v>5046.727981</v>
      </c>
      <c r="O112" s="41">
        <v>4916.3170499999997</v>
      </c>
      <c r="P112" s="41">
        <v>4605.1423349999995</v>
      </c>
      <c r="Q112" s="41">
        <v>3052.8691180000001</v>
      </c>
      <c r="R112" s="41">
        <v>2863.2037460000001</v>
      </c>
      <c r="S112" s="41">
        <v>2798.2005530000001</v>
      </c>
      <c r="T112" s="41">
        <v>2694.2596410000001</v>
      </c>
      <c r="U112" s="41">
        <v>2694.2596410000001</v>
      </c>
      <c r="V112" s="41">
        <v>2702.378393</v>
      </c>
      <c r="W112" s="41">
        <v>1858.711495</v>
      </c>
      <c r="X112" s="41">
        <v>1858.711495</v>
      </c>
      <c r="Y112" s="41">
        <v>1982.085337</v>
      </c>
      <c r="Z112" s="41">
        <v>1406.9023890000001</v>
      </c>
      <c r="AA112" s="41">
        <v>1450.062817</v>
      </c>
      <c r="AB112" s="41">
        <v>1450.062817</v>
      </c>
      <c r="AC112" s="41">
        <v>1054.1513339999999</v>
      </c>
      <c r="AD112" s="41">
        <v>1054.1513339999999</v>
      </c>
      <c r="AE112" s="41">
        <v>1037.8553340000001</v>
      </c>
      <c r="AF112" s="41">
        <v>1024.1612689999999</v>
      </c>
      <c r="AG112" s="41">
        <v>143.85065729999999</v>
      </c>
      <c r="AH112" s="41">
        <v>143.85065729999999</v>
      </c>
      <c r="AI112" s="41">
        <v>143.85065729999999</v>
      </c>
      <c r="AJ112" s="41">
        <v>143.85065729999999</v>
      </c>
      <c r="AK112" s="41">
        <v>0</v>
      </c>
      <c r="AL112" s="41">
        <v>0</v>
      </c>
      <c r="AM112" s="41">
        <v>0</v>
      </c>
      <c r="AN112" s="41">
        <v>0</v>
      </c>
      <c r="AO112" s="41">
        <v>0</v>
      </c>
      <c r="AP112" s="41">
        <v>0</v>
      </c>
    </row>
    <row r="113" spans="1:42" x14ac:dyDescent="0.25">
      <c r="B113" s="40" t="s">
        <v>764</v>
      </c>
      <c r="C113" s="42" t="s">
        <v>36</v>
      </c>
      <c r="D113" s="41"/>
      <c r="E113" s="41"/>
      <c r="F113" s="41"/>
      <c r="G113" s="41"/>
      <c r="H113" s="41"/>
      <c r="I113" s="41"/>
      <c r="J113" s="41"/>
      <c r="K113" s="41"/>
      <c r="L113" s="41"/>
      <c r="M113" s="41"/>
      <c r="N113" s="41"/>
      <c r="O113" s="41"/>
      <c r="P113" s="41"/>
      <c r="Q113" s="41"/>
      <c r="R113" s="41"/>
      <c r="S113" s="41"/>
      <c r="T113" s="41"/>
      <c r="U113" s="41"/>
      <c r="V113" s="41"/>
      <c r="W113" s="41"/>
      <c r="X113" s="41"/>
      <c r="Y113" s="41"/>
      <c r="Z113" s="41"/>
      <c r="AA113" s="41"/>
      <c r="AB113" s="41"/>
      <c r="AC113" s="41"/>
      <c r="AD113" s="41"/>
      <c r="AE113" s="41"/>
      <c r="AF113" s="41"/>
      <c r="AG113" s="41"/>
      <c r="AH113" s="41"/>
      <c r="AI113" s="41"/>
      <c r="AJ113" s="41"/>
      <c r="AK113" s="41"/>
      <c r="AL113" s="41"/>
      <c r="AM113" s="41"/>
      <c r="AN113" s="41"/>
      <c r="AO113" s="41"/>
      <c r="AP113" s="41"/>
    </row>
    <row r="114" spans="1:42" x14ac:dyDescent="0.25">
      <c r="B114" s="40" t="s">
        <v>764</v>
      </c>
      <c r="C114" s="42" t="s">
        <v>37</v>
      </c>
      <c r="D114" s="41"/>
      <c r="E114" s="41"/>
      <c r="F114" s="41"/>
      <c r="G114" s="41"/>
      <c r="H114" s="41"/>
      <c r="I114" s="41"/>
      <c r="J114" s="41"/>
      <c r="K114" s="41"/>
      <c r="L114" s="41"/>
      <c r="M114" s="41"/>
      <c r="N114" s="41"/>
      <c r="O114" s="41"/>
      <c r="P114" s="41"/>
      <c r="Q114" s="41"/>
      <c r="R114" s="41"/>
      <c r="S114" s="41"/>
      <c r="T114" s="41"/>
      <c r="U114" s="41"/>
      <c r="V114" s="41"/>
      <c r="W114" s="41"/>
      <c r="X114" s="41"/>
      <c r="Y114" s="41"/>
      <c r="Z114" s="41"/>
      <c r="AA114" s="41"/>
      <c r="AB114" s="41"/>
      <c r="AC114" s="41"/>
      <c r="AD114" s="41"/>
      <c r="AE114" s="41"/>
      <c r="AF114" s="41"/>
      <c r="AG114" s="41"/>
      <c r="AH114" s="41"/>
      <c r="AI114" s="41"/>
      <c r="AJ114" s="41"/>
      <c r="AK114" s="41"/>
      <c r="AL114" s="41"/>
      <c r="AM114" s="41"/>
      <c r="AN114" s="41"/>
      <c r="AO114" s="41"/>
      <c r="AP114" s="41"/>
    </row>
    <row r="115" spans="1:42" x14ac:dyDescent="0.25">
      <c r="B115" s="40" t="s">
        <v>764</v>
      </c>
      <c r="C115" s="42" t="s">
        <v>38</v>
      </c>
      <c r="D115" s="41"/>
      <c r="E115" s="41"/>
      <c r="F115" s="41"/>
      <c r="G115" s="41"/>
      <c r="H115" s="41"/>
      <c r="I115" s="41"/>
      <c r="J115" s="41"/>
      <c r="K115" s="41"/>
      <c r="L115" s="41"/>
      <c r="M115" s="41"/>
      <c r="N115" s="41"/>
      <c r="O115" s="41"/>
      <c r="P115" s="41"/>
      <c r="Q115" s="41"/>
      <c r="R115" s="41"/>
      <c r="S115" s="41"/>
      <c r="T115" s="41"/>
      <c r="U115" s="41"/>
      <c r="V115" s="41"/>
      <c r="W115" s="41"/>
      <c r="X115" s="41"/>
      <c r="Y115" s="41"/>
      <c r="Z115" s="41"/>
      <c r="AA115" s="41"/>
      <c r="AB115" s="41"/>
      <c r="AC115" s="41"/>
      <c r="AD115" s="41"/>
      <c r="AE115" s="41"/>
      <c r="AF115" s="41"/>
      <c r="AG115" s="41"/>
      <c r="AH115" s="41"/>
      <c r="AI115" s="41"/>
      <c r="AJ115" s="41"/>
      <c r="AK115" s="41"/>
      <c r="AL115" s="41"/>
      <c r="AM115" s="41"/>
      <c r="AN115" s="41"/>
      <c r="AO115" s="41"/>
      <c r="AP115" s="41"/>
    </row>
    <row r="116" spans="1:42" x14ac:dyDescent="0.25">
      <c r="B116" s="40" t="s">
        <v>764</v>
      </c>
      <c r="C116" s="42" t="s">
        <v>39</v>
      </c>
      <c r="D116" s="41"/>
      <c r="E116" s="41"/>
      <c r="F116" s="41"/>
      <c r="G116" s="41"/>
      <c r="H116" s="41"/>
      <c r="I116" s="41"/>
      <c r="J116" s="41"/>
      <c r="K116" s="41"/>
      <c r="L116" s="41"/>
      <c r="M116" s="41"/>
      <c r="N116" s="41"/>
      <c r="O116" s="41"/>
      <c r="P116" s="41"/>
      <c r="Q116" s="41"/>
      <c r="R116" s="41"/>
      <c r="S116" s="41"/>
      <c r="T116" s="41"/>
      <c r="U116" s="41"/>
      <c r="V116" s="41"/>
      <c r="W116" s="41"/>
      <c r="X116" s="41"/>
      <c r="Y116" s="41"/>
      <c r="Z116" s="41"/>
      <c r="AA116" s="41"/>
      <c r="AB116" s="41"/>
      <c r="AC116" s="41"/>
      <c r="AD116" s="41"/>
      <c r="AE116" s="41"/>
      <c r="AF116" s="41"/>
      <c r="AG116" s="41"/>
      <c r="AH116" s="41"/>
      <c r="AI116" s="41"/>
      <c r="AJ116" s="41"/>
      <c r="AK116" s="41"/>
      <c r="AL116" s="41"/>
      <c r="AM116" s="41"/>
      <c r="AN116" s="41"/>
      <c r="AO116" s="41"/>
      <c r="AP116" s="41"/>
    </row>
    <row r="117" spans="1:42" x14ac:dyDescent="0.25">
      <c r="B117" s="40" t="s">
        <v>764</v>
      </c>
      <c r="C117" s="42" t="s">
        <v>40</v>
      </c>
      <c r="D117" s="41"/>
      <c r="E117" s="41"/>
      <c r="F117" s="41"/>
      <c r="G117" s="41"/>
      <c r="H117" s="41"/>
      <c r="I117" s="41"/>
      <c r="J117" s="41"/>
      <c r="K117" s="41"/>
      <c r="L117" s="41"/>
      <c r="M117" s="41"/>
      <c r="N117" s="41"/>
      <c r="O117" s="41"/>
      <c r="P117" s="41"/>
      <c r="Q117" s="41"/>
      <c r="R117" s="41"/>
      <c r="S117" s="41"/>
      <c r="T117" s="41"/>
      <c r="U117" s="41"/>
      <c r="V117" s="41"/>
      <c r="W117" s="41"/>
      <c r="X117" s="41"/>
      <c r="Y117" s="41"/>
      <c r="Z117" s="41"/>
      <c r="AA117" s="41"/>
      <c r="AB117" s="41"/>
      <c r="AC117" s="41"/>
      <c r="AD117" s="41"/>
      <c r="AE117" s="41"/>
      <c r="AF117" s="41"/>
      <c r="AG117" s="41"/>
      <c r="AH117" s="41"/>
      <c r="AI117" s="41"/>
      <c r="AJ117" s="41"/>
      <c r="AK117" s="41"/>
      <c r="AL117" s="41"/>
      <c r="AM117" s="41"/>
      <c r="AN117" s="41"/>
      <c r="AO117" s="41"/>
      <c r="AP117" s="41"/>
    </row>
    <row r="118" spans="1:42" x14ac:dyDescent="0.25">
      <c r="B118" s="40" t="s">
        <v>764</v>
      </c>
      <c r="C118" s="42" t="s">
        <v>41</v>
      </c>
      <c r="D118" s="41"/>
      <c r="E118" s="41"/>
      <c r="F118" s="41"/>
      <c r="G118" s="41"/>
      <c r="H118" s="41"/>
      <c r="I118" s="41"/>
      <c r="J118" s="41"/>
      <c r="K118" s="41"/>
      <c r="L118" s="41"/>
      <c r="M118" s="41"/>
      <c r="N118" s="41"/>
      <c r="O118" s="41"/>
      <c r="P118" s="41"/>
      <c r="Q118" s="41"/>
      <c r="R118" s="41"/>
      <c r="S118" s="41"/>
      <c r="T118" s="41"/>
      <c r="U118" s="41"/>
      <c r="V118" s="41"/>
      <c r="W118" s="41"/>
      <c r="X118" s="41"/>
      <c r="Y118" s="41"/>
      <c r="Z118" s="41"/>
      <c r="AA118" s="41"/>
      <c r="AB118" s="41"/>
      <c r="AC118" s="41"/>
      <c r="AD118" s="41"/>
      <c r="AE118" s="41"/>
      <c r="AF118" s="41"/>
      <c r="AG118" s="41"/>
      <c r="AH118" s="41"/>
      <c r="AI118" s="41"/>
      <c r="AJ118" s="41"/>
      <c r="AK118" s="41"/>
      <c r="AL118" s="41"/>
      <c r="AM118" s="41"/>
      <c r="AN118" s="41"/>
      <c r="AO118" s="41"/>
      <c r="AP118" s="41"/>
    </row>
    <row r="119" spans="1:42" x14ac:dyDescent="0.25">
      <c r="B119" s="40" t="s">
        <v>764</v>
      </c>
      <c r="C119" s="42" t="s">
        <v>42</v>
      </c>
      <c r="D119" s="41"/>
      <c r="E119" s="41"/>
      <c r="F119" s="41"/>
      <c r="G119" s="41"/>
      <c r="H119" s="41"/>
      <c r="I119" s="41"/>
      <c r="J119" s="41"/>
      <c r="K119" s="41"/>
      <c r="L119" s="41"/>
      <c r="M119" s="41"/>
      <c r="N119" s="41"/>
      <c r="O119" s="41"/>
      <c r="P119" s="41"/>
      <c r="Q119" s="41"/>
      <c r="R119" s="41"/>
      <c r="S119" s="41"/>
      <c r="T119" s="41"/>
      <c r="U119" s="41"/>
      <c r="V119" s="41"/>
      <c r="W119" s="41"/>
      <c r="X119" s="41"/>
      <c r="Y119" s="41"/>
      <c r="Z119" s="41"/>
      <c r="AA119" s="41"/>
      <c r="AB119" s="41"/>
      <c r="AC119" s="41"/>
      <c r="AD119" s="41"/>
      <c r="AE119" s="41"/>
      <c r="AF119" s="41"/>
      <c r="AG119" s="41"/>
      <c r="AH119" s="41"/>
      <c r="AI119" s="41"/>
      <c r="AJ119" s="41"/>
      <c r="AK119" s="41"/>
      <c r="AL119" s="41"/>
      <c r="AM119" s="41"/>
      <c r="AN119" s="41"/>
      <c r="AO119" s="41"/>
      <c r="AP119" s="41"/>
    </row>
    <row r="120" spans="1:42" x14ac:dyDescent="0.25">
      <c r="B120" s="40" t="s">
        <v>764</v>
      </c>
      <c r="C120" s="42" t="s">
        <v>43</v>
      </c>
      <c r="D120" s="41"/>
      <c r="E120" s="41"/>
      <c r="F120" s="41"/>
      <c r="G120" s="41"/>
      <c r="H120" s="41"/>
      <c r="I120" s="41"/>
      <c r="J120" s="41"/>
      <c r="K120" s="41"/>
      <c r="L120" s="41"/>
      <c r="M120" s="41"/>
      <c r="N120" s="41"/>
      <c r="O120" s="41"/>
      <c r="P120" s="41"/>
      <c r="Q120" s="41"/>
      <c r="R120" s="41"/>
      <c r="S120" s="41"/>
      <c r="T120" s="41"/>
      <c r="U120" s="41"/>
      <c r="V120" s="41"/>
      <c r="W120" s="41"/>
      <c r="X120" s="41"/>
      <c r="Y120" s="41"/>
      <c r="Z120" s="41"/>
      <c r="AA120" s="41"/>
      <c r="AB120" s="41"/>
      <c r="AC120" s="41"/>
      <c r="AD120" s="41"/>
      <c r="AE120" s="41"/>
      <c r="AF120" s="41"/>
      <c r="AG120" s="41"/>
      <c r="AH120" s="41"/>
      <c r="AI120" s="41"/>
      <c r="AJ120" s="41"/>
      <c r="AK120" s="41"/>
      <c r="AL120" s="41"/>
      <c r="AM120" s="41"/>
      <c r="AN120" s="41"/>
      <c r="AO120" s="41"/>
      <c r="AP120" s="41"/>
    </row>
    <row r="121" spans="1:42" x14ac:dyDescent="0.25">
      <c r="B121" s="40" t="s">
        <v>764</v>
      </c>
      <c r="C121" s="42" t="s">
        <v>44</v>
      </c>
      <c r="D121" s="41"/>
      <c r="E121" s="41"/>
      <c r="F121" s="41"/>
      <c r="G121" s="41"/>
      <c r="H121" s="41"/>
      <c r="I121" s="41"/>
      <c r="J121" s="41"/>
      <c r="K121" s="41"/>
      <c r="L121" s="41"/>
      <c r="M121" s="41"/>
      <c r="N121" s="41"/>
      <c r="O121" s="41"/>
      <c r="P121" s="41"/>
      <c r="Q121" s="41"/>
      <c r="R121" s="41"/>
      <c r="S121" s="41"/>
      <c r="T121" s="41"/>
      <c r="U121" s="41"/>
      <c r="V121" s="41"/>
      <c r="W121" s="41"/>
      <c r="X121" s="41"/>
      <c r="Y121" s="41"/>
      <c r="Z121" s="41"/>
      <c r="AA121" s="41"/>
      <c r="AB121" s="41"/>
      <c r="AC121" s="41"/>
      <c r="AD121" s="41"/>
      <c r="AE121" s="41"/>
      <c r="AF121" s="41"/>
      <c r="AG121" s="41"/>
      <c r="AH121" s="41"/>
      <c r="AI121" s="41"/>
      <c r="AJ121" s="41"/>
      <c r="AK121" s="41"/>
      <c r="AL121" s="41"/>
      <c r="AM121" s="41"/>
      <c r="AN121" s="41"/>
      <c r="AO121" s="41"/>
      <c r="AP121" s="41"/>
    </row>
    <row r="122" spans="1:42" x14ac:dyDescent="0.25">
      <c r="B122" s="40" t="s">
        <v>764</v>
      </c>
      <c r="C122" s="42" t="s">
        <v>45</v>
      </c>
      <c r="D122" s="41"/>
      <c r="E122" s="41"/>
      <c r="F122" s="41"/>
      <c r="G122" s="41"/>
      <c r="H122" s="41"/>
      <c r="I122" s="41"/>
      <c r="J122" s="41"/>
      <c r="K122" s="41"/>
      <c r="L122" s="41"/>
      <c r="M122" s="41"/>
      <c r="N122" s="41"/>
      <c r="O122" s="41"/>
      <c r="P122" s="41"/>
      <c r="Q122" s="41"/>
      <c r="R122" s="41"/>
      <c r="S122" s="41"/>
      <c r="T122" s="41"/>
      <c r="U122" s="41"/>
      <c r="V122" s="41"/>
      <c r="W122" s="41"/>
      <c r="X122" s="41"/>
      <c r="Y122" s="41"/>
      <c r="Z122" s="41"/>
      <c r="AA122" s="41"/>
      <c r="AB122" s="41"/>
      <c r="AC122" s="41"/>
      <c r="AD122" s="41"/>
      <c r="AE122" s="41"/>
      <c r="AF122" s="41"/>
      <c r="AG122" s="41"/>
      <c r="AH122" s="41"/>
      <c r="AI122" s="41"/>
      <c r="AJ122" s="41"/>
      <c r="AK122" s="41"/>
      <c r="AL122" s="41"/>
      <c r="AM122" s="41"/>
      <c r="AN122" s="41"/>
      <c r="AO122" s="41"/>
      <c r="AP122" s="41"/>
    </row>
    <row r="123" spans="1:42" x14ac:dyDescent="0.25">
      <c r="B123" s="40" t="s">
        <v>764</v>
      </c>
      <c r="C123" s="42" t="s">
        <v>46</v>
      </c>
      <c r="D123" s="41"/>
      <c r="E123" s="41"/>
      <c r="F123" s="41"/>
      <c r="G123" s="41"/>
      <c r="H123" s="41"/>
      <c r="I123" s="41"/>
      <c r="J123" s="41"/>
      <c r="K123" s="41"/>
      <c r="L123" s="41"/>
      <c r="M123" s="41"/>
      <c r="N123" s="41"/>
      <c r="O123" s="41"/>
      <c r="P123" s="41"/>
      <c r="Q123" s="41"/>
      <c r="R123" s="41"/>
      <c r="S123" s="41"/>
      <c r="T123" s="41"/>
      <c r="U123" s="41"/>
      <c r="V123" s="41"/>
      <c r="W123" s="41"/>
      <c r="X123" s="41"/>
      <c r="Y123" s="41"/>
      <c r="Z123" s="41"/>
      <c r="AA123" s="41"/>
      <c r="AB123" s="41"/>
      <c r="AC123" s="41"/>
      <c r="AD123" s="41"/>
      <c r="AE123" s="41"/>
      <c r="AF123" s="41"/>
      <c r="AG123" s="41"/>
      <c r="AH123" s="41"/>
      <c r="AI123" s="41"/>
      <c r="AJ123" s="41"/>
      <c r="AK123" s="41"/>
      <c r="AL123" s="41"/>
      <c r="AM123" s="41"/>
      <c r="AN123" s="41"/>
      <c r="AO123" s="41"/>
      <c r="AP123" s="41"/>
    </row>
    <row r="124" spans="1:42" x14ac:dyDescent="0.25">
      <c r="A124">
        <v>4</v>
      </c>
      <c r="B124" s="40" t="s">
        <v>764</v>
      </c>
      <c r="C124" s="42" t="s">
        <v>15</v>
      </c>
      <c r="D124" s="41">
        <v>0</v>
      </c>
      <c r="E124" s="41">
        <v>0</v>
      </c>
      <c r="F124" s="41">
        <v>0</v>
      </c>
      <c r="G124" s="41">
        <v>0</v>
      </c>
      <c r="H124" s="41">
        <v>0</v>
      </c>
      <c r="I124" s="41">
        <v>0</v>
      </c>
      <c r="J124" s="41">
        <v>0</v>
      </c>
      <c r="K124" s="41">
        <v>0</v>
      </c>
      <c r="L124" s="41">
        <v>0</v>
      </c>
      <c r="M124" s="41">
        <v>0</v>
      </c>
      <c r="N124" s="41">
        <v>0</v>
      </c>
      <c r="O124" s="41">
        <v>0</v>
      </c>
      <c r="P124" s="41">
        <v>0</v>
      </c>
      <c r="Q124" s="41">
        <v>0</v>
      </c>
      <c r="R124" s="41">
        <v>0</v>
      </c>
      <c r="S124" s="41">
        <v>0</v>
      </c>
      <c r="T124" s="41">
        <v>0</v>
      </c>
      <c r="U124" s="41">
        <v>0</v>
      </c>
      <c r="V124" s="41">
        <v>0</v>
      </c>
      <c r="W124" s="41">
        <v>0</v>
      </c>
      <c r="X124" s="41">
        <v>0</v>
      </c>
      <c r="Y124" s="41">
        <v>0</v>
      </c>
      <c r="Z124" s="41">
        <v>0</v>
      </c>
      <c r="AA124" s="41">
        <v>0</v>
      </c>
      <c r="AB124" s="41">
        <v>0</v>
      </c>
      <c r="AC124" s="41">
        <v>0</v>
      </c>
      <c r="AD124" s="41">
        <v>0</v>
      </c>
      <c r="AE124" s="41">
        <v>0</v>
      </c>
      <c r="AF124" s="41">
        <v>0</v>
      </c>
      <c r="AG124" s="41">
        <v>0</v>
      </c>
      <c r="AH124" s="41">
        <v>0</v>
      </c>
      <c r="AI124" s="41">
        <v>0</v>
      </c>
      <c r="AJ124" s="41">
        <v>0</v>
      </c>
      <c r="AK124" s="41">
        <v>0</v>
      </c>
      <c r="AL124" s="41">
        <v>0</v>
      </c>
      <c r="AM124" s="41">
        <v>0</v>
      </c>
      <c r="AN124" s="41">
        <v>0</v>
      </c>
      <c r="AO124" s="41">
        <v>0</v>
      </c>
      <c r="AP124" s="41">
        <v>0</v>
      </c>
    </row>
    <row r="125" spans="1:42" x14ac:dyDescent="0.25">
      <c r="B125" s="40" t="s">
        <v>765</v>
      </c>
      <c r="C125" s="42" t="s">
        <v>36</v>
      </c>
      <c r="D125" s="41"/>
      <c r="E125" s="41"/>
      <c r="F125" s="41"/>
      <c r="G125" s="41"/>
      <c r="H125" s="41"/>
      <c r="I125" s="41"/>
      <c r="J125" s="41"/>
      <c r="K125" s="41"/>
      <c r="L125" s="41"/>
      <c r="M125" s="41"/>
      <c r="N125" s="41"/>
      <c r="O125" s="41"/>
      <c r="P125" s="41"/>
      <c r="Q125" s="41"/>
      <c r="R125" s="41"/>
      <c r="S125" s="41"/>
      <c r="T125" s="41"/>
      <c r="U125" s="41"/>
      <c r="V125" s="41"/>
      <c r="W125" s="41"/>
      <c r="X125" s="41"/>
      <c r="Y125" s="41"/>
      <c r="Z125" s="41"/>
      <c r="AA125" s="41"/>
      <c r="AB125" s="41"/>
      <c r="AC125" s="41"/>
      <c r="AD125" s="41"/>
      <c r="AE125" s="41"/>
      <c r="AF125" s="41"/>
      <c r="AG125" s="41"/>
      <c r="AH125" s="41"/>
      <c r="AI125" s="41"/>
      <c r="AJ125" s="41"/>
      <c r="AK125" s="41"/>
      <c r="AL125" s="41"/>
      <c r="AM125" s="41"/>
      <c r="AN125" s="41"/>
      <c r="AO125" s="41"/>
      <c r="AP125" s="41"/>
    </row>
    <row r="126" spans="1:42" x14ac:dyDescent="0.25">
      <c r="B126" s="40" t="s">
        <v>765</v>
      </c>
      <c r="C126" s="42" t="s">
        <v>37</v>
      </c>
      <c r="D126" s="41"/>
      <c r="E126" s="41"/>
      <c r="F126" s="41"/>
      <c r="G126" s="41"/>
      <c r="H126" s="41"/>
      <c r="I126" s="41"/>
      <c r="J126" s="41"/>
      <c r="K126" s="41"/>
      <c r="L126" s="41"/>
      <c r="M126" s="41"/>
      <c r="N126" s="41"/>
      <c r="O126" s="41"/>
      <c r="P126" s="41"/>
      <c r="Q126" s="41"/>
      <c r="R126" s="41"/>
      <c r="S126" s="41"/>
      <c r="T126" s="41"/>
      <c r="U126" s="41"/>
      <c r="V126" s="41"/>
      <c r="W126" s="41"/>
      <c r="X126" s="41"/>
      <c r="Y126" s="41"/>
      <c r="Z126" s="41"/>
      <c r="AA126" s="41"/>
      <c r="AB126" s="41"/>
      <c r="AC126" s="41"/>
      <c r="AD126" s="41"/>
      <c r="AE126" s="41"/>
      <c r="AF126" s="41"/>
      <c r="AG126" s="41"/>
      <c r="AH126" s="41"/>
      <c r="AI126" s="41"/>
      <c r="AJ126" s="41"/>
      <c r="AK126" s="41"/>
      <c r="AL126" s="41"/>
      <c r="AM126" s="41"/>
      <c r="AN126" s="41"/>
      <c r="AO126" s="41"/>
      <c r="AP126" s="41"/>
    </row>
    <row r="127" spans="1:42" x14ac:dyDescent="0.25">
      <c r="B127" s="40" t="s">
        <v>765</v>
      </c>
      <c r="C127" s="42" t="s">
        <v>38</v>
      </c>
      <c r="D127" s="41"/>
      <c r="E127" s="41"/>
      <c r="F127" s="41"/>
      <c r="G127" s="41"/>
      <c r="H127" s="41"/>
      <c r="I127" s="41"/>
      <c r="J127" s="41"/>
      <c r="K127" s="41"/>
      <c r="L127" s="41"/>
      <c r="M127" s="41"/>
      <c r="N127" s="41"/>
      <c r="O127" s="41"/>
      <c r="P127" s="41"/>
      <c r="Q127" s="41"/>
      <c r="R127" s="41"/>
      <c r="S127" s="41"/>
      <c r="T127" s="41"/>
      <c r="U127" s="41"/>
      <c r="V127" s="41"/>
      <c r="W127" s="41"/>
      <c r="X127" s="41"/>
      <c r="Y127" s="41"/>
      <c r="Z127" s="41"/>
      <c r="AA127" s="41"/>
      <c r="AB127" s="41"/>
      <c r="AC127" s="41"/>
      <c r="AD127" s="41"/>
      <c r="AE127" s="41"/>
      <c r="AF127" s="41"/>
      <c r="AG127" s="41"/>
      <c r="AH127" s="41"/>
      <c r="AI127" s="41"/>
      <c r="AJ127" s="41"/>
      <c r="AK127" s="41"/>
      <c r="AL127" s="41"/>
      <c r="AM127" s="41"/>
      <c r="AN127" s="41"/>
      <c r="AO127" s="41"/>
      <c r="AP127" s="41"/>
    </row>
    <row r="128" spans="1:42" x14ac:dyDescent="0.25">
      <c r="B128" s="40" t="s">
        <v>765</v>
      </c>
      <c r="C128" s="42" t="s">
        <v>39</v>
      </c>
      <c r="D128" s="41"/>
      <c r="E128" s="41"/>
      <c r="F128" s="41"/>
      <c r="G128" s="41"/>
      <c r="H128" s="41"/>
      <c r="I128" s="41"/>
      <c r="J128" s="41"/>
      <c r="K128" s="41"/>
      <c r="L128" s="41"/>
      <c r="M128" s="41"/>
      <c r="N128" s="41"/>
      <c r="O128" s="41"/>
      <c r="P128" s="41"/>
      <c r="Q128" s="41"/>
      <c r="R128" s="41"/>
      <c r="S128" s="41"/>
      <c r="T128" s="41"/>
      <c r="U128" s="41"/>
      <c r="V128" s="41"/>
      <c r="W128" s="41"/>
      <c r="X128" s="41"/>
      <c r="Y128" s="41"/>
      <c r="Z128" s="41"/>
      <c r="AA128" s="41"/>
      <c r="AB128" s="41"/>
      <c r="AC128" s="41"/>
      <c r="AD128" s="41"/>
      <c r="AE128" s="41"/>
      <c r="AF128" s="41"/>
      <c r="AG128" s="41"/>
      <c r="AH128" s="41"/>
      <c r="AI128" s="41"/>
      <c r="AJ128" s="41"/>
      <c r="AK128" s="41"/>
      <c r="AL128" s="41"/>
      <c r="AM128" s="41"/>
      <c r="AN128" s="41"/>
      <c r="AO128" s="41"/>
      <c r="AP128" s="41"/>
    </row>
    <row r="129" spans="1:42" x14ac:dyDescent="0.25">
      <c r="B129" s="40" t="s">
        <v>765</v>
      </c>
      <c r="C129" s="42" t="s">
        <v>40</v>
      </c>
      <c r="D129" s="41"/>
      <c r="E129" s="41"/>
      <c r="F129" s="41"/>
      <c r="G129" s="41"/>
      <c r="H129" s="41"/>
      <c r="I129" s="41"/>
      <c r="J129" s="41"/>
      <c r="K129" s="41"/>
      <c r="L129" s="41"/>
      <c r="M129" s="41"/>
      <c r="N129" s="41"/>
      <c r="O129" s="41"/>
      <c r="P129" s="41"/>
      <c r="Q129" s="41"/>
      <c r="R129" s="41"/>
      <c r="S129" s="41"/>
      <c r="T129" s="41"/>
      <c r="U129" s="41"/>
      <c r="V129" s="41"/>
      <c r="W129" s="41"/>
      <c r="X129" s="41"/>
      <c r="Y129" s="41"/>
      <c r="Z129" s="41"/>
      <c r="AA129" s="41"/>
      <c r="AB129" s="41"/>
      <c r="AC129" s="41"/>
      <c r="AD129" s="41"/>
      <c r="AE129" s="41"/>
      <c r="AF129" s="41"/>
      <c r="AG129" s="41"/>
      <c r="AH129" s="41"/>
      <c r="AI129" s="41"/>
      <c r="AJ129" s="41"/>
      <c r="AK129" s="41"/>
      <c r="AL129" s="41"/>
      <c r="AM129" s="41"/>
      <c r="AN129" s="41"/>
      <c r="AO129" s="41"/>
      <c r="AP129" s="41"/>
    </row>
    <row r="130" spans="1:42" x14ac:dyDescent="0.25">
      <c r="B130" s="40" t="s">
        <v>765</v>
      </c>
      <c r="C130" s="42" t="s">
        <v>41</v>
      </c>
      <c r="D130" s="41"/>
      <c r="E130" s="41"/>
      <c r="F130" s="41"/>
      <c r="G130" s="41"/>
      <c r="H130" s="41"/>
      <c r="I130" s="41"/>
      <c r="J130" s="41"/>
      <c r="K130" s="41"/>
      <c r="L130" s="41"/>
      <c r="M130" s="41"/>
      <c r="N130" s="41"/>
      <c r="O130" s="41"/>
      <c r="P130" s="41"/>
      <c r="Q130" s="41"/>
      <c r="R130" s="41"/>
      <c r="S130" s="41"/>
      <c r="T130" s="41"/>
      <c r="U130" s="41"/>
      <c r="V130" s="41"/>
      <c r="W130" s="41"/>
      <c r="X130" s="41"/>
      <c r="Y130" s="41"/>
      <c r="Z130" s="41"/>
      <c r="AA130" s="41"/>
      <c r="AB130" s="41"/>
      <c r="AC130" s="41"/>
      <c r="AD130" s="41"/>
      <c r="AE130" s="41"/>
      <c r="AF130" s="41"/>
      <c r="AG130" s="41"/>
      <c r="AH130" s="41"/>
      <c r="AI130" s="41"/>
      <c r="AJ130" s="41"/>
      <c r="AK130" s="41"/>
      <c r="AL130" s="41"/>
      <c r="AM130" s="41"/>
      <c r="AN130" s="41"/>
      <c r="AO130" s="41"/>
      <c r="AP130" s="41"/>
    </row>
    <row r="131" spans="1:42" x14ac:dyDescent="0.25">
      <c r="B131" s="40" t="s">
        <v>765</v>
      </c>
      <c r="C131" s="42" t="s">
        <v>42</v>
      </c>
      <c r="D131" s="41"/>
      <c r="E131" s="41"/>
      <c r="F131" s="41"/>
      <c r="G131" s="41"/>
      <c r="H131" s="41"/>
      <c r="I131" s="41"/>
      <c r="J131" s="41"/>
      <c r="K131" s="41"/>
      <c r="L131" s="41"/>
      <c r="M131" s="41"/>
      <c r="N131" s="41"/>
      <c r="O131" s="41"/>
      <c r="P131" s="41"/>
      <c r="Q131" s="41"/>
      <c r="R131" s="41"/>
      <c r="S131" s="41"/>
      <c r="T131" s="41"/>
      <c r="U131" s="41"/>
      <c r="V131" s="41"/>
      <c r="W131" s="41"/>
      <c r="X131" s="41"/>
      <c r="Y131" s="41"/>
      <c r="Z131" s="41"/>
      <c r="AA131" s="41"/>
      <c r="AB131" s="41"/>
      <c r="AC131" s="41"/>
      <c r="AD131" s="41"/>
      <c r="AE131" s="41"/>
      <c r="AF131" s="41"/>
      <c r="AG131" s="41"/>
      <c r="AH131" s="41"/>
      <c r="AI131" s="41"/>
      <c r="AJ131" s="41"/>
      <c r="AK131" s="41"/>
      <c r="AL131" s="41"/>
      <c r="AM131" s="41"/>
      <c r="AN131" s="41"/>
      <c r="AO131" s="41"/>
      <c r="AP131" s="41"/>
    </row>
    <row r="132" spans="1:42" x14ac:dyDescent="0.25">
      <c r="B132" s="40" t="s">
        <v>765</v>
      </c>
      <c r="C132" s="42" t="s">
        <v>43</v>
      </c>
      <c r="D132" s="41"/>
      <c r="E132" s="41"/>
      <c r="F132" s="41"/>
      <c r="G132" s="41"/>
      <c r="H132" s="41"/>
      <c r="I132" s="41"/>
      <c r="J132" s="41"/>
      <c r="K132" s="41"/>
      <c r="L132" s="41"/>
      <c r="M132" s="41"/>
      <c r="N132" s="41"/>
      <c r="O132" s="41"/>
      <c r="P132" s="41"/>
      <c r="Q132" s="41"/>
      <c r="R132" s="41"/>
      <c r="S132" s="41"/>
      <c r="T132" s="41"/>
      <c r="U132" s="41"/>
      <c r="V132" s="41"/>
      <c r="W132" s="41"/>
      <c r="X132" s="41"/>
      <c r="Y132" s="41"/>
      <c r="Z132" s="41"/>
      <c r="AA132" s="41"/>
      <c r="AB132" s="41"/>
      <c r="AC132" s="41"/>
      <c r="AD132" s="41"/>
      <c r="AE132" s="41"/>
      <c r="AF132" s="41"/>
      <c r="AG132" s="41"/>
      <c r="AH132" s="41"/>
      <c r="AI132" s="41"/>
      <c r="AJ132" s="41"/>
      <c r="AK132" s="41"/>
      <c r="AL132" s="41"/>
      <c r="AM132" s="41"/>
      <c r="AN132" s="41"/>
      <c r="AO132" s="41"/>
      <c r="AP132" s="41"/>
    </row>
    <row r="133" spans="1:42" x14ac:dyDescent="0.25">
      <c r="B133" s="40" t="s">
        <v>765</v>
      </c>
      <c r="C133" s="42" t="s">
        <v>44</v>
      </c>
      <c r="D133" s="41"/>
      <c r="E133" s="41"/>
      <c r="F133" s="41"/>
      <c r="G133" s="41"/>
      <c r="H133" s="41"/>
      <c r="I133" s="41"/>
      <c r="J133" s="41"/>
      <c r="K133" s="41"/>
      <c r="L133" s="41"/>
      <c r="M133" s="41"/>
      <c r="N133" s="41"/>
      <c r="O133" s="41"/>
      <c r="P133" s="41"/>
      <c r="Q133" s="41"/>
      <c r="R133" s="41"/>
      <c r="S133" s="41"/>
      <c r="T133" s="41"/>
      <c r="U133" s="41"/>
      <c r="V133" s="41"/>
      <c r="W133" s="41"/>
      <c r="X133" s="41"/>
      <c r="Y133" s="41"/>
      <c r="Z133" s="41"/>
      <c r="AA133" s="41"/>
      <c r="AB133" s="41"/>
      <c r="AC133" s="41"/>
      <c r="AD133" s="41"/>
      <c r="AE133" s="41"/>
      <c r="AF133" s="41"/>
      <c r="AG133" s="41"/>
      <c r="AH133" s="41"/>
      <c r="AI133" s="41"/>
      <c r="AJ133" s="41"/>
      <c r="AK133" s="41"/>
      <c r="AL133" s="41"/>
      <c r="AM133" s="41"/>
      <c r="AN133" s="41"/>
      <c r="AO133" s="41"/>
      <c r="AP133" s="41"/>
    </row>
    <row r="134" spans="1:42" x14ac:dyDescent="0.25">
      <c r="B134" s="40" t="s">
        <v>765</v>
      </c>
      <c r="C134" s="42" t="s">
        <v>45</v>
      </c>
      <c r="D134" s="41"/>
      <c r="E134" s="41"/>
      <c r="F134" s="41"/>
      <c r="G134" s="41"/>
      <c r="H134" s="41"/>
      <c r="I134" s="41"/>
      <c r="J134" s="41"/>
      <c r="K134" s="41"/>
      <c r="L134" s="41"/>
      <c r="M134" s="41"/>
      <c r="N134" s="41"/>
      <c r="O134" s="41"/>
      <c r="P134" s="41"/>
      <c r="Q134" s="41"/>
      <c r="R134" s="41"/>
      <c r="S134" s="41"/>
      <c r="T134" s="41"/>
      <c r="U134" s="41"/>
      <c r="V134" s="41"/>
      <c r="W134" s="41"/>
      <c r="X134" s="41"/>
      <c r="Y134" s="41"/>
      <c r="Z134" s="41"/>
      <c r="AA134" s="41"/>
      <c r="AB134" s="41"/>
      <c r="AC134" s="41"/>
      <c r="AD134" s="41"/>
      <c r="AE134" s="41"/>
      <c r="AF134" s="41"/>
      <c r="AG134" s="41"/>
      <c r="AH134" s="41"/>
      <c r="AI134" s="41"/>
      <c r="AJ134" s="41"/>
      <c r="AK134" s="41"/>
      <c r="AL134" s="41"/>
      <c r="AM134" s="41"/>
      <c r="AN134" s="41"/>
      <c r="AO134" s="41"/>
      <c r="AP134" s="41"/>
    </row>
    <row r="135" spans="1:42" x14ac:dyDescent="0.25">
      <c r="B135" s="40" t="s">
        <v>765</v>
      </c>
      <c r="C135" s="42" t="s">
        <v>46</v>
      </c>
      <c r="D135" s="41"/>
      <c r="E135" s="41"/>
      <c r="F135" s="41"/>
      <c r="G135" s="41"/>
      <c r="H135" s="41"/>
      <c r="I135" s="41"/>
      <c r="J135" s="41"/>
      <c r="K135" s="41"/>
      <c r="L135" s="41"/>
      <c r="M135" s="41"/>
      <c r="N135" s="41"/>
      <c r="O135" s="41"/>
      <c r="P135" s="41"/>
      <c r="Q135" s="41"/>
      <c r="R135" s="41"/>
      <c r="S135" s="41"/>
      <c r="T135" s="41"/>
      <c r="U135" s="41"/>
      <c r="V135" s="41"/>
      <c r="W135" s="41"/>
      <c r="X135" s="41"/>
      <c r="Y135" s="41"/>
      <c r="Z135" s="41"/>
      <c r="AA135" s="41"/>
      <c r="AB135" s="41"/>
      <c r="AC135" s="41"/>
      <c r="AD135" s="41"/>
      <c r="AE135" s="41"/>
      <c r="AF135" s="41"/>
      <c r="AG135" s="41"/>
      <c r="AH135" s="41"/>
      <c r="AI135" s="41"/>
      <c r="AJ135" s="41"/>
      <c r="AK135" s="41"/>
      <c r="AL135" s="41"/>
      <c r="AM135" s="41"/>
      <c r="AN135" s="41"/>
      <c r="AO135" s="41"/>
      <c r="AP135" s="41"/>
    </row>
    <row r="136" spans="1:42" x14ac:dyDescent="0.25">
      <c r="A136">
        <v>4</v>
      </c>
      <c r="B136" s="40" t="s">
        <v>765</v>
      </c>
      <c r="C136" s="42" t="s">
        <v>15</v>
      </c>
      <c r="D136" s="41">
        <v>0</v>
      </c>
      <c r="E136" s="41">
        <v>0</v>
      </c>
      <c r="F136" s="41">
        <v>0</v>
      </c>
      <c r="G136" s="41">
        <v>0</v>
      </c>
      <c r="H136" s="41">
        <v>0</v>
      </c>
      <c r="I136" s="41">
        <v>0</v>
      </c>
      <c r="J136" s="41">
        <v>0</v>
      </c>
      <c r="K136" s="41">
        <v>0</v>
      </c>
      <c r="L136" s="41">
        <v>0</v>
      </c>
      <c r="M136" s="41">
        <v>0</v>
      </c>
      <c r="N136" s="41">
        <v>0</v>
      </c>
      <c r="O136" s="41">
        <v>0</v>
      </c>
      <c r="P136" s="41">
        <v>0</v>
      </c>
      <c r="Q136" s="41">
        <v>0</v>
      </c>
      <c r="R136" s="41">
        <v>0</v>
      </c>
      <c r="S136" s="41">
        <v>0</v>
      </c>
      <c r="T136" s="41">
        <v>0</v>
      </c>
      <c r="U136" s="41">
        <v>0</v>
      </c>
      <c r="V136" s="41">
        <v>0</v>
      </c>
      <c r="W136" s="41">
        <v>0</v>
      </c>
      <c r="X136" s="41">
        <v>0</v>
      </c>
      <c r="Y136" s="41">
        <v>0</v>
      </c>
      <c r="Z136" s="41">
        <v>0</v>
      </c>
      <c r="AA136" s="41">
        <v>0</v>
      </c>
      <c r="AB136" s="41">
        <v>0</v>
      </c>
      <c r="AC136" s="41">
        <v>0</v>
      </c>
      <c r="AD136" s="41">
        <v>0</v>
      </c>
      <c r="AE136" s="41">
        <v>0</v>
      </c>
      <c r="AF136" s="41">
        <v>0</v>
      </c>
      <c r="AG136" s="41">
        <v>0</v>
      </c>
      <c r="AH136" s="41">
        <v>0</v>
      </c>
      <c r="AI136" s="41">
        <v>0</v>
      </c>
      <c r="AJ136" s="41">
        <v>0</v>
      </c>
      <c r="AK136" s="41">
        <v>0</v>
      </c>
      <c r="AL136" s="41">
        <v>0</v>
      </c>
      <c r="AM136" s="41">
        <v>0</v>
      </c>
      <c r="AN136" s="41">
        <v>0</v>
      </c>
      <c r="AO136" s="41">
        <v>0</v>
      </c>
      <c r="AP136" s="41">
        <v>0</v>
      </c>
    </row>
    <row r="137" spans="1:42" x14ac:dyDescent="0.25">
      <c r="B137" s="40" t="s">
        <v>766</v>
      </c>
      <c r="C137" s="42" t="s">
        <v>36</v>
      </c>
      <c r="D137" s="41">
        <v>611.62933810000004</v>
      </c>
      <c r="E137" s="41">
        <v>816.88742160000004</v>
      </c>
      <c r="F137" s="41">
        <v>350.59124250000002</v>
      </c>
      <c r="G137" s="41">
        <v>816.88742160000004</v>
      </c>
      <c r="H137" s="41">
        <v>20.564687500000002</v>
      </c>
      <c r="I137" s="41">
        <v>142.8658087</v>
      </c>
      <c r="J137" s="41"/>
      <c r="K137" s="41">
        <v>20.564687500000002</v>
      </c>
      <c r="L137" s="41">
        <v>20.564687500000002</v>
      </c>
      <c r="M137" s="41">
        <v>249.1193505</v>
      </c>
      <c r="N137" s="41">
        <v>325.937072</v>
      </c>
      <c r="O137" s="41">
        <v>275.12470669999999</v>
      </c>
      <c r="P137" s="41">
        <v>191.08930129999999</v>
      </c>
      <c r="Q137" s="41">
        <v>103.319215</v>
      </c>
      <c r="R137" s="41">
        <v>103.319215</v>
      </c>
      <c r="S137" s="41">
        <v>103.319215</v>
      </c>
      <c r="T137" s="41">
        <v>103.319215</v>
      </c>
      <c r="U137" s="41">
        <v>103.319215</v>
      </c>
      <c r="V137" s="41">
        <v>103.319215</v>
      </c>
      <c r="W137" s="41"/>
      <c r="X137" s="41"/>
      <c r="Y137" s="41"/>
      <c r="Z137" s="41"/>
      <c r="AA137" s="41"/>
      <c r="AB137" s="41"/>
      <c r="AC137" s="41"/>
      <c r="AD137" s="41"/>
      <c r="AE137" s="41"/>
      <c r="AF137" s="41"/>
      <c r="AG137" s="41"/>
      <c r="AH137" s="41"/>
      <c r="AI137" s="41"/>
      <c r="AJ137" s="41"/>
      <c r="AK137" s="41"/>
      <c r="AL137" s="41"/>
      <c r="AM137" s="41"/>
      <c r="AN137" s="41"/>
      <c r="AO137" s="41"/>
      <c r="AP137" s="41"/>
    </row>
    <row r="138" spans="1:42" x14ac:dyDescent="0.25">
      <c r="B138" s="40" t="s">
        <v>766</v>
      </c>
      <c r="C138" s="42" t="s">
        <v>37</v>
      </c>
      <c r="D138" s="41"/>
      <c r="E138" s="41"/>
      <c r="F138" s="41"/>
      <c r="G138" s="41"/>
      <c r="H138" s="41"/>
      <c r="I138" s="41"/>
      <c r="J138" s="41"/>
      <c r="K138" s="41"/>
      <c r="L138" s="41"/>
      <c r="M138" s="41"/>
      <c r="N138" s="41"/>
      <c r="O138" s="41"/>
      <c r="P138" s="41"/>
      <c r="Q138" s="41"/>
      <c r="R138" s="41"/>
      <c r="S138" s="41"/>
      <c r="T138" s="41"/>
      <c r="U138" s="41"/>
      <c r="V138" s="41"/>
      <c r="W138" s="41"/>
      <c r="X138" s="41"/>
      <c r="Y138" s="41"/>
      <c r="Z138" s="41"/>
      <c r="AA138" s="41"/>
      <c r="AB138" s="41"/>
      <c r="AC138" s="41"/>
      <c r="AD138" s="41"/>
      <c r="AE138" s="41"/>
      <c r="AF138" s="41"/>
      <c r="AG138" s="41"/>
      <c r="AH138" s="41"/>
      <c r="AI138" s="41"/>
      <c r="AJ138" s="41"/>
      <c r="AK138" s="41"/>
      <c r="AL138" s="41"/>
      <c r="AM138" s="41"/>
      <c r="AN138" s="41"/>
      <c r="AO138" s="41"/>
      <c r="AP138" s="41"/>
    </row>
    <row r="139" spans="1:42" x14ac:dyDescent="0.25">
      <c r="B139" s="40" t="s">
        <v>766</v>
      </c>
      <c r="C139" s="42" t="s">
        <v>38</v>
      </c>
      <c r="D139" s="41">
        <v>76.599847030000006</v>
      </c>
      <c r="E139" s="41">
        <v>98.377520730000001</v>
      </c>
      <c r="F139" s="41"/>
      <c r="G139" s="41">
        <v>100.6895179</v>
      </c>
      <c r="H139" s="41"/>
      <c r="I139" s="41"/>
      <c r="J139" s="41"/>
      <c r="K139" s="41"/>
      <c r="L139" s="41"/>
      <c r="M139" s="41">
        <v>41.900339700000004</v>
      </c>
      <c r="N139" s="41">
        <v>41.900339700000004</v>
      </c>
      <c r="O139" s="41">
        <v>41.900339700000004</v>
      </c>
      <c r="P139" s="41">
        <v>41.900339700000004</v>
      </c>
      <c r="Q139" s="41"/>
      <c r="R139" s="41"/>
      <c r="S139" s="41"/>
      <c r="T139" s="41"/>
      <c r="U139" s="41"/>
      <c r="V139" s="41"/>
      <c r="W139" s="41"/>
      <c r="X139" s="41"/>
      <c r="Y139" s="41"/>
      <c r="Z139" s="41"/>
      <c r="AA139" s="41"/>
      <c r="AB139" s="41"/>
      <c r="AC139" s="41"/>
      <c r="AD139" s="41"/>
      <c r="AE139" s="41"/>
      <c r="AF139" s="41"/>
      <c r="AG139" s="41"/>
      <c r="AH139" s="41"/>
      <c r="AI139" s="41"/>
      <c r="AJ139" s="41"/>
      <c r="AK139" s="41"/>
      <c r="AL139" s="41"/>
      <c r="AM139" s="41"/>
      <c r="AN139" s="41"/>
      <c r="AO139" s="41"/>
      <c r="AP139" s="41"/>
    </row>
    <row r="140" spans="1:42" x14ac:dyDescent="0.25">
      <c r="B140" s="40" t="s">
        <v>766</v>
      </c>
      <c r="C140" s="42" t="s">
        <v>39</v>
      </c>
      <c r="D140" s="41"/>
      <c r="E140" s="41"/>
      <c r="F140" s="41"/>
      <c r="G140" s="41"/>
      <c r="H140" s="41"/>
      <c r="I140" s="41"/>
      <c r="J140" s="41"/>
      <c r="K140" s="41"/>
      <c r="L140" s="41"/>
      <c r="M140" s="41"/>
      <c r="N140" s="41"/>
      <c r="O140" s="41"/>
      <c r="P140" s="41"/>
      <c r="Q140" s="41"/>
      <c r="R140" s="41"/>
      <c r="S140" s="41"/>
      <c r="T140" s="41"/>
      <c r="U140" s="41"/>
      <c r="V140" s="41"/>
      <c r="W140" s="41"/>
      <c r="X140" s="41"/>
      <c r="Y140" s="41"/>
      <c r="Z140" s="41"/>
      <c r="AA140" s="41"/>
      <c r="AB140" s="41"/>
      <c r="AC140" s="41"/>
      <c r="AD140" s="41"/>
      <c r="AE140" s="41"/>
      <c r="AF140" s="41"/>
      <c r="AG140" s="41"/>
      <c r="AH140" s="41"/>
      <c r="AI140" s="41"/>
      <c r="AJ140" s="41"/>
      <c r="AK140" s="41"/>
      <c r="AL140" s="41"/>
      <c r="AM140" s="41"/>
      <c r="AN140" s="41"/>
      <c r="AO140" s="41"/>
      <c r="AP140" s="41"/>
    </row>
    <row r="141" spans="1:42" x14ac:dyDescent="0.25">
      <c r="B141" s="40" t="s">
        <v>766</v>
      </c>
      <c r="C141" s="42" t="s">
        <v>40</v>
      </c>
      <c r="D141" s="41"/>
      <c r="E141" s="41"/>
      <c r="F141" s="41"/>
      <c r="G141" s="41"/>
      <c r="H141" s="41"/>
      <c r="I141" s="41"/>
      <c r="J141" s="41"/>
      <c r="K141" s="41"/>
      <c r="L141" s="41"/>
      <c r="M141" s="41"/>
      <c r="N141" s="41"/>
      <c r="O141" s="41"/>
      <c r="P141" s="41"/>
      <c r="Q141" s="41"/>
      <c r="R141" s="41"/>
      <c r="S141" s="41"/>
      <c r="T141" s="41"/>
      <c r="U141" s="41"/>
      <c r="V141" s="41"/>
      <c r="W141" s="41"/>
      <c r="X141" s="41"/>
      <c r="Y141" s="41"/>
      <c r="Z141" s="41"/>
      <c r="AA141" s="41"/>
      <c r="AB141" s="41"/>
      <c r="AC141" s="41"/>
      <c r="AD141" s="41"/>
      <c r="AE141" s="41"/>
      <c r="AF141" s="41"/>
      <c r="AG141" s="41"/>
      <c r="AH141" s="41"/>
      <c r="AI141" s="41"/>
      <c r="AJ141" s="41"/>
      <c r="AK141" s="41"/>
      <c r="AL141" s="41"/>
      <c r="AM141" s="41"/>
      <c r="AN141" s="41"/>
      <c r="AO141" s="41"/>
      <c r="AP141" s="41"/>
    </row>
    <row r="142" spans="1:42" x14ac:dyDescent="0.25">
      <c r="B142" s="40" t="s">
        <v>766</v>
      </c>
      <c r="C142" s="42" t="s">
        <v>41</v>
      </c>
      <c r="D142" s="41"/>
      <c r="E142" s="41"/>
      <c r="F142" s="41"/>
      <c r="G142" s="41"/>
      <c r="H142" s="41"/>
      <c r="I142" s="41"/>
      <c r="J142" s="41"/>
      <c r="K142" s="41"/>
      <c r="L142" s="41"/>
      <c r="M142" s="41"/>
      <c r="N142" s="41"/>
      <c r="O142" s="41"/>
      <c r="P142" s="41"/>
      <c r="Q142" s="41"/>
      <c r="R142" s="41"/>
      <c r="S142" s="41"/>
      <c r="T142" s="41"/>
      <c r="U142" s="41"/>
      <c r="V142" s="41"/>
      <c r="W142" s="41"/>
      <c r="X142" s="41"/>
      <c r="Y142" s="41"/>
      <c r="Z142" s="41"/>
      <c r="AA142" s="41"/>
      <c r="AB142" s="41"/>
      <c r="AC142" s="41"/>
      <c r="AD142" s="41"/>
      <c r="AE142" s="41"/>
      <c r="AF142" s="41"/>
      <c r="AG142" s="41"/>
      <c r="AH142" s="41"/>
      <c r="AI142" s="41"/>
      <c r="AJ142" s="41"/>
      <c r="AK142" s="41"/>
      <c r="AL142" s="41"/>
      <c r="AM142" s="41"/>
      <c r="AN142" s="41"/>
      <c r="AO142" s="41"/>
      <c r="AP142" s="41"/>
    </row>
    <row r="143" spans="1:42" x14ac:dyDescent="0.25">
      <c r="B143" s="40" t="s">
        <v>766</v>
      </c>
      <c r="C143" s="42" t="s">
        <v>42</v>
      </c>
      <c r="D143" s="41"/>
      <c r="E143" s="41"/>
      <c r="F143" s="41"/>
      <c r="G143" s="41"/>
      <c r="H143" s="41"/>
      <c r="I143" s="41"/>
      <c r="J143" s="41"/>
      <c r="K143" s="41"/>
      <c r="L143" s="41"/>
      <c r="M143" s="41"/>
      <c r="N143" s="41"/>
      <c r="O143" s="41"/>
      <c r="P143" s="41"/>
      <c r="Q143" s="41"/>
      <c r="R143" s="41"/>
      <c r="S143" s="41"/>
      <c r="T143" s="41"/>
      <c r="U143" s="41"/>
      <c r="V143" s="41"/>
      <c r="W143" s="41"/>
      <c r="X143" s="41"/>
      <c r="Y143" s="41"/>
      <c r="Z143" s="41"/>
      <c r="AA143" s="41"/>
      <c r="AB143" s="41"/>
      <c r="AC143" s="41"/>
      <c r="AD143" s="41"/>
      <c r="AE143" s="41"/>
      <c r="AF143" s="41"/>
      <c r="AG143" s="41"/>
      <c r="AH143" s="41"/>
      <c r="AI143" s="41"/>
      <c r="AJ143" s="41"/>
      <c r="AK143" s="41"/>
      <c r="AL143" s="41"/>
      <c r="AM143" s="41"/>
      <c r="AN143" s="41"/>
      <c r="AO143" s="41"/>
      <c r="AP143" s="41"/>
    </row>
    <row r="144" spans="1:42" x14ac:dyDescent="0.25">
      <c r="B144" s="40" t="s">
        <v>766</v>
      </c>
      <c r="C144" s="42" t="s">
        <v>43</v>
      </c>
      <c r="D144" s="41"/>
      <c r="E144" s="41"/>
      <c r="F144" s="41"/>
      <c r="G144" s="41"/>
      <c r="H144" s="41"/>
      <c r="I144" s="41"/>
      <c r="J144" s="41"/>
      <c r="K144" s="41"/>
      <c r="L144" s="41"/>
      <c r="M144" s="41"/>
      <c r="N144" s="41"/>
      <c r="O144" s="41"/>
      <c r="P144" s="41"/>
      <c r="Q144" s="41"/>
      <c r="R144" s="41"/>
      <c r="S144" s="41"/>
      <c r="T144" s="41"/>
      <c r="U144" s="41"/>
      <c r="V144" s="41"/>
      <c r="W144" s="41"/>
      <c r="X144" s="41"/>
      <c r="Y144" s="41"/>
      <c r="Z144" s="41"/>
      <c r="AA144" s="41"/>
      <c r="AB144" s="41"/>
      <c r="AC144" s="41"/>
      <c r="AD144" s="41"/>
      <c r="AE144" s="41"/>
      <c r="AF144" s="41"/>
      <c r="AG144" s="41"/>
      <c r="AH144" s="41"/>
      <c r="AI144" s="41"/>
      <c r="AJ144" s="41"/>
      <c r="AK144" s="41"/>
      <c r="AL144" s="41"/>
      <c r="AM144" s="41"/>
      <c r="AN144" s="41"/>
      <c r="AO144" s="41"/>
      <c r="AP144" s="41"/>
    </row>
    <row r="145" spans="1:42" x14ac:dyDescent="0.25">
      <c r="B145" s="40" t="s">
        <v>766</v>
      </c>
      <c r="C145" s="42" t="s">
        <v>44</v>
      </c>
      <c r="D145" s="41"/>
      <c r="E145" s="41"/>
      <c r="F145" s="41"/>
      <c r="G145" s="41"/>
      <c r="H145" s="41"/>
      <c r="I145" s="41"/>
      <c r="J145" s="41"/>
      <c r="K145" s="41"/>
      <c r="L145" s="41"/>
      <c r="M145" s="41"/>
      <c r="N145" s="41"/>
      <c r="O145" s="41"/>
      <c r="P145" s="41"/>
      <c r="Q145" s="41"/>
      <c r="R145" s="41"/>
      <c r="S145" s="41"/>
      <c r="T145" s="41"/>
      <c r="U145" s="41"/>
      <c r="V145" s="41"/>
      <c r="W145" s="41"/>
      <c r="X145" s="41"/>
      <c r="Y145" s="41"/>
      <c r="Z145" s="41"/>
      <c r="AA145" s="41"/>
      <c r="AB145" s="41"/>
      <c r="AC145" s="41"/>
      <c r="AD145" s="41"/>
      <c r="AE145" s="41"/>
      <c r="AF145" s="41"/>
      <c r="AG145" s="41"/>
      <c r="AH145" s="41"/>
      <c r="AI145" s="41"/>
      <c r="AJ145" s="41"/>
      <c r="AK145" s="41"/>
      <c r="AL145" s="41"/>
      <c r="AM145" s="41"/>
      <c r="AN145" s="41"/>
      <c r="AO145" s="41"/>
      <c r="AP145" s="41"/>
    </row>
    <row r="146" spans="1:42" x14ac:dyDescent="0.25">
      <c r="B146" s="40" t="s">
        <v>766</v>
      </c>
      <c r="C146" s="42" t="s">
        <v>45</v>
      </c>
      <c r="D146" s="41"/>
      <c r="E146" s="41"/>
      <c r="F146" s="41"/>
      <c r="G146" s="41"/>
      <c r="H146" s="41"/>
      <c r="I146" s="41"/>
      <c r="J146" s="41"/>
      <c r="K146" s="41"/>
      <c r="L146" s="41"/>
      <c r="M146" s="41"/>
      <c r="N146" s="41"/>
      <c r="O146" s="41"/>
      <c r="P146" s="41"/>
      <c r="Q146" s="41"/>
      <c r="R146" s="41"/>
      <c r="S146" s="41"/>
      <c r="T146" s="41"/>
      <c r="U146" s="41"/>
      <c r="V146" s="41"/>
      <c r="W146" s="41"/>
      <c r="X146" s="41"/>
      <c r="Y146" s="41"/>
      <c r="Z146" s="41"/>
      <c r="AA146" s="41"/>
      <c r="AB146" s="41"/>
      <c r="AC146" s="41"/>
      <c r="AD146" s="41"/>
      <c r="AE146" s="41"/>
      <c r="AF146" s="41"/>
      <c r="AG146" s="41"/>
      <c r="AH146" s="41"/>
      <c r="AI146" s="41"/>
      <c r="AJ146" s="41"/>
      <c r="AK146" s="41"/>
      <c r="AL146" s="41"/>
      <c r="AM146" s="41"/>
      <c r="AN146" s="41"/>
      <c r="AO146" s="41"/>
      <c r="AP146" s="41"/>
    </row>
    <row r="147" spans="1:42" x14ac:dyDescent="0.25">
      <c r="B147" s="40" t="s">
        <v>766</v>
      </c>
      <c r="C147" s="42" t="s">
        <v>46</v>
      </c>
      <c r="D147" s="41"/>
      <c r="E147" s="41"/>
      <c r="F147" s="41"/>
      <c r="G147" s="41"/>
      <c r="H147" s="41"/>
      <c r="I147" s="41"/>
      <c r="J147" s="41"/>
      <c r="K147" s="41"/>
      <c r="L147" s="41"/>
      <c r="M147" s="41"/>
      <c r="N147" s="41"/>
      <c r="O147" s="41"/>
      <c r="P147" s="41"/>
      <c r="Q147" s="41"/>
      <c r="R147" s="41"/>
      <c r="S147" s="41"/>
      <c r="T147" s="41"/>
      <c r="U147" s="41"/>
      <c r="V147" s="41"/>
      <c r="W147" s="41"/>
      <c r="X147" s="41"/>
      <c r="Y147" s="41"/>
      <c r="Z147" s="41"/>
      <c r="AA147" s="41"/>
      <c r="AB147" s="41"/>
      <c r="AC147" s="41"/>
      <c r="AD147" s="41"/>
      <c r="AE147" s="41"/>
      <c r="AF147" s="41"/>
      <c r="AG147" s="41"/>
      <c r="AH147" s="41"/>
      <c r="AI147" s="41"/>
      <c r="AJ147" s="41"/>
      <c r="AK147" s="41"/>
      <c r="AL147" s="41"/>
      <c r="AM147" s="41"/>
      <c r="AN147" s="41"/>
      <c r="AO147" s="41"/>
      <c r="AP147" s="41"/>
    </row>
    <row r="148" spans="1:42" x14ac:dyDescent="0.25">
      <c r="A148">
        <v>10</v>
      </c>
      <c r="B148" s="40" t="s">
        <v>766</v>
      </c>
      <c r="C148" s="42" t="s">
        <v>15</v>
      </c>
      <c r="D148" s="41">
        <v>688.2291851</v>
      </c>
      <c r="E148" s="41">
        <v>915.26494230000003</v>
      </c>
      <c r="F148" s="41">
        <v>350.59124250000002</v>
      </c>
      <c r="G148" s="41">
        <v>917.57693949999998</v>
      </c>
      <c r="H148" s="41">
        <v>20.564687500000002</v>
      </c>
      <c r="I148" s="41">
        <v>142.8658087</v>
      </c>
      <c r="J148" s="41">
        <v>0</v>
      </c>
      <c r="K148" s="41">
        <v>20.564687500000002</v>
      </c>
      <c r="L148" s="41">
        <v>20.564687500000002</v>
      </c>
      <c r="M148" s="41">
        <v>291.01969020000001</v>
      </c>
      <c r="N148" s="41">
        <v>367.83741170000002</v>
      </c>
      <c r="O148" s="41">
        <v>317.02504640000001</v>
      </c>
      <c r="P148" s="41">
        <v>232.98964100000001</v>
      </c>
      <c r="Q148" s="41">
        <v>103.319215</v>
      </c>
      <c r="R148" s="41">
        <v>103.319215</v>
      </c>
      <c r="S148" s="41">
        <v>103.319215</v>
      </c>
      <c r="T148" s="41">
        <v>103.319215</v>
      </c>
      <c r="U148" s="41">
        <v>103.319215</v>
      </c>
      <c r="V148" s="41">
        <v>103.319215</v>
      </c>
      <c r="W148" s="41">
        <v>0</v>
      </c>
      <c r="X148" s="41">
        <v>0</v>
      </c>
      <c r="Y148" s="41">
        <v>0</v>
      </c>
      <c r="Z148" s="41">
        <v>0</v>
      </c>
      <c r="AA148" s="41">
        <v>0</v>
      </c>
      <c r="AB148" s="41">
        <v>0</v>
      </c>
      <c r="AC148" s="41">
        <v>0</v>
      </c>
      <c r="AD148" s="41">
        <v>0</v>
      </c>
      <c r="AE148" s="41">
        <v>0</v>
      </c>
      <c r="AF148" s="41">
        <v>0</v>
      </c>
      <c r="AG148" s="41">
        <v>0</v>
      </c>
      <c r="AH148" s="41">
        <v>0</v>
      </c>
      <c r="AI148" s="41">
        <v>0</v>
      </c>
      <c r="AJ148" s="41">
        <v>0</v>
      </c>
      <c r="AK148" s="41">
        <v>0</v>
      </c>
      <c r="AL148" s="41">
        <v>0</v>
      </c>
      <c r="AM148" s="41">
        <v>0</v>
      </c>
      <c r="AN148" s="41">
        <v>0</v>
      </c>
      <c r="AO148" s="41">
        <v>0</v>
      </c>
      <c r="AP148" s="41">
        <v>0</v>
      </c>
    </row>
    <row r="149" spans="1:42" x14ac:dyDescent="0.25">
      <c r="B149" s="40" t="s">
        <v>21</v>
      </c>
      <c r="C149" s="42" t="s">
        <v>36</v>
      </c>
      <c r="D149" s="41">
        <v>1724.9081000000001</v>
      </c>
      <c r="E149" s="41">
        <v>1724.9081000000001</v>
      </c>
      <c r="F149" s="41">
        <v>1724.9081000000001</v>
      </c>
      <c r="G149" s="41">
        <v>1724.9081000000001</v>
      </c>
      <c r="H149" s="41">
        <v>1634.836033</v>
      </c>
      <c r="I149" s="41">
        <v>1634.836033</v>
      </c>
      <c r="J149" s="41">
        <v>1589.8</v>
      </c>
      <c r="K149" s="41">
        <v>1634.836033</v>
      </c>
      <c r="L149" s="41">
        <v>1634.836033</v>
      </c>
      <c r="M149" s="41">
        <v>1634.836033</v>
      </c>
      <c r="N149" s="41">
        <v>1679.8720659999999</v>
      </c>
      <c r="O149" s="41">
        <v>1676.2962399999999</v>
      </c>
      <c r="P149" s="41">
        <v>1639.5668800000001</v>
      </c>
      <c r="Q149" s="41">
        <v>1679.8720659999999</v>
      </c>
      <c r="R149" s="41">
        <v>2962.5921060000001</v>
      </c>
      <c r="S149" s="41">
        <v>2962.5921060000001</v>
      </c>
      <c r="T149" s="41">
        <v>2962.5921060000001</v>
      </c>
      <c r="U149" s="41">
        <v>2962.5921060000001</v>
      </c>
      <c r="V149" s="41">
        <v>2962.5921060000001</v>
      </c>
      <c r="W149" s="41">
        <v>2962.5921060000001</v>
      </c>
      <c r="X149" s="41">
        <v>3000.5461679999999</v>
      </c>
      <c r="Y149" s="41">
        <v>3007.6281399999998</v>
      </c>
      <c r="Z149" s="41">
        <v>3007.6281399999998</v>
      </c>
      <c r="AA149" s="41">
        <v>3007.6281399999998</v>
      </c>
      <c r="AB149" s="41">
        <v>3007.6281399999998</v>
      </c>
      <c r="AC149" s="41">
        <v>3007.6281399999998</v>
      </c>
      <c r="AD149" s="41">
        <v>3007.6281399999998</v>
      </c>
      <c r="AE149" s="41">
        <v>2962.5921060000001</v>
      </c>
      <c r="AF149" s="41">
        <v>2962.5921060000001</v>
      </c>
      <c r="AG149" s="41">
        <v>2962.5921060000001</v>
      </c>
      <c r="AH149" s="41">
        <v>2962.5921060000001</v>
      </c>
      <c r="AI149" s="41">
        <v>2962.5921060000001</v>
      </c>
      <c r="AJ149" s="41">
        <v>2962.5921060000001</v>
      </c>
      <c r="AK149" s="41">
        <v>2962.5921060000001</v>
      </c>
      <c r="AL149" s="41">
        <v>2962.5921060000001</v>
      </c>
      <c r="AM149" s="41">
        <v>2962.5921060000001</v>
      </c>
      <c r="AN149" s="41">
        <v>2962.5921060000001</v>
      </c>
      <c r="AO149" s="41">
        <v>2962.5921060000001</v>
      </c>
      <c r="AP149" s="41">
        <v>2962.5921060000001</v>
      </c>
    </row>
    <row r="150" spans="1:42" x14ac:dyDescent="0.25">
      <c r="B150" s="40" t="s">
        <v>21</v>
      </c>
      <c r="C150" s="42" t="s">
        <v>37</v>
      </c>
      <c r="D150" s="41"/>
      <c r="E150" s="41"/>
      <c r="F150" s="41"/>
      <c r="G150" s="41"/>
      <c r="H150" s="41"/>
      <c r="I150" s="41"/>
      <c r="J150" s="41"/>
      <c r="K150" s="41"/>
      <c r="L150" s="41"/>
      <c r="M150" s="41"/>
      <c r="N150" s="41"/>
      <c r="O150" s="41"/>
      <c r="P150" s="41"/>
      <c r="Q150" s="41"/>
      <c r="R150" s="41"/>
      <c r="S150" s="41"/>
      <c r="T150" s="41"/>
      <c r="U150" s="41"/>
      <c r="V150" s="41"/>
      <c r="W150" s="41"/>
      <c r="X150" s="41"/>
      <c r="Y150" s="41"/>
      <c r="Z150" s="41"/>
      <c r="AA150" s="41"/>
      <c r="AB150" s="41"/>
      <c r="AC150" s="41"/>
      <c r="AD150" s="41"/>
      <c r="AE150" s="41"/>
      <c r="AF150" s="41"/>
      <c r="AG150" s="41"/>
      <c r="AH150" s="41"/>
      <c r="AI150" s="41"/>
      <c r="AJ150" s="41"/>
      <c r="AK150" s="41"/>
      <c r="AL150" s="41"/>
      <c r="AM150" s="41"/>
      <c r="AN150" s="41"/>
      <c r="AO150" s="41"/>
      <c r="AP150" s="41"/>
    </row>
    <row r="151" spans="1:42" x14ac:dyDescent="0.25">
      <c r="B151" s="40" t="s">
        <v>21</v>
      </c>
      <c r="C151" s="42" t="s">
        <v>38</v>
      </c>
      <c r="D151" s="41"/>
      <c r="E151" s="41"/>
      <c r="F151" s="41"/>
      <c r="G151" s="41"/>
      <c r="H151" s="41"/>
      <c r="I151" s="41"/>
      <c r="J151" s="41"/>
      <c r="K151" s="41"/>
      <c r="L151" s="41"/>
      <c r="M151" s="41"/>
      <c r="N151" s="41"/>
      <c r="O151" s="41"/>
      <c r="P151" s="41"/>
      <c r="Q151" s="41"/>
      <c r="R151" s="41"/>
      <c r="S151" s="41"/>
      <c r="T151" s="41"/>
      <c r="U151" s="41"/>
      <c r="V151" s="41"/>
      <c r="W151" s="41"/>
      <c r="X151" s="41"/>
      <c r="Y151" s="41"/>
      <c r="Z151" s="41"/>
      <c r="AA151" s="41"/>
      <c r="AB151" s="41"/>
      <c r="AC151" s="41"/>
      <c r="AD151" s="41"/>
      <c r="AE151" s="41"/>
      <c r="AF151" s="41"/>
      <c r="AG151" s="41"/>
      <c r="AH151" s="41"/>
      <c r="AI151" s="41"/>
      <c r="AJ151" s="41"/>
      <c r="AK151" s="41"/>
      <c r="AL151" s="41"/>
      <c r="AM151" s="41"/>
      <c r="AN151" s="41"/>
      <c r="AO151" s="41"/>
      <c r="AP151" s="41"/>
    </row>
    <row r="152" spans="1:42" x14ac:dyDescent="0.25">
      <c r="B152" s="40" t="s">
        <v>21</v>
      </c>
      <c r="C152" s="42" t="s">
        <v>39</v>
      </c>
      <c r="D152" s="41"/>
      <c r="E152" s="41"/>
      <c r="F152" s="41"/>
      <c r="G152" s="41"/>
      <c r="H152" s="41"/>
      <c r="I152" s="41"/>
      <c r="J152" s="41"/>
      <c r="K152" s="41"/>
      <c r="L152" s="41"/>
      <c r="M152" s="41"/>
      <c r="N152" s="41"/>
      <c r="O152" s="41"/>
      <c r="P152" s="41"/>
      <c r="Q152" s="41"/>
      <c r="R152" s="41"/>
      <c r="S152" s="41"/>
      <c r="T152" s="41"/>
      <c r="U152" s="41"/>
      <c r="V152" s="41"/>
      <c r="W152" s="41"/>
      <c r="X152" s="41"/>
      <c r="Y152" s="41"/>
      <c r="Z152" s="41"/>
      <c r="AA152" s="41"/>
      <c r="AB152" s="41"/>
      <c r="AC152" s="41"/>
      <c r="AD152" s="41"/>
      <c r="AE152" s="41"/>
      <c r="AF152" s="41"/>
      <c r="AG152" s="41"/>
      <c r="AH152" s="41"/>
      <c r="AI152" s="41"/>
      <c r="AJ152" s="41"/>
      <c r="AK152" s="41"/>
      <c r="AL152" s="41"/>
      <c r="AM152" s="41"/>
      <c r="AN152" s="41"/>
      <c r="AO152" s="41"/>
      <c r="AP152" s="41"/>
    </row>
    <row r="153" spans="1:42" x14ac:dyDescent="0.25">
      <c r="B153" s="40" t="s">
        <v>21</v>
      </c>
      <c r="C153" s="42" t="s">
        <v>40</v>
      </c>
      <c r="D153" s="41"/>
      <c r="E153" s="41"/>
      <c r="F153" s="41"/>
      <c r="G153" s="41"/>
      <c r="H153" s="41"/>
      <c r="I153" s="41"/>
      <c r="J153" s="41"/>
      <c r="K153" s="41"/>
      <c r="L153" s="41"/>
      <c r="M153" s="41"/>
      <c r="N153" s="41"/>
      <c r="O153" s="41"/>
      <c r="P153" s="41"/>
      <c r="Q153" s="41"/>
      <c r="R153" s="41"/>
      <c r="S153" s="41"/>
      <c r="T153" s="41"/>
      <c r="U153" s="41"/>
      <c r="V153" s="41"/>
      <c r="W153" s="41"/>
      <c r="X153" s="41"/>
      <c r="Y153" s="41"/>
      <c r="Z153" s="41"/>
      <c r="AA153" s="41"/>
      <c r="AB153" s="41"/>
      <c r="AC153" s="41"/>
      <c r="AD153" s="41"/>
      <c r="AE153" s="41"/>
      <c r="AF153" s="41"/>
      <c r="AG153" s="41"/>
      <c r="AH153" s="41"/>
      <c r="AI153" s="41"/>
      <c r="AJ153" s="41"/>
      <c r="AK153" s="41"/>
      <c r="AL153" s="41"/>
      <c r="AM153" s="41"/>
      <c r="AN153" s="41"/>
      <c r="AO153" s="41"/>
      <c r="AP153" s="41"/>
    </row>
    <row r="154" spans="1:42" x14ac:dyDescent="0.25">
      <c r="B154" s="40" t="s">
        <v>21</v>
      </c>
      <c r="C154" s="42" t="s">
        <v>41</v>
      </c>
      <c r="D154" s="41"/>
      <c r="E154" s="41"/>
      <c r="F154" s="41"/>
      <c r="G154" s="41"/>
      <c r="H154" s="41"/>
      <c r="I154" s="41"/>
      <c r="J154" s="41"/>
      <c r="K154" s="41"/>
      <c r="L154" s="41"/>
      <c r="M154" s="41"/>
      <c r="N154" s="41"/>
      <c r="O154" s="41"/>
      <c r="P154" s="41"/>
      <c r="Q154" s="41"/>
      <c r="R154" s="41"/>
      <c r="S154" s="41"/>
      <c r="T154" s="41"/>
      <c r="U154" s="41"/>
      <c r="V154" s="41"/>
      <c r="W154" s="41"/>
      <c r="X154" s="41"/>
      <c r="Y154" s="41"/>
      <c r="Z154" s="41"/>
      <c r="AA154" s="41"/>
      <c r="AB154" s="41"/>
      <c r="AC154" s="41"/>
      <c r="AD154" s="41"/>
      <c r="AE154" s="41"/>
      <c r="AF154" s="41"/>
      <c r="AG154" s="41"/>
      <c r="AH154" s="41"/>
      <c r="AI154" s="41"/>
      <c r="AJ154" s="41"/>
      <c r="AK154" s="41"/>
      <c r="AL154" s="41"/>
      <c r="AM154" s="41"/>
      <c r="AN154" s="41"/>
      <c r="AO154" s="41"/>
      <c r="AP154" s="41"/>
    </row>
    <row r="155" spans="1:42" x14ac:dyDescent="0.25">
      <c r="B155" s="40" t="s">
        <v>21</v>
      </c>
      <c r="C155" s="42" t="s">
        <v>42</v>
      </c>
      <c r="D155" s="41"/>
      <c r="E155" s="41"/>
      <c r="F155" s="41"/>
      <c r="G155" s="41"/>
      <c r="H155" s="41"/>
      <c r="I155" s="41"/>
      <c r="J155" s="41"/>
      <c r="K155" s="41"/>
      <c r="L155" s="41"/>
      <c r="M155" s="41"/>
      <c r="N155" s="41"/>
      <c r="O155" s="41"/>
      <c r="P155" s="41"/>
      <c r="Q155" s="41"/>
      <c r="R155" s="41"/>
      <c r="S155" s="41"/>
      <c r="T155" s="41"/>
      <c r="U155" s="41"/>
      <c r="V155" s="41"/>
      <c r="W155" s="41"/>
      <c r="X155" s="41"/>
      <c r="Y155" s="41"/>
      <c r="Z155" s="41"/>
      <c r="AA155" s="41"/>
      <c r="AB155" s="41"/>
      <c r="AC155" s="41"/>
      <c r="AD155" s="41"/>
      <c r="AE155" s="41"/>
      <c r="AF155" s="41"/>
      <c r="AG155" s="41"/>
      <c r="AH155" s="41"/>
      <c r="AI155" s="41"/>
      <c r="AJ155" s="41"/>
      <c r="AK155" s="41"/>
      <c r="AL155" s="41"/>
      <c r="AM155" s="41"/>
      <c r="AN155" s="41"/>
      <c r="AO155" s="41"/>
      <c r="AP155" s="41"/>
    </row>
    <row r="156" spans="1:42" x14ac:dyDescent="0.25">
      <c r="B156" s="40" t="s">
        <v>21</v>
      </c>
      <c r="C156" s="42" t="s">
        <v>43</v>
      </c>
      <c r="D156" s="41"/>
      <c r="E156" s="41"/>
      <c r="F156" s="41"/>
      <c r="G156" s="41"/>
      <c r="H156" s="41"/>
      <c r="I156" s="41"/>
      <c r="J156" s="41"/>
      <c r="K156" s="41"/>
      <c r="L156" s="41"/>
      <c r="M156" s="41"/>
      <c r="N156" s="41"/>
      <c r="O156" s="41"/>
      <c r="P156" s="41"/>
      <c r="Q156" s="41"/>
      <c r="R156" s="41"/>
      <c r="S156" s="41"/>
      <c r="T156" s="41"/>
      <c r="U156" s="41"/>
      <c r="V156" s="41"/>
      <c r="W156" s="41"/>
      <c r="X156" s="41"/>
      <c r="Y156" s="41"/>
      <c r="Z156" s="41"/>
      <c r="AA156" s="41"/>
      <c r="AB156" s="41"/>
      <c r="AC156" s="41"/>
      <c r="AD156" s="41"/>
      <c r="AE156" s="41"/>
      <c r="AF156" s="41"/>
      <c r="AG156" s="41"/>
      <c r="AH156" s="41"/>
      <c r="AI156" s="41"/>
      <c r="AJ156" s="41"/>
      <c r="AK156" s="41"/>
      <c r="AL156" s="41"/>
      <c r="AM156" s="41"/>
      <c r="AN156" s="41"/>
      <c r="AO156" s="41"/>
      <c r="AP156" s="41"/>
    </row>
    <row r="157" spans="1:42" x14ac:dyDescent="0.25">
      <c r="B157" s="40" t="s">
        <v>21</v>
      </c>
      <c r="C157" s="42" t="s">
        <v>44</v>
      </c>
      <c r="D157" s="41"/>
      <c r="E157" s="41"/>
      <c r="F157" s="41"/>
      <c r="G157" s="41"/>
      <c r="H157" s="41"/>
      <c r="I157" s="41"/>
      <c r="J157" s="41"/>
      <c r="K157" s="41"/>
      <c r="L157" s="41"/>
      <c r="M157" s="41"/>
      <c r="N157" s="41"/>
      <c r="O157" s="41"/>
      <c r="P157" s="41"/>
      <c r="Q157" s="41"/>
      <c r="R157" s="41"/>
      <c r="S157" s="41"/>
      <c r="T157" s="41"/>
      <c r="U157" s="41"/>
      <c r="V157" s="41"/>
      <c r="W157" s="41"/>
      <c r="X157" s="41"/>
      <c r="Y157" s="41"/>
      <c r="Z157" s="41"/>
      <c r="AA157" s="41"/>
      <c r="AB157" s="41"/>
      <c r="AC157" s="41"/>
      <c r="AD157" s="41"/>
      <c r="AE157" s="41"/>
      <c r="AF157" s="41"/>
      <c r="AG157" s="41"/>
      <c r="AH157" s="41"/>
      <c r="AI157" s="41"/>
      <c r="AJ157" s="41"/>
      <c r="AK157" s="41"/>
      <c r="AL157" s="41"/>
      <c r="AM157" s="41"/>
      <c r="AN157" s="41"/>
      <c r="AO157" s="41"/>
      <c r="AP157" s="41"/>
    </row>
    <row r="158" spans="1:42" x14ac:dyDescent="0.25">
      <c r="B158" s="40" t="s">
        <v>21</v>
      </c>
      <c r="C158" s="42" t="s">
        <v>45</v>
      </c>
      <c r="D158" s="41"/>
      <c r="E158" s="41"/>
      <c r="F158" s="41"/>
      <c r="G158" s="41"/>
      <c r="H158" s="41"/>
      <c r="I158" s="41"/>
      <c r="J158" s="41"/>
      <c r="K158" s="41"/>
      <c r="L158" s="41"/>
      <c r="M158" s="41"/>
      <c r="N158" s="41"/>
      <c r="O158" s="41"/>
      <c r="P158" s="41"/>
      <c r="Q158" s="41"/>
      <c r="R158" s="41"/>
      <c r="S158" s="41"/>
      <c r="T158" s="41"/>
      <c r="U158" s="41"/>
      <c r="V158" s="41"/>
      <c r="W158" s="41"/>
      <c r="X158" s="41"/>
      <c r="Y158" s="41"/>
      <c r="Z158" s="41"/>
      <c r="AA158" s="41"/>
      <c r="AB158" s="41"/>
      <c r="AC158" s="41"/>
      <c r="AD158" s="41"/>
      <c r="AE158" s="41"/>
      <c r="AF158" s="41"/>
      <c r="AG158" s="41"/>
      <c r="AH158" s="41"/>
      <c r="AI158" s="41"/>
      <c r="AJ158" s="41"/>
      <c r="AK158" s="41"/>
      <c r="AL158" s="41"/>
      <c r="AM158" s="41"/>
      <c r="AN158" s="41"/>
      <c r="AO158" s="41"/>
      <c r="AP158" s="41"/>
    </row>
    <row r="159" spans="1:42" x14ac:dyDescent="0.25">
      <c r="B159" s="40" t="s">
        <v>21</v>
      </c>
      <c r="C159" s="42" t="s">
        <v>46</v>
      </c>
      <c r="D159" s="41"/>
      <c r="E159" s="41"/>
      <c r="F159" s="41"/>
      <c r="G159" s="41"/>
      <c r="H159" s="41"/>
      <c r="I159" s="41"/>
      <c r="J159" s="41"/>
      <c r="K159" s="41"/>
      <c r="L159" s="41"/>
      <c r="M159" s="41"/>
      <c r="N159" s="41"/>
      <c r="O159" s="41"/>
      <c r="P159" s="41"/>
      <c r="Q159" s="41"/>
      <c r="R159" s="41"/>
      <c r="S159" s="41"/>
      <c r="T159" s="41"/>
      <c r="U159" s="41"/>
      <c r="V159" s="41"/>
      <c r="W159" s="41"/>
      <c r="X159" s="41"/>
      <c r="Y159" s="41"/>
      <c r="Z159" s="41"/>
      <c r="AA159" s="41"/>
      <c r="AB159" s="41"/>
      <c r="AC159" s="41"/>
      <c r="AD159" s="41"/>
      <c r="AE159" s="41"/>
      <c r="AF159" s="41"/>
      <c r="AG159" s="41"/>
      <c r="AH159" s="41"/>
      <c r="AI159" s="41"/>
      <c r="AJ159" s="41"/>
      <c r="AK159" s="41"/>
      <c r="AL159" s="41"/>
      <c r="AM159" s="41"/>
      <c r="AN159" s="41"/>
      <c r="AO159" s="41"/>
      <c r="AP159" s="41"/>
    </row>
    <row r="160" spans="1:42" x14ac:dyDescent="0.25">
      <c r="B160" s="40" t="s">
        <v>21</v>
      </c>
      <c r="C160" s="42" t="s">
        <v>15</v>
      </c>
      <c r="D160" s="41">
        <v>1724.9081000000001</v>
      </c>
      <c r="E160" s="41">
        <v>1724.9081000000001</v>
      </c>
      <c r="F160" s="41">
        <v>1724.9081000000001</v>
      </c>
      <c r="G160" s="41">
        <v>1724.9081000000001</v>
      </c>
      <c r="H160" s="41">
        <v>1634.836033</v>
      </c>
      <c r="I160" s="41">
        <v>1634.836033</v>
      </c>
      <c r="J160" s="41">
        <v>1589.8</v>
      </c>
      <c r="K160" s="41">
        <v>1634.836033</v>
      </c>
      <c r="L160" s="41">
        <v>1634.836033</v>
      </c>
      <c r="M160" s="41">
        <v>1634.836033</v>
      </c>
      <c r="N160" s="41">
        <v>1679.8720659999999</v>
      </c>
      <c r="O160" s="41">
        <v>1676.2962399999999</v>
      </c>
      <c r="P160" s="41">
        <v>1639.5668800000001</v>
      </c>
      <c r="Q160" s="41">
        <v>1679.8720659999999</v>
      </c>
      <c r="R160" s="41">
        <v>2962.5921060000001</v>
      </c>
      <c r="S160" s="41">
        <v>2962.5921060000001</v>
      </c>
      <c r="T160" s="41">
        <v>2962.5921060000001</v>
      </c>
      <c r="U160" s="41">
        <v>2962.5921060000001</v>
      </c>
      <c r="V160" s="41">
        <v>2962.5921060000001</v>
      </c>
      <c r="W160" s="41">
        <v>2962.5921060000001</v>
      </c>
      <c r="X160" s="41">
        <v>3000.5461679999999</v>
      </c>
      <c r="Y160" s="41">
        <v>3007.6281399999998</v>
      </c>
      <c r="Z160" s="41">
        <v>3007.6281399999998</v>
      </c>
      <c r="AA160" s="41">
        <v>3007.6281399999998</v>
      </c>
      <c r="AB160" s="41">
        <v>3007.6281399999998</v>
      </c>
      <c r="AC160" s="41">
        <v>3007.6281399999998</v>
      </c>
      <c r="AD160" s="41">
        <v>3007.6281399999998</v>
      </c>
      <c r="AE160" s="41">
        <v>2962.5921060000001</v>
      </c>
      <c r="AF160" s="41">
        <v>2962.5921060000001</v>
      </c>
      <c r="AG160" s="41">
        <v>2962.5921060000001</v>
      </c>
      <c r="AH160" s="41">
        <v>2962.5921060000001</v>
      </c>
      <c r="AI160" s="41">
        <v>2962.5921060000001</v>
      </c>
      <c r="AJ160" s="41">
        <v>2962.5921060000001</v>
      </c>
      <c r="AK160" s="41">
        <v>2962.5921060000001</v>
      </c>
      <c r="AL160" s="41">
        <v>2962.5921060000001</v>
      </c>
      <c r="AM160" s="41">
        <v>2962.5921060000001</v>
      </c>
      <c r="AN160" s="41">
        <v>2962.5921060000001</v>
      </c>
      <c r="AO160" s="41">
        <v>2962.5921060000001</v>
      </c>
      <c r="AP160" s="41">
        <v>2962.5921060000001</v>
      </c>
    </row>
    <row r="161" spans="2:42" x14ac:dyDescent="0.25">
      <c r="B161" s="40" t="s">
        <v>22</v>
      </c>
      <c r="C161" s="42" t="s">
        <v>36</v>
      </c>
      <c r="D161" s="41"/>
      <c r="E161" s="41">
        <v>80.472694770000004</v>
      </c>
      <c r="F161" s="41"/>
      <c r="G161" s="41">
        <v>80.472694770000004</v>
      </c>
      <c r="H161" s="41"/>
      <c r="I161" s="41"/>
      <c r="J161" s="41"/>
      <c r="K161" s="41"/>
      <c r="L161" s="41"/>
      <c r="M161" s="41"/>
      <c r="N161" s="41">
        <v>40.236347379999998</v>
      </c>
      <c r="O161" s="41">
        <v>40.236347379999998</v>
      </c>
      <c r="P161" s="41"/>
      <c r="Q161" s="41"/>
      <c r="R161" s="41"/>
      <c r="S161" s="41"/>
      <c r="T161" s="41"/>
      <c r="U161" s="41"/>
      <c r="V161" s="41"/>
      <c r="W161" s="41"/>
      <c r="X161" s="41"/>
      <c r="Y161" s="41"/>
      <c r="Z161" s="41"/>
      <c r="AA161" s="41"/>
      <c r="AB161" s="41"/>
      <c r="AC161" s="41"/>
      <c r="AD161" s="41"/>
      <c r="AE161" s="41"/>
      <c r="AF161" s="41"/>
      <c r="AG161" s="41"/>
      <c r="AH161" s="41"/>
      <c r="AI161" s="41"/>
      <c r="AJ161" s="41"/>
      <c r="AK161" s="41"/>
      <c r="AL161" s="41"/>
      <c r="AM161" s="41"/>
      <c r="AN161" s="41"/>
      <c r="AO161" s="41"/>
      <c r="AP161" s="41"/>
    </row>
    <row r="162" spans="2:42" x14ac:dyDescent="0.25">
      <c r="B162" s="40" t="s">
        <v>22</v>
      </c>
      <c r="C162" s="42" t="s">
        <v>37</v>
      </c>
      <c r="D162" s="41"/>
      <c r="E162" s="41"/>
      <c r="F162" s="41"/>
      <c r="G162" s="41"/>
      <c r="H162" s="41"/>
      <c r="I162" s="41"/>
      <c r="J162" s="41"/>
      <c r="K162" s="41"/>
      <c r="L162" s="41"/>
      <c r="M162" s="41"/>
      <c r="N162" s="41"/>
      <c r="O162" s="41"/>
      <c r="P162" s="41"/>
      <c r="Q162" s="41"/>
      <c r="R162" s="41"/>
      <c r="S162" s="41"/>
      <c r="T162" s="41"/>
      <c r="U162" s="41"/>
      <c r="V162" s="41"/>
      <c r="W162" s="41"/>
      <c r="X162" s="41"/>
      <c r="Y162" s="41"/>
      <c r="Z162" s="41"/>
      <c r="AA162" s="41"/>
      <c r="AB162" s="41"/>
      <c r="AC162" s="41"/>
      <c r="AD162" s="41"/>
      <c r="AE162" s="41"/>
      <c r="AF162" s="41"/>
      <c r="AG162" s="41"/>
      <c r="AH162" s="41"/>
      <c r="AI162" s="41"/>
      <c r="AJ162" s="41"/>
      <c r="AK162" s="41"/>
      <c r="AL162" s="41"/>
      <c r="AM162" s="41"/>
      <c r="AN162" s="41"/>
      <c r="AO162" s="41"/>
      <c r="AP162" s="41"/>
    </row>
    <row r="163" spans="2:42" x14ac:dyDescent="0.25">
      <c r="B163" s="40" t="s">
        <v>22</v>
      </c>
      <c r="C163" s="42" t="s">
        <v>38</v>
      </c>
      <c r="D163" s="41"/>
      <c r="E163" s="41">
        <v>111.56945090000001</v>
      </c>
      <c r="F163" s="41"/>
      <c r="G163" s="41">
        <v>230.51055980000001</v>
      </c>
      <c r="H163" s="41"/>
      <c r="I163" s="41"/>
      <c r="J163" s="41"/>
      <c r="K163" s="41"/>
      <c r="L163" s="41"/>
      <c r="M163" s="41"/>
      <c r="N163" s="41">
        <v>84.401871459999995</v>
      </c>
      <c r="O163" s="41">
        <v>41.317421760000002</v>
      </c>
      <c r="P163" s="41"/>
      <c r="Q163" s="41"/>
      <c r="R163" s="41"/>
      <c r="S163" s="41"/>
      <c r="T163" s="41"/>
      <c r="U163" s="41"/>
      <c r="V163" s="41"/>
      <c r="W163" s="41"/>
      <c r="X163" s="41"/>
      <c r="Y163" s="41"/>
      <c r="Z163" s="41"/>
      <c r="AA163" s="41"/>
      <c r="AB163" s="41"/>
      <c r="AC163" s="41"/>
      <c r="AD163" s="41"/>
      <c r="AE163" s="41"/>
      <c r="AF163" s="41"/>
      <c r="AG163" s="41"/>
      <c r="AH163" s="41"/>
      <c r="AI163" s="41"/>
      <c r="AJ163" s="41"/>
      <c r="AK163" s="41"/>
      <c r="AL163" s="41"/>
      <c r="AM163" s="41"/>
      <c r="AN163" s="41"/>
      <c r="AO163" s="41"/>
      <c r="AP163" s="41"/>
    </row>
    <row r="164" spans="2:42" x14ac:dyDescent="0.25">
      <c r="B164" s="40" t="s">
        <v>22</v>
      </c>
      <c r="C164" s="42" t="s">
        <v>39</v>
      </c>
      <c r="D164" s="41"/>
      <c r="E164" s="41"/>
      <c r="F164" s="41"/>
      <c r="G164" s="41"/>
      <c r="H164" s="41"/>
      <c r="I164" s="41"/>
      <c r="J164" s="41"/>
      <c r="K164" s="41"/>
      <c r="L164" s="41"/>
      <c r="M164" s="41"/>
      <c r="N164" s="41"/>
      <c r="O164" s="41"/>
      <c r="P164" s="41"/>
      <c r="Q164" s="41"/>
      <c r="R164" s="41"/>
      <c r="S164" s="41"/>
      <c r="T164" s="41"/>
      <c r="U164" s="41"/>
      <c r="V164" s="41"/>
      <c r="W164" s="41"/>
      <c r="X164" s="41"/>
      <c r="Y164" s="41"/>
      <c r="Z164" s="41"/>
      <c r="AA164" s="41"/>
      <c r="AB164" s="41"/>
      <c r="AC164" s="41"/>
      <c r="AD164" s="41"/>
      <c r="AE164" s="41"/>
      <c r="AF164" s="41"/>
      <c r="AG164" s="41"/>
      <c r="AH164" s="41"/>
      <c r="AI164" s="41"/>
      <c r="AJ164" s="41"/>
      <c r="AK164" s="41"/>
      <c r="AL164" s="41"/>
      <c r="AM164" s="41"/>
      <c r="AN164" s="41"/>
      <c r="AO164" s="41"/>
      <c r="AP164" s="41"/>
    </row>
    <row r="165" spans="2:42" x14ac:dyDescent="0.25">
      <c r="B165" s="40" t="s">
        <v>22</v>
      </c>
      <c r="C165" s="42" t="s">
        <v>40</v>
      </c>
      <c r="D165" s="41"/>
      <c r="E165" s="41"/>
      <c r="F165" s="41"/>
      <c r="G165" s="41"/>
      <c r="H165" s="41"/>
      <c r="I165" s="41"/>
      <c r="J165" s="41"/>
      <c r="K165" s="41"/>
      <c r="L165" s="41"/>
      <c r="M165" s="41"/>
      <c r="N165" s="41"/>
      <c r="O165" s="41"/>
      <c r="P165" s="41"/>
      <c r="Q165" s="41"/>
      <c r="R165" s="41"/>
      <c r="S165" s="41"/>
      <c r="T165" s="41"/>
      <c r="U165" s="41"/>
      <c r="V165" s="41"/>
      <c r="W165" s="41"/>
      <c r="X165" s="41"/>
      <c r="Y165" s="41"/>
      <c r="Z165" s="41"/>
      <c r="AA165" s="41"/>
      <c r="AB165" s="41"/>
      <c r="AC165" s="41"/>
      <c r="AD165" s="41"/>
      <c r="AE165" s="41"/>
      <c r="AF165" s="41"/>
      <c r="AG165" s="41"/>
      <c r="AH165" s="41"/>
      <c r="AI165" s="41"/>
      <c r="AJ165" s="41"/>
      <c r="AK165" s="41"/>
      <c r="AL165" s="41"/>
      <c r="AM165" s="41"/>
      <c r="AN165" s="41"/>
      <c r="AO165" s="41"/>
      <c r="AP165" s="41"/>
    </row>
    <row r="166" spans="2:42" x14ac:dyDescent="0.25">
      <c r="B166" s="40" t="s">
        <v>22</v>
      </c>
      <c r="C166" s="42" t="s">
        <v>41</v>
      </c>
      <c r="D166" s="41"/>
      <c r="E166" s="41"/>
      <c r="F166" s="41"/>
      <c r="G166" s="41"/>
      <c r="H166" s="41"/>
      <c r="I166" s="41"/>
      <c r="J166" s="41"/>
      <c r="K166" s="41"/>
      <c r="L166" s="41"/>
      <c r="M166" s="41"/>
      <c r="N166" s="41"/>
      <c r="O166" s="41"/>
      <c r="P166" s="41"/>
      <c r="Q166" s="41"/>
      <c r="R166" s="41"/>
      <c r="S166" s="41"/>
      <c r="T166" s="41"/>
      <c r="U166" s="41"/>
      <c r="V166" s="41"/>
      <c r="W166" s="41"/>
      <c r="X166" s="41"/>
      <c r="Y166" s="41"/>
      <c r="Z166" s="41"/>
      <c r="AA166" s="41"/>
      <c r="AB166" s="41"/>
      <c r="AC166" s="41"/>
      <c r="AD166" s="41"/>
      <c r="AE166" s="41"/>
      <c r="AF166" s="41"/>
      <c r="AG166" s="41"/>
      <c r="AH166" s="41"/>
      <c r="AI166" s="41"/>
      <c r="AJ166" s="41"/>
      <c r="AK166" s="41"/>
      <c r="AL166" s="41"/>
      <c r="AM166" s="41"/>
      <c r="AN166" s="41"/>
      <c r="AO166" s="41"/>
      <c r="AP166" s="41"/>
    </row>
    <row r="167" spans="2:42" x14ac:dyDescent="0.25">
      <c r="B167" s="40" t="s">
        <v>22</v>
      </c>
      <c r="C167" s="42" t="s">
        <v>42</v>
      </c>
      <c r="D167" s="41"/>
      <c r="E167" s="41"/>
      <c r="F167" s="41"/>
      <c r="G167" s="41"/>
      <c r="H167" s="41"/>
      <c r="I167" s="41"/>
      <c r="J167" s="41"/>
      <c r="K167" s="41"/>
      <c r="L167" s="41"/>
      <c r="M167" s="41"/>
      <c r="N167" s="41"/>
      <c r="O167" s="41"/>
      <c r="P167" s="41"/>
      <c r="Q167" s="41"/>
      <c r="R167" s="41"/>
      <c r="S167" s="41"/>
      <c r="T167" s="41"/>
      <c r="U167" s="41"/>
      <c r="V167" s="41"/>
      <c r="W167" s="41"/>
      <c r="X167" s="41"/>
      <c r="Y167" s="41"/>
      <c r="Z167" s="41"/>
      <c r="AA167" s="41"/>
      <c r="AB167" s="41"/>
      <c r="AC167" s="41"/>
      <c r="AD167" s="41"/>
      <c r="AE167" s="41"/>
      <c r="AF167" s="41"/>
      <c r="AG167" s="41"/>
      <c r="AH167" s="41"/>
      <c r="AI167" s="41"/>
      <c r="AJ167" s="41"/>
      <c r="AK167" s="41"/>
      <c r="AL167" s="41"/>
      <c r="AM167" s="41"/>
      <c r="AN167" s="41"/>
      <c r="AO167" s="41"/>
      <c r="AP167" s="41"/>
    </row>
    <row r="168" spans="2:42" x14ac:dyDescent="0.25">
      <c r="B168" s="40" t="s">
        <v>22</v>
      </c>
      <c r="C168" s="42" t="s">
        <v>43</v>
      </c>
      <c r="D168" s="41"/>
      <c r="E168" s="41"/>
      <c r="F168" s="41"/>
      <c r="G168" s="41"/>
      <c r="H168" s="41"/>
      <c r="I168" s="41"/>
      <c r="J168" s="41"/>
      <c r="K168" s="41"/>
      <c r="L168" s="41"/>
      <c r="M168" s="41"/>
      <c r="N168" s="41"/>
      <c r="O168" s="41"/>
      <c r="P168" s="41"/>
      <c r="Q168" s="41"/>
      <c r="R168" s="41"/>
      <c r="S168" s="41"/>
      <c r="T168" s="41"/>
      <c r="U168" s="41"/>
      <c r="V168" s="41"/>
      <c r="W168" s="41"/>
      <c r="X168" s="41"/>
      <c r="Y168" s="41"/>
      <c r="Z168" s="41"/>
      <c r="AA168" s="41"/>
      <c r="AB168" s="41"/>
      <c r="AC168" s="41"/>
      <c r="AD168" s="41"/>
      <c r="AE168" s="41"/>
      <c r="AF168" s="41"/>
      <c r="AG168" s="41"/>
      <c r="AH168" s="41"/>
      <c r="AI168" s="41"/>
      <c r="AJ168" s="41"/>
      <c r="AK168" s="41"/>
      <c r="AL168" s="41"/>
      <c r="AM168" s="41"/>
      <c r="AN168" s="41"/>
      <c r="AO168" s="41"/>
      <c r="AP168" s="41"/>
    </row>
    <row r="169" spans="2:42" x14ac:dyDescent="0.25">
      <c r="B169" s="40" t="s">
        <v>22</v>
      </c>
      <c r="C169" s="42" t="s">
        <v>44</v>
      </c>
      <c r="D169" s="41"/>
      <c r="E169" s="41"/>
      <c r="F169" s="41"/>
      <c r="G169" s="41"/>
      <c r="H169" s="41"/>
      <c r="I169" s="41"/>
      <c r="J169" s="41"/>
      <c r="K169" s="41"/>
      <c r="L169" s="41"/>
      <c r="M169" s="41"/>
      <c r="N169" s="41"/>
      <c r="O169" s="41"/>
      <c r="P169" s="41"/>
      <c r="Q169" s="41"/>
      <c r="R169" s="41"/>
      <c r="S169" s="41"/>
      <c r="T169" s="41"/>
      <c r="U169" s="41"/>
      <c r="V169" s="41"/>
      <c r="W169" s="41"/>
      <c r="X169" s="41"/>
      <c r="Y169" s="41"/>
      <c r="Z169" s="41"/>
      <c r="AA169" s="41"/>
      <c r="AB169" s="41"/>
      <c r="AC169" s="41"/>
      <c r="AD169" s="41"/>
      <c r="AE169" s="41"/>
      <c r="AF169" s="41"/>
      <c r="AG169" s="41"/>
      <c r="AH169" s="41"/>
      <c r="AI169" s="41"/>
      <c r="AJ169" s="41"/>
      <c r="AK169" s="41"/>
      <c r="AL169" s="41"/>
      <c r="AM169" s="41"/>
      <c r="AN169" s="41"/>
      <c r="AO169" s="41"/>
      <c r="AP169" s="41"/>
    </row>
    <row r="170" spans="2:42" x14ac:dyDescent="0.25">
      <c r="B170" s="40" t="s">
        <v>22</v>
      </c>
      <c r="C170" s="42" t="s">
        <v>45</v>
      </c>
      <c r="D170" s="41"/>
      <c r="E170" s="41"/>
      <c r="F170" s="41"/>
      <c r="G170" s="41"/>
      <c r="H170" s="41"/>
      <c r="I170" s="41"/>
      <c r="J170" s="41"/>
      <c r="K170" s="41"/>
      <c r="L170" s="41"/>
      <c r="M170" s="41"/>
      <c r="N170" s="41"/>
      <c r="O170" s="41"/>
      <c r="P170" s="41"/>
      <c r="Q170" s="41"/>
      <c r="R170" s="41"/>
      <c r="S170" s="41"/>
      <c r="T170" s="41"/>
      <c r="U170" s="41"/>
      <c r="V170" s="41"/>
      <c r="W170" s="41"/>
      <c r="X170" s="41"/>
      <c r="Y170" s="41"/>
      <c r="Z170" s="41"/>
      <c r="AA170" s="41"/>
      <c r="AB170" s="41"/>
      <c r="AC170" s="41"/>
      <c r="AD170" s="41"/>
      <c r="AE170" s="41"/>
      <c r="AF170" s="41"/>
      <c r="AG170" s="41"/>
      <c r="AH170" s="41"/>
      <c r="AI170" s="41"/>
      <c r="AJ170" s="41"/>
      <c r="AK170" s="41"/>
      <c r="AL170" s="41"/>
      <c r="AM170" s="41"/>
      <c r="AN170" s="41"/>
      <c r="AO170" s="41"/>
      <c r="AP170" s="41"/>
    </row>
    <row r="171" spans="2:42" x14ac:dyDescent="0.25">
      <c r="B171" s="40" t="s">
        <v>22</v>
      </c>
      <c r="C171" s="42" t="s">
        <v>46</v>
      </c>
      <c r="D171" s="41"/>
      <c r="E171" s="41"/>
      <c r="F171" s="41"/>
      <c r="G171" s="41"/>
      <c r="H171" s="41"/>
      <c r="I171" s="41"/>
      <c r="J171" s="41"/>
      <c r="K171" s="41"/>
      <c r="L171" s="41"/>
      <c r="M171" s="41"/>
      <c r="N171" s="41"/>
      <c r="O171" s="41"/>
      <c r="P171" s="41"/>
      <c r="Q171" s="41"/>
      <c r="R171" s="41"/>
      <c r="S171" s="41"/>
      <c r="T171" s="41"/>
      <c r="U171" s="41"/>
      <c r="V171" s="41"/>
      <c r="W171" s="41"/>
      <c r="X171" s="41"/>
      <c r="Y171" s="41"/>
      <c r="Z171" s="41"/>
      <c r="AA171" s="41"/>
      <c r="AB171" s="41"/>
      <c r="AC171" s="41"/>
      <c r="AD171" s="41"/>
      <c r="AE171" s="41"/>
      <c r="AF171" s="41"/>
      <c r="AG171" s="41"/>
      <c r="AH171" s="41"/>
      <c r="AI171" s="41"/>
      <c r="AJ171" s="41"/>
      <c r="AK171" s="41"/>
      <c r="AL171" s="41"/>
      <c r="AM171" s="41"/>
      <c r="AN171" s="41"/>
      <c r="AO171" s="41"/>
      <c r="AP171" s="41"/>
    </row>
    <row r="172" spans="2:42" x14ac:dyDescent="0.25">
      <c r="B172" s="40" t="s">
        <v>22</v>
      </c>
      <c r="C172" s="42" t="s">
        <v>15</v>
      </c>
      <c r="D172" s="41">
        <v>0</v>
      </c>
      <c r="E172" s="41">
        <v>192.04214569999999</v>
      </c>
      <c r="F172" s="41">
        <v>0</v>
      </c>
      <c r="G172" s="41">
        <v>310.98325460000001</v>
      </c>
      <c r="H172" s="41">
        <v>0</v>
      </c>
      <c r="I172" s="41">
        <v>0</v>
      </c>
      <c r="J172" s="41">
        <v>0</v>
      </c>
      <c r="K172" s="41">
        <v>0</v>
      </c>
      <c r="L172" s="41">
        <v>0</v>
      </c>
      <c r="M172" s="41">
        <v>0</v>
      </c>
      <c r="N172" s="41">
        <v>124.6382188</v>
      </c>
      <c r="O172" s="41">
        <v>81.553769149999994</v>
      </c>
      <c r="P172" s="41">
        <v>0</v>
      </c>
      <c r="Q172" s="41">
        <v>0</v>
      </c>
      <c r="R172" s="41">
        <v>0</v>
      </c>
      <c r="S172" s="41">
        <v>0</v>
      </c>
      <c r="T172" s="41">
        <v>0</v>
      </c>
      <c r="U172" s="41">
        <v>0</v>
      </c>
      <c r="V172" s="41">
        <v>0</v>
      </c>
      <c r="W172" s="41">
        <v>0</v>
      </c>
      <c r="X172" s="41">
        <v>0</v>
      </c>
      <c r="Y172" s="41">
        <v>0</v>
      </c>
      <c r="Z172" s="41">
        <v>0</v>
      </c>
      <c r="AA172" s="41">
        <v>0</v>
      </c>
      <c r="AB172" s="41">
        <v>0</v>
      </c>
      <c r="AC172" s="41">
        <v>0</v>
      </c>
      <c r="AD172" s="41">
        <v>0</v>
      </c>
      <c r="AE172" s="41">
        <v>0</v>
      </c>
      <c r="AF172" s="41">
        <v>0</v>
      </c>
      <c r="AG172" s="41">
        <v>0</v>
      </c>
      <c r="AH172" s="41">
        <v>0</v>
      </c>
      <c r="AI172" s="41">
        <v>0</v>
      </c>
      <c r="AJ172" s="41">
        <v>0</v>
      </c>
      <c r="AK172" s="41">
        <v>0</v>
      </c>
      <c r="AL172" s="41">
        <v>0</v>
      </c>
      <c r="AM172" s="41">
        <v>0</v>
      </c>
      <c r="AN172" s="41">
        <v>0</v>
      </c>
      <c r="AO172" s="41">
        <v>0</v>
      </c>
      <c r="AP172" s="41">
        <v>0</v>
      </c>
    </row>
    <row r="173" spans="2:42" x14ac:dyDescent="0.25">
      <c r="B173" s="40" t="s">
        <v>23</v>
      </c>
      <c r="C173" s="42" t="s">
        <v>36</v>
      </c>
      <c r="D173" s="41"/>
      <c r="E173" s="41"/>
      <c r="F173" s="41"/>
      <c r="G173" s="41"/>
      <c r="H173" s="41"/>
      <c r="I173" s="41"/>
      <c r="J173" s="41"/>
      <c r="K173" s="41"/>
      <c r="L173" s="41"/>
      <c r="M173" s="41"/>
      <c r="N173" s="41"/>
      <c r="O173" s="41"/>
      <c r="P173" s="41"/>
      <c r="Q173" s="41"/>
      <c r="R173" s="41"/>
      <c r="S173" s="41"/>
      <c r="T173" s="41"/>
      <c r="U173" s="41"/>
      <c r="V173" s="41"/>
      <c r="W173" s="41"/>
      <c r="X173" s="41"/>
      <c r="Y173" s="41"/>
      <c r="Z173" s="41"/>
      <c r="AA173" s="41"/>
      <c r="AB173" s="41"/>
      <c r="AC173" s="41"/>
      <c r="AD173" s="41"/>
      <c r="AE173" s="41"/>
      <c r="AF173" s="41"/>
      <c r="AG173" s="41"/>
      <c r="AH173" s="41"/>
      <c r="AI173" s="41"/>
      <c r="AJ173" s="41"/>
      <c r="AK173" s="41"/>
      <c r="AL173" s="41"/>
      <c r="AM173" s="41"/>
      <c r="AN173" s="41"/>
      <c r="AO173" s="41"/>
      <c r="AP173" s="41"/>
    </row>
    <row r="174" spans="2:42" x14ac:dyDescent="0.25">
      <c r="B174" s="40" t="s">
        <v>23</v>
      </c>
      <c r="C174" s="42" t="s">
        <v>37</v>
      </c>
      <c r="D174" s="41"/>
      <c r="E174" s="41"/>
      <c r="F174" s="41"/>
      <c r="G174" s="41"/>
      <c r="H174" s="41"/>
      <c r="I174" s="41"/>
      <c r="J174" s="41"/>
      <c r="K174" s="41"/>
      <c r="L174" s="41"/>
      <c r="M174" s="41"/>
      <c r="N174" s="41"/>
      <c r="O174" s="41"/>
      <c r="P174" s="41"/>
      <c r="Q174" s="41"/>
      <c r="R174" s="41"/>
      <c r="S174" s="41"/>
      <c r="T174" s="41"/>
      <c r="U174" s="41"/>
      <c r="V174" s="41"/>
      <c r="W174" s="41"/>
      <c r="X174" s="41"/>
      <c r="Y174" s="41"/>
      <c r="Z174" s="41"/>
      <c r="AA174" s="41"/>
      <c r="AB174" s="41"/>
      <c r="AC174" s="41"/>
      <c r="AD174" s="41"/>
      <c r="AE174" s="41"/>
      <c r="AF174" s="41"/>
      <c r="AG174" s="41"/>
      <c r="AH174" s="41"/>
      <c r="AI174" s="41"/>
      <c r="AJ174" s="41"/>
      <c r="AK174" s="41"/>
      <c r="AL174" s="41"/>
      <c r="AM174" s="41"/>
      <c r="AN174" s="41"/>
      <c r="AO174" s="41"/>
      <c r="AP174" s="41"/>
    </row>
    <row r="175" spans="2:42" x14ac:dyDescent="0.25">
      <c r="B175" s="40" t="s">
        <v>23</v>
      </c>
      <c r="C175" s="42" t="s">
        <v>38</v>
      </c>
      <c r="D175" s="41"/>
      <c r="E175" s="41">
        <v>1.886061038</v>
      </c>
      <c r="F175" s="41"/>
      <c r="G175" s="41">
        <v>3.772122075</v>
      </c>
      <c r="H175" s="41"/>
      <c r="I175" s="41"/>
      <c r="J175" s="41"/>
      <c r="K175" s="41"/>
      <c r="L175" s="41"/>
      <c r="M175" s="41"/>
      <c r="N175" s="41">
        <v>1.886061038</v>
      </c>
      <c r="O175" s="41"/>
      <c r="P175" s="41"/>
      <c r="Q175" s="41"/>
      <c r="R175" s="41"/>
      <c r="S175" s="41"/>
      <c r="T175" s="41"/>
      <c r="U175" s="41"/>
      <c r="V175" s="41"/>
      <c r="W175" s="41"/>
      <c r="X175" s="41"/>
      <c r="Y175" s="41"/>
      <c r="Z175" s="41"/>
      <c r="AA175" s="41"/>
      <c r="AB175" s="41"/>
      <c r="AC175" s="41"/>
      <c r="AD175" s="41"/>
      <c r="AE175" s="41"/>
      <c r="AF175" s="41"/>
      <c r="AG175" s="41"/>
      <c r="AH175" s="41"/>
      <c r="AI175" s="41"/>
      <c r="AJ175" s="41"/>
      <c r="AK175" s="41"/>
      <c r="AL175" s="41"/>
      <c r="AM175" s="41"/>
      <c r="AN175" s="41"/>
      <c r="AO175" s="41"/>
      <c r="AP175" s="41"/>
    </row>
    <row r="176" spans="2:42" x14ac:dyDescent="0.25">
      <c r="B176" s="40" t="s">
        <v>23</v>
      </c>
      <c r="C176" s="42" t="s">
        <v>39</v>
      </c>
      <c r="D176" s="41"/>
      <c r="E176" s="41"/>
      <c r="F176" s="41"/>
      <c r="G176" s="41"/>
      <c r="H176" s="41"/>
      <c r="I176" s="41"/>
      <c r="J176" s="41"/>
      <c r="K176" s="41"/>
      <c r="L176" s="41"/>
      <c r="M176" s="41"/>
      <c r="N176" s="41"/>
      <c r="O176" s="41"/>
      <c r="P176" s="41"/>
      <c r="Q176" s="41"/>
      <c r="R176" s="41"/>
      <c r="S176" s="41"/>
      <c r="T176" s="41"/>
      <c r="U176" s="41"/>
      <c r="V176" s="41"/>
      <c r="W176" s="41"/>
      <c r="X176" s="41"/>
      <c r="Y176" s="41"/>
      <c r="Z176" s="41"/>
      <c r="AA176" s="41"/>
      <c r="AB176" s="41"/>
      <c r="AC176" s="41"/>
      <c r="AD176" s="41"/>
      <c r="AE176" s="41"/>
      <c r="AF176" s="41"/>
      <c r="AG176" s="41"/>
      <c r="AH176" s="41"/>
      <c r="AI176" s="41"/>
      <c r="AJ176" s="41"/>
      <c r="AK176" s="41"/>
      <c r="AL176" s="41"/>
      <c r="AM176" s="41"/>
      <c r="AN176" s="41"/>
      <c r="AO176" s="41"/>
      <c r="AP176" s="41"/>
    </row>
    <row r="177" spans="2:42" x14ac:dyDescent="0.25">
      <c r="B177" s="40" t="s">
        <v>23</v>
      </c>
      <c r="C177" s="42" t="s">
        <v>40</v>
      </c>
      <c r="D177" s="41"/>
      <c r="E177" s="41"/>
      <c r="F177" s="41"/>
      <c r="G177" s="41"/>
      <c r="H177" s="41"/>
      <c r="I177" s="41"/>
      <c r="J177" s="41"/>
      <c r="K177" s="41"/>
      <c r="L177" s="41"/>
      <c r="M177" s="41"/>
      <c r="N177" s="41"/>
      <c r="O177" s="41"/>
      <c r="P177" s="41"/>
      <c r="Q177" s="41"/>
      <c r="R177" s="41"/>
      <c r="S177" s="41"/>
      <c r="T177" s="41"/>
      <c r="U177" s="41"/>
      <c r="V177" s="41"/>
      <c r="W177" s="41"/>
      <c r="X177" s="41"/>
      <c r="Y177" s="41"/>
      <c r="Z177" s="41"/>
      <c r="AA177" s="41"/>
      <c r="AB177" s="41"/>
      <c r="AC177" s="41"/>
      <c r="AD177" s="41"/>
      <c r="AE177" s="41"/>
      <c r="AF177" s="41"/>
      <c r="AG177" s="41"/>
      <c r="AH177" s="41"/>
      <c r="AI177" s="41"/>
      <c r="AJ177" s="41"/>
      <c r="AK177" s="41"/>
      <c r="AL177" s="41"/>
      <c r="AM177" s="41"/>
      <c r="AN177" s="41"/>
      <c r="AO177" s="41"/>
      <c r="AP177" s="41"/>
    </row>
    <row r="178" spans="2:42" x14ac:dyDescent="0.25">
      <c r="B178" s="40" t="s">
        <v>23</v>
      </c>
      <c r="C178" s="42" t="s">
        <v>41</v>
      </c>
      <c r="D178" s="41"/>
      <c r="E178" s="41"/>
      <c r="F178" s="41"/>
      <c r="G178" s="41"/>
      <c r="H178" s="41"/>
      <c r="I178" s="41"/>
      <c r="J178" s="41"/>
      <c r="K178" s="41"/>
      <c r="L178" s="41"/>
      <c r="M178" s="41"/>
      <c r="N178" s="41"/>
      <c r="O178" s="41"/>
      <c r="P178" s="41"/>
      <c r="Q178" s="41"/>
      <c r="R178" s="41"/>
      <c r="S178" s="41"/>
      <c r="T178" s="41"/>
      <c r="U178" s="41"/>
      <c r="V178" s="41"/>
      <c r="W178" s="41"/>
      <c r="X178" s="41"/>
      <c r="Y178" s="41"/>
      <c r="Z178" s="41"/>
      <c r="AA178" s="41"/>
      <c r="AB178" s="41"/>
      <c r="AC178" s="41"/>
      <c r="AD178" s="41"/>
      <c r="AE178" s="41"/>
      <c r="AF178" s="41"/>
      <c r="AG178" s="41"/>
      <c r="AH178" s="41"/>
      <c r="AI178" s="41"/>
      <c r="AJ178" s="41"/>
      <c r="AK178" s="41"/>
      <c r="AL178" s="41"/>
      <c r="AM178" s="41"/>
      <c r="AN178" s="41"/>
      <c r="AO178" s="41"/>
      <c r="AP178" s="41"/>
    </row>
    <row r="179" spans="2:42" x14ac:dyDescent="0.25">
      <c r="B179" s="40" t="s">
        <v>23</v>
      </c>
      <c r="C179" s="42" t="s">
        <v>42</v>
      </c>
      <c r="D179" s="41"/>
      <c r="E179" s="41"/>
      <c r="F179" s="41"/>
      <c r="G179" s="41"/>
      <c r="H179" s="41"/>
      <c r="I179" s="41"/>
      <c r="J179" s="41"/>
      <c r="K179" s="41"/>
      <c r="L179" s="41"/>
      <c r="M179" s="41"/>
      <c r="N179" s="41"/>
      <c r="O179" s="41"/>
      <c r="P179" s="41"/>
      <c r="Q179" s="41"/>
      <c r="R179" s="41"/>
      <c r="S179" s="41"/>
      <c r="T179" s="41"/>
      <c r="U179" s="41"/>
      <c r="V179" s="41"/>
      <c r="W179" s="41"/>
      <c r="X179" s="41"/>
      <c r="Y179" s="41"/>
      <c r="Z179" s="41"/>
      <c r="AA179" s="41"/>
      <c r="AB179" s="41"/>
      <c r="AC179" s="41"/>
      <c r="AD179" s="41"/>
      <c r="AE179" s="41"/>
      <c r="AF179" s="41"/>
      <c r="AG179" s="41"/>
      <c r="AH179" s="41"/>
      <c r="AI179" s="41"/>
      <c r="AJ179" s="41"/>
      <c r="AK179" s="41"/>
      <c r="AL179" s="41"/>
      <c r="AM179" s="41"/>
      <c r="AN179" s="41"/>
      <c r="AO179" s="41"/>
      <c r="AP179" s="41"/>
    </row>
    <row r="180" spans="2:42" x14ac:dyDescent="0.25">
      <c r="B180" s="40" t="s">
        <v>23</v>
      </c>
      <c r="C180" s="42" t="s">
        <v>43</v>
      </c>
      <c r="D180" s="41"/>
      <c r="E180" s="41"/>
      <c r="F180" s="41"/>
      <c r="G180" s="41"/>
      <c r="H180" s="41"/>
      <c r="I180" s="41"/>
      <c r="J180" s="41"/>
      <c r="K180" s="41"/>
      <c r="L180" s="41"/>
      <c r="M180" s="41"/>
      <c r="N180" s="41"/>
      <c r="O180" s="41"/>
      <c r="P180" s="41"/>
      <c r="Q180" s="41"/>
      <c r="R180" s="41"/>
      <c r="S180" s="41"/>
      <c r="T180" s="41"/>
      <c r="U180" s="41"/>
      <c r="V180" s="41"/>
      <c r="W180" s="41"/>
      <c r="X180" s="41"/>
      <c r="Y180" s="41"/>
      <c r="Z180" s="41"/>
      <c r="AA180" s="41"/>
      <c r="AB180" s="41"/>
      <c r="AC180" s="41"/>
      <c r="AD180" s="41"/>
      <c r="AE180" s="41"/>
      <c r="AF180" s="41"/>
      <c r="AG180" s="41"/>
      <c r="AH180" s="41"/>
      <c r="AI180" s="41"/>
      <c r="AJ180" s="41"/>
      <c r="AK180" s="41"/>
      <c r="AL180" s="41"/>
      <c r="AM180" s="41"/>
      <c r="AN180" s="41"/>
      <c r="AO180" s="41"/>
      <c r="AP180" s="41"/>
    </row>
    <row r="181" spans="2:42" x14ac:dyDescent="0.25">
      <c r="B181" s="40" t="s">
        <v>23</v>
      </c>
      <c r="C181" s="42" t="s">
        <v>44</v>
      </c>
      <c r="D181" s="41"/>
      <c r="E181" s="41"/>
      <c r="F181" s="41"/>
      <c r="G181" s="41"/>
      <c r="H181" s="41"/>
      <c r="I181" s="41"/>
      <c r="J181" s="41"/>
      <c r="K181" s="41"/>
      <c r="L181" s="41"/>
      <c r="M181" s="41"/>
      <c r="N181" s="41"/>
      <c r="O181" s="41"/>
      <c r="P181" s="41"/>
      <c r="Q181" s="41"/>
      <c r="R181" s="41"/>
      <c r="S181" s="41"/>
      <c r="T181" s="41"/>
      <c r="U181" s="41"/>
      <c r="V181" s="41"/>
      <c r="W181" s="41"/>
      <c r="X181" s="41"/>
      <c r="Y181" s="41"/>
      <c r="Z181" s="41"/>
      <c r="AA181" s="41"/>
      <c r="AB181" s="41"/>
      <c r="AC181" s="41"/>
      <c r="AD181" s="41"/>
      <c r="AE181" s="41"/>
      <c r="AF181" s="41"/>
      <c r="AG181" s="41"/>
      <c r="AH181" s="41"/>
      <c r="AI181" s="41"/>
      <c r="AJ181" s="41"/>
      <c r="AK181" s="41"/>
      <c r="AL181" s="41"/>
      <c r="AM181" s="41"/>
      <c r="AN181" s="41"/>
      <c r="AO181" s="41"/>
      <c r="AP181" s="41"/>
    </row>
    <row r="182" spans="2:42" x14ac:dyDescent="0.25">
      <c r="B182" s="40" t="s">
        <v>23</v>
      </c>
      <c r="C182" s="42" t="s">
        <v>45</v>
      </c>
      <c r="D182" s="41"/>
      <c r="E182" s="41"/>
      <c r="F182" s="41"/>
      <c r="G182" s="41"/>
      <c r="H182" s="41"/>
      <c r="I182" s="41"/>
      <c r="J182" s="41"/>
      <c r="K182" s="41"/>
      <c r="L182" s="41"/>
      <c r="M182" s="41"/>
      <c r="N182" s="41"/>
      <c r="O182" s="41"/>
      <c r="P182" s="41"/>
      <c r="Q182" s="41"/>
      <c r="R182" s="41"/>
      <c r="S182" s="41"/>
      <c r="T182" s="41"/>
      <c r="U182" s="41"/>
      <c r="V182" s="41"/>
      <c r="W182" s="41"/>
      <c r="X182" s="41"/>
      <c r="Y182" s="41"/>
      <c r="Z182" s="41"/>
      <c r="AA182" s="41"/>
      <c r="AB182" s="41"/>
      <c r="AC182" s="41"/>
      <c r="AD182" s="41"/>
      <c r="AE182" s="41"/>
      <c r="AF182" s="41"/>
      <c r="AG182" s="41"/>
      <c r="AH182" s="41"/>
      <c r="AI182" s="41"/>
      <c r="AJ182" s="41"/>
      <c r="AK182" s="41"/>
      <c r="AL182" s="41"/>
      <c r="AM182" s="41"/>
      <c r="AN182" s="41"/>
      <c r="AO182" s="41"/>
      <c r="AP182" s="41"/>
    </row>
    <row r="183" spans="2:42" x14ac:dyDescent="0.25">
      <c r="B183" s="40" t="s">
        <v>23</v>
      </c>
      <c r="C183" s="42" t="s">
        <v>46</v>
      </c>
      <c r="D183" s="41"/>
      <c r="E183" s="41"/>
      <c r="F183" s="41"/>
      <c r="G183" s="41"/>
      <c r="H183" s="41"/>
      <c r="I183" s="41"/>
      <c r="J183" s="41"/>
      <c r="K183" s="41"/>
      <c r="L183" s="41"/>
      <c r="M183" s="41"/>
      <c r="N183" s="41"/>
      <c r="O183" s="41"/>
      <c r="P183" s="41"/>
      <c r="Q183" s="41"/>
      <c r="R183" s="41"/>
      <c r="S183" s="41"/>
      <c r="T183" s="41"/>
      <c r="U183" s="41"/>
      <c r="V183" s="41"/>
      <c r="W183" s="41"/>
      <c r="X183" s="41"/>
      <c r="Y183" s="41"/>
      <c r="Z183" s="41"/>
      <c r="AA183" s="41"/>
      <c r="AB183" s="41"/>
      <c r="AC183" s="41"/>
      <c r="AD183" s="41"/>
      <c r="AE183" s="41"/>
      <c r="AF183" s="41"/>
      <c r="AG183" s="41"/>
      <c r="AH183" s="41"/>
      <c r="AI183" s="41"/>
      <c r="AJ183" s="41"/>
      <c r="AK183" s="41"/>
      <c r="AL183" s="41"/>
      <c r="AM183" s="41"/>
      <c r="AN183" s="41"/>
      <c r="AO183" s="41"/>
      <c r="AP183" s="41"/>
    </row>
    <row r="184" spans="2:42" x14ac:dyDescent="0.25">
      <c r="B184" s="40" t="s">
        <v>23</v>
      </c>
      <c r="C184" s="42" t="s">
        <v>15</v>
      </c>
      <c r="D184" s="41">
        <v>0</v>
      </c>
      <c r="E184" s="41">
        <v>1.886061038</v>
      </c>
      <c r="F184" s="41">
        <v>0</v>
      </c>
      <c r="G184" s="41">
        <v>3.772122075</v>
      </c>
      <c r="H184" s="41">
        <v>0</v>
      </c>
      <c r="I184" s="41">
        <v>0</v>
      </c>
      <c r="J184" s="41">
        <v>0</v>
      </c>
      <c r="K184" s="41">
        <v>0</v>
      </c>
      <c r="L184" s="41">
        <v>0</v>
      </c>
      <c r="M184" s="41">
        <v>0</v>
      </c>
      <c r="N184" s="41">
        <v>1.886061038</v>
      </c>
      <c r="O184" s="41">
        <v>0</v>
      </c>
      <c r="P184" s="41">
        <v>0</v>
      </c>
      <c r="Q184" s="41">
        <v>0</v>
      </c>
      <c r="R184" s="41">
        <v>0</v>
      </c>
      <c r="S184" s="41">
        <v>0</v>
      </c>
      <c r="T184" s="41">
        <v>0</v>
      </c>
      <c r="U184" s="41">
        <v>0</v>
      </c>
      <c r="V184" s="41">
        <v>0</v>
      </c>
      <c r="W184" s="41">
        <v>0</v>
      </c>
      <c r="X184" s="41">
        <v>0</v>
      </c>
      <c r="Y184" s="41">
        <v>0</v>
      </c>
      <c r="Z184" s="41">
        <v>0</v>
      </c>
      <c r="AA184" s="41">
        <v>0</v>
      </c>
      <c r="AB184" s="41">
        <v>0</v>
      </c>
      <c r="AC184" s="41">
        <v>0</v>
      </c>
      <c r="AD184" s="41">
        <v>0</v>
      </c>
      <c r="AE184" s="41">
        <v>0</v>
      </c>
      <c r="AF184" s="41">
        <v>0</v>
      </c>
      <c r="AG184" s="41">
        <v>0</v>
      </c>
      <c r="AH184" s="41">
        <v>0</v>
      </c>
      <c r="AI184" s="41">
        <v>0</v>
      </c>
      <c r="AJ184" s="41">
        <v>0</v>
      </c>
      <c r="AK184" s="41">
        <v>0</v>
      </c>
      <c r="AL184" s="41">
        <v>0</v>
      </c>
      <c r="AM184" s="41">
        <v>0</v>
      </c>
      <c r="AN184" s="41">
        <v>0</v>
      </c>
      <c r="AO184" s="41">
        <v>0</v>
      </c>
      <c r="AP184" s="41">
        <v>0</v>
      </c>
    </row>
    <row r="185" spans="2:42" x14ac:dyDescent="0.25">
      <c r="B185" s="40" t="s">
        <v>691</v>
      </c>
      <c r="C185" s="42" t="s">
        <v>36</v>
      </c>
      <c r="D185" s="41"/>
      <c r="E185" s="41"/>
      <c r="F185" s="41"/>
      <c r="G185" s="41"/>
      <c r="H185" s="41"/>
      <c r="I185" s="41"/>
      <c r="J185" s="41"/>
      <c r="K185" s="41"/>
      <c r="L185" s="41"/>
      <c r="M185" s="41"/>
      <c r="N185" s="41"/>
      <c r="O185" s="41"/>
      <c r="P185" s="41"/>
      <c r="Q185" s="41"/>
      <c r="R185" s="41"/>
      <c r="S185" s="41"/>
      <c r="T185" s="41"/>
      <c r="U185" s="41"/>
      <c r="V185" s="41"/>
      <c r="W185" s="41"/>
      <c r="X185" s="41"/>
      <c r="Y185" s="41"/>
      <c r="Z185" s="41"/>
      <c r="AA185" s="41"/>
      <c r="AB185" s="41"/>
      <c r="AC185" s="41"/>
      <c r="AD185" s="41"/>
      <c r="AE185" s="41"/>
      <c r="AF185" s="41"/>
      <c r="AG185" s="41"/>
      <c r="AH185" s="41"/>
      <c r="AI185" s="41"/>
      <c r="AJ185" s="41"/>
      <c r="AK185" s="41"/>
      <c r="AL185" s="41"/>
      <c r="AM185" s="41"/>
      <c r="AN185" s="41"/>
      <c r="AO185" s="41"/>
      <c r="AP185" s="41"/>
    </row>
    <row r="186" spans="2:42" x14ac:dyDescent="0.25">
      <c r="B186" s="40" t="s">
        <v>691</v>
      </c>
      <c r="C186" s="42" t="s">
        <v>37</v>
      </c>
      <c r="D186" s="41"/>
      <c r="E186" s="41"/>
      <c r="F186" s="41"/>
      <c r="G186" s="41"/>
      <c r="H186" s="41"/>
      <c r="I186" s="41"/>
      <c r="J186" s="41"/>
      <c r="K186" s="41"/>
      <c r="L186" s="41"/>
      <c r="M186" s="41"/>
      <c r="N186" s="41"/>
      <c r="O186" s="41"/>
      <c r="P186" s="41"/>
      <c r="Q186" s="41"/>
      <c r="R186" s="41"/>
      <c r="S186" s="41"/>
      <c r="T186" s="41"/>
      <c r="U186" s="41"/>
      <c r="V186" s="41"/>
      <c r="W186" s="41"/>
      <c r="X186" s="41"/>
      <c r="Y186" s="41"/>
      <c r="Z186" s="41"/>
      <c r="AA186" s="41"/>
      <c r="AB186" s="41"/>
      <c r="AC186" s="41"/>
      <c r="AD186" s="41"/>
      <c r="AE186" s="41"/>
      <c r="AF186" s="41"/>
      <c r="AG186" s="41"/>
      <c r="AH186" s="41"/>
      <c r="AI186" s="41"/>
      <c r="AJ186" s="41"/>
      <c r="AK186" s="41"/>
      <c r="AL186" s="41"/>
      <c r="AM186" s="41"/>
      <c r="AN186" s="41"/>
      <c r="AO186" s="41"/>
      <c r="AP186" s="41"/>
    </row>
    <row r="187" spans="2:42" x14ac:dyDescent="0.25">
      <c r="B187" s="40" t="s">
        <v>691</v>
      </c>
      <c r="C187" s="42" t="s">
        <v>38</v>
      </c>
      <c r="D187" s="41"/>
      <c r="E187" s="41"/>
      <c r="F187" s="41"/>
      <c r="G187" s="41"/>
      <c r="H187" s="41"/>
      <c r="I187" s="41"/>
      <c r="J187" s="41"/>
      <c r="K187" s="41"/>
      <c r="L187" s="41"/>
      <c r="M187" s="41"/>
      <c r="N187" s="41"/>
      <c r="O187" s="41"/>
      <c r="P187" s="41"/>
      <c r="Q187" s="41"/>
      <c r="R187" s="41"/>
      <c r="S187" s="41"/>
      <c r="T187" s="41"/>
      <c r="U187" s="41"/>
      <c r="V187" s="41"/>
      <c r="W187" s="41"/>
      <c r="X187" s="41"/>
      <c r="Y187" s="41"/>
      <c r="Z187" s="41"/>
      <c r="AA187" s="41"/>
      <c r="AB187" s="41"/>
      <c r="AC187" s="41"/>
      <c r="AD187" s="41"/>
      <c r="AE187" s="41"/>
      <c r="AF187" s="41"/>
      <c r="AG187" s="41"/>
      <c r="AH187" s="41"/>
      <c r="AI187" s="41"/>
      <c r="AJ187" s="41"/>
      <c r="AK187" s="41"/>
      <c r="AL187" s="41"/>
      <c r="AM187" s="41"/>
      <c r="AN187" s="41"/>
      <c r="AO187" s="41"/>
      <c r="AP187" s="41"/>
    </row>
    <row r="188" spans="2:42" x14ac:dyDescent="0.25">
      <c r="B188" s="40" t="s">
        <v>691</v>
      </c>
      <c r="C188" s="42" t="s">
        <v>39</v>
      </c>
      <c r="D188" s="41"/>
      <c r="E188" s="41"/>
      <c r="F188" s="41"/>
      <c r="G188" s="41"/>
      <c r="H188" s="41"/>
      <c r="I188" s="41"/>
      <c r="J188" s="41"/>
      <c r="K188" s="41"/>
      <c r="L188" s="41"/>
      <c r="M188" s="41"/>
      <c r="N188" s="41"/>
      <c r="O188" s="41"/>
      <c r="P188" s="41"/>
      <c r="Q188" s="41"/>
      <c r="R188" s="41"/>
      <c r="S188" s="41"/>
      <c r="T188" s="41"/>
      <c r="U188" s="41"/>
      <c r="V188" s="41"/>
      <c r="W188" s="41"/>
      <c r="X188" s="41"/>
      <c r="Y188" s="41"/>
      <c r="Z188" s="41"/>
      <c r="AA188" s="41"/>
      <c r="AB188" s="41"/>
      <c r="AC188" s="41"/>
      <c r="AD188" s="41"/>
      <c r="AE188" s="41"/>
      <c r="AF188" s="41"/>
      <c r="AG188" s="41"/>
      <c r="AH188" s="41"/>
      <c r="AI188" s="41"/>
      <c r="AJ188" s="41"/>
      <c r="AK188" s="41"/>
      <c r="AL188" s="41"/>
      <c r="AM188" s="41"/>
      <c r="AN188" s="41"/>
      <c r="AO188" s="41"/>
      <c r="AP188" s="41"/>
    </row>
    <row r="189" spans="2:42" x14ac:dyDescent="0.25">
      <c r="B189" s="40" t="s">
        <v>691</v>
      </c>
      <c r="C189" s="42" t="s">
        <v>40</v>
      </c>
      <c r="D189" s="41"/>
      <c r="E189" s="41"/>
      <c r="F189" s="41"/>
      <c r="G189" s="41"/>
      <c r="H189" s="41"/>
      <c r="I189" s="41"/>
      <c r="J189" s="41"/>
      <c r="K189" s="41"/>
      <c r="L189" s="41"/>
      <c r="M189" s="41"/>
      <c r="N189" s="41"/>
      <c r="O189" s="41"/>
      <c r="P189" s="41"/>
      <c r="Q189" s="41"/>
      <c r="R189" s="41"/>
      <c r="S189" s="41"/>
      <c r="T189" s="41"/>
      <c r="U189" s="41"/>
      <c r="V189" s="41"/>
      <c r="W189" s="41"/>
      <c r="X189" s="41"/>
      <c r="Y189" s="41"/>
      <c r="Z189" s="41"/>
      <c r="AA189" s="41"/>
      <c r="AB189" s="41"/>
      <c r="AC189" s="41"/>
      <c r="AD189" s="41"/>
      <c r="AE189" s="41"/>
      <c r="AF189" s="41"/>
      <c r="AG189" s="41"/>
      <c r="AH189" s="41"/>
      <c r="AI189" s="41"/>
      <c r="AJ189" s="41"/>
      <c r="AK189" s="41"/>
      <c r="AL189" s="41"/>
      <c r="AM189" s="41"/>
      <c r="AN189" s="41"/>
      <c r="AO189" s="41"/>
      <c r="AP189" s="41"/>
    </row>
    <row r="190" spans="2:42" x14ac:dyDescent="0.25">
      <c r="B190" s="40" t="s">
        <v>691</v>
      </c>
      <c r="C190" s="42" t="s">
        <v>41</v>
      </c>
      <c r="D190" s="41"/>
      <c r="E190" s="41"/>
      <c r="F190" s="41"/>
      <c r="G190" s="41"/>
      <c r="H190" s="41"/>
      <c r="I190" s="41"/>
      <c r="J190" s="41"/>
      <c r="K190" s="41"/>
      <c r="L190" s="41"/>
      <c r="M190" s="41"/>
      <c r="N190" s="41"/>
      <c r="O190" s="41"/>
      <c r="P190" s="41"/>
      <c r="Q190" s="41"/>
      <c r="R190" s="41"/>
      <c r="S190" s="41"/>
      <c r="T190" s="41"/>
      <c r="U190" s="41"/>
      <c r="V190" s="41"/>
      <c r="W190" s="41"/>
      <c r="X190" s="41"/>
      <c r="Y190" s="41"/>
      <c r="Z190" s="41"/>
      <c r="AA190" s="41"/>
      <c r="AB190" s="41"/>
      <c r="AC190" s="41"/>
      <c r="AD190" s="41"/>
      <c r="AE190" s="41"/>
      <c r="AF190" s="41"/>
      <c r="AG190" s="41"/>
      <c r="AH190" s="41"/>
      <c r="AI190" s="41"/>
      <c r="AJ190" s="41"/>
      <c r="AK190" s="41"/>
      <c r="AL190" s="41"/>
      <c r="AM190" s="41"/>
      <c r="AN190" s="41"/>
      <c r="AO190" s="41"/>
      <c r="AP190" s="41"/>
    </row>
    <row r="191" spans="2:42" x14ac:dyDescent="0.25">
      <c r="B191" s="40" t="s">
        <v>691</v>
      </c>
      <c r="C191" s="42" t="s">
        <v>42</v>
      </c>
      <c r="D191" s="41"/>
      <c r="E191" s="41"/>
      <c r="F191" s="41"/>
      <c r="G191" s="41"/>
      <c r="H191" s="41"/>
      <c r="I191" s="41"/>
      <c r="J191" s="41"/>
      <c r="K191" s="41"/>
      <c r="L191" s="41"/>
      <c r="M191" s="41"/>
      <c r="N191" s="41"/>
      <c r="O191" s="41"/>
      <c r="P191" s="41"/>
      <c r="Q191" s="41"/>
      <c r="R191" s="41"/>
      <c r="S191" s="41"/>
      <c r="T191" s="41"/>
      <c r="U191" s="41"/>
      <c r="V191" s="41"/>
      <c r="W191" s="41"/>
      <c r="X191" s="41"/>
      <c r="Y191" s="41"/>
      <c r="Z191" s="41"/>
      <c r="AA191" s="41"/>
      <c r="AB191" s="41"/>
      <c r="AC191" s="41"/>
      <c r="AD191" s="41"/>
      <c r="AE191" s="41"/>
      <c r="AF191" s="41"/>
      <c r="AG191" s="41"/>
      <c r="AH191" s="41"/>
      <c r="AI191" s="41"/>
      <c r="AJ191" s="41"/>
      <c r="AK191" s="41"/>
      <c r="AL191" s="41"/>
      <c r="AM191" s="41"/>
      <c r="AN191" s="41"/>
      <c r="AO191" s="41"/>
      <c r="AP191" s="41"/>
    </row>
    <row r="192" spans="2:42" x14ac:dyDescent="0.25">
      <c r="B192" s="40" t="s">
        <v>691</v>
      </c>
      <c r="C192" s="42" t="s">
        <v>43</v>
      </c>
      <c r="D192" s="41"/>
      <c r="E192" s="41"/>
      <c r="F192" s="41"/>
      <c r="G192" s="41"/>
      <c r="H192" s="41"/>
      <c r="I192" s="41"/>
      <c r="J192" s="41"/>
      <c r="K192" s="41"/>
      <c r="L192" s="41"/>
      <c r="M192" s="41"/>
      <c r="N192" s="41"/>
      <c r="O192" s="41"/>
      <c r="P192" s="41"/>
      <c r="Q192" s="41"/>
      <c r="R192" s="41"/>
      <c r="S192" s="41"/>
      <c r="T192" s="41"/>
      <c r="U192" s="41"/>
      <c r="V192" s="41"/>
      <c r="W192" s="41"/>
      <c r="X192" s="41"/>
      <c r="Y192" s="41"/>
      <c r="Z192" s="41"/>
      <c r="AA192" s="41"/>
      <c r="AB192" s="41"/>
      <c r="AC192" s="41"/>
      <c r="AD192" s="41"/>
      <c r="AE192" s="41"/>
      <c r="AF192" s="41"/>
      <c r="AG192" s="41"/>
      <c r="AH192" s="41"/>
      <c r="AI192" s="41"/>
      <c r="AJ192" s="41"/>
      <c r="AK192" s="41"/>
      <c r="AL192" s="41"/>
      <c r="AM192" s="41"/>
      <c r="AN192" s="41"/>
      <c r="AO192" s="41"/>
      <c r="AP192" s="41"/>
    </row>
    <row r="193" spans="2:42" x14ac:dyDescent="0.25">
      <c r="B193" s="40" t="s">
        <v>691</v>
      </c>
      <c r="C193" s="42" t="s">
        <v>44</v>
      </c>
      <c r="D193" s="41"/>
      <c r="E193" s="41"/>
      <c r="F193" s="41"/>
      <c r="G193" s="41"/>
      <c r="H193" s="41"/>
      <c r="I193" s="41"/>
      <c r="J193" s="41"/>
      <c r="K193" s="41"/>
      <c r="L193" s="41"/>
      <c r="M193" s="41"/>
      <c r="N193" s="41"/>
      <c r="O193" s="41"/>
      <c r="P193" s="41"/>
      <c r="Q193" s="41"/>
      <c r="R193" s="41"/>
      <c r="S193" s="41"/>
      <c r="T193" s="41"/>
      <c r="U193" s="41"/>
      <c r="V193" s="41"/>
      <c r="W193" s="41"/>
      <c r="X193" s="41"/>
      <c r="Y193" s="41"/>
      <c r="Z193" s="41"/>
      <c r="AA193" s="41"/>
      <c r="AB193" s="41"/>
      <c r="AC193" s="41"/>
      <c r="AD193" s="41"/>
      <c r="AE193" s="41"/>
      <c r="AF193" s="41"/>
      <c r="AG193" s="41"/>
      <c r="AH193" s="41"/>
      <c r="AI193" s="41"/>
      <c r="AJ193" s="41"/>
      <c r="AK193" s="41"/>
      <c r="AL193" s="41"/>
      <c r="AM193" s="41"/>
      <c r="AN193" s="41"/>
      <c r="AO193" s="41"/>
      <c r="AP193" s="41"/>
    </row>
    <row r="194" spans="2:42" x14ac:dyDescent="0.25">
      <c r="B194" s="40" t="s">
        <v>691</v>
      </c>
      <c r="C194" s="42" t="s">
        <v>45</v>
      </c>
      <c r="D194" s="41"/>
      <c r="E194" s="41"/>
      <c r="F194" s="41"/>
      <c r="G194" s="41"/>
      <c r="H194" s="41"/>
      <c r="I194" s="41"/>
      <c r="J194" s="41"/>
      <c r="K194" s="41"/>
      <c r="L194" s="41"/>
      <c r="M194" s="41"/>
      <c r="N194" s="41"/>
      <c r="O194" s="41"/>
      <c r="P194" s="41"/>
      <c r="Q194" s="41"/>
      <c r="R194" s="41"/>
      <c r="S194" s="41"/>
      <c r="T194" s="41"/>
      <c r="U194" s="41"/>
      <c r="V194" s="41"/>
      <c r="W194" s="41"/>
      <c r="X194" s="41"/>
      <c r="Y194" s="41"/>
      <c r="Z194" s="41"/>
      <c r="AA194" s="41"/>
      <c r="AB194" s="41"/>
      <c r="AC194" s="41"/>
      <c r="AD194" s="41"/>
      <c r="AE194" s="41"/>
      <c r="AF194" s="41"/>
      <c r="AG194" s="41"/>
      <c r="AH194" s="41"/>
      <c r="AI194" s="41"/>
      <c r="AJ194" s="41"/>
      <c r="AK194" s="41"/>
      <c r="AL194" s="41"/>
      <c r="AM194" s="41"/>
      <c r="AN194" s="41"/>
      <c r="AO194" s="41"/>
      <c r="AP194" s="41"/>
    </row>
    <row r="195" spans="2:42" x14ac:dyDescent="0.25">
      <c r="B195" s="40" t="s">
        <v>691</v>
      </c>
      <c r="C195" s="42" t="s">
        <v>46</v>
      </c>
      <c r="D195" s="41"/>
      <c r="E195" s="41"/>
      <c r="F195" s="41"/>
      <c r="G195" s="41"/>
      <c r="H195" s="41"/>
      <c r="I195" s="41"/>
      <c r="J195" s="41"/>
      <c r="K195" s="41"/>
      <c r="L195" s="41"/>
      <c r="M195" s="41"/>
      <c r="N195" s="41"/>
      <c r="O195" s="41"/>
      <c r="P195" s="41"/>
      <c r="Q195" s="41"/>
      <c r="R195" s="41"/>
      <c r="S195" s="41"/>
      <c r="T195" s="41"/>
      <c r="U195" s="41"/>
      <c r="V195" s="41"/>
      <c r="W195" s="41"/>
      <c r="X195" s="41"/>
      <c r="Y195" s="41"/>
      <c r="Z195" s="41"/>
      <c r="AA195" s="41"/>
      <c r="AB195" s="41"/>
      <c r="AC195" s="41"/>
      <c r="AD195" s="41"/>
      <c r="AE195" s="41"/>
      <c r="AF195" s="41"/>
      <c r="AG195" s="41"/>
      <c r="AH195" s="41"/>
      <c r="AI195" s="41"/>
      <c r="AJ195" s="41"/>
      <c r="AK195" s="41"/>
      <c r="AL195" s="41"/>
      <c r="AM195" s="41"/>
      <c r="AN195" s="41"/>
      <c r="AO195" s="41"/>
      <c r="AP195" s="41"/>
    </row>
    <row r="196" spans="2:42" x14ac:dyDescent="0.25">
      <c r="B196" s="40" t="s">
        <v>691</v>
      </c>
      <c r="C196" s="42" t="s">
        <v>15</v>
      </c>
      <c r="D196" s="41">
        <v>0</v>
      </c>
      <c r="E196" s="41">
        <v>0</v>
      </c>
      <c r="F196" s="41">
        <v>0</v>
      </c>
      <c r="G196" s="41">
        <v>0</v>
      </c>
      <c r="H196" s="41">
        <v>0</v>
      </c>
      <c r="I196" s="41">
        <v>0</v>
      </c>
      <c r="J196" s="41">
        <v>0</v>
      </c>
      <c r="K196" s="41">
        <v>0</v>
      </c>
      <c r="L196" s="41">
        <v>0</v>
      </c>
      <c r="M196" s="41">
        <v>0</v>
      </c>
      <c r="N196" s="41">
        <v>0</v>
      </c>
      <c r="O196" s="41">
        <v>0</v>
      </c>
      <c r="P196" s="41">
        <v>0</v>
      </c>
      <c r="Q196" s="41">
        <v>0</v>
      </c>
      <c r="R196" s="41">
        <v>0</v>
      </c>
      <c r="S196" s="41">
        <v>0</v>
      </c>
      <c r="T196" s="41">
        <v>0</v>
      </c>
      <c r="U196" s="41">
        <v>0</v>
      </c>
      <c r="V196" s="41">
        <v>0</v>
      </c>
      <c r="W196" s="41">
        <v>0</v>
      </c>
      <c r="X196" s="41">
        <v>0</v>
      </c>
      <c r="Y196" s="41">
        <v>0</v>
      </c>
      <c r="Z196" s="41">
        <v>0</v>
      </c>
      <c r="AA196" s="41">
        <v>0</v>
      </c>
      <c r="AB196" s="41">
        <v>0</v>
      </c>
      <c r="AC196" s="41">
        <v>0</v>
      </c>
      <c r="AD196" s="41">
        <v>0</v>
      </c>
      <c r="AE196" s="41">
        <v>0</v>
      </c>
      <c r="AF196" s="41">
        <v>0</v>
      </c>
      <c r="AG196" s="41">
        <v>0</v>
      </c>
      <c r="AH196" s="41">
        <v>0</v>
      </c>
      <c r="AI196" s="41">
        <v>0</v>
      </c>
      <c r="AJ196" s="41">
        <v>0</v>
      </c>
      <c r="AK196" s="41">
        <v>0</v>
      </c>
      <c r="AL196" s="41">
        <v>0</v>
      </c>
      <c r="AM196" s="41">
        <v>0</v>
      </c>
      <c r="AN196" s="41">
        <v>0</v>
      </c>
      <c r="AO196" s="41">
        <v>0</v>
      </c>
      <c r="AP196" s="41">
        <v>0</v>
      </c>
    </row>
    <row r="197" spans="2:42" x14ac:dyDescent="0.25">
      <c r="B197" s="40" t="s">
        <v>692</v>
      </c>
      <c r="C197" s="42" t="s">
        <v>36</v>
      </c>
      <c r="D197" s="41"/>
      <c r="E197" s="41"/>
      <c r="F197" s="41"/>
      <c r="G197" s="41"/>
      <c r="H197" s="41"/>
      <c r="I197" s="41"/>
      <c r="J197" s="41"/>
      <c r="K197" s="41"/>
      <c r="L197" s="41"/>
      <c r="M197" s="41"/>
      <c r="N197" s="41"/>
      <c r="O197" s="41"/>
      <c r="P197" s="41"/>
      <c r="Q197" s="41"/>
      <c r="R197" s="41"/>
      <c r="S197" s="41"/>
      <c r="T197" s="41"/>
      <c r="U197" s="41"/>
      <c r="V197" s="41"/>
      <c r="W197" s="41"/>
      <c r="X197" s="41"/>
      <c r="Y197" s="41"/>
      <c r="Z197" s="41"/>
      <c r="AA197" s="41"/>
      <c r="AB197" s="41"/>
      <c r="AC197" s="41"/>
      <c r="AD197" s="41"/>
      <c r="AE197" s="41"/>
      <c r="AF197" s="41"/>
      <c r="AG197" s="41"/>
      <c r="AH197" s="41"/>
      <c r="AI197" s="41"/>
      <c r="AJ197" s="41"/>
      <c r="AK197" s="41"/>
      <c r="AL197" s="41"/>
      <c r="AM197" s="41"/>
      <c r="AN197" s="41"/>
      <c r="AO197" s="41"/>
      <c r="AP197" s="41"/>
    </row>
    <row r="198" spans="2:42" x14ac:dyDescent="0.25">
      <c r="B198" s="40" t="s">
        <v>692</v>
      </c>
      <c r="C198" s="42" t="s">
        <v>37</v>
      </c>
      <c r="D198" s="41"/>
      <c r="E198" s="41"/>
      <c r="F198" s="41"/>
      <c r="G198" s="41"/>
      <c r="H198" s="41"/>
      <c r="I198" s="41"/>
      <c r="J198" s="41"/>
      <c r="K198" s="41"/>
      <c r="L198" s="41"/>
      <c r="M198" s="41"/>
      <c r="N198" s="41"/>
      <c r="O198" s="41"/>
      <c r="P198" s="41"/>
      <c r="Q198" s="41"/>
      <c r="R198" s="41"/>
      <c r="S198" s="41"/>
      <c r="T198" s="41"/>
      <c r="U198" s="41"/>
      <c r="V198" s="41"/>
      <c r="W198" s="41"/>
      <c r="X198" s="41"/>
      <c r="Y198" s="41"/>
      <c r="Z198" s="41"/>
      <c r="AA198" s="41"/>
      <c r="AB198" s="41"/>
      <c r="AC198" s="41"/>
      <c r="AD198" s="41"/>
      <c r="AE198" s="41"/>
      <c r="AF198" s="41"/>
      <c r="AG198" s="41"/>
      <c r="AH198" s="41"/>
      <c r="AI198" s="41"/>
      <c r="AJ198" s="41"/>
      <c r="AK198" s="41"/>
      <c r="AL198" s="41"/>
      <c r="AM198" s="41"/>
      <c r="AN198" s="41"/>
      <c r="AO198" s="41"/>
      <c r="AP198" s="41"/>
    </row>
    <row r="199" spans="2:42" x14ac:dyDescent="0.25">
      <c r="B199" s="40" t="s">
        <v>692</v>
      </c>
      <c r="C199" s="42" t="s">
        <v>38</v>
      </c>
      <c r="D199" s="41"/>
      <c r="E199" s="41"/>
      <c r="F199" s="41"/>
      <c r="G199" s="41"/>
      <c r="H199" s="41"/>
      <c r="I199" s="41"/>
      <c r="J199" s="41"/>
      <c r="K199" s="41"/>
      <c r="L199" s="41"/>
      <c r="M199" s="41"/>
      <c r="N199" s="41"/>
      <c r="O199" s="41"/>
      <c r="P199" s="41"/>
      <c r="Q199" s="41"/>
      <c r="R199" s="41"/>
      <c r="S199" s="41"/>
      <c r="T199" s="41"/>
      <c r="U199" s="41"/>
      <c r="V199" s="41"/>
      <c r="W199" s="41"/>
      <c r="X199" s="41"/>
      <c r="Y199" s="41"/>
      <c r="Z199" s="41"/>
      <c r="AA199" s="41"/>
      <c r="AB199" s="41"/>
      <c r="AC199" s="41"/>
      <c r="AD199" s="41"/>
      <c r="AE199" s="41"/>
      <c r="AF199" s="41"/>
      <c r="AG199" s="41"/>
      <c r="AH199" s="41"/>
      <c r="AI199" s="41"/>
      <c r="AJ199" s="41"/>
      <c r="AK199" s="41"/>
      <c r="AL199" s="41"/>
      <c r="AM199" s="41"/>
      <c r="AN199" s="41"/>
      <c r="AO199" s="41"/>
      <c r="AP199" s="41"/>
    </row>
    <row r="200" spans="2:42" x14ac:dyDescent="0.25">
      <c r="B200" s="40" t="s">
        <v>692</v>
      </c>
      <c r="C200" s="42" t="s">
        <v>39</v>
      </c>
      <c r="D200" s="41"/>
      <c r="E200" s="41"/>
      <c r="F200" s="41"/>
      <c r="G200" s="41"/>
      <c r="H200" s="41"/>
      <c r="I200" s="41"/>
      <c r="J200" s="41"/>
      <c r="K200" s="41"/>
      <c r="L200" s="41"/>
      <c r="M200" s="41"/>
      <c r="N200" s="41"/>
      <c r="O200" s="41"/>
      <c r="P200" s="41"/>
      <c r="Q200" s="41"/>
      <c r="R200" s="41"/>
      <c r="S200" s="41"/>
      <c r="T200" s="41"/>
      <c r="U200" s="41"/>
      <c r="V200" s="41"/>
      <c r="W200" s="41"/>
      <c r="X200" s="41"/>
      <c r="Y200" s="41"/>
      <c r="Z200" s="41"/>
      <c r="AA200" s="41"/>
      <c r="AB200" s="41"/>
      <c r="AC200" s="41"/>
      <c r="AD200" s="41"/>
      <c r="AE200" s="41"/>
      <c r="AF200" s="41"/>
      <c r="AG200" s="41"/>
      <c r="AH200" s="41"/>
      <c r="AI200" s="41"/>
      <c r="AJ200" s="41"/>
      <c r="AK200" s="41"/>
      <c r="AL200" s="41"/>
      <c r="AM200" s="41"/>
      <c r="AN200" s="41"/>
      <c r="AO200" s="41"/>
      <c r="AP200" s="41"/>
    </row>
    <row r="201" spans="2:42" x14ac:dyDescent="0.25">
      <c r="B201" s="40" t="s">
        <v>692</v>
      </c>
      <c r="C201" s="42" t="s">
        <v>40</v>
      </c>
      <c r="D201" s="41"/>
      <c r="E201" s="41"/>
      <c r="F201" s="41"/>
      <c r="G201" s="41"/>
      <c r="H201" s="41"/>
      <c r="I201" s="41"/>
      <c r="J201" s="41"/>
      <c r="K201" s="41"/>
      <c r="L201" s="41"/>
      <c r="M201" s="41"/>
      <c r="N201" s="41"/>
      <c r="O201" s="41"/>
      <c r="P201" s="41"/>
      <c r="Q201" s="41"/>
      <c r="R201" s="41"/>
      <c r="S201" s="41"/>
      <c r="T201" s="41"/>
      <c r="U201" s="41"/>
      <c r="V201" s="41"/>
      <c r="W201" s="41"/>
      <c r="X201" s="41"/>
      <c r="Y201" s="41"/>
      <c r="Z201" s="41"/>
      <c r="AA201" s="41"/>
      <c r="AB201" s="41"/>
      <c r="AC201" s="41"/>
      <c r="AD201" s="41"/>
      <c r="AE201" s="41"/>
      <c r="AF201" s="41"/>
      <c r="AG201" s="41"/>
      <c r="AH201" s="41"/>
      <c r="AI201" s="41"/>
      <c r="AJ201" s="41"/>
      <c r="AK201" s="41"/>
      <c r="AL201" s="41"/>
      <c r="AM201" s="41"/>
      <c r="AN201" s="41"/>
      <c r="AO201" s="41"/>
      <c r="AP201" s="41"/>
    </row>
    <row r="202" spans="2:42" x14ac:dyDescent="0.25">
      <c r="B202" s="40" t="s">
        <v>692</v>
      </c>
      <c r="C202" s="42" t="s">
        <v>41</v>
      </c>
      <c r="D202" s="41"/>
      <c r="E202" s="41"/>
      <c r="F202" s="41"/>
      <c r="G202" s="41"/>
      <c r="H202" s="41"/>
      <c r="I202" s="41"/>
      <c r="J202" s="41"/>
      <c r="K202" s="41"/>
      <c r="L202" s="41"/>
      <c r="M202" s="41"/>
      <c r="N202" s="41"/>
      <c r="O202" s="41"/>
      <c r="P202" s="41"/>
      <c r="Q202" s="41"/>
      <c r="R202" s="41"/>
      <c r="S202" s="41"/>
      <c r="T202" s="41"/>
      <c r="U202" s="41"/>
      <c r="V202" s="41"/>
      <c r="W202" s="41"/>
      <c r="X202" s="41"/>
      <c r="Y202" s="41"/>
      <c r="Z202" s="41"/>
      <c r="AA202" s="41"/>
      <c r="AB202" s="41"/>
      <c r="AC202" s="41"/>
      <c r="AD202" s="41"/>
      <c r="AE202" s="41"/>
      <c r="AF202" s="41"/>
      <c r="AG202" s="41"/>
      <c r="AH202" s="41"/>
      <c r="AI202" s="41"/>
      <c r="AJ202" s="41"/>
      <c r="AK202" s="41"/>
      <c r="AL202" s="41"/>
      <c r="AM202" s="41"/>
      <c r="AN202" s="41"/>
      <c r="AO202" s="41"/>
      <c r="AP202" s="41"/>
    </row>
    <row r="203" spans="2:42" x14ac:dyDescent="0.25">
      <c r="B203" s="40" t="s">
        <v>692</v>
      </c>
      <c r="C203" s="42" t="s">
        <v>42</v>
      </c>
      <c r="D203" s="41"/>
      <c r="E203" s="41"/>
      <c r="F203" s="41"/>
      <c r="G203" s="41"/>
      <c r="H203" s="41"/>
      <c r="I203" s="41"/>
      <c r="J203" s="41"/>
      <c r="K203" s="41"/>
      <c r="L203" s="41"/>
      <c r="M203" s="41"/>
      <c r="N203" s="41"/>
      <c r="O203" s="41"/>
      <c r="P203" s="41"/>
      <c r="Q203" s="41"/>
      <c r="R203" s="41"/>
      <c r="S203" s="41"/>
      <c r="T203" s="41"/>
      <c r="U203" s="41"/>
      <c r="V203" s="41"/>
      <c r="W203" s="41"/>
      <c r="X203" s="41"/>
      <c r="Y203" s="41"/>
      <c r="Z203" s="41"/>
      <c r="AA203" s="41"/>
      <c r="AB203" s="41"/>
      <c r="AC203" s="41"/>
      <c r="AD203" s="41"/>
      <c r="AE203" s="41"/>
      <c r="AF203" s="41"/>
      <c r="AG203" s="41"/>
      <c r="AH203" s="41"/>
      <c r="AI203" s="41"/>
      <c r="AJ203" s="41"/>
      <c r="AK203" s="41"/>
      <c r="AL203" s="41"/>
      <c r="AM203" s="41"/>
      <c r="AN203" s="41"/>
      <c r="AO203" s="41"/>
      <c r="AP203" s="41"/>
    </row>
    <row r="204" spans="2:42" x14ac:dyDescent="0.25">
      <c r="B204" s="40" t="s">
        <v>692</v>
      </c>
      <c r="C204" s="42" t="s">
        <v>43</v>
      </c>
      <c r="D204" s="41"/>
      <c r="E204" s="41"/>
      <c r="F204" s="41"/>
      <c r="G204" s="41"/>
      <c r="H204" s="41"/>
      <c r="I204" s="41"/>
      <c r="J204" s="41"/>
      <c r="K204" s="41"/>
      <c r="L204" s="41"/>
      <c r="M204" s="41"/>
      <c r="N204" s="41"/>
      <c r="O204" s="41"/>
      <c r="P204" s="41"/>
      <c r="Q204" s="41"/>
      <c r="R204" s="41"/>
      <c r="S204" s="41"/>
      <c r="T204" s="41"/>
      <c r="U204" s="41"/>
      <c r="V204" s="41"/>
      <c r="W204" s="41"/>
      <c r="X204" s="41"/>
      <c r="Y204" s="41"/>
      <c r="Z204" s="41"/>
      <c r="AA204" s="41"/>
      <c r="AB204" s="41"/>
      <c r="AC204" s="41"/>
      <c r="AD204" s="41"/>
      <c r="AE204" s="41"/>
      <c r="AF204" s="41"/>
      <c r="AG204" s="41"/>
      <c r="AH204" s="41"/>
      <c r="AI204" s="41"/>
      <c r="AJ204" s="41"/>
      <c r="AK204" s="41"/>
      <c r="AL204" s="41"/>
      <c r="AM204" s="41"/>
      <c r="AN204" s="41"/>
      <c r="AO204" s="41"/>
      <c r="AP204" s="41"/>
    </row>
    <row r="205" spans="2:42" x14ac:dyDescent="0.25">
      <c r="B205" s="40" t="s">
        <v>692</v>
      </c>
      <c r="C205" s="42" t="s">
        <v>44</v>
      </c>
      <c r="D205" s="41"/>
      <c r="E205" s="41"/>
      <c r="F205" s="41"/>
      <c r="G205" s="41"/>
      <c r="H205" s="41"/>
      <c r="I205" s="41"/>
      <c r="J205" s="41"/>
      <c r="K205" s="41"/>
      <c r="L205" s="41"/>
      <c r="M205" s="41"/>
      <c r="N205" s="41"/>
      <c r="O205" s="41"/>
      <c r="P205" s="41"/>
      <c r="Q205" s="41"/>
      <c r="R205" s="41"/>
      <c r="S205" s="41"/>
      <c r="T205" s="41"/>
      <c r="U205" s="41"/>
      <c r="V205" s="41"/>
      <c r="W205" s="41"/>
      <c r="X205" s="41"/>
      <c r="Y205" s="41"/>
      <c r="Z205" s="41"/>
      <c r="AA205" s="41"/>
      <c r="AB205" s="41"/>
      <c r="AC205" s="41"/>
      <c r="AD205" s="41"/>
      <c r="AE205" s="41"/>
      <c r="AF205" s="41"/>
      <c r="AG205" s="41"/>
      <c r="AH205" s="41"/>
      <c r="AI205" s="41"/>
      <c r="AJ205" s="41"/>
      <c r="AK205" s="41"/>
      <c r="AL205" s="41"/>
      <c r="AM205" s="41"/>
      <c r="AN205" s="41"/>
      <c r="AO205" s="41"/>
      <c r="AP205" s="41"/>
    </row>
    <row r="206" spans="2:42" x14ac:dyDescent="0.25">
      <c r="B206" s="40" t="s">
        <v>692</v>
      </c>
      <c r="C206" s="42" t="s">
        <v>45</v>
      </c>
      <c r="D206" s="41"/>
      <c r="E206" s="41"/>
      <c r="F206" s="41"/>
      <c r="G206" s="41"/>
      <c r="H206" s="41"/>
      <c r="I206" s="41"/>
      <c r="J206" s="41"/>
      <c r="K206" s="41"/>
      <c r="L206" s="41"/>
      <c r="M206" s="41"/>
      <c r="N206" s="41"/>
      <c r="O206" s="41"/>
      <c r="P206" s="41"/>
      <c r="Q206" s="41"/>
      <c r="R206" s="41"/>
      <c r="S206" s="41"/>
      <c r="T206" s="41"/>
      <c r="U206" s="41"/>
      <c r="V206" s="41"/>
      <c r="W206" s="41"/>
      <c r="X206" s="41"/>
      <c r="Y206" s="41"/>
      <c r="Z206" s="41"/>
      <c r="AA206" s="41"/>
      <c r="AB206" s="41"/>
      <c r="AC206" s="41"/>
      <c r="AD206" s="41"/>
      <c r="AE206" s="41"/>
      <c r="AF206" s="41"/>
      <c r="AG206" s="41"/>
      <c r="AH206" s="41"/>
      <c r="AI206" s="41"/>
      <c r="AJ206" s="41"/>
      <c r="AK206" s="41"/>
      <c r="AL206" s="41"/>
      <c r="AM206" s="41"/>
      <c r="AN206" s="41"/>
      <c r="AO206" s="41"/>
      <c r="AP206" s="41"/>
    </row>
    <row r="207" spans="2:42" x14ac:dyDescent="0.25">
      <c r="B207" s="40" t="s">
        <v>692</v>
      </c>
      <c r="C207" s="42" t="s">
        <v>46</v>
      </c>
      <c r="D207" s="41"/>
      <c r="E207" s="41"/>
      <c r="F207" s="41"/>
      <c r="G207" s="41"/>
      <c r="H207" s="41"/>
      <c r="I207" s="41"/>
      <c r="J207" s="41"/>
      <c r="K207" s="41"/>
      <c r="L207" s="41"/>
      <c r="M207" s="41"/>
      <c r="N207" s="41"/>
      <c r="O207" s="41"/>
      <c r="P207" s="41"/>
      <c r="Q207" s="41"/>
      <c r="R207" s="41"/>
      <c r="S207" s="41"/>
      <c r="T207" s="41"/>
      <c r="U207" s="41"/>
      <c r="V207" s="41"/>
      <c r="W207" s="41"/>
      <c r="X207" s="41"/>
      <c r="Y207" s="41"/>
      <c r="Z207" s="41"/>
      <c r="AA207" s="41"/>
      <c r="AB207" s="41"/>
      <c r="AC207" s="41"/>
      <c r="AD207" s="41"/>
      <c r="AE207" s="41"/>
      <c r="AF207" s="41"/>
      <c r="AG207" s="41"/>
      <c r="AH207" s="41"/>
      <c r="AI207" s="41"/>
      <c r="AJ207" s="41"/>
      <c r="AK207" s="41"/>
      <c r="AL207" s="41"/>
      <c r="AM207" s="41"/>
      <c r="AN207" s="41"/>
      <c r="AO207" s="41"/>
      <c r="AP207" s="41"/>
    </row>
    <row r="208" spans="2:42" x14ac:dyDescent="0.25">
      <c r="B208" s="40" t="s">
        <v>692</v>
      </c>
      <c r="C208" s="42" t="s">
        <v>15</v>
      </c>
      <c r="D208" s="41">
        <v>0</v>
      </c>
      <c r="E208" s="41">
        <v>0</v>
      </c>
      <c r="F208" s="41">
        <v>0</v>
      </c>
      <c r="G208" s="41">
        <v>0</v>
      </c>
      <c r="H208" s="41">
        <v>0</v>
      </c>
      <c r="I208" s="41">
        <v>0</v>
      </c>
      <c r="J208" s="41">
        <v>0</v>
      </c>
      <c r="K208" s="41">
        <v>0</v>
      </c>
      <c r="L208" s="41">
        <v>0</v>
      </c>
      <c r="M208" s="41">
        <v>0</v>
      </c>
      <c r="N208" s="41">
        <v>0</v>
      </c>
      <c r="O208" s="41">
        <v>0</v>
      </c>
      <c r="P208" s="41">
        <v>0</v>
      </c>
      <c r="Q208" s="41">
        <v>0</v>
      </c>
      <c r="R208" s="41">
        <v>0</v>
      </c>
      <c r="S208" s="41">
        <v>0</v>
      </c>
      <c r="T208" s="41">
        <v>0</v>
      </c>
      <c r="U208" s="41">
        <v>0</v>
      </c>
      <c r="V208" s="41">
        <v>0</v>
      </c>
      <c r="W208" s="41">
        <v>0</v>
      </c>
      <c r="X208" s="41">
        <v>0</v>
      </c>
      <c r="Y208" s="41">
        <v>0</v>
      </c>
      <c r="Z208" s="41">
        <v>0</v>
      </c>
      <c r="AA208" s="41">
        <v>0</v>
      </c>
      <c r="AB208" s="41">
        <v>0</v>
      </c>
      <c r="AC208" s="41">
        <v>0</v>
      </c>
      <c r="AD208" s="41">
        <v>0</v>
      </c>
      <c r="AE208" s="41">
        <v>0</v>
      </c>
      <c r="AF208" s="41">
        <v>0</v>
      </c>
      <c r="AG208" s="41">
        <v>0</v>
      </c>
      <c r="AH208" s="41">
        <v>0</v>
      </c>
      <c r="AI208" s="41">
        <v>0</v>
      </c>
      <c r="AJ208" s="41">
        <v>0</v>
      </c>
      <c r="AK208" s="41">
        <v>0</v>
      </c>
      <c r="AL208" s="41">
        <v>0</v>
      </c>
      <c r="AM208" s="41">
        <v>0</v>
      </c>
      <c r="AN208" s="41">
        <v>0</v>
      </c>
      <c r="AO208" s="41">
        <v>0</v>
      </c>
      <c r="AP208" s="41">
        <v>0</v>
      </c>
    </row>
    <row r="209" spans="2:42" x14ac:dyDescent="0.25">
      <c r="B209" s="40" t="s">
        <v>693</v>
      </c>
      <c r="C209" s="42" t="s">
        <v>36</v>
      </c>
      <c r="D209" s="41"/>
      <c r="E209" s="41"/>
      <c r="F209" s="41"/>
      <c r="G209" s="41"/>
      <c r="H209" s="41"/>
      <c r="I209" s="41"/>
      <c r="J209" s="41"/>
      <c r="K209" s="41"/>
      <c r="L209" s="41"/>
      <c r="M209" s="41"/>
      <c r="N209" s="41"/>
      <c r="O209" s="41"/>
      <c r="P209" s="41"/>
      <c r="Q209" s="41"/>
      <c r="R209" s="41"/>
      <c r="S209" s="41"/>
      <c r="T209" s="41"/>
      <c r="U209" s="41"/>
      <c r="V209" s="41"/>
      <c r="W209" s="41"/>
      <c r="X209" s="41"/>
      <c r="Y209" s="41"/>
      <c r="Z209" s="41"/>
      <c r="AA209" s="41"/>
      <c r="AB209" s="41"/>
      <c r="AC209" s="41"/>
      <c r="AD209" s="41"/>
      <c r="AE209" s="41"/>
      <c r="AF209" s="41"/>
      <c r="AG209" s="41"/>
      <c r="AH209" s="41"/>
      <c r="AI209" s="41"/>
      <c r="AJ209" s="41"/>
      <c r="AK209" s="41"/>
      <c r="AL209" s="41"/>
      <c r="AM209" s="41"/>
      <c r="AN209" s="41"/>
      <c r="AO209" s="41"/>
      <c r="AP209" s="41"/>
    </row>
    <row r="210" spans="2:42" x14ac:dyDescent="0.25">
      <c r="B210" s="40" t="s">
        <v>693</v>
      </c>
      <c r="C210" s="42" t="s">
        <v>37</v>
      </c>
      <c r="D210" s="41"/>
      <c r="E210" s="41"/>
      <c r="F210" s="41"/>
      <c r="G210" s="41"/>
      <c r="H210" s="41"/>
      <c r="I210" s="41"/>
      <c r="J210" s="41"/>
      <c r="K210" s="41"/>
      <c r="L210" s="41"/>
      <c r="M210" s="41"/>
      <c r="N210" s="41"/>
      <c r="O210" s="41"/>
      <c r="P210" s="41"/>
      <c r="Q210" s="41"/>
      <c r="R210" s="41"/>
      <c r="S210" s="41"/>
      <c r="T210" s="41"/>
      <c r="U210" s="41"/>
      <c r="V210" s="41"/>
      <c r="W210" s="41"/>
      <c r="X210" s="41"/>
      <c r="Y210" s="41"/>
      <c r="Z210" s="41"/>
      <c r="AA210" s="41"/>
      <c r="AB210" s="41"/>
      <c r="AC210" s="41"/>
      <c r="AD210" s="41"/>
      <c r="AE210" s="41"/>
      <c r="AF210" s="41"/>
      <c r="AG210" s="41"/>
      <c r="AH210" s="41"/>
      <c r="AI210" s="41"/>
      <c r="AJ210" s="41"/>
      <c r="AK210" s="41"/>
      <c r="AL210" s="41"/>
      <c r="AM210" s="41"/>
      <c r="AN210" s="41"/>
      <c r="AO210" s="41"/>
      <c r="AP210" s="41"/>
    </row>
    <row r="211" spans="2:42" x14ac:dyDescent="0.25">
      <c r="B211" s="40" t="s">
        <v>693</v>
      </c>
      <c r="C211" s="42" t="s">
        <v>38</v>
      </c>
      <c r="D211" s="41"/>
      <c r="E211" s="41"/>
      <c r="F211" s="41"/>
      <c r="G211" s="41"/>
      <c r="H211" s="41"/>
      <c r="I211" s="41"/>
      <c r="J211" s="41"/>
      <c r="K211" s="41"/>
      <c r="L211" s="41"/>
      <c r="M211" s="41"/>
      <c r="N211" s="41"/>
      <c r="O211" s="41"/>
      <c r="P211" s="41"/>
      <c r="Q211" s="41"/>
      <c r="R211" s="41"/>
      <c r="S211" s="41"/>
      <c r="T211" s="41"/>
      <c r="U211" s="41"/>
      <c r="V211" s="41"/>
      <c r="W211" s="41"/>
      <c r="X211" s="41"/>
      <c r="Y211" s="41"/>
      <c r="Z211" s="41"/>
      <c r="AA211" s="41"/>
      <c r="AB211" s="41"/>
      <c r="AC211" s="41"/>
      <c r="AD211" s="41"/>
      <c r="AE211" s="41"/>
      <c r="AF211" s="41"/>
      <c r="AG211" s="41"/>
      <c r="AH211" s="41"/>
      <c r="AI211" s="41"/>
      <c r="AJ211" s="41"/>
      <c r="AK211" s="41"/>
      <c r="AL211" s="41"/>
      <c r="AM211" s="41"/>
      <c r="AN211" s="41"/>
      <c r="AO211" s="41"/>
      <c r="AP211" s="41"/>
    </row>
    <row r="212" spans="2:42" x14ac:dyDescent="0.25">
      <c r="B212" s="40" t="s">
        <v>693</v>
      </c>
      <c r="C212" s="42" t="s">
        <v>39</v>
      </c>
      <c r="D212" s="41"/>
      <c r="E212" s="41"/>
      <c r="F212" s="41"/>
      <c r="G212" s="41"/>
      <c r="H212" s="41"/>
      <c r="I212" s="41"/>
      <c r="J212" s="41"/>
      <c r="K212" s="41"/>
      <c r="L212" s="41"/>
      <c r="M212" s="41"/>
      <c r="N212" s="41"/>
      <c r="O212" s="41"/>
      <c r="P212" s="41"/>
      <c r="Q212" s="41"/>
      <c r="R212" s="41"/>
      <c r="S212" s="41"/>
      <c r="T212" s="41"/>
      <c r="U212" s="41"/>
      <c r="V212" s="41"/>
      <c r="W212" s="41"/>
      <c r="X212" s="41"/>
      <c r="Y212" s="41"/>
      <c r="Z212" s="41"/>
      <c r="AA212" s="41"/>
      <c r="AB212" s="41"/>
      <c r="AC212" s="41"/>
      <c r="AD212" s="41"/>
      <c r="AE212" s="41"/>
      <c r="AF212" s="41"/>
      <c r="AG212" s="41"/>
      <c r="AH212" s="41"/>
      <c r="AI212" s="41"/>
      <c r="AJ212" s="41"/>
      <c r="AK212" s="41"/>
      <c r="AL212" s="41"/>
      <c r="AM212" s="41"/>
      <c r="AN212" s="41"/>
      <c r="AO212" s="41"/>
      <c r="AP212" s="41"/>
    </row>
    <row r="213" spans="2:42" x14ac:dyDescent="0.25">
      <c r="B213" s="40" t="s">
        <v>693</v>
      </c>
      <c r="C213" s="42" t="s">
        <v>40</v>
      </c>
      <c r="D213" s="41"/>
      <c r="E213" s="41"/>
      <c r="F213" s="41"/>
      <c r="G213" s="41"/>
      <c r="H213" s="41"/>
      <c r="I213" s="41"/>
      <c r="J213" s="41"/>
      <c r="K213" s="41"/>
      <c r="L213" s="41"/>
      <c r="M213" s="41"/>
      <c r="N213" s="41"/>
      <c r="O213" s="41"/>
      <c r="P213" s="41"/>
      <c r="Q213" s="41"/>
      <c r="R213" s="41"/>
      <c r="S213" s="41"/>
      <c r="T213" s="41"/>
      <c r="U213" s="41"/>
      <c r="V213" s="41"/>
      <c r="W213" s="41"/>
      <c r="X213" s="41"/>
      <c r="Y213" s="41"/>
      <c r="Z213" s="41"/>
      <c r="AA213" s="41"/>
      <c r="AB213" s="41"/>
      <c r="AC213" s="41"/>
      <c r="AD213" s="41"/>
      <c r="AE213" s="41"/>
      <c r="AF213" s="41"/>
      <c r="AG213" s="41"/>
      <c r="AH213" s="41"/>
      <c r="AI213" s="41"/>
      <c r="AJ213" s="41"/>
      <c r="AK213" s="41"/>
      <c r="AL213" s="41"/>
      <c r="AM213" s="41"/>
      <c r="AN213" s="41"/>
      <c r="AO213" s="41"/>
      <c r="AP213" s="41"/>
    </row>
    <row r="214" spans="2:42" x14ac:dyDescent="0.25">
      <c r="B214" s="40" t="s">
        <v>693</v>
      </c>
      <c r="C214" s="42" t="s">
        <v>41</v>
      </c>
      <c r="D214" s="41"/>
      <c r="E214" s="41"/>
      <c r="F214" s="41"/>
      <c r="G214" s="41"/>
      <c r="H214" s="41"/>
      <c r="I214" s="41"/>
      <c r="J214" s="41"/>
      <c r="K214" s="41"/>
      <c r="L214" s="41"/>
      <c r="M214" s="41"/>
      <c r="N214" s="41"/>
      <c r="O214" s="41"/>
      <c r="P214" s="41"/>
      <c r="Q214" s="41"/>
      <c r="R214" s="41"/>
      <c r="S214" s="41"/>
      <c r="T214" s="41"/>
      <c r="U214" s="41"/>
      <c r="V214" s="41"/>
      <c r="W214" s="41"/>
      <c r="X214" s="41"/>
      <c r="Y214" s="41"/>
      <c r="Z214" s="41"/>
      <c r="AA214" s="41"/>
      <c r="AB214" s="41"/>
      <c r="AC214" s="41"/>
      <c r="AD214" s="41"/>
      <c r="AE214" s="41"/>
      <c r="AF214" s="41"/>
      <c r="AG214" s="41"/>
      <c r="AH214" s="41"/>
      <c r="AI214" s="41"/>
      <c r="AJ214" s="41"/>
      <c r="AK214" s="41"/>
      <c r="AL214" s="41"/>
      <c r="AM214" s="41"/>
      <c r="AN214" s="41"/>
      <c r="AO214" s="41"/>
      <c r="AP214" s="41"/>
    </row>
    <row r="215" spans="2:42" x14ac:dyDescent="0.25">
      <c r="B215" s="40" t="s">
        <v>693</v>
      </c>
      <c r="C215" s="42" t="s">
        <v>42</v>
      </c>
      <c r="D215" s="41"/>
      <c r="E215" s="41"/>
      <c r="F215" s="41"/>
      <c r="G215" s="41"/>
      <c r="H215" s="41"/>
      <c r="I215" s="41"/>
      <c r="J215" s="41"/>
      <c r="K215" s="41"/>
      <c r="L215" s="41"/>
      <c r="M215" s="41"/>
      <c r="N215" s="41"/>
      <c r="O215" s="41"/>
      <c r="P215" s="41"/>
      <c r="Q215" s="41"/>
      <c r="R215" s="41"/>
      <c r="S215" s="41"/>
      <c r="T215" s="41"/>
      <c r="U215" s="41"/>
      <c r="V215" s="41"/>
      <c r="W215" s="41"/>
      <c r="X215" s="41"/>
      <c r="Y215" s="41"/>
      <c r="Z215" s="41"/>
      <c r="AA215" s="41"/>
      <c r="AB215" s="41"/>
      <c r="AC215" s="41"/>
      <c r="AD215" s="41"/>
      <c r="AE215" s="41"/>
      <c r="AF215" s="41"/>
      <c r="AG215" s="41"/>
      <c r="AH215" s="41"/>
      <c r="AI215" s="41"/>
      <c r="AJ215" s="41"/>
      <c r="AK215" s="41"/>
      <c r="AL215" s="41"/>
      <c r="AM215" s="41"/>
      <c r="AN215" s="41"/>
      <c r="AO215" s="41"/>
      <c r="AP215" s="41"/>
    </row>
    <row r="216" spans="2:42" x14ac:dyDescent="0.25">
      <c r="B216" s="40" t="s">
        <v>693</v>
      </c>
      <c r="C216" s="42" t="s">
        <v>43</v>
      </c>
      <c r="D216" s="41"/>
      <c r="E216" s="41"/>
      <c r="F216" s="41"/>
      <c r="G216" s="41"/>
      <c r="H216" s="41"/>
      <c r="I216" s="41"/>
      <c r="J216" s="41"/>
      <c r="K216" s="41"/>
      <c r="L216" s="41"/>
      <c r="M216" s="41"/>
      <c r="N216" s="41"/>
      <c r="O216" s="41"/>
      <c r="P216" s="41"/>
      <c r="Q216" s="41"/>
      <c r="R216" s="41"/>
      <c r="S216" s="41"/>
      <c r="T216" s="41"/>
      <c r="U216" s="41"/>
      <c r="V216" s="41"/>
      <c r="W216" s="41"/>
      <c r="X216" s="41"/>
      <c r="Y216" s="41"/>
      <c r="Z216" s="41"/>
      <c r="AA216" s="41"/>
      <c r="AB216" s="41"/>
      <c r="AC216" s="41"/>
      <c r="AD216" s="41"/>
      <c r="AE216" s="41"/>
      <c r="AF216" s="41"/>
      <c r="AG216" s="41"/>
      <c r="AH216" s="41"/>
      <c r="AI216" s="41"/>
      <c r="AJ216" s="41"/>
      <c r="AK216" s="41"/>
      <c r="AL216" s="41"/>
      <c r="AM216" s="41"/>
      <c r="AN216" s="41"/>
      <c r="AO216" s="41"/>
      <c r="AP216" s="41"/>
    </row>
    <row r="217" spans="2:42" x14ac:dyDescent="0.25">
      <c r="B217" s="40" t="s">
        <v>693</v>
      </c>
      <c r="C217" s="42" t="s">
        <v>44</v>
      </c>
      <c r="D217" s="41"/>
      <c r="E217" s="41"/>
      <c r="F217" s="41"/>
      <c r="G217" s="41"/>
      <c r="H217" s="41"/>
      <c r="I217" s="41"/>
      <c r="J217" s="41"/>
      <c r="K217" s="41"/>
      <c r="L217" s="41"/>
      <c r="M217" s="41"/>
      <c r="N217" s="41"/>
      <c r="O217" s="41"/>
      <c r="P217" s="41"/>
      <c r="Q217" s="41"/>
      <c r="R217" s="41"/>
      <c r="S217" s="41"/>
      <c r="T217" s="41"/>
      <c r="U217" s="41"/>
      <c r="V217" s="41"/>
      <c r="W217" s="41"/>
      <c r="X217" s="41"/>
      <c r="Y217" s="41"/>
      <c r="Z217" s="41"/>
      <c r="AA217" s="41"/>
      <c r="AB217" s="41"/>
      <c r="AC217" s="41"/>
      <c r="AD217" s="41"/>
      <c r="AE217" s="41"/>
      <c r="AF217" s="41"/>
      <c r="AG217" s="41"/>
      <c r="AH217" s="41"/>
      <c r="AI217" s="41"/>
      <c r="AJ217" s="41"/>
      <c r="AK217" s="41"/>
      <c r="AL217" s="41"/>
      <c r="AM217" s="41"/>
      <c r="AN217" s="41"/>
      <c r="AO217" s="41"/>
      <c r="AP217" s="41"/>
    </row>
    <row r="218" spans="2:42" x14ac:dyDescent="0.25">
      <c r="B218" s="40" t="s">
        <v>693</v>
      </c>
      <c r="C218" s="42" t="s">
        <v>45</v>
      </c>
      <c r="D218" s="41"/>
      <c r="E218" s="41"/>
      <c r="F218" s="41"/>
      <c r="G218" s="41"/>
      <c r="H218" s="41"/>
      <c r="I218" s="41"/>
      <c r="J218" s="41"/>
      <c r="K218" s="41"/>
      <c r="L218" s="41"/>
      <c r="M218" s="41"/>
      <c r="N218" s="41"/>
      <c r="O218" s="41"/>
      <c r="P218" s="41"/>
      <c r="Q218" s="41"/>
      <c r="R218" s="41"/>
      <c r="S218" s="41"/>
      <c r="T218" s="41"/>
      <c r="U218" s="41"/>
      <c r="V218" s="41"/>
      <c r="W218" s="41"/>
      <c r="X218" s="41"/>
      <c r="Y218" s="41"/>
      <c r="Z218" s="41"/>
      <c r="AA218" s="41"/>
      <c r="AB218" s="41"/>
      <c r="AC218" s="41"/>
      <c r="AD218" s="41"/>
      <c r="AE218" s="41"/>
      <c r="AF218" s="41"/>
      <c r="AG218" s="41"/>
      <c r="AH218" s="41"/>
      <c r="AI218" s="41"/>
      <c r="AJ218" s="41"/>
      <c r="AK218" s="41"/>
      <c r="AL218" s="41"/>
      <c r="AM218" s="41"/>
      <c r="AN218" s="41"/>
      <c r="AO218" s="41"/>
      <c r="AP218" s="41"/>
    </row>
    <row r="219" spans="2:42" x14ac:dyDescent="0.25">
      <c r="B219" s="40" t="s">
        <v>693</v>
      </c>
      <c r="C219" s="42" t="s">
        <v>46</v>
      </c>
      <c r="D219" s="41"/>
      <c r="E219" s="41"/>
      <c r="F219" s="41"/>
      <c r="G219" s="41"/>
      <c r="H219" s="41"/>
      <c r="I219" s="41"/>
      <c r="J219" s="41"/>
      <c r="K219" s="41"/>
      <c r="L219" s="41"/>
      <c r="M219" s="41"/>
      <c r="N219" s="41"/>
      <c r="O219" s="41"/>
      <c r="P219" s="41"/>
      <c r="Q219" s="41"/>
      <c r="R219" s="41"/>
      <c r="S219" s="41"/>
      <c r="T219" s="41"/>
      <c r="U219" s="41"/>
      <c r="V219" s="41"/>
      <c r="W219" s="41"/>
      <c r="X219" s="41"/>
      <c r="Y219" s="41"/>
      <c r="Z219" s="41"/>
      <c r="AA219" s="41"/>
      <c r="AB219" s="41"/>
      <c r="AC219" s="41"/>
      <c r="AD219" s="41"/>
      <c r="AE219" s="41"/>
      <c r="AF219" s="41"/>
      <c r="AG219" s="41"/>
      <c r="AH219" s="41"/>
      <c r="AI219" s="41"/>
      <c r="AJ219" s="41"/>
      <c r="AK219" s="41"/>
      <c r="AL219" s="41"/>
      <c r="AM219" s="41"/>
      <c r="AN219" s="41"/>
      <c r="AO219" s="41"/>
      <c r="AP219" s="41"/>
    </row>
    <row r="220" spans="2:42" x14ac:dyDescent="0.25">
      <c r="B220" s="40" t="s">
        <v>693</v>
      </c>
      <c r="C220" s="42" t="s">
        <v>15</v>
      </c>
      <c r="D220" s="41">
        <v>0</v>
      </c>
      <c r="E220" s="41">
        <v>0</v>
      </c>
      <c r="F220" s="41">
        <v>0</v>
      </c>
      <c r="G220" s="41">
        <v>0</v>
      </c>
      <c r="H220" s="41">
        <v>0</v>
      </c>
      <c r="I220" s="41">
        <v>0</v>
      </c>
      <c r="J220" s="41">
        <v>0</v>
      </c>
      <c r="K220" s="41">
        <v>0</v>
      </c>
      <c r="L220" s="41">
        <v>0</v>
      </c>
      <c r="M220" s="41">
        <v>0</v>
      </c>
      <c r="N220" s="41">
        <v>0</v>
      </c>
      <c r="O220" s="41">
        <v>0</v>
      </c>
      <c r="P220" s="41">
        <v>0</v>
      </c>
      <c r="Q220" s="41">
        <v>0</v>
      </c>
      <c r="R220" s="41">
        <v>0</v>
      </c>
      <c r="S220" s="41">
        <v>0</v>
      </c>
      <c r="T220" s="41">
        <v>0</v>
      </c>
      <c r="U220" s="41">
        <v>0</v>
      </c>
      <c r="V220" s="41">
        <v>0</v>
      </c>
      <c r="W220" s="41">
        <v>0</v>
      </c>
      <c r="X220" s="41">
        <v>0</v>
      </c>
      <c r="Y220" s="41">
        <v>0</v>
      </c>
      <c r="Z220" s="41">
        <v>0</v>
      </c>
      <c r="AA220" s="41">
        <v>0</v>
      </c>
      <c r="AB220" s="41">
        <v>0</v>
      </c>
      <c r="AC220" s="41">
        <v>0</v>
      </c>
      <c r="AD220" s="41">
        <v>0</v>
      </c>
      <c r="AE220" s="41">
        <v>0</v>
      </c>
      <c r="AF220" s="41">
        <v>0</v>
      </c>
      <c r="AG220" s="41">
        <v>0</v>
      </c>
      <c r="AH220" s="41">
        <v>0</v>
      </c>
      <c r="AI220" s="41">
        <v>0</v>
      </c>
      <c r="AJ220" s="41">
        <v>0</v>
      </c>
      <c r="AK220" s="41">
        <v>0</v>
      </c>
      <c r="AL220" s="41">
        <v>0</v>
      </c>
      <c r="AM220" s="41">
        <v>0</v>
      </c>
      <c r="AN220" s="41">
        <v>0</v>
      </c>
      <c r="AO220" s="41">
        <v>0</v>
      </c>
      <c r="AP220" s="41">
        <v>0</v>
      </c>
    </row>
    <row r="221" spans="2:42" x14ac:dyDescent="0.25">
      <c r="B221" s="40" t="s">
        <v>24</v>
      </c>
      <c r="C221" s="42" t="s">
        <v>36</v>
      </c>
      <c r="D221" s="41"/>
      <c r="E221" s="41"/>
      <c r="F221" s="41"/>
      <c r="G221" s="41"/>
      <c r="H221" s="41"/>
      <c r="I221" s="41"/>
      <c r="J221" s="41"/>
      <c r="K221" s="41"/>
      <c r="L221" s="41"/>
      <c r="M221" s="41"/>
      <c r="N221" s="41"/>
      <c r="O221" s="41"/>
      <c r="P221" s="41"/>
      <c r="Q221" s="41"/>
      <c r="R221" s="41"/>
      <c r="S221" s="41"/>
      <c r="T221" s="41"/>
      <c r="U221" s="41"/>
      <c r="V221" s="41"/>
      <c r="W221" s="41"/>
      <c r="X221" s="41"/>
      <c r="Y221" s="41"/>
      <c r="Z221" s="41"/>
      <c r="AA221" s="41"/>
      <c r="AB221" s="41"/>
      <c r="AC221" s="41"/>
      <c r="AD221" s="41"/>
      <c r="AE221" s="41"/>
      <c r="AF221" s="41"/>
      <c r="AG221" s="41"/>
      <c r="AH221" s="41"/>
      <c r="AI221" s="41"/>
      <c r="AJ221" s="41"/>
      <c r="AK221" s="41"/>
      <c r="AL221" s="41"/>
      <c r="AM221" s="41"/>
      <c r="AN221" s="41"/>
      <c r="AO221" s="41"/>
      <c r="AP221" s="41"/>
    </row>
    <row r="222" spans="2:42" x14ac:dyDescent="0.25">
      <c r="B222" s="40" t="s">
        <v>24</v>
      </c>
      <c r="C222" s="42" t="s">
        <v>37</v>
      </c>
      <c r="D222" s="41"/>
      <c r="E222" s="41"/>
      <c r="F222" s="41"/>
      <c r="G222" s="41"/>
      <c r="H222" s="41"/>
      <c r="I222" s="41"/>
      <c r="J222" s="41"/>
      <c r="K222" s="41"/>
      <c r="L222" s="41"/>
      <c r="M222" s="41"/>
      <c r="N222" s="41"/>
      <c r="O222" s="41"/>
      <c r="P222" s="41"/>
      <c r="Q222" s="41"/>
      <c r="R222" s="41"/>
      <c r="S222" s="41"/>
      <c r="T222" s="41"/>
      <c r="U222" s="41"/>
      <c r="V222" s="41"/>
      <c r="W222" s="41"/>
      <c r="X222" s="41"/>
      <c r="Y222" s="41"/>
      <c r="Z222" s="41"/>
      <c r="AA222" s="41"/>
      <c r="AB222" s="41"/>
      <c r="AC222" s="41"/>
      <c r="AD222" s="41"/>
      <c r="AE222" s="41"/>
      <c r="AF222" s="41"/>
      <c r="AG222" s="41"/>
      <c r="AH222" s="41"/>
      <c r="AI222" s="41"/>
      <c r="AJ222" s="41"/>
      <c r="AK222" s="41"/>
      <c r="AL222" s="41"/>
      <c r="AM222" s="41"/>
      <c r="AN222" s="41"/>
      <c r="AO222" s="41"/>
      <c r="AP222" s="41"/>
    </row>
    <row r="223" spans="2:42" x14ac:dyDescent="0.25">
      <c r="B223" s="40" t="s">
        <v>24</v>
      </c>
      <c r="C223" s="42" t="s">
        <v>38</v>
      </c>
      <c r="D223" s="41"/>
      <c r="E223" s="41"/>
      <c r="F223" s="41"/>
      <c r="G223" s="41"/>
      <c r="H223" s="41"/>
      <c r="I223" s="41"/>
      <c r="J223" s="41"/>
      <c r="K223" s="41"/>
      <c r="L223" s="41"/>
      <c r="M223" s="41"/>
      <c r="N223" s="41"/>
      <c r="O223" s="41"/>
      <c r="P223" s="41"/>
      <c r="Q223" s="41"/>
      <c r="R223" s="41"/>
      <c r="S223" s="41"/>
      <c r="T223" s="41"/>
      <c r="U223" s="41"/>
      <c r="V223" s="41"/>
      <c r="W223" s="41"/>
      <c r="X223" s="41"/>
      <c r="Y223" s="41"/>
      <c r="Z223" s="41"/>
      <c r="AA223" s="41"/>
      <c r="AB223" s="41"/>
      <c r="AC223" s="41"/>
      <c r="AD223" s="41"/>
      <c r="AE223" s="41"/>
      <c r="AF223" s="41"/>
      <c r="AG223" s="41"/>
      <c r="AH223" s="41"/>
      <c r="AI223" s="41"/>
      <c r="AJ223" s="41"/>
      <c r="AK223" s="41"/>
      <c r="AL223" s="41"/>
      <c r="AM223" s="41"/>
      <c r="AN223" s="41"/>
      <c r="AO223" s="41"/>
      <c r="AP223" s="41"/>
    </row>
    <row r="224" spans="2:42" x14ac:dyDescent="0.25">
      <c r="B224" s="40" t="s">
        <v>24</v>
      </c>
      <c r="C224" s="42" t="s">
        <v>39</v>
      </c>
      <c r="D224" s="41"/>
      <c r="E224" s="41"/>
      <c r="F224" s="41"/>
      <c r="G224" s="41"/>
      <c r="H224" s="41"/>
      <c r="I224" s="41"/>
      <c r="J224" s="41"/>
      <c r="K224" s="41"/>
      <c r="L224" s="41"/>
      <c r="M224" s="41"/>
      <c r="N224" s="41"/>
      <c r="O224" s="41"/>
      <c r="P224" s="41"/>
      <c r="Q224" s="41"/>
      <c r="R224" s="41"/>
      <c r="S224" s="41"/>
      <c r="T224" s="41"/>
      <c r="U224" s="41"/>
      <c r="V224" s="41"/>
      <c r="W224" s="41"/>
      <c r="X224" s="41"/>
      <c r="Y224" s="41"/>
      <c r="Z224" s="41"/>
      <c r="AA224" s="41"/>
      <c r="AB224" s="41"/>
      <c r="AC224" s="41"/>
      <c r="AD224" s="41"/>
      <c r="AE224" s="41"/>
      <c r="AF224" s="41"/>
      <c r="AG224" s="41"/>
      <c r="AH224" s="41"/>
      <c r="AI224" s="41"/>
      <c r="AJ224" s="41"/>
      <c r="AK224" s="41"/>
      <c r="AL224" s="41"/>
      <c r="AM224" s="41"/>
      <c r="AN224" s="41"/>
      <c r="AO224" s="41"/>
      <c r="AP224" s="41"/>
    </row>
    <row r="225" spans="2:42" x14ac:dyDescent="0.25">
      <c r="B225" s="40" t="s">
        <v>24</v>
      </c>
      <c r="C225" s="42" t="s">
        <v>40</v>
      </c>
      <c r="D225" s="41"/>
      <c r="E225" s="41"/>
      <c r="F225" s="41"/>
      <c r="G225" s="41"/>
      <c r="H225" s="41"/>
      <c r="I225" s="41"/>
      <c r="J225" s="41"/>
      <c r="K225" s="41"/>
      <c r="L225" s="41"/>
      <c r="M225" s="41"/>
      <c r="N225" s="41"/>
      <c r="O225" s="41"/>
      <c r="P225" s="41"/>
      <c r="Q225" s="41"/>
      <c r="R225" s="41"/>
      <c r="S225" s="41"/>
      <c r="T225" s="41"/>
      <c r="U225" s="41"/>
      <c r="V225" s="41"/>
      <c r="W225" s="41"/>
      <c r="X225" s="41"/>
      <c r="Y225" s="41"/>
      <c r="Z225" s="41"/>
      <c r="AA225" s="41"/>
      <c r="AB225" s="41"/>
      <c r="AC225" s="41"/>
      <c r="AD225" s="41"/>
      <c r="AE225" s="41"/>
      <c r="AF225" s="41"/>
      <c r="AG225" s="41"/>
      <c r="AH225" s="41"/>
      <c r="AI225" s="41"/>
      <c r="AJ225" s="41"/>
      <c r="AK225" s="41"/>
      <c r="AL225" s="41"/>
      <c r="AM225" s="41"/>
      <c r="AN225" s="41"/>
      <c r="AO225" s="41"/>
      <c r="AP225" s="41"/>
    </row>
    <row r="226" spans="2:42" x14ac:dyDescent="0.25">
      <c r="B226" s="40" t="s">
        <v>24</v>
      </c>
      <c r="C226" s="42" t="s">
        <v>41</v>
      </c>
      <c r="D226" s="41"/>
      <c r="E226" s="41"/>
      <c r="F226" s="41"/>
      <c r="G226" s="41"/>
      <c r="H226" s="41"/>
      <c r="I226" s="41"/>
      <c r="J226" s="41"/>
      <c r="K226" s="41"/>
      <c r="L226" s="41"/>
      <c r="M226" s="41"/>
      <c r="N226" s="41"/>
      <c r="O226" s="41"/>
      <c r="P226" s="41"/>
      <c r="Q226" s="41"/>
      <c r="R226" s="41"/>
      <c r="S226" s="41"/>
      <c r="T226" s="41"/>
      <c r="U226" s="41"/>
      <c r="V226" s="41"/>
      <c r="W226" s="41"/>
      <c r="X226" s="41"/>
      <c r="Y226" s="41"/>
      <c r="Z226" s="41"/>
      <c r="AA226" s="41"/>
      <c r="AB226" s="41"/>
      <c r="AC226" s="41"/>
      <c r="AD226" s="41"/>
      <c r="AE226" s="41"/>
      <c r="AF226" s="41"/>
      <c r="AG226" s="41"/>
      <c r="AH226" s="41"/>
      <c r="AI226" s="41"/>
      <c r="AJ226" s="41"/>
      <c r="AK226" s="41"/>
      <c r="AL226" s="41"/>
      <c r="AM226" s="41"/>
      <c r="AN226" s="41"/>
      <c r="AO226" s="41"/>
      <c r="AP226" s="41"/>
    </row>
    <row r="227" spans="2:42" x14ac:dyDescent="0.25">
      <c r="B227" s="40" t="s">
        <v>24</v>
      </c>
      <c r="C227" s="42" t="s">
        <v>42</v>
      </c>
      <c r="D227" s="41"/>
      <c r="E227" s="41"/>
      <c r="F227" s="41"/>
      <c r="G227" s="41"/>
      <c r="H227" s="41"/>
      <c r="I227" s="41"/>
      <c r="J227" s="41"/>
      <c r="K227" s="41"/>
      <c r="L227" s="41"/>
      <c r="M227" s="41"/>
      <c r="N227" s="41"/>
      <c r="O227" s="41"/>
      <c r="P227" s="41"/>
      <c r="Q227" s="41"/>
      <c r="R227" s="41"/>
      <c r="S227" s="41"/>
      <c r="T227" s="41"/>
      <c r="U227" s="41"/>
      <c r="V227" s="41"/>
      <c r="W227" s="41"/>
      <c r="X227" s="41"/>
      <c r="Y227" s="41"/>
      <c r="Z227" s="41"/>
      <c r="AA227" s="41"/>
      <c r="AB227" s="41"/>
      <c r="AC227" s="41"/>
      <c r="AD227" s="41"/>
      <c r="AE227" s="41"/>
      <c r="AF227" s="41"/>
      <c r="AG227" s="41"/>
      <c r="AH227" s="41"/>
      <c r="AI227" s="41"/>
      <c r="AJ227" s="41"/>
      <c r="AK227" s="41"/>
      <c r="AL227" s="41"/>
      <c r="AM227" s="41"/>
      <c r="AN227" s="41"/>
      <c r="AO227" s="41"/>
      <c r="AP227" s="41"/>
    </row>
    <row r="228" spans="2:42" x14ac:dyDescent="0.25">
      <c r="B228" s="40" t="s">
        <v>24</v>
      </c>
      <c r="C228" s="42" t="s">
        <v>43</v>
      </c>
      <c r="D228" s="41"/>
      <c r="E228" s="41"/>
      <c r="F228" s="41"/>
      <c r="G228" s="41"/>
      <c r="H228" s="41"/>
      <c r="I228" s="41"/>
      <c r="J228" s="41"/>
      <c r="K228" s="41"/>
      <c r="L228" s="41"/>
      <c r="M228" s="41"/>
      <c r="N228" s="41"/>
      <c r="O228" s="41"/>
      <c r="P228" s="41"/>
      <c r="Q228" s="41"/>
      <c r="R228" s="41"/>
      <c r="S228" s="41"/>
      <c r="T228" s="41"/>
      <c r="U228" s="41"/>
      <c r="V228" s="41"/>
      <c r="W228" s="41"/>
      <c r="X228" s="41"/>
      <c r="Y228" s="41"/>
      <c r="Z228" s="41"/>
      <c r="AA228" s="41"/>
      <c r="AB228" s="41"/>
      <c r="AC228" s="41"/>
      <c r="AD228" s="41"/>
      <c r="AE228" s="41"/>
      <c r="AF228" s="41"/>
      <c r="AG228" s="41"/>
      <c r="AH228" s="41"/>
      <c r="AI228" s="41"/>
      <c r="AJ228" s="41"/>
      <c r="AK228" s="41"/>
      <c r="AL228" s="41"/>
      <c r="AM228" s="41"/>
      <c r="AN228" s="41"/>
      <c r="AO228" s="41"/>
      <c r="AP228" s="41"/>
    </row>
    <row r="229" spans="2:42" x14ac:dyDescent="0.25">
      <c r="B229" s="40" t="s">
        <v>24</v>
      </c>
      <c r="C229" s="42" t="s">
        <v>44</v>
      </c>
      <c r="D229" s="41"/>
      <c r="E229" s="41"/>
      <c r="F229" s="41"/>
      <c r="G229" s="41"/>
      <c r="H229" s="41"/>
      <c r="I229" s="41"/>
      <c r="J229" s="41"/>
      <c r="K229" s="41"/>
      <c r="L229" s="41"/>
      <c r="M229" s="41"/>
      <c r="N229" s="41"/>
      <c r="O229" s="41"/>
      <c r="P229" s="41"/>
      <c r="Q229" s="41"/>
      <c r="R229" s="41"/>
      <c r="S229" s="41"/>
      <c r="T229" s="41"/>
      <c r="U229" s="41"/>
      <c r="V229" s="41"/>
      <c r="W229" s="41"/>
      <c r="X229" s="41"/>
      <c r="Y229" s="41"/>
      <c r="Z229" s="41"/>
      <c r="AA229" s="41"/>
      <c r="AB229" s="41"/>
      <c r="AC229" s="41"/>
      <c r="AD229" s="41"/>
      <c r="AE229" s="41"/>
      <c r="AF229" s="41"/>
      <c r="AG229" s="41"/>
      <c r="AH229" s="41"/>
      <c r="AI229" s="41"/>
      <c r="AJ229" s="41"/>
      <c r="AK229" s="41"/>
      <c r="AL229" s="41"/>
      <c r="AM229" s="41"/>
      <c r="AN229" s="41"/>
      <c r="AO229" s="41"/>
      <c r="AP229" s="41"/>
    </row>
    <row r="230" spans="2:42" x14ac:dyDescent="0.25">
      <c r="B230" s="40" t="s">
        <v>24</v>
      </c>
      <c r="C230" s="42" t="s">
        <v>45</v>
      </c>
      <c r="D230" s="41"/>
      <c r="E230" s="41"/>
      <c r="F230" s="41"/>
      <c r="G230" s="41"/>
      <c r="H230" s="41"/>
      <c r="I230" s="41"/>
      <c r="J230" s="41"/>
      <c r="K230" s="41"/>
      <c r="L230" s="41"/>
      <c r="M230" s="41"/>
      <c r="N230" s="41"/>
      <c r="O230" s="41"/>
      <c r="P230" s="41"/>
      <c r="Q230" s="41"/>
      <c r="R230" s="41"/>
      <c r="S230" s="41"/>
      <c r="T230" s="41"/>
      <c r="U230" s="41"/>
      <c r="V230" s="41"/>
      <c r="W230" s="41"/>
      <c r="X230" s="41"/>
      <c r="Y230" s="41"/>
      <c r="Z230" s="41"/>
      <c r="AA230" s="41"/>
      <c r="AB230" s="41"/>
      <c r="AC230" s="41"/>
      <c r="AD230" s="41"/>
      <c r="AE230" s="41"/>
      <c r="AF230" s="41"/>
      <c r="AG230" s="41"/>
      <c r="AH230" s="41"/>
      <c r="AI230" s="41"/>
      <c r="AJ230" s="41"/>
      <c r="AK230" s="41"/>
      <c r="AL230" s="41"/>
      <c r="AM230" s="41"/>
      <c r="AN230" s="41"/>
      <c r="AO230" s="41"/>
      <c r="AP230" s="41"/>
    </row>
    <row r="231" spans="2:42" x14ac:dyDescent="0.25">
      <c r="B231" s="40" t="s">
        <v>24</v>
      </c>
      <c r="C231" s="42" t="s">
        <v>46</v>
      </c>
      <c r="D231" s="41"/>
      <c r="E231" s="41"/>
      <c r="F231" s="41"/>
      <c r="G231" s="41"/>
      <c r="H231" s="41"/>
      <c r="I231" s="41"/>
      <c r="J231" s="41"/>
      <c r="K231" s="41"/>
      <c r="L231" s="41"/>
      <c r="M231" s="41"/>
      <c r="N231" s="41"/>
      <c r="O231" s="41"/>
      <c r="P231" s="41"/>
      <c r="Q231" s="41"/>
      <c r="R231" s="41"/>
      <c r="S231" s="41"/>
      <c r="T231" s="41"/>
      <c r="U231" s="41"/>
      <c r="V231" s="41"/>
      <c r="W231" s="41"/>
      <c r="X231" s="41"/>
      <c r="Y231" s="41"/>
      <c r="Z231" s="41"/>
      <c r="AA231" s="41"/>
      <c r="AB231" s="41"/>
      <c r="AC231" s="41"/>
      <c r="AD231" s="41"/>
      <c r="AE231" s="41"/>
      <c r="AF231" s="41"/>
      <c r="AG231" s="41"/>
      <c r="AH231" s="41"/>
      <c r="AI231" s="41"/>
      <c r="AJ231" s="41"/>
      <c r="AK231" s="41"/>
      <c r="AL231" s="41"/>
      <c r="AM231" s="41"/>
      <c r="AN231" s="41"/>
      <c r="AO231" s="41"/>
      <c r="AP231" s="41"/>
    </row>
    <row r="232" spans="2:42" x14ac:dyDescent="0.25">
      <c r="B232" s="40" t="s">
        <v>24</v>
      </c>
      <c r="C232" s="42" t="s">
        <v>15</v>
      </c>
      <c r="D232" s="41">
        <v>0</v>
      </c>
      <c r="E232" s="41">
        <v>0</v>
      </c>
      <c r="F232" s="41">
        <v>0</v>
      </c>
      <c r="G232" s="41">
        <v>0</v>
      </c>
      <c r="H232" s="41">
        <v>0</v>
      </c>
      <c r="I232" s="41">
        <v>0</v>
      </c>
      <c r="J232" s="41">
        <v>0</v>
      </c>
      <c r="K232" s="41">
        <v>0</v>
      </c>
      <c r="L232" s="41">
        <v>0</v>
      </c>
      <c r="M232" s="41">
        <v>0</v>
      </c>
      <c r="N232" s="41">
        <v>0</v>
      </c>
      <c r="O232" s="41">
        <v>0</v>
      </c>
      <c r="P232" s="41">
        <v>0</v>
      </c>
      <c r="Q232" s="41">
        <v>0</v>
      </c>
      <c r="R232" s="41">
        <v>0</v>
      </c>
      <c r="S232" s="41">
        <v>0</v>
      </c>
      <c r="T232" s="41">
        <v>0</v>
      </c>
      <c r="U232" s="41">
        <v>0</v>
      </c>
      <c r="V232" s="41">
        <v>0</v>
      </c>
      <c r="W232" s="41">
        <v>0</v>
      </c>
      <c r="X232" s="41">
        <v>0</v>
      </c>
      <c r="Y232" s="41">
        <v>0</v>
      </c>
      <c r="Z232" s="41">
        <v>0</v>
      </c>
      <c r="AA232" s="41">
        <v>0</v>
      </c>
      <c r="AB232" s="41">
        <v>0</v>
      </c>
      <c r="AC232" s="41">
        <v>0</v>
      </c>
      <c r="AD232" s="41">
        <v>0</v>
      </c>
      <c r="AE232" s="41">
        <v>0</v>
      </c>
      <c r="AF232" s="41">
        <v>0</v>
      </c>
      <c r="AG232" s="41">
        <v>0</v>
      </c>
      <c r="AH232" s="41">
        <v>0</v>
      </c>
      <c r="AI232" s="41">
        <v>0</v>
      </c>
      <c r="AJ232" s="41">
        <v>0</v>
      </c>
      <c r="AK232" s="41">
        <v>0</v>
      </c>
      <c r="AL232" s="41">
        <v>0</v>
      </c>
      <c r="AM232" s="41">
        <v>0</v>
      </c>
      <c r="AN232" s="41">
        <v>0</v>
      </c>
      <c r="AO232" s="41">
        <v>0</v>
      </c>
      <c r="AP232" s="41">
        <v>0</v>
      </c>
    </row>
    <row r="233" spans="2:42" x14ac:dyDescent="0.25">
      <c r="B233" s="40" t="s">
        <v>1</v>
      </c>
      <c r="C233" s="42" t="s">
        <v>36</v>
      </c>
      <c r="D233" s="41">
        <v>19604.750700000001</v>
      </c>
      <c r="E233" s="41">
        <v>19604.750700000001</v>
      </c>
      <c r="F233" s="41">
        <v>19604.750700000001</v>
      </c>
      <c r="G233" s="41">
        <v>19604.750700000001</v>
      </c>
      <c r="H233" s="41">
        <v>19604.750700000001</v>
      </c>
      <c r="I233" s="41">
        <v>19604.750700000001</v>
      </c>
      <c r="J233" s="41">
        <v>19846.432250000002</v>
      </c>
      <c r="K233" s="41">
        <v>19936.173869999999</v>
      </c>
      <c r="L233" s="41">
        <v>19888.490290000002</v>
      </c>
      <c r="M233" s="41">
        <v>19936.173869999999</v>
      </c>
      <c r="N233" s="41">
        <v>19936.173869999999</v>
      </c>
      <c r="O233" s="41">
        <v>19936.173869999999</v>
      </c>
      <c r="P233" s="41">
        <v>19936.173869999999</v>
      </c>
      <c r="Q233" s="41">
        <v>19936.173869999999</v>
      </c>
      <c r="R233" s="41">
        <v>20128.491050000001</v>
      </c>
      <c r="S233" s="41">
        <v>20130.335729999999</v>
      </c>
      <c r="T233" s="41">
        <v>21174.964469999999</v>
      </c>
      <c r="U233" s="41">
        <v>21375.657340000002</v>
      </c>
      <c r="V233" s="41">
        <v>21438.531800000001</v>
      </c>
      <c r="W233" s="41">
        <v>21278.58597</v>
      </c>
      <c r="X233" s="41">
        <v>21238.034159999999</v>
      </c>
      <c r="Y233" s="41">
        <v>21316.188890000001</v>
      </c>
      <c r="Z233" s="41">
        <v>21209.899150000001</v>
      </c>
      <c r="AA233" s="41">
        <v>21370.342260000001</v>
      </c>
      <c r="AB233" s="41">
        <v>21430.600139999999</v>
      </c>
      <c r="AC233" s="41">
        <v>21389.55946</v>
      </c>
      <c r="AD233" s="41">
        <v>21385.06264</v>
      </c>
      <c r="AE233" s="41">
        <v>21615.076509999999</v>
      </c>
      <c r="AF233" s="41">
        <v>21526.086289999999</v>
      </c>
      <c r="AG233" s="41">
        <v>21578.248790000001</v>
      </c>
      <c r="AH233" s="41">
        <v>21451.038039999999</v>
      </c>
      <c r="AI233" s="41">
        <v>21555.362639999999</v>
      </c>
      <c r="AJ233" s="41">
        <v>21309.198090000002</v>
      </c>
      <c r="AK233" s="41">
        <v>21118.283630000002</v>
      </c>
      <c r="AL233" s="41">
        <v>21077.434280000001</v>
      </c>
      <c r="AM233" s="41">
        <v>21132.92455</v>
      </c>
      <c r="AN233" s="41">
        <v>19071.750909999999</v>
      </c>
      <c r="AO233" s="41">
        <v>20052.47121</v>
      </c>
      <c r="AP233" s="41">
        <v>19749.28053</v>
      </c>
    </row>
    <row r="234" spans="2:42" x14ac:dyDescent="0.25">
      <c r="B234" s="40" t="s">
        <v>1</v>
      </c>
      <c r="C234" s="42" t="s">
        <v>37</v>
      </c>
      <c r="D234" s="41">
        <v>7868.2101860000002</v>
      </c>
      <c r="E234" s="41">
        <v>7807.970808</v>
      </c>
      <c r="F234" s="41">
        <v>7691.6450439999999</v>
      </c>
      <c r="G234" s="41">
        <v>7601.0057230000002</v>
      </c>
      <c r="H234" s="41">
        <v>7703.3560660000003</v>
      </c>
      <c r="I234" s="41">
        <v>7334.974553</v>
      </c>
      <c r="J234" s="41">
        <v>7868.2101860000002</v>
      </c>
      <c r="K234" s="41">
        <v>8095.6972649999998</v>
      </c>
      <c r="L234" s="41">
        <v>8095.6972649999998</v>
      </c>
      <c r="M234" s="41">
        <v>8095.6972649999998</v>
      </c>
      <c r="N234" s="41">
        <v>8179.1437059999998</v>
      </c>
      <c r="O234" s="41">
        <v>8255.6180490000006</v>
      </c>
      <c r="P234" s="41">
        <v>8445.8599610000001</v>
      </c>
      <c r="Q234" s="41">
        <v>8445.8599610000001</v>
      </c>
      <c r="R234" s="41">
        <v>8822.8000780000002</v>
      </c>
      <c r="S234" s="41">
        <v>8822.8000780000002</v>
      </c>
      <c r="T234" s="41">
        <v>9918.923213</v>
      </c>
      <c r="U234" s="41">
        <v>9992.4887230000004</v>
      </c>
      <c r="V234" s="41">
        <v>9992.4887230000004</v>
      </c>
      <c r="W234" s="41">
        <v>9992.4887230000004</v>
      </c>
      <c r="X234" s="41">
        <v>9992.4887230000004</v>
      </c>
      <c r="Y234" s="41">
        <v>9978.6064380000007</v>
      </c>
      <c r="Z234" s="41">
        <v>9914.6550759999991</v>
      </c>
      <c r="AA234" s="41">
        <v>9992.4887230000004</v>
      </c>
      <c r="AB234" s="41">
        <v>9992.4887230000004</v>
      </c>
      <c r="AC234" s="41">
        <v>9992.4887230000004</v>
      </c>
      <c r="AD234" s="41">
        <v>9992.4887230000004</v>
      </c>
      <c r="AE234" s="41">
        <v>9992.4887230000004</v>
      </c>
      <c r="AF234" s="41">
        <v>9973.5099379999992</v>
      </c>
      <c r="AG234" s="41">
        <v>9992.4887230000004</v>
      </c>
      <c r="AH234" s="41">
        <v>9957.4529870000006</v>
      </c>
      <c r="AI234" s="41">
        <v>9973.6113499999992</v>
      </c>
      <c r="AJ234" s="41">
        <v>9839.8225999999995</v>
      </c>
      <c r="AK234" s="41">
        <v>9470.0642270000008</v>
      </c>
      <c r="AL234" s="41">
        <v>9639.0030939999997</v>
      </c>
      <c r="AM234" s="41">
        <v>9481.7999959999997</v>
      </c>
      <c r="AN234" s="41">
        <v>9268.8201740000004</v>
      </c>
      <c r="AO234" s="41">
        <v>9744.7796249999992</v>
      </c>
      <c r="AP234" s="41">
        <v>9495.4503390000009</v>
      </c>
    </row>
    <row r="235" spans="2:42" x14ac:dyDescent="0.25">
      <c r="B235" s="40" t="s">
        <v>1</v>
      </c>
      <c r="C235" s="42" t="s">
        <v>38</v>
      </c>
      <c r="D235" s="41">
        <v>5200.582539</v>
      </c>
      <c r="E235" s="41">
        <v>5200.582539</v>
      </c>
      <c r="F235" s="41">
        <v>5076.8220760000004</v>
      </c>
      <c r="G235" s="41">
        <v>5200.582539</v>
      </c>
      <c r="H235" s="41">
        <v>5200.582539</v>
      </c>
      <c r="I235" s="41">
        <v>5106.0676819999999</v>
      </c>
      <c r="J235" s="41">
        <v>4099.7674100000004</v>
      </c>
      <c r="K235" s="41">
        <v>4739.6210039999996</v>
      </c>
      <c r="L235" s="41">
        <v>4603.2897979999998</v>
      </c>
      <c r="M235" s="41">
        <v>5200.582539</v>
      </c>
      <c r="N235" s="41">
        <v>5200.582539</v>
      </c>
      <c r="O235" s="41">
        <v>5200.582539</v>
      </c>
      <c r="P235" s="41">
        <v>5200.582539</v>
      </c>
      <c r="Q235" s="41">
        <v>4678.3136459999996</v>
      </c>
      <c r="R235" s="41">
        <v>5200.582539</v>
      </c>
      <c r="S235" s="41">
        <v>4108.7696230000001</v>
      </c>
      <c r="T235" s="41">
        <v>5036.6617409999999</v>
      </c>
      <c r="U235" s="41">
        <v>5389.3322090000001</v>
      </c>
      <c r="V235" s="41">
        <v>4035.2282530000002</v>
      </c>
      <c r="W235" s="41">
        <v>5153.1326390000004</v>
      </c>
      <c r="X235" s="41">
        <v>5127.6967770000001</v>
      </c>
      <c r="Y235" s="41">
        <v>5066.2496680000004</v>
      </c>
      <c r="Z235" s="41">
        <v>5203.2854269999998</v>
      </c>
      <c r="AA235" s="41">
        <v>5107.5830150000002</v>
      </c>
      <c r="AB235" s="41">
        <v>4820.4557539999996</v>
      </c>
      <c r="AC235" s="41">
        <v>4591.7226289999999</v>
      </c>
      <c r="AD235" s="41">
        <v>3813.863707</v>
      </c>
      <c r="AE235" s="41">
        <v>2695.5278010000002</v>
      </c>
      <c r="AF235" s="41">
        <v>3932.582304</v>
      </c>
      <c r="AG235" s="41">
        <v>2643.8815880000002</v>
      </c>
      <c r="AH235" s="41">
        <v>3932.582304</v>
      </c>
      <c r="AI235" s="41">
        <v>2665.7911180000001</v>
      </c>
      <c r="AJ235" s="41">
        <v>3932.582304</v>
      </c>
      <c r="AK235" s="41">
        <v>3633.820577</v>
      </c>
      <c r="AL235" s="41">
        <v>3932.582304</v>
      </c>
      <c r="AM235" s="41">
        <v>3932.582304</v>
      </c>
      <c r="AN235" s="41">
        <v>3932.582304</v>
      </c>
      <c r="AO235" s="41">
        <v>2643.8815880000002</v>
      </c>
      <c r="AP235" s="41">
        <v>3951.3219020000001</v>
      </c>
    </row>
    <row r="236" spans="2:42" x14ac:dyDescent="0.25">
      <c r="B236" s="40" t="s">
        <v>1</v>
      </c>
      <c r="C236" s="42" t="s">
        <v>39</v>
      </c>
      <c r="D236" s="41">
        <v>3188.088295</v>
      </c>
      <c r="E236" s="41">
        <v>3724.313103</v>
      </c>
      <c r="F236" s="41">
        <v>3659.6904209999998</v>
      </c>
      <c r="G236" s="41">
        <v>3756.3035629999999</v>
      </c>
      <c r="H236" s="41">
        <v>3965.433724</v>
      </c>
      <c r="I236" s="41">
        <v>4668.6330870000002</v>
      </c>
      <c r="J236" s="41">
        <v>5276.4083270000001</v>
      </c>
      <c r="K236" s="41">
        <v>5194.8070680000001</v>
      </c>
      <c r="L236" s="41">
        <v>9574.8881120000005</v>
      </c>
      <c r="M236" s="41">
        <v>5999.191065</v>
      </c>
      <c r="N236" s="41">
        <v>9511.8714579999996</v>
      </c>
      <c r="O236" s="41">
        <v>10101.715990000001</v>
      </c>
      <c r="P236" s="41">
        <v>9654.6103270000003</v>
      </c>
      <c r="Q236" s="41">
        <v>10101.715990000001</v>
      </c>
      <c r="R236" s="41">
        <v>8253.8182720000004</v>
      </c>
      <c r="S236" s="41">
        <v>10101.715990000001</v>
      </c>
      <c r="T236" s="41">
        <v>10101.715990000001</v>
      </c>
      <c r="U236" s="41">
        <v>9136.5879679999998</v>
      </c>
      <c r="V236" s="41">
        <v>10101.715990000001</v>
      </c>
      <c r="W236" s="41">
        <v>8954.6011959999996</v>
      </c>
      <c r="X236" s="41">
        <v>10101.715990000001</v>
      </c>
      <c r="Y236" s="41">
        <v>10101.715990000001</v>
      </c>
      <c r="Z236" s="41">
        <v>10101.715990000001</v>
      </c>
      <c r="AA236" s="41">
        <v>10101.715990000001</v>
      </c>
      <c r="AB236" s="41">
        <v>10101.715990000001</v>
      </c>
      <c r="AC236" s="41">
        <v>10101.715990000001</v>
      </c>
      <c r="AD236" s="41">
        <v>10101.715990000001</v>
      </c>
      <c r="AE236" s="41">
        <v>10101.715990000001</v>
      </c>
      <c r="AF236" s="41">
        <v>10101.715990000001</v>
      </c>
      <c r="AG236" s="41">
        <v>9917.3717940000006</v>
      </c>
      <c r="AH236" s="41">
        <v>10101.715990000001</v>
      </c>
      <c r="AI236" s="41">
        <v>9427.9493870000006</v>
      </c>
      <c r="AJ236" s="41">
        <v>10101.715990000001</v>
      </c>
      <c r="AK236" s="41">
        <v>10101.715990000001</v>
      </c>
      <c r="AL236" s="41">
        <v>10101.715990000001</v>
      </c>
      <c r="AM236" s="41">
        <v>8136.2875139999996</v>
      </c>
      <c r="AN236" s="41">
        <v>9806.7609520000005</v>
      </c>
      <c r="AO236" s="41">
        <v>9971.6072499999991</v>
      </c>
      <c r="AP236" s="41">
        <v>10101.715990000001</v>
      </c>
    </row>
    <row r="237" spans="2:42" x14ac:dyDescent="0.25">
      <c r="B237" s="40" t="s">
        <v>1</v>
      </c>
      <c r="C237" s="42" t="s">
        <v>40</v>
      </c>
      <c r="D237" s="41">
        <v>8905.9792409999991</v>
      </c>
      <c r="E237" s="41">
        <v>9157.2949009999993</v>
      </c>
      <c r="F237" s="41">
        <v>8842.7802350000002</v>
      </c>
      <c r="G237" s="41">
        <v>9272.0776079999996</v>
      </c>
      <c r="H237" s="41">
        <v>7861.0420770000001</v>
      </c>
      <c r="I237" s="41">
        <v>9054.4556530000009</v>
      </c>
      <c r="J237" s="41">
        <v>6957.0065770000001</v>
      </c>
      <c r="K237" s="41">
        <v>9168.5857589999996</v>
      </c>
      <c r="L237" s="41">
        <v>6943.111637</v>
      </c>
      <c r="M237" s="41">
        <v>9272.0776079999996</v>
      </c>
      <c r="N237" s="41">
        <v>8864.7485199999992</v>
      </c>
      <c r="O237" s="41">
        <v>9272.0776079999996</v>
      </c>
      <c r="P237" s="41">
        <v>9272.0776079999996</v>
      </c>
      <c r="Q237" s="41">
        <v>9272.0776079999996</v>
      </c>
      <c r="R237" s="41">
        <v>9272.0776079999996</v>
      </c>
      <c r="S237" s="41">
        <v>9272.0776079999996</v>
      </c>
      <c r="T237" s="41">
        <v>9272.0776079999996</v>
      </c>
      <c r="U237" s="41">
        <v>9272.0776079999996</v>
      </c>
      <c r="V237" s="41">
        <v>9272.0776079999996</v>
      </c>
      <c r="W237" s="41">
        <v>9272.0776079999996</v>
      </c>
      <c r="X237" s="41">
        <v>9272.0776079999996</v>
      </c>
      <c r="Y237" s="41">
        <v>9272.0776079999996</v>
      </c>
      <c r="Z237" s="41">
        <v>9272.0776079999996</v>
      </c>
      <c r="AA237" s="41">
        <v>9272.0776079999996</v>
      </c>
      <c r="AB237" s="41">
        <v>9272.0776079999996</v>
      </c>
      <c r="AC237" s="41">
        <v>9272.0776079999996</v>
      </c>
      <c r="AD237" s="41">
        <v>9272.0776079999996</v>
      </c>
      <c r="AE237" s="41">
        <v>9272.0776079999996</v>
      </c>
      <c r="AF237" s="41">
        <v>9272.0776079999996</v>
      </c>
      <c r="AG237" s="41">
        <v>9272.0776079999996</v>
      </c>
      <c r="AH237" s="41">
        <v>9272.0776079999996</v>
      </c>
      <c r="AI237" s="41">
        <v>9272.0776079999996</v>
      </c>
      <c r="AJ237" s="41">
        <v>8881.7802350000002</v>
      </c>
      <c r="AK237" s="41">
        <v>9272.0776079999996</v>
      </c>
      <c r="AL237" s="41">
        <v>8881.7802350000002</v>
      </c>
      <c r="AM237" s="41">
        <v>9164.9675590000006</v>
      </c>
      <c r="AN237" s="41">
        <v>9272.0776079999996</v>
      </c>
      <c r="AO237" s="41">
        <v>9028.6933580000004</v>
      </c>
      <c r="AP237" s="41">
        <v>8799.2310259999995</v>
      </c>
    </row>
    <row r="238" spans="2:42" x14ac:dyDescent="0.25">
      <c r="B238" s="40" t="s">
        <v>1</v>
      </c>
      <c r="C238" s="42" t="s">
        <v>41</v>
      </c>
      <c r="D238" s="41">
        <v>475.15027320000002</v>
      </c>
      <c r="E238" s="41">
        <v>508.7479452</v>
      </c>
      <c r="F238" s="41">
        <v>536.07262430000003</v>
      </c>
      <c r="G238" s="41">
        <v>493.54893959999998</v>
      </c>
      <c r="H238" s="41">
        <v>2358.7728099999999</v>
      </c>
      <c r="I238" s="41">
        <v>1429.3721949999999</v>
      </c>
      <c r="J238" s="41">
        <v>2362.913176</v>
      </c>
      <c r="K238" s="41">
        <v>2599.5893299999998</v>
      </c>
      <c r="L238" s="41">
        <v>2574.1653839999999</v>
      </c>
      <c r="M238" s="41">
        <v>4073.875626</v>
      </c>
      <c r="N238" s="41">
        <v>3069.3764080000001</v>
      </c>
      <c r="O238" s="41">
        <v>1581.7359180000001</v>
      </c>
      <c r="P238" s="41">
        <v>2557.8189600000001</v>
      </c>
      <c r="Q238" s="41">
        <v>3149.4864080000002</v>
      </c>
      <c r="R238" s="41">
        <v>4646.0225289999998</v>
      </c>
      <c r="S238" s="41">
        <v>4646.0225289999998</v>
      </c>
      <c r="T238" s="41">
        <v>2337.9546140000002</v>
      </c>
      <c r="U238" s="41">
        <v>4646.0225289999998</v>
      </c>
      <c r="V238" s="41">
        <v>4273.322827</v>
      </c>
      <c r="W238" s="41">
        <v>4646.0225289999998</v>
      </c>
      <c r="X238" s="41">
        <v>4646.0225289999998</v>
      </c>
      <c r="Y238" s="41">
        <v>4646.0225289999998</v>
      </c>
      <c r="Z238" s="41">
        <v>4646.0225289999998</v>
      </c>
      <c r="AA238" s="41">
        <v>4646.0225289999998</v>
      </c>
      <c r="AB238" s="41">
        <v>3049.5907649999999</v>
      </c>
      <c r="AC238" s="41">
        <v>3269.9830529999999</v>
      </c>
      <c r="AD238" s="41">
        <v>4646.0225289999998</v>
      </c>
      <c r="AE238" s="41">
        <v>4646.0225289999998</v>
      </c>
      <c r="AF238" s="41">
        <v>3235.7492280000001</v>
      </c>
      <c r="AG238" s="41">
        <v>4178.2206429999997</v>
      </c>
      <c r="AH238" s="41">
        <v>2851.939965</v>
      </c>
      <c r="AI238" s="41">
        <v>4053.949255</v>
      </c>
      <c r="AJ238" s="41">
        <v>2959.5928079999999</v>
      </c>
      <c r="AK238" s="41">
        <v>3119.4829399999999</v>
      </c>
      <c r="AL238" s="41">
        <v>2961.318722</v>
      </c>
      <c r="AM238" s="41">
        <v>4051.0706409999998</v>
      </c>
      <c r="AN238" s="41">
        <v>4646.0225289999998</v>
      </c>
      <c r="AO238" s="41">
        <v>4346.3786220000002</v>
      </c>
      <c r="AP238" s="41">
        <v>2464.5931650000002</v>
      </c>
    </row>
    <row r="239" spans="2:42" x14ac:dyDescent="0.25">
      <c r="B239" s="40" t="s">
        <v>1</v>
      </c>
      <c r="C239" s="42" t="s">
        <v>42</v>
      </c>
      <c r="D239" s="41">
        <v>128.5611863</v>
      </c>
      <c r="E239" s="41">
        <v>90.451490199999995</v>
      </c>
      <c r="F239" s="41">
        <v>138.40619609999999</v>
      </c>
      <c r="G239" s="41">
        <v>137.17952940000001</v>
      </c>
      <c r="H239" s="41">
        <v>90.451490199999995</v>
      </c>
      <c r="I239" s="41">
        <v>142.79763729999999</v>
      </c>
      <c r="J239" s="41">
        <v>115.056596</v>
      </c>
      <c r="K239" s="41">
        <v>212.08334310000001</v>
      </c>
      <c r="L239" s="41">
        <v>212.08334310000001</v>
      </c>
      <c r="M239" s="41">
        <v>126.8869608</v>
      </c>
      <c r="N239" s="41">
        <v>126.8869608</v>
      </c>
      <c r="O239" s="41">
        <v>251.6734902</v>
      </c>
      <c r="P239" s="41">
        <v>339.47449890000001</v>
      </c>
      <c r="Q239" s="41">
        <v>309.62967420000001</v>
      </c>
      <c r="R239" s="41">
        <v>563.93017110000005</v>
      </c>
      <c r="S239" s="41">
        <v>642.89077450000002</v>
      </c>
      <c r="T239" s="41">
        <v>556.09592769999995</v>
      </c>
      <c r="U239" s="41">
        <v>461.325715</v>
      </c>
      <c r="V239" s="41">
        <v>703.15586359999998</v>
      </c>
      <c r="W239" s="41">
        <v>784.64474659999996</v>
      </c>
      <c r="X239" s="41">
        <v>882.70915960000002</v>
      </c>
      <c r="Y239" s="41">
        <v>820.98395010000002</v>
      </c>
      <c r="Z239" s="41">
        <v>757.92263019999996</v>
      </c>
      <c r="AA239" s="41">
        <v>757.92263019999996</v>
      </c>
      <c r="AB239" s="41">
        <v>882.70915960000002</v>
      </c>
      <c r="AC239" s="41">
        <v>882.70915960000002</v>
      </c>
      <c r="AD239" s="41">
        <v>861.27466890000005</v>
      </c>
      <c r="AE239" s="41">
        <v>882.70915960000002</v>
      </c>
      <c r="AF239" s="41">
        <v>882.70915960000002</v>
      </c>
      <c r="AG239" s="41">
        <v>882.70915960000002</v>
      </c>
      <c r="AH239" s="41">
        <v>679.11599720000004</v>
      </c>
      <c r="AI239" s="41">
        <v>879.0320074</v>
      </c>
      <c r="AJ239" s="41">
        <v>882.70915960000002</v>
      </c>
      <c r="AK239" s="41">
        <v>796.94408369999996</v>
      </c>
      <c r="AL239" s="41">
        <v>796.94408369999996</v>
      </c>
      <c r="AM239" s="41">
        <v>717.82712600000002</v>
      </c>
      <c r="AN239" s="41">
        <v>854.08255829999996</v>
      </c>
      <c r="AO239" s="41">
        <v>824.08888579999996</v>
      </c>
      <c r="AP239" s="41">
        <v>839.44087060000004</v>
      </c>
    </row>
    <row r="240" spans="2:42" x14ac:dyDescent="0.25">
      <c r="B240" s="40" t="s">
        <v>1</v>
      </c>
      <c r="C240" s="42" t="s">
        <v>43</v>
      </c>
      <c r="D240" s="41"/>
      <c r="E240" s="41"/>
      <c r="F240" s="41"/>
      <c r="G240" s="41"/>
      <c r="H240" s="41"/>
      <c r="I240" s="41"/>
      <c r="J240" s="41"/>
      <c r="K240" s="41"/>
      <c r="L240" s="41"/>
      <c r="M240" s="41"/>
      <c r="N240" s="41"/>
      <c r="O240" s="41"/>
      <c r="P240" s="41"/>
      <c r="Q240" s="41"/>
      <c r="R240" s="41"/>
      <c r="S240" s="41"/>
      <c r="T240" s="41"/>
      <c r="U240" s="41"/>
      <c r="V240" s="41"/>
      <c r="W240" s="41"/>
      <c r="X240" s="41"/>
      <c r="Y240" s="41">
        <v>166.90451530000001</v>
      </c>
      <c r="Z240" s="41">
        <v>802.81281030000002</v>
      </c>
      <c r="AA240" s="41">
        <v>802.81281030000002</v>
      </c>
      <c r="AB240" s="41">
        <v>1201.8622089999999</v>
      </c>
      <c r="AC240" s="41">
        <v>987.19195950000005</v>
      </c>
      <c r="AD240" s="41">
        <v>913.86442450000004</v>
      </c>
      <c r="AE240" s="41">
        <v>873.04728909999994</v>
      </c>
      <c r="AF240" s="41">
        <v>693.83309799999995</v>
      </c>
      <c r="AG240" s="41">
        <v>824.25390879999998</v>
      </c>
      <c r="AH240" s="41">
        <v>729.32523790000005</v>
      </c>
      <c r="AI240" s="41">
        <v>693.83309799999995</v>
      </c>
      <c r="AJ240" s="41">
        <v>1118.1732030000001</v>
      </c>
      <c r="AK240" s="41">
        <v>717.81130610000002</v>
      </c>
      <c r="AL240" s="41">
        <v>726.16061460000003</v>
      </c>
      <c r="AM240" s="41">
        <v>737.99792860000002</v>
      </c>
      <c r="AN240" s="41">
        <v>693.83309799999995</v>
      </c>
      <c r="AO240" s="41">
        <v>693.83309799999995</v>
      </c>
      <c r="AP240" s="41">
        <v>843.51970589999996</v>
      </c>
    </row>
    <row r="241" spans="2:42" x14ac:dyDescent="0.25">
      <c r="B241" s="40" t="s">
        <v>1</v>
      </c>
      <c r="C241" s="42" t="s">
        <v>44</v>
      </c>
      <c r="D241" s="41"/>
      <c r="E241" s="41"/>
      <c r="F241" s="41"/>
      <c r="G241" s="41"/>
      <c r="H241" s="41"/>
      <c r="I241" s="41"/>
      <c r="J241" s="41"/>
      <c r="K241" s="41"/>
      <c r="L241" s="41">
        <v>575.84199020000005</v>
      </c>
      <c r="M241" s="41">
        <v>1601.3040559999999</v>
      </c>
      <c r="N241" s="41">
        <v>689.71693660000005</v>
      </c>
      <c r="O241" s="41">
        <v>1302.915667</v>
      </c>
      <c r="P241" s="41">
        <v>575.84199020000005</v>
      </c>
      <c r="Q241" s="41">
        <v>1848.1952060000001</v>
      </c>
      <c r="R241" s="41">
        <v>1121.121529</v>
      </c>
      <c r="S241" s="41">
        <v>575.84199020000005</v>
      </c>
      <c r="T241" s="41">
        <v>1996.4457749999999</v>
      </c>
      <c r="U241" s="41">
        <v>992.99382309999999</v>
      </c>
      <c r="V241" s="41">
        <v>2018.5841539999999</v>
      </c>
      <c r="W241" s="41">
        <v>1972.7697989999999</v>
      </c>
      <c r="X241" s="41">
        <v>1427.4902589999999</v>
      </c>
      <c r="Y241" s="41">
        <v>1427.4902589999999</v>
      </c>
      <c r="Z241" s="41">
        <v>1427.4902589999999</v>
      </c>
      <c r="AA241" s="41">
        <v>1427.4902589999999</v>
      </c>
      <c r="AB241" s="41">
        <v>2018.5841539999999</v>
      </c>
      <c r="AC241" s="41">
        <v>2018.5841539999999</v>
      </c>
      <c r="AD241" s="41">
        <v>1467.2864059999999</v>
      </c>
      <c r="AE241" s="41">
        <v>1685.7980030000001</v>
      </c>
      <c r="AF241" s="41">
        <v>1963.370842</v>
      </c>
      <c r="AG241" s="41">
        <v>2007.8768500000001</v>
      </c>
      <c r="AH241" s="41">
        <v>1763.2689800000001</v>
      </c>
      <c r="AI241" s="41">
        <v>2008.422509</v>
      </c>
      <c r="AJ241" s="41">
        <v>1225.7171659999999</v>
      </c>
      <c r="AK241" s="41">
        <v>1787.722217</v>
      </c>
      <c r="AL241" s="41">
        <v>1196.6283229999999</v>
      </c>
      <c r="AM241" s="41">
        <v>1758.633374</v>
      </c>
      <c r="AN241" s="41">
        <v>1196.6283229999999</v>
      </c>
      <c r="AO241" s="41">
        <v>1196.6283229999999</v>
      </c>
      <c r="AP241" s="41">
        <v>1196.6283229999999</v>
      </c>
    </row>
    <row r="242" spans="2:42" x14ac:dyDescent="0.25">
      <c r="B242" s="40" t="s">
        <v>1</v>
      </c>
      <c r="C242" s="42" t="s">
        <v>45</v>
      </c>
      <c r="D242" s="41"/>
      <c r="E242" s="41"/>
      <c r="F242" s="41"/>
      <c r="G242" s="41"/>
      <c r="H242" s="41"/>
      <c r="I242" s="41"/>
      <c r="J242" s="41"/>
      <c r="K242" s="41"/>
      <c r="L242" s="41"/>
      <c r="M242" s="41"/>
      <c r="N242" s="41"/>
      <c r="O242" s="41"/>
      <c r="P242" s="41"/>
      <c r="Q242" s="41"/>
      <c r="R242" s="41"/>
      <c r="S242" s="41"/>
      <c r="T242" s="41"/>
      <c r="U242" s="41"/>
      <c r="V242" s="41"/>
      <c r="W242" s="41"/>
      <c r="X242" s="41"/>
      <c r="Y242" s="41"/>
      <c r="Z242" s="41"/>
      <c r="AA242" s="41"/>
      <c r="AB242" s="41"/>
      <c r="AC242" s="41"/>
      <c r="AD242" s="41"/>
      <c r="AE242" s="41"/>
      <c r="AF242" s="41"/>
      <c r="AG242" s="41"/>
      <c r="AH242" s="41"/>
      <c r="AI242" s="41"/>
      <c r="AJ242" s="41"/>
      <c r="AK242" s="41"/>
      <c r="AL242" s="41"/>
      <c r="AM242" s="41"/>
      <c r="AN242" s="41"/>
      <c r="AO242" s="41"/>
      <c r="AP242" s="41"/>
    </row>
    <row r="243" spans="2:42" x14ac:dyDescent="0.25">
      <c r="B243" s="40" t="s">
        <v>1</v>
      </c>
      <c r="C243" s="42" t="s">
        <v>46</v>
      </c>
      <c r="D243" s="41"/>
      <c r="E243" s="41"/>
      <c r="F243" s="41"/>
      <c r="G243" s="41"/>
      <c r="H243" s="41"/>
      <c r="I243" s="41"/>
      <c r="J243" s="41"/>
      <c r="K243" s="41"/>
      <c r="L243" s="41"/>
      <c r="M243" s="41"/>
      <c r="N243" s="41"/>
      <c r="O243" s="41"/>
      <c r="P243" s="41"/>
      <c r="Q243" s="41"/>
      <c r="R243" s="41"/>
      <c r="S243" s="41"/>
      <c r="T243" s="41"/>
      <c r="U243" s="41"/>
      <c r="V243" s="41"/>
      <c r="W243" s="41"/>
      <c r="X243" s="41"/>
      <c r="Y243" s="41"/>
      <c r="Z243" s="41"/>
      <c r="AA243" s="41"/>
      <c r="AB243" s="41"/>
      <c r="AC243" s="41"/>
      <c r="AD243" s="41"/>
      <c r="AE243" s="41"/>
      <c r="AF243" s="41"/>
      <c r="AG243" s="41"/>
      <c r="AH243" s="41"/>
      <c r="AI243" s="41"/>
      <c r="AJ243" s="41"/>
      <c r="AK243" s="41"/>
      <c r="AL243" s="41"/>
      <c r="AM243" s="41"/>
      <c r="AN243" s="41"/>
      <c r="AO243" s="41"/>
      <c r="AP243" s="41"/>
    </row>
    <row r="244" spans="2:42" x14ac:dyDescent="0.25">
      <c r="B244" s="40" t="s">
        <v>1</v>
      </c>
      <c r="C244" s="42" t="s">
        <v>15</v>
      </c>
      <c r="D244" s="41">
        <v>45371.322419999997</v>
      </c>
      <c r="E244" s="41">
        <v>46094.11148</v>
      </c>
      <c r="F244" s="41">
        <v>45550.167289999998</v>
      </c>
      <c r="G244" s="41">
        <v>46065.448600000003</v>
      </c>
      <c r="H244" s="41">
        <v>46784.3894</v>
      </c>
      <c r="I244" s="41">
        <v>47341.051500000001</v>
      </c>
      <c r="J244" s="41">
        <v>46525.794529999999</v>
      </c>
      <c r="K244" s="41">
        <v>49946.557639999999</v>
      </c>
      <c r="L244" s="41">
        <v>52467.567819999997</v>
      </c>
      <c r="M244" s="41">
        <v>54305.788990000001</v>
      </c>
      <c r="N244" s="41">
        <v>55578.500399999997</v>
      </c>
      <c r="O244" s="41">
        <v>55902.493139999999</v>
      </c>
      <c r="P244" s="41">
        <v>55982.439760000001</v>
      </c>
      <c r="Q244" s="41">
        <v>57741.452369999999</v>
      </c>
      <c r="R244" s="41">
        <v>58008.843780000003</v>
      </c>
      <c r="S244" s="41">
        <v>58300.454319999997</v>
      </c>
      <c r="T244" s="41">
        <v>60394.839339999999</v>
      </c>
      <c r="U244" s="41">
        <v>61266.485910000003</v>
      </c>
      <c r="V244" s="41">
        <v>61835.105219999998</v>
      </c>
      <c r="W244" s="41">
        <v>62054.323219999998</v>
      </c>
      <c r="X244" s="41">
        <v>62688.235209999999</v>
      </c>
      <c r="Y244" s="41">
        <v>62796.239849999998</v>
      </c>
      <c r="Z244" s="41">
        <v>63335.88149</v>
      </c>
      <c r="AA244" s="41">
        <v>63478.455820000003</v>
      </c>
      <c r="AB244" s="41">
        <v>62770.084499999997</v>
      </c>
      <c r="AC244" s="41">
        <v>62506.032740000002</v>
      </c>
      <c r="AD244" s="41">
        <v>62453.6567</v>
      </c>
      <c r="AE244" s="41">
        <v>61764.463620000002</v>
      </c>
      <c r="AF244" s="41">
        <v>61581.634460000001</v>
      </c>
      <c r="AG244" s="41">
        <v>61297.129059999999</v>
      </c>
      <c r="AH244" s="41">
        <v>60738.517110000001</v>
      </c>
      <c r="AI244" s="41">
        <v>60530.028969999999</v>
      </c>
      <c r="AJ244" s="41">
        <v>60251.291559999998</v>
      </c>
      <c r="AK244" s="41">
        <v>60017.922579999999</v>
      </c>
      <c r="AL244" s="41">
        <v>59313.567649999997</v>
      </c>
      <c r="AM244" s="41">
        <v>59114.090989999997</v>
      </c>
      <c r="AN244" s="41">
        <v>58742.55846</v>
      </c>
      <c r="AO244" s="41">
        <v>58502.361960000002</v>
      </c>
      <c r="AP244" s="41">
        <v>57441.181850000001</v>
      </c>
    </row>
    <row r="245" spans="2:42" x14ac:dyDescent="0.25">
      <c r="B245" s="40" t="s">
        <v>25</v>
      </c>
      <c r="C245" s="42" t="s">
        <v>36</v>
      </c>
      <c r="D245" s="41">
        <v>1808.069238</v>
      </c>
      <c r="E245" s="41">
        <v>1808.069238</v>
      </c>
      <c r="F245" s="41">
        <v>1808.069238</v>
      </c>
      <c r="G245" s="41">
        <v>1808.069238</v>
      </c>
      <c r="H245" s="41">
        <v>1888.6771659999999</v>
      </c>
      <c r="I245" s="41">
        <v>1894.1083920000001</v>
      </c>
      <c r="J245" s="41">
        <v>1938.5065669999999</v>
      </c>
      <c r="K245" s="41">
        <v>1959.1660079999999</v>
      </c>
      <c r="L245" s="41">
        <v>1959.187414</v>
      </c>
      <c r="M245" s="41">
        <v>3218.3283970000002</v>
      </c>
      <c r="N245" s="41">
        <v>3516.5209610000002</v>
      </c>
      <c r="O245" s="41">
        <v>3657.4593070000001</v>
      </c>
      <c r="P245" s="41">
        <v>4173.2139429999997</v>
      </c>
      <c r="Q245" s="41">
        <v>3516.5209610000002</v>
      </c>
      <c r="R245" s="41">
        <v>4122.6098190000002</v>
      </c>
      <c r="S245" s="41">
        <v>3518.8652360000001</v>
      </c>
      <c r="T245" s="41">
        <v>3819.1677490000002</v>
      </c>
      <c r="U245" s="41">
        <v>5194.7787010000002</v>
      </c>
      <c r="V245" s="41">
        <v>4684.8566170000004</v>
      </c>
      <c r="W245" s="41">
        <v>4909.0404120000003</v>
      </c>
      <c r="X245" s="41">
        <v>4379.4678409999997</v>
      </c>
      <c r="Y245" s="41">
        <v>4575.6677810000001</v>
      </c>
      <c r="Z245" s="41">
        <v>5163.8859190000003</v>
      </c>
      <c r="AA245" s="41">
        <v>4779.043651</v>
      </c>
      <c r="AB245" s="41">
        <v>5194.7787010000002</v>
      </c>
      <c r="AC245" s="41">
        <v>5176.6447230000003</v>
      </c>
      <c r="AD245" s="41">
        <v>4372.3015539999997</v>
      </c>
      <c r="AE245" s="41">
        <v>5194.7787010000002</v>
      </c>
      <c r="AF245" s="41">
        <v>4852.5060670000003</v>
      </c>
      <c r="AG245" s="41">
        <v>4909.0404120000003</v>
      </c>
      <c r="AH245" s="41">
        <v>4909.0404120000003</v>
      </c>
      <c r="AI245" s="41">
        <v>4769.5766039999999</v>
      </c>
      <c r="AJ245" s="41">
        <v>4311.2185689999997</v>
      </c>
      <c r="AK245" s="41">
        <v>4238.7956750000003</v>
      </c>
      <c r="AL245" s="41">
        <v>4269.8054160000002</v>
      </c>
      <c r="AM245" s="41">
        <v>4006.814128</v>
      </c>
      <c r="AN245" s="41">
        <v>4077.039174</v>
      </c>
      <c r="AO245" s="41">
        <v>3942.0085410000002</v>
      </c>
      <c r="AP245" s="41">
        <v>4088.4224589999999</v>
      </c>
    </row>
    <row r="246" spans="2:42" x14ac:dyDescent="0.25">
      <c r="B246" s="40" t="s">
        <v>25</v>
      </c>
      <c r="C246" s="42" t="s">
        <v>37</v>
      </c>
      <c r="D246" s="41">
        <v>838.42159800000002</v>
      </c>
      <c r="E246" s="41">
        <v>838.42159800000002</v>
      </c>
      <c r="F246" s="41">
        <v>838.42159800000002</v>
      </c>
      <c r="G246" s="41">
        <v>838.96615689999999</v>
      </c>
      <c r="H246" s="41">
        <v>901.90713370000003</v>
      </c>
      <c r="I246" s="41">
        <v>928.38692249999997</v>
      </c>
      <c r="J246" s="41">
        <v>994.71910630000002</v>
      </c>
      <c r="K246" s="41">
        <v>1036.0128999999999</v>
      </c>
      <c r="L246" s="41">
        <v>1040.4101680000001</v>
      </c>
      <c r="M246" s="41">
        <v>1040.4101680000001</v>
      </c>
      <c r="N246" s="41">
        <v>1034.0018090000001</v>
      </c>
      <c r="O246" s="41">
        <v>1040.4101680000001</v>
      </c>
      <c r="P246" s="41">
        <v>2605.9488150000002</v>
      </c>
      <c r="Q246" s="41">
        <v>2605.9488150000002</v>
      </c>
      <c r="R246" s="41">
        <v>2605.9488150000002</v>
      </c>
      <c r="S246" s="41">
        <v>2583.4343909999998</v>
      </c>
      <c r="T246" s="41">
        <v>2605.9488150000002</v>
      </c>
      <c r="U246" s="41">
        <v>2605.9488150000002</v>
      </c>
      <c r="V246" s="41">
        <v>2605.9488150000002</v>
      </c>
      <c r="W246" s="41">
        <v>2605.9488150000002</v>
      </c>
      <c r="X246" s="41">
        <v>2605.9488150000002</v>
      </c>
      <c r="Y246" s="41">
        <v>2498.0502240000001</v>
      </c>
      <c r="Z246" s="41">
        <v>2479.725226</v>
      </c>
      <c r="AA246" s="41">
        <v>2605.9488150000002</v>
      </c>
      <c r="AB246" s="41">
        <v>2605.9488150000002</v>
      </c>
      <c r="AC246" s="41">
        <v>2605.9488150000002</v>
      </c>
      <c r="AD246" s="41">
        <v>2605.9488150000002</v>
      </c>
      <c r="AE246" s="41">
        <v>2605.9488150000002</v>
      </c>
      <c r="AF246" s="41">
        <v>2574.7277880000001</v>
      </c>
      <c r="AG246" s="41">
        <v>2605.9488150000002</v>
      </c>
      <c r="AH246" s="41">
        <v>2575.889983</v>
      </c>
      <c r="AI246" s="41">
        <v>2357.2220130000001</v>
      </c>
      <c r="AJ246" s="41">
        <v>2575.3780729999999</v>
      </c>
      <c r="AK246" s="41">
        <v>2207.4766060000002</v>
      </c>
      <c r="AL246" s="41">
        <v>2179.4620949999999</v>
      </c>
      <c r="AM246" s="41">
        <v>2179.4620949999999</v>
      </c>
      <c r="AN246" s="41">
        <v>1924.0634030000001</v>
      </c>
      <c r="AO246" s="41">
        <v>1840.9363289999999</v>
      </c>
      <c r="AP246" s="41">
        <v>2240.3718869999998</v>
      </c>
    </row>
    <row r="247" spans="2:42" x14ac:dyDescent="0.25">
      <c r="B247" s="40" t="s">
        <v>25</v>
      </c>
      <c r="C247" s="42" t="s">
        <v>38</v>
      </c>
      <c r="D247" s="41">
        <v>55.480336700000002</v>
      </c>
      <c r="E247" s="41">
        <v>55.480336700000002</v>
      </c>
      <c r="F247" s="41">
        <v>55.480336700000002</v>
      </c>
      <c r="G247" s="41">
        <v>55.480336700000002</v>
      </c>
      <c r="H247" s="41">
        <v>57.33176718</v>
      </c>
      <c r="I247" s="41">
        <v>57.33176718</v>
      </c>
      <c r="J247" s="41">
        <v>28.343450090000001</v>
      </c>
      <c r="K247" s="41">
        <v>43.383562959999999</v>
      </c>
      <c r="L247" s="41">
        <v>107.4813339</v>
      </c>
      <c r="M247" s="41">
        <v>107.4813339</v>
      </c>
      <c r="N247" s="41">
        <v>107.4813339</v>
      </c>
      <c r="O247" s="41">
        <v>107.4813339</v>
      </c>
      <c r="P247" s="41">
        <v>107.4813339</v>
      </c>
      <c r="Q247" s="41">
        <v>80.898435939999999</v>
      </c>
      <c r="R247" s="41">
        <v>107.4813339</v>
      </c>
      <c r="S247" s="41">
        <v>107.4813339</v>
      </c>
      <c r="T247" s="41">
        <v>107.4813339</v>
      </c>
      <c r="U247" s="41">
        <v>107.4813339</v>
      </c>
      <c r="V247" s="41">
        <v>80.789710929999998</v>
      </c>
      <c r="W247" s="41">
        <v>93.819502979999996</v>
      </c>
      <c r="X247" s="41">
        <v>106.9553791</v>
      </c>
      <c r="Y247" s="41">
        <v>107.4813339</v>
      </c>
      <c r="Z247" s="41">
        <v>93.293548229999999</v>
      </c>
      <c r="AA247" s="41">
        <v>106.9553791</v>
      </c>
      <c r="AB247" s="41">
        <v>107.4813339</v>
      </c>
      <c r="AC247" s="41">
        <v>93.819502979999996</v>
      </c>
      <c r="AD247" s="41">
        <v>67.185260589999999</v>
      </c>
      <c r="AE247" s="41">
        <v>53.179675830000001</v>
      </c>
      <c r="AF247" s="41">
        <v>79.345344010000005</v>
      </c>
      <c r="AG247" s="41">
        <v>53.179675830000001</v>
      </c>
      <c r="AH247" s="41">
        <v>79.345344010000005</v>
      </c>
      <c r="AI247" s="41">
        <v>53.179675830000001</v>
      </c>
      <c r="AJ247" s="41">
        <v>79.345344010000005</v>
      </c>
      <c r="AK247" s="41">
        <v>67.185260589999999</v>
      </c>
      <c r="AL247" s="41">
        <v>79.345344010000005</v>
      </c>
      <c r="AM247" s="41">
        <v>79.345344010000005</v>
      </c>
      <c r="AN247" s="41">
        <v>79.345344010000005</v>
      </c>
      <c r="AO247" s="41">
        <v>53.179675830000001</v>
      </c>
      <c r="AP247" s="41">
        <v>79.345344010000005</v>
      </c>
    </row>
    <row r="248" spans="2:42" x14ac:dyDescent="0.25">
      <c r="B248" s="40" t="s">
        <v>25</v>
      </c>
      <c r="C248" s="42" t="s">
        <v>39</v>
      </c>
      <c r="D248" s="41">
        <v>30.761133139999998</v>
      </c>
      <c r="E248" s="41">
        <v>41.459562230000003</v>
      </c>
      <c r="F248" s="41">
        <v>41.459562230000003</v>
      </c>
      <c r="G248" s="41">
        <v>41.459562230000003</v>
      </c>
      <c r="H248" s="41">
        <v>41.459562230000003</v>
      </c>
      <c r="I248" s="41">
        <v>69.916909689999997</v>
      </c>
      <c r="J248" s="41">
        <v>69.916909689999997</v>
      </c>
      <c r="K248" s="41">
        <v>41.459562230000003</v>
      </c>
      <c r="L248" s="41">
        <v>94.915795790000004</v>
      </c>
      <c r="M248" s="41">
        <v>41.459562230000003</v>
      </c>
      <c r="N248" s="41">
        <v>94.915795790000004</v>
      </c>
      <c r="O248" s="41">
        <v>94.915795790000004</v>
      </c>
      <c r="P248" s="41">
        <v>94.915795790000004</v>
      </c>
      <c r="Q248" s="41">
        <v>94.915795790000004</v>
      </c>
      <c r="R248" s="41">
        <v>69.916909689999997</v>
      </c>
      <c r="S248" s="41">
        <v>94.915795790000004</v>
      </c>
      <c r="T248" s="41">
        <v>94.915795790000004</v>
      </c>
      <c r="U248" s="41">
        <v>69.916909689999997</v>
      </c>
      <c r="V248" s="41">
        <v>94.915795790000004</v>
      </c>
      <c r="W248" s="41">
        <v>69.916909689999997</v>
      </c>
      <c r="X248" s="41">
        <v>94.915795790000004</v>
      </c>
      <c r="Y248" s="41">
        <v>94.915795790000004</v>
      </c>
      <c r="Z248" s="41">
        <v>94.915795790000004</v>
      </c>
      <c r="AA248" s="41">
        <v>94.915795790000004</v>
      </c>
      <c r="AB248" s="41">
        <v>94.915795790000004</v>
      </c>
      <c r="AC248" s="41">
        <v>94.915795790000004</v>
      </c>
      <c r="AD248" s="41">
        <v>94.915795790000004</v>
      </c>
      <c r="AE248" s="41">
        <v>94.915795790000004</v>
      </c>
      <c r="AF248" s="41">
        <v>94.915795790000004</v>
      </c>
      <c r="AG248" s="41">
        <v>75.93363789</v>
      </c>
      <c r="AH248" s="41">
        <v>94.915795790000004</v>
      </c>
      <c r="AI248" s="41">
        <v>94.915795790000004</v>
      </c>
      <c r="AJ248" s="41">
        <v>94.915795790000004</v>
      </c>
      <c r="AK248" s="41">
        <v>94.915795790000004</v>
      </c>
      <c r="AL248" s="41">
        <v>94.915795790000004</v>
      </c>
      <c r="AM248" s="41">
        <v>69.916909689999997</v>
      </c>
      <c r="AN248" s="41">
        <v>94.915795790000004</v>
      </c>
      <c r="AO248" s="41">
        <v>94.915795790000004</v>
      </c>
      <c r="AP248" s="41">
        <v>94.915795790000004</v>
      </c>
    </row>
    <row r="249" spans="2:42" x14ac:dyDescent="0.25">
      <c r="B249" s="40" t="s">
        <v>25</v>
      </c>
      <c r="C249" s="42" t="s">
        <v>40</v>
      </c>
      <c r="D249" s="41"/>
      <c r="E249" s="41"/>
      <c r="F249" s="41"/>
      <c r="G249" s="41"/>
      <c r="H249" s="41"/>
      <c r="I249" s="41"/>
      <c r="J249" s="41"/>
      <c r="K249" s="41"/>
      <c r="L249" s="41"/>
      <c r="M249" s="41"/>
      <c r="N249" s="41"/>
      <c r="O249" s="41"/>
      <c r="P249" s="41"/>
      <c r="Q249" s="41"/>
      <c r="R249" s="41"/>
      <c r="S249" s="41"/>
      <c r="T249" s="41"/>
      <c r="U249" s="41"/>
      <c r="V249" s="41"/>
      <c r="W249" s="41"/>
      <c r="X249" s="41"/>
      <c r="Y249" s="41"/>
      <c r="Z249" s="41"/>
      <c r="AA249" s="41"/>
      <c r="AB249" s="41"/>
      <c r="AC249" s="41"/>
      <c r="AD249" s="41"/>
      <c r="AE249" s="41"/>
      <c r="AF249" s="41"/>
      <c r="AG249" s="41"/>
      <c r="AH249" s="41"/>
      <c r="AI249" s="41"/>
      <c r="AJ249" s="41"/>
      <c r="AK249" s="41"/>
      <c r="AL249" s="41"/>
      <c r="AM249" s="41"/>
      <c r="AN249" s="41"/>
      <c r="AO249" s="41"/>
      <c r="AP249" s="41"/>
    </row>
    <row r="250" spans="2:42" x14ac:dyDescent="0.25">
      <c r="B250" s="40" t="s">
        <v>25</v>
      </c>
      <c r="C250" s="42" t="s">
        <v>41</v>
      </c>
      <c r="D250" s="41"/>
      <c r="E250" s="41"/>
      <c r="F250" s="41"/>
      <c r="G250" s="41"/>
      <c r="H250" s="41">
        <v>69.190522209999997</v>
      </c>
      <c r="I250" s="41">
        <v>136.44921070000001</v>
      </c>
      <c r="J250" s="41">
        <v>58.884020499999998</v>
      </c>
      <c r="K250" s="41">
        <v>113.16326789999999</v>
      </c>
      <c r="L250" s="41">
        <v>187.79891319999999</v>
      </c>
      <c r="M250" s="41">
        <v>228.7702262</v>
      </c>
      <c r="N250" s="41">
        <v>205.4842835</v>
      </c>
      <c r="O250" s="41">
        <v>180.78480769999999</v>
      </c>
      <c r="P250" s="41">
        <v>138.94247039999999</v>
      </c>
      <c r="Q250" s="41">
        <v>227.7667204</v>
      </c>
      <c r="R250" s="41">
        <v>228.7702262</v>
      </c>
      <c r="S250" s="41">
        <v>228.7702262</v>
      </c>
      <c r="T250" s="41">
        <v>157.16181159999999</v>
      </c>
      <c r="U250" s="41">
        <v>228.7702262</v>
      </c>
      <c r="V250" s="41">
        <v>228.7702262</v>
      </c>
      <c r="W250" s="41">
        <v>228.7702262</v>
      </c>
      <c r="X250" s="41">
        <v>228.7702262</v>
      </c>
      <c r="Y250" s="41">
        <v>228.7702262</v>
      </c>
      <c r="Z250" s="41">
        <v>228.7702262</v>
      </c>
      <c r="AA250" s="41">
        <v>228.7702262</v>
      </c>
      <c r="AB250" s="41">
        <v>160.51175180000001</v>
      </c>
      <c r="AC250" s="41">
        <v>182.86479320000001</v>
      </c>
      <c r="AD250" s="41">
        <v>228.7702262</v>
      </c>
      <c r="AE250" s="41">
        <v>228.7702262</v>
      </c>
      <c r="AF250" s="41">
        <v>160.51175180000001</v>
      </c>
      <c r="AG250" s="41">
        <v>159.85470079999999</v>
      </c>
      <c r="AH250" s="41">
        <v>119.54984020000001</v>
      </c>
      <c r="AI250" s="41">
        <v>188.89168889999999</v>
      </c>
      <c r="AJ250" s="41">
        <v>184.13474790000001</v>
      </c>
      <c r="AK250" s="41">
        <v>206.15073599999999</v>
      </c>
      <c r="AL250" s="41">
        <v>204.4901792</v>
      </c>
      <c r="AM250" s="41">
        <v>214.10747839999999</v>
      </c>
      <c r="AN250" s="41">
        <v>228.7702262</v>
      </c>
      <c r="AO250" s="41">
        <v>204.4901792</v>
      </c>
      <c r="AP250" s="41">
        <v>190.4237589</v>
      </c>
    </row>
    <row r="251" spans="2:42" x14ac:dyDescent="0.25">
      <c r="B251" s="40" t="s">
        <v>25</v>
      </c>
      <c r="C251" s="42" t="s">
        <v>42</v>
      </c>
      <c r="D251" s="41"/>
      <c r="E251" s="41"/>
      <c r="F251" s="41"/>
      <c r="G251" s="41"/>
      <c r="H251" s="41"/>
      <c r="I251" s="41"/>
      <c r="J251" s="41"/>
      <c r="K251" s="41"/>
      <c r="L251" s="41"/>
      <c r="M251" s="41"/>
      <c r="N251" s="41"/>
      <c r="O251" s="41"/>
      <c r="P251" s="41"/>
      <c r="Q251" s="41"/>
      <c r="R251" s="41"/>
      <c r="S251" s="41"/>
      <c r="T251" s="41"/>
      <c r="U251" s="41"/>
      <c r="V251" s="41"/>
      <c r="W251" s="41"/>
      <c r="X251" s="41"/>
      <c r="Y251" s="41"/>
      <c r="Z251" s="41"/>
      <c r="AA251" s="41"/>
      <c r="AB251" s="41"/>
      <c r="AC251" s="41"/>
      <c r="AD251" s="41"/>
      <c r="AE251" s="41"/>
      <c r="AF251" s="41"/>
      <c r="AG251" s="41"/>
      <c r="AH251" s="41"/>
      <c r="AI251" s="41"/>
      <c r="AJ251" s="41"/>
      <c r="AK251" s="41"/>
      <c r="AL251" s="41"/>
      <c r="AM251" s="41"/>
      <c r="AN251" s="41"/>
      <c r="AO251" s="41"/>
      <c r="AP251" s="41"/>
    </row>
    <row r="252" spans="2:42" x14ac:dyDescent="0.25">
      <c r="B252" s="40" t="s">
        <v>25</v>
      </c>
      <c r="C252" s="42" t="s">
        <v>43</v>
      </c>
      <c r="D252" s="41"/>
      <c r="E252" s="41"/>
      <c r="F252" s="41"/>
      <c r="G252" s="41"/>
      <c r="H252" s="41"/>
      <c r="I252" s="41"/>
      <c r="J252" s="41"/>
      <c r="K252" s="41">
        <v>0.4265578673</v>
      </c>
      <c r="L252" s="41">
        <v>0.4265578673</v>
      </c>
      <c r="M252" s="41">
        <v>1.125198626</v>
      </c>
      <c r="N252" s="41">
        <v>0.79675311609999999</v>
      </c>
      <c r="O252" s="41">
        <v>1.495393875</v>
      </c>
      <c r="P252" s="41">
        <v>1.2991691599999999</v>
      </c>
      <c r="Q252" s="41">
        <v>1.223310983</v>
      </c>
      <c r="R252" s="41">
        <v>1.6499481330000001</v>
      </c>
      <c r="S252" s="41">
        <v>1.545004434</v>
      </c>
      <c r="T252" s="41">
        <v>1.0380109829999999</v>
      </c>
      <c r="U252" s="41">
        <v>1.3215026240000001</v>
      </c>
      <c r="V252" s="41">
        <v>1.4716495080000001</v>
      </c>
      <c r="W252" s="41">
        <v>1.355796293</v>
      </c>
      <c r="X252" s="41">
        <v>1.6192633460000001</v>
      </c>
      <c r="Y252" s="41">
        <v>1.8143031460000001</v>
      </c>
      <c r="Z252" s="41">
        <v>1.3215026240000001</v>
      </c>
      <c r="AA252" s="41">
        <v>1.8143031460000001</v>
      </c>
      <c r="AB252" s="41">
        <v>1.8143031460000001</v>
      </c>
      <c r="AC252" s="41">
        <v>1.8143031460000001</v>
      </c>
      <c r="AD252" s="41">
        <v>1.3215026240000001</v>
      </c>
      <c r="AE252" s="41">
        <v>1.8143031460000001</v>
      </c>
      <c r="AF252" s="41">
        <v>1.3215026240000001</v>
      </c>
      <c r="AG252" s="41">
        <v>1.3215026240000001</v>
      </c>
      <c r="AH252" s="41">
        <v>0.95130737489999995</v>
      </c>
      <c r="AI252" s="41">
        <v>1.8143031460000001</v>
      </c>
      <c r="AJ252" s="41">
        <v>1.8143031460000001</v>
      </c>
      <c r="AK252" s="41">
        <v>0.95130737489999995</v>
      </c>
      <c r="AL252" s="41">
        <v>0.95130737489999995</v>
      </c>
      <c r="AM252" s="41">
        <v>0.95130737489999995</v>
      </c>
      <c r="AN252" s="41">
        <v>0.95130737489999995</v>
      </c>
      <c r="AO252" s="41">
        <v>1.4441078970000001</v>
      </c>
      <c r="AP252" s="41">
        <v>1.3215026240000001</v>
      </c>
    </row>
    <row r="253" spans="2:42" x14ac:dyDescent="0.25">
      <c r="B253" s="40" t="s">
        <v>25</v>
      </c>
      <c r="C253" s="42" t="s">
        <v>44</v>
      </c>
      <c r="D253" s="41"/>
      <c r="E253" s="41"/>
      <c r="F253" s="41"/>
      <c r="G253" s="41"/>
      <c r="H253" s="41"/>
      <c r="I253" s="41"/>
      <c r="J253" s="41"/>
      <c r="K253" s="41"/>
      <c r="L253" s="41">
        <v>1.0266</v>
      </c>
      <c r="M253" s="41">
        <v>1.5399</v>
      </c>
      <c r="N253" s="41">
        <v>1.0266</v>
      </c>
      <c r="O253" s="41">
        <v>1.5399</v>
      </c>
      <c r="P253" s="41">
        <v>1.0266</v>
      </c>
      <c r="Q253" s="41">
        <v>1.990845</v>
      </c>
      <c r="R253" s="41">
        <v>1.4775450000000001</v>
      </c>
      <c r="S253" s="41">
        <v>1.0266</v>
      </c>
      <c r="T253" s="41">
        <v>1.990845</v>
      </c>
      <c r="U253" s="41">
        <v>1.0266</v>
      </c>
      <c r="V253" s="41">
        <v>1.990845</v>
      </c>
      <c r="W253" s="41">
        <v>1.990845</v>
      </c>
      <c r="X253" s="41">
        <v>1.5399</v>
      </c>
      <c r="Y253" s="41">
        <v>1.5399</v>
      </c>
      <c r="Z253" s="41">
        <v>1.5399</v>
      </c>
      <c r="AA253" s="41">
        <v>1.5399</v>
      </c>
      <c r="AB253" s="41">
        <v>1.990845</v>
      </c>
      <c r="AC253" s="41">
        <v>1.990845</v>
      </c>
      <c r="AD253" s="41">
        <v>1.5399</v>
      </c>
      <c r="AE253" s="41">
        <v>1.5399</v>
      </c>
      <c r="AF253" s="41">
        <v>1.990845</v>
      </c>
      <c r="AG253" s="41">
        <v>1.990845</v>
      </c>
      <c r="AH253" s="41">
        <v>1.4775450000000001</v>
      </c>
      <c r="AI253" s="41">
        <v>1.990845</v>
      </c>
      <c r="AJ253" s="41">
        <v>1.0266</v>
      </c>
      <c r="AK253" s="41">
        <v>1.4775450000000001</v>
      </c>
      <c r="AL253" s="41">
        <v>1.0266</v>
      </c>
      <c r="AM253" s="41">
        <v>1.4775450000000001</v>
      </c>
      <c r="AN253" s="41">
        <v>1.0266</v>
      </c>
      <c r="AO253" s="41">
        <v>1.0266</v>
      </c>
      <c r="AP253" s="41">
        <v>1.0266</v>
      </c>
    </row>
    <row r="254" spans="2:42" x14ac:dyDescent="0.25">
      <c r="B254" s="40" t="s">
        <v>25</v>
      </c>
      <c r="C254" s="42" t="s">
        <v>45</v>
      </c>
      <c r="D254" s="41"/>
      <c r="E254" s="41"/>
      <c r="F254" s="41"/>
      <c r="G254" s="41"/>
      <c r="H254" s="41"/>
      <c r="I254" s="41"/>
      <c r="J254" s="41"/>
      <c r="K254" s="41"/>
      <c r="L254" s="41"/>
      <c r="M254" s="41"/>
      <c r="N254" s="41"/>
      <c r="O254" s="41"/>
      <c r="P254" s="41"/>
      <c r="Q254" s="41"/>
      <c r="R254" s="41"/>
      <c r="S254" s="41"/>
      <c r="T254" s="41"/>
      <c r="U254" s="41"/>
      <c r="V254" s="41"/>
      <c r="W254" s="41"/>
      <c r="X254" s="41"/>
      <c r="Y254" s="41"/>
      <c r="Z254" s="41"/>
      <c r="AA254" s="41"/>
      <c r="AB254" s="41"/>
      <c r="AC254" s="41"/>
      <c r="AD254" s="41"/>
      <c r="AE254" s="41"/>
      <c r="AF254" s="41"/>
      <c r="AG254" s="41"/>
      <c r="AH254" s="41"/>
      <c r="AI254" s="41"/>
      <c r="AJ254" s="41"/>
      <c r="AK254" s="41"/>
      <c r="AL254" s="41"/>
      <c r="AM254" s="41"/>
      <c r="AN254" s="41"/>
      <c r="AO254" s="41"/>
      <c r="AP254" s="41"/>
    </row>
    <row r="255" spans="2:42" x14ac:dyDescent="0.25">
      <c r="B255" s="40" t="s">
        <v>25</v>
      </c>
      <c r="C255" s="42" t="s">
        <v>46</v>
      </c>
      <c r="D255" s="41"/>
      <c r="E255" s="41"/>
      <c r="F255" s="41"/>
      <c r="G255" s="41"/>
      <c r="H255" s="41"/>
      <c r="I255" s="41"/>
      <c r="J255" s="41"/>
      <c r="K255" s="41"/>
      <c r="L255" s="41"/>
      <c r="M255" s="41"/>
      <c r="N255" s="41"/>
      <c r="O255" s="41"/>
      <c r="P255" s="41"/>
      <c r="Q255" s="41"/>
      <c r="R255" s="41"/>
      <c r="S255" s="41"/>
      <c r="T255" s="41"/>
      <c r="U255" s="41"/>
      <c r="V255" s="41"/>
      <c r="W255" s="41"/>
      <c r="X255" s="41"/>
      <c r="Y255" s="41"/>
      <c r="Z255" s="41"/>
      <c r="AA255" s="41"/>
      <c r="AB255" s="41"/>
      <c r="AC255" s="41"/>
      <c r="AD255" s="41"/>
      <c r="AE255" s="41"/>
      <c r="AF255" s="41"/>
      <c r="AG255" s="41"/>
      <c r="AH255" s="41"/>
      <c r="AI255" s="41"/>
      <c r="AJ255" s="41"/>
      <c r="AK255" s="41"/>
      <c r="AL255" s="41"/>
      <c r="AM255" s="41"/>
      <c r="AN255" s="41"/>
      <c r="AO255" s="41"/>
      <c r="AP255" s="41"/>
    </row>
    <row r="256" spans="2:42" x14ac:dyDescent="0.25">
      <c r="B256" s="40" t="s">
        <v>25</v>
      </c>
      <c r="C256" s="42" t="s">
        <v>15</v>
      </c>
      <c r="D256" s="41">
        <v>2732.7323059999999</v>
      </c>
      <c r="E256" s="41">
        <v>2743.4307349999999</v>
      </c>
      <c r="F256" s="41">
        <v>2743.4307349999999</v>
      </c>
      <c r="G256" s="41">
        <v>2743.9752939999998</v>
      </c>
      <c r="H256" s="41">
        <v>2958.566151</v>
      </c>
      <c r="I256" s="41">
        <v>3086.1932019999999</v>
      </c>
      <c r="J256" s="41">
        <v>3090.370054</v>
      </c>
      <c r="K256" s="41">
        <v>3193.6118590000001</v>
      </c>
      <c r="L256" s="41">
        <v>3391.2467830000001</v>
      </c>
      <c r="M256" s="41">
        <v>4639.1147870000004</v>
      </c>
      <c r="N256" s="41">
        <v>4960.2275360000003</v>
      </c>
      <c r="O256" s="41">
        <v>5084.0867070000004</v>
      </c>
      <c r="P256" s="41">
        <v>7122.8281269999998</v>
      </c>
      <c r="Q256" s="41">
        <v>6529.2648840000002</v>
      </c>
      <c r="R256" s="41">
        <v>7137.8545969999996</v>
      </c>
      <c r="S256" s="41">
        <v>6536.0385880000003</v>
      </c>
      <c r="T256" s="41">
        <v>6787.7043610000001</v>
      </c>
      <c r="U256" s="41">
        <v>8209.2440889999998</v>
      </c>
      <c r="V256" s="41">
        <v>7698.7436600000001</v>
      </c>
      <c r="W256" s="41">
        <v>7910.8425070000003</v>
      </c>
      <c r="X256" s="41">
        <v>7419.2172209999999</v>
      </c>
      <c r="Y256" s="41">
        <v>7508.2395640000004</v>
      </c>
      <c r="Z256" s="41">
        <v>8063.4521180000002</v>
      </c>
      <c r="AA256" s="41">
        <v>7818.9880700000003</v>
      </c>
      <c r="AB256" s="41">
        <v>8167.441546</v>
      </c>
      <c r="AC256" s="41">
        <v>8157.9987780000001</v>
      </c>
      <c r="AD256" s="41">
        <v>7371.9830540000003</v>
      </c>
      <c r="AE256" s="41">
        <v>8180.9474170000003</v>
      </c>
      <c r="AF256" s="41">
        <v>7765.3190940000004</v>
      </c>
      <c r="AG256" s="41">
        <v>7807.2695890000005</v>
      </c>
      <c r="AH256" s="41">
        <v>7781.170228</v>
      </c>
      <c r="AI256" s="41">
        <v>7467.5909259999999</v>
      </c>
      <c r="AJ256" s="41">
        <v>7247.8334329999998</v>
      </c>
      <c r="AK256" s="41">
        <v>6816.9529259999999</v>
      </c>
      <c r="AL256" s="41">
        <v>6829.9967370000004</v>
      </c>
      <c r="AM256" s="41">
        <v>6552.074807</v>
      </c>
      <c r="AN256" s="41">
        <v>6406.1118500000002</v>
      </c>
      <c r="AO256" s="41">
        <v>6138.0012290000004</v>
      </c>
      <c r="AP256" s="41">
        <v>6695.8273470000004</v>
      </c>
    </row>
    <row r="257" spans="2:42" x14ac:dyDescent="0.25">
      <c r="B257" s="40" t="s">
        <v>26</v>
      </c>
      <c r="C257" s="42" t="s">
        <v>36</v>
      </c>
      <c r="D257" s="41">
        <v>427.56149110000001</v>
      </c>
      <c r="E257" s="41">
        <v>427.56149110000001</v>
      </c>
      <c r="F257" s="41">
        <v>427.56149110000001</v>
      </c>
      <c r="G257" s="41">
        <v>427.56149110000001</v>
      </c>
      <c r="H257" s="41">
        <v>427.56149110000001</v>
      </c>
      <c r="I257" s="41">
        <v>427.56149110000001</v>
      </c>
      <c r="J257" s="41">
        <v>427.56149110000001</v>
      </c>
      <c r="K257" s="41">
        <v>427.56149110000001</v>
      </c>
      <c r="L257" s="41">
        <v>427.56149110000001</v>
      </c>
      <c r="M257" s="41">
        <v>427.56149110000001</v>
      </c>
      <c r="N257" s="41">
        <v>427.56149110000001</v>
      </c>
      <c r="O257" s="41">
        <v>427.56149110000001</v>
      </c>
      <c r="P257" s="41">
        <v>427.56149110000001</v>
      </c>
      <c r="Q257" s="41">
        <v>427.56149110000001</v>
      </c>
      <c r="R257" s="41">
        <v>427.56149110000001</v>
      </c>
      <c r="S257" s="41">
        <v>427.56149110000001</v>
      </c>
      <c r="T257" s="41">
        <v>427.56149110000001</v>
      </c>
      <c r="U257" s="41">
        <v>427.56149110000001</v>
      </c>
      <c r="V257" s="41">
        <v>427.56149110000001</v>
      </c>
      <c r="W257" s="41"/>
      <c r="X257" s="41"/>
      <c r="Y257" s="41"/>
      <c r="Z257" s="41"/>
      <c r="AA257" s="41"/>
      <c r="AB257" s="41"/>
      <c r="AC257" s="41"/>
      <c r="AD257" s="41"/>
      <c r="AE257" s="41"/>
      <c r="AF257" s="41"/>
      <c r="AG257" s="41"/>
      <c r="AH257" s="41"/>
      <c r="AI257" s="41"/>
      <c r="AJ257" s="41"/>
      <c r="AK257" s="41"/>
      <c r="AL257" s="41"/>
      <c r="AM257" s="41"/>
      <c r="AN257" s="41"/>
      <c r="AO257" s="41"/>
      <c r="AP257" s="41"/>
    </row>
    <row r="258" spans="2:42" x14ac:dyDescent="0.25">
      <c r="B258" s="40" t="s">
        <v>26</v>
      </c>
      <c r="C258" s="42" t="s">
        <v>37</v>
      </c>
      <c r="D258" s="41"/>
      <c r="E258" s="41"/>
      <c r="F258" s="41"/>
      <c r="G258" s="41"/>
      <c r="H258" s="41"/>
      <c r="I258" s="41"/>
      <c r="J258" s="41"/>
      <c r="K258" s="41"/>
      <c r="L258" s="41"/>
      <c r="M258" s="41"/>
      <c r="N258" s="41"/>
      <c r="O258" s="41"/>
      <c r="P258" s="41"/>
      <c r="Q258" s="41"/>
      <c r="R258" s="41"/>
      <c r="S258" s="41"/>
      <c r="T258" s="41"/>
      <c r="U258" s="41"/>
      <c r="V258" s="41"/>
      <c r="W258" s="41"/>
      <c r="X258" s="41"/>
      <c r="Y258" s="41"/>
      <c r="Z258" s="41"/>
      <c r="AA258" s="41"/>
      <c r="AB258" s="41"/>
      <c r="AC258" s="41"/>
      <c r="AD258" s="41"/>
      <c r="AE258" s="41"/>
      <c r="AF258" s="41"/>
      <c r="AG258" s="41"/>
      <c r="AH258" s="41"/>
      <c r="AI258" s="41"/>
      <c r="AJ258" s="41"/>
      <c r="AK258" s="41"/>
      <c r="AL258" s="41"/>
      <c r="AM258" s="41"/>
      <c r="AN258" s="41"/>
      <c r="AO258" s="41"/>
      <c r="AP258" s="41"/>
    </row>
    <row r="259" spans="2:42" x14ac:dyDescent="0.25">
      <c r="B259" s="40" t="s">
        <v>26</v>
      </c>
      <c r="C259" s="42" t="s">
        <v>38</v>
      </c>
      <c r="D259" s="41"/>
      <c r="E259" s="41"/>
      <c r="F259" s="41"/>
      <c r="G259" s="41"/>
      <c r="H259" s="41"/>
      <c r="I259" s="41"/>
      <c r="J259" s="41"/>
      <c r="K259" s="41"/>
      <c r="L259" s="41"/>
      <c r="M259" s="41"/>
      <c r="N259" s="41"/>
      <c r="O259" s="41"/>
      <c r="P259" s="41"/>
      <c r="Q259" s="41"/>
      <c r="R259" s="41"/>
      <c r="S259" s="41"/>
      <c r="T259" s="41"/>
      <c r="U259" s="41"/>
      <c r="V259" s="41"/>
      <c r="W259" s="41"/>
      <c r="X259" s="41"/>
      <c r="Y259" s="41"/>
      <c r="Z259" s="41"/>
      <c r="AA259" s="41"/>
      <c r="AB259" s="41"/>
      <c r="AC259" s="41"/>
      <c r="AD259" s="41"/>
      <c r="AE259" s="41"/>
      <c r="AF259" s="41"/>
      <c r="AG259" s="41"/>
      <c r="AH259" s="41"/>
      <c r="AI259" s="41"/>
      <c r="AJ259" s="41"/>
      <c r="AK259" s="41"/>
      <c r="AL259" s="41"/>
      <c r="AM259" s="41"/>
      <c r="AN259" s="41"/>
      <c r="AO259" s="41"/>
      <c r="AP259" s="41"/>
    </row>
    <row r="260" spans="2:42" x14ac:dyDescent="0.25">
      <c r="B260" s="40" t="s">
        <v>26</v>
      </c>
      <c r="C260" s="42" t="s">
        <v>39</v>
      </c>
      <c r="D260" s="41"/>
      <c r="E260" s="41"/>
      <c r="F260" s="41"/>
      <c r="G260" s="41"/>
      <c r="H260" s="41"/>
      <c r="I260" s="41"/>
      <c r="J260" s="41"/>
      <c r="K260" s="41"/>
      <c r="L260" s="41"/>
      <c r="M260" s="41"/>
      <c r="N260" s="41"/>
      <c r="O260" s="41"/>
      <c r="P260" s="41"/>
      <c r="Q260" s="41"/>
      <c r="R260" s="41"/>
      <c r="S260" s="41"/>
      <c r="T260" s="41"/>
      <c r="U260" s="41"/>
      <c r="V260" s="41"/>
      <c r="W260" s="41"/>
      <c r="X260" s="41"/>
      <c r="Y260" s="41"/>
      <c r="Z260" s="41"/>
      <c r="AA260" s="41"/>
      <c r="AB260" s="41"/>
      <c r="AC260" s="41"/>
      <c r="AD260" s="41"/>
      <c r="AE260" s="41"/>
      <c r="AF260" s="41"/>
      <c r="AG260" s="41"/>
      <c r="AH260" s="41"/>
      <c r="AI260" s="41"/>
      <c r="AJ260" s="41"/>
      <c r="AK260" s="41"/>
      <c r="AL260" s="41"/>
      <c r="AM260" s="41"/>
      <c r="AN260" s="41"/>
      <c r="AO260" s="41"/>
      <c r="AP260" s="41"/>
    </row>
    <row r="261" spans="2:42" x14ac:dyDescent="0.25">
      <c r="B261" s="40" t="s">
        <v>26</v>
      </c>
      <c r="C261" s="42" t="s">
        <v>40</v>
      </c>
      <c r="D261" s="41"/>
      <c r="E261" s="41"/>
      <c r="F261" s="41"/>
      <c r="G261" s="41"/>
      <c r="H261" s="41"/>
      <c r="I261" s="41"/>
      <c r="J261" s="41"/>
      <c r="K261" s="41"/>
      <c r="L261" s="41"/>
      <c r="M261" s="41"/>
      <c r="N261" s="41"/>
      <c r="O261" s="41"/>
      <c r="P261" s="41"/>
      <c r="Q261" s="41"/>
      <c r="R261" s="41"/>
      <c r="S261" s="41"/>
      <c r="T261" s="41"/>
      <c r="U261" s="41"/>
      <c r="V261" s="41"/>
      <c r="W261" s="41"/>
      <c r="X261" s="41"/>
      <c r="Y261" s="41"/>
      <c r="Z261" s="41"/>
      <c r="AA261" s="41"/>
      <c r="AB261" s="41"/>
      <c r="AC261" s="41"/>
      <c r="AD261" s="41"/>
      <c r="AE261" s="41"/>
      <c r="AF261" s="41"/>
      <c r="AG261" s="41"/>
      <c r="AH261" s="41"/>
      <c r="AI261" s="41"/>
      <c r="AJ261" s="41"/>
      <c r="AK261" s="41"/>
      <c r="AL261" s="41"/>
      <c r="AM261" s="41"/>
      <c r="AN261" s="41"/>
      <c r="AO261" s="41"/>
      <c r="AP261" s="41"/>
    </row>
    <row r="262" spans="2:42" x14ac:dyDescent="0.25">
      <c r="B262" s="40" t="s">
        <v>26</v>
      </c>
      <c r="C262" s="42" t="s">
        <v>41</v>
      </c>
      <c r="D262" s="41"/>
      <c r="E262" s="41"/>
      <c r="F262" s="41"/>
      <c r="G262" s="41"/>
      <c r="H262" s="41"/>
      <c r="I262" s="41"/>
      <c r="J262" s="41"/>
      <c r="K262" s="41"/>
      <c r="L262" s="41"/>
      <c r="M262" s="41"/>
      <c r="N262" s="41"/>
      <c r="O262" s="41"/>
      <c r="P262" s="41"/>
      <c r="Q262" s="41"/>
      <c r="R262" s="41"/>
      <c r="S262" s="41"/>
      <c r="T262" s="41"/>
      <c r="U262" s="41"/>
      <c r="V262" s="41"/>
      <c r="W262" s="41"/>
      <c r="X262" s="41"/>
      <c r="Y262" s="41"/>
      <c r="Z262" s="41"/>
      <c r="AA262" s="41"/>
      <c r="AB262" s="41"/>
      <c r="AC262" s="41"/>
      <c r="AD262" s="41"/>
      <c r="AE262" s="41"/>
      <c r="AF262" s="41"/>
      <c r="AG262" s="41"/>
      <c r="AH262" s="41"/>
      <c r="AI262" s="41"/>
      <c r="AJ262" s="41"/>
      <c r="AK262" s="41"/>
      <c r="AL262" s="41"/>
      <c r="AM262" s="41"/>
      <c r="AN262" s="41"/>
      <c r="AO262" s="41"/>
      <c r="AP262" s="41"/>
    </row>
    <row r="263" spans="2:42" x14ac:dyDescent="0.25">
      <c r="B263" s="40" t="s">
        <v>26</v>
      </c>
      <c r="C263" s="42" t="s">
        <v>42</v>
      </c>
      <c r="D263" s="41"/>
      <c r="E263" s="41"/>
      <c r="F263" s="41"/>
      <c r="G263" s="41"/>
      <c r="H263" s="41"/>
      <c r="I263" s="41"/>
      <c r="J263" s="41"/>
      <c r="K263" s="41"/>
      <c r="L263" s="41"/>
      <c r="M263" s="41"/>
      <c r="N263" s="41"/>
      <c r="O263" s="41"/>
      <c r="P263" s="41"/>
      <c r="Q263" s="41"/>
      <c r="R263" s="41"/>
      <c r="S263" s="41"/>
      <c r="T263" s="41"/>
      <c r="U263" s="41"/>
      <c r="V263" s="41"/>
      <c r="W263" s="41"/>
      <c r="X263" s="41"/>
      <c r="Y263" s="41"/>
      <c r="Z263" s="41"/>
      <c r="AA263" s="41"/>
      <c r="AB263" s="41"/>
      <c r="AC263" s="41"/>
      <c r="AD263" s="41"/>
      <c r="AE263" s="41"/>
      <c r="AF263" s="41"/>
      <c r="AG263" s="41"/>
      <c r="AH263" s="41"/>
      <c r="AI263" s="41"/>
      <c r="AJ263" s="41"/>
      <c r="AK263" s="41"/>
      <c r="AL263" s="41"/>
      <c r="AM263" s="41"/>
      <c r="AN263" s="41"/>
      <c r="AO263" s="41"/>
      <c r="AP263" s="41"/>
    </row>
    <row r="264" spans="2:42" x14ac:dyDescent="0.25">
      <c r="B264" s="40" t="s">
        <v>26</v>
      </c>
      <c r="C264" s="42" t="s">
        <v>43</v>
      </c>
      <c r="D264" s="41"/>
      <c r="E264" s="41"/>
      <c r="F264" s="41"/>
      <c r="G264" s="41"/>
      <c r="H264" s="41"/>
      <c r="I264" s="41"/>
      <c r="J264" s="41"/>
      <c r="K264" s="41"/>
      <c r="L264" s="41"/>
      <c r="M264" s="41"/>
      <c r="N264" s="41"/>
      <c r="O264" s="41"/>
      <c r="P264" s="41"/>
      <c r="Q264" s="41"/>
      <c r="R264" s="41"/>
      <c r="S264" s="41"/>
      <c r="T264" s="41"/>
      <c r="U264" s="41"/>
      <c r="V264" s="41"/>
      <c r="W264" s="41"/>
      <c r="X264" s="41"/>
      <c r="Y264" s="41"/>
      <c r="Z264" s="41"/>
      <c r="AA264" s="41"/>
      <c r="AB264" s="41"/>
      <c r="AC264" s="41"/>
      <c r="AD264" s="41"/>
      <c r="AE264" s="41"/>
      <c r="AF264" s="41"/>
      <c r="AG264" s="41"/>
      <c r="AH264" s="41"/>
      <c r="AI264" s="41"/>
      <c r="AJ264" s="41"/>
      <c r="AK264" s="41"/>
      <c r="AL264" s="41"/>
      <c r="AM264" s="41"/>
      <c r="AN264" s="41"/>
      <c r="AO264" s="41"/>
      <c r="AP264" s="41"/>
    </row>
    <row r="265" spans="2:42" x14ac:dyDescent="0.25">
      <c r="B265" s="40" t="s">
        <v>26</v>
      </c>
      <c r="C265" s="42" t="s">
        <v>44</v>
      </c>
      <c r="D265" s="41"/>
      <c r="E265" s="41"/>
      <c r="F265" s="41"/>
      <c r="G265" s="41"/>
      <c r="H265" s="41"/>
      <c r="I265" s="41"/>
      <c r="J265" s="41"/>
      <c r="K265" s="41"/>
      <c r="L265" s="41"/>
      <c r="M265" s="41"/>
      <c r="N265" s="41"/>
      <c r="O265" s="41"/>
      <c r="P265" s="41"/>
      <c r="Q265" s="41"/>
      <c r="R265" s="41"/>
      <c r="S265" s="41"/>
      <c r="T265" s="41"/>
      <c r="U265" s="41"/>
      <c r="V265" s="41"/>
      <c r="W265" s="41"/>
      <c r="X265" s="41"/>
      <c r="Y265" s="41"/>
      <c r="Z265" s="41"/>
      <c r="AA265" s="41"/>
      <c r="AB265" s="41"/>
      <c r="AC265" s="41"/>
      <c r="AD265" s="41"/>
      <c r="AE265" s="41"/>
      <c r="AF265" s="41"/>
      <c r="AG265" s="41"/>
      <c r="AH265" s="41"/>
      <c r="AI265" s="41"/>
      <c r="AJ265" s="41"/>
      <c r="AK265" s="41"/>
      <c r="AL265" s="41"/>
      <c r="AM265" s="41"/>
      <c r="AN265" s="41"/>
      <c r="AO265" s="41"/>
      <c r="AP265" s="41"/>
    </row>
    <row r="266" spans="2:42" x14ac:dyDescent="0.25">
      <c r="B266" s="40" t="s">
        <v>26</v>
      </c>
      <c r="C266" s="42" t="s">
        <v>45</v>
      </c>
      <c r="D266" s="41"/>
      <c r="E266" s="41"/>
      <c r="F266" s="41"/>
      <c r="G266" s="41"/>
      <c r="H266" s="41"/>
      <c r="I266" s="41"/>
      <c r="J266" s="41"/>
      <c r="K266" s="41"/>
      <c r="L266" s="41"/>
      <c r="M266" s="41"/>
      <c r="N266" s="41"/>
      <c r="O266" s="41"/>
      <c r="P266" s="41"/>
      <c r="Q266" s="41"/>
      <c r="R266" s="41"/>
      <c r="S266" s="41"/>
      <c r="T266" s="41"/>
      <c r="U266" s="41"/>
      <c r="V266" s="41"/>
      <c r="W266" s="41"/>
      <c r="X266" s="41"/>
      <c r="Y266" s="41"/>
      <c r="Z266" s="41"/>
      <c r="AA266" s="41"/>
      <c r="AB266" s="41"/>
      <c r="AC266" s="41"/>
      <c r="AD266" s="41"/>
      <c r="AE266" s="41"/>
      <c r="AF266" s="41"/>
      <c r="AG266" s="41"/>
      <c r="AH266" s="41"/>
      <c r="AI266" s="41"/>
      <c r="AJ266" s="41"/>
      <c r="AK266" s="41"/>
      <c r="AL266" s="41"/>
      <c r="AM266" s="41"/>
      <c r="AN266" s="41"/>
      <c r="AO266" s="41"/>
      <c r="AP266" s="41"/>
    </row>
    <row r="267" spans="2:42" x14ac:dyDescent="0.25">
      <c r="B267" s="40" t="s">
        <v>26</v>
      </c>
      <c r="C267" s="42" t="s">
        <v>46</v>
      </c>
      <c r="D267" s="41"/>
      <c r="E267" s="41"/>
      <c r="F267" s="41"/>
      <c r="G267" s="41"/>
      <c r="H267" s="41"/>
      <c r="I267" s="41"/>
      <c r="J267" s="41"/>
      <c r="K267" s="41"/>
      <c r="L267" s="41"/>
      <c r="M267" s="41"/>
      <c r="N267" s="41"/>
      <c r="O267" s="41"/>
      <c r="P267" s="41"/>
      <c r="Q267" s="41"/>
      <c r="R267" s="41"/>
      <c r="S267" s="41"/>
      <c r="T267" s="41"/>
      <c r="U267" s="41"/>
      <c r="V267" s="41"/>
      <c r="W267" s="41"/>
      <c r="X267" s="41"/>
      <c r="Y267" s="41"/>
      <c r="Z267" s="41"/>
      <c r="AA267" s="41"/>
      <c r="AB267" s="41"/>
      <c r="AC267" s="41"/>
      <c r="AD267" s="41"/>
      <c r="AE267" s="41"/>
      <c r="AF267" s="41"/>
      <c r="AG267" s="41"/>
      <c r="AH267" s="41"/>
      <c r="AI267" s="41"/>
      <c r="AJ267" s="41"/>
      <c r="AK267" s="41"/>
      <c r="AL267" s="41"/>
      <c r="AM267" s="41"/>
      <c r="AN267" s="41"/>
      <c r="AO267" s="41"/>
      <c r="AP267" s="41"/>
    </row>
    <row r="268" spans="2:42" x14ac:dyDescent="0.25">
      <c r="B268" s="40" t="s">
        <v>26</v>
      </c>
      <c r="C268" s="42" t="s">
        <v>15</v>
      </c>
      <c r="D268" s="41">
        <v>427.56149110000001</v>
      </c>
      <c r="E268" s="41">
        <v>427.56149110000001</v>
      </c>
      <c r="F268" s="41">
        <v>427.56149110000001</v>
      </c>
      <c r="G268" s="41">
        <v>427.56149110000001</v>
      </c>
      <c r="H268" s="41">
        <v>427.56149110000001</v>
      </c>
      <c r="I268" s="41">
        <v>427.56149110000001</v>
      </c>
      <c r="J268" s="41">
        <v>427.56149110000001</v>
      </c>
      <c r="K268" s="41">
        <v>427.56149110000001</v>
      </c>
      <c r="L268" s="41">
        <v>427.56149110000001</v>
      </c>
      <c r="M268" s="41">
        <v>427.56149110000001</v>
      </c>
      <c r="N268" s="41">
        <v>427.56149110000001</v>
      </c>
      <c r="O268" s="41">
        <v>427.56149110000001</v>
      </c>
      <c r="P268" s="41">
        <v>427.56149110000001</v>
      </c>
      <c r="Q268" s="41">
        <v>427.56149110000001</v>
      </c>
      <c r="R268" s="41">
        <v>427.56149110000001</v>
      </c>
      <c r="S268" s="41">
        <v>427.56149110000001</v>
      </c>
      <c r="T268" s="41">
        <v>427.56149110000001</v>
      </c>
      <c r="U268" s="41">
        <v>427.56149110000001</v>
      </c>
      <c r="V268" s="41">
        <v>427.56149110000001</v>
      </c>
      <c r="W268" s="41">
        <v>0</v>
      </c>
      <c r="X268" s="41">
        <v>0</v>
      </c>
      <c r="Y268" s="41">
        <v>0</v>
      </c>
      <c r="Z268" s="41">
        <v>0</v>
      </c>
      <c r="AA268" s="41">
        <v>0</v>
      </c>
      <c r="AB268" s="41">
        <v>0</v>
      </c>
      <c r="AC268" s="41">
        <v>0</v>
      </c>
      <c r="AD268" s="41">
        <v>0</v>
      </c>
      <c r="AE268" s="41">
        <v>0</v>
      </c>
      <c r="AF268" s="41">
        <v>0</v>
      </c>
      <c r="AG268" s="41">
        <v>0</v>
      </c>
      <c r="AH268" s="41">
        <v>0</v>
      </c>
      <c r="AI268" s="41">
        <v>0</v>
      </c>
      <c r="AJ268" s="41">
        <v>0</v>
      </c>
      <c r="AK268" s="41">
        <v>0</v>
      </c>
      <c r="AL268" s="41">
        <v>0</v>
      </c>
      <c r="AM268" s="41">
        <v>0</v>
      </c>
      <c r="AN268" s="41">
        <v>0</v>
      </c>
      <c r="AO268" s="41">
        <v>0</v>
      </c>
      <c r="AP268" s="41">
        <v>0</v>
      </c>
    </row>
    <row r="269" spans="2:42" x14ac:dyDescent="0.25">
      <c r="B269" s="40" t="s">
        <v>60</v>
      </c>
      <c r="C269" s="42" t="s">
        <v>36</v>
      </c>
      <c r="D269" s="41">
        <v>0.26402531200000001</v>
      </c>
      <c r="E269" s="41">
        <v>0.26402531200000001</v>
      </c>
      <c r="F269" s="41">
        <v>0.61052803200000005</v>
      </c>
      <c r="G269" s="41">
        <v>0.61052803200000005</v>
      </c>
      <c r="H269" s="41">
        <v>0.61052803200000005</v>
      </c>
      <c r="I269" s="41">
        <v>39.653088029999999</v>
      </c>
      <c r="J269" s="41">
        <v>106.757488</v>
      </c>
      <c r="K269" s="41">
        <v>147.74132800000001</v>
      </c>
      <c r="L269" s="41">
        <v>147.74132800000001</v>
      </c>
      <c r="M269" s="41">
        <v>147.74132800000001</v>
      </c>
      <c r="N269" s="41">
        <v>147.74132800000001</v>
      </c>
      <c r="O269" s="41">
        <v>147.74132800000001</v>
      </c>
      <c r="P269" s="41">
        <v>147.74132800000001</v>
      </c>
      <c r="Q269" s="41">
        <v>147.74132800000001</v>
      </c>
      <c r="R269" s="41">
        <v>147.74132800000001</v>
      </c>
      <c r="S269" s="41">
        <v>147.74132800000001</v>
      </c>
      <c r="T269" s="41">
        <v>147.74132800000001</v>
      </c>
      <c r="U269" s="41">
        <v>147.4773027</v>
      </c>
      <c r="V269" s="41">
        <v>147.4773027</v>
      </c>
      <c r="W269" s="41">
        <v>147.4773027</v>
      </c>
      <c r="X269" s="41">
        <v>147.4773027</v>
      </c>
      <c r="Y269" s="41">
        <v>147.4773027</v>
      </c>
      <c r="Z269" s="41">
        <v>147.4773027</v>
      </c>
      <c r="AA269" s="41">
        <v>147.13079999999999</v>
      </c>
      <c r="AB269" s="41">
        <v>147.13079999999999</v>
      </c>
      <c r="AC269" s="41">
        <v>147.13079999999999</v>
      </c>
      <c r="AD269" s="41">
        <v>108.08824</v>
      </c>
      <c r="AE269" s="41">
        <v>40.983840000000001</v>
      </c>
      <c r="AF269" s="41"/>
      <c r="AG269" s="41"/>
      <c r="AH269" s="41"/>
      <c r="AI269" s="41"/>
      <c r="AJ269" s="41"/>
      <c r="AK269" s="41"/>
      <c r="AL269" s="41"/>
      <c r="AM269" s="41"/>
      <c r="AN269" s="41"/>
      <c r="AO269" s="41"/>
      <c r="AP269" s="41"/>
    </row>
    <row r="270" spans="2:42" x14ac:dyDescent="0.25">
      <c r="B270" s="40" t="s">
        <v>60</v>
      </c>
      <c r="C270" s="42" t="s">
        <v>37</v>
      </c>
      <c r="D270" s="41"/>
      <c r="E270" s="41"/>
      <c r="F270" s="41">
        <v>0.97557596800000002</v>
      </c>
      <c r="G270" s="41">
        <v>0.97557596800000002</v>
      </c>
      <c r="H270" s="41">
        <v>0.97557596800000002</v>
      </c>
      <c r="I270" s="41">
        <v>0.97557596800000002</v>
      </c>
      <c r="J270" s="41">
        <v>0.97557596800000002</v>
      </c>
      <c r="K270" s="41">
        <v>0.97557596800000002</v>
      </c>
      <c r="L270" s="41">
        <v>0.97557596800000002</v>
      </c>
      <c r="M270" s="41">
        <v>0.97557596800000002</v>
      </c>
      <c r="N270" s="41">
        <v>0.97557596800000002</v>
      </c>
      <c r="O270" s="41">
        <v>0.97557596800000002</v>
      </c>
      <c r="P270" s="41">
        <v>0.97557596800000002</v>
      </c>
      <c r="Q270" s="41">
        <v>0.97557596800000002</v>
      </c>
      <c r="R270" s="41">
        <v>0.97557596800000002</v>
      </c>
      <c r="S270" s="41">
        <v>0.97557596800000002</v>
      </c>
      <c r="T270" s="41">
        <v>0.97557596800000002</v>
      </c>
      <c r="U270" s="41">
        <v>0.97557596800000002</v>
      </c>
      <c r="V270" s="41">
        <v>0.97557596800000002</v>
      </c>
      <c r="W270" s="41">
        <v>0.97557596800000002</v>
      </c>
      <c r="X270" s="41">
        <v>0.97557596800000002</v>
      </c>
      <c r="Y270" s="41">
        <v>0.97557596800000002</v>
      </c>
      <c r="Z270" s="41">
        <v>0.97557596800000002</v>
      </c>
      <c r="AA270" s="41"/>
      <c r="AB270" s="41"/>
      <c r="AC270" s="41"/>
      <c r="AD270" s="41"/>
      <c r="AE270" s="41"/>
      <c r="AF270" s="41"/>
      <c r="AG270" s="41"/>
      <c r="AH270" s="41"/>
      <c r="AI270" s="41"/>
      <c r="AJ270" s="41"/>
      <c r="AK270" s="41"/>
      <c r="AL270" s="41"/>
      <c r="AM270" s="41"/>
      <c r="AN270" s="41"/>
      <c r="AO270" s="41"/>
      <c r="AP270" s="41"/>
    </row>
    <row r="271" spans="2:42" x14ac:dyDescent="0.25">
      <c r="B271" s="40" t="s">
        <v>60</v>
      </c>
      <c r="C271" s="42" t="s">
        <v>38</v>
      </c>
      <c r="D271" s="41">
        <v>0.25363200000000002</v>
      </c>
      <c r="E271" s="41">
        <v>0.25363200000000002</v>
      </c>
      <c r="F271" s="41">
        <v>1.066015296</v>
      </c>
      <c r="G271" s="41">
        <v>3.6023352960000001</v>
      </c>
      <c r="H271" s="41">
        <v>3.6023352960000001</v>
      </c>
      <c r="I271" s="41">
        <v>201.35159669999999</v>
      </c>
      <c r="J271" s="41">
        <v>372.41927900000002</v>
      </c>
      <c r="K271" s="41">
        <v>395.62660699999998</v>
      </c>
      <c r="L271" s="41">
        <v>395.62660699999998</v>
      </c>
      <c r="M271" s="41">
        <v>395.62660699999998</v>
      </c>
      <c r="N271" s="41">
        <v>395.62660699999998</v>
      </c>
      <c r="O271" s="41">
        <v>395.62660699999998</v>
      </c>
      <c r="P271" s="41">
        <v>395.62660699999998</v>
      </c>
      <c r="Q271" s="41">
        <v>395.62660699999998</v>
      </c>
      <c r="R271" s="41">
        <v>395.62660699999998</v>
      </c>
      <c r="S271" s="41">
        <v>395.62660699999998</v>
      </c>
      <c r="T271" s="41">
        <v>395.62660699999998</v>
      </c>
      <c r="U271" s="41">
        <v>395.62660699999998</v>
      </c>
      <c r="V271" s="41">
        <v>395.62660699999998</v>
      </c>
      <c r="W271" s="41">
        <v>395.62660699999998</v>
      </c>
      <c r="X271" s="41">
        <v>395.372975</v>
      </c>
      <c r="Y271" s="41">
        <v>395.372975</v>
      </c>
      <c r="Z271" s="41">
        <v>395.372975</v>
      </c>
      <c r="AA271" s="41">
        <v>394.56059169999997</v>
      </c>
      <c r="AB271" s="41">
        <v>392.02427169999999</v>
      </c>
      <c r="AC271" s="41">
        <v>392.02427169999999</v>
      </c>
      <c r="AD271" s="41">
        <v>194.27501029999999</v>
      </c>
      <c r="AE271" s="41">
        <v>23.207328</v>
      </c>
      <c r="AF271" s="41"/>
      <c r="AG271" s="41"/>
      <c r="AH271" s="41"/>
      <c r="AI271" s="41"/>
      <c r="AJ271" s="41"/>
      <c r="AK271" s="41"/>
      <c r="AL271" s="41"/>
      <c r="AM271" s="41"/>
      <c r="AN271" s="41"/>
      <c r="AO271" s="41"/>
      <c r="AP271" s="41"/>
    </row>
    <row r="272" spans="2:42" x14ac:dyDescent="0.25">
      <c r="B272" s="40" t="s">
        <v>60</v>
      </c>
      <c r="C272" s="42" t="s">
        <v>39</v>
      </c>
      <c r="D272" s="41"/>
      <c r="E272" s="41"/>
      <c r="F272" s="41"/>
      <c r="G272" s="41"/>
      <c r="H272" s="41"/>
      <c r="I272" s="41"/>
      <c r="J272" s="41">
        <v>1.26816</v>
      </c>
      <c r="K272" s="41">
        <v>1.26816</v>
      </c>
      <c r="L272" s="41">
        <v>1.26816</v>
      </c>
      <c r="M272" s="41">
        <v>1.26816</v>
      </c>
      <c r="N272" s="41">
        <v>1.26816</v>
      </c>
      <c r="O272" s="41">
        <v>1.26816</v>
      </c>
      <c r="P272" s="41">
        <v>1.26816</v>
      </c>
      <c r="Q272" s="41">
        <v>1.26816</v>
      </c>
      <c r="R272" s="41">
        <v>1.26816</v>
      </c>
      <c r="S272" s="41">
        <v>1.26816</v>
      </c>
      <c r="T272" s="41">
        <v>1.26816</v>
      </c>
      <c r="U272" s="41">
        <v>1.26816</v>
      </c>
      <c r="V272" s="41">
        <v>1.26816</v>
      </c>
      <c r="W272" s="41">
        <v>1.26816</v>
      </c>
      <c r="X272" s="41">
        <v>1.26816</v>
      </c>
      <c r="Y272" s="41">
        <v>1.26816</v>
      </c>
      <c r="Z272" s="41">
        <v>1.26816</v>
      </c>
      <c r="AA272" s="41">
        <v>1.26816</v>
      </c>
      <c r="AB272" s="41">
        <v>1.26816</v>
      </c>
      <c r="AC272" s="41">
        <v>1.26816</v>
      </c>
      <c r="AD272" s="41">
        <v>1.26816</v>
      </c>
      <c r="AE272" s="41"/>
      <c r="AF272" s="41"/>
      <c r="AG272" s="41"/>
      <c r="AH272" s="41"/>
      <c r="AI272" s="41"/>
      <c r="AJ272" s="41"/>
      <c r="AK272" s="41"/>
      <c r="AL272" s="41"/>
      <c r="AM272" s="41"/>
      <c r="AN272" s="41"/>
      <c r="AO272" s="41"/>
      <c r="AP272" s="41"/>
    </row>
    <row r="273" spans="2:42" x14ac:dyDescent="0.25">
      <c r="B273" s="40" t="s">
        <v>60</v>
      </c>
      <c r="C273" s="42" t="s">
        <v>40</v>
      </c>
      <c r="D273" s="41"/>
      <c r="E273" s="41"/>
      <c r="F273" s="41"/>
      <c r="G273" s="41"/>
      <c r="H273" s="41"/>
      <c r="I273" s="41"/>
      <c r="J273" s="41"/>
      <c r="K273" s="41"/>
      <c r="L273" s="41"/>
      <c r="M273" s="41"/>
      <c r="N273" s="41"/>
      <c r="O273" s="41"/>
      <c r="P273" s="41"/>
      <c r="Q273" s="41"/>
      <c r="R273" s="41"/>
      <c r="S273" s="41"/>
      <c r="T273" s="41"/>
      <c r="U273" s="41"/>
      <c r="V273" s="41"/>
      <c r="W273" s="41"/>
      <c r="X273" s="41"/>
      <c r="Y273" s="41"/>
      <c r="Z273" s="41"/>
      <c r="AA273" s="41"/>
      <c r="AB273" s="41"/>
      <c r="AC273" s="41"/>
      <c r="AD273" s="41"/>
      <c r="AE273" s="41"/>
      <c r="AF273" s="41"/>
      <c r="AG273" s="41"/>
      <c r="AH273" s="41"/>
      <c r="AI273" s="41"/>
      <c r="AJ273" s="41"/>
      <c r="AK273" s="41"/>
      <c r="AL273" s="41"/>
      <c r="AM273" s="41"/>
      <c r="AN273" s="41"/>
      <c r="AO273" s="41"/>
      <c r="AP273" s="41"/>
    </row>
    <row r="274" spans="2:42" x14ac:dyDescent="0.25">
      <c r="B274" s="40" t="s">
        <v>60</v>
      </c>
      <c r="C274" s="42" t="s">
        <v>41</v>
      </c>
      <c r="D274" s="41"/>
      <c r="E274" s="41"/>
      <c r="F274" s="41"/>
      <c r="G274" s="41"/>
      <c r="H274" s="41"/>
      <c r="I274" s="41"/>
      <c r="J274" s="41"/>
      <c r="K274" s="41"/>
      <c r="L274" s="41"/>
      <c r="M274" s="41"/>
      <c r="N274" s="41"/>
      <c r="O274" s="41"/>
      <c r="P274" s="41"/>
      <c r="Q274" s="41"/>
      <c r="R274" s="41"/>
      <c r="S274" s="41"/>
      <c r="T274" s="41"/>
      <c r="U274" s="41"/>
      <c r="V274" s="41"/>
      <c r="W274" s="41"/>
      <c r="X274" s="41"/>
      <c r="Y274" s="41"/>
      <c r="Z274" s="41"/>
      <c r="AA274" s="41"/>
      <c r="AB274" s="41"/>
      <c r="AC274" s="41"/>
      <c r="AD274" s="41"/>
      <c r="AE274" s="41"/>
      <c r="AF274" s="41"/>
      <c r="AG274" s="41"/>
      <c r="AH274" s="41"/>
      <c r="AI274" s="41"/>
      <c r="AJ274" s="41"/>
      <c r="AK274" s="41"/>
      <c r="AL274" s="41"/>
      <c r="AM274" s="41"/>
      <c r="AN274" s="41"/>
      <c r="AO274" s="41"/>
      <c r="AP274" s="41"/>
    </row>
    <row r="275" spans="2:42" x14ac:dyDescent="0.25">
      <c r="B275" s="40" t="s">
        <v>60</v>
      </c>
      <c r="C275" s="42" t="s">
        <v>42</v>
      </c>
      <c r="D275" s="41"/>
      <c r="E275" s="41"/>
      <c r="F275" s="41"/>
      <c r="G275" s="41"/>
      <c r="H275" s="41"/>
      <c r="I275" s="41"/>
      <c r="J275" s="41"/>
      <c r="K275" s="41"/>
      <c r="L275" s="41"/>
      <c r="M275" s="41"/>
      <c r="N275" s="41"/>
      <c r="O275" s="41"/>
      <c r="P275" s="41"/>
      <c r="Q275" s="41"/>
      <c r="R275" s="41"/>
      <c r="S275" s="41"/>
      <c r="T275" s="41"/>
      <c r="U275" s="41"/>
      <c r="V275" s="41"/>
      <c r="W275" s="41"/>
      <c r="X275" s="41"/>
      <c r="Y275" s="41"/>
      <c r="Z275" s="41"/>
      <c r="AA275" s="41"/>
      <c r="AB275" s="41"/>
      <c r="AC275" s="41"/>
      <c r="AD275" s="41"/>
      <c r="AE275" s="41"/>
      <c r="AF275" s="41"/>
      <c r="AG275" s="41"/>
      <c r="AH275" s="41"/>
      <c r="AI275" s="41"/>
      <c r="AJ275" s="41"/>
      <c r="AK275" s="41"/>
      <c r="AL275" s="41"/>
      <c r="AM275" s="41"/>
      <c r="AN275" s="41"/>
      <c r="AO275" s="41"/>
      <c r="AP275" s="41"/>
    </row>
    <row r="276" spans="2:42" x14ac:dyDescent="0.25">
      <c r="B276" s="40" t="s">
        <v>60</v>
      </c>
      <c r="C276" s="42" t="s">
        <v>43</v>
      </c>
      <c r="D276" s="41"/>
      <c r="E276" s="41"/>
      <c r="F276" s="41"/>
      <c r="G276" s="41"/>
      <c r="H276" s="41"/>
      <c r="I276" s="41"/>
      <c r="J276" s="41"/>
      <c r="K276" s="41"/>
      <c r="L276" s="41"/>
      <c r="M276" s="41"/>
      <c r="N276" s="41"/>
      <c r="O276" s="41"/>
      <c r="P276" s="41"/>
      <c r="Q276" s="41"/>
      <c r="R276" s="41"/>
      <c r="S276" s="41"/>
      <c r="T276" s="41"/>
      <c r="U276" s="41"/>
      <c r="V276" s="41"/>
      <c r="W276" s="41"/>
      <c r="X276" s="41"/>
      <c r="Y276" s="41"/>
      <c r="Z276" s="41"/>
      <c r="AA276" s="41"/>
      <c r="AB276" s="41"/>
      <c r="AC276" s="41"/>
      <c r="AD276" s="41"/>
      <c r="AE276" s="41"/>
      <c r="AF276" s="41"/>
      <c r="AG276" s="41"/>
      <c r="AH276" s="41"/>
      <c r="AI276" s="41"/>
      <c r="AJ276" s="41"/>
      <c r="AK276" s="41"/>
      <c r="AL276" s="41"/>
      <c r="AM276" s="41"/>
      <c r="AN276" s="41"/>
      <c r="AO276" s="41"/>
      <c r="AP276" s="41"/>
    </row>
    <row r="277" spans="2:42" x14ac:dyDescent="0.25">
      <c r="B277" s="40" t="s">
        <v>60</v>
      </c>
      <c r="C277" s="42" t="s">
        <v>44</v>
      </c>
      <c r="D277" s="41"/>
      <c r="E277" s="41"/>
      <c r="F277" s="41"/>
      <c r="G277" s="41"/>
      <c r="H277" s="41"/>
      <c r="I277" s="41"/>
      <c r="J277" s="41"/>
      <c r="K277" s="41"/>
      <c r="L277" s="41"/>
      <c r="M277" s="41"/>
      <c r="N277" s="41"/>
      <c r="O277" s="41"/>
      <c r="P277" s="41"/>
      <c r="Q277" s="41"/>
      <c r="R277" s="41"/>
      <c r="S277" s="41"/>
      <c r="T277" s="41"/>
      <c r="U277" s="41"/>
      <c r="V277" s="41"/>
      <c r="W277" s="41"/>
      <c r="X277" s="41"/>
      <c r="Y277" s="41"/>
      <c r="Z277" s="41"/>
      <c r="AA277" s="41"/>
      <c r="AB277" s="41"/>
      <c r="AC277" s="41"/>
      <c r="AD277" s="41"/>
      <c r="AE277" s="41"/>
      <c r="AF277" s="41"/>
      <c r="AG277" s="41"/>
      <c r="AH277" s="41"/>
      <c r="AI277" s="41"/>
      <c r="AJ277" s="41"/>
      <c r="AK277" s="41"/>
      <c r="AL277" s="41"/>
      <c r="AM277" s="41"/>
      <c r="AN277" s="41"/>
      <c r="AO277" s="41"/>
      <c r="AP277" s="41"/>
    </row>
    <row r="278" spans="2:42" x14ac:dyDescent="0.25">
      <c r="B278" s="40" t="s">
        <v>60</v>
      </c>
      <c r="C278" s="42" t="s">
        <v>45</v>
      </c>
      <c r="D278" s="41"/>
      <c r="E278" s="41"/>
      <c r="F278" s="41"/>
      <c r="G278" s="41"/>
      <c r="H278" s="41"/>
      <c r="I278" s="41"/>
      <c r="J278" s="41"/>
      <c r="K278" s="41"/>
      <c r="L278" s="41"/>
      <c r="M278" s="41"/>
      <c r="N278" s="41"/>
      <c r="O278" s="41"/>
      <c r="P278" s="41"/>
      <c r="Q278" s="41"/>
      <c r="R278" s="41"/>
      <c r="S278" s="41"/>
      <c r="T278" s="41"/>
      <c r="U278" s="41"/>
      <c r="V278" s="41"/>
      <c r="W278" s="41"/>
      <c r="X278" s="41"/>
      <c r="Y278" s="41"/>
      <c r="Z278" s="41"/>
      <c r="AA278" s="41"/>
      <c r="AB278" s="41"/>
      <c r="AC278" s="41"/>
      <c r="AD278" s="41"/>
      <c r="AE278" s="41"/>
      <c r="AF278" s="41"/>
      <c r="AG278" s="41"/>
      <c r="AH278" s="41"/>
      <c r="AI278" s="41"/>
      <c r="AJ278" s="41"/>
      <c r="AK278" s="41"/>
      <c r="AL278" s="41"/>
      <c r="AM278" s="41"/>
      <c r="AN278" s="41"/>
      <c r="AO278" s="41"/>
      <c r="AP278" s="41"/>
    </row>
    <row r="279" spans="2:42" x14ac:dyDescent="0.25">
      <c r="B279" s="40" t="s">
        <v>60</v>
      </c>
      <c r="C279" s="42" t="s">
        <v>46</v>
      </c>
      <c r="D279" s="41"/>
      <c r="E279" s="41"/>
      <c r="F279" s="41"/>
      <c r="G279" s="41"/>
      <c r="H279" s="41"/>
      <c r="I279" s="41"/>
      <c r="J279" s="41"/>
      <c r="K279" s="41"/>
      <c r="L279" s="41"/>
      <c r="M279" s="41"/>
      <c r="N279" s="41"/>
      <c r="O279" s="41"/>
      <c r="P279" s="41"/>
      <c r="Q279" s="41"/>
      <c r="R279" s="41"/>
      <c r="S279" s="41"/>
      <c r="T279" s="41"/>
      <c r="U279" s="41"/>
      <c r="V279" s="41"/>
      <c r="W279" s="41"/>
      <c r="X279" s="41"/>
      <c r="Y279" s="41"/>
      <c r="Z279" s="41"/>
      <c r="AA279" s="41"/>
      <c r="AB279" s="41"/>
      <c r="AC279" s="41"/>
      <c r="AD279" s="41"/>
      <c r="AE279" s="41"/>
      <c r="AF279" s="41"/>
      <c r="AG279" s="41"/>
      <c r="AH279" s="41"/>
      <c r="AI279" s="41"/>
      <c r="AJ279" s="41"/>
      <c r="AK279" s="41"/>
      <c r="AL279" s="41"/>
      <c r="AM279" s="41"/>
      <c r="AN279" s="41"/>
      <c r="AO279" s="41"/>
      <c r="AP279" s="41"/>
    </row>
    <row r="280" spans="2:42" x14ac:dyDescent="0.25">
      <c r="B280" s="40" t="s">
        <v>60</v>
      </c>
      <c r="C280" s="42" t="s">
        <v>15</v>
      </c>
      <c r="D280" s="41">
        <v>0.51765731199999998</v>
      </c>
      <c r="E280" s="41">
        <v>0.51765731199999998</v>
      </c>
      <c r="F280" s="41">
        <v>2.652119296</v>
      </c>
      <c r="G280" s="41">
        <v>5.1884392960000003</v>
      </c>
      <c r="H280" s="41">
        <v>5.1884392960000003</v>
      </c>
      <c r="I280" s="41">
        <v>241.9802607</v>
      </c>
      <c r="J280" s="41">
        <v>481.420503</v>
      </c>
      <c r="K280" s="41">
        <v>545.611671</v>
      </c>
      <c r="L280" s="41">
        <v>545.611671</v>
      </c>
      <c r="M280" s="41">
        <v>545.611671</v>
      </c>
      <c r="N280" s="41">
        <v>545.611671</v>
      </c>
      <c r="O280" s="41">
        <v>545.611671</v>
      </c>
      <c r="P280" s="41">
        <v>545.611671</v>
      </c>
      <c r="Q280" s="41">
        <v>545.611671</v>
      </c>
      <c r="R280" s="41">
        <v>545.611671</v>
      </c>
      <c r="S280" s="41">
        <v>545.611671</v>
      </c>
      <c r="T280" s="41">
        <v>545.611671</v>
      </c>
      <c r="U280" s="41">
        <v>545.34764570000004</v>
      </c>
      <c r="V280" s="41">
        <v>545.34764570000004</v>
      </c>
      <c r="W280" s="41">
        <v>545.34764570000004</v>
      </c>
      <c r="X280" s="41">
        <v>545.0940137</v>
      </c>
      <c r="Y280" s="41">
        <v>545.0940137</v>
      </c>
      <c r="Z280" s="41">
        <v>545.0940137</v>
      </c>
      <c r="AA280" s="41">
        <v>542.95955170000002</v>
      </c>
      <c r="AB280" s="41">
        <v>540.42323169999997</v>
      </c>
      <c r="AC280" s="41">
        <v>540.42323169999997</v>
      </c>
      <c r="AD280" s="41">
        <v>303.63141030000003</v>
      </c>
      <c r="AE280" s="41">
        <v>64.191168000000005</v>
      </c>
      <c r="AF280" s="41">
        <v>0</v>
      </c>
      <c r="AG280" s="41">
        <v>0</v>
      </c>
      <c r="AH280" s="41">
        <v>0</v>
      </c>
      <c r="AI280" s="41">
        <v>0</v>
      </c>
      <c r="AJ280" s="41">
        <v>0</v>
      </c>
      <c r="AK280" s="41">
        <v>0</v>
      </c>
      <c r="AL280" s="41">
        <v>0</v>
      </c>
      <c r="AM280" s="41">
        <v>0</v>
      </c>
      <c r="AN280" s="41">
        <v>0</v>
      </c>
      <c r="AO280" s="41">
        <v>0</v>
      </c>
      <c r="AP280" s="41">
        <v>0</v>
      </c>
    </row>
    <row r="281" spans="2:42" x14ac:dyDescent="0.25">
      <c r="B281" s="40" t="s">
        <v>61</v>
      </c>
      <c r="C281" s="42" t="s">
        <v>36</v>
      </c>
      <c r="D281" s="41"/>
      <c r="E281" s="41"/>
      <c r="F281" s="41"/>
      <c r="G281" s="41"/>
      <c r="H281" s="41"/>
      <c r="I281" s="41"/>
      <c r="J281" s="41"/>
      <c r="K281" s="41"/>
      <c r="L281" s="41"/>
      <c r="M281" s="41"/>
      <c r="N281" s="41"/>
      <c r="O281" s="41"/>
      <c r="P281" s="41"/>
      <c r="Q281" s="41"/>
      <c r="R281" s="41"/>
      <c r="S281" s="41"/>
      <c r="T281" s="41"/>
      <c r="U281" s="41"/>
      <c r="V281" s="41"/>
      <c r="W281" s="41"/>
      <c r="X281" s="41"/>
      <c r="Y281" s="41"/>
      <c r="Z281" s="41"/>
      <c r="AA281" s="41"/>
      <c r="AB281" s="41"/>
      <c r="AC281" s="41"/>
      <c r="AD281" s="41"/>
      <c r="AE281" s="41"/>
      <c r="AF281" s="41"/>
      <c r="AG281" s="41"/>
      <c r="AH281" s="41"/>
      <c r="AI281" s="41"/>
      <c r="AJ281" s="41"/>
      <c r="AK281" s="41"/>
      <c r="AL281" s="41"/>
      <c r="AM281" s="41"/>
      <c r="AN281" s="41"/>
      <c r="AO281" s="41"/>
      <c r="AP281" s="41"/>
    </row>
    <row r="282" spans="2:42" x14ac:dyDescent="0.25">
      <c r="B282" s="40" t="s">
        <v>61</v>
      </c>
      <c r="C282" s="42" t="s">
        <v>37</v>
      </c>
      <c r="D282" s="41"/>
      <c r="E282" s="41"/>
      <c r="F282" s="41"/>
      <c r="G282" s="41"/>
      <c r="H282" s="41"/>
      <c r="I282" s="41"/>
      <c r="J282" s="41"/>
      <c r="K282" s="41"/>
      <c r="L282" s="41"/>
      <c r="M282" s="41"/>
      <c r="N282" s="41"/>
      <c r="O282" s="41"/>
      <c r="P282" s="41"/>
      <c r="Q282" s="41"/>
      <c r="R282" s="41"/>
      <c r="S282" s="41"/>
      <c r="T282" s="41"/>
      <c r="U282" s="41"/>
      <c r="V282" s="41"/>
      <c r="W282" s="41"/>
      <c r="X282" s="41"/>
      <c r="Y282" s="41"/>
      <c r="Z282" s="41"/>
      <c r="AA282" s="41"/>
      <c r="AB282" s="41"/>
      <c r="AC282" s="41"/>
      <c r="AD282" s="41"/>
      <c r="AE282" s="41"/>
      <c r="AF282" s="41"/>
      <c r="AG282" s="41"/>
      <c r="AH282" s="41"/>
      <c r="AI282" s="41"/>
      <c r="AJ282" s="41"/>
      <c r="AK282" s="41"/>
      <c r="AL282" s="41"/>
      <c r="AM282" s="41"/>
      <c r="AN282" s="41"/>
      <c r="AO282" s="41"/>
      <c r="AP282" s="41"/>
    </row>
    <row r="283" spans="2:42" x14ac:dyDescent="0.25">
      <c r="B283" s="40" t="s">
        <v>61</v>
      </c>
      <c r="C283" s="42" t="s">
        <v>38</v>
      </c>
      <c r="D283" s="41"/>
      <c r="E283" s="41"/>
      <c r="F283" s="41"/>
      <c r="G283" s="41"/>
      <c r="H283" s="41"/>
      <c r="I283" s="41"/>
      <c r="J283" s="41"/>
      <c r="K283" s="41"/>
      <c r="L283" s="41"/>
      <c r="M283" s="41"/>
      <c r="N283" s="41"/>
      <c r="O283" s="41"/>
      <c r="P283" s="41"/>
      <c r="Q283" s="41"/>
      <c r="R283" s="41"/>
      <c r="S283" s="41"/>
      <c r="T283" s="41"/>
      <c r="U283" s="41"/>
      <c r="V283" s="41"/>
      <c r="W283" s="41"/>
      <c r="X283" s="41"/>
      <c r="Y283" s="41"/>
      <c r="Z283" s="41"/>
      <c r="AA283" s="41"/>
      <c r="AB283" s="41"/>
      <c r="AC283" s="41"/>
      <c r="AD283" s="41"/>
      <c r="AE283" s="41"/>
      <c r="AF283" s="41"/>
      <c r="AG283" s="41"/>
      <c r="AH283" s="41"/>
      <c r="AI283" s="41"/>
      <c r="AJ283" s="41"/>
      <c r="AK283" s="41"/>
      <c r="AL283" s="41"/>
      <c r="AM283" s="41"/>
      <c r="AN283" s="41"/>
      <c r="AO283" s="41"/>
      <c r="AP283" s="41"/>
    </row>
    <row r="284" spans="2:42" x14ac:dyDescent="0.25">
      <c r="B284" s="40" t="s">
        <v>61</v>
      </c>
      <c r="C284" s="42" t="s">
        <v>39</v>
      </c>
      <c r="D284" s="41"/>
      <c r="E284" s="41"/>
      <c r="F284" s="41"/>
      <c r="G284" s="41"/>
      <c r="H284" s="41"/>
      <c r="I284" s="41"/>
      <c r="J284" s="41"/>
      <c r="K284" s="41"/>
      <c r="L284" s="41"/>
      <c r="M284" s="41"/>
      <c r="N284" s="41"/>
      <c r="O284" s="41"/>
      <c r="P284" s="41"/>
      <c r="Q284" s="41"/>
      <c r="R284" s="41"/>
      <c r="S284" s="41"/>
      <c r="T284" s="41"/>
      <c r="U284" s="41"/>
      <c r="V284" s="41"/>
      <c r="W284" s="41"/>
      <c r="X284" s="41"/>
      <c r="Y284" s="41"/>
      <c r="Z284" s="41"/>
      <c r="AA284" s="41"/>
      <c r="AB284" s="41"/>
      <c r="AC284" s="41"/>
      <c r="AD284" s="41"/>
      <c r="AE284" s="41"/>
      <c r="AF284" s="41"/>
      <c r="AG284" s="41"/>
      <c r="AH284" s="41"/>
      <c r="AI284" s="41"/>
      <c r="AJ284" s="41"/>
      <c r="AK284" s="41"/>
      <c r="AL284" s="41"/>
      <c r="AM284" s="41"/>
      <c r="AN284" s="41"/>
      <c r="AO284" s="41"/>
      <c r="AP284" s="41"/>
    </row>
    <row r="285" spans="2:42" x14ac:dyDescent="0.25">
      <c r="B285" s="40" t="s">
        <v>61</v>
      </c>
      <c r="C285" s="42" t="s">
        <v>40</v>
      </c>
      <c r="D285" s="41"/>
      <c r="E285" s="41"/>
      <c r="F285" s="41"/>
      <c r="G285" s="41"/>
      <c r="H285" s="41"/>
      <c r="I285" s="41"/>
      <c r="J285" s="41"/>
      <c r="K285" s="41"/>
      <c r="L285" s="41"/>
      <c r="M285" s="41"/>
      <c r="N285" s="41"/>
      <c r="O285" s="41"/>
      <c r="P285" s="41"/>
      <c r="Q285" s="41"/>
      <c r="R285" s="41"/>
      <c r="S285" s="41"/>
      <c r="T285" s="41"/>
      <c r="U285" s="41"/>
      <c r="V285" s="41"/>
      <c r="W285" s="41"/>
      <c r="X285" s="41"/>
      <c r="Y285" s="41"/>
      <c r="Z285" s="41"/>
      <c r="AA285" s="41"/>
      <c r="AB285" s="41"/>
      <c r="AC285" s="41"/>
      <c r="AD285" s="41"/>
      <c r="AE285" s="41"/>
      <c r="AF285" s="41"/>
      <c r="AG285" s="41"/>
      <c r="AH285" s="41"/>
      <c r="AI285" s="41"/>
      <c r="AJ285" s="41"/>
      <c r="AK285" s="41"/>
      <c r="AL285" s="41"/>
      <c r="AM285" s="41"/>
      <c r="AN285" s="41"/>
      <c r="AO285" s="41"/>
      <c r="AP285" s="41"/>
    </row>
    <row r="286" spans="2:42" x14ac:dyDescent="0.25">
      <c r="B286" s="40" t="s">
        <v>61</v>
      </c>
      <c r="C286" s="42" t="s">
        <v>41</v>
      </c>
      <c r="D286" s="41"/>
      <c r="E286" s="41"/>
      <c r="F286" s="41"/>
      <c r="G286" s="41"/>
      <c r="H286" s="41"/>
      <c r="I286" s="41"/>
      <c r="J286" s="41"/>
      <c r="K286" s="41"/>
      <c r="L286" s="41"/>
      <c r="M286" s="41"/>
      <c r="N286" s="41"/>
      <c r="O286" s="41"/>
      <c r="P286" s="41"/>
      <c r="Q286" s="41"/>
      <c r="R286" s="41"/>
      <c r="S286" s="41"/>
      <c r="T286" s="41"/>
      <c r="U286" s="41"/>
      <c r="V286" s="41"/>
      <c r="W286" s="41"/>
      <c r="X286" s="41"/>
      <c r="Y286" s="41"/>
      <c r="Z286" s="41"/>
      <c r="AA286" s="41"/>
      <c r="AB286" s="41"/>
      <c r="AC286" s="41"/>
      <c r="AD286" s="41"/>
      <c r="AE286" s="41"/>
      <c r="AF286" s="41"/>
      <c r="AG286" s="41"/>
      <c r="AH286" s="41"/>
      <c r="AI286" s="41"/>
      <c r="AJ286" s="41"/>
      <c r="AK286" s="41"/>
      <c r="AL286" s="41"/>
      <c r="AM286" s="41"/>
      <c r="AN286" s="41"/>
      <c r="AO286" s="41"/>
      <c r="AP286" s="41"/>
    </row>
    <row r="287" spans="2:42" x14ac:dyDescent="0.25">
      <c r="B287" s="40" t="s">
        <v>61</v>
      </c>
      <c r="C287" s="42" t="s">
        <v>42</v>
      </c>
      <c r="D287" s="41"/>
      <c r="E287" s="41"/>
      <c r="F287" s="41"/>
      <c r="G287" s="41"/>
      <c r="H287" s="41"/>
      <c r="I287" s="41"/>
      <c r="J287" s="41"/>
      <c r="K287" s="41"/>
      <c r="L287" s="41"/>
      <c r="M287" s="41"/>
      <c r="N287" s="41"/>
      <c r="O287" s="41"/>
      <c r="P287" s="41"/>
      <c r="Q287" s="41"/>
      <c r="R287" s="41"/>
      <c r="S287" s="41"/>
      <c r="T287" s="41"/>
      <c r="U287" s="41"/>
      <c r="V287" s="41"/>
      <c r="W287" s="41"/>
      <c r="X287" s="41"/>
      <c r="Y287" s="41"/>
      <c r="Z287" s="41"/>
      <c r="AA287" s="41"/>
      <c r="AB287" s="41"/>
      <c r="AC287" s="41"/>
      <c r="AD287" s="41"/>
      <c r="AE287" s="41"/>
      <c r="AF287" s="41"/>
      <c r="AG287" s="41"/>
      <c r="AH287" s="41"/>
      <c r="AI287" s="41"/>
      <c r="AJ287" s="41"/>
      <c r="AK287" s="41"/>
      <c r="AL287" s="41"/>
      <c r="AM287" s="41"/>
      <c r="AN287" s="41"/>
      <c r="AO287" s="41"/>
      <c r="AP287" s="41"/>
    </row>
    <row r="288" spans="2:42" x14ac:dyDescent="0.25">
      <c r="B288" s="40" t="s">
        <v>61</v>
      </c>
      <c r="C288" s="42" t="s">
        <v>43</v>
      </c>
      <c r="D288" s="41"/>
      <c r="E288" s="41"/>
      <c r="F288" s="41"/>
      <c r="G288" s="41"/>
      <c r="H288" s="41"/>
      <c r="I288" s="41"/>
      <c r="J288" s="41"/>
      <c r="K288" s="41"/>
      <c r="L288" s="41"/>
      <c r="M288" s="41"/>
      <c r="N288" s="41"/>
      <c r="O288" s="41"/>
      <c r="P288" s="41"/>
      <c r="Q288" s="41"/>
      <c r="R288" s="41"/>
      <c r="S288" s="41"/>
      <c r="T288" s="41"/>
      <c r="U288" s="41"/>
      <c r="V288" s="41"/>
      <c r="W288" s="41"/>
      <c r="X288" s="41"/>
      <c r="Y288" s="41"/>
      <c r="Z288" s="41"/>
      <c r="AA288" s="41"/>
      <c r="AB288" s="41"/>
      <c r="AC288" s="41"/>
      <c r="AD288" s="41"/>
      <c r="AE288" s="41"/>
      <c r="AF288" s="41"/>
      <c r="AG288" s="41"/>
      <c r="AH288" s="41"/>
      <c r="AI288" s="41"/>
      <c r="AJ288" s="41"/>
      <c r="AK288" s="41"/>
      <c r="AL288" s="41"/>
      <c r="AM288" s="41"/>
      <c r="AN288" s="41"/>
      <c r="AO288" s="41"/>
      <c r="AP288" s="41"/>
    </row>
    <row r="289" spans="2:42" x14ac:dyDescent="0.25">
      <c r="B289" s="40" t="s">
        <v>61</v>
      </c>
      <c r="C289" s="42" t="s">
        <v>44</v>
      </c>
      <c r="D289" s="41"/>
      <c r="E289" s="41"/>
      <c r="F289" s="41"/>
      <c r="G289" s="41"/>
      <c r="H289" s="41"/>
      <c r="I289" s="41"/>
      <c r="J289" s="41"/>
      <c r="K289" s="41"/>
      <c r="L289" s="41"/>
      <c r="M289" s="41"/>
      <c r="N289" s="41"/>
      <c r="O289" s="41"/>
      <c r="P289" s="41"/>
      <c r="Q289" s="41"/>
      <c r="R289" s="41"/>
      <c r="S289" s="41"/>
      <c r="T289" s="41"/>
      <c r="U289" s="41"/>
      <c r="V289" s="41"/>
      <c r="W289" s="41"/>
      <c r="X289" s="41"/>
      <c r="Y289" s="41"/>
      <c r="Z289" s="41"/>
      <c r="AA289" s="41"/>
      <c r="AB289" s="41"/>
      <c r="AC289" s="41"/>
      <c r="AD289" s="41"/>
      <c r="AE289" s="41"/>
      <c r="AF289" s="41"/>
      <c r="AG289" s="41"/>
      <c r="AH289" s="41"/>
      <c r="AI289" s="41"/>
      <c r="AJ289" s="41"/>
      <c r="AK289" s="41"/>
      <c r="AL289" s="41"/>
      <c r="AM289" s="41"/>
      <c r="AN289" s="41"/>
      <c r="AO289" s="41"/>
      <c r="AP289" s="41"/>
    </row>
    <row r="290" spans="2:42" x14ac:dyDescent="0.25">
      <c r="B290" s="40" t="s">
        <v>61</v>
      </c>
      <c r="C290" s="42" t="s">
        <v>45</v>
      </c>
      <c r="D290" s="41"/>
      <c r="E290" s="41"/>
      <c r="F290" s="41"/>
      <c r="G290" s="41"/>
      <c r="H290" s="41"/>
      <c r="I290" s="41"/>
      <c r="J290" s="41"/>
      <c r="K290" s="41"/>
      <c r="L290" s="41"/>
      <c r="M290" s="41"/>
      <c r="N290" s="41"/>
      <c r="O290" s="41"/>
      <c r="P290" s="41"/>
      <c r="Q290" s="41"/>
      <c r="R290" s="41"/>
      <c r="S290" s="41"/>
      <c r="T290" s="41"/>
      <c r="U290" s="41"/>
      <c r="V290" s="41"/>
      <c r="W290" s="41"/>
      <c r="X290" s="41"/>
      <c r="Y290" s="41"/>
      <c r="Z290" s="41"/>
      <c r="AA290" s="41"/>
      <c r="AB290" s="41"/>
      <c r="AC290" s="41"/>
      <c r="AD290" s="41"/>
      <c r="AE290" s="41"/>
      <c r="AF290" s="41"/>
      <c r="AG290" s="41"/>
      <c r="AH290" s="41"/>
      <c r="AI290" s="41"/>
      <c r="AJ290" s="41"/>
      <c r="AK290" s="41"/>
      <c r="AL290" s="41"/>
      <c r="AM290" s="41"/>
      <c r="AN290" s="41"/>
      <c r="AO290" s="41"/>
      <c r="AP290" s="41"/>
    </row>
    <row r="291" spans="2:42" x14ac:dyDescent="0.25">
      <c r="B291" s="40" t="s">
        <v>61</v>
      </c>
      <c r="C291" s="42" t="s">
        <v>46</v>
      </c>
      <c r="D291" s="41"/>
      <c r="E291" s="41"/>
      <c r="F291" s="41"/>
      <c r="G291" s="41"/>
      <c r="H291" s="41"/>
      <c r="I291" s="41"/>
      <c r="J291" s="41"/>
      <c r="K291" s="41"/>
      <c r="L291" s="41"/>
      <c r="M291" s="41"/>
      <c r="N291" s="41"/>
      <c r="O291" s="41"/>
      <c r="P291" s="41"/>
      <c r="Q291" s="41"/>
      <c r="R291" s="41"/>
      <c r="S291" s="41"/>
      <c r="T291" s="41"/>
      <c r="U291" s="41"/>
      <c r="V291" s="41"/>
      <c r="W291" s="41"/>
      <c r="X291" s="41"/>
      <c r="Y291" s="41"/>
      <c r="Z291" s="41"/>
      <c r="AA291" s="41"/>
      <c r="AB291" s="41"/>
      <c r="AC291" s="41"/>
      <c r="AD291" s="41"/>
      <c r="AE291" s="41"/>
      <c r="AF291" s="41"/>
      <c r="AG291" s="41"/>
      <c r="AH291" s="41"/>
      <c r="AI291" s="41"/>
      <c r="AJ291" s="41"/>
      <c r="AK291" s="41"/>
      <c r="AL291" s="41"/>
      <c r="AM291" s="41"/>
      <c r="AN291" s="41"/>
      <c r="AO291" s="41"/>
      <c r="AP291" s="41"/>
    </row>
    <row r="292" spans="2:42" x14ac:dyDescent="0.25">
      <c r="B292" s="40" t="s">
        <v>61</v>
      </c>
      <c r="C292" s="42" t="s">
        <v>15</v>
      </c>
      <c r="D292" s="41">
        <v>0</v>
      </c>
      <c r="E292" s="41">
        <v>0</v>
      </c>
      <c r="F292" s="41">
        <v>0</v>
      </c>
      <c r="G292" s="41">
        <v>0</v>
      </c>
      <c r="H292" s="41">
        <v>0</v>
      </c>
      <c r="I292" s="41">
        <v>0</v>
      </c>
      <c r="J292" s="41">
        <v>0</v>
      </c>
      <c r="K292" s="41">
        <v>0</v>
      </c>
      <c r="L292" s="41">
        <v>0</v>
      </c>
      <c r="M292" s="41">
        <v>0</v>
      </c>
      <c r="N292" s="41">
        <v>0</v>
      </c>
      <c r="O292" s="41">
        <v>0</v>
      </c>
      <c r="P292" s="41">
        <v>0</v>
      </c>
      <c r="Q292" s="41">
        <v>0</v>
      </c>
      <c r="R292" s="41">
        <v>0</v>
      </c>
      <c r="S292" s="41">
        <v>0</v>
      </c>
      <c r="T292" s="41">
        <v>0</v>
      </c>
      <c r="U292" s="41">
        <v>0</v>
      </c>
      <c r="V292" s="41">
        <v>0</v>
      </c>
      <c r="W292" s="41">
        <v>0</v>
      </c>
      <c r="X292" s="41">
        <v>0</v>
      </c>
      <c r="Y292" s="41">
        <v>0</v>
      </c>
      <c r="Z292" s="41">
        <v>0</v>
      </c>
      <c r="AA292" s="41">
        <v>0</v>
      </c>
      <c r="AB292" s="41">
        <v>0</v>
      </c>
      <c r="AC292" s="41">
        <v>0</v>
      </c>
      <c r="AD292" s="41">
        <v>0</v>
      </c>
      <c r="AE292" s="41">
        <v>0</v>
      </c>
      <c r="AF292" s="41">
        <v>0</v>
      </c>
      <c r="AG292" s="41">
        <v>0</v>
      </c>
      <c r="AH292" s="41">
        <v>0</v>
      </c>
      <c r="AI292" s="41">
        <v>0</v>
      </c>
      <c r="AJ292" s="41">
        <v>0</v>
      </c>
      <c r="AK292" s="41">
        <v>0</v>
      </c>
      <c r="AL292" s="41">
        <v>0</v>
      </c>
      <c r="AM292" s="41">
        <v>0</v>
      </c>
      <c r="AN292" s="41">
        <v>0</v>
      </c>
      <c r="AO292" s="41">
        <v>0</v>
      </c>
      <c r="AP292" s="41">
        <v>0</v>
      </c>
    </row>
    <row r="293" spans="2:42" x14ac:dyDescent="0.25">
      <c r="B293" s="40" t="s">
        <v>62</v>
      </c>
      <c r="C293" s="42" t="s">
        <v>36</v>
      </c>
      <c r="D293" s="41"/>
      <c r="E293" s="41"/>
      <c r="F293" s="41"/>
      <c r="G293" s="41"/>
      <c r="H293" s="41"/>
      <c r="I293" s="41"/>
      <c r="J293" s="41"/>
      <c r="K293" s="41"/>
      <c r="L293" s="41"/>
      <c r="M293" s="41"/>
      <c r="N293" s="41"/>
      <c r="O293" s="41"/>
      <c r="P293" s="41"/>
      <c r="Q293" s="41"/>
      <c r="R293" s="41"/>
      <c r="S293" s="41"/>
      <c r="T293" s="41"/>
      <c r="U293" s="41"/>
      <c r="V293" s="41">
        <v>1176.715821</v>
      </c>
      <c r="W293" s="41">
        <v>2426.675287</v>
      </c>
      <c r="X293" s="41">
        <v>3710.663301</v>
      </c>
      <c r="Y293" s="41">
        <v>4991.6127399999996</v>
      </c>
      <c r="Z293" s="41">
        <v>6307.3172130000003</v>
      </c>
      <c r="AA293" s="41">
        <v>7663.6766820000003</v>
      </c>
      <c r="AB293" s="41">
        <v>9104.4457829999992</v>
      </c>
      <c r="AC293" s="41">
        <v>10212.06531</v>
      </c>
      <c r="AD293" s="41">
        <v>10212.06531</v>
      </c>
      <c r="AE293" s="41">
        <v>10212.06531</v>
      </c>
      <c r="AF293" s="41">
        <v>10212.06531</v>
      </c>
      <c r="AG293" s="41">
        <v>10212.06531</v>
      </c>
      <c r="AH293" s="41">
        <v>10212.06531</v>
      </c>
      <c r="AI293" s="41">
        <v>10212.06531</v>
      </c>
      <c r="AJ293" s="41">
        <v>10212.06531</v>
      </c>
      <c r="AK293" s="41">
        <v>10212.06531</v>
      </c>
      <c r="AL293" s="41">
        <v>10212.06531</v>
      </c>
      <c r="AM293" s="41">
        <v>10212.06531</v>
      </c>
      <c r="AN293" s="41">
        <v>10212.06531</v>
      </c>
      <c r="AO293" s="41">
        <v>10212.06531</v>
      </c>
      <c r="AP293" s="41">
        <v>10212.06531</v>
      </c>
    </row>
    <row r="294" spans="2:42" x14ac:dyDescent="0.25">
      <c r="B294" s="40" t="s">
        <v>62</v>
      </c>
      <c r="C294" s="42" t="s">
        <v>37</v>
      </c>
      <c r="D294" s="41"/>
      <c r="E294" s="41"/>
      <c r="F294" s="41"/>
      <c r="G294" s="41"/>
      <c r="H294" s="41"/>
      <c r="I294" s="41"/>
      <c r="J294" s="41"/>
      <c r="K294" s="41"/>
      <c r="L294" s="41"/>
      <c r="M294" s="41"/>
      <c r="N294" s="41"/>
      <c r="O294" s="41"/>
      <c r="P294" s="41"/>
      <c r="Q294" s="41"/>
      <c r="R294" s="41"/>
      <c r="S294" s="41"/>
      <c r="T294" s="41"/>
      <c r="U294" s="41"/>
      <c r="V294" s="41"/>
      <c r="W294" s="41"/>
      <c r="X294" s="41"/>
      <c r="Y294" s="41"/>
      <c r="Z294" s="41"/>
      <c r="AA294" s="41"/>
      <c r="AB294" s="41"/>
      <c r="AC294" s="41"/>
      <c r="AD294" s="41"/>
      <c r="AE294" s="41"/>
      <c r="AF294" s="41"/>
      <c r="AG294" s="41"/>
      <c r="AH294" s="41"/>
      <c r="AI294" s="41"/>
      <c r="AJ294" s="41"/>
      <c r="AK294" s="41"/>
      <c r="AL294" s="41"/>
      <c r="AM294" s="41"/>
      <c r="AN294" s="41"/>
      <c r="AO294" s="41"/>
      <c r="AP294" s="41"/>
    </row>
    <row r="295" spans="2:42" x14ac:dyDescent="0.25">
      <c r="B295" s="40" t="s">
        <v>62</v>
      </c>
      <c r="C295" s="42" t="s">
        <v>38</v>
      </c>
      <c r="D295" s="41"/>
      <c r="E295" s="41"/>
      <c r="F295" s="41"/>
      <c r="G295" s="41"/>
      <c r="H295" s="41"/>
      <c r="I295" s="41"/>
      <c r="J295" s="41"/>
      <c r="K295" s="41"/>
      <c r="L295" s="41"/>
      <c r="M295" s="41"/>
      <c r="N295" s="41"/>
      <c r="O295" s="41"/>
      <c r="P295" s="41"/>
      <c r="Q295" s="41"/>
      <c r="R295" s="41"/>
      <c r="S295" s="41"/>
      <c r="T295" s="41"/>
      <c r="U295" s="41"/>
      <c r="V295" s="41"/>
      <c r="W295" s="41"/>
      <c r="X295" s="41"/>
      <c r="Y295" s="41"/>
      <c r="Z295" s="41"/>
      <c r="AA295" s="41"/>
      <c r="AB295" s="41"/>
      <c r="AC295" s="41"/>
      <c r="AD295" s="41"/>
      <c r="AE295" s="41"/>
      <c r="AF295" s="41"/>
      <c r="AG295" s="41"/>
      <c r="AH295" s="41"/>
      <c r="AI295" s="41"/>
      <c r="AJ295" s="41"/>
      <c r="AK295" s="41"/>
      <c r="AL295" s="41"/>
      <c r="AM295" s="41"/>
      <c r="AN295" s="41"/>
      <c r="AO295" s="41"/>
      <c r="AP295" s="41"/>
    </row>
    <row r="296" spans="2:42" x14ac:dyDescent="0.25">
      <c r="B296" s="40" t="s">
        <v>62</v>
      </c>
      <c r="C296" s="42" t="s">
        <v>39</v>
      </c>
      <c r="D296" s="41"/>
      <c r="E296" s="41"/>
      <c r="F296" s="41"/>
      <c r="G296" s="41"/>
      <c r="H296" s="41"/>
      <c r="I296" s="41"/>
      <c r="J296" s="41"/>
      <c r="K296" s="41"/>
      <c r="L296" s="41"/>
      <c r="M296" s="41"/>
      <c r="N296" s="41"/>
      <c r="O296" s="41"/>
      <c r="P296" s="41"/>
      <c r="Q296" s="41"/>
      <c r="R296" s="41"/>
      <c r="S296" s="41"/>
      <c r="T296" s="41"/>
      <c r="U296" s="41"/>
      <c r="V296" s="41"/>
      <c r="W296" s="41"/>
      <c r="X296" s="41"/>
      <c r="Y296" s="41"/>
      <c r="Z296" s="41"/>
      <c r="AA296" s="41"/>
      <c r="AB296" s="41"/>
      <c r="AC296" s="41"/>
      <c r="AD296" s="41"/>
      <c r="AE296" s="41"/>
      <c r="AF296" s="41"/>
      <c r="AG296" s="41"/>
      <c r="AH296" s="41"/>
      <c r="AI296" s="41"/>
      <c r="AJ296" s="41"/>
      <c r="AK296" s="41"/>
      <c r="AL296" s="41"/>
      <c r="AM296" s="41"/>
      <c r="AN296" s="41"/>
      <c r="AO296" s="41"/>
      <c r="AP296" s="41"/>
    </row>
    <row r="297" spans="2:42" x14ac:dyDescent="0.25">
      <c r="B297" s="40" t="s">
        <v>62</v>
      </c>
      <c r="C297" s="42" t="s">
        <v>40</v>
      </c>
      <c r="D297" s="41"/>
      <c r="E297" s="41"/>
      <c r="F297" s="41"/>
      <c r="G297" s="41"/>
      <c r="H297" s="41"/>
      <c r="I297" s="41"/>
      <c r="J297" s="41"/>
      <c r="K297" s="41"/>
      <c r="L297" s="41"/>
      <c r="M297" s="41"/>
      <c r="N297" s="41"/>
      <c r="O297" s="41"/>
      <c r="P297" s="41"/>
      <c r="Q297" s="41"/>
      <c r="R297" s="41"/>
      <c r="S297" s="41"/>
      <c r="T297" s="41"/>
      <c r="U297" s="41"/>
      <c r="V297" s="41"/>
      <c r="W297" s="41"/>
      <c r="X297" s="41"/>
      <c r="Y297" s="41"/>
      <c r="Z297" s="41"/>
      <c r="AA297" s="41"/>
      <c r="AB297" s="41"/>
      <c r="AC297" s="41"/>
      <c r="AD297" s="41"/>
      <c r="AE297" s="41"/>
      <c r="AF297" s="41"/>
      <c r="AG297" s="41"/>
      <c r="AH297" s="41"/>
      <c r="AI297" s="41"/>
      <c r="AJ297" s="41"/>
      <c r="AK297" s="41"/>
      <c r="AL297" s="41"/>
      <c r="AM297" s="41"/>
      <c r="AN297" s="41"/>
      <c r="AO297" s="41"/>
      <c r="AP297" s="41"/>
    </row>
    <row r="298" spans="2:42" x14ac:dyDescent="0.25">
      <c r="B298" s="40" t="s">
        <v>62</v>
      </c>
      <c r="C298" s="42" t="s">
        <v>41</v>
      </c>
      <c r="D298" s="41"/>
      <c r="E298" s="41"/>
      <c r="F298" s="41"/>
      <c r="G298" s="41"/>
      <c r="H298" s="41"/>
      <c r="I298" s="41"/>
      <c r="J298" s="41"/>
      <c r="K298" s="41"/>
      <c r="L298" s="41"/>
      <c r="M298" s="41"/>
      <c r="N298" s="41"/>
      <c r="O298" s="41"/>
      <c r="P298" s="41"/>
      <c r="Q298" s="41"/>
      <c r="R298" s="41"/>
      <c r="S298" s="41"/>
      <c r="T298" s="41"/>
      <c r="U298" s="41"/>
      <c r="V298" s="41"/>
      <c r="W298" s="41"/>
      <c r="X298" s="41"/>
      <c r="Y298" s="41"/>
      <c r="Z298" s="41"/>
      <c r="AA298" s="41"/>
      <c r="AB298" s="41"/>
      <c r="AC298" s="41"/>
      <c r="AD298" s="41"/>
      <c r="AE298" s="41"/>
      <c r="AF298" s="41"/>
      <c r="AG298" s="41"/>
      <c r="AH298" s="41"/>
      <c r="AI298" s="41"/>
      <c r="AJ298" s="41"/>
      <c r="AK298" s="41"/>
      <c r="AL298" s="41"/>
      <c r="AM298" s="41"/>
      <c r="AN298" s="41"/>
      <c r="AO298" s="41"/>
      <c r="AP298" s="41"/>
    </row>
    <row r="299" spans="2:42" x14ac:dyDescent="0.25">
      <c r="B299" s="40" t="s">
        <v>62</v>
      </c>
      <c r="C299" s="42" t="s">
        <v>42</v>
      </c>
      <c r="D299" s="41"/>
      <c r="E299" s="41"/>
      <c r="F299" s="41"/>
      <c r="G299" s="41"/>
      <c r="H299" s="41"/>
      <c r="I299" s="41"/>
      <c r="J299" s="41"/>
      <c r="K299" s="41"/>
      <c r="L299" s="41"/>
      <c r="M299" s="41"/>
      <c r="N299" s="41"/>
      <c r="O299" s="41"/>
      <c r="P299" s="41"/>
      <c r="Q299" s="41"/>
      <c r="R299" s="41"/>
      <c r="S299" s="41"/>
      <c r="T299" s="41"/>
      <c r="U299" s="41"/>
      <c r="V299" s="41"/>
      <c r="W299" s="41"/>
      <c r="X299" s="41"/>
      <c r="Y299" s="41"/>
      <c r="Z299" s="41"/>
      <c r="AA299" s="41"/>
      <c r="AB299" s="41"/>
      <c r="AC299" s="41"/>
      <c r="AD299" s="41"/>
      <c r="AE299" s="41"/>
      <c r="AF299" s="41"/>
      <c r="AG299" s="41"/>
      <c r="AH299" s="41"/>
      <c r="AI299" s="41"/>
      <c r="AJ299" s="41"/>
      <c r="AK299" s="41"/>
      <c r="AL299" s="41"/>
      <c r="AM299" s="41"/>
      <c r="AN299" s="41"/>
      <c r="AO299" s="41"/>
      <c r="AP299" s="41"/>
    </row>
    <row r="300" spans="2:42" x14ac:dyDescent="0.25">
      <c r="B300" s="40" t="s">
        <v>62</v>
      </c>
      <c r="C300" s="42" t="s">
        <v>43</v>
      </c>
      <c r="D300" s="41"/>
      <c r="E300" s="41"/>
      <c r="F300" s="41"/>
      <c r="G300" s="41"/>
      <c r="H300" s="41"/>
      <c r="I300" s="41"/>
      <c r="J300" s="41"/>
      <c r="K300" s="41"/>
      <c r="L300" s="41"/>
      <c r="M300" s="41"/>
      <c r="N300" s="41"/>
      <c r="O300" s="41"/>
      <c r="P300" s="41"/>
      <c r="Q300" s="41"/>
      <c r="R300" s="41"/>
      <c r="S300" s="41"/>
      <c r="T300" s="41"/>
      <c r="U300" s="41"/>
      <c r="V300" s="41"/>
      <c r="W300" s="41"/>
      <c r="X300" s="41"/>
      <c r="Y300" s="41"/>
      <c r="Z300" s="41"/>
      <c r="AA300" s="41"/>
      <c r="AB300" s="41"/>
      <c r="AC300" s="41"/>
      <c r="AD300" s="41"/>
      <c r="AE300" s="41"/>
      <c r="AF300" s="41"/>
      <c r="AG300" s="41"/>
      <c r="AH300" s="41"/>
      <c r="AI300" s="41"/>
      <c r="AJ300" s="41"/>
      <c r="AK300" s="41"/>
      <c r="AL300" s="41"/>
      <c r="AM300" s="41"/>
      <c r="AN300" s="41"/>
      <c r="AO300" s="41"/>
      <c r="AP300" s="41"/>
    </row>
    <row r="301" spans="2:42" x14ac:dyDescent="0.25">
      <c r="B301" s="40" t="s">
        <v>62</v>
      </c>
      <c r="C301" s="42" t="s">
        <v>44</v>
      </c>
      <c r="D301" s="41"/>
      <c r="E301" s="41"/>
      <c r="F301" s="41"/>
      <c r="G301" s="41"/>
      <c r="H301" s="41"/>
      <c r="I301" s="41"/>
      <c r="J301" s="41"/>
      <c r="K301" s="41"/>
      <c r="L301" s="41"/>
      <c r="M301" s="41"/>
      <c r="N301" s="41"/>
      <c r="O301" s="41"/>
      <c r="P301" s="41"/>
      <c r="Q301" s="41"/>
      <c r="R301" s="41"/>
      <c r="S301" s="41"/>
      <c r="T301" s="41"/>
      <c r="U301" s="41"/>
      <c r="V301" s="41"/>
      <c r="W301" s="41"/>
      <c r="X301" s="41"/>
      <c r="Y301" s="41"/>
      <c r="Z301" s="41"/>
      <c r="AA301" s="41"/>
      <c r="AB301" s="41"/>
      <c r="AC301" s="41"/>
      <c r="AD301" s="41"/>
      <c r="AE301" s="41"/>
      <c r="AF301" s="41"/>
      <c r="AG301" s="41"/>
      <c r="AH301" s="41"/>
      <c r="AI301" s="41"/>
      <c r="AJ301" s="41"/>
      <c r="AK301" s="41"/>
      <c r="AL301" s="41"/>
      <c r="AM301" s="41"/>
      <c r="AN301" s="41"/>
      <c r="AO301" s="41"/>
      <c r="AP301" s="41"/>
    </row>
    <row r="302" spans="2:42" x14ac:dyDescent="0.25">
      <c r="B302" s="40" t="s">
        <v>62</v>
      </c>
      <c r="C302" s="42" t="s">
        <v>45</v>
      </c>
      <c r="D302" s="41"/>
      <c r="E302" s="41"/>
      <c r="F302" s="41"/>
      <c r="G302" s="41"/>
      <c r="H302" s="41"/>
      <c r="I302" s="41"/>
      <c r="J302" s="41"/>
      <c r="K302" s="41"/>
      <c r="L302" s="41"/>
      <c r="M302" s="41"/>
      <c r="N302" s="41"/>
      <c r="O302" s="41"/>
      <c r="P302" s="41"/>
      <c r="Q302" s="41"/>
      <c r="R302" s="41"/>
      <c r="S302" s="41"/>
      <c r="T302" s="41"/>
      <c r="U302" s="41"/>
      <c r="V302" s="41"/>
      <c r="W302" s="41"/>
      <c r="X302" s="41"/>
      <c r="Y302" s="41"/>
      <c r="Z302" s="41"/>
      <c r="AA302" s="41"/>
      <c r="AB302" s="41"/>
      <c r="AC302" s="41"/>
      <c r="AD302" s="41"/>
      <c r="AE302" s="41"/>
      <c r="AF302" s="41"/>
      <c r="AG302" s="41"/>
      <c r="AH302" s="41"/>
      <c r="AI302" s="41"/>
      <c r="AJ302" s="41"/>
      <c r="AK302" s="41"/>
      <c r="AL302" s="41"/>
      <c r="AM302" s="41"/>
      <c r="AN302" s="41"/>
      <c r="AO302" s="41"/>
      <c r="AP302" s="41"/>
    </row>
    <row r="303" spans="2:42" x14ac:dyDescent="0.25">
      <c r="B303" s="40" t="s">
        <v>62</v>
      </c>
      <c r="C303" s="42" t="s">
        <v>46</v>
      </c>
      <c r="D303" s="41"/>
      <c r="E303" s="41"/>
      <c r="F303" s="41"/>
      <c r="G303" s="41"/>
      <c r="H303" s="41"/>
      <c r="I303" s="41"/>
      <c r="J303" s="41"/>
      <c r="K303" s="41"/>
      <c r="L303" s="41"/>
      <c r="M303" s="41"/>
      <c r="N303" s="41"/>
      <c r="O303" s="41"/>
      <c r="P303" s="41"/>
      <c r="Q303" s="41"/>
      <c r="R303" s="41"/>
      <c r="S303" s="41"/>
      <c r="T303" s="41"/>
      <c r="U303" s="41"/>
      <c r="V303" s="41"/>
      <c r="W303" s="41"/>
      <c r="X303" s="41"/>
      <c r="Y303" s="41"/>
      <c r="Z303" s="41"/>
      <c r="AA303" s="41"/>
      <c r="AB303" s="41"/>
      <c r="AC303" s="41"/>
      <c r="AD303" s="41"/>
      <c r="AE303" s="41"/>
      <c r="AF303" s="41"/>
      <c r="AG303" s="41"/>
      <c r="AH303" s="41"/>
      <c r="AI303" s="41"/>
      <c r="AJ303" s="41"/>
      <c r="AK303" s="41"/>
      <c r="AL303" s="41"/>
      <c r="AM303" s="41"/>
      <c r="AN303" s="41"/>
      <c r="AO303" s="41"/>
      <c r="AP303" s="41"/>
    </row>
    <row r="304" spans="2:42" x14ac:dyDescent="0.25">
      <c r="B304" s="40" t="s">
        <v>62</v>
      </c>
      <c r="C304" s="42" t="s">
        <v>15</v>
      </c>
      <c r="D304" s="41">
        <v>0</v>
      </c>
      <c r="E304" s="41">
        <v>0</v>
      </c>
      <c r="F304" s="41">
        <v>0</v>
      </c>
      <c r="G304" s="41">
        <v>0</v>
      </c>
      <c r="H304" s="41">
        <v>0</v>
      </c>
      <c r="I304" s="41">
        <v>0</v>
      </c>
      <c r="J304" s="41">
        <v>0</v>
      </c>
      <c r="K304" s="41">
        <v>0</v>
      </c>
      <c r="L304" s="41">
        <v>0</v>
      </c>
      <c r="M304" s="41">
        <v>0</v>
      </c>
      <c r="N304" s="41">
        <v>0</v>
      </c>
      <c r="O304" s="41">
        <v>0</v>
      </c>
      <c r="P304" s="41">
        <v>0</v>
      </c>
      <c r="Q304" s="41">
        <v>0</v>
      </c>
      <c r="R304" s="41">
        <v>0</v>
      </c>
      <c r="S304" s="41">
        <v>0</v>
      </c>
      <c r="T304" s="41">
        <v>0</v>
      </c>
      <c r="U304" s="41">
        <v>0</v>
      </c>
      <c r="V304" s="41">
        <v>1176.715821</v>
      </c>
      <c r="W304" s="41">
        <v>2426.675287</v>
      </c>
      <c r="X304" s="41">
        <v>3710.663301</v>
      </c>
      <c r="Y304" s="41">
        <v>4991.6127399999996</v>
      </c>
      <c r="Z304" s="41">
        <v>6307.3172130000003</v>
      </c>
      <c r="AA304" s="41">
        <v>7663.6766820000003</v>
      </c>
      <c r="AB304" s="41">
        <v>9104.4457829999992</v>
      </c>
      <c r="AC304" s="41">
        <v>10212.06531</v>
      </c>
      <c r="AD304" s="41">
        <v>10212.06531</v>
      </c>
      <c r="AE304" s="41">
        <v>10212.06531</v>
      </c>
      <c r="AF304" s="41">
        <v>10212.06531</v>
      </c>
      <c r="AG304" s="41">
        <v>10212.06531</v>
      </c>
      <c r="AH304" s="41">
        <v>10212.06531</v>
      </c>
      <c r="AI304" s="41">
        <v>10212.06531</v>
      </c>
      <c r="AJ304" s="41">
        <v>10212.06531</v>
      </c>
      <c r="AK304" s="41">
        <v>10212.06531</v>
      </c>
      <c r="AL304" s="41">
        <v>10212.06531</v>
      </c>
      <c r="AM304" s="41">
        <v>10212.06531</v>
      </c>
      <c r="AN304" s="41">
        <v>10212.06531</v>
      </c>
      <c r="AO304" s="41">
        <v>10212.06531</v>
      </c>
      <c r="AP304" s="41">
        <v>10212.06531</v>
      </c>
    </row>
    <row r="305" spans="2:42" x14ac:dyDescent="0.25">
      <c r="B305" s="40" t="s">
        <v>63</v>
      </c>
      <c r="C305" s="42" t="s">
        <v>36</v>
      </c>
      <c r="D305" s="41"/>
      <c r="E305" s="41"/>
      <c r="F305" s="41"/>
      <c r="G305" s="41"/>
      <c r="H305" s="41"/>
      <c r="I305" s="41"/>
      <c r="J305" s="41"/>
      <c r="K305" s="41"/>
      <c r="L305" s="41"/>
      <c r="M305" s="41"/>
      <c r="N305" s="41"/>
      <c r="O305" s="41"/>
      <c r="P305" s="41"/>
      <c r="Q305" s="41"/>
      <c r="R305" s="41"/>
      <c r="S305" s="41"/>
      <c r="T305" s="41"/>
      <c r="U305" s="41"/>
      <c r="V305" s="41"/>
      <c r="W305" s="41"/>
      <c r="X305" s="41"/>
      <c r="Y305" s="41"/>
      <c r="Z305" s="41"/>
      <c r="AA305" s="41"/>
      <c r="AB305" s="41"/>
      <c r="AC305" s="41"/>
      <c r="AD305" s="41"/>
      <c r="AE305" s="41"/>
      <c r="AF305" s="41">
        <v>1327.4690760000001</v>
      </c>
      <c r="AG305" s="41">
        <v>2491.0601750000001</v>
      </c>
      <c r="AH305" s="41">
        <v>3660.3989510000001</v>
      </c>
      <c r="AI305" s="41">
        <v>4825.9939270000004</v>
      </c>
      <c r="AJ305" s="41">
        <v>6010.2710079999997</v>
      </c>
      <c r="AK305" s="41">
        <v>7211.7627060000004</v>
      </c>
      <c r="AL305" s="41">
        <v>8415.336174</v>
      </c>
      <c r="AM305" s="41">
        <v>9604.7306649999991</v>
      </c>
      <c r="AN305" s="41">
        <v>10925.034250000001</v>
      </c>
      <c r="AO305" s="41">
        <v>12184.34698</v>
      </c>
      <c r="AP305" s="41">
        <v>13412.680050000001</v>
      </c>
    </row>
    <row r="306" spans="2:42" x14ac:dyDescent="0.25">
      <c r="B306" s="40" t="s">
        <v>63</v>
      </c>
      <c r="C306" s="42" t="s">
        <v>37</v>
      </c>
      <c r="D306" s="41"/>
      <c r="E306" s="41"/>
      <c r="F306" s="42"/>
      <c r="G306" s="41"/>
      <c r="H306" s="41"/>
      <c r="I306" s="41"/>
      <c r="J306" s="41"/>
      <c r="K306" s="41"/>
      <c r="L306" s="41"/>
      <c r="M306" s="41"/>
      <c r="N306" s="41"/>
      <c r="O306" s="41"/>
      <c r="P306" s="41"/>
      <c r="Q306" s="41"/>
      <c r="R306" s="41"/>
      <c r="S306" s="41"/>
      <c r="T306" s="41"/>
      <c r="U306" s="41"/>
      <c r="V306" s="41"/>
      <c r="W306" s="41"/>
      <c r="X306" s="41"/>
      <c r="Y306" s="41"/>
      <c r="Z306" s="41"/>
      <c r="AA306" s="41"/>
      <c r="AB306" s="41"/>
      <c r="AC306" s="41"/>
      <c r="AD306" s="41"/>
      <c r="AE306" s="41"/>
      <c r="AF306" s="41"/>
      <c r="AG306" s="41"/>
      <c r="AH306" s="41"/>
      <c r="AI306" s="41"/>
      <c r="AJ306" s="41"/>
      <c r="AK306" s="41"/>
      <c r="AL306" s="41"/>
      <c r="AM306" s="41"/>
      <c r="AN306" s="41"/>
      <c r="AO306" s="41"/>
      <c r="AP306" s="41"/>
    </row>
    <row r="307" spans="2:42" x14ac:dyDescent="0.25">
      <c r="B307" s="40" t="s">
        <v>63</v>
      </c>
      <c r="C307" s="42" t="s">
        <v>38</v>
      </c>
      <c r="D307" s="41"/>
      <c r="E307" s="41"/>
      <c r="F307" s="41"/>
      <c r="G307" s="41"/>
      <c r="H307" s="41"/>
      <c r="I307" s="41"/>
      <c r="J307" s="41"/>
      <c r="K307" s="41"/>
      <c r="L307" s="41"/>
      <c r="M307" s="41"/>
      <c r="N307" s="41"/>
      <c r="O307" s="41"/>
      <c r="P307" s="41"/>
      <c r="Q307" s="41"/>
      <c r="R307" s="41"/>
      <c r="S307" s="41"/>
      <c r="T307" s="41"/>
      <c r="U307" s="41"/>
      <c r="V307" s="41"/>
      <c r="W307" s="41"/>
      <c r="X307" s="41"/>
      <c r="Y307" s="41"/>
      <c r="Z307" s="41"/>
      <c r="AA307" s="41"/>
      <c r="AB307" s="41"/>
      <c r="AC307" s="41"/>
      <c r="AD307" s="41"/>
      <c r="AE307" s="41"/>
      <c r="AF307" s="41"/>
      <c r="AG307" s="41"/>
      <c r="AH307" s="41"/>
      <c r="AI307" s="41"/>
      <c r="AJ307" s="41"/>
      <c r="AK307" s="41"/>
      <c r="AL307" s="41"/>
      <c r="AM307" s="41"/>
      <c r="AN307" s="41"/>
      <c r="AO307" s="41"/>
      <c r="AP307" s="41"/>
    </row>
    <row r="308" spans="2:42" x14ac:dyDescent="0.25">
      <c r="B308" s="40" t="s">
        <v>63</v>
      </c>
      <c r="C308" s="42" t="s">
        <v>39</v>
      </c>
      <c r="D308" s="41"/>
      <c r="E308" s="41"/>
      <c r="F308" s="41"/>
      <c r="G308" s="41"/>
      <c r="H308" s="41"/>
      <c r="I308" s="41"/>
      <c r="J308" s="41"/>
      <c r="K308" s="41"/>
      <c r="L308" s="41"/>
      <c r="M308" s="41"/>
      <c r="N308" s="41"/>
      <c r="O308" s="41"/>
      <c r="P308" s="41"/>
      <c r="Q308" s="41"/>
      <c r="R308" s="41"/>
      <c r="S308" s="41"/>
      <c r="T308" s="41"/>
      <c r="U308" s="41"/>
      <c r="V308" s="41"/>
      <c r="W308" s="41"/>
      <c r="X308" s="41"/>
      <c r="Y308" s="41"/>
      <c r="Z308" s="41"/>
      <c r="AA308" s="41"/>
      <c r="AB308" s="41"/>
      <c r="AC308" s="41"/>
      <c r="AD308" s="41"/>
      <c r="AE308" s="41"/>
      <c r="AF308" s="41"/>
      <c r="AG308" s="41"/>
      <c r="AH308" s="41"/>
      <c r="AI308" s="41"/>
      <c r="AJ308" s="41"/>
      <c r="AK308" s="41"/>
      <c r="AL308" s="41"/>
      <c r="AM308" s="41"/>
      <c r="AN308" s="41"/>
      <c r="AO308" s="41"/>
      <c r="AP308" s="41"/>
    </row>
    <row r="309" spans="2:42" x14ac:dyDescent="0.25">
      <c r="B309" s="40" t="s">
        <v>63</v>
      </c>
      <c r="C309" s="42" t="s">
        <v>40</v>
      </c>
      <c r="D309" s="41"/>
      <c r="E309" s="41"/>
      <c r="F309" s="41"/>
      <c r="G309" s="41"/>
      <c r="H309" s="41"/>
      <c r="I309" s="41"/>
      <c r="J309" s="41"/>
      <c r="K309" s="41"/>
      <c r="L309" s="41"/>
      <c r="M309" s="41"/>
      <c r="N309" s="41"/>
      <c r="O309" s="41"/>
      <c r="P309" s="41"/>
      <c r="Q309" s="41"/>
      <c r="R309" s="41"/>
      <c r="S309" s="41"/>
      <c r="T309" s="41"/>
      <c r="U309" s="41"/>
      <c r="V309" s="41"/>
      <c r="W309" s="41"/>
      <c r="X309" s="41"/>
      <c r="Y309" s="41"/>
      <c r="Z309" s="41"/>
      <c r="AA309" s="41"/>
      <c r="AB309" s="41"/>
      <c r="AC309" s="41"/>
      <c r="AD309" s="41"/>
      <c r="AE309" s="41"/>
      <c r="AF309" s="41"/>
      <c r="AG309" s="41"/>
      <c r="AH309" s="41"/>
      <c r="AI309" s="41"/>
      <c r="AJ309" s="41"/>
      <c r="AK309" s="41"/>
      <c r="AL309" s="41"/>
      <c r="AM309" s="41"/>
      <c r="AN309" s="41"/>
      <c r="AO309" s="41"/>
      <c r="AP309" s="41"/>
    </row>
    <row r="310" spans="2:42" x14ac:dyDescent="0.25">
      <c r="B310" s="40" t="s">
        <v>63</v>
      </c>
      <c r="C310" s="42" t="s">
        <v>41</v>
      </c>
      <c r="D310" s="41"/>
      <c r="E310" s="41"/>
      <c r="F310" s="41"/>
      <c r="G310" s="41"/>
      <c r="H310" s="41"/>
      <c r="I310" s="41"/>
      <c r="J310" s="41"/>
      <c r="K310" s="41"/>
      <c r="L310" s="41"/>
      <c r="M310" s="41"/>
      <c r="N310" s="41"/>
      <c r="O310" s="41"/>
      <c r="P310" s="41"/>
      <c r="Q310" s="41"/>
      <c r="R310" s="41"/>
      <c r="S310" s="41"/>
      <c r="T310" s="41"/>
      <c r="U310" s="41"/>
      <c r="V310" s="41"/>
      <c r="W310" s="41"/>
      <c r="X310" s="41"/>
      <c r="Y310" s="41"/>
      <c r="Z310" s="41"/>
      <c r="AA310" s="41"/>
      <c r="AB310" s="41"/>
      <c r="AC310" s="41"/>
      <c r="AD310" s="41"/>
      <c r="AE310" s="41"/>
      <c r="AF310" s="41"/>
      <c r="AG310" s="41"/>
      <c r="AH310" s="41"/>
      <c r="AI310" s="41"/>
      <c r="AJ310" s="41"/>
      <c r="AK310" s="41"/>
      <c r="AL310" s="41"/>
      <c r="AM310" s="41"/>
      <c r="AN310" s="41"/>
      <c r="AO310" s="41"/>
      <c r="AP310" s="41"/>
    </row>
    <row r="311" spans="2:42" x14ac:dyDescent="0.25">
      <c r="B311" s="40" t="s">
        <v>63</v>
      </c>
      <c r="C311" s="42" t="s">
        <v>42</v>
      </c>
      <c r="D311" s="41"/>
      <c r="E311" s="41"/>
      <c r="F311" s="41"/>
      <c r="G311" s="41"/>
      <c r="H311" s="41"/>
      <c r="I311" s="41"/>
      <c r="J311" s="41"/>
      <c r="K311" s="41"/>
      <c r="L311" s="41"/>
      <c r="M311" s="41"/>
      <c r="N311" s="41"/>
      <c r="O311" s="41"/>
      <c r="P311" s="41"/>
      <c r="Q311" s="41"/>
      <c r="R311" s="41"/>
      <c r="S311" s="41"/>
      <c r="T311" s="41"/>
      <c r="U311" s="41"/>
      <c r="V311" s="41"/>
      <c r="W311" s="41"/>
      <c r="X311" s="41"/>
      <c r="Y311" s="41"/>
      <c r="Z311" s="41"/>
      <c r="AA311" s="41"/>
      <c r="AB311" s="41"/>
      <c r="AC311" s="41"/>
      <c r="AD311" s="41"/>
      <c r="AE311" s="41"/>
      <c r="AF311" s="41"/>
      <c r="AG311" s="41"/>
      <c r="AH311" s="41"/>
      <c r="AI311" s="41"/>
      <c r="AJ311" s="41"/>
      <c r="AK311" s="41"/>
      <c r="AL311" s="41"/>
      <c r="AM311" s="41"/>
      <c r="AN311" s="41"/>
      <c r="AO311" s="41"/>
      <c r="AP311" s="41"/>
    </row>
    <row r="312" spans="2:42" x14ac:dyDescent="0.25">
      <c r="B312" s="40" t="s">
        <v>63</v>
      </c>
      <c r="C312" s="42" t="s">
        <v>43</v>
      </c>
      <c r="D312" s="41"/>
      <c r="E312" s="41"/>
      <c r="F312" s="41"/>
      <c r="G312" s="41"/>
      <c r="H312" s="41"/>
      <c r="I312" s="41"/>
      <c r="J312" s="41"/>
      <c r="K312" s="41"/>
      <c r="L312" s="41"/>
      <c r="M312" s="41"/>
      <c r="N312" s="41"/>
      <c r="O312" s="41"/>
      <c r="P312" s="41"/>
      <c r="Q312" s="41"/>
      <c r="R312" s="41"/>
      <c r="S312" s="41"/>
      <c r="T312" s="41"/>
      <c r="U312" s="41"/>
      <c r="V312" s="41"/>
      <c r="W312" s="41"/>
      <c r="X312" s="41"/>
      <c r="Y312" s="41"/>
      <c r="Z312" s="41"/>
      <c r="AA312" s="41"/>
      <c r="AB312" s="41"/>
      <c r="AC312" s="41"/>
      <c r="AD312" s="41"/>
      <c r="AE312" s="41"/>
      <c r="AF312" s="41"/>
      <c r="AG312" s="41"/>
      <c r="AH312" s="41"/>
      <c r="AI312" s="41"/>
      <c r="AJ312" s="41"/>
      <c r="AK312" s="41"/>
      <c r="AL312" s="41"/>
      <c r="AM312" s="41"/>
      <c r="AN312" s="41"/>
      <c r="AO312" s="41"/>
      <c r="AP312" s="41"/>
    </row>
    <row r="313" spans="2:42" x14ac:dyDescent="0.25">
      <c r="B313" s="40" t="s">
        <v>63</v>
      </c>
      <c r="C313" s="42" t="s">
        <v>44</v>
      </c>
      <c r="D313" s="41"/>
      <c r="E313" s="41"/>
      <c r="F313" s="41"/>
      <c r="G313" s="41"/>
      <c r="H313" s="41"/>
      <c r="I313" s="41"/>
      <c r="J313" s="41"/>
      <c r="K313" s="41"/>
      <c r="L313" s="41"/>
      <c r="M313" s="41"/>
      <c r="N313" s="41"/>
      <c r="O313" s="41"/>
      <c r="P313" s="41"/>
      <c r="Q313" s="41"/>
      <c r="R313" s="41"/>
      <c r="S313" s="41"/>
      <c r="T313" s="41"/>
      <c r="U313" s="41"/>
      <c r="V313" s="41"/>
      <c r="W313" s="41"/>
      <c r="X313" s="41"/>
      <c r="Y313" s="41"/>
      <c r="Z313" s="41"/>
      <c r="AA313" s="41"/>
      <c r="AB313" s="41"/>
      <c r="AC313" s="41"/>
      <c r="AD313" s="41"/>
      <c r="AE313" s="41"/>
      <c r="AF313" s="41"/>
      <c r="AG313" s="41"/>
      <c r="AH313" s="41"/>
      <c r="AI313" s="41"/>
      <c r="AJ313" s="41"/>
      <c r="AK313" s="41"/>
      <c r="AL313" s="41"/>
      <c r="AM313" s="41"/>
      <c r="AN313" s="41"/>
      <c r="AO313" s="41"/>
      <c r="AP313" s="41"/>
    </row>
    <row r="314" spans="2:42" x14ac:dyDescent="0.25">
      <c r="B314" s="40" t="s">
        <v>63</v>
      </c>
      <c r="C314" s="42" t="s">
        <v>45</v>
      </c>
      <c r="D314" s="41"/>
      <c r="E314" s="41"/>
      <c r="F314" s="41"/>
      <c r="G314" s="41"/>
      <c r="H314" s="41"/>
      <c r="I314" s="41"/>
      <c r="J314" s="41"/>
      <c r="K314" s="41"/>
      <c r="L314" s="41"/>
      <c r="M314" s="41"/>
      <c r="N314" s="41"/>
      <c r="O314" s="41"/>
      <c r="P314" s="41"/>
      <c r="Q314" s="41"/>
      <c r="R314" s="41"/>
      <c r="S314" s="41"/>
      <c r="T314" s="41"/>
      <c r="U314" s="41"/>
      <c r="V314" s="41"/>
      <c r="W314" s="41"/>
      <c r="X314" s="41"/>
      <c r="Y314" s="41"/>
      <c r="Z314" s="41"/>
      <c r="AA314" s="41"/>
      <c r="AB314" s="41"/>
      <c r="AC314" s="41"/>
      <c r="AD314" s="41"/>
      <c r="AE314" s="41"/>
      <c r="AF314" s="41"/>
      <c r="AG314" s="41"/>
      <c r="AH314" s="41"/>
      <c r="AI314" s="41"/>
      <c r="AJ314" s="41"/>
      <c r="AK314" s="41"/>
      <c r="AL314" s="41"/>
      <c r="AM314" s="41"/>
      <c r="AN314" s="41"/>
      <c r="AO314" s="41"/>
      <c r="AP314" s="41"/>
    </row>
    <row r="315" spans="2:42" x14ac:dyDescent="0.25">
      <c r="B315" s="40" t="s">
        <v>63</v>
      </c>
      <c r="C315" s="42" t="s">
        <v>46</v>
      </c>
      <c r="D315" s="41"/>
      <c r="E315" s="41"/>
      <c r="F315" s="41"/>
      <c r="G315" s="41"/>
      <c r="H315" s="41"/>
      <c r="I315" s="41"/>
      <c r="J315" s="41"/>
      <c r="K315" s="41"/>
      <c r="L315" s="41"/>
      <c r="M315" s="41"/>
      <c r="N315" s="41"/>
      <c r="O315" s="41"/>
      <c r="P315" s="41"/>
      <c r="Q315" s="41"/>
      <c r="R315" s="41"/>
      <c r="S315" s="41"/>
      <c r="T315" s="41"/>
      <c r="U315" s="41"/>
      <c r="V315" s="41"/>
      <c r="W315" s="41"/>
      <c r="X315" s="41"/>
      <c r="Y315" s="41"/>
      <c r="Z315" s="41"/>
      <c r="AA315" s="41"/>
      <c r="AB315" s="41"/>
      <c r="AC315" s="41"/>
      <c r="AD315" s="41"/>
      <c r="AE315" s="41"/>
      <c r="AF315" s="41"/>
      <c r="AG315" s="41"/>
      <c r="AH315" s="41"/>
      <c r="AI315" s="41"/>
      <c r="AJ315" s="41"/>
      <c r="AK315" s="41"/>
      <c r="AL315" s="41"/>
      <c r="AM315" s="41"/>
      <c r="AN315" s="41"/>
      <c r="AO315" s="41"/>
      <c r="AP315" s="41"/>
    </row>
    <row r="316" spans="2:42" x14ac:dyDescent="0.25">
      <c r="B316" s="40" t="s">
        <v>63</v>
      </c>
      <c r="C316" s="42" t="s">
        <v>15</v>
      </c>
      <c r="D316" s="41">
        <v>0</v>
      </c>
      <c r="E316" s="41">
        <v>0</v>
      </c>
      <c r="F316" s="41">
        <v>0</v>
      </c>
      <c r="G316" s="41">
        <v>0</v>
      </c>
      <c r="H316" s="41">
        <v>0</v>
      </c>
      <c r="I316" s="41">
        <v>0</v>
      </c>
      <c r="J316" s="41">
        <v>0</v>
      </c>
      <c r="K316" s="41">
        <v>0</v>
      </c>
      <c r="L316" s="41">
        <v>0</v>
      </c>
      <c r="M316" s="41">
        <v>0</v>
      </c>
      <c r="N316" s="41">
        <v>0</v>
      </c>
      <c r="O316" s="41">
        <v>0</v>
      </c>
      <c r="P316" s="41">
        <v>0</v>
      </c>
      <c r="Q316" s="41">
        <v>0</v>
      </c>
      <c r="R316" s="41">
        <v>0</v>
      </c>
      <c r="S316" s="41">
        <v>0</v>
      </c>
      <c r="T316" s="41">
        <v>0</v>
      </c>
      <c r="U316" s="41">
        <v>0</v>
      </c>
      <c r="V316" s="41">
        <v>0</v>
      </c>
      <c r="W316" s="41">
        <v>0</v>
      </c>
      <c r="X316" s="41">
        <v>0</v>
      </c>
      <c r="Y316" s="41">
        <v>0</v>
      </c>
      <c r="Z316" s="41">
        <v>0</v>
      </c>
      <c r="AA316" s="41">
        <v>0</v>
      </c>
      <c r="AB316" s="41">
        <v>0</v>
      </c>
      <c r="AC316" s="41">
        <v>0</v>
      </c>
      <c r="AD316" s="41">
        <v>0</v>
      </c>
      <c r="AE316" s="41">
        <v>0</v>
      </c>
      <c r="AF316" s="41">
        <v>1327.4690760000001</v>
      </c>
      <c r="AG316" s="41">
        <v>2491.0601750000001</v>
      </c>
      <c r="AH316" s="41">
        <v>3660.3989510000001</v>
      </c>
      <c r="AI316" s="41">
        <v>4825.9939270000004</v>
      </c>
      <c r="AJ316" s="41">
        <v>6010.2710079999997</v>
      </c>
      <c r="AK316" s="41">
        <v>7211.7627060000004</v>
      </c>
      <c r="AL316" s="41">
        <v>8415.336174</v>
      </c>
      <c r="AM316" s="41">
        <v>9604.7306649999991</v>
      </c>
      <c r="AN316" s="41">
        <v>10925.034250000001</v>
      </c>
      <c r="AO316" s="41">
        <v>12184.34698</v>
      </c>
      <c r="AP316" s="41">
        <v>13412.680050000001</v>
      </c>
    </row>
    <row r="317" spans="2:42" x14ac:dyDescent="0.25">
      <c r="B317" s="40" t="s">
        <v>64</v>
      </c>
      <c r="C317" s="42" t="s">
        <v>36</v>
      </c>
      <c r="D317" s="41"/>
      <c r="E317" s="41"/>
      <c r="F317" s="41"/>
      <c r="G317" s="41"/>
      <c r="H317" s="41"/>
      <c r="I317" s="41"/>
      <c r="J317" s="41"/>
      <c r="K317" s="41"/>
      <c r="L317" s="41"/>
      <c r="M317" s="41"/>
      <c r="N317" s="41"/>
      <c r="O317" s="41"/>
      <c r="P317" s="41"/>
      <c r="Q317" s="41"/>
      <c r="R317" s="41"/>
      <c r="S317" s="41"/>
      <c r="T317" s="41"/>
      <c r="U317" s="41"/>
      <c r="V317" s="41"/>
      <c r="W317" s="41"/>
      <c r="X317" s="41"/>
      <c r="Y317" s="41"/>
      <c r="Z317" s="41"/>
      <c r="AA317" s="41"/>
      <c r="AB317" s="41"/>
      <c r="AC317" s="41"/>
      <c r="AD317" s="41"/>
      <c r="AE317" s="41"/>
      <c r="AF317" s="41"/>
      <c r="AG317" s="41"/>
      <c r="AH317" s="41"/>
      <c r="AI317" s="41"/>
      <c r="AJ317" s="41"/>
      <c r="AK317" s="41"/>
      <c r="AL317" s="41"/>
      <c r="AM317" s="41"/>
      <c r="AN317" s="41"/>
      <c r="AO317" s="41"/>
      <c r="AP317" s="41"/>
    </row>
    <row r="318" spans="2:42" x14ac:dyDescent="0.25">
      <c r="B318" s="40" t="s">
        <v>64</v>
      </c>
      <c r="C318" s="42" t="s">
        <v>37</v>
      </c>
      <c r="D318" s="41"/>
      <c r="E318" s="41"/>
      <c r="F318" s="41"/>
      <c r="G318" s="41"/>
      <c r="H318" s="41"/>
      <c r="I318" s="41"/>
      <c r="J318" s="41"/>
      <c r="K318" s="41"/>
      <c r="L318" s="41"/>
      <c r="M318" s="41"/>
      <c r="N318" s="41"/>
      <c r="O318" s="41"/>
      <c r="P318" s="41"/>
      <c r="Q318" s="41"/>
      <c r="R318" s="41"/>
      <c r="S318" s="41"/>
      <c r="T318" s="41"/>
      <c r="U318" s="41"/>
      <c r="V318" s="41"/>
      <c r="W318" s="41"/>
      <c r="X318" s="41"/>
      <c r="Y318" s="41"/>
      <c r="Z318" s="41"/>
      <c r="AA318" s="41"/>
      <c r="AB318" s="41"/>
      <c r="AC318" s="41"/>
      <c r="AD318" s="41"/>
      <c r="AE318" s="41"/>
      <c r="AF318" s="41"/>
      <c r="AG318" s="41"/>
      <c r="AH318" s="41"/>
      <c r="AI318" s="41"/>
      <c r="AJ318" s="41"/>
      <c r="AK318" s="41"/>
      <c r="AL318" s="41"/>
      <c r="AM318" s="41"/>
      <c r="AN318" s="41"/>
      <c r="AO318" s="41"/>
      <c r="AP318" s="41"/>
    </row>
    <row r="319" spans="2:42" x14ac:dyDescent="0.25">
      <c r="B319" s="40" t="s">
        <v>64</v>
      </c>
      <c r="C319" s="42" t="s">
        <v>38</v>
      </c>
      <c r="D319" s="41"/>
      <c r="E319" s="41"/>
      <c r="F319" s="41"/>
      <c r="G319" s="41"/>
      <c r="H319" s="41"/>
      <c r="I319" s="41"/>
      <c r="J319" s="41"/>
      <c r="K319" s="41"/>
      <c r="L319" s="41"/>
      <c r="M319" s="41"/>
      <c r="N319" s="41"/>
      <c r="O319" s="41"/>
      <c r="P319" s="41"/>
      <c r="Q319" s="41"/>
      <c r="R319" s="41"/>
      <c r="S319" s="41"/>
      <c r="T319" s="41"/>
      <c r="U319" s="41"/>
      <c r="V319" s="41"/>
      <c r="W319" s="41"/>
      <c r="X319" s="41"/>
      <c r="Y319" s="41"/>
      <c r="Z319" s="41"/>
      <c r="AA319" s="41"/>
      <c r="AB319" s="41"/>
      <c r="AC319" s="41"/>
      <c r="AD319" s="41"/>
      <c r="AE319" s="41"/>
      <c r="AF319" s="41"/>
      <c r="AG319" s="41"/>
      <c r="AH319" s="41"/>
      <c r="AI319" s="41"/>
      <c r="AJ319" s="41"/>
      <c r="AK319" s="41"/>
      <c r="AL319" s="41"/>
      <c r="AM319" s="41"/>
      <c r="AN319" s="41"/>
      <c r="AO319" s="41"/>
      <c r="AP319" s="41"/>
    </row>
    <row r="320" spans="2:42" x14ac:dyDescent="0.25">
      <c r="B320" s="40" t="s">
        <v>64</v>
      </c>
      <c r="C320" s="42" t="s">
        <v>39</v>
      </c>
      <c r="D320" s="41"/>
      <c r="E320" s="41"/>
      <c r="F320" s="41"/>
      <c r="G320" s="41"/>
      <c r="H320" s="41"/>
      <c r="I320" s="41"/>
      <c r="J320" s="41"/>
      <c r="K320" s="41"/>
      <c r="L320" s="41"/>
      <c r="M320" s="41"/>
      <c r="N320" s="41"/>
      <c r="O320" s="41"/>
      <c r="P320" s="41"/>
      <c r="Q320" s="41"/>
      <c r="R320" s="41"/>
      <c r="S320" s="41"/>
      <c r="T320" s="41"/>
      <c r="U320" s="41"/>
      <c r="V320" s="41"/>
      <c r="W320" s="41"/>
      <c r="X320" s="41"/>
      <c r="Y320" s="41"/>
      <c r="Z320" s="41"/>
      <c r="AA320" s="41"/>
      <c r="AB320" s="41"/>
      <c r="AC320" s="41"/>
      <c r="AD320" s="41"/>
      <c r="AE320" s="41"/>
      <c r="AF320" s="41"/>
      <c r="AG320" s="41"/>
      <c r="AH320" s="41"/>
      <c r="AI320" s="41"/>
      <c r="AJ320" s="41"/>
      <c r="AK320" s="41"/>
      <c r="AL320" s="41"/>
      <c r="AM320" s="41"/>
      <c r="AN320" s="41"/>
      <c r="AO320" s="41"/>
      <c r="AP320" s="41"/>
    </row>
    <row r="321" spans="2:42" x14ac:dyDescent="0.25">
      <c r="B321" s="40" t="s">
        <v>64</v>
      </c>
      <c r="C321" s="42" t="s">
        <v>40</v>
      </c>
      <c r="D321" s="41"/>
      <c r="E321" s="41"/>
      <c r="F321" s="41"/>
      <c r="G321" s="41"/>
      <c r="H321" s="41"/>
      <c r="I321" s="41"/>
      <c r="J321" s="41"/>
      <c r="K321" s="41"/>
      <c r="L321" s="41"/>
      <c r="M321" s="41"/>
      <c r="N321" s="41"/>
      <c r="O321" s="41"/>
      <c r="P321" s="41"/>
      <c r="Q321" s="41"/>
      <c r="R321" s="41"/>
      <c r="S321" s="41"/>
      <c r="T321" s="41"/>
      <c r="U321" s="41"/>
      <c r="V321" s="41"/>
      <c r="W321" s="41"/>
      <c r="X321" s="41"/>
      <c r="Y321" s="41"/>
      <c r="Z321" s="41"/>
      <c r="AA321" s="41"/>
      <c r="AB321" s="41"/>
      <c r="AC321" s="41"/>
      <c r="AD321" s="41"/>
      <c r="AE321" s="41"/>
      <c r="AF321" s="41"/>
      <c r="AG321" s="41"/>
      <c r="AH321" s="41"/>
      <c r="AI321" s="41"/>
      <c r="AJ321" s="41"/>
      <c r="AK321" s="41"/>
      <c r="AL321" s="41"/>
      <c r="AM321" s="41"/>
      <c r="AN321" s="41"/>
      <c r="AO321" s="41"/>
      <c r="AP321" s="41"/>
    </row>
    <row r="322" spans="2:42" x14ac:dyDescent="0.25">
      <c r="B322" s="40" t="s">
        <v>64</v>
      </c>
      <c r="C322" s="42" t="s">
        <v>41</v>
      </c>
      <c r="D322" s="41"/>
      <c r="E322" s="41"/>
      <c r="F322" s="41"/>
      <c r="G322" s="41"/>
      <c r="H322" s="41"/>
      <c r="I322" s="41"/>
      <c r="J322" s="41"/>
      <c r="K322" s="41"/>
      <c r="L322" s="41"/>
      <c r="M322" s="41"/>
      <c r="N322" s="41"/>
      <c r="O322" s="41"/>
      <c r="P322" s="41"/>
      <c r="Q322" s="41"/>
      <c r="R322" s="41"/>
      <c r="S322" s="41"/>
      <c r="T322" s="41"/>
      <c r="U322" s="41"/>
      <c r="V322" s="41"/>
      <c r="W322" s="41"/>
      <c r="X322" s="41"/>
      <c r="Y322" s="41"/>
      <c r="Z322" s="41"/>
      <c r="AA322" s="41"/>
      <c r="AB322" s="41"/>
      <c r="AC322" s="41"/>
      <c r="AD322" s="41"/>
      <c r="AE322" s="41"/>
      <c r="AF322" s="41"/>
      <c r="AG322" s="41"/>
      <c r="AH322" s="41"/>
      <c r="AI322" s="41"/>
      <c r="AJ322" s="41"/>
      <c r="AK322" s="41"/>
      <c r="AL322" s="41"/>
      <c r="AM322" s="41"/>
      <c r="AN322" s="41"/>
      <c r="AO322" s="41"/>
      <c r="AP322" s="41"/>
    </row>
    <row r="323" spans="2:42" x14ac:dyDescent="0.25">
      <c r="B323" s="40" t="s">
        <v>64</v>
      </c>
      <c r="C323" s="42" t="s">
        <v>42</v>
      </c>
      <c r="D323" s="41"/>
      <c r="E323" s="41"/>
      <c r="F323" s="41"/>
      <c r="G323" s="41"/>
      <c r="H323" s="41"/>
      <c r="I323" s="41"/>
      <c r="J323" s="41"/>
      <c r="K323" s="41"/>
      <c r="L323" s="41"/>
      <c r="M323" s="41"/>
      <c r="N323" s="41"/>
      <c r="O323" s="41"/>
      <c r="P323" s="41"/>
      <c r="Q323" s="41"/>
      <c r="R323" s="41"/>
      <c r="S323" s="41"/>
      <c r="T323" s="41"/>
      <c r="U323" s="41"/>
      <c r="V323" s="41"/>
      <c r="W323" s="41"/>
      <c r="X323" s="41"/>
      <c r="Y323" s="41"/>
      <c r="Z323" s="41"/>
      <c r="AA323" s="41"/>
      <c r="AB323" s="41"/>
      <c r="AC323" s="41"/>
      <c r="AD323" s="41"/>
      <c r="AE323" s="41"/>
      <c r="AF323" s="41"/>
      <c r="AG323" s="41"/>
      <c r="AH323" s="41"/>
      <c r="AI323" s="41"/>
      <c r="AJ323" s="41"/>
      <c r="AK323" s="41"/>
      <c r="AL323" s="41"/>
      <c r="AM323" s="41"/>
      <c r="AN323" s="41"/>
      <c r="AO323" s="41"/>
      <c r="AP323" s="41"/>
    </row>
    <row r="324" spans="2:42" x14ac:dyDescent="0.25">
      <c r="B324" s="40" t="s">
        <v>64</v>
      </c>
      <c r="C324" s="42" t="s">
        <v>43</v>
      </c>
      <c r="D324" s="41"/>
      <c r="E324" s="41"/>
      <c r="F324" s="41"/>
      <c r="G324" s="41"/>
      <c r="H324" s="41"/>
      <c r="I324" s="41"/>
      <c r="J324" s="41"/>
      <c r="K324" s="41"/>
      <c r="L324" s="41"/>
      <c r="M324" s="41"/>
      <c r="N324" s="41"/>
      <c r="O324" s="41"/>
      <c r="P324" s="41"/>
      <c r="Q324" s="41"/>
      <c r="R324" s="41"/>
      <c r="S324" s="41"/>
      <c r="T324" s="41"/>
      <c r="U324" s="41"/>
      <c r="V324" s="41"/>
      <c r="W324" s="41"/>
      <c r="X324" s="41"/>
      <c r="Y324" s="41"/>
      <c r="Z324" s="41"/>
      <c r="AA324" s="41"/>
      <c r="AB324" s="41"/>
      <c r="AC324" s="41"/>
      <c r="AD324" s="41"/>
      <c r="AE324" s="41"/>
      <c r="AF324" s="41"/>
      <c r="AG324" s="41"/>
      <c r="AH324" s="41"/>
      <c r="AI324" s="41"/>
      <c r="AJ324" s="41"/>
      <c r="AK324" s="41"/>
      <c r="AL324" s="41"/>
      <c r="AM324" s="41"/>
      <c r="AN324" s="41"/>
      <c r="AO324" s="41"/>
      <c r="AP324" s="41"/>
    </row>
    <row r="325" spans="2:42" x14ac:dyDescent="0.25">
      <c r="B325" s="40" t="s">
        <v>64</v>
      </c>
      <c r="C325" s="42" t="s">
        <v>44</v>
      </c>
      <c r="D325" s="41"/>
      <c r="E325" s="41"/>
      <c r="F325" s="41"/>
      <c r="G325" s="41"/>
      <c r="H325" s="41"/>
      <c r="I325" s="41"/>
      <c r="J325" s="41"/>
      <c r="K325" s="41"/>
      <c r="L325" s="41"/>
      <c r="M325" s="41"/>
      <c r="N325" s="41"/>
      <c r="O325" s="41"/>
      <c r="P325" s="41"/>
      <c r="Q325" s="41"/>
      <c r="R325" s="41"/>
      <c r="S325" s="41"/>
      <c r="T325" s="41"/>
      <c r="U325" s="41"/>
      <c r="V325" s="41"/>
      <c r="W325" s="41"/>
      <c r="X325" s="41"/>
      <c r="Y325" s="41"/>
      <c r="Z325" s="41"/>
      <c r="AA325" s="41"/>
      <c r="AB325" s="41"/>
      <c r="AC325" s="41"/>
      <c r="AD325" s="41"/>
      <c r="AE325" s="41"/>
      <c r="AF325" s="41"/>
      <c r="AG325" s="41"/>
      <c r="AH325" s="41"/>
      <c r="AI325" s="41"/>
      <c r="AJ325" s="41"/>
      <c r="AK325" s="41"/>
      <c r="AL325" s="41"/>
      <c r="AM325" s="41"/>
      <c r="AN325" s="41"/>
      <c r="AO325" s="41"/>
      <c r="AP325" s="41"/>
    </row>
    <row r="326" spans="2:42" x14ac:dyDescent="0.25">
      <c r="B326" s="40" t="s">
        <v>64</v>
      </c>
      <c r="C326" s="42" t="s">
        <v>45</v>
      </c>
      <c r="D326" s="41"/>
      <c r="E326" s="41"/>
      <c r="F326" s="41"/>
      <c r="G326" s="41"/>
      <c r="H326" s="41"/>
      <c r="I326" s="41"/>
      <c r="J326" s="41"/>
      <c r="K326" s="41"/>
      <c r="L326" s="41"/>
      <c r="M326" s="41"/>
      <c r="N326" s="41"/>
      <c r="O326" s="41"/>
      <c r="P326" s="41"/>
      <c r="Q326" s="41"/>
      <c r="R326" s="41"/>
      <c r="S326" s="41"/>
      <c r="T326" s="41"/>
      <c r="U326" s="41"/>
      <c r="V326" s="41"/>
      <c r="W326" s="41"/>
      <c r="X326" s="41"/>
      <c r="Y326" s="41"/>
      <c r="Z326" s="41"/>
      <c r="AA326" s="41"/>
      <c r="AB326" s="41"/>
      <c r="AC326" s="41"/>
      <c r="AD326" s="41"/>
      <c r="AE326" s="41"/>
      <c r="AF326" s="41"/>
      <c r="AG326" s="41"/>
      <c r="AH326" s="41"/>
      <c r="AI326" s="41"/>
      <c r="AJ326" s="41"/>
      <c r="AK326" s="41"/>
      <c r="AL326" s="41"/>
      <c r="AM326" s="41"/>
      <c r="AN326" s="41"/>
      <c r="AO326" s="41"/>
      <c r="AP326" s="41"/>
    </row>
    <row r="327" spans="2:42" x14ac:dyDescent="0.25">
      <c r="B327" s="40" t="s">
        <v>64</v>
      </c>
      <c r="C327" s="42" t="s">
        <v>46</v>
      </c>
      <c r="D327" s="41"/>
      <c r="E327" s="41"/>
      <c r="F327" s="41"/>
      <c r="G327" s="41"/>
      <c r="H327" s="41"/>
      <c r="I327" s="41"/>
      <c r="J327" s="41"/>
      <c r="K327" s="41"/>
      <c r="L327" s="41"/>
      <c r="M327" s="41"/>
      <c r="N327" s="41"/>
      <c r="O327" s="41"/>
      <c r="P327" s="41"/>
      <c r="Q327" s="41"/>
      <c r="R327" s="41"/>
      <c r="S327" s="41"/>
      <c r="T327" s="41"/>
      <c r="U327" s="41"/>
      <c r="V327" s="41"/>
      <c r="W327" s="41"/>
      <c r="X327" s="41"/>
      <c r="Y327" s="41"/>
      <c r="Z327" s="41"/>
      <c r="AA327" s="41"/>
      <c r="AB327" s="41"/>
      <c r="AC327" s="41"/>
      <c r="AD327" s="41"/>
      <c r="AE327" s="41"/>
      <c r="AF327" s="41"/>
      <c r="AG327" s="41"/>
      <c r="AH327" s="41"/>
      <c r="AI327" s="41"/>
      <c r="AJ327" s="41"/>
      <c r="AK327" s="41"/>
      <c r="AL327" s="41"/>
      <c r="AM327" s="41"/>
      <c r="AN327" s="41"/>
      <c r="AO327" s="41"/>
      <c r="AP327" s="41"/>
    </row>
    <row r="328" spans="2:42" x14ac:dyDescent="0.25">
      <c r="B328" s="40" t="s">
        <v>64</v>
      </c>
      <c r="C328" s="42" t="s">
        <v>15</v>
      </c>
      <c r="D328" s="41">
        <v>0</v>
      </c>
      <c r="E328" s="41">
        <v>0</v>
      </c>
      <c r="F328" s="41">
        <v>0</v>
      </c>
      <c r="G328" s="41">
        <v>0</v>
      </c>
      <c r="H328" s="41">
        <v>0</v>
      </c>
      <c r="I328" s="41">
        <v>0</v>
      </c>
      <c r="J328" s="41">
        <v>0</v>
      </c>
      <c r="K328" s="41">
        <v>0</v>
      </c>
      <c r="L328" s="41">
        <v>0</v>
      </c>
      <c r="M328" s="41">
        <v>0</v>
      </c>
      <c r="N328" s="41">
        <v>0</v>
      </c>
      <c r="O328" s="41">
        <v>0</v>
      </c>
      <c r="P328" s="41">
        <v>0</v>
      </c>
      <c r="Q328" s="41">
        <v>0</v>
      </c>
      <c r="R328" s="41">
        <v>0</v>
      </c>
      <c r="S328" s="41">
        <v>0</v>
      </c>
      <c r="T328" s="41">
        <v>0</v>
      </c>
      <c r="U328" s="41">
        <v>0</v>
      </c>
      <c r="V328" s="41">
        <v>0</v>
      </c>
      <c r="W328" s="41">
        <v>0</v>
      </c>
      <c r="X328" s="41">
        <v>0</v>
      </c>
      <c r="Y328" s="41">
        <v>0</v>
      </c>
      <c r="Z328" s="41">
        <v>0</v>
      </c>
      <c r="AA328" s="41">
        <v>0</v>
      </c>
      <c r="AB328" s="41">
        <v>0</v>
      </c>
      <c r="AC328" s="41">
        <v>0</v>
      </c>
      <c r="AD328" s="41">
        <v>0</v>
      </c>
      <c r="AE328" s="41">
        <v>0</v>
      </c>
      <c r="AF328" s="41">
        <v>0</v>
      </c>
      <c r="AG328" s="41">
        <v>0</v>
      </c>
      <c r="AH328" s="41">
        <v>0</v>
      </c>
      <c r="AI328" s="41">
        <v>0</v>
      </c>
      <c r="AJ328" s="41">
        <v>0</v>
      </c>
      <c r="AK328" s="41">
        <v>0</v>
      </c>
      <c r="AL328" s="41">
        <v>0</v>
      </c>
      <c r="AM328" s="41">
        <v>0</v>
      </c>
      <c r="AN328" s="41">
        <v>0</v>
      </c>
      <c r="AO328" s="41">
        <v>0</v>
      </c>
      <c r="AP328" s="41">
        <v>0</v>
      </c>
    </row>
    <row r="329" spans="2:42" x14ac:dyDescent="0.25">
      <c r="B329" s="40" t="s">
        <v>65</v>
      </c>
      <c r="C329" s="42" t="s">
        <v>36</v>
      </c>
      <c r="D329" s="41"/>
      <c r="E329" s="41"/>
      <c r="F329" s="41"/>
      <c r="G329" s="41"/>
      <c r="H329" s="41"/>
      <c r="I329" s="41"/>
      <c r="J329" s="41"/>
      <c r="K329" s="41"/>
      <c r="L329" s="41"/>
      <c r="M329" s="41"/>
      <c r="N329" s="41"/>
      <c r="O329" s="41"/>
      <c r="P329" s="41"/>
      <c r="Q329" s="41"/>
      <c r="R329" s="41"/>
      <c r="S329" s="41"/>
      <c r="T329" s="41"/>
      <c r="U329" s="41"/>
      <c r="V329" s="41"/>
      <c r="W329" s="41"/>
      <c r="X329" s="41"/>
      <c r="Y329" s="41"/>
      <c r="Z329" s="41"/>
      <c r="AA329" s="41"/>
      <c r="AB329" s="41"/>
      <c r="AC329" s="41"/>
      <c r="AD329" s="41"/>
      <c r="AE329" s="41"/>
      <c r="AF329" s="41"/>
      <c r="AG329" s="41"/>
      <c r="AH329" s="41"/>
      <c r="AI329" s="41"/>
      <c r="AJ329" s="41"/>
      <c r="AK329" s="41"/>
      <c r="AL329" s="41"/>
      <c r="AM329" s="41"/>
      <c r="AN329" s="41"/>
      <c r="AO329" s="41"/>
      <c r="AP329" s="41"/>
    </row>
    <row r="330" spans="2:42" x14ac:dyDescent="0.25">
      <c r="B330" s="40" t="s">
        <v>65</v>
      </c>
      <c r="C330" s="42" t="s">
        <v>37</v>
      </c>
      <c r="D330" s="41"/>
      <c r="E330" s="41"/>
      <c r="F330" s="41"/>
      <c r="G330" s="41"/>
      <c r="H330" s="41"/>
      <c r="I330" s="41"/>
      <c r="J330" s="41"/>
      <c r="K330" s="41"/>
      <c r="L330" s="41"/>
      <c r="M330" s="41"/>
      <c r="N330" s="41"/>
      <c r="O330" s="41"/>
      <c r="P330" s="41"/>
      <c r="Q330" s="41"/>
      <c r="R330" s="41"/>
      <c r="S330" s="41"/>
      <c r="T330" s="41"/>
      <c r="U330" s="41"/>
      <c r="V330" s="41"/>
      <c r="W330" s="41"/>
      <c r="X330" s="41"/>
      <c r="Y330" s="41"/>
      <c r="Z330" s="41"/>
      <c r="AA330" s="41"/>
      <c r="AB330" s="41"/>
      <c r="AC330" s="41"/>
      <c r="AD330" s="41"/>
      <c r="AE330" s="41"/>
      <c r="AF330" s="41"/>
      <c r="AG330" s="41"/>
      <c r="AH330" s="41"/>
      <c r="AI330" s="41"/>
      <c r="AJ330" s="41"/>
      <c r="AK330" s="41"/>
      <c r="AL330" s="41"/>
      <c r="AM330" s="41"/>
      <c r="AN330" s="41"/>
      <c r="AO330" s="41"/>
      <c r="AP330" s="41"/>
    </row>
    <row r="331" spans="2:42" x14ac:dyDescent="0.25">
      <c r="B331" s="40" t="s">
        <v>65</v>
      </c>
      <c r="C331" s="42" t="s">
        <v>38</v>
      </c>
      <c r="D331" s="41"/>
      <c r="E331" s="41"/>
      <c r="F331" s="41"/>
      <c r="G331" s="41"/>
      <c r="H331" s="41"/>
      <c r="I331" s="41"/>
      <c r="J331" s="41"/>
      <c r="K331" s="41"/>
      <c r="L331" s="41"/>
      <c r="M331" s="41"/>
      <c r="N331" s="41"/>
      <c r="O331" s="41"/>
      <c r="P331" s="41"/>
      <c r="Q331" s="41"/>
      <c r="R331" s="41"/>
      <c r="S331" s="41"/>
      <c r="T331" s="41"/>
      <c r="U331" s="41"/>
      <c r="V331" s="41"/>
      <c r="W331" s="41"/>
      <c r="X331" s="41"/>
      <c r="Y331" s="41"/>
      <c r="Z331" s="41"/>
      <c r="AA331" s="41"/>
      <c r="AB331" s="41"/>
      <c r="AC331" s="41"/>
      <c r="AD331" s="41"/>
      <c r="AE331" s="41"/>
      <c r="AF331" s="41"/>
      <c r="AG331" s="41"/>
      <c r="AH331" s="41"/>
      <c r="AI331" s="41"/>
      <c r="AJ331" s="41"/>
      <c r="AK331" s="41"/>
      <c r="AL331" s="41"/>
      <c r="AM331" s="41"/>
      <c r="AN331" s="41"/>
      <c r="AO331" s="41"/>
      <c r="AP331" s="41"/>
    </row>
    <row r="332" spans="2:42" x14ac:dyDescent="0.25">
      <c r="B332" s="40" t="s">
        <v>65</v>
      </c>
      <c r="C332" s="42" t="s">
        <v>39</v>
      </c>
      <c r="D332" s="41"/>
      <c r="E332" s="41"/>
      <c r="F332" s="41"/>
      <c r="G332" s="41"/>
      <c r="H332" s="41"/>
      <c r="I332" s="41"/>
      <c r="J332" s="41"/>
      <c r="K332" s="41"/>
      <c r="L332" s="41"/>
      <c r="M332" s="41"/>
      <c r="N332" s="41"/>
      <c r="O332" s="41"/>
      <c r="P332" s="41"/>
      <c r="Q332" s="41"/>
      <c r="R332" s="41"/>
      <c r="S332" s="41"/>
      <c r="T332" s="41"/>
      <c r="U332" s="41"/>
      <c r="V332" s="41"/>
      <c r="W332" s="41"/>
      <c r="X332" s="41"/>
      <c r="Y332" s="41"/>
      <c r="Z332" s="41"/>
      <c r="AA332" s="41"/>
      <c r="AB332" s="41"/>
      <c r="AC332" s="41"/>
      <c r="AD332" s="41"/>
      <c r="AE332" s="41"/>
      <c r="AF332" s="41"/>
      <c r="AG332" s="41"/>
      <c r="AH332" s="41"/>
      <c r="AI332" s="41"/>
      <c r="AJ332" s="41"/>
      <c r="AK332" s="41"/>
      <c r="AL332" s="41"/>
      <c r="AM332" s="41"/>
      <c r="AN332" s="41"/>
      <c r="AO332" s="41"/>
      <c r="AP332" s="41"/>
    </row>
    <row r="333" spans="2:42" x14ac:dyDescent="0.25">
      <c r="B333" s="40" t="s">
        <v>65</v>
      </c>
      <c r="C333" s="42" t="s">
        <v>40</v>
      </c>
      <c r="D333" s="41"/>
      <c r="E333" s="41"/>
      <c r="F333" s="41"/>
      <c r="G333" s="41"/>
      <c r="H333" s="41"/>
      <c r="I333" s="41"/>
      <c r="J333" s="41"/>
      <c r="K333" s="41"/>
      <c r="L333" s="41"/>
      <c r="M333" s="41"/>
      <c r="N333" s="41"/>
      <c r="O333" s="41"/>
      <c r="P333" s="41"/>
      <c r="Q333" s="41"/>
      <c r="R333" s="41"/>
      <c r="S333" s="41"/>
      <c r="T333" s="41"/>
      <c r="U333" s="41"/>
      <c r="V333" s="41"/>
      <c r="W333" s="41"/>
      <c r="X333" s="41"/>
      <c r="Y333" s="41"/>
      <c r="Z333" s="41"/>
      <c r="AA333" s="41"/>
      <c r="AB333" s="41"/>
      <c r="AC333" s="41"/>
      <c r="AD333" s="41"/>
      <c r="AE333" s="41"/>
      <c r="AF333" s="41"/>
      <c r="AG333" s="41"/>
      <c r="AH333" s="41"/>
      <c r="AI333" s="41"/>
      <c r="AJ333" s="41"/>
      <c r="AK333" s="41"/>
      <c r="AL333" s="41"/>
      <c r="AM333" s="41"/>
      <c r="AN333" s="41"/>
      <c r="AO333" s="41"/>
      <c r="AP333" s="41"/>
    </row>
    <row r="334" spans="2:42" x14ac:dyDescent="0.25">
      <c r="B334" s="40" t="s">
        <v>65</v>
      </c>
      <c r="C334" s="42" t="s">
        <v>41</v>
      </c>
      <c r="D334" s="41"/>
      <c r="E334" s="41"/>
      <c r="F334" s="41"/>
      <c r="G334" s="41"/>
      <c r="H334" s="41"/>
      <c r="I334" s="41"/>
      <c r="J334" s="41"/>
      <c r="K334" s="41"/>
      <c r="L334" s="41"/>
      <c r="M334" s="41"/>
      <c r="N334" s="41"/>
      <c r="O334" s="41"/>
      <c r="P334" s="41"/>
      <c r="Q334" s="41"/>
      <c r="R334" s="41"/>
      <c r="S334" s="41"/>
      <c r="T334" s="41"/>
      <c r="U334" s="41"/>
      <c r="V334" s="41"/>
      <c r="W334" s="41"/>
      <c r="X334" s="41"/>
      <c r="Y334" s="41"/>
      <c r="Z334" s="41"/>
      <c r="AA334" s="41"/>
      <c r="AB334" s="41"/>
      <c r="AC334" s="41"/>
      <c r="AD334" s="41"/>
      <c r="AE334" s="41"/>
      <c r="AF334" s="41"/>
      <c r="AG334" s="41"/>
      <c r="AH334" s="41"/>
      <c r="AI334" s="41"/>
      <c r="AJ334" s="41"/>
      <c r="AK334" s="41"/>
      <c r="AL334" s="41"/>
      <c r="AM334" s="41"/>
      <c r="AN334" s="41"/>
      <c r="AO334" s="41"/>
      <c r="AP334" s="41"/>
    </row>
    <row r="335" spans="2:42" x14ac:dyDescent="0.25">
      <c r="B335" s="40" t="s">
        <v>65</v>
      </c>
      <c r="C335" s="42" t="s">
        <v>42</v>
      </c>
      <c r="D335" s="41"/>
      <c r="E335" s="41"/>
      <c r="F335" s="41"/>
      <c r="G335" s="41"/>
      <c r="H335" s="41"/>
      <c r="I335" s="41"/>
      <c r="J335" s="41"/>
      <c r="K335" s="41"/>
      <c r="L335" s="41"/>
      <c r="M335" s="41"/>
      <c r="N335" s="41"/>
      <c r="O335" s="41"/>
      <c r="P335" s="41"/>
      <c r="Q335" s="41"/>
      <c r="R335" s="41"/>
      <c r="S335" s="41"/>
      <c r="T335" s="41"/>
      <c r="U335" s="41"/>
      <c r="V335" s="41"/>
      <c r="W335" s="41"/>
      <c r="X335" s="41"/>
      <c r="Y335" s="41"/>
      <c r="Z335" s="41"/>
      <c r="AA335" s="41"/>
      <c r="AB335" s="41"/>
      <c r="AC335" s="41"/>
      <c r="AD335" s="41"/>
      <c r="AE335" s="41"/>
      <c r="AF335" s="41"/>
      <c r="AG335" s="41"/>
      <c r="AH335" s="41"/>
      <c r="AI335" s="41"/>
      <c r="AJ335" s="41"/>
      <c r="AK335" s="41"/>
      <c r="AL335" s="41"/>
      <c r="AM335" s="41"/>
      <c r="AN335" s="41"/>
      <c r="AO335" s="41"/>
      <c r="AP335" s="41"/>
    </row>
    <row r="336" spans="2:42" x14ac:dyDescent="0.25">
      <c r="B336" s="40" t="s">
        <v>65</v>
      </c>
      <c r="C336" s="42" t="s">
        <v>43</v>
      </c>
      <c r="D336" s="41"/>
      <c r="E336" s="41"/>
      <c r="F336" s="41"/>
      <c r="G336" s="41"/>
      <c r="H336" s="41"/>
      <c r="I336" s="41"/>
      <c r="J336" s="41"/>
      <c r="K336" s="41"/>
      <c r="L336" s="41"/>
      <c r="M336" s="41"/>
      <c r="N336" s="41"/>
      <c r="O336" s="41"/>
      <c r="P336" s="41"/>
      <c r="Q336" s="41"/>
      <c r="R336" s="41"/>
      <c r="S336" s="41"/>
      <c r="T336" s="41"/>
      <c r="U336" s="41"/>
      <c r="V336" s="41"/>
      <c r="W336" s="41"/>
      <c r="X336" s="41"/>
      <c r="Y336" s="41"/>
      <c r="Z336" s="41"/>
      <c r="AA336" s="41"/>
      <c r="AB336" s="41"/>
      <c r="AC336" s="41"/>
      <c r="AD336" s="41"/>
      <c r="AE336" s="41"/>
      <c r="AF336" s="41"/>
      <c r="AG336" s="41"/>
      <c r="AH336" s="41"/>
      <c r="AI336" s="41"/>
      <c r="AJ336" s="41"/>
      <c r="AK336" s="41"/>
      <c r="AL336" s="41"/>
      <c r="AM336" s="41"/>
      <c r="AN336" s="41"/>
      <c r="AO336" s="41"/>
      <c r="AP336" s="41"/>
    </row>
    <row r="337" spans="2:42" x14ac:dyDescent="0.25">
      <c r="B337" s="40" t="s">
        <v>65</v>
      </c>
      <c r="C337" s="42" t="s">
        <v>44</v>
      </c>
      <c r="D337" s="41"/>
      <c r="E337" s="41"/>
      <c r="F337" s="41"/>
      <c r="G337" s="41"/>
      <c r="H337" s="41"/>
      <c r="I337" s="41"/>
      <c r="J337" s="41"/>
      <c r="K337" s="41"/>
      <c r="L337" s="41"/>
      <c r="M337" s="41"/>
      <c r="N337" s="41"/>
      <c r="O337" s="41"/>
      <c r="P337" s="41"/>
      <c r="Q337" s="41"/>
      <c r="R337" s="41"/>
      <c r="S337" s="41"/>
      <c r="T337" s="41"/>
      <c r="U337" s="41"/>
      <c r="V337" s="41"/>
      <c r="W337" s="41"/>
      <c r="X337" s="41"/>
      <c r="Y337" s="41"/>
      <c r="Z337" s="41"/>
      <c r="AA337" s="41"/>
      <c r="AB337" s="41"/>
      <c r="AC337" s="41"/>
      <c r="AD337" s="41"/>
      <c r="AE337" s="41"/>
      <c r="AF337" s="41"/>
      <c r="AG337" s="41"/>
      <c r="AH337" s="41"/>
      <c r="AI337" s="41"/>
      <c r="AJ337" s="41"/>
      <c r="AK337" s="41"/>
      <c r="AL337" s="41"/>
      <c r="AM337" s="41"/>
      <c r="AN337" s="41"/>
      <c r="AO337" s="41"/>
      <c r="AP337" s="41"/>
    </row>
    <row r="338" spans="2:42" x14ac:dyDescent="0.25">
      <c r="B338" s="40" t="s">
        <v>65</v>
      </c>
      <c r="C338" s="42" t="s">
        <v>45</v>
      </c>
      <c r="D338" s="41"/>
      <c r="E338" s="41"/>
      <c r="F338" s="41"/>
      <c r="G338" s="41"/>
      <c r="H338" s="41"/>
      <c r="I338" s="41"/>
      <c r="J338" s="41"/>
      <c r="K338" s="41"/>
      <c r="L338" s="41"/>
      <c r="M338" s="41"/>
      <c r="N338" s="41"/>
      <c r="O338" s="41"/>
      <c r="P338" s="41"/>
      <c r="Q338" s="41"/>
      <c r="R338" s="41"/>
      <c r="S338" s="41"/>
      <c r="T338" s="41"/>
      <c r="U338" s="41"/>
      <c r="V338" s="41"/>
      <c r="W338" s="41"/>
      <c r="X338" s="41"/>
      <c r="Y338" s="41"/>
      <c r="Z338" s="41"/>
      <c r="AA338" s="41"/>
      <c r="AB338" s="41"/>
      <c r="AC338" s="41"/>
      <c r="AD338" s="41"/>
      <c r="AE338" s="41"/>
      <c r="AF338" s="41"/>
      <c r="AG338" s="41"/>
      <c r="AH338" s="41"/>
      <c r="AI338" s="41"/>
      <c r="AJ338" s="41"/>
      <c r="AK338" s="41"/>
      <c r="AL338" s="41"/>
      <c r="AM338" s="41"/>
      <c r="AN338" s="41"/>
      <c r="AO338" s="41"/>
      <c r="AP338" s="41"/>
    </row>
    <row r="339" spans="2:42" x14ac:dyDescent="0.25">
      <c r="B339" s="40" t="s">
        <v>65</v>
      </c>
      <c r="C339" s="42" t="s">
        <v>46</v>
      </c>
      <c r="D339" s="41"/>
      <c r="E339" s="41"/>
      <c r="F339" s="41"/>
      <c r="G339" s="41"/>
      <c r="H339" s="41"/>
      <c r="I339" s="41"/>
      <c r="J339" s="41"/>
      <c r="K339" s="41"/>
      <c r="L339" s="41"/>
      <c r="M339" s="41"/>
      <c r="N339" s="41"/>
      <c r="O339" s="41"/>
      <c r="P339" s="41"/>
      <c r="Q339" s="41"/>
      <c r="R339" s="41"/>
      <c r="S339" s="41"/>
      <c r="T339" s="41"/>
      <c r="U339" s="41"/>
      <c r="V339" s="41"/>
      <c r="W339" s="41"/>
      <c r="X339" s="41"/>
      <c r="Y339" s="41"/>
      <c r="Z339" s="41"/>
      <c r="AA339" s="41"/>
      <c r="AB339" s="41"/>
      <c r="AC339" s="41"/>
      <c r="AD339" s="41"/>
      <c r="AE339" s="41"/>
      <c r="AF339" s="41"/>
      <c r="AG339" s="41"/>
      <c r="AH339" s="41"/>
      <c r="AI339" s="41"/>
      <c r="AJ339" s="41"/>
      <c r="AK339" s="41"/>
      <c r="AL339" s="41"/>
      <c r="AM339" s="41"/>
      <c r="AN339" s="41"/>
      <c r="AO339" s="41"/>
      <c r="AP339" s="41"/>
    </row>
    <row r="340" spans="2:42" x14ac:dyDescent="0.25">
      <c r="B340" s="40" t="s">
        <v>65</v>
      </c>
      <c r="C340" s="42" t="s">
        <v>15</v>
      </c>
      <c r="D340" s="41">
        <v>0</v>
      </c>
      <c r="E340" s="41">
        <v>0</v>
      </c>
      <c r="F340" s="41">
        <v>0</v>
      </c>
      <c r="G340" s="41">
        <v>0</v>
      </c>
      <c r="H340" s="41">
        <v>0</v>
      </c>
      <c r="I340" s="41">
        <v>0</v>
      </c>
      <c r="J340" s="41">
        <v>0</v>
      </c>
      <c r="K340" s="41">
        <v>0</v>
      </c>
      <c r="L340" s="41">
        <v>0</v>
      </c>
      <c r="M340" s="41">
        <v>0</v>
      </c>
      <c r="N340" s="41">
        <v>0</v>
      </c>
      <c r="O340" s="41">
        <v>0</v>
      </c>
      <c r="P340" s="41">
        <v>0</v>
      </c>
      <c r="Q340" s="41">
        <v>0</v>
      </c>
      <c r="R340" s="41">
        <v>0</v>
      </c>
      <c r="S340" s="41">
        <v>0</v>
      </c>
      <c r="T340" s="41">
        <v>0</v>
      </c>
      <c r="U340" s="41">
        <v>0</v>
      </c>
      <c r="V340" s="41">
        <v>0</v>
      </c>
      <c r="W340" s="41">
        <v>0</v>
      </c>
      <c r="X340" s="41">
        <v>0</v>
      </c>
      <c r="Y340" s="41">
        <v>0</v>
      </c>
      <c r="Z340" s="41">
        <v>0</v>
      </c>
      <c r="AA340" s="41">
        <v>0</v>
      </c>
      <c r="AB340" s="41">
        <v>0</v>
      </c>
      <c r="AC340" s="41">
        <v>0</v>
      </c>
      <c r="AD340" s="41">
        <v>0</v>
      </c>
      <c r="AE340" s="41">
        <v>0</v>
      </c>
      <c r="AF340" s="41">
        <v>0</v>
      </c>
      <c r="AG340" s="41">
        <v>0</v>
      </c>
      <c r="AH340" s="41">
        <v>0</v>
      </c>
      <c r="AI340" s="41">
        <v>0</v>
      </c>
      <c r="AJ340" s="41">
        <v>0</v>
      </c>
      <c r="AK340" s="41">
        <v>0</v>
      </c>
      <c r="AL340" s="41">
        <v>0</v>
      </c>
      <c r="AM340" s="41">
        <v>0</v>
      </c>
      <c r="AN340" s="41">
        <v>0</v>
      </c>
      <c r="AO340" s="41">
        <v>0</v>
      </c>
      <c r="AP340" s="41">
        <v>0</v>
      </c>
    </row>
    <row r="341" spans="2:42" x14ac:dyDescent="0.25">
      <c r="B341" s="40" t="s">
        <v>66</v>
      </c>
      <c r="C341" s="40" t="s">
        <v>36</v>
      </c>
      <c r="D341" s="41"/>
      <c r="E341" s="41"/>
      <c r="F341" s="41"/>
      <c r="G341" s="41"/>
      <c r="H341" s="41"/>
      <c r="I341" s="41"/>
      <c r="J341" s="41"/>
      <c r="K341" s="41"/>
      <c r="L341" s="41"/>
      <c r="M341" s="41"/>
      <c r="N341" s="41"/>
      <c r="O341" s="41"/>
      <c r="P341" s="41"/>
      <c r="Q341" s="41"/>
      <c r="R341" s="41"/>
      <c r="S341" s="41"/>
      <c r="T341" s="41"/>
      <c r="U341" s="41"/>
      <c r="V341" s="41"/>
      <c r="W341" s="41"/>
      <c r="X341" s="41"/>
      <c r="Y341" s="41"/>
      <c r="Z341" s="41"/>
      <c r="AA341" s="41"/>
      <c r="AB341" s="41"/>
      <c r="AC341" s="41"/>
      <c r="AD341" s="41"/>
      <c r="AE341" s="41"/>
      <c r="AF341" s="41"/>
      <c r="AG341" s="41"/>
      <c r="AH341" s="41"/>
      <c r="AI341" s="41"/>
      <c r="AJ341" s="41"/>
      <c r="AK341" s="41"/>
      <c r="AL341" s="41"/>
      <c r="AM341" s="41"/>
      <c r="AN341" s="41"/>
      <c r="AO341" s="41"/>
      <c r="AP341" s="41"/>
    </row>
    <row r="342" spans="2:42" x14ac:dyDescent="0.25">
      <c r="B342" s="40" t="s">
        <v>66</v>
      </c>
      <c r="C342" s="40" t="s">
        <v>37</v>
      </c>
      <c r="D342" s="40"/>
      <c r="E342" s="40"/>
      <c r="F342" s="40"/>
      <c r="G342" s="40"/>
      <c r="H342" s="40"/>
      <c r="I342" s="40"/>
      <c r="J342" s="40"/>
      <c r="K342" s="40"/>
      <c r="L342" s="40"/>
      <c r="M342" s="40"/>
      <c r="N342" s="40"/>
      <c r="O342" s="40"/>
      <c r="P342" s="40"/>
      <c r="Q342" s="40"/>
      <c r="R342" s="40"/>
      <c r="S342" s="40"/>
      <c r="T342" s="40"/>
      <c r="U342" s="40"/>
      <c r="V342" s="40"/>
      <c r="W342" s="40"/>
      <c r="X342" s="40"/>
      <c r="Y342" s="40"/>
      <c r="Z342" s="40"/>
      <c r="AA342" s="40"/>
      <c r="AB342" s="40"/>
      <c r="AC342" s="40"/>
      <c r="AD342" s="40"/>
      <c r="AE342" s="40"/>
      <c r="AF342" s="40"/>
      <c r="AG342" s="40"/>
      <c r="AH342" s="40"/>
      <c r="AI342" s="40"/>
      <c r="AJ342" s="40"/>
      <c r="AK342" s="40"/>
      <c r="AL342" s="40"/>
      <c r="AM342" s="40"/>
      <c r="AN342" s="40"/>
      <c r="AO342" s="40"/>
      <c r="AP342" s="40"/>
    </row>
    <row r="343" spans="2:42" x14ac:dyDescent="0.25">
      <c r="B343" s="40" t="s">
        <v>66</v>
      </c>
      <c r="C343" s="40" t="s">
        <v>38</v>
      </c>
      <c r="D343" s="40"/>
      <c r="E343" s="40"/>
      <c r="F343" s="40"/>
      <c r="G343" s="40"/>
      <c r="H343" s="40"/>
      <c r="I343" s="40"/>
      <c r="J343" s="40"/>
      <c r="K343" s="40"/>
      <c r="L343" s="40"/>
      <c r="M343" s="40"/>
      <c r="N343" s="40"/>
      <c r="O343" s="40"/>
      <c r="P343" s="40"/>
      <c r="Q343" s="40"/>
      <c r="R343" s="40"/>
      <c r="S343" s="40"/>
      <c r="T343" s="40"/>
      <c r="U343" s="40"/>
      <c r="V343" s="40"/>
      <c r="W343" s="40"/>
      <c r="X343" s="40"/>
      <c r="Y343" s="40"/>
      <c r="Z343" s="40"/>
      <c r="AA343" s="40"/>
      <c r="AB343" s="40"/>
      <c r="AC343" s="40"/>
      <c r="AD343" s="40"/>
      <c r="AE343" s="40"/>
      <c r="AF343" s="40"/>
      <c r="AG343" s="40"/>
      <c r="AH343" s="40"/>
      <c r="AI343" s="40"/>
      <c r="AJ343" s="40"/>
      <c r="AK343" s="40"/>
      <c r="AL343" s="40"/>
      <c r="AM343" s="40"/>
      <c r="AN343" s="40"/>
      <c r="AO343" s="40"/>
      <c r="AP343" s="40"/>
    </row>
    <row r="344" spans="2:42" x14ac:dyDescent="0.25">
      <c r="B344" s="40" t="s">
        <v>66</v>
      </c>
      <c r="C344" s="40" t="s">
        <v>39</v>
      </c>
      <c r="D344" s="40"/>
      <c r="E344" s="40"/>
      <c r="F344" s="40"/>
      <c r="G344" s="40"/>
      <c r="H344" s="40"/>
      <c r="I344" s="40"/>
      <c r="J344" s="40"/>
      <c r="K344" s="40"/>
      <c r="L344" s="40"/>
      <c r="M344" s="40"/>
      <c r="N344" s="40"/>
      <c r="O344" s="40"/>
      <c r="P344" s="40"/>
      <c r="Q344" s="40"/>
      <c r="R344" s="40"/>
      <c r="S344" s="40"/>
      <c r="T344" s="40"/>
      <c r="U344" s="40"/>
      <c r="V344" s="40"/>
      <c r="W344" s="40"/>
      <c r="X344" s="40"/>
      <c r="Y344" s="40"/>
      <c r="Z344" s="40"/>
      <c r="AA344" s="40"/>
      <c r="AB344" s="40"/>
      <c r="AC344" s="40"/>
      <c r="AD344" s="40"/>
      <c r="AE344" s="40"/>
      <c r="AF344" s="40"/>
      <c r="AG344" s="40"/>
      <c r="AH344" s="40"/>
      <c r="AI344" s="40"/>
      <c r="AJ344" s="40"/>
      <c r="AK344" s="40"/>
      <c r="AL344" s="40"/>
      <c r="AM344" s="40"/>
      <c r="AN344" s="40"/>
      <c r="AO344" s="40"/>
      <c r="AP344" s="40"/>
    </row>
    <row r="345" spans="2:42" x14ac:dyDescent="0.25">
      <c r="B345" s="40" t="s">
        <v>66</v>
      </c>
      <c r="C345" s="40" t="s">
        <v>40</v>
      </c>
      <c r="D345" s="40"/>
      <c r="E345" s="40"/>
      <c r="F345" s="40"/>
      <c r="G345" s="40"/>
      <c r="H345" s="40"/>
      <c r="I345" s="40"/>
      <c r="J345" s="40"/>
      <c r="K345" s="40"/>
      <c r="L345" s="40"/>
      <c r="M345" s="40"/>
      <c r="N345" s="40"/>
      <c r="O345" s="40"/>
      <c r="P345" s="40"/>
      <c r="Q345" s="40"/>
      <c r="R345" s="40"/>
      <c r="S345" s="40"/>
      <c r="T345" s="40"/>
      <c r="U345" s="40"/>
      <c r="V345" s="40"/>
      <c r="W345" s="40"/>
      <c r="X345" s="40"/>
      <c r="Y345" s="40"/>
      <c r="Z345" s="40"/>
      <c r="AA345" s="40"/>
      <c r="AB345" s="40"/>
      <c r="AC345" s="40"/>
      <c r="AD345" s="40"/>
      <c r="AE345" s="40"/>
      <c r="AF345" s="40"/>
      <c r="AG345" s="40"/>
      <c r="AH345" s="40"/>
      <c r="AI345" s="40"/>
      <c r="AJ345" s="40"/>
      <c r="AK345" s="40"/>
      <c r="AL345" s="40"/>
      <c r="AM345" s="40"/>
      <c r="AN345" s="40"/>
      <c r="AO345" s="40"/>
      <c r="AP345" s="40"/>
    </row>
    <row r="346" spans="2:42" x14ac:dyDescent="0.25">
      <c r="B346" s="40" t="s">
        <v>66</v>
      </c>
      <c r="C346" s="40" t="s">
        <v>41</v>
      </c>
      <c r="D346" s="40"/>
      <c r="E346" s="40"/>
      <c r="F346" s="40"/>
      <c r="G346" s="40"/>
      <c r="H346" s="40"/>
      <c r="I346" s="40"/>
      <c r="J346" s="40"/>
      <c r="K346" s="40"/>
      <c r="L346" s="40"/>
      <c r="M346" s="40"/>
      <c r="N346" s="40"/>
      <c r="O346" s="40"/>
      <c r="P346" s="40"/>
      <c r="Q346" s="40"/>
      <c r="R346" s="40"/>
      <c r="S346" s="40"/>
      <c r="T346" s="40"/>
      <c r="U346" s="40"/>
      <c r="V346" s="40"/>
      <c r="W346" s="40"/>
      <c r="X346" s="40"/>
      <c r="Y346" s="40"/>
      <c r="Z346" s="40"/>
      <c r="AA346" s="40"/>
      <c r="AB346" s="40"/>
      <c r="AC346" s="40"/>
      <c r="AD346" s="40"/>
      <c r="AE346" s="40"/>
      <c r="AF346" s="40"/>
      <c r="AG346" s="40"/>
      <c r="AH346" s="40"/>
      <c r="AI346" s="40"/>
      <c r="AJ346" s="40"/>
      <c r="AK346" s="40"/>
      <c r="AL346" s="40"/>
      <c r="AM346" s="40"/>
      <c r="AN346" s="40"/>
      <c r="AO346" s="40"/>
      <c r="AP346" s="40"/>
    </row>
    <row r="347" spans="2:42" x14ac:dyDescent="0.25">
      <c r="B347" s="40" t="s">
        <v>66</v>
      </c>
      <c r="C347" s="40" t="s">
        <v>42</v>
      </c>
      <c r="D347" s="40"/>
      <c r="E347" s="40"/>
      <c r="F347" s="40"/>
      <c r="G347" s="40"/>
      <c r="H347" s="40"/>
      <c r="I347" s="40"/>
      <c r="J347" s="40"/>
      <c r="K347" s="40"/>
      <c r="L347" s="40"/>
      <c r="M347" s="40"/>
      <c r="N347" s="40"/>
      <c r="O347" s="40"/>
      <c r="P347" s="40"/>
      <c r="Q347" s="40"/>
      <c r="R347" s="40"/>
      <c r="S347" s="40"/>
      <c r="T347" s="40"/>
      <c r="U347" s="40"/>
      <c r="V347" s="40"/>
      <c r="W347" s="40"/>
      <c r="X347" s="40"/>
      <c r="Y347" s="40"/>
      <c r="Z347" s="40"/>
      <c r="AA347" s="40"/>
      <c r="AB347" s="40"/>
      <c r="AC347" s="40"/>
      <c r="AD347" s="40"/>
      <c r="AE347" s="40"/>
      <c r="AF347" s="40"/>
      <c r="AG347" s="40"/>
      <c r="AH347" s="40"/>
      <c r="AI347" s="40"/>
      <c r="AJ347" s="40"/>
      <c r="AK347" s="40"/>
      <c r="AL347" s="40"/>
      <c r="AM347" s="40"/>
      <c r="AN347" s="40"/>
      <c r="AO347" s="40"/>
      <c r="AP347" s="40"/>
    </row>
    <row r="348" spans="2:42" x14ac:dyDescent="0.25">
      <c r="B348" s="40" t="s">
        <v>66</v>
      </c>
      <c r="C348" s="40" t="s">
        <v>43</v>
      </c>
      <c r="D348" s="40"/>
      <c r="E348" s="40"/>
      <c r="F348" s="40"/>
      <c r="G348" s="40"/>
      <c r="H348" s="40"/>
      <c r="I348" s="40"/>
      <c r="J348" s="40"/>
      <c r="K348" s="40"/>
      <c r="L348" s="40"/>
      <c r="M348" s="40"/>
      <c r="N348" s="40"/>
      <c r="O348" s="40"/>
      <c r="P348" s="40"/>
      <c r="Q348" s="40"/>
      <c r="R348" s="40"/>
      <c r="S348" s="40"/>
      <c r="T348" s="40"/>
      <c r="U348" s="40"/>
      <c r="V348" s="40"/>
      <c r="W348" s="40"/>
      <c r="X348" s="40"/>
      <c r="Y348" s="40"/>
      <c r="Z348" s="40"/>
      <c r="AA348" s="40"/>
      <c r="AB348" s="40"/>
      <c r="AC348" s="40"/>
      <c r="AD348" s="40"/>
      <c r="AE348" s="40"/>
      <c r="AF348" s="40"/>
      <c r="AG348" s="40"/>
      <c r="AH348" s="40"/>
      <c r="AI348" s="40"/>
      <c r="AJ348" s="40"/>
      <c r="AK348" s="40"/>
      <c r="AL348" s="40"/>
      <c r="AM348" s="40"/>
      <c r="AN348" s="40"/>
      <c r="AO348" s="40"/>
      <c r="AP348" s="40"/>
    </row>
    <row r="349" spans="2:42" x14ac:dyDescent="0.25">
      <c r="B349" s="40" t="s">
        <v>66</v>
      </c>
      <c r="C349" s="40" t="s">
        <v>44</v>
      </c>
      <c r="D349" s="40"/>
      <c r="E349" s="40"/>
      <c r="F349" s="40"/>
      <c r="G349" s="40"/>
      <c r="H349" s="40"/>
      <c r="I349" s="40"/>
      <c r="J349" s="40"/>
      <c r="K349" s="40"/>
      <c r="L349" s="40"/>
      <c r="M349" s="40"/>
      <c r="N349" s="40"/>
      <c r="O349" s="40"/>
      <c r="P349" s="40"/>
      <c r="Q349" s="40"/>
      <c r="R349" s="40"/>
      <c r="S349" s="40"/>
      <c r="T349" s="40"/>
      <c r="U349" s="40"/>
      <c r="V349" s="40"/>
      <c r="W349" s="40"/>
      <c r="X349" s="40"/>
      <c r="Y349" s="40"/>
      <c r="Z349" s="40"/>
      <c r="AA349" s="40"/>
      <c r="AB349" s="40"/>
      <c r="AC349" s="40"/>
      <c r="AD349" s="40"/>
      <c r="AE349" s="40"/>
      <c r="AF349" s="40"/>
      <c r="AG349" s="40"/>
      <c r="AH349" s="40"/>
      <c r="AI349" s="40"/>
      <c r="AJ349" s="40"/>
      <c r="AK349" s="40"/>
      <c r="AL349" s="40"/>
      <c r="AM349" s="40"/>
      <c r="AN349" s="40"/>
      <c r="AO349" s="40"/>
      <c r="AP349" s="40"/>
    </row>
    <row r="350" spans="2:42" x14ac:dyDescent="0.25">
      <c r="B350" s="40" t="s">
        <v>66</v>
      </c>
      <c r="C350" s="40" t="s">
        <v>45</v>
      </c>
      <c r="D350" s="40"/>
      <c r="E350" s="40"/>
      <c r="F350" s="40"/>
      <c r="G350" s="40"/>
      <c r="H350" s="40"/>
      <c r="I350" s="40"/>
      <c r="J350" s="40"/>
      <c r="K350" s="40"/>
      <c r="L350" s="40"/>
      <c r="M350" s="40"/>
      <c r="N350" s="40"/>
      <c r="O350" s="40"/>
      <c r="P350" s="40"/>
      <c r="Q350" s="40"/>
      <c r="R350" s="40"/>
      <c r="S350" s="40"/>
      <c r="T350" s="40"/>
      <c r="U350" s="40"/>
      <c r="V350" s="40"/>
      <c r="W350" s="40"/>
      <c r="X350" s="40"/>
      <c r="Y350" s="40"/>
      <c r="Z350" s="40"/>
      <c r="AA350" s="40"/>
      <c r="AB350" s="40"/>
      <c r="AC350" s="40"/>
      <c r="AD350" s="40"/>
      <c r="AE350" s="40"/>
      <c r="AF350" s="40"/>
      <c r="AG350" s="40"/>
      <c r="AH350" s="40"/>
      <c r="AI350" s="40"/>
      <c r="AJ350" s="40"/>
      <c r="AK350" s="40"/>
      <c r="AL350" s="40"/>
      <c r="AM350" s="40"/>
      <c r="AN350" s="40"/>
      <c r="AO350" s="40"/>
      <c r="AP350" s="40"/>
    </row>
    <row r="351" spans="2:42" x14ac:dyDescent="0.25">
      <c r="B351" s="40" t="s">
        <v>66</v>
      </c>
      <c r="C351" s="40" t="s">
        <v>46</v>
      </c>
      <c r="D351" s="40"/>
      <c r="E351" s="40"/>
      <c r="F351" s="40"/>
      <c r="G351" s="40"/>
      <c r="H351" s="40"/>
      <c r="I351" s="40"/>
      <c r="J351" s="40"/>
      <c r="K351" s="40"/>
      <c r="L351" s="40"/>
      <c r="M351" s="40"/>
      <c r="N351" s="40"/>
      <c r="O351" s="40"/>
      <c r="P351" s="40"/>
      <c r="Q351" s="40"/>
      <c r="R351" s="40"/>
      <c r="S351" s="40"/>
      <c r="T351" s="40"/>
      <c r="U351" s="40"/>
      <c r="V351" s="40"/>
      <c r="W351" s="40"/>
      <c r="X351" s="40"/>
      <c r="Y351" s="40"/>
      <c r="Z351" s="40"/>
      <c r="AA351" s="40"/>
      <c r="AB351" s="40"/>
      <c r="AC351" s="40"/>
      <c r="AD351" s="40"/>
      <c r="AE351" s="40"/>
      <c r="AF351" s="40"/>
      <c r="AG351" s="40"/>
      <c r="AH351" s="40"/>
      <c r="AI351" s="40"/>
      <c r="AJ351" s="40"/>
      <c r="AK351" s="40"/>
      <c r="AL351" s="40"/>
      <c r="AM351" s="40"/>
      <c r="AN351" s="40"/>
      <c r="AO351" s="40"/>
      <c r="AP351" s="40"/>
    </row>
    <row r="352" spans="2:42" x14ac:dyDescent="0.25">
      <c r="B352" s="40" t="s">
        <v>66</v>
      </c>
      <c r="C352" s="40" t="s">
        <v>15</v>
      </c>
      <c r="D352" s="40">
        <v>0</v>
      </c>
      <c r="E352" s="40">
        <v>0</v>
      </c>
      <c r="F352" s="40">
        <v>0</v>
      </c>
      <c r="G352" s="40">
        <v>0</v>
      </c>
      <c r="H352" s="40">
        <v>0</v>
      </c>
      <c r="I352" s="40">
        <v>0</v>
      </c>
      <c r="J352" s="40">
        <v>0</v>
      </c>
      <c r="K352" s="40">
        <v>0</v>
      </c>
      <c r="L352" s="40">
        <v>0</v>
      </c>
      <c r="M352" s="40">
        <v>0</v>
      </c>
      <c r="N352" s="40">
        <v>0</v>
      </c>
      <c r="O352" s="40">
        <v>0</v>
      </c>
      <c r="P352" s="40">
        <v>0</v>
      </c>
      <c r="Q352" s="40">
        <v>0</v>
      </c>
      <c r="R352" s="40">
        <v>0</v>
      </c>
      <c r="S352" s="40">
        <v>0</v>
      </c>
      <c r="T352" s="40">
        <v>0</v>
      </c>
      <c r="U352" s="40">
        <v>0</v>
      </c>
      <c r="V352" s="40">
        <v>0</v>
      </c>
      <c r="W352" s="40">
        <v>0</v>
      </c>
      <c r="X352" s="40">
        <v>0</v>
      </c>
      <c r="Y352" s="40">
        <v>0</v>
      </c>
      <c r="Z352" s="40">
        <v>0</v>
      </c>
      <c r="AA352" s="40">
        <v>0</v>
      </c>
      <c r="AB352" s="40">
        <v>0</v>
      </c>
      <c r="AC352" s="40">
        <v>0</v>
      </c>
      <c r="AD352" s="40">
        <v>0</v>
      </c>
      <c r="AE352" s="40">
        <v>0</v>
      </c>
      <c r="AF352" s="40">
        <v>0</v>
      </c>
      <c r="AG352" s="40">
        <v>0</v>
      </c>
      <c r="AH352" s="40">
        <v>0</v>
      </c>
      <c r="AI352" s="40">
        <v>0</v>
      </c>
      <c r="AJ352" s="40">
        <v>0</v>
      </c>
      <c r="AK352" s="40">
        <v>0</v>
      </c>
      <c r="AL352" s="40">
        <v>0</v>
      </c>
      <c r="AM352" s="40">
        <v>0</v>
      </c>
      <c r="AN352" s="40">
        <v>0</v>
      </c>
      <c r="AO352" s="40">
        <v>0</v>
      </c>
      <c r="AP352" s="40">
        <v>0</v>
      </c>
    </row>
    <row r="353" spans="2:42" x14ac:dyDescent="0.25">
      <c r="B353" s="40" t="s">
        <v>67</v>
      </c>
      <c r="C353" s="40" t="s">
        <v>36</v>
      </c>
      <c r="D353" s="40"/>
      <c r="E353" s="40"/>
      <c r="F353" s="40"/>
      <c r="G353" s="40"/>
      <c r="H353" s="40"/>
      <c r="I353" s="40"/>
      <c r="J353" s="40"/>
      <c r="K353" s="40"/>
      <c r="L353" s="40"/>
      <c r="M353" s="40"/>
      <c r="N353" s="40"/>
      <c r="O353" s="40"/>
      <c r="P353" s="40"/>
      <c r="Q353" s="40"/>
      <c r="R353" s="40"/>
      <c r="S353" s="40"/>
      <c r="T353" s="40"/>
      <c r="U353" s="40"/>
      <c r="V353" s="40"/>
      <c r="W353" s="40"/>
      <c r="X353" s="40"/>
      <c r="Y353" s="40"/>
      <c r="Z353" s="40"/>
      <c r="AA353" s="40"/>
      <c r="AB353" s="40"/>
      <c r="AC353" s="40"/>
      <c r="AD353" s="40"/>
      <c r="AE353" s="40"/>
      <c r="AF353" s="40"/>
      <c r="AG353" s="40"/>
      <c r="AH353" s="40"/>
      <c r="AI353" s="40"/>
      <c r="AJ353" s="40"/>
      <c r="AK353" s="40"/>
      <c r="AL353" s="40"/>
      <c r="AM353" s="40"/>
      <c r="AN353" s="40"/>
      <c r="AO353" s="40"/>
      <c r="AP353" s="40"/>
    </row>
    <row r="354" spans="2:42" x14ac:dyDescent="0.25">
      <c r="B354" s="40" t="s">
        <v>67</v>
      </c>
      <c r="C354" s="40" t="s">
        <v>37</v>
      </c>
      <c r="D354" s="40"/>
      <c r="E354" s="40"/>
      <c r="F354" s="40"/>
      <c r="G354" s="40"/>
      <c r="H354" s="40"/>
      <c r="I354" s="40"/>
      <c r="J354" s="40"/>
      <c r="K354" s="40"/>
      <c r="L354" s="40"/>
      <c r="M354" s="40"/>
      <c r="N354" s="40"/>
      <c r="O354" s="40"/>
      <c r="P354" s="40"/>
      <c r="Q354" s="40"/>
      <c r="R354" s="40"/>
      <c r="S354" s="40"/>
      <c r="T354" s="40"/>
      <c r="U354" s="40"/>
      <c r="V354" s="40"/>
      <c r="W354" s="40"/>
      <c r="X354" s="40"/>
      <c r="Y354" s="40"/>
      <c r="Z354" s="40"/>
      <c r="AA354" s="40"/>
      <c r="AB354" s="40"/>
      <c r="AC354" s="40"/>
      <c r="AD354" s="40"/>
      <c r="AE354" s="40"/>
      <c r="AF354" s="40"/>
      <c r="AG354" s="40"/>
      <c r="AH354" s="40"/>
      <c r="AI354" s="40"/>
      <c r="AJ354" s="40"/>
      <c r="AK354" s="40"/>
      <c r="AL354" s="40"/>
      <c r="AM354" s="40"/>
      <c r="AN354" s="40"/>
      <c r="AO354" s="40"/>
      <c r="AP354" s="40"/>
    </row>
    <row r="355" spans="2:42" x14ac:dyDescent="0.25">
      <c r="B355" s="40" t="s">
        <v>67</v>
      </c>
      <c r="C355" s="40" t="s">
        <v>38</v>
      </c>
      <c r="D355" s="40"/>
      <c r="E355" s="40"/>
      <c r="F355" s="40"/>
      <c r="G355" s="40"/>
      <c r="H355" s="40"/>
      <c r="I355" s="40"/>
      <c r="J355" s="40"/>
      <c r="K355" s="40"/>
      <c r="L355" s="40"/>
      <c r="M355" s="40"/>
      <c r="N355" s="40"/>
      <c r="O355" s="40"/>
      <c r="P355" s="40"/>
      <c r="Q355" s="40"/>
      <c r="R355" s="40"/>
      <c r="S355" s="40"/>
      <c r="T355" s="40"/>
      <c r="U355" s="40"/>
      <c r="V355" s="40"/>
      <c r="W355" s="40"/>
      <c r="X355" s="40"/>
      <c r="Y355" s="40"/>
      <c r="Z355" s="40"/>
      <c r="AA355" s="40"/>
      <c r="AB355" s="40"/>
      <c r="AC355" s="40"/>
      <c r="AD355" s="40"/>
      <c r="AE355" s="40"/>
      <c r="AF355" s="40"/>
      <c r="AG355" s="40"/>
      <c r="AH355" s="40"/>
      <c r="AI355" s="40"/>
      <c r="AJ355" s="40"/>
      <c r="AK355" s="40"/>
      <c r="AL355" s="40"/>
      <c r="AM355" s="40"/>
      <c r="AN355" s="40"/>
      <c r="AO355" s="40"/>
      <c r="AP355" s="40"/>
    </row>
    <row r="356" spans="2:42" x14ac:dyDescent="0.25">
      <c r="B356" s="40" t="s">
        <v>67</v>
      </c>
      <c r="C356" s="40" t="s">
        <v>39</v>
      </c>
      <c r="D356" s="40"/>
      <c r="E356" s="40"/>
      <c r="F356" s="40"/>
      <c r="G356" s="40"/>
      <c r="H356" s="40"/>
      <c r="I356" s="40"/>
      <c r="J356" s="40"/>
      <c r="K356" s="40"/>
      <c r="L356" s="40"/>
      <c r="M356" s="40"/>
      <c r="N356" s="40"/>
      <c r="O356" s="40"/>
      <c r="P356" s="40"/>
      <c r="Q356" s="40"/>
      <c r="R356" s="40"/>
      <c r="S356" s="40"/>
      <c r="T356" s="40"/>
      <c r="U356" s="40"/>
      <c r="V356" s="40"/>
      <c r="W356" s="40"/>
      <c r="X356" s="40"/>
      <c r="Y356" s="40"/>
      <c r="Z356" s="40"/>
      <c r="AA356" s="40"/>
      <c r="AB356" s="40"/>
      <c r="AC356" s="40"/>
      <c r="AD356" s="40"/>
      <c r="AE356" s="40"/>
      <c r="AF356" s="40"/>
      <c r="AG356" s="40"/>
      <c r="AH356" s="40"/>
      <c r="AI356" s="40"/>
      <c r="AJ356" s="40"/>
      <c r="AK356" s="40"/>
      <c r="AL356" s="40"/>
      <c r="AM356" s="40"/>
      <c r="AN356" s="40"/>
      <c r="AO356" s="40"/>
      <c r="AP356" s="40"/>
    </row>
    <row r="357" spans="2:42" x14ac:dyDescent="0.25">
      <c r="B357" s="40" t="s">
        <v>67</v>
      </c>
      <c r="C357" s="40" t="s">
        <v>40</v>
      </c>
      <c r="D357" s="40"/>
      <c r="E357" s="40"/>
      <c r="F357" s="40"/>
      <c r="G357" s="40"/>
      <c r="H357" s="40"/>
      <c r="I357" s="40"/>
      <c r="J357" s="40"/>
      <c r="K357" s="40"/>
      <c r="L357" s="40"/>
      <c r="M357" s="40"/>
      <c r="N357" s="40"/>
      <c r="O357" s="40"/>
      <c r="P357" s="40"/>
      <c r="Q357" s="40"/>
      <c r="R357" s="40"/>
      <c r="S357" s="40"/>
      <c r="T357" s="40"/>
      <c r="U357" s="40"/>
      <c r="V357" s="40"/>
      <c r="W357" s="40"/>
      <c r="X357" s="40"/>
      <c r="Y357" s="40"/>
      <c r="Z357" s="40"/>
      <c r="AA357" s="40"/>
      <c r="AB357" s="40"/>
      <c r="AC357" s="40"/>
      <c r="AD357" s="40"/>
      <c r="AE357" s="40"/>
      <c r="AF357" s="40"/>
      <c r="AG357" s="40"/>
      <c r="AH357" s="40"/>
      <c r="AI357" s="40"/>
      <c r="AJ357" s="40"/>
      <c r="AK357" s="40"/>
      <c r="AL357" s="40"/>
      <c r="AM357" s="40"/>
      <c r="AN357" s="40"/>
      <c r="AO357" s="40"/>
      <c r="AP357" s="40"/>
    </row>
    <row r="358" spans="2:42" x14ac:dyDescent="0.25">
      <c r="B358" s="40" t="s">
        <v>67</v>
      </c>
      <c r="C358" s="40" t="s">
        <v>41</v>
      </c>
      <c r="D358" s="40"/>
      <c r="E358" s="40"/>
      <c r="F358" s="40"/>
      <c r="G358" s="40"/>
      <c r="H358" s="40"/>
      <c r="I358" s="40"/>
      <c r="J358" s="40"/>
      <c r="K358" s="40"/>
      <c r="L358" s="40"/>
      <c r="M358" s="40"/>
      <c r="N358" s="40"/>
      <c r="O358" s="40"/>
      <c r="P358" s="40"/>
      <c r="Q358" s="40"/>
      <c r="R358" s="40"/>
      <c r="S358" s="40"/>
      <c r="T358" s="40"/>
      <c r="U358" s="40"/>
      <c r="V358" s="40"/>
      <c r="W358" s="40"/>
      <c r="X358" s="40"/>
      <c r="Y358" s="40"/>
      <c r="Z358" s="40"/>
      <c r="AA358" s="40"/>
      <c r="AB358" s="40"/>
      <c r="AC358" s="40"/>
      <c r="AD358" s="40"/>
      <c r="AE358" s="40"/>
      <c r="AF358" s="40"/>
      <c r="AG358" s="40"/>
      <c r="AH358" s="40"/>
      <c r="AI358" s="40"/>
      <c r="AJ358" s="40"/>
      <c r="AK358" s="40"/>
      <c r="AL358" s="40"/>
      <c r="AM358" s="40"/>
      <c r="AN358" s="40"/>
      <c r="AO358" s="40"/>
      <c r="AP358" s="40"/>
    </row>
    <row r="359" spans="2:42" x14ac:dyDescent="0.25">
      <c r="B359" s="40" t="s">
        <v>67</v>
      </c>
      <c r="C359" s="40" t="s">
        <v>42</v>
      </c>
      <c r="D359" s="40"/>
      <c r="E359" s="40"/>
      <c r="F359" s="40"/>
      <c r="G359" s="40"/>
      <c r="H359" s="40"/>
      <c r="I359" s="40"/>
      <c r="J359" s="40"/>
      <c r="K359" s="40"/>
      <c r="L359" s="40"/>
      <c r="M359" s="40"/>
      <c r="N359" s="40"/>
      <c r="O359" s="40"/>
      <c r="P359" s="40"/>
      <c r="Q359" s="40"/>
      <c r="R359" s="40"/>
      <c r="S359" s="40"/>
      <c r="T359" s="40"/>
      <c r="U359" s="40"/>
      <c r="V359" s="40"/>
      <c r="W359" s="40"/>
      <c r="X359" s="40"/>
      <c r="Y359" s="40"/>
      <c r="Z359" s="40"/>
      <c r="AA359" s="40"/>
      <c r="AB359" s="40"/>
      <c r="AC359" s="40"/>
      <c r="AD359" s="40"/>
      <c r="AE359" s="40"/>
      <c r="AF359" s="40"/>
      <c r="AG359" s="40"/>
      <c r="AH359" s="40"/>
      <c r="AI359" s="40"/>
      <c r="AJ359" s="40"/>
      <c r="AK359" s="40"/>
      <c r="AL359" s="40"/>
      <c r="AM359" s="40"/>
      <c r="AN359" s="40"/>
      <c r="AO359" s="40"/>
      <c r="AP359" s="40"/>
    </row>
    <row r="360" spans="2:42" x14ac:dyDescent="0.25">
      <c r="B360" s="40" t="s">
        <v>67</v>
      </c>
      <c r="C360" s="40" t="s">
        <v>43</v>
      </c>
      <c r="D360" s="40"/>
      <c r="E360" s="40"/>
      <c r="F360" s="40"/>
      <c r="G360" s="40"/>
      <c r="H360" s="40"/>
      <c r="I360" s="40"/>
      <c r="J360" s="40"/>
      <c r="K360" s="40"/>
      <c r="L360" s="40"/>
      <c r="M360" s="40"/>
      <c r="N360" s="40"/>
      <c r="O360" s="40"/>
      <c r="P360" s="40"/>
      <c r="Q360" s="40"/>
      <c r="R360" s="40"/>
      <c r="S360" s="40"/>
      <c r="T360" s="40"/>
      <c r="U360" s="40"/>
      <c r="V360" s="40"/>
      <c r="W360" s="40"/>
      <c r="X360" s="40"/>
      <c r="Y360" s="40"/>
      <c r="Z360" s="40"/>
      <c r="AA360" s="40"/>
      <c r="AB360" s="40"/>
      <c r="AC360" s="40"/>
      <c r="AD360" s="40"/>
      <c r="AE360" s="40"/>
      <c r="AF360" s="40"/>
      <c r="AG360" s="40"/>
      <c r="AH360" s="40"/>
      <c r="AI360" s="40"/>
      <c r="AJ360" s="40"/>
      <c r="AK360" s="40"/>
      <c r="AL360" s="40"/>
      <c r="AM360" s="40"/>
      <c r="AN360" s="40"/>
      <c r="AO360" s="40"/>
      <c r="AP360" s="40"/>
    </row>
    <row r="361" spans="2:42" x14ac:dyDescent="0.25">
      <c r="B361" s="40" t="s">
        <v>67</v>
      </c>
      <c r="C361" s="40" t="s">
        <v>44</v>
      </c>
      <c r="D361" s="40"/>
      <c r="E361" s="40"/>
      <c r="F361" s="40"/>
      <c r="G361" s="40"/>
      <c r="H361" s="40"/>
      <c r="I361" s="40"/>
      <c r="J361" s="40"/>
      <c r="K361" s="40"/>
      <c r="L361" s="40"/>
      <c r="M361" s="40"/>
      <c r="N361" s="40"/>
      <c r="O361" s="40"/>
      <c r="P361" s="40"/>
      <c r="Q361" s="40"/>
      <c r="R361" s="40"/>
      <c r="S361" s="40"/>
      <c r="T361" s="40"/>
      <c r="U361" s="40"/>
      <c r="V361" s="40"/>
      <c r="W361" s="40"/>
      <c r="X361" s="40"/>
      <c r="Y361" s="40"/>
      <c r="Z361" s="40"/>
      <c r="AA361" s="40"/>
      <c r="AB361" s="40"/>
      <c r="AC361" s="40"/>
      <c r="AD361" s="40"/>
      <c r="AE361" s="40"/>
      <c r="AF361" s="40"/>
      <c r="AG361" s="40"/>
      <c r="AH361" s="40"/>
      <c r="AI361" s="40"/>
      <c r="AJ361" s="40"/>
      <c r="AK361" s="40"/>
      <c r="AL361" s="40"/>
      <c r="AM361" s="40"/>
      <c r="AN361" s="40"/>
      <c r="AO361" s="40"/>
      <c r="AP361" s="40"/>
    </row>
    <row r="362" spans="2:42" x14ac:dyDescent="0.25">
      <c r="B362" s="40" t="s">
        <v>67</v>
      </c>
      <c r="C362" s="40" t="s">
        <v>45</v>
      </c>
      <c r="D362" s="40"/>
      <c r="E362" s="40"/>
      <c r="F362" s="40"/>
      <c r="G362" s="40"/>
      <c r="H362" s="40"/>
      <c r="I362" s="40"/>
      <c r="J362" s="40"/>
      <c r="K362" s="40"/>
      <c r="L362" s="40"/>
      <c r="M362" s="40"/>
      <c r="N362" s="40"/>
      <c r="O362" s="40"/>
      <c r="P362" s="40"/>
      <c r="Q362" s="40"/>
      <c r="R362" s="40"/>
      <c r="S362" s="40"/>
      <c r="T362" s="40"/>
      <c r="U362" s="40"/>
      <c r="V362" s="40"/>
      <c r="W362" s="40"/>
      <c r="X362" s="40"/>
      <c r="Y362" s="40"/>
      <c r="Z362" s="40"/>
      <c r="AA362" s="40"/>
      <c r="AB362" s="40"/>
      <c r="AC362" s="40"/>
      <c r="AD362" s="40"/>
      <c r="AE362" s="40"/>
      <c r="AF362" s="40"/>
      <c r="AG362" s="40"/>
      <c r="AH362" s="40"/>
      <c r="AI362" s="40"/>
      <c r="AJ362" s="40"/>
      <c r="AK362" s="40"/>
      <c r="AL362" s="40"/>
      <c r="AM362" s="40"/>
      <c r="AN362" s="40"/>
      <c r="AO362" s="40"/>
      <c r="AP362" s="40"/>
    </row>
    <row r="363" spans="2:42" x14ac:dyDescent="0.25">
      <c r="B363" s="40" t="s">
        <v>67</v>
      </c>
      <c r="C363" s="40" t="s">
        <v>46</v>
      </c>
      <c r="D363" s="40"/>
      <c r="E363" s="40"/>
      <c r="F363" s="40"/>
      <c r="G363" s="40"/>
      <c r="H363" s="40"/>
      <c r="I363" s="40"/>
      <c r="J363" s="40"/>
      <c r="K363" s="40"/>
      <c r="L363" s="40"/>
      <c r="M363" s="40"/>
      <c r="N363" s="40"/>
      <c r="O363" s="40"/>
      <c r="P363" s="40"/>
      <c r="Q363" s="40"/>
      <c r="R363" s="40"/>
      <c r="S363" s="40"/>
      <c r="T363" s="40"/>
      <c r="U363" s="40"/>
      <c r="V363" s="40"/>
      <c r="W363" s="40"/>
      <c r="X363" s="40"/>
      <c r="Y363" s="40"/>
      <c r="Z363" s="40"/>
      <c r="AA363" s="40"/>
      <c r="AB363" s="40"/>
      <c r="AC363" s="40"/>
      <c r="AD363" s="40"/>
      <c r="AE363" s="40"/>
      <c r="AF363" s="40"/>
      <c r="AG363" s="40"/>
      <c r="AH363" s="40"/>
      <c r="AI363" s="40"/>
      <c r="AJ363" s="40"/>
      <c r="AK363" s="40"/>
      <c r="AL363" s="40"/>
      <c r="AM363" s="40"/>
      <c r="AN363" s="40"/>
      <c r="AO363" s="40"/>
      <c r="AP363" s="40"/>
    </row>
    <row r="364" spans="2:42" x14ac:dyDescent="0.25">
      <c r="B364" s="40" t="s">
        <v>67</v>
      </c>
      <c r="C364" s="40" t="s">
        <v>15</v>
      </c>
      <c r="D364" s="40">
        <v>0</v>
      </c>
      <c r="E364" s="40">
        <v>0</v>
      </c>
      <c r="F364" s="40">
        <v>0</v>
      </c>
      <c r="G364" s="40">
        <v>0</v>
      </c>
      <c r="H364" s="40">
        <v>0</v>
      </c>
      <c r="I364" s="40">
        <v>0</v>
      </c>
      <c r="J364" s="40">
        <v>0</v>
      </c>
      <c r="K364" s="40">
        <v>0</v>
      </c>
      <c r="L364" s="40">
        <v>0</v>
      </c>
      <c r="M364" s="40">
        <v>0</v>
      </c>
      <c r="N364" s="40">
        <v>0</v>
      </c>
      <c r="O364" s="40">
        <v>0</v>
      </c>
      <c r="P364" s="40">
        <v>0</v>
      </c>
      <c r="Q364" s="40">
        <v>0</v>
      </c>
      <c r="R364" s="40">
        <v>0</v>
      </c>
      <c r="S364" s="40">
        <v>0</v>
      </c>
      <c r="T364" s="40">
        <v>0</v>
      </c>
      <c r="U364" s="40">
        <v>0</v>
      </c>
      <c r="V364" s="40">
        <v>0</v>
      </c>
      <c r="W364" s="40">
        <v>0</v>
      </c>
      <c r="X364" s="40">
        <v>0</v>
      </c>
      <c r="Y364" s="40">
        <v>0</v>
      </c>
      <c r="Z364" s="40">
        <v>0</v>
      </c>
      <c r="AA364" s="40">
        <v>0</v>
      </c>
      <c r="AB364" s="40">
        <v>0</v>
      </c>
      <c r="AC364" s="40">
        <v>0</v>
      </c>
      <c r="AD364" s="40">
        <v>0</v>
      </c>
      <c r="AE364" s="40">
        <v>0</v>
      </c>
      <c r="AF364" s="40">
        <v>0</v>
      </c>
      <c r="AG364" s="40">
        <v>0</v>
      </c>
      <c r="AH364" s="40">
        <v>0</v>
      </c>
      <c r="AI364" s="40">
        <v>0</v>
      </c>
      <c r="AJ364" s="40">
        <v>0</v>
      </c>
      <c r="AK364" s="40">
        <v>0</v>
      </c>
      <c r="AL364" s="40">
        <v>0</v>
      </c>
      <c r="AM364" s="40">
        <v>0</v>
      </c>
      <c r="AN364" s="40">
        <v>0</v>
      </c>
      <c r="AO364" s="40">
        <v>0</v>
      </c>
      <c r="AP364" s="40">
        <v>0</v>
      </c>
    </row>
    <row r="365" spans="2:42" x14ac:dyDescent="0.25">
      <c r="B365" s="40" t="s">
        <v>27</v>
      </c>
      <c r="C365" s="40" t="s">
        <v>36</v>
      </c>
      <c r="D365" s="40"/>
      <c r="E365" s="40"/>
      <c r="F365" s="40"/>
      <c r="G365" s="40">
        <v>31.94202924</v>
      </c>
      <c r="H365" s="40">
        <v>31.94202924</v>
      </c>
      <c r="I365" s="40">
        <v>31.94202924</v>
      </c>
      <c r="J365" s="40">
        <v>31.94202924</v>
      </c>
      <c r="K365" s="40">
        <v>173.63802920000001</v>
      </c>
      <c r="L365" s="40">
        <v>217.1028149</v>
      </c>
      <c r="M365" s="40">
        <v>221.8352399</v>
      </c>
      <c r="N365" s="40">
        <v>221.8352399</v>
      </c>
      <c r="O365" s="40">
        <v>221.8352399</v>
      </c>
      <c r="P365" s="40">
        <v>221.8352399</v>
      </c>
      <c r="Q365" s="40">
        <v>221.8352399</v>
      </c>
      <c r="R365" s="40">
        <v>221.8352399</v>
      </c>
      <c r="S365" s="40">
        <v>221.8352399</v>
      </c>
      <c r="T365" s="40">
        <v>221.8352399</v>
      </c>
      <c r="U365" s="40">
        <v>956.75825599999996</v>
      </c>
      <c r="V365" s="40">
        <v>956.75825599999996</v>
      </c>
      <c r="W365" s="40">
        <v>924.81622670000002</v>
      </c>
      <c r="X365" s="40">
        <v>924.81622670000002</v>
      </c>
      <c r="Y365" s="40">
        <v>924.81622670000002</v>
      </c>
      <c r="Z365" s="40">
        <v>924.81622670000002</v>
      </c>
      <c r="AA365" s="40">
        <v>924.81622670000002</v>
      </c>
      <c r="AB365" s="40">
        <v>924.81622670000002</v>
      </c>
      <c r="AC365" s="40">
        <v>924.81622670000002</v>
      </c>
      <c r="AD365" s="40">
        <v>924.81622670000002</v>
      </c>
      <c r="AE365" s="40">
        <v>924.81622670000002</v>
      </c>
      <c r="AF365" s="40">
        <v>924.81622670000002</v>
      </c>
      <c r="AG365" s="40">
        <v>924.81622670000002</v>
      </c>
      <c r="AH365" s="40">
        <v>924.81622670000002</v>
      </c>
      <c r="AI365" s="40">
        <v>924.81622670000002</v>
      </c>
      <c r="AJ365" s="40">
        <v>924.81622670000002</v>
      </c>
      <c r="AK365" s="40">
        <v>808.88531569999998</v>
      </c>
      <c r="AL365" s="40">
        <v>464.16190490000002</v>
      </c>
      <c r="AM365" s="40">
        <v>464.16190490000002</v>
      </c>
      <c r="AN365" s="40">
        <v>464.16190490000002</v>
      </c>
      <c r="AO365" s="40">
        <v>464.16190490000002</v>
      </c>
      <c r="AP365" s="40">
        <v>464.16190490000002</v>
      </c>
    </row>
    <row r="366" spans="2:42" x14ac:dyDescent="0.25">
      <c r="B366" s="40" t="s">
        <v>27</v>
      </c>
      <c r="C366" s="40" t="s">
        <v>37</v>
      </c>
      <c r="D366" s="40">
        <v>3.2655599999999998</v>
      </c>
      <c r="E366" s="40">
        <v>3.2655599999999998</v>
      </c>
      <c r="F366" s="40">
        <v>3.2655599999999998</v>
      </c>
      <c r="G366" s="40">
        <v>3.2655599999999998</v>
      </c>
      <c r="H366" s="40">
        <v>3.2655599999999998</v>
      </c>
      <c r="I366" s="40">
        <v>3.2655599999999998</v>
      </c>
      <c r="J366" s="40">
        <v>10.10988</v>
      </c>
      <c r="K366" s="40">
        <v>10.10988</v>
      </c>
      <c r="L366" s="40">
        <v>10.10988</v>
      </c>
      <c r="M366" s="40">
        <v>10.10988</v>
      </c>
      <c r="N366" s="40">
        <v>10.10988</v>
      </c>
      <c r="O366" s="40">
        <v>10.10988</v>
      </c>
      <c r="P366" s="40">
        <v>10.10988</v>
      </c>
      <c r="Q366" s="40">
        <v>10.10988</v>
      </c>
      <c r="R366" s="40">
        <v>10.10988</v>
      </c>
      <c r="S366" s="40">
        <v>10.10988</v>
      </c>
      <c r="T366" s="40">
        <v>10.10988</v>
      </c>
      <c r="U366" s="40">
        <v>309.59096749999998</v>
      </c>
      <c r="V366" s="40">
        <v>309.59096749999998</v>
      </c>
      <c r="W366" s="40">
        <v>306.32540749999998</v>
      </c>
      <c r="X366" s="40">
        <v>306.32540749999998</v>
      </c>
      <c r="Y366" s="40">
        <v>306.32540749999998</v>
      </c>
      <c r="Z366" s="40">
        <v>306.32540749999998</v>
      </c>
      <c r="AA366" s="40">
        <v>306.32540749999998</v>
      </c>
      <c r="AB366" s="40">
        <v>299.4810875</v>
      </c>
      <c r="AC366" s="40">
        <v>299.4810875</v>
      </c>
      <c r="AD366" s="40">
        <v>299.4810875</v>
      </c>
      <c r="AE366" s="40">
        <v>299.4810875</v>
      </c>
      <c r="AF366" s="40">
        <v>300.11090419999999</v>
      </c>
      <c r="AG366" s="40">
        <v>302.13448349999999</v>
      </c>
      <c r="AH366" s="40">
        <v>304.59341000000001</v>
      </c>
      <c r="AI366" s="40">
        <v>307.07134539999998</v>
      </c>
      <c r="AJ366" s="40">
        <v>308.5396561</v>
      </c>
      <c r="AK366" s="40">
        <v>299.4810875</v>
      </c>
      <c r="AL366" s="40">
        <v>221.38176910000001</v>
      </c>
      <c r="AM366" s="40">
        <v>189.14595</v>
      </c>
      <c r="AN366" s="40">
        <v>189.14595</v>
      </c>
      <c r="AO366" s="40">
        <v>189.14595</v>
      </c>
      <c r="AP366" s="40">
        <v>189.14595</v>
      </c>
    </row>
    <row r="367" spans="2:42" x14ac:dyDescent="0.25">
      <c r="B367" s="40" t="s">
        <v>27</v>
      </c>
      <c r="C367" s="40" t="s">
        <v>38</v>
      </c>
      <c r="D367" s="40">
        <v>28.663499999999999</v>
      </c>
      <c r="E367" s="40">
        <v>28.663499999999999</v>
      </c>
      <c r="F367" s="40">
        <v>28.663499999999999</v>
      </c>
      <c r="G367" s="40">
        <v>28.663499999999999</v>
      </c>
      <c r="H367" s="40">
        <v>28.663499999999999</v>
      </c>
      <c r="I367" s="40">
        <v>28.663499999999999</v>
      </c>
      <c r="J367" s="40">
        <v>168.5214</v>
      </c>
      <c r="K367" s="40">
        <v>145.98258749999999</v>
      </c>
      <c r="L367" s="40">
        <v>157.01876250000001</v>
      </c>
      <c r="M367" s="40">
        <v>186.72345000000001</v>
      </c>
      <c r="N367" s="40">
        <v>186.72345000000001</v>
      </c>
      <c r="O367" s="40">
        <v>186.72345000000001</v>
      </c>
      <c r="P367" s="40">
        <v>158.05994999999999</v>
      </c>
      <c r="Q367" s="40">
        <v>139.30415099999999</v>
      </c>
      <c r="R367" s="40">
        <v>158.05994999999999</v>
      </c>
      <c r="S367" s="40">
        <v>90.909975000000003</v>
      </c>
      <c r="T367" s="40">
        <v>158.05994999999999</v>
      </c>
      <c r="U367" s="40">
        <v>158.05994999999999</v>
      </c>
      <c r="V367" s="40">
        <v>120.61466249999999</v>
      </c>
      <c r="W367" s="40">
        <v>138.192047</v>
      </c>
      <c r="X367" s="40">
        <v>124.48496249999999</v>
      </c>
      <c r="Y367" s="40">
        <v>124.48496249999999</v>
      </c>
      <c r="Z367" s="40">
        <v>124.48496249999999</v>
      </c>
      <c r="AA367" s="40">
        <v>124.48496249999999</v>
      </c>
      <c r="AB367" s="40">
        <v>124.48496249999999</v>
      </c>
      <c r="AC367" s="40">
        <v>124.48496249999999</v>
      </c>
      <c r="AD367" s="40">
        <v>124.48496249999999</v>
      </c>
      <c r="AE367" s="40">
        <v>90.909975000000003</v>
      </c>
      <c r="AF367" s="40">
        <v>124.48496249999999</v>
      </c>
      <c r="AG367" s="40">
        <v>90.909975000000003</v>
      </c>
      <c r="AH367" s="40">
        <v>124.48496249999999</v>
      </c>
      <c r="AI367" s="40">
        <v>90.909975000000003</v>
      </c>
      <c r="AJ367" s="40">
        <v>124.48496249999999</v>
      </c>
      <c r="AK367" s="40">
        <v>90.909975000000003</v>
      </c>
      <c r="AL367" s="40"/>
      <c r="AM367" s="40"/>
      <c r="AN367" s="40"/>
      <c r="AO367" s="40"/>
      <c r="AP367" s="40"/>
    </row>
    <row r="368" spans="2:42" x14ac:dyDescent="0.25">
      <c r="B368" s="40" t="s">
        <v>27</v>
      </c>
      <c r="C368" s="40" t="s">
        <v>39</v>
      </c>
      <c r="D368" s="40"/>
      <c r="E368" s="40"/>
      <c r="F368" s="40">
        <v>254.79499999999999</v>
      </c>
      <c r="G368" s="40">
        <v>254.79499999999999</v>
      </c>
      <c r="H368" s="40">
        <v>254.79499999999999</v>
      </c>
      <c r="I368" s="40">
        <v>254.79750000000001</v>
      </c>
      <c r="J368" s="40">
        <v>254.79750000000001</v>
      </c>
      <c r="K368" s="40">
        <v>254.79499999999999</v>
      </c>
      <c r="L368" s="40">
        <v>254.79750000000001</v>
      </c>
      <c r="M368" s="40">
        <v>254.79499999999999</v>
      </c>
      <c r="N368" s="40">
        <v>254.8</v>
      </c>
      <c r="O368" s="40">
        <v>254.8</v>
      </c>
      <c r="P368" s="40">
        <v>254.79750000000001</v>
      </c>
      <c r="Q368" s="40">
        <v>254.8</v>
      </c>
      <c r="R368" s="40">
        <v>254.79750000000001</v>
      </c>
      <c r="S368" s="40">
        <v>254.8</v>
      </c>
      <c r="T368" s="40">
        <v>254.8</v>
      </c>
      <c r="U368" s="40">
        <v>254.79750000000001</v>
      </c>
      <c r="V368" s="40">
        <v>254.8</v>
      </c>
      <c r="W368" s="40"/>
      <c r="X368" s="40"/>
      <c r="Y368" s="40"/>
      <c r="Z368" s="40"/>
      <c r="AA368" s="40"/>
      <c r="AB368" s="40"/>
      <c r="AC368" s="40"/>
      <c r="AD368" s="40"/>
      <c r="AE368" s="40"/>
      <c r="AF368" s="40"/>
      <c r="AG368" s="40"/>
      <c r="AH368" s="40"/>
      <c r="AI368" s="40"/>
      <c r="AJ368" s="40"/>
      <c r="AK368" s="40"/>
      <c r="AL368" s="40"/>
      <c r="AM368" s="40"/>
      <c r="AN368" s="40"/>
      <c r="AO368" s="40"/>
      <c r="AP368" s="40"/>
    </row>
    <row r="369" spans="2:42" x14ac:dyDescent="0.25">
      <c r="B369" s="40" t="s">
        <v>27</v>
      </c>
      <c r="C369" s="40" t="s">
        <v>40</v>
      </c>
      <c r="D369" s="40"/>
      <c r="E369" s="40"/>
      <c r="F369" s="40"/>
      <c r="G369" s="40"/>
      <c r="H369" s="40"/>
      <c r="I369" s="40"/>
      <c r="J369" s="40"/>
      <c r="K369" s="40"/>
      <c r="L369" s="40"/>
      <c r="M369" s="40"/>
      <c r="N369" s="40"/>
      <c r="O369" s="40"/>
      <c r="P369" s="40"/>
      <c r="Q369" s="40"/>
      <c r="R369" s="40"/>
      <c r="S369" s="40"/>
      <c r="T369" s="40"/>
      <c r="U369" s="40"/>
      <c r="V369" s="40"/>
      <c r="W369" s="40"/>
      <c r="X369" s="40"/>
      <c r="Y369" s="40"/>
      <c r="Z369" s="40"/>
      <c r="AA369" s="40"/>
      <c r="AB369" s="40"/>
      <c r="AC369" s="40"/>
      <c r="AD369" s="40"/>
      <c r="AE369" s="40"/>
      <c r="AF369" s="40"/>
      <c r="AG369" s="40"/>
      <c r="AH369" s="40"/>
      <c r="AI369" s="40"/>
      <c r="AJ369" s="40"/>
      <c r="AK369" s="40"/>
      <c r="AL369" s="40"/>
      <c r="AM369" s="40"/>
      <c r="AN369" s="40"/>
      <c r="AO369" s="40"/>
      <c r="AP369" s="40"/>
    </row>
    <row r="370" spans="2:42" x14ac:dyDescent="0.25">
      <c r="B370" s="40" t="s">
        <v>27</v>
      </c>
      <c r="C370" s="40" t="s">
        <v>41</v>
      </c>
      <c r="D370" s="40"/>
      <c r="E370" s="40"/>
      <c r="F370" s="40"/>
      <c r="G370" s="40"/>
      <c r="H370" s="40"/>
      <c r="I370" s="40"/>
      <c r="J370" s="40"/>
      <c r="K370" s="40"/>
      <c r="L370" s="40"/>
      <c r="M370" s="40"/>
      <c r="N370" s="40"/>
      <c r="O370" s="40"/>
      <c r="P370" s="40"/>
      <c r="Q370" s="40"/>
      <c r="R370" s="40"/>
      <c r="S370" s="40"/>
      <c r="T370" s="40"/>
      <c r="U370" s="40"/>
      <c r="V370" s="40"/>
      <c r="W370" s="40"/>
      <c r="X370" s="40"/>
      <c r="Y370" s="40"/>
      <c r="Z370" s="40"/>
      <c r="AA370" s="40"/>
      <c r="AB370" s="40"/>
      <c r="AC370" s="40"/>
      <c r="AD370" s="40"/>
      <c r="AE370" s="40"/>
      <c r="AF370" s="40"/>
      <c r="AG370" s="40"/>
      <c r="AH370" s="40"/>
      <c r="AI370" s="40"/>
      <c r="AJ370" s="40"/>
      <c r="AK370" s="40"/>
      <c r="AL370" s="40"/>
      <c r="AM370" s="40"/>
      <c r="AN370" s="40"/>
      <c r="AO370" s="40"/>
      <c r="AP370" s="40"/>
    </row>
    <row r="371" spans="2:42" x14ac:dyDescent="0.25">
      <c r="B371" s="40" t="s">
        <v>27</v>
      </c>
      <c r="C371" s="40" t="s">
        <v>42</v>
      </c>
      <c r="D371" s="40"/>
      <c r="E371" s="40"/>
      <c r="F371" s="40"/>
      <c r="G371" s="40"/>
      <c r="H371" s="40"/>
      <c r="I371" s="40"/>
      <c r="J371" s="40"/>
      <c r="K371" s="40"/>
      <c r="L371" s="40"/>
      <c r="M371" s="40"/>
      <c r="N371" s="40"/>
      <c r="O371" s="40"/>
      <c r="P371" s="40"/>
      <c r="Q371" s="40"/>
      <c r="R371" s="40"/>
      <c r="S371" s="40"/>
      <c r="T371" s="40"/>
      <c r="U371" s="40"/>
      <c r="V371" s="40"/>
      <c r="W371" s="40"/>
      <c r="X371" s="40"/>
      <c r="Y371" s="40"/>
      <c r="Z371" s="40"/>
      <c r="AA371" s="40"/>
      <c r="AB371" s="40"/>
      <c r="AC371" s="40"/>
      <c r="AD371" s="40"/>
      <c r="AE371" s="40"/>
      <c r="AF371" s="40"/>
      <c r="AG371" s="40"/>
      <c r="AH371" s="40"/>
      <c r="AI371" s="40"/>
      <c r="AJ371" s="40"/>
      <c r="AK371" s="40"/>
      <c r="AL371" s="40"/>
      <c r="AM371" s="40"/>
      <c r="AN371" s="40"/>
      <c r="AO371" s="40"/>
      <c r="AP371" s="40"/>
    </row>
    <row r="372" spans="2:42" x14ac:dyDescent="0.25">
      <c r="B372" s="40" t="s">
        <v>27</v>
      </c>
      <c r="C372" s="40" t="s">
        <v>43</v>
      </c>
      <c r="D372" s="40"/>
      <c r="E372" s="40"/>
      <c r="F372" s="40"/>
      <c r="G372" s="40"/>
      <c r="H372" s="40"/>
      <c r="I372" s="40"/>
      <c r="J372" s="40"/>
      <c r="K372" s="40"/>
      <c r="L372" s="40"/>
      <c r="M372" s="40"/>
      <c r="N372" s="40"/>
      <c r="O372" s="40"/>
      <c r="P372" s="40"/>
      <c r="Q372" s="40"/>
      <c r="R372" s="40"/>
      <c r="S372" s="40"/>
      <c r="T372" s="40"/>
      <c r="U372" s="40"/>
      <c r="V372" s="40"/>
      <c r="W372" s="40"/>
      <c r="X372" s="40"/>
      <c r="Y372" s="40"/>
      <c r="Z372" s="40"/>
      <c r="AA372" s="40"/>
      <c r="AB372" s="40"/>
      <c r="AC372" s="40"/>
      <c r="AD372" s="40"/>
      <c r="AE372" s="40"/>
      <c r="AF372" s="40"/>
      <c r="AG372" s="40"/>
      <c r="AH372" s="40"/>
      <c r="AI372" s="40"/>
      <c r="AJ372" s="40"/>
      <c r="AK372" s="40"/>
      <c r="AL372" s="40"/>
      <c r="AM372" s="40"/>
      <c r="AN372" s="40"/>
      <c r="AO372" s="40"/>
      <c r="AP372" s="40"/>
    </row>
    <row r="373" spans="2:42" x14ac:dyDescent="0.25">
      <c r="B373" s="40" t="s">
        <v>27</v>
      </c>
      <c r="C373" s="40" t="s">
        <v>44</v>
      </c>
      <c r="D373" s="40"/>
      <c r="E373" s="40"/>
      <c r="F373" s="40"/>
      <c r="G373" s="40"/>
      <c r="H373" s="40"/>
      <c r="I373" s="40"/>
      <c r="J373" s="40"/>
      <c r="K373" s="40"/>
      <c r="L373" s="40"/>
      <c r="M373" s="40"/>
      <c r="N373" s="40"/>
      <c r="O373" s="40"/>
      <c r="P373" s="40"/>
      <c r="Q373" s="40"/>
      <c r="R373" s="40"/>
      <c r="S373" s="40"/>
      <c r="T373" s="40"/>
      <c r="U373" s="40"/>
      <c r="V373" s="40"/>
      <c r="W373" s="40"/>
      <c r="X373" s="40"/>
      <c r="Y373" s="40"/>
      <c r="Z373" s="40"/>
      <c r="AA373" s="40"/>
      <c r="AB373" s="40"/>
      <c r="AC373" s="40"/>
      <c r="AD373" s="40"/>
      <c r="AE373" s="40"/>
      <c r="AF373" s="40"/>
      <c r="AG373" s="40"/>
      <c r="AH373" s="40"/>
      <c r="AI373" s="40"/>
      <c r="AJ373" s="40"/>
      <c r="AK373" s="40"/>
      <c r="AL373" s="40"/>
      <c r="AM373" s="40"/>
      <c r="AN373" s="40"/>
      <c r="AO373" s="40"/>
      <c r="AP373" s="40"/>
    </row>
    <row r="374" spans="2:42" x14ac:dyDescent="0.25">
      <c r="B374" s="40" t="s">
        <v>27</v>
      </c>
      <c r="C374" s="40" t="s">
        <v>45</v>
      </c>
      <c r="D374" s="40"/>
      <c r="E374" s="40"/>
      <c r="F374" s="40"/>
      <c r="G374" s="40"/>
      <c r="H374" s="40"/>
      <c r="I374" s="40"/>
      <c r="J374" s="40"/>
      <c r="K374" s="40"/>
      <c r="L374" s="40"/>
      <c r="M374" s="40"/>
      <c r="N374" s="40"/>
      <c r="O374" s="40"/>
      <c r="P374" s="40"/>
      <c r="Q374" s="40"/>
      <c r="R374" s="40"/>
      <c r="S374" s="40"/>
      <c r="T374" s="40"/>
      <c r="U374" s="40"/>
      <c r="V374" s="40"/>
      <c r="W374" s="40"/>
      <c r="X374" s="40"/>
      <c r="Y374" s="40"/>
      <c r="Z374" s="40"/>
      <c r="AA374" s="40"/>
      <c r="AB374" s="40"/>
      <c r="AC374" s="40"/>
      <c r="AD374" s="40"/>
      <c r="AE374" s="40"/>
      <c r="AF374" s="40"/>
      <c r="AG374" s="40"/>
      <c r="AH374" s="40"/>
      <c r="AI374" s="40"/>
      <c r="AJ374" s="40"/>
      <c r="AK374" s="40"/>
      <c r="AL374" s="40"/>
      <c r="AM374" s="40"/>
      <c r="AN374" s="40"/>
      <c r="AO374" s="40"/>
      <c r="AP374" s="40"/>
    </row>
    <row r="375" spans="2:42" x14ac:dyDescent="0.25">
      <c r="B375" s="40" t="s">
        <v>27</v>
      </c>
      <c r="C375" s="40" t="s">
        <v>46</v>
      </c>
      <c r="D375" s="40"/>
      <c r="E375" s="40"/>
      <c r="F375" s="40"/>
      <c r="G375" s="40"/>
      <c r="H375" s="40"/>
      <c r="I375" s="40"/>
      <c r="J375" s="40"/>
      <c r="K375" s="40"/>
      <c r="L375" s="40"/>
      <c r="M375" s="40"/>
      <c r="N375" s="40"/>
      <c r="O375" s="40"/>
      <c r="P375" s="40"/>
      <c r="Q375" s="40"/>
      <c r="R375" s="40"/>
      <c r="S375" s="40"/>
      <c r="T375" s="40"/>
      <c r="U375" s="40"/>
      <c r="V375" s="40"/>
      <c r="W375" s="40"/>
      <c r="X375" s="40"/>
      <c r="Y375" s="40"/>
      <c r="Z375" s="40"/>
      <c r="AA375" s="40"/>
      <c r="AB375" s="40"/>
      <c r="AC375" s="40"/>
      <c r="AD375" s="40"/>
      <c r="AE375" s="40"/>
      <c r="AF375" s="40"/>
      <c r="AG375" s="40"/>
      <c r="AH375" s="40"/>
      <c r="AI375" s="40"/>
      <c r="AJ375" s="40"/>
      <c r="AK375" s="40"/>
      <c r="AL375" s="40"/>
      <c r="AM375" s="40"/>
      <c r="AN375" s="40"/>
      <c r="AO375" s="40"/>
      <c r="AP375" s="40"/>
    </row>
    <row r="376" spans="2:42" x14ac:dyDescent="0.25">
      <c r="B376" s="40" t="s">
        <v>27</v>
      </c>
      <c r="C376" s="40" t="s">
        <v>15</v>
      </c>
      <c r="D376" s="40">
        <v>31.92906</v>
      </c>
      <c r="E376" s="40">
        <v>31.92906</v>
      </c>
      <c r="F376" s="40">
        <v>286.72406000000001</v>
      </c>
      <c r="G376" s="40">
        <v>318.66608919999999</v>
      </c>
      <c r="H376" s="40">
        <v>318.66608919999999</v>
      </c>
      <c r="I376" s="40">
        <v>318.66858919999999</v>
      </c>
      <c r="J376" s="40">
        <v>465.3708092</v>
      </c>
      <c r="K376" s="40">
        <v>584.52549669999996</v>
      </c>
      <c r="L376" s="40">
        <v>639.02895739999997</v>
      </c>
      <c r="M376" s="40">
        <v>673.46356990000004</v>
      </c>
      <c r="N376" s="40">
        <v>673.46856990000003</v>
      </c>
      <c r="O376" s="40">
        <v>673.46856990000003</v>
      </c>
      <c r="P376" s="40">
        <v>644.80256989999998</v>
      </c>
      <c r="Q376" s="40">
        <v>626.04927099999998</v>
      </c>
      <c r="R376" s="40">
        <v>644.80256989999998</v>
      </c>
      <c r="S376" s="40">
        <v>577.65509489999999</v>
      </c>
      <c r="T376" s="40">
        <v>644.80506990000003</v>
      </c>
      <c r="U376" s="40">
        <v>1679.2066729999999</v>
      </c>
      <c r="V376" s="40">
        <v>1641.763886</v>
      </c>
      <c r="W376" s="40">
        <v>1369.3336810000001</v>
      </c>
      <c r="X376" s="40">
        <v>1355.6265969999999</v>
      </c>
      <c r="Y376" s="40">
        <v>1355.6265969999999</v>
      </c>
      <c r="Z376" s="40">
        <v>1355.6265969999999</v>
      </c>
      <c r="AA376" s="40">
        <v>1355.6265969999999</v>
      </c>
      <c r="AB376" s="40">
        <v>1348.782277</v>
      </c>
      <c r="AC376" s="40">
        <v>1348.782277</v>
      </c>
      <c r="AD376" s="40">
        <v>1348.782277</v>
      </c>
      <c r="AE376" s="40">
        <v>1315.2072889999999</v>
      </c>
      <c r="AF376" s="40">
        <v>1349.4120929999999</v>
      </c>
      <c r="AG376" s="40">
        <v>1317.8606850000001</v>
      </c>
      <c r="AH376" s="40">
        <v>1353.894599</v>
      </c>
      <c r="AI376" s="40">
        <v>1322.7975469999999</v>
      </c>
      <c r="AJ376" s="40">
        <v>1357.8408449999999</v>
      </c>
      <c r="AK376" s="40">
        <v>1199.276378</v>
      </c>
      <c r="AL376" s="40">
        <v>685.54367400000001</v>
      </c>
      <c r="AM376" s="40">
        <v>653.30785490000005</v>
      </c>
      <c r="AN376" s="40">
        <v>653.30785490000005</v>
      </c>
      <c r="AO376" s="40">
        <v>653.30785490000005</v>
      </c>
      <c r="AP376" s="40">
        <v>653.30785490000005</v>
      </c>
    </row>
    <row r="377" spans="2:42" x14ac:dyDescent="0.25">
      <c r="B377" s="40" t="s">
        <v>28</v>
      </c>
      <c r="C377" s="40" t="s">
        <v>36</v>
      </c>
      <c r="D377" s="40">
        <v>11.0578448</v>
      </c>
      <c r="E377" s="40">
        <v>11.0578448</v>
      </c>
      <c r="F377" s="40">
        <v>11.0578448</v>
      </c>
      <c r="G377" s="40">
        <v>11.0578448</v>
      </c>
      <c r="H377" s="40">
        <v>11.0578448</v>
      </c>
      <c r="I377" s="40">
        <v>11.0578448</v>
      </c>
      <c r="J377" s="40">
        <v>11.0578448</v>
      </c>
      <c r="K377" s="40">
        <v>11.0578448</v>
      </c>
      <c r="L377" s="40">
        <v>11.0578448</v>
      </c>
      <c r="M377" s="40">
        <v>11.0578448</v>
      </c>
      <c r="N377" s="40">
        <v>11.0578448</v>
      </c>
      <c r="O377" s="40">
        <v>11.0578448</v>
      </c>
      <c r="P377" s="40">
        <v>11.0578448</v>
      </c>
      <c r="Q377" s="40">
        <v>11.0578448</v>
      </c>
      <c r="R377" s="40">
        <v>11.0578448</v>
      </c>
      <c r="S377" s="40">
        <v>11.0578448</v>
      </c>
      <c r="T377" s="40">
        <v>11.0578448</v>
      </c>
      <c r="U377" s="40">
        <v>11.0578448</v>
      </c>
      <c r="V377" s="40">
        <v>11.0578448</v>
      </c>
      <c r="W377" s="40"/>
      <c r="X377" s="40"/>
      <c r="Y377" s="40"/>
      <c r="Z377" s="40"/>
      <c r="AA377" s="40"/>
      <c r="AB377" s="40"/>
      <c r="AC377" s="40"/>
      <c r="AD377" s="40"/>
      <c r="AE377" s="40"/>
      <c r="AF377" s="40"/>
      <c r="AG377" s="40"/>
      <c r="AH377" s="40"/>
      <c r="AI377" s="40"/>
      <c r="AJ377" s="40"/>
      <c r="AK377" s="40"/>
      <c r="AL377" s="40"/>
      <c r="AM377" s="40"/>
      <c r="AN377" s="40"/>
      <c r="AO377" s="40"/>
      <c r="AP377" s="40"/>
    </row>
    <row r="378" spans="2:42" x14ac:dyDescent="0.25">
      <c r="B378" s="40" t="s">
        <v>28</v>
      </c>
      <c r="C378" s="40" t="s">
        <v>37</v>
      </c>
      <c r="D378" s="40">
        <v>257.31686409999998</v>
      </c>
      <c r="E378" s="40">
        <v>352.51453739999999</v>
      </c>
      <c r="F378" s="40">
        <v>572.9625972</v>
      </c>
      <c r="G378" s="40">
        <v>589.70278370000005</v>
      </c>
      <c r="H378" s="40">
        <v>692.19855700000005</v>
      </c>
      <c r="I378" s="40">
        <v>692.19855700000005</v>
      </c>
      <c r="J378" s="40">
        <v>801.37875269999995</v>
      </c>
      <c r="K378" s="40">
        <v>808.3700139</v>
      </c>
      <c r="L378" s="40">
        <v>807.39900539999996</v>
      </c>
      <c r="M378" s="40">
        <v>807.39900539999996</v>
      </c>
      <c r="N378" s="40">
        <v>807.39900539999996</v>
      </c>
      <c r="O378" s="40">
        <v>807.39900539999996</v>
      </c>
      <c r="P378" s="40">
        <v>807.39900539999996</v>
      </c>
      <c r="Q378" s="40">
        <v>805.53466909999997</v>
      </c>
      <c r="R378" s="40">
        <v>805.53466909999997</v>
      </c>
      <c r="S378" s="40">
        <v>743.77852849999999</v>
      </c>
      <c r="T378" s="40">
        <v>742.96326969999996</v>
      </c>
      <c r="U378" s="40">
        <v>742.96326969999996</v>
      </c>
      <c r="V378" s="40">
        <v>742.96326969999996</v>
      </c>
      <c r="W378" s="40">
        <v>739.85604249999994</v>
      </c>
      <c r="X378" s="40">
        <v>627.60745989999998</v>
      </c>
      <c r="Y378" s="40">
        <v>551.05314980000003</v>
      </c>
      <c r="Z378" s="40">
        <v>455.85547650000001</v>
      </c>
      <c r="AA378" s="40">
        <v>235.4074167</v>
      </c>
      <c r="AB378" s="40">
        <v>218.66723020000001</v>
      </c>
      <c r="AC378" s="40">
        <v>116.1714569</v>
      </c>
      <c r="AD378" s="40">
        <v>116.1714569</v>
      </c>
      <c r="AE378" s="40">
        <v>6.9912612000000003</v>
      </c>
      <c r="AF378" s="40"/>
      <c r="AG378" s="40"/>
      <c r="AH378" s="40"/>
      <c r="AI378" s="40"/>
      <c r="AJ378" s="40"/>
      <c r="AK378" s="40"/>
      <c r="AL378" s="40"/>
      <c r="AM378" s="40"/>
      <c r="AN378" s="40"/>
      <c r="AO378" s="40"/>
      <c r="AP378" s="40"/>
    </row>
    <row r="379" spans="2:42" x14ac:dyDescent="0.25">
      <c r="B379" s="40" t="s">
        <v>28</v>
      </c>
      <c r="C379" s="40" t="s">
        <v>38</v>
      </c>
      <c r="D379" s="40"/>
      <c r="E379" s="40"/>
      <c r="F379" s="40"/>
      <c r="G379" s="40"/>
      <c r="H379" s="40"/>
      <c r="I379" s="40"/>
      <c r="J379" s="40"/>
      <c r="K379" s="40"/>
      <c r="L379" s="40"/>
      <c r="M379" s="40"/>
      <c r="N379" s="40"/>
      <c r="O379" s="40"/>
      <c r="P379" s="40"/>
      <c r="Q379" s="40"/>
      <c r="R379" s="40"/>
      <c r="S379" s="40"/>
      <c r="T379" s="40"/>
      <c r="U379" s="40"/>
      <c r="V379" s="40"/>
      <c r="W379" s="40"/>
      <c r="X379" s="40"/>
      <c r="Y379" s="40"/>
      <c r="Z379" s="40"/>
      <c r="AA379" s="40"/>
      <c r="AB379" s="40"/>
      <c r="AC379" s="40"/>
      <c r="AD379" s="40"/>
      <c r="AE379" s="40"/>
      <c r="AF379" s="40"/>
      <c r="AG379" s="40"/>
      <c r="AH379" s="40"/>
      <c r="AI379" s="40"/>
      <c r="AJ379" s="40"/>
      <c r="AK379" s="40"/>
      <c r="AL379" s="40"/>
      <c r="AM379" s="40"/>
      <c r="AN379" s="40"/>
      <c r="AO379" s="40"/>
      <c r="AP379" s="40"/>
    </row>
    <row r="380" spans="2:42" x14ac:dyDescent="0.25">
      <c r="B380" s="40" t="s">
        <v>28</v>
      </c>
      <c r="C380" s="40" t="s">
        <v>39</v>
      </c>
      <c r="D380" s="40"/>
      <c r="E380" s="40"/>
      <c r="F380" s="40"/>
      <c r="G380" s="40"/>
      <c r="H380" s="40"/>
      <c r="I380" s="40"/>
      <c r="J380" s="40"/>
      <c r="K380" s="40"/>
      <c r="L380" s="40"/>
      <c r="M380" s="40"/>
      <c r="N380" s="40"/>
      <c r="O380" s="40"/>
      <c r="P380" s="40"/>
      <c r="Q380" s="40"/>
      <c r="R380" s="40"/>
      <c r="S380" s="40"/>
      <c r="T380" s="40"/>
      <c r="U380" s="40"/>
      <c r="V380" s="40"/>
      <c r="W380" s="40"/>
      <c r="X380" s="40"/>
      <c r="Y380" s="40"/>
      <c r="Z380" s="40"/>
      <c r="AA380" s="40"/>
      <c r="AB380" s="40"/>
      <c r="AC380" s="40"/>
      <c r="AD380" s="40"/>
      <c r="AE380" s="40"/>
      <c r="AF380" s="40"/>
      <c r="AG380" s="40"/>
      <c r="AH380" s="40"/>
      <c r="AI380" s="40"/>
      <c r="AJ380" s="40"/>
      <c r="AK380" s="40"/>
      <c r="AL380" s="40"/>
      <c r="AM380" s="40"/>
      <c r="AN380" s="40"/>
      <c r="AO380" s="40"/>
      <c r="AP380" s="40"/>
    </row>
    <row r="381" spans="2:42" x14ac:dyDescent="0.25">
      <c r="B381" s="40" t="s">
        <v>28</v>
      </c>
      <c r="C381" s="40" t="s">
        <v>40</v>
      </c>
      <c r="D381" s="40"/>
      <c r="E381" s="40"/>
      <c r="F381" s="40"/>
      <c r="G381" s="40"/>
      <c r="H381" s="40"/>
      <c r="I381" s="40"/>
      <c r="J381" s="40"/>
      <c r="K381" s="40"/>
      <c r="L381" s="40"/>
      <c r="M381" s="40"/>
      <c r="N381" s="40"/>
      <c r="O381" s="40"/>
      <c r="P381" s="40"/>
      <c r="Q381" s="40"/>
      <c r="R381" s="40"/>
      <c r="S381" s="40"/>
      <c r="T381" s="40"/>
      <c r="U381" s="40"/>
      <c r="V381" s="40"/>
      <c r="W381" s="40"/>
      <c r="X381" s="40"/>
      <c r="Y381" s="40"/>
      <c r="Z381" s="40"/>
      <c r="AA381" s="40"/>
      <c r="AB381" s="40"/>
      <c r="AC381" s="40"/>
      <c r="AD381" s="40"/>
      <c r="AE381" s="40"/>
      <c r="AF381" s="40"/>
      <c r="AG381" s="40"/>
      <c r="AH381" s="40"/>
      <c r="AI381" s="40"/>
      <c r="AJ381" s="40"/>
      <c r="AK381" s="40"/>
      <c r="AL381" s="40"/>
      <c r="AM381" s="40"/>
      <c r="AN381" s="40"/>
      <c r="AO381" s="40"/>
      <c r="AP381" s="40"/>
    </row>
    <row r="382" spans="2:42" x14ac:dyDescent="0.25">
      <c r="B382" s="40" t="s">
        <v>28</v>
      </c>
      <c r="C382" s="40" t="s">
        <v>41</v>
      </c>
      <c r="D382" s="40"/>
      <c r="E382" s="40"/>
      <c r="F382" s="40"/>
      <c r="G382" s="40"/>
      <c r="H382" s="40"/>
      <c r="I382" s="40"/>
      <c r="J382" s="40"/>
      <c r="K382" s="40"/>
      <c r="L382" s="40"/>
      <c r="M382" s="40"/>
      <c r="N382" s="40"/>
      <c r="O382" s="40"/>
      <c r="P382" s="40"/>
      <c r="Q382" s="40"/>
      <c r="R382" s="40"/>
      <c r="S382" s="40"/>
      <c r="T382" s="40"/>
      <c r="U382" s="40"/>
      <c r="V382" s="40"/>
      <c r="W382" s="40"/>
      <c r="X382" s="40"/>
      <c r="Y382" s="40"/>
      <c r="Z382" s="40"/>
      <c r="AA382" s="40"/>
      <c r="AB382" s="40"/>
      <c r="AC382" s="40"/>
      <c r="AD382" s="40"/>
      <c r="AE382" s="40"/>
      <c r="AF382" s="40"/>
      <c r="AG382" s="40"/>
      <c r="AH382" s="40"/>
      <c r="AI382" s="40"/>
      <c r="AJ382" s="40"/>
      <c r="AK382" s="40"/>
      <c r="AL382" s="40"/>
      <c r="AM382" s="40"/>
      <c r="AN382" s="40"/>
      <c r="AO382" s="40"/>
      <c r="AP382" s="40"/>
    </row>
    <row r="383" spans="2:42" x14ac:dyDescent="0.25">
      <c r="B383" s="40" t="s">
        <v>28</v>
      </c>
      <c r="C383" s="40" t="s">
        <v>42</v>
      </c>
      <c r="D383" s="40"/>
      <c r="E383" s="40"/>
      <c r="F383" s="40"/>
      <c r="G383" s="40"/>
      <c r="H383" s="40"/>
      <c r="I383" s="40"/>
      <c r="J383" s="40"/>
      <c r="K383" s="40"/>
      <c r="L383" s="40"/>
      <c r="M383" s="40"/>
      <c r="N383" s="40"/>
      <c r="O383" s="40"/>
      <c r="P383" s="40"/>
      <c r="Q383" s="40"/>
      <c r="R383" s="40"/>
      <c r="S383" s="40"/>
      <c r="T383" s="40"/>
      <c r="U383" s="40"/>
      <c r="V383" s="40"/>
      <c r="W383" s="40"/>
      <c r="X383" s="40"/>
      <c r="Y383" s="40"/>
      <c r="Z383" s="40"/>
      <c r="AA383" s="40"/>
      <c r="AB383" s="40"/>
      <c r="AC383" s="40"/>
      <c r="AD383" s="40"/>
      <c r="AE383" s="40"/>
      <c r="AF383" s="40"/>
      <c r="AG383" s="40"/>
      <c r="AH383" s="40"/>
      <c r="AI383" s="40"/>
      <c r="AJ383" s="40"/>
      <c r="AK383" s="40"/>
      <c r="AL383" s="40"/>
      <c r="AM383" s="40"/>
      <c r="AN383" s="40"/>
      <c r="AO383" s="40"/>
      <c r="AP383" s="40"/>
    </row>
    <row r="384" spans="2:42" x14ac:dyDescent="0.25">
      <c r="B384" s="40" t="s">
        <v>28</v>
      </c>
      <c r="C384" s="40" t="s">
        <v>43</v>
      </c>
      <c r="D384" s="40"/>
      <c r="E384" s="40"/>
      <c r="F384" s="40"/>
      <c r="G384" s="40"/>
      <c r="H384" s="40"/>
      <c r="I384" s="40"/>
      <c r="J384" s="40"/>
      <c r="K384" s="40"/>
      <c r="L384" s="40"/>
      <c r="M384" s="40"/>
      <c r="N384" s="40"/>
      <c r="O384" s="40"/>
      <c r="P384" s="40"/>
      <c r="Q384" s="40"/>
      <c r="R384" s="40"/>
      <c r="S384" s="40"/>
      <c r="T384" s="40"/>
      <c r="U384" s="40"/>
      <c r="V384" s="40"/>
      <c r="W384" s="40"/>
      <c r="X384" s="40"/>
      <c r="Y384" s="40"/>
      <c r="Z384" s="40"/>
      <c r="AA384" s="40"/>
      <c r="AB384" s="40"/>
      <c r="AC384" s="40"/>
      <c r="AD384" s="40"/>
      <c r="AE384" s="40"/>
      <c r="AF384" s="40"/>
      <c r="AG384" s="40"/>
      <c r="AH384" s="40"/>
      <c r="AI384" s="40"/>
      <c r="AJ384" s="40"/>
      <c r="AK384" s="40"/>
      <c r="AL384" s="40"/>
      <c r="AM384" s="40"/>
      <c r="AN384" s="40"/>
      <c r="AO384" s="40"/>
      <c r="AP384" s="40"/>
    </row>
    <row r="385" spans="2:42" x14ac:dyDescent="0.25">
      <c r="B385" s="40" t="s">
        <v>28</v>
      </c>
      <c r="C385" s="40" t="s">
        <v>44</v>
      </c>
      <c r="D385" s="40"/>
      <c r="E385" s="40"/>
      <c r="F385" s="40"/>
      <c r="G385" s="40"/>
      <c r="H385" s="40"/>
      <c r="I385" s="40"/>
      <c r="J385" s="40"/>
      <c r="K385" s="40"/>
      <c r="L385" s="40"/>
      <c r="M385" s="40"/>
      <c r="N385" s="40"/>
      <c r="O385" s="40"/>
      <c r="P385" s="40"/>
      <c r="Q385" s="40"/>
      <c r="R385" s="40"/>
      <c r="S385" s="40"/>
      <c r="T385" s="40"/>
      <c r="U385" s="40"/>
      <c r="V385" s="40"/>
      <c r="W385" s="40"/>
      <c r="X385" s="40"/>
      <c r="Y385" s="40"/>
      <c r="Z385" s="40"/>
      <c r="AA385" s="40"/>
      <c r="AB385" s="40"/>
      <c r="AC385" s="40"/>
      <c r="AD385" s="40"/>
      <c r="AE385" s="40"/>
      <c r="AF385" s="40"/>
      <c r="AG385" s="40"/>
      <c r="AH385" s="40"/>
      <c r="AI385" s="40"/>
      <c r="AJ385" s="40"/>
      <c r="AK385" s="40"/>
      <c r="AL385" s="40"/>
      <c r="AM385" s="40"/>
      <c r="AN385" s="40"/>
      <c r="AO385" s="40"/>
      <c r="AP385" s="40"/>
    </row>
    <row r="386" spans="2:42" x14ac:dyDescent="0.25">
      <c r="B386" s="40" t="s">
        <v>28</v>
      </c>
      <c r="C386" s="40" t="s">
        <v>45</v>
      </c>
      <c r="D386" s="40"/>
      <c r="E386" s="40"/>
      <c r="F386" s="40"/>
      <c r="G386" s="40"/>
      <c r="H386" s="40"/>
      <c r="I386" s="40"/>
      <c r="J386" s="40"/>
      <c r="K386" s="40"/>
      <c r="L386" s="40"/>
      <c r="M386" s="40"/>
      <c r="N386" s="40"/>
      <c r="O386" s="40"/>
      <c r="P386" s="40"/>
      <c r="Q386" s="40"/>
      <c r="R386" s="40"/>
      <c r="S386" s="40"/>
      <c r="T386" s="40"/>
      <c r="U386" s="40"/>
      <c r="V386" s="40"/>
      <c r="W386" s="40"/>
      <c r="X386" s="40"/>
      <c r="Y386" s="40"/>
      <c r="Z386" s="40"/>
      <c r="AA386" s="40"/>
      <c r="AB386" s="40"/>
      <c r="AC386" s="40"/>
      <c r="AD386" s="40"/>
      <c r="AE386" s="40"/>
      <c r="AF386" s="40"/>
      <c r="AG386" s="40"/>
      <c r="AH386" s="40"/>
      <c r="AI386" s="40"/>
      <c r="AJ386" s="40"/>
      <c r="AK386" s="40"/>
      <c r="AL386" s="40"/>
      <c r="AM386" s="40"/>
      <c r="AN386" s="40"/>
      <c r="AO386" s="40"/>
      <c r="AP386" s="40"/>
    </row>
    <row r="387" spans="2:42" x14ac:dyDescent="0.25">
      <c r="B387" s="40" t="s">
        <v>28</v>
      </c>
      <c r="C387" s="40" t="s">
        <v>46</v>
      </c>
      <c r="D387" s="40"/>
      <c r="E387" s="40"/>
      <c r="F387" s="40"/>
      <c r="G387" s="40"/>
      <c r="H387" s="40"/>
      <c r="I387" s="40"/>
      <c r="J387" s="40"/>
      <c r="K387" s="40"/>
      <c r="L387" s="40"/>
      <c r="M387" s="40"/>
      <c r="N387" s="40"/>
      <c r="O387" s="40"/>
      <c r="P387" s="40"/>
      <c r="Q387" s="40"/>
      <c r="R387" s="40"/>
      <c r="S387" s="40"/>
      <c r="T387" s="40"/>
      <c r="U387" s="40"/>
      <c r="V387" s="40"/>
      <c r="W387" s="40"/>
      <c r="X387" s="40"/>
      <c r="Y387" s="40"/>
      <c r="Z387" s="40"/>
      <c r="AA387" s="40"/>
      <c r="AB387" s="40"/>
      <c r="AC387" s="40"/>
      <c r="AD387" s="40"/>
      <c r="AE387" s="40"/>
      <c r="AF387" s="40"/>
      <c r="AG387" s="40"/>
      <c r="AH387" s="40"/>
      <c r="AI387" s="40"/>
      <c r="AJ387" s="40"/>
      <c r="AK387" s="40"/>
      <c r="AL387" s="40"/>
      <c r="AM387" s="40"/>
      <c r="AN387" s="40"/>
      <c r="AO387" s="40"/>
      <c r="AP387" s="40"/>
    </row>
    <row r="388" spans="2:42" x14ac:dyDescent="0.25">
      <c r="B388" s="40" t="s">
        <v>28</v>
      </c>
      <c r="C388" s="40" t="s">
        <v>15</v>
      </c>
      <c r="D388" s="40">
        <v>268.37470889999997</v>
      </c>
      <c r="E388" s="40">
        <v>363.57238219999999</v>
      </c>
      <c r="F388" s="40">
        <v>584.020442</v>
      </c>
      <c r="G388" s="40">
        <v>600.76062850000005</v>
      </c>
      <c r="H388" s="40">
        <v>703.25640180000005</v>
      </c>
      <c r="I388" s="40">
        <v>703.25640180000005</v>
      </c>
      <c r="J388" s="40">
        <v>812.43659749999995</v>
      </c>
      <c r="K388" s="40">
        <v>819.4278587</v>
      </c>
      <c r="L388" s="40">
        <v>818.45685019999996</v>
      </c>
      <c r="M388" s="40">
        <v>818.45685019999996</v>
      </c>
      <c r="N388" s="40">
        <v>818.45685019999996</v>
      </c>
      <c r="O388" s="40">
        <v>818.45685019999996</v>
      </c>
      <c r="P388" s="40">
        <v>818.45685019999996</v>
      </c>
      <c r="Q388" s="40">
        <v>816.59251389999997</v>
      </c>
      <c r="R388" s="40">
        <v>816.59251389999997</v>
      </c>
      <c r="S388" s="40">
        <v>754.83637329999999</v>
      </c>
      <c r="T388" s="40">
        <v>754.02111449999995</v>
      </c>
      <c r="U388" s="40">
        <v>754.02111449999995</v>
      </c>
      <c r="V388" s="40">
        <v>754.02111449999995</v>
      </c>
      <c r="W388" s="40">
        <v>739.85604249999994</v>
      </c>
      <c r="X388" s="40">
        <v>627.60745989999998</v>
      </c>
      <c r="Y388" s="40">
        <v>551.05314980000003</v>
      </c>
      <c r="Z388" s="40">
        <v>455.85547650000001</v>
      </c>
      <c r="AA388" s="40">
        <v>235.4074167</v>
      </c>
      <c r="AB388" s="40">
        <v>218.66723020000001</v>
      </c>
      <c r="AC388" s="40">
        <v>116.1714569</v>
      </c>
      <c r="AD388" s="40">
        <v>116.1714569</v>
      </c>
      <c r="AE388" s="40">
        <v>6.9912612000000003</v>
      </c>
      <c r="AF388" s="40">
        <v>0</v>
      </c>
      <c r="AG388" s="40">
        <v>0</v>
      </c>
      <c r="AH388" s="40">
        <v>0</v>
      </c>
      <c r="AI388" s="40">
        <v>0</v>
      </c>
      <c r="AJ388" s="40">
        <v>0</v>
      </c>
      <c r="AK388" s="40">
        <v>0</v>
      </c>
      <c r="AL388" s="40">
        <v>0</v>
      </c>
      <c r="AM388" s="40">
        <v>0</v>
      </c>
      <c r="AN388" s="40">
        <v>0</v>
      </c>
      <c r="AO388" s="40">
        <v>0</v>
      </c>
      <c r="AP388" s="40">
        <v>0</v>
      </c>
    </row>
    <row r="389" spans="2:42" x14ac:dyDescent="0.25">
      <c r="B389" s="40" t="s">
        <v>29</v>
      </c>
      <c r="C389" s="40" t="s">
        <v>36</v>
      </c>
      <c r="D389" s="40"/>
      <c r="E389" s="40"/>
      <c r="F389" s="40"/>
      <c r="G389" s="40"/>
      <c r="H389" s="40"/>
      <c r="I389" s="40"/>
      <c r="J389" s="40"/>
      <c r="K389" s="40"/>
      <c r="L389" s="40"/>
      <c r="M389" s="40"/>
      <c r="N389" s="40"/>
      <c r="O389" s="40"/>
      <c r="P389" s="40"/>
      <c r="Q389" s="40"/>
      <c r="R389" s="40"/>
      <c r="S389" s="40"/>
      <c r="T389" s="40"/>
      <c r="U389" s="40"/>
      <c r="V389" s="40"/>
      <c r="W389" s="40"/>
      <c r="X389" s="40"/>
      <c r="Y389" s="40"/>
      <c r="Z389" s="40"/>
      <c r="AA389" s="40"/>
      <c r="AB389" s="40"/>
      <c r="AC389" s="40"/>
      <c r="AD389" s="40"/>
      <c r="AE389" s="40"/>
      <c r="AF389" s="40"/>
      <c r="AG389" s="40"/>
      <c r="AH389" s="40"/>
      <c r="AI389" s="40"/>
      <c r="AJ389" s="40"/>
      <c r="AK389" s="40"/>
      <c r="AL389" s="40"/>
      <c r="AM389" s="40"/>
      <c r="AN389" s="40"/>
      <c r="AO389" s="40"/>
      <c r="AP389" s="40"/>
    </row>
    <row r="390" spans="2:42" x14ac:dyDescent="0.25">
      <c r="B390" s="40" t="s">
        <v>29</v>
      </c>
      <c r="C390" s="40" t="s">
        <v>37</v>
      </c>
      <c r="D390" s="40"/>
      <c r="E390" s="40"/>
      <c r="F390" s="40"/>
      <c r="G390" s="40"/>
      <c r="H390" s="40"/>
      <c r="I390" s="40"/>
      <c r="J390" s="40"/>
      <c r="K390" s="40"/>
      <c r="L390" s="40"/>
      <c r="M390" s="40"/>
      <c r="N390" s="40"/>
      <c r="O390" s="40"/>
      <c r="P390" s="40"/>
      <c r="Q390" s="40"/>
      <c r="R390" s="40"/>
      <c r="S390" s="40"/>
      <c r="T390" s="40"/>
      <c r="U390" s="40"/>
      <c r="V390" s="40"/>
      <c r="W390" s="40"/>
      <c r="X390" s="40"/>
      <c r="Y390" s="40"/>
      <c r="Z390" s="40"/>
      <c r="AA390" s="40"/>
      <c r="AB390" s="40"/>
      <c r="AC390" s="40"/>
      <c r="AD390" s="40"/>
      <c r="AE390" s="40"/>
      <c r="AF390" s="40"/>
      <c r="AG390" s="40"/>
      <c r="AH390" s="40"/>
      <c r="AI390" s="40"/>
      <c r="AJ390" s="40"/>
      <c r="AK390" s="40"/>
      <c r="AL390" s="40"/>
      <c r="AM390" s="40"/>
      <c r="AN390" s="40"/>
      <c r="AO390" s="40"/>
      <c r="AP390" s="40"/>
    </row>
    <row r="391" spans="2:42" x14ac:dyDescent="0.25">
      <c r="B391" s="40" t="s">
        <v>29</v>
      </c>
      <c r="C391" s="40" t="s">
        <v>38</v>
      </c>
      <c r="D391" s="40">
        <v>1111.8730909999999</v>
      </c>
      <c r="E391" s="40">
        <v>1647.468136</v>
      </c>
      <c r="F391" s="40">
        <v>2060.0338780000002</v>
      </c>
      <c r="G391" s="40">
        <v>2286.1671930000002</v>
      </c>
      <c r="H391" s="40">
        <v>3723.7977599999999</v>
      </c>
      <c r="I391" s="40">
        <v>3763.960497</v>
      </c>
      <c r="J391" s="40">
        <v>5855.4768789999998</v>
      </c>
      <c r="K391" s="40">
        <v>6409.9712820000004</v>
      </c>
      <c r="L391" s="40">
        <v>6457.8905519999998</v>
      </c>
      <c r="M391" s="40">
        <v>6457.8905519999998</v>
      </c>
      <c r="N391" s="40">
        <v>6457.8905519999998</v>
      </c>
      <c r="O391" s="40">
        <v>6457.8905519999998</v>
      </c>
      <c r="P391" s="40">
        <v>6457.8905519999998</v>
      </c>
      <c r="Q391" s="40">
        <v>6457.8905519999998</v>
      </c>
      <c r="R391" s="40">
        <v>6457.8905519999998</v>
      </c>
      <c r="S391" s="40">
        <v>6435.3913140000004</v>
      </c>
      <c r="T391" s="40">
        <v>6428.7967099999996</v>
      </c>
      <c r="U391" s="40">
        <v>6383.980783</v>
      </c>
      <c r="V391" s="40">
        <v>6266.8158880000001</v>
      </c>
      <c r="W391" s="40">
        <v>6142.2029679999996</v>
      </c>
      <c r="X391" s="40">
        <v>6081.961601</v>
      </c>
      <c r="Y391" s="40">
        <v>5352.8630700000003</v>
      </c>
      <c r="Z391" s="40">
        <v>4817.2680259999997</v>
      </c>
      <c r="AA391" s="40">
        <v>4404.702284</v>
      </c>
      <c r="AB391" s="40">
        <v>4178.5689689999999</v>
      </c>
      <c r="AC391" s="40">
        <v>2740.9384020000002</v>
      </c>
      <c r="AD391" s="40">
        <v>2700.7756650000001</v>
      </c>
      <c r="AE391" s="40">
        <v>609.25928329999999</v>
      </c>
      <c r="AF391" s="40">
        <v>52.483009420000002</v>
      </c>
      <c r="AG391" s="40"/>
      <c r="AH391" s="40"/>
      <c r="AI391" s="40"/>
      <c r="AJ391" s="40"/>
      <c r="AK391" s="40"/>
      <c r="AL391" s="40"/>
      <c r="AM391" s="40"/>
      <c r="AN391" s="40"/>
      <c r="AO391" s="40"/>
      <c r="AP391" s="40"/>
    </row>
    <row r="392" spans="2:42" x14ac:dyDescent="0.25">
      <c r="B392" s="40" t="s">
        <v>29</v>
      </c>
      <c r="C392" s="40" t="s">
        <v>39</v>
      </c>
      <c r="D392" s="40"/>
      <c r="E392" s="40"/>
      <c r="F392" s="40"/>
      <c r="G392" s="40"/>
      <c r="H392" s="40"/>
      <c r="I392" s="40"/>
      <c r="J392" s="40">
        <v>109.5297588</v>
      </c>
      <c r="K392" s="40">
        <v>109.5297588</v>
      </c>
      <c r="L392" s="40">
        <v>109.5297588</v>
      </c>
      <c r="M392" s="40">
        <v>109.5297588</v>
      </c>
      <c r="N392" s="40">
        <v>109.5297588</v>
      </c>
      <c r="O392" s="40">
        <v>109.5297588</v>
      </c>
      <c r="P392" s="40">
        <v>109.5297588</v>
      </c>
      <c r="Q392" s="40">
        <v>109.5297588</v>
      </c>
      <c r="R392" s="40">
        <v>109.5297588</v>
      </c>
      <c r="S392" s="40">
        <v>109.5297588</v>
      </c>
      <c r="T392" s="40">
        <v>109.5297588</v>
      </c>
      <c r="U392" s="40">
        <v>109.5297588</v>
      </c>
      <c r="V392" s="40">
        <v>109.5297588</v>
      </c>
      <c r="W392" s="40">
        <v>109.5297588</v>
      </c>
      <c r="X392" s="40">
        <v>109.5297588</v>
      </c>
      <c r="Y392" s="40">
        <v>109.5297588</v>
      </c>
      <c r="Z392" s="40">
        <v>109.5297588</v>
      </c>
      <c r="AA392" s="40">
        <v>109.5297588</v>
      </c>
      <c r="AB392" s="40">
        <v>109.5297588</v>
      </c>
      <c r="AC392" s="40">
        <v>109.5297588</v>
      </c>
      <c r="AD392" s="40">
        <v>109.5297588</v>
      </c>
      <c r="AE392" s="40"/>
      <c r="AF392" s="40"/>
      <c r="AG392" s="40"/>
      <c r="AH392" s="40"/>
      <c r="AI392" s="40"/>
      <c r="AJ392" s="40"/>
      <c r="AK392" s="40"/>
      <c r="AL392" s="40"/>
      <c r="AM392" s="40"/>
      <c r="AN392" s="40"/>
      <c r="AO392" s="40"/>
      <c r="AP392" s="40"/>
    </row>
    <row r="393" spans="2:42" x14ac:dyDescent="0.25">
      <c r="B393" s="40" t="s">
        <v>29</v>
      </c>
      <c r="C393" s="40" t="s">
        <v>40</v>
      </c>
      <c r="D393" s="40"/>
      <c r="E393" s="40"/>
      <c r="F393" s="40"/>
      <c r="G393" s="40"/>
      <c r="H393" s="40"/>
      <c r="I393" s="40"/>
      <c r="J393" s="40"/>
      <c r="K393" s="40"/>
      <c r="L393" s="40"/>
      <c r="M393" s="40"/>
      <c r="N393" s="40"/>
      <c r="O393" s="40"/>
      <c r="P393" s="40"/>
      <c r="Q393" s="40"/>
      <c r="R393" s="40"/>
      <c r="S393" s="40"/>
      <c r="T393" s="40"/>
      <c r="U393" s="40"/>
      <c r="V393" s="40"/>
      <c r="W393" s="40"/>
      <c r="X393" s="40"/>
      <c r="Y393" s="40"/>
      <c r="Z393" s="40"/>
      <c r="AA393" s="40"/>
      <c r="AB393" s="40"/>
      <c r="AC393" s="40"/>
      <c r="AD393" s="40"/>
      <c r="AE393" s="40"/>
      <c r="AF393" s="40"/>
      <c r="AG393" s="40"/>
      <c r="AH393" s="40"/>
      <c r="AI393" s="40"/>
      <c r="AJ393" s="40"/>
      <c r="AK393" s="40"/>
      <c r="AL393" s="40"/>
      <c r="AM393" s="40"/>
      <c r="AN393" s="40"/>
      <c r="AO393" s="40"/>
      <c r="AP393" s="40"/>
    </row>
    <row r="394" spans="2:42" x14ac:dyDescent="0.25">
      <c r="B394" s="40" t="s">
        <v>29</v>
      </c>
      <c r="C394" s="40" t="s">
        <v>41</v>
      </c>
      <c r="D394" s="40"/>
      <c r="E394" s="40"/>
      <c r="F394" s="40"/>
      <c r="G394" s="40"/>
      <c r="H394" s="40"/>
      <c r="I394" s="40"/>
      <c r="J394" s="40"/>
      <c r="K394" s="40"/>
      <c r="L394" s="40"/>
      <c r="M394" s="40"/>
      <c r="N394" s="40"/>
      <c r="O394" s="40"/>
      <c r="P394" s="40"/>
      <c r="Q394" s="40"/>
      <c r="R394" s="40"/>
      <c r="S394" s="40"/>
      <c r="T394" s="40"/>
      <c r="U394" s="40"/>
      <c r="V394" s="40"/>
      <c r="W394" s="40"/>
      <c r="X394" s="40"/>
      <c r="Y394" s="40"/>
      <c r="Z394" s="40"/>
      <c r="AA394" s="40"/>
      <c r="AB394" s="40"/>
      <c r="AC394" s="40"/>
      <c r="AD394" s="40"/>
      <c r="AE394" s="40"/>
      <c r="AF394" s="40"/>
      <c r="AG394" s="40"/>
      <c r="AH394" s="40"/>
      <c r="AI394" s="40"/>
      <c r="AJ394" s="40"/>
      <c r="AK394" s="40"/>
      <c r="AL394" s="40"/>
      <c r="AM394" s="40"/>
      <c r="AN394" s="40"/>
      <c r="AO394" s="40"/>
      <c r="AP394" s="40"/>
    </row>
    <row r="395" spans="2:42" x14ac:dyDescent="0.25">
      <c r="B395" s="40" t="s">
        <v>29</v>
      </c>
      <c r="C395" s="40" t="s">
        <v>42</v>
      </c>
      <c r="D395" s="40"/>
      <c r="E395" s="40"/>
      <c r="F395" s="40"/>
      <c r="G395" s="40"/>
      <c r="H395" s="40"/>
      <c r="I395" s="40"/>
      <c r="J395" s="40"/>
      <c r="K395" s="40"/>
      <c r="L395" s="40"/>
      <c r="M395" s="40"/>
      <c r="N395" s="40"/>
      <c r="O395" s="40"/>
      <c r="P395" s="40"/>
      <c r="Q395" s="40"/>
      <c r="R395" s="40"/>
      <c r="S395" s="40"/>
      <c r="T395" s="40"/>
      <c r="U395" s="40"/>
      <c r="V395" s="40"/>
      <c r="W395" s="40"/>
      <c r="X395" s="40"/>
      <c r="Y395" s="40"/>
      <c r="Z395" s="40"/>
      <c r="AA395" s="40"/>
      <c r="AB395" s="40"/>
      <c r="AC395" s="40"/>
      <c r="AD395" s="40"/>
      <c r="AE395" s="40"/>
      <c r="AF395" s="40"/>
      <c r="AG395" s="40"/>
      <c r="AH395" s="40"/>
      <c r="AI395" s="40"/>
      <c r="AJ395" s="40"/>
      <c r="AK395" s="40"/>
      <c r="AL395" s="40"/>
      <c r="AM395" s="40"/>
      <c r="AN395" s="40"/>
      <c r="AO395" s="40"/>
      <c r="AP395" s="40"/>
    </row>
    <row r="396" spans="2:42" x14ac:dyDescent="0.25">
      <c r="B396" s="40" t="s">
        <v>29</v>
      </c>
      <c r="C396" s="40" t="s">
        <v>43</v>
      </c>
      <c r="D396" s="40"/>
      <c r="E396" s="40"/>
      <c r="F396" s="40"/>
      <c r="G396" s="40"/>
      <c r="H396" s="40"/>
      <c r="I396" s="40"/>
      <c r="J396" s="40"/>
      <c r="K396" s="40"/>
      <c r="L396" s="40"/>
      <c r="M396" s="40"/>
      <c r="N396" s="40"/>
      <c r="O396" s="40"/>
      <c r="P396" s="40"/>
      <c r="Q396" s="40"/>
      <c r="R396" s="40"/>
      <c r="S396" s="40"/>
      <c r="T396" s="40"/>
      <c r="U396" s="40"/>
      <c r="V396" s="40"/>
      <c r="W396" s="40"/>
      <c r="X396" s="40"/>
      <c r="Y396" s="40"/>
      <c r="Z396" s="40"/>
      <c r="AA396" s="40"/>
      <c r="AB396" s="40"/>
      <c r="AC396" s="40"/>
      <c r="AD396" s="40"/>
      <c r="AE396" s="40"/>
      <c r="AF396" s="40"/>
      <c r="AG396" s="40"/>
      <c r="AH396" s="40"/>
      <c r="AI396" s="40"/>
      <c r="AJ396" s="40"/>
      <c r="AK396" s="40"/>
      <c r="AL396" s="40"/>
      <c r="AM396" s="40"/>
      <c r="AN396" s="40"/>
      <c r="AO396" s="40"/>
      <c r="AP396" s="40"/>
    </row>
    <row r="397" spans="2:42" x14ac:dyDescent="0.25">
      <c r="B397" s="40" t="s">
        <v>29</v>
      </c>
      <c r="C397" s="40" t="s">
        <v>44</v>
      </c>
      <c r="D397" s="40"/>
      <c r="E397" s="40"/>
      <c r="F397" s="40"/>
      <c r="G397" s="40"/>
      <c r="H397" s="40"/>
      <c r="I397" s="40"/>
      <c r="J397" s="40"/>
      <c r="K397" s="40"/>
      <c r="L397" s="40"/>
      <c r="M397" s="40"/>
      <c r="N397" s="40"/>
      <c r="O397" s="40"/>
      <c r="P397" s="40"/>
      <c r="Q397" s="40"/>
      <c r="R397" s="40"/>
      <c r="S397" s="40"/>
      <c r="T397" s="40"/>
      <c r="U397" s="40"/>
      <c r="V397" s="40"/>
      <c r="W397" s="40"/>
      <c r="X397" s="40"/>
      <c r="Y397" s="40"/>
      <c r="Z397" s="40"/>
      <c r="AA397" s="40"/>
      <c r="AB397" s="40"/>
      <c r="AC397" s="40"/>
      <c r="AD397" s="40"/>
      <c r="AE397" s="40"/>
      <c r="AF397" s="40"/>
      <c r="AG397" s="40"/>
      <c r="AH397" s="40"/>
      <c r="AI397" s="40"/>
      <c r="AJ397" s="40"/>
      <c r="AK397" s="40"/>
      <c r="AL397" s="40"/>
      <c r="AM397" s="40"/>
      <c r="AN397" s="40"/>
      <c r="AO397" s="40"/>
      <c r="AP397" s="40"/>
    </row>
    <row r="398" spans="2:42" x14ac:dyDescent="0.25">
      <c r="B398" s="40" t="s">
        <v>29</v>
      </c>
      <c r="C398" s="40" t="s">
        <v>45</v>
      </c>
      <c r="D398" s="40"/>
      <c r="E398" s="40"/>
      <c r="F398" s="40"/>
      <c r="G398" s="40"/>
      <c r="H398" s="40"/>
      <c r="I398" s="40"/>
      <c r="J398" s="40"/>
      <c r="K398" s="40"/>
      <c r="L398" s="40"/>
      <c r="M398" s="40"/>
      <c r="N398" s="40"/>
      <c r="O398" s="40"/>
      <c r="P398" s="40"/>
      <c r="Q398" s="40"/>
      <c r="R398" s="40"/>
      <c r="S398" s="40"/>
      <c r="T398" s="40"/>
      <c r="U398" s="40"/>
      <c r="V398" s="40"/>
      <c r="W398" s="40"/>
      <c r="X398" s="40"/>
      <c r="Y398" s="40"/>
      <c r="Z398" s="40"/>
      <c r="AA398" s="40"/>
      <c r="AB398" s="40"/>
      <c r="AC398" s="40"/>
      <c r="AD398" s="40"/>
      <c r="AE398" s="40"/>
      <c r="AF398" s="40"/>
      <c r="AG398" s="40"/>
      <c r="AH398" s="40"/>
      <c r="AI398" s="40"/>
      <c r="AJ398" s="40"/>
      <c r="AK398" s="40"/>
      <c r="AL398" s="40"/>
      <c r="AM398" s="40"/>
      <c r="AN398" s="40"/>
      <c r="AO398" s="40"/>
      <c r="AP398" s="40"/>
    </row>
    <row r="399" spans="2:42" x14ac:dyDescent="0.25">
      <c r="B399" s="40" t="s">
        <v>29</v>
      </c>
      <c r="C399" s="40" t="s">
        <v>46</v>
      </c>
      <c r="D399" s="40"/>
      <c r="E399" s="40"/>
      <c r="F399" s="40"/>
      <c r="G399" s="40"/>
      <c r="H399" s="40"/>
      <c r="I399" s="40"/>
      <c r="J399" s="40"/>
      <c r="K399" s="40"/>
      <c r="L399" s="40"/>
      <c r="M399" s="40"/>
      <c r="N399" s="40"/>
      <c r="O399" s="40"/>
      <c r="P399" s="40"/>
      <c r="Q399" s="40"/>
      <c r="R399" s="40"/>
      <c r="S399" s="40"/>
      <c r="T399" s="40"/>
      <c r="U399" s="40"/>
      <c r="V399" s="40"/>
      <c r="W399" s="40"/>
      <c r="X399" s="40"/>
      <c r="Y399" s="40"/>
      <c r="Z399" s="40"/>
      <c r="AA399" s="40"/>
      <c r="AB399" s="40"/>
      <c r="AC399" s="40"/>
      <c r="AD399" s="40"/>
      <c r="AE399" s="40"/>
      <c r="AF399" s="40"/>
      <c r="AG399" s="40"/>
      <c r="AH399" s="40"/>
      <c r="AI399" s="40"/>
      <c r="AJ399" s="40"/>
      <c r="AK399" s="40"/>
      <c r="AL399" s="40"/>
      <c r="AM399" s="40"/>
      <c r="AN399" s="40"/>
      <c r="AO399" s="40"/>
      <c r="AP399" s="40"/>
    </row>
    <row r="400" spans="2:42" x14ac:dyDescent="0.25">
      <c r="B400" s="40" t="s">
        <v>29</v>
      </c>
      <c r="C400" s="40" t="s">
        <v>15</v>
      </c>
      <c r="D400" s="40">
        <v>1111.8730909999999</v>
      </c>
      <c r="E400" s="40">
        <v>1647.468136</v>
      </c>
      <c r="F400" s="40">
        <v>2060.0338780000002</v>
      </c>
      <c r="G400" s="40">
        <v>2286.1671930000002</v>
      </c>
      <c r="H400" s="40">
        <v>3723.7977599999999</v>
      </c>
      <c r="I400" s="40">
        <v>3763.960497</v>
      </c>
      <c r="J400" s="40">
        <v>5965.0066370000004</v>
      </c>
      <c r="K400" s="40">
        <v>6519.5010410000004</v>
      </c>
      <c r="L400" s="40">
        <v>6567.4203109999999</v>
      </c>
      <c r="M400" s="40">
        <v>6567.4203109999999</v>
      </c>
      <c r="N400" s="40">
        <v>6567.4203109999999</v>
      </c>
      <c r="O400" s="40">
        <v>6567.4203109999999</v>
      </c>
      <c r="P400" s="40">
        <v>6567.4203109999999</v>
      </c>
      <c r="Q400" s="40">
        <v>6567.4203109999999</v>
      </c>
      <c r="R400" s="40">
        <v>6567.4203109999999</v>
      </c>
      <c r="S400" s="40">
        <v>6544.9210730000004</v>
      </c>
      <c r="T400" s="40">
        <v>6538.3264689999996</v>
      </c>
      <c r="U400" s="40">
        <v>6493.510542</v>
      </c>
      <c r="V400" s="40">
        <v>6376.3456470000001</v>
      </c>
      <c r="W400" s="40">
        <v>6251.7327269999996</v>
      </c>
      <c r="X400" s="40">
        <v>6191.49136</v>
      </c>
      <c r="Y400" s="40">
        <v>5462.3928290000003</v>
      </c>
      <c r="Z400" s="40">
        <v>4926.7977849999997</v>
      </c>
      <c r="AA400" s="40">
        <v>4514.232043</v>
      </c>
      <c r="AB400" s="40">
        <v>4288.0987279999999</v>
      </c>
      <c r="AC400" s="40">
        <v>2850.4681609999998</v>
      </c>
      <c r="AD400" s="40">
        <v>2810.3054240000001</v>
      </c>
      <c r="AE400" s="40">
        <v>609.25928329999999</v>
      </c>
      <c r="AF400" s="40">
        <v>52.483009420000002</v>
      </c>
      <c r="AG400" s="40">
        <v>0</v>
      </c>
      <c r="AH400" s="40">
        <v>0</v>
      </c>
      <c r="AI400" s="40">
        <v>0</v>
      </c>
      <c r="AJ400" s="40">
        <v>0</v>
      </c>
      <c r="AK400" s="40">
        <v>0</v>
      </c>
      <c r="AL400" s="40">
        <v>0</v>
      </c>
      <c r="AM400" s="40">
        <v>0</v>
      </c>
      <c r="AN400" s="40">
        <v>0</v>
      </c>
      <c r="AO400" s="40">
        <v>0</v>
      </c>
      <c r="AP400" s="40">
        <v>0</v>
      </c>
    </row>
    <row r="401" spans="2:42" x14ac:dyDescent="0.25">
      <c r="B401" s="40" t="s">
        <v>30</v>
      </c>
      <c r="C401" s="40" t="s">
        <v>36</v>
      </c>
      <c r="D401" s="40"/>
      <c r="E401" s="40"/>
      <c r="F401" s="40"/>
      <c r="G401" s="40"/>
      <c r="H401" s="40"/>
      <c r="I401" s="40"/>
      <c r="J401" s="40"/>
      <c r="K401" s="40"/>
      <c r="L401" s="40"/>
      <c r="M401" s="40"/>
      <c r="N401" s="40"/>
      <c r="O401" s="40"/>
      <c r="P401" s="40"/>
      <c r="Q401" s="40"/>
      <c r="R401" s="40"/>
      <c r="S401" s="40"/>
      <c r="T401" s="40"/>
      <c r="U401" s="40"/>
      <c r="V401" s="40"/>
      <c r="W401" s="40"/>
      <c r="X401" s="40"/>
      <c r="Y401" s="40"/>
      <c r="Z401" s="40"/>
      <c r="AA401" s="40"/>
      <c r="AB401" s="40"/>
      <c r="AC401" s="40"/>
      <c r="AD401" s="40"/>
      <c r="AE401" s="40"/>
      <c r="AF401" s="40"/>
      <c r="AG401" s="40"/>
      <c r="AH401" s="40"/>
      <c r="AI401" s="40"/>
      <c r="AJ401" s="40"/>
      <c r="AK401" s="40"/>
      <c r="AL401" s="40"/>
      <c r="AM401" s="40"/>
      <c r="AN401" s="40"/>
      <c r="AO401" s="40"/>
      <c r="AP401" s="40"/>
    </row>
    <row r="402" spans="2:42" x14ac:dyDescent="0.25">
      <c r="B402" s="40" t="s">
        <v>30</v>
      </c>
      <c r="C402" s="40" t="s">
        <v>37</v>
      </c>
      <c r="D402" s="40"/>
      <c r="E402" s="40"/>
      <c r="F402" s="40"/>
      <c r="G402" s="40"/>
      <c r="H402" s="40"/>
      <c r="I402" s="40"/>
      <c r="J402" s="40"/>
      <c r="K402" s="40"/>
      <c r="L402" s="40"/>
      <c r="M402" s="40"/>
      <c r="N402" s="40"/>
      <c r="O402" s="40"/>
      <c r="P402" s="40"/>
      <c r="Q402" s="40"/>
      <c r="R402" s="40"/>
      <c r="S402" s="40"/>
      <c r="T402" s="40"/>
      <c r="U402" s="40"/>
      <c r="V402" s="40"/>
      <c r="W402" s="40"/>
      <c r="X402" s="40"/>
      <c r="Y402" s="40"/>
      <c r="Z402" s="40"/>
      <c r="AA402" s="40"/>
      <c r="AB402" s="40"/>
      <c r="AC402" s="40"/>
      <c r="AD402" s="40"/>
      <c r="AE402" s="40"/>
      <c r="AF402" s="40"/>
      <c r="AG402" s="40"/>
      <c r="AH402" s="40"/>
      <c r="AI402" s="40"/>
      <c r="AJ402" s="40"/>
      <c r="AK402" s="40"/>
      <c r="AL402" s="40"/>
      <c r="AM402" s="40"/>
      <c r="AN402" s="40"/>
      <c r="AO402" s="40"/>
      <c r="AP402" s="40"/>
    </row>
    <row r="403" spans="2:42" x14ac:dyDescent="0.25">
      <c r="B403" s="40" t="s">
        <v>30</v>
      </c>
      <c r="C403" s="40" t="s">
        <v>38</v>
      </c>
      <c r="D403" s="40"/>
      <c r="E403" s="40"/>
      <c r="F403" s="40"/>
      <c r="G403" s="40"/>
      <c r="H403" s="40"/>
      <c r="I403" s="40"/>
      <c r="J403" s="40"/>
      <c r="K403" s="40"/>
      <c r="L403" s="40"/>
      <c r="M403" s="40"/>
      <c r="N403" s="40"/>
      <c r="O403" s="40"/>
      <c r="P403" s="40"/>
      <c r="Q403" s="40"/>
      <c r="R403" s="40"/>
      <c r="S403" s="40"/>
      <c r="T403" s="40"/>
      <c r="U403" s="40"/>
      <c r="V403" s="40"/>
      <c r="W403" s="40"/>
      <c r="X403" s="40"/>
      <c r="Y403" s="40"/>
      <c r="Z403" s="40"/>
      <c r="AA403" s="40"/>
      <c r="AB403" s="40"/>
      <c r="AC403" s="40"/>
      <c r="AD403" s="40"/>
      <c r="AE403" s="40"/>
      <c r="AF403" s="40"/>
      <c r="AG403" s="40"/>
      <c r="AH403" s="40"/>
      <c r="AI403" s="40"/>
      <c r="AJ403" s="40"/>
      <c r="AK403" s="40"/>
      <c r="AL403" s="40"/>
      <c r="AM403" s="40"/>
      <c r="AN403" s="40"/>
      <c r="AO403" s="40"/>
      <c r="AP403" s="40"/>
    </row>
    <row r="404" spans="2:42" x14ac:dyDescent="0.25">
      <c r="B404" s="40" t="s">
        <v>30</v>
      </c>
      <c r="C404" s="40" t="s">
        <v>39</v>
      </c>
      <c r="D404" s="40"/>
      <c r="E404" s="40"/>
      <c r="F404" s="40"/>
      <c r="G404" s="40"/>
      <c r="H404" s="40"/>
      <c r="I404" s="40"/>
      <c r="J404" s="40"/>
      <c r="K404" s="40"/>
      <c r="L404" s="40"/>
      <c r="M404" s="40"/>
      <c r="N404" s="40"/>
      <c r="O404" s="40"/>
      <c r="P404" s="40"/>
      <c r="Q404" s="40"/>
      <c r="R404" s="40"/>
      <c r="S404" s="40"/>
      <c r="T404" s="40"/>
      <c r="U404" s="40"/>
      <c r="V404" s="40"/>
      <c r="W404" s="40"/>
      <c r="X404" s="40"/>
      <c r="Y404" s="40"/>
      <c r="Z404" s="40"/>
      <c r="AA404" s="40"/>
      <c r="AB404" s="40"/>
      <c r="AC404" s="40"/>
      <c r="AD404" s="40"/>
      <c r="AE404" s="40"/>
      <c r="AF404" s="40"/>
      <c r="AG404" s="40"/>
      <c r="AH404" s="40"/>
      <c r="AI404" s="40"/>
      <c r="AJ404" s="40"/>
      <c r="AK404" s="40"/>
      <c r="AL404" s="40"/>
      <c r="AM404" s="40"/>
      <c r="AN404" s="40"/>
      <c r="AO404" s="40"/>
      <c r="AP404" s="40"/>
    </row>
    <row r="405" spans="2:42" x14ac:dyDescent="0.25">
      <c r="B405" s="40" t="s">
        <v>30</v>
      </c>
      <c r="C405" s="40" t="s">
        <v>40</v>
      </c>
      <c r="D405" s="40"/>
      <c r="E405" s="40"/>
      <c r="F405" s="40"/>
      <c r="G405" s="40"/>
      <c r="H405" s="40"/>
      <c r="I405" s="40"/>
      <c r="J405" s="40"/>
      <c r="K405" s="40"/>
      <c r="L405" s="40"/>
      <c r="M405" s="40"/>
      <c r="N405" s="40"/>
      <c r="O405" s="40"/>
      <c r="P405" s="40"/>
      <c r="Q405" s="40"/>
      <c r="R405" s="40"/>
      <c r="S405" s="40"/>
      <c r="T405" s="40"/>
      <c r="U405" s="40"/>
      <c r="V405" s="40"/>
      <c r="W405" s="40"/>
      <c r="X405" s="40"/>
      <c r="Y405" s="40"/>
      <c r="Z405" s="40"/>
      <c r="AA405" s="40"/>
      <c r="AB405" s="40"/>
      <c r="AC405" s="40"/>
      <c r="AD405" s="40"/>
      <c r="AE405" s="40"/>
      <c r="AF405" s="40"/>
      <c r="AG405" s="40"/>
      <c r="AH405" s="40"/>
      <c r="AI405" s="40"/>
      <c r="AJ405" s="40"/>
      <c r="AK405" s="40"/>
      <c r="AL405" s="40"/>
      <c r="AM405" s="40"/>
      <c r="AN405" s="40"/>
      <c r="AO405" s="40"/>
      <c r="AP405" s="40"/>
    </row>
    <row r="406" spans="2:42" x14ac:dyDescent="0.25">
      <c r="B406" s="40" t="s">
        <v>30</v>
      </c>
      <c r="C406" s="40" t="s">
        <v>41</v>
      </c>
      <c r="D406" s="40"/>
      <c r="E406" s="40"/>
      <c r="F406" s="40"/>
      <c r="G406" s="40"/>
      <c r="H406" s="40"/>
      <c r="I406" s="40"/>
      <c r="J406" s="40"/>
      <c r="K406" s="40"/>
      <c r="L406" s="40"/>
      <c r="M406" s="40"/>
      <c r="N406" s="40"/>
      <c r="O406" s="40"/>
      <c r="P406" s="40"/>
      <c r="Q406" s="40"/>
      <c r="R406" s="40"/>
      <c r="S406" s="40"/>
      <c r="T406" s="40"/>
      <c r="U406" s="40"/>
      <c r="V406" s="40"/>
      <c r="W406" s="40"/>
      <c r="X406" s="40"/>
      <c r="Y406" s="40"/>
      <c r="Z406" s="40"/>
      <c r="AA406" s="40"/>
      <c r="AB406" s="40"/>
      <c r="AC406" s="40"/>
      <c r="AD406" s="40"/>
      <c r="AE406" s="40"/>
      <c r="AF406" s="40"/>
      <c r="AG406" s="40"/>
      <c r="AH406" s="40"/>
      <c r="AI406" s="40"/>
      <c r="AJ406" s="40"/>
      <c r="AK406" s="40"/>
      <c r="AL406" s="40"/>
      <c r="AM406" s="40"/>
      <c r="AN406" s="40"/>
      <c r="AO406" s="40"/>
      <c r="AP406" s="40"/>
    </row>
    <row r="407" spans="2:42" x14ac:dyDescent="0.25">
      <c r="B407" s="40" t="s">
        <v>30</v>
      </c>
      <c r="C407" s="40" t="s">
        <v>42</v>
      </c>
      <c r="D407" s="40"/>
      <c r="E407" s="40"/>
      <c r="F407" s="40"/>
      <c r="G407" s="40"/>
      <c r="H407" s="40"/>
      <c r="I407" s="40"/>
      <c r="J407" s="40"/>
      <c r="K407" s="40"/>
      <c r="L407" s="40"/>
      <c r="M407" s="40"/>
      <c r="N407" s="40"/>
      <c r="O407" s="40"/>
      <c r="P407" s="40"/>
      <c r="Q407" s="40"/>
      <c r="R407" s="40"/>
      <c r="S407" s="40"/>
      <c r="T407" s="40"/>
      <c r="U407" s="40"/>
      <c r="V407" s="40"/>
      <c r="W407" s="40"/>
      <c r="X407" s="40"/>
      <c r="Y407" s="40"/>
      <c r="Z407" s="40"/>
      <c r="AA407" s="40"/>
      <c r="AB407" s="40"/>
      <c r="AC407" s="40"/>
      <c r="AD407" s="40"/>
      <c r="AE407" s="40"/>
      <c r="AF407" s="40"/>
      <c r="AG407" s="40"/>
      <c r="AH407" s="40"/>
      <c r="AI407" s="40"/>
      <c r="AJ407" s="40"/>
      <c r="AK407" s="40"/>
      <c r="AL407" s="40"/>
      <c r="AM407" s="40"/>
      <c r="AN407" s="40"/>
      <c r="AO407" s="40"/>
      <c r="AP407" s="40"/>
    </row>
    <row r="408" spans="2:42" x14ac:dyDescent="0.25">
      <c r="B408" s="40" t="s">
        <v>30</v>
      </c>
      <c r="C408" s="40" t="s">
        <v>43</v>
      </c>
      <c r="D408" s="40"/>
      <c r="E408" s="40"/>
      <c r="F408" s="40"/>
      <c r="G408" s="40"/>
      <c r="H408" s="40"/>
      <c r="I408" s="40"/>
      <c r="J408" s="40"/>
      <c r="K408" s="40"/>
      <c r="L408" s="40"/>
      <c r="M408" s="40"/>
      <c r="N408" s="40"/>
      <c r="O408" s="40"/>
      <c r="P408" s="40"/>
      <c r="Q408" s="40"/>
      <c r="R408" s="40"/>
      <c r="S408" s="40"/>
      <c r="T408" s="40"/>
      <c r="U408" s="40"/>
      <c r="V408" s="40"/>
      <c r="W408" s="40"/>
      <c r="X408" s="40"/>
      <c r="Y408" s="40"/>
      <c r="Z408" s="40"/>
      <c r="AA408" s="40"/>
      <c r="AB408" s="40"/>
      <c r="AC408" s="40"/>
      <c r="AD408" s="40"/>
      <c r="AE408" s="40"/>
      <c r="AF408" s="40"/>
      <c r="AG408" s="40"/>
      <c r="AH408" s="40"/>
      <c r="AI408" s="40"/>
      <c r="AJ408" s="40"/>
      <c r="AK408" s="40"/>
      <c r="AL408" s="40"/>
      <c r="AM408" s="40"/>
      <c r="AN408" s="40"/>
      <c r="AO408" s="40"/>
      <c r="AP408" s="40"/>
    </row>
    <row r="409" spans="2:42" x14ac:dyDescent="0.25">
      <c r="B409" s="40" t="s">
        <v>30</v>
      </c>
      <c r="C409" s="40" t="s">
        <v>44</v>
      </c>
      <c r="D409" s="40"/>
      <c r="E409" s="40"/>
      <c r="F409" s="40"/>
      <c r="G409" s="40"/>
      <c r="H409" s="40"/>
      <c r="I409" s="40"/>
      <c r="J409" s="40"/>
      <c r="K409" s="40"/>
      <c r="L409" s="40"/>
      <c r="M409" s="40"/>
      <c r="N409" s="40"/>
      <c r="O409" s="40"/>
      <c r="P409" s="40"/>
      <c r="Q409" s="40"/>
      <c r="R409" s="40"/>
      <c r="S409" s="40"/>
      <c r="T409" s="40"/>
      <c r="U409" s="40"/>
      <c r="V409" s="40"/>
      <c r="W409" s="40"/>
      <c r="X409" s="40"/>
      <c r="Y409" s="40"/>
      <c r="Z409" s="40"/>
      <c r="AA409" s="40"/>
      <c r="AB409" s="40"/>
      <c r="AC409" s="40"/>
      <c r="AD409" s="40"/>
      <c r="AE409" s="40"/>
      <c r="AF409" s="40"/>
      <c r="AG409" s="40"/>
      <c r="AH409" s="40"/>
      <c r="AI409" s="40"/>
      <c r="AJ409" s="40"/>
      <c r="AK409" s="40"/>
      <c r="AL409" s="40"/>
      <c r="AM409" s="40"/>
      <c r="AN409" s="40"/>
      <c r="AO409" s="40"/>
      <c r="AP409" s="40"/>
    </row>
    <row r="410" spans="2:42" x14ac:dyDescent="0.25">
      <c r="B410" s="40" t="s">
        <v>30</v>
      </c>
      <c r="C410" s="40" t="s">
        <v>45</v>
      </c>
      <c r="D410" s="40"/>
      <c r="E410" s="40"/>
      <c r="F410" s="40"/>
      <c r="G410" s="40"/>
      <c r="H410" s="40"/>
      <c r="I410" s="40"/>
      <c r="J410" s="40"/>
      <c r="K410" s="40"/>
      <c r="L410" s="40"/>
      <c r="M410" s="40"/>
      <c r="N410" s="40"/>
      <c r="O410" s="40"/>
      <c r="P410" s="40"/>
      <c r="Q410" s="40"/>
      <c r="R410" s="40"/>
      <c r="S410" s="40"/>
      <c r="T410" s="40"/>
      <c r="U410" s="40"/>
      <c r="V410" s="40"/>
      <c r="W410" s="40"/>
      <c r="X410" s="40"/>
      <c r="Y410" s="40"/>
      <c r="Z410" s="40"/>
      <c r="AA410" s="40"/>
      <c r="AB410" s="40"/>
      <c r="AC410" s="40"/>
      <c r="AD410" s="40"/>
      <c r="AE410" s="40"/>
      <c r="AF410" s="40"/>
      <c r="AG410" s="40"/>
      <c r="AH410" s="40"/>
      <c r="AI410" s="40"/>
      <c r="AJ410" s="40"/>
      <c r="AK410" s="40"/>
      <c r="AL410" s="40"/>
      <c r="AM410" s="40"/>
      <c r="AN410" s="40"/>
      <c r="AO410" s="40"/>
      <c r="AP410" s="40"/>
    </row>
    <row r="411" spans="2:42" x14ac:dyDescent="0.25">
      <c r="B411" s="40" t="s">
        <v>30</v>
      </c>
      <c r="C411" s="40" t="s">
        <v>46</v>
      </c>
      <c r="D411" s="40"/>
      <c r="E411" s="40"/>
      <c r="F411" s="40"/>
      <c r="G411" s="40"/>
      <c r="H411" s="40"/>
      <c r="I411" s="40"/>
      <c r="J411" s="40"/>
      <c r="K411" s="40"/>
      <c r="L411" s="40"/>
      <c r="M411" s="40"/>
      <c r="N411" s="40"/>
      <c r="O411" s="40"/>
      <c r="P411" s="40"/>
      <c r="Q411" s="40"/>
      <c r="R411" s="40"/>
      <c r="S411" s="40"/>
      <c r="T411" s="40"/>
      <c r="U411" s="40"/>
      <c r="V411" s="40"/>
      <c r="W411" s="40"/>
      <c r="X411" s="40"/>
      <c r="Y411" s="40"/>
      <c r="Z411" s="40"/>
      <c r="AA411" s="40"/>
      <c r="AB411" s="40"/>
      <c r="AC411" s="40"/>
      <c r="AD411" s="40"/>
      <c r="AE411" s="40"/>
      <c r="AF411" s="40"/>
      <c r="AG411" s="40"/>
      <c r="AH411" s="40"/>
      <c r="AI411" s="40"/>
      <c r="AJ411" s="40"/>
      <c r="AK411" s="40"/>
      <c r="AL411" s="40"/>
      <c r="AM411" s="40"/>
      <c r="AN411" s="40"/>
      <c r="AO411" s="40"/>
      <c r="AP411" s="40"/>
    </row>
    <row r="412" spans="2:42" x14ac:dyDescent="0.25">
      <c r="B412" s="40" t="s">
        <v>30</v>
      </c>
      <c r="C412" s="40" t="s">
        <v>15</v>
      </c>
      <c r="D412" s="40">
        <v>0</v>
      </c>
      <c r="E412" s="40">
        <v>0</v>
      </c>
      <c r="F412" s="40">
        <v>0</v>
      </c>
      <c r="G412" s="40">
        <v>0</v>
      </c>
      <c r="H412" s="40">
        <v>0</v>
      </c>
      <c r="I412" s="40">
        <v>0</v>
      </c>
      <c r="J412" s="40">
        <v>0</v>
      </c>
      <c r="K412" s="40">
        <v>0</v>
      </c>
      <c r="L412" s="40">
        <v>0</v>
      </c>
      <c r="M412" s="40">
        <v>0</v>
      </c>
      <c r="N412" s="40">
        <v>0</v>
      </c>
      <c r="O412" s="40">
        <v>0</v>
      </c>
      <c r="P412" s="40">
        <v>0</v>
      </c>
      <c r="Q412" s="40">
        <v>0</v>
      </c>
      <c r="R412" s="40">
        <v>0</v>
      </c>
      <c r="S412" s="40">
        <v>0</v>
      </c>
      <c r="T412" s="40">
        <v>0</v>
      </c>
      <c r="U412" s="40">
        <v>0</v>
      </c>
      <c r="V412" s="40">
        <v>0</v>
      </c>
      <c r="W412" s="40">
        <v>0</v>
      </c>
      <c r="X412" s="40">
        <v>0</v>
      </c>
      <c r="Y412" s="40">
        <v>0</v>
      </c>
      <c r="Z412" s="40">
        <v>0</v>
      </c>
      <c r="AA412" s="40">
        <v>0</v>
      </c>
      <c r="AB412" s="40">
        <v>0</v>
      </c>
      <c r="AC412" s="40">
        <v>0</v>
      </c>
      <c r="AD412" s="40">
        <v>0</v>
      </c>
      <c r="AE412" s="40">
        <v>0</v>
      </c>
      <c r="AF412" s="40">
        <v>0</v>
      </c>
      <c r="AG412" s="40">
        <v>0</v>
      </c>
      <c r="AH412" s="40">
        <v>0</v>
      </c>
      <c r="AI412" s="40">
        <v>0</v>
      </c>
      <c r="AJ412" s="40">
        <v>0</v>
      </c>
      <c r="AK412" s="40">
        <v>0</v>
      </c>
      <c r="AL412" s="40">
        <v>0</v>
      </c>
      <c r="AM412" s="40">
        <v>0</v>
      </c>
      <c r="AN412" s="40">
        <v>0</v>
      </c>
      <c r="AO412" s="40">
        <v>0</v>
      </c>
      <c r="AP412" s="40">
        <v>0</v>
      </c>
    </row>
    <row r="413" spans="2:42" x14ac:dyDescent="0.25">
      <c r="B413" s="40" t="s">
        <v>31</v>
      </c>
      <c r="C413" s="40" t="s">
        <v>36</v>
      </c>
      <c r="D413" s="40"/>
      <c r="E413" s="40"/>
      <c r="F413" s="40"/>
      <c r="G413" s="40"/>
      <c r="H413" s="40"/>
      <c r="I413" s="40"/>
      <c r="J413" s="40"/>
      <c r="K413" s="40"/>
      <c r="L413" s="40"/>
      <c r="M413" s="40"/>
      <c r="N413" s="40"/>
      <c r="O413" s="40"/>
      <c r="P413" s="40"/>
      <c r="Q413" s="40"/>
      <c r="R413" s="40"/>
      <c r="S413" s="40"/>
      <c r="T413" s="40"/>
      <c r="U413" s="40"/>
      <c r="V413" s="40"/>
      <c r="W413" s="40"/>
      <c r="X413" s="40"/>
      <c r="Y413" s="40"/>
      <c r="Z413" s="40"/>
      <c r="AA413" s="40"/>
      <c r="AB413" s="40"/>
      <c r="AC413" s="40"/>
      <c r="AD413" s="40"/>
      <c r="AE413" s="40"/>
      <c r="AF413" s="40"/>
      <c r="AG413" s="40"/>
      <c r="AH413" s="40"/>
      <c r="AI413" s="40"/>
      <c r="AJ413" s="40"/>
      <c r="AK413" s="40"/>
      <c r="AL413" s="40"/>
      <c r="AM413" s="40"/>
      <c r="AN413" s="40"/>
      <c r="AO413" s="40"/>
      <c r="AP413" s="40"/>
    </row>
    <row r="414" spans="2:42" x14ac:dyDescent="0.25">
      <c r="B414" s="40" t="s">
        <v>31</v>
      </c>
      <c r="C414" s="40" t="s">
        <v>37</v>
      </c>
      <c r="D414" s="40"/>
      <c r="E414" s="40"/>
      <c r="F414" s="40"/>
      <c r="G414" s="40"/>
      <c r="H414" s="40"/>
      <c r="I414" s="40"/>
      <c r="J414" s="40"/>
      <c r="K414" s="40"/>
      <c r="L414" s="40"/>
      <c r="M414" s="40"/>
      <c r="N414" s="40"/>
      <c r="O414" s="40"/>
      <c r="P414" s="40"/>
      <c r="Q414" s="40"/>
      <c r="R414" s="40"/>
      <c r="S414" s="40"/>
      <c r="T414" s="40"/>
      <c r="U414" s="40"/>
      <c r="V414" s="40"/>
      <c r="W414" s="40"/>
      <c r="X414" s="40"/>
      <c r="Y414" s="40"/>
      <c r="Z414" s="40"/>
      <c r="AA414" s="40"/>
      <c r="AB414" s="40"/>
      <c r="AC414" s="40"/>
      <c r="AD414" s="40"/>
      <c r="AE414" s="40"/>
      <c r="AF414" s="40"/>
      <c r="AG414" s="40"/>
      <c r="AH414" s="40"/>
      <c r="AI414" s="40"/>
      <c r="AJ414" s="40"/>
      <c r="AK414" s="40"/>
      <c r="AL414" s="40"/>
      <c r="AM414" s="40"/>
      <c r="AN414" s="40"/>
      <c r="AO414" s="40"/>
      <c r="AP414" s="40"/>
    </row>
    <row r="415" spans="2:42" x14ac:dyDescent="0.25">
      <c r="B415" s="40" t="s">
        <v>31</v>
      </c>
      <c r="C415" s="40" t="s">
        <v>38</v>
      </c>
      <c r="D415" s="40"/>
      <c r="E415" s="40"/>
      <c r="F415" s="40"/>
      <c r="G415" s="40"/>
      <c r="H415" s="40"/>
      <c r="I415" s="40"/>
      <c r="J415" s="40"/>
      <c r="K415" s="40"/>
      <c r="L415" s="40"/>
      <c r="M415" s="40"/>
      <c r="N415" s="40">
        <v>1631.487038</v>
      </c>
      <c r="O415" s="40">
        <v>4727.7118259999997</v>
      </c>
      <c r="P415" s="40">
        <v>6353.7606150000001</v>
      </c>
      <c r="Q415" s="40">
        <v>9732.5094279999994</v>
      </c>
      <c r="R415" s="40">
        <v>10798.15993</v>
      </c>
      <c r="S415" s="40">
        <v>14423.37608</v>
      </c>
      <c r="T415" s="40">
        <v>15178.366389999999</v>
      </c>
      <c r="U415" s="40">
        <v>15778.89429</v>
      </c>
      <c r="V415" s="40">
        <v>15778.89429</v>
      </c>
      <c r="W415" s="40">
        <v>15778.89429</v>
      </c>
      <c r="X415" s="40">
        <v>15778.89429</v>
      </c>
      <c r="Y415" s="40">
        <v>15778.89429</v>
      </c>
      <c r="Z415" s="40">
        <v>15778.89429</v>
      </c>
      <c r="AA415" s="40">
        <v>15778.89429</v>
      </c>
      <c r="AB415" s="40">
        <v>15778.89429</v>
      </c>
      <c r="AC415" s="40">
        <v>15778.89429</v>
      </c>
      <c r="AD415" s="40">
        <v>15778.89429</v>
      </c>
      <c r="AE415" s="40">
        <v>15778.89429</v>
      </c>
      <c r="AF415" s="40">
        <v>15778.89429</v>
      </c>
      <c r="AG415" s="40">
        <v>15778.89429</v>
      </c>
      <c r="AH415" s="40">
        <v>15778.89429</v>
      </c>
      <c r="AI415" s="40">
        <v>15778.89429</v>
      </c>
      <c r="AJ415" s="40">
        <v>15778.89429</v>
      </c>
      <c r="AK415" s="40">
        <v>15778.89429</v>
      </c>
      <c r="AL415" s="40">
        <v>15778.89429</v>
      </c>
      <c r="AM415" s="40">
        <v>15778.89429</v>
      </c>
      <c r="AN415" s="40">
        <v>15778.89429</v>
      </c>
      <c r="AO415" s="40">
        <v>15778.89429</v>
      </c>
      <c r="AP415" s="40">
        <v>15778.89429</v>
      </c>
    </row>
    <row r="416" spans="2:42" x14ac:dyDescent="0.25">
      <c r="B416" s="40" t="s">
        <v>31</v>
      </c>
      <c r="C416" s="40" t="s">
        <v>39</v>
      </c>
      <c r="D416" s="40"/>
      <c r="E416" s="40"/>
      <c r="F416" s="40"/>
      <c r="G416" s="40"/>
      <c r="H416" s="40"/>
      <c r="I416" s="40"/>
      <c r="J416" s="40"/>
      <c r="K416" s="40"/>
      <c r="L416" s="40"/>
      <c r="M416" s="40"/>
      <c r="N416" s="40"/>
      <c r="O416" s="40"/>
      <c r="P416" s="40"/>
      <c r="Q416" s="40"/>
      <c r="R416" s="40"/>
      <c r="S416" s="40"/>
      <c r="T416" s="40"/>
      <c r="U416" s="40"/>
      <c r="V416" s="40"/>
      <c r="W416" s="40"/>
      <c r="X416" s="40"/>
      <c r="Y416" s="40"/>
      <c r="Z416" s="40"/>
      <c r="AA416" s="40"/>
      <c r="AB416" s="40"/>
      <c r="AC416" s="40"/>
      <c r="AD416" s="40"/>
      <c r="AE416" s="40"/>
      <c r="AF416" s="40"/>
      <c r="AG416" s="40"/>
      <c r="AH416" s="40"/>
      <c r="AI416" s="40"/>
      <c r="AJ416" s="40"/>
      <c r="AK416" s="40"/>
      <c r="AL416" s="40"/>
      <c r="AM416" s="40"/>
      <c r="AN416" s="40"/>
      <c r="AO416" s="40"/>
      <c r="AP416" s="40"/>
    </row>
    <row r="417" spans="2:42" x14ac:dyDescent="0.25">
      <c r="B417" s="40" t="s">
        <v>31</v>
      </c>
      <c r="C417" s="40" t="s">
        <v>40</v>
      </c>
      <c r="D417" s="40"/>
      <c r="E417" s="40"/>
      <c r="F417" s="40"/>
      <c r="G417" s="40"/>
      <c r="H417" s="40"/>
      <c r="I417" s="40"/>
      <c r="J417" s="40"/>
      <c r="K417" s="40"/>
      <c r="L417" s="40"/>
      <c r="M417" s="40"/>
      <c r="N417" s="40"/>
      <c r="O417" s="40"/>
      <c r="P417" s="40"/>
      <c r="Q417" s="40"/>
      <c r="R417" s="40"/>
      <c r="S417" s="40"/>
      <c r="T417" s="40"/>
      <c r="U417" s="40"/>
      <c r="V417" s="40"/>
      <c r="W417" s="40"/>
      <c r="X417" s="40"/>
      <c r="Y417" s="40"/>
      <c r="Z417" s="40"/>
      <c r="AA417" s="40"/>
      <c r="AB417" s="40"/>
      <c r="AC417" s="40"/>
      <c r="AD417" s="40"/>
      <c r="AE417" s="40"/>
      <c r="AF417" s="40"/>
      <c r="AG417" s="40"/>
      <c r="AH417" s="40"/>
      <c r="AI417" s="40"/>
      <c r="AJ417" s="40"/>
      <c r="AK417" s="40"/>
      <c r="AL417" s="40"/>
      <c r="AM417" s="40"/>
      <c r="AN417" s="40"/>
      <c r="AO417" s="40"/>
      <c r="AP417" s="40"/>
    </row>
    <row r="418" spans="2:42" x14ac:dyDescent="0.25">
      <c r="B418" s="40" t="s">
        <v>31</v>
      </c>
      <c r="C418" s="40" t="s">
        <v>41</v>
      </c>
      <c r="D418" s="40"/>
      <c r="E418" s="40"/>
      <c r="F418" s="40"/>
      <c r="G418" s="40"/>
      <c r="H418" s="40"/>
      <c r="I418" s="40"/>
      <c r="J418" s="40"/>
      <c r="K418" s="40"/>
      <c r="L418" s="40"/>
      <c r="M418" s="40"/>
      <c r="N418" s="40"/>
      <c r="O418" s="40"/>
      <c r="P418" s="40"/>
      <c r="Q418" s="40"/>
      <c r="R418" s="40"/>
      <c r="S418" s="40"/>
      <c r="T418" s="40"/>
      <c r="U418" s="40"/>
      <c r="V418" s="40"/>
      <c r="W418" s="40"/>
      <c r="X418" s="40"/>
      <c r="Y418" s="40"/>
      <c r="Z418" s="40"/>
      <c r="AA418" s="40"/>
      <c r="AB418" s="40"/>
      <c r="AC418" s="40"/>
      <c r="AD418" s="40"/>
      <c r="AE418" s="40"/>
      <c r="AF418" s="40"/>
      <c r="AG418" s="40"/>
      <c r="AH418" s="40"/>
      <c r="AI418" s="40"/>
      <c r="AJ418" s="40"/>
      <c r="AK418" s="40"/>
      <c r="AL418" s="40"/>
      <c r="AM418" s="40"/>
      <c r="AN418" s="40"/>
      <c r="AO418" s="40"/>
      <c r="AP418" s="40"/>
    </row>
    <row r="419" spans="2:42" x14ac:dyDescent="0.25">
      <c r="B419" s="40" t="s">
        <v>31</v>
      </c>
      <c r="C419" s="40" t="s">
        <v>42</v>
      </c>
      <c r="D419" s="40"/>
      <c r="E419" s="40"/>
      <c r="F419" s="40"/>
      <c r="G419" s="40"/>
      <c r="H419" s="40"/>
      <c r="I419" s="40"/>
      <c r="J419" s="40"/>
      <c r="K419" s="40"/>
      <c r="L419" s="40"/>
      <c r="M419" s="40"/>
      <c r="N419" s="40"/>
      <c r="O419" s="40"/>
      <c r="P419" s="40"/>
      <c r="Q419" s="40"/>
      <c r="R419" s="40"/>
      <c r="S419" s="40"/>
      <c r="T419" s="40"/>
      <c r="U419" s="40"/>
      <c r="V419" s="40"/>
      <c r="W419" s="40"/>
      <c r="X419" s="40"/>
      <c r="Y419" s="40"/>
      <c r="Z419" s="40"/>
      <c r="AA419" s="40"/>
      <c r="AB419" s="40"/>
      <c r="AC419" s="40"/>
      <c r="AD419" s="40"/>
      <c r="AE419" s="40"/>
      <c r="AF419" s="40"/>
      <c r="AG419" s="40"/>
      <c r="AH419" s="40"/>
      <c r="AI419" s="40"/>
      <c r="AJ419" s="40"/>
      <c r="AK419" s="40"/>
      <c r="AL419" s="40"/>
      <c r="AM419" s="40"/>
      <c r="AN419" s="40"/>
      <c r="AO419" s="40"/>
      <c r="AP419" s="40"/>
    </row>
    <row r="420" spans="2:42" x14ac:dyDescent="0.25">
      <c r="B420" s="40" t="s">
        <v>31</v>
      </c>
      <c r="C420" s="40" t="s">
        <v>43</v>
      </c>
      <c r="D420" s="40"/>
      <c r="E420" s="40"/>
      <c r="F420" s="40"/>
      <c r="G420" s="40"/>
      <c r="H420" s="40"/>
      <c r="I420" s="40"/>
      <c r="J420" s="40"/>
      <c r="K420" s="40"/>
      <c r="L420" s="40"/>
      <c r="M420" s="40"/>
      <c r="N420" s="40"/>
      <c r="O420" s="40"/>
      <c r="P420" s="40"/>
      <c r="Q420" s="40"/>
      <c r="R420" s="40"/>
      <c r="S420" s="40"/>
      <c r="T420" s="40"/>
      <c r="U420" s="40"/>
      <c r="V420" s="40"/>
      <c r="W420" s="40"/>
      <c r="X420" s="40"/>
      <c r="Y420" s="40"/>
      <c r="Z420" s="40"/>
      <c r="AA420" s="40"/>
      <c r="AB420" s="40"/>
      <c r="AC420" s="40"/>
      <c r="AD420" s="40"/>
      <c r="AE420" s="40"/>
      <c r="AF420" s="40"/>
      <c r="AG420" s="40"/>
      <c r="AH420" s="40"/>
      <c r="AI420" s="40"/>
      <c r="AJ420" s="40"/>
      <c r="AK420" s="40"/>
      <c r="AL420" s="40"/>
      <c r="AM420" s="40"/>
      <c r="AN420" s="40"/>
      <c r="AO420" s="40"/>
      <c r="AP420" s="40"/>
    </row>
    <row r="421" spans="2:42" x14ac:dyDescent="0.25">
      <c r="B421" s="40" t="s">
        <v>31</v>
      </c>
      <c r="C421" s="40" t="s">
        <v>44</v>
      </c>
      <c r="D421" s="40"/>
      <c r="E421" s="40"/>
      <c r="F421" s="40"/>
      <c r="G421" s="40"/>
      <c r="H421" s="40"/>
      <c r="I421" s="40"/>
      <c r="J421" s="40"/>
      <c r="K421" s="40"/>
      <c r="L421" s="40"/>
      <c r="M421" s="40"/>
      <c r="N421" s="40"/>
      <c r="O421" s="40"/>
      <c r="P421" s="40"/>
      <c r="Q421" s="40"/>
      <c r="R421" s="40"/>
      <c r="S421" s="40"/>
      <c r="T421" s="40"/>
      <c r="U421" s="40"/>
      <c r="V421" s="40"/>
      <c r="W421" s="40"/>
      <c r="X421" s="40"/>
      <c r="Y421" s="40"/>
      <c r="Z421" s="40"/>
      <c r="AA421" s="40"/>
      <c r="AB421" s="40"/>
      <c r="AC421" s="40"/>
      <c r="AD421" s="40"/>
      <c r="AE421" s="40"/>
      <c r="AF421" s="40"/>
      <c r="AG421" s="40"/>
      <c r="AH421" s="40"/>
      <c r="AI421" s="40"/>
      <c r="AJ421" s="40"/>
      <c r="AK421" s="40"/>
      <c r="AL421" s="40"/>
      <c r="AM421" s="40"/>
      <c r="AN421" s="40"/>
      <c r="AO421" s="40"/>
      <c r="AP421" s="40"/>
    </row>
    <row r="422" spans="2:42" x14ac:dyDescent="0.25">
      <c r="B422" s="40" t="s">
        <v>31</v>
      </c>
      <c r="C422" s="40" t="s">
        <v>45</v>
      </c>
      <c r="D422" s="40"/>
      <c r="E422" s="40"/>
      <c r="F422" s="40"/>
      <c r="G422" s="40"/>
      <c r="H422" s="40"/>
      <c r="I422" s="40"/>
      <c r="J422" s="40"/>
      <c r="K422" s="40"/>
      <c r="L422" s="40"/>
      <c r="M422" s="40"/>
      <c r="N422" s="40"/>
      <c r="O422" s="40"/>
      <c r="P422" s="40"/>
      <c r="Q422" s="40"/>
      <c r="R422" s="40"/>
      <c r="S422" s="40"/>
      <c r="T422" s="40"/>
      <c r="U422" s="40"/>
      <c r="V422" s="40"/>
      <c r="W422" s="40"/>
      <c r="X422" s="40"/>
      <c r="Y422" s="40"/>
      <c r="Z422" s="40"/>
      <c r="AA422" s="40"/>
      <c r="AB422" s="40"/>
      <c r="AC422" s="40"/>
      <c r="AD422" s="40"/>
      <c r="AE422" s="40"/>
      <c r="AF422" s="40"/>
      <c r="AG422" s="40"/>
      <c r="AH422" s="40"/>
      <c r="AI422" s="40"/>
      <c r="AJ422" s="40"/>
      <c r="AK422" s="40"/>
      <c r="AL422" s="40"/>
      <c r="AM422" s="40"/>
      <c r="AN422" s="40"/>
      <c r="AO422" s="40"/>
      <c r="AP422" s="40"/>
    </row>
    <row r="423" spans="2:42" x14ac:dyDescent="0.25">
      <c r="B423" s="40" t="s">
        <v>31</v>
      </c>
      <c r="C423" s="40" t="s">
        <v>46</v>
      </c>
      <c r="D423" s="40"/>
      <c r="E423" s="40"/>
      <c r="F423" s="40"/>
      <c r="G423" s="40"/>
      <c r="H423" s="40"/>
      <c r="I423" s="40"/>
      <c r="J423" s="40"/>
      <c r="K423" s="40"/>
      <c r="L423" s="40"/>
      <c r="M423" s="40"/>
      <c r="N423" s="40"/>
      <c r="O423" s="40"/>
      <c r="P423" s="40"/>
      <c r="Q423" s="40"/>
      <c r="R423" s="40"/>
      <c r="S423" s="40"/>
      <c r="T423" s="40"/>
      <c r="U423" s="40"/>
      <c r="V423" s="40"/>
      <c r="W423" s="40"/>
      <c r="X423" s="40"/>
      <c r="Y423" s="40"/>
      <c r="Z423" s="40"/>
      <c r="AA423" s="40"/>
      <c r="AB423" s="40"/>
      <c r="AC423" s="40"/>
      <c r="AD423" s="40"/>
      <c r="AE423" s="40"/>
      <c r="AF423" s="40"/>
      <c r="AG423" s="40"/>
      <c r="AH423" s="40"/>
      <c r="AI423" s="40"/>
      <c r="AJ423" s="40"/>
      <c r="AK423" s="40"/>
      <c r="AL423" s="40"/>
      <c r="AM423" s="40"/>
      <c r="AN423" s="40"/>
      <c r="AO423" s="40"/>
      <c r="AP423" s="40"/>
    </row>
    <row r="424" spans="2:42" x14ac:dyDescent="0.25">
      <c r="B424" s="40" t="s">
        <v>31</v>
      </c>
      <c r="C424" s="40" t="s">
        <v>15</v>
      </c>
      <c r="D424" s="40">
        <v>0</v>
      </c>
      <c r="E424" s="40">
        <v>0</v>
      </c>
      <c r="F424" s="40">
        <v>0</v>
      </c>
      <c r="G424" s="40">
        <v>0</v>
      </c>
      <c r="H424" s="40">
        <v>0</v>
      </c>
      <c r="I424" s="40">
        <v>0</v>
      </c>
      <c r="J424" s="40">
        <v>0</v>
      </c>
      <c r="K424" s="40">
        <v>0</v>
      </c>
      <c r="L424" s="40">
        <v>0</v>
      </c>
      <c r="M424" s="40">
        <v>0</v>
      </c>
      <c r="N424" s="40">
        <v>1631.487038</v>
      </c>
      <c r="O424" s="40">
        <v>4727.7118259999997</v>
      </c>
      <c r="P424" s="40">
        <v>6353.7606150000001</v>
      </c>
      <c r="Q424" s="40">
        <v>9732.5094279999994</v>
      </c>
      <c r="R424" s="40">
        <v>10798.15993</v>
      </c>
      <c r="S424" s="40">
        <v>14423.37608</v>
      </c>
      <c r="T424" s="40">
        <v>15178.366389999999</v>
      </c>
      <c r="U424" s="40">
        <v>15778.89429</v>
      </c>
      <c r="V424" s="40">
        <v>15778.89429</v>
      </c>
      <c r="W424" s="40">
        <v>15778.89429</v>
      </c>
      <c r="X424" s="40">
        <v>15778.89429</v>
      </c>
      <c r="Y424" s="40">
        <v>15778.89429</v>
      </c>
      <c r="Z424" s="40">
        <v>15778.89429</v>
      </c>
      <c r="AA424" s="40">
        <v>15778.89429</v>
      </c>
      <c r="AB424" s="40">
        <v>15778.89429</v>
      </c>
      <c r="AC424" s="40">
        <v>15778.89429</v>
      </c>
      <c r="AD424" s="40">
        <v>15778.89429</v>
      </c>
      <c r="AE424" s="40">
        <v>15778.89429</v>
      </c>
      <c r="AF424" s="40">
        <v>15778.89429</v>
      </c>
      <c r="AG424" s="40">
        <v>15778.89429</v>
      </c>
      <c r="AH424" s="40">
        <v>15778.89429</v>
      </c>
      <c r="AI424" s="40">
        <v>15778.89429</v>
      </c>
      <c r="AJ424" s="40">
        <v>15778.89429</v>
      </c>
      <c r="AK424" s="40">
        <v>15778.89429</v>
      </c>
      <c r="AL424" s="40">
        <v>15778.89429</v>
      </c>
      <c r="AM424" s="40">
        <v>15778.89429</v>
      </c>
      <c r="AN424" s="40">
        <v>15778.89429</v>
      </c>
      <c r="AO424" s="40">
        <v>15778.89429</v>
      </c>
      <c r="AP424" s="40">
        <v>15778.89429</v>
      </c>
    </row>
    <row r="425" spans="2:42" x14ac:dyDescent="0.25">
      <c r="B425" s="40" t="s">
        <v>32</v>
      </c>
      <c r="C425" s="40" t="s">
        <v>36</v>
      </c>
      <c r="D425" s="40"/>
      <c r="E425" s="40"/>
      <c r="F425" s="40"/>
      <c r="G425" s="40"/>
      <c r="H425" s="40"/>
      <c r="I425" s="40"/>
      <c r="J425" s="40"/>
      <c r="K425" s="40"/>
      <c r="L425" s="40"/>
      <c r="M425" s="40"/>
      <c r="N425" s="40"/>
      <c r="O425" s="40"/>
      <c r="P425" s="40"/>
      <c r="Q425" s="40"/>
      <c r="R425" s="40"/>
      <c r="S425" s="40"/>
      <c r="T425" s="40"/>
      <c r="U425" s="40"/>
      <c r="V425" s="40"/>
      <c r="W425" s="40"/>
      <c r="X425" s="40"/>
      <c r="Y425" s="40"/>
      <c r="Z425" s="40"/>
      <c r="AA425" s="40"/>
      <c r="AB425" s="40"/>
      <c r="AC425" s="40"/>
      <c r="AD425" s="40"/>
      <c r="AE425" s="40"/>
      <c r="AF425" s="40"/>
      <c r="AG425" s="40"/>
      <c r="AH425" s="40"/>
      <c r="AI425" s="40"/>
      <c r="AJ425" s="40"/>
      <c r="AK425" s="40"/>
      <c r="AL425" s="40"/>
      <c r="AM425" s="40"/>
      <c r="AN425" s="40"/>
      <c r="AO425" s="40"/>
      <c r="AP425" s="40"/>
    </row>
    <row r="426" spans="2:42" x14ac:dyDescent="0.25">
      <c r="B426" s="40" t="s">
        <v>32</v>
      </c>
      <c r="C426" s="40" t="s">
        <v>37</v>
      </c>
      <c r="D426" s="40"/>
      <c r="E426" s="40"/>
      <c r="F426" s="40"/>
      <c r="G426" s="40"/>
      <c r="H426" s="40"/>
      <c r="I426" s="40"/>
      <c r="J426" s="40"/>
      <c r="K426" s="40"/>
      <c r="L426" s="40"/>
      <c r="M426" s="40"/>
      <c r="N426" s="40"/>
      <c r="O426" s="40"/>
      <c r="P426" s="40"/>
      <c r="Q426" s="40"/>
      <c r="R426" s="40"/>
      <c r="S426" s="40"/>
      <c r="T426" s="40"/>
      <c r="U426" s="40"/>
      <c r="V426" s="40"/>
      <c r="W426" s="40"/>
      <c r="X426" s="40"/>
      <c r="Y426" s="40"/>
      <c r="Z426" s="40"/>
      <c r="AA426" s="40">
        <v>659.82534840000005</v>
      </c>
      <c r="AB426" s="40">
        <v>1576.787366</v>
      </c>
      <c r="AC426" s="40">
        <v>2533.3978910000001</v>
      </c>
      <c r="AD426" s="40">
        <v>3138.0241759999999</v>
      </c>
      <c r="AE426" s="40">
        <v>6702.6208470000001</v>
      </c>
      <c r="AF426" s="40">
        <v>6702.6208470000001</v>
      </c>
      <c r="AG426" s="40">
        <v>6702.6208470000001</v>
      </c>
      <c r="AH426" s="40">
        <v>6702.6208470000001</v>
      </c>
      <c r="AI426" s="40">
        <v>6702.6208470000001</v>
      </c>
      <c r="AJ426" s="40">
        <v>6702.6208470000001</v>
      </c>
      <c r="AK426" s="40">
        <v>6702.6208470000001</v>
      </c>
      <c r="AL426" s="40">
        <v>6702.6208470000001</v>
      </c>
      <c r="AM426" s="40">
        <v>6702.6208470000001</v>
      </c>
      <c r="AN426" s="40">
        <v>6702.6208470000001</v>
      </c>
      <c r="AO426" s="40">
        <v>6702.6208470000001</v>
      </c>
      <c r="AP426" s="40">
        <v>6702.6208470000001</v>
      </c>
    </row>
    <row r="427" spans="2:42" x14ac:dyDescent="0.25">
      <c r="B427" s="40" t="s">
        <v>32</v>
      </c>
      <c r="C427" s="40" t="s">
        <v>38</v>
      </c>
      <c r="D427" s="40"/>
      <c r="E427" s="40"/>
      <c r="F427" s="40"/>
      <c r="G427" s="40"/>
      <c r="H427" s="40"/>
      <c r="I427" s="40"/>
      <c r="J427" s="40"/>
      <c r="K427" s="40"/>
      <c r="L427" s="40"/>
      <c r="M427" s="40"/>
      <c r="N427" s="40"/>
      <c r="O427" s="40"/>
      <c r="P427" s="40"/>
      <c r="Q427" s="40"/>
      <c r="R427" s="40"/>
      <c r="S427" s="40"/>
      <c r="T427" s="40"/>
      <c r="U427" s="40"/>
      <c r="V427" s="40"/>
      <c r="W427" s="40"/>
      <c r="X427" s="40"/>
      <c r="Y427" s="40"/>
      <c r="Z427" s="40"/>
      <c r="AA427" s="40"/>
      <c r="AB427" s="40"/>
      <c r="AC427" s="40"/>
      <c r="AD427" s="40"/>
      <c r="AE427" s="40"/>
      <c r="AF427" s="40"/>
      <c r="AG427" s="40"/>
      <c r="AH427" s="40"/>
      <c r="AI427" s="40"/>
      <c r="AJ427" s="40"/>
      <c r="AK427" s="40"/>
      <c r="AL427" s="40"/>
      <c r="AM427" s="40"/>
      <c r="AN427" s="40"/>
      <c r="AO427" s="40"/>
      <c r="AP427" s="40"/>
    </row>
    <row r="428" spans="2:42" x14ac:dyDescent="0.25">
      <c r="B428" s="40" t="s">
        <v>32</v>
      </c>
      <c r="C428" s="40" t="s">
        <v>39</v>
      </c>
      <c r="D428" s="40"/>
      <c r="E428" s="40"/>
      <c r="F428" s="40"/>
      <c r="G428" s="40"/>
      <c r="H428" s="40"/>
      <c r="I428" s="40"/>
      <c r="J428" s="40"/>
      <c r="K428" s="40"/>
      <c r="L428" s="40"/>
      <c r="M428" s="40"/>
      <c r="N428" s="40"/>
      <c r="O428" s="40"/>
      <c r="P428" s="40"/>
      <c r="Q428" s="40"/>
      <c r="R428" s="40"/>
      <c r="S428" s="40"/>
      <c r="T428" s="40"/>
      <c r="U428" s="40"/>
      <c r="V428" s="40"/>
      <c r="W428" s="40"/>
      <c r="X428" s="40"/>
      <c r="Y428" s="40"/>
      <c r="Z428" s="40"/>
      <c r="AA428" s="40"/>
      <c r="AB428" s="40"/>
      <c r="AC428" s="40"/>
      <c r="AD428" s="40"/>
      <c r="AE428" s="40"/>
      <c r="AF428" s="40"/>
      <c r="AG428" s="40"/>
      <c r="AH428" s="40"/>
      <c r="AI428" s="40"/>
      <c r="AJ428" s="40"/>
      <c r="AK428" s="40"/>
      <c r="AL428" s="40"/>
      <c r="AM428" s="40"/>
      <c r="AN428" s="40"/>
      <c r="AO428" s="40"/>
      <c r="AP428" s="40"/>
    </row>
    <row r="429" spans="2:42" x14ac:dyDescent="0.25">
      <c r="B429" s="40" t="s">
        <v>32</v>
      </c>
      <c r="C429" s="40" t="s">
        <v>40</v>
      </c>
      <c r="D429" s="40"/>
      <c r="E429" s="40"/>
      <c r="F429" s="40"/>
      <c r="G429" s="40"/>
      <c r="H429" s="40"/>
      <c r="I429" s="40"/>
      <c r="J429" s="40"/>
      <c r="K429" s="40"/>
      <c r="L429" s="40"/>
      <c r="M429" s="40"/>
      <c r="N429" s="40"/>
      <c r="O429" s="40"/>
      <c r="P429" s="40"/>
      <c r="Q429" s="40"/>
      <c r="R429" s="40"/>
      <c r="S429" s="40"/>
      <c r="T429" s="40"/>
      <c r="U429" s="40"/>
      <c r="V429" s="40"/>
      <c r="W429" s="40"/>
      <c r="X429" s="40"/>
      <c r="Y429" s="40"/>
      <c r="Z429" s="40"/>
      <c r="AA429" s="40"/>
      <c r="AB429" s="40"/>
      <c r="AC429" s="40"/>
      <c r="AD429" s="40"/>
      <c r="AE429" s="40"/>
      <c r="AF429" s="40"/>
      <c r="AG429" s="40"/>
      <c r="AH429" s="40"/>
      <c r="AI429" s="40"/>
      <c r="AJ429" s="40"/>
      <c r="AK429" s="40"/>
      <c r="AL429" s="40"/>
      <c r="AM429" s="40"/>
      <c r="AN429" s="40"/>
      <c r="AO429" s="40"/>
      <c r="AP429" s="40"/>
    </row>
    <row r="430" spans="2:42" x14ac:dyDescent="0.25">
      <c r="B430" s="40" t="s">
        <v>32</v>
      </c>
      <c r="C430" s="40" t="s">
        <v>41</v>
      </c>
      <c r="D430" s="40"/>
      <c r="E430" s="40"/>
      <c r="F430" s="40"/>
      <c r="G430" s="40"/>
      <c r="H430" s="40"/>
      <c r="I430" s="40"/>
      <c r="J430" s="40"/>
      <c r="K430" s="40"/>
      <c r="L430" s="40"/>
      <c r="M430" s="40"/>
      <c r="N430" s="40"/>
      <c r="O430" s="40"/>
      <c r="P430" s="40"/>
      <c r="Q430" s="40"/>
      <c r="R430" s="40"/>
      <c r="S430" s="40"/>
      <c r="T430" s="40"/>
      <c r="U430" s="40"/>
      <c r="V430" s="40"/>
      <c r="W430" s="40"/>
      <c r="X430" s="40"/>
      <c r="Y430" s="40"/>
      <c r="Z430" s="40"/>
      <c r="AA430" s="40"/>
      <c r="AB430" s="40"/>
      <c r="AC430" s="40"/>
      <c r="AD430" s="40"/>
      <c r="AE430" s="40"/>
      <c r="AF430" s="40"/>
      <c r="AG430" s="40"/>
      <c r="AH430" s="40"/>
      <c r="AI430" s="40"/>
      <c r="AJ430" s="40"/>
      <c r="AK430" s="40"/>
      <c r="AL430" s="40"/>
      <c r="AM430" s="40"/>
      <c r="AN430" s="40"/>
      <c r="AO430" s="40"/>
      <c r="AP430" s="40"/>
    </row>
    <row r="431" spans="2:42" x14ac:dyDescent="0.25">
      <c r="B431" s="40" t="s">
        <v>32</v>
      </c>
      <c r="C431" s="40" t="s">
        <v>42</v>
      </c>
      <c r="D431" s="40"/>
      <c r="E431" s="40"/>
      <c r="F431" s="40"/>
      <c r="G431" s="40"/>
      <c r="H431" s="40"/>
      <c r="I431" s="40"/>
      <c r="J431" s="40"/>
      <c r="K431" s="40"/>
      <c r="L431" s="40"/>
      <c r="M431" s="40"/>
      <c r="N431" s="40"/>
      <c r="O431" s="40"/>
      <c r="P431" s="40"/>
      <c r="Q431" s="40"/>
      <c r="R431" s="40"/>
      <c r="S431" s="40"/>
      <c r="T431" s="40"/>
      <c r="U431" s="40"/>
      <c r="V431" s="40"/>
      <c r="W431" s="40"/>
      <c r="X431" s="40"/>
      <c r="Y431" s="40"/>
      <c r="Z431" s="40"/>
      <c r="AA431" s="40"/>
      <c r="AB431" s="40"/>
      <c r="AC431" s="40"/>
      <c r="AD431" s="40"/>
      <c r="AE431" s="40"/>
      <c r="AF431" s="40"/>
      <c r="AG431" s="40"/>
      <c r="AH431" s="40"/>
      <c r="AI431" s="40"/>
      <c r="AJ431" s="40"/>
      <c r="AK431" s="40"/>
      <c r="AL431" s="40"/>
      <c r="AM431" s="40"/>
      <c r="AN431" s="40"/>
      <c r="AO431" s="40"/>
      <c r="AP431" s="40"/>
    </row>
    <row r="432" spans="2:42" x14ac:dyDescent="0.25">
      <c r="B432" s="40" t="s">
        <v>32</v>
      </c>
      <c r="C432" s="40" t="s">
        <v>43</v>
      </c>
      <c r="D432" s="40"/>
      <c r="E432" s="40"/>
      <c r="F432" s="40"/>
      <c r="G432" s="40"/>
      <c r="H432" s="40"/>
      <c r="I432" s="40"/>
      <c r="J432" s="40"/>
      <c r="K432" s="40"/>
      <c r="L432" s="40"/>
      <c r="M432" s="40"/>
      <c r="N432" s="40"/>
      <c r="O432" s="40"/>
      <c r="P432" s="40"/>
      <c r="Q432" s="40"/>
      <c r="R432" s="40"/>
      <c r="S432" s="40"/>
      <c r="T432" s="40"/>
      <c r="U432" s="40"/>
      <c r="V432" s="40"/>
      <c r="W432" s="40"/>
      <c r="X432" s="40"/>
      <c r="Y432" s="40"/>
      <c r="Z432" s="40"/>
      <c r="AA432" s="40"/>
      <c r="AB432" s="40"/>
      <c r="AC432" s="40"/>
      <c r="AD432" s="40"/>
      <c r="AE432" s="40"/>
      <c r="AF432" s="40"/>
      <c r="AG432" s="40"/>
      <c r="AH432" s="40"/>
      <c r="AI432" s="40"/>
      <c r="AJ432" s="40"/>
      <c r="AK432" s="40"/>
      <c r="AL432" s="40"/>
      <c r="AM432" s="40"/>
      <c r="AN432" s="40"/>
      <c r="AO432" s="40"/>
      <c r="AP432" s="40"/>
    </row>
    <row r="433" spans="2:42" x14ac:dyDescent="0.25">
      <c r="B433" s="40" t="s">
        <v>32</v>
      </c>
      <c r="C433" s="40" t="s">
        <v>44</v>
      </c>
      <c r="D433" s="40"/>
      <c r="E433" s="40"/>
      <c r="F433" s="40"/>
      <c r="G433" s="40"/>
      <c r="H433" s="40"/>
      <c r="I433" s="40"/>
      <c r="J433" s="40"/>
      <c r="K433" s="40"/>
      <c r="L433" s="40"/>
      <c r="M433" s="40"/>
      <c r="N433" s="40"/>
      <c r="O433" s="40"/>
      <c r="P433" s="40"/>
      <c r="Q433" s="40"/>
      <c r="R433" s="40"/>
      <c r="S433" s="40"/>
      <c r="T433" s="40"/>
      <c r="U433" s="40"/>
      <c r="V433" s="40"/>
      <c r="W433" s="40"/>
      <c r="X433" s="40"/>
      <c r="Y433" s="40"/>
      <c r="Z433" s="40"/>
      <c r="AA433" s="40"/>
      <c r="AB433" s="40"/>
      <c r="AC433" s="40"/>
      <c r="AD433" s="40"/>
      <c r="AE433" s="40"/>
      <c r="AF433" s="40"/>
      <c r="AG433" s="40"/>
      <c r="AH433" s="40"/>
      <c r="AI433" s="40"/>
      <c r="AJ433" s="40"/>
      <c r="AK433" s="40"/>
      <c r="AL433" s="40"/>
      <c r="AM433" s="40"/>
      <c r="AN433" s="40"/>
      <c r="AO433" s="40"/>
      <c r="AP433" s="40"/>
    </row>
    <row r="434" spans="2:42" x14ac:dyDescent="0.25">
      <c r="B434" s="40" t="s">
        <v>32</v>
      </c>
      <c r="C434" s="40" t="s">
        <v>45</v>
      </c>
      <c r="D434" s="40"/>
      <c r="E434" s="40"/>
      <c r="F434" s="40"/>
      <c r="G434" s="40"/>
      <c r="H434" s="40"/>
      <c r="I434" s="40"/>
      <c r="J434" s="40"/>
      <c r="K434" s="40"/>
      <c r="L434" s="40"/>
      <c r="M434" s="40"/>
      <c r="N434" s="40"/>
      <c r="O434" s="40"/>
      <c r="P434" s="40"/>
      <c r="Q434" s="40"/>
      <c r="R434" s="40"/>
      <c r="S434" s="40"/>
      <c r="T434" s="40"/>
      <c r="U434" s="40"/>
      <c r="V434" s="40"/>
      <c r="W434" s="40"/>
      <c r="X434" s="40"/>
      <c r="Y434" s="40"/>
      <c r="Z434" s="40"/>
      <c r="AA434" s="40"/>
      <c r="AB434" s="40"/>
      <c r="AC434" s="40"/>
      <c r="AD434" s="40"/>
      <c r="AE434" s="40"/>
      <c r="AF434" s="40"/>
      <c r="AG434" s="40"/>
      <c r="AH434" s="40"/>
      <c r="AI434" s="40"/>
      <c r="AJ434" s="40"/>
      <c r="AK434" s="40"/>
      <c r="AL434" s="40"/>
      <c r="AM434" s="40"/>
      <c r="AN434" s="40"/>
      <c r="AO434" s="40"/>
      <c r="AP434" s="40"/>
    </row>
    <row r="435" spans="2:42" x14ac:dyDescent="0.25">
      <c r="B435" s="40" t="s">
        <v>32</v>
      </c>
      <c r="C435" s="40" t="s">
        <v>46</v>
      </c>
      <c r="D435" s="40"/>
      <c r="E435" s="40"/>
      <c r="F435" s="40"/>
      <c r="G435" s="40"/>
      <c r="H435" s="40"/>
      <c r="I435" s="40"/>
      <c r="J435" s="40"/>
      <c r="K435" s="40"/>
      <c r="L435" s="40"/>
      <c r="M435" s="40"/>
      <c r="N435" s="40"/>
      <c r="O435" s="40"/>
      <c r="P435" s="40"/>
      <c r="Q435" s="40"/>
      <c r="R435" s="40"/>
      <c r="S435" s="40"/>
      <c r="T435" s="40"/>
      <c r="U435" s="40"/>
      <c r="V435" s="40"/>
      <c r="W435" s="40"/>
      <c r="X435" s="40"/>
      <c r="Y435" s="40"/>
      <c r="Z435" s="40"/>
      <c r="AA435" s="40"/>
      <c r="AB435" s="40"/>
      <c r="AC435" s="40"/>
      <c r="AD435" s="40"/>
      <c r="AE435" s="40"/>
      <c r="AF435" s="40"/>
      <c r="AG435" s="40"/>
      <c r="AH435" s="40"/>
      <c r="AI435" s="40"/>
      <c r="AJ435" s="40"/>
      <c r="AK435" s="40"/>
      <c r="AL435" s="40"/>
      <c r="AM435" s="40"/>
      <c r="AN435" s="40"/>
      <c r="AO435" s="40"/>
      <c r="AP435" s="40"/>
    </row>
    <row r="436" spans="2:42" x14ac:dyDescent="0.25">
      <c r="B436" s="40" t="s">
        <v>32</v>
      </c>
      <c r="C436" s="40" t="s">
        <v>15</v>
      </c>
      <c r="D436" s="40">
        <v>0</v>
      </c>
      <c r="E436" s="40">
        <v>0</v>
      </c>
      <c r="F436" s="40">
        <v>0</v>
      </c>
      <c r="G436" s="40">
        <v>0</v>
      </c>
      <c r="H436" s="40">
        <v>0</v>
      </c>
      <c r="I436" s="40">
        <v>0</v>
      </c>
      <c r="J436" s="40">
        <v>0</v>
      </c>
      <c r="K436" s="40">
        <v>0</v>
      </c>
      <c r="L436" s="40">
        <v>0</v>
      </c>
      <c r="M436" s="40">
        <v>0</v>
      </c>
      <c r="N436" s="40">
        <v>0</v>
      </c>
      <c r="O436" s="40">
        <v>0</v>
      </c>
      <c r="P436" s="40">
        <v>0</v>
      </c>
      <c r="Q436" s="40">
        <v>0</v>
      </c>
      <c r="R436" s="40">
        <v>0</v>
      </c>
      <c r="S436" s="40">
        <v>0</v>
      </c>
      <c r="T436" s="40">
        <v>0</v>
      </c>
      <c r="U436" s="40">
        <v>0</v>
      </c>
      <c r="V436" s="40">
        <v>0</v>
      </c>
      <c r="W436" s="40">
        <v>0</v>
      </c>
      <c r="X436" s="40">
        <v>0</v>
      </c>
      <c r="Y436" s="40">
        <v>0</v>
      </c>
      <c r="Z436" s="40">
        <v>0</v>
      </c>
      <c r="AA436" s="40">
        <v>659.82534840000005</v>
      </c>
      <c r="AB436" s="40">
        <v>1576.787366</v>
      </c>
      <c r="AC436" s="40">
        <v>2533.3978910000001</v>
      </c>
      <c r="AD436" s="40">
        <v>3138.0241759999999</v>
      </c>
      <c r="AE436" s="40">
        <v>6702.6208470000001</v>
      </c>
      <c r="AF436" s="40">
        <v>6702.6208470000001</v>
      </c>
      <c r="AG436" s="40">
        <v>6702.6208470000001</v>
      </c>
      <c r="AH436" s="40">
        <v>6702.6208470000001</v>
      </c>
      <c r="AI436" s="40">
        <v>6702.6208470000001</v>
      </c>
      <c r="AJ436" s="40">
        <v>6702.6208470000001</v>
      </c>
      <c r="AK436" s="40">
        <v>6702.6208470000001</v>
      </c>
      <c r="AL436" s="40">
        <v>6702.6208470000001</v>
      </c>
      <c r="AM436" s="40">
        <v>6702.6208470000001</v>
      </c>
      <c r="AN436" s="40">
        <v>6702.6208470000001</v>
      </c>
      <c r="AO436" s="40">
        <v>6702.6208470000001</v>
      </c>
      <c r="AP436" s="40">
        <v>6702.6208470000001</v>
      </c>
    </row>
    <row r="437" spans="2:42" x14ac:dyDescent="0.25">
      <c r="B437" s="40" t="s">
        <v>33</v>
      </c>
      <c r="C437" s="40" t="s">
        <v>36</v>
      </c>
      <c r="D437" s="40"/>
      <c r="E437" s="40"/>
      <c r="F437" s="40"/>
      <c r="G437" s="40"/>
      <c r="H437" s="40"/>
      <c r="I437" s="40"/>
      <c r="J437" s="40"/>
      <c r="K437" s="40"/>
      <c r="L437" s="40"/>
      <c r="M437" s="40"/>
      <c r="N437" s="40"/>
      <c r="O437" s="40"/>
      <c r="P437" s="40"/>
      <c r="Q437" s="40"/>
      <c r="R437" s="40"/>
      <c r="S437" s="40"/>
      <c r="T437" s="40"/>
      <c r="U437" s="40"/>
      <c r="V437" s="40"/>
      <c r="W437" s="40"/>
      <c r="X437" s="40"/>
      <c r="Y437" s="40"/>
      <c r="Z437" s="40"/>
      <c r="AA437" s="40"/>
      <c r="AB437" s="40"/>
      <c r="AC437" s="40"/>
      <c r="AD437" s="40"/>
      <c r="AE437" s="40"/>
      <c r="AF437" s="40"/>
      <c r="AG437" s="40"/>
      <c r="AH437" s="40"/>
      <c r="AI437" s="40"/>
      <c r="AJ437" s="40"/>
      <c r="AK437" s="40"/>
      <c r="AL437" s="40"/>
      <c r="AM437" s="40"/>
      <c r="AN437" s="40"/>
      <c r="AO437" s="40"/>
      <c r="AP437" s="40"/>
    </row>
    <row r="438" spans="2:42" x14ac:dyDescent="0.25">
      <c r="B438" s="40" t="s">
        <v>33</v>
      </c>
      <c r="C438" s="40" t="s">
        <v>37</v>
      </c>
      <c r="D438" s="40"/>
      <c r="E438" s="40"/>
      <c r="F438" s="40"/>
      <c r="G438" s="40"/>
      <c r="H438" s="40"/>
      <c r="I438" s="40"/>
      <c r="J438" s="40"/>
      <c r="K438" s="40"/>
      <c r="L438" s="40"/>
      <c r="M438" s="40"/>
      <c r="N438" s="40"/>
      <c r="O438" s="40"/>
      <c r="P438" s="40"/>
      <c r="Q438" s="40"/>
      <c r="R438" s="40"/>
      <c r="S438" s="40"/>
      <c r="T438" s="40"/>
      <c r="U438" s="40"/>
      <c r="V438" s="40"/>
      <c r="W438" s="40"/>
      <c r="X438" s="40"/>
      <c r="Y438" s="40"/>
      <c r="Z438" s="40"/>
      <c r="AA438" s="40"/>
      <c r="AB438" s="40"/>
      <c r="AC438" s="40"/>
      <c r="AD438" s="40"/>
      <c r="AE438" s="40"/>
      <c r="AF438" s="40"/>
      <c r="AG438" s="40"/>
      <c r="AH438" s="40"/>
      <c r="AI438" s="40"/>
      <c r="AJ438" s="40"/>
      <c r="AK438" s="40"/>
      <c r="AL438" s="40"/>
      <c r="AM438" s="40"/>
      <c r="AN438" s="40"/>
      <c r="AO438" s="40"/>
      <c r="AP438" s="40"/>
    </row>
    <row r="439" spans="2:42" x14ac:dyDescent="0.25">
      <c r="B439" s="40" t="s">
        <v>33</v>
      </c>
      <c r="C439" s="40" t="s">
        <v>38</v>
      </c>
      <c r="D439" s="40"/>
      <c r="E439" s="40"/>
      <c r="F439" s="40"/>
      <c r="G439" s="40"/>
      <c r="H439" s="40"/>
      <c r="I439" s="40"/>
      <c r="J439" s="40"/>
      <c r="K439" s="40"/>
      <c r="L439" s="40"/>
      <c r="M439" s="40"/>
      <c r="N439" s="40"/>
      <c r="O439" s="40"/>
      <c r="P439" s="40"/>
      <c r="Q439" s="40"/>
      <c r="R439" s="40"/>
      <c r="S439" s="40"/>
      <c r="T439" s="40"/>
      <c r="U439" s="40"/>
      <c r="V439" s="40">
        <v>2107.9990339999999</v>
      </c>
      <c r="W439" s="40">
        <v>5263.0532590000003</v>
      </c>
      <c r="X439" s="40">
        <v>7348.2573540000003</v>
      </c>
      <c r="Y439" s="40">
        <v>9907.4135160000005</v>
      </c>
      <c r="Z439" s="40">
        <v>11879.301530000001</v>
      </c>
      <c r="AA439" s="40">
        <v>14077.719209999999</v>
      </c>
      <c r="AB439" s="40">
        <v>16296.94807</v>
      </c>
      <c r="AC439" s="40">
        <v>20085.322909999999</v>
      </c>
      <c r="AD439" s="40">
        <v>24648.888159999999</v>
      </c>
      <c r="AE439" s="40">
        <v>27382.439699999999</v>
      </c>
      <c r="AF439" s="40">
        <v>27382.439699999999</v>
      </c>
      <c r="AG439" s="40">
        <v>27382.439699999999</v>
      </c>
      <c r="AH439" s="40">
        <v>27382.439699999999</v>
      </c>
      <c r="AI439" s="40">
        <v>27382.439699999999</v>
      </c>
      <c r="AJ439" s="40">
        <v>27382.439699999999</v>
      </c>
      <c r="AK439" s="40">
        <v>27382.439699999999</v>
      </c>
      <c r="AL439" s="40">
        <v>27382.439699999999</v>
      </c>
      <c r="AM439" s="40">
        <v>27382.439699999999</v>
      </c>
      <c r="AN439" s="40">
        <v>27382.439699999999</v>
      </c>
      <c r="AO439" s="40">
        <v>27382.439699999999</v>
      </c>
      <c r="AP439" s="40">
        <v>27382.439699999999</v>
      </c>
    </row>
    <row r="440" spans="2:42" x14ac:dyDescent="0.25">
      <c r="B440" s="40" t="s">
        <v>33</v>
      </c>
      <c r="C440" s="40" t="s">
        <v>39</v>
      </c>
      <c r="D440" s="40"/>
      <c r="E440" s="40"/>
      <c r="F440" s="40"/>
      <c r="G440" s="40"/>
      <c r="H440" s="40"/>
      <c r="I440" s="40"/>
      <c r="J440" s="40"/>
      <c r="K440" s="40"/>
      <c r="L440" s="40"/>
      <c r="M440" s="40"/>
      <c r="N440" s="40"/>
      <c r="O440" s="40"/>
      <c r="P440" s="40"/>
      <c r="Q440" s="40"/>
      <c r="R440" s="40"/>
      <c r="S440" s="40"/>
      <c r="T440" s="40"/>
      <c r="U440" s="40"/>
      <c r="V440" s="40"/>
      <c r="W440" s="40"/>
      <c r="X440" s="40"/>
      <c r="Y440" s="40"/>
      <c r="Z440" s="40"/>
      <c r="AA440" s="40"/>
      <c r="AB440" s="40"/>
      <c r="AC440" s="40"/>
      <c r="AD440" s="40"/>
      <c r="AE440" s="40"/>
      <c r="AF440" s="40"/>
      <c r="AG440" s="40"/>
      <c r="AH440" s="40"/>
      <c r="AI440" s="40"/>
      <c r="AJ440" s="40"/>
      <c r="AK440" s="40"/>
      <c r="AL440" s="40"/>
      <c r="AM440" s="40"/>
      <c r="AN440" s="40"/>
      <c r="AO440" s="40"/>
      <c r="AP440" s="40"/>
    </row>
    <row r="441" spans="2:42" x14ac:dyDescent="0.25">
      <c r="B441" s="40" t="s">
        <v>33</v>
      </c>
      <c r="C441" s="40" t="s">
        <v>40</v>
      </c>
      <c r="D441" s="40"/>
      <c r="E441" s="40"/>
      <c r="F441" s="40"/>
      <c r="G441" s="40"/>
      <c r="H441" s="40"/>
      <c r="I441" s="40"/>
      <c r="J441" s="40"/>
      <c r="K441" s="40"/>
      <c r="L441" s="40"/>
      <c r="M441" s="40"/>
      <c r="N441" s="40"/>
      <c r="O441" s="40"/>
      <c r="P441" s="40"/>
      <c r="Q441" s="40"/>
      <c r="R441" s="40"/>
      <c r="S441" s="40"/>
      <c r="T441" s="40"/>
      <c r="U441" s="40"/>
      <c r="V441" s="40"/>
      <c r="W441" s="40"/>
      <c r="X441" s="40"/>
      <c r="Y441" s="40"/>
      <c r="Z441" s="40"/>
      <c r="AA441" s="40"/>
      <c r="AB441" s="40"/>
      <c r="AC441" s="40"/>
      <c r="AD441" s="40"/>
      <c r="AE441" s="40"/>
      <c r="AF441" s="40"/>
      <c r="AG441" s="40"/>
      <c r="AH441" s="40"/>
      <c r="AI441" s="40"/>
      <c r="AJ441" s="40"/>
      <c r="AK441" s="40"/>
      <c r="AL441" s="40"/>
      <c r="AM441" s="40"/>
      <c r="AN441" s="40"/>
      <c r="AO441" s="40"/>
      <c r="AP441" s="40"/>
    </row>
    <row r="442" spans="2:42" x14ac:dyDescent="0.25">
      <c r="B442" s="40" t="s">
        <v>33</v>
      </c>
      <c r="C442" s="40" t="s">
        <v>41</v>
      </c>
      <c r="D442" s="40"/>
      <c r="E442" s="40"/>
      <c r="F442" s="40"/>
      <c r="G442" s="40"/>
      <c r="H442" s="40"/>
      <c r="I442" s="40"/>
      <c r="J442" s="40"/>
      <c r="K442" s="40"/>
      <c r="L442" s="40"/>
      <c r="M442" s="40"/>
      <c r="N442" s="40"/>
      <c r="O442" s="40"/>
      <c r="P442" s="40"/>
      <c r="Q442" s="40"/>
      <c r="R442" s="40"/>
      <c r="S442" s="40"/>
      <c r="T442" s="40"/>
      <c r="U442" s="40"/>
      <c r="V442" s="40"/>
      <c r="W442" s="40"/>
      <c r="X442" s="40"/>
      <c r="Y442" s="40"/>
      <c r="Z442" s="40"/>
      <c r="AA442" s="40"/>
      <c r="AB442" s="40"/>
      <c r="AC442" s="40"/>
      <c r="AD442" s="40"/>
      <c r="AE442" s="40"/>
      <c r="AF442" s="40"/>
      <c r="AG442" s="40"/>
      <c r="AH442" s="40"/>
      <c r="AI442" s="40"/>
      <c r="AJ442" s="40"/>
      <c r="AK442" s="40"/>
      <c r="AL442" s="40"/>
      <c r="AM442" s="40"/>
      <c r="AN442" s="40"/>
      <c r="AO442" s="40"/>
      <c r="AP442" s="40"/>
    </row>
    <row r="443" spans="2:42" x14ac:dyDescent="0.25">
      <c r="B443" s="40" t="s">
        <v>33</v>
      </c>
      <c r="C443" s="40" t="s">
        <v>42</v>
      </c>
      <c r="D443" s="40"/>
      <c r="E443" s="40"/>
      <c r="F443" s="40"/>
      <c r="G443" s="40"/>
      <c r="H443" s="40"/>
      <c r="I443" s="40"/>
      <c r="J443" s="40"/>
      <c r="K443" s="40"/>
      <c r="L443" s="40"/>
      <c r="M443" s="40"/>
      <c r="N443" s="40"/>
      <c r="O443" s="40"/>
      <c r="P443" s="40"/>
      <c r="Q443" s="40"/>
      <c r="R443" s="40"/>
      <c r="S443" s="40"/>
      <c r="T443" s="40"/>
      <c r="U443" s="40"/>
      <c r="V443" s="40"/>
      <c r="W443" s="40"/>
      <c r="X443" s="40"/>
      <c r="Y443" s="40"/>
      <c r="Z443" s="40"/>
      <c r="AA443" s="40"/>
      <c r="AB443" s="40"/>
      <c r="AC443" s="40"/>
      <c r="AD443" s="40"/>
      <c r="AE443" s="40"/>
      <c r="AF443" s="40"/>
      <c r="AG443" s="40"/>
      <c r="AH443" s="40"/>
      <c r="AI443" s="40"/>
      <c r="AJ443" s="40"/>
      <c r="AK443" s="40"/>
      <c r="AL443" s="40"/>
      <c r="AM443" s="40"/>
      <c r="AN443" s="40"/>
      <c r="AO443" s="40"/>
      <c r="AP443" s="40"/>
    </row>
    <row r="444" spans="2:42" x14ac:dyDescent="0.25">
      <c r="B444" s="40" t="s">
        <v>33</v>
      </c>
      <c r="C444" s="40" t="s">
        <v>43</v>
      </c>
      <c r="D444" s="40"/>
      <c r="E444" s="40"/>
      <c r="F444" s="40"/>
      <c r="G444" s="40"/>
      <c r="H444" s="40"/>
      <c r="I444" s="40"/>
      <c r="J444" s="40"/>
      <c r="K444" s="40"/>
      <c r="L444" s="40"/>
      <c r="M444" s="40"/>
      <c r="N444" s="40"/>
      <c r="O444" s="40"/>
      <c r="P444" s="40"/>
      <c r="Q444" s="40"/>
      <c r="R444" s="40"/>
      <c r="S444" s="40"/>
      <c r="T444" s="40"/>
      <c r="U444" s="40"/>
      <c r="V444" s="40"/>
      <c r="W444" s="40"/>
      <c r="X444" s="40"/>
      <c r="Y444" s="40"/>
      <c r="Z444" s="40"/>
      <c r="AA444" s="40"/>
      <c r="AB444" s="40"/>
      <c r="AC444" s="40"/>
      <c r="AD444" s="40"/>
      <c r="AE444" s="40"/>
      <c r="AF444" s="40"/>
      <c r="AG444" s="40"/>
      <c r="AH444" s="40"/>
      <c r="AI444" s="40"/>
      <c r="AJ444" s="40"/>
      <c r="AK444" s="40"/>
      <c r="AL444" s="40"/>
      <c r="AM444" s="40"/>
      <c r="AN444" s="40"/>
      <c r="AO444" s="40"/>
      <c r="AP444" s="40"/>
    </row>
    <row r="445" spans="2:42" x14ac:dyDescent="0.25">
      <c r="B445" s="40" t="s">
        <v>33</v>
      </c>
      <c r="C445" s="40" t="s">
        <v>44</v>
      </c>
      <c r="D445" s="40"/>
      <c r="E445" s="40"/>
      <c r="F445" s="40"/>
      <c r="G445" s="40"/>
      <c r="H445" s="40"/>
      <c r="I445" s="40"/>
      <c r="J445" s="40"/>
      <c r="K445" s="40"/>
      <c r="L445" s="40"/>
      <c r="M445" s="40"/>
      <c r="N445" s="40"/>
      <c r="O445" s="40"/>
      <c r="P445" s="40"/>
      <c r="Q445" s="40"/>
      <c r="R445" s="40"/>
      <c r="S445" s="40"/>
      <c r="T445" s="40"/>
      <c r="U445" s="40"/>
      <c r="V445" s="40"/>
      <c r="W445" s="40"/>
      <c r="X445" s="40"/>
      <c r="Y445" s="40"/>
      <c r="Z445" s="40"/>
      <c r="AA445" s="40"/>
      <c r="AB445" s="40"/>
      <c r="AC445" s="40"/>
      <c r="AD445" s="40"/>
      <c r="AE445" s="40"/>
      <c r="AF445" s="40"/>
      <c r="AG445" s="40"/>
      <c r="AH445" s="40"/>
      <c r="AI445" s="40"/>
      <c r="AJ445" s="40"/>
      <c r="AK445" s="40"/>
      <c r="AL445" s="40"/>
      <c r="AM445" s="40"/>
      <c r="AN445" s="40"/>
      <c r="AO445" s="40"/>
      <c r="AP445" s="40"/>
    </row>
    <row r="446" spans="2:42" x14ac:dyDescent="0.25">
      <c r="B446" s="40" t="s">
        <v>33</v>
      </c>
      <c r="C446" s="40" t="s">
        <v>45</v>
      </c>
      <c r="D446" s="40"/>
      <c r="E446" s="40"/>
      <c r="F446" s="40"/>
      <c r="G446" s="40"/>
      <c r="H446" s="40"/>
      <c r="I446" s="40"/>
      <c r="J446" s="40"/>
      <c r="K446" s="40"/>
      <c r="L446" s="40"/>
      <c r="M446" s="40"/>
      <c r="N446" s="40"/>
      <c r="O446" s="40"/>
      <c r="P446" s="40"/>
      <c r="Q446" s="40"/>
      <c r="R446" s="40"/>
      <c r="S446" s="40"/>
      <c r="T446" s="40"/>
      <c r="U446" s="40"/>
      <c r="V446" s="40"/>
      <c r="W446" s="40"/>
      <c r="X446" s="40"/>
      <c r="Y446" s="40"/>
      <c r="Z446" s="40"/>
      <c r="AA446" s="40"/>
      <c r="AB446" s="40"/>
      <c r="AC446" s="40"/>
      <c r="AD446" s="40"/>
      <c r="AE446" s="40"/>
      <c r="AF446" s="40"/>
      <c r="AG446" s="40"/>
      <c r="AH446" s="40"/>
      <c r="AI446" s="40"/>
      <c r="AJ446" s="40"/>
      <c r="AK446" s="40"/>
      <c r="AL446" s="40"/>
      <c r="AM446" s="40"/>
      <c r="AN446" s="40"/>
      <c r="AO446" s="40"/>
      <c r="AP446" s="40"/>
    </row>
    <row r="447" spans="2:42" x14ac:dyDescent="0.25">
      <c r="B447" s="40" t="s">
        <v>33</v>
      </c>
      <c r="C447" s="40" t="s">
        <v>46</v>
      </c>
      <c r="D447" s="40"/>
      <c r="E447" s="40"/>
      <c r="F447" s="40"/>
      <c r="G447" s="40"/>
      <c r="H447" s="40"/>
      <c r="I447" s="40"/>
      <c r="J447" s="40"/>
      <c r="K447" s="40"/>
      <c r="L447" s="40"/>
      <c r="M447" s="40"/>
      <c r="N447" s="40"/>
      <c r="O447" s="40"/>
      <c r="P447" s="40"/>
      <c r="Q447" s="40"/>
      <c r="R447" s="40"/>
      <c r="S447" s="40"/>
      <c r="T447" s="40"/>
      <c r="U447" s="40"/>
      <c r="V447" s="40"/>
      <c r="W447" s="40"/>
      <c r="X447" s="40"/>
      <c r="Y447" s="40"/>
      <c r="Z447" s="40"/>
      <c r="AA447" s="40"/>
      <c r="AB447" s="40"/>
      <c r="AC447" s="40"/>
      <c r="AD447" s="40"/>
      <c r="AE447" s="40"/>
      <c r="AF447" s="40"/>
      <c r="AG447" s="40"/>
      <c r="AH447" s="40"/>
      <c r="AI447" s="40"/>
      <c r="AJ447" s="40"/>
      <c r="AK447" s="40"/>
      <c r="AL447" s="40"/>
      <c r="AM447" s="40"/>
      <c r="AN447" s="40"/>
      <c r="AO447" s="40"/>
      <c r="AP447" s="40"/>
    </row>
    <row r="448" spans="2:42" x14ac:dyDescent="0.25">
      <c r="B448" s="40" t="s">
        <v>33</v>
      </c>
      <c r="C448" s="40" t="s">
        <v>15</v>
      </c>
      <c r="D448" s="40">
        <v>0</v>
      </c>
      <c r="E448" s="40">
        <v>0</v>
      </c>
      <c r="F448" s="40">
        <v>0</v>
      </c>
      <c r="G448" s="40">
        <v>0</v>
      </c>
      <c r="H448" s="40">
        <v>0</v>
      </c>
      <c r="I448" s="40">
        <v>0</v>
      </c>
      <c r="J448" s="40">
        <v>0</v>
      </c>
      <c r="K448" s="40">
        <v>0</v>
      </c>
      <c r="L448" s="40">
        <v>0</v>
      </c>
      <c r="M448" s="40">
        <v>0</v>
      </c>
      <c r="N448" s="40">
        <v>0</v>
      </c>
      <c r="O448" s="40">
        <v>0</v>
      </c>
      <c r="P448" s="40">
        <v>0</v>
      </c>
      <c r="Q448" s="40">
        <v>0</v>
      </c>
      <c r="R448" s="40">
        <v>0</v>
      </c>
      <c r="S448" s="40">
        <v>0</v>
      </c>
      <c r="T448" s="40">
        <v>0</v>
      </c>
      <c r="U448" s="40">
        <v>0</v>
      </c>
      <c r="V448" s="40">
        <v>2107.9990339999999</v>
      </c>
      <c r="W448" s="40">
        <v>5263.0532590000003</v>
      </c>
      <c r="X448" s="40">
        <v>7348.2573540000003</v>
      </c>
      <c r="Y448" s="40">
        <v>9907.4135160000005</v>
      </c>
      <c r="Z448" s="40">
        <v>11879.301530000001</v>
      </c>
      <c r="AA448" s="40">
        <v>14077.719209999999</v>
      </c>
      <c r="AB448" s="40">
        <v>16296.94807</v>
      </c>
      <c r="AC448" s="40">
        <v>20085.322909999999</v>
      </c>
      <c r="AD448" s="40">
        <v>24648.888159999999</v>
      </c>
      <c r="AE448" s="40">
        <v>27382.439699999999</v>
      </c>
      <c r="AF448" s="40">
        <v>27382.439699999999</v>
      </c>
      <c r="AG448" s="40">
        <v>27382.439699999999</v>
      </c>
      <c r="AH448" s="40">
        <v>27382.439699999999</v>
      </c>
      <c r="AI448" s="40">
        <v>27382.439699999999</v>
      </c>
      <c r="AJ448" s="40">
        <v>27382.439699999999</v>
      </c>
      <c r="AK448" s="40">
        <v>27382.439699999999</v>
      </c>
      <c r="AL448" s="40">
        <v>27382.439699999999</v>
      </c>
      <c r="AM448" s="40">
        <v>27382.439699999999</v>
      </c>
      <c r="AN448" s="40">
        <v>27382.439699999999</v>
      </c>
      <c r="AO448" s="40">
        <v>27382.439699999999</v>
      </c>
      <c r="AP448" s="40">
        <v>27382.439699999999</v>
      </c>
    </row>
    <row r="449" spans="2:42" x14ac:dyDescent="0.25">
      <c r="B449" s="40" t="s">
        <v>34</v>
      </c>
      <c r="C449" s="40" t="s">
        <v>36</v>
      </c>
      <c r="D449" s="40"/>
      <c r="E449" s="40"/>
      <c r="F449" s="40"/>
      <c r="G449" s="40"/>
      <c r="H449" s="40"/>
      <c r="I449" s="40"/>
      <c r="J449" s="40"/>
      <c r="K449" s="40"/>
      <c r="L449" s="40"/>
      <c r="M449" s="40"/>
      <c r="N449" s="40"/>
      <c r="O449" s="40"/>
      <c r="P449" s="40"/>
      <c r="Q449" s="40"/>
      <c r="R449" s="40"/>
      <c r="S449" s="40"/>
      <c r="T449" s="40"/>
      <c r="U449" s="40"/>
      <c r="V449" s="40"/>
      <c r="W449" s="40"/>
      <c r="X449" s="40"/>
      <c r="Y449" s="40"/>
      <c r="Z449" s="40"/>
      <c r="AA449" s="40"/>
      <c r="AB449" s="40"/>
      <c r="AC449" s="40"/>
      <c r="AD449" s="40"/>
      <c r="AE449" s="40"/>
      <c r="AF449" s="40"/>
      <c r="AG449" s="40"/>
      <c r="AH449" s="40"/>
      <c r="AI449" s="40"/>
      <c r="AJ449" s="40"/>
      <c r="AK449" s="40"/>
      <c r="AL449" s="40"/>
      <c r="AM449" s="40"/>
      <c r="AN449" s="40"/>
      <c r="AO449" s="40"/>
      <c r="AP449" s="40"/>
    </row>
    <row r="450" spans="2:42" x14ac:dyDescent="0.25">
      <c r="B450" s="40" t="s">
        <v>34</v>
      </c>
      <c r="C450" s="40" t="s">
        <v>37</v>
      </c>
      <c r="D450" s="40"/>
      <c r="E450" s="40"/>
      <c r="F450" s="40"/>
      <c r="G450" s="40"/>
      <c r="H450" s="40"/>
      <c r="I450" s="40"/>
      <c r="J450" s="40"/>
      <c r="K450" s="40"/>
      <c r="L450" s="40"/>
      <c r="M450" s="40"/>
      <c r="N450" s="40"/>
      <c r="O450" s="40"/>
      <c r="P450" s="40"/>
      <c r="Q450" s="40"/>
      <c r="R450" s="40"/>
      <c r="S450" s="40"/>
      <c r="T450" s="40"/>
      <c r="U450" s="40"/>
      <c r="V450" s="40"/>
      <c r="W450" s="40"/>
      <c r="X450" s="40"/>
      <c r="Y450" s="40"/>
      <c r="Z450" s="40"/>
      <c r="AA450" s="40"/>
      <c r="AB450" s="40"/>
      <c r="AC450" s="40"/>
      <c r="AD450" s="40"/>
      <c r="AE450" s="40"/>
      <c r="AF450" s="40"/>
      <c r="AG450" s="40"/>
      <c r="AH450" s="40"/>
      <c r="AI450" s="40"/>
      <c r="AJ450" s="40">
        <v>735.58993069999997</v>
      </c>
      <c r="AK450" s="40">
        <v>1848.854773</v>
      </c>
      <c r="AL450" s="40">
        <v>2616.9679339999998</v>
      </c>
      <c r="AM450" s="40">
        <v>3377.645708</v>
      </c>
      <c r="AN450" s="40">
        <v>4271.846845</v>
      </c>
      <c r="AO450" s="40">
        <v>5071.8289690000001</v>
      </c>
      <c r="AP450" s="40">
        <v>5874.888723</v>
      </c>
    </row>
    <row r="451" spans="2:42" x14ac:dyDescent="0.25">
      <c r="B451" s="40" t="s">
        <v>34</v>
      </c>
      <c r="C451" s="40" t="s">
        <v>38</v>
      </c>
      <c r="D451" s="40"/>
      <c r="E451" s="40"/>
      <c r="F451" s="40"/>
      <c r="G451" s="40"/>
      <c r="H451" s="40"/>
      <c r="I451" s="40"/>
      <c r="J451" s="40"/>
      <c r="K451" s="40"/>
      <c r="L451" s="40"/>
      <c r="M451" s="40"/>
      <c r="N451" s="40"/>
      <c r="O451" s="40"/>
      <c r="P451" s="40"/>
      <c r="Q451" s="40"/>
      <c r="R451" s="40"/>
      <c r="S451" s="40"/>
      <c r="T451" s="40"/>
      <c r="U451" s="40"/>
      <c r="V451" s="40"/>
      <c r="W451" s="40"/>
      <c r="X451" s="40"/>
      <c r="Y451" s="40"/>
      <c r="Z451" s="40"/>
      <c r="AA451" s="40"/>
      <c r="AB451" s="40"/>
      <c r="AC451" s="40"/>
      <c r="AD451" s="40"/>
      <c r="AE451" s="40"/>
      <c r="AF451" s="40"/>
      <c r="AG451" s="40"/>
      <c r="AH451" s="40"/>
      <c r="AI451" s="40"/>
      <c r="AJ451" s="40"/>
      <c r="AK451" s="40"/>
      <c r="AL451" s="40"/>
      <c r="AM451" s="40"/>
      <c r="AN451" s="40"/>
      <c r="AO451" s="40"/>
      <c r="AP451" s="40"/>
    </row>
    <row r="452" spans="2:42" x14ac:dyDescent="0.25">
      <c r="B452" s="40" t="s">
        <v>34</v>
      </c>
      <c r="C452" s="40" t="s">
        <v>39</v>
      </c>
      <c r="D452" s="40"/>
      <c r="E452" s="40"/>
      <c r="F452" s="40"/>
      <c r="G452" s="40"/>
      <c r="H452" s="40"/>
      <c r="I452" s="40"/>
      <c r="J452" s="40"/>
      <c r="K452" s="40"/>
      <c r="L452" s="40"/>
      <c r="M452" s="40"/>
      <c r="N452" s="40"/>
      <c r="O452" s="40"/>
      <c r="P452" s="40"/>
      <c r="Q452" s="40"/>
      <c r="R452" s="40"/>
      <c r="S452" s="40"/>
      <c r="T452" s="40"/>
      <c r="U452" s="40"/>
      <c r="V452" s="40"/>
      <c r="W452" s="40"/>
      <c r="X452" s="40"/>
      <c r="Y452" s="40"/>
      <c r="Z452" s="40"/>
      <c r="AA452" s="40"/>
      <c r="AB452" s="40"/>
      <c r="AC452" s="40"/>
      <c r="AD452" s="40"/>
      <c r="AE452" s="40"/>
      <c r="AF452" s="40"/>
      <c r="AG452" s="40"/>
      <c r="AH452" s="40"/>
      <c r="AI452" s="40"/>
      <c r="AJ452" s="40"/>
      <c r="AK452" s="40"/>
      <c r="AL452" s="40"/>
      <c r="AM452" s="40"/>
      <c r="AN452" s="40"/>
      <c r="AO452" s="40"/>
      <c r="AP452" s="40"/>
    </row>
    <row r="453" spans="2:42" x14ac:dyDescent="0.25">
      <c r="B453" s="40" t="s">
        <v>34</v>
      </c>
      <c r="C453" s="40" t="s">
        <v>40</v>
      </c>
      <c r="D453" s="40"/>
      <c r="E453" s="40"/>
      <c r="F453" s="40"/>
      <c r="G453" s="40"/>
      <c r="H453" s="40"/>
      <c r="I453" s="40"/>
      <c r="J453" s="40"/>
      <c r="K453" s="40"/>
      <c r="L453" s="40"/>
      <c r="M453" s="40"/>
      <c r="N453" s="40"/>
      <c r="O453" s="40"/>
      <c r="P453" s="40"/>
      <c r="Q453" s="40"/>
      <c r="R453" s="40"/>
      <c r="S453" s="40"/>
      <c r="T453" s="40"/>
      <c r="U453" s="40"/>
      <c r="V453" s="40"/>
      <c r="W453" s="40"/>
      <c r="X453" s="40"/>
      <c r="Y453" s="40"/>
      <c r="Z453" s="40"/>
      <c r="AA453" s="40"/>
      <c r="AB453" s="40"/>
      <c r="AC453" s="40"/>
      <c r="AD453" s="40"/>
      <c r="AE453" s="40"/>
      <c r="AF453" s="40"/>
      <c r="AG453" s="40"/>
      <c r="AH453" s="40"/>
      <c r="AI453" s="40"/>
      <c r="AJ453" s="40"/>
      <c r="AK453" s="40"/>
      <c r="AL453" s="40"/>
      <c r="AM453" s="40"/>
      <c r="AN453" s="40"/>
      <c r="AO453" s="40"/>
      <c r="AP453" s="40"/>
    </row>
    <row r="454" spans="2:42" x14ac:dyDescent="0.25">
      <c r="B454" s="40" t="s">
        <v>34</v>
      </c>
      <c r="C454" s="40" t="s">
        <v>41</v>
      </c>
      <c r="D454" s="40"/>
      <c r="E454" s="40"/>
      <c r="F454" s="40"/>
      <c r="G454" s="40"/>
      <c r="H454" s="40"/>
      <c r="I454" s="40"/>
      <c r="J454" s="40"/>
      <c r="K454" s="40"/>
      <c r="L454" s="40"/>
      <c r="M454" s="40"/>
      <c r="N454" s="40"/>
      <c r="O454" s="40"/>
      <c r="P454" s="40"/>
      <c r="Q454" s="40"/>
      <c r="R454" s="40"/>
      <c r="S454" s="40"/>
      <c r="T454" s="40"/>
      <c r="U454" s="40"/>
      <c r="V454" s="40"/>
      <c r="W454" s="40"/>
      <c r="X454" s="40"/>
      <c r="Y454" s="40"/>
      <c r="Z454" s="40"/>
      <c r="AA454" s="40"/>
      <c r="AB454" s="40"/>
      <c r="AC454" s="40"/>
      <c r="AD454" s="40"/>
      <c r="AE454" s="40"/>
      <c r="AF454" s="40"/>
      <c r="AG454" s="40"/>
      <c r="AH454" s="40"/>
      <c r="AI454" s="40"/>
      <c r="AJ454" s="40"/>
      <c r="AK454" s="40"/>
      <c r="AL454" s="40"/>
      <c r="AM454" s="40"/>
      <c r="AN454" s="40"/>
      <c r="AO454" s="40"/>
      <c r="AP454" s="40"/>
    </row>
    <row r="455" spans="2:42" x14ac:dyDescent="0.25">
      <c r="B455" s="40" t="s">
        <v>34</v>
      </c>
      <c r="C455" s="40" t="s">
        <v>42</v>
      </c>
      <c r="D455" s="40"/>
      <c r="E455" s="40"/>
      <c r="F455" s="40"/>
      <c r="G455" s="40"/>
      <c r="H455" s="40"/>
      <c r="I455" s="40"/>
      <c r="J455" s="40"/>
      <c r="K455" s="40"/>
      <c r="L455" s="40"/>
      <c r="M455" s="40"/>
      <c r="N455" s="40"/>
      <c r="O455" s="40"/>
      <c r="P455" s="40"/>
      <c r="Q455" s="40"/>
      <c r="R455" s="40"/>
      <c r="S455" s="40"/>
      <c r="T455" s="40"/>
      <c r="U455" s="40"/>
      <c r="V455" s="40"/>
      <c r="W455" s="40"/>
      <c r="X455" s="40"/>
      <c r="Y455" s="40"/>
      <c r="Z455" s="40"/>
      <c r="AA455" s="40"/>
      <c r="AB455" s="40"/>
      <c r="AC455" s="40"/>
      <c r="AD455" s="40"/>
      <c r="AE455" s="40"/>
      <c r="AF455" s="40"/>
      <c r="AG455" s="40"/>
      <c r="AH455" s="40"/>
      <c r="AI455" s="40"/>
      <c r="AJ455" s="40"/>
      <c r="AK455" s="40"/>
      <c r="AL455" s="40"/>
      <c r="AM455" s="40"/>
      <c r="AN455" s="40"/>
      <c r="AO455" s="40"/>
      <c r="AP455" s="40"/>
    </row>
    <row r="456" spans="2:42" x14ac:dyDescent="0.25">
      <c r="B456" s="40" t="s">
        <v>34</v>
      </c>
      <c r="C456" s="40" t="s">
        <v>43</v>
      </c>
      <c r="D456" s="40"/>
      <c r="E456" s="40"/>
      <c r="F456" s="40"/>
      <c r="G456" s="40"/>
      <c r="H456" s="40"/>
      <c r="I456" s="40"/>
      <c r="J456" s="40"/>
      <c r="K456" s="40"/>
      <c r="L456" s="40"/>
      <c r="M456" s="40"/>
      <c r="N456" s="40"/>
      <c r="O456" s="40"/>
      <c r="P456" s="40"/>
      <c r="Q456" s="40"/>
      <c r="R456" s="40"/>
      <c r="S456" s="40"/>
      <c r="T456" s="40"/>
      <c r="U456" s="40"/>
      <c r="V456" s="40"/>
      <c r="W456" s="40"/>
      <c r="X456" s="40"/>
      <c r="Y456" s="40"/>
      <c r="Z456" s="40"/>
      <c r="AA456" s="40"/>
      <c r="AB456" s="40"/>
      <c r="AC456" s="40"/>
      <c r="AD456" s="40"/>
      <c r="AE456" s="40"/>
      <c r="AF456" s="40"/>
      <c r="AG456" s="40"/>
      <c r="AH456" s="40"/>
      <c r="AI456" s="40"/>
      <c r="AJ456" s="40"/>
      <c r="AK456" s="40"/>
      <c r="AL456" s="40"/>
      <c r="AM456" s="40"/>
      <c r="AN456" s="40"/>
      <c r="AO456" s="40"/>
      <c r="AP456" s="40"/>
    </row>
    <row r="457" spans="2:42" x14ac:dyDescent="0.25">
      <c r="B457" s="40" t="s">
        <v>34</v>
      </c>
      <c r="C457" s="40" t="s">
        <v>44</v>
      </c>
      <c r="D457" s="40"/>
      <c r="E457" s="40"/>
      <c r="F457" s="40"/>
      <c r="G457" s="40"/>
      <c r="H457" s="40"/>
      <c r="I457" s="40"/>
      <c r="J457" s="40"/>
      <c r="K457" s="40"/>
      <c r="L457" s="40"/>
      <c r="M457" s="40"/>
      <c r="N457" s="40"/>
      <c r="O457" s="40"/>
      <c r="P457" s="40"/>
      <c r="Q457" s="40"/>
      <c r="R457" s="40"/>
      <c r="S457" s="40"/>
      <c r="T457" s="40"/>
      <c r="U457" s="40"/>
      <c r="V457" s="40"/>
      <c r="W457" s="40"/>
      <c r="X457" s="40"/>
      <c r="Y457" s="40"/>
      <c r="Z457" s="40"/>
      <c r="AA457" s="40"/>
      <c r="AB457" s="40"/>
      <c r="AC457" s="40"/>
      <c r="AD457" s="40"/>
      <c r="AE457" s="40"/>
      <c r="AF457" s="40"/>
      <c r="AG457" s="40"/>
      <c r="AH457" s="40"/>
      <c r="AI457" s="40"/>
      <c r="AJ457" s="40"/>
      <c r="AK457" s="40"/>
      <c r="AL457" s="40"/>
      <c r="AM457" s="40"/>
      <c r="AN457" s="40"/>
      <c r="AO457" s="40"/>
      <c r="AP457" s="40"/>
    </row>
    <row r="458" spans="2:42" x14ac:dyDescent="0.25">
      <c r="B458" s="40" t="s">
        <v>34</v>
      </c>
      <c r="C458" s="40" t="s">
        <v>45</v>
      </c>
      <c r="D458" s="40"/>
      <c r="E458" s="40"/>
      <c r="F458" s="40"/>
      <c r="G458" s="40"/>
      <c r="H458" s="40"/>
      <c r="I458" s="40"/>
      <c r="J458" s="40"/>
      <c r="K458" s="40"/>
      <c r="L458" s="40"/>
      <c r="M458" s="40"/>
      <c r="N458" s="40"/>
      <c r="O458" s="40"/>
      <c r="P458" s="40"/>
      <c r="Q458" s="40"/>
      <c r="R458" s="40"/>
      <c r="S458" s="40"/>
      <c r="T458" s="40"/>
      <c r="U458" s="40"/>
      <c r="V458" s="40"/>
      <c r="W458" s="40"/>
      <c r="X458" s="40"/>
      <c r="Y458" s="40"/>
      <c r="Z458" s="40"/>
      <c r="AA458" s="40"/>
      <c r="AB458" s="40"/>
      <c r="AC458" s="40"/>
      <c r="AD458" s="40"/>
      <c r="AE458" s="40"/>
      <c r="AF458" s="40"/>
      <c r="AG458" s="40"/>
      <c r="AH458" s="40"/>
      <c r="AI458" s="40"/>
      <c r="AJ458" s="40"/>
      <c r="AK458" s="40"/>
      <c r="AL458" s="40"/>
      <c r="AM458" s="40"/>
      <c r="AN458" s="40"/>
      <c r="AO458" s="40"/>
      <c r="AP458" s="40"/>
    </row>
    <row r="459" spans="2:42" x14ac:dyDescent="0.25">
      <c r="B459" s="40" t="s">
        <v>34</v>
      </c>
      <c r="C459" s="40" t="s">
        <v>46</v>
      </c>
      <c r="D459" s="40"/>
      <c r="E459" s="40"/>
      <c r="F459" s="40"/>
      <c r="G459" s="40"/>
      <c r="H459" s="40"/>
      <c r="I459" s="40"/>
      <c r="J459" s="40"/>
      <c r="K459" s="40"/>
      <c r="L459" s="40"/>
      <c r="M459" s="40"/>
      <c r="N459" s="40"/>
      <c r="O459" s="40"/>
      <c r="P459" s="40"/>
      <c r="Q459" s="40"/>
      <c r="R459" s="40"/>
      <c r="S459" s="40"/>
      <c r="T459" s="40"/>
      <c r="U459" s="40"/>
      <c r="V459" s="40"/>
      <c r="W459" s="40"/>
      <c r="X459" s="40"/>
      <c r="Y459" s="40"/>
      <c r="Z459" s="40"/>
      <c r="AA459" s="40"/>
      <c r="AB459" s="40"/>
      <c r="AC459" s="40"/>
      <c r="AD459" s="40"/>
      <c r="AE459" s="40"/>
      <c r="AF459" s="40"/>
      <c r="AG459" s="40"/>
      <c r="AH459" s="40"/>
      <c r="AI459" s="40"/>
      <c r="AJ459" s="40"/>
      <c r="AK459" s="40"/>
      <c r="AL459" s="40"/>
      <c r="AM459" s="40"/>
      <c r="AN459" s="40"/>
      <c r="AO459" s="40"/>
      <c r="AP459" s="40"/>
    </row>
    <row r="460" spans="2:42" x14ac:dyDescent="0.25">
      <c r="B460" s="40" t="s">
        <v>34</v>
      </c>
      <c r="C460" s="40" t="s">
        <v>15</v>
      </c>
      <c r="D460" s="40">
        <v>0</v>
      </c>
      <c r="E460" s="40">
        <v>0</v>
      </c>
      <c r="F460" s="40">
        <v>0</v>
      </c>
      <c r="G460" s="40">
        <v>0</v>
      </c>
      <c r="H460" s="40">
        <v>0</v>
      </c>
      <c r="I460" s="40">
        <v>0</v>
      </c>
      <c r="J460" s="40">
        <v>0</v>
      </c>
      <c r="K460" s="40">
        <v>0</v>
      </c>
      <c r="L460" s="40">
        <v>0</v>
      </c>
      <c r="M460" s="40">
        <v>0</v>
      </c>
      <c r="N460" s="40">
        <v>0</v>
      </c>
      <c r="O460" s="40">
        <v>0</v>
      </c>
      <c r="P460" s="40">
        <v>0</v>
      </c>
      <c r="Q460" s="40">
        <v>0</v>
      </c>
      <c r="R460" s="40">
        <v>0</v>
      </c>
      <c r="S460" s="40">
        <v>0</v>
      </c>
      <c r="T460" s="40">
        <v>0</v>
      </c>
      <c r="U460" s="40">
        <v>0</v>
      </c>
      <c r="V460" s="40">
        <v>0</v>
      </c>
      <c r="W460" s="40">
        <v>0</v>
      </c>
      <c r="X460" s="40">
        <v>0</v>
      </c>
      <c r="Y460" s="40">
        <v>0</v>
      </c>
      <c r="Z460" s="40">
        <v>0</v>
      </c>
      <c r="AA460" s="40">
        <v>0</v>
      </c>
      <c r="AB460" s="40">
        <v>0</v>
      </c>
      <c r="AC460" s="40">
        <v>0</v>
      </c>
      <c r="AD460" s="40">
        <v>0</v>
      </c>
      <c r="AE460" s="40">
        <v>0</v>
      </c>
      <c r="AF460" s="40">
        <v>0</v>
      </c>
      <c r="AG460" s="40">
        <v>0</v>
      </c>
      <c r="AH460" s="40">
        <v>0</v>
      </c>
      <c r="AI460" s="40">
        <v>0</v>
      </c>
      <c r="AJ460" s="40">
        <v>735.58993069999997</v>
      </c>
      <c r="AK460" s="40">
        <v>1848.854773</v>
      </c>
      <c r="AL460" s="40">
        <v>2616.9679339999998</v>
      </c>
      <c r="AM460" s="40">
        <v>3377.645708</v>
      </c>
      <c r="AN460" s="40">
        <v>4271.846845</v>
      </c>
      <c r="AO460" s="40">
        <v>5071.8289690000001</v>
      </c>
      <c r="AP460" s="40">
        <v>5874.888723</v>
      </c>
    </row>
    <row r="461" spans="2:42" x14ac:dyDescent="0.25">
      <c r="B461" s="40" t="s">
        <v>35</v>
      </c>
      <c r="C461" s="40" t="s">
        <v>36</v>
      </c>
      <c r="D461" s="40"/>
      <c r="E461" s="40"/>
      <c r="F461" s="40"/>
      <c r="G461" s="40"/>
      <c r="H461" s="40"/>
      <c r="I461" s="40"/>
      <c r="J461" s="40"/>
      <c r="K461" s="40"/>
      <c r="L461" s="40"/>
      <c r="M461" s="40"/>
      <c r="N461" s="40"/>
      <c r="O461" s="40"/>
      <c r="P461" s="40"/>
      <c r="Q461" s="40"/>
      <c r="R461" s="40"/>
      <c r="S461" s="40"/>
      <c r="T461" s="40"/>
      <c r="U461" s="40"/>
      <c r="V461" s="40"/>
      <c r="W461" s="40"/>
      <c r="X461" s="40"/>
      <c r="Y461" s="40"/>
      <c r="Z461" s="40"/>
      <c r="AA461" s="40"/>
      <c r="AB461" s="40"/>
      <c r="AC461" s="40"/>
      <c r="AD461" s="40"/>
      <c r="AE461" s="40"/>
      <c r="AF461" s="40"/>
      <c r="AG461" s="40"/>
      <c r="AH461" s="40"/>
      <c r="AI461" s="40"/>
      <c r="AJ461" s="40"/>
      <c r="AK461" s="40"/>
      <c r="AL461" s="40"/>
      <c r="AM461" s="40"/>
      <c r="AN461" s="40"/>
      <c r="AO461" s="40"/>
      <c r="AP461" s="40"/>
    </row>
    <row r="462" spans="2:42" x14ac:dyDescent="0.25">
      <c r="B462" s="40" t="s">
        <v>35</v>
      </c>
      <c r="C462" s="40" t="s">
        <v>37</v>
      </c>
      <c r="D462" s="40"/>
      <c r="E462" s="40"/>
      <c r="F462" s="40"/>
      <c r="G462" s="40"/>
      <c r="H462" s="40"/>
      <c r="I462" s="40"/>
      <c r="J462" s="40"/>
      <c r="K462" s="40"/>
      <c r="L462" s="40"/>
      <c r="M462" s="40"/>
      <c r="N462" s="40"/>
      <c r="O462" s="40"/>
      <c r="P462" s="40"/>
      <c r="Q462" s="40"/>
      <c r="R462" s="40"/>
      <c r="S462" s="40"/>
      <c r="T462" s="40"/>
      <c r="U462" s="40"/>
      <c r="V462" s="40"/>
      <c r="W462" s="40"/>
      <c r="X462" s="40"/>
      <c r="Y462" s="40"/>
      <c r="Z462" s="40"/>
      <c r="AA462" s="40"/>
      <c r="AB462" s="40"/>
      <c r="AC462" s="40"/>
      <c r="AD462" s="40"/>
      <c r="AE462" s="40"/>
      <c r="AF462" s="40"/>
      <c r="AG462" s="40"/>
      <c r="AH462" s="40"/>
      <c r="AI462" s="40"/>
      <c r="AJ462" s="40"/>
      <c r="AK462" s="40"/>
      <c r="AL462" s="40"/>
      <c r="AM462" s="40"/>
      <c r="AN462" s="40"/>
      <c r="AO462" s="40"/>
      <c r="AP462" s="40"/>
    </row>
    <row r="463" spans="2:42" x14ac:dyDescent="0.25">
      <c r="B463" s="40" t="s">
        <v>35</v>
      </c>
      <c r="C463" s="40" t="s">
        <v>38</v>
      </c>
      <c r="D463" s="40"/>
      <c r="E463" s="40"/>
      <c r="F463" s="40"/>
      <c r="G463" s="40"/>
      <c r="H463" s="40"/>
      <c r="I463" s="40"/>
      <c r="J463" s="40"/>
      <c r="K463" s="40"/>
      <c r="L463" s="40"/>
      <c r="M463" s="40"/>
      <c r="N463" s="40"/>
      <c r="O463" s="40"/>
      <c r="P463" s="40"/>
      <c r="Q463" s="40"/>
      <c r="R463" s="40"/>
      <c r="S463" s="40"/>
      <c r="T463" s="40"/>
      <c r="U463" s="40"/>
      <c r="V463" s="40"/>
      <c r="W463" s="40"/>
      <c r="X463" s="40"/>
      <c r="Y463" s="40"/>
      <c r="Z463" s="40"/>
      <c r="AA463" s="40"/>
      <c r="AB463" s="40"/>
      <c r="AC463" s="40"/>
      <c r="AD463" s="40"/>
      <c r="AE463" s="40"/>
      <c r="AF463" s="40">
        <v>3705.5918339999998</v>
      </c>
      <c r="AG463" s="40">
        <v>6622.9894960000001</v>
      </c>
      <c r="AH463" s="40">
        <v>9455.6368480000001</v>
      </c>
      <c r="AI463" s="40">
        <v>12310.18208</v>
      </c>
      <c r="AJ463" s="40">
        <v>14354.43924</v>
      </c>
      <c r="AK463" s="40">
        <v>16801.721280000002</v>
      </c>
      <c r="AL463" s="40">
        <v>19330.208610000001</v>
      </c>
      <c r="AM463" s="40">
        <v>21417.008590000001</v>
      </c>
      <c r="AN463" s="40">
        <v>23622.924139999999</v>
      </c>
      <c r="AO463" s="40">
        <v>25825.382600000001</v>
      </c>
      <c r="AP463" s="40">
        <v>28007.801019999999</v>
      </c>
    </row>
    <row r="464" spans="2:42" x14ac:dyDescent="0.25">
      <c r="B464" s="40" t="s">
        <v>35</v>
      </c>
      <c r="C464" s="40" t="s">
        <v>39</v>
      </c>
      <c r="D464" s="40"/>
      <c r="E464" s="40"/>
      <c r="F464" s="40"/>
      <c r="G464" s="40"/>
      <c r="H464" s="40"/>
      <c r="I464" s="40"/>
      <c r="J464" s="40"/>
      <c r="K464" s="40"/>
      <c r="L464" s="40"/>
      <c r="M464" s="40"/>
      <c r="N464" s="40"/>
      <c r="O464" s="40"/>
      <c r="P464" s="40"/>
      <c r="Q464" s="40"/>
      <c r="R464" s="40"/>
      <c r="S464" s="40"/>
      <c r="T464" s="40"/>
      <c r="U464" s="40"/>
      <c r="V464" s="40"/>
      <c r="W464" s="40"/>
      <c r="X464" s="40"/>
      <c r="Y464" s="40"/>
      <c r="Z464" s="40"/>
      <c r="AA464" s="40"/>
      <c r="AB464" s="40"/>
      <c r="AC464" s="40"/>
      <c r="AD464" s="40"/>
      <c r="AE464" s="40"/>
      <c r="AF464" s="40"/>
      <c r="AG464" s="40"/>
      <c r="AH464" s="40"/>
      <c r="AI464" s="40"/>
      <c r="AJ464" s="40"/>
      <c r="AK464" s="40"/>
      <c r="AL464" s="40"/>
      <c r="AM464" s="40"/>
      <c r="AN464" s="40"/>
      <c r="AO464" s="40"/>
      <c r="AP464" s="40"/>
    </row>
    <row r="465" spans="2:42" x14ac:dyDescent="0.25">
      <c r="B465" s="40" t="s">
        <v>35</v>
      </c>
      <c r="C465" s="40" t="s">
        <v>40</v>
      </c>
      <c r="D465" s="40"/>
      <c r="E465" s="40"/>
      <c r="F465" s="40"/>
      <c r="G465" s="40"/>
      <c r="H465" s="40"/>
      <c r="I465" s="40"/>
      <c r="J465" s="40"/>
      <c r="K465" s="40"/>
      <c r="L465" s="40"/>
      <c r="M465" s="40"/>
      <c r="N465" s="40"/>
      <c r="O465" s="40"/>
      <c r="P465" s="40"/>
      <c r="Q465" s="40"/>
      <c r="R465" s="40"/>
      <c r="S465" s="40"/>
      <c r="T465" s="40"/>
      <c r="U465" s="40"/>
      <c r="V465" s="40"/>
      <c r="W465" s="40"/>
      <c r="X465" s="40"/>
      <c r="Y465" s="40"/>
      <c r="Z465" s="40"/>
      <c r="AA465" s="40"/>
      <c r="AB465" s="40"/>
      <c r="AC465" s="40"/>
      <c r="AD465" s="40"/>
      <c r="AE465" s="40"/>
      <c r="AF465" s="40"/>
      <c r="AG465" s="40"/>
      <c r="AH465" s="40"/>
      <c r="AI465" s="40"/>
      <c r="AJ465" s="40"/>
      <c r="AK465" s="40"/>
      <c r="AL465" s="40"/>
      <c r="AM465" s="40"/>
      <c r="AN465" s="40"/>
      <c r="AO465" s="40"/>
      <c r="AP465" s="40"/>
    </row>
    <row r="466" spans="2:42" x14ac:dyDescent="0.25">
      <c r="B466" s="40" t="s">
        <v>35</v>
      </c>
      <c r="C466" s="40" t="s">
        <v>41</v>
      </c>
      <c r="D466" s="40"/>
      <c r="E466" s="40"/>
      <c r="F466" s="40"/>
      <c r="G466" s="40"/>
      <c r="H466" s="40"/>
      <c r="I466" s="40"/>
      <c r="J466" s="40"/>
      <c r="K466" s="40"/>
      <c r="L466" s="40"/>
      <c r="M466" s="40"/>
      <c r="N466" s="40"/>
      <c r="O466" s="40"/>
      <c r="P466" s="40"/>
      <c r="Q466" s="40"/>
      <c r="R466" s="40"/>
      <c r="S466" s="40"/>
      <c r="T466" s="40"/>
      <c r="U466" s="40"/>
      <c r="V466" s="40"/>
      <c r="W466" s="40"/>
      <c r="X466" s="40"/>
      <c r="Y466" s="40"/>
      <c r="Z466" s="40"/>
      <c r="AA466" s="40"/>
      <c r="AB466" s="40"/>
      <c r="AC466" s="40"/>
      <c r="AD466" s="40"/>
      <c r="AE466" s="40"/>
      <c r="AF466" s="40"/>
      <c r="AG466" s="40"/>
      <c r="AH466" s="40"/>
      <c r="AI466" s="40"/>
      <c r="AJ466" s="40"/>
      <c r="AK466" s="40"/>
      <c r="AL466" s="40"/>
      <c r="AM466" s="40"/>
      <c r="AN466" s="40"/>
      <c r="AO466" s="40"/>
      <c r="AP466" s="40"/>
    </row>
    <row r="467" spans="2:42" x14ac:dyDescent="0.25">
      <c r="B467" s="40" t="s">
        <v>35</v>
      </c>
      <c r="C467" s="40" t="s">
        <v>42</v>
      </c>
      <c r="D467" s="40"/>
      <c r="E467" s="40"/>
      <c r="F467" s="40"/>
      <c r="G467" s="40"/>
      <c r="H467" s="40"/>
      <c r="I467" s="40"/>
      <c r="J467" s="40"/>
      <c r="K467" s="40"/>
      <c r="L467" s="40"/>
      <c r="M467" s="40"/>
      <c r="N467" s="40"/>
      <c r="O467" s="40"/>
      <c r="P467" s="40"/>
      <c r="Q467" s="40"/>
      <c r="R467" s="40"/>
      <c r="S467" s="40"/>
      <c r="T467" s="40"/>
      <c r="U467" s="40"/>
      <c r="V467" s="40"/>
      <c r="W467" s="40"/>
      <c r="X467" s="40"/>
      <c r="Y467" s="40"/>
      <c r="Z467" s="40"/>
      <c r="AA467" s="40"/>
      <c r="AB467" s="40"/>
      <c r="AC467" s="40"/>
      <c r="AD467" s="40"/>
      <c r="AE467" s="40"/>
      <c r="AF467" s="40"/>
      <c r="AG467" s="40"/>
      <c r="AH467" s="40"/>
      <c r="AI467" s="40"/>
      <c r="AJ467" s="40"/>
      <c r="AK467" s="40"/>
      <c r="AL467" s="40"/>
      <c r="AM467" s="40"/>
      <c r="AN467" s="40"/>
      <c r="AO467" s="40"/>
      <c r="AP467" s="40"/>
    </row>
    <row r="468" spans="2:42" x14ac:dyDescent="0.25">
      <c r="B468" s="40" t="s">
        <v>35</v>
      </c>
      <c r="C468" s="40" t="s">
        <v>43</v>
      </c>
      <c r="D468" s="40"/>
      <c r="E468" s="40"/>
      <c r="F468" s="40"/>
      <c r="G468" s="40"/>
      <c r="H468" s="40"/>
      <c r="I468" s="40"/>
      <c r="J468" s="40"/>
      <c r="K468" s="40"/>
      <c r="L468" s="40"/>
      <c r="M468" s="40"/>
      <c r="N468" s="40"/>
      <c r="O468" s="40"/>
      <c r="P468" s="40"/>
      <c r="Q468" s="40"/>
      <c r="R468" s="40"/>
      <c r="S468" s="40"/>
      <c r="T468" s="40"/>
      <c r="U468" s="40"/>
      <c r="V468" s="40"/>
      <c r="W468" s="40"/>
      <c r="X468" s="40"/>
      <c r="Y468" s="40"/>
      <c r="Z468" s="40"/>
      <c r="AA468" s="40"/>
      <c r="AB468" s="40"/>
      <c r="AC468" s="40"/>
      <c r="AD468" s="40"/>
      <c r="AE468" s="40"/>
      <c r="AF468" s="40"/>
      <c r="AG468" s="40"/>
      <c r="AH468" s="40"/>
      <c r="AI468" s="40"/>
      <c r="AJ468" s="40"/>
      <c r="AK468" s="40"/>
      <c r="AL468" s="40"/>
      <c r="AM468" s="40"/>
      <c r="AN468" s="40"/>
      <c r="AO468" s="40"/>
      <c r="AP468" s="40"/>
    </row>
    <row r="469" spans="2:42" x14ac:dyDescent="0.25">
      <c r="B469" s="40" t="s">
        <v>35</v>
      </c>
      <c r="C469" s="40" t="s">
        <v>44</v>
      </c>
      <c r="D469" s="40"/>
      <c r="E469" s="40"/>
      <c r="F469" s="40"/>
      <c r="G469" s="40"/>
      <c r="H469" s="40"/>
      <c r="I469" s="40"/>
      <c r="J469" s="40"/>
      <c r="K469" s="40"/>
      <c r="L469" s="40"/>
      <c r="M469" s="40"/>
      <c r="N469" s="40"/>
      <c r="O469" s="40"/>
      <c r="P469" s="40"/>
      <c r="Q469" s="40"/>
      <c r="R469" s="40"/>
      <c r="S469" s="40"/>
      <c r="T469" s="40"/>
      <c r="U469" s="40"/>
      <c r="V469" s="40"/>
      <c r="W469" s="40"/>
      <c r="X469" s="40"/>
      <c r="Y469" s="40"/>
      <c r="Z469" s="40"/>
      <c r="AA469" s="40"/>
      <c r="AB469" s="40"/>
      <c r="AC469" s="40"/>
      <c r="AD469" s="40"/>
      <c r="AE469" s="40"/>
      <c r="AF469" s="40"/>
      <c r="AG469" s="40"/>
      <c r="AH469" s="40"/>
      <c r="AI469" s="40"/>
      <c r="AJ469" s="40"/>
      <c r="AK469" s="40"/>
      <c r="AL469" s="40"/>
      <c r="AM469" s="40"/>
      <c r="AN469" s="40"/>
      <c r="AO469" s="40"/>
      <c r="AP469" s="40"/>
    </row>
    <row r="470" spans="2:42" x14ac:dyDescent="0.25">
      <c r="B470" s="40" t="s">
        <v>35</v>
      </c>
      <c r="C470" s="40" t="s">
        <v>45</v>
      </c>
      <c r="D470" s="40"/>
      <c r="E470" s="40"/>
      <c r="F470" s="40"/>
      <c r="G470" s="40"/>
      <c r="H470" s="40"/>
      <c r="I470" s="40"/>
      <c r="J470" s="40"/>
      <c r="K470" s="40"/>
      <c r="L470" s="40"/>
      <c r="M470" s="40"/>
      <c r="N470" s="40"/>
      <c r="O470" s="40"/>
      <c r="P470" s="40"/>
      <c r="Q470" s="40"/>
      <c r="R470" s="40"/>
      <c r="S470" s="40"/>
      <c r="T470" s="40"/>
      <c r="U470" s="40"/>
      <c r="V470" s="40"/>
      <c r="W470" s="40"/>
      <c r="X470" s="40"/>
      <c r="Y470" s="40"/>
      <c r="Z470" s="40"/>
      <c r="AA470" s="40"/>
      <c r="AB470" s="40"/>
      <c r="AC470" s="40"/>
      <c r="AD470" s="40"/>
      <c r="AE470" s="40"/>
      <c r="AF470" s="40"/>
      <c r="AG470" s="40"/>
      <c r="AH470" s="40"/>
      <c r="AI470" s="40"/>
      <c r="AJ470" s="40"/>
      <c r="AK470" s="40"/>
      <c r="AL470" s="40"/>
      <c r="AM470" s="40"/>
      <c r="AN470" s="40"/>
      <c r="AO470" s="40"/>
      <c r="AP470" s="40"/>
    </row>
    <row r="471" spans="2:42" x14ac:dyDescent="0.25">
      <c r="B471" s="40" t="s">
        <v>35</v>
      </c>
      <c r="C471" s="40" t="s">
        <v>46</v>
      </c>
      <c r="D471" s="40"/>
      <c r="E471" s="40"/>
      <c r="F471" s="40"/>
      <c r="G471" s="40"/>
      <c r="H471" s="40"/>
      <c r="I471" s="40"/>
      <c r="J471" s="40"/>
      <c r="K471" s="40"/>
      <c r="L471" s="40"/>
      <c r="M471" s="40"/>
      <c r="N471" s="40"/>
      <c r="O471" s="40"/>
      <c r="P471" s="40"/>
      <c r="Q471" s="40"/>
      <c r="R471" s="40"/>
      <c r="S471" s="40"/>
      <c r="T471" s="40"/>
      <c r="U471" s="40"/>
      <c r="V471" s="40"/>
      <c r="W471" s="40"/>
      <c r="X471" s="40"/>
      <c r="Y471" s="40"/>
      <c r="Z471" s="40"/>
      <c r="AA471" s="40"/>
      <c r="AB471" s="40"/>
      <c r="AC471" s="40"/>
      <c r="AD471" s="40"/>
      <c r="AE471" s="40"/>
      <c r="AF471" s="40"/>
      <c r="AG471" s="40"/>
      <c r="AH471" s="40"/>
      <c r="AI471" s="40"/>
      <c r="AJ471" s="40"/>
      <c r="AK471" s="40"/>
      <c r="AL471" s="40"/>
      <c r="AM471" s="40"/>
      <c r="AN471" s="40"/>
      <c r="AO471" s="40"/>
      <c r="AP471" s="40"/>
    </row>
    <row r="472" spans="2:42" x14ac:dyDescent="0.25">
      <c r="B472" s="40" t="s">
        <v>35</v>
      </c>
      <c r="C472" s="40" t="s">
        <v>15</v>
      </c>
      <c r="D472" s="40">
        <v>0</v>
      </c>
      <c r="E472" s="40">
        <v>0</v>
      </c>
      <c r="F472" s="40">
        <v>0</v>
      </c>
      <c r="G472" s="40">
        <v>0</v>
      </c>
      <c r="H472" s="40">
        <v>0</v>
      </c>
      <c r="I472" s="40">
        <v>0</v>
      </c>
      <c r="J472" s="40">
        <v>0</v>
      </c>
      <c r="K472" s="40">
        <v>0</v>
      </c>
      <c r="L472" s="40">
        <v>0</v>
      </c>
      <c r="M472" s="40">
        <v>0</v>
      </c>
      <c r="N472" s="40">
        <v>0</v>
      </c>
      <c r="O472" s="40">
        <v>0</v>
      </c>
      <c r="P472" s="40">
        <v>0</v>
      </c>
      <c r="Q472" s="40">
        <v>0</v>
      </c>
      <c r="R472" s="40">
        <v>0</v>
      </c>
      <c r="S472" s="40">
        <v>0</v>
      </c>
      <c r="T472" s="40">
        <v>0</v>
      </c>
      <c r="U472" s="40">
        <v>0</v>
      </c>
      <c r="V472" s="40">
        <v>0</v>
      </c>
      <c r="W472" s="40">
        <v>0</v>
      </c>
      <c r="X472" s="40">
        <v>0</v>
      </c>
      <c r="Y472" s="40">
        <v>0</v>
      </c>
      <c r="Z472" s="40">
        <v>0</v>
      </c>
      <c r="AA472" s="40">
        <v>0</v>
      </c>
      <c r="AB472" s="40">
        <v>0</v>
      </c>
      <c r="AC472" s="40">
        <v>0</v>
      </c>
      <c r="AD472" s="40">
        <v>0</v>
      </c>
      <c r="AE472" s="40">
        <v>0</v>
      </c>
      <c r="AF472" s="40">
        <v>3705.5918339999998</v>
      </c>
      <c r="AG472" s="40">
        <v>6622.9894960000001</v>
      </c>
      <c r="AH472" s="40">
        <v>9455.6368480000001</v>
      </c>
      <c r="AI472" s="40">
        <v>12310.18208</v>
      </c>
      <c r="AJ472" s="40">
        <v>14354.43924</v>
      </c>
      <c r="AK472" s="40">
        <v>16801.721280000002</v>
      </c>
      <c r="AL472" s="40">
        <v>19330.208610000001</v>
      </c>
      <c r="AM472" s="40">
        <v>21417.008590000001</v>
      </c>
      <c r="AN472" s="40">
        <v>23622.924139999999</v>
      </c>
      <c r="AO472" s="40">
        <v>25825.382600000001</v>
      </c>
      <c r="AP472" s="40">
        <v>28007.801019999999</v>
      </c>
    </row>
    <row r="473" spans="2:42" x14ac:dyDescent="0.25">
      <c r="B473" s="40" t="s">
        <v>228</v>
      </c>
      <c r="C473" s="40" t="s">
        <v>36</v>
      </c>
      <c r="D473" s="40"/>
      <c r="E473" s="40"/>
      <c r="F473" s="40"/>
      <c r="G473" s="40"/>
      <c r="H473" s="40"/>
      <c r="I473" s="40"/>
      <c r="J473" s="40"/>
      <c r="K473" s="40"/>
      <c r="L473" s="40"/>
      <c r="M473" s="40"/>
      <c r="N473" s="40"/>
      <c r="O473" s="40"/>
      <c r="P473" s="40"/>
      <c r="Q473" s="40"/>
      <c r="R473" s="40"/>
      <c r="S473" s="40"/>
      <c r="T473" s="40"/>
      <c r="U473" s="40"/>
      <c r="V473" s="40"/>
      <c r="W473" s="40"/>
      <c r="X473" s="40"/>
      <c r="Y473" s="40"/>
      <c r="Z473" s="40"/>
      <c r="AA473" s="40"/>
      <c r="AB473" s="40"/>
      <c r="AC473" s="40"/>
      <c r="AD473" s="40"/>
      <c r="AE473" s="40"/>
      <c r="AF473" s="40"/>
      <c r="AG473" s="40"/>
      <c r="AH473" s="40"/>
      <c r="AI473" s="40"/>
      <c r="AJ473" s="40"/>
      <c r="AK473" s="40"/>
      <c r="AL473" s="40"/>
      <c r="AM473" s="40"/>
      <c r="AN473" s="40"/>
      <c r="AO473" s="40"/>
      <c r="AP473" s="40"/>
    </row>
    <row r="474" spans="2:42" x14ac:dyDescent="0.25">
      <c r="B474" t="s">
        <v>228</v>
      </c>
      <c r="C474" t="s">
        <v>37</v>
      </c>
    </row>
    <row r="475" spans="2:42" x14ac:dyDescent="0.25">
      <c r="B475" t="s">
        <v>228</v>
      </c>
      <c r="C475" t="s">
        <v>38</v>
      </c>
    </row>
    <row r="476" spans="2:42" x14ac:dyDescent="0.25">
      <c r="B476" t="s">
        <v>228</v>
      </c>
      <c r="C476" t="s">
        <v>39</v>
      </c>
    </row>
    <row r="477" spans="2:42" x14ac:dyDescent="0.25">
      <c r="B477" t="s">
        <v>228</v>
      </c>
      <c r="C477" t="s">
        <v>40</v>
      </c>
    </row>
    <row r="478" spans="2:42" x14ac:dyDescent="0.25">
      <c r="B478" t="s">
        <v>228</v>
      </c>
      <c r="C478" t="s">
        <v>41</v>
      </c>
    </row>
    <row r="479" spans="2:42" x14ac:dyDescent="0.25">
      <c r="B479" t="s">
        <v>228</v>
      </c>
      <c r="C479" t="s">
        <v>42</v>
      </c>
    </row>
    <row r="480" spans="2:42" x14ac:dyDescent="0.25">
      <c r="B480" t="s">
        <v>228</v>
      </c>
      <c r="C480" t="s">
        <v>43</v>
      </c>
    </row>
    <row r="481" spans="2:42" x14ac:dyDescent="0.25">
      <c r="B481" t="s">
        <v>228</v>
      </c>
      <c r="C481" t="s">
        <v>44</v>
      </c>
    </row>
    <row r="482" spans="2:42" x14ac:dyDescent="0.25">
      <c r="B482" t="s">
        <v>228</v>
      </c>
      <c r="C482" t="s">
        <v>45</v>
      </c>
    </row>
    <row r="483" spans="2:42" x14ac:dyDescent="0.25">
      <c r="B483" t="s">
        <v>228</v>
      </c>
      <c r="C483" t="s">
        <v>46</v>
      </c>
    </row>
    <row r="484" spans="2:42" x14ac:dyDescent="0.25">
      <c r="B484" t="s">
        <v>228</v>
      </c>
      <c r="C484" t="s">
        <v>15</v>
      </c>
      <c r="D484">
        <v>0</v>
      </c>
      <c r="E484">
        <v>0</v>
      </c>
      <c r="F484">
        <v>0</v>
      </c>
      <c r="G484">
        <v>0</v>
      </c>
      <c r="H484">
        <v>0</v>
      </c>
      <c r="I484">
        <v>0</v>
      </c>
      <c r="J484">
        <v>0</v>
      </c>
      <c r="K484">
        <v>0</v>
      </c>
      <c r="L484">
        <v>0</v>
      </c>
      <c r="M484">
        <v>0</v>
      </c>
      <c r="N484">
        <v>0</v>
      </c>
      <c r="O484">
        <v>0</v>
      </c>
      <c r="P484">
        <v>0</v>
      </c>
      <c r="Q484">
        <v>0</v>
      </c>
      <c r="R484">
        <v>0</v>
      </c>
      <c r="S484">
        <v>0</v>
      </c>
      <c r="T484">
        <v>0</v>
      </c>
      <c r="U484">
        <v>0</v>
      </c>
      <c r="V484">
        <v>0</v>
      </c>
      <c r="W484">
        <v>0</v>
      </c>
      <c r="X484">
        <v>0</v>
      </c>
      <c r="Y484">
        <v>0</v>
      </c>
      <c r="Z484">
        <v>0</v>
      </c>
      <c r="AA484">
        <v>0</v>
      </c>
      <c r="AB484">
        <v>0</v>
      </c>
      <c r="AC484">
        <v>0</v>
      </c>
      <c r="AD484">
        <v>0</v>
      </c>
      <c r="AE484">
        <v>0</v>
      </c>
      <c r="AF484">
        <v>0</v>
      </c>
      <c r="AG484">
        <v>0</v>
      </c>
      <c r="AH484">
        <v>0</v>
      </c>
      <c r="AI484">
        <v>0</v>
      </c>
      <c r="AJ484">
        <v>0</v>
      </c>
      <c r="AK484">
        <v>0</v>
      </c>
      <c r="AL484">
        <v>0</v>
      </c>
      <c r="AM484">
        <v>0</v>
      </c>
      <c r="AN484">
        <v>0</v>
      </c>
      <c r="AO484">
        <v>0</v>
      </c>
      <c r="AP484">
        <v>0</v>
      </c>
    </row>
    <row r="485" spans="2:42" x14ac:dyDescent="0.25">
      <c r="B485" t="s">
        <v>229</v>
      </c>
      <c r="C485" t="s">
        <v>36</v>
      </c>
    </row>
    <row r="486" spans="2:42" x14ac:dyDescent="0.25">
      <c r="B486" t="s">
        <v>229</v>
      </c>
      <c r="C486" t="s">
        <v>37</v>
      </c>
    </row>
    <row r="487" spans="2:42" x14ac:dyDescent="0.25">
      <c r="B487" t="s">
        <v>229</v>
      </c>
      <c r="C487" t="s">
        <v>38</v>
      </c>
    </row>
    <row r="488" spans="2:42" x14ac:dyDescent="0.25">
      <c r="B488" t="s">
        <v>229</v>
      </c>
      <c r="C488" t="s">
        <v>39</v>
      </c>
    </row>
    <row r="489" spans="2:42" x14ac:dyDescent="0.25">
      <c r="B489" t="s">
        <v>229</v>
      </c>
      <c r="C489" t="s">
        <v>40</v>
      </c>
    </row>
    <row r="490" spans="2:42" x14ac:dyDescent="0.25">
      <c r="B490" t="s">
        <v>229</v>
      </c>
      <c r="C490" t="s">
        <v>41</v>
      </c>
    </row>
    <row r="491" spans="2:42" x14ac:dyDescent="0.25">
      <c r="B491" t="s">
        <v>229</v>
      </c>
      <c r="C491" t="s">
        <v>42</v>
      </c>
    </row>
    <row r="492" spans="2:42" x14ac:dyDescent="0.25">
      <c r="B492" t="s">
        <v>229</v>
      </c>
      <c r="C492" t="s">
        <v>43</v>
      </c>
    </row>
    <row r="493" spans="2:42" x14ac:dyDescent="0.25">
      <c r="B493" t="s">
        <v>229</v>
      </c>
      <c r="C493" t="s">
        <v>44</v>
      </c>
    </row>
    <row r="494" spans="2:42" x14ac:dyDescent="0.25">
      <c r="B494" t="s">
        <v>229</v>
      </c>
      <c r="C494" t="s">
        <v>45</v>
      </c>
    </row>
    <row r="495" spans="2:42" x14ac:dyDescent="0.25">
      <c r="B495" t="s">
        <v>229</v>
      </c>
      <c r="C495" t="s">
        <v>46</v>
      </c>
    </row>
    <row r="496" spans="2:42" x14ac:dyDescent="0.25">
      <c r="B496" t="s">
        <v>229</v>
      </c>
      <c r="C496" t="s">
        <v>15</v>
      </c>
      <c r="D496">
        <v>0</v>
      </c>
      <c r="E496">
        <v>0</v>
      </c>
      <c r="F496">
        <v>0</v>
      </c>
      <c r="G496">
        <v>0</v>
      </c>
      <c r="H496">
        <v>0</v>
      </c>
      <c r="I496">
        <v>0</v>
      </c>
      <c r="J496">
        <v>0</v>
      </c>
      <c r="K496">
        <v>0</v>
      </c>
      <c r="L496">
        <v>0</v>
      </c>
      <c r="M496">
        <v>0</v>
      </c>
      <c r="N496">
        <v>0</v>
      </c>
      <c r="O496">
        <v>0</v>
      </c>
      <c r="P496">
        <v>0</v>
      </c>
      <c r="Q496">
        <v>0</v>
      </c>
      <c r="R496">
        <v>0</v>
      </c>
      <c r="S496">
        <v>0</v>
      </c>
      <c r="T496">
        <v>0</v>
      </c>
      <c r="U496">
        <v>0</v>
      </c>
      <c r="V496">
        <v>0</v>
      </c>
      <c r="W496">
        <v>0</v>
      </c>
      <c r="X496">
        <v>0</v>
      </c>
      <c r="Y496">
        <v>0</v>
      </c>
      <c r="Z496">
        <v>0</v>
      </c>
      <c r="AA496">
        <v>0</v>
      </c>
      <c r="AB496">
        <v>0</v>
      </c>
      <c r="AC496">
        <v>0</v>
      </c>
      <c r="AD496">
        <v>0</v>
      </c>
      <c r="AE496">
        <v>0</v>
      </c>
      <c r="AF496">
        <v>0</v>
      </c>
      <c r="AG496">
        <v>0</v>
      </c>
      <c r="AH496">
        <v>0</v>
      </c>
      <c r="AI496">
        <v>0</v>
      </c>
      <c r="AJ496">
        <v>0</v>
      </c>
      <c r="AK496">
        <v>0</v>
      </c>
      <c r="AL496">
        <v>0</v>
      </c>
      <c r="AM496">
        <v>0</v>
      </c>
      <c r="AN496">
        <v>0</v>
      </c>
      <c r="AO496">
        <v>0</v>
      </c>
      <c r="AP496">
        <v>0</v>
      </c>
    </row>
    <row r="497" spans="2:42" x14ac:dyDescent="0.25">
      <c r="B497" t="s">
        <v>230</v>
      </c>
      <c r="C497" t="s">
        <v>36</v>
      </c>
    </row>
    <row r="498" spans="2:42" x14ac:dyDescent="0.25">
      <c r="B498" t="s">
        <v>230</v>
      </c>
      <c r="C498" t="s">
        <v>37</v>
      </c>
    </row>
    <row r="499" spans="2:42" x14ac:dyDescent="0.25">
      <c r="B499" t="s">
        <v>230</v>
      </c>
      <c r="C499" t="s">
        <v>38</v>
      </c>
    </row>
    <row r="500" spans="2:42" x14ac:dyDescent="0.25">
      <c r="B500" t="s">
        <v>230</v>
      </c>
      <c r="C500" t="s">
        <v>39</v>
      </c>
    </row>
    <row r="501" spans="2:42" x14ac:dyDescent="0.25">
      <c r="B501" t="s">
        <v>230</v>
      </c>
      <c r="C501" t="s">
        <v>40</v>
      </c>
    </row>
    <row r="502" spans="2:42" x14ac:dyDescent="0.25">
      <c r="B502" t="s">
        <v>230</v>
      </c>
      <c r="C502" t="s">
        <v>41</v>
      </c>
    </row>
    <row r="503" spans="2:42" x14ac:dyDescent="0.25">
      <c r="B503" t="s">
        <v>230</v>
      </c>
      <c r="C503" t="s">
        <v>42</v>
      </c>
    </row>
    <row r="504" spans="2:42" x14ac:dyDescent="0.25">
      <c r="B504" t="s">
        <v>230</v>
      </c>
      <c r="C504" t="s">
        <v>43</v>
      </c>
    </row>
    <row r="505" spans="2:42" x14ac:dyDescent="0.25">
      <c r="B505" t="s">
        <v>230</v>
      </c>
      <c r="C505" t="s">
        <v>44</v>
      </c>
    </row>
    <row r="506" spans="2:42" x14ac:dyDescent="0.25">
      <c r="B506" t="s">
        <v>230</v>
      </c>
      <c r="C506" t="s">
        <v>45</v>
      </c>
    </row>
    <row r="507" spans="2:42" x14ac:dyDescent="0.25">
      <c r="B507" t="s">
        <v>230</v>
      </c>
      <c r="C507" t="s">
        <v>46</v>
      </c>
    </row>
    <row r="508" spans="2:42" x14ac:dyDescent="0.25">
      <c r="B508" t="s">
        <v>230</v>
      </c>
      <c r="C508" t="s">
        <v>15</v>
      </c>
      <c r="D508">
        <v>0</v>
      </c>
      <c r="E508">
        <v>0</v>
      </c>
      <c r="F508">
        <v>0</v>
      </c>
      <c r="G508">
        <v>0</v>
      </c>
      <c r="H508">
        <v>0</v>
      </c>
      <c r="I508">
        <v>0</v>
      </c>
      <c r="J508">
        <v>0</v>
      </c>
      <c r="K508">
        <v>0</v>
      </c>
      <c r="L508">
        <v>0</v>
      </c>
      <c r="M508">
        <v>0</v>
      </c>
      <c r="N508">
        <v>0</v>
      </c>
      <c r="O508">
        <v>0</v>
      </c>
      <c r="P508">
        <v>0</v>
      </c>
      <c r="Q508">
        <v>0</v>
      </c>
      <c r="R508">
        <v>0</v>
      </c>
      <c r="S508">
        <v>0</v>
      </c>
      <c r="T508">
        <v>0</v>
      </c>
      <c r="U508">
        <v>0</v>
      </c>
      <c r="V508">
        <v>0</v>
      </c>
      <c r="W508">
        <v>0</v>
      </c>
      <c r="X508">
        <v>0</v>
      </c>
      <c r="Y508">
        <v>0</v>
      </c>
      <c r="Z508">
        <v>0</v>
      </c>
      <c r="AA508">
        <v>0</v>
      </c>
      <c r="AB508">
        <v>0</v>
      </c>
      <c r="AC508">
        <v>0</v>
      </c>
      <c r="AD508">
        <v>0</v>
      </c>
      <c r="AE508">
        <v>0</v>
      </c>
      <c r="AF508">
        <v>0</v>
      </c>
      <c r="AG508">
        <v>0</v>
      </c>
      <c r="AH508">
        <v>0</v>
      </c>
      <c r="AI508">
        <v>0</v>
      </c>
      <c r="AJ508">
        <v>0</v>
      </c>
      <c r="AK508">
        <v>0</v>
      </c>
      <c r="AL508">
        <v>0</v>
      </c>
      <c r="AM508">
        <v>0</v>
      </c>
      <c r="AN508">
        <v>0</v>
      </c>
      <c r="AO508">
        <v>0</v>
      </c>
      <c r="AP508">
        <v>0</v>
      </c>
    </row>
    <row r="509" spans="2:42" x14ac:dyDescent="0.25">
      <c r="B509" t="s">
        <v>231</v>
      </c>
      <c r="C509" t="s">
        <v>36</v>
      </c>
    </row>
    <row r="510" spans="2:42" x14ac:dyDescent="0.25">
      <c r="B510" t="s">
        <v>231</v>
      </c>
      <c r="C510" t="s">
        <v>37</v>
      </c>
    </row>
    <row r="511" spans="2:42" x14ac:dyDescent="0.25">
      <c r="B511" t="s">
        <v>231</v>
      </c>
      <c r="C511" t="s">
        <v>38</v>
      </c>
    </row>
    <row r="512" spans="2:42" x14ac:dyDescent="0.25">
      <c r="B512" t="s">
        <v>231</v>
      </c>
      <c r="C512" t="s">
        <v>39</v>
      </c>
    </row>
    <row r="513" spans="2:42" x14ac:dyDescent="0.25">
      <c r="B513" t="s">
        <v>231</v>
      </c>
      <c r="C513" t="s">
        <v>40</v>
      </c>
    </row>
    <row r="514" spans="2:42" x14ac:dyDescent="0.25">
      <c r="B514" t="s">
        <v>231</v>
      </c>
      <c r="C514" t="s">
        <v>41</v>
      </c>
    </row>
    <row r="515" spans="2:42" x14ac:dyDescent="0.25">
      <c r="B515" t="s">
        <v>231</v>
      </c>
      <c r="C515" t="s">
        <v>42</v>
      </c>
    </row>
    <row r="516" spans="2:42" x14ac:dyDescent="0.25">
      <c r="B516" t="s">
        <v>231</v>
      </c>
      <c r="C516" t="s">
        <v>43</v>
      </c>
    </row>
    <row r="517" spans="2:42" x14ac:dyDescent="0.25">
      <c r="B517" t="s">
        <v>231</v>
      </c>
      <c r="C517" t="s">
        <v>44</v>
      </c>
    </row>
    <row r="518" spans="2:42" x14ac:dyDescent="0.25">
      <c r="B518" t="s">
        <v>231</v>
      </c>
      <c r="C518" t="s">
        <v>45</v>
      </c>
    </row>
    <row r="519" spans="2:42" x14ac:dyDescent="0.25">
      <c r="B519" t="s">
        <v>231</v>
      </c>
      <c r="C519" t="s">
        <v>46</v>
      </c>
    </row>
    <row r="520" spans="2:42" x14ac:dyDescent="0.25">
      <c r="B520" t="s">
        <v>231</v>
      </c>
      <c r="C520" t="s">
        <v>15</v>
      </c>
      <c r="D520">
        <v>0</v>
      </c>
      <c r="E520">
        <v>0</v>
      </c>
      <c r="F520">
        <v>0</v>
      </c>
      <c r="G520">
        <v>0</v>
      </c>
      <c r="H520">
        <v>0</v>
      </c>
      <c r="I520">
        <v>0</v>
      </c>
      <c r="J520">
        <v>0</v>
      </c>
      <c r="K520">
        <v>0</v>
      </c>
      <c r="L520">
        <v>0</v>
      </c>
      <c r="M520">
        <v>0</v>
      </c>
      <c r="N520">
        <v>0</v>
      </c>
      <c r="O520">
        <v>0</v>
      </c>
      <c r="P520">
        <v>0</v>
      </c>
      <c r="Q520">
        <v>0</v>
      </c>
      <c r="R520">
        <v>0</v>
      </c>
      <c r="S520">
        <v>0</v>
      </c>
      <c r="T520">
        <v>0</v>
      </c>
      <c r="U520">
        <v>0</v>
      </c>
      <c r="V520">
        <v>0</v>
      </c>
      <c r="W520">
        <v>0</v>
      </c>
      <c r="X520">
        <v>0</v>
      </c>
      <c r="Y520">
        <v>0</v>
      </c>
      <c r="Z520">
        <v>0</v>
      </c>
      <c r="AA520">
        <v>0</v>
      </c>
      <c r="AB520">
        <v>0</v>
      </c>
      <c r="AC520">
        <v>0</v>
      </c>
      <c r="AD520">
        <v>0</v>
      </c>
      <c r="AE520">
        <v>0</v>
      </c>
      <c r="AF520">
        <v>0</v>
      </c>
      <c r="AG520">
        <v>0</v>
      </c>
      <c r="AH520">
        <v>0</v>
      </c>
      <c r="AI520">
        <v>0</v>
      </c>
      <c r="AJ520">
        <v>0</v>
      </c>
      <c r="AK520">
        <v>0</v>
      </c>
      <c r="AL520">
        <v>0</v>
      </c>
      <c r="AM520">
        <v>0</v>
      </c>
      <c r="AN520">
        <v>0</v>
      </c>
      <c r="AO520">
        <v>0</v>
      </c>
      <c r="AP520">
        <v>0</v>
      </c>
    </row>
    <row r="521" spans="2:42" x14ac:dyDescent="0.25">
      <c r="B521" t="s">
        <v>232</v>
      </c>
      <c r="C521" t="s">
        <v>36</v>
      </c>
    </row>
    <row r="522" spans="2:42" x14ac:dyDescent="0.25">
      <c r="B522" t="s">
        <v>232</v>
      </c>
      <c r="C522" t="s">
        <v>37</v>
      </c>
    </row>
    <row r="523" spans="2:42" x14ac:dyDescent="0.25">
      <c r="B523" t="s">
        <v>232</v>
      </c>
      <c r="C523" t="s">
        <v>38</v>
      </c>
    </row>
    <row r="524" spans="2:42" x14ac:dyDescent="0.25">
      <c r="B524" t="s">
        <v>232</v>
      </c>
      <c r="C524" t="s">
        <v>39</v>
      </c>
    </row>
    <row r="525" spans="2:42" x14ac:dyDescent="0.25">
      <c r="B525" t="s">
        <v>232</v>
      </c>
      <c r="C525" t="s">
        <v>40</v>
      </c>
    </row>
    <row r="526" spans="2:42" x14ac:dyDescent="0.25">
      <c r="B526" t="s">
        <v>232</v>
      </c>
      <c r="C526" t="s">
        <v>41</v>
      </c>
    </row>
    <row r="527" spans="2:42" x14ac:dyDescent="0.25">
      <c r="B527" t="s">
        <v>232</v>
      </c>
      <c r="C527" t="s">
        <v>42</v>
      </c>
    </row>
    <row r="528" spans="2:42" x14ac:dyDescent="0.25">
      <c r="B528" t="s">
        <v>232</v>
      </c>
      <c r="C528" t="s">
        <v>43</v>
      </c>
    </row>
    <row r="529" spans="2:42" x14ac:dyDescent="0.25">
      <c r="B529" t="s">
        <v>232</v>
      </c>
      <c r="C529" t="s">
        <v>44</v>
      </c>
    </row>
    <row r="530" spans="2:42" x14ac:dyDescent="0.25">
      <c r="B530" t="s">
        <v>232</v>
      </c>
      <c r="C530" t="s">
        <v>45</v>
      </c>
    </row>
    <row r="531" spans="2:42" x14ac:dyDescent="0.25">
      <c r="B531" t="s">
        <v>232</v>
      </c>
      <c r="C531" t="s">
        <v>46</v>
      </c>
    </row>
    <row r="532" spans="2:42" x14ac:dyDescent="0.25">
      <c r="B532" t="s">
        <v>232</v>
      </c>
      <c r="C532" t="s">
        <v>15</v>
      </c>
      <c r="D532">
        <v>0</v>
      </c>
      <c r="E532">
        <v>0</v>
      </c>
      <c r="F532">
        <v>0</v>
      </c>
      <c r="G532">
        <v>0</v>
      </c>
      <c r="H532">
        <v>0</v>
      </c>
      <c r="I532">
        <v>0</v>
      </c>
      <c r="J532">
        <v>0</v>
      </c>
      <c r="K532">
        <v>0</v>
      </c>
      <c r="L532">
        <v>0</v>
      </c>
      <c r="M532">
        <v>0</v>
      </c>
      <c r="N532">
        <v>0</v>
      </c>
      <c r="O532">
        <v>0</v>
      </c>
      <c r="P532">
        <v>0</v>
      </c>
      <c r="Q532">
        <v>0</v>
      </c>
      <c r="R532">
        <v>0</v>
      </c>
      <c r="S532">
        <v>0</v>
      </c>
      <c r="T532">
        <v>0</v>
      </c>
      <c r="U532">
        <v>0</v>
      </c>
      <c r="V532">
        <v>0</v>
      </c>
      <c r="W532">
        <v>0</v>
      </c>
      <c r="X532">
        <v>0</v>
      </c>
      <c r="Y532">
        <v>0</v>
      </c>
      <c r="Z532">
        <v>0</v>
      </c>
      <c r="AA532">
        <v>0</v>
      </c>
      <c r="AB532">
        <v>0</v>
      </c>
      <c r="AC532">
        <v>0</v>
      </c>
      <c r="AD532">
        <v>0</v>
      </c>
      <c r="AE532">
        <v>0</v>
      </c>
      <c r="AF532">
        <v>0</v>
      </c>
      <c r="AG532">
        <v>0</v>
      </c>
      <c r="AH532">
        <v>0</v>
      </c>
      <c r="AI532">
        <v>0</v>
      </c>
      <c r="AJ532">
        <v>0</v>
      </c>
      <c r="AK532">
        <v>0</v>
      </c>
      <c r="AL532">
        <v>0</v>
      </c>
      <c r="AM532">
        <v>0</v>
      </c>
      <c r="AN532">
        <v>0</v>
      </c>
      <c r="AO532">
        <v>0</v>
      </c>
      <c r="AP532">
        <v>0</v>
      </c>
    </row>
    <row r="533" spans="2:42" x14ac:dyDescent="0.25">
      <c r="B533" t="s">
        <v>233</v>
      </c>
      <c r="C533" t="s">
        <v>36</v>
      </c>
    </row>
    <row r="534" spans="2:42" x14ac:dyDescent="0.25">
      <c r="B534" t="s">
        <v>233</v>
      </c>
      <c r="C534" t="s">
        <v>37</v>
      </c>
    </row>
    <row r="535" spans="2:42" x14ac:dyDescent="0.25">
      <c r="B535" t="s">
        <v>233</v>
      </c>
      <c r="C535" t="s">
        <v>38</v>
      </c>
    </row>
    <row r="536" spans="2:42" x14ac:dyDescent="0.25">
      <c r="B536" t="s">
        <v>233</v>
      </c>
      <c r="C536" t="s">
        <v>39</v>
      </c>
    </row>
    <row r="537" spans="2:42" x14ac:dyDescent="0.25">
      <c r="B537" t="s">
        <v>233</v>
      </c>
      <c r="C537" t="s">
        <v>40</v>
      </c>
    </row>
    <row r="538" spans="2:42" x14ac:dyDescent="0.25">
      <c r="B538" t="s">
        <v>233</v>
      </c>
      <c r="C538" t="s">
        <v>41</v>
      </c>
    </row>
    <row r="539" spans="2:42" x14ac:dyDescent="0.25">
      <c r="B539" t="s">
        <v>233</v>
      </c>
      <c r="C539" t="s">
        <v>42</v>
      </c>
    </row>
    <row r="540" spans="2:42" x14ac:dyDescent="0.25">
      <c r="B540" t="s">
        <v>233</v>
      </c>
      <c r="C540" t="s">
        <v>43</v>
      </c>
    </row>
    <row r="541" spans="2:42" x14ac:dyDescent="0.25">
      <c r="B541" t="s">
        <v>233</v>
      </c>
      <c r="C541" t="s">
        <v>44</v>
      </c>
    </row>
    <row r="542" spans="2:42" x14ac:dyDescent="0.25">
      <c r="B542" t="s">
        <v>233</v>
      </c>
      <c r="C542" t="s">
        <v>45</v>
      </c>
    </row>
    <row r="543" spans="2:42" x14ac:dyDescent="0.25">
      <c r="B543" t="s">
        <v>233</v>
      </c>
      <c r="C543" t="s">
        <v>46</v>
      </c>
    </row>
    <row r="544" spans="2:42" x14ac:dyDescent="0.25">
      <c r="B544" t="s">
        <v>233</v>
      </c>
      <c r="C544" t="s">
        <v>15</v>
      </c>
      <c r="D544">
        <v>0</v>
      </c>
      <c r="E544">
        <v>0</v>
      </c>
      <c r="F544">
        <v>0</v>
      </c>
      <c r="G544">
        <v>0</v>
      </c>
      <c r="H544">
        <v>0</v>
      </c>
      <c r="I544">
        <v>0</v>
      </c>
      <c r="J544">
        <v>0</v>
      </c>
      <c r="K544">
        <v>0</v>
      </c>
      <c r="L544">
        <v>0</v>
      </c>
      <c r="M544">
        <v>0</v>
      </c>
      <c r="N544">
        <v>0</v>
      </c>
      <c r="O544">
        <v>0</v>
      </c>
      <c r="P544">
        <v>0</v>
      </c>
      <c r="Q544">
        <v>0</v>
      </c>
      <c r="R544">
        <v>0</v>
      </c>
      <c r="S544">
        <v>0</v>
      </c>
      <c r="T544">
        <v>0</v>
      </c>
      <c r="U544">
        <v>0</v>
      </c>
      <c r="V544">
        <v>0</v>
      </c>
      <c r="W544">
        <v>0</v>
      </c>
      <c r="X544">
        <v>0</v>
      </c>
      <c r="Y544">
        <v>0</v>
      </c>
      <c r="Z544">
        <v>0</v>
      </c>
      <c r="AA544">
        <v>0</v>
      </c>
      <c r="AB544">
        <v>0</v>
      </c>
      <c r="AC544">
        <v>0</v>
      </c>
      <c r="AD544">
        <v>0</v>
      </c>
      <c r="AE544">
        <v>0</v>
      </c>
      <c r="AF544">
        <v>0</v>
      </c>
      <c r="AG544">
        <v>0</v>
      </c>
      <c r="AH544">
        <v>0</v>
      </c>
      <c r="AI544">
        <v>0</v>
      </c>
      <c r="AJ544">
        <v>0</v>
      </c>
      <c r="AK544">
        <v>0</v>
      </c>
      <c r="AL544">
        <v>0</v>
      </c>
      <c r="AM544">
        <v>0</v>
      </c>
      <c r="AN544">
        <v>0</v>
      </c>
      <c r="AO544">
        <v>0</v>
      </c>
      <c r="AP544">
        <v>0</v>
      </c>
    </row>
    <row r="545" spans="2:42" x14ac:dyDescent="0.25">
      <c r="B545" t="s">
        <v>234</v>
      </c>
      <c r="C545" t="s">
        <v>36</v>
      </c>
    </row>
    <row r="546" spans="2:42" x14ac:dyDescent="0.25">
      <c r="B546" t="s">
        <v>234</v>
      </c>
      <c r="C546" t="s">
        <v>37</v>
      </c>
    </row>
    <row r="547" spans="2:42" x14ac:dyDescent="0.25">
      <c r="B547" t="s">
        <v>234</v>
      </c>
      <c r="C547" t="s">
        <v>38</v>
      </c>
    </row>
    <row r="548" spans="2:42" x14ac:dyDescent="0.25">
      <c r="B548" t="s">
        <v>234</v>
      </c>
      <c r="C548" t="s">
        <v>39</v>
      </c>
    </row>
    <row r="549" spans="2:42" x14ac:dyDescent="0.25">
      <c r="B549" t="s">
        <v>234</v>
      </c>
      <c r="C549" t="s">
        <v>40</v>
      </c>
    </row>
    <row r="550" spans="2:42" x14ac:dyDescent="0.25">
      <c r="B550" t="s">
        <v>234</v>
      </c>
      <c r="C550" t="s">
        <v>41</v>
      </c>
    </row>
    <row r="551" spans="2:42" x14ac:dyDescent="0.25">
      <c r="B551" t="s">
        <v>234</v>
      </c>
      <c r="C551" t="s">
        <v>42</v>
      </c>
    </row>
    <row r="552" spans="2:42" x14ac:dyDescent="0.25">
      <c r="B552" t="s">
        <v>234</v>
      </c>
      <c r="C552" t="s">
        <v>43</v>
      </c>
    </row>
    <row r="553" spans="2:42" x14ac:dyDescent="0.25">
      <c r="B553" t="s">
        <v>234</v>
      </c>
      <c r="C553" t="s">
        <v>44</v>
      </c>
    </row>
    <row r="554" spans="2:42" x14ac:dyDescent="0.25">
      <c r="B554" t="s">
        <v>234</v>
      </c>
      <c r="C554" t="s">
        <v>45</v>
      </c>
    </row>
    <row r="555" spans="2:42" x14ac:dyDescent="0.25">
      <c r="B555" t="s">
        <v>234</v>
      </c>
      <c r="C555" t="s">
        <v>46</v>
      </c>
    </row>
    <row r="556" spans="2:42" x14ac:dyDescent="0.25">
      <c r="B556" t="s">
        <v>234</v>
      </c>
      <c r="C556" t="s">
        <v>15</v>
      </c>
      <c r="D556">
        <v>0</v>
      </c>
      <c r="E556">
        <v>0</v>
      </c>
      <c r="F556">
        <v>0</v>
      </c>
      <c r="G556">
        <v>0</v>
      </c>
      <c r="H556">
        <v>0</v>
      </c>
      <c r="I556">
        <v>0</v>
      </c>
      <c r="J556">
        <v>0</v>
      </c>
      <c r="K556">
        <v>0</v>
      </c>
      <c r="L556">
        <v>0</v>
      </c>
      <c r="M556">
        <v>0</v>
      </c>
      <c r="N556">
        <v>0</v>
      </c>
      <c r="O556">
        <v>0</v>
      </c>
      <c r="P556">
        <v>0</v>
      </c>
      <c r="Q556">
        <v>0</v>
      </c>
      <c r="R556">
        <v>0</v>
      </c>
      <c r="S556">
        <v>0</v>
      </c>
      <c r="T556">
        <v>0</v>
      </c>
      <c r="U556">
        <v>0</v>
      </c>
      <c r="V556">
        <v>0</v>
      </c>
      <c r="W556">
        <v>0</v>
      </c>
      <c r="X556">
        <v>0</v>
      </c>
      <c r="Y556">
        <v>0</v>
      </c>
      <c r="Z556">
        <v>0</v>
      </c>
      <c r="AA556">
        <v>0</v>
      </c>
      <c r="AB556">
        <v>0</v>
      </c>
      <c r="AC556">
        <v>0</v>
      </c>
      <c r="AD556">
        <v>0</v>
      </c>
      <c r="AE556">
        <v>0</v>
      </c>
      <c r="AF556">
        <v>0</v>
      </c>
      <c r="AG556">
        <v>0</v>
      </c>
      <c r="AH556">
        <v>0</v>
      </c>
      <c r="AI556">
        <v>0</v>
      </c>
      <c r="AJ556">
        <v>0</v>
      </c>
      <c r="AK556">
        <v>0</v>
      </c>
      <c r="AL556">
        <v>0</v>
      </c>
      <c r="AM556">
        <v>0</v>
      </c>
      <c r="AN556">
        <v>0</v>
      </c>
      <c r="AO556">
        <v>0</v>
      </c>
      <c r="AP556">
        <v>0</v>
      </c>
    </row>
    <row r="557" spans="2:42" x14ac:dyDescent="0.25">
      <c r="B557" t="s">
        <v>235</v>
      </c>
      <c r="C557" t="s">
        <v>36</v>
      </c>
    </row>
    <row r="558" spans="2:42" x14ac:dyDescent="0.25">
      <c r="B558" t="s">
        <v>235</v>
      </c>
      <c r="C558" t="s">
        <v>37</v>
      </c>
    </row>
    <row r="559" spans="2:42" x14ac:dyDescent="0.25">
      <c r="B559" t="s">
        <v>235</v>
      </c>
      <c r="C559" t="s">
        <v>38</v>
      </c>
    </row>
    <row r="560" spans="2:42" x14ac:dyDescent="0.25">
      <c r="B560" t="s">
        <v>235</v>
      </c>
      <c r="C560" t="s">
        <v>39</v>
      </c>
    </row>
    <row r="561" spans="2:42" x14ac:dyDescent="0.25">
      <c r="B561" t="s">
        <v>235</v>
      </c>
      <c r="C561" t="s">
        <v>40</v>
      </c>
    </row>
    <row r="562" spans="2:42" x14ac:dyDescent="0.25">
      <c r="B562" t="s">
        <v>235</v>
      </c>
      <c r="C562" t="s">
        <v>41</v>
      </c>
    </row>
    <row r="563" spans="2:42" x14ac:dyDescent="0.25">
      <c r="B563" t="s">
        <v>235</v>
      </c>
      <c r="C563" t="s">
        <v>42</v>
      </c>
    </row>
    <row r="564" spans="2:42" x14ac:dyDescent="0.25">
      <c r="B564" t="s">
        <v>235</v>
      </c>
      <c r="C564" t="s">
        <v>43</v>
      </c>
    </row>
    <row r="565" spans="2:42" x14ac:dyDescent="0.25">
      <c r="B565" t="s">
        <v>235</v>
      </c>
      <c r="C565" t="s">
        <v>44</v>
      </c>
    </row>
    <row r="566" spans="2:42" x14ac:dyDescent="0.25">
      <c r="B566" t="s">
        <v>235</v>
      </c>
      <c r="C566" t="s">
        <v>45</v>
      </c>
    </row>
    <row r="567" spans="2:42" x14ac:dyDescent="0.25">
      <c r="B567" t="s">
        <v>235</v>
      </c>
      <c r="C567" t="s">
        <v>46</v>
      </c>
    </row>
    <row r="568" spans="2:42" x14ac:dyDescent="0.25">
      <c r="B568" t="s">
        <v>235</v>
      </c>
      <c r="C568" t="s">
        <v>15</v>
      </c>
      <c r="D568">
        <v>0</v>
      </c>
      <c r="E568">
        <v>0</v>
      </c>
      <c r="F568">
        <v>0</v>
      </c>
      <c r="G568">
        <v>0</v>
      </c>
      <c r="H568">
        <v>0</v>
      </c>
      <c r="I568">
        <v>0</v>
      </c>
      <c r="J568">
        <v>0</v>
      </c>
      <c r="K568">
        <v>0</v>
      </c>
      <c r="L568">
        <v>0</v>
      </c>
      <c r="M568">
        <v>0</v>
      </c>
      <c r="N568">
        <v>0</v>
      </c>
      <c r="O568">
        <v>0</v>
      </c>
      <c r="P568">
        <v>0</v>
      </c>
      <c r="Q568">
        <v>0</v>
      </c>
      <c r="R568">
        <v>0</v>
      </c>
      <c r="S568">
        <v>0</v>
      </c>
      <c r="T568">
        <v>0</v>
      </c>
      <c r="U568">
        <v>0</v>
      </c>
      <c r="V568">
        <v>0</v>
      </c>
      <c r="W568">
        <v>0</v>
      </c>
      <c r="X568">
        <v>0</v>
      </c>
      <c r="Y568">
        <v>0</v>
      </c>
      <c r="Z568">
        <v>0</v>
      </c>
      <c r="AA568">
        <v>0</v>
      </c>
      <c r="AB568">
        <v>0</v>
      </c>
      <c r="AC568">
        <v>0</v>
      </c>
      <c r="AD568">
        <v>0</v>
      </c>
      <c r="AE568">
        <v>0</v>
      </c>
      <c r="AF568">
        <v>0</v>
      </c>
      <c r="AG568">
        <v>0</v>
      </c>
      <c r="AH568">
        <v>0</v>
      </c>
      <c r="AI568">
        <v>0</v>
      </c>
      <c r="AJ568">
        <v>0</v>
      </c>
      <c r="AK568">
        <v>0</v>
      </c>
      <c r="AL568">
        <v>0</v>
      </c>
      <c r="AM568">
        <v>0</v>
      </c>
      <c r="AN568">
        <v>0</v>
      </c>
      <c r="AO568">
        <v>0</v>
      </c>
      <c r="AP568">
        <v>0</v>
      </c>
    </row>
    <row r="569" spans="2:42" x14ac:dyDescent="0.25">
      <c r="B569" t="s">
        <v>236</v>
      </c>
      <c r="C569" t="s">
        <v>36</v>
      </c>
    </row>
    <row r="570" spans="2:42" x14ac:dyDescent="0.25">
      <c r="B570" t="s">
        <v>236</v>
      </c>
      <c r="C570" t="s">
        <v>37</v>
      </c>
    </row>
    <row r="571" spans="2:42" x14ac:dyDescent="0.25">
      <c r="B571" t="s">
        <v>236</v>
      </c>
      <c r="C571" t="s">
        <v>38</v>
      </c>
    </row>
    <row r="572" spans="2:42" x14ac:dyDescent="0.25">
      <c r="B572" t="s">
        <v>236</v>
      </c>
      <c r="C572" t="s">
        <v>39</v>
      </c>
    </row>
    <row r="573" spans="2:42" x14ac:dyDescent="0.25">
      <c r="B573" t="s">
        <v>236</v>
      </c>
      <c r="C573" t="s">
        <v>40</v>
      </c>
    </row>
    <row r="574" spans="2:42" x14ac:dyDescent="0.25">
      <c r="B574" t="s">
        <v>236</v>
      </c>
      <c r="C574" t="s">
        <v>41</v>
      </c>
    </row>
    <row r="575" spans="2:42" x14ac:dyDescent="0.25">
      <c r="B575" t="s">
        <v>236</v>
      </c>
      <c r="C575" t="s">
        <v>42</v>
      </c>
    </row>
    <row r="576" spans="2:42" x14ac:dyDescent="0.25">
      <c r="B576" t="s">
        <v>236</v>
      </c>
      <c r="C576" t="s">
        <v>43</v>
      </c>
    </row>
    <row r="577" spans="2:42" x14ac:dyDescent="0.25">
      <c r="B577" t="s">
        <v>236</v>
      </c>
      <c r="C577" t="s">
        <v>44</v>
      </c>
    </row>
    <row r="578" spans="2:42" x14ac:dyDescent="0.25">
      <c r="B578" t="s">
        <v>236</v>
      </c>
      <c r="C578" t="s">
        <v>45</v>
      </c>
    </row>
    <row r="579" spans="2:42" x14ac:dyDescent="0.25">
      <c r="B579" t="s">
        <v>236</v>
      </c>
      <c r="C579" t="s">
        <v>46</v>
      </c>
    </row>
    <row r="580" spans="2:42" x14ac:dyDescent="0.25">
      <c r="B580" t="s">
        <v>236</v>
      </c>
      <c r="C580" t="s">
        <v>15</v>
      </c>
      <c r="D580">
        <v>0</v>
      </c>
      <c r="E580">
        <v>0</v>
      </c>
      <c r="F580">
        <v>0</v>
      </c>
      <c r="G580">
        <v>0</v>
      </c>
      <c r="H580">
        <v>0</v>
      </c>
      <c r="I580">
        <v>0</v>
      </c>
      <c r="J580">
        <v>0</v>
      </c>
      <c r="K580">
        <v>0</v>
      </c>
      <c r="L580">
        <v>0</v>
      </c>
      <c r="M580">
        <v>0</v>
      </c>
      <c r="N580">
        <v>0</v>
      </c>
      <c r="O580">
        <v>0</v>
      </c>
      <c r="P580">
        <v>0</v>
      </c>
      <c r="Q580">
        <v>0</v>
      </c>
      <c r="R580">
        <v>0</v>
      </c>
      <c r="S580">
        <v>0</v>
      </c>
      <c r="T580">
        <v>0</v>
      </c>
      <c r="U580">
        <v>0</v>
      </c>
      <c r="V580">
        <v>0</v>
      </c>
      <c r="W580">
        <v>0</v>
      </c>
      <c r="X580">
        <v>0</v>
      </c>
      <c r="Y580">
        <v>0</v>
      </c>
      <c r="Z580">
        <v>0</v>
      </c>
      <c r="AA580">
        <v>0</v>
      </c>
      <c r="AB580">
        <v>0</v>
      </c>
      <c r="AC580">
        <v>0</v>
      </c>
      <c r="AD580">
        <v>0</v>
      </c>
      <c r="AE580">
        <v>0</v>
      </c>
      <c r="AF580">
        <v>0</v>
      </c>
      <c r="AG580">
        <v>0</v>
      </c>
      <c r="AH580">
        <v>0</v>
      </c>
      <c r="AI580">
        <v>0</v>
      </c>
      <c r="AJ580">
        <v>0</v>
      </c>
      <c r="AK580">
        <v>0</v>
      </c>
      <c r="AL580">
        <v>0</v>
      </c>
      <c r="AM580">
        <v>0</v>
      </c>
      <c r="AN580">
        <v>0</v>
      </c>
      <c r="AO580">
        <v>0</v>
      </c>
      <c r="AP580">
        <v>0</v>
      </c>
    </row>
    <row r="581" spans="2:42" x14ac:dyDescent="0.25">
      <c r="B581" t="s">
        <v>237</v>
      </c>
      <c r="C581" t="s">
        <v>36</v>
      </c>
    </row>
    <row r="582" spans="2:42" x14ac:dyDescent="0.25">
      <c r="B582" t="s">
        <v>237</v>
      </c>
      <c r="C582" t="s">
        <v>37</v>
      </c>
    </row>
    <row r="583" spans="2:42" x14ac:dyDescent="0.25">
      <c r="B583" t="s">
        <v>237</v>
      </c>
      <c r="C583" t="s">
        <v>38</v>
      </c>
    </row>
    <row r="584" spans="2:42" x14ac:dyDescent="0.25">
      <c r="B584" t="s">
        <v>237</v>
      </c>
      <c r="C584" t="s">
        <v>39</v>
      </c>
    </row>
    <row r="585" spans="2:42" x14ac:dyDescent="0.25">
      <c r="B585" t="s">
        <v>237</v>
      </c>
      <c r="C585" t="s">
        <v>40</v>
      </c>
    </row>
    <row r="586" spans="2:42" x14ac:dyDescent="0.25">
      <c r="B586" t="s">
        <v>237</v>
      </c>
      <c r="C586" t="s">
        <v>41</v>
      </c>
    </row>
    <row r="587" spans="2:42" x14ac:dyDescent="0.25">
      <c r="B587" t="s">
        <v>237</v>
      </c>
      <c r="C587" t="s">
        <v>42</v>
      </c>
    </row>
    <row r="588" spans="2:42" x14ac:dyDescent="0.25">
      <c r="B588" t="s">
        <v>237</v>
      </c>
      <c r="C588" t="s">
        <v>43</v>
      </c>
    </row>
    <row r="589" spans="2:42" x14ac:dyDescent="0.25">
      <c r="B589" t="s">
        <v>237</v>
      </c>
      <c r="C589" t="s">
        <v>44</v>
      </c>
    </row>
    <row r="590" spans="2:42" x14ac:dyDescent="0.25">
      <c r="B590" t="s">
        <v>237</v>
      </c>
      <c r="C590" t="s">
        <v>45</v>
      </c>
    </row>
    <row r="591" spans="2:42" x14ac:dyDescent="0.25">
      <c r="B591" t="s">
        <v>237</v>
      </c>
      <c r="C591" t="s">
        <v>46</v>
      </c>
    </row>
    <row r="592" spans="2:42" x14ac:dyDescent="0.25">
      <c r="B592" t="s">
        <v>237</v>
      </c>
      <c r="C592" t="s">
        <v>15</v>
      </c>
      <c r="D592">
        <v>0</v>
      </c>
      <c r="E592">
        <v>0</v>
      </c>
      <c r="F592">
        <v>0</v>
      </c>
      <c r="G592">
        <v>0</v>
      </c>
      <c r="H592">
        <v>0</v>
      </c>
      <c r="I592">
        <v>0</v>
      </c>
      <c r="J592">
        <v>0</v>
      </c>
      <c r="K592">
        <v>0</v>
      </c>
      <c r="L592">
        <v>0</v>
      </c>
      <c r="M592">
        <v>0</v>
      </c>
      <c r="N592">
        <v>0</v>
      </c>
      <c r="O592">
        <v>0</v>
      </c>
      <c r="P592">
        <v>0</v>
      </c>
      <c r="Q592">
        <v>0</v>
      </c>
      <c r="R592">
        <v>0</v>
      </c>
      <c r="S592">
        <v>0</v>
      </c>
      <c r="T592">
        <v>0</v>
      </c>
      <c r="U592">
        <v>0</v>
      </c>
      <c r="V592">
        <v>0</v>
      </c>
      <c r="W592">
        <v>0</v>
      </c>
      <c r="X592">
        <v>0</v>
      </c>
      <c r="Y592">
        <v>0</v>
      </c>
      <c r="Z592">
        <v>0</v>
      </c>
      <c r="AA592">
        <v>0</v>
      </c>
      <c r="AB592">
        <v>0</v>
      </c>
      <c r="AC592">
        <v>0</v>
      </c>
      <c r="AD592">
        <v>0</v>
      </c>
      <c r="AE592">
        <v>0</v>
      </c>
      <c r="AF592">
        <v>0</v>
      </c>
      <c r="AG592">
        <v>0</v>
      </c>
      <c r="AH592">
        <v>0</v>
      </c>
      <c r="AI592">
        <v>0</v>
      </c>
      <c r="AJ592">
        <v>0</v>
      </c>
      <c r="AK592">
        <v>0</v>
      </c>
      <c r="AL592">
        <v>0</v>
      </c>
      <c r="AM592">
        <v>0</v>
      </c>
      <c r="AN592">
        <v>0</v>
      </c>
      <c r="AO592">
        <v>0</v>
      </c>
      <c r="AP592">
        <v>0</v>
      </c>
    </row>
    <row r="593" spans="2:42" x14ac:dyDescent="0.25">
      <c r="B593" t="s">
        <v>238</v>
      </c>
      <c r="C593" t="s">
        <v>36</v>
      </c>
    </row>
    <row r="594" spans="2:42" x14ac:dyDescent="0.25">
      <c r="B594" t="s">
        <v>238</v>
      </c>
      <c r="C594" t="s">
        <v>37</v>
      </c>
    </row>
    <row r="595" spans="2:42" x14ac:dyDescent="0.25">
      <c r="B595" t="s">
        <v>238</v>
      </c>
      <c r="C595" t="s">
        <v>38</v>
      </c>
    </row>
    <row r="596" spans="2:42" x14ac:dyDescent="0.25">
      <c r="B596" t="s">
        <v>238</v>
      </c>
      <c r="C596" t="s">
        <v>39</v>
      </c>
    </row>
    <row r="597" spans="2:42" x14ac:dyDescent="0.25">
      <c r="B597" t="s">
        <v>238</v>
      </c>
      <c r="C597" t="s">
        <v>40</v>
      </c>
    </row>
    <row r="598" spans="2:42" x14ac:dyDescent="0.25">
      <c r="B598" t="s">
        <v>238</v>
      </c>
      <c r="C598" t="s">
        <v>41</v>
      </c>
    </row>
    <row r="599" spans="2:42" x14ac:dyDescent="0.25">
      <c r="B599" t="s">
        <v>238</v>
      </c>
      <c r="C599" t="s">
        <v>42</v>
      </c>
    </row>
    <row r="600" spans="2:42" x14ac:dyDescent="0.25">
      <c r="B600" t="s">
        <v>238</v>
      </c>
      <c r="C600" t="s">
        <v>43</v>
      </c>
    </row>
    <row r="601" spans="2:42" x14ac:dyDescent="0.25">
      <c r="B601" t="s">
        <v>238</v>
      </c>
      <c r="C601" t="s">
        <v>44</v>
      </c>
    </row>
    <row r="602" spans="2:42" x14ac:dyDescent="0.25">
      <c r="B602" t="s">
        <v>238</v>
      </c>
      <c r="C602" t="s">
        <v>45</v>
      </c>
    </row>
    <row r="603" spans="2:42" x14ac:dyDescent="0.25">
      <c r="B603" t="s">
        <v>238</v>
      </c>
      <c r="C603" t="s">
        <v>46</v>
      </c>
    </row>
    <row r="604" spans="2:42" x14ac:dyDescent="0.25">
      <c r="B604" t="s">
        <v>238</v>
      </c>
      <c r="C604" t="s">
        <v>15</v>
      </c>
      <c r="D604">
        <v>0</v>
      </c>
      <c r="E604">
        <v>0</v>
      </c>
      <c r="F604">
        <v>0</v>
      </c>
      <c r="G604">
        <v>0</v>
      </c>
      <c r="H604">
        <v>0</v>
      </c>
      <c r="I604">
        <v>0</v>
      </c>
      <c r="J604">
        <v>0</v>
      </c>
      <c r="K604">
        <v>0</v>
      </c>
      <c r="L604">
        <v>0</v>
      </c>
      <c r="M604">
        <v>0</v>
      </c>
      <c r="N604">
        <v>0</v>
      </c>
      <c r="O604">
        <v>0</v>
      </c>
      <c r="P604">
        <v>0</v>
      </c>
      <c r="Q604">
        <v>0</v>
      </c>
      <c r="R604">
        <v>0</v>
      </c>
      <c r="S604">
        <v>0</v>
      </c>
      <c r="T604">
        <v>0</v>
      </c>
      <c r="U604">
        <v>0</v>
      </c>
      <c r="V604">
        <v>0</v>
      </c>
      <c r="W604">
        <v>0</v>
      </c>
      <c r="X604">
        <v>0</v>
      </c>
      <c r="Y604">
        <v>0</v>
      </c>
      <c r="Z604">
        <v>0</v>
      </c>
      <c r="AA604">
        <v>0</v>
      </c>
      <c r="AB604">
        <v>0</v>
      </c>
      <c r="AC604">
        <v>0</v>
      </c>
      <c r="AD604">
        <v>0</v>
      </c>
      <c r="AE604">
        <v>0</v>
      </c>
      <c r="AF604">
        <v>0</v>
      </c>
      <c r="AG604">
        <v>0</v>
      </c>
      <c r="AH604">
        <v>0</v>
      </c>
      <c r="AI604">
        <v>0</v>
      </c>
      <c r="AJ604">
        <v>0</v>
      </c>
      <c r="AK604">
        <v>0</v>
      </c>
      <c r="AL604">
        <v>0</v>
      </c>
      <c r="AM604">
        <v>0</v>
      </c>
      <c r="AN604">
        <v>0</v>
      </c>
      <c r="AO604">
        <v>0</v>
      </c>
      <c r="AP604">
        <v>0</v>
      </c>
    </row>
    <row r="605" spans="2:42" x14ac:dyDescent="0.25">
      <c r="B605" t="s">
        <v>239</v>
      </c>
      <c r="C605" t="s">
        <v>36</v>
      </c>
    </row>
    <row r="606" spans="2:42" x14ac:dyDescent="0.25">
      <c r="B606" t="s">
        <v>239</v>
      </c>
      <c r="C606" t="s">
        <v>37</v>
      </c>
    </row>
    <row r="607" spans="2:42" x14ac:dyDescent="0.25">
      <c r="B607" t="s">
        <v>239</v>
      </c>
      <c r="C607" t="s">
        <v>38</v>
      </c>
    </row>
    <row r="608" spans="2:42" x14ac:dyDescent="0.25">
      <c r="B608" t="s">
        <v>239</v>
      </c>
      <c r="C608" t="s">
        <v>39</v>
      </c>
    </row>
    <row r="609" spans="2:42" x14ac:dyDescent="0.25">
      <c r="B609" t="s">
        <v>239</v>
      </c>
      <c r="C609" t="s">
        <v>40</v>
      </c>
    </row>
    <row r="610" spans="2:42" x14ac:dyDescent="0.25">
      <c r="B610" t="s">
        <v>239</v>
      </c>
      <c r="C610" t="s">
        <v>41</v>
      </c>
    </row>
    <row r="611" spans="2:42" x14ac:dyDescent="0.25">
      <c r="B611" t="s">
        <v>239</v>
      </c>
      <c r="C611" t="s">
        <v>42</v>
      </c>
    </row>
    <row r="612" spans="2:42" x14ac:dyDescent="0.25">
      <c r="B612" t="s">
        <v>239</v>
      </c>
      <c r="C612" t="s">
        <v>43</v>
      </c>
    </row>
    <row r="613" spans="2:42" x14ac:dyDescent="0.25">
      <c r="B613" t="s">
        <v>239</v>
      </c>
      <c r="C613" t="s">
        <v>44</v>
      </c>
    </row>
    <row r="614" spans="2:42" x14ac:dyDescent="0.25">
      <c r="B614" t="s">
        <v>239</v>
      </c>
      <c r="C614" t="s">
        <v>45</v>
      </c>
    </row>
    <row r="615" spans="2:42" x14ac:dyDescent="0.25">
      <c r="B615" t="s">
        <v>239</v>
      </c>
      <c r="C615" t="s">
        <v>46</v>
      </c>
    </row>
    <row r="616" spans="2:42" x14ac:dyDescent="0.25">
      <c r="B616" t="s">
        <v>239</v>
      </c>
      <c r="C616" t="s">
        <v>15</v>
      </c>
      <c r="D616">
        <v>0</v>
      </c>
      <c r="E616">
        <v>0</v>
      </c>
      <c r="F616">
        <v>0</v>
      </c>
      <c r="G616">
        <v>0</v>
      </c>
      <c r="H616">
        <v>0</v>
      </c>
      <c r="I616">
        <v>0</v>
      </c>
      <c r="J616">
        <v>0</v>
      </c>
      <c r="K616">
        <v>0</v>
      </c>
      <c r="L616">
        <v>0</v>
      </c>
      <c r="M616">
        <v>0</v>
      </c>
      <c r="N616">
        <v>0</v>
      </c>
      <c r="O616">
        <v>0</v>
      </c>
      <c r="P616">
        <v>0</v>
      </c>
      <c r="Q616">
        <v>0</v>
      </c>
      <c r="R616">
        <v>0</v>
      </c>
      <c r="S616">
        <v>0</v>
      </c>
      <c r="T616">
        <v>0</v>
      </c>
      <c r="U616">
        <v>0</v>
      </c>
      <c r="V616">
        <v>0</v>
      </c>
      <c r="W616">
        <v>0</v>
      </c>
      <c r="X616">
        <v>0</v>
      </c>
      <c r="Y616">
        <v>0</v>
      </c>
      <c r="Z616">
        <v>0</v>
      </c>
      <c r="AA616">
        <v>0</v>
      </c>
      <c r="AB616">
        <v>0</v>
      </c>
      <c r="AC616">
        <v>0</v>
      </c>
      <c r="AD616">
        <v>0</v>
      </c>
      <c r="AE616">
        <v>0</v>
      </c>
      <c r="AF616">
        <v>0</v>
      </c>
      <c r="AG616">
        <v>0</v>
      </c>
      <c r="AH616">
        <v>0</v>
      </c>
      <c r="AI616">
        <v>0</v>
      </c>
      <c r="AJ616">
        <v>0</v>
      </c>
      <c r="AK616">
        <v>0</v>
      </c>
      <c r="AL616">
        <v>0</v>
      </c>
      <c r="AM616">
        <v>0</v>
      </c>
      <c r="AN616">
        <v>0</v>
      </c>
      <c r="AO616">
        <v>0</v>
      </c>
      <c r="AP616">
        <v>0</v>
      </c>
    </row>
    <row r="617" spans="2:42" x14ac:dyDescent="0.25">
      <c r="B617" t="s">
        <v>647</v>
      </c>
      <c r="C617" t="s">
        <v>36</v>
      </c>
    </row>
    <row r="618" spans="2:42" x14ac:dyDescent="0.25">
      <c r="B618" t="s">
        <v>647</v>
      </c>
      <c r="C618" t="s">
        <v>37</v>
      </c>
    </row>
    <row r="619" spans="2:42" x14ac:dyDescent="0.25">
      <c r="B619" t="s">
        <v>647</v>
      </c>
      <c r="C619" t="s">
        <v>38</v>
      </c>
    </row>
    <row r="620" spans="2:42" x14ac:dyDescent="0.25">
      <c r="B620" t="s">
        <v>647</v>
      </c>
      <c r="C620" t="s">
        <v>39</v>
      </c>
    </row>
    <row r="621" spans="2:42" x14ac:dyDescent="0.25">
      <c r="B621" t="s">
        <v>647</v>
      </c>
      <c r="C621" t="s">
        <v>40</v>
      </c>
    </row>
    <row r="622" spans="2:42" x14ac:dyDescent="0.25">
      <c r="B622" t="s">
        <v>647</v>
      </c>
      <c r="C622" t="s">
        <v>41</v>
      </c>
    </row>
    <row r="623" spans="2:42" x14ac:dyDescent="0.25">
      <c r="B623" t="s">
        <v>647</v>
      </c>
      <c r="C623" t="s">
        <v>42</v>
      </c>
    </row>
    <row r="624" spans="2:42" x14ac:dyDescent="0.25">
      <c r="B624" t="s">
        <v>647</v>
      </c>
      <c r="C624" t="s">
        <v>43</v>
      </c>
    </row>
    <row r="625" spans="2:42" x14ac:dyDescent="0.25">
      <c r="B625" t="s">
        <v>647</v>
      </c>
      <c r="C625" t="s">
        <v>44</v>
      </c>
    </row>
    <row r="626" spans="2:42" x14ac:dyDescent="0.25">
      <c r="B626" t="s">
        <v>647</v>
      </c>
      <c r="C626" t="s">
        <v>45</v>
      </c>
    </row>
    <row r="627" spans="2:42" x14ac:dyDescent="0.25">
      <c r="B627" t="s">
        <v>647</v>
      </c>
      <c r="C627" t="s">
        <v>46</v>
      </c>
    </row>
    <row r="628" spans="2:42" x14ac:dyDescent="0.25">
      <c r="B628" t="s">
        <v>647</v>
      </c>
      <c r="C628" t="s">
        <v>15</v>
      </c>
      <c r="D628">
        <v>0</v>
      </c>
      <c r="E628">
        <v>0</v>
      </c>
      <c r="F628">
        <v>0</v>
      </c>
      <c r="G628">
        <v>0</v>
      </c>
      <c r="H628">
        <v>0</v>
      </c>
      <c r="I628">
        <v>0</v>
      </c>
      <c r="J628">
        <v>0</v>
      </c>
      <c r="K628">
        <v>0</v>
      </c>
      <c r="L628">
        <v>0</v>
      </c>
      <c r="M628">
        <v>0</v>
      </c>
      <c r="N628">
        <v>0</v>
      </c>
      <c r="O628">
        <v>0</v>
      </c>
      <c r="P628">
        <v>0</v>
      </c>
      <c r="Q628">
        <v>0</v>
      </c>
      <c r="R628">
        <v>0</v>
      </c>
      <c r="S628">
        <v>0</v>
      </c>
      <c r="T628">
        <v>0</v>
      </c>
      <c r="U628">
        <v>0</v>
      </c>
      <c r="V628">
        <v>0</v>
      </c>
      <c r="W628">
        <v>0</v>
      </c>
      <c r="X628">
        <v>0</v>
      </c>
      <c r="Y628">
        <v>0</v>
      </c>
      <c r="Z628">
        <v>0</v>
      </c>
      <c r="AA628">
        <v>0</v>
      </c>
      <c r="AB628">
        <v>0</v>
      </c>
      <c r="AC628">
        <v>0</v>
      </c>
      <c r="AD628">
        <v>0</v>
      </c>
      <c r="AE628">
        <v>0</v>
      </c>
      <c r="AF628">
        <v>0</v>
      </c>
      <c r="AG628">
        <v>0</v>
      </c>
      <c r="AH628">
        <v>0</v>
      </c>
      <c r="AI628">
        <v>0</v>
      </c>
      <c r="AJ628">
        <v>0</v>
      </c>
      <c r="AK628">
        <v>0</v>
      </c>
      <c r="AL628">
        <v>0</v>
      </c>
      <c r="AM628">
        <v>0</v>
      </c>
      <c r="AN628">
        <v>0</v>
      </c>
      <c r="AO628">
        <v>0</v>
      </c>
      <c r="AP628">
        <v>0</v>
      </c>
    </row>
    <row r="629" spans="2:42" x14ac:dyDescent="0.25">
      <c r="B629" t="s">
        <v>767</v>
      </c>
      <c r="C629" t="s">
        <v>36</v>
      </c>
    </row>
    <row r="630" spans="2:42" x14ac:dyDescent="0.25">
      <c r="B630" t="s">
        <v>767</v>
      </c>
      <c r="C630" t="s">
        <v>37</v>
      </c>
    </row>
    <row r="631" spans="2:42" x14ac:dyDescent="0.25">
      <c r="B631" t="s">
        <v>767</v>
      </c>
      <c r="C631" t="s">
        <v>38</v>
      </c>
    </row>
    <row r="632" spans="2:42" x14ac:dyDescent="0.25">
      <c r="B632" t="s">
        <v>767</v>
      </c>
      <c r="C632" t="s">
        <v>39</v>
      </c>
    </row>
    <row r="633" spans="2:42" x14ac:dyDescent="0.25">
      <c r="B633" t="s">
        <v>767</v>
      </c>
      <c r="C633" t="s">
        <v>40</v>
      </c>
    </row>
    <row r="634" spans="2:42" x14ac:dyDescent="0.25">
      <c r="B634" t="s">
        <v>767</v>
      </c>
      <c r="C634" t="s">
        <v>41</v>
      </c>
    </row>
    <row r="635" spans="2:42" x14ac:dyDescent="0.25">
      <c r="B635" t="s">
        <v>767</v>
      </c>
      <c r="C635" t="s">
        <v>42</v>
      </c>
    </row>
    <row r="636" spans="2:42" x14ac:dyDescent="0.25">
      <c r="B636" t="s">
        <v>767</v>
      </c>
      <c r="C636" t="s">
        <v>43</v>
      </c>
    </row>
    <row r="637" spans="2:42" x14ac:dyDescent="0.25">
      <c r="B637" t="s">
        <v>767</v>
      </c>
      <c r="C637" t="s">
        <v>44</v>
      </c>
    </row>
    <row r="638" spans="2:42" x14ac:dyDescent="0.25">
      <c r="B638" t="s">
        <v>767</v>
      </c>
      <c r="C638" t="s">
        <v>45</v>
      </c>
    </row>
    <row r="639" spans="2:42" x14ac:dyDescent="0.25">
      <c r="B639" t="s">
        <v>767</v>
      </c>
      <c r="C639" t="s">
        <v>46</v>
      </c>
    </row>
    <row r="640" spans="2:42" x14ac:dyDescent="0.25">
      <c r="B640" t="s">
        <v>767</v>
      </c>
      <c r="C640" t="s">
        <v>15</v>
      </c>
      <c r="D640">
        <v>0</v>
      </c>
      <c r="E640">
        <v>0</v>
      </c>
      <c r="F640">
        <v>0</v>
      </c>
      <c r="G640">
        <v>0</v>
      </c>
      <c r="H640">
        <v>0</v>
      </c>
      <c r="I640">
        <v>0</v>
      </c>
      <c r="J640">
        <v>0</v>
      </c>
      <c r="K640">
        <v>0</v>
      </c>
      <c r="L640">
        <v>0</v>
      </c>
      <c r="M640">
        <v>0</v>
      </c>
      <c r="N640">
        <v>0</v>
      </c>
      <c r="O640">
        <v>0</v>
      </c>
      <c r="P640">
        <v>0</v>
      </c>
      <c r="Q640">
        <v>0</v>
      </c>
      <c r="R640">
        <v>0</v>
      </c>
      <c r="S640">
        <v>0</v>
      </c>
      <c r="T640">
        <v>0</v>
      </c>
      <c r="U640">
        <v>0</v>
      </c>
      <c r="V640">
        <v>0</v>
      </c>
      <c r="W640">
        <v>0</v>
      </c>
      <c r="X640">
        <v>0</v>
      </c>
      <c r="Y640">
        <v>0</v>
      </c>
      <c r="Z640">
        <v>0</v>
      </c>
      <c r="AA640">
        <v>0</v>
      </c>
      <c r="AB640">
        <v>0</v>
      </c>
      <c r="AC640">
        <v>0</v>
      </c>
      <c r="AD640">
        <v>0</v>
      </c>
      <c r="AE640">
        <v>0</v>
      </c>
      <c r="AF640">
        <v>0</v>
      </c>
      <c r="AG640">
        <v>0</v>
      </c>
      <c r="AH640">
        <v>0</v>
      </c>
      <c r="AI640">
        <v>0</v>
      </c>
      <c r="AJ640">
        <v>0</v>
      </c>
      <c r="AK640">
        <v>0</v>
      </c>
      <c r="AL640">
        <v>0</v>
      </c>
      <c r="AM640">
        <v>0</v>
      </c>
      <c r="AN640">
        <v>0</v>
      </c>
      <c r="AO640">
        <v>0</v>
      </c>
      <c r="AP640">
        <v>0</v>
      </c>
    </row>
    <row r="641" spans="2:42" x14ac:dyDescent="0.25">
      <c r="B641" t="s">
        <v>674</v>
      </c>
      <c r="C641" t="s">
        <v>36</v>
      </c>
    </row>
    <row r="642" spans="2:42" x14ac:dyDescent="0.25">
      <c r="B642" t="s">
        <v>674</v>
      </c>
      <c r="C642" t="s">
        <v>37</v>
      </c>
    </row>
    <row r="643" spans="2:42" x14ac:dyDescent="0.25">
      <c r="B643" t="s">
        <v>674</v>
      </c>
      <c r="C643" t="s">
        <v>38</v>
      </c>
    </row>
    <row r="644" spans="2:42" x14ac:dyDescent="0.25">
      <c r="B644" t="s">
        <v>674</v>
      </c>
      <c r="C644" t="s">
        <v>39</v>
      </c>
    </row>
    <row r="645" spans="2:42" x14ac:dyDescent="0.25">
      <c r="B645" t="s">
        <v>674</v>
      </c>
      <c r="C645" t="s">
        <v>40</v>
      </c>
    </row>
    <row r="646" spans="2:42" x14ac:dyDescent="0.25">
      <c r="B646" t="s">
        <v>674</v>
      </c>
      <c r="C646" t="s">
        <v>41</v>
      </c>
    </row>
    <row r="647" spans="2:42" x14ac:dyDescent="0.25">
      <c r="B647" t="s">
        <v>674</v>
      </c>
      <c r="C647" t="s">
        <v>42</v>
      </c>
    </row>
    <row r="648" spans="2:42" x14ac:dyDescent="0.25">
      <c r="B648" t="s">
        <v>674</v>
      </c>
      <c r="C648" t="s">
        <v>43</v>
      </c>
    </row>
    <row r="649" spans="2:42" x14ac:dyDescent="0.25">
      <c r="B649" t="s">
        <v>674</v>
      </c>
      <c r="C649" t="s">
        <v>44</v>
      </c>
    </row>
    <row r="650" spans="2:42" x14ac:dyDescent="0.25">
      <c r="B650" t="s">
        <v>674</v>
      </c>
      <c r="C650" t="s">
        <v>45</v>
      </c>
    </row>
    <row r="651" spans="2:42" x14ac:dyDescent="0.25">
      <c r="B651" t="s">
        <v>674</v>
      </c>
      <c r="C651" t="s">
        <v>46</v>
      </c>
    </row>
    <row r="652" spans="2:42" x14ac:dyDescent="0.25">
      <c r="B652" t="s">
        <v>674</v>
      </c>
      <c r="C652" t="s">
        <v>15</v>
      </c>
      <c r="D652">
        <v>0</v>
      </c>
      <c r="E652">
        <v>0</v>
      </c>
      <c r="F652">
        <v>0</v>
      </c>
      <c r="G652">
        <v>0</v>
      </c>
      <c r="H652">
        <v>0</v>
      </c>
      <c r="I652">
        <v>0</v>
      </c>
      <c r="J652">
        <v>0</v>
      </c>
      <c r="K652">
        <v>0</v>
      </c>
      <c r="L652">
        <v>0</v>
      </c>
      <c r="M652">
        <v>0</v>
      </c>
      <c r="N652">
        <v>0</v>
      </c>
      <c r="O652">
        <v>0</v>
      </c>
      <c r="P652">
        <v>0</v>
      </c>
      <c r="Q652">
        <v>0</v>
      </c>
      <c r="R652">
        <v>0</v>
      </c>
      <c r="S652">
        <v>0</v>
      </c>
      <c r="T652">
        <v>0</v>
      </c>
      <c r="U652">
        <v>0</v>
      </c>
      <c r="V652">
        <v>0</v>
      </c>
      <c r="W652">
        <v>0</v>
      </c>
      <c r="X652">
        <v>0</v>
      </c>
      <c r="Y652">
        <v>0</v>
      </c>
      <c r="Z652">
        <v>0</v>
      </c>
      <c r="AA652">
        <v>0</v>
      </c>
      <c r="AB652">
        <v>0</v>
      </c>
      <c r="AC652">
        <v>0</v>
      </c>
      <c r="AD652">
        <v>0</v>
      </c>
      <c r="AE652">
        <v>0</v>
      </c>
      <c r="AF652">
        <v>0</v>
      </c>
      <c r="AG652">
        <v>0</v>
      </c>
      <c r="AH652">
        <v>0</v>
      </c>
      <c r="AI652">
        <v>0</v>
      </c>
      <c r="AJ652">
        <v>0</v>
      </c>
      <c r="AK652">
        <v>0</v>
      </c>
      <c r="AL652">
        <v>0</v>
      </c>
      <c r="AM652">
        <v>0</v>
      </c>
      <c r="AN652">
        <v>0</v>
      </c>
      <c r="AO652">
        <v>0</v>
      </c>
      <c r="AP652">
        <v>0</v>
      </c>
    </row>
    <row r="653" spans="2:42" x14ac:dyDescent="0.25">
      <c r="B653" t="s">
        <v>768</v>
      </c>
      <c r="C653" t="s">
        <v>36</v>
      </c>
      <c r="W653">
        <v>339.90542210000001</v>
      </c>
      <c r="X653">
        <v>339.90542210000001</v>
      </c>
      <c r="Y653">
        <v>339.90542210000001</v>
      </c>
      <c r="Z653">
        <v>465.44540380000001</v>
      </c>
      <c r="AA653">
        <v>575.76947299999995</v>
      </c>
      <c r="AB653">
        <v>624.68798460000005</v>
      </c>
      <c r="AC653">
        <v>814.94104270000003</v>
      </c>
      <c r="AD653">
        <v>866.02463680000005</v>
      </c>
      <c r="AE653">
        <v>908.50448219999998</v>
      </c>
      <c r="AF653">
        <v>930.89080769999998</v>
      </c>
      <c r="AG653">
        <v>930.89080769999998</v>
      </c>
      <c r="AH653">
        <v>930.89080769999998</v>
      </c>
      <c r="AI653">
        <v>930.89080769999998</v>
      </c>
      <c r="AJ653">
        <v>930.89080769999998</v>
      </c>
      <c r="AK653">
        <v>930.89080769999998</v>
      </c>
      <c r="AL653">
        <v>907.52299909999999</v>
      </c>
      <c r="AM653">
        <v>930.89080769999998</v>
      </c>
      <c r="AN653">
        <v>884.24063899999999</v>
      </c>
      <c r="AO653">
        <v>676.21272139999996</v>
      </c>
      <c r="AP653">
        <v>497.01034320000002</v>
      </c>
    </row>
    <row r="654" spans="2:42" x14ac:dyDescent="0.25">
      <c r="B654" t="s">
        <v>768</v>
      </c>
      <c r="C654" t="s">
        <v>37</v>
      </c>
    </row>
    <row r="655" spans="2:42" x14ac:dyDescent="0.25">
      <c r="B655" t="s">
        <v>768</v>
      </c>
      <c r="C655" t="s">
        <v>38</v>
      </c>
      <c r="AE655">
        <v>6.6323009199999996</v>
      </c>
      <c r="AF655">
        <v>13.264601839999999</v>
      </c>
      <c r="AG655">
        <v>585.53742409999995</v>
      </c>
      <c r="AH655">
        <v>585.53742409999995</v>
      </c>
      <c r="AI655">
        <v>585.53742409999995</v>
      </c>
      <c r="AJ655">
        <v>585.53742409999995</v>
      </c>
      <c r="AK655">
        <v>560.29449139999997</v>
      </c>
      <c r="AL655">
        <v>585.53742409999995</v>
      </c>
      <c r="AM655">
        <v>417.86802560000001</v>
      </c>
      <c r="AN655">
        <v>272.4383229</v>
      </c>
      <c r="AO655">
        <v>292.76871199999999</v>
      </c>
      <c r="AP655">
        <v>286.13641109999998</v>
      </c>
    </row>
    <row r="656" spans="2:42" x14ac:dyDescent="0.25">
      <c r="B656" t="s">
        <v>768</v>
      </c>
      <c r="C656" t="s">
        <v>39</v>
      </c>
    </row>
    <row r="657" spans="1:42" x14ac:dyDescent="0.25">
      <c r="B657" t="s">
        <v>768</v>
      </c>
      <c r="C657" t="s">
        <v>40</v>
      </c>
    </row>
    <row r="658" spans="1:42" x14ac:dyDescent="0.25">
      <c r="B658" t="s">
        <v>768</v>
      </c>
      <c r="C658" t="s">
        <v>41</v>
      </c>
    </row>
    <row r="659" spans="1:42" x14ac:dyDescent="0.25">
      <c r="B659" t="s">
        <v>768</v>
      </c>
      <c r="C659" t="s">
        <v>42</v>
      </c>
    </row>
    <row r="660" spans="1:42" x14ac:dyDescent="0.25">
      <c r="B660" t="s">
        <v>768</v>
      </c>
      <c r="C660" t="s">
        <v>43</v>
      </c>
    </row>
    <row r="661" spans="1:42" x14ac:dyDescent="0.25">
      <c r="B661" t="s">
        <v>768</v>
      </c>
      <c r="C661" t="s">
        <v>44</v>
      </c>
    </row>
    <row r="662" spans="1:42" x14ac:dyDescent="0.25">
      <c r="B662" t="s">
        <v>768</v>
      </c>
      <c r="C662" t="s">
        <v>45</v>
      </c>
    </row>
    <row r="663" spans="1:42" x14ac:dyDescent="0.25">
      <c r="B663" t="s">
        <v>768</v>
      </c>
      <c r="C663" t="s">
        <v>46</v>
      </c>
    </row>
    <row r="664" spans="1:42" x14ac:dyDescent="0.25">
      <c r="A664">
        <v>4</v>
      </c>
      <c r="B664" t="s">
        <v>768</v>
      </c>
      <c r="C664" t="s">
        <v>15</v>
      </c>
      <c r="D664">
        <v>0</v>
      </c>
      <c r="E664">
        <v>0</v>
      </c>
      <c r="F664">
        <v>0</v>
      </c>
      <c r="G664">
        <v>0</v>
      </c>
      <c r="H664">
        <v>0</v>
      </c>
      <c r="I664">
        <v>0</v>
      </c>
      <c r="J664">
        <v>0</v>
      </c>
      <c r="K664">
        <v>0</v>
      </c>
      <c r="L664">
        <v>0</v>
      </c>
      <c r="M664">
        <v>0</v>
      </c>
      <c r="N664">
        <v>0</v>
      </c>
      <c r="O664">
        <v>0</v>
      </c>
      <c r="P664">
        <v>0</v>
      </c>
      <c r="Q664">
        <v>0</v>
      </c>
      <c r="R664">
        <v>0</v>
      </c>
      <c r="S664">
        <v>0</v>
      </c>
      <c r="T664">
        <v>0</v>
      </c>
      <c r="U664">
        <v>0</v>
      </c>
      <c r="V664">
        <v>0</v>
      </c>
      <c r="W664">
        <v>339.90542210000001</v>
      </c>
      <c r="X664">
        <v>339.90542210000001</v>
      </c>
      <c r="Y664">
        <v>339.90542210000001</v>
      </c>
      <c r="Z664">
        <v>465.44540380000001</v>
      </c>
      <c r="AA664">
        <v>575.76947299999995</v>
      </c>
      <c r="AB664">
        <v>624.68798460000005</v>
      </c>
      <c r="AC664">
        <v>814.94104270000003</v>
      </c>
      <c r="AD664">
        <v>866.02463680000005</v>
      </c>
      <c r="AE664">
        <v>915.1367831</v>
      </c>
      <c r="AF664">
        <v>944.15540950000002</v>
      </c>
      <c r="AG664">
        <v>1516.428232</v>
      </c>
      <c r="AH664">
        <v>1516.428232</v>
      </c>
      <c r="AI664">
        <v>1516.428232</v>
      </c>
      <c r="AJ664">
        <v>1516.428232</v>
      </c>
      <c r="AK664">
        <v>1491.185299</v>
      </c>
      <c r="AL664">
        <v>1493.0604229999999</v>
      </c>
      <c r="AM664">
        <v>1348.7588330000001</v>
      </c>
      <c r="AN664">
        <v>1156.678962</v>
      </c>
      <c r="AO664">
        <v>968.98143340000001</v>
      </c>
      <c r="AP664">
        <v>783.1467543</v>
      </c>
    </row>
    <row r="665" spans="1:42" x14ac:dyDescent="0.25">
      <c r="B665" t="s">
        <v>769</v>
      </c>
      <c r="C665" t="s">
        <v>36</v>
      </c>
      <c r="P665">
        <v>103.51126790000001</v>
      </c>
      <c r="Q665">
        <v>630.30545529999995</v>
      </c>
      <c r="R665">
        <v>678.62650480000002</v>
      </c>
      <c r="S665">
        <v>678.62650480000002</v>
      </c>
      <c r="T665">
        <v>678.62650480000002</v>
      </c>
      <c r="U665">
        <v>678.62650480000002</v>
      </c>
      <c r="V665">
        <v>678.62650480000002</v>
      </c>
      <c r="W665">
        <v>678.62650480000002</v>
      </c>
      <c r="X665">
        <v>678.62650480000002</v>
      </c>
      <c r="Y665">
        <v>678.62650480000002</v>
      </c>
      <c r="Z665">
        <v>678.62650480000002</v>
      </c>
      <c r="AA665">
        <v>678.62650480000002</v>
      </c>
      <c r="AB665">
        <v>678.62650480000002</v>
      </c>
      <c r="AC665">
        <v>498.61033579999997</v>
      </c>
      <c r="AD665">
        <v>168.9451603</v>
      </c>
      <c r="AE665">
        <v>94.412929030000001</v>
      </c>
    </row>
    <row r="666" spans="1:42" x14ac:dyDescent="0.25">
      <c r="B666" t="s">
        <v>769</v>
      </c>
      <c r="C666" t="s">
        <v>37</v>
      </c>
      <c r="N666">
        <v>24.821209960000001</v>
      </c>
      <c r="O666">
        <v>58.980104609999998</v>
      </c>
      <c r="P666">
        <v>58.980104609999998</v>
      </c>
      <c r="Q666">
        <v>58.980104609999998</v>
      </c>
      <c r="R666">
        <v>58.980104609999998</v>
      </c>
      <c r="S666">
        <v>58.980104609999998</v>
      </c>
      <c r="T666">
        <v>58.980104609999998</v>
      </c>
      <c r="U666">
        <v>58.980104609999998</v>
      </c>
      <c r="V666">
        <v>58.980104609999998</v>
      </c>
      <c r="W666">
        <v>58.980104609999998</v>
      </c>
      <c r="X666">
        <v>58.980104609999998</v>
      </c>
      <c r="Y666">
        <v>58.980104609999998</v>
      </c>
      <c r="Z666">
        <v>58.980104609999998</v>
      </c>
      <c r="AA666">
        <v>58.980104609999998</v>
      </c>
      <c r="AB666">
        <v>58.980104609999998</v>
      </c>
      <c r="AC666">
        <v>58.980104609999998</v>
      </c>
      <c r="AD666">
        <v>58.980104609999998</v>
      </c>
    </row>
    <row r="667" spans="1:42" x14ac:dyDescent="0.25">
      <c r="B667" t="s">
        <v>769</v>
      </c>
      <c r="C667" t="s">
        <v>38</v>
      </c>
      <c r="O667">
        <v>131.22481110000001</v>
      </c>
      <c r="P667">
        <v>241.36837990000001</v>
      </c>
      <c r="Q667">
        <v>367.61896530000001</v>
      </c>
      <c r="R667">
        <v>367.61896530000001</v>
      </c>
      <c r="S667">
        <v>367.61896530000001</v>
      </c>
      <c r="T667">
        <v>275.50909639999998</v>
      </c>
      <c r="U667">
        <v>252.26857089999999</v>
      </c>
      <c r="V667">
        <v>251.40975850000001</v>
      </c>
      <c r="W667">
        <v>229.6875397</v>
      </c>
      <c r="X667">
        <v>228.83789849999999</v>
      </c>
      <c r="Y667">
        <v>228.7076552</v>
      </c>
      <c r="Z667">
        <v>231.49168829999999</v>
      </c>
      <c r="AA667">
        <v>187.94418049999999</v>
      </c>
      <c r="AB667">
        <v>16.167083210000001</v>
      </c>
    </row>
    <row r="668" spans="1:42" x14ac:dyDescent="0.25">
      <c r="B668" t="s">
        <v>769</v>
      </c>
      <c r="C668" t="s">
        <v>39</v>
      </c>
      <c r="T668">
        <v>42.162484419999998</v>
      </c>
      <c r="U668">
        <v>42.162484419999998</v>
      </c>
      <c r="V668">
        <v>42.162484419999998</v>
      </c>
      <c r="W668">
        <v>42.162484419999998</v>
      </c>
      <c r="X668">
        <v>42.162484419999998</v>
      </c>
      <c r="Y668">
        <v>42.162484419999998</v>
      </c>
      <c r="Z668">
        <v>42.162484419999998</v>
      </c>
      <c r="AA668">
        <v>42.162484419999998</v>
      </c>
      <c r="AB668">
        <v>42.162484419999998</v>
      </c>
      <c r="AC668">
        <v>42.162484419999998</v>
      </c>
      <c r="AD668">
        <v>42.162484419999998</v>
      </c>
      <c r="AE668">
        <v>42.162484419999998</v>
      </c>
    </row>
    <row r="669" spans="1:42" x14ac:dyDescent="0.25">
      <c r="B669" t="s">
        <v>769</v>
      </c>
      <c r="C669" t="s">
        <v>40</v>
      </c>
    </row>
    <row r="670" spans="1:42" x14ac:dyDescent="0.25">
      <c r="B670" t="s">
        <v>769</v>
      </c>
      <c r="C670" t="s">
        <v>41</v>
      </c>
    </row>
    <row r="671" spans="1:42" x14ac:dyDescent="0.25">
      <c r="B671" t="s">
        <v>769</v>
      </c>
      <c r="C671" t="s">
        <v>42</v>
      </c>
    </row>
    <row r="672" spans="1:42" x14ac:dyDescent="0.25">
      <c r="B672" t="s">
        <v>769</v>
      </c>
      <c r="C672" t="s">
        <v>43</v>
      </c>
    </row>
    <row r="673" spans="1:42" x14ac:dyDescent="0.25">
      <c r="B673" t="s">
        <v>769</v>
      </c>
      <c r="C673" t="s">
        <v>44</v>
      </c>
    </row>
    <row r="674" spans="1:42" x14ac:dyDescent="0.25">
      <c r="B674" t="s">
        <v>769</v>
      </c>
      <c r="C674" t="s">
        <v>45</v>
      </c>
    </row>
    <row r="675" spans="1:42" x14ac:dyDescent="0.25">
      <c r="B675" t="s">
        <v>769</v>
      </c>
      <c r="C675" t="s">
        <v>46</v>
      </c>
    </row>
    <row r="676" spans="1:42" x14ac:dyDescent="0.25">
      <c r="A676">
        <v>8</v>
      </c>
      <c r="B676" t="s">
        <v>769</v>
      </c>
      <c r="C676" t="s">
        <v>15</v>
      </c>
      <c r="D676">
        <v>0</v>
      </c>
      <c r="E676">
        <v>0</v>
      </c>
      <c r="F676">
        <v>0</v>
      </c>
      <c r="G676">
        <v>0</v>
      </c>
      <c r="H676">
        <v>0</v>
      </c>
      <c r="I676">
        <v>0</v>
      </c>
      <c r="J676">
        <v>0</v>
      </c>
      <c r="K676">
        <v>0</v>
      </c>
      <c r="L676">
        <v>0</v>
      </c>
      <c r="M676">
        <v>0</v>
      </c>
      <c r="N676">
        <v>24.821209960000001</v>
      </c>
      <c r="O676">
        <v>190.20491569999999</v>
      </c>
      <c r="P676">
        <v>403.85975239999999</v>
      </c>
      <c r="Q676">
        <v>1056.9045249999999</v>
      </c>
      <c r="R676">
        <v>1105.2255749999999</v>
      </c>
      <c r="S676">
        <v>1105.2255749999999</v>
      </c>
      <c r="T676">
        <v>1055.27819</v>
      </c>
      <c r="U676">
        <v>1032.0376650000001</v>
      </c>
      <c r="V676">
        <v>1031.178852</v>
      </c>
      <c r="W676">
        <v>1009.456634</v>
      </c>
      <c r="X676">
        <v>1008.606992</v>
      </c>
      <c r="Y676">
        <v>1008.476749</v>
      </c>
      <c r="Z676">
        <v>1011.2607819999999</v>
      </c>
      <c r="AA676">
        <v>967.71327429999997</v>
      </c>
      <c r="AB676">
        <v>795.93617710000001</v>
      </c>
      <c r="AC676">
        <v>599.75292479999996</v>
      </c>
      <c r="AD676">
        <v>270.08774929999998</v>
      </c>
      <c r="AE676">
        <v>136.5754135</v>
      </c>
      <c r="AF676">
        <v>0</v>
      </c>
      <c r="AG676">
        <v>0</v>
      </c>
      <c r="AH676">
        <v>0</v>
      </c>
      <c r="AI676">
        <v>0</v>
      </c>
      <c r="AJ676">
        <v>0</v>
      </c>
      <c r="AK676">
        <v>0</v>
      </c>
      <c r="AL676">
        <v>0</v>
      </c>
      <c r="AM676">
        <v>0</v>
      </c>
      <c r="AN676">
        <v>0</v>
      </c>
      <c r="AO676">
        <v>0</v>
      </c>
      <c r="AP676">
        <v>0</v>
      </c>
    </row>
    <row r="677" spans="1:42" x14ac:dyDescent="0.25">
      <c r="B677" t="s">
        <v>770</v>
      </c>
      <c r="C677" t="s">
        <v>36</v>
      </c>
      <c r="P677">
        <v>144.9631487</v>
      </c>
      <c r="Q677">
        <v>199.46579209999999</v>
      </c>
      <c r="R677">
        <v>186.35636819999999</v>
      </c>
    </row>
    <row r="678" spans="1:42" x14ac:dyDescent="0.25">
      <c r="B678" t="s">
        <v>770</v>
      </c>
      <c r="C678" t="s">
        <v>37</v>
      </c>
    </row>
    <row r="679" spans="1:42" x14ac:dyDescent="0.25">
      <c r="B679" t="s">
        <v>770</v>
      </c>
      <c r="C679" t="s">
        <v>38</v>
      </c>
    </row>
    <row r="680" spans="1:42" x14ac:dyDescent="0.25">
      <c r="B680" t="s">
        <v>770</v>
      </c>
      <c r="C680" t="s">
        <v>39</v>
      </c>
    </row>
    <row r="681" spans="1:42" x14ac:dyDescent="0.25">
      <c r="B681" t="s">
        <v>770</v>
      </c>
      <c r="C681" t="s">
        <v>40</v>
      </c>
    </row>
    <row r="682" spans="1:42" x14ac:dyDescent="0.25">
      <c r="B682" t="s">
        <v>770</v>
      </c>
      <c r="C682" t="s">
        <v>41</v>
      </c>
    </row>
    <row r="683" spans="1:42" x14ac:dyDescent="0.25">
      <c r="B683" t="s">
        <v>770</v>
      </c>
      <c r="C683" t="s">
        <v>42</v>
      </c>
    </row>
    <row r="684" spans="1:42" x14ac:dyDescent="0.25">
      <c r="B684" t="s">
        <v>770</v>
      </c>
      <c r="C684" t="s">
        <v>43</v>
      </c>
    </row>
    <row r="685" spans="1:42" x14ac:dyDescent="0.25">
      <c r="B685" t="s">
        <v>770</v>
      </c>
      <c r="C685" t="s">
        <v>44</v>
      </c>
    </row>
    <row r="686" spans="1:42" x14ac:dyDescent="0.25">
      <c r="B686" t="s">
        <v>770</v>
      </c>
      <c r="C686" t="s">
        <v>45</v>
      </c>
    </row>
    <row r="687" spans="1:42" x14ac:dyDescent="0.25">
      <c r="B687" t="s">
        <v>770</v>
      </c>
      <c r="C687" t="s">
        <v>46</v>
      </c>
    </row>
    <row r="688" spans="1:42" x14ac:dyDescent="0.25">
      <c r="A688">
        <v>10</v>
      </c>
      <c r="B688" t="s">
        <v>770</v>
      </c>
      <c r="C688" t="s">
        <v>15</v>
      </c>
      <c r="D688">
        <v>0</v>
      </c>
      <c r="E688">
        <v>0</v>
      </c>
      <c r="F688">
        <v>0</v>
      </c>
      <c r="G688">
        <v>0</v>
      </c>
      <c r="H688">
        <v>0</v>
      </c>
      <c r="I688">
        <v>0</v>
      </c>
      <c r="J688">
        <v>0</v>
      </c>
      <c r="K688">
        <v>0</v>
      </c>
      <c r="L688">
        <v>0</v>
      </c>
      <c r="M688">
        <v>0</v>
      </c>
      <c r="N688">
        <v>0</v>
      </c>
      <c r="O688">
        <v>0</v>
      </c>
      <c r="P688">
        <v>144.9631487</v>
      </c>
      <c r="Q688">
        <v>199.46579209999999</v>
      </c>
      <c r="R688">
        <v>186.35636819999999</v>
      </c>
      <c r="S688">
        <v>0</v>
      </c>
      <c r="T688">
        <v>0</v>
      </c>
      <c r="U688">
        <v>0</v>
      </c>
      <c r="V688">
        <v>0</v>
      </c>
      <c r="W688">
        <v>0</v>
      </c>
      <c r="X688">
        <v>0</v>
      </c>
      <c r="Y688">
        <v>0</v>
      </c>
      <c r="Z688">
        <v>0</v>
      </c>
      <c r="AA688">
        <v>0</v>
      </c>
      <c r="AB688">
        <v>0</v>
      </c>
      <c r="AC688">
        <v>0</v>
      </c>
      <c r="AD688">
        <v>0</v>
      </c>
      <c r="AE688">
        <v>0</v>
      </c>
      <c r="AF688">
        <v>0</v>
      </c>
      <c r="AG688">
        <v>0</v>
      </c>
      <c r="AH688">
        <v>0</v>
      </c>
      <c r="AI688">
        <v>0</v>
      </c>
      <c r="AJ688">
        <v>0</v>
      </c>
      <c r="AK688">
        <v>0</v>
      </c>
      <c r="AL688">
        <v>0</v>
      </c>
      <c r="AM688">
        <v>0</v>
      </c>
      <c r="AN688">
        <v>0</v>
      </c>
      <c r="AO688">
        <v>0</v>
      </c>
      <c r="AP688">
        <v>0</v>
      </c>
    </row>
    <row r="689" spans="2:42" x14ac:dyDescent="0.25">
      <c r="B689" t="s">
        <v>696</v>
      </c>
      <c r="C689" t="s">
        <v>36</v>
      </c>
    </row>
    <row r="690" spans="2:42" x14ac:dyDescent="0.25">
      <c r="B690" t="s">
        <v>696</v>
      </c>
      <c r="C690" t="s">
        <v>37</v>
      </c>
    </row>
    <row r="691" spans="2:42" x14ac:dyDescent="0.25">
      <c r="B691" t="s">
        <v>696</v>
      </c>
      <c r="C691" t="s">
        <v>38</v>
      </c>
    </row>
    <row r="692" spans="2:42" x14ac:dyDescent="0.25">
      <c r="B692" t="s">
        <v>696</v>
      </c>
      <c r="C692" t="s">
        <v>39</v>
      </c>
    </row>
    <row r="693" spans="2:42" x14ac:dyDescent="0.25">
      <c r="B693" t="s">
        <v>696</v>
      </c>
      <c r="C693" t="s">
        <v>40</v>
      </c>
    </row>
    <row r="694" spans="2:42" x14ac:dyDescent="0.25">
      <c r="B694" t="s">
        <v>696</v>
      </c>
      <c r="C694" t="s">
        <v>41</v>
      </c>
    </row>
    <row r="695" spans="2:42" x14ac:dyDescent="0.25">
      <c r="B695" t="s">
        <v>696</v>
      </c>
      <c r="C695" t="s">
        <v>42</v>
      </c>
    </row>
    <row r="696" spans="2:42" x14ac:dyDescent="0.25">
      <c r="B696" t="s">
        <v>696</v>
      </c>
      <c r="C696" t="s">
        <v>43</v>
      </c>
    </row>
    <row r="697" spans="2:42" x14ac:dyDescent="0.25">
      <c r="B697" t="s">
        <v>696</v>
      </c>
      <c r="C697" t="s">
        <v>44</v>
      </c>
    </row>
    <row r="698" spans="2:42" x14ac:dyDescent="0.25">
      <c r="B698" t="s">
        <v>696</v>
      </c>
      <c r="C698" t="s">
        <v>45</v>
      </c>
    </row>
    <row r="699" spans="2:42" x14ac:dyDescent="0.25">
      <c r="B699" t="s">
        <v>696</v>
      </c>
      <c r="C699" t="s">
        <v>46</v>
      </c>
    </row>
    <row r="700" spans="2:42" x14ac:dyDescent="0.25">
      <c r="B700" t="s">
        <v>696</v>
      </c>
      <c r="C700" t="s">
        <v>15</v>
      </c>
      <c r="D700">
        <v>0</v>
      </c>
      <c r="E700">
        <v>0</v>
      </c>
      <c r="F700">
        <v>0</v>
      </c>
      <c r="G700">
        <v>0</v>
      </c>
      <c r="H700">
        <v>0</v>
      </c>
      <c r="I700">
        <v>0</v>
      </c>
      <c r="J700">
        <v>0</v>
      </c>
      <c r="K700">
        <v>0</v>
      </c>
      <c r="L700">
        <v>0</v>
      </c>
      <c r="M700">
        <v>0</v>
      </c>
      <c r="N700">
        <v>0</v>
      </c>
      <c r="O700">
        <v>0</v>
      </c>
      <c r="P700">
        <v>0</v>
      </c>
      <c r="Q700">
        <v>0</v>
      </c>
      <c r="R700">
        <v>0</v>
      </c>
      <c r="S700">
        <v>0</v>
      </c>
      <c r="T700">
        <v>0</v>
      </c>
      <c r="U700">
        <v>0</v>
      </c>
      <c r="V700">
        <v>0</v>
      </c>
      <c r="W700">
        <v>0</v>
      </c>
      <c r="X700">
        <v>0</v>
      </c>
      <c r="Y700">
        <v>0</v>
      </c>
      <c r="Z700">
        <v>0</v>
      </c>
      <c r="AA700">
        <v>0</v>
      </c>
      <c r="AB700">
        <v>0</v>
      </c>
      <c r="AC700">
        <v>0</v>
      </c>
      <c r="AD700">
        <v>0</v>
      </c>
      <c r="AE700">
        <v>0</v>
      </c>
      <c r="AF700">
        <v>0</v>
      </c>
      <c r="AG700">
        <v>0</v>
      </c>
      <c r="AH700">
        <v>0</v>
      </c>
      <c r="AI700">
        <v>0</v>
      </c>
      <c r="AJ700">
        <v>0</v>
      </c>
      <c r="AK700">
        <v>0</v>
      </c>
      <c r="AL700">
        <v>0</v>
      </c>
      <c r="AM700">
        <v>0</v>
      </c>
      <c r="AN700">
        <v>0</v>
      </c>
      <c r="AO700">
        <v>0</v>
      </c>
      <c r="AP700">
        <v>0</v>
      </c>
    </row>
    <row r="701" spans="2:42" x14ac:dyDescent="0.25">
      <c r="B701" t="s">
        <v>695</v>
      </c>
      <c r="C701" t="s">
        <v>36</v>
      </c>
      <c r="P701">
        <v>2402.601482</v>
      </c>
      <c r="Q701">
        <v>2402.601482</v>
      </c>
      <c r="R701">
        <v>2402.601482</v>
      </c>
      <c r="S701">
        <v>2402.601482</v>
      </c>
      <c r="T701">
        <v>2402.601482</v>
      </c>
      <c r="U701">
        <v>2402.601482</v>
      </c>
      <c r="V701">
        <v>2402.601482</v>
      </c>
      <c r="W701">
        <v>3606.3488649999999</v>
      </c>
      <c r="X701">
        <v>3606.3488649999999</v>
      </c>
      <c r="Y701">
        <v>3606.3488649999999</v>
      </c>
      <c r="Z701">
        <v>3606.3488649999999</v>
      </c>
      <c r="AA701">
        <v>3606.3488649999999</v>
      </c>
      <c r="AB701">
        <v>3978.5441300000002</v>
      </c>
      <c r="AC701">
        <v>3978.5441300000002</v>
      </c>
      <c r="AD701">
        <v>3978.5441300000002</v>
      </c>
      <c r="AE701">
        <v>3978.5441300000002</v>
      </c>
      <c r="AF701">
        <v>3978.5441300000002</v>
      </c>
      <c r="AG701">
        <v>3978.5441300000002</v>
      </c>
      <c r="AH701">
        <v>3978.5441300000002</v>
      </c>
      <c r="AI701">
        <v>3978.5441300000002</v>
      </c>
      <c r="AJ701">
        <v>3978.5441300000002</v>
      </c>
      <c r="AK701">
        <v>3978.5441300000002</v>
      </c>
      <c r="AL701">
        <v>4096.5945590000001</v>
      </c>
      <c r="AM701">
        <v>4096.5945590000001</v>
      </c>
      <c r="AN701">
        <v>4096.5945590000001</v>
      </c>
      <c r="AO701">
        <v>4096.5945590000001</v>
      </c>
      <c r="AP701">
        <v>4096.5945590000001</v>
      </c>
    </row>
    <row r="702" spans="2:42" x14ac:dyDescent="0.25">
      <c r="B702" t="s">
        <v>695</v>
      </c>
      <c r="C702" t="s">
        <v>37</v>
      </c>
    </row>
    <row r="703" spans="2:42" x14ac:dyDescent="0.25">
      <c r="B703" t="s">
        <v>695</v>
      </c>
      <c r="C703" t="s">
        <v>38</v>
      </c>
    </row>
    <row r="704" spans="2:42" x14ac:dyDescent="0.25">
      <c r="B704" t="s">
        <v>695</v>
      </c>
      <c r="C704" t="s">
        <v>39</v>
      </c>
    </row>
    <row r="705" spans="2:42" x14ac:dyDescent="0.25">
      <c r="B705" t="s">
        <v>695</v>
      </c>
      <c r="C705" t="s">
        <v>40</v>
      </c>
    </row>
    <row r="706" spans="2:42" x14ac:dyDescent="0.25">
      <c r="B706" t="s">
        <v>695</v>
      </c>
      <c r="C706" t="s">
        <v>41</v>
      </c>
    </row>
    <row r="707" spans="2:42" x14ac:dyDescent="0.25">
      <c r="B707" t="s">
        <v>695</v>
      </c>
      <c r="C707" t="s">
        <v>42</v>
      </c>
    </row>
    <row r="708" spans="2:42" x14ac:dyDescent="0.25">
      <c r="B708" t="s">
        <v>695</v>
      </c>
      <c r="C708" t="s">
        <v>43</v>
      </c>
    </row>
    <row r="709" spans="2:42" x14ac:dyDescent="0.25">
      <c r="B709" t="s">
        <v>695</v>
      </c>
      <c r="C709" t="s">
        <v>44</v>
      </c>
    </row>
    <row r="710" spans="2:42" x14ac:dyDescent="0.25">
      <c r="B710" t="s">
        <v>695</v>
      </c>
      <c r="C710" t="s">
        <v>45</v>
      </c>
    </row>
    <row r="711" spans="2:42" x14ac:dyDescent="0.25">
      <c r="B711" t="s">
        <v>695</v>
      </c>
      <c r="C711" t="s">
        <v>46</v>
      </c>
    </row>
    <row r="712" spans="2:42" x14ac:dyDescent="0.25">
      <c r="B712" t="s">
        <v>695</v>
      </c>
      <c r="C712" t="s">
        <v>15</v>
      </c>
      <c r="D712">
        <v>0</v>
      </c>
      <c r="E712">
        <v>0</v>
      </c>
      <c r="F712">
        <v>0</v>
      </c>
      <c r="G712">
        <v>0</v>
      </c>
      <c r="H712">
        <v>0</v>
      </c>
      <c r="I712">
        <v>0</v>
      </c>
      <c r="J712">
        <v>0</v>
      </c>
      <c r="K712">
        <v>0</v>
      </c>
      <c r="L712">
        <v>0</v>
      </c>
      <c r="M712">
        <v>0</v>
      </c>
      <c r="N712">
        <v>0</v>
      </c>
      <c r="O712">
        <v>0</v>
      </c>
      <c r="P712">
        <v>2402.601482</v>
      </c>
      <c r="Q712">
        <v>2402.601482</v>
      </c>
      <c r="R712">
        <v>2402.601482</v>
      </c>
      <c r="S712">
        <v>2402.601482</v>
      </c>
      <c r="T712">
        <v>2402.601482</v>
      </c>
      <c r="U712">
        <v>2402.601482</v>
      </c>
      <c r="V712">
        <v>2402.601482</v>
      </c>
      <c r="W712">
        <v>3606.3488649999999</v>
      </c>
      <c r="X712">
        <v>3606.3488649999999</v>
      </c>
      <c r="Y712">
        <v>3606.3488649999999</v>
      </c>
      <c r="Z712">
        <v>3606.3488649999999</v>
      </c>
      <c r="AA712">
        <v>3606.3488649999999</v>
      </c>
      <c r="AB712">
        <v>3978.5441300000002</v>
      </c>
      <c r="AC712">
        <v>3978.5441300000002</v>
      </c>
      <c r="AD712">
        <v>3978.5441300000002</v>
      </c>
      <c r="AE712">
        <v>3978.5441300000002</v>
      </c>
      <c r="AF712">
        <v>3978.5441300000002</v>
      </c>
      <c r="AG712">
        <v>3978.5441300000002</v>
      </c>
      <c r="AH712">
        <v>3978.5441300000002</v>
      </c>
      <c r="AI712">
        <v>3978.5441300000002</v>
      </c>
      <c r="AJ712">
        <v>3978.5441300000002</v>
      </c>
      <c r="AK712">
        <v>3978.5441300000002</v>
      </c>
      <c r="AL712">
        <v>4096.5945590000001</v>
      </c>
      <c r="AM712">
        <v>4096.5945590000001</v>
      </c>
      <c r="AN712">
        <v>4096.5945590000001</v>
      </c>
      <c r="AO712">
        <v>4096.5945590000001</v>
      </c>
      <c r="AP712">
        <v>4096.5945590000001</v>
      </c>
    </row>
    <row r="713" spans="2:42" x14ac:dyDescent="0.25">
      <c r="B713" t="s">
        <v>771</v>
      </c>
      <c r="C713" t="s">
        <v>36</v>
      </c>
    </row>
    <row r="714" spans="2:42" x14ac:dyDescent="0.25">
      <c r="B714" t="s">
        <v>771</v>
      </c>
      <c r="C714" t="s">
        <v>37</v>
      </c>
    </row>
    <row r="715" spans="2:42" x14ac:dyDescent="0.25">
      <c r="B715" t="s">
        <v>771</v>
      </c>
      <c r="C715" t="s">
        <v>38</v>
      </c>
    </row>
    <row r="716" spans="2:42" x14ac:dyDescent="0.25">
      <c r="B716" t="s">
        <v>771</v>
      </c>
      <c r="C716" t="s">
        <v>39</v>
      </c>
    </row>
    <row r="717" spans="2:42" x14ac:dyDescent="0.25">
      <c r="B717" t="s">
        <v>771</v>
      </c>
      <c r="C717" t="s">
        <v>40</v>
      </c>
    </row>
    <row r="718" spans="2:42" x14ac:dyDescent="0.25">
      <c r="B718" t="s">
        <v>771</v>
      </c>
      <c r="C718" t="s">
        <v>41</v>
      </c>
    </row>
    <row r="719" spans="2:42" x14ac:dyDescent="0.25">
      <c r="B719" t="s">
        <v>771</v>
      </c>
      <c r="C719" t="s">
        <v>42</v>
      </c>
    </row>
    <row r="720" spans="2:42" x14ac:dyDescent="0.25">
      <c r="B720" t="s">
        <v>771</v>
      </c>
      <c r="C720" t="s">
        <v>43</v>
      </c>
    </row>
    <row r="721" spans="1:42" x14ac:dyDescent="0.25">
      <c r="B721" t="s">
        <v>771</v>
      </c>
      <c r="C721" t="s">
        <v>44</v>
      </c>
    </row>
    <row r="722" spans="1:42" x14ac:dyDescent="0.25">
      <c r="B722" t="s">
        <v>771</v>
      </c>
      <c r="C722" t="s">
        <v>45</v>
      </c>
    </row>
    <row r="723" spans="1:42" x14ac:dyDescent="0.25">
      <c r="B723" t="s">
        <v>771</v>
      </c>
      <c r="C723" t="s">
        <v>46</v>
      </c>
    </row>
    <row r="724" spans="1:42" x14ac:dyDescent="0.25">
      <c r="A724">
        <v>6</v>
      </c>
      <c r="B724" t="s">
        <v>771</v>
      </c>
      <c r="C724" t="s">
        <v>15</v>
      </c>
      <c r="D724">
        <v>0</v>
      </c>
      <c r="E724">
        <v>0</v>
      </c>
      <c r="F724">
        <v>0</v>
      </c>
      <c r="G724">
        <v>0</v>
      </c>
      <c r="H724">
        <v>0</v>
      </c>
      <c r="I724">
        <v>0</v>
      </c>
      <c r="J724">
        <v>0</v>
      </c>
      <c r="K724">
        <v>0</v>
      </c>
      <c r="L724">
        <v>0</v>
      </c>
      <c r="M724">
        <v>0</v>
      </c>
      <c r="N724">
        <v>0</v>
      </c>
      <c r="O724">
        <v>0</v>
      </c>
      <c r="P724">
        <v>0</v>
      </c>
      <c r="Q724">
        <v>0</v>
      </c>
      <c r="R724">
        <v>0</v>
      </c>
      <c r="S724">
        <v>0</v>
      </c>
      <c r="T724">
        <v>0</v>
      </c>
      <c r="U724">
        <v>0</v>
      </c>
      <c r="V724">
        <v>0</v>
      </c>
      <c r="W724">
        <v>0</v>
      </c>
      <c r="X724">
        <v>0</v>
      </c>
      <c r="Y724">
        <v>0</v>
      </c>
      <c r="Z724">
        <v>0</v>
      </c>
      <c r="AA724">
        <v>0</v>
      </c>
      <c r="AB724">
        <v>0</v>
      </c>
      <c r="AC724">
        <v>0</v>
      </c>
      <c r="AD724">
        <v>0</v>
      </c>
      <c r="AE724">
        <v>0</v>
      </c>
      <c r="AF724">
        <v>0</v>
      </c>
      <c r="AG724">
        <v>0</v>
      </c>
      <c r="AH724">
        <v>0</v>
      </c>
      <c r="AI724">
        <v>0</v>
      </c>
      <c r="AJ724">
        <v>0</v>
      </c>
      <c r="AK724">
        <v>0</v>
      </c>
      <c r="AL724">
        <v>0</v>
      </c>
      <c r="AM724">
        <v>0</v>
      </c>
      <c r="AN724">
        <v>0</v>
      </c>
      <c r="AO724">
        <v>0</v>
      </c>
      <c r="AP724">
        <v>0</v>
      </c>
    </row>
    <row r="725" spans="1:42" x14ac:dyDescent="0.25">
      <c r="B725" t="s">
        <v>707</v>
      </c>
      <c r="C725" t="s">
        <v>36</v>
      </c>
    </row>
    <row r="726" spans="1:42" x14ac:dyDescent="0.25">
      <c r="B726" t="s">
        <v>707</v>
      </c>
      <c r="C726" t="s">
        <v>37</v>
      </c>
    </row>
    <row r="727" spans="1:42" x14ac:dyDescent="0.25">
      <c r="B727" t="s">
        <v>707</v>
      </c>
      <c r="C727" t="s">
        <v>38</v>
      </c>
    </row>
    <row r="728" spans="1:42" x14ac:dyDescent="0.25">
      <c r="B728" t="s">
        <v>707</v>
      </c>
      <c r="C728" t="s">
        <v>39</v>
      </c>
    </row>
    <row r="729" spans="1:42" x14ac:dyDescent="0.25">
      <c r="B729" t="s">
        <v>707</v>
      </c>
      <c r="C729" t="s">
        <v>40</v>
      </c>
    </row>
    <row r="730" spans="1:42" x14ac:dyDescent="0.25">
      <c r="B730" t="s">
        <v>707</v>
      </c>
      <c r="C730" t="s">
        <v>41</v>
      </c>
    </row>
    <row r="731" spans="1:42" x14ac:dyDescent="0.25">
      <c r="B731" t="s">
        <v>707</v>
      </c>
      <c r="C731" t="s">
        <v>42</v>
      </c>
    </row>
    <row r="732" spans="1:42" x14ac:dyDescent="0.25">
      <c r="B732" t="s">
        <v>707</v>
      </c>
      <c r="C732" t="s">
        <v>43</v>
      </c>
    </row>
    <row r="733" spans="1:42" x14ac:dyDescent="0.25">
      <c r="B733" t="s">
        <v>707</v>
      </c>
      <c r="C733" t="s">
        <v>44</v>
      </c>
    </row>
    <row r="734" spans="1:42" x14ac:dyDescent="0.25">
      <c r="B734" t="s">
        <v>707</v>
      </c>
      <c r="C734" t="s">
        <v>45</v>
      </c>
    </row>
    <row r="735" spans="1:42" x14ac:dyDescent="0.25">
      <c r="B735" t="s">
        <v>707</v>
      </c>
      <c r="C735" t="s">
        <v>46</v>
      </c>
    </row>
    <row r="736" spans="1:42" x14ac:dyDescent="0.25">
      <c r="B736" t="s">
        <v>707</v>
      </c>
      <c r="C736" t="s">
        <v>15</v>
      </c>
      <c r="D736">
        <v>0</v>
      </c>
      <c r="E736">
        <v>0</v>
      </c>
      <c r="F736">
        <v>0</v>
      </c>
      <c r="G736">
        <v>0</v>
      </c>
      <c r="H736">
        <v>0</v>
      </c>
      <c r="I736">
        <v>0</v>
      </c>
      <c r="J736">
        <v>0</v>
      </c>
      <c r="K736">
        <v>0</v>
      </c>
      <c r="L736">
        <v>0</v>
      </c>
      <c r="M736">
        <v>0</v>
      </c>
      <c r="N736">
        <v>0</v>
      </c>
      <c r="O736">
        <v>0</v>
      </c>
      <c r="P736">
        <v>0</v>
      </c>
      <c r="Q736">
        <v>0</v>
      </c>
      <c r="R736">
        <v>0</v>
      </c>
      <c r="S736">
        <v>0</v>
      </c>
      <c r="T736">
        <v>0</v>
      </c>
      <c r="U736">
        <v>0</v>
      </c>
      <c r="V736">
        <v>0</v>
      </c>
      <c r="W736">
        <v>0</v>
      </c>
      <c r="X736">
        <v>0</v>
      </c>
      <c r="Y736">
        <v>0</v>
      </c>
      <c r="Z736">
        <v>0</v>
      </c>
      <c r="AA736">
        <v>0</v>
      </c>
      <c r="AB736">
        <v>0</v>
      </c>
      <c r="AC736">
        <v>0</v>
      </c>
      <c r="AD736">
        <v>0</v>
      </c>
      <c r="AE736">
        <v>0</v>
      </c>
      <c r="AF736">
        <v>0</v>
      </c>
      <c r="AG736">
        <v>0</v>
      </c>
      <c r="AH736">
        <v>0</v>
      </c>
      <c r="AI736">
        <v>0</v>
      </c>
      <c r="AJ736">
        <v>0</v>
      </c>
      <c r="AK736">
        <v>0</v>
      </c>
      <c r="AL736">
        <v>0</v>
      </c>
      <c r="AM736">
        <v>0</v>
      </c>
      <c r="AN736">
        <v>0</v>
      </c>
      <c r="AO736">
        <v>0</v>
      </c>
      <c r="AP736">
        <v>0</v>
      </c>
    </row>
    <row r="737" spans="2:42" x14ac:dyDescent="0.25">
      <c r="B737" t="s">
        <v>720</v>
      </c>
      <c r="C737" t="s">
        <v>36</v>
      </c>
    </row>
    <row r="738" spans="2:42" x14ac:dyDescent="0.25">
      <c r="B738" t="s">
        <v>720</v>
      </c>
      <c r="C738" t="s">
        <v>37</v>
      </c>
    </row>
    <row r="739" spans="2:42" x14ac:dyDescent="0.25">
      <c r="B739" t="s">
        <v>720</v>
      </c>
      <c r="C739" t="s">
        <v>38</v>
      </c>
    </row>
    <row r="740" spans="2:42" x14ac:dyDescent="0.25">
      <c r="B740" t="s">
        <v>720</v>
      </c>
      <c r="C740" t="s">
        <v>39</v>
      </c>
    </row>
    <row r="741" spans="2:42" x14ac:dyDescent="0.25">
      <c r="B741" t="s">
        <v>720</v>
      </c>
      <c r="C741" t="s">
        <v>40</v>
      </c>
    </row>
    <row r="742" spans="2:42" x14ac:dyDescent="0.25">
      <c r="B742" t="s">
        <v>720</v>
      </c>
      <c r="C742" t="s">
        <v>41</v>
      </c>
    </row>
    <row r="743" spans="2:42" x14ac:dyDescent="0.25">
      <c r="B743" t="s">
        <v>720</v>
      </c>
      <c r="C743" t="s">
        <v>42</v>
      </c>
    </row>
    <row r="744" spans="2:42" x14ac:dyDescent="0.25">
      <c r="B744" t="s">
        <v>720</v>
      </c>
      <c r="C744" t="s">
        <v>43</v>
      </c>
    </row>
    <row r="745" spans="2:42" x14ac:dyDescent="0.25">
      <c r="B745" t="s">
        <v>720</v>
      </c>
      <c r="C745" t="s">
        <v>44</v>
      </c>
    </row>
    <row r="746" spans="2:42" x14ac:dyDescent="0.25">
      <c r="B746" t="s">
        <v>720</v>
      </c>
      <c r="C746" t="s">
        <v>45</v>
      </c>
    </row>
    <row r="747" spans="2:42" x14ac:dyDescent="0.25">
      <c r="B747" t="s">
        <v>720</v>
      </c>
      <c r="C747" t="s">
        <v>46</v>
      </c>
    </row>
    <row r="748" spans="2:42" x14ac:dyDescent="0.25">
      <c r="B748" t="s">
        <v>720</v>
      </c>
      <c r="C748" t="s">
        <v>15</v>
      </c>
      <c r="D748">
        <v>0</v>
      </c>
      <c r="E748">
        <v>0</v>
      </c>
      <c r="F748">
        <v>0</v>
      </c>
      <c r="G748">
        <v>0</v>
      </c>
      <c r="H748">
        <v>0</v>
      </c>
      <c r="I748">
        <v>0</v>
      </c>
      <c r="J748">
        <v>0</v>
      </c>
      <c r="K748">
        <v>0</v>
      </c>
      <c r="L748">
        <v>0</v>
      </c>
      <c r="M748">
        <v>0</v>
      </c>
      <c r="N748">
        <v>0</v>
      </c>
      <c r="O748">
        <v>0</v>
      </c>
      <c r="P748">
        <v>0</v>
      </c>
      <c r="Q748">
        <v>0</v>
      </c>
      <c r="R748">
        <v>0</v>
      </c>
      <c r="S748">
        <v>0</v>
      </c>
      <c r="T748">
        <v>0</v>
      </c>
      <c r="U748">
        <v>0</v>
      </c>
      <c r="V748">
        <v>0</v>
      </c>
      <c r="W748">
        <v>0</v>
      </c>
      <c r="X748">
        <v>0</v>
      </c>
      <c r="Y748">
        <v>0</v>
      </c>
      <c r="Z748">
        <v>0</v>
      </c>
      <c r="AA748">
        <v>0</v>
      </c>
      <c r="AB748">
        <v>0</v>
      </c>
      <c r="AC748">
        <v>0</v>
      </c>
      <c r="AD748">
        <v>0</v>
      </c>
      <c r="AE748">
        <v>0</v>
      </c>
      <c r="AF748">
        <v>0</v>
      </c>
      <c r="AG748">
        <v>0</v>
      </c>
      <c r="AH748">
        <v>0</v>
      </c>
      <c r="AI748">
        <v>0</v>
      </c>
      <c r="AJ748">
        <v>0</v>
      </c>
      <c r="AK748">
        <v>0</v>
      </c>
      <c r="AL748">
        <v>0</v>
      </c>
      <c r="AM748">
        <v>0</v>
      </c>
      <c r="AN748">
        <v>0</v>
      </c>
      <c r="AO748">
        <v>0</v>
      </c>
      <c r="AP748">
        <v>0</v>
      </c>
    </row>
    <row r="749" spans="2:42" x14ac:dyDescent="0.25">
      <c r="B749" t="s">
        <v>772</v>
      </c>
      <c r="C749" t="s">
        <v>36</v>
      </c>
    </row>
    <row r="750" spans="2:42" x14ac:dyDescent="0.25">
      <c r="B750" t="s">
        <v>772</v>
      </c>
      <c r="C750" t="s">
        <v>37</v>
      </c>
      <c r="W750">
        <v>47.373578000000002</v>
      </c>
      <c r="X750">
        <v>94.747156000000004</v>
      </c>
      <c r="Y750">
        <v>142.120734</v>
      </c>
      <c r="Z750">
        <v>189.49431200000001</v>
      </c>
      <c r="AA750">
        <v>236.86788999999999</v>
      </c>
      <c r="AB750">
        <v>284.241468</v>
      </c>
      <c r="AC750">
        <v>331.61504600000001</v>
      </c>
      <c r="AD750">
        <v>378.98862400000002</v>
      </c>
      <c r="AE750">
        <v>426.36220200000002</v>
      </c>
      <c r="AF750">
        <v>381.15760010000002</v>
      </c>
      <c r="AG750">
        <v>351.91156590000003</v>
      </c>
      <c r="AH750">
        <v>94.747156000000004</v>
      </c>
      <c r="AI750">
        <v>47.373578000000002</v>
      </c>
    </row>
    <row r="751" spans="2:42" x14ac:dyDescent="0.25">
      <c r="B751" t="s">
        <v>772</v>
      </c>
      <c r="C751" t="s">
        <v>38</v>
      </c>
    </row>
    <row r="752" spans="2:42" x14ac:dyDescent="0.25">
      <c r="B752" t="s">
        <v>772</v>
      </c>
      <c r="C752" t="s">
        <v>39</v>
      </c>
      <c r="W752">
        <v>173.38729549999999</v>
      </c>
      <c r="X752">
        <v>173.38729549999999</v>
      </c>
      <c r="Y752">
        <v>173.38729549999999</v>
      </c>
      <c r="Z752">
        <v>296.32173039999998</v>
      </c>
      <c r="AA752">
        <v>296.32173039999998</v>
      </c>
      <c r="AB752">
        <v>296.32173039999998</v>
      </c>
      <c r="AC752">
        <v>296.32173039999998</v>
      </c>
      <c r="AD752">
        <v>296.32173039999998</v>
      </c>
      <c r="AE752">
        <v>296.32173039999998</v>
      </c>
      <c r="AF752">
        <v>296.32173039999998</v>
      </c>
      <c r="AG752">
        <v>122.9344349</v>
      </c>
      <c r="AH752">
        <v>179.50730189999999</v>
      </c>
      <c r="AI752">
        <v>24.732399940000001</v>
      </c>
    </row>
    <row r="753" spans="2:42" x14ac:dyDescent="0.25">
      <c r="B753" t="s">
        <v>772</v>
      </c>
      <c r="C753" t="s">
        <v>40</v>
      </c>
    </row>
    <row r="754" spans="2:42" x14ac:dyDescent="0.25">
      <c r="B754" t="s">
        <v>772</v>
      </c>
      <c r="C754" t="s">
        <v>41</v>
      </c>
    </row>
    <row r="755" spans="2:42" x14ac:dyDescent="0.25">
      <c r="B755" t="s">
        <v>772</v>
      </c>
      <c r="C755" t="s">
        <v>42</v>
      </c>
      <c r="W755">
        <v>91.66787343</v>
      </c>
      <c r="X755">
        <v>91.66787343</v>
      </c>
      <c r="Y755">
        <v>91.66787343</v>
      </c>
      <c r="Z755">
        <v>91.66787343</v>
      </c>
      <c r="AA755">
        <v>91.66787343</v>
      </c>
      <c r="AB755">
        <v>91.66787343</v>
      </c>
      <c r="AC755">
        <v>231.65679639999999</v>
      </c>
      <c r="AD755">
        <v>231.65679639999999</v>
      </c>
      <c r="AE755">
        <v>231.65679639999999</v>
      </c>
      <c r="AF755">
        <v>231.65679639999999</v>
      </c>
      <c r="AG755">
        <v>231.65679639999999</v>
      </c>
      <c r="AH755">
        <v>231.65679639999999</v>
      </c>
      <c r="AI755">
        <v>231.65679639999999</v>
      </c>
      <c r="AJ755">
        <v>130.1583353</v>
      </c>
    </row>
    <row r="756" spans="2:42" x14ac:dyDescent="0.25">
      <c r="B756" t="s">
        <v>772</v>
      </c>
      <c r="C756" t="s">
        <v>43</v>
      </c>
    </row>
    <row r="757" spans="2:42" x14ac:dyDescent="0.25">
      <c r="B757" t="s">
        <v>772</v>
      </c>
      <c r="C757" t="s">
        <v>44</v>
      </c>
    </row>
    <row r="758" spans="2:42" x14ac:dyDescent="0.25">
      <c r="B758" t="s">
        <v>772</v>
      </c>
      <c r="C758" t="s">
        <v>45</v>
      </c>
    </row>
    <row r="759" spans="2:42" x14ac:dyDescent="0.25">
      <c r="B759" t="s">
        <v>772</v>
      </c>
      <c r="C759" t="s">
        <v>46</v>
      </c>
    </row>
    <row r="760" spans="2:42" x14ac:dyDescent="0.25">
      <c r="B760" t="s">
        <v>772</v>
      </c>
      <c r="C760" t="s">
        <v>15</v>
      </c>
      <c r="D760">
        <v>0</v>
      </c>
      <c r="E760">
        <v>0</v>
      </c>
      <c r="F760">
        <v>0</v>
      </c>
      <c r="G760">
        <v>0</v>
      </c>
      <c r="H760">
        <v>0</v>
      </c>
      <c r="I760">
        <v>0</v>
      </c>
      <c r="J760">
        <v>0</v>
      </c>
      <c r="K760">
        <v>0</v>
      </c>
      <c r="L760">
        <v>0</v>
      </c>
      <c r="M760">
        <v>0</v>
      </c>
      <c r="N760">
        <v>0</v>
      </c>
      <c r="O760">
        <v>0</v>
      </c>
      <c r="P760">
        <v>0</v>
      </c>
      <c r="Q760">
        <v>0</v>
      </c>
      <c r="R760">
        <v>0</v>
      </c>
      <c r="S760">
        <v>0</v>
      </c>
      <c r="T760">
        <v>0</v>
      </c>
      <c r="U760">
        <v>0</v>
      </c>
      <c r="V760">
        <v>0</v>
      </c>
      <c r="W760">
        <v>312.42874690000002</v>
      </c>
      <c r="X760">
        <v>359.80232489999997</v>
      </c>
      <c r="Y760">
        <v>407.17590289999998</v>
      </c>
      <c r="Z760">
        <v>577.48391579999998</v>
      </c>
      <c r="AA760">
        <v>624.85749380000004</v>
      </c>
      <c r="AB760">
        <v>672.2310718</v>
      </c>
      <c r="AC760">
        <v>859.59357279999995</v>
      </c>
      <c r="AD760">
        <v>906.96715080000001</v>
      </c>
      <c r="AE760">
        <v>954.34072879999997</v>
      </c>
      <c r="AF760">
        <v>909.13612690000002</v>
      </c>
      <c r="AG760">
        <v>706.50279720000003</v>
      </c>
      <c r="AH760">
        <v>505.9112543</v>
      </c>
      <c r="AI760">
        <v>303.76277440000001</v>
      </c>
      <c r="AJ760">
        <v>130.1583353</v>
      </c>
      <c r="AK760">
        <v>0</v>
      </c>
      <c r="AL760">
        <v>0</v>
      </c>
      <c r="AM760">
        <v>0</v>
      </c>
      <c r="AN760">
        <v>0</v>
      </c>
      <c r="AO760">
        <v>0</v>
      </c>
      <c r="AP760">
        <v>0</v>
      </c>
    </row>
    <row r="761" spans="2:42" x14ac:dyDescent="0.25">
      <c r="B761" t="s">
        <v>15</v>
      </c>
      <c r="D761">
        <v>61545.265010000003</v>
      </c>
      <c r="E761">
        <v>64177.912470000003</v>
      </c>
      <c r="F761">
        <v>63290.910340000002</v>
      </c>
      <c r="G761">
        <v>65837.610579999993</v>
      </c>
      <c r="H761">
        <v>65882.188649999996</v>
      </c>
      <c r="I761">
        <v>67080.552070000005</v>
      </c>
      <c r="J761">
        <v>68156.619649999993</v>
      </c>
      <c r="K761">
        <v>73155.500440000003</v>
      </c>
      <c r="L761">
        <v>76830.797390000007</v>
      </c>
      <c r="M761">
        <v>80602.406080000001</v>
      </c>
      <c r="N761">
        <v>83898.828160000005</v>
      </c>
      <c r="O761">
        <v>87331.532439999995</v>
      </c>
      <c r="P761">
        <v>90801.363410000005</v>
      </c>
      <c r="Q761">
        <v>94390.852920000005</v>
      </c>
      <c r="R761">
        <v>97479.504140000005</v>
      </c>
      <c r="S761">
        <v>100376.24280000001</v>
      </c>
      <c r="T761">
        <v>103383.1357</v>
      </c>
      <c r="U761">
        <v>106477.1401</v>
      </c>
      <c r="V761">
        <v>109672.62609999999</v>
      </c>
      <c r="W761">
        <v>113023.0965</v>
      </c>
      <c r="X761">
        <v>116432.6027</v>
      </c>
      <c r="Y761">
        <v>119841.7816</v>
      </c>
      <c r="Z761">
        <v>123355.33620000001</v>
      </c>
      <c r="AA761">
        <v>126990.21120000001</v>
      </c>
      <c r="AB761">
        <v>130866.5665</v>
      </c>
      <c r="AC761">
        <v>134691.07130000001</v>
      </c>
      <c r="AD761">
        <v>138544.15220000001</v>
      </c>
      <c r="AE761">
        <v>142249.02780000001</v>
      </c>
      <c r="AF761">
        <v>145923.42189999999</v>
      </c>
      <c r="AG761">
        <v>149167.1502</v>
      </c>
      <c r="AH761">
        <v>152419.86739999999</v>
      </c>
      <c r="AI761">
        <v>155684.69459999999</v>
      </c>
      <c r="AJ761">
        <v>159011.76269999999</v>
      </c>
      <c r="AK761">
        <v>162404.83230000001</v>
      </c>
      <c r="AL761">
        <v>165819.88800000001</v>
      </c>
      <c r="AM761">
        <v>169202.82430000001</v>
      </c>
      <c r="AN761">
        <v>172913.6692</v>
      </c>
      <c r="AO761">
        <v>176479.4178</v>
      </c>
      <c r="AP761">
        <v>180004.0404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8">
    <tabColor rgb="FF00B0F0"/>
  </sheetPr>
  <dimension ref="B2:AN50"/>
  <sheetViews>
    <sheetView zoomScale="80" zoomScaleNormal="80" workbookViewId="0">
      <pane xSplit="2" topLeftCell="C1" activePane="topRight" state="frozen"/>
      <selection activeCell="H26" sqref="H26"/>
      <selection pane="topRight" activeCell="C10" sqref="C10"/>
    </sheetView>
  </sheetViews>
  <sheetFormatPr defaultColWidth="9.140625" defaultRowHeight="15" x14ac:dyDescent="0.25"/>
  <cols>
    <col min="1" max="1" width="9.140625" style="33"/>
    <col min="2" max="2" width="30.5703125" style="33" bestFit="1" customWidth="1"/>
    <col min="3" max="27" width="9.140625" style="33"/>
    <col min="28" max="28" width="9.140625" style="66"/>
    <col min="29" max="16384" width="9.140625" style="33"/>
  </cols>
  <sheetData>
    <row r="2" spans="2:38" x14ac:dyDescent="0.25">
      <c r="B2" s="12" t="s">
        <v>72</v>
      </c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  <c r="X2" s="13"/>
      <c r="Y2" s="13"/>
      <c r="Z2" s="13"/>
      <c r="AA2" s="13"/>
      <c r="AB2" s="85"/>
      <c r="AC2" s="13"/>
      <c r="AD2" s="13"/>
      <c r="AE2" s="13"/>
      <c r="AF2" s="13"/>
      <c r="AG2" s="13"/>
      <c r="AH2" s="13"/>
      <c r="AI2" s="13"/>
      <c r="AJ2" s="13"/>
      <c r="AK2" s="13"/>
      <c r="AL2" s="13"/>
    </row>
    <row r="3" spans="2:38" x14ac:dyDescent="0.25">
      <c r="B3" s="14"/>
      <c r="C3" s="15">
        <v>2015</v>
      </c>
      <c r="D3" s="15">
        <v>2016</v>
      </c>
      <c r="E3" s="15">
        <v>2017</v>
      </c>
      <c r="F3" s="15">
        <v>2018</v>
      </c>
      <c r="G3" s="15">
        <v>2019</v>
      </c>
      <c r="H3" s="15">
        <v>2020</v>
      </c>
      <c r="I3" s="15">
        <v>2021</v>
      </c>
      <c r="J3" s="15">
        <v>2022</v>
      </c>
      <c r="K3" s="15">
        <v>2023</v>
      </c>
      <c r="L3" s="15">
        <v>2024</v>
      </c>
      <c r="M3" s="15">
        <v>2025</v>
      </c>
      <c r="N3" s="15">
        <v>2026</v>
      </c>
      <c r="O3" s="15">
        <v>2027</v>
      </c>
      <c r="P3" s="15">
        <v>2028</v>
      </c>
      <c r="Q3" s="15">
        <v>2029</v>
      </c>
      <c r="R3" s="15">
        <v>2030</v>
      </c>
      <c r="S3" s="15">
        <v>2031</v>
      </c>
      <c r="T3" s="15">
        <v>2032</v>
      </c>
      <c r="U3" s="15">
        <v>2033</v>
      </c>
      <c r="V3" s="15">
        <v>2034</v>
      </c>
      <c r="W3" s="15">
        <v>2035</v>
      </c>
      <c r="X3" s="15">
        <v>2036</v>
      </c>
      <c r="Y3" s="15">
        <v>2037</v>
      </c>
      <c r="Z3" s="15">
        <v>2038</v>
      </c>
      <c r="AA3" s="15">
        <v>2039</v>
      </c>
      <c r="AB3" s="67">
        <v>2040</v>
      </c>
      <c r="AC3" s="15">
        <v>2041</v>
      </c>
      <c r="AD3" s="15">
        <v>2042</v>
      </c>
      <c r="AE3" s="15">
        <v>2043</v>
      </c>
      <c r="AF3" s="15">
        <v>2044</v>
      </c>
      <c r="AG3" s="15">
        <v>2045</v>
      </c>
      <c r="AH3" s="15">
        <v>2046</v>
      </c>
      <c r="AI3" s="15">
        <v>2047</v>
      </c>
      <c r="AJ3" s="15">
        <v>2048</v>
      </c>
      <c r="AK3" s="15">
        <v>2049</v>
      </c>
      <c r="AL3" s="15">
        <v>2050</v>
      </c>
    </row>
    <row r="4" spans="2:38" x14ac:dyDescent="0.25">
      <c r="B4" s="16" t="s">
        <v>1</v>
      </c>
      <c r="C4" s="1">
        <f>PLANEL_GerMed_Resultado!G244+PLANEL_GerMed_Resultado!G748</f>
        <v>46065.448600000003</v>
      </c>
      <c r="D4" s="1">
        <f>PLANEL_GerMed_Resultado!H244+PLANEL_GerMed_Resultado!H748</f>
        <v>46784.3894</v>
      </c>
      <c r="E4" s="1">
        <f>PLANEL_GerMed_Resultado!I244+PLANEL_GerMed_Resultado!I748</f>
        <v>47341.051500000001</v>
      </c>
      <c r="F4" s="1">
        <f>PLANEL_GerMed_Resultado!J244+PLANEL_GerMed_Resultado!J748</f>
        <v>46525.794529999999</v>
      </c>
      <c r="G4" s="1">
        <f>PLANEL_GerMed_Resultado!K244+PLANEL_GerMed_Resultado!K748</f>
        <v>49946.557639999999</v>
      </c>
      <c r="H4" s="1">
        <f>PLANEL_GerMed_Resultado!L244+PLANEL_GerMed_Resultado!L748</f>
        <v>52467.567819999997</v>
      </c>
      <c r="I4" s="1">
        <f>PLANEL_GerMed_Resultado!M244+PLANEL_GerMed_Resultado!M748</f>
        <v>54305.788990000001</v>
      </c>
      <c r="J4" s="1">
        <f>PLANEL_GerMed_Resultado!N244+PLANEL_GerMed_Resultado!N748</f>
        <v>55578.500399999997</v>
      </c>
      <c r="K4" s="1">
        <f>PLANEL_GerMed_Resultado!O244+PLANEL_GerMed_Resultado!O748</f>
        <v>55902.493139999999</v>
      </c>
      <c r="L4" s="1">
        <f>PLANEL_GerMed_Resultado!P244+PLANEL_GerMed_Resultado!P748</f>
        <v>55982.439760000001</v>
      </c>
      <c r="M4" s="1">
        <f>PLANEL_GerMed_Resultado!Q244+PLANEL_GerMed_Resultado!Q748</f>
        <v>57741.452369999999</v>
      </c>
      <c r="N4" s="1">
        <f>PLANEL_GerMed_Resultado!R244+PLANEL_GerMed_Resultado!R748</f>
        <v>58008.843780000003</v>
      </c>
      <c r="O4" s="1">
        <f>PLANEL_GerMed_Resultado!S244+PLANEL_GerMed_Resultado!S748</f>
        <v>58300.454319999997</v>
      </c>
      <c r="P4" s="1">
        <f>PLANEL_GerMed_Resultado!T244+PLANEL_GerMed_Resultado!T748</f>
        <v>60394.839339999999</v>
      </c>
      <c r="Q4" s="1">
        <f>PLANEL_GerMed_Resultado!U244+PLANEL_GerMed_Resultado!U748</f>
        <v>61266.485910000003</v>
      </c>
      <c r="R4" s="1">
        <f>PLANEL_GerMed_Resultado!V244+PLANEL_GerMed_Resultado!V748</f>
        <v>61835.105219999998</v>
      </c>
      <c r="S4" s="1">
        <f>PLANEL_GerMed_Resultado!W244+PLANEL_GerMed_Resultado!W748</f>
        <v>62054.323219999998</v>
      </c>
      <c r="T4" s="1">
        <f>PLANEL_GerMed_Resultado!X244+PLANEL_GerMed_Resultado!X748</f>
        <v>62688.235209999999</v>
      </c>
      <c r="U4" s="1">
        <f>PLANEL_GerMed_Resultado!Y244+PLANEL_GerMed_Resultado!Y748</f>
        <v>62796.239849999998</v>
      </c>
      <c r="V4" s="1">
        <f>PLANEL_GerMed_Resultado!Z244+PLANEL_GerMed_Resultado!Z748</f>
        <v>63335.88149</v>
      </c>
      <c r="W4" s="1">
        <f>PLANEL_GerMed_Resultado!AA244+PLANEL_GerMed_Resultado!AA748</f>
        <v>63478.455820000003</v>
      </c>
      <c r="X4" s="1">
        <f>PLANEL_GerMed_Resultado!AB244+PLANEL_GerMed_Resultado!AB748</f>
        <v>62770.084499999997</v>
      </c>
      <c r="Y4" s="1">
        <f>PLANEL_GerMed_Resultado!AC244+PLANEL_GerMed_Resultado!AC748</f>
        <v>62506.032740000002</v>
      </c>
      <c r="Z4" s="1">
        <f>PLANEL_GerMed_Resultado!AD244+PLANEL_GerMed_Resultado!AD748</f>
        <v>62453.6567</v>
      </c>
      <c r="AA4" s="1">
        <f>PLANEL_GerMed_Resultado!AE244+PLANEL_GerMed_Resultado!AE748</f>
        <v>61764.463620000002</v>
      </c>
      <c r="AB4" s="1">
        <f>PLANEL_GerMed_Resultado!AF244+PLANEL_GerMed_Resultado!AF748</f>
        <v>61581.634460000001</v>
      </c>
      <c r="AC4" s="1">
        <f>PLANEL_GerMed_Resultado!AG244+PLANEL_GerMed_Resultado!AG748</f>
        <v>61297.129059999999</v>
      </c>
      <c r="AD4" s="1">
        <f>PLANEL_GerMed_Resultado!AH244+PLANEL_GerMed_Resultado!AH748</f>
        <v>60738.517110000001</v>
      </c>
      <c r="AE4" s="1">
        <f>PLANEL_GerMed_Resultado!AI244+PLANEL_GerMed_Resultado!AI748</f>
        <v>60530.028969999999</v>
      </c>
      <c r="AF4" s="1">
        <f>PLANEL_GerMed_Resultado!AJ244+PLANEL_GerMed_Resultado!AJ748</f>
        <v>60251.291559999998</v>
      </c>
      <c r="AG4" s="1">
        <f>PLANEL_GerMed_Resultado!AK244+PLANEL_GerMed_Resultado!AK748</f>
        <v>60017.922579999999</v>
      </c>
      <c r="AH4" s="1">
        <f>PLANEL_GerMed_Resultado!AL244+PLANEL_GerMed_Resultado!AL748</f>
        <v>59313.567649999997</v>
      </c>
      <c r="AI4" s="1">
        <f>PLANEL_GerMed_Resultado!AM244+PLANEL_GerMed_Resultado!AM748</f>
        <v>59114.090989999997</v>
      </c>
      <c r="AJ4" s="1">
        <f>PLANEL_GerMed_Resultado!AN244+PLANEL_GerMed_Resultado!AN748</f>
        <v>58742.55846</v>
      </c>
      <c r="AK4" s="1">
        <f>PLANEL_GerMed_Resultado!AO244+PLANEL_GerMed_Resultado!AO748</f>
        <v>58502.361960000002</v>
      </c>
      <c r="AL4" s="1">
        <f>PLANEL_GerMed_Resultado!AP244+PLANEL_GerMed_Resultado!AP748</f>
        <v>57441.181850000001</v>
      </c>
    </row>
    <row r="5" spans="2:38" x14ac:dyDescent="0.25">
      <c r="B5" s="16" t="s">
        <v>2</v>
      </c>
      <c r="C5" s="1">
        <f>PLANEL_GerMed_Resultado!G256</f>
        <v>2743.9752939999998</v>
      </c>
      <c r="D5" s="1">
        <f>PLANEL_GerMed_Resultado!H256</f>
        <v>2958.566151</v>
      </c>
      <c r="E5" s="1">
        <f>PLANEL_GerMed_Resultado!I256</f>
        <v>3086.1932019999999</v>
      </c>
      <c r="F5" s="1">
        <f>PLANEL_GerMed_Resultado!J256</f>
        <v>3090.370054</v>
      </c>
      <c r="G5" s="1">
        <f>PLANEL_GerMed_Resultado!K256</f>
        <v>3193.6118590000001</v>
      </c>
      <c r="H5" s="1">
        <f>PLANEL_GerMed_Resultado!L256</f>
        <v>3391.2467830000001</v>
      </c>
      <c r="I5" s="1">
        <f>PLANEL_GerMed_Resultado!M256</f>
        <v>4639.1147870000004</v>
      </c>
      <c r="J5" s="1">
        <f>PLANEL_GerMed_Resultado!N256</f>
        <v>4960.2275360000003</v>
      </c>
      <c r="K5" s="1">
        <f>PLANEL_GerMed_Resultado!O256</f>
        <v>5084.0867070000004</v>
      </c>
      <c r="L5" s="1">
        <f>PLANEL_GerMed_Resultado!P256</f>
        <v>7122.8281269999998</v>
      </c>
      <c r="M5" s="1">
        <f>PLANEL_GerMed_Resultado!Q256</f>
        <v>6529.2648840000002</v>
      </c>
      <c r="N5" s="1">
        <f>PLANEL_GerMed_Resultado!R256</f>
        <v>7137.8545969999996</v>
      </c>
      <c r="O5" s="1">
        <f>PLANEL_GerMed_Resultado!S256</f>
        <v>6536.0385880000003</v>
      </c>
      <c r="P5" s="1">
        <f>PLANEL_GerMed_Resultado!T256</f>
        <v>6787.7043610000001</v>
      </c>
      <c r="Q5" s="1">
        <f>PLANEL_GerMed_Resultado!U256</f>
        <v>8209.2440889999998</v>
      </c>
      <c r="R5" s="1">
        <f>PLANEL_GerMed_Resultado!V256</f>
        <v>7698.7436600000001</v>
      </c>
      <c r="S5" s="1">
        <f>PLANEL_GerMed_Resultado!W256</f>
        <v>7910.8425070000003</v>
      </c>
      <c r="T5" s="1">
        <f>PLANEL_GerMed_Resultado!X256</f>
        <v>7419.2172209999999</v>
      </c>
      <c r="U5" s="1">
        <f>PLANEL_GerMed_Resultado!Y256</f>
        <v>7508.2395640000004</v>
      </c>
      <c r="V5" s="1">
        <f>PLANEL_GerMed_Resultado!Z256</f>
        <v>8063.4521180000002</v>
      </c>
      <c r="W5" s="1">
        <f>PLANEL_GerMed_Resultado!AA256</f>
        <v>7818.9880700000003</v>
      </c>
      <c r="X5" s="1">
        <f>PLANEL_GerMed_Resultado!AB256</f>
        <v>8167.441546</v>
      </c>
      <c r="Y5" s="1">
        <f>PLANEL_GerMed_Resultado!AC256</f>
        <v>8157.9987780000001</v>
      </c>
      <c r="Z5" s="1">
        <f>PLANEL_GerMed_Resultado!AD256</f>
        <v>7371.9830540000003</v>
      </c>
      <c r="AA5" s="1">
        <f>PLANEL_GerMed_Resultado!AE256</f>
        <v>8180.9474170000003</v>
      </c>
      <c r="AB5" s="68">
        <f>PLANEL_GerMed_Resultado!AF256</f>
        <v>7765.3190940000004</v>
      </c>
      <c r="AC5" s="1">
        <f>PLANEL_GerMed_Resultado!AG256</f>
        <v>7807.2695890000005</v>
      </c>
      <c r="AD5" s="1">
        <f>PLANEL_GerMed_Resultado!AH256</f>
        <v>7781.170228</v>
      </c>
      <c r="AE5" s="1">
        <f>PLANEL_GerMed_Resultado!AI256</f>
        <v>7467.5909259999999</v>
      </c>
      <c r="AF5" s="1">
        <f>PLANEL_GerMed_Resultado!AJ256</f>
        <v>7247.8334329999998</v>
      </c>
      <c r="AG5" s="1">
        <f>PLANEL_GerMed_Resultado!AK256</f>
        <v>6816.9529259999999</v>
      </c>
      <c r="AH5" s="1">
        <f>PLANEL_GerMed_Resultado!AL256</f>
        <v>6829.9967370000004</v>
      </c>
      <c r="AI5" s="1">
        <f>PLANEL_GerMed_Resultado!AM256</f>
        <v>6552.074807</v>
      </c>
      <c r="AJ5" s="1">
        <f>PLANEL_GerMed_Resultado!AN256</f>
        <v>6406.1118500000002</v>
      </c>
      <c r="AK5" s="1">
        <f>PLANEL_GerMed_Resultado!AO256</f>
        <v>6138.0012290000004</v>
      </c>
      <c r="AL5" s="1">
        <f>PLANEL_GerMed_Resultado!AP256</f>
        <v>6695.8273470000004</v>
      </c>
    </row>
    <row r="6" spans="2:38" x14ac:dyDescent="0.25">
      <c r="B6" s="16" t="s">
        <v>3</v>
      </c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68"/>
      <c r="AC6" s="1"/>
      <c r="AD6" s="1"/>
      <c r="AE6" s="1"/>
      <c r="AF6" s="1"/>
      <c r="AG6" s="1"/>
      <c r="AH6" s="1"/>
      <c r="AI6" s="1"/>
      <c r="AJ6" s="1"/>
      <c r="AK6" s="1"/>
      <c r="AL6" s="1"/>
    </row>
    <row r="7" spans="2:38" x14ac:dyDescent="0.25">
      <c r="B7" s="17" t="s">
        <v>3</v>
      </c>
      <c r="C7" s="18">
        <f>PLANEL_GerMed_Resultado!G112+PLANEL_GerMed_Resultado!G124+PLANEL_GerMed_Resultado!G136+PLANEL_GerMed_Resultado!G148+PLANEL_GerMed_Resultado!G664+PLANEL_GerMed_Resultado!G676+PLANEL_GerMed_Resultado!G688+PLANEL_GerMed_Resultado!G724+PLANEL_GerMed_Resultado!G760</f>
        <v>5804.2864504999998</v>
      </c>
      <c r="D7" s="18">
        <f>PLANEL_GerMed_Resultado!H112+PLANEL_GerMed_Resultado!H124+PLANEL_GerMed_Resultado!H136+PLANEL_GerMed_Resultado!H148+PLANEL_GerMed_Resultado!H664+PLANEL_GerMed_Resultado!H676+PLANEL_GerMed_Resultado!H688+PLANEL_GerMed_Resultado!H724+PLANEL_GerMed_Resultado!H760</f>
        <v>4247.0173515000006</v>
      </c>
      <c r="E7" s="18">
        <f>PLANEL_GerMed_Resultado!I112+PLANEL_GerMed_Resultado!I124+PLANEL_GerMed_Resultado!I136+PLANEL_GerMed_Resultado!I148+PLANEL_GerMed_Resultado!I664+PLANEL_GerMed_Resultado!I676+PLANEL_GerMed_Resultado!I688+PLANEL_GerMed_Resultado!I724+PLANEL_GerMed_Resultado!I760</f>
        <v>4421.5537007000003</v>
      </c>
      <c r="F7" s="18">
        <f>PLANEL_GerMed_Resultado!J112+PLANEL_GerMed_Resultado!J124+PLANEL_GerMed_Resultado!J136+PLANEL_GerMed_Resultado!J148+PLANEL_GerMed_Resultado!J664+PLANEL_GerMed_Resultado!J676+PLANEL_GerMed_Resultado!J688+PLANEL_GerMed_Resultado!J724+PLANEL_GerMed_Resultado!J760</f>
        <v>3978.371909</v>
      </c>
      <c r="G7" s="18">
        <f>PLANEL_GerMed_Resultado!K112+PLANEL_GerMed_Resultado!K124+PLANEL_GerMed_Resultado!K136+PLANEL_GerMed_Resultado!K148+PLANEL_GerMed_Resultado!K664+PLANEL_GerMed_Resultado!K676+PLANEL_GerMed_Resultado!K688+PLANEL_GerMed_Resultado!K724+PLANEL_GerMed_Resultado!K760</f>
        <v>4221.2679155000005</v>
      </c>
      <c r="H7" s="18">
        <f>PLANEL_GerMed_Resultado!L112+PLANEL_GerMed_Resultado!L124+PLANEL_GerMed_Resultado!L136+PLANEL_GerMed_Resultado!L148+PLANEL_GerMed_Resultado!L664+PLANEL_GerMed_Resultado!L676+PLANEL_GerMed_Resultado!L688+PLANEL_GerMed_Resultado!L724+PLANEL_GerMed_Resultado!L760</f>
        <v>4991.2462845</v>
      </c>
      <c r="I7" s="18">
        <f>PLANEL_GerMed_Resultado!M112+PLANEL_GerMed_Resultado!M124+PLANEL_GerMed_Resultado!M136+PLANEL_GerMed_Resultado!M148+PLANEL_GerMed_Resultado!M664+PLANEL_GerMed_Resultado!M676+PLANEL_GerMed_Resultado!M688+PLANEL_GerMed_Resultado!M724+PLANEL_GerMed_Resultado!M760</f>
        <v>5587.5047441999995</v>
      </c>
      <c r="J7" s="18">
        <f>PLANEL_GerMed_Resultado!N112+PLANEL_GerMed_Resultado!N124+PLANEL_GerMed_Resultado!N136+PLANEL_GerMed_Resultado!N148+PLANEL_GerMed_Resultado!N664+PLANEL_GerMed_Resultado!N676+PLANEL_GerMed_Resultado!N688+PLANEL_GerMed_Resultado!N724+PLANEL_GerMed_Resultado!N760</f>
        <v>5439.3866026599999</v>
      </c>
      <c r="K7" s="18">
        <f>PLANEL_GerMed_Resultado!O112+PLANEL_GerMed_Resultado!O124+PLANEL_GerMed_Resultado!O136+PLANEL_GerMed_Resultado!O148+PLANEL_GerMed_Resultado!O664+PLANEL_GerMed_Resultado!O676+PLANEL_GerMed_Resultado!O688+PLANEL_GerMed_Resultado!O724+PLANEL_GerMed_Resultado!O760</f>
        <v>5423.5470120999998</v>
      </c>
      <c r="L7" s="18">
        <f>PLANEL_GerMed_Resultado!P112+PLANEL_GerMed_Resultado!P124+PLANEL_GerMed_Resultado!P136+PLANEL_GerMed_Resultado!P148+PLANEL_GerMed_Resultado!P664+PLANEL_GerMed_Resultado!P676+PLANEL_GerMed_Resultado!P688+PLANEL_GerMed_Resultado!P724+PLANEL_GerMed_Resultado!P760</f>
        <v>5386.9548770999991</v>
      </c>
      <c r="M7" s="18">
        <f>PLANEL_GerMed_Resultado!Q112+PLANEL_GerMed_Resultado!Q124+PLANEL_GerMed_Resultado!Q136+PLANEL_GerMed_Resultado!Q148+PLANEL_GerMed_Resultado!Q664+PLANEL_GerMed_Resultado!Q676+PLANEL_GerMed_Resultado!Q688+PLANEL_GerMed_Resultado!Q724+PLANEL_GerMed_Resultado!Q760</f>
        <v>4412.5586500999998</v>
      </c>
      <c r="N7" s="18">
        <f>PLANEL_GerMed_Resultado!R112+PLANEL_GerMed_Resultado!R124+PLANEL_GerMed_Resultado!R136+PLANEL_GerMed_Resultado!R148+PLANEL_GerMed_Resultado!R664+PLANEL_GerMed_Resultado!R676+PLANEL_GerMed_Resultado!R688+PLANEL_GerMed_Resultado!R724+PLANEL_GerMed_Resultado!R760</f>
        <v>4258.1049042000004</v>
      </c>
      <c r="O7" s="18">
        <f>PLANEL_GerMed_Resultado!S112+PLANEL_GerMed_Resultado!S124+PLANEL_GerMed_Resultado!S136+PLANEL_GerMed_Resultado!S148+PLANEL_GerMed_Resultado!S664+PLANEL_GerMed_Resultado!S676+PLANEL_GerMed_Resultado!S688+PLANEL_GerMed_Resultado!S724+PLANEL_GerMed_Resultado!S760</f>
        <v>4006.745343</v>
      </c>
      <c r="P7" s="18">
        <f>PLANEL_GerMed_Resultado!T112+PLANEL_GerMed_Resultado!T124+PLANEL_GerMed_Resultado!T136+PLANEL_GerMed_Resultado!T148+PLANEL_GerMed_Resultado!T664+PLANEL_GerMed_Resultado!T676+PLANEL_GerMed_Resultado!T688+PLANEL_GerMed_Resultado!T724+PLANEL_GerMed_Resultado!T760</f>
        <v>3852.8570460000001</v>
      </c>
      <c r="Q7" s="18">
        <f>PLANEL_GerMed_Resultado!U112+PLANEL_GerMed_Resultado!U124+PLANEL_GerMed_Resultado!U136+PLANEL_GerMed_Resultado!U148+PLANEL_GerMed_Resultado!U664+PLANEL_GerMed_Resultado!U676+PLANEL_GerMed_Resultado!U688+PLANEL_GerMed_Resultado!U724+PLANEL_GerMed_Resultado!U760</f>
        <v>3829.6165209999999</v>
      </c>
      <c r="R7" s="18">
        <f>PLANEL_GerMed_Resultado!V112+PLANEL_GerMed_Resultado!V124+PLANEL_GerMed_Resultado!V136+PLANEL_GerMed_Resultado!V148+PLANEL_GerMed_Resultado!V664+PLANEL_GerMed_Resultado!V676+PLANEL_GerMed_Resultado!V688+PLANEL_GerMed_Resultado!V724+PLANEL_GerMed_Resultado!V760</f>
        <v>3836.87646</v>
      </c>
      <c r="S7" s="18">
        <f>PLANEL_GerMed_Resultado!W112+PLANEL_GerMed_Resultado!W124+PLANEL_GerMed_Resultado!W136+PLANEL_GerMed_Resultado!W148+PLANEL_GerMed_Resultado!W664+PLANEL_GerMed_Resultado!W676+PLANEL_GerMed_Resultado!W688+PLANEL_GerMed_Resultado!W724+PLANEL_GerMed_Resultado!W760</f>
        <v>3520.5022980000003</v>
      </c>
      <c r="T7" s="18">
        <f>PLANEL_GerMed_Resultado!X112+PLANEL_GerMed_Resultado!X124+PLANEL_GerMed_Resultado!X136+PLANEL_GerMed_Resultado!X148+PLANEL_GerMed_Resultado!X664+PLANEL_GerMed_Resultado!X676+PLANEL_GerMed_Resultado!X688+PLANEL_GerMed_Resultado!X724+PLANEL_GerMed_Resultado!X760</f>
        <v>3567.0262339999999</v>
      </c>
      <c r="U7" s="18">
        <f>PLANEL_GerMed_Resultado!Y112+PLANEL_GerMed_Resultado!Y124+PLANEL_GerMed_Resultado!Y136+PLANEL_GerMed_Resultado!Y148+PLANEL_GerMed_Resultado!Y664+PLANEL_GerMed_Resultado!Y676+PLANEL_GerMed_Resultado!Y688+PLANEL_GerMed_Resultado!Y724+PLANEL_GerMed_Resultado!Y760</f>
        <v>3737.643411</v>
      </c>
      <c r="V7" s="18">
        <f>PLANEL_GerMed_Resultado!Z112+PLANEL_GerMed_Resultado!Z124+PLANEL_GerMed_Resultado!Z136+PLANEL_GerMed_Resultado!Z148+PLANEL_GerMed_Resultado!Z664+PLANEL_GerMed_Resultado!Z676+PLANEL_GerMed_Resultado!Z688+PLANEL_GerMed_Resultado!Z724+PLANEL_GerMed_Resultado!Z760</f>
        <v>3461.0924906</v>
      </c>
      <c r="W7" s="18">
        <f>PLANEL_GerMed_Resultado!AA112+PLANEL_GerMed_Resultado!AA124+PLANEL_GerMed_Resultado!AA136+PLANEL_GerMed_Resultado!AA148+PLANEL_GerMed_Resultado!AA664+PLANEL_GerMed_Resultado!AA676+PLANEL_GerMed_Resultado!AA688+PLANEL_GerMed_Resultado!AA724+PLANEL_GerMed_Resultado!AA760</f>
        <v>3618.4030580999997</v>
      </c>
      <c r="X7" s="18">
        <f>PLANEL_GerMed_Resultado!AB112+PLANEL_GerMed_Resultado!AB124+PLANEL_GerMed_Resultado!AB136+PLANEL_GerMed_Resultado!AB148+PLANEL_GerMed_Resultado!AB664+PLANEL_GerMed_Resultado!AB676+PLANEL_GerMed_Resultado!AB688+PLANEL_GerMed_Resultado!AB724+PLANEL_GerMed_Resultado!AB760</f>
        <v>3542.9180504999999</v>
      </c>
      <c r="Y7" s="18">
        <f>PLANEL_GerMed_Resultado!AC112+PLANEL_GerMed_Resultado!AC124+PLANEL_GerMed_Resultado!AC136+PLANEL_GerMed_Resultado!AC148+PLANEL_GerMed_Resultado!AC664+PLANEL_GerMed_Resultado!AC676+PLANEL_GerMed_Resultado!AC688+PLANEL_GerMed_Resultado!AC724+PLANEL_GerMed_Resultado!AC760</f>
        <v>3328.4388743</v>
      </c>
      <c r="Z7" s="18">
        <f>PLANEL_GerMed_Resultado!AD112+PLANEL_GerMed_Resultado!AD124+PLANEL_GerMed_Resultado!AD136+PLANEL_GerMed_Resultado!AD148+PLANEL_GerMed_Resultado!AD664+PLANEL_GerMed_Resultado!AD676+PLANEL_GerMed_Resultado!AD688+PLANEL_GerMed_Resultado!AD724+PLANEL_GerMed_Resultado!AD760</f>
        <v>3097.2308708999999</v>
      </c>
      <c r="AA7" s="18">
        <f>PLANEL_GerMed_Resultado!AE112+PLANEL_GerMed_Resultado!AE124+PLANEL_GerMed_Resultado!AE136+PLANEL_GerMed_Resultado!AE148+PLANEL_GerMed_Resultado!AE664+PLANEL_GerMed_Resultado!AE676+PLANEL_GerMed_Resultado!AE688+PLANEL_GerMed_Resultado!AE724+PLANEL_GerMed_Resultado!AE760</f>
        <v>3043.9082594000001</v>
      </c>
      <c r="AB7" s="18">
        <f>PLANEL_GerMed_Resultado!AF112+PLANEL_GerMed_Resultado!AF124+PLANEL_GerMed_Resultado!AF136+PLANEL_GerMed_Resultado!AF148+PLANEL_GerMed_Resultado!AF664+PLANEL_GerMed_Resultado!AF676+PLANEL_GerMed_Resultado!AF688+PLANEL_GerMed_Resultado!AF724+PLANEL_GerMed_Resultado!AF760</f>
        <v>2877.4528053999998</v>
      </c>
      <c r="AC7" s="18">
        <f>PLANEL_GerMed_Resultado!AG112+PLANEL_GerMed_Resultado!AG124+PLANEL_GerMed_Resultado!AG136+PLANEL_GerMed_Resultado!AG148+PLANEL_GerMed_Resultado!AG664+PLANEL_GerMed_Resultado!AG676+PLANEL_GerMed_Resultado!AG688+PLANEL_GerMed_Resultado!AG724+PLANEL_GerMed_Resultado!AG760</f>
        <v>2366.7816865</v>
      </c>
      <c r="AD7" s="18">
        <f>PLANEL_GerMed_Resultado!AH112+PLANEL_GerMed_Resultado!AH124+PLANEL_GerMed_Resultado!AH136+PLANEL_GerMed_Resultado!AH148+PLANEL_GerMed_Resultado!AH664+PLANEL_GerMed_Resultado!AH676+PLANEL_GerMed_Resultado!AH688+PLANEL_GerMed_Resultado!AH724+PLANEL_GerMed_Resultado!AH760</f>
        <v>2166.1901435999998</v>
      </c>
      <c r="AE7" s="18">
        <f>PLANEL_GerMed_Resultado!AI112+PLANEL_GerMed_Resultado!AI124+PLANEL_GerMed_Resultado!AI136+PLANEL_GerMed_Resultado!AI148+PLANEL_GerMed_Resultado!AI664+PLANEL_GerMed_Resultado!AI676+PLANEL_GerMed_Resultado!AI688+PLANEL_GerMed_Resultado!AI724+PLANEL_GerMed_Resultado!AI760</f>
        <v>1964.0416636999998</v>
      </c>
      <c r="AF7" s="18">
        <f>PLANEL_GerMed_Resultado!AJ112+PLANEL_GerMed_Resultado!AJ124+PLANEL_GerMed_Resultado!AJ136+PLANEL_GerMed_Resultado!AJ148+PLANEL_GerMed_Resultado!AJ664+PLANEL_GerMed_Resultado!AJ676+PLANEL_GerMed_Resultado!AJ688+PLANEL_GerMed_Resultado!AJ724+PLANEL_GerMed_Resultado!AJ760</f>
        <v>1790.4372246</v>
      </c>
      <c r="AG7" s="18">
        <f>PLANEL_GerMed_Resultado!AK112+PLANEL_GerMed_Resultado!AK124+PLANEL_GerMed_Resultado!AK136+PLANEL_GerMed_Resultado!AK148+PLANEL_GerMed_Resultado!AK664+PLANEL_GerMed_Resultado!AK676+PLANEL_GerMed_Resultado!AK688+PLANEL_GerMed_Resultado!AK724+PLANEL_GerMed_Resultado!AK760</f>
        <v>1491.185299</v>
      </c>
      <c r="AH7" s="18">
        <f>PLANEL_GerMed_Resultado!AL112+PLANEL_GerMed_Resultado!AL124+PLANEL_GerMed_Resultado!AL136+PLANEL_GerMed_Resultado!AL148+PLANEL_GerMed_Resultado!AL664+PLANEL_GerMed_Resultado!AL676+PLANEL_GerMed_Resultado!AL688+PLANEL_GerMed_Resultado!AL724+PLANEL_GerMed_Resultado!AL760</f>
        <v>1493.0604229999999</v>
      </c>
      <c r="AI7" s="18">
        <f>PLANEL_GerMed_Resultado!AM112+PLANEL_GerMed_Resultado!AM124+PLANEL_GerMed_Resultado!AM136+PLANEL_GerMed_Resultado!AM148+PLANEL_GerMed_Resultado!AM664+PLANEL_GerMed_Resultado!AM676+PLANEL_GerMed_Resultado!AM688+PLANEL_GerMed_Resultado!AM724+PLANEL_GerMed_Resultado!AM760</f>
        <v>1348.7588330000001</v>
      </c>
      <c r="AJ7" s="18">
        <f>PLANEL_GerMed_Resultado!AN112+PLANEL_GerMed_Resultado!AN124+PLANEL_GerMed_Resultado!AN136+PLANEL_GerMed_Resultado!AN148+PLANEL_GerMed_Resultado!AN664+PLANEL_GerMed_Resultado!AN676+PLANEL_GerMed_Resultado!AN688+PLANEL_GerMed_Resultado!AN724+PLANEL_GerMed_Resultado!AN760</f>
        <v>1156.678962</v>
      </c>
      <c r="AK7" s="18">
        <f>PLANEL_GerMed_Resultado!AO112+PLANEL_GerMed_Resultado!AO124+PLANEL_GerMed_Resultado!AO136+PLANEL_GerMed_Resultado!AO148+PLANEL_GerMed_Resultado!AO664+PLANEL_GerMed_Resultado!AO676+PLANEL_GerMed_Resultado!AO688+PLANEL_GerMed_Resultado!AO724+PLANEL_GerMed_Resultado!AO760</f>
        <v>968.98143340000001</v>
      </c>
      <c r="AL7" s="18">
        <f>PLANEL_GerMed_Resultado!AP112+PLANEL_GerMed_Resultado!AP124+PLANEL_GerMed_Resultado!AP136+PLANEL_GerMed_Resultado!AP148+PLANEL_GerMed_Resultado!AP664+PLANEL_GerMed_Resultado!AP676+PLANEL_GerMed_Resultado!AP688+PLANEL_GerMed_Resultado!AP724+PLANEL_GerMed_Resultado!AP760</f>
        <v>783.1467543</v>
      </c>
    </row>
    <row r="8" spans="2:38" x14ac:dyDescent="0.25">
      <c r="B8" s="16" t="s">
        <v>4</v>
      </c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68"/>
      <c r="AC8" s="1"/>
      <c r="AD8" s="1"/>
      <c r="AE8" s="1"/>
      <c r="AF8" s="1"/>
      <c r="AG8" s="1"/>
      <c r="AH8" s="1"/>
      <c r="AI8" s="1"/>
      <c r="AJ8" s="1"/>
      <c r="AK8" s="1"/>
      <c r="AL8" s="1"/>
    </row>
    <row r="9" spans="2:38" x14ac:dyDescent="0.25">
      <c r="B9" s="19" t="s">
        <v>49</v>
      </c>
      <c r="C9" s="20">
        <f>PLANEL_GerMed_Resultado!G64+PLANEL_GerMed_Resultado!G76+PLANEL_GerMed_Resultado!G88+PLANEL_GerMed_Resultado!G640+PLANEL_GerMed_Resultado!G700+PLANEL_GerMed_Resultado!G736</f>
        <v>975.08352209999998</v>
      </c>
      <c r="D9" s="20">
        <f>PLANEL_GerMed_Resultado!H64+PLANEL_GerMed_Resultado!H76+PLANEL_GerMed_Resultado!H88+PLANEL_GerMed_Resultado!H640+PLANEL_GerMed_Resultado!H700+PLANEL_GerMed_Resultado!H736</f>
        <v>792.17267409999999</v>
      </c>
      <c r="E9" s="20">
        <f>PLANEL_GerMed_Resultado!I64+PLANEL_GerMed_Resultado!I76+PLANEL_GerMed_Resultado!I88+PLANEL_GerMed_Resultado!I640+PLANEL_GerMed_Resultado!I700+PLANEL_GerMed_Resultado!I736</f>
        <v>813.5450525</v>
      </c>
      <c r="F9" s="20">
        <f>PLANEL_GerMed_Resultado!J64+PLANEL_GerMed_Resultado!J76+PLANEL_GerMed_Resultado!J88+PLANEL_GerMed_Resultado!J640+PLANEL_GerMed_Resultado!J700+PLANEL_GerMed_Resultado!J736</f>
        <v>783.63414739999996</v>
      </c>
      <c r="G9" s="20">
        <f>PLANEL_GerMed_Resultado!K64+PLANEL_GerMed_Resultado!K76+PLANEL_GerMed_Resultado!K88+PLANEL_GerMed_Resultado!K640+PLANEL_GerMed_Resultado!K700+PLANEL_GerMed_Resultado!K736</f>
        <v>1000.62064</v>
      </c>
      <c r="H9" s="20">
        <f>PLANEL_GerMed_Resultado!L64+PLANEL_GerMed_Resultado!L76+PLANEL_GerMed_Resultado!L88+PLANEL_GerMed_Resultado!L640+PLANEL_GerMed_Resultado!L700+PLANEL_GerMed_Resultado!L736</f>
        <v>1000.624233</v>
      </c>
      <c r="I9" s="20">
        <f>PLANEL_GerMed_Resultado!M64+PLANEL_GerMed_Resultado!M76+PLANEL_GerMed_Resultado!M88+PLANEL_GerMed_Resultado!M640+PLANEL_GerMed_Resultado!M700+PLANEL_GerMed_Resultado!M736</f>
        <v>1055.4506839999999</v>
      </c>
      <c r="J9" s="20">
        <f>PLANEL_GerMed_Resultado!N64+PLANEL_GerMed_Resultado!N76+PLANEL_GerMed_Resultado!N88+PLANEL_GerMed_Resultado!N640+PLANEL_GerMed_Resultado!N700+PLANEL_GerMed_Resultado!N736</f>
        <v>1103.1143979999999</v>
      </c>
      <c r="K9" s="20">
        <f>PLANEL_GerMed_Resultado!O64+PLANEL_GerMed_Resultado!O76+PLANEL_GerMed_Resultado!O88+PLANEL_GerMed_Resultado!O640+PLANEL_GerMed_Resultado!O700+PLANEL_GerMed_Resultado!O736</f>
        <v>1056.1279050000001</v>
      </c>
      <c r="L9" s="20">
        <f>PLANEL_GerMed_Resultado!P64+PLANEL_GerMed_Resultado!P76+PLANEL_GerMed_Resultado!P88+PLANEL_GerMed_Resultado!P640+PLANEL_GerMed_Resultado!P700+PLANEL_GerMed_Resultado!P736</f>
        <v>1055.4506839999999</v>
      </c>
      <c r="M9" s="20">
        <f>PLANEL_GerMed_Resultado!Q64+PLANEL_GerMed_Resultado!Q76+PLANEL_GerMed_Resultado!Q88+PLANEL_GerMed_Resultado!Q640+PLANEL_GerMed_Resultado!Q700+PLANEL_GerMed_Resultado!Q736</f>
        <v>1055.4506839999999</v>
      </c>
      <c r="N9" s="20">
        <f>PLANEL_GerMed_Resultado!R64+PLANEL_GerMed_Resultado!R76+PLANEL_GerMed_Resultado!R88+PLANEL_GerMed_Resultado!R640+PLANEL_GerMed_Resultado!R700+PLANEL_GerMed_Resultado!R736</f>
        <v>1055.4506839999999</v>
      </c>
      <c r="O9" s="20">
        <f>PLANEL_GerMed_Resultado!S64+PLANEL_GerMed_Resultado!S76+PLANEL_GerMed_Resultado!S88+PLANEL_GerMed_Resultado!S640+PLANEL_GerMed_Resultado!S700+PLANEL_GerMed_Resultado!S736</f>
        <v>1039.9410459999999</v>
      </c>
      <c r="P9" s="20">
        <f>PLANEL_GerMed_Resultado!T64+PLANEL_GerMed_Resultado!T76+PLANEL_GerMed_Resultado!T88+PLANEL_GerMed_Resultado!T640+PLANEL_GerMed_Resultado!T700+PLANEL_GerMed_Resultado!T736</f>
        <v>1039.9410459999999</v>
      </c>
      <c r="Q9" s="20">
        <f>PLANEL_GerMed_Resultado!U64+PLANEL_GerMed_Resultado!U76+PLANEL_GerMed_Resultado!U88+PLANEL_GerMed_Resultado!U640+PLANEL_GerMed_Resultado!U700+PLANEL_GerMed_Resultado!U736</f>
        <v>274.15011559999999</v>
      </c>
      <c r="R9" s="20">
        <f>PLANEL_GerMed_Resultado!V64+PLANEL_GerMed_Resultado!V76+PLANEL_GerMed_Resultado!V88+PLANEL_GerMed_Resultado!V640+PLANEL_GerMed_Resultado!V700+PLANEL_GerMed_Resultado!V736</f>
        <v>274.15011559999999</v>
      </c>
      <c r="S9" s="20">
        <f>PLANEL_GerMed_Resultado!W64+PLANEL_GerMed_Resultado!W76+PLANEL_GerMed_Resultado!W88+PLANEL_GerMed_Resultado!W640+PLANEL_GerMed_Resultado!W700+PLANEL_GerMed_Resultado!W736</f>
        <v>208.45155879999999</v>
      </c>
      <c r="T9" s="20">
        <f>PLANEL_GerMed_Resultado!X64+PLANEL_GerMed_Resultado!X76+PLANEL_GerMed_Resultado!X88+PLANEL_GerMed_Resultado!X640+PLANEL_GerMed_Resultado!X700+PLANEL_GerMed_Resultado!X736</f>
        <v>208.45155879999999</v>
      </c>
      <c r="U9" s="20">
        <f>PLANEL_GerMed_Resultado!Y64+PLANEL_GerMed_Resultado!Y76+PLANEL_GerMed_Resultado!Y88+PLANEL_GerMed_Resultado!Y640+PLANEL_GerMed_Resultado!Y700+PLANEL_GerMed_Resultado!Y736</f>
        <v>208.45155879999999</v>
      </c>
      <c r="V9" s="20">
        <f>PLANEL_GerMed_Resultado!Z64+PLANEL_GerMed_Resultado!Z76+PLANEL_GerMed_Resultado!Z88+PLANEL_GerMed_Resultado!Z640+PLANEL_GerMed_Resultado!Z700+PLANEL_GerMed_Resultado!Z736</f>
        <v>246.9031176</v>
      </c>
      <c r="W9" s="20">
        <f>PLANEL_GerMed_Resultado!AA64+PLANEL_GerMed_Resultado!AA76+PLANEL_GerMed_Resultado!AA88+PLANEL_GerMed_Resultado!AA640+PLANEL_GerMed_Resultado!AA700+PLANEL_GerMed_Resultado!AA736</f>
        <v>246.9031176</v>
      </c>
      <c r="X9" s="20">
        <f>PLANEL_GerMed_Resultado!AB64+PLANEL_GerMed_Resultado!AB76+PLANEL_GerMed_Resultado!AB88+PLANEL_GerMed_Resultado!AB640+PLANEL_GerMed_Resultado!AB700+PLANEL_GerMed_Resultado!AB736</f>
        <v>246.9031176</v>
      </c>
      <c r="Y9" s="20">
        <f>PLANEL_GerMed_Resultado!AC64+PLANEL_GerMed_Resultado!AC76+PLANEL_GerMed_Resultado!AC88+PLANEL_GerMed_Resultado!AC640+PLANEL_GerMed_Resultado!AC700+PLANEL_GerMed_Resultado!AC736</f>
        <v>246.9031176</v>
      </c>
      <c r="Z9" s="20">
        <f>PLANEL_GerMed_Resultado!AD64+PLANEL_GerMed_Resultado!AD76+PLANEL_GerMed_Resultado!AD88+PLANEL_GerMed_Resultado!AD640+PLANEL_GerMed_Resultado!AD700+PLANEL_GerMed_Resultado!AD736</f>
        <v>278.34684069999997</v>
      </c>
      <c r="AA9" s="20">
        <f>PLANEL_GerMed_Resultado!AE64+PLANEL_GerMed_Resultado!AE76+PLANEL_GerMed_Resultado!AE88+PLANEL_GerMed_Resultado!AE640+PLANEL_GerMed_Resultado!AE700+PLANEL_GerMed_Resultado!AE736</f>
        <v>246.9031176</v>
      </c>
      <c r="AB9" s="20">
        <f>PLANEL_GerMed_Resultado!AF64+PLANEL_GerMed_Resultado!AF76+PLANEL_GerMed_Resultado!AF88+PLANEL_GerMed_Resultado!AF640+PLANEL_GerMed_Resultado!AF700+PLANEL_GerMed_Resultado!AF736</f>
        <v>246.9031176</v>
      </c>
      <c r="AC9" s="20">
        <f>PLANEL_GerMed_Resultado!AG64+PLANEL_GerMed_Resultado!AG76+PLANEL_GerMed_Resultado!AG88+PLANEL_GerMed_Resultado!AG640+PLANEL_GerMed_Resultado!AG700+PLANEL_GerMed_Resultado!AG736</f>
        <v>246.9031176</v>
      </c>
      <c r="AD9" s="20">
        <f>PLANEL_GerMed_Resultado!AH64+PLANEL_GerMed_Resultado!AH76+PLANEL_GerMed_Resultado!AH88+PLANEL_GerMed_Resultado!AH640+PLANEL_GerMed_Resultado!AH700+PLANEL_GerMed_Resultado!AH736</f>
        <v>246.9031176</v>
      </c>
      <c r="AE9" s="20">
        <f>PLANEL_GerMed_Resultado!AI64+PLANEL_GerMed_Resultado!AI76+PLANEL_GerMed_Resultado!AI88+PLANEL_GerMed_Resultado!AI640+PLANEL_GerMed_Resultado!AI700+PLANEL_GerMed_Resultado!AI736</f>
        <v>246.9031176</v>
      </c>
      <c r="AF9" s="20">
        <f>PLANEL_GerMed_Resultado!AJ64+PLANEL_GerMed_Resultado!AJ76+PLANEL_GerMed_Resultado!AJ88+PLANEL_GerMed_Resultado!AJ640+PLANEL_GerMed_Resultado!AJ700+PLANEL_GerMed_Resultado!AJ736</f>
        <v>246.9031176</v>
      </c>
      <c r="AG9" s="20">
        <f>PLANEL_GerMed_Resultado!AK64+PLANEL_GerMed_Resultado!AK76+PLANEL_GerMed_Resultado!AK88+PLANEL_GerMed_Resultado!AK640+PLANEL_GerMed_Resultado!AK700+PLANEL_GerMed_Resultado!AK736</f>
        <v>0</v>
      </c>
      <c r="AH9" s="20">
        <f>PLANEL_GerMed_Resultado!AL64+PLANEL_GerMed_Resultado!AL76+PLANEL_GerMed_Resultado!AL88+PLANEL_GerMed_Resultado!AL640+PLANEL_GerMed_Resultado!AL700+PLANEL_GerMed_Resultado!AL736</f>
        <v>0</v>
      </c>
      <c r="AI9" s="20">
        <f>PLANEL_GerMed_Resultado!AM64+PLANEL_GerMed_Resultado!AM76+PLANEL_GerMed_Resultado!AM88+PLANEL_GerMed_Resultado!AM640+PLANEL_GerMed_Resultado!AM700+PLANEL_GerMed_Resultado!AM736</f>
        <v>0</v>
      </c>
      <c r="AJ9" s="20">
        <f>PLANEL_GerMed_Resultado!AN64+PLANEL_GerMed_Resultado!AN76+PLANEL_GerMed_Resultado!AN88+PLANEL_GerMed_Resultado!AN640+PLANEL_GerMed_Resultado!AN700+PLANEL_GerMed_Resultado!AN736</f>
        <v>0</v>
      </c>
      <c r="AK9" s="20">
        <f>PLANEL_GerMed_Resultado!AO64+PLANEL_GerMed_Resultado!AO76+PLANEL_GerMed_Resultado!AO88+PLANEL_GerMed_Resultado!AO640+PLANEL_GerMed_Resultado!AO700+PLANEL_GerMed_Resultado!AO736</f>
        <v>0</v>
      </c>
      <c r="AL9" s="20">
        <f>PLANEL_GerMed_Resultado!AP64+PLANEL_GerMed_Resultado!AP76+PLANEL_GerMed_Resultado!AP88+PLANEL_GerMed_Resultado!AP640+PLANEL_GerMed_Resultado!AP700+PLANEL_GerMed_Resultado!AP736</f>
        <v>0</v>
      </c>
    </row>
    <row r="10" spans="2:38" x14ac:dyDescent="0.25">
      <c r="B10" s="19" t="s">
        <v>50</v>
      </c>
      <c r="C10" s="20">
        <f>PLANEL_GerMed_Resultado!G40+PLANEL_GerMed_Resultado!G52</f>
        <v>852.84828489999995</v>
      </c>
      <c r="D10" s="20">
        <f>PLANEL_GerMed_Resultado!H40+PLANEL_GerMed_Resultado!H52</f>
        <v>310.3439783</v>
      </c>
      <c r="E10" s="20">
        <f>PLANEL_GerMed_Resultado!I40+PLANEL_GerMed_Resultado!I52</f>
        <v>310.3439783</v>
      </c>
      <c r="F10" s="20">
        <f>PLANEL_GerMed_Resultado!J40+PLANEL_GerMed_Resultado!J52</f>
        <v>0</v>
      </c>
      <c r="G10" s="20">
        <f>PLANEL_GerMed_Resultado!K40+PLANEL_GerMed_Resultado!K52</f>
        <v>225.12582230000001</v>
      </c>
      <c r="H10" s="20">
        <f>PLANEL_GerMed_Resultado!L40+PLANEL_GerMed_Resultado!L52</f>
        <v>310.3439783</v>
      </c>
      <c r="I10" s="20">
        <f>PLANEL_GerMed_Resultado!M40+PLANEL_GerMed_Resultado!M52</f>
        <v>310.3439783</v>
      </c>
      <c r="J10" s="20">
        <f>PLANEL_GerMed_Resultado!N40+PLANEL_GerMed_Resultado!N52</f>
        <v>310.3439783</v>
      </c>
      <c r="K10" s="20">
        <f>PLANEL_GerMed_Resultado!O40+PLANEL_GerMed_Resultado!O52</f>
        <v>310.3439783</v>
      </c>
      <c r="L10" s="20">
        <f>PLANEL_GerMed_Resultado!P40+PLANEL_GerMed_Resultado!P52</f>
        <v>310.3439783</v>
      </c>
      <c r="M10" s="20">
        <f>PLANEL_GerMed_Resultado!Q40+PLANEL_GerMed_Resultado!Q52</f>
        <v>310.3439783</v>
      </c>
      <c r="N10" s="20">
        <f>PLANEL_GerMed_Resultado!R40+PLANEL_GerMed_Resultado!R52</f>
        <v>310.3439783</v>
      </c>
      <c r="O10" s="20">
        <f>PLANEL_GerMed_Resultado!S40+PLANEL_GerMed_Resultado!S52</f>
        <v>310.3439783</v>
      </c>
      <c r="P10" s="20">
        <f>PLANEL_GerMed_Resultado!T40+PLANEL_GerMed_Resultado!T52</f>
        <v>310.3439783</v>
      </c>
      <c r="Q10" s="20">
        <f>PLANEL_GerMed_Resultado!U40+PLANEL_GerMed_Resultado!U52</f>
        <v>310.3439783</v>
      </c>
      <c r="R10" s="20">
        <f>PLANEL_GerMed_Resultado!V40+PLANEL_GerMed_Resultado!V52</f>
        <v>310.3439783</v>
      </c>
      <c r="S10" s="20">
        <f>PLANEL_GerMed_Resultado!W40+PLANEL_GerMed_Resultado!W52</f>
        <v>0</v>
      </c>
      <c r="T10" s="20">
        <f>PLANEL_GerMed_Resultado!X40+PLANEL_GerMed_Resultado!X52</f>
        <v>0</v>
      </c>
      <c r="U10" s="20">
        <f>PLANEL_GerMed_Resultado!Y40+PLANEL_GerMed_Resultado!Y52</f>
        <v>0</v>
      </c>
      <c r="V10" s="20">
        <f>PLANEL_GerMed_Resultado!Z40+PLANEL_GerMed_Resultado!Z52</f>
        <v>0</v>
      </c>
      <c r="W10" s="20">
        <f>PLANEL_GerMed_Resultado!AA40+PLANEL_GerMed_Resultado!AA52</f>
        <v>0</v>
      </c>
      <c r="X10" s="20">
        <f>PLANEL_GerMed_Resultado!AB40+PLANEL_GerMed_Resultado!AB52</f>
        <v>0</v>
      </c>
      <c r="Y10" s="20">
        <f>PLANEL_GerMed_Resultado!AC40+PLANEL_GerMed_Resultado!AC52</f>
        <v>0</v>
      </c>
      <c r="Z10" s="20">
        <f>PLANEL_GerMed_Resultado!AD40+PLANEL_GerMed_Resultado!AD52</f>
        <v>0</v>
      </c>
      <c r="AA10" s="20">
        <f>PLANEL_GerMed_Resultado!AE40+PLANEL_GerMed_Resultado!AE52</f>
        <v>0</v>
      </c>
      <c r="AB10" s="20">
        <f>PLANEL_GerMed_Resultado!AF40+PLANEL_GerMed_Resultado!AF52</f>
        <v>0</v>
      </c>
      <c r="AC10" s="20">
        <f>PLANEL_GerMed_Resultado!AG40+PLANEL_GerMed_Resultado!AG52</f>
        <v>0</v>
      </c>
      <c r="AD10" s="20">
        <f>PLANEL_GerMed_Resultado!AH40+PLANEL_GerMed_Resultado!AH52</f>
        <v>0</v>
      </c>
      <c r="AE10" s="20">
        <f>PLANEL_GerMed_Resultado!AI40+PLANEL_GerMed_Resultado!AI52</f>
        <v>0</v>
      </c>
      <c r="AF10" s="20">
        <f>PLANEL_GerMed_Resultado!AJ40+PLANEL_GerMed_Resultado!AJ52</f>
        <v>0</v>
      </c>
      <c r="AG10" s="20">
        <f>PLANEL_GerMed_Resultado!AK40+PLANEL_GerMed_Resultado!AK52</f>
        <v>0</v>
      </c>
      <c r="AH10" s="20">
        <f>PLANEL_GerMed_Resultado!AL40+PLANEL_GerMed_Resultado!AL52</f>
        <v>0</v>
      </c>
      <c r="AI10" s="20">
        <f>PLANEL_GerMed_Resultado!AM40+PLANEL_GerMed_Resultado!AM52</f>
        <v>0</v>
      </c>
      <c r="AJ10" s="20">
        <f>PLANEL_GerMed_Resultado!AN40+PLANEL_GerMed_Resultado!AN52</f>
        <v>0</v>
      </c>
      <c r="AK10" s="20">
        <f>PLANEL_GerMed_Resultado!AO40+PLANEL_GerMed_Resultado!AO52</f>
        <v>0</v>
      </c>
      <c r="AL10" s="20">
        <f>PLANEL_GerMed_Resultado!AP40+PLANEL_GerMed_Resultado!AP52</f>
        <v>0</v>
      </c>
    </row>
    <row r="11" spans="2:38" x14ac:dyDescent="0.25">
      <c r="B11" s="16" t="s">
        <v>5</v>
      </c>
      <c r="C11" s="1">
        <f>PLANEL_GerMed_Resultado!G160</f>
        <v>1724.9081000000001</v>
      </c>
      <c r="D11" s="1">
        <f>PLANEL_GerMed_Resultado!H160</f>
        <v>1634.836033</v>
      </c>
      <c r="E11" s="1">
        <f>PLANEL_GerMed_Resultado!I160</f>
        <v>1634.836033</v>
      </c>
      <c r="F11" s="1">
        <f>PLANEL_GerMed_Resultado!J160</f>
        <v>1589.8</v>
      </c>
      <c r="G11" s="1">
        <f>PLANEL_GerMed_Resultado!K160</f>
        <v>1634.836033</v>
      </c>
      <c r="H11" s="1">
        <f>PLANEL_GerMed_Resultado!L160</f>
        <v>1634.836033</v>
      </c>
      <c r="I11" s="1">
        <f>PLANEL_GerMed_Resultado!M160</f>
        <v>1634.836033</v>
      </c>
      <c r="J11" s="1">
        <f>PLANEL_GerMed_Resultado!N160</f>
        <v>1679.8720659999999</v>
      </c>
      <c r="K11" s="1">
        <f>PLANEL_GerMed_Resultado!O160</f>
        <v>1676.2962399999999</v>
      </c>
      <c r="L11" s="1">
        <f>PLANEL_GerMed_Resultado!P160</f>
        <v>1639.5668800000001</v>
      </c>
      <c r="M11" s="1">
        <f>PLANEL_GerMed_Resultado!Q160</f>
        <v>1679.8720659999999</v>
      </c>
      <c r="N11" s="1">
        <f>PLANEL_GerMed_Resultado!R160</f>
        <v>2962.5921060000001</v>
      </c>
      <c r="O11" s="1">
        <f>PLANEL_GerMed_Resultado!S160</f>
        <v>2962.5921060000001</v>
      </c>
      <c r="P11" s="1">
        <f>PLANEL_GerMed_Resultado!T160</f>
        <v>2962.5921060000001</v>
      </c>
      <c r="Q11" s="1">
        <f>PLANEL_GerMed_Resultado!U160</f>
        <v>2962.5921060000001</v>
      </c>
      <c r="R11" s="1">
        <f>PLANEL_GerMed_Resultado!V160</f>
        <v>2962.5921060000001</v>
      </c>
      <c r="S11" s="1">
        <f>PLANEL_GerMed_Resultado!W160</f>
        <v>2962.5921060000001</v>
      </c>
      <c r="T11" s="1">
        <f>PLANEL_GerMed_Resultado!X160</f>
        <v>3000.5461679999999</v>
      </c>
      <c r="U11" s="1">
        <f>PLANEL_GerMed_Resultado!Y160</f>
        <v>3007.6281399999998</v>
      </c>
      <c r="V11" s="1">
        <f>PLANEL_GerMed_Resultado!Z160</f>
        <v>3007.6281399999998</v>
      </c>
      <c r="W11" s="1">
        <f>PLANEL_GerMed_Resultado!AA160</f>
        <v>3007.6281399999998</v>
      </c>
      <c r="X11" s="1">
        <f>PLANEL_GerMed_Resultado!AB160</f>
        <v>3007.6281399999998</v>
      </c>
      <c r="Y11" s="1">
        <f>PLANEL_GerMed_Resultado!AC160</f>
        <v>3007.6281399999998</v>
      </c>
      <c r="Z11" s="1">
        <f>PLANEL_GerMed_Resultado!AD160</f>
        <v>3007.6281399999998</v>
      </c>
      <c r="AA11" s="1">
        <f>PLANEL_GerMed_Resultado!AE160</f>
        <v>2962.5921060000001</v>
      </c>
      <c r="AB11" s="68">
        <f>PLANEL_GerMed_Resultado!AF160</f>
        <v>2962.5921060000001</v>
      </c>
      <c r="AC11" s="1">
        <f>PLANEL_GerMed_Resultado!AG160</f>
        <v>2962.5921060000001</v>
      </c>
      <c r="AD11" s="1">
        <f>PLANEL_GerMed_Resultado!AH160</f>
        <v>2962.5921060000001</v>
      </c>
      <c r="AE11" s="1">
        <f>PLANEL_GerMed_Resultado!AI160</f>
        <v>2962.5921060000001</v>
      </c>
      <c r="AF11" s="1">
        <f>PLANEL_GerMed_Resultado!AJ160</f>
        <v>2962.5921060000001</v>
      </c>
      <c r="AG11" s="1">
        <f>PLANEL_GerMed_Resultado!AK160</f>
        <v>2962.5921060000001</v>
      </c>
      <c r="AH11" s="1">
        <f>PLANEL_GerMed_Resultado!AL160</f>
        <v>2962.5921060000001</v>
      </c>
      <c r="AI11" s="1">
        <f>PLANEL_GerMed_Resultado!AM160</f>
        <v>2962.5921060000001</v>
      </c>
      <c r="AJ11" s="1">
        <f>PLANEL_GerMed_Resultado!AN160</f>
        <v>2962.5921060000001</v>
      </c>
      <c r="AK11" s="1">
        <f>PLANEL_GerMed_Resultado!AO160</f>
        <v>2962.5921060000001</v>
      </c>
      <c r="AL11" s="1">
        <f>PLANEL_GerMed_Resultado!AP160</f>
        <v>2962.5921060000001</v>
      </c>
    </row>
    <row r="12" spans="2:38" x14ac:dyDescent="0.25">
      <c r="B12" s="16" t="s">
        <v>57</v>
      </c>
      <c r="C12" s="1">
        <f>PLANEL_GerMed_Resultado!G172</f>
        <v>310.98325460000001</v>
      </c>
      <c r="D12" s="1">
        <f>PLANEL_GerMed_Resultado!H172</f>
        <v>0</v>
      </c>
      <c r="E12" s="1">
        <f>PLANEL_GerMed_Resultado!I172</f>
        <v>0</v>
      </c>
      <c r="F12" s="1">
        <f>PLANEL_GerMed_Resultado!J172</f>
        <v>0</v>
      </c>
      <c r="G12" s="1">
        <f>PLANEL_GerMed_Resultado!K172</f>
        <v>0</v>
      </c>
      <c r="H12" s="1">
        <f>PLANEL_GerMed_Resultado!L172</f>
        <v>0</v>
      </c>
      <c r="I12" s="1">
        <f>PLANEL_GerMed_Resultado!M172</f>
        <v>0</v>
      </c>
      <c r="J12" s="1">
        <f>PLANEL_GerMed_Resultado!N172</f>
        <v>124.6382188</v>
      </c>
      <c r="K12" s="1">
        <f>PLANEL_GerMed_Resultado!O172</f>
        <v>81.553769149999994</v>
      </c>
      <c r="L12" s="1">
        <f>PLANEL_GerMed_Resultado!P172</f>
        <v>0</v>
      </c>
      <c r="M12" s="1">
        <f>PLANEL_GerMed_Resultado!Q172</f>
        <v>0</v>
      </c>
      <c r="N12" s="1">
        <f>PLANEL_GerMed_Resultado!R172</f>
        <v>0</v>
      </c>
      <c r="O12" s="1">
        <f>PLANEL_GerMed_Resultado!S172</f>
        <v>0</v>
      </c>
      <c r="P12" s="1">
        <f>PLANEL_GerMed_Resultado!T172</f>
        <v>0</v>
      </c>
      <c r="Q12" s="1">
        <f>PLANEL_GerMed_Resultado!U172</f>
        <v>0</v>
      </c>
      <c r="R12" s="1">
        <f>PLANEL_GerMed_Resultado!V172</f>
        <v>0</v>
      </c>
      <c r="S12" s="1">
        <f>PLANEL_GerMed_Resultado!W172</f>
        <v>0</v>
      </c>
      <c r="T12" s="1">
        <f>PLANEL_GerMed_Resultado!X172</f>
        <v>0</v>
      </c>
      <c r="U12" s="1">
        <f>PLANEL_GerMed_Resultado!Y172</f>
        <v>0</v>
      </c>
      <c r="V12" s="1">
        <f>PLANEL_GerMed_Resultado!Z172</f>
        <v>0</v>
      </c>
      <c r="W12" s="1">
        <f>PLANEL_GerMed_Resultado!AA172</f>
        <v>0</v>
      </c>
      <c r="X12" s="1">
        <f>PLANEL_GerMed_Resultado!AB172</f>
        <v>0</v>
      </c>
      <c r="Y12" s="1">
        <f>PLANEL_GerMed_Resultado!AC172</f>
        <v>0</v>
      </c>
      <c r="Z12" s="1">
        <f>PLANEL_GerMed_Resultado!AD172</f>
        <v>0</v>
      </c>
      <c r="AA12" s="1">
        <f>PLANEL_GerMed_Resultado!AE172</f>
        <v>0</v>
      </c>
      <c r="AB12" s="1">
        <f>PLANEL_GerMed_Resultado!AF172</f>
        <v>0</v>
      </c>
      <c r="AC12" s="1">
        <f>PLANEL_GerMed_Resultado!AG172</f>
        <v>0</v>
      </c>
      <c r="AD12" s="1">
        <f>PLANEL_GerMed_Resultado!AH172</f>
        <v>0</v>
      </c>
      <c r="AE12" s="1">
        <f>PLANEL_GerMed_Resultado!AI172</f>
        <v>0</v>
      </c>
      <c r="AF12" s="1">
        <f>PLANEL_GerMed_Resultado!AJ172</f>
        <v>0</v>
      </c>
      <c r="AG12" s="1">
        <f>PLANEL_GerMed_Resultado!AK172</f>
        <v>0</v>
      </c>
      <c r="AH12" s="1">
        <f>PLANEL_GerMed_Resultado!AL172</f>
        <v>0</v>
      </c>
      <c r="AI12" s="1">
        <f>PLANEL_GerMed_Resultado!AM172</f>
        <v>0</v>
      </c>
      <c r="AJ12" s="1">
        <f>PLANEL_GerMed_Resultado!AN172</f>
        <v>0</v>
      </c>
      <c r="AK12" s="1">
        <f>PLANEL_GerMed_Resultado!AO172</f>
        <v>0</v>
      </c>
      <c r="AL12" s="1">
        <f>PLANEL_GerMed_Resultado!AP172</f>
        <v>0</v>
      </c>
    </row>
    <row r="13" spans="2:38" x14ac:dyDescent="0.25">
      <c r="B13" s="16" t="s">
        <v>6</v>
      </c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68"/>
      <c r="AC13" s="1"/>
      <c r="AD13" s="1"/>
      <c r="AE13" s="1"/>
      <c r="AF13" s="1"/>
      <c r="AG13" s="1"/>
      <c r="AH13" s="1"/>
      <c r="AI13" s="1"/>
      <c r="AJ13" s="1"/>
      <c r="AK13" s="1"/>
      <c r="AL13" s="1"/>
    </row>
    <row r="14" spans="2:38" x14ac:dyDescent="0.25">
      <c r="B14" s="23" t="s">
        <v>51</v>
      </c>
      <c r="C14" s="24">
        <f>PLANEL_GerMed_Resultado!G16+PLANEL_GerMed_Resultado!G28+PLANEL_GerMed_Resultado!G628+PLANEL_GerMed_Resultado!G712</f>
        <v>3717.9611169999998</v>
      </c>
      <c r="D14" s="24">
        <f>PLANEL_GerMed_Resultado!H16+PLANEL_GerMed_Resultado!H28+PLANEL_GerMed_Resultado!H628+PLANEL_GerMed_Resultado!H712</f>
        <v>3976.3928729999998</v>
      </c>
      <c r="E14" s="24">
        <f>PLANEL_GerMed_Resultado!I16+PLANEL_GerMed_Resultado!I28+PLANEL_GerMed_Resultado!I628+PLANEL_GerMed_Resultado!I712</f>
        <v>4017.6013600000001</v>
      </c>
      <c r="F14" s="24">
        <f>PLANEL_GerMed_Resultado!J16+PLANEL_GerMed_Resultado!J28+PLANEL_GerMed_Resultado!J628+PLANEL_GerMed_Resultado!J712</f>
        <v>4036.8529709999998</v>
      </c>
      <c r="G14" s="24">
        <f>PLANEL_GerMed_Resultado!K16+PLANEL_GerMed_Resultado!K28+PLANEL_GerMed_Resultado!K628+PLANEL_GerMed_Resultado!K712</f>
        <v>4036.8529709999998</v>
      </c>
      <c r="H14" s="24">
        <f>PLANEL_GerMed_Resultado!L16+PLANEL_GerMed_Resultado!L28+PLANEL_GerMed_Resultado!L628+PLANEL_GerMed_Resultado!L712</f>
        <v>4036.8529709999998</v>
      </c>
      <c r="I14" s="24">
        <f>PLANEL_GerMed_Resultado!M16+PLANEL_GerMed_Resultado!M28+PLANEL_GerMed_Resultado!M628+PLANEL_GerMed_Resultado!M712</f>
        <v>4036.8529709999998</v>
      </c>
      <c r="J14" s="24">
        <f>PLANEL_GerMed_Resultado!N16+PLANEL_GerMed_Resultado!N28+PLANEL_GerMed_Resultado!N628+PLANEL_GerMed_Resultado!N712</f>
        <v>4036.8529709999998</v>
      </c>
      <c r="K14" s="24">
        <f>PLANEL_GerMed_Resultado!O16+PLANEL_GerMed_Resultado!O28+PLANEL_GerMed_Resultado!O628+PLANEL_GerMed_Resultado!O712</f>
        <v>4036.8529709999998</v>
      </c>
      <c r="L14" s="24">
        <f>PLANEL_GerMed_Resultado!P16+PLANEL_GerMed_Resultado!P28+PLANEL_GerMed_Resultado!P628+PLANEL_GerMed_Resultado!P712</f>
        <v>3946.1656039999998</v>
      </c>
      <c r="M14" s="24">
        <f>PLANEL_GerMed_Resultado!Q16+PLANEL_GerMed_Resultado!Q28+PLANEL_GerMed_Resultado!Q628+PLANEL_GerMed_Resultado!Q712</f>
        <v>3946.1656039999998</v>
      </c>
      <c r="N14" s="24">
        <f>PLANEL_GerMed_Resultado!R16+PLANEL_GerMed_Resultado!R28+PLANEL_GerMed_Resultado!R628+PLANEL_GerMed_Resultado!R712</f>
        <v>3946.1656039999998</v>
      </c>
      <c r="O14" s="24">
        <f>PLANEL_GerMed_Resultado!S16+PLANEL_GerMed_Resultado!S28+PLANEL_GerMed_Resultado!S628+PLANEL_GerMed_Resultado!S712</f>
        <v>3946.1656039999998</v>
      </c>
      <c r="P14" s="24">
        <f>PLANEL_GerMed_Resultado!T16+PLANEL_GerMed_Resultado!T28+PLANEL_GerMed_Resultado!T628+PLANEL_GerMed_Resultado!T712</f>
        <v>3946.1656039999998</v>
      </c>
      <c r="Q14" s="24">
        <f>PLANEL_GerMed_Resultado!U16+PLANEL_GerMed_Resultado!U28+PLANEL_GerMed_Resultado!U628+PLANEL_GerMed_Resultado!U712</f>
        <v>3946.1656039999998</v>
      </c>
      <c r="R14" s="24">
        <f>PLANEL_GerMed_Resultado!V16+PLANEL_GerMed_Resultado!V28+PLANEL_GerMed_Resultado!V628+PLANEL_GerMed_Resultado!V712</f>
        <v>3946.1656039999998</v>
      </c>
      <c r="S14" s="24">
        <f>PLANEL_GerMed_Resultado!W16+PLANEL_GerMed_Resultado!W28+PLANEL_GerMed_Resultado!W628+PLANEL_GerMed_Resultado!W712</f>
        <v>3991.4919006</v>
      </c>
      <c r="T14" s="24">
        <f>PLANEL_GerMed_Resultado!X16+PLANEL_GerMed_Resultado!X28+PLANEL_GerMed_Resultado!X628+PLANEL_GerMed_Resultado!X712</f>
        <v>3991.4919006</v>
      </c>
      <c r="U14" s="24">
        <f>PLANEL_GerMed_Resultado!Y16+PLANEL_GerMed_Resultado!Y28+PLANEL_GerMed_Resultado!Y628+PLANEL_GerMed_Resultado!Y712</f>
        <v>3991.4919006</v>
      </c>
      <c r="V14" s="24">
        <f>PLANEL_GerMed_Resultado!Z16+PLANEL_GerMed_Resultado!Z28+PLANEL_GerMed_Resultado!Z628+PLANEL_GerMed_Resultado!Z712</f>
        <v>3991.4919006</v>
      </c>
      <c r="W14" s="24">
        <f>PLANEL_GerMed_Resultado!AA16+PLANEL_GerMed_Resultado!AA28+PLANEL_GerMed_Resultado!AA628+PLANEL_GerMed_Resultado!AA712</f>
        <v>3991.4919006</v>
      </c>
      <c r="X14" s="24">
        <f>PLANEL_GerMed_Resultado!AB16+PLANEL_GerMed_Resultado!AB28+PLANEL_GerMed_Resultado!AB628+PLANEL_GerMed_Resultado!AB712</f>
        <v>3978.5441300000002</v>
      </c>
      <c r="Y14" s="24">
        <f>PLANEL_GerMed_Resultado!AC16+PLANEL_GerMed_Resultado!AC28+PLANEL_GerMed_Resultado!AC628+PLANEL_GerMed_Resultado!AC712</f>
        <v>3978.5441300000002</v>
      </c>
      <c r="Z14" s="24">
        <f>PLANEL_GerMed_Resultado!AD16+PLANEL_GerMed_Resultado!AD28+PLANEL_GerMed_Resultado!AD628+PLANEL_GerMed_Resultado!AD712</f>
        <v>3978.5441300000002</v>
      </c>
      <c r="AA14" s="24">
        <f>PLANEL_GerMed_Resultado!AE16+PLANEL_GerMed_Resultado!AE28+PLANEL_GerMed_Resultado!AE628+PLANEL_GerMed_Resultado!AE712</f>
        <v>3978.5441300000002</v>
      </c>
      <c r="AB14" s="24">
        <f>PLANEL_GerMed_Resultado!AF16+PLANEL_GerMed_Resultado!AF28+PLANEL_GerMed_Resultado!AF628+PLANEL_GerMed_Resultado!AF712</f>
        <v>3978.5441300000002</v>
      </c>
      <c r="AC14" s="24">
        <f>PLANEL_GerMed_Resultado!AG16+PLANEL_GerMed_Resultado!AG28+PLANEL_GerMed_Resultado!AG628+PLANEL_GerMed_Resultado!AG712</f>
        <v>3978.5441300000002</v>
      </c>
      <c r="AD14" s="24">
        <f>PLANEL_GerMed_Resultado!AH16+PLANEL_GerMed_Resultado!AH28+PLANEL_GerMed_Resultado!AH628+PLANEL_GerMed_Resultado!AH712</f>
        <v>3978.5441300000002</v>
      </c>
      <c r="AE14" s="24">
        <f>PLANEL_GerMed_Resultado!AI16+PLANEL_GerMed_Resultado!AI28+PLANEL_GerMed_Resultado!AI628+PLANEL_GerMed_Resultado!AI712</f>
        <v>3978.5441300000002</v>
      </c>
      <c r="AF14" s="24">
        <f>PLANEL_GerMed_Resultado!AJ16+PLANEL_GerMed_Resultado!AJ28+PLANEL_GerMed_Resultado!AJ628+PLANEL_GerMed_Resultado!AJ712</f>
        <v>3978.5441300000002</v>
      </c>
      <c r="AG14" s="24">
        <f>PLANEL_GerMed_Resultado!AK16+PLANEL_GerMed_Resultado!AK28+PLANEL_GerMed_Resultado!AK628+PLANEL_GerMed_Resultado!AK712</f>
        <v>3978.5441300000002</v>
      </c>
      <c r="AH14" s="24">
        <f>PLANEL_GerMed_Resultado!AL16+PLANEL_GerMed_Resultado!AL28+PLANEL_GerMed_Resultado!AL628+PLANEL_GerMed_Resultado!AL712</f>
        <v>4096.5945590000001</v>
      </c>
      <c r="AI14" s="24">
        <f>PLANEL_GerMed_Resultado!AM16+PLANEL_GerMed_Resultado!AM28+PLANEL_GerMed_Resultado!AM628+PLANEL_GerMed_Resultado!AM712</f>
        <v>4096.5945590000001</v>
      </c>
      <c r="AJ14" s="24">
        <f>PLANEL_GerMed_Resultado!AN16+PLANEL_GerMed_Resultado!AN28+PLANEL_GerMed_Resultado!AN628+PLANEL_GerMed_Resultado!AN712</f>
        <v>4096.5945590000001</v>
      </c>
      <c r="AK14" s="24">
        <f>PLANEL_GerMed_Resultado!AO16+PLANEL_GerMed_Resultado!AO28+PLANEL_GerMed_Resultado!AO628+PLANEL_GerMed_Resultado!AO712</f>
        <v>4096.5945590000001</v>
      </c>
      <c r="AL14" s="24">
        <f>PLANEL_GerMed_Resultado!AP16+PLANEL_GerMed_Resultado!AP28+PLANEL_GerMed_Resultado!AP628+PLANEL_GerMed_Resultado!AP712</f>
        <v>4096.5945590000001</v>
      </c>
    </row>
    <row r="15" spans="2:38" x14ac:dyDescent="0.25">
      <c r="B15" s="23" t="s">
        <v>52</v>
      </c>
      <c r="C15" s="24">
        <f>PLANEL_GerMed_Resultado!G376</f>
        <v>318.66608919999999</v>
      </c>
      <c r="D15" s="24">
        <f>PLANEL_GerMed_Resultado!H376</f>
        <v>318.66608919999999</v>
      </c>
      <c r="E15" s="24">
        <f>PLANEL_GerMed_Resultado!I376</f>
        <v>318.66858919999999</v>
      </c>
      <c r="F15" s="24">
        <f>PLANEL_GerMed_Resultado!J376</f>
        <v>465.3708092</v>
      </c>
      <c r="G15" s="24">
        <f>PLANEL_GerMed_Resultado!K376</f>
        <v>584.52549669999996</v>
      </c>
      <c r="H15" s="24">
        <f>PLANEL_GerMed_Resultado!L376</f>
        <v>639.02895739999997</v>
      </c>
      <c r="I15" s="24">
        <f>PLANEL_GerMed_Resultado!M376</f>
        <v>673.46356990000004</v>
      </c>
      <c r="J15" s="24">
        <f>PLANEL_GerMed_Resultado!N376</f>
        <v>673.46856990000003</v>
      </c>
      <c r="K15" s="24">
        <f>PLANEL_GerMed_Resultado!O376</f>
        <v>673.46856990000003</v>
      </c>
      <c r="L15" s="24">
        <f>PLANEL_GerMed_Resultado!P376</f>
        <v>644.80256989999998</v>
      </c>
      <c r="M15" s="24">
        <f>PLANEL_GerMed_Resultado!Q376</f>
        <v>626.04927099999998</v>
      </c>
      <c r="N15" s="24">
        <f>PLANEL_GerMed_Resultado!R376</f>
        <v>644.80256989999998</v>
      </c>
      <c r="O15" s="24">
        <f>PLANEL_GerMed_Resultado!S376</f>
        <v>577.65509489999999</v>
      </c>
      <c r="P15" s="24">
        <f>PLANEL_GerMed_Resultado!T376</f>
        <v>644.80506990000003</v>
      </c>
      <c r="Q15" s="24">
        <f>PLANEL_GerMed_Resultado!U376</f>
        <v>1679.2066729999999</v>
      </c>
      <c r="R15" s="24">
        <f>PLANEL_GerMed_Resultado!V376</f>
        <v>1641.763886</v>
      </c>
      <c r="S15" s="24">
        <f>PLANEL_GerMed_Resultado!W376</f>
        <v>1369.3336810000001</v>
      </c>
      <c r="T15" s="24">
        <f>PLANEL_GerMed_Resultado!X376</f>
        <v>1355.6265969999999</v>
      </c>
      <c r="U15" s="24">
        <f>PLANEL_GerMed_Resultado!Y376</f>
        <v>1355.6265969999999</v>
      </c>
      <c r="V15" s="24">
        <f>PLANEL_GerMed_Resultado!Z376</f>
        <v>1355.6265969999999</v>
      </c>
      <c r="W15" s="24">
        <f>PLANEL_GerMed_Resultado!AA376</f>
        <v>1355.6265969999999</v>
      </c>
      <c r="X15" s="24">
        <f>PLANEL_GerMed_Resultado!AB376</f>
        <v>1348.782277</v>
      </c>
      <c r="Y15" s="24">
        <f>PLANEL_GerMed_Resultado!AC376</f>
        <v>1348.782277</v>
      </c>
      <c r="Z15" s="24">
        <f>PLANEL_GerMed_Resultado!AD376</f>
        <v>1348.782277</v>
      </c>
      <c r="AA15" s="24">
        <f>PLANEL_GerMed_Resultado!AE376</f>
        <v>1315.2072889999999</v>
      </c>
      <c r="AB15" s="24">
        <f>PLANEL_GerMed_Resultado!AF376</f>
        <v>1349.4120929999999</v>
      </c>
      <c r="AC15" s="24">
        <f>PLANEL_GerMed_Resultado!AG376</f>
        <v>1317.8606850000001</v>
      </c>
      <c r="AD15" s="24">
        <f>PLANEL_GerMed_Resultado!AH376</f>
        <v>1353.894599</v>
      </c>
      <c r="AE15" s="24">
        <f>PLANEL_GerMed_Resultado!AI376</f>
        <v>1322.7975469999999</v>
      </c>
      <c r="AF15" s="24">
        <f>PLANEL_GerMed_Resultado!AJ376</f>
        <v>1357.8408449999999</v>
      </c>
      <c r="AG15" s="24">
        <f>PLANEL_GerMed_Resultado!AK376</f>
        <v>1199.276378</v>
      </c>
      <c r="AH15" s="24">
        <f>PLANEL_GerMed_Resultado!AL376</f>
        <v>685.54367400000001</v>
      </c>
      <c r="AI15" s="24">
        <f>PLANEL_GerMed_Resultado!AM376</f>
        <v>653.30785490000005</v>
      </c>
      <c r="AJ15" s="24">
        <f>PLANEL_GerMed_Resultado!AN376</f>
        <v>653.30785490000005</v>
      </c>
      <c r="AK15" s="24">
        <f>PLANEL_GerMed_Resultado!AO376</f>
        <v>653.30785490000005</v>
      </c>
      <c r="AL15" s="24">
        <f>PLANEL_GerMed_Resultado!AP376</f>
        <v>653.30785490000005</v>
      </c>
    </row>
    <row r="16" spans="2:38" x14ac:dyDescent="0.25">
      <c r="B16" s="16" t="s">
        <v>7</v>
      </c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68"/>
      <c r="AC16" s="1"/>
      <c r="AD16" s="1"/>
      <c r="AE16" s="1"/>
      <c r="AF16" s="1"/>
      <c r="AG16" s="1"/>
      <c r="AH16" s="1"/>
      <c r="AI16" s="1"/>
      <c r="AJ16" s="1"/>
      <c r="AK16" s="1"/>
      <c r="AL16" s="1"/>
    </row>
    <row r="17" spans="2:40" x14ac:dyDescent="0.25">
      <c r="B17" s="29" t="s">
        <v>58</v>
      </c>
      <c r="C17" s="30">
        <f>PLANEL_GerMed_Resultado!G388+PLANEL_GerMed_Resultado!G400+PLANEL_GerMed_Resultado!G412+PLANEL_GerMed_Resultado!G424+PLANEL_GerMed_Resultado!G436+PLANEL_GerMed_Resultado!G448+PLANEL_GerMed_Resultado!G460+PLANEL_GerMed_Resultado!G472</f>
        <v>2886.9278215000004</v>
      </c>
      <c r="D17" s="30">
        <f>PLANEL_GerMed_Resultado!H388+PLANEL_GerMed_Resultado!H400+PLANEL_GerMed_Resultado!H412+PLANEL_GerMed_Resultado!H424+PLANEL_GerMed_Resultado!H436+PLANEL_GerMed_Resultado!H448+PLANEL_GerMed_Resultado!H460+PLANEL_GerMed_Resultado!H472</f>
        <v>4427.0541617999997</v>
      </c>
      <c r="E17" s="30">
        <f>PLANEL_GerMed_Resultado!I388+PLANEL_GerMed_Resultado!I400+PLANEL_GerMed_Resultado!I412+PLANEL_GerMed_Resultado!I424+PLANEL_GerMed_Resultado!I436+PLANEL_GerMed_Resultado!I448+PLANEL_GerMed_Resultado!I460+PLANEL_GerMed_Resultado!I472</f>
        <v>4467.2168988000003</v>
      </c>
      <c r="F17" s="30">
        <f>PLANEL_GerMed_Resultado!J388+PLANEL_GerMed_Resultado!J400+PLANEL_GerMed_Resultado!J412+PLANEL_GerMed_Resultado!J424+PLANEL_GerMed_Resultado!J436+PLANEL_GerMed_Resultado!J448+PLANEL_GerMed_Resultado!J460+PLANEL_GerMed_Resultado!J472</f>
        <v>6777.4432345000005</v>
      </c>
      <c r="G17" s="30">
        <f>PLANEL_GerMed_Resultado!K388+PLANEL_GerMed_Resultado!K400+PLANEL_GerMed_Resultado!K412+PLANEL_GerMed_Resultado!K424+PLANEL_GerMed_Resultado!K436+PLANEL_GerMed_Resultado!K448+PLANEL_GerMed_Resultado!K460+PLANEL_GerMed_Resultado!K472</f>
        <v>7338.9288997000003</v>
      </c>
      <c r="H17" s="30">
        <f>PLANEL_GerMed_Resultado!L388+PLANEL_GerMed_Resultado!L400+PLANEL_GerMed_Resultado!L412+PLANEL_GerMed_Resultado!L424+PLANEL_GerMed_Resultado!L436+PLANEL_GerMed_Resultado!L448+PLANEL_GerMed_Resultado!L460+PLANEL_GerMed_Resultado!L472</f>
        <v>7385.8771612</v>
      </c>
      <c r="I17" s="30">
        <f>PLANEL_GerMed_Resultado!M388+PLANEL_GerMed_Resultado!M400+PLANEL_GerMed_Resultado!M412+PLANEL_GerMed_Resultado!M424+PLANEL_GerMed_Resultado!M436+PLANEL_GerMed_Resultado!M448+PLANEL_GerMed_Resultado!M460+PLANEL_GerMed_Resultado!M472</f>
        <v>7385.8771612</v>
      </c>
      <c r="J17" s="30">
        <f>PLANEL_GerMed_Resultado!N388+PLANEL_GerMed_Resultado!N400+PLANEL_GerMed_Resultado!N412+PLANEL_GerMed_Resultado!N424+PLANEL_GerMed_Resultado!N436+PLANEL_GerMed_Resultado!N448+PLANEL_GerMed_Resultado!N460+PLANEL_GerMed_Resultado!N472</f>
        <v>9017.3641991999993</v>
      </c>
      <c r="K17" s="30">
        <f>PLANEL_GerMed_Resultado!O388+PLANEL_GerMed_Resultado!O400+PLANEL_GerMed_Resultado!O412+PLANEL_GerMed_Resultado!O424+PLANEL_GerMed_Resultado!O436+PLANEL_GerMed_Resultado!O448+PLANEL_GerMed_Resultado!O460+PLANEL_GerMed_Resultado!O472</f>
        <v>12113.588987200001</v>
      </c>
      <c r="L17" s="30">
        <f>PLANEL_GerMed_Resultado!P388+PLANEL_GerMed_Resultado!P400+PLANEL_GerMed_Resultado!P412+PLANEL_GerMed_Resultado!P424+PLANEL_GerMed_Resultado!P436+PLANEL_GerMed_Resultado!P448+PLANEL_GerMed_Resultado!P460+PLANEL_GerMed_Resultado!P472</f>
        <v>13739.637776200001</v>
      </c>
      <c r="M17" s="30">
        <f>PLANEL_GerMed_Resultado!Q388+PLANEL_GerMed_Resultado!Q400+PLANEL_GerMed_Resultado!Q412+PLANEL_GerMed_Resultado!Q424+PLANEL_GerMed_Resultado!Q436+PLANEL_GerMed_Resultado!Q448+PLANEL_GerMed_Resultado!Q460+PLANEL_GerMed_Resultado!Q472</f>
        <v>17116.522252899998</v>
      </c>
      <c r="N17" s="30">
        <f>PLANEL_GerMed_Resultado!R388+PLANEL_GerMed_Resultado!R400+PLANEL_GerMed_Resultado!R412+PLANEL_GerMed_Resultado!R424+PLANEL_GerMed_Resultado!R436+PLANEL_GerMed_Resultado!R448+PLANEL_GerMed_Resultado!R460+PLANEL_GerMed_Resultado!R472</f>
        <v>18182.172754899999</v>
      </c>
      <c r="O17" s="30">
        <f>PLANEL_GerMed_Resultado!S388+PLANEL_GerMed_Resultado!S400+PLANEL_GerMed_Resultado!S412+PLANEL_GerMed_Resultado!S424+PLANEL_GerMed_Resultado!S436+PLANEL_GerMed_Resultado!S448+PLANEL_GerMed_Resultado!S460+PLANEL_GerMed_Resultado!S472</f>
        <v>21723.1335263</v>
      </c>
      <c r="P17" s="30">
        <f>PLANEL_GerMed_Resultado!T388+PLANEL_GerMed_Resultado!T400+PLANEL_GerMed_Resultado!T412+PLANEL_GerMed_Resultado!T424+PLANEL_GerMed_Resultado!T436+PLANEL_GerMed_Resultado!T448+PLANEL_GerMed_Resultado!T460+PLANEL_GerMed_Resultado!T472</f>
        <v>22470.713973499998</v>
      </c>
      <c r="Q17" s="30">
        <f>PLANEL_GerMed_Resultado!U388+PLANEL_GerMed_Resultado!U400+PLANEL_GerMed_Resultado!U412+PLANEL_GerMed_Resultado!U424+PLANEL_GerMed_Resultado!U436+PLANEL_GerMed_Resultado!U448+PLANEL_GerMed_Resultado!U460+PLANEL_GerMed_Resultado!U472</f>
        <v>23026.4259465</v>
      </c>
      <c r="R17" s="30">
        <f>PLANEL_GerMed_Resultado!V388+PLANEL_GerMed_Resultado!V400+PLANEL_GerMed_Resultado!V412+PLANEL_GerMed_Resultado!V424+PLANEL_GerMed_Resultado!V436+PLANEL_GerMed_Resultado!V448+PLANEL_GerMed_Resultado!V460+PLANEL_GerMed_Resultado!V472</f>
        <v>25017.260085500002</v>
      </c>
      <c r="S17" s="30">
        <f>PLANEL_GerMed_Resultado!W388+PLANEL_GerMed_Resultado!W400+PLANEL_GerMed_Resultado!W412+PLANEL_GerMed_Resultado!W424+PLANEL_GerMed_Resultado!W436+PLANEL_GerMed_Resultado!W448+PLANEL_GerMed_Resultado!W460+PLANEL_GerMed_Resultado!W472</f>
        <v>28033.536318499999</v>
      </c>
      <c r="T17" s="30">
        <f>PLANEL_GerMed_Resultado!X388+PLANEL_GerMed_Resultado!X400+PLANEL_GerMed_Resultado!X412+PLANEL_GerMed_Resultado!X424+PLANEL_GerMed_Resultado!X436+PLANEL_GerMed_Resultado!X448+PLANEL_GerMed_Resultado!X460+PLANEL_GerMed_Resultado!X472</f>
        <v>29946.250463900004</v>
      </c>
      <c r="U17" s="30">
        <f>PLANEL_GerMed_Resultado!Y388+PLANEL_GerMed_Resultado!Y400+PLANEL_GerMed_Resultado!Y412+PLANEL_GerMed_Resultado!Y424+PLANEL_GerMed_Resultado!Y436+PLANEL_GerMed_Resultado!Y448+PLANEL_GerMed_Resultado!Y460+PLANEL_GerMed_Resultado!Y472</f>
        <v>31699.753784799999</v>
      </c>
      <c r="V17" s="30">
        <f>PLANEL_GerMed_Resultado!Z388+PLANEL_GerMed_Resultado!Z400+PLANEL_GerMed_Resultado!Z412+PLANEL_GerMed_Resultado!Z424+PLANEL_GerMed_Resultado!Z436+PLANEL_GerMed_Resultado!Z448+PLANEL_GerMed_Resultado!Z460+PLANEL_GerMed_Resultado!Z472</f>
        <v>33040.849081499997</v>
      </c>
      <c r="W17" s="30">
        <f>PLANEL_GerMed_Resultado!AA388+PLANEL_GerMed_Resultado!AA400+PLANEL_GerMed_Resultado!AA412+PLANEL_GerMed_Resultado!AA424+PLANEL_GerMed_Resultado!AA436+PLANEL_GerMed_Resultado!AA448+PLANEL_GerMed_Resultado!AA460+PLANEL_GerMed_Resultado!AA472</f>
        <v>35266.078308099997</v>
      </c>
      <c r="X17" s="30">
        <f>PLANEL_GerMed_Resultado!AB388+PLANEL_GerMed_Resultado!AB400+PLANEL_GerMed_Resultado!AB412+PLANEL_GerMed_Resultado!AB424+PLANEL_GerMed_Resultado!AB436+PLANEL_GerMed_Resultado!AB448+PLANEL_GerMed_Resultado!AB460+PLANEL_GerMed_Resultado!AB472</f>
        <v>38159.395684200004</v>
      </c>
      <c r="Y17" s="30">
        <f>PLANEL_GerMed_Resultado!AC388+PLANEL_GerMed_Resultado!AC400+PLANEL_GerMed_Resultado!AC412+PLANEL_GerMed_Resultado!AC424+PLANEL_GerMed_Resultado!AC436+PLANEL_GerMed_Resultado!AC448+PLANEL_GerMed_Resultado!AC460+PLANEL_GerMed_Resultado!AC472</f>
        <v>41364.2547089</v>
      </c>
      <c r="Z17" s="30">
        <f>PLANEL_GerMed_Resultado!AD388+PLANEL_GerMed_Resultado!AD400+PLANEL_GerMed_Resultado!AD412+PLANEL_GerMed_Resultado!AD424+PLANEL_GerMed_Resultado!AD436+PLANEL_GerMed_Resultado!AD448+PLANEL_GerMed_Resultado!AD460+PLANEL_GerMed_Resultado!AD472</f>
        <v>46492.283506899999</v>
      </c>
      <c r="AA17" s="30">
        <f>PLANEL_GerMed_Resultado!AE388+PLANEL_GerMed_Resultado!AE400+PLANEL_GerMed_Resultado!AE412+PLANEL_GerMed_Resultado!AE424+PLANEL_GerMed_Resultado!AE436+PLANEL_GerMed_Resultado!AE448+PLANEL_GerMed_Resultado!AE460+PLANEL_GerMed_Resultado!AE472</f>
        <v>50480.205381499996</v>
      </c>
      <c r="AB17" s="30">
        <f>PLANEL_GerMed_Resultado!AF388+PLANEL_GerMed_Resultado!AF400+PLANEL_GerMed_Resultado!AF412+PLANEL_GerMed_Resultado!AF424+PLANEL_GerMed_Resultado!AF436+PLANEL_GerMed_Resultado!AF448+PLANEL_GerMed_Resultado!AF460+PLANEL_GerMed_Resultado!AF472</f>
        <v>53622.029680419997</v>
      </c>
      <c r="AC17" s="30">
        <f>PLANEL_GerMed_Resultado!AG388+PLANEL_GerMed_Resultado!AG400+PLANEL_GerMed_Resultado!AG412+PLANEL_GerMed_Resultado!AG424+PLANEL_GerMed_Resultado!AG436+PLANEL_GerMed_Resultado!AG448+PLANEL_GerMed_Resultado!AG460+PLANEL_GerMed_Resultado!AG472</f>
        <v>56486.944332999999</v>
      </c>
      <c r="AD17" s="30">
        <f>PLANEL_GerMed_Resultado!AH388+PLANEL_GerMed_Resultado!AH400+PLANEL_GerMed_Resultado!AH412+PLANEL_GerMed_Resultado!AH424+PLANEL_GerMed_Resultado!AH436+PLANEL_GerMed_Resultado!AH448+PLANEL_GerMed_Resultado!AH460+PLANEL_GerMed_Resultado!AH472</f>
        <v>59319.591684999999</v>
      </c>
      <c r="AE17" s="30">
        <f>PLANEL_GerMed_Resultado!AI388+PLANEL_GerMed_Resultado!AI400+PLANEL_GerMed_Resultado!AI412+PLANEL_GerMed_Resultado!AI424+PLANEL_GerMed_Resultado!AI436+PLANEL_GerMed_Resultado!AI448+PLANEL_GerMed_Resultado!AI460+PLANEL_GerMed_Resultado!AI472</f>
        <v>62174.136916999996</v>
      </c>
      <c r="AF17" s="30">
        <f>PLANEL_GerMed_Resultado!AJ388+PLANEL_GerMed_Resultado!AJ400+PLANEL_GerMed_Resultado!AJ412+PLANEL_GerMed_Resultado!AJ424+PLANEL_GerMed_Resultado!AJ436+PLANEL_GerMed_Resultado!AJ448+PLANEL_GerMed_Resultado!AJ460+PLANEL_GerMed_Resultado!AJ472</f>
        <v>64953.984007699997</v>
      </c>
      <c r="AG17" s="30">
        <f>PLANEL_GerMed_Resultado!AK388+PLANEL_GerMed_Resultado!AK400+PLANEL_GerMed_Resultado!AK412+PLANEL_GerMed_Resultado!AK424+PLANEL_GerMed_Resultado!AK436+PLANEL_GerMed_Resultado!AK448+PLANEL_GerMed_Resultado!AK460+PLANEL_GerMed_Resultado!AK472</f>
        <v>68514.530889999995</v>
      </c>
      <c r="AH17" s="30">
        <f>PLANEL_GerMed_Resultado!AL388+PLANEL_GerMed_Resultado!AL400+PLANEL_GerMed_Resultado!AL412+PLANEL_GerMed_Resultado!AL424+PLANEL_GerMed_Resultado!AL436+PLANEL_GerMed_Resultado!AL448+PLANEL_GerMed_Resultado!AL460+PLANEL_GerMed_Resultado!AL472</f>
        <v>71811.131380999999</v>
      </c>
      <c r="AI17" s="30">
        <f>PLANEL_GerMed_Resultado!AM388+PLANEL_GerMed_Resultado!AM400+PLANEL_GerMed_Resultado!AM412+PLANEL_GerMed_Resultado!AM424+PLANEL_GerMed_Resultado!AM436+PLANEL_GerMed_Resultado!AM448+PLANEL_GerMed_Resultado!AM460+PLANEL_GerMed_Resultado!AM472</f>
        <v>74658.609134999992</v>
      </c>
      <c r="AJ17" s="30">
        <f>PLANEL_GerMed_Resultado!AN388+PLANEL_GerMed_Resultado!AN400+PLANEL_GerMed_Resultado!AN412+PLANEL_GerMed_Resultado!AN424+PLANEL_GerMed_Resultado!AN436+PLANEL_GerMed_Resultado!AN448+PLANEL_GerMed_Resultado!AN460+PLANEL_GerMed_Resultado!AN472</f>
        <v>77758.725821999993</v>
      </c>
      <c r="AK17" s="30">
        <f>PLANEL_GerMed_Resultado!AO388+PLANEL_GerMed_Resultado!AO400+PLANEL_GerMed_Resultado!AO412+PLANEL_GerMed_Resultado!AO424+PLANEL_GerMed_Resultado!AO436+PLANEL_GerMed_Resultado!AO448+PLANEL_GerMed_Resultado!AO460+PLANEL_GerMed_Resultado!AO472</f>
        <v>80761.166406000004</v>
      </c>
      <c r="AL17" s="30">
        <f>PLANEL_GerMed_Resultado!AP388+PLANEL_GerMed_Resultado!AP400+PLANEL_GerMed_Resultado!AP412+PLANEL_GerMed_Resultado!AP424+PLANEL_GerMed_Resultado!AP436+PLANEL_GerMed_Resultado!AP448+PLANEL_GerMed_Resultado!AP460+PLANEL_GerMed_Resultado!AP472</f>
        <v>83746.644579999993</v>
      </c>
    </row>
    <row r="18" spans="2:40" x14ac:dyDescent="0.25">
      <c r="B18" s="29" t="s">
        <v>59</v>
      </c>
      <c r="C18" s="30">
        <f>PLANEL_GerMed_Resultado!G484+PLANEL_GerMed_Resultado!G496+PLANEL_GerMed_Resultado!G508+PLANEL_GerMed_Resultado!G520+PLANEL_GerMed_Resultado!G532+PLANEL_GerMed_Resultado!G544+PLANEL_GerMed_Resultado!G556+PLANEL_GerMed_Resultado!G568+PLANEL_GerMed_Resultado!G580+PLANEL_GerMed_Resultado!G592+PLANEL_GerMed_Resultado!G604+PLANEL_GerMed_Resultado!G616</f>
        <v>0</v>
      </c>
      <c r="D18" s="30">
        <f>PLANEL_GerMed_Resultado!H484+PLANEL_GerMed_Resultado!H496+PLANEL_GerMed_Resultado!H508+PLANEL_GerMed_Resultado!H520+PLANEL_GerMed_Resultado!H532+PLANEL_GerMed_Resultado!H544+PLANEL_GerMed_Resultado!H556+PLANEL_GerMed_Resultado!H568+PLANEL_GerMed_Resultado!H580+PLANEL_GerMed_Resultado!H592+PLANEL_GerMed_Resultado!H604+PLANEL_GerMed_Resultado!H616</f>
        <v>0</v>
      </c>
      <c r="E18" s="30">
        <f>PLANEL_GerMed_Resultado!I484+PLANEL_GerMed_Resultado!I496+PLANEL_GerMed_Resultado!I508+PLANEL_GerMed_Resultado!I520+PLANEL_GerMed_Resultado!I532+PLANEL_GerMed_Resultado!I544+PLANEL_GerMed_Resultado!I556+PLANEL_GerMed_Resultado!I568+PLANEL_GerMed_Resultado!I580+PLANEL_GerMed_Resultado!I592+PLANEL_GerMed_Resultado!I604+PLANEL_GerMed_Resultado!I616</f>
        <v>0</v>
      </c>
      <c r="F18" s="30">
        <f>PLANEL_GerMed_Resultado!J484+PLANEL_GerMed_Resultado!J496+PLANEL_GerMed_Resultado!J508+PLANEL_GerMed_Resultado!J520+PLANEL_GerMed_Resultado!J532+PLANEL_GerMed_Resultado!J544+PLANEL_GerMed_Resultado!J556+PLANEL_GerMed_Resultado!J568+PLANEL_GerMed_Resultado!J580+PLANEL_GerMed_Resultado!J592+PLANEL_GerMed_Resultado!J604+PLANEL_GerMed_Resultado!J616</f>
        <v>0</v>
      </c>
      <c r="G18" s="30">
        <f>PLANEL_GerMed_Resultado!K484+PLANEL_GerMed_Resultado!K496+PLANEL_GerMed_Resultado!K508+PLANEL_GerMed_Resultado!K520+PLANEL_GerMed_Resultado!K532+PLANEL_GerMed_Resultado!K544+PLANEL_GerMed_Resultado!K556+PLANEL_GerMed_Resultado!K568+PLANEL_GerMed_Resultado!K580+PLANEL_GerMed_Resultado!K592+PLANEL_GerMed_Resultado!K604+PLANEL_GerMed_Resultado!K616</f>
        <v>0</v>
      </c>
      <c r="H18" s="30">
        <f>PLANEL_GerMed_Resultado!L484+PLANEL_GerMed_Resultado!L496+PLANEL_GerMed_Resultado!L508+PLANEL_GerMed_Resultado!L520+PLANEL_GerMed_Resultado!L532+PLANEL_GerMed_Resultado!L544+PLANEL_GerMed_Resultado!L556+PLANEL_GerMed_Resultado!L568+PLANEL_GerMed_Resultado!L580+PLANEL_GerMed_Resultado!L592+PLANEL_GerMed_Resultado!L604+PLANEL_GerMed_Resultado!L616</f>
        <v>0</v>
      </c>
      <c r="I18" s="30">
        <f>PLANEL_GerMed_Resultado!M484+PLANEL_GerMed_Resultado!M496+PLANEL_GerMed_Resultado!M508+PLANEL_GerMed_Resultado!M520+PLANEL_GerMed_Resultado!M532+PLANEL_GerMed_Resultado!M544+PLANEL_GerMed_Resultado!M556+PLANEL_GerMed_Resultado!M568+PLANEL_GerMed_Resultado!M580+PLANEL_GerMed_Resultado!M592+PLANEL_GerMed_Resultado!M604+PLANEL_GerMed_Resultado!M616</f>
        <v>0</v>
      </c>
      <c r="J18" s="30">
        <f>PLANEL_GerMed_Resultado!N484+PLANEL_GerMed_Resultado!N496+PLANEL_GerMed_Resultado!N508+PLANEL_GerMed_Resultado!N520+PLANEL_GerMed_Resultado!N532+PLANEL_GerMed_Resultado!N544+PLANEL_GerMed_Resultado!N556+PLANEL_GerMed_Resultado!N568+PLANEL_GerMed_Resultado!N580+PLANEL_GerMed_Resultado!N592+PLANEL_GerMed_Resultado!N604+PLANEL_GerMed_Resultado!N616</f>
        <v>0</v>
      </c>
      <c r="K18" s="30">
        <f>PLANEL_GerMed_Resultado!O484+PLANEL_GerMed_Resultado!O496+PLANEL_GerMed_Resultado!O508+PLANEL_GerMed_Resultado!O520+PLANEL_GerMed_Resultado!O532+PLANEL_GerMed_Resultado!O544+PLANEL_GerMed_Resultado!O556+PLANEL_GerMed_Resultado!O568+PLANEL_GerMed_Resultado!O580+PLANEL_GerMed_Resultado!O592+PLANEL_GerMed_Resultado!O604+PLANEL_GerMed_Resultado!O616</f>
        <v>0</v>
      </c>
      <c r="L18" s="30">
        <f>PLANEL_GerMed_Resultado!P484+PLANEL_GerMed_Resultado!P496+PLANEL_GerMed_Resultado!P508+PLANEL_GerMed_Resultado!P520+PLANEL_GerMed_Resultado!P532+PLANEL_GerMed_Resultado!P544+PLANEL_GerMed_Resultado!P556+PLANEL_GerMed_Resultado!P568+PLANEL_GerMed_Resultado!P580+PLANEL_GerMed_Resultado!P592+PLANEL_GerMed_Resultado!P604+PLANEL_GerMed_Resultado!P616</f>
        <v>0</v>
      </c>
      <c r="M18" s="30">
        <f>PLANEL_GerMed_Resultado!Q484+PLANEL_GerMed_Resultado!Q496+PLANEL_GerMed_Resultado!Q508+PLANEL_GerMed_Resultado!Q520+PLANEL_GerMed_Resultado!Q532+PLANEL_GerMed_Resultado!Q544+PLANEL_GerMed_Resultado!Q556+PLANEL_GerMed_Resultado!Q568+PLANEL_GerMed_Resultado!Q580+PLANEL_GerMed_Resultado!Q592+PLANEL_GerMed_Resultado!Q604+PLANEL_GerMed_Resultado!Q616</f>
        <v>0</v>
      </c>
      <c r="N18" s="30">
        <f>PLANEL_GerMed_Resultado!R484+PLANEL_GerMed_Resultado!R496+PLANEL_GerMed_Resultado!R508+PLANEL_GerMed_Resultado!R520+PLANEL_GerMed_Resultado!R532+PLANEL_GerMed_Resultado!R544+PLANEL_GerMed_Resultado!R556+PLANEL_GerMed_Resultado!R568+PLANEL_GerMed_Resultado!R580+PLANEL_GerMed_Resultado!R592+PLANEL_GerMed_Resultado!R604+PLANEL_GerMed_Resultado!R616</f>
        <v>0</v>
      </c>
      <c r="O18" s="30">
        <f>PLANEL_GerMed_Resultado!S484+PLANEL_GerMed_Resultado!S496+PLANEL_GerMed_Resultado!S508+PLANEL_GerMed_Resultado!S520+PLANEL_GerMed_Resultado!S532+PLANEL_GerMed_Resultado!S544+PLANEL_GerMed_Resultado!S556+PLANEL_GerMed_Resultado!S568+PLANEL_GerMed_Resultado!S580+PLANEL_GerMed_Resultado!S592+PLANEL_GerMed_Resultado!S604+PLANEL_GerMed_Resultado!S616</f>
        <v>0</v>
      </c>
      <c r="P18" s="30">
        <f>PLANEL_GerMed_Resultado!T484+PLANEL_GerMed_Resultado!T496+PLANEL_GerMed_Resultado!T508+PLANEL_GerMed_Resultado!T520+PLANEL_GerMed_Resultado!T532+PLANEL_GerMed_Resultado!T544+PLANEL_GerMed_Resultado!T556+PLANEL_GerMed_Resultado!T568+PLANEL_GerMed_Resultado!T580+PLANEL_GerMed_Resultado!T592+PLANEL_GerMed_Resultado!T604+PLANEL_GerMed_Resultado!T616</f>
        <v>0</v>
      </c>
      <c r="Q18" s="30">
        <f>PLANEL_GerMed_Resultado!U484+PLANEL_GerMed_Resultado!U496+PLANEL_GerMed_Resultado!U508+PLANEL_GerMed_Resultado!U520+PLANEL_GerMed_Resultado!U532+PLANEL_GerMed_Resultado!U544+PLANEL_GerMed_Resultado!U556+PLANEL_GerMed_Resultado!U568+PLANEL_GerMed_Resultado!U580+PLANEL_GerMed_Resultado!U592+PLANEL_GerMed_Resultado!U604+PLANEL_GerMed_Resultado!U616</f>
        <v>0</v>
      </c>
      <c r="R18" s="30">
        <f>PLANEL_GerMed_Resultado!V484+PLANEL_GerMed_Resultado!V496+PLANEL_GerMed_Resultado!V508+PLANEL_GerMed_Resultado!V520+PLANEL_GerMed_Resultado!V532+PLANEL_GerMed_Resultado!V544+PLANEL_GerMed_Resultado!V556+PLANEL_GerMed_Resultado!V568+PLANEL_GerMed_Resultado!V580+PLANEL_GerMed_Resultado!V592+PLANEL_GerMed_Resultado!V604+PLANEL_GerMed_Resultado!V616</f>
        <v>0</v>
      </c>
      <c r="S18" s="30">
        <f>PLANEL_GerMed_Resultado!W484+PLANEL_GerMed_Resultado!W496+PLANEL_GerMed_Resultado!W508+PLANEL_GerMed_Resultado!W520+PLANEL_GerMed_Resultado!W532+PLANEL_GerMed_Resultado!W544+PLANEL_GerMed_Resultado!W556+PLANEL_GerMed_Resultado!W568+PLANEL_GerMed_Resultado!W580+PLANEL_GerMed_Resultado!W592+PLANEL_GerMed_Resultado!W604+PLANEL_GerMed_Resultado!W616</f>
        <v>0</v>
      </c>
      <c r="T18" s="30">
        <f>PLANEL_GerMed_Resultado!X484+PLANEL_GerMed_Resultado!X496+PLANEL_GerMed_Resultado!X508+PLANEL_GerMed_Resultado!X520+PLANEL_GerMed_Resultado!X532+PLANEL_GerMed_Resultado!X544+PLANEL_GerMed_Resultado!X556+PLANEL_GerMed_Resultado!X568+PLANEL_GerMed_Resultado!X580+PLANEL_GerMed_Resultado!X592+PLANEL_GerMed_Resultado!X604+PLANEL_GerMed_Resultado!X616</f>
        <v>0</v>
      </c>
      <c r="U18" s="30">
        <f>PLANEL_GerMed_Resultado!Y484+PLANEL_GerMed_Resultado!Y496+PLANEL_GerMed_Resultado!Y508+PLANEL_GerMed_Resultado!Y520+PLANEL_GerMed_Resultado!Y532+PLANEL_GerMed_Resultado!Y544+PLANEL_GerMed_Resultado!Y556+PLANEL_GerMed_Resultado!Y568+PLANEL_GerMed_Resultado!Y580+PLANEL_GerMed_Resultado!Y592+PLANEL_GerMed_Resultado!Y604+PLANEL_GerMed_Resultado!Y616</f>
        <v>0</v>
      </c>
      <c r="V18" s="30">
        <f>PLANEL_GerMed_Resultado!Z484+PLANEL_GerMed_Resultado!Z496+PLANEL_GerMed_Resultado!Z508+PLANEL_GerMed_Resultado!Z520+PLANEL_GerMed_Resultado!Z532+PLANEL_GerMed_Resultado!Z544+PLANEL_GerMed_Resultado!Z556+PLANEL_GerMed_Resultado!Z568+PLANEL_GerMed_Resultado!Z580+PLANEL_GerMed_Resultado!Z592+PLANEL_GerMed_Resultado!Z604+PLANEL_GerMed_Resultado!Z616</f>
        <v>0</v>
      </c>
      <c r="W18" s="30">
        <f>PLANEL_GerMed_Resultado!AA484+PLANEL_GerMed_Resultado!AA496+PLANEL_GerMed_Resultado!AA508+PLANEL_GerMed_Resultado!AA520+PLANEL_GerMed_Resultado!AA532+PLANEL_GerMed_Resultado!AA544+PLANEL_GerMed_Resultado!AA556+PLANEL_GerMed_Resultado!AA568+PLANEL_GerMed_Resultado!AA580+PLANEL_GerMed_Resultado!AA592+PLANEL_GerMed_Resultado!AA604+PLANEL_GerMed_Resultado!AA616</f>
        <v>0</v>
      </c>
      <c r="X18" s="30">
        <f>PLANEL_GerMed_Resultado!AB484+PLANEL_GerMed_Resultado!AB496+PLANEL_GerMed_Resultado!AB508+PLANEL_GerMed_Resultado!AB520+PLANEL_GerMed_Resultado!AB532+PLANEL_GerMed_Resultado!AB544+PLANEL_GerMed_Resultado!AB556+PLANEL_GerMed_Resultado!AB568+PLANEL_GerMed_Resultado!AB580+PLANEL_GerMed_Resultado!AB592+PLANEL_GerMed_Resultado!AB604+PLANEL_GerMed_Resultado!AB616</f>
        <v>0</v>
      </c>
      <c r="Y18" s="30">
        <f>PLANEL_GerMed_Resultado!AC484+PLANEL_GerMed_Resultado!AC496+PLANEL_GerMed_Resultado!AC508+PLANEL_GerMed_Resultado!AC520+PLANEL_GerMed_Resultado!AC532+PLANEL_GerMed_Resultado!AC544+PLANEL_GerMed_Resultado!AC556+PLANEL_GerMed_Resultado!AC568+PLANEL_GerMed_Resultado!AC580+PLANEL_GerMed_Resultado!AC592+PLANEL_GerMed_Resultado!AC604+PLANEL_GerMed_Resultado!AC616</f>
        <v>0</v>
      </c>
      <c r="Z18" s="30">
        <f>PLANEL_GerMed_Resultado!AD484+PLANEL_GerMed_Resultado!AD496+PLANEL_GerMed_Resultado!AD508+PLANEL_GerMed_Resultado!AD520+PLANEL_GerMed_Resultado!AD532+PLANEL_GerMed_Resultado!AD544+PLANEL_GerMed_Resultado!AD556+PLANEL_GerMed_Resultado!AD568+PLANEL_GerMed_Resultado!AD580+PLANEL_GerMed_Resultado!AD592+PLANEL_GerMed_Resultado!AD604+PLANEL_GerMed_Resultado!AD616</f>
        <v>0</v>
      </c>
      <c r="AA18" s="30">
        <f>PLANEL_GerMed_Resultado!AE484+PLANEL_GerMed_Resultado!AE496+PLANEL_GerMed_Resultado!AE508+PLANEL_GerMed_Resultado!AE520+PLANEL_GerMed_Resultado!AE532+PLANEL_GerMed_Resultado!AE544+PLANEL_GerMed_Resultado!AE556+PLANEL_GerMed_Resultado!AE568+PLANEL_GerMed_Resultado!AE580+PLANEL_GerMed_Resultado!AE592+PLANEL_GerMed_Resultado!AE604+PLANEL_GerMed_Resultado!AE616</f>
        <v>0</v>
      </c>
      <c r="AB18" s="30">
        <f>PLANEL_GerMed_Resultado!AF484+PLANEL_GerMed_Resultado!AF496+PLANEL_GerMed_Resultado!AF508+PLANEL_GerMed_Resultado!AF520+PLANEL_GerMed_Resultado!AF532+PLANEL_GerMed_Resultado!AF544+PLANEL_GerMed_Resultado!AF556+PLANEL_GerMed_Resultado!AF568+PLANEL_GerMed_Resultado!AF580+PLANEL_GerMed_Resultado!AF592+PLANEL_GerMed_Resultado!AF604+PLANEL_GerMed_Resultado!AF616</f>
        <v>0</v>
      </c>
      <c r="AC18" s="30">
        <f>PLANEL_GerMed_Resultado!AG484+PLANEL_GerMed_Resultado!AG496+PLANEL_GerMed_Resultado!AG508+PLANEL_GerMed_Resultado!AG520+PLANEL_GerMed_Resultado!AG532+PLANEL_GerMed_Resultado!AG544+PLANEL_GerMed_Resultado!AG556+PLANEL_GerMed_Resultado!AG568+PLANEL_GerMed_Resultado!AG580+PLANEL_GerMed_Resultado!AG592+PLANEL_GerMed_Resultado!AG604+PLANEL_GerMed_Resultado!AG616</f>
        <v>0</v>
      </c>
      <c r="AD18" s="30">
        <f>PLANEL_GerMed_Resultado!AH484+PLANEL_GerMed_Resultado!AH496+PLANEL_GerMed_Resultado!AH508+PLANEL_GerMed_Resultado!AH520+PLANEL_GerMed_Resultado!AH532+PLANEL_GerMed_Resultado!AH544+PLANEL_GerMed_Resultado!AH556+PLANEL_GerMed_Resultado!AH568+PLANEL_GerMed_Resultado!AH580+PLANEL_GerMed_Resultado!AH592+PLANEL_GerMed_Resultado!AH604+PLANEL_GerMed_Resultado!AH616</f>
        <v>0</v>
      </c>
      <c r="AE18" s="30">
        <f>PLANEL_GerMed_Resultado!AI484+PLANEL_GerMed_Resultado!AI496+PLANEL_GerMed_Resultado!AI508+PLANEL_GerMed_Resultado!AI520+PLANEL_GerMed_Resultado!AI532+PLANEL_GerMed_Resultado!AI544+PLANEL_GerMed_Resultado!AI556+PLANEL_GerMed_Resultado!AI568+PLANEL_GerMed_Resultado!AI580+PLANEL_GerMed_Resultado!AI592+PLANEL_GerMed_Resultado!AI604+PLANEL_GerMed_Resultado!AI616</f>
        <v>0</v>
      </c>
      <c r="AF18" s="30">
        <f>PLANEL_GerMed_Resultado!AJ484+PLANEL_GerMed_Resultado!AJ496+PLANEL_GerMed_Resultado!AJ508+PLANEL_GerMed_Resultado!AJ520+PLANEL_GerMed_Resultado!AJ532+PLANEL_GerMed_Resultado!AJ544+PLANEL_GerMed_Resultado!AJ556+PLANEL_GerMed_Resultado!AJ568+PLANEL_GerMed_Resultado!AJ580+PLANEL_GerMed_Resultado!AJ592+PLANEL_GerMed_Resultado!AJ604+PLANEL_GerMed_Resultado!AJ616</f>
        <v>0</v>
      </c>
      <c r="AG18" s="30">
        <f>PLANEL_GerMed_Resultado!AK484+PLANEL_GerMed_Resultado!AK496+PLANEL_GerMed_Resultado!AK508+PLANEL_GerMed_Resultado!AK520+PLANEL_GerMed_Resultado!AK532+PLANEL_GerMed_Resultado!AK544+PLANEL_GerMed_Resultado!AK556+PLANEL_GerMed_Resultado!AK568+PLANEL_GerMed_Resultado!AK580+PLANEL_GerMed_Resultado!AK592+PLANEL_GerMed_Resultado!AK604+PLANEL_GerMed_Resultado!AK616</f>
        <v>0</v>
      </c>
      <c r="AH18" s="30">
        <f>PLANEL_GerMed_Resultado!AL484+PLANEL_GerMed_Resultado!AL496+PLANEL_GerMed_Resultado!AL508+PLANEL_GerMed_Resultado!AL520+PLANEL_GerMed_Resultado!AL532+PLANEL_GerMed_Resultado!AL544+PLANEL_GerMed_Resultado!AL556+PLANEL_GerMed_Resultado!AL568+PLANEL_GerMed_Resultado!AL580+PLANEL_GerMed_Resultado!AL592+PLANEL_GerMed_Resultado!AL604+PLANEL_GerMed_Resultado!AL616</f>
        <v>0</v>
      </c>
      <c r="AI18" s="30">
        <f>PLANEL_GerMed_Resultado!AM484+PLANEL_GerMed_Resultado!AM496+PLANEL_GerMed_Resultado!AM508+PLANEL_GerMed_Resultado!AM520+PLANEL_GerMed_Resultado!AM532+PLANEL_GerMed_Resultado!AM544+PLANEL_GerMed_Resultado!AM556+PLANEL_GerMed_Resultado!AM568+PLANEL_GerMed_Resultado!AM580+PLANEL_GerMed_Resultado!AM592+PLANEL_GerMed_Resultado!AM604+PLANEL_GerMed_Resultado!AM616</f>
        <v>0</v>
      </c>
      <c r="AJ18" s="30">
        <f>PLANEL_GerMed_Resultado!AN484+PLANEL_GerMed_Resultado!AN496+PLANEL_GerMed_Resultado!AN508+PLANEL_GerMed_Resultado!AN520+PLANEL_GerMed_Resultado!AN532+PLANEL_GerMed_Resultado!AN544+PLANEL_GerMed_Resultado!AN556+PLANEL_GerMed_Resultado!AN568+PLANEL_GerMed_Resultado!AN580+PLANEL_GerMed_Resultado!AN592+PLANEL_GerMed_Resultado!AN604+PLANEL_GerMed_Resultado!AN616</f>
        <v>0</v>
      </c>
      <c r="AK18" s="30">
        <f>PLANEL_GerMed_Resultado!AO484+PLANEL_GerMed_Resultado!AO496+PLANEL_GerMed_Resultado!AO508+PLANEL_GerMed_Resultado!AO520+PLANEL_GerMed_Resultado!AO532+PLANEL_GerMed_Resultado!AO544+PLANEL_GerMed_Resultado!AO556+PLANEL_GerMed_Resultado!AO568+PLANEL_GerMed_Resultado!AO580+PLANEL_GerMed_Resultado!AO592+PLANEL_GerMed_Resultado!AO604+PLANEL_GerMed_Resultado!AO616</f>
        <v>0</v>
      </c>
      <c r="AL18" s="30">
        <f>PLANEL_GerMed_Resultado!AP484+PLANEL_GerMed_Resultado!AP496+PLANEL_GerMed_Resultado!AP508+PLANEL_GerMed_Resultado!AP520+PLANEL_GerMed_Resultado!AP532+PLANEL_GerMed_Resultado!AP544+PLANEL_GerMed_Resultado!AP556+PLANEL_GerMed_Resultado!AP568+PLANEL_GerMed_Resultado!AP580+PLANEL_GerMed_Resultado!AP592+PLANEL_GerMed_Resultado!AP604+PLANEL_GerMed_Resultado!AP616</f>
        <v>0</v>
      </c>
    </row>
    <row r="19" spans="2:40" x14ac:dyDescent="0.25">
      <c r="B19" s="16" t="s">
        <v>8</v>
      </c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68"/>
      <c r="AC19" s="1"/>
      <c r="AD19" s="1"/>
      <c r="AE19" s="1"/>
      <c r="AF19" s="1"/>
      <c r="AG19" s="1"/>
      <c r="AH19" s="1"/>
      <c r="AI19" s="1"/>
      <c r="AJ19" s="1"/>
      <c r="AK19" s="1"/>
      <c r="AL19" s="1"/>
    </row>
    <row r="20" spans="2:40" x14ac:dyDescent="0.25">
      <c r="B20" s="25" t="s">
        <v>53</v>
      </c>
      <c r="C20" s="26">
        <f>PLANEL_GerMed_Resultado!G280+PLANEL_GerMed_Resultado!G292+PLANEL_GerMed_Resultado!G304+PLANEL_GerMed_Resultado!G316+PLANEL_GerMed_Resultado!G328+PLANEL_GerMed_Resultado!G340+PLANEL_GerMed_Resultado!G352+PLANEL_GerMed_Resultado!G364</f>
        <v>5.1884392960000003</v>
      </c>
      <c r="D20" s="26">
        <f>PLANEL_GerMed_Resultado!H280+PLANEL_GerMed_Resultado!H292+PLANEL_GerMed_Resultado!H304+PLANEL_GerMed_Resultado!H316+PLANEL_GerMed_Resultado!H328+PLANEL_GerMed_Resultado!H340+PLANEL_GerMed_Resultado!H352+PLANEL_GerMed_Resultado!H364</f>
        <v>5.1884392960000003</v>
      </c>
      <c r="E20" s="26">
        <f>PLANEL_GerMed_Resultado!I280+PLANEL_GerMed_Resultado!I292+PLANEL_GerMed_Resultado!I304+PLANEL_GerMed_Resultado!I316+PLANEL_GerMed_Resultado!I328+PLANEL_GerMed_Resultado!I340+PLANEL_GerMed_Resultado!I352+PLANEL_GerMed_Resultado!I364</f>
        <v>241.9802607</v>
      </c>
      <c r="F20" s="26">
        <f>PLANEL_GerMed_Resultado!J280+PLANEL_GerMed_Resultado!J292+PLANEL_GerMed_Resultado!J304+PLANEL_GerMed_Resultado!J316+PLANEL_GerMed_Resultado!J328+PLANEL_GerMed_Resultado!J340+PLANEL_GerMed_Resultado!J352+PLANEL_GerMed_Resultado!J364</f>
        <v>481.420503</v>
      </c>
      <c r="G20" s="26">
        <f>PLANEL_GerMed_Resultado!K280+PLANEL_GerMed_Resultado!K292+PLANEL_GerMed_Resultado!K304+PLANEL_GerMed_Resultado!K316+PLANEL_GerMed_Resultado!K328+PLANEL_GerMed_Resultado!K340+PLANEL_GerMed_Resultado!K352+PLANEL_GerMed_Resultado!K364</f>
        <v>545.611671</v>
      </c>
      <c r="H20" s="26">
        <f>PLANEL_GerMed_Resultado!L280+PLANEL_GerMed_Resultado!L292+PLANEL_GerMed_Resultado!L304+PLANEL_GerMed_Resultado!L316+PLANEL_GerMed_Resultado!L328+PLANEL_GerMed_Resultado!L340+PLANEL_GerMed_Resultado!L352+PLANEL_GerMed_Resultado!L364</f>
        <v>545.611671</v>
      </c>
      <c r="I20" s="26">
        <f>PLANEL_GerMed_Resultado!M280+PLANEL_GerMed_Resultado!M292+PLANEL_GerMed_Resultado!M304+PLANEL_GerMed_Resultado!M316+PLANEL_GerMed_Resultado!M328+PLANEL_GerMed_Resultado!M340+PLANEL_GerMed_Resultado!M352+PLANEL_GerMed_Resultado!M364</f>
        <v>545.611671</v>
      </c>
      <c r="J20" s="26">
        <f>PLANEL_GerMed_Resultado!N280+PLANEL_GerMed_Resultado!N292+PLANEL_GerMed_Resultado!N304+PLANEL_GerMed_Resultado!N316+PLANEL_GerMed_Resultado!N328+PLANEL_GerMed_Resultado!N340+PLANEL_GerMed_Resultado!N352+PLANEL_GerMed_Resultado!N364</f>
        <v>545.611671</v>
      </c>
      <c r="K20" s="26">
        <f>PLANEL_GerMed_Resultado!O280+PLANEL_GerMed_Resultado!O292+PLANEL_GerMed_Resultado!O304+PLANEL_GerMed_Resultado!O316+PLANEL_GerMed_Resultado!O328+PLANEL_GerMed_Resultado!O340+PLANEL_GerMed_Resultado!O352+PLANEL_GerMed_Resultado!O364</f>
        <v>545.611671</v>
      </c>
      <c r="L20" s="26">
        <f>PLANEL_GerMed_Resultado!P280+PLANEL_GerMed_Resultado!P292+PLANEL_GerMed_Resultado!P304+PLANEL_GerMed_Resultado!P316+PLANEL_GerMed_Resultado!P328+PLANEL_GerMed_Resultado!P340+PLANEL_GerMed_Resultado!P352+PLANEL_GerMed_Resultado!P364</f>
        <v>545.611671</v>
      </c>
      <c r="M20" s="26">
        <f>PLANEL_GerMed_Resultado!Q280+PLANEL_GerMed_Resultado!Q292+PLANEL_GerMed_Resultado!Q304+PLANEL_GerMed_Resultado!Q316+PLANEL_GerMed_Resultado!Q328+PLANEL_GerMed_Resultado!Q340+PLANEL_GerMed_Resultado!Q352+PLANEL_GerMed_Resultado!Q364</f>
        <v>545.611671</v>
      </c>
      <c r="N20" s="26">
        <f>PLANEL_GerMed_Resultado!R280+PLANEL_GerMed_Resultado!R292+PLANEL_GerMed_Resultado!R304+PLANEL_GerMed_Resultado!R316+PLANEL_GerMed_Resultado!R328+PLANEL_GerMed_Resultado!R340+PLANEL_GerMed_Resultado!R352+PLANEL_GerMed_Resultado!R364</f>
        <v>545.611671</v>
      </c>
      <c r="O20" s="26">
        <f>PLANEL_GerMed_Resultado!S280+PLANEL_GerMed_Resultado!S292+PLANEL_GerMed_Resultado!S304+PLANEL_GerMed_Resultado!S316+PLANEL_GerMed_Resultado!S328+PLANEL_GerMed_Resultado!S340+PLANEL_GerMed_Resultado!S352+PLANEL_GerMed_Resultado!S364</f>
        <v>545.611671</v>
      </c>
      <c r="P20" s="26">
        <f>PLANEL_GerMed_Resultado!T280+PLANEL_GerMed_Resultado!T292+PLANEL_GerMed_Resultado!T304+PLANEL_GerMed_Resultado!T316+PLANEL_GerMed_Resultado!T328+PLANEL_GerMed_Resultado!T340+PLANEL_GerMed_Resultado!T352+PLANEL_GerMed_Resultado!T364</f>
        <v>545.611671</v>
      </c>
      <c r="Q20" s="26">
        <f>PLANEL_GerMed_Resultado!U280+PLANEL_GerMed_Resultado!U292+PLANEL_GerMed_Resultado!U304+PLANEL_GerMed_Resultado!U316+PLANEL_GerMed_Resultado!U328+PLANEL_GerMed_Resultado!U340+PLANEL_GerMed_Resultado!U352+PLANEL_GerMed_Resultado!U364</f>
        <v>545.34764570000004</v>
      </c>
      <c r="R20" s="26">
        <f>PLANEL_GerMed_Resultado!V280+PLANEL_GerMed_Resultado!V292+PLANEL_GerMed_Resultado!V304+PLANEL_GerMed_Resultado!V316+PLANEL_GerMed_Resultado!V328+PLANEL_GerMed_Resultado!V340+PLANEL_GerMed_Resultado!V352+PLANEL_GerMed_Resultado!V364</f>
        <v>1722.0634666999999</v>
      </c>
      <c r="S20" s="26">
        <f>PLANEL_GerMed_Resultado!W280+PLANEL_GerMed_Resultado!W292+PLANEL_GerMed_Resultado!W304+PLANEL_GerMed_Resultado!W316+PLANEL_GerMed_Resultado!W328+PLANEL_GerMed_Resultado!W340+PLANEL_GerMed_Resultado!W352+PLANEL_GerMed_Resultado!W364</f>
        <v>2972.0229327000002</v>
      </c>
      <c r="T20" s="26">
        <f>PLANEL_GerMed_Resultado!X280+PLANEL_GerMed_Resultado!X292+PLANEL_GerMed_Resultado!X304+PLANEL_GerMed_Resultado!X316+PLANEL_GerMed_Resultado!X328+PLANEL_GerMed_Resultado!X340+PLANEL_GerMed_Resultado!X352+PLANEL_GerMed_Resultado!X364</f>
        <v>4255.7573147000003</v>
      </c>
      <c r="U20" s="26">
        <f>PLANEL_GerMed_Resultado!Y280+PLANEL_GerMed_Resultado!Y292+PLANEL_GerMed_Resultado!Y304+PLANEL_GerMed_Resultado!Y316+PLANEL_GerMed_Resultado!Y328+PLANEL_GerMed_Resultado!Y340+PLANEL_GerMed_Resultado!Y352+PLANEL_GerMed_Resultado!Y364</f>
        <v>5536.7067536999994</v>
      </c>
      <c r="V20" s="26">
        <f>PLANEL_GerMed_Resultado!Z280+PLANEL_GerMed_Resultado!Z292+PLANEL_GerMed_Resultado!Z304+PLANEL_GerMed_Resultado!Z316+PLANEL_GerMed_Resultado!Z328+PLANEL_GerMed_Resultado!Z340+PLANEL_GerMed_Resultado!Z352+PLANEL_GerMed_Resultado!Z364</f>
        <v>6852.4112267</v>
      </c>
      <c r="W20" s="26">
        <f>PLANEL_GerMed_Resultado!AA280+PLANEL_GerMed_Resultado!AA292+PLANEL_GerMed_Resultado!AA304+PLANEL_GerMed_Resultado!AA316+PLANEL_GerMed_Resultado!AA328+PLANEL_GerMed_Resultado!AA340+PLANEL_GerMed_Resultado!AA352+PLANEL_GerMed_Resultado!AA364</f>
        <v>8206.636233700001</v>
      </c>
      <c r="X20" s="26">
        <f>PLANEL_GerMed_Resultado!AB280+PLANEL_GerMed_Resultado!AB292+PLANEL_GerMed_Resultado!AB304+PLANEL_GerMed_Resultado!AB316+PLANEL_GerMed_Resultado!AB328+PLANEL_GerMed_Resultado!AB340+PLANEL_GerMed_Resultado!AB352+PLANEL_GerMed_Resultado!AB364</f>
        <v>9644.8690146999998</v>
      </c>
      <c r="Y20" s="26">
        <f>PLANEL_GerMed_Resultado!AC280+PLANEL_GerMed_Resultado!AC292+PLANEL_GerMed_Resultado!AC304+PLANEL_GerMed_Resultado!AC316+PLANEL_GerMed_Resultado!AC328+PLANEL_GerMed_Resultado!AC340+PLANEL_GerMed_Resultado!AC352+PLANEL_GerMed_Resultado!AC364</f>
        <v>10752.4885417</v>
      </c>
      <c r="Z20" s="26">
        <f>PLANEL_GerMed_Resultado!AD280+PLANEL_GerMed_Resultado!AD292+PLANEL_GerMed_Resultado!AD304+PLANEL_GerMed_Resultado!AD316+PLANEL_GerMed_Resultado!AD328+PLANEL_GerMed_Resultado!AD340+PLANEL_GerMed_Resultado!AD352+PLANEL_GerMed_Resultado!AD364</f>
        <v>10515.6967203</v>
      </c>
      <c r="AA20" s="26">
        <f>PLANEL_GerMed_Resultado!AE280+PLANEL_GerMed_Resultado!AE292+PLANEL_GerMed_Resultado!AE304+PLANEL_GerMed_Resultado!AE316+PLANEL_GerMed_Resultado!AE328+PLANEL_GerMed_Resultado!AE340+PLANEL_GerMed_Resultado!AE352+PLANEL_GerMed_Resultado!AE364</f>
        <v>10276.256477999999</v>
      </c>
      <c r="AB20" s="26">
        <f>PLANEL_GerMed_Resultado!AF280+PLANEL_GerMed_Resultado!AF292+PLANEL_GerMed_Resultado!AF304+PLANEL_GerMed_Resultado!AF316+PLANEL_GerMed_Resultado!AF328+PLANEL_GerMed_Resultado!AF340+PLANEL_GerMed_Resultado!AF352+PLANEL_GerMed_Resultado!AF364</f>
        <v>11539.534385999999</v>
      </c>
      <c r="AC20" s="26">
        <f>PLANEL_GerMed_Resultado!AG280+PLANEL_GerMed_Resultado!AG292+PLANEL_GerMed_Resultado!AG304+PLANEL_GerMed_Resultado!AG316+PLANEL_GerMed_Resultado!AG328+PLANEL_GerMed_Resultado!AG340+PLANEL_GerMed_Resultado!AG352+PLANEL_GerMed_Resultado!AG364</f>
        <v>12703.125485</v>
      </c>
      <c r="AD20" s="26">
        <f>PLANEL_GerMed_Resultado!AH280+PLANEL_GerMed_Resultado!AH292+PLANEL_GerMed_Resultado!AH304+PLANEL_GerMed_Resultado!AH316+PLANEL_GerMed_Resultado!AH328+PLANEL_GerMed_Resultado!AH340+PLANEL_GerMed_Resultado!AH352+PLANEL_GerMed_Resultado!AH364</f>
        <v>13872.464261000001</v>
      </c>
      <c r="AE20" s="26">
        <f>PLANEL_GerMed_Resultado!AI280+PLANEL_GerMed_Resultado!AI292+PLANEL_GerMed_Resultado!AI304+PLANEL_GerMed_Resultado!AI316+PLANEL_GerMed_Resultado!AI328+PLANEL_GerMed_Resultado!AI340+PLANEL_GerMed_Resultado!AI352+PLANEL_GerMed_Resultado!AI364</f>
        <v>15038.059237000001</v>
      </c>
      <c r="AF20" s="26">
        <f>PLANEL_GerMed_Resultado!AJ280+PLANEL_GerMed_Resultado!AJ292+PLANEL_GerMed_Resultado!AJ304+PLANEL_GerMed_Resultado!AJ316+PLANEL_GerMed_Resultado!AJ328+PLANEL_GerMed_Resultado!AJ340+PLANEL_GerMed_Resultado!AJ352+PLANEL_GerMed_Resultado!AJ364</f>
        <v>16222.336318</v>
      </c>
      <c r="AG20" s="26">
        <f>PLANEL_GerMed_Resultado!AK280+PLANEL_GerMed_Resultado!AK292+PLANEL_GerMed_Resultado!AK304+PLANEL_GerMed_Resultado!AK316+PLANEL_GerMed_Resultado!AK328+PLANEL_GerMed_Resultado!AK340+PLANEL_GerMed_Resultado!AK352+PLANEL_GerMed_Resultado!AK364</f>
        <v>17423.828015999999</v>
      </c>
      <c r="AH20" s="26">
        <f>PLANEL_GerMed_Resultado!AL280+PLANEL_GerMed_Resultado!AL292+PLANEL_GerMed_Resultado!AL304+PLANEL_GerMed_Resultado!AL316+PLANEL_GerMed_Resultado!AL328+PLANEL_GerMed_Resultado!AL340+PLANEL_GerMed_Resultado!AL352+PLANEL_GerMed_Resultado!AL364</f>
        <v>18627.401484000002</v>
      </c>
      <c r="AI20" s="26">
        <f>PLANEL_GerMed_Resultado!AM280+PLANEL_GerMed_Resultado!AM292+PLANEL_GerMed_Resultado!AM304+PLANEL_GerMed_Resultado!AM316+PLANEL_GerMed_Resultado!AM328+PLANEL_GerMed_Resultado!AM340+PLANEL_GerMed_Resultado!AM352+PLANEL_GerMed_Resultado!AM364</f>
        <v>19816.795975000001</v>
      </c>
      <c r="AJ20" s="26">
        <f>PLANEL_GerMed_Resultado!AN280+PLANEL_GerMed_Resultado!AN292+PLANEL_GerMed_Resultado!AN304+PLANEL_GerMed_Resultado!AN316+PLANEL_GerMed_Resultado!AN328+PLANEL_GerMed_Resultado!AN340+PLANEL_GerMed_Resultado!AN352+PLANEL_GerMed_Resultado!AN364</f>
        <v>21137.099560000002</v>
      </c>
      <c r="AK20" s="26">
        <f>PLANEL_GerMed_Resultado!AO280+PLANEL_GerMed_Resultado!AO292+PLANEL_GerMed_Resultado!AO304+PLANEL_GerMed_Resultado!AO316+PLANEL_GerMed_Resultado!AO328+PLANEL_GerMed_Resultado!AO340+PLANEL_GerMed_Resultado!AO352+PLANEL_GerMed_Resultado!AO364</f>
        <v>22396.41229</v>
      </c>
      <c r="AL20" s="26">
        <f>PLANEL_GerMed_Resultado!AP280+PLANEL_GerMed_Resultado!AP292+PLANEL_GerMed_Resultado!AP304+PLANEL_GerMed_Resultado!AP316+PLANEL_GerMed_Resultado!AP328+PLANEL_GerMed_Resultado!AP340+PLANEL_GerMed_Resultado!AP352+PLANEL_GerMed_Resultado!AP364</f>
        <v>23624.745360000001</v>
      </c>
    </row>
    <row r="21" spans="2:40" x14ac:dyDescent="0.25">
      <c r="B21" s="25" t="s">
        <v>54</v>
      </c>
      <c r="C21" s="26">
        <f>PLANEL_GerMed_Resultado!G232</f>
        <v>0</v>
      </c>
      <c r="D21" s="26">
        <f>PLANEL_GerMed_Resultado!H232</f>
        <v>0</v>
      </c>
      <c r="E21" s="26">
        <f>PLANEL_GerMed_Resultado!I232</f>
        <v>0</v>
      </c>
      <c r="F21" s="26">
        <f>PLANEL_GerMed_Resultado!J232</f>
        <v>0</v>
      </c>
      <c r="G21" s="26">
        <f>PLANEL_GerMed_Resultado!K232</f>
        <v>0</v>
      </c>
      <c r="H21" s="26">
        <f>PLANEL_GerMed_Resultado!L232</f>
        <v>0</v>
      </c>
      <c r="I21" s="26">
        <f>PLANEL_GerMed_Resultado!M232</f>
        <v>0</v>
      </c>
      <c r="J21" s="26">
        <f>PLANEL_GerMed_Resultado!N232</f>
        <v>0</v>
      </c>
      <c r="K21" s="26">
        <f>PLANEL_GerMed_Resultado!O232</f>
        <v>0</v>
      </c>
      <c r="L21" s="26">
        <f>PLANEL_GerMed_Resultado!P232</f>
        <v>0</v>
      </c>
      <c r="M21" s="26">
        <f>PLANEL_GerMed_Resultado!Q232</f>
        <v>0</v>
      </c>
      <c r="N21" s="26">
        <f>PLANEL_GerMed_Resultado!R232</f>
        <v>0</v>
      </c>
      <c r="O21" s="26">
        <f>PLANEL_GerMed_Resultado!S232</f>
        <v>0</v>
      </c>
      <c r="P21" s="26">
        <f>PLANEL_GerMed_Resultado!T232</f>
        <v>0</v>
      </c>
      <c r="Q21" s="26">
        <f>PLANEL_GerMed_Resultado!U232</f>
        <v>0</v>
      </c>
      <c r="R21" s="26">
        <f>PLANEL_GerMed_Resultado!V232</f>
        <v>0</v>
      </c>
      <c r="S21" s="26">
        <f>PLANEL_GerMed_Resultado!W232</f>
        <v>0</v>
      </c>
      <c r="T21" s="26">
        <f>PLANEL_GerMed_Resultado!X232</f>
        <v>0</v>
      </c>
      <c r="U21" s="26">
        <f>PLANEL_GerMed_Resultado!Y232</f>
        <v>0</v>
      </c>
      <c r="V21" s="26">
        <f>PLANEL_GerMed_Resultado!Z232</f>
        <v>0</v>
      </c>
      <c r="W21" s="26">
        <f>PLANEL_GerMed_Resultado!AA232</f>
        <v>0</v>
      </c>
      <c r="X21" s="26">
        <f>PLANEL_GerMed_Resultado!AB232</f>
        <v>0</v>
      </c>
      <c r="Y21" s="26">
        <f>PLANEL_GerMed_Resultado!AC232</f>
        <v>0</v>
      </c>
      <c r="Z21" s="26">
        <f>PLANEL_GerMed_Resultado!AD232</f>
        <v>0</v>
      </c>
      <c r="AA21" s="26">
        <f>PLANEL_GerMed_Resultado!AE232</f>
        <v>0</v>
      </c>
      <c r="AB21" s="26">
        <f>PLANEL_GerMed_Resultado!AF232</f>
        <v>0</v>
      </c>
      <c r="AC21" s="26">
        <f>PLANEL_GerMed_Resultado!AG232</f>
        <v>0</v>
      </c>
      <c r="AD21" s="26">
        <f>PLANEL_GerMed_Resultado!AH232</f>
        <v>0</v>
      </c>
      <c r="AE21" s="26">
        <f>PLANEL_GerMed_Resultado!AI232</f>
        <v>0</v>
      </c>
      <c r="AF21" s="26">
        <f>PLANEL_GerMed_Resultado!AJ232</f>
        <v>0</v>
      </c>
      <c r="AG21" s="26">
        <f>PLANEL_GerMed_Resultado!AK232</f>
        <v>0</v>
      </c>
      <c r="AH21" s="26">
        <f>PLANEL_GerMed_Resultado!AL232</f>
        <v>0</v>
      </c>
      <c r="AI21" s="26">
        <f>PLANEL_GerMed_Resultado!AM232</f>
        <v>0</v>
      </c>
      <c r="AJ21" s="26">
        <f>PLANEL_GerMed_Resultado!AN232</f>
        <v>0</v>
      </c>
      <c r="AK21" s="26">
        <f>PLANEL_GerMed_Resultado!AO232</f>
        <v>0</v>
      </c>
      <c r="AL21" s="26">
        <f>PLANEL_GerMed_Resultado!AP232</f>
        <v>0</v>
      </c>
    </row>
    <row r="22" spans="2:40" x14ac:dyDescent="0.25">
      <c r="B22" s="231" t="s">
        <v>55</v>
      </c>
      <c r="C22" s="232">
        <f>PLANEL_GerMed_Resultado!G268</f>
        <v>427.56149110000001</v>
      </c>
      <c r="D22" s="232">
        <f>PLANEL_GerMed_Resultado!H268</f>
        <v>427.56149110000001</v>
      </c>
      <c r="E22" s="232">
        <f>PLANEL_GerMed_Resultado!I268</f>
        <v>427.56149110000001</v>
      </c>
      <c r="F22" s="232">
        <f>PLANEL_GerMed_Resultado!J268</f>
        <v>427.56149110000001</v>
      </c>
      <c r="G22" s="232">
        <f>PLANEL_GerMed_Resultado!K268</f>
        <v>427.56149110000001</v>
      </c>
      <c r="H22" s="232">
        <f>PLANEL_GerMed_Resultado!L268</f>
        <v>427.56149110000001</v>
      </c>
      <c r="I22" s="232">
        <f>PLANEL_GerMed_Resultado!M268</f>
        <v>427.56149110000001</v>
      </c>
      <c r="J22" s="232">
        <f>PLANEL_GerMed_Resultado!N268</f>
        <v>427.56149110000001</v>
      </c>
      <c r="K22" s="232">
        <f>PLANEL_GerMed_Resultado!O268</f>
        <v>427.56149110000001</v>
      </c>
      <c r="L22" s="232">
        <f>PLANEL_GerMed_Resultado!P268</f>
        <v>427.56149110000001</v>
      </c>
      <c r="M22" s="232">
        <f>PLANEL_GerMed_Resultado!Q268</f>
        <v>427.56149110000001</v>
      </c>
      <c r="N22" s="232">
        <f>PLANEL_GerMed_Resultado!R268</f>
        <v>427.56149110000001</v>
      </c>
      <c r="O22" s="232">
        <f>PLANEL_GerMed_Resultado!S268</f>
        <v>427.56149110000001</v>
      </c>
      <c r="P22" s="232">
        <f>PLANEL_GerMed_Resultado!T268</f>
        <v>427.56149110000001</v>
      </c>
      <c r="Q22" s="232">
        <f>PLANEL_GerMed_Resultado!U268</f>
        <v>427.56149110000001</v>
      </c>
      <c r="R22" s="232">
        <f>PLANEL_GerMed_Resultado!V268</f>
        <v>427.56149110000001</v>
      </c>
      <c r="S22" s="232">
        <f>PLANEL_GerMed_Resultado!W268</f>
        <v>0</v>
      </c>
      <c r="T22" s="232">
        <f>PLANEL_GerMed_Resultado!X268</f>
        <v>0</v>
      </c>
      <c r="U22" s="232">
        <f>PLANEL_GerMed_Resultado!Y268</f>
        <v>0</v>
      </c>
      <c r="V22" s="232">
        <f>PLANEL_GerMed_Resultado!Z268</f>
        <v>0</v>
      </c>
      <c r="W22" s="232">
        <f>PLANEL_GerMed_Resultado!AA268</f>
        <v>0</v>
      </c>
      <c r="X22" s="232">
        <f>PLANEL_GerMed_Resultado!AB268</f>
        <v>0</v>
      </c>
      <c r="Y22" s="232">
        <f>PLANEL_GerMed_Resultado!AC268</f>
        <v>0</v>
      </c>
      <c r="Z22" s="232">
        <f>PLANEL_GerMed_Resultado!AD268</f>
        <v>0</v>
      </c>
      <c r="AA22" s="232">
        <f>PLANEL_GerMed_Resultado!AE268</f>
        <v>0</v>
      </c>
      <c r="AB22" s="232">
        <f>PLANEL_GerMed_Resultado!AF268</f>
        <v>0</v>
      </c>
      <c r="AC22" s="232">
        <f>PLANEL_GerMed_Resultado!AG268</f>
        <v>0</v>
      </c>
      <c r="AD22" s="232">
        <f>PLANEL_GerMed_Resultado!AH268</f>
        <v>0</v>
      </c>
      <c r="AE22" s="232">
        <f>PLANEL_GerMed_Resultado!AI268</f>
        <v>0</v>
      </c>
      <c r="AF22" s="232">
        <f>PLANEL_GerMed_Resultado!AJ268</f>
        <v>0</v>
      </c>
      <c r="AG22" s="232">
        <f>PLANEL_GerMed_Resultado!AK268</f>
        <v>0</v>
      </c>
      <c r="AH22" s="232">
        <f>PLANEL_GerMed_Resultado!AL268</f>
        <v>0</v>
      </c>
      <c r="AI22" s="232">
        <f>PLANEL_GerMed_Resultado!AM268</f>
        <v>0</v>
      </c>
      <c r="AJ22" s="232">
        <f>PLANEL_GerMed_Resultado!AN268</f>
        <v>0</v>
      </c>
      <c r="AK22" s="232">
        <f>PLANEL_GerMed_Resultado!AO268</f>
        <v>0</v>
      </c>
      <c r="AL22" s="232">
        <f>PLANEL_GerMed_Resultado!AP268</f>
        <v>0</v>
      </c>
    </row>
    <row r="23" spans="2:40" x14ac:dyDescent="0.25">
      <c r="B23" s="97" t="s">
        <v>56</v>
      </c>
      <c r="C23" s="32">
        <f>PLANEL_GerMed_Resultado!G100+PLANEL_GerMed_Resultado!G652</f>
        <v>0</v>
      </c>
      <c r="D23" s="32">
        <f>PLANEL_GerMed_Resultado!H100+PLANEL_GerMed_Resultado!H652</f>
        <v>0</v>
      </c>
      <c r="E23" s="32">
        <f>PLANEL_GerMed_Resultado!I100+PLANEL_GerMed_Resultado!I652</f>
        <v>0</v>
      </c>
      <c r="F23" s="32">
        <f>PLANEL_GerMed_Resultado!J100+PLANEL_GerMed_Resultado!J652</f>
        <v>0</v>
      </c>
      <c r="G23" s="32">
        <f>PLANEL_GerMed_Resultado!K100+PLANEL_GerMed_Resultado!K652</f>
        <v>0</v>
      </c>
      <c r="H23" s="32">
        <f>PLANEL_GerMed_Resultado!L100+PLANEL_GerMed_Resultado!L652</f>
        <v>0</v>
      </c>
      <c r="I23" s="32">
        <f>PLANEL_GerMed_Resultado!M100+PLANEL_GerMed_Resultado!M652</f>
        <v>0</v>
      </c>
      <c r="J23" s="32">
        <f>PLANEL_GerMed_Resultado!N100+PLANEL_GerMed_Resultado!N652</f>
        <v>0</v>
      </c>
      <c r="K23" s="32">
        <f>PLANEL_GerMed_Resultado!O100+PLANEL_GerMed_Resultado!O652</f>
        <v>0</v>
      </c>
      <c r="L23" s="32">
        <f>PLANEL_GerMed_Resultado!P100+PLANEL_GerMed_Resultado!P652</f>
        <v>0</v>
      </c>
      <c r="M23" s="32">
        <f>PLANEL_GerMed_Resultado!Q100+PLANEL_GerMed_Resultado!Q652</f>
        <v>0</v>
      </c>
      <c r="N23" s="32">
        <f>PLANEL_GerMed_Resultado!R100+PLANEL_GerMed_Resultado!R652</f>
        <v>0</v>
      </c>
      <c r="O23" s="32">
        <f>PLANEL_GerMed_Resultado!S100+PLANEL_GerMed_Resultado!S652</f>
        <v>0</v>
      </c>
      <c r="P23" s="32">
        <f>PLANEL_GerMed_Resultado!T100+PLANEL_GerMed_Resultado!T652</f>
        <v>0</v>
      </c>
      <c r="Q23" s="32">
        <f>PLANEL_GerMed_Resultado!U100+PLANEL_GerMed_Resultado!U652</f>
        <v>0</v>
      </c>
      <c r="R23" s="32">
        <f>PLANEL_GerMed_Resultado!V100+PLANEL_GerMed_Resultado!V652</f>
        <v>0</v>
      </c>
      <c r="S23" s="32">
        <f>PLANEL_GerMed_Resultado!W100+PLANEL_GerMed_Resultado!W652</f>
        <v>0</v>
      </c>
      <c r="T23" s="32">
        <f>PLANEL_GerMed_Resultado!X100+PLANEL_GerMed_Resultado!X652</f>
        <v>0</v>
      </c>
      <c r="U23" s="32">
        <f>PLANEL_GerMed_Resultado!Y100+PLANEL_GerMed_Resultado!Y652</f>
        <v>0</v>
      </c>
      <c r="V23" s="32">
        <f>PLANEL_GerMed_Resultado!Z100+PLANEL_GerMed_Resultado!Z652</f>
        <v>0</v>
      </c>
      <c r="W23" s="32">
        <f>PLANEL_GerMed_Resultado!AA100+PLANEL_GerMed_Resultado!AA652</f>
        <v>0</v>
      </c>
      <c r="X23" s="32">
        <f>PLANEL_GerMed_Resultado!AB100+PLANEL_GerMed_Resultado!AB652</f>
        <v>0</v>
      </c>
      <c r="Y23" s="32">
        <f>PLANEL_GerMed_Resultado!AC100+PLANEL_GerMed_Resultado!AC652</f>
        <v>0</v>
      </c>
      <c r="Z23" s="32">
        <f>PLANEL_GerMed_Resultado!AD100+PLANEL_GerMed_Resultado!AD652</f>
        <v>0</v>
      </c>
      <c r="AA23" s="32">
        <f>PLANEL_GerMed_Resultado!AE100+PLANEL_GerMed_Resultado!AE652</f>
        <v>0</v>
      </c>
      <c r="AB23" s="32">
        <f>PLANEL_GerMed_Resultado!AF100+PLANEL_GerMed_Resultado!AF652</f>
        <v>0</v>
      </c>
      <c r="AC23" s="32">
        <f>PLANEL_GerMed_Resultado!AG100+PLANEL_GerMed_Resultado!AG652</f>
        <v>0</v>
      </c>
      <c r="AD23" s="32">
        <f>PLANEL_GerMed_Resultado!AH100+PLANEL_GerMed_Resultado!AH652</f>
        <v>0</v>
      </c>
      <c r="AE23" s="32">
        <f>PLANEL_GerMed_Resultado!AI100+PLANEL_GerMed_Resultado!AI652</f>
        <v>0</v>
      </c>
      <c r="AF23" s="32">
        <f>PLANEL_GerMed_Resultado!AJ100+PLANEL_GerMed_Resultado!AJ652</f>
        <v>0</v>
      </c>
      <c r="AG23" s="32">
        <f>PLANEL_GerMed_Resultado!AK100+PLANEL_GerMed_Resultado!AK652</f>
        <v>0</v>
      </c>
      <c r="AH23" s="32">
        <f>PLANEL_GerMed_Resultado!AL100+PLANEL_GerMed_Resultado!AL652</f>
        <v>0</v>
      </c>
      <c r="AI23" s="32">
        <f>PLANEL_GerMed_Resultado!AM100+PLANEL_GerMed_Resultado!AM652</f>
        <v>0</v>
      </c>
      <c r="AJ23" s="32">
        <f>PLANEL_GerMed_Resultado!AN100+PLANEL_GerMed_Resultado!AN652</f>
        <v>0</v>
      </c>
      <c r="AK23" s="32">
        <f>PLANEL_GerMed_Resultado!AO100+PLANEL_GerMed_Resultado!AO652</f>
        <v>0</v>
      </c>
      <c r="AL23" s="32">
        <f>PLANEL_GerMed_Resultado!AP100+PLANEL_GerMed_Resultado!AP652</f>
        <v>0</v>
      </c>
    </row>
    <row r="24" spans="2:40" x14ac:dyDescent="0.25">
      <c r="B24" s="27" t="s">
        <v>9</v>
      </c>
      <c r="C24" s="28">
        <f t="shared" ref="C24:AL24" si="0">SUM(C4:C23)</f>
        <v>65833.838464196015</v>
      </c>
      <c r="D24" s="28">
        <f t="shared" si="0"/>
        <v>65882.188642295994</v>
      </c>
      <c r="E24" s="28">
        <f t="shared" si="0"/>
        <v>67080.552066300006</v>
      </c>
      <c r="F24" s="28">
        <f t="shared" si="0"/>
        <v>68156.619649200002</v>
      </c>
      <c r="G24" s="28">
        <f t="shared" si="0"/>
        <v>73155.500439299998</v>
      </c>
      <c r="H24" s="28">
        <f t="shared" si="0"/>
        <v>76830.797383500001</v>
      </c>
      <c r="I24" s="28">
        <f t="shared" si="0"/>
        <v>80602.406080700021</v>
      </c>
      <c r="J24" s="28">
        <f t="shared" si="0"/>
        <v>83896.942101960012</v>
      </c>
      <c r="K24" s="28">
        <f t="shared" si="0"/>
        <v>87331.532441750009</v>
      </c>
      <c r="L24" s="28">
        <f t="shared" si="0"/>
        <v>90801.363418600013</v>
      </c>
      <c r="M24" s="28">
        <f t="shared" si="0"/>
        <v>94390.852922400009</v>
      </c>
      <c r="N24" s="28">
        <f t="shared" si="0"/>
        <v>97479.504140399993</v>
      </c>
      <c r="O24" s="28">
        <f t="shared" si="0"/>
        <v>100376.24276859999</v>
      </c>
      <c r="P24" s="28">
        <f t="shared" si="0"/>
        <v>103383.1356868</v>
      </c>
      <c r="Q24" s="28">
        <f t="shared" si="0"/>
        <v>106477.14008020001</v>
      </c>
      <c r="R24" s="28">
        <f t="shared" si="0"/>
        <v>109672.62607320001</v>
      </c>
      <c r="S24" s="28">
        <f t="shared" si="0"/>
        <v>113023.09652260001</v>
      </c>
      <c r="T24" s="28">
        <f t="shared" si="0"/>
        <v>116432.60266800001</v>
      </c>
      <c r="U24" s="28">
        <f t="shared" si="0"/>
        <v>119841.78155989999</v>
      </c>
      <c r="V24" s="28">
        <f t="shared" si="0"/>
        <v>123355.33616199999</v>
      </c>
      <c r="W24" s="28">
        <f t="shared" si="0"/>
        <v>126990.2112451</v>
      </c>
      <c r="X24" s="28">
        <f t="shared" si="0"/>
        <v>130866.56646</v>
      </c>
      <c r="Y24" s="28">
        <f t="shared" si="0"/>
        <v>134691.07130750001</v>
      </c>
      <c r="Z24" s="28">
        <f t="shared" si="0"/>
        <v>138544.15223980002</v>
      </c>
      <c r="AA24" s="28">
        <f t="shared" si="0"/>
        <v>142249.0277985</v>
      </c>
      <c r="AB24" s="76">
        <f t="shared" si="0"/>
        <v>145923.42187242</v>
      </c>
      <c r="AC24" s="28">
        <f t="shared" si="0"/>
        <v>149167.1501921</v>
      </c>
      <c r="AD24" s="28">
        <f t="shared" si="0"/>
        <v>152419.86738020001</v>
      </c>
      <c r="AE24" s="28">
        <f t="shared" si="0"/>
        <v>155684.69461429998</v>
      </c>
      <c r="AF24" s="28">
        <f t="shared" si="0"/>
        <v>159011.76274189999</v>
      </c>
      <c r="AG24" s="28">
        <f t="shared" si="0"/>
        <v>162404.83232499997</v>
      </c>
      <c r="AH24" s="28">
        <f t="shared" si="0"/>
        <v>165819.888014</v>
      </c>
      <c r="AI24" s="28">
        <f t="shared" si="0"/>
        <v>169202.82425990002</v>
      </c>
      <c r="AJ24" s="28">
        <f t="shared" si="0"/>
        <v>172913.66917390001</v>
      </c>
      <c r="AK24" s="28">
        <f t="shared" si="0"/>
        <v>176479.41783830003</v>
      </c>
      <c r="AL24" s="28">
        <f t="shared" si="0"/>
        <v>180004.04041120003</v>
      </c>
    </row>
    <row r="26" spans="2:40" x14ac:dyDescent="0.25">
      <c r="D26" s="1"/>
    </row>
    <row r="27" spans="2:40" x14ac:dyDescent="0.25">
      <c r="B27" s="12" t="s">
        <v>70</v>
      </c>
      <c r="C27" s="13"/>
      <c r="D27" s="13"/>
      <c r="E27" s="13"/>
      <c r="F27" s="13"/>
      <c r="G27" s="13"/>
      <c r="H27" s="13"/>
      <c r="I27" s="13"/>
      <c r="J27" s="13"/>
      <c r="K27" s="13"/>
      <c r="L27" s="13"/>
      <c r="M27" s="13"/>
      <c r="N27" s="13"/>
      <c r="O27" s="13"/>
      <c r="P27" s="13"/>
      <c r="Q27" s="13"/>
      <c r="R27" s="13"/>
      <c r="S27" s="13"/>
      <c r="T27" s="13"/>
      <c r="U27" s="13"/>
      <c r="V27" s="13"/>
      <c r="W27" s="13"/>
      <c r="X27" s="13"/>
      <c r="Y27" s="13"/>
      <c r="Z27" s="13"/>
      <c r="AA27" s="13"/>
      <c r="AB27" s="85"/>
      <c r="AC27" s="13"/>
      <c r="AD27" s="13"/>
      <c r="AE27" s="13"/>
      <c r="AF27" s="13"/>
      <c r="AG27" s="13"/>
      <c r="AH27" s="13"/>
      <c r="AI27" s="13"/>
      <c r="AJ27" s="13"/>
      <c r="AK27" s="13"/>
      <c r="AL27" s="13"/>
    </row>
    <row r="28" spans="2:40" x14ac:dyDescent="0.25">
      <c r="B28" s="14"/>
      <c r="C28" s="15">
        <v>2015</v>
      </c>
      <c r="D28" s="15">
        <v>2016</v>
      </c>
      <c r="E28" s="15">
        <v>2017</v>
      </c>
      <c r="F28" s="15">
        <v>2018</v>
      </c>
      <c r="G28" s="15">
        <v>2019</v>
      </c>
      <c r="H28" s="15">
        <v>2020</v>
      </c>
      <c r="I28" s="15">
        <v>2021</v>
      </c>
      <c r="J28" s="15">
        <v>2022</v>
      </c>
      <c r="K28" s="15">
        <v>2023</v>
      </c>
      <c r="L28" s="15">
        <v>2024</v>
      </c>
      <c r="M28" s="15">
        <v>2025</v>
      </c>
      <c r="N28" s="15">
        <v>2026</v>
      </c>
      <c r="O28" s="15">
        <v>2027</v>
      </c>
      <c r="P28" s="15">
        <v>2028</v>
      </c>
      <c r="Q28" s="15">
        <v>2029</v>
      </c>
      <c r="R28" s="15">
        <v>2030</v>
      </c>
      <c r="S28" s="15">
        <v>2031</v>
      </c>
      <c r="T28" s="15">
        <v>2032</v>
      </c>
      <c r="U28" s="15">
        <v>2033</v>
      </c>
      <c r="V28" s="15">
        <v>2034</v>
      </c>
      <c r="W28" s="15">
        <v>2035</v>
      </c>
      <c r="X28" s="15">
        <v>2036</v>
      </c>
      <c r="Y28" s="15">
        <v>2037</v>
      </c>
      <c r="Z28" s="15">
        <v>2038</v>
      </c>
      <c r="AA28" s="15">
        <v>2039</v>
      </c>
      <c r="AB28" s="67">
        <v>2040</v>
      </c>
      <c r="AC28" s="15">
        <v>2041</v>
      </c>
      <c r="AD28" s="15">
        <v>2042</v>
      </c>
      <c r="AE28" s="15">
        <v>2043</v>
      </c>
      <c r="AF28" s="15">
        <v>2044</v>
      </c>
      <c r="AG28" s="15">
        <v>2045</v>
      </c>
      <c r="AH28" s="15">
        <v>2046</v>
      </c>
      <c r="AI28" s="15">
        <v>2047</v>
      </c>
      <c r="AJ28" s="15">
        <v>2048</v>
      </c>
      <c r="AK28" s="15">
        <v>2049</v>
      </c>
      <c r="AL28" s="15">
        <v>2050</v>
      </c>
    </row>
    <row r="29" spans="2:40" x14ac:dyDescent="0.25">
      <c r="B29" s="16" t="s">
        <v>1</v>
      </c>
      <c r="C29" s="47">
        <f>IF(PLANEL_Pot_anual!C4&lt;&gt;0,C4/PLANEL_Pot_anual!C4,0)</f>
        <v>0.51334131269584293</v>
      </c>
      <c r="D29" s="47">
        <f>IF(PLANEL_Pot_anual!D4&lt;&gt;0,D4/PLANEL_Pot_anual!D4,0)</f>
        <v>0.52135300096197212</v>
      </c>
      <c r="E29" s="47">
        <f>IF(PLANEL_Pot_anual!E4&lt;&gt;0,E4/PLANEL_Pot_anual!E4,0)</f>
        <v>0.52755629783254732</v>
      </c>
      <c r="F29" s="47">
        <f>IF(PLANEL_Pot_anual!F4&lt;&gt;0,F4/PLANEL_Pot_anual!F4,0)</f>
        <v>0.46421181519332932</v>
      </c>
      <c r="G29" s="47">
        <f>IF(PLANEL_Pot_anual!G4&lt;&gt;0,G4/PLANEL_Pot_anual!G4,0)</f>
        <v>0.4744211820345815</v>
      </c>
      <c r="H29" s="47">
        <f>IF(PLANEL_Pot_anual!H4&lt;&gt;0,H4/PLANEL_Pot_anual!H4,0)</f>
        <v>0.48083386652585991</v>
      </c>
      <c r="I29" s="47">
        <f>IF(PLANEL_Pot_anual!I4&lt;&gt;0,I4/PLANEL_Pot_anual!I4,0)</f>
        <v>0.49768006369919005</v>
      </c>
      <c r="J29" s="47">
        <f>IF(PLANEL_Pot_anual!J4&lt;&gt;0,J4/PLANEL_Pot_anual!J4,0)</f>
        <v>0.50868219740273846</v>
      </c>
      <c r="K29" s="47">
        <f>IF(PLANEL_Pot_anual!K4&lt;&gt;0,K4/PLANEL_Pot_anual!K4,0)</f>
        <v>0.51109556017556801</v>
      </c>
      <c r="L29" s="47">
        <f>IF(PLANEL_Pot_anual!L4&lt;&gt;0,L4/PLANEL_Pot_anual!L4,0)</f>
        <v>0.51031534131925815</v>
      </c>
      <c r="M29" s="47">
        <f>IF(PLANEL_Pot_anual!M4&lt;&gt;0,M4/PLANEL_Pot_anual!M4,0)</f>
        <v>0.52582692452355517</v>
      </c>
      <c r="N29" s="47">
        <f>IF(PLANEL_Pot_anual!N4&lt;&gt;0,N4/PLANEL_Pot_anual!N4,0)</f>
        <v>0.52150951163396198</v>
      </c>
      <c r="O29" s="47">
        <f>IF(PLANEL_Pot_anual!O4&lt;&gt;0,O4/PLANEL_Pot_anual!O4,0)</f>
        <v>0.52293395284779143</v>
      </c>
      <c r="P29" s="47">
        <f>IF(PLANEL_Pot_anual!P4&lt;&gt;0,P4/PLANEL_Pot_anual!P4,0)</f>
        <v>0.52188236580493763</v>
      </c>
      <c r="Q29" s="47">
        <f>IF(PLANEL_Pot_anual!Q4&lt;&gt;0,Q4/PLANEL_Pot_anual!Q4,0)</f>
        <v>0.52527550368489428</v>
      </c>
      <c r="R29" s="47">
        <f>IF(PLANEL_Pot_anual!R4&lt;&gt;0,R4/PLANEL_Pot_anual!R4,0)</f>
        <v>0.5301506289679726</v>
      </c>
      <c r="S29" s="47">
        <f>IF(PLANEL_Pot_anual!S4&lt;&gt;0,S4/PLANEL_Pot_anual!S4,0)</f>
        <v>0.53203012056368693</v>
      </c>
      <c r="T29" s="47">
        <f>IF(PLANEL_Pot_anual!T4&lt;&gt;0,T4/PLANEL_Pot_anual!T4,0)</f>
        <v>0.53746504040433662</v>
      </c>
      <c r="U29" s="47">
        <f>IF(PLANEL_Pot_anual!U4&lt;&gt;0,U4/PLANEL_Pot_anual!U4,0)</f>
        <v>0.53631623876746692</v>
      </c>
      <c r="V29" s="47">
        <f>IF(PLANEL_Pot_anual!V4&lt;&gt;0,V4/PLANEL_Pot_anual!V4,0)</f>
        <v>0.53285208022047881</v>
      </c>
      <c r="W29" s="47">
        <f>IF(PLANEL_Pot_anual!W4&lt;&gt;0,W4/PLANEL_Pot_anual!W4,0)</f>
        <v>0.53405157451248675</v>
      </c>
      <c r="X29" s="47">
        <f>IF(PLANEL_Pot_anual!X4&lt;&gt;0,X4/PLANEL_Pot_anual!X4,0)</f>
        <v>0.52809196484809573</v>
      </c>
      <c r="Y29" s="47">
        <f>IF(PLANEL_Pot_anual!Y4&lt;&gt;0,Y4/PLANEL_Pot_anual!Y4,0)</f>
        <v>0.52587046691845707</v>
      </c>
      <c r="Z29" s="47">
        <f>IF(PLANEL_Pot_anual!Z4&lt;&gt;0,Z4/PLANEL_Pot_anual!Z4,0)</f>
        <v>0.52542982124950677</v>
      </c>
      <c r="AA29" s="47">
        <f>IF(PLANEL_Pot_anual!AA4&lt;&gt;0,AA4/PLANEL_Pot_anual!AA4,0)</f>
        <v>0.51778181317356187</v>
      </c>
      <c r="AB29" s="77">
        <f>IF(PLANEL_Pot_anual!AB4&lt;&gt;0,AB4/PLANEL_Pot_anual!AB4,0)</f>
        <v>0.5162491257928663</v>
      </c>
      <c r="AC29" s="47">
        <f>IF(PLANEL_Pot_anual!AC4&lt;&gt;0,AC4/PLANEL_Pot_anual!AC4,0)</f>
        <v>0.51386406951234898</v>
      </c>
      <c r="AD29" s="47">
        <f>IF(PLANEL_Pot_anual!AD4&lt;&gt;0,AD4/PLANEL_Pot_anual!AD4,0)</f>
        <v>0.50918113224746897</v>
      </c>
      <c r="AE29" s="47">
        <f>IF(PLANEL_Pot_anual!AE4&lt;&gt;0,AE4/PLANEL_Pot_anual!AE4,0)</f>
        <v>0.50743334135239149</v>
      </c>
      <c r="AF29" s="47">
        <f>IF(PLANEL_Pot_anual!AF4&lt;&gt;0,AF4/PLANEL_Pot_anual!AF4,0)</f>
        <v>0.50509663909529667</v>
      </c>
      <c r="AG29" s="47">
        <f>IF(PLANEL_Pot_anual!AG4&lt;&gt;0,AG4/PLANEL_Pot_anual!AG4,0)</f>
        <v>0.50314026796340627</v>
      </c>
      <c r="AH29" s="47">
        <f>IF(PLANEL_Pot_anual!AH4&lt;&gt;0,AH4/PLANEL_Pot_anual!AH4,0)</f>
        <v>0.49723554295815187</v>
      </c>
      <c r="AI29" s="47">
        <f>IF(PLANEL_Pot_anual!AI4&lt;&gt;0,AI4/PLANEL_Pot_anual!AI4,0)</f>
        <v>0.49556329680482886</v>
      </c>
      <c r="AJ29" s="47">
        <f>IF(PLANEL_Pot_anual!AJ4&lt;&gt;0,AJ4/PLANEL_Pot_anual!AJ4,0)</f>
        <v>0.49244867756001659</v>
      </c>
      <c r="AK29" s="47">
        <f>IF(PLANEL_Pot_anual!AK4&lt;&gt;0,AK4/PLANEL_Pot_anual!AK4,0)</f>
        <v>0.49043507018777233</v>
      </c>
      <c r="AL29" s="47">
        <f>IF(PLANEL_Pot_anual!AL4&lt;&gt;0,AL4/PLANEL_Pot_anual!AL4,0)</f>
        <v>0.48153902010887878</v>
      </c>
      <c r="AM29" s="46"/>
      <c r="AN29" s="1"/>
    </row>
    <row r="30" spans="2:40" x14ac:dyDescent="0.25">
      <c r="B30" s="16" t="s">
        <v>2</v>
      </c>
      <c r="C30" s="47">
        <f>IF(PLANEL_Pot_anual!C5&lt;&gt;0,C5/PLANEL_Pot_anual!C5,0)</f>
        <v>0.49890224046213599</v>
      </c>
      <c r="D30" s="47">
        <f>IF(PLANEL_Pot_anual!D5&lt;&gt;0,D5/PLANEL_Pot_anual!D5,0)</f>
        <v>0.51052663065479509</v>
      </c>
      <c r="E30" s="47">
        <f>IF(PLANEL_Pot_anual!E5&lt;&gt;0,E5/PLANEL_Pot_anual!E5,0)</f>
        <v>0.51206754521293274</v>
      </c>
      <c r="F30" s="47">
        <f>IF(PLANEL_Pot_anual!F5&lt;&gt;0,F5/PLANEL_Pot_anual!F5,0)</f>
        <v>0.49483718507544805</v>
      </c>
      <c r="G30" s="47">
        <f>IF(PLANEL_Pot_anual!G5&lt;&gt;0,G5/PLANEL_Pot_anual!G5,0)</f>
        <v>0.50148372727778068</v>
      </c>
      <c r="H30" s="47">
        <f>IF(PLANEL_Pot_anual!H5&lt;&gt;0,H5/PLANEL_Pot_anual!H5,0)</f>
        <v>0.51128233772452347</v>
      </c>
      <c r="I30" s="47">
        <f>IF(PLANEL_Pot_anual!I5&lt;&gt;0,I5/PLANEL_Pot_anual!I5,0)</f>
        <v>0.50258808094173812</v>
      </c>
      <c r="J30" s="47">
        <f>IF(PLANEL_Pot_anual!J5&lt;&gt;0,J5/PLANEL_Pot_anual!J5,0)</f>
        <v>0.4428250312507645</v>
      </c>
      <c r="K30" s="47">
        <f>IF(PLANEL_Pot_anual!K5&lt;&gt;0,K5/PLANEL_Pot_anual!K5,0)</f>
        <v>0.45388257666994075</v>
      </c>
      <c r="L30" s="47">
        <f>IF(PLANEL_Pot_anual!L5&lt;&gt;0,L5/PLANEL_Pot_anual!L5,0)</f>
        <v>0.50612258445516012</v>
      </c>
      <c r="M30" s="47">
        <f>IF(PLANEL_Pot_anual!M5&lt;&gt;0,M5/PLANEL_Pot_anual!M5,0)</f>
        <v>0.46394611224098697</v>
      </c>
      <c r="N30" s="47">
        <f>IF(PLANEL_Pot_anual!N5&lt;&gt;0,N5/PLANEL_Pot_anual!N5,0)</f>
        <v>0.50719031144450144</v>
      </c>
      <c r="O30" s="47">
        <f>IF(PLANEL_Pot_anual!O5&lt;&gt;0,O5/PLANEL_Pot_anual!O5,0)</f>
        <v>0.46442742731888687</v>
      </c>
      <c r="P30" s="47">
        <f>IF(PLANEL_Pot_anual!P5&lt;&gt;0,P5/PLANEL_Pot_anual!P5,0)</f>
        <v>0.48230989326901119</v>
      </c>
      <c r="Q30" s="47">
        <f>IF(PLANEL_Pot_anual!Q5&lt;&gt;0,Q5/PLANEL_Pot_anual!Q5,0)</f>
        <v>0.50731259185459043</v>
      </c>
      <c r="R30" s="47">
        <f>IF(PLANEL_Pot_anual!R5&lt;&gt;0,R5/PLANEL_Pot_anual!R5,0)</f>
        <v>0.47576482777654394</v>
      </c>
      <c r="S30" s="47">
        <f>IF(PLANEL_Pot_anual!S5&lt;&gt;0,S5/PLANEL_Pot_anual!S5,0)</f>
        <v>0.48887205356181684</v>
      </c>
      <c r="T30" s="47">
        <f>IF(PLANEL_Pot_anual!T5&lt;&gt;0,T5/PLANEL_Pot_anual!T5,0)</f>
        <v>0.4584907303415573</v>
      </c>
      <c r="U30" s="47">
        <f>IF(PLANEL_Pot_anual!U5&lt;&gt;0,U5/PLANEL_Pot_anual!U5,0)</f>
        <v>0.46399210843077915</v>
      </c>
      <c r="V30" s="47">
        <f>IF(PLANEL_Pot_anual!V5&lt;&gt;0,V5/PLANEL_Pot_anual!V5,0)</f>
        <v>0.49830298002215578</v>
      </c>
      <c r="W30" s="47">
        <f>IF(PLANEL_Pot_anual!W5&lt;&gt;0,W5/PLANEL_Pot_anual!W5,0)</f>
        <v>0.48319565851220997</v>
      </c>
      <c r="X30" s="47">
        <f>IF(PLANEL_Pot_anual!X5&lt;&gt;0,X5/PLANEL_Pot_anual!X5,0)</f>
        <v>0.50472928988360155</v>
      </c>
      <c r="Y30" s="47">
        <f>IF(PLANEL_Pot_anual!Y5&lt;&gt;0,Y5/PLANEL_Pot_anual!Y5,0)</f>
        <v>0.50414574832284076</v>
      </c>
      <c r="Z30" s="47">
        <f>IF(PLANEL_Pot_anual!Z5&lt;&gt;0,Z5/PLANEL_Pot_anual!Z5,0)</f>
        <v>0.45557176637543878</v>
      </c>
      <c r="AA30" s="47">
        <f>IF(PLANEL_Pot_anual!AA5&lt;&gt;0,AA5/PLANEL_Pot_anual!AA5,0)</f>
        <v>0.50556392195788047</v>
      </c>
      <c r="AB30" s="77">
        <f>IF(PLANEL_Pot_anual!AB5&lt;&gt;0,AB5/PLANEL_Pot_anual!AB5,0)</f>
        <v>0.47987903800226261</v>
      </c>
      <c r="AC30" s="47">
        <f>IF(PLANEL_Pot_anual!AC5&lt;&gt;0,AC5/PLANEL_Pot_anual!AC5,0)</f>
        <v>0.48247148306995769</v>
      </c>
      <c r="AD30" s="47">
        <f>IF(PLANEL_Pot_anual!AD5&lt;&gt;0,AD5/PLANEL_Pot_anual!AD5,0)</f>
        <v>0.48085860198966424</v>
      </c>
      <c r="AE30" s="47">
        <f>IF(PLANEL_Pot_anual!AE5&lt;&gt;0,AE5/PLANEL_Pot_anual!AE5,0)</f>
        <v>0.46148011516129267</v>
      </c>
      <c r="AF30" s="47">
        <f>IF(PLANEL_Pot_anual!AF5&lt;&gt;0,AF5/PLANEL_Pot_anual!AF5,0)</f>
        <v>0.44789960249232691</v>
      </c>
      <c r="AG30" s="47">
        <f>IF(PLANEL_Pot_anual!AG5&lt;&gt;0,AG5/PLANEL_Pot_anual!AG5,0)</f>
        <v>0.42127216829546926</v>
      </c>
      <c r="AH30" s="47">
        <f>IF(PLANEL_Pot_anual!AH5&lt;&gt;0,AH5/PLANEL_Pot_anual!AH5,0)</f>
        <v>0.42207824611388112</v>
      </c>
      <c r="AI30" s="47">
        <f>IF(PLANEL_Pot_anual!AI5&lt;&gt;0,AI5/PLANEL_Pot_anual!AI5,0)</f>
        <v>0.40490330368154992</v>
      </c>
      <c r="AJ30" s="47">
        <f>IF(PLANEL_Pot_anual!AJ5&lt;&gt;0,AJ5/PLANEL_Pot_anual!AJ5,0)</f>
        <v>0.3958831253036586</v>
      </c>
      <c r="AK30" s="47">
        <f>IF(PLANEL_Pot_anual!AK5&lt;&gt;0,AK5/PLANEL_Pot_anual!AK5,0)</f>
        <v>0.37931449942670259</v>
      </c>
      <c r="AL30" s="47">
        <f>IF(PLANEL_Pot_anual!AL5&lt;&gt;0,AL5/PLANEL_Pot_anual!AL5,0)</f>
        <v>0.41378688332206764</v>
      </c>
      <c r="AM30" s="46"/>
      <c r="AN30" s="1"/>
    </row>
    <row r="31" spans="2:40" x14ac:dyDescent="0.25">
      <c r="B31" s="16" t="s">
        <v>3</v>
      </c>
      <c r="C31" s="47"/>
      <c r="D31" s="47"/>
      <c r="E31" s="47"/>
      <c r="F31" s="47"/>
      <c r="G31" s="47"/>
      <c r="H31" s="47"/>
      <c r="I31" s="47"/>
      <c r="J31" s="47"/>
      <c r="K31" s="47"/>
      <c r="L31" s="47"/>
      <c r="M31" s="47"/>
      <c r="N31" s="47"/>
      <c r="O31" s="47"/>
      <c r="P31" s="47"/>
      <c r="Q31" s="47"/>
      <c r="R31" s="47"/>
      <c r="S31" s="47"/>
      <c r="T31" s="47"/>
      <c r="U31" s="47"/>
      <c r="V31" s="47"/>
      <c r="W31" s="47"/>
      <c r="X31" s="47"/>
      <c r="Y31" s="47"/>
      <c r="Z31" s="47"/>
      <c r="AA31" s="47"/>
      <c r="AB31" s="77"/>
      <c r="AC31" s="47"/>
      <c r="AD31" s="47"/>
      <c r="AE31" s="47"/>
      <c r="AF31" s="47"/>
      <c r="AG31" s="47"/>
      <c r="AH31" s="47"/>
      <c r="AI31" s="47"/>
      <c r="AJ31" s="47"/>
      <c r="AK31" s="47"/>
      <c r="AL31" s="47"/>
      <c r="AM31" s="46"/>
    </row>
    <row r="32" spans="2:40" x14ac:dyDescent="0.25">
      <c r="B32" s="17" t="s">
        <v>3</v>
      </c>
      <c r="C32" s="48">
        <f>IF(PLANEL_Pot_anual!C7&lt;&gt;0,C7/PLANEL_Pot_anual!C7,0)</f>
        <v>0.51629453759050714</v>
      </c>
      <c r="D32" s="48">
        <f>IF(PLANEL_Pot_anual!D7&lt;&gt;0,D7/PLANEL_Pot_anual!D7,0)</f>
        <v>0.34383793062549595</v>
      </c>
      <c r="E32" s="48">
        <f>IF(PLANEL_Pot_anual!E7&lt;&gt;0,E7/PLANEL_Pot_anual!E7,0)</f>
        <v>0.35796836903933033</v>
      </c>
      <c r="F32" s="48">
        <f>IF(PLANEL_Pot_anual!F7&lt;&gt;0,F7/PLANEL_Pot_anual!F7,0)</f>
        <v>0.32135994999919226</v>
      </c>
      <c r="G32" s="48">
        <f>IF(PLANEL_Pot_anual!G7&lt;&gt;0,G7/PLANEL_Pot_anual!G7,0)</f>
        <v>0.34098029980290478</v>
      </c>
      <c r="H32" s="48">
        <f>IF(PLANEL_Pot_anual!H7&lt;&gt;0,H7/PLANEL_Pot_anual!H7,0)</f>
        <v>0.36717889318424246</v>
      </c>
      <c r="I32" s="48">
        <f>IF(PLANEL_Pot_anual!I7&lt;&gt;0,I7/PLANEL_Pot_anual!I7,0)</f>
        <v>0.41104239115753849</v>
      </c>
      <c r="J32" s="48">
        <f>IF(PLANEL_Pot_anual!J7&lt;&gt;0,J7/PLANEL_Pot_anual!J7,0)</f>
        <v>0.42179228548579895</v>
      </c>
      <c r="K32" s="48">
        <f>IF(PLANEL_Pot_anual!K7&lt;&gt;0,K7/PLANEL_Pot_anual!K7,0)</f>
        <v>0.40836887373691738</v>
      </c>
      <c r="L32" s="48">
        <f>IF(PLANEL_Pot_anual!L7&lt;&gt;0,L7/PLANEL_Pot_anual!L7,0)</f>
        <v>0.3859486073708418</v>
      </c>
      <c r="M32" s="48">
        <f>IF(PLANEL_Pot_anual!M7&lt;&gt;0,M7/PLANEL_Pot_anual!M7,0)</f>
        <v>0.31867661628218896</v>
      </c>
      <c r="N32" s="48">
        <f>IF(PLANEL_Pot_anual!N7&lt;&gt;0,N7/PLANEL_Pot_anual!N7,0)</f>
        <v>0.30505899029251415</v>
      </c>
      <c r="O32" s="48">
        <f>IF(PLANEL_Pot_anual!O7&lt;&gt;0,O7/PLANEL_Pot_anual!O7,0)</f>
        <v>0.28586708149912626</v>
      </c>
      <c r="P32" s="48">
        <f>IF(PLANEL_Pot_anual!P7&lt;&gt;0,P7/PLANEL_Pot_anual!P7,0)</f>
        <v>0.27489161935150097</v>
      </c>
      <c r="Q32" s="48">
        <f>IF(PLANEL_Pot_anual!Q7&lt;&gt;0,Q7/PLANEL_Pot_anual!Q7,0)</f>
        <v>0.27323346658965336</v>
      </c>
      <c r="R32" s="48">
        <f>IF(PLANEL_Pot_anual!R7&lt;&gt;0,R7/PLANEL_Pot_anual!R7,0)</f>
        <v>0.27375144490140385</v>
      </c>
      <c r="S32" s="48">
        <f>IF(PLANEL_Pot_anual!S7&lt;&gt;0,S7/PLANEL_Pot_anual!S7,0)</f>
        <v>0.26891895975577806</v>
      </c>
      <c r="T32" s="48">
        <f>IF(PLANEL_Pot_anual!T7&lt;&gt;0,T7/PLANEL_Pot_anual!T7,0)</f>
        <v>0.26837274916680187</v>
      </c>
      <c r="U32" s="48">
        <f>IF(PLANEL_Pot_anual!U7&lt;&gt;0,U7/PLANEL_Pot_anual!U7,0)</f>
        <v>0.27704074363009246</v>
      </c>
      <c r="V32" s="48">
        <f>IF(PLANEL_Pot_anual!V7&lt;&gt;0,V7/PLANEL_Pot_anual!V7,0)</f>
        <v>0.25279108801553213</v>
      </c>
      <c r="W32" s="48">
        <f>IF(PLANEL_Pot_anual!W7&lt;&gt;0,W7/PLANEL_Pot_anual!W7,0)</f>
        <v>0.26047580523857822</v>
      </c>
      <c r="X32" s="48">
        <f>IF(PLANEL_Pot_anual!X7&lt;&gt;0,X7/PLANEL_Pot_anual!X7,0)</f>
        <v>0.25142211683529009</v>
      </c>
      <c r="Y32" s="48">
        <f>IF(PLANEL_Pot_anual!Y7&lt;&gt;0,Y7/PLANEL_Pot_anual!Y7,0)</f>
        <v>0.23289292566535841</v>
      </c>
      <c r="Z32" s="48">
        <f>IF(PLANEL_Pot_anual!Z7&lt;&gt;0,Z7/PLANEL_Pot_anual!Z7,0)</f>
        <v>0.21372427480897635</v>
      </c>
      <c r="AA32" s="48">
        <f>IF(PLANEL_Pot_anual!AA7&lt;&gt;0,AA7/PLANEL_Pot_anual!AA7,0)</f>
        <v>0.20718538680637957</v>
      </c>
      <c r="AB32" s="48">
        <f>IF(PLANEL_Pot_anual!AB7&lt;&gt;0,AB7/PLANEL_Pot_anual!AB7,0)</f>
        <v>0.19437913216196961</v>
      </c>
      <c r="AC32" s="48">
        <f>IF(PLANEL_Pot_anual!AC7&lt;&gt;0,AC7/PLANEL_Pot_anual!AC7,0)</f>
        <v>0.15994360729723239</v>
      </c>
      <c r="AD32" s="48">
        <f>IF(PLANEL_Pot_anual!AD7&lt;&gt;0,AD7/PLANEL_Pot_anual!AD7,0)</f>
        <v>0.14638792738482423</v>
      </c>
      <c r="AE32" s="48">
        <f>IF(PLANEL_Pot_anual!AE7&lt;&gt;0,AE7/PLANEL_Pot_anual!AE7,0)</f>
        <v>0.13272703197174909</v>
      </c>
      <c r="AF32" s="48">
        <f>IF(PLANEL_Pot_anual!AF7&lt;&gt;0,AF7/PLANEL_Pot_anual!AF7,0)</f>
        <v>0.12099510063610976</v>
      </c>
      <c r="AG32" s="48">
        <f>IF(PLANEL_Pot_anual!AG7&lt;&gt;0,AG7/PLANEL_Pot_anual!AG7,0)</f>
        <v>0.10330773663039988</v>
      </c>
      <c r="AH32" s="48">
        <f>IF(PLANEL_Pot_anual!AH7&lt;&gt;0,AH7/PLANEL_Pot_anual!AH7,0)</f>
        <v>0.10343764323320184</v>
      </c>
      <c r="AI32" s="48">
        <f>IF(PLANEL_Pot_anual!AI7&lt;&gt;0,AI7/PLANEL_Pot_anual!AI7,0)</f>
        <v>9.3440582059741387E-2</v>
      </c>
      <c r="AJ32" s="48">
        <f>IF(PLANEL_Pot_anual!AJ7&lt;&gt;0,AJ7/PLANEL_Pot_anual!AJ7,0)</f>
        <v>8.0133492230880898E-2</v>
      </c>
      <c r="AK32" s="48">
        <f>IF(PLANEL_Pot_anual!AK7&lt;&gt;0,AK7/PLANEL_Pot_anual!AK7,0)</f>
        <v>6.7130006437539705E-2</v>
      </c>
      <c r="AL32" s="48">
        <f>IF(PLANEL_Pot_anual!AL7&lt;&gt;0,AL7/PLANEL_Pot_anual!AL7,0)</f>
        <v>5.4255576882653325E-2</v>
      </c>
      <c r="AM32" s="46"/>
    </row>
    <row r="33" spans="2:39" x14ac:dyDescent="0.25">
      <c r="B33" s="16" t="s">
        <v>4</v>
      </c>
      <c r="C33" s="47"/>
      <c r="D33" s="47"/>
      <c r="E33" s="47"/>
      <c r="F33" s="47"/>
      <c r="G33" s="47"/>
      <c r="H33" s="47"/>
      <c r="I33" s="47"/>
      <c r="J33" s="47"/>
      <c r="K33" s="47"/>
      <c r="L33" s="47"/>
      <c r="M33" s="47"/>
      <c r="N33" s="47"/>
      <c r="O33" s="47"/>
      <c r="P33" s="47"/>
      <c r="Q33" s="47"/>
      <c r="R33" s="47"/>
      <c r="S33" s="47"/>
      <c r="T33" s="47"/>
      <c r="U33" s="47"/>
      <c r="V33" s="47"/>
      <c r="W33" s="47"/>
      <c r="X33" s="47"/>
      <c r="Y33" s="47"/>
      <c r="Z33" s="47"/>
      <c r="AA33" s="47"/>
      <c r="AB33" s="77"/>
      <c r="AC33" s="47"/>
      <c r="AD33" s="47"/>
      <c r="AE33" s="47"/>
      <c r="AF33" s="47"/>
      <c r="AG33" s="47"/>
      <c r="AH33" s="47"/>
      <c r="AI33" s="47"/>
      <c r="AJ33" s="47"/>
      <c r="AK33" s="47"/>
      <c r="AL33" s="47"/>
      <c r="AM33" s="46"/>
    </row>
    <row r="34" spans="2:39" x14ac:dyDescent="0.25">
      <c r="B34" s="19" t="s">
        <v>49</v>
      </c>
      <c r="C34" s="49">
        <f>IF(PLANEL_Pot_anual!C9&lt;&gt;0,C9/PLANEL_Pot_anual!C9,0)</f>
        <v>0.56416691088662085</v>
      </c>
      <c r="D34" s="49">
        <f>IF(PLANEL_Pot_anual!D9&lt;&gt;0,D9/PLANEL_Pot_anual!D9,0)</f>
        <v>0.45833777343840404</v>
      </c>
      <c r="E34" s="49">
        <f>IF(PLANEL_Pot_anual!E9&lt;&gt;0,E9/PLANEL_Pot_anual!E9,0)</f>
        <v>0.47070347178828487</v>
      </c>
      <c r="F34" s="49">
        <f>IF(PLANEL_Pot_anual!F9&lt;&gt;0,F9/PLANEL_Pot_anual!F9,0)</f>
        <v>0.45339752563123425</v>
      </c>
      <c r="G34" s="49">
        <f>IF(PLANEL_Pot_anual!G9&lt;&gt;0,G9/PLANEL_Pot_anual!G9,0)</f>
        <v>0.48377489411901214</v>
      </c>
      <c r="H34" s="49">
        <f>IF(PLANEL_Pot_anual!H9&lt;&gt;0,H9/PLANEL_Pot_anual!H9,0)</f>
        <v>0.48377663124407738</v>
      </c>
      <c r="I34" s="49">
        <f>IF(PLANEL_Pot_anual!I9&lt;&gt;0,I9/PLANEL_Pot_anual!I9,0)</f>
        <v>0.51028384033727192</v>
      </c>
      <c r="J34" s="49">
        <f>IF(PLANEL_Pot_anual!J9&lt;&gt;0,J9/PLANEL_Pot_anual!J9,0)</f>
        <v>0.53332804637490561</v>
      </c>
      <c r="K34" s="49">
        <f>IF(PLANEL_Pot_anual!K9&lt;&gt;0,K9/PLANEL_Pot_anual!K9,0)</f>
        <v>0.51061125964532283</v>
      </c>
      <c r="L34" s="49">
        <f>IF(PLANEL_Pot_anual!L9&lt;&gt;0,L9/PLANEL_Pot_anual!L9,0)</f>
        <v>0.51028384033727192</v>
      </c>
      <c r="M34" s="49">
        <f>IF(PLANEL_Pot_anual!M9&lt;&gt;0,M9/PLANEL_Pot_anual!M9,0)</f>
        <v>0.51028384033727192</v>
      </c>
      <c r="N34" s="49">
        <f>IF(PLANEL_Pot_anual!N9&lt;&gt;0,N9/PLANEL_Pot_anual!N9,0)</f>
        <v>0.51028384033727192</v>
      </c>
      <c r="O34" s="49">
        <f>IF(PLANEL_Pot_anual!O9&lt;&gt;0,O9/PLANEL_Pot_anual!O9,0)</f>
        <v>0.50278532073720239</v>
      </c>
      <c r="P34" s="49">
        <f>IF(PLANEL_Pot_anual!P9&lt;&gt;0,P9/PLANEL_Pot_anual!P9,0)</f>
        <v>0.50278532073720239</v>
      </c>
      <c r="Q34" s="49">
        <f>IF(PLANEL_Pot_anual!Q9&lt;&gt;0,Q9/PLANEL_Pot_anual!Q9,0)</f>
        <v>0.3401366198511166</v>
      </c>
      <c r="R34" s="49">
        <f>IF(PLANEL_Pot_anual!R9&lt;&gt;0,R9/PLANEL_Pot_anual!R9,0)</f>
        <v>0.3401366198511166</v>
      </c>
      <c r="S34" s="49">
        <f>IF(PLANEL_Pot_anual!S9&lt;&gt;0,S9/PLANEL_Pot_anual!S9,0)</f>
        <v>0.61309281999999998</v>
      </c>
      <c r="T34" s="49">
        <f>IF(PLANEL_Pot_anual!T9&lt;&gt;0,T9/PLANEL_Pot_anual!T9,0)</f>
        <v>0.61309281999999998</v>
      </c>
      <c r="U34" s="49">
        <f>IF(PLANEL_Pot_anual!U9&lt;&gt;0,U9/PLANEL_Pot_anual!U9,0)</f>
        <v>0.61309281999999998</v>
      </c>
      <c r="V34" s="49">
        <f>IF(PLANEL_Pot_anual!V9&lt;&gt;0,V9/PLANEL_Pot_anual!V9,0)</f>
        <v>0.72618563999999997</v>
      </c>
      <c r="W34" s="49">
        <f>IF(PLANEL_Pot_anual!W9&lt;&gt;0,W9/PLANEL_Pot_anual!W9,0)</f>
        <v>0.72618563999999997</v>
      </c>
      <c r="X34" s="49">
        <f>IF(PLANEL_Pot_anual!X9&lt;&gt;0,X9/PLANEL_Pot_anual!X9,0)</f>
        <v>0.72618563999999997</v>
      </c>
      <c r="Y34" s="49">
        <f>IF(PLANEL_Pot_anual!Y9&lt;&gt;0,Y9/PLANEL_Pot_anual!Y9,0)</f>
        <v>0.72618563999999997</v>
      </c>
      <c r="Z34" s="49">
        <f>IF(PLANEL_Pot_anual!Z9&lt;&gt;0,Z9/PLANEL_Pot_anual!Z9,0)</f>
        <v>0.81866717852941173</v>
      </c>
      <c r="AA34" s="49">
        <f>IF(PLANEL_Pot_anual!AA9&lt;&gt;0,AA9/PLANEL_Pot_anual!AA9,0)</f>
        <v>0.72618563999999997</v>
      </c>
      <c r="AB34" s="79">
        <f>IF(PLANEL_Pot_anual!AB9&lt;&gt;0,AB9/PLANEL_Pot_anual!AB9,0)</f>
        <v>0.72618563999999997</v>
      </c>
      <c r="AC34" s="49">
        <f>IF(PLANEL_Pot_anual!AC9&lt;&gt;0,AC9/PLANEL_Pot_anual!AC9,0)</f>
        <v>0.72618563999999997</v>
      </c>
      <c r="AD34" s="49">
        <f>IF(PLANEL_Pot_anual!AD9&lt;&gt;0,AD9/PLANEL_Pot_anual!AD9,0)</f>
        <v>0.72618563999999997</v>
      </c>
      <c r="AE34" s="49">
        <f>IF(PLANEL_Pot_anual!AE9&lt;&gt;0,AE9/PLANEL_Pot_anual!AE9,0)</f>
        <v>0.72618563999999997</v>
      </c>
      <c r="AF34" s="49">
        <f>IF(PLANEL_Pot_anual!AF9&lt;&gt;0,AF9/PLANEL_Pot_anual!AF9,0)</f>
        <v>0.72618563999999997</v>
      </c>
      <c r="AG34" s="49">
        <f>IF(PLANEL_Pot_anual!AG9&lt;&gt;0,AG9/PLANEL_Pot_anual!AG9,0)</f>
        <v>0</v>
      </c>
      <c r="AH34" s="49">
        <f>IF(PLANEL_Pot_anual!AH9&lt;&gt;0,AH9/PLANEL_Pot_anual!AH9,0)</f>
        <v>0</v>
      </c>
      <c r="AI34" s="49">
        <f>IF(PLANEL_Pot_anual!AI9&lt;&gt;0,AI9/PLANEL_Pot_anual!AI9,0)</f>
        <v>0</v>
      </c>
      <c r="AJ34" s="49">
        <f>IF(PLANEL_Pot_anual!AJ9&lt;&gt;0,AJ9/PLANEL_Pot_anual!AJ9,0)</f>
        <v>0</v>
      </c>
      <c r="AK34" s="49">
        <f>IF(PLANEL_Pot_anual!AK9&lt;&gt;0,AK9/PLANEL_Pot_anual!AK9,0)</f>
        <v>0</v>
      </c>
      <c r="AL34" s="49">
        <f>IF(PLANEL_Pot_anual!AL9&lt;&gt;0,AL9/PLANEL_Pot_anual!AL9,0)</f>
        <v>0</v>
      </c>
      <c r="AM34" s="46"/>
    </row>
    <row r="35" spans="2:39" x14ac:dyDescent="0.25">
      <c r="B35" s="19" t="s">
        <v>50</v>
      </c>
      <c r="C35" s="49">
        <f>IF(PLANEL_Pot_anual!C10&lt;&gt;0,C10/PLANEL_Pot_anual!C10,0)</f>
        <v>0.5900430918084959</v>
      </c>
      <c r="D35" s="49">
        <f>IF(PLANEL_Pot_anual!D10&lt;&gt;0,D10/PLANEL_Pot_anual!D10,0)</f>
        <v>0.21471148353396982</v>
      </c>
      <c r="E35" s="49">
        <f>IF(PLANEL_Pot_anual!E10&lt;&gt;0,E10/PLANEL_Pot_anual!E10,0)</f>
        <v>0.21471148353396982</v>
      </c>
      <c r="F35" s="49">
        <f>IF(PLANEL_Pot_anual!F10&lt;&gt;0,F10/PLANEL_Pot_anual!F10,0)</f>
        <v>0</v>
      </c>
      <c r="G35" s="49">
        <f>IF(PLANEL_Pot_anual!G10&lt;&gt;0,G10/PLANEL_Pot_anual!G10,0)</f>
        <v>0.15575330171578802</v>
      </c>
      <c r="H35" s="49">
        <f>IF(PLANEL_Pot_anual!H10&lt;&gt;0,H10/PLANEL_Pot_anual!H10,0)</f>
        <v>0.21471148353396982</v>
      </c>
      <c r="I35" s="49">
        <f>IF(PLANEL_Pot_anual!I10&lt;&gt;0,I10/PLANEL_Pot_anual!I10,0)</f>
        <v>0.21471148353396982</v>
      </c>
      <c r="J35" s="49">
        <f>IF(PLANEL_Pot_anual!J10&lt;&gt;0,J10/PLANEL_Pot_anual!J10,0)</f>
        <v>0.21471148353396982</v>
      </c>
      <c r="K35" s="49">
        <f>IF(PLANEL_Pot_anual!K10&lt;&gt;0,K10/PLANEL_Pot_anual!K10,0)</f>
        <v>0.21471148353396982</v>
      </c>
      <c r="L35" s="49">
        <f>IF(PLANEL_Pot_anual!L10&lt;&gt;0,L10/PLANEL_Pot_anual!L10,0)</f>
        <v>0.21471148353396982</v>
      </c>
      <c r="M35" s="49">
        <f>IF(PLANEL_Pot_anual!M10&lt;&gt;0,M10/PLANEL_Pot_anual!M10,0)</f>
        <v>0.21471148353396982</v>
      </c>
      <c r="N35" s="49">
        <f>IF(PLANEL_Pot_anual!N10&lt;&gt;0,N10/PLANEL_Pot_anual!N10,0)</f>
        <v>0.21471148353396982</v>
      </c>
      <c r="O35" s="49">
        <f>IF(PLANEL_Pot_anual!O10&lt;&gt;0,O10/PLANEL_Pot_anual!O10,0)</f>
        <v>0.21471148353396982</v>
      </c>
      <c r="P35" s="49">
        <f>IF(PLANEL_Pot_anual!P10&lt;&gt;0,P10/PLANEL_Pot_anual!P10,0)</f>
        <v>0.21471148353396982</v>
      </c>
      <c r="Q35" s="49">
        <f>IF(PLANEL_Pot_anual!Q10&lt;&gt;0,Q10/PLANEL_Pot_anual!Q10,0)</f>
        <v>0.21471148353396982</v>
      </c>
      <c r="R35" s="49">
        <f>IF(PLANEL_Pot_anual!R10&lt;&gt;0,R10/PLANEL_Pot_anual!R10,0)</f>
        <v>0.21471148353396982</v>
      </c>
      <c r="S35" s="49">
        <f>IF(PLANEL_Pot_anual!S10&lt;&gt;0,S10/PLANEL_Pot_anual!S10,0)</f>
        <v>0</v>
      </c>
      <c r="T35" s="49">
        <f>IF(PLANEL_Pot_anual!T10&lt;&gt;0,T10/PLANEL_Pot_anual!T10,0)</f>
        <v>0</v>
      </c>
      <c r="U35" s="49">
        <f>IF(PLANEL_Pot_anual!U10&lt;&gt;0,U10/PLANEL_Pot_anual!U10,0)</f>
        <v>0</v>
      </c>
      <c r="V35" s="49">
        <f>IF(PLANEL_Pot_anual!V10&lt;&gt;0,V10/PLANEL_Pot_anual!V10,0)</f>
        <v>0</v>
      </c>
      <c r="W35" s="49">
        <f>IF(PLANEL_Pot_anual!W10&lt;&gt;0,W10/PLANEL_Pot_anual!W10,0)</f>
        <v>0</v>
      </c>
      <c r="X35" s="49">
        <f>IF(PLANEL_Pot_anual!X10&lt;&gt;0,X10/PLANEL_Pot_anual!X10,0)</f>
        <v>0</v>
      </c>
      <c r="Y35" s="49">
        <f>IF(PLANEL_Pot_anual!Y10&lt;&gt;0,Y10/PLANEL_Pot_anual!Y10,0)</f>
        <v>0</v>
      </c>
      <c r="Z35" s="49">
        <f>IF(PLANEL_Pot_anual!Z10&lt;&gt;0,Z10/PLANEL_Pot_anual!Z10,0)</f>
        <v>0</v>
      </c>
      <c r="AA35" s="49">
        <f>IF(PLANEL_Pot_anual!AA10&lt;&gt;0,AA10/PLANEL_Pot_anual!AA10,0)</f>
        <v>0</v>
      </c>
      <c r="AB35" s="79">
        <f>IF(PLANEL_Pot_anual!AB10&lt;&gt;0,AB10/PLANEL_Pot_anual!AB10,0)</f>
        <v>0</v>
      </c>
      <c r="AC35" s="49">
        <f>IF(PLANEL_Pot_anual!AC10&lt;&gt;0,AC10/PLANEL_Pot_anual!AC10,0)</f>
        <v>0</v>
      </c>
      <c r="AD35" s="49">
        <f>IF(PLANEL_Pot_anual!AD10&lt;&gt;0,AD10/PLANEL_Pot_anual!AD10,0)</f>
        <v>0</v>
      </c>
      <c r="AE35" s="49">
        <f>IF(PLANEL_Pot_anual!AE10&lt;&gt;0,AE10/PLANEL_Pot_anual!AE10,0)</f>
        <v>0</v>
      </c>
      <c r="AF35" s="49">
        <f>IF(PLANEL_Pot_anual!AF10&lt;&gt;0,AF10/PLANEL_Pot_anual!AF10,0)</f>
        <v>0</v>
      </c>
      <c r="AG35" s="49">
        <f>IF(PLANEL_Pot_anual!AG10&lt;&gt;0,AG10/PLANEL_Pot_anual!AG10,0)</f>
        <v>0</v>
      </c>
      <c r="AH35" s="49">
        <f>IF(PLANEL_Pot_anual!AH10&lt;&gt;0,AH10/PLANEL_Pot_anual!AH10,0)</f>
        <v>0</v>
      </c>
      <c r="AI35" s="49">
        <f>IF(PLANEL_Pot_anual!AI10&lt;&gt;0,AI10/PLANEL_Pot_anual!AI10,0)</f>
        <v>0</v>
      </c>
      <c r="AJ35" s="49">
        <f>IF(PLANEL_Pot_anual!AJ10&lt;&gt;0,AJ10/PLANEL_Pot_anual!AJ10,0)</f>
        <v>0</v>
      </c>
      <c r="AK35" s="49">
        <f>IF(PLANEL_Pot_anual!AK10&lt;&gt;0,AK10/PLANEL_Pot_anual!AK10,0)</f>
        <v>0</v>
      </c>
      <c r="AL35" s="49">
        <f>IF(PLANEL_Pot_anual!AL10&lt;&gt;0,AL10/PLANEL_Pot_anual!AL10,0)</f>
        <v>0</v>
      </c>
      <c r="AM35" s="46"/>
    </row>
    <row r="36" spans="2:39" x14ac:dyDescent="0.25">
      <c r="B36" s="16" t="s">
        <v>5</v>
      </c>
      <c r="C36" s="47">
        <f>IF(PLANEL_Pot_anual!C11&lt;&gt;0,C11/PLANEL_Pot_anual!C11,0)</f>
        <v>0.86678798994974882</v>
      </c>
      <c r="D36" s="47">
        <f>IF(PLANEL_Pot_anual!D11&lt;&gt;0,D11/PLANEL_Pot_anual!D11,0)</f>
        <v>0.82152564472361811</v>
      </c>
      <c r="E36" s="47">
        <f>IF(PLANEL_Pot_anual!E11&lt;&gt;0,E11/PLANEL_Pot_anual!E11,0)</f>
        <v>0.82152564472361811</v>
      </c>
      <c r="F36" s="47">
        <f>IF(PLANEL_Pot_anual!F11&lt;&gt;0,F11/PLANEL_Pot_anual!F11,0)</f>
        <v>0.79889447236180899</v>
      </c>
      <c r="G36" s="47">
        <f>IF(PLANEL_Pot_anual!G11&lt;&gt;0,G11/PLANEL_Pot_anual!G11,0)</f>
        <v>0</v>
      </c>
      <c r="H36" s="47">
        <f>IF(PLANEL_Pot_anual!H11&lt;&gt;0,H11/PLANEL_Pot_anual!H11,0)</f>
        <v>0.82152564472361811</v>
      </c>
      <c r="I36" s="47">
        <f>IF(PLANEL_Pot_anual!I11&lt;&gt;0,I11/PLANEL_Pot_anual!I11,0)</f>
        <v>0.82152564472361811</v>
      </c>
      <c r="J36" s="47">
        <f>IF(PLANEL_Pot_anual!J11&lt;&gt;0,J11/PLANEL_Pot_anual!J11,0)</f>
        <v>0.84415681708542711</v>
      </c>
      <c r="K36" s="47">
        <f>IF(PLANEL_Pot_anual!K11&lt;&gt;0,K11/PLANEL_Pot_anual!K11,0)</f>
        <v>0.84235991959798995</v>
      </c>
      <c r="L36" s="47">
        <f>IF(PLANEL_Pot_anual!L11&lt;&gt;0,L11/PLANEL_Pot_anual!L11,0)</f>
        <v>0.82390295477386943</v>
      </c>
      <c r="M36" s="47">
        <f>IF(PLANEL_Pot_anual!M11&lt;&gt;0,M11/PLANEL_Pot_anual!M11,0)</f>
        <v>0.84415681708542711</v>
      </c>
      <c r="N36" s="47">
        <f>IF(PLANEL_Pot_anual!N11&lt;&gt;0,N11/PLANEL_Pot_anual!N11,0)</f>
        <v>0.87263390456553758</v>
      </c>
      <c r="O36" s="47">
        <f>IF(PLANEL_Pot_anual!O11&lt;&gt;0,O11/PLANEL_Pot_anual!O11,0)</f>
        <v>0.87263390456553758</v>
      </c>
      <c r="P36" s="47">
        <f>IF(PLANEL_Pot_anual!P11&lt;&gt;0,P11/PLANEL_Pot_anual!P11,0)</f>
        <v>0.87263390456553758</v>
      </c>
      <c r="Q36" s="47">
        <f>IF(PLANEL_Pot_anual!Q11&lt;&gt;0,Q11/PLANEL_Pot_anual!Q11,0)</f>
        <v>0.87263390456553758</v>
      </c>
      <c r="R36" s="47">
        <f>IF(PLANEL_Pot_anual!R11&lt;&gt;0,R11/PLANEL_Pot_anual!R11,0)</f>
        <v>0.87263390456553758</v>
      </c>
      <c r="S36" s="47">
        <f>IF(PLANEL_Pot_anual!S11&lt;&gt;0,S11/PLANEL_Pot_anual!S11,0)</f>
        <v>0.87263390456553758</v>
      </c>
      <c r="T36" s="47">
        <f>IF(PLANEL_Pot_anual!T11&lt;&gt;0,T11/PLANEL_Pot_anual!T11,0)</f>
        <v>0.8838133042709867</v>
      </c>
      <c r="U36" s="47">
        <f>IF(PLANEL_Pot_anual!U11&lt;&gt;0,U11/PLANEL_Pot_anual!U11,0)</f>
        <v>0.88589930486008828</v>
      </c>
      <c r="V36" s="47">
        <f>IF(PLANEL_Pot_anual!V11&lt;&gt;0,V11/PLANEL_Pot_anual!V11,0)</f>
        <v>0.88589930486008828</v>
      </c>
      <c r="W36" s="47">
        <f>IF(PLANEL_Pot_anual!W11&lt;&gt;0,W11/PLANEL_Pot_anual!W11,0)</f>
        <v>0.88589930486008828</v>
      </c>
      <c r="X36" s="47">
        <f>IF(PLANEL_Pot_anual!X11&lt;&gt;0,X11/PLANEL_Pot_anual!X11,0)</f>
        <v>0.88589930486008828</v>
      </c>
      <c r="Y36" s="47">
        <f>IF(PLANEL_Pot_anual!Y11&lt;&gt;0,Y11/PLANEL_Pot_anual!Y11,0)</f>
        <v>0.88589930486008828</v>
      </c>
      <c r="Z36" s="47">
        <f>IF(PLANEL_Pot_anual!Z11&lt;&gt;0,Z11/PLANEL_Pot_anual!Z11,0)</f>
        <v>0.88589930486008828</v>
      </c>
      <c r="AA36" s="47">
        <f>IF(PLANEL_Pot_anual!AA11&lt;&gt;0,AA11/PLANEL_Pot_anual!AA11,0)</f>
        <v>0.87263390456553758</v>
      </c>
      <c r="AB36" s="77">
        <f>IF(PLANEL_Pot_anual!AB11&lt;&gt;0,AB11/PLANEL_Pot_anual!AB11,0)</f>
        <v>0.87263390456553758</v>
      </c>
      <c r="AC36" s="47">
        <f>IF(PLANEL_Pot_anual!AC11&lt;&gt;0,AC11/PLANEL_Pot_anual!AC11,0)</f>
        <v>0.87263390456553758</v>
      </c>
      <c r="AD36" s="47">
        <f>IF(PLANEL_Pot_anual!AD11&lt;&gt;0,AD11/PLANEL_Pot_anual!AD11,0)</f>
        <v>0.87263390456553758</v>
      </c>
      <c r="AE36" s="47">
        <f>IF(PLANEL_Pot_anual!AE11&lt;&gt;0,AE11/PLANEL_Pot_anual!AE11,0)</f>
        <v>0.87263390456553758</v>
      </c>
      <c r="AF36" s="47">
        <f>IF(PLANEL_Pot_anual!AF11&lt;&gt;0,AF11/PLANEL_Pot_anual!AF11,0)</f>
        <v>0.87263390456553758</v>
      </c>
      <c r="AG36" s="47">
        <f>IF(PLANEL_Pot_anual!AG11&lt;&gt;0,AG11/PLANEL_Pot_anual!AG11,0)</f>
        <v>0.87263390456553758</v>
      </c>
      <c r="AH36" s="47">
        <f>IF(PLANEL_Pot_anual!AH11&lt;&gt;0,AH11/PLANEL_Pot_anual!AH11,0)</f>
        <v>0.87263390456553758</v>
      </c>
      <c r="AI36" s="47">
        <f>IF(PLANEL_Pot_anual!AI11&lt;&gt;0,AI11/PLANEL_Pot_anual!AI11,0)</f>
        <v>0.87263390456553758</v>
      </c>
      <c r="AJ36" s="47">
        <f>IF(PLANEL_Pot_anual!AJ11&lt;&gt;0,AJ11/PLANEL_Pot_anual!AJ11,0)</f>
        <v>0.87263390456553758</v>
      </c>
      <c r="AK36" s="47">
        <f>IF(PLANEL_Pot_anual!AK11&lt;&gt;0,AK11/PLANEL_Pot_anual!AK11,0)</f>
        <v>0.87263390456553758</v>
      </c>
      <c r="AL36" s="47">
        <f>IF(PLANEL_Pot_anual!AL11&lt;&gt;0,AL11/PLANEL_Pot_anual!AL11,0)</f>
        <v>0.87263390456553758</v>
      </c>
      <c r="AM36" s="46"/>
    </row>
    <row r="37" spans="2:39" x14ac:dyDescent="0.25">
      <c r="B37" s="16" t="s">
        <v>57</v>
      </c>
      <c r="C37" s="47">
        <f>IF(PLANEL_Pot_anual!C12&lt;&gt;0,C12/PLANEL_Pot_anual!C12,0)</f>
        <v>5.9991368224082721E-2</v>
      </c>
      <c r="D37" s="47">
        <f>IF(PLANEL_Pot_anual!D12&lt;&gt;0,D12/PLANEL_Pot_anual!D12,0)</f>
        <v>0</v>
      </c>
      <c r="E37" s="47">
        <f>IF(PLANEL_Pot_anual!E12&lt;&gt;0,E12/PLANEL_Pot_anual!E12,0)</f>
        <v>0</v>
      </c>
      <c r="F37" s="47">
        <f>IF(PLANEL_Pot_anual!F12&lt;&gt;0,F12/PLANEL_Pot_anual!F12,0)</f>
        <v>0</v>
      </c>
      <c r="G37" s="47">
        <f>IF(PLANEL_Pot_anual!G12&lt;&gt;0,G12/PLANEL_Pot_anual!G12,0)</f>
        <v>0</v>
      </c>
      <c r="H37" s="47">
        <f>IF(PLANEL_Pot_anual!H12&lt;&gt;0,H12/PLANEL_Pot_anual!H12,0)</f>
        <v>0</v>
      </c>
      <c r="I37" s="47">
        <f>IF(PLANEL_Pot_anual!I12&lt;&gt;0,I12/PLANEL_Pot_anual!I12,0)</f>
        <v>0</v>
      </c>
      <c r="J37" s="47">
        <f>IF(PLANEL_Pot_anual!J12&lt;&gt;0,J12/PLANEL_Pot_anual!J12,0)</f>
        <v>2.4043793896369459E-2</v>
      </c>
      <c r="K37" s="47">
        <f>IF(PLANEL_Pot_anual!K12&lt;&gt;0,K12/PLANEL_Pot_anual!K12,0)</f>
        <v>1.6337874702005328E-2</v>
      </c>
      <c r="L37" s="47">
        <f>IF(PLANEL_Pot_anual!L12&lt;&gt;0,L12/PLANEL_Pot_anual!L12,0)</f>
        <v>0</v>
      </c>
      <c r="M37" s="47">
        <f>IF(PLANEL_Pot_anual!M12&lt;&gt;0,M12/PLANEL_Pot_anual!M12,0)</f>
        <v>0</v>
      </c>
      <c r="N37" s="47">
        <f>IF(PLANEL_Pot_anual!N12&lt;&gt;0,N12/PLANEL_Pot_anual!N12,0)</f>
        <v>0</v>
      </c>
      <c r="O37" s="47">
        <f>IF(PLANEL_Pot_anual!O12&lt;&gt;0,O12/PLANEL_Pot_anual!O12,0)</f>
        <v>0</v>
      </c>
      <c r="P37" s="47">
        <f>IF(PLANEL_Pot_anual!P12&lt;&gt;0,P12/PLANEL_Pot_anual!P12,0)</f>
        <v>0</v>
      </c>
      <c r="Q37" s="47">
        <f>IF(PLANEL_Pot_anual!Q12&lt;&gt;0,Q12/PLANEL_Pot_anual!Q12,0)</f>
        <v>0</v>
      </c>
      <c r="R37" s="47">
        <f>IF(PLANEL_Pot_anual!R12&lt;&gt;0,R12/PLANEL_Pot_anual!R12,0)</f>
        <v>0</v>
      </c>
      <c r="S37" s="47">
        <f>IF(PLANEL_Pot_anual!S12&lt;&gt;0,S12/PLANEL_Pot_anual!S12,0)</f>
        <v>0</v>
      </c>
      <c r="T37" s="47">
        <f>IF(PLANEL_Pot_anual!T12&lt;&gt;0,T12/PLANEL_Pot_anual!T12,0)</f>
        <v>0</v>
      </c>
      <c r="U37" s="47">
        <f>IF(PLANEL_Pot_anual!U12&lt;&gt;0,U12/PLANEL_Pot_anual!U12,0)</f>
        <v>0</v>
      </c>
      <c r="V37" s="47">
        <f>IF(PLANEL_Pot_anual!V12&lt;&gt;0,V12/PLANEL_Pot_anual!V12,0)</f>
        <v>0</v>
      </c>
      <c r="W37" s="47">
        <f>IF(PLANEL_Pot_anual!W12&lt;&gt;0,W12/PLANEL_Pot_anual!W12,0)</f>
        <v>0</v>
      </c>
      <c r="X37" s="47">
        <f>IF(PLANEL_Pot_anual!X12&lt;&gt;0,X12/PLANEL_Pot_anual!X12,0)</f>
        <v>0</v>
      </c>
      <c r="Y37" s="47">
        <f>IF(PLANEL_Pot_anual!Y12&lt;&gt;0,Y12/PLANEL_Pot_anual!Y12,0)</f>
        <v>0</v>
      </c>
      <c r="Z37" s="47">
        <f>IF(PLANEL_Pot_anual!Z12&lt;&gt;0,Z12/PLANEL_Pot_anual!Z12,0)</f>
        <v>0</v>
      </c>
      <c r="AA37" s="47">
        <f>IF(PLANEL_Pot_anual!AA12&lt;&gt;0,AA12/PLANEL_Pot_anual!AA12,0)</f>
        <v>0</v>
      </c>
      <c r="AB37" s="77">
        <f>IF(PLANEL_Pot_anual!AB12&lt;&gt;0,AB12/PLANEL_Pot_anual!AB12,0)</f>
        <v>0</v>
      </c>
      <c r="AC37" s="47">
        <f>IF(PLANEL_Pot_anual!AC12&lt;&gt;0,AC12/PLANEL_Pot_anual!AC12,0)</f>
        <v>0</v>
      </c>
      <c r="AD37" s="47">
        <f>IF(PLANEL_Pot_anual!AD12&lt;&gt;0,AD12/PLANEL_Pot_anual!AD12,0)</f>
        <v>0</v>
      </c>
      <c r="AE37" s="47">
        <f>IF(PLANEL_Pot_anual!AE12&lt;&gt;0,AE12/PLANEL_Pot_anual!AE12,0)</f>
        <v>0</v>
      </c>
      <c r="AF37" s="47">
        <f>IF(PLANEL_Pot_anual!AF12&lt;&gt;0,AF12/PLANEL_Pot_anual!AF12,0)</f>
        <v>0</v>
      </c>
      <c r="AG37" s="47">
        <f>IF(PLANEL_Pot_anual!AG12&lt;&gt;0,AG12/PLANEL_Pot_anual!AG12,0)</f>
        <v>0</v>
      </c>
      <c r="AH37" s="47">
        <f>IF(PLANEL_Pot_anual!AH12&lt;&gt;0,AH12/PLANEL_Pot_anual!AH12,0)</f>
        <v>0</v>
      </c>
      <c r="AI37" s="47">
        <f>IF(PLANEL_Pot_anual!AI12&lt;&gt;0,AI12/PLANEL_Pot_anual!AI12,0)</f>
        <v>0</v>
      </c>
      <c r="AJ37" s="47">
        <f>IF(PLANEL_Pot_anual!AJ12&lt;&gt;0,AJ12/PLANEL_Pot_anual!AJ12,0)</f>
        <v>0</v>
      </c>
      <c r="AK37" s="47">
        <f>IF(PLANEL_Pot_anual!AK12&lt;&gt;0,AK12/PLANEL_Pot_anual!AK12,0)</f>
        <v>0</v>
      </c>
      <c r="AL37" s="47">
        <f>IF(PLANEL_Pot_anual!AL12&lt;&gt;0,AL12/PLANEL_Pot_anual!AL12,0)</f>
        <v>0</v>
      </c>
      <c r="AM37" s="46"/>
    </row>
    <row r="38" spans="2:39" x14ac:dyDescent="0.25">
      <c r="B38" s="16" t="s">
        <v>6</v>
      </c>
      <c r="C38" s="47"/>
      <c r="D38" s="47"/>
      <c r="E38" s="47"/>
      <c r="F38" s="47"/>
      <c r="G38" s="47"/>
      <c r="H38" s="47"/>
      <c r="I38" s="47"/>
      <c r="J38" s="47"/>
      <c r="K38" s="47"/>
      <c r="L38" s="47"/>
      <c r="M38" s="47"/>
      <c r="N38" s="47"/>
      <c r="O38" s="47"/>
      <c r="P38" s="47"/>
      <c r="Q38" s="47"/>
      <c r="R38" s="47"/>
      <c r="S38" s="47"/>
      <c r="T38" s="47"/>
      <c r="U38" s="47"/>
      <c r="V38" s="47"/>
      <c r="W38" s="47"/>
      <c r="X38" s="47"/>
      <c r="Y38" s="47"/>
      <c r="Z38" s="47"/>
      <c r="AA38" s="47"/>
      <c r="AB38" s="77"/>
      <c r="AC38" s="47"/>
      <c r="AD38" s="47"/>
      <c r="AE38" s="47"/>
      <c r="AF38" s="47"/>
      <c r="AG38" s="47"/>
      <c r="AH38" s="47"/>
      <c r="AI38" s="47"/>
      <c r="AJ38" s="47"/>
      <c r="AK38" s="47"/>
      <c r="AL38" s="47"/>
      <c r="AM38" s="46"/>
    </row>
    <row r="39" spans="2:39" x14ac:dyDescent="0.25">
      <c r="B39" s="23" t="s">
        <v>51</v>
      </c>
      <c r="C39" s="52">
        <f>IF(PLANEL_Pot_anual!C14&lt;&gt;0,C14/PLANEL_Pot_anual!C14,0)</f>
        <v>0.31860589546939233</v>
      </c>
      <c r="D39" s="52">
        <f>IF(PLANEL_Pot_anual!D14&lt;&gt;0,D14/PLANEL_Pot_anual!D14,0)</f>
        <v>0.31860589548463403</v>
      </c>
      <c r="E39" s="52">
        <f>IF(PLANEL_Pot_anual!E14&lt;&gt;0,E14/PLANEL_Pot_anual!E14,0)</f>
        <v>0.31860589552254204</v>
      </c>
      <c r="F39" s="52">
        <f>IF(PLANEL_Pot_anual!F14&lt;&gt;0,F14/PLANEL_Pot_anual!F14,0)</f>
        <v>0.31860589548369717</v>
      </c>
      <c r="G39" s="52">
        <f>IF(PLANEL_Pot_anual!G14&lt;&gt;0,G14/PLANEL_Pot_anual!G14,0)</f>
        <v>0.31860589548369717</v>
      </c>
      <c r="H39" s="52">
        <f>IF(PLANEL_Pot_anual!H14&lt;&gt;0,H14/PLANEL_Pot_anual!H14,0)</f>
        <v>0.31860589548369717</v>
      </c>
      <c r="I39" s="52">
        <f>IF(PLANEL_Pot_anual!I14&lt;&gt;0,I14/PLANEL_Pot_anual!I14,0)</f>
        <v>0.31860589548369717</v>
      </c>
      <c r="J39" s="52">
        <f>IF(PLANEL_Pot_anual!J14&lt;&gt;0,J14/PLANEL_Pot_anual!J14,0)</f>
        <v>0.31860589548369717</v>
      </c>
      <c r="K39" s="52">
        <f>IF(PLANEL_Pot_anual!K14&lt;&gt;0,K14/PLANEL_Pot_anual!K14,0)</f>
        <v>0.31860589548369717</v>
      </c>
      <c r="L39" s="52">
        <f>IF(PLANEL_Pot_anual!L14&lt;&gt;0,L14/PLANEL_Pot_anual!L14,0)</f>
        <v>0.31070348993901226</v>
      </c>
      <c r="M39" s="52">
        <f>IF(PLANEL_Pot_anual!M14&lt;&gt;0,M14/PLANEL_Pot_anual!M14,0)</f>
        <v>0.31070348993901226</v>
      </c>
      <c r="N39" s="52">
        <f>IF(PLANEL_Pot_anual!N14&lt;&gt;0,N14/PLANEL_Pot_anual!N14,0)</f>
        <v>0.31070348993901226</v>
      </c>
      <c r="O39" s="52">
        <f>IF(PLANEL_Pot_anual!O14&lt;&gt;0,O14/PLANEL_Pot_anual!O14,0)</f>
        <v>0.31070348993901226</v>
      </c>
      <c r="P39" s="52">
        <f>IF(PLANEL_Pot_anual!P14&lt;&gt;0,P14/PLANEL_Pot_anual!P14,0)</f>
        <v>0.31070348993901226</v>
      </c>
      <c r="Q39" s="52">
        <f>IF(PLANEL_Pot_anual!Q14&lt;&gt;0,Q14/PLANEL_Pot_anual!Q14,0)</f>
        <v>0.31070348993901226</v>
      </c>
      <c r="R39" s="52">
        <f>IF(PLANEL_Pot_anual!R14&lt;&gt;0,R14/PLANEL_Pot_anual!R14,0)</f>
        <v>0.31070348993901226</v>
      </c>
      <c r="S39" s="52">
        <f>IF(PLANEL_Pot_anual!S14&lt;&gt;0,S14/PLANEL_Pot_anual!S14,0)</f>
        <v>0.30701803860736449</v>
      </c>
      <c r="T39" s="52">
        <f>IF(PLANEL_Pot_anual!T14&lt;&gt;0,T14/PLANEL_Pot_anual!T14,0)</f>
        <v>0.30701803860736449</v>
      </c>
      <c r="U39" s="52">
        <f>IF(PLANEL_Pot_anual!U14&lt;&gt;0,U14/PLANEL_Pot_anual!U14,0)</f>
        <v>0.30701803860736449</v>
      </c>
      <c r="V39" s="52">
        <f>IF(PLANEL_Pot_anual!V14&lt;&gt;0,V14/PLANEL_Pot_anual!V14,0)</f>
        <v>0.30701803860736449</v>
      </c>
      <c r="W39" s="52">
        <f>IF(PLANEL_Pot_anual!W14&lt;&gt;0,W14/PLANEL_Pot_anual!W14,0)</f>
        <v>0.30701803860736449</v>
      </c>
      <c r="X39" s="52">
        <f>IF(PLANEL_Pot_anual!X14&lt;&gt;0,X14/PLANEL_Pot_anual!X14,0)</f>
        <v>0.3058301276039665</v>
      </c>
      <c r="Y39" s="52">
        <f>IF(PLANEL_Pot_anual!Y14&lt;&gt;0,Y14/PLANEL_Pot_anual!Y14,0)</f>
        <v>0.3058301276039665</v>
      </c>
      <c r="Z39" s="52">
        <f>IF(PLANEL_Pot_anual!Z14&lt;&gt;0,Z14/PLANEL_Pot_anual!Z14,0)</f>
        <v>0.3058301276039665</v>
      </c>
      <c r="AA39" s="52">
        <f>IF(PLANEL_Pot_anual!AA14&lt;&gt;0,AA14/PLANEL_Pot_anual!AA14,0)</f>
        <v>0.3058301276039665</v>
      </c>
      <c r="AB39" s="52">
        <f>IF(PLANEL_Pot_anual!AB14&lt;&gt;0,AB14/PLANEL_Pot_anual!AB14,0)</f>
        <v>0.3058301276039665</v>
      </c>
      <c r="AC39" s="52">
        <f>IF(PLANEL_Pot_anual!AC14&lt;&gt;0,AC14/PLANEL_Pot_anual!AC14,0)</f>
        <v>0.3058301276039665</v>
      </c>
      <c r="AD39" s="52">
        <f>IF(PLANEL_Pot_anual!AD14&lt;&gt;0,AD14/PLANEL_Pot_anual!AD14,0)</f>
        <v>0.3058301276039665</v>
      </c>
      <c r="AE39" s="52">
        <f>IF(PLANEL_Pot_anual!AE14&lt;&gt;0,AE14/PLANEL_Pot_anual!AE14,0)</f>
        <v>0.3058301276039665</v>
      </c>
      <c r="AF39" s="52">
        <f>IF(PLANEL_Pot_anual!AF14&lt;&gt;0,AF14/PLANEL_Pot_anual!AF14,0)</f>
        <v>0.3058301276039665</v>
      </c>
      <c r="AG39" s="52">
        <f>IF(PLANEL_Pot_anual!AG14&lt;&gt;0,AG14/PLANEL_Pot_anual!AG14,0)</f>
        <v>0.3058301276039665</v>
      </c>
      <c r="AH39" s="52">
        <f>IF(PLANEL_Pot_anual!AH14&lt;&gt;0,AH14/PLANEL_Pot_anual!AH14,0)</f>
        <v>0.30583012758491973</v>
      </c>
      <c r="AI39" s="52">
        <f>IF(PLANEL_Pot_anual!AI14&lt;&gt;0,AI14/PLANEL_Pot_anual!AI14,0)</f>
        <v>0.30583012758491973</v>
      </c>
      <c r="AJ39" s="52">
        <f>IF(PLANEL_Pot_anual!AJ14&lt;&gt;0,AJ14/PLANEL_Pot_anual!AJ14,0)</f>
        <v>0.30583012758491973</v>
      </c>
      <c r="AK39" s="52">
        <f>IF(PLANEL_Pot_anual!AK14&lt;&gt;0,AK14/PLANEL_Pot_anual!AK14,0)</f>
        <v>0.30583012758491973</v>
      </c>
      <c r="AL39" s="52">
        <f>IF(PLANEL_Pot_anual!AL14&lt;&gt;0,AL14/PLANEL_Pot_anual!AL14,0)</f>
        <v>0.30583012758491973</v>
      </c>
      <c r="AM39" s="46"/>
    </row>
    <row r="40" spans="2:39" x14ac:dyDescent="0.25">
      <c r="B40" s="23" t="s">
        <v>52</v>
      </c>
      <c r="C40" s="52">
        <f>IF(PLANEL_Pot_anual!C15&lt;&gt;0,C15/PLANEL_Pot_anual!C15,0)</f>
        <v>0.96506992489400367</v>
      </c>
      <c r="D40" s="52">
        <f>IF(PLANEL_Pot_anual!D15&lt;&gt;0,D15/PLANEL_Pot_anual!D15,0)</f>
        <v>0.96506992489400367</v>
      </c>
      <c r="E40" s="52">
        <f>IF(PLANEL_Pot_anual!E15&lt;&gt;0,E15/PLANEL_Pot_anual!E15,0)</f>
        <v>0.96507749606299209</v>
      </c>
      <c r="F40" s="52">
        <f>IF(PLANEL_Pot_anual!F15&lt;&gt;0,F15/PLANEL_Pot_anual!F15,0)</f>
        <v>0.92152635485148515</v>
      </c>
      <c r="G40" s="52">
        <f>IF(PLANEL_Pot_anual!G15&lt;&gt;0,G15/PLANEL_Pot_anual!G15,0)</f>
        <v>0.87373018938714497</v>
      </c>
      <c r="H40" s="52">
        <f>IF(PLANEL_Pot_anual!H15&lt;&gt;0,H15/PLANEL_Pot_anual!H15,0)</f>
        <v>0.88877462781641159</v>
      </c>
      <c r="I40" s="52">
        <f>IF(PLANEL_Pot_anual!I15&lt;&gt;0,I15/PLANEL_Pot_anual!I15,0)</f>
        <v>0.93019830096685086</v>
      </c>
      <c r="J40" s="52">
        <f>IF(PLANEL_Pot_anual!J15&lt;&gt;0,J15/PLANEL_Pot_anual!J15,0)</f>
        <v>0.93020520704419896</v>
      </c>
      <c r="K40" s="52">
        <f>IF(PLANEL_Pot_anual!K15&lt;&gt;0,K15/PLANEL_Pot_anual!K15,0)</f>
        <v>0.93020520704419896</v>
      </c>
      <c r="L40" s="52">
        <f>IF(PLANEL_Pot_anual!L15&lt;&gt;0,L15/PLANEL_Pot_anual!L15,0)</f>
        <v>0.92911033126801146</v>
      </c>
      <c r="M40" s="52">
        <f>IF(PLANEL_Pot_anual!M15&lt;&gt;0,M15/PLANEL_Pot_anual!M15,0)</f>
        <v>0.90208828674351582</v>
      </c>
      <c r="N40" s="52">
        <f>IF(PLANEL_Pot_anual!N15&lt;&gt;0,N15/PLANEL_Pot_anual!N15,0)</f>
        <v>0.92911033126801146</v>
      </c>
      <c r="O40" s="52">
        <f>IF(PLANEL_Pot_anual!O15&lt;&gt;0,O15/PLANEL_Pot_anual!O15,0)</f>
        <v>0.83235604452449563</v>
      </c>
      <c r="P40" s="52">
        <f>IF(PLANEL_Pot_anual!P15&lt;&gt;0,P15/PLANEL_Pot_anual!P15,0)</f>
        <v>0.92911393357348704</v>
      </c>
      <c r="Q40" s="52">
        <f>IF(PLANEL_Pot_anual!Q15&lt;&gt;0,Q15/PLANEL_Pot_anual!Q15,0)</f>
        <v>0.53962696170215219</v>
      </c>
      <c r="R40" s="52">
        <f>IF(PLANEL_Pot_anual!R15&lt;&gt;0,R15/PLANEL_Pot_anual!R15,0)</f>
        <v>0.52759441221830983</v>
      </c>
      <c r="S40" s="52">
        <f>IF(PLANEL_Pot_anual!S15&lt;&gt;0,S15/PLANEL_Pot_anual!S15,0)</f>
        <v>0.48703149388248879</v>
      </c>
      <c r="T40" s="52">
        <f>IF(PLANEL_Pot_anual!T15&lt;&gt;0,T15/PLANEL_Pot_anual!T15,0)</f>
        <v>0.48215628947473799</v>
      </c>
      <c r="U40" s="52">
        <f>IF(PLANEL_Pot_anual!U15&lt;&gt;0,U15/PLANEL_Pot_anual!U15,0)</f>
        <v>0.48215628947473799</v>
      </c>
      <c r="V40" s="52">
        <f>IF(PLANEL_Pot_anual!V15&lt;&gt;0,V15/PLANEL_Pot_anual!V15,0)</f>
        <v>0.48215628947473799</v>
      </c>
      <c r="W40" s="52">
        <f>IF(PLANEL_Pot_anual!W15&lt;&gt;0,W15/PLANEL_Pot_anual!W15,0)</f>
        <v>0.48215628947473799</v>
      </c>
      <c r="X40" s="52">
        <f>IF(PLANEL_Pot_anual!X15&lt;&gt;0,X15/PLANEL_Pot_anual!X15,0)</f>
        <v>0.48109084555202286</v>
      </c>
      <c r="Y40" s="52">
        <f>IF(PLANEL_Pot_anual!Y15&lt;&gt;0,Y15/PLANEL_Pot_anual!Y15,0)</f>
        <v>0.48109084555202286</v>
      </c>
      <c r="Z40" s="52">
        <f>IF(PLANEL_Pot_anual!Z15&lt;&gt;0,Z15/PLANEL_Pot_anual!Z15,0)</f>
        <v>0.48109084555202286</v>
      </c>
      <c r="AA40" s="52">
        <f>IF(PLANEL_Pot_anual!AA15&lt;&gt;0,AA15/PLANEL_Pot_anual!AA15,0)</f>
        <v>0.46911514002729859</v>
      </c>
      <c r="AB40" s="82">
        <f>IF(PLANEL_Pot_anual!AB15&lt;&gt;0,AB15/PLANEL_Pot_anual!AB15,0)</f>
        <v>0.48131549167701204</v>
      </c>
      <c r="AC40" s="52">
        <f>IF(PLANEL_Pot_anual!AC15&lt;&gt;0,AC15/PLANEL_Pot_anual!AC15,0)</f>
        <v>0.47006156744334066</v>
      </c>
      <c r="AD40" s="52">
        <f>IF(PLANEL_Pot_anual!AD15&lt;&gt;0,AD15/PLANEL_Pot_anual!AD15,0)</f>
        <v>0.4829143357888494</v>
      </c>
      <c r="AE40" s="52">
        <f>IF(PLANEL_Pot_anual!AE15&lt;&gt;0,AE15/PLANEL_Pot_anual!AE15,0)</f>
        <v>0.47182247367294822</v>
      </c>
      <c r="AF40" s="52">
        <f>IF(PLANEL_Pot_anual!AF15&lt;&gt;0,AF15/PLANEL_Pot_anual!AF15,0)</f>
        <v>0.48432190382801354</v>
      </c>
      <c r="AG40" s="52">
        <f>IF(PLANEL_Pot_anual!AG15&lt;&gt;0,AG15/PLANEL_Pot_anual!AG15,0)</f>
        <v>0.42776428529731292</v>
      </c>
      <c r="AH40" s="52">
        <f>IF(PLANEL_Pot_anual!AH15&lt;&gt;0,AH15/PLANEL_Pot_anual!AH15,0)</f>
        <v>0.28354125314459638</v>
      </c>
      <c r="AI40" s="52">
        <f>IF(PLANEL_Pot_anual!AI15&lt;&gt;0,AI15/PLANEL_Pot_anual!AI15,0)</f>
        <v>0.27020850004598562</v>
      </c>
      <c r="AJ40" s="52">
        <f>IF(PLANEL_Pot_anual!AJ15&lt;&gt;0,AJ15/PLANEL_Pot_anual!AJ15,0)</f>
        <v>0.27020850004598562</v>
      </c>
      <c r="AK40" s="52">
        <f>IF(PLANEL_Pot_anual!AK15&lt;&gt;0,AK15/PLANEL_Pot_anual!AK15,0)</f>
        <v>0.27020850004598562</v>
      </c>
      <c r="AL40" s="52">
        <f>IF(PLANEL_Pot_anual!AL15&lt;&gt;0,AL15/PLANEL_Pot_anual!AL15,0)</f>
        <v>0.27020850004598562</v>
      </c>
      <c r="AM40" s="46"/>
    </row>
    <row r="41" spans="2:39" x14ac:dyDescent="0.25">
      <c r="B41" s="16" t="s">
        <v>7</v>
      </c>
      <c r="C41" s="47"/>
      <c r="D41" s="47"/>
      <c r="E41" s="47"/>
      <c r="F41" s="47"/>
      <c r="G41" s="47"/>
      <c r="H41" s="47"/>
      <c r="I41" s="47"/>
      <c r="J41" s="47"/>
      <c r="K41" s="47"/>
      <c r="L41" s="47"/>
      <c r="M41" s="47"/>
      <c r="N41" s="47"/>
      <c r="O41" s="47"/>
      <c r="P41" s="47"/>
      <c r="Q41" s="47"/>
      <c r="R41" s="47"/>
      <c r="S41" s="47"/>
      <c r="T41" s="47"/>
      <c r="U41" s="47"/>
      <c r="V41" s="47"/>
      <c r="W41" s="47"/>
      <c r="X41" s="47"/>
      <c r="Y41" s="47"/>
      <c r="Z41" s="47"/>
      <c r="AA41" s="47"/>
      <c r="AB41" s="77"/>
      <c r="AC41" s="47"/>
      <c r="AD41" s="47"/>
      <c r="AE41" s="47"/>
      <c r="AF41" s="47"/>
      <c r="AG41" s="47"/>
      <c r="AH41" s="47"/>
      <c r="AI41" s="47"/>
      <c r="AJ41" s="47"/>
      <c r="AK41" s="47"/>
      <c r="AL41" s="47"/>
      <c r="AM41" s="46"/>
    </row>
    <row r="42" spans="2:39" x14ac:dyDescent="0.25">
      <c r="B42" s="29" t="s">
        <v>58</v>
      </c>
      <c r="C42" s="51">
        <f>IF(PLANEL_Pot_anual!C17&lt;&gt;0,C17/PLANEL_Pot_anual!C17,0)</f>
        <v>0.44033821955229896</v>
      </c>
      <c r="D42" s="51">
        <f>IF(PLANEL_Pot_anual!D17&lt;&gt;0,D17/PLANEL_Pot_anual!D17,0)</f>
        <v>0.44403018022269436</v>
      </c>
      <c r="E42" s="51">
        <f>IF(PLANEL_Pot_anual!E17&lt;&gt;0,E17/PLANEL_Pot_anual!E17,0)</f>
        <v>0.4441381824862955</v>
      </c>
      <c r="F42" s="51">
        <f>IF(PLANEL_Pot_anual!F17&lt;&gt;0,F17/PLANEL_Pot_anual!F17,0)</f>
        <v>0.44699694578658239</v>
      </c>
      <c r="G42" s="51">
        <f>IF(PLANEL_Pot_anual!G17&lt;&gt;0,G17/PLANEL_Pot_anual!G17,0)</f>
        <v>0.4476275236748094</v>
      </c>
      <c r="H42" s="51">
        <f>IF(PLANEL_Pot_anual!H17&lt;&gt;0,H17/PLANEL_Pot_anual!H17,0)</f>
        <v>0.44769216555381253</v>
      </c>
      <c r="I42" s="51">
        <f>IF(PLANEL_Pot_anual!I17&lt;&gt;0,I17/PLANEL_Pot_anual!I17,0)</f>
        <v>0.44769216555381253</v>
      </c>
      <c r="J42" s="51">
        <f>IF(PLANEL_Pot_anual!J17&lt;&gt;0,J17/PLANEL_Pot_anual!J17,0)</f>
        <v>0.44923838536211419</v>
      </c>
      <c r="K42" s="51">
        <f>IF(PLANEL_Pot_anual!K17&lt;&gt;0,K17/PLANEL_Pot_anual!K17,0)</f>
        <v>0.45104092901272358</v>
      </c>
      <c r="L42" s="51">
        <f>IF(PLANEL_Pot_anual!L17&lt;&gt;0,L17/PLANEL_Pot_anual!L17,0)</f>
        <v>0.45166557127810347</v>
      </c>
      <c r="M42" s="51">
        <f>IF(PLANEL_Pot_anual!M17&lt;&gt;0,M17/PLANEL_Pot_anual!M17,0)</f>
        <v>0.45259533355998965</v>
      </c>
      <c r="N42" s="51">
        <f>IF(PLANEL_Pot_anual!N17&lt;&gt;0,N17/PLANEL_Pot_anual!N17,0)</f>
        <v>0.4528150723676746</v>
      </c>
      <c r="O42" s="51">
        <f>IF(PLANEL_Pot_anual!O17&lt;&gt;0,O17/PLANEL_Pot_anual!O17,0)</f>
        <v>0.45361560055904254</v>
      </c>
      <c r="P42" s="51">
        <f>IF(PLANEL_Pot_anual!P17&lt;&gt;0,P17/PLANEL_Pot_anual!P17,0)</f>
        <v>0.45370969735646077</v>
      </c>
      <c r="Q42" s="51">
        <f>IF(PLANEL_Pot_anual!Q17&lt;&gt;0,Q17/PLANEL_Pot_anual!Q17,0)</f>
        <v>0.45377363024024225</v>
      </c>
      <c r="R42" s="51">
        <f>IF(PLANEL_Pot_anual!R17&lt;&gt;0,R17/PLANEL_Pot_anual!R17,0)</f>
        <v>0.45397947744031603</v>
      </c>
      <c r="S42" s="51">
        <f>IF(PLANEL_Pot_anual!S17&lt;&gt;0,S17/PLANEL_Pot_anual!S17,0)</f>
        <v>0.45427589070629981</v>
      </c>
      <c r="T42" s="51">
        <f>IF(PLANEL_Pot_anual!T17&lt;&gt;0,T17/PLANEL_Pot_anual!T17,0)</f>
        <v>0.45470630753089236</v>
      </c>
      <c r="U42" s="51">
        <f>IF(PLANEL_Pot_anual!U17&lt;&gt;0,U17/PLANEL_Pot_anual!U17,0)</f>
        <v>0.45498986348485465</v>
      </c>
      <c r="V42" s="51">
        <f>IF(PLANEL_Pot_anual!V17&lt;&gt;0,V17/PLANEL_Pot_anual!V17,0)</f>
        <v>0.45527476752432017</v>
      </c>
      <c r="W42" s="51">
        <f>IF(PLANEL_Pot_anual!W17&lt;&gt;0,W17/PLANEL_Pot_anual!W17,0)</f>
        <v>0.45435556964270335</v>
      </c>
      <c r="X42" s="51">
        <f>IF(PLANEL_Pot_anual!X17&lt;&gt;0,X17/PLANEL_Pot_anual!X17,0)</f>
        <v>0.45264689939613545</v>
      </c>
      <c r="Y42" s="51">
        <f>IF(PLANEL_Pot_anual!Y17&lt;&gt;0,Y17/PLANEL_Pot_anual!Y17,0)</f>
        <v>0.45131495794189386</v>
      </c>
      <c r="Z42" s="51">
        <f>IF(PLANEL_Pot_anual!Z17&lt;&gt;0,Z17/PLANEL_Pot_anual!Z17,0)</f>
        <v>0.45085151234273119</v>
      </c>
      <c r="AA42" s="51">
        <f>IF(PLANEL_Pot_anual!AA17&lt;&gt;0,AA17/PLANEL_Pot_anual!AA17,0)</f>
        <v>0.44599992591465998</v>
      </c>
      <c r="AB42" s="81">
        <f>IF(PLANEL_Pot_anual!AB17&lt;&gt;0,AB17/PLANEL_Pot_anual!AB17,0)</f>
        <v>0.44660471060597945</v>
      </c>
      <c r="AC42" s="51">
        <f>IF(PLANEL_Pot_anual!AC17&lt;&gt;0,AC17/PLANEL_Pot_anual!AC17,0)</f>
        <v>0.44709011147031785</v>
      </c>
      <c r="AD42" s="51">
        <f>IF(PLANEL_Pot_anual!AD17&lt;&gt;0,AD17/PLANEL_Pot_anual!AD17,0)</f>
        <v>0.44752484214314653</v>
      </c>
      <c r="AE42" s="51">
        <f>IF(PLANEL_Pot_anual!AE17&lt;&gt;0,AE17/PLANEL_Pot_anual!AE17,0)</f>
        <v>0.44792360247450363</v>
      </c>
      <c r="AF42" s="51">
        <f>IF(PLANEL_Pot_anual!AF17&lt;&gt;0,AF17/PLANEL_Pot_anual!AF17,0)</f>
        <v>0.44740787877646138</v>
      </c>
      <c r="AG42" s="51">
        <f>IF(PLANEL_Pot_anual!AG17&lt;&gt;0,AG17/PLANEL_Pot_anual!AG17,0)</f>
        <v>0.44661885565612008</v>
      </c>
      <c r="AH42" s="51">
        <f>IF(PLANEL_Pot_anual!AH17&lt;&gt;0,AH17/PLANEL_Pot_anual!AH17,0)</f>
        <v>0.4462392963071739</v>
      </c>
      <c r="AI42" s="51">
        <f>IF(PLANEL_Pot_anual!AI17&lt;&gt;0,AI17/PLANEL_Pot_anual!AI17,0)</f>
        <v>0.4458396187083391</v>
      </c>
      <c r="AJ42" s="51">
        <f>IF(PLANEL_Pot_anual!AJ17&lt;&gt;0,AJ17/PLANEL_Pot_anual!AJ17,0)</f>
        <v>0.44537388256973326</v>
      </c>
      <c r="AK42" s="51">
        <f>IF(PLANEL_Pot_anual!AK17&lt;&gt;0,AK17/PLANEL_Pot_anual!AK17,0)</f>
        <v>0.44501982358212594</v>
      </c>
      <c r="AL42" s="51">
        <f>IF(PLANEL_Pot_anual!AL17&lt;&gt;0,AL17/PLANEL_Pot_anual!AL17,0)</f>
        <v>0.44468655774253285</v>
      </c>
      <c r="AM42" s="46"/>
    </row>
    <row r="43" spans="2:39" x14ac:dyDescent="0.25">
      <c r="B43" s="29" t="s">
        <v>59</v>
      </c>
      <c r="C43" s="51">
        <f>IF(PLANEL_Pot_anual!C18&lt;&gt;0,C18/PLANEL_Pot_anual!C18,0)</f>
        <v>0</v>
      </c>
      <c r="D43" s="51">
        <f>IF(PLANEL_Pot_anual!D18&lt;&gt;0,D18/PLANEL_Pot_anual!D18,0)</f>
        <v>0</v>
      </c>
      <c r="E43" s="51">
        <f>IF(PLANEL_Pot_anual!E18&lt;&gt;0,E18/PLANEL_Pot_anual!E18,0)</f>
        <v>0</v>
      </c>
      <c r="F43" s="51">
        <f>IF(PLANEL_Pot_anual!F18&lt;&gt;0,F18/PLANEL_Pot_anual!F18,0)</f>
        <v>0</v>
      </c>
      <c r="G43" s="51">
        <f>IF(PLANEL_Pot_anual!G18&lt;&gt;0,G18/PLANEL_Pot_anual!G18,0)</f>
        <v>0</v>
      </c>
      <c r="H43" s="51">
        <f>IF(PLANEL_Pot_anual!H18&lt;&gt;0,H18/PLANEL_Pot_anual!H18,0)</f>
        <v>0</v>
      </c>
      <c r="I43" s="51">
        <f>IF(PLANEL_Pot_anual!I18&lt;&gt;0,I18/PLANEL_Pot_anual!I18,0)</f>
        <v>0</v>
      </c>
      <c r="J43" s="51">
        <f>IF(PLANEL_Pot_anual!J18&lt;&gt;0,J18/PLANEL_Pot_anual!J18,0)</f>
        <v>0</v>
      </c>
      <c r="K43" s="51">
        <f>IF(PLANEL_Pot_anual!K18&lt;&gt;0,K18/PLANEL_Pot_anual!K18,0)</f>
        <v>0</v>
      </c>
      <c r="L43" s="51">
        <f>IF(PLANEL_Pot_anual!L18&lt;&gt;0,L18/PLANEL_Pot_anual!L18,0)</f>
        <v>0</v>
      </c>
      <c r="M43" s="51">
        <f>IF(PLANEL_Pot_anual!M18&lt;&gt;0,M18/PLANEL_Pot_anual!M18,0)</f>
        <v>0</v>
      </c>
      <c r="N43" s="51">
        <f>IF(PLANEL_Pot_anual!N18&lt;&gt;0,N18/PLANEL_Pot_anual!N18,0)</f>
        <v>0</v>
      </c>
      <c r="O43" s="51">
        <f>IF(PLANEL_Pot_anual!O18&lt;&gt;0,O18/PLANEL_Pot_anual!O18,0)</f>
        <v>0</v>
      </c>
      <c r="P43" s="51">
        <f>IF(PLANEL_Pot_anual!P18&lt;&gt;0,P18/PLANEL_Pot_anual!P18,0)</f>
        <v>0</v>
      </c>
      <c r="Q43" s="51">
        <f>IF(PLANEL_Pot_anual!Q18&lt;&gt;0,Q18/PLANEL_Pot_anual!Q18,0)</f>
        <v>0</v>
      </c>
      <c r="R43" s="51">
        <f>IF(PLANEL_Pot_anual!R18&lt;&gt;0,R18/PLANEL_Pot_anual!R18,0)</f>
        <v>0</v>
      </c>
      <c r="S43" s="51">
        <f>IF(PLANEL_Pot_anual!S18&lt;&gt;0,S18/PLANEL_Pot_anual!S18,0)</f>
        <v>0</v>
      </c>
      <c r="T43" s="51">
        <f>IF(PLANEL_Pot_anual!T18&lt;&gt;0,T18/PLANEL_Pot_anual!T18,0)</f>
        <v>0</v>
      </c>
      <c r="U43" s="51">
        <f>IF(PLANEL_Pot_anual!U18&lt;&gt;0,U18/PLANEL_Pot_anual!U18,0)</f>
        <v>0</v>
      </c>
      <c r="V43" s="51">
        <f>IF(PLANEL_Pot_anual!V18&lt;&gt;0,V18/PLANEL_Pot_anual!V18,0)</f>
        <v>0</v>
      </c>
      <c r="W43" s="51">
        <f>IF(PLANEL_Pot_anual!W18&lt;&gt;0,W18/PLANEL_Pot_anual!W18,0)</f>
        <v>0</v>
      </c>
      <c r="X43" s="51">
        <f>IF(PLANEL_Pot_anual!X18&lt;&gt;0,X18/PLANEL_Pot_anual!X18,0)</f>
        <v>0</v>
      </c>
      <c r="Y43" s="51">
        <f>IF(PLANEL_Pot_anual!Y18&lt;&gt;0,Y18/PLANEL_Pot_anual!Y18,0)</f>
        <v>0</v>
      </c>
      <c r="Z43" s="51">
        <f>IF(PLANEL_Pot_anual!Z18&lt;&gt;0,Z18/PLANEL_Pot_anual!Z18,0)</f>
        <v>0</v>
      </c>
      <c r="AA43" s="51">
        <f>IF(PLANEL_Pot_anual!AA18&lt;&gt;0,AA18/PLANEL_Pot_anual!AA18,0)</f>
        <v>0</v>
      </c>
      <c r="AB43" s="51">
        <f>IF(PLANEL_Pot_anual!AB18&lt;&gt;0,AB18/PLANEL_Pot_anual!AB18,0)</f>
        <v>0</v>
      </c>
      <c r="AC43" s="51">
        <f>IF(PLANEL_Pot_anual!AC18&lt;&gt;0,AC18/PLANEL_Pot_anual!AC18,0)</f>
        <v>0</v>
      </c>
      <c r="AD43" s="51">
        <f>IF(PLANEL_Pot_anual!AD18&lt;&gt;0,AD18/PLANEL_Pot_anual!AD18,0)</f>
        <v>0</v>
      </c>
      <c r="AE43" s="51">
        <f>IF(PLANEL_Pot_anual!AE18&lt;&gt;0,AE18/PLANEL_Pot_anual!AE18,0)</f>
        <v>0</v>
      </c>
      <c r="AF43" s="51">
        <f>IF(PLANEL_Pot_anual!AF18&lt;&gt;0,AF18/PLANEL_Pot_anual!AF18,0)</f>
        <v>0</v>
      </c>
      <c r="AG43" s="51">
        <f>IF(PLANEL_Pot_anual!AG18&lt;&gt;0,AG18/PLANEL_Pot_anual!AG18,0)</f>
        <v>0</v>
      </c>
      <c r="AH43" s="51">
        <f>IF(PLANEL_Pot_anual!AH18&lt;&gt;0,AH18/PLANEL_Pot_anual!AH18,0)</f>
        <v>0</v>
      </c>
      <c r="AI43" s="51">
        <f>IF(PLANEL_Pot_anual!AI18&lt;&gt;0,AI18/PLANEL_Pot_anual!AI18,0)</f>
        <v>0</v>
      </c>
      <c r="AJ43" s="51">
        <f>IF(PLANEL_Pot_anual!AJ18&lt;&gt;0,AJ18/PLANEL_Pot_anual!AJ18,0)</f>
        <v>0</v>
      </c>
      <c r="AK43" s="51">
        <f>IF(PLANEL_Pot_anual!AK18&lt;&gt;0,AK18/PLANEL_Pot_anual!AK18,0)</f>
        <v>0</v>
      </c>
      <c r="AL43" s="51">
        <f>IF(PLANEL_Pot_anual!AL18&lt;&gt;0,AL18/PLANEL_Pot_anual!AL18,0)</f>
        <v>0</v>
      </c>
      <c r="AM43" s="46"/>
    </row>
    <row r="44" spans="2:39" x14ac:dyDescent="0.25">
      <c r="B44" s="16" t="s">
        <v>8</v>
      </c>
      <c r="C44" s="47"/>
      <c r="D44" s="47"/>
      <c r="E44" s="47"/>
      <c r="F44" s="47"/>
      <c r="G44" s="47"/>
      <c r="H44" s="47"/>
      <c r="I44" s="47"/>
      <c r="J44" s="47"/>
      <c r="K44" s="47"/>
      <c r="L44" s="47"/>
      <c r="M44" s="47"/>
      <c r="N44" s="47"/>
      <c r="O44" s="47"/>
      <c r="P44" s="47"/>
      <c r="Q44" s="47"/>
      <c r="R44" s="47"/>
      <c r="S44" s="47"/>
      <c r="T44" s="47"/>
      <c r="U44" s="47"/>
      <c r="V44" s="47"/>
      <c r="W44" s="47"/>
      <c r="X44" s="47"/>
      <c r="Y44" s="47"/>
      <c r="Z44" s="47"/>
      <c r="AA44" s="47"/>
      <c r="AB44" s="77"/>
      <c r="AC44" s="47"/>
      <c r="AD44" s="47"/>
      <c r="AE44" s="47"/>
      <c r="AF44" s="47"/>
      <c r="AG44" s="47"/>
      <c r="AH44" s="47"/>
      <c r="AI44" s="47"/>
      <c r="AJ44" s="47"/>
      <c r="AK44" s="47"/>
      <c r="AL44" s="47"/>
      <c r="AM44" s="46"/>
    </row>
    <row r="45" spans="2:39" x14ac:dyDescent="0.25">
      <c r="B45" s="25" t="s">
        <v>53</v>
      </c>
      <c r="C45" s="53">
        <f>IF(PLANEL_Pot_anual!C20&lt;&gt;0,C20/PLANEL_Pot_anual!C20,0)</f>
        <v>0.25061292063952084</v>
      </c>
      <c r="D45" s="53">
        <f>IF(PLANEL_Pot_anual!D20&lt;&gt;0,D20/PLANEL_Pot_anual!D20,0)</f>
        <v>0.25061292063952084</v>
      </c>
      <c r="E45" s="53">
        <f>IF(PLANEL_Pot_anual!E20&lt;&gt;0,E20/PLANEL_Pot_anual!E20,0)</f>
        <v>0.25196487271091544</v>
      </c>
      <c r="F45" s="53">
        <f>IF(PLANEL_Pot_anual!F20&lt;&gt;0,F20/PLANEL_Pot_anual!F20,0)</f>
        <v>0.25141486804414981</v>
      </c>
      <c r="G45" s="53">
        <f>IF(PLANEL_Pot_anual!G20&lt;&gt;0,G20/PLANEL_Pot_anual!G20,0)</f>
        <v>0.25127820360191494</v>
      </c>
      <c r="H45" s="53">
        <f>IF(PLANEL_Pot_anual!H20&lt;&gt;0,H20/PLANEL_Pot_anual!H20,0)</f>
        <v>0.25127820360191494</v>
      </c>
      <c r="I45" s="53">
        <f>IF(PLANEL_Pot_anual!I20&lt;&gt;0,I20/PLANEL_Pot_anual!I20,0)</f>
        <v>0.25127820360191494</v>
      </c>
      <c r="J45" s="53">
        <f>IF(PLANEL_Pot_anual!J20&lt;&gt;0,J20/PLANEL_Pot_anual!J20,0)</f>
        <v>0.25127820360191494</v>
      </c>
      <c r="K45" s="53">
        <f>IF(PLANEL_Pot_anual!K20&lt;&gt;0,K20/PLANEL_Pot_anual!K20,0)</f>
        <v>0.25127820360191494</v>
      </c>
      <c r="L45" s="53">
        <f>IF(PLANEL_Pot_anual!L20&lt;&gt;0,L20/PLANEL_Pot_anual!L20,0)</f>
        <v>0.25127820360191494</v>
      </c>
      <c r="M45" s="53">
        <f>IF(PLANEL_Pot_anual!M20&lt;&gt;0,M20/PLANEL_Pot_anual!M20,0)</f>
        <v>0.25127820360191494</v>
      </c>
      <c r="N45" s="53">
        <f>IF(PLANEL_Pot_anual!N20&lt;&gt;0,N20/PLANEL_Pot_anual!N20,0)</f>
        <v>0.25127820360191494</v>
      </c>
      <c r="O45" s="53">
        <f>IF(PLANEL_Pot_anual!O20&lt;&gt;0,O20/PLANEL_Pot_anual!O20,0)</f>
        <v>0.25127820360191494</v>
      </c>
      <c r="P45" s="53">
        <f>IF(PLANEL_Pot_anual!P20&lt;&gt;0,P20/PLANEL_Pot_anual!P20,0)</f>
        <v>0.25127820360191494</v>
      </c>
      <c r="Q45" s="53">
        <f>IF(PLANEL_Pot_anual!Q20&lt;&gt;0,Q20/PLANEL_Pot_anual!Q20,0)</f>
        <v>0.25128182423051953</v>
      </c>
      <c r="R45" s="53">
        <f>IF(PLANEL_Pot_anual!R20&lt;&gt;0,R20/PLANEL_Pot_anual!R20,0)</f>
        <v>0.27106234207875296</v>
      </c>
      <c r="S45" s="53">
        <f>IF(PLANEL_Pot_anual!S20&lt;&gt;0,S20/PLANEL_Pot_anual!S20,0)</f>
        <v>0.27528617384022785</v>
      </c>
      <c r="T45" s="53">
        <f>IF(PLANEL_Pot_anual!T20&lt;&gt;0,T20/PLANEL_Pot_anual!T20,0)</f>
        <v>0.27708224899379019</v>
      </c>
      <c r="U45" s="53">
        <f>IF(PLANEL_Pot_anual!U20&lt;&gt;0,U20/PLANEL_Pot_anual!U20,0)</f>
        <v>0.27805256478316787</v>
      </c>
      <c r="V45" s="53">
        <f>IF(PLANEL_Pot_anual!V20&lt;&gt;0,V20/PLANEL_Pot_anual!V20,0)</f>
        <v>0.27867509786944089</v>
      </c>
      <c r="W45" s="53">
        <f>IF(PLANEL_Pot_anual!W20&lt;&gt;0,W20/PLANEL_Pot_anual!W20,0)</f>
        <v>0.27911885049083901</v>
      </c>
      <c r="X45" s="53">
        <f>IF(PLANEL_Pot_anual!X20&lt;&gt;0,X20/PLANEL_Pot_anual!X20,0)</f>
        <v>0.27945369901007544</v>
      </c>
      <c r="Y45" s="53">
        <f>IF(PLANEL_Pot_anual!Y20&lt;&gt;0,Y20/PLANEL_Pot_anual!Y20,0)</f>
        <v>0.27964537910492288</v>
      </c>
      <c r="Z45" s="53">
        <f>IF(PLANEL_Pot_anual!Z20&lt;&gt;0,Z20/PLANEL_Pot_anual!Z20,0)</f>
        <v>0.28033804817892793</v>
      </c>
      <c r="AA45" s="53">
        <f>IF(PLANEL_Pot_anual!AA20&lt;&gt;0,AA20/PLANEL_Pot_anual!AA20,0)</f>
        <v>0.2811076713331746</v>
      </c>
      <c r="AB45" s="83">
        <f>IF(PLANEL_Pot_anual!AB20&lt;&gt;0,AB20/PLANEL_Pot_anual!AB20,0)</f>
        <v>0.28132566009931487</v>
      </c>
      <c r="AC45" s="53">
        <f>IF(PLANEL_Pot_anual!AC20&lt;&gt;0,AC20/PLANEL_Pot_anual!AC20,0)</f>
        <v>0.28132566011116011</v>
      </c>
      <c r="AD45" s="53">
        <f>IF(PLANEL_Pot_anual!AD20&lt;&gt;0,AD20/PLANEL_Pot_anual!AD20,0)</f>
        <v>0.28132566012530996</v>
      </c>
      <c r="AE45" s="53">
        <f>IF(PLANEL_Pot_anual!AE20&lt;&gt;0,AE20/PLANEL_Pot_anual!AE20,0)</f>
        <v>0.28132566011657001</v>
      </c>
      <c r="AF45" s="53">
        <f>IF(PLANEL_Pot_anual!AF20&lt;&gt;0,AF20/PLANEL_Pot_anual!AF20,0)</f>
        <v>0.28132566009796905</v>
      </c>
      <c r="AG45" s="53">
        <f>IF(PLANEL_Pot_anual!AG20&lt;&gt;0,AG20/PLANEL_Pot_anual!AG20,0)</f>
        <v>0.28132566006318804</v>
      </c>
      <c r="AH45" s="53">
        <f>IF(PLANEL_Pot_anual!AH20&lt;&gt;0,AH20/PLANEL_Pot_anual!AH20,0)</f>
        <v>0.28132566006785142</v>
      </c>
      <c r="AI45" s="53">
        <f>IF(PLANEL_Pot_anual!AI20&lt;&gt;0,AI20/PLANEL_Pot_anual!AI20,0)</f>
        <v>0.28132566006394921</v>
      </c>
      <c r="AJ45" s="53">
        <f>IF(PLANEL_Pot_anual!AJ20&lt;&gt;0,AJ20/PLANEL_Pot_anual!AJ20,0)</f>
        <v>0.28132566001008164</v>
      </c>
      <c r="AK45" s="53">
        <f>IF(PLANEL_Pot_anual!AK20&lt;&gt;0,AK20/PLANEL_Pot_anual!AK20,0)</f>
        <v>0.28132566006221621</v>
      </c>
      <c r="AL45" s="53">
        <f>IF(PLANEL_Pot_anual!AL20&lt;&gt;0,AL20/PLANEL_Pot_anual!AL20,0)</f>
        <v>0.2813256600473048</v>
      </c>
      <c r="AM45" s="46"/>
    </row>
    <row r="46" spans="2:39" x14ac:dyDescent="0.25">
      <c r="B46" s="25" t="s">
        <v>54</v>
      </c>
      <c r="C46" s="53">
        <f>IF(PLANEL_Pot_anual!C21&lt;&gt;0,C21/PLANEL_Pot_anual!C21,0)</f>
        <v>0</v>
      </c>
      <c r="D46" s="53">
        <f>IF(PLANEL_Pot_anual!D21&lt;&gt;0,D21/PLANEL_Pot_anual!D21,0)</f>
        <v>0</v>
      </c>
      <c r="E46" s="53">
        <f>IF(PLANEL_Pot_anual!E21&lt;&gt;0,E21/PLANEL_Pot_anual!E21,0)</f>
        <v>0</v>
      </c>
      <c r="F46" s="53">
        <f>IF(PLANEL_Pot_anual!F21&lt;&gt;0,F21/PLANEL_Pot_anual!F21,0)</f>
        <v>0</v>
      </c>
      <c r="G46" s="53">
        <f>IF(PLANEL_Pot_anual!G21&lt;&gt;0,G21/PLANEL_Pot_anual!G21,0)</f>
        <v>0</v>
      </c>
      <c r="H46" s="53">
        <f>IF(PLANEL_Pot_anual!H21&lt;&gt;0,H21/PLANEL_Pot_anual!H21,0)</f>
        <v>0</v>
      </c>
      <c r="I46" s="53">
        <f>IF(PLANEL_Pot_anual!I21&lt;&gt;0,I21/PLANEL_Pot_anual!I21,0)</f>
        <v>0</v>
      </c>
      <c r="J46" s="53">
        <f>IF(PLANEL_Pot_anual!J21&lt;&gt;0,J21/PLANEL_Pot_anual!J21,0)</f>
        <v>0</v>
      </c>
      <c r="K46" s="53">
        <f>IF(PLANEL_Pot_anual!K21&lt;&gt;0,K21/PLANEL_Pot_anual!K21,0)</f>
        <v>0</v>
      </c>
      <c r="L46" s="53">
        <f>IF(PLANEL_Pot_anual!L21&lt;&gt;0,L21/PLANEL_Pot_anual!L21,0)</f>
        <v>0</v>
      </c>
      <c r="M46" s="53">
        <f>IF(PLANEL_Pot_anual!M21&lt;&gt;0,M21/PLANEL_Pot_anual!M21,0)</f>
        <v>0</v>
      </c>
      <c r="N46" s="53">
        <f>IF(PLANEL_Pot_anual!N21&lt;&gt;0,N21/PLANEL_Pot_anual!N21,0)</f>
        <v>0</v>
      </c>
      <c r="O46" s="53">
        <f>IF(PLANEL_Pot_anual!O21&lt;&gt;0,O21/PLANEL_Pot_anual!O21,0)</f>
        <v>0</v>
      </c>
      <c r="P46" s="53">
        <f>IF(PLANEL_Pot_anual!P21&lt;&gt;0,P21/PLANEL_Pot_anual!P21,0)</f>
        <v>0</v>
      </c>
      <c r="Q46" s="53">
        <f>IF(PLANEL_Pot_anual!Q21&lt;&gt;0,Q21/PLANEL_Pot_anual!Q21,0)</f>
        <v>0</v>
      </c>
      <c r="R46" s="53">
        <f>IF(PLANEL_Pot_anual!R21&lt;&gt;0,R21/PLANEL_Pot_anual!R21,0)</f>
        <v>0</v>
      </c>
      <c r="S46" s="53">
        <f>IF(PLANEL_Pot_anual!S21&lt;&gt;0,S21/PLANEL_Pot_anual!S21,0)</f>
        <v>0</v>
      </c>
      <c r="T46" s="53">
        <f>IF(PLANEL_Pot_anual!T21&lt;&gt;0,T21/PLANEL_Pot_anual!T21,0)</f>
        <v>0</v>
      </c>
      <c r="U46" s="53">
        <f>IF(PLANEL_Pot_anual!U21&lt;&gt;0,U21/PLANEL_Pot_anual!U21,0)</f>
        <v>0</v>
      </c>
      <c r="V46" s="53">
        <f>IF(PLANEL_Pot_anual!V21&lt;&gt;0,V21/PLANEL_Pot_anual!V21,0)</f>
        <v>0</v>
      </c>
      <c r="W46" s="53">
        <f>IF(PLANEL_Pot_anual!W21&lt;&gt;0,W21/PLANEL_Pot_anual!W21,0)</f>
        <v>0</v>
      </c>
      <c r="X46" s="53">
        <f>IF(PLANEL_Pot_anual!X21&lt;&gt;0,X21/PLANEL_Pot_anual!X21,0)</f>
        <v>0</v>
      </c>
      <c r="Y46" s="53">
        <f>IF(PLANEL_Pot_anual!Y21&lt;&gt;0,Y21/PLANEL_Pot_anual!Y21,0)</f>
        <v>0</v>
      </c>
      <c r="Z46" s="53">
        <f>IF(PLANEL_Pot_anual!Z21&lt;&gt;0,Z21/PLANEL_Pot_anual!Z21,0)</f>
        <v>0</v>
      </c>
      <c r="AA46" s="53">
        <f>IF(PLANEL_Pot_anual!AA21&lt;&gt;0,AA21/PLANEL_Pot_anual!AA21,0)</f>
        <v>0</v>
      </c>
      <c r="AB46" s="83">
        <f>IF(PLANEL_Pot_anual!AB21&lt;&gt;0,AB21/PLANEL_Pot_anual!AB21,0)</f>
        <v>0</v>
      </c>
      <c r="AC46" s="53">
        <f>IF(PLANEL_Pot_anual!AC21&lt;&gt;0,AC21/PLANEL_Pot_anual!AC21,0)</f>
        <v>0</v>
      </c>
      <c r="AD46" s="53">
        <f>IF(PLANEL_Pot_anual!AD21&lt;&gt;0,AD21/PLANEL_Pot_anual!AD21,0)</f>
        <v>0</v>
      </c>
      <c r="AE46" s="53">
        <f>IF(PLANEL_Pot_anual!AE21&lt;&gt;0,AE21/PLANEL_Pot_anual!AE21,0)</f>
        <v>0</v>
      </c>
      <c r="AF46" s="53">
        <f>IF(PLANEL_Pot_anual!AF21&lt;&gt;0,AF21/PLANEL_Pot_anual!AF21,0)</f>
        <v>0</v>
      </c>
      <c r="AG46" s="53">
        <f>IF(PLANEL_Pot_anual!AG21&lt;&gt;0,AG21/PLANEL_Pot_anual!AG21,0)</f>
        <v>0</v>
      </c>
      <c r="AH46" s="53">
        <f>IF(PLANEL_Pot_anual!AH21&lt;&gt;0,AH21/PLANEL_Pot_anual!AH21,0)</f>
        <v>0</v>
      </c>
      <c r="AI46" s="53">
        <f>IF(PLANEL_Pot_anual!AI21&lt;&gt;0,AI21/PLANEL_Pot_anual!AI21,0)</f>
        <v>0</v>
      </c>
      <c r="AJ46" s="53">
        <f>IF(PLANEL_Pot_anual!AJ21&lt;&gt;0,AJ21/PLANEL_Pot_anual!AJ21,0)</f>
        <v>0</v>
      </c>
      <c r="AK46" s="53">
        <f>IF(PLANEL_Pot_anual!AK21&lt;&gt;0,AK21/PLANEL_Pot_anual!AK21,0)</f>
        <v>0</v>
      </c>
      <c r="AL46" s="53">
        <f>IF(PLANEL_Pot_anual!AL21&lt;&gt;0,AL21/PLANEL_Pot_anual!AL21,0)</f>
        <v>0</v>
      </c>
      <c r="AM46" s="46"/>
    </row>
    <row r="47" spans="2:39" x14ac:dyDescent="0.25">
      <c r="B47" s="231" t="s">
        <v>55</v>
      </c>
      <c r="C47" s="260">
        <f>IF(PLANEL_Pot_anual!C22&lt;&gt;0,C22/PLANEL_Pot_anual!C22,0)</f>
        <v>0.87257447163265311</v>
      </c>
      <c r="D47" s="260">
        <f>IF(PLANEL_Pot_anual!D22&lt;&gt;0,D22/PLANEL_Pot_anual!D22,0)</f>
        <v>0.87257447163265311</v>
      </c>
      <c r="E47" s="260">
        <f>IF(PLANEL_Pot_anual!E22&lt;&gt;0,E22/PLANEL_Pot_anual!E22,0)</f>
        <v>0.87257447163265311</v>
      </c>
      <c r="F47" s="260">
        <f>IF(PLANEL_Pot_anual!F22&lt;&gt;0,F22/PLANEL_Pot_anual!F22,0)</f>
        <v>0.87257447163265311</v>
      </c>
      <c r="G47" s="260">
        <f>IF(PLANEL_Pot_anual!G22&lt;&gt;0,G22/PLANEL_Pot_anual!G22,0)</f>
        <v>0.87257447163265311</v>
      </c>
      <c r="H47" s="260">
        <f>IF(PLANEL_Pot_anual!H22&lt;&gt;0,H22/PLANEL_Pot_anual!H22,0)</f>
        <v>0.87257447163265311</v>
      </c>
      <c r="I47" s="260">
        <f>IF(PLANEL_Pot_anual!I22&lt;&gt;0,I22/PLANEL_Pot_anual!I22,0)</f>
        <v>0.87257447163265311</v>
      </c>
      <c r="J47" s="260">
        <f>IF(PLANEL_Pot_anual!J22&lt;&gt;0,J22/PLANEL_Pot_anual!J22,0)</f>
        <v>0.87257447163265311</v>
      </c>
      <c r="K47" s="260">
        <f>IF(PLANEL_Pot_anual!K22&lt;&gt;0,K22/PLANEL_Pot_anual!K22,0)</f>
        <v>0.87257447163265311</v>
      </c>
      <c r="L47" s="260">
        <f>IF(PLANEL_Pot_anual!L22&lt;&gt;0,L22/PLANEL_Pot_anual!L22,0)</f>
        <v>0.87257447163265311</v>
      </c>
      <c r="M47" s="260">
        <f>IF(PLANEL_Pot_anual!M22&lt;&gt;0,M22/PLANEL_Pot_anual!M22,0)</f>
        <v>0.87257447163265311</v>
      </c>
      <c r="N47" s="260">
        <f>IF(PLANEL_Pot_anual!N22&lt;&gt;0,N22/PLANEL_Pot_anual!N22,0)</f>
        <v>0.87257447163265311</v>
      </c>
      <c r="O47" s="260">
        <f>IF(PLANEL_Pot_anual!O22&lt;&gt;0,O22/PLANEL_Pot_anual!O22,0)</f>
        <v>0.87257447163265311</v>
      </c>
      <c r="P47" s="260">
        <f>IF(PLANEL_Pot_anual!P22&lt;&gt;0,P22/PLANEL_Pot_anual!P22,0)</f>
        <v>0.87257447163265311</v>
      </c>
      <c r="Q47" s="260">
        <f>IF(PLANEL_Pot_anual!Q22&lt;&gt;0,Q22/PLANEL_Pot_anual!Q22,0)</f>
        <v>0.87257447163265311</v>
      </c>
      <c r="R47" s="260">
        <f>IF(PLANEL_Pot_anual!R22&lt;&gt;0,R22/PLANEL_Pot_anual!R22,0)</f>
        <v>0.87257447163265311</v>
      </c>
      <c r="S47" s="260">
        <f>IF(PLANEL_Pot_anual!S22&lt;&gt;0,S22/PLANEL_Pot_anual!S22,0)</f>
        <v>0</v>
      </c>
      <c r="T47" s="260">
        <f>IF(PLANEL_Pot_anual!T22&lt;&gt;0,T22/PLANEL_Pot_anual!T22,0)</f>
        <v>0</v>
      </c>
      <c r="U47" s="260">
        <f>IF(PLANEL_Pot_anual!U22&lt;&gt;0,U22/PLANEL_Pot_anual!U22,0)</f>
        <v>0</v>
      </c>
      <c r="V47" s="260">
        <f>IF(PLANEL_Pot_anual!V22&lt;&gt;0,V22/PLANEL_Pot_anual!V22,0)</f>
        <v>0</v>
      </c>
      <c r="W47" s="260">
        <f>IF(PLANEL_Pot_anual!W22&lt;&gt;0,W22/PLANEL_Pot_anual!W22,0)</f>
        <v>0</v>
      </c>
      <c r="X47" s="260">
        <f>IF(PLANEL_Pot_anual!X22&lt;&gt;0,X22/PLANEL_Pot_anual!X22,0)</f>
        <v>0</v>
      </c>
      <c r="Y47" s="260">
        <f>IF(PLANEL_Pot_anual!Y22&lt;&gt;0,Y22/PLANEL_Pot_anual!Y22,0)</f>
        <v>0</v>
      </c>
      <c r="Z47" s="260">
        <f>IF(PLANEL_Pot_anual!Z22&lt;&gt;0,Z22/PLANEL_Pot_anual!Z22,0)</f>
        <v>0</v>
      </c>
      <c r="AA47" s="260">
        <f>IF(PLANEL_Pot_anual!AA22&lt;&gt;0,AA22/PLANEL_Pot_anual!AA22,0)</f>
        <v>0</v>
      </c>
      <c r="AB47" s="261">
        <f>IF(PLANEL_Pot_anual!AB22&lt;&gt;0,AB22/PLANEL_Pot_anual!AB22,0)</f>
        <v>0</v>
      </c>
      <c r="AC47" s="260">
        <f>IF(PLANEL_Pot_anual!AC22&lt;&gt;0,AC22/PLANEL_Pot_anual!AC22,0)</f>
        <v>0</v>
      </c>
      <c r="AD47" s="260">
        <f>IF(PLANEL_Pot_anual!AD22&lt;&gt;0,AD22/PLANEL_Pot_anual!AD22,0)</f>
        <v>0</v>
      </c>
      <c r="AE47" s="260">
        <f>IF(PLANEL_Pot_anual!AE22&lt;&gt;0,AE22/PLANEL_Pot_anual!AE22,0)</f>
        <v>0</v>
      </c>
      <c r="AF47" s="260">
        <f>IF(PLANEL_Pot_anual!AF22&lt;&gt;0,AF22/PLANEL_Pot_anual!AF22,0)</f>
        <v>0</v>
      </c>
      <c r="AG47" s="260">
        <f>IF(PLANEL_Pot_anual!AG22&lt;&gt;0,AG22/PLANEL_Pot_anual!AG22,0)</f>
        <v>0</v>
      </c>
      <c r="AH47" s="260">
        <f>IF(PLANEL_Pot_anual!AH22&lt;&gt;0,AH22/PLANEL_Pot_anual!AH22,0)</f>
        <v>0</v>
      </c>
      <c r="AI47" s="260">
        <f>IF(PLANEL_Pot_anual!AI22&lt;&gt;0,AI22/PLANEL_Pot_anual!AI22,0)</f>
        <v>0</v>
      </c>
      <c r="AJ47" s="260">
        <f>IF(PLANEL_Pot_anual!AJ22&lt;&gt;0,AJ22/PLANEL_Pot_anual!AJ22,0)</f>
        <v>0</v>
      </c>
      <c r="AK47" s="260">
        <f>IF(PLANEL_Pot_anual!AK22&lt;&gt;0,AK22/PLANEL_Pot_anual!AK22,0)</f>
        <v>0</v>
      </c>
      <c r="AL47" s="260">
        <f>IF(PLANEL_Pot_anual!AL22&lt;&gt;0,AL22/PLANEL_Pot_anual!AL22,0)</f>
        <v>0</v>
      </c>
      <c r="AM47" s="46"/>
    </row>
    <row r="48" spans="2:39" x14ac:dyDescent="0.25">
      <c r="B48" s="97" t="s">
        <v>56</v>
      </c>
      <c r="C48" s="54">
        <f>IF(PLANEL_Pot_anual!C23&lt;&gt;0,C23/PLANEL_Pot_anual!C23,0)</f>
        <v>0</v>
      </c>
      <c r="D48" s="54">
        <f>IF(PLANEL_Pot_anual!D23&lt;&gt;0,D23/PLANEL_Pot_anual!D23,0)</f>
        <v>0</v>
      </c>
      <c r="E48" s="54">
        <f>IF(PLANEL_Pot_anual!E23&lt;&gt;0,E23/PLANEL_Pot_anual!E23,0)</f>
        <v>0</v>
      </c>
      <c r="F48" s="54">
        <f>IF(PLANEL_Pot_anual!F23&lt;&gt;0,F23/PLANEL_Pot_anual!F23,0)</f>
        <v>0</v>
      </c>
      <c r="G48" s="54">
        <f>IF(PLANEL_Pot_anual!G23&lt;&gt;0,G23/PLANEL_Pot_anual!G23,0)</f>
        <v>0</v>
      </c>
      <c r="H48" s="54">
        <f>IF(PLANEL_Pot_anual!H23&lt;&gt;0,H23/PLANEL_Pot_anual!H23,0)</f>
        <v>0</v>
      </c>
      <c r="I48" s="54">
        <f>IF(PLANEL_Pot_anual!I23&lt;&gt;0,I23/PLANEL_Pot_anual!I23,0)</f>
        <v>0</v>
      </c>
      <c r="J48" s="54">
        <f>IF(PLANEL_Pot_anual!J23&lt;&gt;0,J23/PLANEL_Pot_anual!J23,0)</f>
        <v>0</v>
      </c>
      <c r="K48" s="54">
        <f>IF(PLANEL_Pot_anual!K23&lt;&gt;0,K23/PLANEL_Pot_anual!K23,0)</f>
        <v>0</v>
      </c>
      <c r="L48" s="54">
        <f>IF(PLANEL_Pot_anual!L23&lt;&gt;0,L23/PLANEL_Pot_anual!L23,0)</f>
        <v>0</v>
      </c>
      <c r="M48" s="54">
        <f>IF(PLANEL_Pot_anual!M23&lt;&gt;0,M23/PLANEL_Pot_anual!M23,0)</f>
        <v>0</v>
      </c>
      <c r="N48" s="54">
        <f>IF(PLANEL_Pot_anual!N23&lt;&gt;0,N23/PLANEL_Pot_anual!N23,0)</f>
        <v>0</v>
      </c>
      <c r="O48" s="54">
        <f>IF(PLANEL_Pot_anual!O23&lt;&gt;0,O23/PLANEL_Pot_anual!O23,0)</f>
        <v>0</v>
      </c>
      <c r="P48" s="54">
        <f>IF(PLANEL_Pot_anual!P23&lt;&gt;0,P23/PLANEL_Pot_anual!P23,0)</f>
        <v>0</v>
      </c>
      <c r="Q48" s="54">
        <f>IF(PLANEL_Pot_anual!Q23&lt;&gt;0,Q23/PLANEL_Pot_anual!Q23,0)</f>
        <v>0</v>
      </c>
      <c r="R48" s="54">
        <f>IF(PLANEL_Pot_anual!R23&lt;&gt;0,R23/PLANEL_Pot_anual!R23,0)</f>
        <v>0</v>
      </c>
      <c r="S48" s="54">
        <f>IF(PLANEL_Pot_anual!S23&lt;&gt;0,S23/PLANEL_Pot_anual!S23,0)</f>
        <v>0</v>
      </c>
      <c r="T48" s="54">
        <f>IF(PLANEL_Pot_anual!T23&lt;&gt;0,T23/PLANEL_Pot_anual!T23,0)</f>
        <v>0</v>
      </c>
      <c r="U48" s="54">
        <f>IF(PLANEL_Pot_anual!U23&lt;&gt;0,U23/PLANEL_Pot_anual!U23,0)</f>
        <v>0</v>
      </c>
      <c r="V48" s="54">
        <f>IF(PLANEL_Pot_anual!V23&lt;&gt;0,V23/PLANEL_Pot_anual!V23,0)</f>
        <v>0</v>
      </c>
      <c r="W48" s="54">
        <f>IF(PLANEL_Pot_anual!W23&lt;&gt;0,W23/PLANEL_Pot_anual!W23,0)</f>
        <v>0</v>
      </c>
      <c r="X48" s="54">
        <f>IF(PLANEL_Pot_anual!X23&lt;&gt;0,X23/PLANEL_Pot_anual!X23,0)</f>
        <v>0</v>
      </c>
      <c r="Y48" s="54">
        <f>IF(PLANEL_Pot_anual!Y23&lt;&gt;0,Y23/PLANEL_Pot_anual!Y23,0)</f>
        <v>0</v>
      </c>
      <c r="Z48" s="54">
        <f>IF(PLANEL_Pot_anual!Z23&lt;&gt;0,Z23/PLANEL_Pot_anual!Z23,0)</f>
        <v>0</v>
      </c>
      <c r="AA48" s="54">
        <f>IF(PLANEL_Pot_anual!AA23&lt;&gt;0,AA23/PLANEL_Pot_anual!AA23,0)</f>
        <v>0</v>
      </c>
      <c r="AB48" s="84">
        <f>IF(PLANEL_Pot_anual!AB23&lt;&gt;0,AB23/PLANEL_Pot_anual!AB23,0)</f>
        <v>0</v>
      </c>
      <c r="AC48" s="54">
        <f>IF(PLANEL_Pot_anual!AC23&lt;&gt;0,AC23/PLANEL_Pot_anual!AC23,0)</f>
        <v>0</v>
      </c>
      <c r="AD48" s="54">
        <f>IF(PLANEL_Pot_anual!AD23&lt;&gt;0,AD23/PLANEL_Pot_anual!AD23,0)</f>
        <v>0</v>
      </c>
      <c r="AE48" s="54">
        <f>IF(PLANEL_Pot_anual!AE23&lt;&gt;0,AE23/PLANEL_Pot_anual!AE23,0)</f>
        <v>0</v>
      </c>
      <c r="AF48" s="54">
        <f>IF(PLANEL_Pot_anual!AF23&lt;&gt;0,AF23/PLANEL_Pot_anual!AF23,0)</f>
        <v>0</v>
      </c>
      <c r="AG48" s="54">
        <f>IF(PLANEL_Pot_anual!AG23&lt;&gt;0,AG23/PLANEL_Pot_anual!AG23,0)</f>
        <v>0</v>
      </c>
      <c r="AH48" s="54">
        <f>IF(PLANEL_Pot_anual!AH23&lt;&gt;0,AH23/PLANEL_Pot_anual!AH23,0)</f>
        <v>0</v>
      </c>
      <c r="AI48" s="54">
        <f>IF(PLANEL_Pot_anual!AI23&lt;&gt;0,AI23/PLANEL_Pot_anual!AI23,0)</f>
        <v>0</v>
      </c>
      <c r="AJ48" s="54">
        <f>IF(PLANEL_Pot_anual!AJ23&lt;&gt;0,AJ23/PLANEL_Pot_anual!AJ23,0)</f>
        <v>0</v>
      </c>
      <c r="AK48" s="54">
        <f>IF(PLANEL_Pot_anual!AK23&lt;&gt;0,AK23/PLANEL_Pot_anual!AK23,0)</f>
        <v>0</v>
      </c>
      <c r="AL48" s="54">
        <f>IF(PLANEL_Pot_anual!AL23&lt;&gt;0,AL23/PLANEL_Pot_anual!AL23,0)</f>
        <v>0</v>
      </c>
      <c r="AM48" s="46"/>
    </row>
    <row r="49" spans="2:38" x14ac:dyDescent="0.25">
      <c r="B49" s="27" t="s">
        <v>9</v>
      </c>
      <c r="C49" s="28">
        <v>0</v>
      </c>
      <c r="D49" s="28">
        <f t="shared" ref="D49:AL49" si="1">D24-C24</f>
        <v>48.35017809997953</v>
      </c>
      <c r="E49" s="28">
        <f t="shared" si="1"/>
        <v>1198.3634240040119</v>
      </c>
      <c r="F49" s="28">
        <f t="shared" si="1"/>
        <v>1076.0675828999956</v>
      </c>
      <c r="G49" s="28">
        <f t="shared" si="1"/>
        <v>4998.8807900999964</v>
      </c>
      <c r="H49" s="28">
        <f t="shared" si="1"/>
        <v>3675.2969442000031</v>
      </c>
      <c r="I49" s="28">
        <f t="shared" si="1"/>
        <v>3771.6086972000194</v>
      </c>
      <c r="J49" s="28">
        <f t="shared" si="1"/>
        <v>3294.5360212599917</v>
      </c>
      <c r="K49" s="28">
        <f t="shared" si="1"/>
        <v>3434.5903397899965</v>
      </c>
      <c r="L49" s="28">
        <f t="shared" si="1"/>
        <v>3469.8309768500039</v>
      </c>
      <c r="M49" s="28">
        <f t="shared" si="1"/>
        <v>3589.4895037999959</v>
      </c>
      <c r="N49" s="28">
        <f t="shared" si="1"/>
        <v>3088.6512179999845</v>
      </c>
      <c r="O49" s="28">
        <f t="shared" si="1"/>
        <v>2896.7386281999934</v>
      </c>
      <c r="P49" s="28">
        <f t="shared" si="1"/>
        <v>3006.8929182000138</v>
      </c>
      <c r="Q49" s="28">
        <f t="shared" si="1"/>
        <v>3094.0043934000132</v>
      </c>
      <c r="R49" s="28">
        <f t="shared" si="1"/>
        <v>3195.4859929999948</v>
      </c>
      <c r="S49" s="28">
        <f t="shared" si="1"/>
        <v>3350.4704494000034</v>
      </c>
      <c r="T49" s="28">
        <f t="shared" si="1"/>
        <v>3409.5061453999951</v>
      </c>
      <c r="U49" s="28">
        <f t="shared" si="1"/>
        <v>3409.178891899981</v>
      </c>
      <c r="V49" s="28">
        <f t="shared" si="1"/>
        <v>3513.5546021000046</v>
      </c>
      <c r="W49" s="28">
        <f t="shared" si="1"/>
        <v>3634.875083100007</v>
      </c>
      <c r="X49" s="28">
        <f t="shared" si="1"/>
        <v>3876.3552149000025</v>
      </c>
      <c r="Y49" s="28">
        <f t="shared" si="1"/>
        <v>3824.5048475000076</v>
      </c>
      <c r="Z49" s="28">
        <f t="shared" si="1"/>
        <v>3853.080932300014</v>
      </c>
      <c r="AA49" s="28">
        <f t="shared" si="1"/>
        <v>3704.875558699976</v>
      </c>
      <c r="AB49" s="76">
        <f t="shared" si="1"/>
        <v>3674.3940739200043</v>
      </c>
      <c r="AC49" s="28">
        <f t="shared" si="1"/>
        <v>3243.7283196799981</v>
      </c>
      <c r="AD49" s="28">
        <f t="shared" si="1"/>
        <v>3252.7171881000104</v>
      </c>
      <c r="AE49" s="28">
        <f t="shared" si="1"/>
        <v>3264.8272340999683</v>
      </c>
      <c r="AF49" s="28">
        <f t="shared" si="1"/>
        <v>3327.0681276000105</v>
      </c>
      <c r="AG49" s="28">
        <f t="shared" si="1"/>
        <v>3393.0695830999757</v>
      </c>
      <c r="AH49" s="28">
        <f t="shared" si="1"/>
        <v>3415.0556890000298</v>
      </c>
      <c r="AI49" s="28">
        <f t="shared" si="1"/>
        <v>3382.9362459000258</v>
      </c>
      <c r="AJ49" s="28">
        <f t="shared" si="1"/>
        <v>3710.8449139999866</v>
      </c>
      <c r="AK49" s="28">
        <f t="shared" si="1"/>
        <v>3565.7486644000164</v>
      </c>
      <c r="AL49" s="28">
        <f t="shared" si="1"/>
        <v>3524.6225728999998</v>
      </c>
    </row>
    <row r="50" spans="2:38" x14ac:dyDescent="0.25">
      <c r="D50" s="1"/>
    </row>
  </sheetData>
  <dataValidations count="1">
    <dataValidation type="custom" allowBlank="1" showInputMessage="1" showErrorMessage="1" sqref="C29:AL48">
      <formula1>C29:AL48&lt;=1</formula1>
    </dataValidation>
  </dataValidations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8"/>
  <dimension ref="B4:AP47"/>
  <sheetViews>
    <sheetView topLeftCell="A31" workbookViewId="0">
      <selection activeCell="C48" sqref="C48"/>
    </sheetView>
  </sheetViews>
  <sheetFormatPr defaultRowHeight="15" x14ac:dyDescent="0.25"/>
  <cols>
    <col min="6" max="15" width="9.28515625" bestFit="1" customWidth="1"/>
    <col min="16" max="16" width="9.5703125" bestFit="1" customWidth="1"/>
    <col min="17" max="18" width="9.28515625" bestFit="1" customWidth="1"/>
    <col min="19" max="42" width="9.5703125" bestFit="1" customWidth="1"/>
  </cols>
  <sheetData>
    <row r="4" spans="2:11" x14ac:dyDescent="0.25">
      <c r="B4" s="262" t="s">
        <v>677</v>
      </c>
      <c r="C4" s="263"/>
      <c r="D4" s="263"/>
      <c r="E4" s="263"/>
      <c r="F4" s="263"/>
      <c r="G4" s="263"/>
      <c r="H4" s="263"/>
      <c r="I4" s="263"/>
      <c r="J4" s="263"/>
      <c r="K4" s="263"/>
    </row>
    <row r="5" spans="2:11" x14ac:dyDescent="0.25">
      <c r="B5" s="89" t="s">
        <v>675</v>
      </c>
      <c r="C5" s="89">
        <v>2015</v>
      </c>
      <c r="D5" s="89">
        <v>2020</v>
      </c>
      <c r="E5" s="89">
        <v>2025</v>
      </c>
      <c r="F5" s="89">
        <v>2030</v>
      </c>
      <c r="G5" s="89">
        <v>2035</v>
      </c>
      <c r="H5" s="89">
        <v>2040</v>
      </c>
      <c r="I5" s="89">
        <v>2045</v>
      </c>
      <c r="J5" s="89">
        <v>2050</v>
      </c>
      <c r="K5" s="89" t="s">
        <v>676</v>
      </c>
    </row>
    <row r="6" spans="2:11" x14ac:dyDescent="0.25">
      <c r="C6" s="265">
        <v>357.01270690000001</v>
      </c>
      <c r="D6" s="265">
        <v>16.526966940000001</v>
      </c>
      <c r="E6" s="265">
        <v>13.714424810000001</v>
      </c>
      <c r="F6" s="265">
        <v>8.8762664059999992</v>
      </c>
      <c r="G6" s="265">
        <v>6.2125784819999996</v>
      </c>
      <c r="H6" s="265">
        <v>4.7708606480000002</v>
      </c>
      <c r="I6" s="265">
        <v>3.3218828330000001</v>
      </c>
      <c r="J6" s="265">
        <v>1.7689350699999999</v>
      </c>
      <c r="K6" s="265">
        <v>51.525577769999998</v>
      </c>
    </row>
    <row r="9" spans="2:11" x14ac:dyDescent="0.25">
      <c r="B9" s="262" t="s">
        <v>678</v>
      </c>
      <c r="C9" s="263"/>
      <c r="D9" s="263"/>
      <c r="E9" s="263"/>
      <c r="F9" s="263"/>
      <c r="G9" s="263"/>
      <c r="H9" s="263"/>
      <c r="I9" s="263"/>
      <c r="J9" s="263"/>
      <c r="K9" s="264"/>
    </row>
    <row r="10" spans="2:11" x14ac:dyDescent="0.25">
      <c r="B10" s="89" t="s">
        <v>675</v>
      </c>
      <c r="C10" s="89">
        <v>2015</v>
      </c>
      <c r="D10" s="89">
        <v>2020</v>
      </c>
      <c r="E10" s="89">
        <v>2025</v>
      </c>
      <c r="F10" s="89">
        <v>2030</v>
      </c>
      <c r="G10" s="89">
        <v>2035</v>
      </c>
      <c r="H10" s="89">
        <v>2040</v>
      </c>
      <c r="I10" s="89">
        <v>2045</v>
      </c>
      <c r="J10" s="89">
        <v>2050</v>
      </c>
      <c r="K10" s="89" t="s">
        <v>676</v>
      </c>
    </row>
    <row r="11" spans="2:11" x14ac:dyDescent="0.25">
      <c r="C11" s="265"/>
      <c r="D11" s="265">
        <v>4.6093661939999997</v>
      </c>
      <c r="E11" s="265">
        <v>165.2656609</v>
      </c>
      <c r="F11" s="265">
        <v>209.45634269999999</v>
      </c>
      <c r="G11" s="265">
        <v>241.41987520000001</v>
      </c>
      <c r="H11" s="265">
        <v>250.6111157</v>
      </c>
      <c r="I11" s="265">
        <v>220.7525449</v>
      </c>
      <c r="J11" s="265">
        <v>214.88531689999999</v>
      </c>
      <c r="K11" s="265">
        <v>186.71431749999999</v>
      </c>
    </row>
    <row r="13" spans="2:11" x14ac:dyDescent="0.25">
      <c r="B13" s="262" t="s">
        <v>680</v>
      </c>
      <c r="C13" s="263"/>
      <c r="D13" s="263"/>
      <c r="E13" s="263"/>
      <c r="F13" s="263"/>
      <c r="G13" s="263"/>
      <c r="H13" s="263"/>
      <c r="I13" s="263"/>
      <c r="J13" s="263"/>
      <c r="K13" s="264"/>
    </row>
    <row r="14" spans="2:11" x14ac:dyDescent="0.25">
      <c r="B14" s="89" t="s">
        <v>675</v>
      </c>
      <c r="C14" s="89">
        <v>2015</v>
      </c>
      <c r="D14" s="89">
        <v>2020</v>
      </c>
      <c r="E14" s="89">
        <v>2025</v>
      </c>
      <c r="F14" s="89">
        <v>2030</v>
      </c>
      <c r="G14" s="89">
        <v>2035</v>
      </c>
      <c r="H14" s="89">
        <v>2040</v>
      </c>
      <c r="I14" s="89">
        <v>2045</v>
      </c>
      <c r="J14" s="89">
        <v>2050</v>
      </c>
      <c r="K14" s="89" t="s">
        <v>676</v>
      </c>
    </row>
    <row r="15" spans="2:11" x14ac:dyDescent="0.25">
      <c r="B15" s="33"/>
      <c r="C15" s="265">
        <f>C6+C11</f>
        <v>357.01270690000001</v>
      </c>
      <c r="D15" s="265">
        <f t="shared" ref="D15:K15" si="0">D6+D11</f>
        <v>21.136333134000001</v>
      </c>
      <c r="E15" s="265">
        <f t="shared" si="0"/>
        <v>178.98008571</v>
      </c>
      <c r="F15" s="265">
        <f t="shared" si="0"/>
        <v>218.33260910600001</v>
      </c>
      <c r="G15" s="265">
        <f t="shared" si="0"/>
        <v>247.632453682</v>
      </c>
      <c r="H15" s="265">
        <f t="shared" si="0"/>
        <v>255.38197634799999</v>
      </c>
      <c r="I15" s="265">
        <f t="shared" si="0"/>
        <v>224.07442773299999</v>
      </c>
      <c r="J15" s="265">
        <f>J6+J11</f>
        <v>216.65425196999999</v>
      </c>
      <c r="K15" s="265">
        <f t="shared" si="0"/>
        <v>238.23989526999998</v>
      </c>
    </row>
    <row r="17" spans="2:11" x14ac:dyDescent="0.25">
      <c r="B17" s="89" t="s">
        <v>683</v>
      </c>
    </row>
    <row r="18" spans="2:11" x14ac:dyDescent="0.25">
      <c r="C18" s="89">
        <v>2015</v>
      </c>
      <c r="D18" s="89">
        <v>2020</v>
      </c>
      <c r="E18" s="89">
        <v>2025</v>
      </c>
      <c r="F18" s="89">
        <v>2030</v>
      </c>
      <c r="G18" s="89">
        <v>2035</v>
      </c>
      <c r="H18" s="89">
        <v>2040</v>
      </c>
      <c r="I18" s="89">
        <v>2045</v>
      </c>
      <c r="J18" s="89">
        <v>2050</v>
      </c>
      <c r="K18" s="89"/>
    </row>
    <row r="19" spans="2:11" x14ac:dyDescent="0.25">
      <c r="B19" s="266" t="s">
        <v>681</v>
      </c>
      <c r="C19" s="1">
        <f>Planel_GerMed_Anual!C4+Planel_GerMed_Anual!C5+Planel_GerMed_Anual!C14+Planel_GerMed_Anual!C15+Planel_GerMed_Anual!C17+Planel_GerMed_Anual!C18+Planel_GerMed_Anual!C20+Planel_GerMed_Anual!C21</f>
        <v>55738.167360996005</v>
      </c>
      <c r="D19" s="1">
        <f>Planel_GerMed_Anual!H4+Planel_GerMed_Anual!H5+Planel_GerMed_Anual!H14+Planel_GerMed_Anual!H15+Planel_GerMed_Anual!H17+Planel_GerMed_Anual!H18+Planel_GerMed_Anual!H20+Planel_GerMed_Anual!H21</f>
        <v>68466.185363600001</v>
      </c>
      <c r="E19" s="1">
        <f>Planel_GerMed_Anual!M4+Planel_GerMed_Anual!M5+Planel_GerMed_Anual!M14+Planel_GerMed_Anual!M15+Planel_GerMed_Anual!M17+Planel_GerMed_Anual!M18+Planel_GerMed_Anual!M20+Planel_GerMed_Anual!M21</f>
        <v>86505.066052900002</v>
      </c>
      <c r="F19" s="1">
        <f>Planel_GerMed_Anual!R4+Planel_GerMed_Anual!R5+Planel_GerMed_Anual!R14+Planel_GerMed_Anual!R15+Planel_GerMed_Anual!R17+Planel_GerMed_Anual!R18+Planel_GerMed_Anual!R20+Planel_GerMed_Anual!R21</f>
        <v>101861.1019222</v>
      </c>
      <c r="G19" s="1">
        <f>Planel_GerMed_Anual!W4+Planel_GerMed_Anual!W5+Planel_GerMed_Anual!W14+Planel_GerMed_Anual!W15+Planel_GerMed_Anual!W17+Planel_GerMed_Anual!W18+Planel_GerMed_Anual!W20+Planel_GerMed_Anual!W21</f>
        <v>120117.2769294</v>
      </c>
      <c r="H19" s="1">
        <f>Planel_GerMed_Anual!AB4+Planel_GerMed_Anual!AB5+Planel_GerMed_Anual!AB14+Planel_GerMed_Anual!AB15+Planel_GerMed_Anual!AB17+Planel_GerMed_Anual!AB18+Planel_GerMed_Anual!AB20+Planel_GerMed_Anual!AB21</f>
        <v>139836.47384341998</v>
      </c>
      <c r="I19" s="1">
        <f>Planel_GerMed_Anual!AG4+Planel_GerMed_Anual!AG5+Planel_GerMed_Anual!AG14+Planel_GerMed_Anual!AG15+Planel_GerMed_Anual!AG17+Planel_GerMed_Anual!AG18+Planel_GerMed_Anual!AG20+Planel_GerMed_Anual!AG21</f>
        <v>157951.05491999997</v>
      </c>
      <c r="J19" s="1">
        <f>Planel_GerMed_Anual!AL4+Planel_GerMed_Anual!AL5+Planel_GerMed_Anual!AL14+Planel_GerMed_Anual!AL15+Planel_GerMed_Anual!AL17+Planel_GerMed_Anual!AL18+Planel_GerMed_Anual!AL20+Planel_GerMed_Anual!AL21</f>
        <v>176258.30155089998</v>
      </c>
    </row>
    <row r="20" spans="2:11" x14ac:dyDescent="0.25">
      <c r="B20" s="266" t="s">
        <v>682</v>
      </c>
      <c r="C20" s="1" t="e">
        <f>Planel_GerMed_Anual!C7+Planel_GerMed_Anual!#REF!+Planel_GerMed_Anual!C9+Planel_GerMed_Anual!C10+Planel_GerMed_Anual!C11+Planel_GerMed_Anual!C12+Planel_GerMed_Anual!C22</f>
        <v>#REF!</v>
      </c>
      <c r="D20" s="1" t="e">
        <f>Planel_GerMed_Anual!H7+Planel_GerMed_Anual!#REF!+Planel_GerMed_Anual!H9+Planel_GerMed_Anual!H10+Planel_GerMed_Anual!H11+Planel_GerMed_Anual!H12+Planel_GerMed_Anual!H22</f>
        <v>#REF!</v>
      </c>
      <c r="E20" s="1" t="e">
        <f>Planel_GerMed_Anual!M7+Planel_GerMed_Anual!#REF!+Planel_GerMed_Anual!M9+Planel_GerMed_Anual!M10+Planel_GerMed_Anual!M11+Planel_GerMed_Anual!M12+Planel_GerMed_Anual!M22</f>
        <v>#REF!</v>
      </c>
      <c r="F20" s="1" t="e">
        <f>Planel_GerMed_Anual!R7+Planel_GerMed_Anual!#REF!+Planel_GerMed_Anual!R9+Planel_GerMed_Anual!R10+Planel_GerMed_Anual!R11+Planel_GerMed_Anual!R12+Planel_GerMed_Anual!R22</f>
        <v>#REF!</v>
      </c>
      <c r="G20" s="1" t="e">
        <f>Planel_GerMed_Anual!W7+Planel_GerMed_Anual!#REF!+Planel_GerMed_Anual!W9+Planel_GerMed_Anual!W10+Planel_GerMed_Anual!W11+Planel_GerMed_Anual!W12+Planel_GerMed_Anual!W22</f>
        <v>#REF!</v>
      </c>
      <c r="H20" s="1" t="e">
        <f>Planel_GerMed_Anual!AB7+Planel_GerMed_Anual!#REF!+Planel_GerMed_Anual!AB9+Planel_GerMed_Anual!AB10+Planel_GerMed_Anual!AB11+Planel_GerMed_Anual!AB12+Planel_GerMed_Anual!AB22</f>
        <v>#REF!</v>
      </c>
      <c r="I20" s="1" t="e">
        <f>Planel_GerMed_Anual!AG7+Planel_GerMed_Anual!#REF!+Planel_GerMed_Anual!AG9+Planel_GerMed_Anual!AG10+Planel_GerMed_Anual!AG11+Planel_GerMed_Anual!AG12+Planel_GerMed_Anual!AG22</f>
        <v>#REF!</v>
      </c>
      <c r="J20" s="1" t="e">
        <f>Planel_GerMed_Anual!AL7+Planel_GerMed_Anual!#REF!+Planel_GerMed_Anual!AL9+Planel_GerMed_Anual!AL10+Planel_GerMed_Anual!AL11+Planel_GerMed_Anual!AL12+Planel_GerMed_Anual!AL22</f>
        <v>#REF!</v>
      </c>
    </row>
    <row r="21" spans="2:11" x14ac:dyDescent="0.25">
      <c r="B21" s="266" t="s">
        <v>9</v>
      </c>
      <c r="C21" s="1" t="e">
        <f t="shared" ref="C21:J21" si="1">SUM(C19:C20)</f>
        <v>#REF!</v>
      </c>
      <c r="D21" s="1" t="e">
        <f t="shared" si="1"/>
        <v>#REF!</v>
      </c>
      <c r="E21" s="1" t="e">
        <f t="shared" si="1"/>
        <v>#REF!</v>
      </c>
      <c r="F21" s="1" t="e">
        <f t="shared" si="1"/>
        <v>#REF!</v>
      </c>
      <c r="G21" s="1" t="e">
        <f t="shared" si="1"/>
        <v>#REF!</v>
      </c>
      <c r="H21" s="1" t="e">
        <f t="shared" si="1"/>
        <v>#REF!</v>
      </c>
      <c r="I21" s="1" t="e">
        <f t="shared" si="1"/>
        <v>#REF!</v>
      </c>
      <c r="J21" s="1" t="e">
        <f t="shared" si="1"/>
        <v>#REF!</v>
      </c>
    </row>
    <row r="24" spans="2:11" x14ac:dyDescent="0.25">
      <c r="B24" s="89"/>
      <c r="C24" s="89"/>
      <c r="D24" s="89"/>
      <c r="E24" s="89"/>
      <c r="F24" s="89"/>
      <c r="G24" s="89"/>
    </row>
    <row r="25" spans="2:11" x14ac:dyDescent="0.25">
      <c r="B25" s="1"/>
      <c r="C25" s="1"/>
      <c r="D25" s="1"/>
      <c r="E25" s="1"/>
      <c r="F25" s="1"/>
      <c r="G25" s="1"/>
    </row>
    <row r="26" spans="2:11" x14ac:dyDescent="0.25">
      <c r="B26" s="1"/>
      <c r="C26" s="1"/>
      <c r="D26" s="1"/>
      <c r="E26" s="1"/>
      <c r="F26" s="1"/>
      <c r="G26" s="1"/>
    </row>
    <row r="27" spans="2:11" x14ac:dyDescent="0.25">
      <c r="B27" s="1"/>
      <c r="C27" s="1"/>
      <c r="D27" s="1"/>
      <c r="E27" s="1"/>
      <c r="F27" s="1"/>
      <c r="G27" s="1"/>
    </row>
    <row r="37" spans="2:42" x14ac:dyDescent="0.25">
      <c r="B37" s="16" t="s">
        <v>677</v>
      </c>
    </row>
    <row r="38" spans="2:42" x14ac:dyDescent="0.25">
      <c r="B38" s="89" t="s">
        <v>11</v>
      </c>
      <c r="C38" s="89">
        <v>2012</v>
      </c>
      <c r="D38" s="89">
        <v>2013</v>
      </c>
      <c r="E38" s="89">
        <v>2014</v>
      </c>
      <c r="F38" s="89">
        <v>2015</v>
      </c>
      <c r="G38" s="89">
        <v>2016</v>
      </c>
      <c r="H38" s="89">
        <v>2017</v>
      </c>
      <c r="I38" s="89">
        <v>2018</v>
      </c>
      <c r="J38" s="89">
        <v>2019</v>
      </c>
      <c r="K38" s="89">
        <v>2020</v>
      </c>
      <c r="L38" s="89">
        <v>2021</v>
      </c>
      <c r="M38" s="89">
        <v>2022</v>
      </c>
      <c r="N38" s="89">
        <v>2023</v>
      </c>
      <c r="O38" s="89">
        <v>2024</v>
      </c>
      <c r="P38" s="89">
        <v>2025</v>
      </c>
      <c r="Q38" s="89">
        <v>2026</v>
      </c>
      <c r="R38" s="89">
        <v>2027</v>
      </c>
      <c r="S38" s="89">
        <v>2028</v>
      </c>
      <c r="T38" s="89">
        <v>2029</v>
      </c>
      <c r="U38" s="89">
        <v>2030</v>
      </c>
      <c r="V38" s="89">
        <v>2031</v>
      </c>
      <c r="W38" s="89">
        <v>2032</v>
      </c>
      <c r="X38" s="89">
        <v>2033</v>
      </c>
      <c r="Y38" s="89">
        <v>2034</v>
      </c>
      <c r="Z38" s="89">
        <v>2035</v>
      </c>
      <c r="AA38" s="89">
        <v>2036</v>
      </c>
      <c r="AB38" s="89">
        <v>2037</v>
      </c>
      <c r="AC38" s="89">
        <v>2038</v>
      </c>
      <c r="AD38" s="89">
        <v>2039</v>
      </c>
      <c r="AE38" s="89">
        <v>2040</v>
      </c>
      <c r="AF38" s="89">
        <v>2041</v>
      </c>
      <c r="AG38" s="89">
        <v>2042</v>
      </c>
      <c r="AH38" s="89">
        <v>2043</v>
      </c>
      <c r="AI38" s="89">
        <v>2044</v>
      </c>
      <c r="AJ38" s="89">
        <v>2045</v>
      </c>
      <c r="AK38" s="89">
        <v>2046</v>
      </c>
      <c r="AL38" s="89">
        <v>2047</v>
      </c>
      <c r="AM38" s="89">
        <v>2048</v>
      </c>
      <c r="AN38" s="89">
        <v>2049</v>
      </c>
      <c r="AO38" s="89">
        <v>2050</v>
      </c>
      <c r="AP38" s="89" t="s">
        <v>676</v>
      </c>
    </row>
    <row r="39" spans="2:42" x14ac:dyDescent="0.25">
      <c r="C39" s="265">
        <v>267.63457629999999</v>
      </c>
      <c r="D39" s="265">
        <v>544.27868880000005</v>
      </c>
      <c r="E39" s="265">
        <v>461.29248189999998</v>
      </c>
      <c r="F39" s="265">
        <v>511.85778779999998</v>
      </c>
      <c r="G39" s="265">
        <v>17.61647674</v>
      </c>
      <c r="H39" s="265">
        <v>17.781634560000001</v>
      </c>
      <c r="I39" s="265">
        <v>15.88419232</v>
      </c>
      <c r="J39" s="265">
        <v>15.785772830000001</v>
      </c>
      <c r="K39" s="265">
        <v>15.566758269999999</v>
      </c>
      <c r="L39" s="265">
        <v>16.692597800000001</v>
      </c>
      <c r="M39" s="265">
        <v>14.882817510000001</v>
      </c>
      <c r="N39" s="265">
        <v>13.941123060000001</v>
      </c>
      <c r="O39" s="265">
        <v>13.13007915</v>
      </c>
      <c r="P39" s="265">
        <v>9.9255065170000005</v>
      </c>
      <c r="Q39" s="265">
        <v>9.6696372079999993</v>
      </c>
      <c r="R39" s="265">
        <v>8.8548953869999991</v>
      </c>
      <c r="S39" s="265">
        <v>8.2819635869999999</v>
      </c>
      <c r="T39" s="265">
        <v>8.9181758630000001</v>
      </c>
      <c r="U39" s="265">
        <v>8.6566599879999995</v>
      </c>
      <c r="V39" s="265">
        <v>6.5185521519999998</v>
      </c>
      <c r="W39" s="265">
        <v>6.3998948819999999</v>
      </c>
      <c r="X39" s="265">
        <v>6.3166365850000004</v>
      </c>
      <c r="Y39" s="265">
        <v>5.9389949729999998</v>
      </c>
      <c r="Z39" s="265">
        <v>5.888813818</v>
      </c>
      <c r="AA39" s="265">
        <v>5.5374374660000001</v>
      </c>
      <c r="AB39" s="265">
        <v>5.2048916500000004</v>
      </c>
      <c r="AC39" s="265">
        <v>4.664431768</v>
      </c>
      <c r="AD39" s="265">
        <v>4.4028597610000002</v>
      </c>
      <c r="AE39" s="265">
        <v>4.0446825930000001</v>
      </c>
      <c r="AF39" s="265">
        <v>3.9949031800000001</v>
      </c>
      <c r="AG39" s="265">
        <v>3.6946190840000002</v>
      </c>
      <c r="AH39" s="265">
        <v>3.4049861969999999</v>
      </c>
      <c r="AI39" s="265">
        <v>3.1547323860000001</v>
      </c>
      <c r="AJ39" s="265">
        <v>2.3601733170000001</v>
      </c>
      <c r="AK39" s="265">
        <v>2.1021793369999999</v>
      </c>
      <c r="AL39" s="265">
        <v>1.9319444830000001</v>
      </c>
      <c r="AM39" s="265">
        <v>1.7607150460000001</v>
      </c>
      <c r="AN39" s="265">
        <v>1.6008938269999999</v>
      </c>
      <c r="AO39" s="265">
        <v>1.4489426569999999</v>
      </c>
      <c r="AP39" s="265">
        <v>52.846746430000003</v>
      </c>
    </row>
    <row r="41" spans="2:42" x14ac:dyDescent="0.25">
      <c r="B41" s="16" t="s">
        <v>678</v>
      </c>
    </row>
    <row r="42" spans="2:42" x14ac:dyDescent="0.25">
      <c r="B42" s="89" t="s">
        <v>11</v>
      </c>
      <c r="C42" s="89">
        <v>2012</v>
      </c>
      <c r="D42" s="89">
        <v>2013</v>
      </c>
      <c r="E42" s="89">
        <v>2014</v>
      </c>
      <c r="F42" s="89">
        <v>2015</v>
      </c>
      <c r="G42" s="89">
        <v>2016</v>
      </c>
      <c r="H42" s="89">
        <v>2017</v>
      </c>
      <c r="I42" s="89">
        <v>2018</v>
      </c>
      <c r="J42" s="89">
        <v>2019</v>
      </c>
      <c r="K42" s="89">
        <v>2020</v>
      </c>
      <c r="L42" s="89">
        <v>2021</v>
      </c>
      <c r="M42" s="89">
        <v>2022</v>
      </c>
      <c r="N42" s="89">
        <v>2023</v>
      </c>
      <c r="O42" s="89">
        <v>2024</v>
      </c>
      <c r="P42" s="89">
        <v>2025</v>
      </c>
      <c r="Q42" s="89">
        <v>2026</v>
      </c>
      <c r="R42" s="89">
        <v>2027</v>
      </c>
      <c r="S42" s="89">
        <v>2028</v>
      </c>
      <c r="T42" s="89">
        <v>2029</v>
      </c>
      <c r="U42" s="89">
        <v>2030</v>
      </c>
      <c r="V42" s="89">
        <v>2031</v>
      </c>
      <c r="W42" s="89">
        <v>2032</v>
      </c>
      <c r="X42" s="89">
        <v>2033</v>
      </c>
      <c r="Y42" s="89">
        <v>2034</v>
      </c>
      <c r="Z42" s="89">
        <v>2035</v>
      </c>
      <c r="AA42" s="89">
        <v>2036</v>
      </c>
      <c r="AB42" s="89">
        <v>2037</v>
      </c>
      <c r="AC42" s="89">
        <v>2038</v>
      </c>
      <c r="AD42" s="89">
        <v>2039</v>
      </c>
      <c r="AE42" s="89">
        <v>2040</v>
      </c>
      <c r="AF42" s="89">
        <v>2041</v>
      </c>
      <c r="AG42" s="89">
        <v>2042</v>
      </c>
      <c r="AH42" s="89">
        <v>2043</v>
      </c>
      <c r="AI42" s="89">
        <v>2044</v>
      </c>
      <c r="AJ42" s="89">
        <v>2045</v>
      </c>
      <c r="AK42" s="89">
        <v>2046</v>
      </c>
      <c r="AL42" s="89">
        <v>2047</v>
      </c>
      <c r="AM42" s="89">
        <v>2048</v>
      </c>
      <c r="AN42" s="89">
        <v>2049</v>
      </c>
      <c r="AO42" s="89">
        <v>2050</v>
      </c>
      <c r="AP42" s="89" t="s">
        <v>676</v>
      </c>
    </row>
    <row r="43" spans="2:42" x14ac:dyDescent="0.25">
      <c r="F43" s="265"/>
      <c r="G43" s="265"/>
      <c r="H43" s="265"/>
      <c r="I43" s="265">
        <v>15.60209287</v>
      </c>
      <c r="J43" s="265">
        <v>1.902025209</v>
      </c>
      <c r="K43" s="265">
        <v>5.5427128879999996</v>
      </c>
      <c r="L43" s="265">
        <v>29.574391030000001</v>
      </c>
      <c r="M43" s="265">
        <v>103.2647399</v>
      </c>
      <c r="N43" s="265">
        <v>155.22065119999999</v>
      </c>
      <c r="O43" s="265">
        <v>261.00448549999999</v>
      </c>
      <c r="P43" s="265">
        <v>277.26403670000002</v>
      </c>
      <c r="Q43" s="265">
        <v>155.93573749999999</v>
      </c>
      <c r="R43" s="265">
        <v>284.22705860000002</v>
      </c>
      <c r="S43" s="265">
        <v>199.24271659999999</v>
      </c>
      <c r="T43" s="265">
        <v>218.15359649999999</v>
      </c>
      <c r="U43" s="265">
        <v>189.72260420000001</v>
      </c>
      <c r="V43" s="265">
        <v>362.4657952</v>
      </c>
      <c r="W43" s="265">
        <v>186.9024876</v>
      </c>
      <c r="X43" s="265">
        <v>211.41447249999999</v>
      </c>
      <c r="Y43" s="265">
        <v>234.22484489999999</v>
      </c>
      <c r="Z43" s="265">
        <v>212.09177589999999</v>
      </c>
      <c r="AA43" s="265">
        <v>219.87510510000001</v>
      </c>
      <c r="AB43" s="265">
        <v>269.00584070000002</v>
      </c>
      <c r="AC43" s="265">
        <v>230.67334460000001</v>
      </c>
      <c r="AD43" s="265">
        <v>317.46514230000002</v>
      </c>
      <c r="AE43" s="265">
        <v>216.03614590000001</v>
      </c>
      <c r="AF43" s="265">
        <v>227.05003600000001</v>
      </c>
      <c r="AG43" s="265">
        <v>209.2385931</v>
      </c>
      <c r="AH43" s="265">
        <v>209.85527999999999</v>
      </c>
      <c r="AI43" s="265">
        <v>211.63289660000001</v>
      </c>
      <c r="AJ43" s="265">
        <v>245.9859189</v>
      </c>
      <c r="AK43" s="265">
        <v>231.19862090000001</v>
      </c>
      <c r="AL43" s="265">
        <v>212.65897150000001</v>
      </c>
      <c r="AM43" s="265">
        <v>213.24546129999999</v>
      </c>
      <c r="AN43" s="265">
        <v>213.45331329999999</v>
      </c>
      <c r="AO43" s="265">
        <v>203.87021759999999</v>
      </c>
      <c r="AP43" s="265">
        <v>198.03033669999999</v>
      </c>
    </row>
    <row r="45" spans="2:42" x14ac:dyDescent="0.25">
      <c r="B45" s="16" t="s">
        <v>679</v>
      </c>
    </row>
    <row r="46" spans="2:42" x14ac:dyDescent="0.25">
      <c r="B46" s="89" t="s">
        <v>11</v>
      </c>
      <c r="C46" s="89">
        <v>2012</v>
      </c>
      <c r="D46" s="89">
        <v>2013</v>
      </c>
      <c r="E46" s="89">
        <v>2014</v>
      </c>
      <c r="F46" s="89">
        <v>2015</v>
      </c>
      <c r="G46" s="89">
        <v>2016</v>
      </c>
      <c r="H46" s="89">
        <v>2017</v>
      </c>
      <c r="I46" s="89">
        <v>2018</v>
      </c>
      <c r="J46" s="89">
        <v>2019</v>
      </c>
      <c r="K46" s="89">
        <v>2020</v>
      </c>
      <c r="L46" s="89">
        <v>2021</v>
      </c>
      <c r="M46" s="89">
        <v>2022</v>
      </c>
      <c r="N46" s="89">
        <v>2023</v>
      </c>
      <c r="O46" s="89">
        <v>2024</v>
      </c>
      <c r="P46" s="89">
        <v>2025</v>
      </c>
      <c r="Q46" s="89">
        <v>2026</v>
      </c>
      <c r="R46" s="89">
        <v>2027</v>
      </c>
      <c r="S46" s="89">
        <v>2028</v>
      </c>
      <c r="T46" s="89">
        <v>2029</v>
      </c>
      <c r="U46" s="89">
        <v>2030</v>
      </c>
      <c r="V46" s="89">
        <v>2031</v>
      </c>
      <c r="W46" s="89">
        <v>2032</v>
      </c>
      <c r="X46" s="89">
        <v>2033</v>
      </c>
      <c r="Y46" s="89">
        <v>2034</v>
      </c>
      <c r="Z46" s="89">
        <v>2035</v>
      </c>
      <c r="AA46" s="89">
        <v>2036</v>
      </c>
      <c r="AB46" s="89">
        <v>2037</v>
      </c>
      <c r="AC46" s="89">
        <v>2038</v>
      </c>
      <c r="AD46" s="89">
        <v>2039</v>
      </c>
      <c r="AE46" s="89">
        <v>2040</v>
      </c>
      <c r="AF46" s="89">
        <v>2041</v>
      </c>
      <c r="AG46" s="89">
        <v>2042</v>
      </c>
      <c r="AH46" s="89">
        <v>2043</v>
      </c>
      <c r="AI46" s="89">
        <v>2044</v>
      </c>
      <c r="AJ46" s="89">
        <v>2045</v>
      </c>
      <c r="AK46" s="89">
        <v>2046</v>
      </c>
      <c r="AL46" s="89">
        <v>2047</v>
      </c>
      <c r="AM46" s="89">
        <v>2048</v>
      </c>
      <c r="AN46" s="89">
        <v>2049</v>
      </c>
      <c r="AO46" s="89">
        <v>2050</v>
      </c>
      <c r="AP46" s="89" t="s">
        <v>676</v>
      </c>
    </row>
    <row r="47" spans="2:42" x14ac:dyDescent="0.25">
      <c r="C47" s="265">
        <f>C39+C43</f>
        <v>267.63457629999999</v>
      </c>
      <c r="D47" s="265">
        <f t="shared" ref="D47:AO47" si="2">D39+D43</f>
        <v>544.27868880000005</v>
      </c>
      <c r="E47" s="265">
        <f t="shared" si="2"/>
        <v>461.29248189999998</v>
      </c>
      <c r="F47" s="265">
        <f t="shared" si="2"/>
        <v>511.85778779999998</v>
      </c>
      <c r="G47" s="265">
        <f t="shared" si="2"/>
        <v>17.61647674</v>
      </c>
      <c r="H47" s="265">
        <f t="shared" si="2"/>
        <v>17.781634560000001</v>
      </c>
      <c r="I47" s="265">
        <f>I39+I43</f>
        <v>31.48628519</v>
      </c>
      <c r="J47" s="265">
        <f t="shared" si="2"/>
        <v>17.687798039</v>
      </c>
      <c r="K47" s="265">
        <f t="shared" si="2"/>
        <v>21.109471157999998</v>
      </c>
      <c r="L47" s="265">
        <f t="shared" si="2"/>
        <v>46.266988830000003</v>
      </c>
      <c r="M47" s="265">
        <f t="shared" si="2"/>
        <v>118.14755740999999</v>
      </c>
      <c r="N47" s="265">
        <f t="shared" si="2"/>
        <v>169.16177425999999</v>
      </c>
      <c r="O47" s="265">
        <f t="shared" si="2"/>
        <v>274.13456465000002</v>
      </c>
      <c r="P47" s="265">
        <f t="shared" si="2"/>
        <v>287.18954321699999</v>
      </c>
      <c r="Q47" s="265">
        <f t="shared" si="2"/>
        <v>165.605374708</v>
      </c>
      <c r="R47" s="265">
        <f t="shared" si="2"/>
        <v>293.08195398700002</v>
      </c>
      <c r="S47" s="265">
        <f t="shared" si="2"/>
        <v>207.524680187</v>
      </c>
      <c r="T47" s="265">
        <f t="shared" si="2"/>
        <v>227.07177236299998</v>
      </c>
      <c r="U47" s="265">
        <f t="shared" si="2"/>
        <v>198.37926418800001</v>
      </c>
      <c r="V47" s="265">
        <f t="shared" si="2"/>
        <v>368.98434735199999</v>
      </c>
      <c r="W47" s="265">
        <f t="shared" si="2"/>
        <v>193.30238248200001</v>
      </c>
      <c r="X47" s="265">
        <f t="shared" si="2"/>
        <v>217.73110908499999</v>
      </c>
      <c r="Y47" s="265">
        <f t="shared" si="2"/>
        <v>240.163839873</v>
      </c>
      <c r="Z47" s="265">
        <f t="shared" si="2"/>
        <v>217.98058971799998</v>
      </c>
      <c r="AA47" s="265">
        <f t="shared" si="2"/>
        <v>225.41254256600001</v>
      </c>
      <c r="AB47" s="265">
        <f t="shared" si="2"/>
        <v>274.21073235</v>
      </c>
      <c r="AC47" s="265">
        <f t="shared" si="2"/>
        <v>235.33777636799999</v>
      </c>
      <c r="AD47" s="265">
        <f t="shared" si="2"/>
        <v>321.86800206100003</v>
      </c>
      <c r="AE47" s="265">
        <f t="shared" si="2"/>
        <v>220.08082849300001</v>
      </c>
      <c r="AF47" s="265">
        <f t="shared" si="2"/>
        <v>231.04493918</v>
      </c>
      <c r="AG47" s="265">
        <f t="shared" si="2"/>
        <v>212.93321218400001</v>
      </c>
      <c r="AH47" s="265">
        <f t="shared" si="2"/>
        <v>213.26026619699999</v>
      </c>
      <c r="AI47" s="265">
        <f t="shared" si="2"/>
        <v>214.78762898600002</v>
      </c>
      <c r="AJ47" s="265">
        <f t="shared" si="2"/>
        <v>248.34609221700001</v>
      </c>
      <c r="AK47" s="265">
        <f t="shared" si="2"/>
        <v>233.300800237</v>
      </c>
      <c r="AL47" s="265">
        <f t="shared" si="2"/>
        <v>214.590915983</v>
      </c>
      <c r="AM47" s="265">
        <f t="shared" si="2"/>
        <v>215.00617634599999</v>
      </c>
      <c r="AN47" s="265">
        <f t="shared" si="2"/>
        <v>215.05420712699998</v>
      </c>
      <c r="AO47" s="265">
        <f t="shared" si="2"/>
        <v>205.31916025699999</v>
      </c>
      <c r="AP47" s="265">
        <f>AVERAGE(C47:AO47)</f>
        <v>220.41087752176924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5">
    <tabColor theme="0" tint="-0.499984740745262"/>
  </sheetPr>
  <dimension ref="A1:FC762"/>
  <sheetViews>
    <sheetView workbookViewId="0">
      <selection activeCell="B4" sqref="B4"/>
    </sheetView>
  </sheetViews>
  <sheetFormatPr defaultColWidth="8.85546875" defaultRowHeight="15" x14ac:dyDescent="0.25"/>
  <cols>
    <col min="1" max="1" width="8.85546875" style="33"/>
    <col min="2" max="2" width="23.5703125" style="33" bestFit="1" customWidth="1"/>
    <col min="3" max="16384" width="8.85546875" style="33"/>
  </cols>
  <sheetData>
    <row r="1" spans="1:159" s="60" customFormat="1" x14ac:dyDescent="0.25">
      <c r="A1" s="59" t="s">
        <v>74</v>
      </c>
    </row>
    <row r="3" spans="1:159" x14ac:dyDescent="0.25">
      <c r="C3" s="33" t="s">
        <v>11</v>
      </c>
      <c r="D3" s="33">
        <v>2012</v>
      </c>
      <c r="E3" s="33">
        <v>2012</v>
      </c>
      <c r="F3" s="33">
        <v>2012</v>
      </c>
      <c r="G3" s="33">
        <v>2012</v>
      </c>
      <c r="H3" s="33">
        <v>2013</v>
      </c>
      <c r="I3" s="33">
        <v>2013</v>
      </c>
      <c r="J3" s="33">
        <v>2013</v>
      </c>
      <c r="K3" s="33">
        <v>2013</v>
      </c>
      <c r="L3" s="33">
        <v>2014</v>
      </c>
      <c r="M3" s="33">
        <v>2014</v>
      </c>
      <c r="N3" s="33">
        <v>2014</v>
      </c>
      <c r="O3" s="33">
        <v>2014</v>
      </c>
      <c r="P3" s="33">
        <v>2015</v>
      </c>
      <c r="Q3" s="33">
        <v>2015</v>
      </c>
      <c r="R3" s="33">
        <v>2015</v>
      </c>
      <c r="S3" s="33">
        <v>2015</v>
      </c>
      <c r="T3" s="33">
        <v>2016</v>
      </c>
      <c r="U3" s="33">
        <v>2016</v>
      </c>
      <c r="V3" s="33">
        <v>2016</v>
      </c>
      <c r="W3" s="33">
        <v>2016</v>
      </c>
      <c r="X3" s="33">
        <v>2017</v>
      </c>
      <c r="Y3" s="33">
        <v>2017</v>
      </c>
      <c r="Z3" s="33">
        <v>2017</v>
      </c>
      <c r="AA3" s="33">
        <v>2017</v>
      </c>
      <c r="AB3" s="33">
        <v>2018</v>
      </c>
      <c r="AC3" s="33">
        <v>2018</v>
      </c>
      <c r="AD3" s="33">
        <v>2018</v>
      </c>
      <c r="AE3" s="33">
        <v>2018</v>
      </c>
      <c r="AF3" s="33">
        <v>2019</v>
      </c>
      <c r="AG3" s="33">
        <v>2019</v>
      </c>
      <c r="AH3" s="33">
        <v>2019</v>
      </c>
      <c r="AI3" s="33">
        <v>2019</v>
      </c>
      <c r="AJ3" s="33">
        <v>2020</v>
      </c>
      <c r="AK3" s="33">
        <v>2020</v>
      </c>
      <c r="AL3" s="33">
        <v>2020</v>
      </c>
      <c r="AM3" s="33">
        <v>2020</v>
      </c>
      <c r="AN3" s="33">
        <v>2021</v>
      </c>
      <c r="AO3" s="33">
        <v>2021</v>
      </c>
      <c r="AP3" s="33">
        <v>2021</v>
      </c>
      <c r="AQ3" s="33">
        <v>2021</v>
      </c>
      <c r="AR3" s="33">
        <v>2022</v>
      </c>
      <c r="AS3" s="33">
        <v>2022</v>
      </c>
      <c r="AT3" s="33">
        <v>2022</v>
      </c>
      <c r="AU3" s="33">
        <v>2022</v>
      </c>
      <c r="AV3" s="33">
        <v>2023</v>
      </c>
      <c r="AW3" s="33">
        <v>2023</v>
      </c>
      <c r="AX3" s="33">
        <v>2023</v>
      </c>
      <c r="AY3" s="33">
        <v>2023</v>
      </c>
      <c r="AZ3" s="33">
        <v>2024</v>
      </c>
      <c r="BA3" s="33">
        <v>2024</v>
      </c>
      <c r="BB3" s="33">
        <v>2024</v>
      </c>
      <c r="BC3" s="33">
        <v>2024</v>
      </c>
      <c r="BD3" s="33">
        <v>2025</v>
      </c>
      <c r="BE3" s="33">
        <v>2025</v>
      </c>
      <c r="BF3" s="33">
        <v>2025</v>
      </c>
      <c r="BG3" s="33">
        <v>2025</v>
      </c>
      <c r="BH3" s="33">
        <v>2026</v>
      </c>
      <c r="BI3" s="33">
        <v>2026</v>
      </c>
      <c r="BJ3" s="33">
        <v>2026</v>
      </c>
      <c r="BK3" s="33">
        <v>2026</v>
      </c>
      <c r="BL3" s="33">
        <v>2027</v>
      </c>
      <c r="BM3" s="33">
        <v>2027</v>
      </c>
      <c r="BN3" s="33">
        <v>2027</v>
      </c>
      <c r="BO3" s="33">
        <v>2027</v>
      </c>
      <c r="BP3" s="33">
        <v>2028</v>
      </c>
      <c r="BQ3" s="33">
        <v>2028</v>
      </c>
      <c r="BR3" s="33">
        <v>2028</v>
      </c>
      <c r="BS3" s="33">
        <v>2028</v>
      </c>
      <c r="BT3" s="33">
        <v>2029</v>
      </c>
      <c r="BU3" s="33">
        <v>2029</v>
      </c>
      <c r="BV3" s="33">
        <v>2029</v>
      </c>
      <c r="BW3" s="33">
        <v>2029</v>
      </c>
      <c r="BX3" s="33">
        <v>2030</v>
      </c>
      <c r="BY3" s="33">
        <v>2030</v>
      </c>
      <c r="BZ3" s="33">
        <v>2030</v>
      </c>
      <c r="CA3" s="33">
        <v>2030</v>
      </c>
      <c r="CB3" s="33">
        <v>2031</v>
      </c>
      <c r="CC3" s="33">
        <v>2031</v>
      </c>
      <c r="CD3" s="33">
        <v>2031</v>
      </c>
      <c r="CE3" s="33">
        <v>2031</v>
      </c>
      <c r="CF3" s="33">
        <v>2032</v>
      </c>
      <c r="CG3" s="33">
        <v>2032</v>
      </c>
      <c r="CH3" s="33">
        <v>2032</v>
      </c>
      <c r="CI3" s="33">
        <v>2032</v>
      </c>
      <c r="CJ3" s="33">
        <v>2033</v>
      </c>
      <c r="CK3" s="33">
        <v>2033</v>
      </c>
      <c r="CL3" s="33">
        <v>2033</v>
      </c>
      <c r="CM3" s="33">
        <v>2033</v>
      </c>
      <c r="CN3" s="33">
        <v>2034</v>
      </c>
      <c r="CO3" s="33">
        <v>2034</v>
      </c>
      <c r="CP3" s="33">
        <v>2034</v>
      </c>
      <c r="CQ3" s="33">
        <v>2034</v>
      </c>
      <c r="CR3" s="33">
        <v>2035</v>
      </c>
      <c r="CS3" s="33">
        <v>2035</v>
      </c>
      <c r="CT3" s="33">
        <v>2035</v>
      </c>
      <c r="CU3" s="33">
        <v>2035</v>
      </c>
      <c r="CV3" s="33">
        <v>2036</v>
      </c>
      <c r="CW3" s="33">
        <v>2036</v>
      </c>
      <c r="CX3" s="33">
        <v>2036</v>
      </c>
      <c r="CY3" s="33">
        <v>2036</v>
      </c>
      <c r="CZ3" s="33">
        <v>2037</v>
      </c>
      <c r="DA3" s="33">
        <v>2037</v>
      </c>
      <c r="DB3" s="33">
        <v>2037</v>
      </c>
      <c r="DC3" s="33">
        <v>2037</v>
      </c>
      <c r="DD3" s="33">
        <v>2038</v>
      </c>
      <c r="DE3" s="33">
        <v>2038</v>
      </c>
      <c r="DF3" s="33">
        <v>2038</v>
      </c>
      <c r="DG3" s="33">
        <v>2038</v>
      </c>
      <c r="DH3" s="33">
        <v>2039</v>
      </c>
      <c r="DI3" s="33">
        <v>2039</v>
      </c>
      <c r="DJ3" s="33">
        <v>2039</v>
      </c>
      <c r="DK3" s="33">
        <v>2039</v>
      </c>
      <c r="DL3" s="33">
        <v>2040</v>
      </c>
      <c r="DM3" s="33">
        <v>2040</v>
      </c>
      <c r="DN3" s="33">
        <v>2040</v>
      </c>
      <c r="DO3" s="33">
        <v>2040</v>
      </c>
      <c r="DP3" s="33">
        <v>2041</v>
      </c>
      <c r="DQ3" s="33">
        <v>2041</v>
      </c>
      <c r="DR3" s="33">
        <v>2041</v>
      </c>
      <c r="DS3" s="33">
        <v>2041</v>
      </c>
      <c r="DT3" s="33">
        <v>2042</v>
      </c>
      <c r="DU3" s="33">
        <v>2042</v>
      </c>
      <c r="DV3" s="33">
        <v>2042</v>
      </c>
      <c r="DW3" s="33">
        <v>2042</v>
      </c>
      <c r="DX3" s="33">
        <v>2043</v>
      </c>
      <c r="DY3" s="33">
        <v>2043</v>
      </c>
      <c r="DZ3" s="33">
        <v>2043</v>
      </c>
      <c r="EA3" s="33">
        <v>2043</v>
      </c>
      <c r="EB3" s="33">
        <v>2044</v>
      </c>
      <c r="EC3" s="33">
        <v>2044</v>
      </c>
      <c r="ED3" s="33">
        <v>2044</v>
      </c>
      <c r="EE3" s="33">
        <v>2044</v>
      </c>
      <c r="EF3" s="33">
        <v>2045</v>
      </c>
      <c r="EG3" s="33">
        <v>2045</v>
      </c>
      <c r="EH3" s="33">
        <v>2045</v>
      </c>
      <c r="EI3" s="33">
        <v>2045</v>
      </c>
      <c r="EJ3" s="33">
        <v>2046</v>
      </c>
      <c r="EK3" s="33">
        <v>2046</v>
      </c>
      <c r="EL3" s="33">
        <v>2046</v>
      </c>
      <c r="EM3" s="33">
        <v>2046</v>
      </c>
      <c r="EN3" s="33">
        <v>2047</v>
      </c>
      <c r="EO3" s="33">
        <v>2047</v>
      </c>
      <c r="EP3" s="33">
        <v>2047</v>
      </c>
      <c r="EQ3" s="33">
        <v>2047</v>
      </c>
      <c r="ER3" s="33">
        <v>2048</v>
      </c>
      <c r="ES3" s="33">
        <v>2048</v>
      </c>
      <c r="ET3" s="33">
        <v>2048</v>
      </c>
      <c r="EU3" s="33">
        <v>2048</v>
      </c>
      <c r="EV3" s="33">
        <v>2049</v>
      </c>
      <c r="EW3" s="33">
        <v>2049</v>
      </c>
      <c r="EX3" s="33">
        <v>2049</v>
      </c>
      <c r="EY3" s="33">
        <v>2049</v>
      </c>
      <c r="EZ3" s="33">
        <v>2050</v>
      </c>
      <c r="FA3" s="33">
        <v>2050</v>
      </c>
      <c r="FB3" s="33">
        <v>2050</v>
      </c>
      <c r="FC3" s="33">
        <v>2050</v>
      </c>
    </row>
    <row r="4" spans="1:159" x14ac:dyDescent="0.25">
      <c r="C4" s="33" t="s">
        <v>75</v>
      </c>
      <c r="D4" s="33" t="s">
        <v>76</v>
      </c>
      <c r="E4" s="33" t="s">
        <v>77</v>
      </c>
      <c r="F4" s="33" t="s">
        <v>78</v>
      </c>
      <c r="G4" s="33" t="s">
        <v>79</v>
      </c>
      <c r="H4" s="33" t="s">
        <v>76</v>
      </c>
      <c r="I4" s="33" t="s">
        <v>77</v>
      </c>
      <c r="J4" s="33" t="s">
        <v>78</v>
      </c>
      <c r="K4" s="33" t="s">
        <v>79</v>
      </c>
      <c r="L4" s="33" t="s">
        <v>76</v>
      </c>
      <c r="M4" s="33" t="s">
        <v>77</v>
      </c>
      <c r="N4" s="33" t="s">
        <v>78</v>
      </c>
      <c r="O4" s="33" t="s">
        <v>79</v>
      </c>
      <c r="P4" s="33" t="s">
        <v>76</v>
      </c>
      <c r="Q4" s="33" t="s">
        <v>77</v>
      </c>
      <c r="R4" s="33" t="s">
        <v>78</v>
      </c>
      <c r="S4" s="33" t="s">
        <v>79</v>
      </c>
      <c r="T4" s="33" t="s">
        <v>76</v>
      </c>
      <c r="U4" s="33" t="s">
        <v>77</v>
      </c>
      <c r="V4" s="33" t="s">
        <v>78</v>
      </c>
      <c r="W4" s="33" t="s">
        <v>79</v>
      </c>
      <c r="X4" s="33" t="s">
        <v>76</v>
      </c>
      <c r="Y4" s="33" t="s">
        <v>77</v>
      </c>
      <c r="Z4" s="33" t="s">
        <v>78</v>
      </c>
      <c r="AA4" s="33" t="s">
        <v>79</v>
      </c>
      <c r="AB4" s="33" t="s">
        <v>76</v>
      </c>
      <c r="AC4" s="33" t="s">
        <v>77</v>
      </c>
      <c r="AD4" s="33" t="s">
        <v>78</v>
      </c>
      <c r="AE4" s="33" t="s">
        <v>79</v>
      </c>
      <c r="AF4" s="33" t="s">
        <v>76</v>
      </c>
      <c r="AG4" s="33" t="s">
        <v>77</v>
      </c>
      <c r="AH4" s="33" t="s">
        <v>78</v>
      </c>
      <c r="AI4" s="33" t="s">
        <v>79</v>
      </c>
      <c r="AJ4" s="33" t="s">
        <v>76</v>
      </c>
      <c r="AK4" s="33" t="s">
        <v>77</v>
      </c>
      <c r="AL4" s="33" t="s">
        <v>78</v>
      </c>
      <c r="AM4" s="33" t="s">
        <v>79</v>
      </c>
      <c r="AN4" s="33" t="s">
        <v>76</v>
      </c>
      <c r="AO4" s="33" t="s">
        <v>77</v>
      </c>
      <c r="AP4" s="33" t="s">
        <v>78</v>
      </c>
      <c r="AQ4" s="33" t="s">
        <v>79</v>
      </c>
      <c r="AR4" s="33" t="s">
        <v>76</v>
      </c>
      <c r="AS4" s="33" t="s">
        <v>77</v>
      </c>
      <c r="AT4" s="33" t="s">
        <v>78</v>
      </c>
      <c r="AU4" s="33" t="s">
        <v>79</v>
      </c>
      <c r="AV4" s="33" t="s">
        <v>76</v>
      </c>
      <c r="AW4" s="33" t="s">
        <v>77</v>
      </c>
      <c r="AX4" s="33" t="s">
        <v>78</v>
      </c>
      <c r="AY4" s="33" t="s">
        <v>79</v>
      </c>
      <c r="AZ4" s="33" t="s">
        <v>76</v>
      </c>
      <c r="BA4" s="33" t="s">
        <v>77</v>
      </c>
      <c r="BB4" s="33" t="s">
        <v>78</v>
      </c>
      <c r="BC4" s="33" t="s">
        <v>79</v>
      </c>
      <c r="BD4" s="33" t="s">
        <v>76</v>
      </c>
      <c r="BE4" s="33" t="s">
        <v>77</v>
      </c>
      <c r="BF4" s="33" t="s">
        <v>78</v>
      </c>
      <c r="BG4" s="33" t="s">
        <v>79</v>
      </c>
      <c r="BH4" s="33" t="s">
        <v>76</v>
      </c>
      <c r="BI4" s="33" t="s">
        <v>77</v>
      </c>
      <c r="BJ4" s="33" t="s">
        <v>78</v>
      </c>
      <c r="BK4" s="33" t="s">
        <v>79</v>
      </c>
      <c r="BL4" s="33" t="s">
        <v>76</v>
      </c>
      <c r="BM4" s="33" t="s">
        <v>77</v>
      </c>
      <c r="BN4" s="33" t="s">
        <v>78</v>
      </c>
      <c r="BO4" s="33" t="s">
        <v>79</v>
      </c>
      <c r="BP4" s="33" t="s">
        <v>76</v>
      </c>
      <c r="BQ4" s="33" t="s">
        <v>77</v>
      </c>
      <c r="BR4" s="33" t="s">
        <v>78</v>
      </c>
      <c r="BS4" s="33" t="s">
        <v>79</v>
      </c>
      <c r="BT4" s="33" t="s">
        <v>76</v>
      </c>
      <c r="BU4" s="33" t="s">
        <v>77</v>
      </c>
      <c r="BV4" s="33" t="s">
        <v>78</v>
      </c>
      <c r="BW4" s="33" t="s">
        <v>79</v>
      </c>
      <c r="BX4" s="33" t="s">
        <v>76</v>
      </c>
      <c r="BY4" s="33" t="s">
        <v>77</v>
      </c>
      <c r="BZ4" s="33" t="s">
        <v>78</v>
      </c>
      <c r="CA4" s="33" t="s">
        <v>79</v>
      </c>
      <c r="CB4" s="33" t="s">
        <v>76</v>
      </c>
      <c r="CC4" s="33" t="s">
        <v>77</v>
      </c>
      <c r="CD4" s="33" t="s">
        <v>78</v>
      </c>
      <c r="CE4" s="33" t="s">
        <v>79</v>
      </c>
      <c r="CF4" s="33" t="s">
        <v>76</v>
      </c>
      <c r="CG4" s="33" t="s">
        <v>77</v>
      </c>
      <c r="CH4" s="33" t="s">
        <v>78</v>
      </c>
      <c r="CI4" s="33" t="s">
        <v>79</v>
      </c>
      <c r="CJ4" s="33" t="s">
        <v>76</v>
      </c>
      <c r="CK4" s="33" t="s">
        <v>77</v>
      </c>
      <c r="CL4" s="33" t="s">
        <v>78</v>
      </c>
      <c r="CM4" s="33" t="s">
        <v>79</v>
      </c>
      <c r="CN4" s="33" t="s">
        <v>76</v>
      </c>
      <c r="CO4" s="33" t="s">
        <v>77</v>
      </c>
      <c r="CP4" s="33" t="s">
        <v>78</v>
      </c>
      <c r="CQ4" s="33" t="s">
        <v>79</v>
      </c>
      <c r="CR4" s="33" t="s">
        <v>76</v>
      </c>
      <c r="CS4" s="33" t="s">
        <v>77</v>
      </c>
      <c r="CT4" s="33" t="s">
        <v>78</v>
      </c>
      <c r="CU4" s="33" t="s">
        <v>79</v>
      </c>
      <c r="CV4" s="33" t="s">
        <v>76</v>
      </c>
      <c r="CW4" s="33" t="s">
        <v>77</v>
      </c>
      <c r="CX4" s="33" t="s">
        <v>78</v>
      </c>
      <c r="CY4" s="33" t="s">
        <v>79</v>
      </c>
      <c r="CZ4" s="33" t="s">
        <v>76</v>
      </c>
      <c r="DA4" s="33" t="s">
        <v>77</v>
      </c>
      <c r="DB4" s="33" t="s">
        <v>78</v>
      </c>
      <c r="DC4" s="33" t="s">
        <v>79</v>
      </c>
      <c r="DD4" s="33" t="s">
        <v>76</v>
      </c>
      <c r="DE4" s="33" t="s">
        <v>77</v>
      </c>
      <c r="DF4" s="33" t="s">
        <v>78</v>
      </c>
      <c r="DG4" s="33" t="s">
        <v>79</v>
      </c>
      <c r="DH4" s="33" t="s">
        <v>76</v>
      </c>
      <c r="DI4" s="33" t="s">
        <v>77</v>
      </c>
      <c r="DJ4" s="33" t="s">
        <v>78</v>
      </c>
      <c r="DK4" s="33" t="s">
        <v>79</v>
      </c>
      <c r="DL4" s="33" t="s">
        <v>76</v>
      </c>
      <c r="DM4" s="33" t="s">
        <v>77</v>
      </c>
      <c r="DN4" s="33" t="s">
        <v>78</v>
      </c>
      <c r="DO4" s="33" t="s">
        <v>79</v>
      </c>
      <c r="DP4" s="33" t="s">
        <v>76</v>
      </c>
      <c r="DQ4" s="33" t="s">
        <v>77</v>
      </c>
      <c r="DR4" s="33" t="s">
        <v>78</v>
      </c>
      <c r="DS4" s="33" t="s">
        <v>79</v>
      </c>
      <c r="DT4" s="33" t="s">
        <v>76</v>
      </c>
      <c r="DU4" s="33" t="s">
        <v>77</v>
      </c>
      <c r="DV4" s="33" t="s">
        <v>78</v>
      </c>
      <c r="DW4" s="33" t="s">
        <v>79</v>
      </c>
      <c r="DX4" s="33" t="s">
        <v>76</v>
      </c>
      <c r="DY4" s="33" t="s">
        <v>77</v>
      </c>
      <c r="DZ4" s="33" t="s">
        <v>78</v>
      </c>
      <c r="EA4" s="33" t="s">
        <v>79</v>
      </c>
      <c r="EB4" s="33" t="s">
        <v>76</v>
      </c>
      <c r="EC4" s="33" t="s">
        <v>77</v>
      </c>
      <c r="ED4" s="33" t="s">
        <v>78</v>
      </c>
      <c r="EE4" s="33" t="s">
        <v>79</v>
      </c>
      <c r="EF4" s="33" t="s">
        <v>76</v>
      </c>
      <c r="EG4" s="33" t="s">
        <v>77</v>
      </c>
      <c r="EH4" s="33" t="s">
        <v>78</v>
      </c>
      <c r="EI4" s="33" t="s">
        <v>79</v>
      </c>
      <c r="EJ4" s="33" t="s">
        <v>76</v>
      </c>
      <c r="EK4" s="33" t="s">
        <v>77</v>
      </c>
      <c r="EL4" s="33" t="s">
        <v>78</v>
      </c>
      <c r="EM4" s="33" t="s">
        <v>79</v>
      </c>
      <c r="EN4" s="33" t="s">
        <v>76</v>
      </c>
      <c r="EO4" s="33" t="s">
        <v>77</v>
      </c>
      <c r="EP4" s="33" t="s">
        <v>78</v>
      </c>
      <c r="EQ4" s="33" t="s">
        <v>79</v>
      </c>
      <c r="ER4" s="33" t="s">
        <v>76</v>
      </c>
      <c r="ES4" s="33" t="s">
        <v>77</v>
      </c>
      <c r="ET4" s="33" t="s">
        <v>78</v>
      </c>
      <c r="EU4" s="33" t="s">
        <v>79</v>
      </c>
      <c r="EV4" s="33" t="s">
        <v>76</v>
      </c>
      <c r="EW4" s="33" t="s">
        <v>77</v>
      </c>
      <c r="EX4" s="33" t="s">
        <v>78</v>
      </c>
      <c r="EY4" s="33" t="s">
        <v>79</v>
      </c>
      <c r="EZ4" s="33" t="s">
        <v>76</v>
      </c>
      <c r="FA4" s="33" t="s">
        <v>77</v>
      </c>
      <c r="FB4" s="33" t="s">
        <v>78</v>
      </c>
      <c r="FC4" s="33" t="s">
        <v>79</v>
      </c>
    </row>
    <row r="5" spans="1:159" x14ac:dyDescent="0.25">
      <c r="B5" s="33" t="s">
        <v>12</v>
      </c>
      <c r="C5" s="33" t="s">
        <v>13</v>
      </c>
    </row>
    <row r="6" spans="1:159" x14ac:dyDescent="0.25">
      <c r="B6" s="33" t="s">
        <v>14</v>
      </c>
      <c r="C6" s="33" t="s">
        <v>36</v>
      </c>
      <c r="D6" s="33">
        <v>313.65416449999998</v>
      </c>
      <c r="E6" s="33">
        <v>3208.6310140000001</v>
      </c>
      <c r="F6" s="33">
        <v>4390.6909889999997</v>
      </c>
      <c r="G6" s="33">
        <v>2797.9871320000002</v>
      </c>
      <c r="H6" s="33">
        <v>326.90707450000002</v>
      </c>
      <c r="I6" s="33">
        <v>3344.2061250000002</v>
      </c>
      <c r="J6" s="33">
        <v>4576.2119839999996</v>
      </c>
      <c r="K6" s="33">
        <v>2916.2112010000001</v>
      </c>
      <c r="L6" s="33">
        <v>348.82807100000002</v>
      </c>
      <c r="M6" s="33">
        <v>3568.4543490000001</v>
      </c>
      <c r="N6" s="33">
        <v>4883.0732749999997</v>
      </c>
      <c r="O6" s="33">
        <v>3111.759908</v>
      </c>
      <c r="P6" s="33">
        <v>352.70930349999998</v>
      </c>
      <c r="Q6" s="33">
        <v>3608.1587260000001</v>
      </c>
      <c r="R6" s="33">
        <v>4937.4047479999999</v>
      </c>
      <c r="S6" s="33">
        <v>3146.3828779999999</v>
      </c>
      <c r="T6" s="33">
        <v>369.19166660000002</v>
      </c>
      <c r="U6" s="33">
        <v>3776.7706149999999</v>
      </c>
      <c r="V6" s="33">
        <v>5168.1332739999998</v>
      </c>
      <c r="W6" s="33">
        <v>3293.415645</v>
      </c>
      <c r="X6" s="33">
        <v>372.67731199999997</v>
      </c>
      <c r="Y6" s="33">
        <v>3812.4281999999998</v>
      </c>
      <c r="Z6" s="33">
        <v>5216.9271159999998</v>
      </c>
      <c r="AA6" s="33">
        <v>3324.509736</v>
      </c>
      <c r="AB6" s="33">
        <v>374.93232790000002</v>
      </c>
      <c r="AC6" s="33">
        <v>3835.4966450000002</v>
      </c>
      <c r="AD6" s="33">
        <v>5248.4939780000004</v>
      </c>
      <c r="AE6" s="33">
        <v>3344.625857</v>
      </c>
      <c r="AF6" s="33">
        <v>374.93232790000002</v>
      </c>
      <c r="AG6" s="33">
        <v>3835.4966450000002</v>
      </c>
      <c r="AH6" s="33">
        <v>5248.4939780000004</v>
      </c>
      <c r="AI6" s="33">
        <v>3344.625857</v>
      </c>
      <c r="AJ6" s="33">
        <v>374.93232790000002</v>
      </c>
      <c r="AK6" s="33">
        <v>3835.4966450000002</v>
      </c>
      <c r="AL6" s="33">
        <v>5248.4939780000004</v>
      </c>
      <c r="AM6" s="33">
        <v>3344.625857</v>
      </c>
      <c r="AN6" s="33">
        <v>374.93232790000002</v>
      </c>
      <c r="AO6" s="33">
        <v>3835.4966450000002</v>
      </c>
      <c r="AP6" s="33">
        <v>5248.4939780000004</v>
      </c>
      <c r="AQ6" s="33">
        <v>3344.625857</v>
      </c>
      <c r="AR6" s="33">
        <v>374.93232790000002</v>
      </c>
      <c r="AS6" s="33">
        <v>3835.4966450000002</v>
      </c>
      <c r="AT6" s="33">
        <v>5248.4939780000004</v>
      </c>
      <c r="AU6" s="33">
        <v>3344.625857</v>
      </c>
      <c r="AV6" s="33">
        <v>374.93232790000002</v>
      </c>
      <c r="AW6" s="33">
        <v>3835.4966450000002</v>
      </c>
      <c r="AX6" s="33">
        <v>5248.4939780000004</v>
      </c>
      <c r="AY6" s="33">
        <v>3344.625857</v>
      </c>
      <c r="AZ6" s="33">
        <v>138.205701</v>
      </c>
      <c r="BA6" s="33">
        <v>1413.8218099999999</v>
      </c>
      <c r="BB6" s="33">
        <v>1934.6739009999999</v>
      </c>
      <c r="BC6" s="33">
        <v>1232.879447</v>
      </c>
      <c r="BD6" s="33">
        <v>138.205701</v>
      </c>
      <c r="BE6" s="33">
        <v>1413.8218099999999</v>
      </c>
      <c r="BF6" s="33">
        <v>1934.6739009999999</v>
      </c>
      <c r="BG6" s="33">
        <v>1232.879447</v>
      </c>
      <c r="BH6" s="33">
        <v>138.205701</v>
      </c>
      <c r="BI6" s="33">
        <v>1413.8218099999999</v>
      </c>
      <c r="BJ6" s="33">
        <v>1934.6739009999999</v>
      </c>
      <c r="BK6" s="33">
        <v>1232.879447</v>
      </c>
      <c r="BL6" s="33">
        <v>138.205701</v>
      </c>
      <c r="BM6" s="33">
        <v>1413.8218099999999</v>
      </c>
      <c r="BN6" s="33">
        <v>1934.6739009999999</v>
      </c>
      <c r="BO6" s="33">
        <v>1232.879447</v>
      </c>
      <c r="BP6" s="33">
        <v>138.205701</v>
      </c>
      <c r="BQ6" s="33">
        <v>1413.8218099999999</v>
      </c>
      <c r="BR6" s="33">
        <v>1934.6739009999999</v>
      </c>
      <c r="BS6" s="33">
        <v>1232.879447</v>
      </c>
      <c r="BT6" s="33">
        <v>138.205701</v>
      </c>
      <c r="BU6" s="33">
        <v>1413.8218099999999</v>
      </c>
      <c r="BV6" s="33">
        <v>1934.6739009999999</v>
      </c>
      <c r="BW6" s="33">
        <v>1232.879447</v>
      </c>
      <c r="BX6" s="33">
        <v>138.205701</v>
      </c>
      <c r="BY6" s="33">
        <v>1413.8218099999999</v>
      </c>
      <c r="BZ6" s="33">
        <v>1934.6739009999999</v>
      </c>
      <c r="CA6" s="33">
        <v>1232.879447</v>
      </c>
      <c r="CB6" s="33">
        <v>29.983282160000002</v>
      </c>
      <c r="CC6" s="33">
        <v>306.72409279999999</v>
      </c>
      <c r="CD6" s="33">
        <v>419.72127819999997</v>
      </c>
      <c r="CE6" s="33">
        <v>267.46922940000002</v>
      </c>
      <c r="CF6" s="33">
        <v>29.983282160000002</v>
      </c>
      <c r="CG6" s="33">
        <v>306.72409279999999</v>
      </c>
      <c r="CH6" s="33">
        <v>419.72127819999997</v>
      </c>
      <c r="CI6" s="33">
        <v>267.46922940000002</v>
      </c>
      <c r="CJ6" s="33">
        <v>29.983282160000002</v>
      </c>
      <c r="CK6" s="33">
        <v>306.72409279999999</v>
      </c>
      <c r="CL6" s="33">
        <v>419.72127819999997</v>
      </c>
      <c r="CM6" s="33">
        <v>267.46922940000002</v>
      </c>
      <c r="CN6" s="33">
        <v>29.983282160000002</v>
      </c>
      <c r="CO6" s="33">
        <v>306.72409279999999</v>
      </c>
      <c r="CP6" s="33">
        <v>419.72127819999997</v>
      </c>
      <c r="CQ6" s="33">
        <v>267.46922940000002</v>
      </c>
      <c r="CR6" s="33">
        <v>29.983282160000002</v>
      </c>
      <c r="CS6" s="33">
        <v>306.72409279999999</v>
      </c>
      <c r="CT6" s="33">
        <v>419.72127819999997</v>
      </c>
      <c r="CU6" s="33">
        <v>267.46922940000002</v>
      </c>
    </row>
    <row r="7" spans="1:159" x14ac:dyDescent="0.25">
      <c r="B7" s="33" t="s">
        <v>14</v>
      </c>
      <c r="C7" s="33" t="s">
        <v>37</v>
      </c>
      <c r="D7" s="33">
        <v>28.390059220000001</v>
      </c>
      <c r="E7" s="33">
        <v>290.42568169999998</v>
      </c>
      <c r="F7" s="33">
        <v>397.41853079999998</v>
      </c>
      <c r="G7" s="33">
        <v>253.2567056</v>
      </c>
      <c r="H7" s="33">
        <v>30.295781730000002</v>
      </c>
      <c r="I7" s="33">
        <v>309.92091249999999</v>
      </c>
      <c r="J7" s="33">
        <v>424.09580649999998</v>
      </c>
      <c r="K7" s="33">
        <v>270.2569168</v>
      </c>
      <c r="L7" s="33">
        <v>31.863202569999999</v>
      </c>
      <c r="M7" s="33">
        <v>325.95537230000002</v>
      </c>
      <c r="N7" s="33">
        <v>446.03736290000001</v>
      </c>
      <c r="O7" s="33">
        <v>284.2392701</v>
      </c>
      <c r="P7" s="33">
        <v>33.488692620000002</v>
      </c>
      <c r="Q7" s="33">
        <v>342.5838708</v>
      </c>
      <c r="R7" s="33">
        <v>468.79180179999997</v>
      </c>
      <c r="S7" s="33">
        <v>298.73963629999997</v>
      </c>
      <c r="T7" s="33">
        <v>46.008578530000001</v>
      </c>
      <c r="U7" s="33">
        <v>470.66026440000002</v>
      </c>
      <c r="V7" s="33">
        <v>644.05155119999995</v>
      </c>
      <c r="W7" s="33">
        <v>410.4246819</v>
      </c>
      <c r="X7" s="33">
        <v>46.454173879999999</v>
      </c>
      <c r="Y7" s="33">
        <v>475.21863230000002</v>
      </c>
      <c r="Z7" s="33">
        <v>650.28922220000004</v>
      </c>
      <c r="AA7" s="33">
        <v>414.39966520000002</v>
      </c>
      <c r="AB7" s="33">
        <v>46.454173879999999</v>
      </c>
      <c r="AC7" s="33">
        <v>475.21863230000002</v>
      </c>
      <c r="AD7" s="33">
        <v>650.28922220000004</v>
      </c>
      <c r="AE7" s="33">
        <v>414.39966520000002</v>
      </c>
      <c r="AF7" s="33">
        <v>46.454173879999999</v>
      </c>
      <c r="AG7" s="33">
        <v>475.21863230000002</v>
      </c>
      <c r="AH7" s="33">
        <v>650.28922220000004</v>
      </c>
      <c r="AI7" s="33">
        <v>414.39966520000002</v>
      </c>
      <c r="AJ7" s="33">
        <v>46.454173879999999</v>
      </c>
      <c r="AK7" s="33">
        <v>475.21863230000002</v>
      </c>
      <c r="AL7" s="33">
        <v>650.28922220000004</v>
      </c>
      <c r="AM7" s="33">
        <v>414.39966520000002</v>
      </c>
      <c r="AN7" s="33">
        <v>46.454173879999999</v>
      </c>
      <c r="AO7" s="33">
        <v>475.21863230000002</v>
      </c>
      <c r="AP7" s="33">
        <v>650.28922220000004</v>
      </c>
      <c r="AQ7" s="33">
        <v>414.39966520000002</v>
      </c>
      <c r="AR7" s="33">
        <v>46.454173879999999</v>
      </c>
      <c r="AS7" s="33">
        <v>475.21863230000002</v>
      </c>
      <c r="AT7" s="33">
        <v>650.28922220000004</v>
      </c>
      <c r="AU7" s="33">
        <v>414.39966520000002</v>
      </c>
      <c r="AV7" s="33">
        <v>46.454173879999999</v>
      </c>
      <c r="AW7" s="33">
        <v>475.21863230000002</v>
      </c>
      <c r="AX7" s="33">
        <v>650.28922220000004</v>
      </c>
      <c r="AY7" s="33">
        <v>414.39966520000002</v>
      </c>
      <c r="AZ7" s="33">
        <v>23.5737855</v>
      </c>
      <c r="BA7" s="33">
        <v>241.15598600000001</v>
      </c>
      <c r="BB7" s="33">
        <v>329.9978744</v>
      </c>
      <c r="BC7" s="33">
        <v>210.292596</v>
      </c>
      <c r="BD7" s="33">
        <v>23.5737855</v>
      </c>
      <c r="BE7" s="33">
        <v>241.15598600000001</v>
      </c>
      <c r="BF7" s="33">
        <v>329.9978744</v>
      </c>
      <c r="BG7" s="33">
        <v>210.292596</v>
      </c>
      <c r="BH7" s="33">
        <v>23.5737855</v>
      </c>
      <c r="BI7" s="33">
        <v>241.15598600000001</v>
      </c>
      <c r="BJ7" s="33">
        <v>329.9978744</v>
      </c>
      <c r="BK7" s="33">
        <v>210.292596</v>
      </c>
      <c r="BL7" s="33">
        <v>23.5737855</v>
      </c>
      <c r="BM7" s="33">
        <v>241.15598600000001</v>
      </c>
      <c r="BN7" s="33">
        <v>329.9978744</v>
      </c>
      <c r="BO7" s="33">
        <v>210.292596</v>
      </c>
      <c r="BP7" s="33">
        <v>23.5737855</v>
      </c>
      <c r="BQ7" s="33">
        <v>241.15598600000001</v>
      </c>
      <c r="BR7" s="33">
        <v>329.9978744</v>
      </c>
      <c r="BS7" s="33">
        <v>210.292596</v>
      </c>
      <c r="BT7" s="33">
        <v>23.5737855</v>
      </c>
      <c r="BU7" s="33">
        <v>241.15598600000001</v>
      </c>
      <c r="BV7" s="33">
        <v>329.9978744</v>
      </c>
      <c r="BW7" s="33">
        <v>210.292596</v>
      </c>
      <c r="BX7" s="33">
        <v>23.5737855</v>
      </c>
      <c r="BY7" s="33">
        <v>241.15598600000001</v>
      </c>
      <c r="BZ7" s="33">
        <v>329.9978744</v>
      </c>
      <c r="CA7" s="33">
        <v>210.292596</v>
      </c>
      <c r="CB7" s="33">
        <v>12.965481260000001</v>
      </c>
      <c r="CC7" s="33">
        <v>132.6347615</v>
      </c>
      <c r="CD7" s="33">
        <v>181.49742040000001</v>
      </c>
      <c r="CE7" s="33">
        <v>115.6600289</v>
      </c>
      <c r="CF7" s="33">
        <v>12.965481260000001</v>
      </c>
      <c r="CG7" s="33">
        <v>132.6347615</v>
      </c>
      <c r="CH7" s="33">
        <v>181.49742040000001</v>
      </c>
      <c r="CI7" s="33">
        <v>115.6600289</v>
      </c>
      <c r="CJ7" s="33">
        <v>12.965481260000001</v>
      </c>
      <c r="CK7" s="33">
        <v>132.6347615</v>
      </c>
      <c r="CL7" s="33">
        <v>181.49742040000001</v>
      </c>
      <c r="CM7" s="33">
        <v>115.6600289</v>
      </c>
      <c r="CN7" s="33">
        <v>12.965481260000001</v>
      </c>
      <c r="CO7" s="33">
        <v>132.6347615</v>
      </c>
      <c r="CP7" s="33">
        <v>181.49742040000001</v>
      </c>
      <c r="CQ7" s="33">
        <v>115.6600289</v>
      </c>
      <c r="CR7" s="33">
        <v>12.965481260000001</v>
      </c>
      <c r="CS7" s="33">
        <v>132.6347615</v>
      </c>
      <c r="CT7" s="33">
        <v>181.49742040000001</v>
      </c>
      <c r="CU7" s="33">
        <v>115.6600289</v>
      </c>
    </row>
    <row r="8" spans="1:159" x14ac:dyDescent="0.25">
      <c r="B8" s="33" t="s">
        <v>14</v>
      </c>
      <c r="C8" s="33" t="s">
        <v>38</v>
      </c>
      <c r="D8" s="33">
        <v>38.642063870000001</v>
      </c>
      <c r="E8" s="33">
        <v>395.30201929999998</v>
      </c>
      <c r="F8" s="33">
        <v>540.9313214</v>
      </c>
      <c r="G8" s="33">
        <v>344.71086220000001</v>
      </c>
      <c r="H8" s="33">
        <v>38.82187622</v>
      </c>
      <c r="I8" s="33">
        <v>397.1414704</v>
      </c>
      <c r="J8" s="33">
        <v>543.44842630000005</v>
      </c>
      <c r="K8" s="33">
        <v>346.3148984</v>
      </c>
      <c r="L8" s="33">
        <v>39.96758621</v>
      </c>
      <c r="M8" s="33">
        <v>408.861897</v>
      </c>
      <c r="N8" s="33">
        <v>559.48665919999996</v>
      </c>
      <c r="O8" s="33">
        <v>356.53533279999999</v>
      </c>
      <c r="P8" s="33">
        <v>42.766551999999997</v>
      </c>
      <c r="Q8" s="33">
        <v>437.49486109999998</v>
      </c>
      <c r="R8" s="33">
        <v>598.66800999999998</v>
      </c>
      <c r="S8" s="33">
        <v>381.50382080000003</v>
      </c>
      <c r="T8" s="33">
        <v>44.035416480000002</v>
      </c>
      <c r="U8" s="33">
        <v>450.47513809999998</v>
      </c>
      <c r="V8" s="33">
        <v>616.43022240000005</v>
      </c>
      <c r="W8" s="33">
        <v>392.82286870000001</v>
      </c>
      <c r="X8" s="33">
        <v>44.035416480000002</v>
      </c>
      <c r="Y8" s="33">
        <v>450.47513809999998</v>
      </c>
      <c r="Z8" s="33">
        <v>616.43022240000005</v>
      </c>
      <c r="AA8" s="33">
        <v>392.82286870000001</v>
      </c>
      <c r="AB8" s="33">
        <v>44.035416480000002</v>
      </c>
      <c r="AC8" s="33">
        <v>450.47513809999998</v>
      </c>
      <c r="AD8" s="33">
        <v>616.43022240000005</v>
      </c>
      <c r="AE8" s="33">
        <v>392.82286870000001</v>
      </c>
      <c r="AF8" s="33">
        <v>44.035416480000002</v>
      </c>
      <c r="AG8" s="33">
        <v>450.47513809999998</v>
      </c>
      <c r="AH8" s="33">
        <v>616.43022240000005</v>
      </c>
      <c r="AI8" s="33">
        <v>392.82286870000001</v>
      </c>
      <c r="AJ8" s="33">
        <v>44.035416480000002</v>
      </c>
      <c r="AK8" s="33">
        <v>450.47513809999998</v>
      </c>
      <c r="AL8" s="33">
        <v>616.43022240000005</v>
      </c>
      <c r="AM8" s="33">
        <v>392.82286870000001</v>
      </c>
      <c r="AN8" s="33">
        <v>44.035416480000002</v>
      </c>
      <c r="AO8" s="33">
        <v>450.47513809999998</v>
      </c>
      <c r="AP8" s="33">
        <v>616.43022240000005</v>
      </c>
      <c r="AQ8" s="33">
        <v>392.82286870000001</v>
      </c>
      <c r="AR8" s="33">
        <v>44.035416480000002</v>
      </c>
      <c r="AS8" s="33">
        <v>450.47513809999998</v>
      </c>
      <c r="AT8" s="33">
        <v>616.43022240000005</v>
      </c>
      <c r="AU8" s="33">
        <v>392.82286870000001</v>
      </c>
      <c r="AV8" s="33">
        <v>44.035416480000002</v>
      </c>
      <c r="AW8" s="33">
        <v>450.47513809999998</v>
      </c>
      <c r="AX8" s="33">
        <v>616.43022240000005</v>
      </c>
      <c r="AY8" s="33">
        <v>392.82286870000001</v>
      </c>
      <c r="AZ8" s="33">
        <v>14.96006526</v>
      </c>
      <c r="BA8" s="33">
        <v>153.0390309</v>
      </c>
      <c r="BB8" s="33">
        <v>209.41862470000001</v>
      </c>
      <c r="BC8" s="33">
        <v>133.45293910000001</v>
      </c>
      <c r="BD8" s="33">
        <v>14.96006526</v>
      </c>
      <c r="BE8" s="33">
        <v>153.0390309</v>
      </c>
      <c r="BF8" s="33">
        <v>209.41862470000001</v>
      </c>
      <c r="BG8" s="33">
        <v>133.45293910000001</v>
      </c>
      <c r="BH8" s="33">
        <v>14.96006526</v>
      </c>
      <c r="BI8" s="33">
        <v>153.0390309</v>
      </c>
      <c r="BJ8" s="33">
        <v>209.41862470000001</v>
      </c>
      <c r="BK8" s="33">
        <v>133.45293910000001</v>
      </c>
      <c r="BL8" s="33">
        <v>14.96006526</v>
      </c>
      <c r="BM8" s="33">
        <v>153.0390309</v>
      </c>
      <c r="BN8" s="33">
        <v>209.41862470000001</v>
      </c>
      <c r="BO8" s="33">
        <v>133.45293910000001</v>
      </c>
      <c r="BP8" s="33">
        <v>14.96006526</v>
      </c>
      <c r="BQ8" s="33">
        <v>153.0390309</v>
      </c>
      <c r="BR8" s="33">
        <v>209.41862470000001</v>
      </c>
      <c r="BS8" s="33">
        <v>133.45293910000001</v>
      </c>
      <c r="BT8" s="33">
        <v>14.96006526</v>
      </c>
      <c r="BU8" s="33">
        <v>153.0390309</v>
      </c>
      <c r="BV8" s="33">
        <v>209.41862470000001</v>
      </c>
      <c r="BW8" s="33">
        <v>133.45293910000001</v>
      </c>
      <c r="BX8" s="33">
        <v>14.96006526</v>
      </c>
      <c r="BY8" s="33">
        <v>153.0390309</v>
      </c>
      <c r="BZ8" s="33">
        <v>209.41862470000001</v>
      </c>
      <c r="CA8" s="33">
        <v>133.45293910000001</v>
      </c>
      <c r="CB8" s="33">
        <v>1.268864489</v>
      </c>
      <c r="CC8" s="33">
        <v>12.98027705</v>
      </c>
      <c r="CD8" s="33">
        <v>17.762212359999999</v>
      </c>
      <c r="CE8" s="33">
        <v>11.319047899999999</v>
      </c>
      <c r="CF8" s="33">
        <v>1.268864489</v>
      </c>
      <c r="CG8" s="33">
        <v>12.98027705</v>
      </c>
      <c r="CH8" s="33">
        <v>17.762212359999999</v>
      </c>
      <c r="CI8" s="33">
        <v>11.319047899999999</v>
      </c>
      <c r="CJ8" s="33">
        <v>1.268864489</v>
      </c>
      <c r="CK8" s="33">
        <v>12.98027705</v>
      </c>
      <c r="CL8" s="33">
        <v>17.762212359999999</v>
      </c>
      <c r="CM8" s="33">
        <v>11.319047899999999</v>
      </c>
      <c r="CN8" s="33">
        <v>1.268864489</v>
      </c>
      <c r="CO8" s="33">
        <v>12.98027705</v>
      </c>
      <c r="CP8" s="33">
        <v>17.762212359999999</v>
      </c>
      <c r="CQ8" s="33">
        <v>11.319047899999999</v>
      </c>
      <c r="CR8" s="33">
        <v>1.268864489</v>
      </c>
      <c r="CS8" s="33">
        <v>12.98027705</v>
      </c>
      <c r="CT8" s="33">
        <v>17.762212359999999</v>
      </c>
      <c r="CU8" s="33">
        <v>11.319047899999999</v>
      </c>
    </row>
    <row r="9" spans="1:159" x14ac:dyDescent="0.25">
      <c r="B9" s="33" t="s">
        <v>14</v>
      </c>
      <c r="C9" s="33" t="s">
        <v>39</v>
      </c>
      <c r="D9" s="33">
        <v>3.549088614</v>
      </c>
      <c r="E9" s="33">
        <v>36.306598440000002</v>
      </c>
      <c r="F9" s="33">
        <v>49.681952809999999</v>
      </c>
      <c r="G9" s="33">
        <v>31.660042799999999</v>
      </c>
      <c r="H9" s="33">
        <v>6.5346521170000003</v>
      </c>
      <c r="I9" s="33">
        <v>66.848426779999997</v>
      </c>
      <c r="J9" s="33">
        <v>91.475393650000001</v>
      </c>
      <c r="K9" s="33">
        <v>58.293096679999998</v>
      </c>
      <c r="L9" s="33">
        <v>6.5346521170000003</v>
      </c>
      <c r="M9" s="33">
        <v>66.848426779999997</v>
      </c>
      <c r="N9" s="33">
        <v>91.475393650000001</v>
      </c>
      <c r="O9" s="33">
        <v>58.293096679999998</v>
      </c>
      <c r="P9" s="33">
        <v>6.5346521170000003</v>
      </c>
      <c r="Q9" s="33">
        <v>66.848426779999997</v>
      </c>
      <c r="R9" s="33">
        <v>91.475393650000001</v>
      </c>
      <c r="S9" s="33">
        <v>58.293096679999998</v>
      </c>
      <c r="T9" s="33">
        <v>6.5346521170000003</v>
      </c>
      <c r="U9" s="33">
        <v>66.848426779999997</v>
      </c>
      <c r="V9" s="33">
        <v>91.475393650000001</v>
      </c>
      <c r="W9" s="33">
        <v>58.293096679999998</v>
      </c>
      <c r="X9" s="33">
        <v>6.5346521170000003</v>
      </c>
      <c r="Y9" s="33">
        <v>66.848426779999997</v>
      </c>
      <c r="Z9" s="33">
        <v>91.475393650000001</v>
      </c>
      <c r="AA9" s="33">
        <v>58.293096679999998</v>
      </c>
      <c r="AB9" s="33">
        <v>6.5346521170000003</v>
      </c>
      <c r="AC9" s="33">
        <v>66.848426779999997</v>
      </c>
      <c r="AD9" s="33">
        <v>91.475393650000001</v>
      </c>
      <c r="AE9" s="33">
        <v>58.293096679999998</v>
      </c>
      <c r="AF9" s="33">
        <v>6.5346521170000003</v>
      </c>
      <c r="AG9" s="33">
        <v>66.848426779999997</v>
      </c>
      <c r="AH9" s="33">
        <v>91.475393650000001</v>
      </c>
      <c r="AI9" s="33">
        <v>58.293096679999998</v>
      </c>
      <c r="AJ9" s="33">
        <v>6.5346521170000003</v>
      </c>
      <c r="AK9" s="33">
        <v>66.848426779999997</v>
      </c>
      <c r="AL9" s="33">
        <v>91.475393650000001</v>
      </c>
      <c r="AM9" s="33">
        <v>58.293096679999998</v>
      </c>
      <c r="AN9" s="33">
        <v>6.5346521170000003</v>
      </c>
      <c r="AO9" s="33">
        <v>66.848426779999997</v>
      </c>
      <c r="AP9" s="33">
        <v>91.475393650000001</v>
      </c>
      <c r="AQ9" s="33">
        <v>58.293096679999998</v>
      </c>
      <c r="AR9" s="33">
        <v>6.5346521170000003</v>
      </c>
      <c r="AS9" s="33">
        <v>66.848426779999997</v>
      </c>
      <c r="AT9" s="33">
        <v>91.475393650000001</v>
      </c>
      <c r="AU9" s="33">
        <v>58.293096679999998</v>
      </c>
      <c r="AV9" s="33">
        <v>6.5346521170000003</v>
      </c>
      <c r="AW9" s="33">
        <v>66.848426779999997</v>
      </c>
      <c r="AX9" s="33">
        <v>91.475393650000001</v>
      </c>
      <c r="AY9" s="33">
        <v>58.293096679999998</v>
      </c>
      <c r="AZ9" s="33">
        <v>3.168429267</v>
      </c>
      <c r="BA9" s="33">
        <v>32.412515329999998</v>
      </c>
      <c r="BB9" s="33">
        <v>44.353289099999998</v>
      </c>
      <c r="BC9" s="33">
        <v>28.264328429999999</v>
      </c>
      <c r="BD9" s="33">
        <v>3.168429267</v>
      </c>
      <c r="BE9" s="33">
        <v>32.412515329999998</v>
      </c>
      <c r="BF9" s="33">
        <v>44.353289099999998</v>
      </c>
      <c r="BG9" s="33">
        <v>28.264328429999999</v>
      </c>
      <c r="BH9" s="33">
        <v>3.168429267</v>
      </c>
      <c r="BI9" s="33">
        <v>32.412515329999998</v>
      </c>
      <c r="BJ9" s="33">
        <v>44.353289099999998</v>
      </c>
      <c r="BK9" s="33">
        <v>28.264328429999999</v>
      </c>
      <c r="BL9" s="33">
        <v>3.168429267</v>
      </c>
      <c r="BM9" s="33">
        <v>32.412515329999998</v>
      </c>
      <c r="BN9" s="33">
        <v>44.353289099999998</v>
      </c>
      <c r="BO9" s="33">
        <v>28.264328429999999</v>
      </c>
      <c r="BP9" s="33">
        <v>3.168429267</v>
      </c>
      <c r="BQ9" s="33">
        <v>32.412515329999998</v>
      </c>
      <c r="BR9" s="33">
        <v>44.353289099999998</v>
      </c>
      <c r="BS9" s="33">
        <v>28.264328429999999</v>
      </c>
      <c r="BT9" s="33">
        <v>3.168429267</v>
      </c>
      <c r="BU9" s="33">
        <v>32.412515329999998</v>
      </c>
      <c r="BV9" s="33">
        <v>44.353289099999998</v>
      </c>
      <c r="BW9" s="33">
        <v>28.264328429999999</v>
      </c>
      <c r="BX9" s="33">
        <v>3.168429267</v>
      </c>
      <c r="BY9" s="33">
        <v>32.412515329999998</v>
      </c>
      <c r="BZ9" s="33">
        <v>44.353289099999998</v>
      </c>
      <c r="CA9" s="33">
        <v>28.264328429999999</v>
      </c>
    </row>
    <row r="10" spans="1:159" x14ac:dyDescent="0.25">
      <c r="B10" s="33" t="s">
        <v>14</v>
      </c>
      <c r="C10" s="33" t="s">
        <v>40</v>
      </c>
    </row>
    <row r="11" spans="1:159" x14ac:dyDescent="0.25">
      <c r="B11" s="33" t="s">
        <v>14</v>
      </c>
      <c r="C11" s="33" t="s">
        <v>41</v>
      </c>
      <c r="X11" s="33">
        <v>0.89566905080000003</v>
      </c>
      <c r="Y11" s="33">
        <v>9.162548503</v>
      </c>
      <c r="Z11" s="33">
        <v>12.538032250000001</v>
      </c>
      <c r="AA11" s="33">
        <v>7.9899161650000003</v>
      </c>
      <c r="AB11" s="33">
        <v>0.89566905080000003</v>
      </c>
      <c r="AC11" s="33">
        <v>9.162548503</v>
      </c>
      <c r="AD11" s="33">
        <v>12.538032250000001</v>
      </c>
      <c r="AE11" s="33">
        <v>7.9899161650000003</v>
      </c>
      <c r="AF11" s="33">
        <v>0.89566905080000003</v>
      </c>
      <c r="AG11" s="33">
        <v>9.162548503</v>
      </c>
      <c r="AH11" s="33">
        <v>12.538032250000001</v>
      </c>
      <c r="AI11" s="33">
        <v>7.9899161650000003</v>
      </c>
      <c r="AJ11" s="33">
        <v>0.89566905080000003</v>
      </c>
      <c r="AK11" s="33">
        <v>9.162548503</v>
      </c>
      <c r="AL11" s="33">
        <v>12.538032250000001</v>
      </c>
      <c r="AM11" s="33">
        <v>7.9899161650000003</v>
      </c>
      <c r="AN11" s="33">
        <v>0.89566905080000003</v>
      </c>
      <c r="AO11" s="33">
        <v>9.162548503</v>
      </c>
      <c r="AP11" s="33">
        <v>12.538032250000001</v>
      </c>
      <c r="AQ11" s="33">
        <v>7.9899161650000003</v>
      </c>
      <c r="AR11" s="33">
        <v>0.89566905080000003</v>
      </c>
      <c r="AS11" s="33">
        <v>9.162548503</v>
      </c>
      <c r="AT11" s="33">
        <v>12.538032250000001</v>
      </c>
      <c r="AU11" s="33">
        <v>7.9899161650000003</v>
      </c>
      <c r="AV11" s="33">
        <v>0.89566905080000003</v>
      </c>
      <c r="AW11" s="33">
        <v>9.162548503</v>
      </c>
      <c r="AX11" s="33">
        <v>12.538032250000001</v>
      </c>
      <c r="AY11" s="33">
        <v>7.9899161650000003</v>
      </c>
      <c r="AZ11" s="33">
        <v>0.89566905080000003</v>
      </c>
      <c r="BA11" s="33">
        <v>9.162548503</v>
      </c>
      <c r="BB11" s="33">
        <v>12.538032250000001</v>
      </c>
      <c r="BC11" s="33">
        <v>7.9899161650000003</v>
      </c>
      <c r="BD11" s="33">
        <v>0.89566905080000003</v>
      </c>
      <c r="BE11" s="33">
        <v>9.162548503</v>
      </c>
      <c r="BF11" s="33">
        <v>12.538032250000001</v>
      </c>
      <c r="BG11" s="33">
        <v>7.9899161650000003</v>
      </c>
      <c r="BH11" s="33">
        <v>0.89566905080000003</v>
      </c>
      <c r="BI11" s="33">
        <v>9.162548503</v>
      </c>
      <c r="BJ11" s="33">
        <v>12.538032250000001</v>
      </c>
      <c r="BK11" s="33">
        <v>7.9899161650000003</v>
      </c>
      <c r="BL11" s="33">
        <v>0.89566905080000003</v>
      </c>
      <c r="BM11" s="33">
        <v>9.162548503</v>
      </c>
      <c r="BN11" s="33">
        <v>12.538032250000001</v>
      </c>
      <c r="BO11" s="33">
        <v>7.9899161650000003</v>
      </c>
      <c r="BP11" s="33">
        <v>0.89566905080000003</v>
      </c>
      <c r="BQ11" s="33">
        <v>9.162548503</v>
      </c>
      <c r="BR11" s="33">
        <v>12.538032250000001</v>
      </c>
      <c r="BS11" s="33">
        <v>7.9899161650000003</v>
      </c>
      <c r="BT11" s="33">
        <v>0.89566905080000003</v>
      </c>
      <c r="BU11" s="33">
        <v>9.162548503</v>
      </c>
      <c r="BV11" s="33">
        <v>12.538032250000001</v>
      </c>
      <c r="BW11" s="33">
        <v>7.9899161650000003</v>
      </c>
      <c r="BX11" s="33">
        <v>0.89566905080000003</v>
      </c>
      <c r="BY11" s="33">
        <v>9.162548503</v>
      </c>
      <c r="BZ11" s="33">
        <v>12.538032250000001</v>
      </c>
      <c r="CA11" s="33">
        <v>7.9899161650000003</v>
      </c>
      <c r="CB11" s="33">
        <v>0.89566905080000003</v>
      </c>
      <c r="CC11" s="33">
        <v>9.162548503</v>
      </c>
      <c r="CD11" s="33">
        <v>12.538032250000001</v>
      </c>
      <c r="CE11" s="33">
        <v>7.9899161650000003</v>
      </c>
      <c r="CF11" s="33">
        <v>0.89566905080000003</v>
      </c>
      <c r="CG11" s="33">
        <v>9.162548503</v>
      </c>
      <c r="CH11" s="33">
        <v>12.538032250000001</v>
      </c>
      <c r="CI11" s="33">
        <v>7.9899161650000003</v>
      </c>
      <c r="CJ11" s="33">
        <v>0.89566905080000003</v>
      </c>
      <c r="CK11" s="33">
        <v>9.162548503</v>
      </c>
      <c r="CL11" s="33">
        <v>12.538032250000001</v>
      </c>
      <c r="CM11" s="33">
        <v>7.9899161650000003</v>
      </c>
      <c r="CN11" s="33">
        <v>0.89566905080000003</v>
      </c>
      <c r="CO11" s="33">
        <v>9.162548503</v>
      </c>
      <c r="CP11" s="33">
        <v>12.538032250000001</v>
      </c>
      <c r="CQ11" s="33">
        <v>7.9899161650000003</v>
      </c>
      <c r="CR11" s="33">
        <v>0.89566905080000003</v>
      </c>
      <c r="CS11" s="33">
        <v>9.162548503</v>
      </c>
      <c r="CT11" s="33">
        <v>12.538032250000001</v>
      </c>
      <c r="CU11" s="33">
        <v>7.9899161650000003</v>
      </c>
    </row>
    <row r="12" spans="1:159" x14ac:dyDescent="0.25">
      <c r="B12" s="33" t="s">
        <v>14</v>
      </c>
      <c r="C12" s="33" t="s">
        <v>42</v>
      </c>
    </row>
    <row r="13" spans="1:159" x14ac:dyDescent="0.25">
      <c r="B13" s="33" t="s">
        <v>14</v>
      </c>
      <c r="C13" s="33" t="s">
        <v>43</v>
      </c>
    </row>
    <row r="14" spans="1:159" x14ac:dyDescent="0.25">
      <c r="B14" s="33" t="s">
        <v>14</v>
      </c>
      <c r="C14" s="33" t="s">
        <v>44</v>
      </c>
    </row>
    <row r="15" spans="1:159" x14ac:dyDescent="0.25">
      <c r="B15" s="33" t="s">
        <v>14</v>
      </c>
      <c r="C15" s="33" t="s">
        <v>45</v>
      </c>
    </row>
    <row r="16" spans="1:159" x14ac:dyDescent="0.25">
      <c r="B16" s="33" t="s">
        <v>14</v>
      </c>
      <c r="C16" s="33" t="s">
        <v>46</v>
      </c>
    </row>
    <row r="17" spans="2:159" x14ac:dyDescent="0.25">
      <c r="B17" s="33" t="s">
        <v>14</v>
      </c>
      <c r="C17" s="33" t="s">
        <v>15</v>
      </c>
      <c r="D17" s="33">
        <v>384.23537620000002</v>
      </c>
      <c r="E17" s="33">
        <v>3930.6653139999999</v>
      </c>
      <c r="F17" s="33">
        <v>5378.7227940000002</v>
      </c>
      <c r="G17" s="33">
        <v>3427.6147430000001</v>
      </c>
      <c r="H17" s="33">
        <v>402.55938450000002</v>
      </c>
      <c r="I17" s="33">
        <v>4118.116935</v>
      </c>
      <c r="J17" s="33">
        <v>5635.2316099999998</v>
      </c>
      <c r="K17" s="33">
        <v>3591.0761130000001</v>
      </c>
      <c r="L17" s="33">
        <v>427.19351189999998</v>
      </c>
      <c r="M17" s="33">
        <v>4370.1200449999997</v>
      </c>
      <c r="N17" s="33">
        <v>5980.07269</v>
      </c>
      <c r="O17" s="33">
        <v>3810.8276070000002</v>
      </c>
      <c r="P17" s="33">
        <v>435.49920029999998</v>
      </c>
      <c r="Q17" s="33">
        <v>4455.0858840000001</v>
      </c>
      <c r="R17" s="33">
        <v>6096.3399529999997</v>
      </c>
      <c r="S17" s="33">
        <v>3884.9194320000001</v>
      </c>
      <c r="T17" s="33">
        <v>465.7703138</v>
      </c>
      <c r="U17" s="33">
        <v>4764.7544449999996</v>
      </c>
      <c r="V17" s="33">
        <v>6520.0904410000003</v>
      </c>
      <c r="W17" s="33">
        <v>4154.9562930000002</v>
      </c>
      <c r="X17" s="33">
        <v>470.59722360000001</v>
      </c>
      <c r="Y17" s="33">
        <v>4814.1329459999997</v>
      </c>
      <c r="Z17" s="33">
        <v>6587.659987</v>
      </c>
      <c r="AA17" s="33">
        <v>4198.0152829999997</v>
      </c>
      <c r="AB17" s="33">
        <v>472.85223939999997</v>
      </c>
      <c r="AC17" s="33">
        <v>4837.2013900000002</v>
      </c>
      <c r="AD17" s="33">
        <v>6619.2268489999997</v>
      </c>
      <c r="AE17" s="33">
        <v>4218.1314039999997</v>
      </c>
      <c r="AF17" s="33">
        <v>472.85223939999997</v>
      </c>
      <c r="AG17" s="33">
        <v>4837.2013900000002</v>
      </c>
      <c r="AH17" s="33">
        <v>6619.2268489999997</v>
      </c>
      <c r="AI17" s="33">
        <v>4218.1314039999997</v>
      </c>
      <c r="AJ17" s="33">
        <v>472.85223939999997</v>
      </c>
      <c r="AK17" s="33">
        <v>4837.2013900000002</v>
      </c>
      <c r="AL17" s="33">
        <v>6619.2268489999997</v>
      </c>
      <c r="AM17" s="33">
        <v>4218.1314039999997</v>
      </c>
      <c r="AN17" s="33">
        <v>472.85223939999997</v>
      </c>
      <c r="AO17" s="33">
        <v>4837.2013900000002</v>
      </c>
      <c r="AP17" s="33">
        <v>6619.2268489999997</v>
      </c>
      <c r="AQ17" s="33">
        <v>4218.1314039999997</v>
      </c>
      <c r="AR17" s="33">
        <v>472.85223939999997</v>
      </c>
      <c r="AS17" s="33">
        <v>4837.2013900000002</v>
      </c>
      <c r="AT17" s="33">
        <v>6619.2268489999997</v>
      </c>
      <c r="AU17" s="33">
        <v>4218.1314039999997</v>
      </c>
      <c r="AV17" s="33">
        <v>472.85223939999997</v>
      </c>
      <c r="AW17" s="33">
        <v>4837.2013900000002</v>
      </c>
      <c r="AX17" s="33">
        <v>6619.2268489999997</v>
      </c>
      <c r="AY17" s="33">
        <v>4218.1314039999997</v>
      </c>
      <c r="AZ17" s="33">
        <v>180.8036501</v>
      </c>
      <c r="BA17" s="33">
        <v>1849.591891</v>
      </c>
      <c r="BB17" s="33">
        <v>2530.9817210000001</v>
      </c>
      <c r="BC17" s="33">
        <v>1612.8792269999999</v>
      </c>
      <c r="BD17" s="33">
        <v>180.8036501</v>
      </c>
      <c r="BE17" s="33">
        <v>1849.591891</v>
      </c>
      <c r="BF17" s="33">
        <v>2530.9817210000001</v>
      </c>
      <c r="BG17" s="33">
        <v>1612.8792269999999</v>
      </c>
      <c r="BH17" s="33">
        <v>180.8036501</v>
      </c>
      <c r="BI17" s="33">
        <v>1849.591891</v>
      </c>
      <c r="BJ17" s="33">
        <v>2530.9817210000001</v>
      </c>
      <c r="BK17" s="33">
        <v>1612.8792269999999</v>
      </c>
      <c r="BL17" s="33">
        <v>180.8036501</v>
      </c>
      <c r="BM17" s="33">
        <v>1849.591891</v>
      </c>
      <c r="BN17" s="33">
        <v>2530.9817210000001</v>
      </c>
      <c r="BO17" s="33">
        <v>1612.8792269999999</v>
      </c>
      <c r="BP17" s="33">
        <v>180.8036501</v>
      </c>
      <c r="BQ17" s="33">
        <v>1849.591891</v>
      </c>
      <c r="BR17" s="33">
        <v>2530.9817210000001</v>
      </c>
      <c r="BS17" s="33">
        <v>1612.8792269999999</v>
      </c>
      <c r="BT17" s="33">
        <v>180.8036501</v>
      </c>
      <c r="BU17" s="33">
        <v>1849.591891</v>
      </c>
      <c r="BV17" s="33">
        <v>2530.9817210000001</v>
      </c>
      <c r="BW17" s="33">
        <v>1612.8792269999999</v>
      </c>
      <c r="BX17" s="33">
        <v>180.8036501</v>
      </c>
      <c r="BY17" s="33">
        <v>1849.591891</v>
      </c>
      <c r="BZ17" s="33">
        <v>2530.9817210000001</v>
      </c>
      <c r="CA17" s="33">
        <v>1612.8792269999999</v>
      </c>
      <c r="CB17" s="33">
        <v>45.11329697</v>
      </c>
      <c r="CC17" s="33">
        <v>461.5016799</v>
      </c>
      <c r="CD17" s="33">
        <v>631.51894319999997</v>
      </c>
      <c r="CE17" s="33">
        <v>402.43822239999997</v>
      </c>
      <c r="CF17" s="33">
        <v>45.11329697</v>
      </c>
      <c r="CG17" s="33">
        <v>461.5016799</v>
      </c>
      <c r="CH17" s="33">
        <v>631.51894319999997</v>
      </c>
      <c r="CI17" s="33">
        <v>402.43822239999997</v>
      </c>
      <c r="CJ17" s="33">
        <v>45.11329697</v>
      </c>
      <c r="CK17" s="33">
        <v>461.5016799</v>
      </c>
      <c r="CL17" s="33">
        <v>631.51894319999997</v>
      </c>
      <c r="CM17" s="33">
        <v>402.43822239999997</v>
      </c>
      <c r="CN17" s="33">
        <v>45.11329697</v>
      </c>
      <c r="CO17" s="33">
        <v>461.5016799</v>
      </c>
      <c r="CP17" s="33">
        <v>631.51894319999997</v>
      </c>
      <c r="CQ17" s="33">
        <v>402.43822239999997</v>
      </c>
      <c r="CR17" s="33">
        <v>45.11329697</v>
      </c>
      <c r="CS17" s="33">
        <v>461.5016799</v>
      </c>
      <c r="CT17" s="33">
        <v>631.51894319999997</v>
      </c>
      <c r="CU17" s="33">
        <v>402.43822239999997</v>
      </c>
      <c r="CV17" s="33">
        <v>0</v>
      </c>
      <c r="CW17" s="33">
        <v>0</v>
      </c>
      <c r="CX17" s="33">
        <v>0</v>
      </c>
      <c r="CY17" s="33">
        <v>0</v>
      </c>
      <c r="CZ17" s="33">
        <v>0</v>
      </c>
      <c r="DA17" s="33">
        <v>0</v>
      </c>
      <c r="DB17" s="33">
        <v>0</v>
      </c>
      <c r="DC17" s="33">
        <v>0</v>
      </c>
      <c r="DD17" s="33">
        <v>0</v>
      </c>
      <c r="DE17" s="33">
        <v>0</v>
      </c>
      <c r="DF17" s="33">
        <v>0</v>
      </c>
      <c r="DG17" s="33">
        <v>0</v>
      </c>
      <c r="DH17" s="33">
        <v>0</v>
      </c>
      <c r="DI17" s="33">
        <v>0</v>
      </c>
      <c r="DJ17" s="33">
        <v>0</v>
      </c>
      <c r="DK17" s="33">
        <v>0</v>
      </c>
      <c r="DL17" s="33">
        <v>0</v>
      </c>
      <c r="DM17" s="33">
        <v>0</v>
      </c>
      <c r="DN17" s="33">
        <v>0</v>
      </c>
      <c r="DO17" s="33">
        <v>0</v>
      </c>
      <c r="DP17" s="33">
        <v>0</v>
      </c>
      <c r="DQ17" s="33">
        <v>0</v>
      </c>
      <c r="DR17" s="33">
        <v>0</v>
      </c>
      <c r="DS17" s="33">
        <v>0</v>
      </c>
      <c r="DT17" s="33">
        <v>0</v>
      </c>
      <c r="DU17" s="33">
        <v>0</v>
      </c>
      <c r="DV17" s="33">
        <v>0</v>
      </c>
      <c r="DW17" s="33">
        <v>0</v>
      </c>
      <c r="DX17" s="33">
        <v>0</v>
      </c>
      <c r="DY17" s="33">
        <v>0</v>
      </c>
      <c r="DZ17" s="33">
        <v>0</v>
      </c>
      <c r="EA17" s="33">
        <v>0</v>
      </c>
      <c r="EB17" s="33">
        <v>0</v>
      </c>
      <c r="EC17" s="33">
        <v>0</v>
      </c>
      <c r="ED17" s="33">
        <v>0</v>
      </c>
      <c r="EE17" s="33">
        <v>0</v>
      </c>
      <c r="EF17" s="33">
        <v>0</v>
      </c>
      <c r="EG17" s="33">
        <v>0</v>
      </c>
      <c r="EH17" s="33">
        <v>0</v>
      </c>
      <c r="EI17" s="33">
        <v>0</v>
      </c>
      <c r="EJ17" s="33">
        <v>0</v>
      </c>
      <c r="EK17" s="33">
        <v>0</v>
      </c>
      <c r="EL17" s="33">
        <v>0</v>
      </c>
      <c r="EM17" s="33">
        <v>0</v>
      </c>
      <c r="EN17" s="33">
        <v>0</v>
      </c>
      <c r="EO17" s="33">
        <v>0</v>
      </c>
      <c r="EP17" s="33">
        <v>0</v>
      </c>
      <c r="EQ17" s="33">
        <v>0</v>
      </c>
      <c r="ER17" s="33">
        <v>0</v>
      </c>
      <c r="ES17" s="33">
        <v>0</v>
      </c>
      <c r="ET17" s="33">
        <v>0</v>
      </c>
      <c r="EU17" s="33">
        <v>0</v>
      </c>
      <c r="EV17" s="33">
        <v>0</v>
      </c>
      <c r="EW17" s="33">
        <v>0</v>
      </c>
      <c r="EX17" s="33">
        <v>0</v>
      </c>
      <c r="EY17" s="33">
        <v>0</v>
      </c>
      <c r="EZ17" s="33">
        <v>0</v>
      </c>
      <c r="FA17" s="33">
        <v>0</v>
      </c>
      <c r="FB17" s="33">
        <v>0</v>
      </c>
      <c r="FC17" s="33">
        <v>0</v>
      </c>
    </row>
    <row r="18" spans="2:159" x14ac:dyDescent="0.25">
      <c r="B18" s="33" t="s">
        <v>16</v>
      </c>
      <c r="C18" s="33" t="s">
        <v>36</v>
      </c>
    </row>
    <row r="19" spans="2:159" x14ac:dyDescent="0.25">
      <c r="B19" s="33" t="s">
        <v>16</v>
      </c>
      <c r="C19" s="33" t="s">
        <v>37</v>
      </c>
    </row>
    <row r="20" spans="2:159" x14ac:dyDescent="0.25">
      <c r="B20" s="33" t="s">
        <v>16</v>
      </c>
      <c r="C20" s="33" t="s">
        <v>38</v>
      </c>
    </row>
    <row r="21" spans="2:159" x14ac:dyDescent="0.25">
      <c r="B21" s="33" t="s">
        <v>16</v>
      </c>
      <c r="C21" s="33" t="s">
        <v>39</v>
      </c>
    </row>
    <row r="22" spans="2:159" x14ac:dyDescent="0.25">
      <c r="B22" s="33" t="s">
        <v>16</v>
      </c>
      <c r="C22" s="33" t="s">
        <v>40</v>
      </c>
    </row>
    <row r="23" spans="2:159" x14ac:dyDescent="0.25">
      <c r="B23" s="33" t="s">
        <v>16</v>
      </c>
      <c r="C23" s="33" t="s">
        <v>41</v>
      </c>
    </row>
    <row r="24" spans="2:159" x14ac:dyDescent="0.25">
      <c r="B24" s="33" t="s">
        <v>16</v>
      </c>
      <c r="C24" s="33" t="s">
        <v>42</v>
      </c>
    </row>
    <row r="25" spans="2:159" x14ac:dyDescent="0.25">
      <c r="B25" s="33" t="s">
        <v>16</v>
      </c>
      <c r="C25" s="33" t="s">
        <v>43</v>
      </c>
    </row>
    <row r="26" spans="2:159" x14ac:dyDescent="0.25">
      <c r="B26" s="33" t="s">
        <v>16</v>
      </c>
      <c r="C26" s="33" t="s">
        <v>44</v>
      </c>
    </row>
    <row r="27" spans="2:159" x14ac:dyDescent="0.25">
      <c r="B27" s="33" t="s">
        <v>16</v>
      </c>
      <c r="C27" s="33" t="s">
        <v>45</v>
      </c>
    </row>
    <row r="28" spans="2:159" x14ac:dyDescent="0.25">
      <c r="B28" s="33" t="s">
        <v>16</v>
      </c>
      <c r="C28" s="33" t="s">
        <v>46</v>
      </c>
    </row>
    <row r="29" spans="2:159" x14ac:dyDescent="0.25">
      <c r="B29" s="33" t="s">
        <v>16</v>
      </c>
      <c r="C29" s="33" t="s">
        <v>15</v>
      </c>
      <c r="D29" s="33">
        <v>0</v>
      </c>
      <c r="E29" s="33">
        <v>0</v>
      </c>
      <c r="F29" s="33">
        <v>0</v>
      </c>
      <c r="G29" s="33">
        <v>0</v>
      </c>
      <c r="H29" s="33">
        <v>0</v>
      </c>
      <c r="I29" s="33">
        <v>0</v>
      </c>
      <c r="J29" s="33">
        <v>0</v>
      </c>
      <c r="K29" s="33">
        <v>0</v>
      </c>
      <c r="L29" s="33">
        <v>0</v>
      </c>
      <c r="M29" s="33">
        <v>0</v>
      </c>
      <c r="N29" s="33">
        <v>0</v>
      </c>
      <c r="O29" s="33">
        <v>0</v>
      </c>
      <c r="P29" s="33">
        <v>0</v>
      </c>
      <c r="Q29" s="33">
        <v>0</v>
      </c>
      <c r="R29" s="33">
        <v>0</v>
      </c>
      <c r="S29" s="33">
        <v>0</v>
      </c>
      <c r="T29" s="33">
        <v>0</v>
      </c>
      <c r="U29" s="33">
        <v>0</v>
      </c>
      <c r="V29" s="33">
        <v>0</v>
      </c>
      <c r="W29" s="33">
        <v>0</v>
      </c>
      <c r="X29" s="33">
        <v>0</v>
      </c>
      <c r="Y29" s="33">
        <v>0</v>
      </c>
      <c r="Z29" s="33">
        <v>0</v>
      </c>
      <c r="AA29" s="33">
        <v>0</v>
      </c>
      <c r="AB29" s="33">
        <v>0</v>
      </c>
      <c r="AC29" s="33">
        <v>0</v>
      </c>
      <c r="AD29" s="33">
        <v>0</v>
      </c>
      <c r="AE29" s="33">
        <v>0</v>
      </c>
      <c r="AF29" s="33">
        <v>0</v>
      </c>
      <c r="AG29" s="33">
        <v>0</v>
      </c>
      <c r="AH29" s="33">
        <v>0</v>
      </c>
      <c r="AI29" s="33">
        <v>0</v>
      </c>
      <c r="AJ29" s="33">
        <v>0</v>
      </c>
      <c r="AK29" s="33">
        <v>0</v>
      </c>
      <c r="AL29" s="33">
        <v>0</v>
      </c>
      <c r="AM29" s="33">
        <v>0</v>
      </c>
      <c r="AN29" s="33">
        <v>0</v>
      </c>
      <c r="AO29" s="33">
        <v>0</v>
      </c>
      <c r="AP29" s="33">
        <v>0</v>
      </c>
      <c r="AQ29" s="33">
        <v>0</v>
      </c>
      <c r="AR29" s="33">
        <v>0</v>
      </c>
      <c r="AS29" s="33">
        <v>0</v>
      </c>
      <c r="AT29" s="33">
        <v>0</v>
      </c>
      <c r="AU29" s="33">
        <v>0</v>
      </c>
      <c r="AV29" s="33">
        <v>0</v>
      </c>
      <c r="AW29" s="33">
        <v>0</v>
      </c>
      <c r="AX29" s="33">
        <v>0</v>
      </c>
      <c r="AY29" s="33">
        <v>0</v>
      </c>
      <c r="AZ29" s="33">
        <v>0</v>
      </c>
      <c r="BA29" s="33">
        <v>0</v>
      </c>
      <c r="BB29" s="33">
        <v>0</v>
      </c>
      <c r="BC29" s="33">
        <v>0</v>
      </c>
      <c r="BD29" s="33">
        <v>0</v>
      </c>
      <c r="BE29" s="33">
        <v>0</v>
      </c>
      <c r="BF29" s="33">
        <v>0</v>
      </c>
      <c r="BG29" s="33">
        <v>0</v>
      </c>
      <c r="BH29" s="33">
        <v>0</v>
      </c>
      <c r="BI29" s="33">
        <v>0</v>
      </c>
      <c r="BJ29" s="33">
        <v>0</v>
      </c>
      <c r="BK29" s="33">
        <v>0</v>
      </c>
      <c r="BL29" s="33">
        <v>0</v>
      </c>
      <c r="BM29" s="33">
        <v>0</v>
      </c>
      <c r="BN29" s="33">
        <v>0</v>
      </c>
      <c r="BO29" s="33">
        <v>0</v>
      </c>
      <c r="BP29" s="33">
        <v>0</v>
      </c>
      <c r="BQ29" s="33">
        <v>0</v>
      </c>
      <c r="BR29" s="33">
        <v>0</v>
      </c>
      <c r="BS29" s="33">
        <v>0</v>
      </c>
      <c r="BT29" s="33">
        <v>0</v>
      </c>
      <c r="BU29" s="33">
        <v>0</v>
      </c>
      <c r="BV29" s="33">
        <v>0</v>
      </c>
      <c r="BW29" s="33">
        <v>0</v>
      </c>
      <c r="BX29" s="33">
        <v>0</v>
      </c>
      <c r="BY29" s="33">
        <v>0</v>
      </c>
      <c r="BZ29" s="33">
        <v>0</v>
      </c>
      <c r="CA29" s="33">
        <v>0</v>
      </c>
      <c r="CB29" s="33">
        <v>0</v>
      </c>
      <c r="CC29" s="33">
        <v>0</v>
      </c>
      <c r="CD29" s="33">
        <v>0</v>
      </c>
      <c r="CE29" s="33">
        <v>0</v>
      </c>
      <c r="CF29" s="33">
        <v>0</v>
      </c>
      <c r="CG29" s="33">
        <v>0</v>
      </c>
      <c r="CH29" s="33">
        <v>0</v>
      </c>
      <c r="CI29" s="33">
        <v>0</v>
      </c>
      <c r="CJ29" s="33">
        <v>0</v>
      </c>
      <c r="CK29" s="33">
        <v>0</v>
      </c>
      <c r="CL29" s="33">
        <v>0</v>
      </c>
      <c r="CM29" s="33">
        <v>0</v>
      </c>
      <c r="CN29" s="33">
        <v>0</v>
      </c>
      <c r="CO29" s="33">
        <v>0</v>
      </c>
      <c r="CP29" s="33">
        <v>0</v>
      </c>
      <c r="CQ29" s="33">
        <v>0</v>
      </c>
      <c r="CR29" s="33">
        <v>0</v>
      </c>
      <c r="CS29" s="33">
        <v>0</v>
      </c>
      <c r="CT29" s="33">
        <v>0</v>
      </c>
      <c r="CU29" s="33">
        <v>0</v>
      </c>
      <c r="CV29" s="33">
        <v>0</v>
      </c>
      <c r="CW29" s="33">
        <v>0</v>
      </c>
      <c r="CX29" s="33">
        <v>0</v>
      </c>
      <c r="CY29" s="33">
        <v>0</v>
      </c>
      <c r="CZ29" s="33">
        <v>0</v>
      </c>
      <c r="DA29" s="33">
        <v>0</v>
      </c>
      <c r="DB29" s="33">
        <v>0</v>
      </c>
      <c r="DC29" s="33">
        <v>0</v>
      </c>
      <c r="DD29" s="33">
        <v>0</v>
      </c>
      <c r="DE29" s="33">
        <v>0</v>
      </c>
      <c r="DF29" s="33">
        <v>0</v>
      </c>
      <c r="DG29" s="33">
        <v>0</v>
      </c>
      <c r="DH29" s="33">
        <v>0</v>
      </c>
      <c r="DI29" s="33">
        <v>0</v>
      </c>
      <c r="DJ29" s="33">
        <v>0</v>
      </c>
      <c r="DK29" s="33">
        <v>0</v>
      </c>
      <c r="DL29" s="33">
        <v>0</v>
      </c>
      <c r="DM29" s="33">
        <v>0</v>
      </c>
      <c r="DN29" s="33">
        <v>0</v>
      </c>
      <c r="DO29" s="33">
        <v>0</v>
      </c>
      <c r="DP29" s="33">
        <v>0</v>
      </c>
      <c r="DQ29" s="33">
        <v>0</v>
      </c>
      <c r="DR29" s="33">
        <v>0</v>
      </c>
      <c r="DS29" s="33">
        <v>0</v>
      </c>
      <c r="DT29" s="33">
        <v>0</v>
      </c>
      <c r="DU29" s="33">
        <v>0</v>
      </c>
      <c r="DV29" s="33">
        <v>0</v>
      </c>
      <c r="DW29" s="33">
        <v>0</v>
      </c>
      <c r="DX29" s="33">
        <v>0</v>
      </c>
      <c r="DY29" s="33">
        <v>0</v>
      </c>
      <c r="DZ29" s="33">
        <v>0</v>
      </c>
      <c r="EA29" s="33">
        <v>0</v>
      </c>
      <c r="EB29" s="33">
        <v>0</v>
      </c>
      <c r="EC29" s="33">
        <v>0</v>
      </c>
      <c r="ED29" s="33">
        <v>0</v>
      </c>
      <c r="EE29" s="33">
        <v>0</v>
      </c>
      <c r="EF29" s="33">
        <v>0</v>
      </c>
      <c r="EG29" s="33">
        <v>0</v>
      </c>
      <c r="EH29" s="33">
        <v>0</v>
      </c>
      <c r="EI29" s="33">
        <v>0</v>
      </c>
      <c r="EJ29" s="33">
        <v>0</v>
      </c>
      <c r="EK29" s="33">
        <v>0</v>
      </c>
      <c r="EL29" s="33">
        <v>0</v>
      </c>
      <c r="EM29" s="33">
        <v>0</v>
      </c>
      <c r="EN29" s="33">
        <v>0</v>
      </c>
      <c r="EO29" s="33">
        <v>0</v>
      </c>
      <c r="EP29" s="33">
        <v>0</v>
      </c>
      <c r="EQ29" s="33">
        <v>0</v>
      </c>
      <c r="ER29" s="33">
        <v>0</v>
      </c>
      <c r="ES29" s="33">
        <v>0</v>
      </c>
      <c r="ET29" s="33">
        <v>0</v>
      </c>
      <c r="EU29" s="33">
        <v>0</v>
      </c>
      <c r="EV29" s="33">
        <v>0</v>
      </c>
      <c r="EW29" s="33">
        <v>0</v>
      </c>
      <c r="EX29" s="33">
        <v>0</v>
      </c>
      <c r="EY29" s="33">
        <v>0</v>
      </c>
      <c r="EZ29" s="33">
        <v>0</v>
      </c>
      <c r="FA29" s="33">
        <v>0</v>
      </c>
      <c r="FB29" s="33">
        <v>0</v>
      </c>
      <c r="FC29" s="33">
        <v>0</v>
      </c>
    </row>
    <row r="30" spans="2:159" x14ac:dyDescent="0.25">
      <c r="B30" s="33" t="s">
        <v>17</v>
      </c>
      <c r="C30" s="33" t="s">
        <v>36</v>
      </c>
    </row>
    <row r="31" spans="2:159" x14ac:dyDescent="0.25">
      <c r="B31" s="33" t="s">
        <v>17</v>
      </c>
      <c r="C31" s="33" t="s">
        <v>37</v>
      </c>
    </row>
    <row r="32" spans="2:159" x14ac:dyDescent="0.25">
      <c r="B32" s="33" t="s">
        <v>17</v>
      </c>
      <c r="C32" s="33" t="s">
        <v>38</v>
      </c>
      <c r="D32" s="33">
        <v>928.64131359999999</v>
      </c>
      <c r="E32" s="33">
        <v>928.64131359999999</v>
      </c>
      <c r="G32" s="33">
        <v>928.64131359999999</v>
      </c>
      <c r="H32" s="33">
        <v>928.64131359999999</v>
      </c>
      <c r="I32" s="33">
        <v>928.64131359999999</v>
      </c>
      <c r="K32" s="33">
        <v>928.64131359999999</v>
      </c>
      <c r="L32" s="33">
        <v>928.64131359999999</v>
      </c>
      <c r="M32" s="33">
        <v>813.79885460000003</v>
      </c>
      <c r="O32" s="33">
        <v>928.64131359999999</v>
      </c>
      <c r="P32" s="33">
        <v>928.64131359999999</v>
      </c>
      <c r="Q32" s="33">
        <v>928.64131359999999</v>
      </c>
      <c r="S32" s="33">
        <v>928.64131359999999</v>
      </c>
      <c r="W32" s="33">
        <v>928.64131359999999</v>
      </c>
      <c r="AA32" s="33">
        <v>928.64131359999999</v>
      </c>
      <c r="AI32" s="33">
        <v>587.76868960000002</v>
      </c>
      <c r="AM32" s="33">
        <v>928.64131359999999</v>
      </c>
      <c r="AQ32" s="33">
        <v>928.64131359999999</v>
      </c>
      <c r="AU32" s="33">
        <v>928.64131359999999</v>
      </c>
      <c r="AY32" s="33">
        <v>928.64131359999999</v>
      </c>
      <c r="BC32" s="33">
        <v>928.64131359999999</v>
      </c>
      <c r="BG32" s="33">
        <v>928.64131359999999</v>
      </c>
      <c r="BK32" s="33">
        <v>928.64131359999999</v>
      </c>
      <c r="BO32" s="33">
        <v>928.64131359999999</v>
      </c>
      <c r="BS32" s="33">
        <v>928.64131359999999</v>
      </c>
      <c r="BW32" s="33">
        <v>928.64131359999999</v>
      </c>
      <c r="CA32" s="33">
        <v>928.64131359999999</v>
      </c>
    </row>
    <row r="33" spans="2:159" x14ac:dyDescent="0.25">
      <c r="B33" s="33" t="s">
        <v>17</v>
      </c>
      <c r="C33" s="33" t="s">
        <v>39</v>
      </c>
      <c r="J33" s="33">
        <v>312.73459939999998</v>
      </c>
      <c r="K33" s="33">
        <v>312.73459939999998</v>
      </c>
      <c r="N33" s="33">
        <v>312.73459939999998</v>
      </c>
      <c r="O33" s="33">
        <v>312.73459939999998</v>
      </c>
      <c r="R33" s="33">
        <v>312.73459939999998</v>
      </c>
      <c r="S33" s="33">
        <v>312.73459939999998</v>
      </c>
      <c r="W33" s="33">
        <v>312.73459939999998</v>
      </c>
      <c r="AA33" s="33">
        <v>312.73459939999998</v>
      </c>
      <c r="AI33" s="33">
        <v>312.73459939999998</v>
      </c>
      <c r="AM33" s="33">
        <v>312.73459939999998</v>
      </c>
      <c r="AQ33" s="33">
        <v>312.73459939999998</v>
      </c>
      <c r="AU33" s="33">
        <v>312.73459939999998</v>
      </c>
      <c r="AY33" s="33">
        <v>312.73459939999998</v>
      </c>
      <c r="BC33" s="33">
        <v>312.73459939999998</v>
      </c>
      <c r="BG33" s="33">
        <v>312.73459939999998</v>
      </c>
      <c r="BK33" s="33">
        <v>312.73459939999998</v>
      </c>
      <c r="BO33" s="33">
        <v>312.73459939999998</v>
      </c>
      <c r="BS33" s="33">
        <v>312.73459939999998</v>
      </c>
      <c r="BW33" s="33">
        <v>312.73459939999998</v>
      </c>
      <c r="CA33" s="33">
        <v>312.73459939999998</v>
      </c>
    </row>
    <row r="34" spans="2:159" x14ac:dyDescent="0.25">
      <c r="B34" s="33" t="s">
        <v>17</v>
      </c>
      <c r="C34" s="33" t="s">
        <v>40</v>
      </c>
    </row>
    <row r="35" spans="2:159" x14ac:dyDescent="0.25">
      <c r="B35" s="33" t="s">
        <v>17</v>
      </c>
      <c r="C35" s="33" t="s">
        <v>41</v>
      </c>
    </row>
    <row r="36" spans="2:159" x14ac:dyDescent="0.25">
      <c r="B36" s="33" t="s">
        <v>17</v>
      </c>
      <c r="C36" s="33" t="s">
        <v>42</v>
      </c>
    </row>
    <row r="37" spans="2:159" x14ac:dyDescent="0.25">
      <c r="B37" s="33" t="s">
        <v>17</v>
      </c>
      <c r="C37" s="33" t="s">
        <v>43</v>
      </c>
    </row>
    <row r="38" spans="2:159" x14ac:dyDescent="0.25">
      <c r="B38" s="33" t="s">
        <v>17</v>
      </c>
      <c r="C38" s="33" t="s">
        <v>44</v>
      </c>
    </row>
    <row r="39" spans="2:159" x14ac:dyDescent="0.25">
      <c r="B39" s="33" t="s">
        <v>17</v>
      </c>
      <c r="C39" s="33" t="s">
        <v>45</v>
      </c>
    </row>
    <row r="40" spans="2:159" x14ac:dyDescent="0.25">
      <c r="B40" s="33" t="s">
        <v>17</v>
      </c>
      <c r="C40" s="33" t="s">
        <v>46</v>
      </c>
    </row>
    <row r="41" spans="2:159" x14ac:dyDescent="0.25">
      <c r="B41" s="33" t="s">
        <v>17</v>
      </c>
      <c r="C41" s="33" t="s">
        <v>15</v>
      </c>
      <c r="D41" s="33">
        <v>928.64131359999999</v>
      </c>
      <c r="E41" s="33">
        <v>928.64131359999999</v>
      </c>
      <c r="F41" s="33">
        <v>0</v>
      </c>
      <c r="G41" s="33">
        <v>928.64131359999999</v>
      </c>
      <c r="H41" s="33">
        <v>928.64131359999999</v>
      </c>
      <c r="I41" s="33">
        <v>928.64131359999999</v>
      </c>
      <c r="J41" s="33">
        <v>312.73459939999998</v>
      </c>
      <c r="K41" s="33">
        <v>1241.3759130000001</v>
      </c>
      <c r="L41" s="33">
        <v>928.64131359999999</v>
      </c>
      <c r="M41" s="33">
        <v>813.79885460000003</v>
      </c>
      <c r="N41" s="33">
        <v>312.73459939999998</v>
      </c>
      <c r="O41" s="33">
        <v>1241.3759130000001</v>
      </c>
      <c r="P41" s="33">
        <v>928.64131359999999</v>
      </c>
      <c r="Q41" s="33">
        <v>928.64131359999999</v>
      </c>
      <c r="R41" s="33">
        <v>312.73459939999998</v>
      </c>
      <c r="S41" s="33">
        <v>1241.3759130000001</v>
      </c>
      <c r="T41" s="33">
        <v>0</v>
      </c>
      <c r="U41" s="33">
        <v>0</v>
      </c>
      <c r="V41" s="33">
        <v>0</v>
      </c>
      <c r="W41" s="33">
        <v>1241.3759130000001</v>
      </c>
      <c r="X41" s="33">
        <v>0</v>
      </c>
      <c r="Y41" s="33">
        <v>0</v>
      </c>
      <c r="Z41" s="33">
        <v>0</v>
      </c>
      <c r="AA41" s="33">
        <v>1241.3759130000001</v>
      </c>
      <c r="AB41" s="33">
        <v>0</v>
      </c>
      <c r="AC41" s="33">
        <v>0</v>
      </c>
      <c r="AD41" s="33">
        <v>0</v>
      </c>
      <c r="AE41" s="33">
        <v>0</v>
      </c>
      <c r="AF41" s="33">
        <v>0</v>
      </c>
      <c r="AG41" s="33">
        <v>0</v>
      </c>
      <c r="AH41" s="33">
        <v>0</v>
      </c>
      <c r="AI41" s="33">
        <v>900.503289</v>
      </c>
      <c r="AJ41" s="33">
        <v>0</v>
      </c>
      <c r="AK41" s="33">
        <v>0</v>
      </c>
      <c r="AL41" s="33">
        <v>0</v>
      </c>
      <c r="AM41" s="33">
        <v>1241.3759130000001</v>
      </c>
      <c r="AN41" s="33">
        <v>0</v>
      </c>
      <c r="AO41" s="33">
        <v>0</v>
      </c>
      <c r="AP41" s="33">
        <v>0</v>
      </c>
      <c r="AQ41" s="33">
        <v>1241.3759130000001</v>
      </c>
      <c r="AR41" s="33">
        <v>0</v>
      </c>
      <c r="AS41" s="33">
        <v>0</v>
      </c>
      <c r="AT41" s="33">
        <v>0</v>
      </c>
      <c r="AU41" s="33">
        <v>1241.3759130000001</v>
      </c>
      <c r="AV41" s="33">
        <v>0</v>
      </c>
      <c r="AW41" s="33">
        <v>0</v>
      </c>
      <c r="AX41" s="33">
        <v>0</v>
      </c>
      <c r="AY41" s="33">
        <v>1241.3759130000001</v>
      </c>
      <c r="AZ41" s="33">
        <v>0</v>
      </c>
      <c r="BA41" s="33">
        <v>0</v>
      </c>
      <c r="BB41" s="33">
        <v>0</v>
      </c>
      <c r="BC41" s="33">
        <v>1241.3759130000001</v>
      </c>
      <c r="BD41" s="33">
        <v>0</v>
      </c>
      <c r="BE41" s="33">
        <v>0</v>
      </c>
      <c r="BF41" s="33">
        <v>0</v>
      </c>
      <c r="BG41" s="33">
        <v>1241.3759130000001</v>
      </c>
      <c r="BH41" s="33">
        <v>0</v>
      </c>
      <c r="BI41" s="33">
        <v>0</v>
      </c>
      <c r="BJ41" s="33">
        <v>0</v>
      </c>
      <c r="BK41" s="33">
        <v>1241.3759130000001</v>
      </c>
      <c r="BL41" s="33">
        <v>0</v>
      </c>
      <c r="BM41" s="33">
        <v>0</v>
      </c>
      <c r="BN41" s="33">
        <v>0</v>
      </c>
      <c r="BO41" s="33">
        <v>1241.3759130000001</v>
      </c>
      <c r="BP41" s="33">
        <v>0</v>
      </c>
      <c r="BQ41" s="33">
        <v>0</v>
      </c>
      <c r="BR41" s="33">
        <v>0</v>
      </c>
      <c r="BS41" s="33">
        <v>1241.3759130000001</v>
      </c>
      <c r="BT41" s="33">
        <v>0</v>
      </c>
      <c r="BU41" s="33">
        <v>0</v>
      </c>
      <c r="BV41" s="33">
        <v>0</v>
      </c>
      <c r="BW41" s="33">
        <v>1241.3759130000001</v>
      </c>
      <c r="BX41" s="33">
        <v>0</v>
      </c>
      <c r="BY41" s="33">
        <v>0</v>
      </c>
      <c r="BZ41" s="33">
        <v>0</v>
      </c>
      <c r="CA41" s="33">
        <v>1241.3759130000001</v>
      </c>
      <c r="CB41" s="33">
        <v>0</v>
      </c>
      <c r="CC41" s="33">
        <v>0</v>
      </c>
      <c r="CD41" s="33">
        <v>0</v>
      </c>
      <c r="CE41" s="33">
        <v>0</v>
      </c>
      <c r="CF41" s="33">
        <v>0</v>
      </c>
      <c r="CG41" s="33">
        <v>0</v>
      </c>
      <c r="CH41" s="33">
        <v>0</v>
      </c>
      <c r="CI41" s="33">
        <v>0</v>
      </c>
      <c r="CJ41" s="33">
        <v>0</v>
      </c>
      <c r="CK41" s="33">
        <v>0</v>
      </c>
      <c r="CL41" s="33">
        <v>0</v>
      </c>
      <c r="CM41" s="33">
        <v>0</v>
      </c>
      <c r="CN41" s="33">
        <v>0</v>
      </c>
      <c r="CO41" s="33">
        <v>0</v>
      </c>
      <c r="CP41" s="33">
        <v>0</v>
      </c>
      <c r="CQ41" s="33">
        <v>0</v>
      </c>
      <c r="CR41" s="33">
        <v>0</v>
      </c>
      <c r="CS41" s="33">
        <v>0</v>
      </c>
      <c r="CT41" s="33">
        <v>0</v>
      </c>
      <c r="CU41" s="33">
        <v>0</v>
      </c>
      <c r="CV41" s="33">
        <v>0</v>
      </c>
      <c r="CW41" s="33">
        <v>0</v>
      </c>
      <c r="CX41" s="33">
        <v>0</v>
      </c>
      <c r="CY41" s="33">
        <v>0</v>
      </c>
      <c r="CZ41" s="33">
        <v>0</v>
      </c>
      <c r="DA41" s="33">
        <v>0</v>
      </c>
      <c r="DB41" s="33">
        <v>0</v>
      </c>
      <c r="DC41" s="33">
        <v>0</v>
      </c>
      <c r="DD41" s="33">
        <v>0</v>
      </c>
      <c r="DE41" s="33">
        <v>0</v>
      </c>
      <c r="DF41" s="33">
        <v>0</v>
      </c>
      <c r="DG41" s="33">
        <v>0</v>
      </c>
      <c r="DH41" s="33">
        <v>0</v>
      </c>
      <c r="DI41" s="33">
        <v>0</v>
      </c>
      <c r="DJ41" s="33">
        <v>0</v>
      </c>
      <c r="DK41" s="33">
        <v>0</v>
      </c>
      <c r="DL41" s="33">
        <v>0</v>
      </c>
      <c r="DM41" s="33">
        <v>0</v>
      </c>
      <c r="DN41" s="33">
        <v>0</v>
      </c>
      <c r="DO41" s="33">
        <v>0</v>
      </c>
      <c r="DP41" s="33">
        <v>0</v>
      </c>
      <c r="DQ41" s="33">
        <v>0</v>
      </c>
      <c r="DR41" s="33">
        <v>0</v>
      </c>
      <c r="DS41" s="33">
        <v>0</v>
      </c>
      <c r="DT41" s="33">
        <v>0</v>
      </c>
      <c r="DU41" s="33">
        <v>0</v>
      </c>
      <c r="DV41" s="33">
        <v>0</v>
      </c>
      <c r="DW41" s="33">
        <v>0</v>
      </c>
      <c r="DX41" s="33">
        <v>0</v>
      </c>
      <c r="DY41" s="33">
        <v>0</v>
      </c>
      <c r="DZ41" s="33">
        <v>0</v>
      </c>
      <c r="EA41" s="33">
        <v>0</v>
      </c>
      <c r="EB41" s="33">
        <v>0</v>
      </c>
      <c r="EC41" s="33">
        <v>0</v>
      </c>
      <c r="ED41" s="33">
        <v>0</v>
      </c>
      <c r="EE41" s="33">
        <v>0</v>
      </c>
      <c r="EF41" s="33">
        <v>0</v>
      </c>
      <c r="EG41" s="33">
        <v>0</v>
      </c>
      <c r="EH41" s="33">
        <v>0</v>
      </c>
      <c r="EI41" s="33">
        <v>0</v>
      </c>
      <c r="EJ41" s="33">
        <v>0</v>
      </c>
      <c r="EK41" s="33">
        <v>0</v>
      </c>
      <c r="EL41" s="33">
        <v>0</v>
      </c>
      <c r="EM41" s="33">
        <v>0</v>
      </c>
      <c r="EN41" s="33">
        <v>0</v>
      </c>
      <c r="EO41" s="33">
        <v>0</v>
      </c>
      <c r="EP41" s="33">
        <v>0</v>
      </c>
      <c r="EQ41" s="33">
        <v>0</v>
      </c>
      <c r="ER41" s="33">
        <v>0</v>
      </c>
      <c r="ES41" s="33">
        <v>0</v>
      </c>
      <c r="ET41" s="33">
        <v>0</v>
      </c>
      <c r="EU41" s="33">
        <v>0</v>
      </c>
      <c r="EV41" s="33">
        <v>0</v>
      </c>
      <c r="EW41" s="33">
        <v>0</v>
      </c>
      <c r="EX41" s="33">
        <v>0</v>
      </c>
      <c r="EY41" s="33">
        <v>0</v>
      </c>
      <c r="EZ41" s="33">
        <v>0</v>
      </c>
      <c r="FA41" s="33">
        <v>0</v>
      </c>
      <c r="FB41" s="33">
        <v>0</v>
      </c>
      <c r="FC41" s="33">
        <v>0</v>
      </c>
    </row>
    <row r="42" spans="2:159" x14ac:dyDescent="0.25">
      <c r="B42" s="33" t="s">
        <v>18</v>
      </c>
      <c r="C42" s="33" t="s">
        <v>36</v>
      </c>
    </row>
    <row r="43" spans="2:159" x14ac:dyDescent="0.25">
      <c r="B43" s="33" t="s">
        <v>18</v>
      </c>
      <c r="C43" s="33" t="s">
        <v>37</v>
      </c>
    </row>
    <row r="44" spans="2:159" x14ac:dyDescent="0.25">
      <c r="B44" s="33" t="s">
        <v>18</v>
      </c>
      <c r="C44" s="33" t="s">
        <v>38</v>
      </c>
    </row>
    <row r="45" spans="2:159" x14ac:dyDescent="0.25">
      <c r="B45" s="33" t="s">
        <v>18</v>
      </c>
      <c r="C45" s="33" t="s">
        <v>39</v>
      </c>
    </row>
    <row r="46" spans="2:159" x14ac:dyDescent="0.25">
      <c r="B46" s="33" t="s">
        <v>18</v>
      </c>
      <c r="C46" s="33" t="s">
        <v>40</v>
      </c>
    </row>
    <row r="47" spans="2:159" x14ac:dyDescent="0.25">
      <c r="B47" s="33" t="s">
        <v>18</v>
      </c>
      <c r="C47" s="33" t="s">
        <v>41</v>
      </c>
    </row>
    <row r="48" spans="2:159" x14ac:dyDescent="0.25">
      <c r="B48" s="33" t="s">
        <v>18</v>
      </c>
      <c r="C48" s="33" t="s">
        <v>42</v>
      </c>
    </row>
    <row r="49" spans="2:159" x14ac:dyDescent="0.25">
      <c r="B49" s="33" t="s">
        <v>18</v>
      </c>
      <c r="C49" s="33" t="s">
        <v>43</v>
      </c>
    </row>
    <row r="50" spans="2:159" x14ac:dyDescent="0.25">
      <c r="B50" s="33" t="s">
        <v>18</v>
      </c>
      <c r="C50" s="33" t="s">
        <v>44</v>
      </c>
    </row>
    <row r="51" spans="2:159" x14ac:dyDescent="0.25">
      <c r="B51" s="33" t="s">
        <v>18</v>
      </c>
      <c r="C51" s="33" t="s">
        <v>45</v>
      </c>
    </row>
    <row r="52" spans="2:159" x14ac:dyDescent="0.25">
      <c r="B52" s="33" t="s">
        <v>18</v>
      </c>
      <c r="C52" s="33" t="s">
        <v>46</v>
      </c>
    </row>
    <row r="53" spans="2:159" x14ac:dyDescent="0.25">
      <c r="B53" s="33" t="s">
        <v>18</v>
      </c>
      <c r="C53" s="33" t="s">
        <v>15</v>
      </c>
      <c r="D53" s="33">
        <v>0</v>
      </c>
      <c r="E53" s="33">
        <v>0</v>
      </c>
      <c r="F53" s="33">
        <v>0</v>
      </c>
      <c r="G53" s="33">
        <v>0</v>
      </c>
      <c r="H53" s="33">
        <v>0</v>
      </c>
      <c r="I53" s="33">
        <v>0</v>
      </c>
      <c r="J53" s="33">
        <v>0</v>
      </c>
      <c r="K53" s="33">
        <v>0</v>
      </c>
      <c r="L53" s="33">
        <v>0</v>
      </c>
      <c r="M53" s="33">
        <v>0</v>
      </c>
      <c r="N53" s="33">
        <v>0</v>
      </c>
      <c r="O53" s="33">
        <v>0</v>
      </c>
      <c r="P53" s="33">
        <v>0</v>
      </c>
      <c r="Q53" s="33">
        <v>0</v>
      </c>
      <c r="R53" s="33">
        <v>0</v>
      </c>
      <c r="S53" s="33">
        <v>0</v>
      </c>
      <c r="T53" s="33">
        <v>0</v>
      </c>
      <c r="U53" s="33">
        <v>0</v>
      </c>
      <c r="V53" s="33">
        <v>0</v>
      </c>
      <c r="W53" s="33">
        <v>0</v>
      </c>
      <c r="X53" s="33">
        <v>0</v>
      </c>
      <c r="Y53" s="33">
        <v>0</v>
      </c>
      <c r="Z53" s="33">
        <v>0</v>
      </c>
      <c r="AA53" s="33">
        <v>0</v>
      </c>
      <c r="AB53" s="33">
        <v>0</v>
      </c>
      <c r="AC53" s="33">
        <v>0</v>
      </c>
      <c r="AD53" s="33">
        <v>0</v>
      </c>
      <c r="AE53" s="33">
        <v>0</v>
      </c>
      <c r="AF53" s="33">
        <v>0</v>
      </c>
      <c r="AG53" s="33">
        <v>0</v>
      </c>
      <c r="AH53" s="33">
        <v>0</v>
      </c>
      <c r="AI53" s="33">
        <v>0</v>
      </c>
      <c r="AJ53" s="33">
        <v>0</v>
      </c>
      <c r="AK53" s="33">
        <v>0</v>
      </c>
      <c r="AL53" s="33">
        <v>0</v>
      </c>
      <c r="AM53" s="33">
        <v>0</v>
      </c>
      <c r="AN53" s="33">
        <v>0</v>
      </c>
      <c r="AO53" s="33">
        <v>0</v>
      </c>
      <c r="AP53" s="33">
        <v>0</v>
      </c>
      <c r="AQ53" s="33">
        <v>0</v>
      </c>
      <c r="AR53" s="33">
        <v>0</v>
      </c>
      <c r="AS53" s="33">
        <v>0</v>
      </c>
      <c r="AT53" s="33">
        <v>0</v>
      </c>
      <c r="AU53" s="33">
        <v>0</v>
      </c>
      <c r="AV53" s="33">
        <v>0</v>
      </c>
      <c r="AW53" s="33">
        <v>0</v>
      </c>
      <c r="AX53" s="33">
        <v>0</v>
      </c>
      <c r="AY53" s="33">
        <v>0</v>
      </c>
      <c r="AZ53" s="33">
        <v>0</v>
      </c>
      <c r="BA53" s="33">
        <v>0</v>
      </c>
      <c r="BB53" s="33">
        <v>0</v>
      </c>
      <c r="BC53" s="33">
        <v>0</v>
      </c>
      <c r="BD53" s="33">
        <v>0</v>
      </c>
      <c r="BE53" s="33">
        <v>0</v>
      </c>
      <c r="BF53" s="33">
        <v>0</v>
      </c>
      <c r="BG53" s="33">
        <v>0</v>
      </c>
      <c r="BH53" s="33">
        <v>0</v>
      </c>
      <c r="BI53" s="33">
        <v>0</v>
      </c>
      <c r="BJ53" s="33">
        <v>0</v>
      </c>
      <c r="BK53" s="33">
        <v>0</v>
      </c>
      <c r="BL53" s="33">
        <v>0</v>
      </c>
      <c r="BM53" s="33">
        <v>0</v>
      </c>
      <c r="BN53" s="33">
        <v>0</v>
      </c>
      <c r="BO53" s="33">
        <v>0</v>
      </c>
      <c r="BP53" s="33">
        <v>0</v>
      </c>
      <c r="BQ53" s="33">
        <v>0</v>
      </c>
      <c r="BR53" s="33">
        <v>0</v>
      </c>
      <c r="BS53" s="33">
        <v>0</v>
      </c>
      <c r="BT53" s="33">
        <v>0</v>
      </c>
      <c r="BU53" s="33">
        <v>0</v>
      </c>
      <c r="BV53" s="33">
        <v>0</v>
      </c>
      <c r="BW53" s="33">
        <v>0</v>
      </c>
      <c r="BX53" s="33">
        <v>0</v>
      </c>
      <c r="BY53" s="33">
        <v>0</v>
      </c>
      <c r="BZ53" s="33">
        <v>0</v>
      </c>
      <c r="CA53" s="33">
        <v>0</v>
      </c>
      <c r="CB53" s="33">
        <v>0</v>
      </c>
      <c r="CC53" s="33">
        <v>0</v>
      </c>
      <c r="CD53" s="33">
        <v>0</v>
      </c>
      <c r="CE53" s="33">
        <v>0</v>
      </c>
      <c r="CF53" s="33">
        <v>0</v>
      </c>
      <c r="CG53" s="33">
        <v>0</v>
      </c>
      <c r="CH53" s="33">
        <v>0</v>
      </c>
      <c r="CI53" s="33">
        <v>0</v>
      </c>
      <c r="CJ53" s="33">
        <v>0</v>
      </c>
      <c r="CK53" s="33">
        <v>0</v>
      </c>
      <c r="CL53" s="33">
        <v>0</v>
      </c>
      <c r="CM53" s="33">
        <v>0</v>
      </c>
      <c r="CN53" s="33">
        <v>0</v>
      </c>
      <c r="CO53" s="33">
        <v>0</v>
      </c>
      <c r="CP53" s="33">
        <v>0</v>
      </c>
      <c r="CQ53" s="33">
        <v>0</v>
      </c>
      <c r="CR53" s="33">
        <v>0</v>
      </c>
      <c r="CS53" s="33">
        <v>0</v>
      </c>
      <c r="CT53" s="33">
        <v>0</v>
      </c>
      <c r="CU53" s="33">
        <v>0</v>
      </c>
      <c r="CV53" s="33">
        <v>0</v>
      </c>
      <c r="CW53" s="33">
        <v>0</v>
      </c>
      <c r="CX53" s="33">
        <v>0</v>
      </c>
      <c r="CY53" s="33">
        <v>0</v>
      </c>
      <c r="CZ53" s="33">
        <v>0</v>
      </c>
      <c r="DA53" s="33">
        <v>0</v>
      </c>
      <c r="DB53" s="33">
        <v>0</v>
      </c>
      <c r="DC53" s="33">
        <v>0</v>
      </c>
      <c r="DD53" s="33">
        <v>0</v>
      </c>
      <c r="DE53" s="33">
        <v>0</v>
      </c>
      <c r="DF53" s="33">
        <v>0</v>
      </c>
      <c r="DG53" s="33">
        <v>0</v>
      </c>
      <c r="DH53" s="33">
        <v>0</v>
      </c>
      <c r="DI53" s="33">
        <v>0</v>
      </c>
      <c r="DJ53" s="33">
        <v>0</v>
      </c>
      <c r="DK53" s="33">
        <v>0</v>
      </c>
      <c r="DL53" s="33">
        <v>0</v>
      </c>
      <c r="DM53" s="33">
        <v>0</v>
      </c>
      <c r="DN53" s="33">
        <v>0</v>
      </c>
      <c r="DO53" s="33">
        <v>0</v>
      </c>
      <c r="DP53" s="33">
        <v>0</v>
      </c>
      <c r="DQ53" s="33">
        <v>0</v>
      </c>
      <c r="DR53" s="33">
        <v>0</v>
      </c>
      <c r="DS53" s="33">
        <v>0</v>
      </c>
      <c r="DT53" s="33">
        <v>0</v>
      </c>
      <c r="DU53" s="33">
        <v>0</v>
      </c>
      <c r="DV53" s="33">
        <v>0</v>
      </c>
      <c r="DW53" s="33">
        <v>0</v>
      </c>
      <c r="DX53" s="33">
        <v>0</v>
      </c>
      <c r="DY53" s="33">
        <v>0</v>
      </c>
      <c r="DZ53" s="33">
        <v>0</v>
      </c>
      <c r="EA53" s="33">
        <v>0</v>
      </c>
      <c r="EB53" s="33">
        <v>0</v>
      </c>
      <c r="EC53" s="33">
        <v>0</v>
      </c>
      <c r="ED53" s="33">
        <v>0</v>
      </c>
      <c r="EE53" s="33">
        <v>0</v>
      </c>
      <c r="EF53" s="33">
        <v>0</v>
      </c>
      <c r="EG53" s="33">
        <v>0</v>
      </c>
      <c r="EH53" s="33">
        <v>0</v>
      </c>
      <c r="EI53" s="33">
        <v>0</v>
      </c>
      <c r="EJ53" s="33">
        <v>0</v>
      </c>
      <c r="EK53" s="33">
        <v>0</v>
      </c>
      <c r="EL53" s="33">
        <v>0</v>
      </c>
      <c r="EM53" s="33">
        <v>0</v>
      </c>
      <c r="EN53" s="33">
        <v>0</v>
      </c>
      <c r="EO53" s="33">
        <v>0</v>
      </c>
      <c r="EP53" s="33">
        <v>0</v>
      </c>
      <c r="EQ53" s="33">
        <v>0</v>
      </c>
      <c r="ER53" s="33">
        <v>0</v>
      </c>
      <c r="ES53" s="33">
        <v>0</v>
      </c>
      <c r="ET53" s="33">
        <v>0</v>
      </c>
      <c r="EU53" s="33">
        <v>0</v>
      </c>
      <c r="EV53" s="33">
        <v>0</v>
      </c>
      <c r="EW53" s="33">
        <v>0</v>
      </c>
      <c r="EX53" s="33">
        <v>0</v>
      </c>
      <c r="EY53" s="33">
        <v>0</v>
      </c>
      <c r="EZ53" s="33">
        <v>0</v>
      </c>
      <c r="FA53" s="33">
        <v>0</v>
      </c>
      <c r="FB53" s="33">
        <v>0</v>
      </c>
      <c r="FC53" s="33">
        <v>0</v>
      </c>
    </row>
    <row r="54" spans="2:159" x14ac:dyDescent="0.25">
      <c r="B54" s="33" t="s">
        <v>761</v>
      </c>
      <c r="C54" s="33" t="s">
        <v>36</v>
      </c>
    </row>
    <row r="55" spans="2:159" x14ac:dyDescent="0.25">
      <c r="B55" s="33" t="s">
        <v>761</v>
      </c>
      <c r="C55" s="33" t="s">
        <v>37</v>
      </c>
      <c r="D55" s="33">
        <v>1037.094057</v>
      </c>
      <c r="E55" s="33">
        <v>975.05550679999999</v>
      </c>
      <c r="F55" s="33">
        <v>783.63414739999996</v>
      </c>
      <c r="G55" s="33">
        <v>1037.094057</v>
      </c>
      <c r="H55" s="33">
        <v>1039.802942</v>
      </c>
      <c r="I55" s="33">
        <v>1037.094057</v>
      </c>
      <c r="J55" s="33">
        <v>783.63414739999996</v>
      </c>
      <c r="K55" s="33">
        <v>1039.802942</v>
      </c>
      <c r="L55" s="33">
        <v>975.05550679999999</v>
      </c>
      <c r="M55" s="33">
        <v>817.78825429999995</v>
      </c>
      <c r="N55" s="33">
        <v>783.63414739999996</v>
      </c>
      <c r="O55" s="33">
        <v>975.05550679999999</v>
      </c>
      <c r="P55" s="33">
        <v>1039.802942</v>
      </c>
      <c r="Q55" s="33">
        <v>1037.094057</v>
      </c>
      <c r="R55" s="33">
        <v>783.63414739999996</v>
      </c>
      <c r="S55" s="33">
        <v>1039.802942</v>
      </c>
      <c r="T55" s="33">
        <v>783.63414739999996</v>
      </c>
      <c r="U55" s="33">
        <v>783.63414739999996</v>
      </c>
      <c r="V55" s="33">
        <v>783.63414739999996</v>
      </c>
      <c r="W55" s="33">
        <v>817.78825429999995</v>
      </c>
      <c r="X55" s="33">
        <v>783.63414739999996</v>
      </c>
      <c r="Y55" s="33">
        <v>783.63414739999996</v>
      </c>
      <c r="Z55" s="33">
        <v>783.63414739999996</v>
      </c>
      <c r="AA55" s="33">
        <v>903.27776779999999</v>
      </c>
      <c r="AB55" s="33">
        <v>783.63414739999996</v>
      </c>
      <c r="AC55" s="33">
        <v>783.63414739999996</v>
      </c>
      <c r="AD55" s="33">
        <v>783.63414739999996</v>
      </c>
      <c r="AE55" s="33">
        <v>783.63414739999996</v>
      </c>
      <c r="AF55" s="33">
        <v>953.63414739999996</v>
      </c>
      <c r="AG55" s="33">
        <v>953.63414739999996</v>
      </c>
      <c r="AH55" s="33">
        <v>953.63414739999996</v>
      </c>
      <c r="AI55" s="33">
        <v>1141.580119</v>
      </c>
      <c r="AJ55" s="33">
        <v>953.63414739999996</v>
      </c>
      <c r="AK55" s="33">
        <v>953.63414739999996</v>
      </c>
      <c r="AL55" s="33">
        <v>953.63414739999996</v>
      </c>
      <c r="AM55" s="33">
        <v>1141.59449</v>
      </c>
      <c r="AN55" s="33">
        <v>953.63414739999996</v>
      </c>
      <c r="AO55" s="33">
        <v>953.63414739999996</v>
      </c>
      <c r="AP55" s="33">
        <v>953.63414739999996</v>
      </c>
      <c r="AQ55" s="33">
        <v>1360.900292</v>
      </c>
      <c r="AR55" s="33">
        <v>953.63414739999996</v>
      </c>
      <c r="AS55" s="33">
        <v>953.63414739999996</v>
      </c>
      <c r="AT55" s="33">
        <v>1141.580119</v>
      </c>
      <c r="AU55" s="33">
        <v>1363.609177</v>
      </c>
      <c r="AV55" s="33">
        <v>953.63414739999996</v>
      </c>
      <c r="AW55" s="33">
        <v>953.63414739999996</v>
      </c>
      <c r="AX55" s="33">
        <v>953.63414739999996</v>
      </c>
      <c r="AY55" s="33">
        <v>1363.609177</v>
      </c>
      <c r="AZ55" s="33">
        <v>953.63414739999996</v>
      </c>
      <c r="BA55" s="33">
        <v>953.63414739999996</v>
      </c>
      <c r="BB55" s="33">
        <v>953.63414739999996</v>
      </c>
      <c r="BC55" s="33">
        <v>1360.900292</v>
      </c>
      <c r="BD55" s="33">
        <v>953.63414739999996</v>
      </c>
      <c r="BE55" s="33">
        <v>953.63414739999996</v>
      </c>
      <c r="BF55" s="33">
        <v>953.63414739999996</v>
      </c>
      <c r="BG55" s="33">
        <v>1360.900292</v>
      </c>
      <c r="BH55" s="33">
        <v>953.63414739999996</v>
      </c>
      <c r="BI55" s="33">
        <v>953.63414739999996</v>
      </c>
      <c r="BJ55" s="33">
        <v>953.63414739999996</v>
      </c>
      <c r="BK55" s="33">
        <v>1360.900292</v>
      </c>
      <c r="BL55" s="33">
        <v>953.63414739999996</v>
      </c>
      <c r="BM55" s="33">
        <v>953.63414739999996</v>
      </c>
      <c r="BN55" s="33">
        <v>953.63414739999996</v>
      </c>
      <c r="BO55" s="33">
        <v>1298.861742</v>
      </c>
      <c r="BP55" s="33">
        <v>953.63414739999996</v>
      </c>
      <c r="BQ55" s="33">
        <v>953.63414739999996</v>
      </c>
      <c r="BR55" s="33">
        <v>953.63414739999996</v>
      </c>
      <c r="BS55" s="33">
        <v>1298.861742</v>
      </c>
      <c r="BT55" s="33">
        <v>235.69855680000001</v>
      </c>
      <c r="BU55" s="33">
        <v>235.69855680000001</v>
      </c>
      <c r="BV55" s="33">
        <v>235.69855680000001</v>
      </c>
      <c r="BW55" s="33">
        <v>389.50479200000001</v>
      </c>
      <c r="BX55" s="33">
        <v>235.69855680000001</v>
      </c>
      <c r="BY55" s="33">
        <v>235.69855680000001</v>
      </c>
      <c r="BZ55" s="33">
        <v>235.69855680000001</v>
      </c>
      <c r="CA55" s="33">
        <v>389.50479200000001</v>
      </c>
      <c r="CB55" s="33">
        <v>170</v>
      </c>
      <c r="CC55" s="33">
        <v>170</v>
      </c>
      <c r="CD55" s="33">
        <v>170</v>
      </c>
      <c r="CE55" s="33">
        <v>323.8062352</v>
      </c>
      <c r="CF55" s="33">
        <v>170</v>
      </c>
      <c r="CG55" s="33">
        <v>170</v>
      </c>
      <c r="CH55" s="33">
        <v>170</v>
      </c>
      <c r="CI55" s="33">
        <v>323.8062352</v>
      </c>
      <c r="CJ55" s="33">
        <v>170</v>
      </c>
      <c r="CK55" s="33">
        <v>170</v>
      </c>
      <c r="CL55" s="33">
        <v>170</v>
      </c>
      <c r="CM55" s="33">
        <v>323.8062352</v>
      </c>
      <c r="CN55" s="33">
        <v>323.8062352</v>
      </c>
      <c r="CO55" s="33">
        <v>170</v>
      </c>
      <c r="CP55" s="33">
        <v>170</v>
      </c>
      <c r="CQ55" s="33">
        <v>323.8062352</v>
      </c>
      <c r="CR55" s="33">
        <v>323.8062352</v>
      </c>
      <c r="CS55" s="33">
        <v>170</v>
      </c>
      <c r="CT55" s="33">
        <v>170</v>
      </c>
      <c r="CU55" s="33">
        <v>323.8062352</v>
      </c>
      <c r="CV55" s="33">
        <v>323.8062352</v>
      </c>
      <c r="CW55" s="33">
        <v>170</v>
      </c>
      <c r="CX55" s="33">
        <v>170</v>
      </c>
      <c r="CY55" s="33">
        <v>323.8062352</v>
      </c>
      <c r="CZ55" s="33">
        <v>323.8062352</v>
      </c>
      <c r="DA55" s="33">
        <v>170</v>
      </c>
      <c r="DB55" s="33">
        <v>170</v>
      </c>
      <c r="DC55" s="33">
        <v>323.8062352</v>
      </c>
      <c r="DD55" s="33">
        <v>323.8062352</v>
      </c>
      <c r="DE55" s="33">
        <v>170</v>
      </c>
      <c r="DF55" s="33">
        <v>295.7748924</v>
      </c>
      <c r="DG55" s="33">
        <v>323.8062352</v>
      </c>
      <c r="DH55" s="33">
        <v>323.8062352</v>
      </c>
      <c r="DI55" s="33">
        <v>170</v>
      </c>
      <c r="DJ55" s="33">
        <v>170</v>
      </c>
      <c r="DK55" s="33">
        <v>323.8062352</v>
      </c>
      <c r="DL55" s="33">
        <v>323.8062352</v>
      </c>
      <c r="DM55" s="33">
        <v>170</v>
      </c>
      <c r="DN55" s="33">
        <v>170</v>
      </c>
      <c r="DO55" s="33">
        <v>323.8062352</v>
      </c>
      <c r="DP55" s="33">
        <v>323.8062352</v>
      </c>
      <c r="DQ55" s="33">
        <v>170</v>
      </c>
      <c r="DR55" s="33">
        <v>170</v>
      </c>
      <c r="DS55" s="33">
        <v>323.8062352</v>
      </c>
      <c r="DT55" s="33">
        <v>323.8062352</v>
      </c>
      <c r="DU55" s="33">
        <v>170</v>
      </c>
      <c r="DV55" s="33">
        <v>170</v>
      </c>
      <c r="DW55" s="33">
        <v>323.8062352</v>
      </c>
      <c r="DX55" s="33">
        <v>323.8062352</v>
      </c>
      <c r="DY55" s="33">
        <v>170</v>
      </c>
      <c r="DZ55" s="33">
        <v>170</v>
      </c>
      <c r="EA55" s="33">
        <v>323.8062352</v>
      </c>
      <c r="EB55" s="33">
        <v>323.8062352</v>
      </c>
      <c r="EC55" s="33">
        <v>170</v>
      </c>
      <c r="ED55" s="33">
        <v>170</v>
      </c>
      <c r="EE55" s="33">
        <v>323.8062352</v>
      </c>
    </row>
    <row r="56" spans="2:159" x14ac:dyDescent="0.25">
      <c r="B56" s="33" t="s">
        <v>761</v>
      </c>
      <c r="C56" s="33" t="s">
        <v>38</v>
      </c>
    </row>
    <row r="57" spans="2:159" x14ac:dyDescent="0.25">
      <c r="B57" s="33" t="s">
        <v>761</v>
      </c>
      <c r="C57" s="33" t="s">
        <v>39</v>
      </c>
    </row>
    <row r="58" spans="2:159" x14ac:dyDescent="0.25">
      <c r="B58" s="33" t="s">
        <v>761</v>
      </c>
      <c r="C58" s="33" t="s">
        <v>40</v>
      </c>
    </row>
    <row r="59" spans="2:159" x14ac:dyDescent="0.25">
      <c r="B59" s="33" t="s">
        <v>761</v>
      </c>
      <c r="C59" s="33" t="s">
        <v>41</v>
      </c>
    </row>
    <row r="60" spans="2:159" x14ac:dyDescent="0.25">
      <c r="B60" s="33" t="s">
        <v>761</v>
      </c>
      <c r="C60" s="33" t="s">
        <v>42</v>
      </c>
    </row>
    <row r="61" spans="2:159" x14ac:dyDescent="0.25">
      <c r="B61" s="33" t="s">
        <v>761</v>
      </c>
      <c r="C61" s="33" t="s">
        <v>43</v>
      </c>
    </row>
    <row r="62" spans="2:159" x14ac:dyDescent="0.25">
      <c r="B62" s="33" t="s">
        <v>761</v>
      </c>
      <c r="C62" s="33" t="s">
        <v>44</v>
      </c>
    </row>
    <row r="63" spans="2:159" x14ac:dyDescent="0.25">
      <c r="B63" s="33" t="s">
        <v>761</v>
      </c>
      <c r="C63" s="33" t="s">
        <v>45</v>
      </c>
    </row>
    <row r="64" spans="2:159" x14ac:dyDescent="0.25">
      <c r="B64" s="33" t="s">
        <v>761</v>
      </c>
      <c r="C64" s="33" t="s">
        <v>46</v>
      </c>
    </row>
    <row r="65" spans="2:159" x14ac:dyDescent="0.25">
      <c r="B65" s="33" t="s">
        <v>761</v>
      </c>
      <c r="C65" s="33" t="s">
        <v>15</v>
      </c>
      <c r="D65" s="33">
        <v>1037.094057</v>
      </c>
      <c r="E65" s="33">
        <v>975.05550679999999</v>
      </c>
      <c r="F65" s="33">
        <v>783.63414739999996</v>
      </c>
      <c r="G65" s="33">
        <v>1037.094057</v>
      </c>
      <c r="H65" s="33">
        <v>1039.802942</v>
      </c>
      <c r="I65" s="33">
        <v>1037.094057</v>
      </c>
      <c r="J65" s="33">
        <v>783.63414739999996</v>
      </c>
      <c r="K65" s="33">
        <v>1039.802942</v>
      </c>
      <c r="L65" s="33">
        <v>975.05550679999999</v>
      </c>
      <c r="M65" s="33">
        <v>817.78825429999995</v>
      </c>
      <c r="N65" s="33">
        <v>783.63414739999996</v>
      </c>
      <c r="O65" s="33">
        <v>975.05550679999999</v>
      </c>
      <c r="P65" s="33">
        <v>1039.802942</v>
      </c>
      <c r="Q65" s="33">
        <v>1037.094057</v>
      </c>
      <c r="R65" s="33">
        <v>783.63414739999996</v>
      </c>
      <c r="S65" s="33">
        <v>1039.802942</v>
      </c>
      <c r="T65" s="33">
        <v>783.63414739999996</v>
      </c>
      <c r="U65" s="33">
        <v>783.63414739999996</v>
      </c>
      <c r="V65" s="33">
        <v>783.63414739999996</v>
      </c>
      <c r="W65" s="33">
        <v>817.78825429999995</v>
      </c>
      <c r="X65" s="33">
        <v>783.63414739999996</v>
      </c>
      <c r="Y65" s="33">
        <v>783.63414739999996</v>
      </c>
      <c r="Z65" s="33">
        <v>783.63414739999996</v>
      </c>
      <c r="AA65" s="33">
        <v>903.27776779999999</v>
      </c>
      <c r="AB65" s="33">
        <v>783.63414739999996</v>
      </c>
      <c r="AC65" s="33">
        <v>783.63414739999996</v>
      </c>
      <c r="AD65" s="33">
        <v>783.63414739999996</v>
      </c>
      <c r="AE65" s="33">
        <v>783.63414739999996</v>
      </c>
      <c r="AF65" s="33">
        <v>953.63414739999996</v>
      </c>
      <c r="AG65" s="33">
        <v>953.63414739999996</v>
      </c>
      <c r="AH65" s="33">
        <v>953.63414739999996</v>
      </c>
      <c r="AI65" s="33">
        <v>1141.580119</v>
      </c>
      <c r="AJ65" s="33">
        <v>953.63414739999996</v>
      </c>
      <c r="AK65" s="33">
        <v>953.63414739999996</v>
      </c>
      <c r="AL65" s="33">
        <v>953.63414739999996</v>
      </c>
      <c r="AM65" s="33">
        <v>1141.59449</v>
      </c>
      <c r="AN65" s="33">
        <v>953.63414739999996</v>
      </c>
      <c r="AO65" s="33">
        <v>953.63414739999996</v>
      </c>
      <c r="AP65" s="33">
        <v>953.63414739999996</v>
      </c>
      <c r="AQ65" s="33">
        <v>1360.900292</v>
      </c>
      <c r="AR65" s="33">
        <v>953.63414739999996</v>
      </c>
      <c r="AS65" s="33">
        <v>953.63414739999996</v>
      </c>
      <c r="AT65" s="33">
        <v>1141.580119</v>
      </c>
      <c r="AU65" s="33">
        <v>1363.609177</v>
      </c>
      <c r="AV65" s="33">
        <v>953.63414739999996</v>
      </c>
      <c r="AW65" s="33">
        <v>953.63414739999996</v>
      </c>
      <c r="AX65" s="33">
        <v>953.63414739999996</v>
      </c>
      <c r="AY65" s="33">
        <v>1363.609177</v>
      </c>
      <c r="AZ65" s="33">
        <v>953.63414739999996</v>
      </c>
      <c r="BA65" s="33">
        <v>953.63414739999996</v>
      </c>
      <c r="BB65" s="33">
        <v>953.63414739999996</v>
      </c>
      <c r="BC65" s="33">
        <v>1360.900292</v>
      </c>
      <c r="BD65" s="33">
        <v>953.63414739999996</v>
      </c>
      <c r="BE65" s="33">
        <v>953.63414739999996</v>
      </c>
      <c r="BF65" s="33">
        <v>953.63414739999996</v>
      </c>
      <c r="BG65" s="33">
        <v>1360.900292</v>
      </c>
      <c r="BH65" s="33">
        <v>953.63414739999996</v>
      </c>
      <c r="BI65" s="33">
        <v>953.63414739999996</v>
      </c>
      <c r="BJ65" s="33">
        <v>953.63414739999996</v>
      </c>
      <c r="BK65" s="33">
        <v>1360.900292</v>
      </c>
      <c r="BL65" s="33">
        <v>953.63414739999996</v>
      </c>
      <c r="BM65" s="33">
        <v>953.63414739999996</v>
      </c>
      <c r="BN65" s="33">
        <v>953.63414739999996</v>
      </c>
      <c r="BO65" s="33">
        <v>1298.861742</v>
      </c>
      <c r="BP65" s="33">
        <v>953.63414739999996</v>
      </c>
      <c r="BQ65" s="33">
        <v>953.63414739999996</v>
      </c>
      <c r="BR65" s="33">
        <v>953.63414739999996</v>
      </c>
      <c r="BS65" s="33">
        <v>1298.861742</v>
      </c>
      <c r="BT65" s="33">
        <v>235.69855680000001</v>
      </c>
      <c r="BU65" s="33">
        <v>235.69855680000001</v>
      </c>
      <c r="BV65" s="33">
        <v>235.69855680000001</v>
      </c>
      <c r="BW65" s="33">
        <v>389.50479200000001</v>
      </c>
      <c r="BX65" s="33">
        <v>235.69855680000001</v>
      </c>
      <c r="BY65" s="33">
        <v>235.69855680000001</v>
      </c>
      <c r="BZ65" s="33">
        <v>235.69855680000001</v>
      </c>
      <c r="CA65" s="33">
        <v>389.50479200000001</v>
      </c>
      <c r="CB65" s="33">
        <v>170</v>
      </c>
      <c r="CC65" s="33">
        <v>170</v>
      </c>
      <c r="CD65" s="33">
        <v>170</v>
      </c>
      <c r="CE65" s="33">
        <v>323.8062352</v>
      </c>
      <c r="CF65" s="33">
        <v>170</v>
      </c>
      <c r="CG65" s="33">
        <v>170</v>
      </c>
      <c r="CH65" s="33">
        <v>170</v>
      </c>
      <c r="CI65" s="33">
        <v>323.8062352</v>
      </c>
      <c r="CJ65" s="33">
        <v>170</v>
      </c>
      <c r="CK65" s="33">
        <v>170</v>
      </c>
      <c r="CL65" s="33">
        <v>170</v>
      </c>
      <c r="CM65" s="33">
        <v>323.8062352</v>
      </c>
      <c r="CN65" s="33">
        <v>323.8062352</v>
      </c>
      <c r="CO65" s="33">
        <v>170</v>
      </c>
      <c r="CP65" s="33">
        <v>170</v>
      </c>
      <c r="CQ65" s="33">
        <v>323.8062352</v>
      </c>
      <c r="CR65" s="33">
        <v>323.8062352</v>
      </c>
      <c r="CS65" s="33">
        <v>170</v>
      </c>
      <c r="CT65" s="33">
        <v>170</v>
      </c>
      <c r="CU65" s="33">
        <v>323.8062352</v>
      </c>
      <c r="CV65" s="33">
        <v>323.8062352</v>
      </c>
      <c r="CW65" s="33">
        <v>170</v>
      </c>
      <c r="CX65" s="33">
        <v>170</v>
      </c>
      <c r="CY65" s="33">
        <v>323.8062352</v>
      </c>
      <c r="CZ65" s="33">
        <v>323.8062352</v>
      </c>
      <c r="DA65" s="33">
        <v>170</v>
      </c>
      <c r="DB65" s="33">
        <v>170</v>
      </c>
      <c r="DC65" s="33">
        <v>323.8062352</v>
      </c>
      <c r="DD65" s="33">
        <v>323.8062352</v>
      </c>
      <c r="DE65" s="33">
        <v>170</v>
      </c>
      <c r="DF65" s="33">
        <v>295.7748924</v>
      </c>
      <c r="DG65" s="33">
        <v>323.8062352</v>
      </c>
      <c r="DH65" s="33">
        <v>323.8062352</v>
      </c>
      <c r="DI65" s="33">
        <v>170</v>
      </c>
      <c r="DJ65" s="33">
        <v>170</v>
      </c>
      <c r="DK65" s="33">
        <v>323.8062352</v>
      </c>
      <c r="DL65" s="33">
        <v>323.8062352</v>
      </c>
      <c r="DM65" s="33">
        <v>170</v>
      </c>
      <c r="DN65" s="33">
        <v>170</v>
      </c>
      <c r="DO65" s="33">
        <v>323.8062352</v>
      </c>
      <c r="DP65" s="33">
        <v>323.8062352</v>
      </c>
      <c r="DQ65" s="33">
        <v>170</v>
      </c>
      <c r="DR65" s="33">
        <v>170</v>
      </c>
      <c r="DS65" s="33">
        <v>323.8062352</v>
      </c>
      <c r="DT65" s="33">
        <v>323.8062352</v>
      </c>
      <c r="DU65" s="33">
        <v>170</v>
      </c>
      <c r="DV65" s="33">
        <v>170</v>
      </c>
      <c r="DW65" s="33">
        <v>323.8062352</v>
      </c>
      <c r="DX65" s="33">
        <v>323.8062352</v>
      </c>
      <c r="DY65" s="33">
        <v>170</v>
      </c>
      <c r="DZ65" s="33">
        <v>170</v>
      </c>
      <c r="EA65" s="33">
        <v>323.8062352</v>
      </c>
      <c r="EB65" s="33">
        <v>323.8062352</v>
      </c>
      <c r="EC65" s="33">
        <v>170</v>
      </c>
      <c r="ED65" s="33">
        <v>170</v>
      </c>
      <c r="EE65" s="33">
        <v>323.8062352</v>
      </c>
      <c r="EF65" s="33">
        <v>0</v>
      </c>
      <c r="EG65" s="33">
        <v>0</v>
      </c>
      <c r="EH65" s="33">
        <v>0</v>
      </c>
      <c r="EI65" s="33">
        <v>0</v>
      </c>
      <c r="EJ65" s="33">
        <v>0</v>
      </c>
      <c r="EK65" s="33">
        <v>0</v>
      </c>
      <c r="EL65" s="33">
        <v>0</v>
      </c>
      <c r="EM65" s="33">
        <v>0</v>
      </c>
      <c r="EN65" s="33">
        <v>0</v>
      </c>
      <c r="EO65" s="33">
        <v>0</v>
      </c>
      <c r="EP65" s="33">
        <v>0</v>
      </c>
      <c r="EQ65" s="33">
        <v>0</v>
      </c>
      <c r="ER65" s="33">
        <v>0</v>
      </c>
      <c r="ES65" s="33">
        <v>0</v>
      </c>
      <c r="ET65" s="33">
        <v>0</v>
      </c>
      <c r="EU65" s="33">
        <v>0</v>
      </c>
      <c r="EV65" s="33">
        <v>0</v>
      </c>
      <c r="EW65" s="33">
        <v>0</v>
      </c>
      <c r="EX65" s="33">
        <v>0</v>
      </c>
      <c r="EY65" s="33">
        <v>0</v>
      </c>
      <c r="EZ65" s="33">
        <v>0</v>
      </c>
      <c r="FA65" s="33">
        <v>0</v>
      </c>
      <c r="FB65" s="33">
        <v>0</v>
      </c>
      <c r="FC65" s="33">
        <v>0</v>
      </c>
    </row>
    <row r="66" spans="2:159" x14ac:dyDescent="0.25">
      <c r="B66" s="33" t="s">
        <v>19</v>
      </c>
      <c r="C66" s="33" t="s">
        <v>36</v>
      </c>
    </row>
    <row r="67" spans="2:159" x14ac:dyDescent="0.25">
      <c r="B67" s="33" t="s">
        <v>19</v>
      </c>
      <c r="C67" s="33" t="s">
        <v>37</v>
      </c>
    </row>
    <row r="68" spans="2:159" x14ac:dyDescent="0.25">
      <c r="B68" s="33" t="s">
        <v>19</v>
      </c>
      <c r="C68" s="33" t="s">
        <v>38</v>
      </c>
    </row>
    <row r="69" spans="2:159" x14ac:dyDescent="0.25">
      <c r="B69" s="33" t="s">
        <v>19</v>
      </c>
      <c r="C69" s="33" t="s">
        <v>39</v>
      </c>
    </row>
    <row r="70" spans="2:159" x14ac:dyDescent="0.25">
      <c r="B70" s="33" t="s">
        <v>19</v>
      </c>
      <c r="C70" s="33" t="s">
        <v>40</v>
      </c>
    </row>
    <row r="71" spans="2:159" x14ac:dyDescent="0.25">
      <c r="B71" s="33" t="s">
        <v>19</v>
      </c>
      <c r="C71" s="33" t="s">
        <v>41</v>
      </c>
    </row>
    <row r="72" spans="2:159" x14ac:dyDescent="0.25">
      <c r="B72" s="33" t="s">
        <v>19</v>
      </c>
      <c r="C72" s="33" t="s">
        <v>42</v>
      </c>
    </row>
    <row r="73" spans="2:159" x14ac:dyDescent="0.25">
      <c r="B73" s="33" t="s">
        <v>19</v>
      </c>
      <c r="C73" s="33" t="s">
        <v>43</v>
      </c>
    </row>
    <row r="74" spans="2:159" x14ac:dyDescent="0.25">
      <c r="B74" s="33" t="s">
        <v>19</v>
      </c>
      <c r="C74" s="33" t="s">
        <v>44</v>
      </c>
    </row>
    <row r="75" spans="2:159" x14ac:dyDescent="0.25">
      <c r="B75" s="33" t="s">
        <v>19</v>
      </c>
      <c r="C75" s="33" t="s">
        <v>45</v>
      </c>
    </row>
    <row r="76" spans="2:159" x14ac:dyDescent="0.25">
      <c r="B76" s="33" t="s">
        <v>19</v>
      </c>
      <c r="C76" s="33" t="s">
        <v>46</v>
      </c>
    </row>
    <row r="77" spans="2:159" x14ac:dyDescent="0.25">
      <c r="B77" s="33" t="s">
        <v>19</v>
      </c>
      <c r="C77" s="33" t="s">
        <v>15</v>
      </c>
      <c r="D77" s="33">
        <v>0</v>
      </c>
      <c r="E77" s="33">
        <v>0</v>
      </c>
      <c r="F77" s="33">
        <v>0</v>
      </c>
      <c r="G77" s="33">
        <v>0</v>
      </c>
      <c r="H77" s="33">
        <v>0</v>
      </c>
      <c r="I77" s="33">
        <v>0</v>
      </c>
      <c r="J77" s="33">
        <v>0</v>
      </c>
      <c r="K77" s="33">
        <v>0</v>
      </c>
      <c r="L77" s="33">
        <v>0</v>
      </c>
      <c r="M77" s="33">
        <v>0</v>
      </c>
      <c r="N77" s="33">
        <v>0</v>
      </c>
      <c r="O77" s="33">
        <v>0</v>
      </c>
      <c r="P77" s="33">
        <v>0</v>
      </c>
      <c r="Q77" s="33">
        <v>0</v>
      </c>
      <c r="R77" s="33">
        <v>0</v>
      </c>
      <c r="S77" s="33">
        <v>0</v>
      </c>
      <c r="T77" s="33">
        <v>0</v>
      </c>
      <c r="U77" s="33">
        <v>0</v>
      </c>
      <c r="V77" s="33">
        <v>0</v>
      </c>
      <c r="W77" s="33">
        <v>0</v>
      </c>
      <c r="X77" s="33">
        <v>0</v>
      </c>
      <c r="Y77" s="33">
        <v>0</v>
      </c>
      <c r="Z77" s="33">
        <v>0</v>
      </c>
      <c r="AA77" s="33">
        <v>0</v>
      </c>
      <c r="AB77" s="33">
        <v>0</v>
      </c>
      <c r="AC77" s="33">
        <v>0</v>
      </c>
      <c r="AD77" s="33">
        <v>0</v>
      </c>
      <c r="AE77" s="33">
        <v>0</v>
      </c>
      <c r="AF77" s="33">
        <v>0</v>
      </c>
      <c r="AG77" s="33">
        <v>0</v>
      </c>
      <c r="AH77" s="33">
        <v>0</v>
      </c>
      <c r="AI77" s="33">
        <v>0</v>
      </c>
      <c r="AJ77" s="33">
        <v>0</v>
      </c>
      <c r="AK77" s="33">
        <v>0</v>
      </c>
      <c r="AL77" s="33">
        <v>0</v>
      </c>
      <c r="AM77" s="33">
        <v>0</v>
      </c>
      <c r="AN77" s="33">
        <v>0</v>
      </c>
      <c r="AO77" s="33">
        <v>0</v>
      </c>
      <c r="AP77" s="33">
        <v>0</v>
      </c>
      <c r="AQ77" s="33">
        <v>0</v>
      </c>
      <c r="AR77" s="33">
        <v>0</v>
      </c>
      <c r="AS77" s="33">
        <v>0</v>
      </c>
      <c r="AT77" s="33">
        <v>0</v>
      </c>
      <c r="AU77" s="33">
        <v>0</v>
      </c>
      <c r="AV77" s="33">
        <v>0</v>
      </c>
      <c r="AW77" s="33">
        <v>0</v>
      </c>
      <c r="AX77" s="33">
        <v>0</v>
      </c>
      <c r="AY77" s="33">
        <v>0</v>
      </c>
      <c r="AZ77" s="33">
        <v>0</v>
      </c>
      <c r="BA77" s="33">
        <v>0</v>
      </c>
      <c r="BB77" s="33">
        <v>0</v>
      </c>
      <c r="BC77" s="33">
        <v>0</v>
      </c>
      <c r="BD77" s="33">
        <v>0</v>
      </c>
      <c r="BE77" s="33">
        <v>0</v>
      </c>
      <c r="BF77" s="33">
        <v>0</v>
      </c>
      <c r="BG77" s="33">
        <v>0</v>
      </c>
      <c r="BH77" s="33">
        <v>0</v>
      </c>
      <c r="BI77" s="33">
        <v>0</v>
      </c>
      <c r="BJ77" s="33">
        <v>0</v>
      </c>
      <c r="BK77" s="33">
        <v>0</v>
      </c>
      <c r="BL77" s="33">
        <v>0</v>
      </c>
      <c r="BM77" s="33">
        <v>0</v>
      </c>
      <c r="BN77" s="33">
        <v>0</v>
      </c>
      <c r="BO77" s="33">
        <v>0</v>
      </c>
      <c r="BP77" s="33">
        <v>0</v>
      </c>
      <c r="BQ77" s="33">
        <v>0</v>
      </c>
      <c r="BR77" s="33">
        <v>0</v>
      </c>
      <c r="BS77" s="33">
        <v>0</v>
      </c>
      <c r="BT77" s="33">
        <v>0</v>
      </c>
      <c r="BU77" s="33">
        <v>0</v>
      </c>
      <c r="BV77" s="33">
        <v>0</v>
      </c>
      <c r="BW77" s="33">
        <v>0</v>
      </c>
      <c r="BX77" s="33">
        <v>0</v>
      </c>
      <c r="BY77" s="33">
        <v>0</v>
      </c>
      <c r="BZ77" s="33">
        <v>0</v>
      </c>
      <c r="CA77" s="33">
        <v>0</v>
      </c>
      <c r="CB77" s="33">
        <v>0</v>
      </c>
      <c r="CC77" s="33">
        <v>0</v>
      </c>
      <c r="CD77" s="33">
        <v>0</v>
      </c>
      <c r="CE77" s="33">
        <v>0</v>
      </c>
      <c r="CF77" s="33">
        <v>0</v>
      </c>
      <c r="CG77" s="33">
        <v>0</v>
      </c>
      <c r="CH77" s="33">
        <v>0</v>
      </c>
      <c r="CI77" s="33">
        <v>0</v>
      </c>
      <c r="CJ77" s="33">
        <v>0</v>
      </c>
      <c r="CK77" s="33">
        <v>0</v>
      </c>
      <c r="CL77" s="33">
        <v>0</v>
      </c>
      <c r="CM77" s="33">
        <v>0</v>
      </c>
      <c r="CN77" s="33">
        <v>0</v>
      </c>
      <c r="CO77" s="33">
        <v>0</v>
      </c>
      <c r="CP77" s="33">
        <v>0</v>
      </c>
      <c r="CQ77" s="33">
        <v>0</v>
      </c>
      <c r="CR77" s="33">
        <v>0</v>
      </c>
      <c r="CS77" s="33">
        <v>0</v>
      </c>
      <c r="CT77" s="33">
        <v>0</v>
      </c>
      <c r="CU77" s="33">
        <v>0</v>
      </c>
      <c r="CV77" s="33">
        <v>0</v>
      </c>
      <c r="CW77" s="33">
        <v>0</v>
      </c>
      <c r="CX77" s="33">
        <v>0</v>
      </c>
      <c r="CY77" s="33">
        <v>0</v>
      </c>
      <c r="CZ77" s="33">
        <v>0</v>
      </c>
      <c r="DA77" s="33">
        <v>0</v>
      </c>
      <c r="DB77" s="33">
        <v>0</v>
      </c>
      <c r="DC77" s="33">
        <v>0</v>
      </c>
      <c r="DD77" s="33">
        <v>0</v>
      </c>
      <c r="DE77" s="33">
        <v>0</v>
      </c>
      <c r="DF77" s="33">
        <v>0</v>
      </c>
      <c r="DG77" s="33">
        <v>0</v>
      </c>
      <c r="DH77" s="33">
        <v>0</v>
      </c>
      <c r="DI77" s="33">
        <v>0</v>
      </c>
      <c r="DJ77" s="33">
        <v>0</v>
      </c>
      <c r="DK77" s="33">
        <v>0</v>
      </c>
      <c r="DL77" s="33">
        <v>0</v>
      </c>
      <c r="DM77" s="33">
        <v>0</v>
      </c>
      <c r="DN77" s="33">
        <v>0</v>
      </c>
      <c r="DO77" s="33">
        <v>0</v>
      </c>
      <c r="DP77" s="33">
        <v>0</v>
      </c>
      <c r="DQ77" s="33">
        <v>0</v>
      </c>
      <c r="DR77" s="33">
        <v>0</v>
      </c>
      <c r="DS77" s="33">
        <v>0</v>
      </c>
      <c r="DT77" s="33">
        <v>0</v>
      </c>
      <c r="DU77" s="33">
        <v>0</v>
      </c>
      <c r="DV77" s="33">
        <v>0</v>
      </c>
      <c r="DW77" s="33">
        <v>0</v>
      </c>
      <c r="DX77" s="33">
        <v>0</v>
      </c>
      <c r="DY77" s="33">
        <v>0</v>
      </c>
      <c r="DZ77" s="33">
        <v>0</v>
      </c>
      <c r="EA77" s="33">
        <v>0</v>
      </c>
      <c r="EB77" s="33">
        <v>0</v>
      </c>
      <c r="EC77" s="33">
        <v>0</v>
      </c>
      <c r="ED77" s="33">
        <v>0</v>
      </c>
      <c r="EE77" s="33">
        <v>0</v>
      </c>
      <c r="EF77" s="33">
        <v>0</v>
      </c>
      <c r="EG77" s="33">
        <v>0</v>
      </c>
      <c r="EH77" s="33">
        <v>0</v>
      </c>
      <c r="EI77" s="33">
        <v>0</v>
      </c>
      <c r="EJ77" s="33">
        <v>0</v>
      </c>
      <c r="EK77" s="33">
        <v>0</v>
      </c>
      <c r="EL77" s="33">
        <v>0</v>
      </c>
      <c r="EM77" s="33">
        <v>0</v>
      </c>
      <c r="EN77" s="33">
        <v>0</v>
      </c>
      <c r="EO77" s="33">
        <v>0</v>
      </c>
      <c r="EP77" s="33">
        <v>0</v>
      </c>
      <c r="EQ77" s="33">
        <v>0</v>
      </c>
      <c r="ER77" s="33">
        <v>0</v>
      </c>
      <c r="ES77" s="33">
        <v>0</v>
      </c>
      <c r="ET77" s="33">
        <v>0</v>
      </c>
      <c r="EU77" s="33">
        <v>0</v>
      </c>
      <c r="EV77" s="33">
        <v>0</v>
      </c>
      <c r="EW77" s="33">
        <v>0</v>
      </c>
      <c r="EX77" s="33">
        <v>0</v>
      </c>
      <c r="EY77" s="33">
        <v>0</v>
      </c>
      <c r="EZ77" s="33">
        <v>0</v>
      </c>
      <c r="FA77" s="33">
        <v>0</v>
      </c>
      <c r="FB77" s="33">
        <v>0</v>
      </c>
      <c r="FC77" s="33">
        <v>0</v>
      </c>
    </row>
    <row r="78" spans="2:159" x14ac:dyDescent="0.25">
      <c r="B78" s="33" t="s">
        <v>762</v>
      </c>
      <c r="C78" s="33" t="s">
        <v>36</v>
      </c>
    </row>
    <row r="79" spans="2:159" x14ac:dyDescent="0.25">
      <c r="B79" s="33" t="s">
        <v>762</v>
      </c>
      <c r="C79" s="33" t="s">
        <v>37</v>
      </c>
    </row>
    <row r="80" spans="2:159" x14ac:dyDescent="0.25">
      <c r="B80" s="33" t="s">
        <v>762</v>
      </c>
      <c r="C80" s="33" t="s">
        <v>38</v>
      </c>
    </row>
    <row r="81" spans="2:159" x14ac:dyDescent="0.25">
      <c r="B81" s="33" t="s">
        <v>762</v>
      </c>
      <c r="C81" s="33" t="s">
        <v>39</v>
      </c>
    </row>
    <row r="82" spans="2:159" x14ac:dyDescent="0.25">
      <c r="B82" s="33" t="s">
        <v>762</v>
      </c>
      <c r="C82" s="33" t="s">
        <v>40</v>
      </c>
    </row>
    <row r="83" spans="2:159" x14ac:dyDescent="0.25">
      <c r="B83" s="33" t="s">
        <v>762</v>
      </c>
      <c r="C83" s="33" t="s">
        <v>41</v>
      </c>
    </row>
    <row r="84" spans="2:159" x14ac:dyDescent="0.25">
      <c r="B84" s="33" t="s">
        <v>762</v>
      </c>
      <c r="C84" s="33" t="s">
        <v>42</v>
      </c>
    </row>
    <row r="85" spans="2:159" x14ac:dyDescent="0.25">
      <c r="B85" s="33" t="s">
        <v>762</v>
      </c>
      <c r="C85" s="33" t="s">
        <v>43</v>
      </c>
    </row>
    <row r="86" spans="2:159" x14ac:dyDescent="0.25">
      <c r="B86" s="33" t="s">
        <v>762</v>
      </c>
      <c r="C86" s="33" t="s">
        <v>44</v>
      </c>
    </row>
    <row r="87" spans="2:159" x14ac:dyDescent="0.25">
      <c r="B87" s="33" t="s">
        <v>762</v>
      </c>
      <c r="C87" s="33" t="s">
        <v>45</v>
      </c>
    </row>
    <row r="88" spans="2:159" x14ac:dyDescent="0.25">
      <c r="B88" s="33" t="s">
        <v>762</v>
      </c>
      <c r="C88" s="33" t="s">
        <v>46</v>
      </c>
    </row>
    <row r="89" spans="2:159" x14ac:dyDescent="0.25">
      <c r="B89" s="33" t="s">
        <v>762</v>
      </c>
      <c r="C89" s="33" t="s">
        <v>15</v>
      </c>
      <c r="D89" s="33">
        <v>0</v>
      </c>
      <c r="E89" s="33">
        <v>0</v>
      </c>
      <c r="F89" s="33">
        <v>0</v>
      </c>
      <c r="G89" s="33">
        <v>0</v>
      </c>
      <c r="H89" s="33">
        <v>0</v>
      </c>
      <c r="I89" s="33">
        <v>0</v>
      </c>
      <c r="J89" s="33">
        <v>0</v>
      </c>
      <c r="K89" s="33">
        <v>0</v>
      </c>
      <c r="L89" s="33">
        <v>0</v>
      </c>
      <c r="M89" s="33">
        <v>0</v>
      </c>
      <c r="N89" s="33">
        <v>0</v>
      </c>
      <c r="O89" s="33">
        <v>0</v>
      </c>
      <c r="P89" s="33">
        <v>0</v>
      </c>
      <c r="Q89" s="33">
        <v>0</v>
      </c>
      <c r="R89" s="33">
        <v>0</v>
      </c>
      <c r="S89" s="33">
        <v>0</v>
      </c>
      <c r="T89" s="33">
        <v>0</v>
      </c>
      <c r="U89" s="33">
        <v>0</v>
      </c>
      <c r="V89" s="33">
        <v>0</v>
      </c>
      <c r="W89" s="33">
        <v>0</v>
      </c>
      <c r="X89" s="33">
        <v>0</v>
      </c>
      <c r="Y89" s="33">
        <v>0</v>
      </c>
      <c r="Z89" s="33">
        <v>0</v>
      </c>
      <c r="AA89" s="33">
        <v>0</v>
      </c>
      <c r="AB89" s="33">
        <v>0</v>
      </c>
      <c r="AC89" s="33">
        <v>0</v>
      </c>
      <c r="AD89" s="33">
        <v>0</v>
      </c>
      <c r="AE89" s="33">
        <v>0</v>
      </c>
      <c r="AF89" s="33">
        <v>0</v>
      </c>
      <c r="AG89" s="33">
        <v>0</v>
      </c>
      <c r="AH89" s="33">
        <v>0</v>
      </c>
      <c r="AI89" s="33">
        <v>0</v>
      </c>
      <c r="AJ89" s="33">
        <v>0</v>
      </c>
      <c r="AK89" s="33">
        <v>0</v>
      </c>
      <c r="AL89" s="33">
        <v>0</v>
      </c>
      <c r="AM89" s="33">
        <v>0</v>
      </c>
      <c r="AN89" s="33">
        <v>0</v>
      </c>
      <c r="AO89" s="33">
        <v>0</v>
      </c>
      <c r="AP89" s="33">
        <v>0</v>
      </c>
      <c r="AQ89" s="33">
        <v>0</v>
      </c>
      <c r="AR89" s="33">
        <v>0</v>
      </c>
      <c r="AS89" s="33">
        <v>0</v>
      </c>
      <c r="AT89" s="33">
        <v>0</v>
      </c>
      <c r="AU89" s="33">
        <v>0</v>
      </c>
      <c r="AV89" s="33">
        <v>0</v>
      </c>
      <c r="AW89" s="33">
        <v>0</v>
      </c>
      <c r="AX89" s="33">
        <v>0</v>
      </c>
      <c r="AY89" s="33">
        <v>0</v>
      </c>
      <c r="AZ89" s="33">
        <v>0</v>
      </c>
      <c r="BA89" s="33">
        <v>0</v>
      </c>
      <c r="BB89" s="33">
        <v>0</v>
      </c>
      <c r="BC89" s="33">
        <v>0</v>
      </c>
      <c r="BD89" s="33">
        <v>0</v>
      </c>
      <c r="BE89" s="33">
        <v>0</v>
      </c>
      <c r="BF89" s="33">
        <v>0</v>
      </c>
      <c r="BG89" s="33">
        <v>0</v>
      </c>
      <c r="BH89" s="33">
        <v>0</v>
      </c>
      <c r="BI89" s="33">
        <v>0</v>
      </c>
      <c r="BJ89" s="33">
        <v>0</v>
      </c>
      <c r="BK89" s="33">
        <v>0</v>
      </c>
      <c r="BL89" s="33">
        <v>0</v>
      </c>
      <c r="BM89" s="33">
        <v>0</v>
      </c>
      <c r="BN89" s="33">
        <v>0</v>
      </c>
      <c r="BO89" s="33">
        <v>0</v>
      </c>
      <c r="BP89" s="33">
        <v>0</v>
      </c>
      <c r="BQ89" s="33">
        <v>0</v>
      </c>
      <c r="BR89" s="33">
        <v>0</v>
      </c>
      <c r="BS89" s="33">
        <v>0</v>
      </c>
      <c r="BT89" s="33">
        <v>0</v>
      </c>
      <c r="BU89" s="33">
        <v>0</v>
      </c>
      <c r="BV89" s="33">
        <v>0</v>
      </c>
      <c r="BW89" s="33">
        <v>0</v>
      </c>
      <c r="BX89" s="33">
        <v>0</v>
      </c>
      <c r="BY89" s="33">
        <v>0</v>
      </c>
      <c r="BZ89" s="33">
        <v>0</v>
      </c>
      <c r="CA89" s="33">
        <v>0</v>
      </c>
      <c r="CB89" s="33">
        <v>0</v>
      </c>
      <c r="CC89" s="33">
        <v>0</v>
      </c>
      <c r="CD89" s="33">
        <v>0</v>
      </c>
      <c r="CE89" s="33">
        <v>0</v>
      </c>
      <c r="CF89" s="33">
        <v>0</v>
      </c>
      <c r="CG89" s="33">
        <v>0</v>
      </c>
      <c r="CH89" s="33">
        <v>0</v>
      </c>
      <c r="CI89" s="33">
        <v>0</v>
      </c>
      <c r="CJ89" s="33">
        <v>0</v>
      </c>
      <c r="CK89" s="33">
        <v>0</v>
      </c>
      <c r="CL89" s="33">
        <v>0</v>
      </c>
      <c r="CM89" s="33">
        <v>0</v>
      </c>
      <c r="CN89" s="33">
        <v>0</v>
      </c>
      <c r="CO89" s="33">
        <v>0</v>
      </c>
      <c r="CP89" s="33">
        <v>0</v>
      </c>
      <c r="CQ89" s="33">
        <v>0</v>
      </c>
      <c r="CR89" s="33">
        <v>0</v>
      </c>
      <c r="CS89" s="33">
        <v>0</v>
      </c>
      <c r="CT89" s="33">
        <v>0</v>
      </c>
      <c r="CU89" s="33">
        <v>0</v>
      </c>
      <c r="CV89" s="33">
        <v>0</v>
      </c>
      <c r="CW89" s="33">
        <v>0</v>
      </c>
      <c r="CX89" s="33">
        <v>0</v>
      </c>
      <c r="CY89" s="33">
        <v>0</v>
      </c>
      <c r="CZ89" s="33">
        <v>0</v>
      </c>
      <c r="DA89" s="33">
        <v>0</v>
      </c>
      <c r="DB89" s="33">
        <v>0</v>
      </c>
      <c r="DC89" s="33">
        <v>0</v>
      </c>
      <c r="DD89" s="33">
        <v>0</v>
      </c>
      <c r="DE89" s="33">
        <v>0</v>
      </c>
      <c r="DF89" s="33">
        <v>0</v>
      </c>
      <c r="DG89" s="33">
        <v>0</v>
      </c>
      <c r="DH89" s="33">
        <v>0</v>
      </c>
      <c r="DI89" s="33">
        <v>0</v>
      </c>
      <c r="DJ89" s="33">
        <v>0</v>
      </c>
      <c r="DK89" s="33">
        <v>0</v>
      </c>
      <c r="DL89" s="33">
        <v>0</v>
      </c>
      <c r="DM89" s="33">
        <v>0</v>
      </c>
      <c r="DN89" s="33">
        <v>0</v>
      </c>
      <c r="DO89" s="33">
        <v>0</v>
      </c>
      <c r="DP89" s="33">
        <v>0</v>
      </c>
      <c r="DQ89" s="33">
        <v>0</v>
      </c>
      <c r="DR89" s="33">
        <v>0</v>
      </c>
      <c r="DS89" s="33">
        <v>0</v>
      </c>
      <c r="DT89" s="33">
        <v>0</v>
      </c>
      <c r="DU89" s="33">
        <v>0</v>
      </c>
      <c r="DV89" s="33">
        <v>0</v>
      </c>
      <c r="DW89" s="33">
        <v>0</v>
      </c>
      <c r="DX89" s="33">
        <v>0</v>
      </c>
      <c r="DY89" s="33">
        <v>0</v>
      </c>
      <c r="DZ89" s="33">
        <v>0</v>
      </c>
      <c r="EA89" s="33">
        <v>0</v>
      </c>
      <c r="EB89" s="33">
        <v>0</v>
      </c>
      <c r="EC89" s="33">
        <v>0</v>
      </c>
      <c r="ED89" s="33">
        <v>0</v>
      </c>
      <c r="EE89" s="33">
        <v>0</v>
      </c>
      <c r="EF89" s="33">
        <v>0</v>
      </c>
      <c r="EG89" s="33">
        <v>0</v>
      </c>
      <c r="EH89" s="33">
        <v>0</v>
      </c>
      <c r="EI89" s="33">
        <v>0</v>
      </c>
      <c r="EJ89" s="33">
        <v>0</v>
      </c>
      <c r="EK89" s="33">
        <v>0</v>
      </c>
      <c r="EL89" s="33">
        <v>0</v>
      </c>
      <c r="EM89" s="33">
        <v>0</v>
      </c>
      <c r="EN89" s="33">
        <v>0</v>
      </c>
      <c r="EO89" s="33">
        <v>0</v>
      </c>
      <c r="EP89" s="33">
        <v>0</v>
      </c>
      <c r="EQ89" s="33">
        <v>0</v>
      </c>
      <c r="ER89" s="33">
        <v>0</v>
      </c>
      <c r="ES89" s="33">
        <v>0</v>
      </c>
      <c r="ET89" s="33">
        <v>0</v>
      </c>
      <c r="EU89" s="33">
        <v>0</v>
      </c>
      <c r="EV89" s="33">
        <v>0</v>
      </c>
      <c r="EW89" s="33">
        <v>0</v>
      </c>
      <c r="EX89" s="33">
        <v>0</v>
      </c>
      <c r="EY89" s="33">
        <v>0</v>
      </c>
      <c r="EZ89" s="33">
        <v>0</v>
      </c>
      <c r="FA89" s="33">
        <v>0</v>
      </c>
      <c r="FB89" s="33">
        <v>0</v>
      </c>
      <c r="FC89" s="33">
        <v>0</v>
      </c>
    </row>
    <row r="90" spans="2:159" x14ac:dyDescent="0.25">
      <c r="B90" s="33" t="s">
        <v>673</v>
      </c>
      <c r="C90" s="33" t="s">
        <v>36</v>
      </c>
    </row>
    <row r="91" spans="2:159" x14ac:dyDescent="0.25">
      <c r="B91" s="33" t="s">
        <v>673</v>
      </c>
      <c r="C91" s="33" t="s">
        <v>37</v>
      </c>
    </row>
    <row r="92" spans="2:159" x14ac:dyDescent="0.25">
      <c r="B92" s="33" t="s">
        <v>673</v>
      </c>
      <c r="C92" s="33" t="s">
        <v>38</v>
      </c>
    </row>
    <row r="93" spans="2:159" x14ac:dyDescent="0.25">
      <c r="B93" s="33" t="s">
        <v>673</v>
      </c>
      <c r="C93" s="33" t="s">
        <v>39</v>
      </c>
    </row>
    <row r="94" spans="2:159" x14ac:dyDescent="0.25">
      <c r="B94" s="33" t="s">
        <v>673</v>
      </c>
      <c r="C94" s="33" t="s">
        <v>40</v>
      </c>
    </row>
    <row r="95" spans="2:159" x14ac:dyDescent="0.25">
      <c r="B95" s="33" t="s">
        <v>673</v>
      </c>
      <c r="C95" s="33" t="s">
        <v>41</v>
      </c>
    </row>
    <row r="96" spans="2:159" x14ac:dyDescent="0.25">
      <c r="B96" s="33" t="s">
        <v>673</v>
      </c>
      <c r="C96" s="33" t="s">
        <v>42</v>
      </c>
    </row>
    <row r="97" spans="2:159" x14ac:dyDescent="0.25">
      <c r="B97" s="33" t="s">
        <v>673</v>
      </c>
      <c r="C97" s="33" t="s">
        <v>43</v>
      </c>
    </row>
    <row r="98" spans="2:159" x14ac:dyDescent="0.25">
      <c r="B98" s="33" t="s">
        <v>673</v>
      </c>
      <c r="C98" s="33" t="s">
        <v>44</v>
      </c>
    </row>
    <row r="99" spans="2:159" x14ac:dyDescent="0.25">
      <c r="B99" s="33" t="s">
        <v>673</v>
      </c>
      <c r="C99" s="33" t="s">
        <v>45</v>
      </c>
    </row>
    <row r="100" spans="2:159" x14ac:dyDescent="0.25">
      <c r="B100" s="33" t="s">
        <v>673</v>
      </c>
      <c r="C100" s="33" t="s">
        <v>46</v>
      </c>
    </row>
    <row r="101" spans="2:159" x14ac:dyDescent="0.25">
      <c r="B101" s="33" t="s">
        <v>673</v>
      </c>
      <c r="C101" s="33" t="s">
        <v>15</v>
      </c>
      <c r="D101" s="33">
        <v>0</v>
      </c>
      <c r="E101" s="33">
        <v>0</v>
      </c>
      <c r="F101" s="33">
        <v>0</v>
      </c>
      <c r="G101" s="33">
        <v>0</v>
      </c>
      <c r="H101" s="33">
        <v>0</v>
      </c>
      <c r="I101" s="33">
        <v>0</v>
      </c>
      <c r="J101" s="33">
        <v>0</v>
      </c>
      <c r="K101" s="33">
        <v>0</v>
      </c>
      <c r="L101" s="33">
        <v>0</v>
      </c>
      <c r="M101" s="33">
        <v>0</v>
      </c>
      <c r="N101" s="33">
        <v>0</v>
      </c>
      <c r="O101" s="33">
        <v>0</v>
      </c>
      <c r="P101" s="33">
        <v>0</v>
      </c>
      <c r="Q101" s="33">
        <v>0</v>
      </c>
      <c r="R101" s="33">
        <v>0</v>
      </c>
      <c r="S101" s="33">
        <v>0</v>
      </c>
      <c r="T101" s="33">
        <v>0</v>
      </c>
      <c r="U101" s="33">
        <v>0</v>
      </c>
      <c r="V101" s="33">
        <v>0</v>
      </c>
      <c r="W101" s="33">
        <v>0</v>
      </c>
      <c r="X101" s="33">
        <v>0</v>
      </c>
      <c r="Y101" s="33">
        <v>0</v>
      </c>
      <c r="Z101" s="33">
        <v>0</v>
      </c>
      <c r="AA101" s="33">
        <v>0</v>
      </c>
      <c r="AB101" s="33">
        <v>0</v>
      </c>
      <c r="AC101" s="33">
        <v>0</v>
      </c>
      <c r="AD101" s="33">
        <v>0</v>
      </c>
      <c r="AE101" s="33">
        <v>0</v>
      </c>
      <c r="AF101" s="33">
        <v>0</v>
      </c>
      <c r="AG101" s="33">
        <v>0</v>
      </c>
      <c r="AH101" s="33">
        <v>0</v>
      </c>
      <c r="AI101" s="33">
        <v>0</v>
      </c>
      <c r="AJ101" s="33">
        <v>0</v>
      </c>
      <c r="AK101" s="33">
        <v>0</v>
      </c>
      <c r="AL101" s="33">
        <v>0</v>
      </c>
      <c r="AM101" s="33">
        <v>0</v>
      </c>
      <c r="AN101" s="33">
        <v>0</v>
      </c>
      <c r="AO101" s="33">
        <v>0</v>
      </c>
      <c r="AP101" s="33">
        <v>0</v>
      </c>
      <c r="AQ101" s="33">
        <v>0</v>
      </c>
      <c r="AR101" s="33">
        <v>0</v>
      </c>
      <c r="AS101" s="33">
        <v>0</v>
      </c>
      <c r="AT101" s="33">
        <v>0</v>
      </c>
      <c r="AU101" s="33">
        <v>0</v>
      </c>
      <c r="AV101" s="33">
        <v>0</v>
      </c>
      <c r="AW101" s="33">
        <v>0</v>
      </c>
      <c r="AX101" s="33">
        <v>0</v>
      </c>
      <c r="AY101" s="33">
        <v>0</v>
      </c>
      <c r="AZ101" s="33">
        <v>0</v>
      </c>
      <c r="BA101" s="33">
        <v>0</v>
      </c>
      <c r="BB101" s="33">
        <v>0</v>
      </c>
      <c r="BC101" s="33">
        <v>0</v>
      </c>
      <c r="BD101" s="33">
        <v>0</v>
      </c>
      <c r="BE101" s="33">
        <v>0</v>
      </c>
      <c r="BF101" s="33">
        <v>0</v>
      </c>
      <c r="BG101" s="33">
        <v>0</v>
      </c>
      <c r="BH101" s="33">
        <v>0</v>
      </c>
      <c r="BI101" s="33">
        <v>0</v>
      </c>
      <c r="BJ101" s="33">
        <v>0</v>
      </c>
      <c r="BK101" s="33">
        <v>0</v>
      </c>
      <c r="BL101" s="33">
        <v>0</v>
      </c>
      <c r="BM101" s="33">
        <v>0</v>
      </c>
      <c r="BN101" s="33">
        <v>0</v>
      </c>
      <c r="BO101" s="33">
        <v>0</v>
      </c>
      <c r="BP101" s="33">
        <v>0</v>
      </c>
      <c r="BQ101" s="33">
        <v>0</v>
      </c>
      <c r="BR101" s="33">
        <v>0</v>
      </c>
      <c r="BS101" s="33">
        <v>0</v>
      </c>
      <c r="BT101" s="33">
        <v>0</v>
      </c>
      <c r="BU101" s="33">
        <v>0</v>
      </c>
      <c r="BV101" s="33">
        <v>0</v>
      </c>
      <c r="BW101" s="33">
        <v>0</v>
      </c>
      <c r="BX101" s="33">
        <v>0</v>
      </c>
      <c r="BY101" s="33">
        <v>0</v>
      </c>
      <c r="BZ101" s="33">
        <v>0</v>
      </c>
      <c r="CA101" s="33">
        <v>0</v>
      </c>
      <c r="CB101" s="33">
        <v>0</v>
      </c>
      <c r="CC101" s="33">
        <v>0</v>
      </c>
      <c r="CD101" s="33">
        <v>0</v>
      </c>
      <c r="CE101" s="33">
        <v>0</v>
      </c>
      <c r="CF101" s="33">
        <v>0</v>
      </c>
      <c r="CG101" s="33">
        <v>0</v>
      </c>
      <c r="CH101" s="33">
        <v>0</v>
      </c>
      <c r="CI101" s="33">
        <v>0</v>
      </c>
      <c r="CJ101" s="33">
        <v>0</v>
      </c>
      <c r="CK101" s="33">
        <v>0</v>
      </c>
      <c r="CL101" s="33">
        <v>0</v>
      </c>
      <c r="CM101" s="33">
        <v>0</v>
      </c>
      <c r="CN101" s="33">
        <v>0</v>
      </c>
      <c r="CO101" s="33">
        <v>0</v>
      </c>
      <c r="CP101" s="33">
        <v>0</v>
      </c>
      <c r="CQ101" s="33">
        <v>0</v>
      </c>
      <c r="CR101" s="33">
        <v>0</v>
      </c>
      <c r="CS101" s="33">
        <v>0</v>
      </c>
      <c r="CT101" s="33">
        <v>0</v>
      </c>
      <c r="CU101" s="33">
        <v>0</v>
      </c>
      <c r="CV101" s="33">
        <v>0</v>
      </c>
      <c r="CW101" s="33">
        <v>0</v>
      </c>
      <c r="CX101" s="33">
        <v>0</v>
      </c>
      <c r="CY101" s="33">
        <v>0</v>
      </c>
      <c r="CZ101" s="33">
        <v>0</v>
      </c>
      <c r="DA101" s="33">
        <v>0</v>
      </c>
      <c r="DB101" s="33">
        <v>0</v>
      </c>
      <c r="DC101" s="33">
        <v>0</v>
      </c>
      <c r="DD101" s="33">
        <v>0</v>
      </c>
      <c r="DE101" s="33">
        <v>0</v>
      </c>
      <c r="DF101" s="33">
        <v>0</v>
      </c>
      <c r="DG101" s="33">
        <v>0</v>
      </c>
      <c r="DH101" s="33">
        <v>0</v>
      </c>
      <c r="DI101" s="33">
        <v>0</v>
      </c>
      <c r="DJ101" s="33">
        <v>0</v>
      </c>
      <c r="DK101" s="33">
        <v>0</v>
      </c>
      <c r="DL101" s="33">
        <v>0</v>
      </c>
      <c r="DM101" s="33">
        <v>0</v>
      </c>
      <c r="DN101" s="33">
        <v>0</v>
      </c>
      <c r="DO101" s="33">
        <v>0</v>
      </c>
      <c r="DP101" s="33">
        <v>0</v>
      </c>
      <c r="DQ101" s="33">
        <v>0</v>
      </c>
      <c r="DR101" s="33">
        <v>0</v>
      </c>
      <c r="DS101" s="33">
        <v>0</v>
      </c>
      <c r="DT101" s="33">
        <v>0</v>
      </c>
      <c r="DU101" s="33">
        <v>0</v>
      </c>
      <c r="DV101" s="33">
        <v>0</v>
      </c>
      <c r="DW101" s="33">
        <v>0</v>
      </c>
      <c r="DX101" s="33">
        <v>0</v>
      </c>
      <c r="DY101" s="33">
        <v>0</v>
      </c>
      <c r="DZ101" s="33">
        <v>0</v>
      </c>
      <c r="EA101" s="33">
        <v>0</v>
      </c>
      <c r="EB101" s="33">
        <v>0</v>
      </c>
      <c r="EC101" s="33">
        <v>0</v>
      </c>
      <c r="ED101" s="33">
        <v>0</v>
      </c>
      <c r="EE101" s="33">
        <v>0</v>
      </c>
      <c r="EF101" s="33">
        <v>0</v>
      </c>
      <c r="EG101" s="33">
        <v>0</v>
      </c>
      <c r="EH101" s="33">
        <v>0</v>
      </c>
      <c r="EI101" s="33">
        <v>0</v>
      </c>
      <c r="EJ101" s="33">
        <v>0</v>
      </c>
      <c r="EK101" s="33">
        <v>0</v>
      </c>
      <c r="EL101" s="33">
        <v>0</v>
      </c>
      <c r="EM101" s="33">
        <v>0</v>
      </c>
      <c r="EN101" s="33">
        <v>0</v>
      </c>
      <c r="EO101" s="33">
        <v>0</v>
      </c>
      <c r="EP101" s="33">
        <v>0</v>
      </c>
      <c r="EQ101" s="33">
        <v>0</v>
      </c>
      <c r="ER101" s="33">
        <v>0</v>
      </c>
      <c r="ES101" s="33">
        <v>0</v>
      </c>
      <c r="ET101" s="33">
        <v>0</v>
      </c>
      <c r="EU101" s="33">
        <v>0</v>
      </c>
      <c r="EV101" s="33">
        <v>0</v>
      </c>
      <c r="EW101" s="33">
        <v>0</v>
      </c>
      <c r="EX101" s="33">
        <v>0</v>
      </c>
      <c r="EY101" s="33">
        <v>0</v>
      </c>
      <c r="EZ101" s="33">
        <v>0</v>
      </c>
      <c r="FA101" s="33">
        <v>0</v>
      </c>
      <c r="FB101" s="33">
        <v>0</v>
      </c>
      <c r="FC101" s="33">
        <v>0</v>
      </c>
    </row>
    <row r="102" spans="2:159" x14ac:dyDescent="0.25">
      <c r="B102" s="33" t="s">
        <v>763</v>
      </c>
      <c r="C102" s="33" t="s">
        <v>36</v>
      </c>
      <c r="D102" s="33">
        <v>2888.414323</v>
      </c>
      <c r="E102" s="33">
        <v>2150.3272999999999</v>
      </c>
      <c r="F102" s="33">
        <v>1819.358168</v>
      </c>
      <c r="G102" s="33">
        <v>2928.7381949999999</v>
      </c>
      <c r="H102" s="33">
        <v>3010.485925</v>
      </c>
      <c r="I102" s="33">
        <v>2888.414323</v>
      </c>
      <c r="J102" s="33">
        <v>1819.358168</v>
      </c>
      <c r="K102" s="33">
        <v>3010.485925</v>
      </c>
      <c r="L102" s="33">
        <v>2702.1477169999998</v>
      </c>
      <c r="M102" s="33">
        <v>2063.4614539999998</v>
      </c>
      <c r="N102" s="33">
        <v>1819.358168</v>
      </c>
      <c r="O102" s="33">
        <v>2685.3940630000002</v>
      </c>
      <c r="P102" s="33">
        <v>3010.485925</v>
      </c>
      <c r="Q102" s="33">
        <v>2888.414323</v>
      </c>
      <c r="R102" s="33">
        <v>1819.358168</v>
      </c>
      <c r="S102" s="33">
        <v>3010.485925</v>
      </c>
      <c r="T102" s="33">
        <v>1819.358168</v>
      </c>
      <c r="U102" s="33">
        <v>1819.358168</v>
      </c>
      <c r="V102" s="33">
        <v>1819.358168</v>
      </c>
      <c r="W102" s="33">
        <v>2063.4614539999998</v>
      </c>
      <c r="X102" s="33">
        <v>1819.358168</v>
      </c>
      <c r="Y102" s="33">
        <v>1819.358168</v>
      </c>
      <c r="Z102" s="33">
        <v>1819.358168</v>
      </c>
      <c r="AA102" s="33">
        <v>2063.4614539999998</v>
      </c>
      <c r="AB102" s="33">
        <v>1819.358168</v>
      </c>
      <c r="AC102" s="33">
        <v>1819.358168</v>
      </c>
      <c r="AD102" s="33">
        <v>1819.358168</v>
      </c>
      <c r="AE102" s="33">
        <v>1819.358168</v>
      </c>
      <c r="AF102" s="33">
        <v>1819.358168</v>
      </c>
      <c r="AG102" s="33">
        <v>1819.358168</v>
      </c>
      <c r="AH102" s="33">
        <v>1819.358168</v>
      </c>
      <c r="AI102" s="33">
        <v>2043.627624</v>
      </c>
      <c r="AJ102" s="33">
        <v>1819.358168</v>
      </c>
      <c r="AK102" s="33">
        <v>1819.358168</v>
      </c>
      <c r="AL102" s="33">
        <v>1819.358168</v>
      </c>
      <c r="AM102" s="33">
        <v>2063.4614539999998</v>
      </c>
      <c r="AN102" s="33">
        <v>1819.358168</v>
      </c>
      <c r="AO102" s="33">
        <v>1819.358168</v>
      </c>
      <c r="AP102" s="33">
        <v>1819.358168</v>
      </c>
      <c r="AQ102" s="33">
        <v>2928.7381949999999</v>
      </c>
      <c r="AR102" s="33">
        <v>1819.358168</v>
      </c>
      <c r="AS102" s="33">
        <v>1819.358168</v>
      </c>
      <c r="AT102" s="33">
        <v>1819.368168</v>
      </c>
      <c r="AU102" s="33">
        <v>3010.485925</v>
      </c>
      <c r="AV102" s="33">
        <v>1779.034296</v>
      </c>
      <c r="AW102" s="33">
        <v>1779.034296</v>
      </c>
      <c r="AX102" s="33">
        <v>1779.034296</v>
      </c>
      <c r="AY102" s="33">
        <v>2929.8381810000001</v>
      </c>
      <c r="AZ102" s="33">
        <v>1628.0187020000001</v>
      </c>
      <c r="BA102" s="33">
        <v>1628.0187020000001</v>
      </c>
      <c r="BB102" s="33">
        <v>1628.0187020000001</v>
      </c>
      <c r="BC102" s="33">
        <v>2546.0592630000001</v>
      </c>
      <c r="BD102" s="33">
        <v>424.29184889999999</v>
      </c>
      <c r="BE102" s="33">
        <v>424.29184889999999</v>
      </c>
      <c r="BF102" s="33">
        <v>424.29184889999999</v>
      </c>
      <c r="BG102" s="33">
        <v>766.83596750000004</v>
      </c>
      <c r="BH102" s="33">
        <v>325.8410164</v>
      </c>
      <c r="BI102" s="33">
        <v>325.8410164</v>
      </c>
      <c r="BJ102" s="33">
        <v>325.8410164</v>
      </c>
      <c r="BK102" s="33">
        <v>569.93430249999994</v>
      </c>
      <c r="BL102" s="33">
        <v>325.8410164</v>
      </c>
      <c r="BM102" s="33">
        <v>325.8410164</v>
      </c>
      <c r="BN102" s="33">
        <v>325.8410164</v>
      </c>
      <c r="BO102" s="33">
        <v>569.93430249999994</v>
      </c>
      <c r="BP102" s="33">
        <v>325.8410164</v>
      </c>
      <c r="BQ102" s="33">
        <v>325.8410164</v>
      </c>
      <c r="BR102" s="33">
        <v>325.8410164</v>
      </c>
      <c r="BS102" s="33">
        <v>569.93430249999994</v>
      </c>
      <c r="BT102" s="33">
        <v>325.8410164</v>
      </c>
      <c r="BU102" s="33">
        <v>325.8410164</v>
      </c>
      <c r="BV102" s="33">
        <v>325.8410164</v>
      </c>
      <c r="BW102" s="33">
        <v>569.93430249999994</v>
      </c>
      <c r="BX102" s="33">
        <v>325.8410164</v>
      </c>
      <c r="BY102" s="33">
        <v>325.8410164</v>
      </c>
      <c r="BZ102" s="33">
        <v>325.8410164</v>
      </c>
      <c r="CA102" s="33">
        <v>569.93430249999994</v>
      </c>
      <c r="CB102" s="33">
        <v>244.0932861</v>
      </c>
      <c r="CC102" s="33">
        <v>244.0932861</v>
      </c>
      <c r="CD102" s="33">
        <v>244.0932861</v>
      </c>
      <c r="CE102" s="33">
        <v>488.1865722</v>
      </c>
      <c r="CF102" s="33">
        <v>244.0932861</v>
      </c>
      <c r="CG102" s="33">
        <v>244.0932861</v>
      </c>
      <c r="CH102" s="33">
        <v>244.0932861</v>
      </c>
      <c r="CI102" s="33">
        <v>488.1865722</v>
      </c>
      <c r="CJ102" s="33">
        <v>244.0932861</v>
      </c>
      <c r="CK102" s="33">
        <v>244.0932861</v>
      </c>
      <c r="CL102" s="33">
        <v>244.0932861</v>
      </c>
      <c r="CM102" s="33">
        <v>488.1865722</v>
      </c>
    </row>
    <row r="103" spans="2:159" x14ac:dyDescent="0.25">
      <c r="B103" s="33" t="s">
        <v>763</v>
      </c>
      <c r="C103" s="33" t="s">
        <v>37</v>
      </c>
      <c r="D103" s="33">
        <v>117.5746876</v>
      </c>
      <c r="E103" s="33">
        <v>117.5746876</v>
      </c>
      <c r="F103" s="33">
        <v>117.5746876</v>
      </c>
      <c r="G103" s="33">
        <v>117.5746876</v>
      </c>
      <c r="H103" s="33">
        <v>117.5746876</v>
      </c>
      <c r="I103" s="33">
        <v>117.5746876</v>
      </c>
      <c r="J103" s="33">
        <v>117.5746876</v>
      </c>
      <c r="K103" s="33">
        <v>117.5746876</v>
      </c>
      <c r="L103" s="33">
        <v>117.5746876</v>
      </c>
      <c r="M103" s="33">
        <v>117.5746876</v>
      </c>
      <c r="N103" s="33">
        <v>117.5746876</v>
      </c>
      <c r="O103" s="33">
        <v>117.5746876</v>
      </c>
      <c r="P103" s="33">
        <v>117.5746876</v>
      </c>
      <c r="Q103" s="33">
        <v>117.5746876</v>
      </c>
      <c r="R103" s="33">
        <v>117.5746876</v>
      </c>
      <c r="S103" s="33">
        <v>117.5746876</v>
      </c>
      <c r="T103" s="33">
        <v>117.5746876</v>
      </c>
      <c r="U103" s="33">
        <v>117.5746876</v>
      </c>
      <c r="V103" s="33">
        <v>117.5746876</v>
      </c>
      <c r="W103" s="33">
        <v>117.5746876</v>
      </c>
      <c r="X103" s="33">
        <v>117.5746876</v>
      </c>
      <c r="Y103" s="33">
        <v>117.5746876</v>
      </c>
      <c r="Z103" s="33">
        <v>117.5746876</v>
      </c>
      <c r="AA103" s="33">
        <v>117.5746876</v>
      </c>
      <c r="AB103" s="33">
        <v>117.5746876</v>
      </c>
      <c r="AC103" s="33">
        <v>117.5746876</v>
      </c>
      <c r="AD103" s="33">
        <v>117.5746876</v>
      </c>
      <c r="AE103" s="33">
        <v>117.5746876</v>
      </c>
      <c r="AF103" s="33">
        <v>117.5746876</v>
      </c>
      <c r="AG103" s="33">
        <v>117.5746876</v>
      </c>
      <c r="AH103" s="33">
        <v>117.5746876</v>
      </c>
      <c r="AI103" s="33">
        <v>117.5746876</v>
      </c>
      <c r="AJ103" s="33">
        <v>117.5746876</v>
      </c>
      <c r="AK103" s="33">
        <v>117.5746876</v>
      </c>
      <c r="AL103" s="33">
        <v>117.5746876</v>
      </c>
      <c r="AM103" s="33">
        <v>117.5746876</v>
      </c>
      <c r="AN103" s="33">
        <v>117.5746876</v>
      </c>
      <c r="AO103" s="33">
        <v>117.5746876</v>
      </c>
      <c r="AP103" s="33">
        <v>117.5746876</v>
      </c>
      <c r="AQ103" s="33">
        <v>117.5746876</v>
      </c>
    </row>
    <row r="104" spans="2:159" x14ac:dyDescent="0.25">
      <c r="B104" s="33" t="s">
        <v>763</v>
      </c>
      <c r="C104" s="33" t="s">
        <v>38</v>
      </c>
      <c r="D104" s="33">
        <v>1042.62321</v>
      </c>
      <c r="E104" s="33">
        <v>889.84193749999997</v>
      </c>
      <c r="F104" s="33">
        <v>768.49654269999996</v>
      </c>
      <c r="G104" s="33">
        <v>1092.9920970000001</v>
      </c>
      <c r="H104" s="33">
        <v>1346.3284799999999</v>
      </c>
      <c r="I104" s="33">
        <v>1042.62321</v>
      </c>
      <c r="J104" s="33">
        <v>768.49654269999996</v>
      </c>
      <c r="K104" s="33">
        <v>1346.3284799999999</v>
      </c>
      <c r="L104" s="33">
        <v>1042.62321</v>
      </c>
      <c r="M104" s="33">
        <v>889.84193749999997</v>
      </c>
      <c r="N104" s="33">
        <v>768.49654269999996</v>
      </c>
      <c r="O104" s="33">
        <v>1042.62321</v>
      </c>
      <c r="P104" s="33">
        <v>1346.3284799999999</v>
      </c>
      <c r="Q104" s="33">
        <v>1042.62321</v>
      </c>
      <c r="R104" s="33">
        <v>768.49654269999996</v>
      </c>
      <c r="S104" s="33">
        <v>1346.3284799999999</v>
      </c>
      <c r="T104" s="33">
        <v>768.49654269999996</v>
      </c>
      <c r="U104" s="33">
        <v>768.49654269999996</v>
      </c>
      <c r="V104" s="33">
        <v>768.49654269999996</v>
      </c>
      <c r="W104" s="33">
        <v>889.84193749999997</v>
      </c>
      <c r="X104" s="33">
        <v>768.49654269999996</v>
      </c>
      <c r="Y104" s="33">
        <v>768.49654269999996</v>
      </c>
      <c r="Z104" s="33">
        <v>768.49654269999996</v>
      </c>
      <c r="AA104" s="33">
        <v>889.84193749999997</v>
      </c>
      <c r="AB104" s="33">
        <v>781.53334270000005</v>
      </c>
      <c r="AC104" s="33">
        <v>781.53334270000005</v>
      </c>
      <c r="AD104" s="33">
        <v>781.53334270000005</v>
      </c>
      <c r="AE104" s="33">
        <v>781.53334270000005</v>
      </c>
      <c r="AF104" s="33">
        <v>781.53334270000005</v>
      </c>
      <c r="AG104" s="33">
        <v>781.53334270000005</v>
      </c>
      <c r="AH104" s="33">
        <v>781.53334270000005</v>
      </c>
      <c r="AI104" s="33">
        <v>915.91553750000003</v>
      </c>
      <c r="AJ104" s="33">
        <v>1366.740417</v>
      </c>
      <c r="AK104" s="33">
        <v>1366.740417</v>
      </c>
      <c r="AL104" s="33">
        <v>1366.740417</v>
      </c>
      <c r="AM104" s="33">
        <v>2086.3296869999999</v>
      </c>
      <c r="AN104" s="33">
        <v>1366.740417</v>
      </c>
      <c r="AO104" s="33">
        <v>1366.740417</v>
      </c>
      <c r="AP104" s="33">
        <v>1366.740417</v>
      </c>
      <c r="AQ104" s="33">
        <v>2239.1109590000001</v>
      </c>
      <c r="AR104" s="33">
        <v>1113.4040339999999</v>
      </c>
      <c r="AS104" s="33">
        <v>1113.4040339999999</v>
      </c>
      <c r="AT104" s="33">
        <v>1113.4040339999999</v>
      </c>
      <c r="AU104" s="33">
        <v>2036.143464</v>
      </c>
      <c r="AV104" s="33">
        <v>1113.4040339999999</v>
      </c>
      <c r="AW104" s="33">
        <v>1113.4040339999999</v>
      </c>
      <c r="AX104" s="33">
        <v>1113.4040339999999</v>
      </c>
      <c r="AY104" s="33">
        <v>2036.143464</v>
      </c>
      <c r="AZ104" s="33">
        <v>910.25387450000005</v>
      </c>
      <c r="BA104" s="33">
        <v>910.25387450000005</v>
      </c>
      <c r="BB104" s="33">
        <v>910.25387450000005</v>
      </c>
      <c r="BC104" s="33">
        <v>1629.8431439999999</v>
      </c>
      <c r="BD104" s="33">
        <v>598.24387460000003</v>
      </c>
      <c r="BE104" s="33">
        <v>598.24387460000003</v>
      </c>
      <c r="BF104" s="33">
        <v>1183.450949</v>
      </c>
      <c r="BG104" s="33">
        <v>1196.4877489999999</v>
      </c>
      <c r="BH104" s="33">
        <v>598.24387460000003</v>
      </c>
      <c r="BI104" s="33">
        <v>598.24387460000003</v>
      </c>
      <c r="BJ104" s="33">
        <v>884.56861630000003</v>
      </c>
      <c r="BK104" s="33">
        <v>1196.4877489999999</v>
      </c>
      <c r="BL104" s="33">
        <v>598.24387460000003</v>
      </c>
      <c r="BM104" s="33">
        <v>598.24387460000003</v>
      </c>
      <c r="BN104" s="33">
        <v>598.24387460000003</v>
      </c>
      <c r="BO104" s="33">
        <v>1196.4877489999999</v>
      </c>
      <c r="BP104" s="33">
        <v>598.24387460000003</v>
      </c>
      <c r="BQ104" s="33">
        <v>598.24387460000003</v>
      </c>
      <c r="BR104" s="33">
        <v>598.24387460000003</v>
      </c>
      <c r="BS104" s="33">
        <v>1196.4877489999999</v>
      </c>
      <c r="BT104" s="33">
        <v>598.24387460000003</v>
      </c>
      <c r="BU104" s="33">
        <v>598.24387460000003</v>
      </c>
      <c r="BV104" s="33">
        <v>598.24387460000003</v>
      </c>
      <c r="BW104" s="33">
        <v>1196.4877489999999</v>
      </c>
      <c r="BX104" s="33">
        <v>598.24387460000003</v>
      </c>
      <c r="BY104" s="33">
        <v>598.24387460000003</v>
      </c>
      <c r="BZ104" s="33">
        <v>598.24387460000003</v>
      </c>
      <c r="CA104" s="33">
        <v>1196.4877489999999</v>
      </c>
      <c r="CB104" s="33">
        <v>598.24387460000003</v>
      </c>
      <c r="CC104" s="33">
        <v>598.24387460000003</v>
      </c>
      <c r="CD104" s="33">
        <v>598.24387460000003</v>
      </c>
      <c r="CE104" s="33">
        <v>1196.4877489999999</v>
      </c>
      <c r="CF104" s="33">
        <v>598.24387460000003</v>
      </c>
      <c r="CG104" s="33">
        <v>598.24387460000003</v>
      </c>
      <c r="CH104" s="33">
        <v>598.24387460000003</v>
      </c>
      <c r="CI104" s="33">
        <v>1196.4877489999999</v>
      </c>
      <c r="CJ104" s="33">
        <v>1091.7392440000001</v>
      </c>
      <c r="CK104" s="33">
        <v>598.24387460000003</v>
      </c>
      <c r="CL104" s="33">
        <v>598.24387460000003</v>
      </c>
      <c r="CM104" s="33">
        <v>1196.4877489999999</v>
      </c>
      <c r="CN104" s="33">
        <v>1183.450949</v>
      </c>
      <c r="CO104" s="33">
        <v>598.24387460000003</v>
      </c>
      <c r="CP104" s="33">
        <v>598.24387460000003</v>
      </c>
      <c r="CQ104" s="33">
        <v>1196.4877489999999</v>
      </c>
      <c r="CR104" s="33">
        <v>1183.450949</v>
      </c>
      <c r="CS104" s="33">
        <v>598.24387460000003</v>
      </c>
      <c r="CT104" s="33">
        <v>598.24387460000003</v>
      </c>
      <c r="CU104" s="33">
        <v>1196.4877489999999</v>
      </c>
      <c r="CV104" s="33">
        <v>1183.450949</v>
      </c>
      <c r="CW104" s="33">
        <v>598.24387460000003</v>
      </c>
      <c r="CX104" s="33">
        <v>598.24387460000003</v>
      </c>
      <c r="CY104" s="33">
        <v>1196.4877489999999</v>
      </c>
      <c r="CZ104" s="33">
        <v>1183.450949</v>
      </c>
      <c r="DA104" s="33">
        <v>598.24387460000003</v>
      </c>
      <c r="DB104" s="33">
        <v>598.24387460000003</v>
      </c>
      <c r="DC104" s="33">
        <v>1196.4877489999999</v>
      </c>
      <c r="DD104" s="33">
        <v>1183.450949</v>
      </c>
      <c r="DE104" s="33">
        <v>598.24387460000003</v>
      </c>
      <c r="DF104" s="33">
        <v>598.24387460000003</v>
      </c>
      <c r="DG104" s="33">
        <v>1196.4877489999999</v>
      </c>
      <c r="DH104" s="33">
        <v>1170.414149</v>
      </c>
      <c r="DI104" s="33">
        <v>585.20707460000006</v>
      </c>
      <c r="DJ104" s="33">
        <v>585.20707460000006</v>
      </c>
      <c r="DK104" s="33">
        <v>1170.414149</v>
      </c>
      <c r="DL104" s="33">
        <v>1170.414149</v>
      </c>
      <c r="DM104" s="33">
        <v>585.20707460000006</v>
      </c>
      <c r="DN104" s="33">
        <v>585.20707460000006</v>
      </c>
      <c r="DO104" s="33">
        <v>1170.414149</v>
      </c>
    </row>
    <row r="105" spans="2:159" x14ac:dyDescent="0.25">
      <c r="B105" s="33" t="s">
        <v>763</v>
      </c>
      <c r="C105" s="33" t="s">
        <v>39</v>
      </c>
      <c r="D105" s="33">
        <v>434.34207500000002</v>
      </c>
      <c r="E105" s="33">
        <v>434.34207500000002</v>
      </c>
      <c r="F105" s="33">
        <v>434.34207500000002</v>
      </c>
      <c r="G105" s="33">
        <v>434.34207500000002</v>
      </c>
      <c r="H105" s="33">
        <v>434.34207500000002</v>
      </c>
      <c r="I105" s="33">
        <v>434.34207500000002</v>
      </c>
      <c r="J105" s="33">
        <v>619.68537779999997</v>
      </c>
      <c r="K105" s="33">
        <v>668.21129089999999</v>
      </c>
      <c r="L105" s="33">
        <v>434.34207500000002</v>
      </c>
      <c r="M105" s="33">
        <v>434.34207500000002</v>
      </c>
      <c r="N105" s="33">
        <v>591.9301858</v>
      </c>
      <c r="O105" s="33">
        <v>639.29229640000005</v>
      </c>
      <c r="P105" s="33">
        <v>434.34207500000002</v>
      </c>
      <c r="Q105" s="33">
        <v>434.34207500000002</v>
      </c>
      <c r="R105" s="33">
        <v>820.73189950000005</v>
      </c>
      <c r="S105" s="33">
        <v>866.9199777</v>
      </c>
      <c r="T105" s="33">
        <v>684.81863720000001</v>
      </c>
      <c r="U105" s="33">
        <v>684.81863720000001</v>
      </c>
      <c r="V105" s="33">
        <v>684.81863720000001</v>
      </c>
      <c r="W105" s="33">
        <v>1110.820786</v>
      </c>
      <c r="X105" s="33">
        <v>684.81863720000001</v>
      </c>
      <c r="Y105" s="33">
        <v>684.81863720000001</v>
      </c>
      <c r="Z105" s="33">
        <v>684.81863720000001</v>
      </c>
      <c r="AA105" s="33">
        <v>1287.286689</v>
      </c>
      <c r="AB105" s="33">
        <v>684.81863720000001</v>
      </c>
      <c r="AC105" s="33">
        <v>684.81863720000001</v>
      </c>
      <c r="AD105" s="33">
        <v>684.81863720000001</v>
      </c>
      <c r="AE105" s="33">
        <v>684.81863720000001</v>
      </c>
      <c r="AF105" s="33">
        <v>684.81863720000001</v>
      </c>
      <c r="AG105" s="33">
        <v>684.81863720000001</v>
      </c>
      <c r="AH105" s="33">
        <v>684.81863720000001</v>
      </c>
      <c r="AI105" s="33">
        <v>961.44780660000004</v>
      </c>
      <c r="AJ105" s="33">
        <v>687.31863720000001</v>
      </c>
      <c r="AK105" s="33">
        <v>687.31863720000001</v>
      </c>
      <c r="AL105" s="33">
        <v>687.31863720000001</v>
      </c>
      <c r="AM105" s="33">
        <v>1056.5421369999999</v>
      </c>
      <c r="AN105" s="33">
        <v>687.31863720000001</v>
      </c>
      <c r="AO105" s="33">
        <v>687.31863720000001</v>
      </c>
      <c r="AP105" s="33">
        <v>687.31863720000001</v>
      </c>
      <c r="AQ105" s="33">
        <v>1374.172959</v>
      </c>
      <c r="AR105" s="33">
        <v>687.31863720000001</v>
      </c>
      <c r="AS105" s="33">
        <v>687.31863720000001</v>
      </c>
      <c r="AT105" s="33">
        <v>937.7951994</v>
      </c>
      <c r="AU105" s="33">
        <v>1374.172959</v>
      </c>
      <c r="AV105" s="33">
        <v>687.31863720000001</v>
      </c>
      <c r="AW105" s="33">
        <v>687.31863720000001</v>
      </c>
      <c r="AX105" s="33">
        <v>687.31863720000001</v>
      </c>
      <c r="AY105" s="33">
        <v>1374.172959</v>
      </c>
      <c r="AZ105" s="33">
        <v>831.16929449999998</v>
      </c>
      <c r="BA105" s="33">
        <v>831.16929449999998</v>
      </c>
      <c r="BB105" s="33">
        <v>831.16929449999998</v>
      </c>
      <c r="BC105" s="33">
        <v>1518.0236170000001</v>
      </c>
      <c r="BD105" s="33">
        <v>831.16929449999998</v>
      </c>
      <c r="BE105" s="33">
        <v>831.16929449999998</v>
      </c>
      <c r="BF105" s="33">
        <v>831.16929449999998</v>
      </c>
      <c r="BG105" s="33">
        <v>1515.987932</v>
      </c>
      <c r="BH105" s="33">
        <v>831.16929449999998</v>
      </c>
      <c r="BI105" s="33">
        <v>831.16929449999998</v>
      </c>
      <c r="BJ105" s="33">
        <v>831.16929449999998</v>
      </c>
      <c r="BK105" s="33">
        <v>1515.987932</v>
      </c>
      <c r="BL105" s="33">
        <v>831.16929449999998</v>
      </c>
      <c r="BM105" s="33">
        <v>831.16929449999998</v>
      </c>
      <c r="BN105" s="33">
        <v>831.16929449999998</v>
      </c>
      <c r="BO105" s="33">
        <v>1487.523639</v>
      </c>
      <c r="BP105" s="33">
        <v>748.81870860000004</v>
      </c>
      <c r="BQ105" s="33">
        <v>748.81870860000004</v>
      </c>
      <c r="BR105" s="33">
        <v>748.81870860000004</v>
      </c>
      <c r="BS105" s="33">
        <v>1351.28676</v>
      </c>
      <c r="BT105" s="33">
        <v>748.81870860000004</v>
      </c>
      <c r="BU105" s="33">
        <v>748.81870860000004</v>
      </c>
      <c r="BV105" s="33">
        <v>748.81870860000004</v>
      </c>
      <c r="BW105" s="33">
        <v>1351.28676</v>
      </c>
      <c r="BX105" s="33">
        <v>748.81870860000004</v>
      </c>
      <c r="BY105" s="33">
        <v>748.81870860000004</v>
      </c>
      <c r="BZ105" s="33">
        <v>748.81870860000004</v>
      </c>
      <c r="CA105" s="33">
        <v>1351.28676</v>
      </c>
      <c r="CB105" s="33">
        <v>396.82721950000001</v>
      </c>
      <c r="CC105" s="33">
        <v>396.82721950000001</v>
      </c>
      <c r="CD105" s="33">
        <v>396.82721950000001</v>
      </c>
      <c r="CE105" s="33">
        <v>647.30378159999998</v>
      </c>
      <c r="CF105" s="33">
        <v>396.82721950000001</v>
      </c>
      <c r="CG105" s="33">
        <v>396.82721950000001</v>
      </c>
      <c r="CH105" s="33">
        <v>396.82721950000001</v>
      </c>
      <c r="CI105" s="33">
        <v>647.30378159999998</v>
      </c>
      <c r="CJ105" s="33">
        <v>396.82721950000001</v>
      </c>
      <c r="CK105" s="33">
        <v>396.82721950000001</v>
      </c>
      <c r="CL105" s="33">
        <v>396.82721950000001</v>
      </c>
      <c r="CM105" s="33">
        <v>647.30378159999998</v>
      </c>
      <c r="CN105" s="33">
        <v>146.35065729999999</v>
      </c>
      <c r="CO105" s="33">
        <v>146.35065729999999</v>
      </c>
      <c r="CP105" s="33">
        <v>146.35065729999999</v>
      </c>
      <c r="CQ105" s="33">
        <v>146.35065729999999</v>
      </c>
      <c r="CR105" s="33">
        <v>146.35065729999999</v>
      </c>
      <c r="CS105" s="33">
        <v>146.35065729999999</v>
      </c>
      <c r="CT105" s="33">
        <v>146.35065729999999</v>
      </c>
      <c r="CU105" s="33">
        <v>146.35065729999999</v>
      </c>
      <c r="CV105" s="33">
        <v>146.35065729999999</v>
      </c>
      <c r="CW105" s="33">
        <v>146.35065729999999</v>
      </c>
      <c r="CX105" s="33">
        <v>146.35065729999999</v>
      </c>
      <c r="CY105" s="33">
        <v>146.35065729999999</v>
      </c>
      <c r="CZ105" s="33">
        <v>146.35065729999999</v>
      </c>
      <c r="DA105" s="33">
        <v>146.35065729999999</v>
      </c>
      <c r="DB105" s="33">
        <v>146.35065729999999</v>
      </c>
      <c r="DC105" s="33">
        <v>146.35065729999999</v>
      </c>
      <c r="DD105" s="33">
        <v>146.35065729999999</v>
      </c>
      <c r="DE105" s="33">
        <v>146.35065729999999</v>
      </c>
      <c r="DF105" s="33">
        <v>146.35065729999999</v>
      </c>
      <c r="DG105" s="33">
        <v>146.35065729999999</v>
      </c>
      <c r="DH105" s="33">
        <v>146.35065729999999</v>
      </c>
      <c r="DI105" s="33">
        <v>146.35065729999999</v>
      </c>
      <c r="DJ105" s="33">
        <v>146.35065729999999</v>
      </c>
      <c r="DK105" s="33">
        <v>146.35065729999999</v>
      </c>
      <c r="DL105" s="33">
        <v>146.35065729999999</v>
      </c>
      <c r="DM105" s="33">
        <v>146.35065729999999</v>
      </c>
      <c r="DN105" s="33">
        <v>146.35065729999999</v>
      </c>
      <c r="DO105" s="33">
        <v>146.35065729999999</v>
      </c>
      <c r="DP105" s="33">
        <v>143.85065729999999</v>
      </c>
      <c r="DQ105" s="33">
        <v>143.85065729999999</v>
      </c>
      <c r="DR105" s="33">
        <v>143.85065729999999</v>
      </c>
      <c r="DS105" s="33">
        <v>143.85065729999999</v>
      </c>
      <c r="DT105" s="33">
        <v>143.85065729999999</v>
      </c>
      <c r="DU105" s="33">
        <v>143.85065729999999</v>
      </c>
      <c r="DV105" s="33">
        <v>143.85065729999999</v>
      </c>
      <c r="DW105" s="33">
        <v>143.85065729999999</v>
      </c>
      <c r="DX105" s="33">
        <v>143.85065729999999</v>
      </c>
      <c r="DY105" s="33">
        <v>143.85065729999999</v>
      </c>
      <c r="DZ105" s="33">
        <v>143.85065729999999</v>
      </c>
      <c r="EA105" s="33">
        <v>143.85065729999999</v>
      </c>
      <c r="EB105" s="33">
        <v>143.85065729999999</v>
      </c>
      <c r="EC105" s="33">
        <v>143.85065729999999</v>
      </c>
      <c r="ED105" s="33">
        <v>143.85065729999999</v>
      </c>
      <c r="EE105" s="33">
        <v>143.85065729999999</v>
      </c>
    </row>
    <row r="106" spans="2:159" x14ac:dyDescent="0.25">
      <c r="B106" s="33" t="s">
        <v>763</v>
      </c>
      <c r="C106" s="33" t="s">
        <v>40</v>
      </c>
    </row>
    <row r="107" spans="2:159" x14ac:dyDescent="0.25">
      <c r="B107" s="33" t="s">
        <v>763</v>
      </c>
      <c r="C107" s="33" t="s">
        <v>41</v>
      </c>
    </row>
    <row r="108" spans="2:159" x14ac:dyDescent="0.25">
      <c r="B108" s="33" t="s">
        <v>763</v>
      </c>
      <c r="C108" s="33" t="s">
        <v>42</v>
      </c>
      <c r="D108" s="33">
        <v>321.92980679999999</v>
      </c>
      <c r="E108" s="33">
        <v>321.92980679999999</v>
      </c>
      <c r="F108" s="33">
        <v>289.45479649999999</v>
      </c>
      <c r="G108" s="33">
        <v>289.45479649999999</v>
      </c>
      <c r="H108" s="33">
        <v>289.45479649999999</v>
      </c>
      <c r="I108" s="33">
        <v>289.45479649999999</v>
      </c>
      <c r="J108" s="33">
        <v>321.92980679999999</v>
      </c>
      <c r="K108" s="33">
        <v>321.92980679999999</v>
      </c>
      <c r="L108" s="33">
        <v>289.4918103</v>
      </c>
      <c r="M108" s="33">
        <v>289.48286530000001</v>
      </c>
      <c r="N108" s="33">
        <v>321.92980679999999</v>
      </c>
      <c r="O108" s="33">
        <v>321.92980679999999</v>
      </c>
      <c r="P108" s="33">
        <v>321.92980679999999</v>
      </c>
      <c r="Q108" s="33">
        <v>321.89279299999998</v>
      </c>
      <c r="R108" s="33">
        <v>321.92980679999999</v>
      </c>
      <c r="S108" s="33">
        <v>321.92980679999999</v>
      </c>
      <c r="T108" s="33">
        <v>558.84255159999998</v>
      </c>
      <c r="U108" s="33">
        <v>558.84255159999998</v>
      </c>
      <c r="V108" s="33">
        <v>591.31756189999999</v>
      </c>
      <c r="W108" s="33">
        <v>844.36501850000002</v>
      </c>
      <c r="X108" s="33">
        <v>591.31756189999999</v>
      </c>
      <c r="Y108" s="33">
        <v>558.84255159999998</v>
      </c>
      <c r="Z108" s="33">
        <v>591.31756189999999</v>
      </c>
      <c r="AA108" s="33">
        <v>844.36501850000002</v>
      </c>
      <c r="AB108" s="33">
        <v>558.84255159999998</v>
      </c>
      <c r="AC108" s="33">
        <v>591.31756189999999</v>
      </c>
      <c r="AD108" s="33">
        <v>558.87062040000001</v>
      </c>
      <c r="AE108" s="33">
        <v>591.31756189999999</v>
      </c>
      <c r="AF108" s="33">
        <v>591.31756189999999</v>
      </c>
      <c r="AG108" s="33">
        <v>558.84255159999998</v>
      </c>
      <c r="AH108" s="33">
        <v>559.86761650000005</v>
      </c>
      <c r="AI108" s="33">
        <v>844.36501850000002</v>
      </c>
      <c r="AJ108" s="33">
        <v>591.31756189999999</v>
      </c>
      <c r="AK108" s="33">
        <v>558.84255159999998</v>
      </c>
      <c r="AL108" s="33">
        <v>591.31756189999999</v>
      </c>
      <c r="AM108" s="33">
        <v>844.36501850000002</v>
      </c>
      <c r="AN108" s="33">
        <v>558.84255159999998</v>
      </c>
      <c r="AO108" s="33">
        <v>558.84255159999998</v>
      </c>
      <c r="AP108" s="33">
        <v>591.31756189999999</v>
      </c>
      <c r="AQ108" s="33">
        <v>844.36501850000002</v>
      </c>
      <c r="AR108" s="33">
        <v>558.84255159999998</v>
      </c>
      <c r="AS108" s="33">
        <v>558.84255159999998</v>
      </c>
      <c r="AT108" s="33">
        <v>693.33037420000005</v>
      </c>
      <c r="AU108" s="33">
        <v>844.36501850000002</v>
      </c>
      <c r="AV108" s="33">
        <v>558.84255159999998</v>
      </c>
      <c r="AW108" s="33">
        <v>591.31756189999999</v>
      </c>
      <c r="AX108" s="33">
        <v>591.31756189999999</v>
      </c>
      <c r="AY108" s="33">
        <v>844.36501850000002</v>
      </c>
      <c r="AZ108" s="33">
        <v>591.31756189999999</v>
      </c>
      <c r="BA108" s="33">
        <v>591.31756189999999</v>
      </c>
      <c r="BB108" s="33">
        <v>591.31756189999999</v>
      </c>
      <c r="BC108" s="33">
        <v>844.36501850000002</v>
      </c>
      <c r="BD108" s="33">
        <v>558.84255159999998</v>
      </c>
      <c r="BE108" s="33">
        <v>591.31756189999999</v>
      </c>
      <c r="BF108" s="33">
        <v>591.31756189999999</v>
      </c>
      <c r="BG108" s="33">
        <v>844.36501850000002</v>
      </c>
      <c r="BH108" s="33">
        <v>591.31756189999999</v>
      </c>
      <c r="BI108" s="33">
        <v>591.31756189999999</v>
      </c>
      <c r="BJ108" s="33">
        <v>591.31756189999999</v>
      </c>
      <c r="BK108" s="33">
        <v>844.36501850000002</v>
      </c>
      <c r="BL108" s="33">
        <v>591.31756189999999</v>
      </c>
      <c r="BM108" s="33">
        <v>591.31756189999999</v>
      </c>
      <c r="BN108" s="33">
        <v>591.31756189999999</v>
      </c>
      <c r="BO108" s="33">
        <v>899.14127710000002</v>
      </c>
      <c r="BP108" s="33">
        <v>591.31756189999999</v>
      </c>
      <c r="BQ108" s="33">
        <v>558.84255159999998</v>
      </c>
      <c r="BR108" s="33">
        <v>591.31756189999999</v>
      </c>
      <c r="BS108" s="33">
        <v>899.14127710000002</v>
      </c>
      <c r="BT108" s="33">
        <v>591.31756189999999</v>
      </c>
      <c r="BU108" s="33">
        <v>558.84255159999998</v>
      </c>
      <c r="BV108" s="33">
        <v>591.31756189999999</v>
      </c>
      <c r="BW108" s="33">
        <v>899.14127710000002</v>
      </c>
      <c r="BX108" s="33">
        <v>591.31756189999999</v>
      </c>
      <c r="BY108" s="33">
        <v>591.31756189999999</v>
      </c>
      <c r="BZ108" s="33">
        <v>591.31756189999999</v>
      </c>
      <c r="CA108" s="33">
        <v>899.14127710000002</v>
      </c>
      <c r="CB108" s="33">
        <v>269.38775509999999</v>
      </c>
      <c r="CC108" s="33">
        <v>269.38775509999999</v>
      </c>
      <c r="CD108" s="33">
        <v>269.38775509999999</v>
      </c>
      <c r="CE108" s="33">
        <v>577.21147029999997</v>
      </c>
      <c r="CF108" s="33">
        <v>269.38775509999999</v>
      </c>
      <c r="CG108" s="33">
        <v>269.38775509999999</v>
      </c>
      <c r="CH108" s="33">
        <v>269.38775509999999</v>
      </c>
      <c r="CI108" s="33">
        <v>577.21147029999997</v>
      </c>
      <c r="CJ108" s="33">
        <v>269.38775509999999</v>
      </c>
      <c r="CK108" s="33">
        <v>269.38775509999999</v>
      </c>
      <c r="CL108" s="33">
        <v>269.38775509999999</v>
      </c>
      <c r="CM108" s="33">
        <v>577.21147029999997</v>
      </c>
      <c r="CN108" s="33">
        <v>349.7934995</v>
      </c>
      <c r="CO108" s="33">
        <v>269.38775509999999</v>
      </c>
      <c r="CP108" s="33">
        <v>269.38775509999999</v>
      </c>
      <c r="CQ108" s="33">
        <v>577.21147029999997</v>
      </c>
      <c r="CR108" s="33">
        <v>522.43521169999997</v>
      </c>
      <c r="CS108" s="33">
        <v>269.38775509999999</v>
      </c>
      <c r="CT108" s="33">
        <v>269.38775509999999</v>
      </c>
      <c r="CU108" s="33">
        <v>577.21147029999997</v>
      </c>
      <c r="CV108" s="33">
        <v>522.43521169999997</v>
      </c>
      <c r="CW108" s="33">
        <v>269.38775509999999</v>
      </c>
      <c r="CX108" s="33">
        <v>269.38775509999999</v>
      </c>
      <c r="CY108" s="33">
        <v>577.21147029999997</v>
      </c>
      <c r="DC108" s="33">
        <v>54.776258640000002</v>
      </c>
      <c r="DG108" s="33">
        <v>54.776258640000002</v>
      </c>
      <c r="DK108" s="33">
        <v>54.776258640000002</v>
      </c>
    </row>
    <row r="109" spans="2:159" x14ac:dyDescent="0.25">
      <c r="B109" s="33" t="s">
        <v>763</v>
      </c>
      <c r="C109" s="33" t="s">
        <v>43</v>
      </c>
    </row>
    <row r="110" spans="2:159" x14ac:dyDescent="0.25">
      <c r="B110" s="33" t="s">
        <v>763</v>
      </c>
      <c r="C110" s="33" t="s">
        <v>44</v>
      </c>
    </row>
    <row r="111" spans="2:159" x14ac:dyDescent="0.25">
      <c r="B111" s="33" t="s">
        <v>763</v>
      </c>
      <c r="C111" s="33" t="s">
        <v>45</v>
      </c>
    </row>
    <row r="112" spans="2:159" x14ac:dyDescent="0.25">
      <c r="B112" s="33" t="s">
        <v>763</v>
      </c>
      <c r="C112" s="33" t="s">
        <v>46</v>
      </c>
    </row>
    <row r="113" spans="2:159" x14ac:dyDescent="0.25">
      <c r="B113" s="33" t="s">
        <v>763</v>
      </c>
      <c r="C113" s="33" t="s">
        <v>15</v>
      </c>
      <c r="D113" s="33">
        <v>4804.884102</v>
      </c>
      <c r="E113" s="33">
        <v>3914.0158070000002</v>
      </c>
      <c r="F113" s="33">
        <v>3429.2262700000001</v>
      </c>
      <c r="G113" s="33">
        <v>4863.1018510000004</v>
      </c>
      <c r="H113" s="33">
        <v>5198.1859640000002</v>
      </c>
      <c r="I113" s="33">
        <v>4772.4090910000004</v>
      </c>
      <c r="J113" s="33">
        <v>3647.0445829999999</v>
      </c>
      <c r="K113" s="33">
        <v>5464.5301909999998</v>
      </c>
      <c r="L113" s="33">
        <v>4586.1795000000002</v>
      </c>
      <c r="M113" s="33">
        <v>3794.703019</v>
      </c>
      <c r="N113" s="33">
        <v>3619.2893909999998</v>
      </c>
      <c r="O113" s="33">
        <v>4806.8140640000001</v>
      </c>
      <c r="P113" s="33">
        <v>5230.6609749999998</v>
      </c>
      <c r="Q113" s="33">
        <v>4804.8470880000004</v>
      </c>
      <c r="R113" s="33">
        <v>3848.091105</v>
      </c>
      <c r="S113" s="33">
        <v>5663.2388769999998</v>
      </c>
      <c r="T113" s="33">
        <v>3949.0905870000001</v>
      </c>
      <c r="U113" s="33">
        <v>3949.0905870000001</v>
      </c>
      <c r="V113" s="33">
        <v>3981.5655969999998</v>
      </c>
      <c r="W113" s="33">
        <v>5026.0638840000001</v>
      </c>
      <c r="X113" s="33">
        <v>3981.5655969999998</v>
      </c>
      <c r="Y113" s="33">
        <v>3949.0905870000001</v>
      </c>
      <c r="Z113" s="33">
        <v>3981.5655969999998</v>
      </c>
      <c r="AA113" s="33">
        <v>5202.5297860000001</v>
      </c>
      <c r="AB113" s="33">
        <v>3962.127387</v>
      </c>
      <c r="AC113" s="33">
        <v>3994.6023970000001</v>
      </c>
      <c r="AD113" s="33">
        <v>3962.155456</v>
      </c>
      <c r="AE113" s="33">
        <v>3994.6023970000001</v>
      </c>
      <c r="AF113" s="33">
        <v>3994.6023970000001</v>
      </c>
      <c r="AG113" s="33">
        <v>3962.127387</v>
      </c>
      <c r="AH113" s="33">
        <v>3963.1524519999998</v>
      </c>
      <c r="AI113" s="33">
        <v>4882.9306740000002</v>
      </c>
      <c r="AJ113" s="33">
        <v>4582.3094719999999</v>
      </c>
      <c r="AK113" s="33">
        <v>4549.8344619999998</v>
      </c>
      <c r="AL113" s="33">
        <v>4582.3094719999999</v>
      </c>
      <c r="AM113" s="33">
        <v>6168.2729840000002</v>
      </c>
      <c r="AN113" s="33">
        <v>4549.8344619999998</v>
      </c>
      <c r="AO113" s="33">
        <v>4549.8344619999998</v>
      </c>
      <c r="AP113" s="33">
        <v>4582.3094719999999</v>
      </c>
      <c r="AQ113" s="33">
        <v>7503.9618190000001</v>
      </c>
      <c r="AR113" s="33">
        <v>4178.9233910000003</v>
      </c>
      <c r="AS113" s="33">
        <v>4178.9233910000003</v>
      </c>
      <c r="AT113" s="33">
        <v>4563.8977759999998</v>
      </c>
      <c r="AU113" s="33">
        <v>7265.167367</v>
      </c>
      <c r="AV113" s="33">
        <v>4138.5995190000003</v>
      </c>
      <c r="AW113" s="33">
        <v>4171.0745290000004</v>
      </c>
      <c r="AX113" s="33">
        <v>4171.0745290000004</v>
      </c>
      <c r="AY113" s="33">
        <v>7184.5196219999998</v>
      </c>
      <c r="AZ113" s="33">
        <v>3960.7594330000002</v>
      </c>
      <c r="BA113" s="33">
        <v>3960.7594330000002</v>
      </c>
      <c r="BB113" s="33">
        <v>3960.7594330000002</v>
      </c>
      <c r="BC113" s="33">
        <v>6538.2910419999998</v>
      </c>
      <c r="BD113" s="33">
        <v>2412.5475700000002</v>
      </c>
      <c r="BE113" s="33">
        <v>2445.0225799999998</v>
      </c>
      <c r="BF113" s="33">
        <v>3030.2296540000002</v>
      </c>
      <c r="BG113" s="33">
        <v>4323.6766669999997</v>
      </c>
      <c r="BH113" s="33">
        <v>2346.571747</v>
      </c>
      <c r="BI113" s="33">
        <v>2346.571747</v>
      </c>
      <c r="BJ113" s="33">
        <v>2632.8964890000002</v>
      </c>
      <c r="BK113" s="33">
        <v>4126.7750020000003</v>
      </c>
      <c r="BL113" s="33">
        <v>2346.571747</v>
      </c>
      <c r="BM113" s="33">
        <v>2346.571747</v>
      </c>
      <c r="BN113" s="33">
        <v>2346.571747</v>
      </c>
      <c r="BO113" s="33">
        <v>4153.0869679999996</v>
      </c>
      <c r="BP113" s="33">
        <v>2264.2211609999999</v>
      </c>
      <c r="BQ113" s="33">
        <v>2231.7461509999998</v>
      </c>
      <c r="BR113" s="33">
        <v>2264.2211609999999</v>
      </c>
      <c r="BS113" s="33">
        <v>4016.850089</v>
      </c>
      <c r="BT113" s="33">
        <v>2264.2211609999999</v>
      </c>
      <c r="BU113" s="33">
        <v>2231.7461509999998</v>
      </c>
      <c r="BV113" s="33">
        <v>2264.2211609999999</v>
      </c>
      <c r="BW113" s="33">
        <v>4016.850089</v>
      </c>
      <c r="BX113" s="33">
        <v>2264.2211609999999</v>
      </c>
      <c r="BY113" s="33">
        <v>2264.2211609999999</v>
      </c>
      <c r="BZ113" s="33">
        <v>2264.2211609999999</v>
      </c>
      <c r="CA113" s="33">
        <v>4016.850089</v>
      </c>
      <c r="CB113" s="33">
        <v>1508.5521349999999</v>
      </c>
      <c r="CC113" s="33">
        <v>1508.5521349999999</v>
      </c>
      <c r="CD113" s="33">
        <v>1508.5521349999999</v>
      </c>
      <c r="CE113" s="33">
        <v>2909.1895730000001</v>
      </c>
      <c r="CF113" s="33">
        <v>1508.5521349999999</v>
      </c>
      <c r="CG113" s="33">
        <v>1508.5521349999999</v>
      </c>
      <c r="CH113" s="33">
        <v>1508.5521349999999</v>
      </c>
      <c r="CI113" s="33">
        <v>2909.1895730000001</v>
      </c>
      <c r="CJ113" s="33">
        <v>2002.0475039999999</v>
      </c>
      <c r="CK113" s="33">
        <v>1508.5521349999999</v>
      </c>
      <c r="CL113" s="33">
        <v>1508.5521349999999</v>
      </c>
      <c r="CM113" s="33">
        <v>2909.1895730000001</v>
      </c>
      <c r="CN113" s="33">
        <v>1679.595106</v>
      </c>
      <c r="CO113" s="33">
        <v>1013.982287</v>
      </c>
      <c r="CP113" s="33">
        <v>1013.982287</v>
      </c>
      <c r="CQ113" s="33">
        <v>1920.0498769999999</v>
      </c>
      <c r="CR113" s="33">
        <v>1852.2368180000001</v>
      </c>
      <c r="CS113" s="33">
        <v>1013.982287</v>
      </c>
      <c r="CT113" s="33">
        <v>1013.982287</v>
      </c>
      <c r="CU113" s="33">
        <v>1920.0498769999999</v>
      </c>
      <c r="CV113" s="33">
        <v>1852.2368180000001</v>
      </c>
      <c r="CW113" s="33">
        <v>1013.982287</v>
      </c>
      <c r="CX113" s="33">
        <v>1013.982287</v>
      </c>
      <c r="CY113" s="33">
        <v>1920.0498769999999</v>
      </c>
      <c r="CZ113" s="33">
        <v>1329.801606</v>
      </c>
      <c r="DA113" s="33">
        <v>744.59453180000003</v>
      </c>
      <c r="DB113" s="33">
        <v>744.59453180000003</v>
      </c>
      <c r="DC113" s="33">
        <v>1397.6146650000001</v>
      </c>
      <c r="DD113" s="33">
        <v>1329.801606</v>
      </c>
      <c r="DE113" s="33">
        <v>744.59453180000003</v>
      </c>
      <c r="DF113" s="33">
        <v>744.59453180000003</v>
      </c>
      <c r="DG113" s="33">
        <v>1397.6146650000001</v>
      </c>
      <c r="DH113" s="33">
        <v>1316.7648059999999</v>
      </c>
      <c r="DI113" s="33">
        <v>731.55773180000006</v>
      </c>
      <c r="DJ113" s="33">
        <v>731.55773180000006</v>
      </c>
      <c r="DK113" s="33">
        <v>1371.5410649999999</v>
      </c>
      <c r="DL113" s="33">
        <v>1316.7648059999999</v>
      </c>
      <c r="DM113" s="33">
        <v>731.55773180000006</v>
      </c>
      <c r="DN113" s="33">
        <v>731.55773180000006</v>
      </c>
      <c r="DO113" s="33">
        <v>1316.7648059999999</v>
      </c>
      <c r="DP113" s="33">
        <v>143.85065729999999</v>
      </c>
      <c r="DQ113" s="33">
        <v>143.85065729999999</v>
      </c>
      <c r="DR113" s="33">
        <v>143.85065729999999</v>
      </c>
      <c r="DS113" s="33">
        <v>143.85065729999999</v>
      </c>
      <c r="DT113" s="33">
        <v>143.85065729999999</v>
      </c>
      <c r="DU113" s="33">
        <v>143.85065729999999</v>
      </c>
      <c r="DV113" s="33">
        <v>143.85065729999999</v>
      </c>
      <c r="DW113" s="33">
        <v>143.85065729999999</v>
      </c>
      <c r="DX113" s="33">
        <v>143.85065729999999</v>
      </c>
      <c r="DY113" s="33">
        <v>143.85065729999999</v>
      </c>
      <c r="DZ113" s="33">
        <v>143.85065729999999</v>
      </c>
      <c r="EA113" s="33">
        <v>143.85065729999999</v>
      </c>
      <c r="EB113" s="33">
        <v>143.85065729999999</v>
      </c>
      <c r="EC113" s="33">
        <v>143.85065729999999</v>
      </c>
      <c r="ED113" s="33">
        <v>143.85065729999999</v>
      </c>
      <c r="EE113" s="33">
        <v>143.85065729999999</v>
      </c>
      <c r="EF113" s="33">
        <v>0</v>
      </c>
      <c r="EG113" s="33">
        <v>0</v>
      </c>
      <c r="EH113" s="33">
        <v>0</v>
      </c>
      <c r="EI113" s="33">
        <v>0</v>
      </c>
      <c r="EJ113" s="33">
        <v>0</v>
      </c>
      <c r="EK113" s="33">
        <v>0</v>
      </c>
      <c r="EL113" s="33">
        <v>0</v>
      </c>
      <c r="EM113" s="33">
        <v>0</v>
      </c>
      <c r="EN113" s="33">
        <v>0</v>
      </c>
      <c r="EO113" s="33">
        <v>0</v>
      </c>
      <c r="EP113" s="33">
        <v>0</v>
      </c>
      <c r="EQ113" s="33">
        <v>0</v>
      </c>
      <c r="ER113" s="33">
        <v>0</v>
      </c>
      <c r="ES113" s="33">
        <v>0</v>
      </c>
      <c r="ET113" s="33">
        <v>0</v>
      </c>
      <c r="EU113" s="33">
        <v>0</v>
      </c>
      <c r="EV113" s="33">
        <v>0</v>
      </c>
      <c r="EW113" s="33">
        <v>0</v>
      </c>
      <c r="EX113" s="33">
        <v>0</v>
      </c>
      <c r="EY113" s="33">
        <v>0</v>
      </c>
      <c r="EZ113" s="33">
        <v>0</v>
      </c>
      <c r="FA113" s="33">
        <v>0</v>
      </c>
      <c r="FB113" s="33">
        <v>0</v>
      </c>
      <c r="FC113" s="33">
        <v>0</v>
      </c>
    </row>
    <row r="114" spans="2:159" x14ac:dyDescent="0.25">
      <c r="B114" s="33" t="s">
        <v>764</v>
      </c>
      <c r="C114" s="33" t="s">
        <v>36</v>
      </c>
    </row>
    <row r="115" spans="2:159" x14ac:dyDescent="0.25">
      <c r="B115" s="33" t="s">
        <v>764</v>
      </c>
      <c r="C115" s="33" t="s">
        <v>37</v>
      </c>
    </row>
    <row r="116" spans="2:159" x14ac:dyDescent="0.25">
      <c r="B116" s="33" t="s">
        <v>764</v>
      </c>
      <c r="C116" s="33" t="s">
        <v>38</v>
      </c>
    </row>
    <row r="117" spans="2:159" x14ac:dyDescent="0.25">
      <c r="B117" s="33" t="s">
        <v>764</v>
      </c>
      <c r="C117" s="33" t="s">
        <v>39</v>
      </c>
    </row>
    <row r="118" spans="2:159" x14ac:dyDescent="0.25">
      <c r="B118" s="33" t="s">
        <v>764</v>
      </c>
      <c r="C118" s="33" t="s">
        <v>40</v>
      </c>
    </row>
    <row r="119" spans="2:159" x14ac:dyDescent="0.25">
      <c r="B119" s="33" t="s">
        <v>764</v>
      </c>
      <c r="C119" s="33" t="s">
        <v>41</v>
      </c>
    </row>
    <row r="120" spans="2:159" x14ac:dyDescent="0.25">
      <c r="B120" s="33" t="s">
        <v>764</v>
      </c>
      <c r="C120" s="33" t="s">
        <v>42</v>
      </c>
    </row>
    <row r="121" spans="2:159" x14ac:dyDescent="0.25">
      <c r="B121" s="33" t="s">
        <v>764</v>
      </c>
      <c r="C121" s="33" t="s">
        <v>43</v>
      </c>
    </row>
    <row r="122" spans="2:159" x14ac:dyDescent="0.25">
      <c r="B122" s="33" t="s">
        <v>764</v>
      </c>
      <c r="C122" s="33" t="s">
        <v>44</v>
      </c>
    </row>
    <row r="123" spans="2:159" x14ac:dyDescent="0.25">
      <c r="B123" s="33" t="s">
        <v>764</v>
      </c>
      <c r="C123" s="33" t="s">
        <v>45</v>
      </c>
    </row>
    <row r="124" spans="2:159" x14ac:dyDescent="0.25">
      <c r="B124" s="33" t="s">
        <v>764</v>
      </c>
      <c r="C124" s="33" t="s">
        <v>46</v>
      </c>
    </row>
    <row r="125" spans="2:159" x14ac:dyDescent="0.25">
      <c r="B125" s="33" t="s">
        <v>764</v>
      </c>
      <c r="C125" s="33" t="s">
        <v>15</v>
      </c>
      <c r="D125" s="33">
        <v>0</v>
      </c>
      <c r="E125" s="33">
        <v>0</v>
      </c>
      <c r="F125" s="33">
        <v>0</v>
      </c>
      <c r="G125" s="33">
        <v>0</v>
      </c>
      <c r="H125" s="33">
        <v>0</v>
      </c>
      <c r="I125" s="33">
        <v>0</v>
      </c>
      <c r="J125" s="33">
        <v>0</v>
      </c>
      <c r="K125" s="33">
        <v>0</v>
      </c>
      <c r="L125" s="33">
        <v>0</v>
      </c>
      <c r="M125" s="33">
        <v>0</v>
      </c>
      <c r="N125" s="33">
        <v>0</v>
      </c>
      <c r="O125" s="33">
        <v>0</v>
      </c>
      <c r="P125" s="33">
        <v>0</v>
      </c>
      <c r="Q125" s="33">
        <v>0</v>
      </c>
      <c r="R125" s="33">
        <v>0</v>
      </c>
      <c r="S125" s="33">
        <v>0</v>
      </c>
      <c r="T125" s="33">
        <v>0</v>
      </c>
      <c r="U125" s="33">
        <v>0</v>
      </c>
      <c r="V125" s="33">
        <v>0</v>
      </c>
      <c r="W125" s="33">
        <v>0</v>
      </c>
      <c r="X125" s="33">
        <v>0</v>
      </c>
      <c r="Y125" s="33">
        <v>0</v>
      </c>
      <c r="Z125" s="33">
        <v>0</v>
      </c>
      <c r="AA125" s="33">
        <v>0</v>
      </c>
      <c r="AB125" s="33">
        <v>0</v>
      </c>
      <c r="AC125" s="33">
        <v>0</v>
      </c>
      <c r="AD125" s="33">
        <v>0</v>
      </c>
      <c r="AE125" s="33">
        <v>0</v>
      </c>
      <c r="AF125" s="33">
        <v>0</v>
      </c>
      <c r="AG125" s="33">
        <v>0</v>
      </c>
      <c r="AH125" s="33">
        <v>0</v>
      </c>
      <c r="AI125" s="33">
        <v>0</v>
      </c>
      <c r="AJ125" s="33">
        <v>0</v>
      </c>
      <c r="AK125" s="33">
        <v>0</v>
      </c>
      <c r="AL125" s="33">
        <v>0</v>
      </c>
      <c r="AM125" s="33">
        <v>0</v>
      </c>
      <c r="AN125" s="33">
        <v>0</v>
      </c>
      <c r="AO125" s="33">
        <v>0</v>
      </c>
      <c r="AP125" s="33">
        <v>0</v>
      </c>
      <c r="AQ125" s="33">
        <v>0</v>
      </c>
      <c r="AR125" s="33">
        <v>0</v>
      </c>
      <c r="AS125" s="33">
        <v>0</v>
      </c>
      <c r="AT125" s="33">
        <v>0</v>
      </c>
      <c r="AU125" s="33">
        <v>0</v>
      </c>
      <c r="AV125" s="33">
        <v>0</v>
      </c>
      <c r="AW125" s="33">
        <v>0</v>
      </c>
      <c r="AX125" s="33">
        <v>0</v>
      </c>
      <c r="AY125" s="33">
        <v>0</v>
      </c>
      <c r="AZ125" s="33">
        <v>0</v>
      </c>
      <c r="BA125" s="33">
        <v>0</v>
      </c>
      <c r="BB125" s="33">
        <v>0</v>
      </c>
      <c r="BC125" s="33">
        <v>0</v>
      </c>
      <c r="BD125" s="33">
        <v>0</v>
      </c>
      <c r="BE125" s="33">
        <v>0</v>
      </c>
      <c r="BF125" s="33">
        <v>0</v>
      </c>
      <c r="BG125" s="33">
        <v>0</v>
      </c>
      <c r="BH125" s="33">
        <v>0</v>
      </c>
      <c r="BI125" s="33">
        <v>0</v>
      </c>
      <c r="BJ125" s="33">
        <v>0</v>
      </c>
      <c r="BK125" s="33">
        <v>0</v>
      </c>
      <c r="BL125" s="33">
        <v>0</v>
      </c>
      <c r="BM125" s="33">
        <v>0</v>
      </c>
      <c r="BN125" s="33">
        <v>0</v>
      </c>
      <c r="BO125" s="33">
        <v>0</v>
      </c>
      <c r="BP125" s="33">
        <v>0</v>
      </c>
      <c r="BQ125" s="33">
        <v>0</v>
      </c>
      <c r="BR125" s="33">
        <v>0</v>
      </c>
      <c r="BS125" s="33">
        <v>0</v>
      </c>
      <c r="BT125" s="33">
        <v>0</v>
      </c>
      <c r="BU125" s="33">
        <v>0</v>
      </c>
      <c r="BV125" s="33">
        <v>0</v>
      </c>
      <c r="BW125" s="33">
        <v>0</v>
      </c>
      <c r="BX125" s="33">
        <v>0</v>
      </c>
      <c r="BY125" s="33">
        <v>0</v>
      </c>
      <c r="BZ125" s="33">
        <v>0</v>
      </c>
      <c r="CA125" s="33">
        <v>0</v>
      </c>
      <c r="CB125" s="33">
        <v>0</v>
      </c>
      <c r="CC125" s="33">
        <v>0</v>
      </c>
      <c r="CD125" s="33">
        <v>0</v>
      </c>
      <c r="CE125" s="33">
        <v>0</v>
      </c>
      <c r="CF125" s="33">
        <v>0</v>
      </c>
      <c r="CG125" s="33">
        <v>0</v>
      </c>
      <c r="CH125" s="33">
        <v>0</v>
      </c>
      <c r="CI125" s="33">
        <v>0</v>
      </c>
      <c r="CJ125" s="33">
        <v>0</v>
      </c>
      <c r="CK125" s="33">
        <v>0</v>
      </c>
      <c r="CL125" s="33">
        <v>0</v>
      </c>
      <c r="CM125" s="33">
        <v>0</v>
      </c>
      <c r="CN125" s="33">
        <v>0</v>
      </c>
      <c r="CO125" s="33">
        <v>0</v>
      </c>
      <c r="CP125" s="33">
        <v>0</v>
      </c>
      <c r="CQ125" s="33">
        <v>0</v>
      </c>
      <c r="CR125" s="33">
        <v>0</v>
      </c>
      <c r="CS125" s="33">
        <v>0</v>
      </c>
      <c r="CT125" s="33">
        <v>0</v>
      </c>
      <c r="CU125" s="33">
        <v>0</v>
      </c>
      <c r="CV125" s="33">
        <v>0</v>
      </c>
      <c r="CW125" s="33">
        <v>0</v>
      </c>
      <c r="CX125" s="33">
        <v>0</v>
      </c>
      <c r="CY125" s="33">
        <v>0</v>
      </c>
      <c r="CZ125" s="33">
        <v>0</v>
      </c>
      <c r="DA125" s="33">
        <v>0</v>
      </c>
      <c r="DB125" s="33">
        <v>0</v>
      </c>
      <c r="DC125" s="33">
        <v>0</v>
      </c>
      <c r="DD125" s="33">
        <v>0</v>
      </c>
      <c r="DE125" s="33">
        <v>0</v>
      </c>
      <c r="DF125" s="33">
        <v>0</v>
      </c>
      <c r="DG125" s="33">
        <v>0</v>
      </c>
      <c r="DH125" s="33">
        <v>0</v>
      </c>
      <c r="DI125" s="33">
        <v>0</v>
      </c>
      <c r="DJ125" s="33">
        <v>0</v>
      </c>
      <c r="DK125" s="33">
        <v>0</v>
      </c>
      <c r="DL125" s="33">
        <v>0</v>
      </c>
      <c r="DM125" s="33">
        <v>0</v>
      </c>
      <c r="DN125" s="33">
        <v>0</v>
      </c>
      <c r="DO125" s="33">
        <v>0</v>
      </c>
      <c r="DP125" s="33">
        <v>0</v>
      </c>
      <c r="DQ125" s="33">
        <v>0</v>
      </c>
      <c r="DR125" s="33">
        <v>0</v>
      </c>
      <c r="DS125" s="33">
        <v>0</v>
      </c>
      <c r="DT125" s="33">
        <v>0</v>
      </c>
      <c r="DU125" s="33">
        <v>0</v>
      </c>
      <c r="DV125" s="33">
        <v>0</v>
      </c>
      <c r="DW125" s="33">
        <v>0</v>
      </c>
      <c r="DX125" s="33">
        <v>0</v>
      </c>
      <c r="DY125" s="33">
        <v>0</v>
      </c>
      <c r="DZ125" s="33">
        <v>0</v>
      </c>
      <c r="EA125" s="33">
        <v>0</v>
      </c>
      <c r="EB125" s="33">
        <v>0</v>
      </c>
      <c r="EC125" s="33">
        <v>0</v>
      </c>
      <c r="ED125" s="33">
        <v>0</v>
      </c>
      <c r="EE125" s="33">
        <v>0</v>
      </c>
      <c r="EF125" s="33">
        <v>0</v>
      </c>
      <c r="EG125" s="33">
        <v>0</v>
      </c>
      <c r="EH125" s="33">
        <v>0</v>
      </c>
      <c r="EI125" s="33">
        <v>0</v>
      </c>
      <c r="EJ125" s="33">
        <v>0</v>
      </c>
      <c r="EK125" s="33">
        <v>0</v>
      </c>
      <c r="EL125" s="33">
        <v>0</v>
      </c>
      <c r="EM125" s="33">
        <v>0</v>
      </c>
      <c r="EN125" s="33">
        <v>0</v>
      </c>
      <c r="EO125" s="33">
        <v>0</v>
      </c>
      <c r="EP125" s="33">
        <v>0</v>
      </c>
      <c r="EQ125" s="33">
        <v>0</v>
      </c>
      <c r="ER125" s="33">
        <v>0</v>
      </c>
      <c r="ES125" s="33">
        <v>0</v>
      </c>
      <c r="ET125" s="33">
        <v>0</v>
      </c>
      <c r="EU125" s="33">
        <v>0</v>
      </c>
      <c r="EV125" s="33">
        <v>0</v>
      </c>
      <c r="EW125" s="33">
        <v>0</v>
      </c>
      <c r="EX125" s="33">
        <v>0</v>
      </c>
      <c r="EY125" s="33">
        <v>0</v>
      </c>
      <c r="EZ125" s="33">
        <v>0</v>
      </c>
      <c r="FA125" s="33">
        <v>0</v>
      </c>
      <c r="FB125" s="33">
        <v>0</v>
      </c>
      <c r="FC125" s="33">
        <v>0</v>
      </c>
    </row>
    <row r="126" spans="2:159" x14ac:dyDescent="0.25">
      <c r="B126" s="33" t="s">
        <v>765</v>
      </c>
      <c r="C126" s="33" t="s">
        <v>36</v>
      </c>
    </row>
    <row r="127" spans="2:159" x14ac:dyDescent="0.25">
      <c r="B127" s="33" t="s">
        <v>765</v>
      </c>
      <c r="C127" s="33" t="s">
        <v>37</v>
      </c>
    </row>
    <row r="128" spans="2:159" x14ac:dyDescent="0.25">
      <c r="B128" s="33" t="s">
        <v>765</v>
      </c>
      <c r="C128" s="33" t="s">
        <v>38</v>
      </c>
    </row>
    <row r="129" spans="2:159" x14ac:dyDescent="0.25">
      <c r="B129" s="33" t="s">
        <v>765</v>
      </c>
      <c r="C129" s="33" t="s">
        <v>39</v>
      </c>
    </row>
    <row r="130" spans="2:159" x14ac:dyDescent="0.25">
      <c r="B130" s="33" t="s">
        <v>765</v>
      </c>
      <c r="C130" s="33" t="s">
        <v>40</v>
      </c>
    </row>
    <row r="131" spans="2:159" x14ac:dyDescent="0.25">
      <c r="B131" s="33" t="s">
        <v>765</v>
      </c>
      <c r="C131" s="33" t="s">
        <v>41</v>
      </c>
    </row>
    <row r="132" spans="2:159" x14ac:dyDescent="0.25">
      <c r="B132" s="33" t="s">
        <v>765</v>
      </c>
      <c r="C132" s="33" t="s">
        <v>42</v>
      </c>
    </row>
    <row r="133" spans="2:159" x14ac:dyDescent="0.25">
      <c r="B133" s="33" t="s">
        <v>765</v>
      </c>
      <c r="C133" s="33" t="s">
        <v>43</v>
      </c>
    </row>
    <row r="134" spans="2:159" x14ac:dyDescent="0.25">
      <c r="B134" s="33" t="s">
        <v>765</v>
      </c>
      <c r="C134" s="33" t="s">
        <v>44</v>
      </c>
    </row>
    <row r="135" spans="2:159" x14ac:dyDescent="0.25">
      <c r="B135" s="33" t="s">
        <v>765</v>
      </c>
      <c r="C135" s="33" t="s">
        <v>45</v>
      </c>
    </row>
    <row r="136" spans="2:159" x14ac:dyDescent="0.25">
      <c r="B136" s="33" t="s">
        <v>765</v>
      </c>
      <c r="C136" s="33" t="s">
        <v>46</v>
      </c>
    </row>
    <row r="137" spans="2:159" x14ac:dyDescent="0.25">
      <c r="B137" s="33" t="s">
        <v>765</v>
      </c>
      <c r="C137" s="33" t="s">
        <v>15</v>
      </c>
      <c r="D137" s="33">
        <v>0</v>
      </c>
      <c r="E137" s="33">
        <v>0</v>
      </c>
      <c r="F137" s="33">
        <v>0</v>
      </c>
      <c r="G137" s="33">
        <v>0</v>
      </c>
      <c r="H137" s="33">
        <v>0</v>
      </c>
      <c r="I137" s="33">
        <v>0</v>
      </c>
      <c r="J137" s="33">
        <v>0</v>
      </c>
      <c r="K137" s="33">
        <v>0</v>
      </c>
      <c r="L137" s="33">
        <v>0</v>
      </c>
      <c r="M137" s="33">
        <v>0</v>
      </c>
      <c r="N137" s="33">
        <v>0</v>
      </c>
      <c r="O137" s="33">
        <v>0</v>
      </c>
      <c r="P137" s="33">
        <v>0</v>
      </c>
      <c r="Q137" s="33">
        <v>0</v>
      </c>
      <c r="R137" s="33">
        <v>0</v>
      </c>
      <c r="S137" s="33">
        <v>0</v>
      </c>
      <c r="T137" s="33">
        <v>0</v>
      </c>
      <c r="U137" s="33">
        <v>0</v>
      </c>
      <c r="V137" s="33">
        <v>0</v>
      </c>
      <c r="W137" s="33">
        <v>0</v>
      </c>
      <c r="X137" s="33">
        <v>0</v>
      </c>
      <c r="Y137" s="33">
        <v>0</v>
      </c>
      <c r="Z137" s="33">
        <v>0</v>
      </c>
      <c r="AA137" s="33">
        <v>0</v>
      </c>
      <c r="AB137" s="33">
        <v>0</v>
      </c>
      <c r="AC137" s="33">
        <v>0</v>
      </c>
      <c r="AD137" s="33">
        <v>0</v>
      </c>
      <c r="AE137" s="33">
        <v>0</v>
      </c>
      <c r="AF137" s="33">
        <v>0</v>
      </c>
      <c r="AG137" s="33">
        <v>0</v>
      </c>
      <c r="AH137" s="33">
        <v>0</v>
      </c>
      <c r="AI137" s="33">
        <v>0</v>
      </c>
      <c r="AJ137" s="33">
        <v>0</v>
      </c>
      <c r="AK137" s="33">
        <v>0</v>
      </c>
      <c r="AL137" s="33">
        <v>0</v>
      </c>
      <c r="AM137" s="33">
        <v>0</v>
      </c>
      <c r="AN137" s="33">
        <v>0</v>
      </c>
      <c r="AO137" s="33">
        <v>0</v>
      </c>
      <c r="AP137" s="33">
        <v>0</v>
      </c>
      <c r="AQ137" s="33">
        <v>0</v>
      </c>
      <c r="AR137" s="33">
        <v>0</v>
      </c>
      <c r="AS137" s="33">
        <v>0</v>
      </c>
      <c r="AT137" s="33">
        <v>0</v>
      </c>
      <c r="AU137" s="33">
        <v>0</v>
      </c>
      <c r="AV137" s="33">
        <v>0</v>
      </c>
      <c r="AW137" s="33">
        <v>0</v>
      </c>
      <c r="AX137" s="33">
        <v>0</v>
      </c>
      <c r="AY137" s="33">
        <v>0</v>
      </c>
      <c r="AZ137" s="33">
        <v>0</v>
      </c>
      <c r="BA137" s="33">
        <v>0</v>
      </c>
      <c r="BB137" s="33">
        <v>0</v>
      </c>
      <c r="BC137" s="33">
        <v>0</v>
      </c>
      <c r="BD137" s="33">
        <v>0</v>
      </c>
      <c r="BE137" s="33">
        <v>0</v>
      </c>
      <c r="BF137" s="33">
        <v>0</v>
      </c>
      <c r="BG137" s="33">
        <v>0</v>
      </c>
      <c r="BH137" s="33">
        <v>0</v>
      </c>
      <c r="BI137" s="33">
        <v>0</v>
      </c>
      <c r="BJ137" s="33">
        <v>0</v>
      </c>
      <c r="BK137" s="33">
        <v>0</v>
      </c>
      <c r="BL137" s="33">
        <v>0</v>
      </c>
      <c r="BM137" s="33">
        <v>0</v>
      </c>
      <c r="BN137" s="33">
        <v>0</v>
      </c>
      <c r="BO137" s="33">
        <v>0</v>
      </c>
      <c r="BP137" s="33">
        <v>0</v>
      </c>
      <c r="BQ137" s="33">
        <v>0</v>
      </c>
      <c r="BR137" s="33">
        <v>0</v>
      </c>
      <c r="BS137" s="33">
        <v>0</v>
      </c>
      <c r="BT137" s="33">
        <v>0</v>
      </c>
      <c r="BU137" s="33">
        <v>0</v>
      </c>
      <c r="BV137" s="33">
        <v>0</v>
      </c>
      <c r="BW137" s="33">
        <v>0</v>
      </c>
      <c r="BX137" s="33">
        <v>0</v>
      </c>
      <c r="BY137" s="33">
        <v>0</v>
      </c>
      <c r="BZ137" s="33">
        <v>0</v>
      </c>
      <c r="CA137" s="33">
        <v>0</v>
      </c>
      <c r="CB137" s="33">
        <v>0</v>
      </c>
      <c r="CC137" s="33">
        <v>0</v>
      </c>
      <c r="CD137" s="33">
        <v>0</v>
      </c>
      <c r="CE137" s="33">
        <v>0</v>
      </c>
      <c r="CF137" s="33">
        <v>0</v>
      </c>
      <c r="CG137" s="33">
        <v>0</v>
      </c>
      <c r="CH137" s="33">
        <v>0</v>
      </c>
      <c r="CI137" s="33">
        <v>0</v>
      </c>
      <c r="CJ137" s="33">
        <v>0</v>
      </c>
      <c r="CK137" s="33">
        <v>0</v>
      </c>
      <c r="CL137" s="33">
        <v>0</v>
      </c>
      <c r="CM137" s="33">
        <v>0</v>
      </c>
      <c r="CN137" s="33">
        <v>0</v>
      </c>
      <c r="CO137" s="33">
        <v>0</v>
      </c>
      <c r="CP137" s="33">
        <v>0</v>
      </c>
      <c r="CQ137" s="33">
        <v>0</v>
      </c>
      <c r="CR137" s="33">
        <v>0</v>
      </c>
      <c r="CS137" s="33">
        <v>0</v>
      </c>
      <c r="CT137" s="33">
        <v>0</v>
      </c>
      <c r="CU137" s="33">
        <v>0</v>
      </c>
      <c r="CV137" s="33">
        <v>0</v>
      </c>
      <c r="CW137" s="33">
        <v>0</v>
      </c>
      <c r="CX137" s="33">
        <v>0</v>
      </c>
      <c r="CY137" s="33">
        <v>0</v>
      </c>
      <c r="CZ137" s="33">
        <v>0</v>
      </c>
      <c r="DA137" s="33">
        <v>0</v>
      </c>
      <c r="DB137" s="33">
        <v>0</v>
      </c>
      <c r="DC137" s="33">
        <v>0</v>
      </c>
      <c r="DD137" s="33">
        <v>0</v>
      </c>
      <c r="DE137" s="33">
        <v>0</v>
      </c>
      <c r="DF137" s="33">
        <v>0</v>
      </c>
      <c r="DG137" s="33">
        <v>0</v>
      </c>
      <c r="DH137" s="33">
        <v>0</v>
      </c>
      <c r="DI137" s="33">
        <v>0</v>
      </c>
      <c r="DJ137" s="33">
        <v>0</v>
      </c>
      <c r="DK137" s="33">
        <v>0</v>
      </c>
      <c r="DL137" s="33">
        <v>0</v>
      </c>
      <c r="DM137" s="33">
        <v>0</v>
      </c>
      <c r="DN137" s="33">
        <v>0</v>
      </c>
      <c r="DO137" s="33">
        <v>0</v>
      </c>
      <c r="DP137" s="33">
        <v>0</v>
      </c>
      <c r="DQ137" s="33">
        <v>0</v>
      </c>
      <c r="DR137" s="33">
        <v>0</v>
      </c>
      <c r="DS137" s="33">
        <v>0</v>
      </c>
      <c r="DT137" s="33">
        <v>0</v>
      </c>
      <c r="DU137" s="33">
        <v>0</v>
      </c>
      <c r="DV137" s="33">
        <v>0</v>
      </c>
      <c r="DW137" s="33">
        <v>0</v>
      </c>
      <c r="DX137" s="33">
        <v>0</v>
      </c>
      <c r="DY137" s="33">
        <v>0</v>
      </c>
      <c r="DZ137" s="33">
        <v>0</v>
      </c>
      <c r="EA137" s="33">
        <v>0</v>
      </c>
      <c r="EB137" s="33">
        <v>0</v>
      </c>
      <c r="EC137" s="33">
        <v>0</v>
      </c>
      <c r="ED137" s="33">
        <v>0</v>
      </c>
      <c r="EE137" s="33">
        <v>0</v>
      </c>
      <c r="EF137" s="33">
        <v>0</v>
      </c>
      <c r="EG137" s="33">
        <v>0</v>
      </c>
      <c r="EH137" s="33">
        <v>0</v>
      </c>
      <c r="EI137" s="33">
        <v>0</v>
      </c>
      <c r="EJ137" s="33">
        <v>0</v>
      </c>
      <c r="EK137" s="33">
        <v>0</v>
      </c>
      <c r="EL137" s="33">
        <v>0</v>
      </c>
      <c r="EM137" s="33">
        <v>0</v>
      </c>
      <c r="EN137" s="33">
        <v>0</v>
      </c>
      <c r="EO137" s="33">
        <v>0</v>
      </c>
      <c r="EP137" s="33">
        <v>0</v>
      </c>
      <c r="EQ137" s="33">
        <v>0</v>
      </c>
      <c r="ER137" s="33">
        <v>0</v>
      </c>
      <c r="ES137" s="33">
        <v>0</v>
      </c>
      <c r="ET137" s="33">
        <v>0</v>
      </c>
      <c r="EU137" s="33">
        <v>0</v>
      </c>
      <c r="EV137" s="33">
        <v>0</v>
      </c>
      <c r="EW137" s="33">
        <v>0</v>
      </c>
      <c r="EX137" s="33">
        <v>0</v>
      </c>
      <c r="EY137" s="33">
        <v>0</v>
      </c>
      <c r="EZ137" s="33">
        <v>0</v>
      </c>
      <c r="FA137" s="33">
        <v>0</v>
      </c>
      <c r="FB137" s="33">
        <v>0</v>
      </c>
      <c r="FC137" s="33">
        <v>0</v>
      </c>
    </row>
    <row r="138" spans="2:159" x14ac:dyDescent="0.25">
      <c r="B138" s="33" t="s">
        <v>766</v>
      </c>
      <c r="C138" s="33" t="s">
        <v>36</v>
      </c>
      <c r="D138" s="33">
        <v>660.05310999999995</v>
      </c>
      <c r="E138" s="33">
        <v>660.05310999999995</v>
      </c>
      <c r="G138" s="33">
        <v>1126.411132</v>
      </c>
      <c r="H138" s="33">
        <v>1303.748288</v>
      </c>
      <c r="I138" s="33">
        <v>660.05310999999995</v>
      </c>
      <c r="K138" s="33">
        <v>1303.748288</v>
      </c>
      <c r="L138" s="33">
        <v>660.05310999999995</v>
      </c>
      <c r="M138" s="33">
        <v>82.258750000000006</v>
      </c>
      <c r="O138" s="33">
        <v>660.05310999999995</v>
      </c>
      <c r="P138" s="33">
        <v>1303.748288</v>
      </c>
      <c r="Q138" s="33">
        <v>660.05310999999995</v>
      </c>
      <c r="S138" s="33">
        <v>1303.748288</v>
      </c>
      <c r="W138" s="33">
        <v>82.258750000000006</v>
      </c>
      <c r="AA138" s="33">
        <v>571.46323470000004</v>
      </c>
      <c r="AI138" s="33">
        <v>82.258750000000006</v>
      </c>
      <c r="AM138" s="33">
        <v>82.258750000000006</v>
      </c>
      <c r="AQ138" s="33">
        <v>996.47740190000002</v>
      </c>
      <c r="AU138" s="33">
        <v>1303.748288</v>
      </c>
      <c r="AY138" s="33">
        <v>1100.4988269999999</v>
      </c>
      <c r="BC138" s="33">
        <v>764.35720500000002</v>
      </c>
      <c r="BG138" s="33">
        <v>413.27686</v>
      </c>
      <c r="BK138" s="33">
        <v>413.27686</v>
      </c>
      <c r="BO138" s="33">
        <v>413.27686</v>
      </c>
      <c r="BS138" s="33">
        <v>413.27686</v>
      </c>
      <c r="BW138" s="33">
        <v>413.27686</v>
      </c>
      <c r="CA138" s="33">
        <v>413.27686</v>
      </c>
    </row>
    <row r="139" spans="2:159" x14ac:dyDescent="0.25">
      <c r="B139" s="33" t="s">
        <v>766</v>
      </c>
      <c r="C139" s="33" t="s">
        <v>37</v>
      </c>
    </row>
    <row r="140" spans="2:159" x14ac:dyDescent="0.25">
      <c r="B140" s="33" t="s">
        <v>766</v>
      </c>
      <c r="C140" s="33" t="s">
        <v>38</v>
      </c>
      <c r="D140" s="33">
        <v>138.7980293</v>
      </c>
      <c r="G140" s="33">
        <v>167.60135880000001</v>
      </c>
      <c r="H140" s="33">
        <v>167.60135880000001</v>
      </c>
      <c r="I140" s="33">
        <v>58.307365339999997</v>
      </c>
      <c r="K140" s="33">
        <v>167.60135880000001</v>
      </c>
      <c r="P140" s="33">
        <v>167.60135880000001</v>
      </c>
      <c r="Q140" s="33">
        <v>67.555354140000006</v>
      </c>
      <c r="S140" s="33">
        <v>167.60135880000001</v>
      </c>
      <c r="AQ140" s="33">
        <v>167.60135880000001</v>
      </c>
      <c r="AU140" s="33">
        <v>167.60135880000001</v>
      </c>
      <c r="AY140" s="33">
        <v>167.60135880000001</v>
      </c>
      <c r="BC140" s="33">
        <v>167.60135880000001</v>
      </c>
    </row>
    <row r="141" spans="2:159" x14ac:dyDescent="0.25">
      <c r="B141" s="33" t="s">
        <v>766</v>
      </c>
      <c r="C141" s="33" t="s">
        <v>39</v>
      </c>
    </row>
    <row r="142" spans="2:159" x14ac:dyDescent="0.25">
      <c r="B142" s="33" t="s">
        <v>766</v>
      </c>
      <c r="C142" s="33" t="s">
        <v>40</v>
      </c>
    </row>
    <row r="143" spans="2:159" x14ac:dyDescent="0.25">
      <c r="B143" s="33" t="s">
        <v>766</v>
      </c>
      <c r="C143" s="33" t="s">
        <v>41</v>
      </c>
    </row>
    <row r="144" spans="2:159" x14ac:dyDescent="0.25">
      <c r="B144" s="33" t="s">
        <v>766</v>
      </c>
      <c r="C144" s="33" t="s">
        <v>42</v>
      </c>
    </row>
    <row r="145" spans="2:159" x14ac:dyDescent="0.25">
      <c r="B145" s="33" t="s">
        <v>766</v>
      </c>
      <c r="C145" s="33" t="s">
        <v>43</v>
      </c>
    </row>
    <row r="146" spans="2:159" x14ac:dyDescent="0.25">
      <c r="B146" s="33" t="s">
        <v>766</v>
      </c>
      <c r="C146" s="33" t="s">
        <v>44</v>
      </c>
    </row>
    <row r="147" spans="2:159" x14ac:dyDescent="0.25">
      <c r="B147" s="33" t="s">
        <v>766</v>
      </c>
      <c r="C147" s="33" t="s">
        <v>45</v>
      </c>
    </row>
    <row r="148" spans="2:159" x14ac:dyDescent="0.25">
      <c r="B148" s="33" t="s">
        <v>766</v>
      </c>
      <c r="C148" s="33" t="s">
        <v>46</v>
      </c>
    </row>
    <row r="149" spans="2:159" x14ac:dyDescent="0.25">
      <c r="B149" s="33" t="s">
        <v>766</v>
      </c>
      <c r="C149" s="33" t="s">
        <v>15</v>
      </c>
      <c r="D149" s="33">
        <v>798.8511393</v>
      </c>
      <c r="E149" s="33">
        <v>660.05310999999995</v>
      </c>
      <c r="F149" s="33">
        <v>0</v>
      </c>
      <c r="G149" s="33">
        <v>1294.012491</v>
      </c>
      <c r="H149" s="33">
        <v>1471.349647</v>
      </c>
      <c r="I149" s="33">
        <v>718.36047529999996</v>
      </c>
      <c r="J149" s="33">
        <v>0</v>
      </c>
      <c r="K149" s="33">
        <v>1471.349647</v>
      </c>
      <c r="L149" s="33">
        <v>660.05310999999995</v>
      </c>
      <c r="M149" s="33">
        <v>82.258750000000006</v>
      </c>
      <c r="N149" s="33">
        <v>0</v>
      </c>
      <c r="O149" s="33">
        <v>660.05310999999995</v>
      </c>
      <c r="P149" s="33">
        <v>1471.349647</v>
      </c>
      <c r="Q149" s="33">
        <v>727.60846409999999</v>
      </c>
      <c r="R149" s="33">
        <v>0</v>
      </c>
      <c r="S149" s="33">
        <v>1471.349647</v>
      </c>
      <c r="T149" s="33">
        <v>0</v>
      </c>
      <c r="U149" s="33">
        <v>0</v>
      </c>
      <c r="V149" s="33">
        <v>0</v>
      </c>
      <c r="W149" s="33">
        <v>82.258750000000006</v>
      </c>
      <c r="X149" s="33">
        <v>0</v>
      </c>
      <c r="Y149" s="33">
        <v>0</v>
      </c>
      <c r="Z149" s="33">
        <v>0</v>
      </c>
      <c r="AA149" s="33">
        <v>571.46323470000004</v>
      </c>
      <c r="AB149" s="33">
        <v>0</v>
      </c>
      <c r="AC149" s="33">
        <v>0</v>
      </c>
      <c r="AD149" s="33">
        <v>0</v>
      </c>
      <c r="AE149" s="33">
        <v>0</v>
      </c>
      <c r="AF149" s="33">
        <v>0</v>
      </c>
      <c r="AG149" s="33">
        <v>0</v>
      </c>
      <c r="AH149" s="33">
        <v>0</v>
      </c>
      <c r="AI149" s="33">
        <v>82.258750000000006</v>
      </c>
      <c r="AJ149" s="33">
        <v>0</v>
      </c>
      <c r="AK149" s="33">
        <v>0</v>
      </c>
      <c r="AL149" s="33">
        <v>0</v>
      </c>
      <c r="AM149" s="33">
        <v>82.258750000000006</v>
      </c>
      <c r="AN149" s="33">
        <v>0</v>
      </c>
      <c r="AO149" s="33">
        <v>0</v>
      </c>
      <c r="AP149" s="33">
        <v>0</v>
      </c>
      <c r="AQ149" s="33">
        <v>1164.078761</v>
      </c>
      <c r="AR149" s="33">
        <v>0</v>
      </c>
      <c r="AS149" s="33">
        <v>0</v>
      </c>
      <c r="AT149" s="33">
        <v>0</v>
      </c>
      <c r="AU149" s="33">
        <v>1471.349647</v>
      </c>
      <c r="AV149" s="33">
        <v>0</v>
      </c>
      <c r="AW149" s="33">
        <v>0</v>
      </c>
      <c r="AX149" s="33">
        <v>0</v>
      </c>
      <c r="AY149" s="33">
        <v>1268.1001859999999</v>
      </c>
      <c r="AZ149" s="33">
        <v>0</v>
      </c>
      <c r="BA149" s="33">
        <v>0</v>
      </c>
      <c r="BB149" s="33">
        <v>0</v>
      </c>
      <c r="BC149" s="33">
        <v>931.95856379999998</v>
      </c>
      <c r="BD149" s="33">
        <v>0</v>
      </c>
      <c r="BE149" s="33">
        <v>0</v>
      </c>
      <c r="BF149" s="33">
        <v>0</v>
      </c>
      <c r="BG149" s="33">
        <v>413.27686</v>
      </c>
      <c r="BH149" s="33">
        <v>0</v>
      </c>
      <c r="BI149" s="33">
        <v>0</v>
      </c>
      <c r="BJ149" s="33">
        <v>0</v>
      </c>
      <c r="BK149" s="33">
        <v>413.27686</v>
      </c>
      <c r="BL149" s="33">
        <v>0</v>
      </c>
      <c r="BM149" s="33">
        <v>0</v>
      </c>
      <c r="BN149" s="33">
        <v>0</v>
      </c>
      <c r="BO149" s="33">
        <v>413.27686</v>
      </c>
      <c r="BP149" s="33">
        <v>0</v>
      </c>
      <c r="BQ149" s="33">
        <v>0</v>
      </c>
      <c r="BR149" s="33">
        <v>0</v>
      </c>
      <c r="BS149" s="33">
        <v>413.27686</v>
      </c>
      <c r="BT149" s="33">
        <v>0</v>
      </c>
      <c r="BU149" s="33">
        <v>0</v>
      </c>
      <c r="BV149" s="33">
        <v>0</v>
      </c>
      <c r="BW149" s="33">
        <v>413.27686</v>
      </c>
      <c r="BX149" s="33">
        <v>0</v>
      </c>
      <c r="BY149" s="33">
        <v>0</v>
      </c>
      <c r="BZ149" s="33">
        <v>0</v>
      </c>
      <c r="CA149" s="33">
        <v>413.27686</v>
      </c>
      <c r="CB149" s="33">
        <v>0</v>
      </c>
      <c r="CC149" s="33">
        <v>0</v>
      </c>
      <c r="CD149" s="33">
        <v>0</v>
      </c>
      <c r="CE149" s="33">
        <v>0</v>
      </c>
      <c r="CF149" s="33">
        <v>0</v>
      </c>
      <c r="CG149" s="33">
        <v>0</v>
      </c>
      <c r="CH149" s="33">
        <v>0</v>
      </c>
      <c r="CI149" s="33">
        <v>0</v>
      </c>
      <c r="CJ149" s="33">
        <v>0</v>
      </c>
      <c r="CK149" s="33">
        <v>0</v>
      </c>
      <c r="CL149" s="33">
        <v>0</v>
      </c>
      <c r="CM149" s="33">
        <v>0</v>
      </c>
      <c r="CN149" s="33">
        <v>0</v>
      </c>
      <c r="CO149" s="33">
        <v>0</v>
      </c>
      <c r="CP149" s="33">
        <v>0</v>
      </c>
      <c r="CQ149" s="33">
        <v>0</v>
      </c>
      <c r="CR149" s="33">
        <v>0</v>
      </c>
      <c r="CS149" s="33">
        <v>0</v>
      </c>
      <c r="CT149" s="33">
        <v>0</v>
      </c>
      <c r="CU149" s="33">
        <v>0</v>
      </c>
      <c r="CV149" s="33">
        <v>0</v>
      </c>
      <c r="CW149" s="33">
        <v>0</v>
      </c>
      <c r="CX149" s="33">
        <v>0</v>
      </c>
      <c r="CY149" s="33">
        <v>0</v>
      </c>
      <c r="CZ149" s="33">
        <v>0</v>
      </c>
      <c r="DA149" s="33">
        <v>0</v>
      </c>
      <c r="DB149" s="33">
        <v>0</v>
      </c>
      <c r="DC149" s="33">
        <v>0</v>
      </c>
      <c r="DD149" s="33">
        <v>0</v>
      </c>
      <c r="DE149" s="33">
        <v>0</v>
      </c>
      <c r="DF149" s="33">
        <v>0</v>
      </c>
      <c r="DG149" s="33">
        <v>0</v>
      </c>
      <c r="DH149" s="33">
        <v>0</v>
      </c>
      <c r="DI149" s="33">
        <v>0</v>
      </c>
      <c r="DJ149" s="33">
        <v>0</v>
      </c>
      <c r="DK149" s="33">
        <v>0</v>
      </c>
      <c r="DL149" s="33">
        <v>0</v>
      </c>
      <c r="DM149" s="33">
        <v>0</v>
      </c>
      <c r="DN149" s="33">
        <v>0</v>
      </c>
      <c r="DO149" s="33">
        <v>0</v>
      </c>
      <c r="DP149" s="33">
        <v>0</v>
      </c>
      <c r="DQ149" s="33">
        <v>0</v>
      </c>
      <c r="DR149" s="33">
        <v>0</v>
      </c>
      <c r="DS149" s="33">
        <v>0</v>
      </c>
      <c r="DT149" s="33">
        <v>0</v>
      </c>
      <c r="DU149" s="33">
        <v>0</v>
      </c>
      <c r="DV149" s="33">
        <v>0</v>
      </c>
      <c r="DW149" s="33">
        <v>0</v>
      </c>
      <c r="DX149" s="33">
        <v>0</v>
      </c>
      <c r="DY149" s="33">
        <v>0</v>
      </c>
      <c r="DZ149" s="33">
        <v>0</v>
      </c>
      <c r="EA149" s="33">
        <v>0</v>
      </c>
      <c r="EB149" s="33">
        <v>0</v>
      </c>
      <c r="EC149" s="33">
        <v>0</v>
      </c>
      <c r="ED149" s="33">
        <v>0</v>
      </c>
      <c r="EE149" s="33">
        <v>0</v>
      </c>
      <c r="EF149" s="33">
        <v>0</v>
      </c>
      <c r="EG149" s="33">
        <v>0</v>
      </c>
      <c r="EH149" s="33">
        <v>0</v>
      </c>
      <c r="EI149" s="33">
        <v>0</v>
      </c>
      <c r="EJ149" s="33">
        <v>0</v>
      </c>
      <c r="EK149" s="33">
        <v>0</v>
      </c>
      <c r="EL149" s="33">
        <v>0</v>
      </c>
      <c r="EM149" s="33">
        <v>0</v>
      </c>
      <c r="EN149" s="33">
        <v>0</v>
      </c>
      <c r="EO149" s="33">
        <v>0</v>
      </c>
      <c r="EP149" s="33">
        <v>0</v>
      </c>
      <c r="EQ149" s="33">
        <v>0</v>
      </c>
      <c r="ER149" s="33">
        <v>0</v>
      </c>
      <c r="ES149" s="33">
        <v>0</v>
      </c>
      <c r="ET149" s="33">
        <v>0</v>
      </c>
      <c r="EU149" s="33">
        <v>0</v>
      </c>
      <c r="EV149" s="33">
        <v>0</v>
      </c>
      <c r="EW149" s="33">
        <v>0</v>
      </c>
      <c r="EX149" s="33">
        <v>0</v>
      </c>
      <c r="EY149" s="33">
        <v>0</v>
      </c>
      <c r="EZ149" s="33">
        <v>0</v>
      </c>
      <c r="FA149" s="33">
        <v>0</v>
      </c>
      <c r="FB149" s="33">
        <v>0</v>
      </c>
      <c r="FC149" s="33">
        <v>0</v>
      </c>
    </row>
    <row r="150" spans="2:159" x14ac:dyDescent="0.25">
      <c r="B150" s="33" t="s">
        <v>21</v>
      </c>
      <c r="C150" s="33" t="s">
        <v>36</v>
      </c>
      <c r="D150" s="33">
        <v>1769.944133</v>
      </c>
      <c r="E150" s="33">
        <v>1769.944133</v>
      </c>
      <c r="F150" s="33">
        <v>1589.8</v>
      </c>
      <c r="G150" s="33">
        <v>1769.944133</v>
      </c>
      <c r="H150" s="33">
        <v>1769.944133</v>
      </c>
      <c r="I150" s="33">
        <v>1769.944133</v>
      </c>
      <c r="J150" s="33">
        <v>1589.8</v>
      </c>
      <c r="K150" s="33">
        <v>1769.944133</v>
      </c>
      <c r="L150" s="33">
        <v>1769.944133</v>
      </c>
      <c r="M150" s="33">
        <v>1769.944133</v>
      </c>
      <c r="N150" s="33">
        <v>1589.8</v>
      </c>
      <c r="O150" s="33">
        <v>1769.944133</v>
      </c>
      <c r="P150" s="33">
        <v>1769.944133</v>
      </c>
      <c r="Q150" s="33">
        <v>1769.944133</v>
      </c>
      <c r="R150" s="33">
        <v>1589.8</v>
      </c>
      <c r="S150" s="33">
        <v>1769.944133</v>
      </c>
      <c r="T150" s="33">
        <v>1589.8</v>
      </c>
      <c r="U150" s="33">
        <v>1589.8</v>
      </c>
      <c r="V150" s="33">
        <v>1589.8</v>
      </c>
      <c r="W150" s="33">
        <v>1769.944133</v>
      </c>
      <c r="X150" s="33">
        <v>1589.8</v>
      </c>
      <c r="Y150" s="33">
        <v>1589.8</v>
      </c>
      <c r="Z150" s="33">
        <v>1589.8</v>
      </c>
      <c r="AA150" s="33">
        <v>1769.944133</v>
      </c>
      <c r="AB150" s="33">
        <v>1589.8</v>
      </c>
      <c r="AC150" s="33">
        <v>1589.8</v>
      </c>
      <c r="AD150" s="33">
        <v>1589.8</v>
      </c>
      <c r="AE150" s="33">
        <v>1589.8</v>
      </c>
      <c r="AF150" s="33">
        <v>1589.8</v>
      </c>
      <c r="AG150" s="33">
        <v>1589.8</v>
      </c>
      <c r="AH150" s="33">
        <v>1589.8</v>
      </c>
      <c r="AI150" s="33">
        <v>1769.944133</v>
      </c>
      <c r="AJ150" s="33">
        <v>1589.8</v>
      </c>
      <c r="AK150" s="33">
        <v>1589.8</v>
      </c>
      <c r="AL150" s="33">
        <v>1589.8</v>
      </c>
      <c r="AM150" s="33">
        <v>1769.944133</v>
      </c>
      <c r="AN150" s="33">
        <v>1589.8</v>
      </c>
      <c r="AO150" s="33">
        <v>1589.8</v>
      </c>
      <c r="AP150" s="33">
        <v>1589.8</v>
      </c>
      <c r="AQ150" s="33">
        <v>1769.944133</v>
      </c>
      <c r="AR150" s="33">
        <v>1589.8</v>
      </c>
      <c r="AS150" s="33">
        <v>1589.8</v>
      </c>
      <c r="AT150" s="33">
        <v>1769.944133</v>
      </c>
      <c r="AU150" s="33">
        <v>1769.944133</v>
      </c>
      <c r="AV150" s="33">
        <v>1589.8</v>
      </c>
      <c r="AW150" s="33">
        <v>1589.8</v>
      </c>
      <c r="AX150" s="33">
        <v>1755.6408260000001</v>
      </c>
      <c r="AY150" s="33">
        <v>1769.944133</v>
      </c>
      <c r="AZ150" s="33">
        <v>1589.8</v>
      </c>
      <c r="BA150" s="33">
        <v>1589.8</v>
      </c>
      <c r="BB150" s="33">
        <v>1608.723385</v>
      </c>
      <c r="BC150" s="33">
        <v>1769.944133</v>
      </c>
      <c r="BD150" s="33">
        <v>1589.8</v>
      </c>
      <c r="BE150" s="33">
        <v>1589.8</v>
      </c>
      <c r="BF150" s="33">
        <v>1769.944133</v>
      </c>
      <c r="BG150" s="33">
        <v>1769.944133</v>
      </c>
      <c r="BH150" s="33">
        <v>2872.5200399999999</v>
      </c>
      <c r="BI150" s="33">
        <v>2872.5200399999999</v>
      </c>
      <c r="BJ150" s="33">
        <v>3052.6641730000001</v>
      </c>
      <c r="BK150" s="33">
        <v>3052.6641730000001</v>
      </c>
      <c r="BL150" s="33">
        <v>2872.5200399999999</v>
      </c>
      <c r="BM150" s="33">
        <v>2872.5200399999999</v>
      </c>
      <c r="BN150" s="33">
        <v>3052.6641730000001</v>
      </c>
      <c r="BO150" s="33">
        <v>3052.6641730000001</v>
      </c>
      <c r="BP150" s="33">
        <v>2872.5200399999999</v>
      </c>
      <c r="BQ150" s="33">
        <v>2872.5200399999999</v>
      </c>
      <c r="BR150" s="33">
        <v>3052.6641730000001</v>
      </c>
      <c r="BS150" s="33">
        <v>3052.6641730000001</v>
      </c>
      <c r="BT150" s="33">
        <v>2872.5200399999999</v>
      </c>
      <c r="BU150" s="33">
        <v>2872.5200399999999</v>
      </c>
      <c r="BV150" s="33">
        <v>3052.6641730000001</v>
      </c>
      <c r="BW150" s="33">
        <v>3052.6641730000001</v>
      </c>
      <c r="BX150" s="33">
        <v>2872.5200399999999</v>
      </c>
      <c r="BY150" s="33">
        <v>2872.5200399999999</v>
      </c>
      <c r="BZ150" s="33">
        <v>3052.6641730000001</v>
      </c>
      <c r="CA150" s="33">
        <v>3052.6641730000001</v>
      </c>
      <c r="CB150" s="33">
        <v>2872.5200399999999</v>
      </c>
      <c r="CC150" s="33">
        <v>2872.5200399999999</v>
      </c>
      <c r="CD150" s="33">
        <v>3052.6641730000001</v>
      </c>
      <c r="CE150" s="33">
        <v>3052.6641730000001</v>
      </c>
      <c r="CF150" s="33">
        <v>3024.336288</v>
      </c>
      <c r="CG150" s="33">
        <v>2872.5200399999999</v>
      </c>
      <c r="CH150" s="33">
        <v>3052.6641730000001</v>
      </c>
      <c r="CI150" s="33">
        <v>3052.6641730000001</v>
      </c>
      <c r="CJ150" s="33">
        <v>3052.6641730000001</v>
      </c>
      <c r="CK150" s="33">
        <v>2872.5200399999999</v>
      </c>
      <c r="CL150" s="33">
        <v>3052.6641730000001</v>
      </c>
      <c r="CM150" s="33">
        <v>3052.6641730000001</v>
      </c>
      <c r="CN150" s="33">
        <v>3052.6641730000001</v>
      </c>
      <c r="CO150" s="33">
        <v>2872.5200399999999</v>
      </c>
      <c r="CP150" s="33">
        <v>3052.6641730000001</v>
      </c>
      <c r="CQ150" s="33">
        <v>3052.6641730000001</v>
      </c>
      <c r="CR150" s="33">
        <v>3052.6641730000001</v>
      </c>
      <c r="CS150" s="33">
        <v>2872.5200399999999</v>
      </c>
      <c r="CT150" s="33">
        <v>3052.6641730000001</v>
      </c>
      <c r="CU150" s="33">
        <v>3052.6641730000001</v>
      </c>
      <c r="CV150" s="33">
        <v>3052.6641730000001</v>
      </c>
      <c r="CW150" s="33">
        <v>2872.5200399999999</v>
      </c>
      <c r="CX150" s="33">
        <v>3052.6641730000001</v>
      </c>
      <c r="CY150" s="33">
        <v>3052.6641730000001</v>
      </c>
      <c r="CZ150" s="33">
        <v>3052.6641730000001</v>
      </c>
      <c r="DA150" s="33">
        <v>2872.5200399999999</v>
      </c>
      <c r="DB150" s="33">
        <v>3052.6641730000001</v>
      </c>
      <c r="DC150" s="33">
        <v>3052.6641730000001</v>
      </c>
      <c r="DD150" s="33">
        <v>3052.6641730000001</v>
      </c>
      <c r="DE150" s="33">
        <v>2872.5200399999999</v>
      </c>
      <c r="DF150" s="33">
        <v>3052.6641730000001</v>
      </c>
      <c r="DG150" s="33">
        <v>3052.6641730000001</v>
      </c>
      <c r="DH150" s="33">
        <v>3052.6641730000001</v>
      </c>
      <c r="DI150" s="33">
        <v>2872.5200399999999</v>
      </c>
      <c r="DJ150" s="33">
        <v>2872.5200399999999</v>
      </c>
      <c r="DK150" s="33">
        <v>3052.6641730000001</v>
      </c>
      <c r="DL150" s="33">
        <v>3052.6641730000001</v>
      </c>
      <c r="DM150" s="33">
        <v>2872.5200399999999</v>
      </c>
      <c r="DN150" s="33">
        <v>2872.5200399999999</v>
      </c>
      <c r="DO150" s="33">
        <v>3052.6641730000001</v>
      </c>
      <c r="DP150" s="33">
        <v>3052.6641730000001</v>
      </c>
      <c r="DQ150" s="33">
        <v>2872.5200399999999</v>
      </c>
      <c r="DR150" s="33">
        <v>2872.5200399999999</v>
      </c>
      <c r="DS150" s="33">
        <v>3052.6641730000001</v>
      </c>
      <c r="DT150" s="33">
        <v>3052.6641730000001</v>
      </c>
      <c r="DU150" s="33">
        <v>2872.5200399999999</v>
      </c>
      <c r="DV150" s="33">
        <v>2872.5200399999999</v>
      </c>
      <c r="DW150" s="33">
        <v>3052.6641730000001</v>
      </c>
      <c r="DX150" s="33">
        <v>3052.6641730000001</v>
      </c>
      <c r="DY150" s="33">
        <v>2872.5200399999999</v>
      </c>
      <c r="DZ150" s="33">
        <v>2872.5200399999999</v>
      </c>
      <c r="EA150" s="33">
        <v>3052.6641730000001</v>
      </c>
      <c r="EB150" s="33">
        <v>3052.6641730000001</v>
      </c>
      <c r="EC150" s="33">
        <v>2872.5200399999999</v>
      </c>
      <c r="ED150" s="33">
        <v>2872.5200399999999</v>
      </c>
      <c r="EE150" s="33">
        <v>3052.6641730000001</v>
      </c>
      <c r="EF150" s="33">
        <v>3052.6641730000001</v>
      </c>
      <c r="EG150" s="33">
        <v>2872.5200399999999</v>
      </c>
      <c r="EH150" s="33">
        <v>2872.5200399999999</v>
      </c>
      <c r="EI150" s="33">
        <v>3052.6641730000001</v>
      </c>
      <c r="EJ150" s="33">
        <v>3052.6641730000001</v>
      </c>
      <c r="EK150" s="33">
        <v>2872.5200399999999</v>
      </c>
      <c r="EL150" s="33">
        <v>2872.5200399999999</v>
      </c>
      <c r="EM150" s="33">
        <v>3052.6641730000001</v>
      </c>
      <c r="EN150" s="33">
        <v>3052.6641730000001</v>
      </c>
      <c r="EO150" s="33">
        <v>2872.5200399999999</v>
      </c>
      <c r="EP150" s="33">
        <v>2872.5200399999999</v>
      </c>
      <c r="EQ150" s="33">
        <v>3052.6641730000001</v>
      </c>
      <c r="ER150" s="33">
        <v>3052.6641730000001</v>
      </c>
      <c r="ES150" s="33">
        <v>2872.5200399999999</v>
      </c>
      <c r="ET150" s="33">
        <v>2872.5200399999999</v>
      </c>
      <c r="EU150" s="33">
        <v>3052.6641730000001</v>
      </c>
      <c r="EV150" s="33">
        <v>3052.6641730000001</v>
      </c>
      <c r="EW150" s="33">
        <v>2872.5200399999999</v>
      </c>
      <c r="EX150" s="33">
        <v>2872.5200399999999</v>
      </c>
      <c r="EY150" s="33">
        <v>3052.6641730000001</v>
      </c>
      <c r="EZ150" s="33">
        <v>3052.6641730000001</v>
      </c>
      <c r="FA150" s="33">
        <v>2872.5200399999999</v>
      </c>
      <c r="FB150" s="33">
        <v>2872.5200399999999</v>
      </c>
      <c r="FC150" s="33">
        <v>3052.6641730000001</v>
      </c>
    </row>
    <row r="151" spans="2:159" x14ac:dyDescent="0.25">
      <c r="B151" s="33" t="s">
        <v>21</v>
      </c>
      <c r="C151" s="33" t="s">
        <v>37</v>
      </c>
    </row>
    <row r="152" spans="2:159" x14ac:dyDescent="0.25">
      <c r="B152" s="33" t="s">
        <v>21</v>
      </c>
      <c r="C152" s="33" t="s">
        <v>38</v>
      </c>
    </row>
    <row r="153" spans="2:159" x14ac:dyDescent="0.25">
      <c r="B153" s="33" t="s">
        <v>21</v>
      </c>
      <c r="C153" s="33" t="s">
        <v>39</v>
      </c>
    </row>
    <row r="154" spans="2:159" x14ac:dyDescent="0.25">
      <c r="B154" s="33" t="s">
        <v>21</v>
      </c>
      <c r="C154" s="33" t="s">
        <v>40</v>
      </c>
    </row>
    <row r="155" spans="2:159" x14ac:dyDescent="0.25">
      <c r="B155" s="33" t="s">
        <v>21</v>
      </c>
      <c r="C155" s="33" t="s">
        <v>41</v>
      </c>
    </row>
    <row r="156" spans="2:159" x14ac:dyDescent="0.25">
      <c r="B156" s="33" t="s">
        <v>21</v>
      </c>
      <c r="C156" s="33" t="s">
        <v>42</v>
      </c>
    </row>
    <row r="157" spans="2:159" x14ac:dyDescent="0.25">
      <c r="B157" s="33" t="s">
        <v>21</v>
      </c>
      <c r="C157" s="33" t="s">
        <v>43</v>
      </c>
    </row>
    <row r="158" spans="2:159" x14ac:dyDescent="0.25">
      <c r="B158" s="33" t="s">
        <v>21</v>
      </c>
      <c r="C158" s="33" t="s">
        <v>44</v>
      </c>
    </row>
    <row r="159" spans="2:159" x14ac:dyDescent="0.25">
      <c r="B159" s="33" t="s">
        <v>21</v>
      </c>
      <c r="C159" s="33" t="s">
        <v>45</v>
      </c>
    </row>
    <row r="160" spans="2:159" x14ac:dyDescent="0.25">
      <c r="B160" s="33" t="s">
        <v>21</v>
      </c>
      <c r="C160" s="33" t="s">
        <v>46</v>
      </c>
    </row>
    <row r="161" spans="2:159" x14ac:dyDescent="0.25">
      <c r="B161" s="33" t="s">
        <v>21</v>
      </c>
      <c r="C161" s="33" t="s">
        <v>15</v>
      </c>
      <c r="D161" s="33">
        <v>1769.944133</v>
      </c>
      <c r="E161" s="33">
        <v>1769.944133</v>
      </c>
      <c r="F161" s="33">
        <v>1589.8</v>
      </c>
      <c r="G161" s="33">
        <v>1769.944133</v>
      </c>
      <c r="H161" s="33">
        <v>1769.944133</v>
      </c>
      <c r="I161" s="33">
        <v>1769.944133</v>
      </c>
      <c r="J161" s="33">
        <v>1589.8</v>
      </c>
      <c r="K161" s="33">
        <v>1769.944133</v>
      </c>
      <c r="L161" s="33">
        <v>1769.944133</v>
      </c>
      <c r="M161" s="33">
        <v>1769.944133</v>
      </c>
      <c r="N161" s="33">
        <v>1589.8</v>
      </c>
      <c r="O161" s="33">
        <v>1769.944133</v>
      </c>
      <c r="P161" s="33">
        <v>1769.944133</v>
      </c>
      <c r="Q161" s="33">
        <v>1769.944133</v>
      </c>
      <c r="R161" s="33">
        <v>1589.8</v>
      </c>
      <c r="S161" s="33">
        <v>1769.944133</v>
      </c>
      <c r="T161" s="33">
        <v>1589.8</v>
      </c>
      <c r="U161" s="33">
        <v>1589.8</v>
      </c>
      <c r="V161" s="33">
        <v>1589.8</v>
      </c>
      <c r="W161" s="33">
        <v>1769.944133</v>
      </c>
      <c r="X161" s="33">
        <v>1589.8</v>
      </c>
      <c r="Y161" s="33">
        <v>1589.8</v>
      </c>
      <c r="Z161" s="33">
        <v>1589.8</v>
      </c>
      <c r="AA161" s="33">
        <v>1769.944133</v>
      </c>
      <c r="AB161" s="33">
        <v>1589.8</v>
      </c>
      <c r="AC161" s="33">
        <v>1589.8</v>
      </c>
      <c r="AD161" s="33">
        <v>1589.8</v>
      </c>
      <c r="AE161" s="33">
        <v>1589.8</v>
      </c>
      <c r="AF161" s="33">
        <v>1589.8</v>
      </c>
      <c r="AG161" s="33">
        <v>1589.8</v>
      </c>
      <c r="AH161" s="33">
        <v>1589.8</v>
      </c>
      <c r="AI161" s="33">
        <v>1769.944133</v>
      </c>
      <c r="AJ161" s="33">
        <v>1589.8</v>
      </c>
      <c r="AK161" s="33">
        <v>1589.8</v>
      </c>
      <c r="AL161" s="33">
        <v>1589.8</v>
      </c>
      <c r="AM161" s="33">
        <v>1769.944133</v>
      </c>
      <c r="AN161" s="33">
        <v>1589.8</v>
      </c>
      <c r="AO161" s="33">
        <v>1589.8</v>
      </c>
      <c r="AP161" s="33">
        <v>1589.8</v>
      </c>
      <c r="AQ161" s="33">
        <v>1769.944133</v>
      </c>
      <c r="AR161" s="33">
        <v>1589.8</v>
      </c>
      <c r="AS161" s="33">
        <v>1589.8</v>
      </c>
      <c r="AT161" s="33">
        <v>1769.944133</v>
      </c>
      <c r="AU161" s="33">
        <v>1769.944133</v>
      </c>
      <c r="AV161" s="33">
        <v>1589.8</v>
      </c>
      <c r="AW161" s="33">
        <v>1589.8</v>
      </c>
      <c r="AX161" s="33">
        <v>1755.6408260000001</v>
      </c>
      <c r="AY161" s="33">
        <v>1769.944133</v>
      </c>
      <c r="AZ161" s="33">
        <v>1589.8</v>
      </c>
      <c r="BA161" s="33">
        <v>1589.8</v>
      </c>
      <c r="BB161" s="33">
        <v>1608.723385</v>
      </c>
      <c r="BC161" s="33">
        <v>1769.944133</v>
      </c>
      <c r="BD161" s="33">
        <v>1589.8</v>
      </c>
      <c r="BE161" s="33">
        <v>1589.8</v>
      </c>
      <c r="BF161" s="33">
        <v>1769.944133</v>
      </c>
      <c r="BG161" s="33">
        <v>1769.944133</v>
      </c>
      <c r="BH161" s="33">
        <v>2872.5200399999999</v>
      </c>
      <c r="BI161" s="33">
        <v>2872.5200399999999</v>
      </c>
      <c r="BJ161" s="33">
        <v>3052.6641730000001</v>
      </c>
      <c r="BK161" s="33">
        <v>3052.6641730000001</v>
      </c>
      <c r="BL161" s="33">
        <v>2872.5200399999999</v>
      </c>
      <c r="BM161" s="33">
        <v>2872.5200399999999</v>
      </c>
      <c r="BN161" s="33">
        <v>3052.6641730000001</v>
      </c>
      <c r="BO161" s="33">
        <v>3052.6641730000001</v>
      </c>
      <c r="BP161" s="33">
        <v>2872.5200399999999</v>
      </c>
      <c r="BQ161" s="33">
        <v>2872.5200399999999</v>
      </c>
      <c r="BR161" s="33">
        <v>3052.6641730000001</v>
      </c>
      <c r="BS161" s="33">
        <v>3052.6641730000001</v>
      </c>
      <c r="BT161" s="33">
        <v>2872.5200399999999</v>
      </c>
      <c r="BU161" s="33">
        <v>2872.5200399999999</v>
      </c>
      <c r="BV161" s="33">
        <v>3052.6641730000001</v>
      </c>
      <c r="BW161" s="33">
        <v>3052.6641730000001</v>
      </c>
      <c r="BX161" s="33">
        <v>2872.5200399999999</v>
      </c>
      <c r="BY161" s="33">
        <v>2872.5200399999999</v>
      </c>
      <c r="BZ161" s="33">
        <v>3052.6641730000001</v>
      </c>
      <c r="CA161" s="33">
        <v>3052.6641730000001</v>
      </c>
      <c r="CB161" s="33">
        <v>2872.5200399999999</v>
      </c>
      <c r="CC161" s="33">
        <v>2872.5200399999999</v>
      </c>
      <c r="CD161" s="33">
        <v>3052.6641730000001</v>
      </c>
      <c r="CE161" s="33">
        <v>3052.6641730000001</v>
      </c>
      <c r="CF161" s="33">
        <v>3024.336288</v>
      </c>
      <c r="CG161" s="33">
        <v>2872.5200399999999</v>
      </c>
      <c r="CH161" s="33">
        <v>3052.6641730000001</v>
      </c>
      <c r="CI161" s="33">
        <v>3052.6641730000001</v>
      </c>
      <c r="CJ161" s="33">
        <v>3052.6641730000001</v>
      </c>
      <c r="CK161" s="33">
        <v>2872.5200399999999</v>
      </c>
      <c r="CL161" s="33">
        <v>3052.6641730000001</v>
      </c>
      <c r="CM161" s="33">
        <v>3052.6641730000001</v>
      </c>
      <c r="CN161" s="33">
        <v>3052.6641730000001</v>
      </c>
      <c r="CO161" s="33">
        <v>2872.5200399999999</v>
      </c>
      <c r="CP161" s="33">
        <v>3052.6641730000001</v>
      </c>
      <c r="CQ161" s="33">
        <v>3052.6641730000001</v>
      </c>
      <c r="CR161" s="33">
        <v>3052.6641730000001</v>
      </c>
      <c r="CS161" s="33">
        <v>2872.5200399999999</v>
      </c>
      <c r="CT161" s="33">
        <v>3052.6641730000001</v>
      </c>
      <c r="CU161" s="33">
        <v>3052.6641730000001</v>
      </c>
      <c r="CV161" s="33">
        <v>3052.6641730000001</v>
      </c>
      <c r="CW161" s="33">
        <v>2872.5200399999999</v>
      </c>
      <c r="CX161" s="33">
        <v>3052.6641730000001</v>
      </c>
      <c r="CY161" s="33">
        <v>3052.6641730000001</v>
      </c>
      <c r="CZ161" s="33">
        <v>3052.6641730000001</v>
      </c>
      <c r="DA161" s="33">
        <v>2872.5200399999999</v>
      </c>
      <c r="DB161" s="33">
        <v>3052.6641730000001</v>
      </c>
      <c r="DC161" s="33">
        <v>3052.6641730000001</v>
      </c>
      <c r="DD161" s="33">
        <v>3052.6641730000001</v>
      </c>
      <c r="DE161" s="33">
        <v>2872.5200399999999</v>
      </c>
      <c r="DF161" s="33">
        <v>3052.6641730000001</v>
      </c>
      <c r="DG161" s="33">
        <v>3052.6641730000001</v>
      </c>
      <c r="DH161" s="33">
        <v>3052.6641730000001</v>
      </c>
      <c r="DI161" s="33">
        <v>2872.5200399999999</v>
      </c>
      <c r="DJ161" s="33">
        <v>2872.5200399999999</v>
      </c>
      <c r="DK161" s="33">
        <v>3052.6641730000001</v>
      </c>
      <c r="DL161" s="33">
        <v>3052.6641730000001</v>
      </c>
      <c r="DM161" s="33">
        <v>2872.5200399999999</v>
      </c>
      <c r="DN161" s="33">
        <v>2872.5200399999999</v>
      </c>
      <c r="DO161" s="33">
        <v>3052.6641730000001</v>
      </c>
      <c r="DP161" s="33">
        <v>3052.6641730000001</v>
      </c>
      <c r="DQ161" s="33">
        <v>2872.5200399999999</v>
      </c>
      <c r="DR161" s="33">
        <v>2872.5200399999999</v>
      </c>
      <c r="DS161" s="33">
        <v>3052.6641730000001</v>
      </c>
      <c r="DT161" s="33">
        <v>3052.6641730000001</v>
      </c>
      <c r="DU161" s="33">
        <v>2872.5200399999999</v>
      </c>
      <c r="DV161" s="33">
        <v>2872.5200399999999</v>
      </c>
      <c r="DW161" s="33">
        <v>3052.6641730000001</v>
      </c>
      <c r="DX161" s="33">
        <v>3052.6641730000001</v>
      </c>
      <c r="DY161" s="33">
        <v>2872.5200399999999</v>
      </c>
      <c r="DZ161" s="33">
        <v>2872.5200399999999</v>
      </c>
      <c r="EA161" s="33">
        <v>3052.6641730000001</v>
      </c>
      <c r="EB161" s="33">
        <v>3052.6641730000001</v>
      </c>
      <c r="EC161" s="33">
        <v>2872.5200399999999</v>
      </c>
      <c r="ED161" s="33">
        <v>2872.5200399999999</v>
      </c>
      <c r="EE161" s="33">
        <v>3052.6641730000001</v>
      </c>
      <c r="EF161" s="33">
        <v>3052.6641730000001</v>
      </c>
      <c r="EG161" s="33">
        <v>2872.5200399999999</v>
      </c>
      <c r="EH161" s="33">
        <v>2872.5200399999999</v>
      </c>
      <c r="EI161" s="33">
        <v>3052.6641730000001</v>
      </c>
      <c r="EJ161" s="33">
        <v>3052.6641730000001</v>
      </c>
      <c r="EK161" s="33">
        <v>2872.5200399999999</v>
      </c>
      <c r="EL161" s="33">
        <v>2872.5200399999999</v>
      </c>
      <c r="EM161" s="33">
        <v>3052.6641730000001</v>
      </c>
      <c r="EN161" s="33">
        <v>3052.6641730000001</v>
      </c>
      <c r="EO161" s="33">
        <v>2872.5200399999999</v>
      </c>
      <c r="EP161" s="33">
        <v>2872.5200399999999</v>
      </c>
      <c r="EQ161" s="33">
        <v>3052.6641730000001</v>
      </c>
      <c r="ER161" s="33">
        <v>3052.6641730000001</v>
      </c>
      <c r="ES161" s="33">
        <v>2872.5200399999999</v>
      </c>
      <c r="ET161" s="33">
        <v>2872.5200399999999</v>
      </c>
      <c r="EU161" s="33">
        <v>3052.6641730000001</v>
      </c>
      <c r="EV161" s="33">
        <v>3052.6641730000001</v>
      </c>
      <c r="EW161" s="33">
        <v>2872.5200399999999</v>
      </c>
      <c r="EX161" s="33">
        <v>2872.5200399999999</v>
      </c>
      <c r="EY161" s="33">
        <v>3052.6641730000001</v>
      </c>
      <c r="EZ161" s="33">
        <v>3052.6641730000001</v>
      </c>
      <c r="FA161" s="33">
        <v>2872.5200399999999</v>
      </c>
      <c r="FB161" s="33">
        <v>2872.5200399999999</v>
      </c>
      <c r="FC161" s="33">
        <v>3052.6641730000001</v>
      </c>
    </row>
    <row r="162" spans="2:159" x14ac:dyDescent="0.25">
      <c r="B162" s="33" t="s">
        <v>22</v>
      </c>
      <c r="C162" s="33" t="s">
        <v>36</v>
      </c>
      <c r="H162" s="33">
        <v>160.9453895</v>
      </c>
      <c r="K162" s="33">
        <v>160.9453895</v>
      </c>
      <c r="P162" s="33">
        <v>160.9453895</v>
      </c>
      <c r="S162" s="33">
        <v>160.9453895</v>
      </c>
      <c r="AU162" s="33">
        <v>160.9453895</v>
      </c>
      <c r="AY162" s="33">
        <v>160.9453895</v>
      </c>
    </row>
    <row r="163" spans="2:159" x14ac:dyDescent="0.25">
      <c r="B163" s="33" t="s">
        <v>22</v>
      </c>
      <c r="C163" s="33" t="s">
        <v>37</v>
      </c>
    </row>
    <row r="164" spans="2:159" x14ac:dyDescent="0.25">
      <c r="B164" s="33" t="s">
        <v>22</v>
      </c>
      <c r="C164" s="33" t="s">
        <v>38</v>
      </c>
      <c r="H164" s="33">
        <v>94.184715949999998</v>
      </c>
      <c r="K164" s="33">
        <v>352.09308759999999</v>
      </c>
      <c r="P164" s="33">
        <v>564.80287450000003</v>
      </c>
      <c r="S164" s="33">
        <v>357.23936479999998</v>
      </c>
      <c r="AU164" s="33">
        <v>337.60748580000001</v>
      </c>
      <c r="AY164" s="33">
        <v>165.2696871</v>
      </c>
    </row>
    <row r="165" spans="2:159" x14ac:dyDescent="0.25">
      <c r="B165" s="33" t="s">
        <v>22</v>
      </c>
      <c r="C165" s="33" t="s">
        <v>39</v>
      </c>
    </row>
    <row r="166" spans="2:159" x14ac:dyDescent="0.25">
      <c r="B166" s="33" t="s">
        <v>22</v>
      </c>
      <c r="C166" s="33" t="s">
        <v>40</v>
      </c>
    </row>
    <row r="167" spans="2:159" x14ac:dyDescent="0.25">
      <c r="B167" s="33" t="s">
        <v>22</v>
      </c>
      <c r="C167" s="33" t="s">
        <v>41</v>
      </c>
    </row>
    <row r="168" spans="2:159" x14ac:dyDescent="0.25">
      <c r="B168" s="33" t="s">
        <v>22</v>
      </c>
      <c r="C168" s="33" t="s">
        <v>42</v>
      </c>
    </row>
    <row r="169" spans="2:159" x14ac:dyDescent="0.25">
      <c r="B169" s="33" t="s">
        <v>22</v>
      </c>
      <c r="C169" s="33" t="s">
        <v>43</v>
      </c>
    </row>
    <row r="170" spans="2:159" x14ac:dyDescent="0.25">
      <c r="B170" s="33" t="s">
        <v>22</v>
      </c>
      <c r="C170" s="33" t="s">
        <v>44</v>
      </c>
    </row>
    <row r="171" spans="2:159" x14ac:dyDescent="0.25">
      <c r="B171" s="33" t="s">
        <v>22</v>
      </c>
      <c r="C171" s="33" t="s">
        <v>45</v>
      </c>
    </row>
    <row r="172" spans="2:159" x14ac:dyDescent="0.25">
      <c r="B172" s="33" t="s">
        <v>22</v>
      </c>
      <c r="C172" s="33" t="s">
        <v>46</v>
      </c>
    </row>
    <row r="173" spans="2:159" x14ac:dyDescent="0.25">
      <c r="B173" s="33" t="s">
        <v>22</v>
      </c>
      <c r="C173" s="33" t="s">
        <v>15</v>
      </c>
      <c r="D173" s="33">
        <v>0</v>
      </c>
      <c r="E173" s="33">
        <v>0</v>
      </c>
      <c r="F173" s="33">
        <v>0</v>
      </c>
      <c r="G173" s="33">
        <v>0</v>
      </c>
      <c r="H173" s="33">
        <v>255.13010550000001</v>
      </c>
      <c r="I173" s="33">
        <v>0</v>
      </c>
      <c r="J173" s="33">
        <v>0</v>
      </c>
      <c r="K173" s="33">
        <v>513.03847719999999</v>
      </c>
      <c r="L173" s="33">
        <v>0</v>
      </c>
      <c r="M173" s="33">
        <v>0</v>
      </c>
      <c r="N173" s="33">
        <v>0</v>
      </c>
      <c r="O173" s="33">
        <v>0</v>
      </c>
      <c r="P173" s="33">
        <v>725.74826399999995</v>
      </c>
      <c r="Q173" s="33">
        <v>0</v>
      </c>
      <c r="R173" s="33">
        <v>0</v>
      </c>
      <c r="S173" s="33">
        <v>518.18475439999997</v>
      </c>
      <c r="T173" s="33">
        <v>0</v>
      </c>
      <c r="U173" s="33">
        <v>0</v>
      </c>
      <c r="V173" s="33">
        <v>0</v>
      </c>
      <c r="W173" s="33">
        <v>0</v>
      </c>
      <c r="X173" s="33">
        <v>0</v>
      </c>
      <c r="Y173" s="33">
        <v>0</v>
      </c>
      <c r="Z173" s="33">
        <v>0</v>
      </c>
      <c r="AA173" s="33">
        <v>0</v>
      </c>
      <c r="AB173" s="33">
        <v>0</v>
      </c>
      <c r="AC173" s="33">
        <v>0</v>
      </c>
      <c r="AD173" s="33">
        <v>0</v>
      </c>
      <c r="AE173" s="33">
        <v>0</v>
      </c>
      <c r="AF173" s="33">
        <v>0</v>
      </c>
      <c r="AG173" s="33">
        <v>0</v>
      </c>
      <c r="AH173" s="33">
        <v>0</v>
      </c>
      <c r="AI173" s="33">
        <v>0</v>
      </c>
      <c r="AJ173" s="33">
        <v>0</v>
      </c>
      <c r="AK173" s="33">
        <v>0</v>
      </c>
      <c r="AL173" s="33">
        <v>0</v>
      </c>
      <c r="AM173" s="33">
        <v>0</v>
      </c>
      <c r="AN173" s="33">
        <v>0</v>
      </c>
      <c r="AO173" s="33">
        <v>0</v>
      </c>
      <c r="AP173" s="33">
        <v>0</v>
      </c>
      <c r="AQ173" s="33">
        <v>0</v>
      </c>
      <c r="AR173" s="33">
        <v>0</v>
      </c>
      <c r="AS173" s="33">
        <v>0</v>
      </c>
      <c r="AT173" s="33">
        <v>0</v>
      </c>
      <c r="AU173" s="33">
        <v>498.5528754</v>
      </c>
      <c r="AV173" s="33">
        <v>0</v>
      </c>
      <c r="AW173" s="33">
        <v>0</v>
      </c>
      <c r="AX173" s="33">
        <v>0</v>
      </c>
      <c r="AY173" s="33">
        <v>326.21507659999997</v>
      </c>
      <c r="AZ173" s="33">
        <v>0</v>
      </c>
      <c r="BA173" s="33">
        <v>0</v>
      </c>
      <c r="BB173" s="33">
        <v>0</v>
      </c>
      <c r="BC173" s="33">
        <v>0</v>
      </c>
      <c r="BD173" s="33">
        <v>0</v>
      </c>
      <c r="BE173" s="33">
        <v>0</v>
      </c>
      <c r="BF173" s="33">
        <v>0</v>
      </c>
      <c r="BG173" s="33">
        <v>0</v>
      </c>
      <c r="BH173" s="33">
        <v>0</v>
      </c>
      <c r="BI173" s="33">
        <v>0</v>
      </c>
      <c r="BJ173" s="33">
        <v>0</v>
      </c>
      <c r="BK173" s="33">
        <v>0</v>
      </c>
      <c r="BL173" s="33">
        <v>0</v>
      </c>
      <c r="BM173" s="33">
        <v>0</v>
      </c>
      <c r="BN173" s="33">
        <v>0</v>
      </c>
      <c r="BO173" s="33">
        <v>0</v>
      </c>
      <c r="BP173" s="33">
        <v>0</v>
      </c>
      <c r="BQ173" s="33">
        <v>0</v>
      </c>
      <c r="BR173" s="33">
        <v>0</v>
      </c>
      <c r="BS173" s="33">
        <v>0</v>
      </c>
      <c r="BT173" s="33">
        <v>0</v>
      </c>
      <c r="BU173" s="33">
        <v>0</v>
      </c>
      <c r="BV173" s="33">
        <v>0</v>
      </c>
      <c r="BW173" s="33">
        <v>0</v>
      </c>
      <c r="BX173" s="33">
        <v>0</v>
      </c>
      <c r="BY173" s="33">
        <v>0</v>
      </c>
      <c r="BZ173" s="33">
        <v>0</v>
      </c>
      <c r="CA173" s="33">
        <v>0</v>
      </c>
      <c r="CB173" s="33">
        <v>0</v>
      </c>
      <c r="CC173" s="33">
        <v>0</v>
      </c>
      <c r="CD173" s="33">
        <v>0</v>
      </c>
      <c r="CE173" s="33">
        <v>0</v>
      </c>
      <c r="CF173" s="33">
        <v>0</v>
      </c>
      <c r="CG173" s="33">
        <v>0</v>
      </c>
      <c r="CH173" s="33">
        <v>0</v>
      </c>
      <c r="CI173" s="33">
        <v>0</v>
      </c>
      <c r="CJ173" s="33">
        <v>0</v>
      </c>
      <c r="CK173" s="33">
        <v>0</v>
      </c>
      <c r="CL173" s="33">
        <v>0</v>
      </c>
      <c r="CM173" s="33">
        <v>0</v>
      </c>
      <c r="CN173" s="33">
        <v>0</v>
      </c>
      <c r="CO173" s="33">
        <v>0</v>
      </c>
      <c r="CP173" s="33">
        <v>0</v>
      </c>
      <c r="CQ173" s="33">
        <v>0</v>
      </c>
      <c r="CR173" s="33">
        <v>0</v>
      </c>
      <c r="CS173" s="33">
        <v>0</v>
      </c>
      <c r="CT173" s="33">
        <v>0</v>
      </c>
      <c r="CU173" s="33">
        <v>0</v>
      </c>
      <c r="CV173" s="33">
        <v>0</v>
      </c>
      <c r="CW173" s="33">
        <v>0</v>
      </c>
      <c r="CX173" s="33">
        <v>0</v>
      </c>
      <c r="CY173" s="33">
        <v>0</v>
      </c>
      <c r="CZ173" s="33">
        <v>0</v>
      </c>
      <c r="DA173" s="33">
        <v>0</v>
      </c>
      <c r="DB173" s="33">
        <v>0</v>
      </c>
      <c r="DC173" s="33">
        <v>0</v>
      </c>
      <c r="DD173" s="33">
        <v>0</v>
      </c>
      <c r="DE173" s="33">
        <v>0</v>
      </c>
      <c r="DF173" s="33">
        <v>0</v>
      </c>
      <c r="DG173" s="33">
        <v>0</v>
      </c>
      <c r="DH173" s="33">
        <v>0</v>
      </c>
      <c r="DI173" s="33">
        <v>0</v>
      </c>
      <c r="DJ173" s="33">
        <v>0</v>
      </c>
      <c r="DK173" s="33">
        <v>0</v>
      </c>
      <c r="DL173" s="33">
        <v>0</v>
      </c>
      <c r="DM173" s="33">
        <v>0</v>
      </c>
      <c r="DN173" s="33">
        <v>0</v>
      </c>
      <c r="DO173" s="33">
        <v>0</v>
      </c>
      <c r="DP173" s="33">
        <v>0</v>
      </c>
      <c r="DQ173" s="33">
        <v>0</v>
      </c>
      <c r="DR173" s="33">
        <v>0</v>
      </c>
      <c r="DS173" s="33">
        <v>0</v>
      </c>
      <c r="DT173" s="33">
        <v>0</v>
      </c>
      <c r="DU173" s="33">
        <v>0</v>
      </c>
      <c r="DV173" s="33">
        <v>0</v>
      </c>
      <c r="DW173" s="33">
        <v>0</v>
      </c>
      <c r="DX173" s="33">
        <v>0</v>
      </c>
      <c r="DY173" s="33">
        <v>0</v>
      </c>
      <c r="DZ173" s="33">
        <v>0</v>
      </c>
      <c r="EA173" s="33">
        <v>0</v>
      </c>
      <c r="EB173" s="33">
        <v>0</v>
      </c>
      <c r="EC173" s="33">
        <v>0</v>
      </c>
      <c r="ED173" s="33">
        <v>0</v>
      </c>
      <c r="EE173" s="33">
        <v>0</v>
      </c>
      <c r="EF173" s="33">
        <v>0</v>
      </c>
      <c r="EG173" s="33">
        <v>0</v>
      </c>
      <c r="EH173" s="33">
        <v>0</v>
      </c>
      <c r="EI173" s="33">
        <v>0</v>
      </c>
      <c r="EJ173" s="33">
        <v>0</v>
      </c>
      <c r="EK173" s="33">
        <v>0</v>
      </c>
      <c r="EL173" s="33">
        <v>0</v>
      </c>
      <c r="EM173" s="33">
        <v>0</v>
      </c>
      <c r="EN173" s="33">
        <v>0</v>
      </c>
      <c r="EO173" s="33">
        <v>0</v>
      </c>
      <c r="EP173" s="33">
        <v>0</v>
      </c>
      <c r="EQ173" s="33">
        <v>0</v>
      </c>
      <c r="ER173" s="33">
        <v>0</v>
      </c>
      <c r="ES173" s="33">
        <v>0</v>
      </c>
      <c r="ET173" s="33">
        <v>0</v>
      </c>
      <c r="EU173" s="33">
        <v>0</v>
      </c>
      <c r="EV173" s="33">
        <v>0</v>
      </c>
      <c r="EW173" s="33">
        <v>0</v>
      </c>
      <c r="EX173" s="33">
        <v>0</v>
      </c>
      <c r="EY173" s="33">
        <v>0</v>
      </c>
      <c r="EZ173" s="33">
        <v>0</v>
      </c>
      <c r="FA173" s="33">
        <v>0</v>
      </c>
      <c r="FB173" s="33">
        <v>0</v>
      </c>
      <c r="FC173" s="33">
        <v>0</v>
      </c>
    </row>
    <row r="174" spans="2:159" x14ac:dyDescent="0.25">
      <c r="B174" s="33" t="s">
        <v>23</v>
      </c>
      <c r="C174" s="33" t="s">
        <v>36</v>
      </c>
    </row>
    <row r="175" spans="2:159" x14ac:dyDescent="0.25">
      <c r="B175" s="33" t="s">
        <v>23</v>
      </c>
      <c r="C175" s="33" t="s">
        <v>37</v>
      </c>
    </row>
    <row r="176" spans="2:159" x14ac:dyDescent="0.25">
      <c r="B176" s="33" t="s">
        <v>23</v>
      </c>
      <c r="C176" s="33" t="s">
        <v>38</v>
      </c>
      <c r="K176" s="33">
        <v>7.5442441499999999</v>
      </c>
      <c r="P176" s="33">
        <v>7.5442441499999999</v>
      </c>
      <c r="S176" s="33">
        <v>7.5442441499999999</v>
      </c>
      <c r="AU176" s="33">
        <v>7.5442441499999999</v>
      </c>
    </row>
    <row r="177" spans="2:159" x14ac:dyDescent="0.25">
      <c r="B177" s="33" t="s">
        <v>23</v>
      </c>
      <c r="C177" s="33" t="s">
        <v>39</v>
      </c>
    </row>
    <row r="178" spans="2:159" x14ac:dyDescent="0.25">
      <c r="B178" s="33" t="s">
        <v>23</v>
      </c>
      <c r="C178" s="33" t="s">
        <v>40</v>
      </c>
    </row>
    <row r="179" spans="2:159" x14ac:dyDescent="0.25">
      <c r="B179" s="33" t="s">
        <v>23</v>
      </c>
      <c r="C179" s="33" t="s">
        <v>41</v>
      </c>
    </row>
    <row r="180" spans="2:159" x14ac:dyDescent="0.25">
      <c r="B180" s="33" t="s">
        <v>23</v>
      </c>
      <c r="C180" s="33" t="s">
        <v>42</v>
      </c>
    </row>
    <row r="181" spans="2:159" x14ac:dyDescent="0.25">
      <c r="B181" s="33" t="s">
        <v>23</v>
      </c>
      <c r="C181" s="33" t="s">
        <v>43</v>
      </c>
    </row>
    <row r="182" spans="2:159" x14ac:dyDescent="0.25">
      <c r="B182" s="33" t="s">
        <v>23</v>
      </c>
      <c r="C182" s="33" t="s">
        <v>44</v>
      </c>
    </row>
    <row r="183" spans="2:159" x14ac:dyDescent="0.25">
      <c r="B183" s="33" t="s">
        <v>23</v>
      </c>
      <c r="C183" s="33" t="s">
        <v>45</v>
      </c>
    </row>
    <row r="184" spans="2:159" x14ac:dyDescent="0.25">
      <c r="B184" s="33" t="s">
        <v>23</v>
      </c>
      <c r="C184" s="33" t="s">
        <v>46</v>
      </c>
    </row>
    <row r="185" spans="2:159" x14ac:dyDescent="0.25">
      <c r="B185" s="33" t="s">
        <v>23</v>
      </c>
      <c r="C185" s="33" t="s">
        <v>15</v>
      </c>
      <c r="D185" s="33">
        <v>0</v>
      </c>
      <c r="E185" s="33">
        <v>0</v>
      </c>
      <c r="F185" s="33">
        <v>0</v>
      </c>
      <c r="G185" s="33">
        <v>0</v>
      </c>
      <c r="H185" s="33">
        <v>0</v>
      </c>
      <c r="I185" s="33">
        <v>0</v>
      </c>
      <c r="J185" s="33">
        <v>0</v>
      </c>
      <c r="K185" s="33">
        <v>7.5442441499999999</v>
      </c>
      <c r="L185" s="33">
        <v>0</v>
      </c>
      <c r="M185" s="33">
        <v>0</v>
      </c>
      <c r="N185" s="33">
        <v>0</v>
      </c>
      <c r="O185" s="33">
        <v>0</v>
      </c>
      <c r="P185" s="33">
        <v>7.5442441499999999</v>
      </c>
      <c r="Q185" s="33">
        <v>0</v>
      </c>
      <c r="R185" s="33">
        <v>0</v>
      </c>
      <c r="S185" s="33">
        <v>7.5442441499999999</v>
      </c>
      <c r="T185" s="33">
        <v>0</v>
      </c>
      <c r="U185" s="33">
        <v>0</v>
      </c>
      <c r="V185" s="33">
        <v>0</v>
      </c>
      <c r="W185" s="33">
        <v>0</v>
      </c>
      <c r="X185" s="33">
        <v>0</v>
      </c>
      <c r="Y185" s="33">
        <v>0</v>
      </c>
      <c r="Z185" s="33">
        <v>0</v>
      </c>
      <c r="AA185" s="33">
        <v>0</v>
      </c>
      <c r="AB185" s="33">
        <v>0</v>
      </c>
      <c r="AC185" s="33">
        <v>0</v>
      </c>
      <c r="AD185" s="33">
        <v>0</v>
      </c>
      <c r="AE185" s="33">
        <v>0</v>
      </c>
      <c r="AF185" s="33">
        <v>0</v>
      </c>
      <c r="AG185" s="33">
        <v>0</v>
      </c>
      <c r="AH185" s="33">
        <v>0</v>
      </c>
      <c r="AI185" s="33">
        <v>0</v>
      </c>
      <c r="AJ185" s="33">
        <v>0</v>
      </c>
      <c r="AK185" s="33">
        <v>0</v>
      </c>
      <c r="AL185" s="33">
        <v>0</v>
      </c>
      <c r="AM185" s="33">
        <v>0</v>
      </c>
      <c r="AN185" s="33">
        <v>0</v>
      </c>
      <c r="AO185" s="33">
        <v>0</v>
      </c>
      <c r="AP185" s="33">
        <v>0</v>
      </c>
      <c r="AQ185" s="33">
        <v>0</v>
      </c>
      <c r="AR185" s="33">
        <v>0</v>
      </c>
      <c r="AS185" s="33">
        <v>0</v>
      </c>
      <c r="AT185" s="33">
        <v>0</v>
      </c>
      <c r="AU185" s="33">
        <v>7.5442441499999999</v>
      </c>
      <c r="AV185" s="33">
        <v>0</v>
      </c>
      <c r="AW185" s="33">
        <v>0</v>
      </c>
      <c r="AX185" s="33">
        <v>0</v>
      </c>
      <c r="AY185" s="33">
        <v>0</v>
      </c>
      <c r="AZ185" s="33">
        <v>0</v>
      </c>
      <c r="BA185" s="33">
        <v>0</v>
      </c>
      <c r="BB185" s="33">
        <v>0</v>
      </c>
      <c r="BC185" s="33">
        <v>0</v>
      </c>
      <c r="BD185" s="33">
        <v>0</v>
      </c>
      <c r="BE185" s="33">
        <v>0</v>
      </c>
      <c r="BF185" s="33">
        <v>0</v>
      </c>
      <c r="BG185" s="33">
        <v>0</v>
      </c>
      <c r="BH185" s="33">
        <v>0</v>
      </c>
      <c r="BI185" s="33">
        <v>0</v>
      </c>
      <c r="BJ185" s="33">
        <v>0</v>
      </c>
      <c r="BK185" s="33">
        <v>0</v>
      </c>
      <c r="BL185" s="33">
        <v>0</v>
      </c>
      <c r="BM185" s="33">
        <v>0</v>
      </c>
      <c r="BN185" s="33">
        <v>0</v>
      </c>
      <c r="BO185" s="33">
        <v>0</v>
      </c>
      <c r="BP185" s="33">
        <v>0</v>
      </c>
      <c r="BQ185" s="33">
        <v>0</v>
      </c>
      <c r="BR185" s="33">
        <v>0</v>
      </c>
      <c r="BS185" s="33">
        <v>0</v>
      </c>
      <c r="BT185" s="33">
        <v>0</v>
      </c>
      <c r="BU185" s="33">
        <v>0</v>
      </c>
      <c r="BV185" s="33">
        <v>0</v>
      </c>
      <c r="BW185" s="33">
        <v>0</v>
      </c>
      <c r="BX185" s="33">
        <v>0</v>
      </c>
      <c r="BY185" s="33">
        <v>0</v>
      </c>
      <c r="BZ185" s="33">
        <v>0</v>
      </c>
      <c r="CA185" s="33">
        <v>0</v>
      </c>
      <c r="CB185" s="33">
        <v>0</v>
      </c>
      <c r="CC185" s="33">
        <v>0</v>
      </c>
      <c r="CD185" s="33">
        <v>0</v>
      </c>
      <c r="CE185" s="33">
        <v>0</v>
      </c>
      <c r="CF185" s="33">
        <v>0</v>
      </c>
      <c r="CG185" s="33">
        <v>0</v>
      </c>
      <c r="CH185" s="33">
        <v>0</v>
      </c>
      <c r="CI185" s="33">
        <v>0</v>
      </c>
      <c r="CJ185" s="33">
        <v>0</v>
      </c>
      <c r="CK185" s="33">
        <v>0</v>
      </c>
      <c r="CL185" s="33">
        <v>0</v>
      </c>
      <c r="CM185" s="33">
        <v>0</v>
      </c>
      <c r="CN185" s="33">
        <v>0</v>
      </c>
      <c r="CO185" s="33">
        <v>0</v>
      </c>
      <c r="CP185" s="33">
        <v>0</v>
      </c>
      <c r="CQ185" s="33">
        <v>0</v>
      </c>
      <c r="CR185" s="33">
        <v>0</v>
      </c>
      <c r="CS185" s="33">
        <v>0</v>
      </c>
      <c r="CT185" s="33">
        <v>0</v>
      </c>
      <c r="CU185" s="33">
        <v>0</v>
      </c>
      <c r="CV185" s="33">
        <v>0</v>
      </c>
      <c r="CW185" s="33">
        <v>0</v>
      </c>
      <c r="CX185" s="33">
        <v>0</v>
      </c>
      <c r="CY185" s="33">
        <v>0</v>
      </c>
      <c r="CZ185" s="33">
        <v>0</v>
      </c>
      <c r="DA185" s="33">
        <v>0</v>
      </c>
      <c r="DB185" s="33">
        <v>0</v>
      </c>
      <c r="DC185" s="33">
        <v>0</v>
      </c>
      <c r="DD185" s="33">
        <v>0</v>
      </c>
      <c r="DE185" s="33">
        <v>0</v>
      </c>
      <c r="DF185" s="33">
        <v>0</v>
      </c>
      <c r="DG185" s="33">
        <v>0</v>
      </c>
      <c r="DH185" s="33">
        <v>0</v>
      </c>
      <c r="DI185" s="33">
        <v>0</v>
      </c>
      <c r="DJ185" s="33">
        <v>0</v>
      </c>
      <c r="DK185" s="33">
        <v>0</v>
      </c>
      <c r="DL185" s="33">
        <v>0</v>
      </c>
      <c r="DM185" s="33">
        <v>0</v>
      </c>
      <c r="DN185" s="33">
        <v>0</v>
      </c>
      <c r="DO185" s="33">
        <v>0</v>
      </c>
      <c r="DP185" s="33">
        <v>0</v>
      </c>
      <c r="DQ185" s="33">
        <v>0</v>
      </c>
      <c r="DR185" s="33">
        <v>0</v>
      </c>
      <c r="DS185" s="33">
        <v>0</v>
      </c>
      <c r="DT185" s="33">
        <v>0</v>
      </c>
      <c r="DU185" s="33">
        <v>0</v>
      </c>
      <c r="DV185" s="33">
        <v>0</v>
      </c>
      <c r="DW185" s="33">
        <v>0</v>
      </c>
      <c r="DX185" s="33">
        <v>0</v>
      </c>
      <c r="DY185" s="33">
        <v>0</v>
      </c>
      <c r="DZ185" s="33">
        <v>0</v>
      </c>
      <c r="EA185" s="33">
        <v>0</v>
      </c>
      <c r="EB185" s="33">
        <v>0</v>
      </c>
      <c r="EC185" s="33">
        <v>0</v>
      </c>
      <c r="ED185" s="33">
        <v>0</v>
      </c>
      <c r="EE185" s="33">
        <v>0</v>
      </c>
      <c r="EF185" s="33">
        <v>0</v>
      </c>
      <c r="EG185" s="33">
        <v>0</v>
      </c>
      <c r="EH185" s="33">
        <v>0</v>
      </c>
      <c r="EI185" s="33">
        <v>0</v>
      </c>
      <c r="EJ185" s="33">
        <v>0</v>
      </c>
      <c r="EK185" s="33">
        <v>0</v>
      </c>
      <c r="EL185" s="33">
        <v>0</v>
      </c>
      <c r="EM185" s="33">
        <v>0</v>
      </c>
      <c r="EN185" s="33">
        <v>0</v>
      </c>
      <c r="EO185" s="33">
        <v>0</v>
      </c>
      <c r="EP185" s="33">
        <v>0</v>
      </c>
      <c r="EQ185" s="33">
        <v>0</v>
      </c>
      <c r="ER185" s="33">
        <v>0</v>
      </c>
      <c r="ES185" s="33">
        <v>0</v>
      </c>
      <c r="ET185" s="33">
        <v>0</v>
      </c>
      <c r="EU185" s="33">
        <v>0</v>
      </c>
      <c r="EV185" s="33">
        <v>0</v>
      </c>
      <c r="EW185" s="33">
        <v>0</v>
      </c>
      <c r="EX185" s="33">
        <v>0</v>
      </c>
      <c r="EY185" s="33">
        <v>0</v>
      </c>
      <c r="EZ185" s="33">
        <v>0</v>
      </c>
      <c r="FA185" s="33">
        <v>0</v>
      </c>
      <c r="FB185" s="33">
        <v>0</v>
      </c>
      <c r="FC185" s="33">
        <v>0</v>
      </c>
    </row>
    <row r="186" spans="2:159" x14ac:dyDescent="0.25">
      <c r="B186" s="33" t="s">
        <v>691</v>
      </c>
      <c r="C186" s="33" t="s">
        <v>36</v>
      </c>
    </row>
    <row r="187" spans="2:159" x14ac:dyDescent="0.25">
      <c r="B187" s="33" t="s">
        <v>691</v>
      </c>
      <c r="C187" s="33" t="s">
        <v>37</v>
      </c>
    </row>
    <row r="188" spans="2:159" x14ac:dyDescent="0.25">
      <c r="B188" s="33" t="s">
        <v>691</v>
      </c>
      <c r="C188" s="33" t="s">
        <v>38</v>
      </c>
    </row>
    <row r="189" spans="2:159" x14ac:dyDescent="0.25">
      <c r="B189" s="33" t="s">
        <v>691</v>
      </c>
      <c r="C189" s="33" t="s">
        <v>39</v>
      </c>
    </row>
    <row r="190" spans="2:159" x14ac:dyDescent="0.25">
      <c r="B190" s="33" t="s">
        <v>691</v>
      </c>
      <c r="C190" s="33" t="s">
        <v>40</v>
      </c>
    </row>
    <row r="191" spans="2:159" x14ac:dyDescent="0.25">
      <c r="B191" s="33" t="s">
        <v>691</v>
      </c>
      <c r="C191" s="33" t="s">
        <v>41</v>
      </c>
    </row>
    <row r="192" spans="2:159" x14ac:dyDescent="0.25">
      <c r="B192" s="33" t="s">
        <v>691</v>
      </c>
      <c r="C192" s="33" t="s">
        <v>42</v>
      </c>
    </row>
    <row r="193" spans="2:159" x14ac:dyDescent="0.25">
      <c r="B193" s="33" t="s">
        <v>691</v>
      </c>
      <c r="C193" s="33" t="s">
        <v>43</v>
      </c>
    </row>
    <row r="194" spans="2:159" x14ac:dyDescent="0.25">
      <c r="B194" s="33" t="s">
        <v>691</v>
      </c>
      <c r="C194" s="33" t="s">
        <v>44</v>
      </c>
    </row>
    <row r="195" spans="2:159" x14ac:dyDescent="0.25">
      <c r="B195" s="33" t="s">
        <v>691</v>
      </c>
      <c r="C195" s="33" t="s">
        <v>45</v>
      </c>
    </row>
    <row r="196" spans="2:159" x14ac:dyDescent="0.25">
      <c r="B196" s="33" t="s">
        <v>691</v>
      </c>
      <c r="C196" s="33" t="s">
        <v>46</v>
      </c>
    </row>
    <row r="197" spans="2:159" x14ac:dyDescent="0.25">
      <c r="B197" s="33" t="s">
        <v>691</v>
      </c>
      <c r="C197" s="33" t="s">
        <v>15</v>
      </c>
      <c r="D197" s="33">
        <v>0</v>
      </c>
      <c r="E197" s="33">
        <v>0</v>
      </c>
      <c r="F197" s="33">
        <v>0</v>
      </c>
      <c r="G197" s="33">
        <v>0</v>
      </c>
      <c r="H197" s="33">
        <v>0</v>
      </c>
      <c r="I197" s="33">
        <v>0</v>
      </c>
      <c r="J197" s="33">
        <v>0</v>
      </c>
      <c r="K197" s="33">
        <v>0</v>
      </c>
      <c r="L197" s="33">
        <v>0</v>
      </c>
      <c r="M197" s="33">
        <v>0</v>
      </c>
      <c r="N197" s="33">
        <v>0</v>
      </c>
      <c r="O197" s="33">
        <v>0</v>
      </c>
      <c r="P197" s="33">
        <v>0</v>
      </c>
      <c r="Q197" s="33">
        <v>0</v>
      </c>
      <c r="R197" s="33">
        <v>0</v>
      </c>
      <c r="S197" s="33">
        <v>0</v>
      </c>
      <c r="T197" s="33">
        <v>0</v>
      </c>
      <c r="U197" s="33">
        <v>0</v>
      </c>
      <c r="V197" s="33">
        <v>0</v>
      </c>
      <c r="W197" s="33">
        <v>0</v>
      </c>
      <c r="X197" s="33">
        <v>0</v>
      </c>
      <c r="Y197" s="33">
        <v>0</v>
      </c>
      <c r="Z197" s="33">
        <v>0</v>
      </c>
      <c r="AA197" s="33">
        <v>0</v>
      </c>
      <c r="AB197" s="33">
        <v>0</v>
      </c>
      <c r="AC197" s="33">
        <v>0</v>
      </c>
      <c r="AD197" s="33">
        <v>0</v>
      </c>
      <c r="AE197" s="33">
        <v>0</v>
      </c>
      <c r="AF197" s="33">
        <v>0</v>
      </c>
      <c r="AG197" s="33">
        <v>0</v>
      </c>
      <c r="AH197" s="33">
        <v>0</v>
      </c>
      <c r="AI197" s="33">
        <v>0</v>
      </c>
      <c r="AJ197" s="33">
        <v>0</v>
      </c>
      <c r="AK197" s="33">
        <v>0</v>
      </c>
      <c r="AL197" s="33">
        <v>0</v>
      </c>
      <c r="AM197" s="33">
        <v>0</v>
      </c>
      <c r="AN197" s="33">
        <v>0</v>
      </c>
      <c r="AO197" s="33">
        <v>0</v>
      </c>
      <c r="AP197" s="33">
        <v>0</v>
      </c>
      <c r="AQ197" s="33">
        <v>0</v>
      </c>
      <c r="AR197" s="33">
        <v>0</v>
      </c>
      <c r="AS197" s="33">
        <v>0</v>
      </c>
      <c r="AT197" s="33">
        <v>0</v>
      </c>
      <c r="AU197" s="33">
        <v>0</v>
      </c>
      <c r="AV197" s="33">
        <v>0</v>
      </c>
      <c r="AW197" s="33">
        <v>0</v>
      </c>
      <c r="AX197" s="33">
        <v>0</v>
      </c>
      <c r="AY197" s="33">
        <v>0</v>
      </c>
      <c r="AZ197" s="33">
        <v>0</v>
      </c>
      <c r="BA197" s="33">
        <v>0</v>
      </c>
      <c r="BB197" s="33">
        <v>0</v>
      </c>
      <c r="BC197" s="33">
        <v>0</v>
      </c>
      <c r="BD197" s="33">
        <v>0</v>
      </c>
      <c r="BE197" s="33">
        <v>0</v>
      </c>
      <c r="BF197" s="33">
        <v>0</v>
      </c>
      <c r="BG197" s="33">
        <v>0</v>
      </c>
      <c r="BH197" s="33">
        <v>0</v>
      </c>
      <c r="BI197" s="33">
        <v>0</v>
      </c>
      <c r="BJ197" s="33">
        <v>0</v>
      </c>
      <c r="BK197" s="33">
        <v>0</v>
      </c>
      <c r="BL197" s="33">
        <v>0</v>
      </c>
      <c r="BM197" s="33">
        <v>0</v>
      </c>
      <c r="BN197" s="33">
        <v>0</v>
      </c>
      <c r="BO197" s="33">
        <v>0</v>
      </c>
      <c r="BP197" s="33">
        <v>0</v>
      </c>
      <c r="BQ197" s="33">
        <v>0</v>
      </c>
      <c r="BR197" s="33">
        <v>0</v>
      </c>
      <c r="BS197" s="33">
        <v>0</v>
      </c>
      <c r="BT197" s="33">
        <v>0</v>
      </c>
      <c r="BU197" s="33">
        <v>0</v>
      </c>
      <c r="BV197" s="33">
        <v>0</v>
      </c>
      <c r="BW197" s="33">
        <v>0</v>
      </c>
      <c r="BX197" s="33">
        <v>0</v>
      </c>
      <c r="BY197" s="33">
        <v>0</v>
      </c>
      <c r="BZ197" s="33">
        <v>0</v>
      </c>
      <c r="CA197" s="33">
        <v>0</v>
      </c>
      <c r="CB197" s="33">
        <v>0</v>
      </c>
      <c r="CC197" s="33">
        <v>0</v>
      </c>
      <c r="CD197" s="33">
        <v>0</v>
      </c>
      <c r="CE197" s="33">
        <v>0</v>
      </c>
      <c r="CF197" s="33">
        <v>0</v>
      </c>
      <c r="CG197" s="33">
        <v>0</v>
      </c>
      <c r="CH197" s="33">
        <v>0</v>
      </c>
      <c r="CI197" s="33">
        <v>0</v>
      </c>
      <c r="CJ197" s="33">
        <v>0</v>
      </c>
      <c r="CK197" s="33">
        <v>0</v>
      </c>
      <c r="CL197" s="33">
        <v>0</v>
      </c>
      <c r="CM197" s="33">
        <v>0</v>
      </c>
      <c r="CN197" s="33">
        <v>0</v>
      </c>
      <c r="CO197" s="33">
        <v>0</v>
      </c>
      <c r="CP197" s="33">
        <v>0</v>
      </c>
      <c r="CQ197" s="33">
        <v>0</v>
      </c>
      <c r="CR197" s="33">
        <v>0</v>
      </c>
      <c r="CS197" s="33">
        <v>0</v>
      </c>
      <c r="CT197" s="33">
        <v>0</v>
      </c>
      <c r="CU197" s="33">
        <v>0</v>
      </c>
      <c r="CV197" s="33">
        <v>0</v>
      </c>
      <c r="CW197" s="33">
        <v>0</v>
      </c>
      <c r="CX197" s="33">
        <v>0</v>
      </c>
      <c r="CY197" s="33">
        <v>0</v>
      </c>
      <c r="CZ197" s="33">
        <v>0</v>
      </c>
      <c r="DA197" s="33">
        <v>0</v>
      </c>
      <c r="DB197" s="33">
        <v>0</v>
      </c>
      <c r="DC197" s="33">
        <v>0</v>
      </c>
      <c r="DD197" s="33">
        <v>0</v>
      </c>
      <c r="DE197" s="33">
        <v>0</v>
      </c>
      <c r="DF197" s="33">
        <v>0</v>
      </c>
      <c r="DG197" s="33">
        <v>0</v>
      </c>
      <c r="DH197" s="33">
        <v>0</v>
      </c>
      <c r="DI197" s="33">
        <v>0</v>
      </c>
      <c r="DJ197" s="33">
        <v>0</v>
      </c>
      <c r="DK197" s="33">
        <v>0</v>
      </c>
      <c r="DL197" s="33">
        <v>0</v>
      </c>
      <c r="DM197" s="33">
        <v>0</v>
      </c>
      <c r="DN197" s="33">
        <v>0</v>
      </c>
      <c r="DO197" s="33">
        <v>0</v>
      </c>
      <c r="DP197" s="33">
        <v>0</v>
      </c>
      <c r="DQ197" s="33">
        <v>0</v>
      </c>
      <c r="DR197" s="33">
        <v>0</v>
      </c>
      <c r="DS197" s="33">
        <v>0</v>
      </c>
      <c r="DT197" s="33">
        <v>0</v>
      </c>
      <c r="DU197" s="33">
        <v>0</v>
      </c>
      <c r="DV197" s="33">
        <v>0</v>
      </c>
      <c r="DW197" s="33">
        <v>0</v>
      </c>
      <c r="DX197" s="33">
        <v>0</v>
      </c>
      <c r="DY197" s="33">
        <v>0</v>
      </c>
      <c r="DZ197" s="33">
        <v>0</v>
      </c>
      <c r="EA197" s="33">
        <v>0</v>
      </c>
      <c r="EB197" s="33">
        <v>0</v>
      </c>
      <c r="EC197" s="33">
        <v>0</v>
      </c>
      <c r="ED197" s="33">
        <v>0</v>
      </c>
      <c r="EE197" s="33">
        <v>0</v>
      </c>
      <c r="EF197" s="33">
        <v>0</v>
      </c>
      <c r="EG197" s="33">
        <v>0</v>
      </c>
      <c r="EH197" s="33">
        <v>0</v>
      </c>
      <c r="EI197" s="33">
        <v>0</v>
      </c>
      <c r="EJ197" s="33">
        <v>0</v>
      </c>
      <c r="EK197" s="33">
        <v>0</v>
      </c>
      <c r="EL197" s="33">
        <v>0</v>
      </c>
      <c r="EM197" s="33">
        <v>0</v>
      </c>
      <c r="EN197" s="33">
        <v>0</v>
      </c>
      <c r="EO197" s="33">
        <v>0</v>
      </c>
      <c r="EP197" s="33">
        <v>0</v>
      </c>
      <c r="EQ197" s="33">
        <v>0</v>
      </c>
      <c r="ER197" s="33">
        <v>0</v>
      </c>
      <c r="ES197" s="33">
        <v>0</v>
      </c>
      <c r="ET197" s="33">
        <v>0</v>
      </c>
      <c r="EU197" s="33">
        <v>0</v>
      </c>
      <c r="EV197" s="33">
        <v>0</v>
      </c>
      <c r="EW197" s="33">
        <v>0</v>
      </c>
      <c r="EX197" s="33">
        <v>0</v>
      </c>
      <c r="EY197" s="33">
        <v>0</v>
      </c>
      <c r="EZ197" s="33">
        <v>0</v>
      </c>
      <c r="FA197" s="33">
        <v>0</v>
      </c>
      <c r="FB197" s="33">
        <v>0</v>
      </c>
      <c r="FC197" s="33">
        <v>0</v>
      </c>
    </row>
    <row r="198" spans="2:159" x14ac:dyDescent="0.25">
      <c r="B198" s="33" t="s">
        <v>692</v>
      </c>
      <c r="C198" s="33" t="s">
        <v>36</v>
      </c>
    </row>
    <row r="199" spans="2:159" x14ac:dyDescent="0.25">
      <c r="B199" s="33" t="s">
        <v>692</v>
      </c>
      <c r="C199" s="33" t="s">
        <v>37</v>
      </c>
    </row>
    <row r="200" spans="2:159" x14ac:dyDescent="0.25">
      <c r="B200" s="33" t="s">
        <v>692</v>
      </c>
      <c r="C200" s="33" t="s">
        <v>38</v>
      </c>
    </row>
    <row r="201" spans="2:159" x14ac:dyDescent="0.25">
      <c r="B201" s="33" t="s">
        <v>692</v>
      </c>
      <c r="C201" s="33" t="s">
        <v>39</v>
      </c>
    </row>
    <row r="202" spans="2:159" x14ac:dyDescent="0.25">
      <c r="B202" s="33" t="s">
        <v>692</v>
      </c>
      <c r="C202" s="33" t="s">
        <v>40</v>
      </c>
    </row>
    <row r="203" spans="2:159" x14ac:dyDescent="0.25">
      <c r="B203" s="33" t="s">
        <v>692</v>
      </c>
      <c r="C203" s="33" t="s">
        <v>41</v>
      </c>
    </row>
    <row r="204" spans="2:159" x14ac:dyDescent="0.25">
      <c r="B204" s="33" t="s">
        <v>692</v>
      </c>
      <c r="C204" s="33" t="s">
        <v>42</v>
      </c>
    </row>
    <row r="205" spans="2:159" x14ac:dyDescent="0.25">
      <c r="B205" s="33" t="s">
        <v>692</v>
      </c>
      <c r="C205" s="33" t="s">
        <v>43</v>
      </c>
    </row>
    <row r="206" spans="2:159" x14ac:dyDescent="0.25">
      <c r="B206" s="33" t="s">
        <v>692</v>
      </c>
      <c r="C206" s="33" t="s">
        <v>44</v>
      </c>
    </row>
    <row r="207" spans="2:159" x14ac:dyDescent="0.25">
      <c r="B207" s="33" t="s">
        <v>692</v>
      </c>
      <c r="C207" s="33" t="s">
        <v>45</v>
      </c>
    </row>
    <row r="208" spans="2:159" x14ac:dyDescent="0.25">
      <c r="B208" s="33" t="s">
        <v>692</v>
      </c>
      <c r="C208" s="33" t="s">
        <v>46</v>
      </c>
    </row>
    <row r="209" spans="2:159" x14ac:dyDescent="0.25">
      <c r="B209" s="33" t="s">
        <v>692</v>
      </c>
      <c r="C209" s="33" t="s">
        <v>15</v>
      </c>
      <c r="D209" s="33">
        <v>0</v>
      </c>
      <c r="E209" s="33">
        <v>0</v>
      </c>
      <c r="F209" s="33">
        <v>0</v>
      </c>
      <c r="G209" s="33">
        <v>0</v>
      </c>
      <c r="H209" s="33">
        <v>0</v>
      </c>
      <c r="I209" s="33">
        <v>0</v>
      </c>
      <c r="J209" s="33">
        <v>0</v>
      </c>
      <c r="K209" s="33">
        <v>0</v>
      </c>
      <c r="L209" s="33">
        <v>0</v>
      </c>
      <c r="M209" s="33">
        <v>0</v>
      </c>
      <c r="N209" s="33">
        <v>0</v>
      </c>
      <c r="O209" s="33">
        <v>0</v>
      </c>
      <c r="P209" s="33">
        <v>0</v>
      </c>
      <c r="Q209" s="33">
        <v>0</v>
      </c>
      <c r="R209" s="33">
        <v>0</v>
      </c>
      <c r="S209" s="33">
        <v>0</v>
      </c>
      <c r="T209" s="33">
        <v>0</v>
      </c>
      <c r="U209" s="33">
        <v>0</v>
      </c>
      <c r="V209" s="33">
        <v>0</v>
      </c>
      <c r="W209" s="33">
        <v>0</v>
      </c>
      <c r="X209" s="33">
        <v>0</v>
      </c>
      <c r="Y209" s="33">
        <v>0</v>
      </c>
      <c r="Z209" s="33">
        <v>0</v>
      </c>
      <c r="AA209" s="33">
        <v>0</v>
      </c>
      <c r="AB209" s="33">
        <v>0</v>
      </c>
      <c r="AC209" s="33">
        <v>0</v>
      </c>
      <c r="AD209" s="33">
        <v>0</v>
      </c>
      <c r="AE209" s="33">
        <v>0</v>
      </c>
      <c r="AF209" s="33">
        <v>0</v>
      </c>
      <c r="AG209" s="33">
        <v>0</v>
      </c>
      <c r="AH209" s="33">
        <v>0</v>
      </c>
      <c r="AI209" s="33">
        <v>0</v>
      </c>
      <c r="AJ209" s="33">
        <v>0</v>
      </c>
      <c r="AK209" s="33">
        <v>0</v>
      </c>
      <c r="AL209" s="33">
        <v>0</v>
      </c>
      <c r="AM209" s="33">
        <v>0</v>
      </c>
      <c r="AN209" s="33">
        <v>0</v>
      </c>
      <c r="AO209" s="33">
        <v>0</v>
      </c>
      <c r="AP209" s="33">
        <v>0</v>
      </c>
      <c r="AQ209" s="33">
        <v>0</v>
      </c>
      <c r="AR209" s="33">
        <v>0</v>
      </c>
      <c r="AS209" s="33">
        <v>0</v>
      </c>
      <c r="AT209" s="33">
        <v>0</v>
      </c>
      <c r="AU209" s="33">
        <v>0</v>
      </c>
      <c r="AV209" s="33">
        <v>0</v>
      </c>
      <c r="AW209" s="33">
        <v>0</v>
      </c>
      <c r="AX209" s="33">
        <v>0</v>
      </c>
      <c r="AY209" s="33">
        <v>0</v>
      </c>
      <c r="AZ209" s="33">
        <v>0</v>
      </c>
      <c r="BA209" s="33">
        <v>0</v>
      </c>
      <c r="BB209" s="33">
        <v>0</v>
      </c>
      <c r="BC209" s="33">
        <v>0</v>
      </c>
      <c r="BD209" s="33">
        <v>0</v>
      </c>
      <c r="BE209" s="33">
        <v>0</v>
      </c>
      <c r="BF209" s="33">
        <v>0</v>
      </c>
      <c r="BG209" s="33">
        <v>0</v>
      </c>
      <c r="BH209" s="33">
        <v>0</v>
      </c>
      <c r="BI209" s="33">
        <v>0</v>
      </c>
      <c r="BJ209" s="33">
        <v>0</v>
      </c>
      <c r="BK209" s="33">
        <v>0</v>
      </c>
      <c r="BL209" s="33">
        <v>0</v>
      </c>
      <c r="BM209" s="33">
        <v>0</v>
      </c>
      <c r="BN209" s="33">
        <v>0</v>
      </c>
      <c r="BO209" s="33">
        <v>0</v>
      </c>
      <c r="BP209" s="33">
        <v>0</v>
      </c>
      <c r="BQ209" s="33">
        <v>0</v>
      </c>
      <c r="BR209" s="33">
        <v>0</v>
      </c>
      <c r="BS209" s="33">
        <v>0</v>
      </c>
      <c r="BT209" s="33">
        <v>0</v>
      </c>
      <c r="BU209" s="33">
        <v>0</v>
      </c>
      <c r="BV209" s="33">
        <v>0</v>
      </c>
      <c r="BW209" s="33">
        <v>0</v>
      </c>
      <c r="BX209" s="33">
        <v>0</v>
      </c>
      <c r="BY209" s="33">
        <v>0</v>
      </c>
      <c r="BZ209" s="33">
        <v>0</v>
      </c>
      <c r="CA209" s="33">
        <v>0</v>
      </c>
      <c r="CB209" s="33">
        <v>0</v>
      </c>
      <c r="CC209" s="33">
        <v>0</v>
      </c>
      <c r="CD209" s="33">
        <v>0</v>
      </c>
      <c r="CE209" s="33">
        <v>0</v>
      </c>
      <c r="CF209" s="33">
        <v>0</v>
      </c>
      <c r="CG209" s="33">
        <v>0</v>
      </c>
      <c r="CH209" s="33">
        <v>0</v>
      </c>
      <c r="CI209" s="33">
        <v>0</v>
      </c>
      <c r="CJ209" s="33">
        <v>0</v>
      </c>
      <c r="CK209" s="33">
        <v>0</v>
      </c>
      <c r="CL209" s="33">
        <v>0</v>
      </c>
      <c r="CM209" s="33">
        <v>0</v>
      </c>
      <c r="CN209" s="33">
        <v>0</v>
      </c>
      <c r="CO209" s="33">
        <v>0</v>
      </c>
      <c r="CP209" s="33">
        <v>0</v>
      </c>
      <c r="CQ209" s="33">
        <v>0</v>
      </c>
      <c r="CR209" s="33">
        <v>0</v>
      </c>
      <c r="CS209" s="33">
        <v>0</v>
      </c>
      <c r="CT209" s="33">
        <v>0</v>
      </c>
      <c r="CU209" s="33">
        <v>0</v>
      </c>
      <c r="CV209" s="33">
        <v>0</v>
      </c>
      <c r="CW209" s="33">
        <v>0</v>
      </c>
      <c r="CX209" s="33">
        <v>0</v>
      </c>
      <c r="CY209" s="33">
        <v>0</v>
      </c>
      <c r="CZ209" s="33">
        <v>0</v>
      </c>
      <c r="DA209" s="33">
        <v>0</v>
      </c>
      <c r="DB209" s="33">
        <v>0</v>
      </c>
      <c r="DC209" s="33">
        <v>0</v>
      </c>
      <c r="DD209" s="33">
        <v>0</v>
      </c>
      <c r="DE209" s="33">
        <v>0</v>
      </c>
      <c r="DF209" s="33">
        <v>0</v>
      </c>
      <c r="DG209" s="33">
        <v>0</v>
      </c>
      <c r="DH209" s="33">
        <v>0</v>
      </c>
      <c r="DI209" s="33">
        <v>0</v>
      </c>
      <c r="DJ209" s="33">
        <v>0</v>
      </c>
      <c r="DK209" s="33">
        <v>0</v>
      </c>
      <c r="DL209" s="33">
        <v>0</v>
      </c>
      <c r="DM209" s="33">
        <v>0</v>
      </c>
      <c r="DN209" s="33">
        <v>0</v>
      </c>
      <c r="DO209" s="33">
        <v>0</v>
      </c>
      <c r="DP209" s="33">
        <v>0</v>
      </c>
      <c r="DQ209" s="33">
        <v>0</v>
      </c>
      <c r="DR209" s="33">
        <v>0</v>
      </c>
      <c r="DS209" s="33">
        <v>0</v>
      </c>
      <c r="DT209" s="33">
        <v>0</v>
      </c>
      <c r="DU209" s="33">
        <v>0</v>
      </c>
      <c r="DV209" s="33">
        <v>0</v>
      </c>
      <c r="DW209" s="33">
        <v>0</v>
      </c>
      <c r="DX209" s="33">
        <v>0</v>
      </c>
      <c r="DY209" s="33">
        <v>0</v>
      </c>
      <c r="DZ209" s="33">
        <v>0</v>
      </c>
      <c r="EA209" s="33">
        <v>0</v>
      </c>
      <c r="EB209" s="33">
        <v>0</v>
      </c>
      <c r="EC209" s="33">
        <v>0</v>
      </c>
      <c r="ED209" s="33">
        <v>0</v>
      </c>
      <c r="EE209" s="33">
        <v>0</v>
      </c>
      <c r="EF209" s="33">
        <v>0</v>
      </c>
      <c r="EG209" s="33">
        <v>0</v>
      </c>
      <c r="EH209" s="33">
        <v>0</v>
      </c>
      <c r="EI209" s="33">
        <v>0</v>
      </c>
      <c r="EJ209" s="33">
        <v>0</v>
      </c>
      <c r="EK209" s="33">
        <v>0</v>
      </c>
      <c r="EL209" s="33">
        <v>0</v>
      </c>
      <c r="EM209" s="33">
        <v>0</v>
      </c>
      <c r="EN209" s="33">
        <v>0</v>
      </c>
      <c r="EO209" s="33">
        <v>0</v>
      </c>
      <c r="EP209" s="33">
        <v>0</v>
      </c>
      <c r="EQ209" s="33">
        <v>0</v>
      </c>
      <c r="ER209" s="33">
        <v>0</v>
      </c>
      <c r="ES209" s="33">
        <v>0</v>
      </c>
      <c r="ET209" s="33">
        <v>0</v>
      </c>
      <c r="EU209" s="33">
        <v>0</v>
      </c>
      <c r="EV209" s="33">
        <v>0</v>
      </c>
      <c r="EW209" s="33">
        <v>0</v>
      </c>
      <c r="EX209" s="33">
        <v>0</v>
      </c>
      <c r="EY209" s="33">
        <v>0</v>
      </c>
      <c r="EZ209" s="33">
        <v>0</v>
      </c>
      <c r="FA209" s="33">
        <v>0</v>
      </c>
      <c r="FB209" s="33">
        <v>0</v>
      </c>
      <c r="FC209" s="33">
        <v>0</v>
      </c>
    </row>
    <row r="210" spans="2:159" x14ac:dyDescent="0.25">
      <c r="B210" s="33" t="s">
        <v>693</v>
      </c>
      <c r="C210" s="33" t="s">
        <v>36</v>
      </c>
    </row>
    <row r="211" spans="2:159" x14ac:dyDescent="0.25">
      <c r="B211" s="33" t="s">
        <v>693</v>
      </c>
      <c r="C211" s="33" t="s">
        <v>37</v>
      </c>
    </row>
    <row r="212" spans="2:159" x14ac:dyDescent="0.25">
      <c r="B212" s="33" t="s">
        <v>693</v>
      </c>
      <c r="C212" s="33" t="s">
        <v>38</v>
      </c>
    </row>
    <row r="213" spans="2:159" x14ac:dyDescent="0.25">
      <c r="B213" s="33" t="s">
        <v>693</v>
      </c>
      <c r="C213" s="33" t="s">
        <v>39</v>
      </c>
    </row>
    <row r="214" spans="2:159" x14ac:dyDescent="0.25">
      <c r="B214" s="33" t="s">
        <v>693</v>
      </c>
      <c r="C214" s="33" t="s">
        <v>40</v>
      </c>
    </row>
    <row r="215" spans="2:159" x14ac:dyDescent="0.25">
      <c r="B215" s="33" t="s">
        <v>693</v>
      </c>
      <c r="C215" s="33" t="s">
        <v>41</v>
      </c>
    </row>
    <row r="216" spans="2:159" x14ac:dyDescent="0.25">
      <c r="B216" s="33" t="s">
        <v>693</v>
      </c>
      <c r="C216" s="33" t="s">
        <v>42</v>
      </c>
    </row>
    <row r="217" spans="2:159" x14ac:dyDescent="0.25">
      <c r="B217" s="33" t="s">
        <v>693</v>
      </c>
      <c r="C217" s="33" t="s">
        <v>43</v>
      </c>
    </row>
    <row r="218" spans="2:159" x14ac:dyDescent="0.25">
      <c r="B218" s="33" t="s">
        <v>693</v>
      </c>
      <c r="C218" s="33" t="s">
        <v>44</v>
      </c>
    </row>
    <row r="219" spans="2:159" x14ac:dyDescent="0.25">
      <c r="B219" s="33" t="s">
        <v>693</v>
      </c>
      <c r="C219" s="33" t="s">
        <v>45</v>
      </c>
    </row>
    <row r="220" spans="2:159" x14ac:dyDescent="0.25">
      <c r="B220" s="33" t="s">
        <v>693</v>
      </c>
      <c r="C220" s="33" t="s">
        <v>46</v>
      </c>
    </row>
    <row r="221" spans="2:159" x14ac:dyDescent="0.25">
      <c r="B221" s="33" t="s">
        <v>693</v>
      </c>
      <c r="C221" s="33" t="s">
        <v>15</v>
      </c>
      <c r="D221" s="33">
        <v>0</v>
      </c>
      <c r="E221" s="33">
        <v>0</v>
      </c>
      <c r="F221" s="33">
        <v>0</v>
      </c>
      <c r="G221" s="33">
        <v>0</v>
      </c>
      <c r="H221" s="33">
        <v>0</v>
      </c>
      <c r="I221" s="33">
        <v>0</v>
      </c>
      <c r="J221" s="33">
        <v>0</v>
      </c>
      <c r="K221" s="33">
        <v>0</v>
      </c>
      <c r="L221" s="33">
        <v>0</v>
      </c>
      <c r="M221" s="33">
        <v>0</v>
      </c>
      <c r="N221" s="33">
        <v>0</v>
      </c>
      <c r="O221" s="33">
        <v>0</v>
      </c>
      <c r="P221" s="33">
        <v>0</v>
      </c>
      <c r="Q221" s="33">
        <v>0</v>
      </c>
      <c r="R221" s="33">
        <v>0</v>
      </c>
      <c r="S221" s="33">
        <v>0</v>
      </c>
      <c r="T221" s="33">
        <v>0</v>
      </c>
      <c r="U221" s="33">
        <v>0</v>
      </c>
      <c r="V221" s="33">
        <v>0</v>
      </c>
      <c r="W221" s="33">
        <v>0</v>
      </c>
      <c r="X221" s="33">
        <v>0</v>
      </c>
      <c r="Y221" s="33">
        <v>0</v>
      </c>
      <c r="Z221" s="33">
        <v>0</v>
      </c>
      <c r="AA221" s="33">
        <v>0</v>
      </c>
      <c r="AB221" s="33">
        <v>0</v>
      </c>
      <c r="AC221" s="33">
        <v>0</v>
      </c>
      <c r="AD221" s="33">
        <v>0</v>
      </c>
      <c r="AE221" s="33">
        <v>0</v>
      </c>
      <c r="AF221" s="33">
        <v>0</v>
      </c>
      <c r="AG221" s="33">
        <v>0</v>
      </c>
      <c r="AH221" s="33">
        <v>0</v>
      </c>
      <c r="AI221" s="33">
        <v>0</v>
      </c>
      <c r="AJ221" s="33">
        <v>0</v>
      </c>
      <c r="AK221" s="33">
        <v>0</v>
      </c>
      <c r="AL221" s="33">
        <v>0</v>
      </c>
      <c r="AM221" s="33">
        <v>0</v>
      </c>
      <c r="AN221" s="33">
        <v>0</v>
      </c>
      <c r="AO221" s="33">
        <v>0</v>
      </c>
      <c r="AP221" s="33">
        <v>0</v>
      </c>
      <c r="AQ221" s="33">
        <v>0</v>
      </c>
      <c r="AR221" s="33">
        <v>0</v>
      </c>
      <c r="AS221" s="33">
        <v>0</v>
      </c>
      <c r="AT221" s="33">
        <v>0</v>
      </c>
      <c r="AU221" s="33">
        <v>0</v>
      </c>
      <c r="AV221" s="33">
        <v>0</v>
      </c>
      <c r="AW221" s="33">
        <v>0</v>
      </c>
      <c r="AX221" s="33">
        <v>0</v>
      </c>
      <c r="AY221" s="33">
        <v>0</v>
      </c>
      <c r="AZ221" s="33">
        <v>0</v>
      </c>
      <c r="BA221" s="33">
        <v>0</v>
      </c>
      <c r="BB221" s="33">
        <v>0</v>
      </c>
      <c r="BC221" s="33">
        <v>0</v>
      </c>
      <c r="BD221" s="33">
        <v>0</v>
      </c>
      <c r="BE221" s="33">
        <v>0</v>
      </c>
      <c r="BF221" s="33">
        <v>0</v>
      </c>
      <c r="BG221" s="33">
        <v>0</v>
      </c>
      <c r="BH221" s="33">
        <v>0</v>
      </c>
      <c r="BI221" s="33">
        <v>0</v>
      </c>
      <c r="BJ221" s="33">
        <v>0</v>
      </c>
      <c r="BK221" s="33">
        <v>0</v>
      </c>
      <c r="BL221" s="33">
        <v>0</v>
      </c>
      <c r="BM221" s="33">
        <v>0</v>
      </c>
      <c r="BN221" s="33">
        <v>0</v>
      </c>
      <c r="BO221" s="33">
        <v>0</v>
      </c>
      <c r="BP221" s="33">
        <v>0</v>
      </c>
      <c r="BQ221" s="33">
        <v>0</v>
      </c>
      <c r="BR221" s="33">
        <v>0</v>
      </c>
      <c r="BS221" s="33">
        <v>0</v>
      </c>
      <c r="BT221" s="33">
        <v>0</v>
      </c>
      <c r="BU221" s="33">
        <v>0</v>
      </c>
      <c r="BV221" s="33">
        <v>0</v>
      </c>
      <c r="BW221" s="33">
        <v>0</v>
      </c>
      <c r="BX221" s="33">
        <v>0</v>
      </c>
      <c r="BY221" s="33">
        <v>0</v>
      </c>
      <c r="BZ221" s="33">
        <v>0</v>
      </c>
      <c r="CA221" s="33">
        <v>0</v>
      </c>
      <c r="CB221" s="33">
        <v>0</v>
      </c>
      <c r="CC221" s="33">
        <v>0</v>
      </c>
      <c r="CD221" s="33">
        <v>0</v>
      </c>
      <c r="CE221" s="33">
        <v>0</v>
      </c>
      <c r="CF221" s="33">
        <v>0</v>
      </c>
      <c r="CG221" s="33">
        <v>0</v>
      </c>
      <c r="CH221" s="33">
        <v>0</v>
      </c>
      <c r="CI221" s="33">
        <v>0</v>
      </c>
      <c r="CJ221" s="33">
        <v>0</v>
      </c>
      <c r="CK221" s="33">
        <v>0</v>
      </c>
      <c r="CL221" s="33">
        <v>0</v>
      </c>
      <c r="CM221" s="33">
        <v>0</v>
      </c>
      <c r="CN221" s="33">
        <v>0</v>
      </c>
      <c r="CO221" s="33">
        <v>0</v>
      </c>
      <c r="CP221" s="33">
        <v>0</v>
      </c>
      <c r="CQ221" s="33">
        <v>0</v>
      </c>
      <c r="CR221" s="33">
        <v>0</v>
      </c>
      <c r="CS221" s="33">
        <v>0</v>
      </c>
      <c r="CT221" s="33">
        <v>0</v>
      </c>
      <c r="CU221" s="33">
        <v>0</v>
      </c>
      <c r="CV221" s="33">
        <v>0</v>
      </c>
      <c r="CW221" s="33">
        <v>0</v>
      </c>
      <c r="CX221" s="33">
        <v>0</v>
      </c>
      <c r="CY221" s="33">
        <v>0</v>
      </c>
      <c r="CZ221" s="33">
        <v>0</v>
      </c>
      <c r="DA221" s="33">
        <v>0</v>
      </c>
      <c r="DB221" s="33">
        <v>0</v>
      </c>
      <c r="DC221" s="33">
        <v>0</v>
      </c>
      <c r="DD221" s="33">
        <v>0</v>
      </c>
      <c r="DE221" s="33">
        <v>0</v>
      </c>
      <c r="DF221" s="33">
        <v>0</v>
      </c>
      <c r="DG221" s="33">
        <v>0</v>
      </c>
      <c r="DH221" s="33">
        <v>0</v>
      </c>
      <c r="DI221" s="33">
        <v>0</v>
      </c>
      <c r="DJ221" s="33">
        <v>0</v>
      </c>
      <c r="DK221" s="33">
        <v>0</v>
      </c>
      <c r="DL221" s="33">
        <v>0</v>
      </c>
      <c r="DM221" s="33">
        <v>0</v>
      </c>
      <c r="DN221" s="33">
        <v>0</v>
      </c>
      <c r="DO221" s="33">
        <v>0</v>
      </c>
      <c r="DP221" s="33">
        <v>0</v>
      </c>
      <c r="DQ221" s="33">
        <v>0</v>
      </c>
      <c r="DR221" s="33">
        <v>0</v>
      </c>
      <c r="DS221" s="33">
        <v>0</v>
      </c>
      <c r="DT221" s="33">
        <v>0</v>
      </c>
      <c r="DU221" s="33">
        <v>0</v>
      </c>
      <c r="DV221" s="33">
        <v>0</v>
      </c>
      <c r="DW221" s="33">
        <v>0</v>
      </c>
      <c r="DX221" s="33">
        <v>0</v>
      </c>
      <c r="DY221" s="33">
        <v>0</v>
      </c>
      <c r="DZ221" s="33">
        <v>0</v>
      </c>
      <c r="EA221" s="33">
        <v>0</v>
      </c>
      <c r="EB221" s="33">
        <v>0</v>
      </c>
      <c r="EC221" s="33">
        <v>0</v>
      </c>
      <c r="ED221" s="33">
        <v>0</v>
      </c>
      <c r="EE221" s="33">
        <v>0</v>
      </c>
      <c r="EF221" s="33">
        <v>0</v>
      </c>
      <c r="EG221" s="33">
        <v>0</v>
      </c>
      <c r="EH221" s="33">
        <v>0</v>
      </c>
      <c r="EI221" s="33">
        <v>0</v>
      </c>
      <c r="EJ221" s="33">
        <v>0</v>
      </c>
      <c r="EK221" s="33">
        <v>0</v>
      </c>
      <c r="EL221" s="33">
        <v>0</v>
      </c>
      <c r="EM221" s="33">
        <v>0</v>
      </c>
      <c r="EN221" s="33">
        <v>0</v>
      </c>
      <c r="EO221" s="33">
        <v>0</v>
      </c>
      <c r="EP221" s="33">
        <v>0</v>
      </c>
      <c r="EQ221" s="33">
        <v>0</v>
      </c>
      <c r="ER221" s="33">
        <v>0</v>
      </c>
      <c r="ES221" s="33">
        <v>0</v>
      </c>
      <c r="ET221" s="33">
        <v>0</v>
      </c>
      <c r="EU221" s="33">
        <v>0</v>
      </c>
      <c r="EV221" s="33">
        <v>0</v>
      </c>
      <c r="EW221" s="33">
        <v>0</v>
      </c>
      <c r="EX221" s="33">
        <v>0</v>
      </c>
      <c r="EY221" s="33">
        <v>0</v>
      </c>
      <c r="EZ221" s="33">
        <v>0</v>
      </c>
      <c r="FA221" s="33">
        <v>0</v>
      </c>
      <c r="FB221" s="33">
        <v>0</v>
      </c>
      <c r="FC221" s="33">
        <v>0</v>
      </c>
    </row>
    <row r="222" spans="2:159" x14ac:dyDescent="0.25">
      <c r="B222" s="33" t="s">
        <v>24</v>
      </c>
      <c r="C222" s="33" t="s">
        <v>36</v>
      </c>
    </row>
    <row r="223" spans="2:159" x14ac:dyDescent="0.25">
      <c r="B223" s="33" t="s">
        <v>24</v>
      </c>
      <c r="C223" s="33" t="s">
        <v>37</v>
      </c>
    </row>
    <row r="224" spans="2:159" x14ac:dyDescent="0.25">
      <c r="B224" s="33" t="s">
        <v>24</v>
      </c>
      <c r="C224" s="33" t="s">
        <v>38</v>
      </c>
    </row>
    <row r="225" spans="2:159" x14ac:dyDescent="0.25">
      <c r="B225" s="33" t="s">
        <v>24</v>
      </c>
      <c r="C225" s="33" t="s">
        <v>39</v>
      </c>
    </row>
    <row r="226" spans="2:159" x14ac:dyDescent="0.25">
      <c r="B226" s="33" t="s">
        <v>24</v>
      </c>
      <c r="C226" s="33" t="s">
        <v>40</v>
      </c>
    </row>
    <row r="227" spans="2:159" x14ac:dyDescent="0.25">
      <c r="B227" s="33" t="s">
        <v>24</v>
      </c>
      <c r="C227" s="33" t="s">
        <v>41</v>
      </c>
    </row>
    <row r="228" spans="2:159" x14ac:dyDescent="0.25">
      <c r="B228" s="33" t="s">
        <v>24</v>
      </c>
      <c r="C228" s="33" t="s">
        <v>42</v>
      </c>
    </row>
    <row r="229" spans="2:159" x14ac:dyDescent="0.25">
      <c r="B229" s="33" t="s">
        <v>24</v>
      </c>
      <c r="C229" s="33" t="s">
        <v>43</v>
      </c>
    </row>
    <row r="230" spans="2:159" x14ac:dyDescent="0.25">
      <c r="B230" s="33" t="s">
        <v>24</v>
      </c>
      <c r="C230" s="33" t="s">
        <v>44</v>
      </c>
    </row>
    <row r="231" spans="2:159" x14ac:dyDescent="0.25">
      <c r="B231" s="33" t="s">
        <v>24</v>
      </c>
      <c r="C231" s="33" t="s">
        <v>45</v>
      </c>
    </row>
    <row r="232" spans="2:159" x14ac:dyDescent="0.25">
      <c r="B232" s="33" t="s">
        <v>24</v>
      </c>
      <c r="C232" s="33" t="s">
        <v>46</v>
      </c>
    </row>
    <row r="233" spans="2:159" x14ac:dyDescent="0.25">
      <c r="B233" s="33" t="s">
        <v>24</v>
      </c>
      <c r="C233" s="33" t="s">
        <v>15</v>
      </c>
      <c r="D233" s="33">
        <v>0</v>
      </c>
      <c r="E233" s="33">
        <v>0</v>
      </c>
      <c r="F233" s="33">
        <v>0</v>
      </c>
      <c r="G233" s="33">
        <v>0</v>
      </c>
      <c r="H233" s="33">
        <v>0</v>
      </c>
      <c r="I233" s="33">
        <v>0</v>
      </c>
      <c r="J233" s="33">
        <v>0</v>
      </c>
      <c r="K233" s="33">
        <v>0</v>
      </c>
      <c r="L233" s="33">
        <v>0</v>
      </c>
      <c r="M233" s="33">
        <v>0</v>
      </c>
      <c r="N233" s="33">
        <v>0</v>
      </c>
      <c r="O233" s="33">
        <v>0</v>
      </c>
      <c r="P233" s="33">
        <v>0</v>
      </c>
      <c r="Q233" s="33">
        <v>0</v>
      </c>
      <c r="R233" s="33">
        <v>0</v>
      </c>
      <c r="S233" s="33">
        <v>0</v>
      </c>
      <c r="T233" s="33">
        <v>0</v>
      </c>
      <c r="U233" s="33">
        <v>0</v>
      </c>
      <c r="V233" s="33">
        <v>0</v>
      </c>
      <c r="W233" s="33">
        <v>0</v>
      </c>
      <c r="X233" s="33">
        <v>0</v>
      </c>
      <c r="Y233" s="33">
        <v>0</v>
      </c>
      <c r="Z233" s="33">
        <v>0</v>
      </c>
      <c r="AA233" s="33">
        <v>0</v>
      </c>
      <c r="AB233" s="33">
        <v>0</v>
      </c>
      <c r="AC233" s="33">
        <v>0</v>
      </c>
      <c r="AD233" s="33">
        <v>0</v>
      </c>
      <c r="AE233" s="33">
        <v>0</v>
      </c>
      <c r="AF233" s="33">
        <v>0</v>
      </c>
      <c r="AG233" s="33">
        <v>0</v>
      </c>
      <c r="AH233" s="33">
        <v>0</v>
      </c>
      <c r="AI233" s="33">
        <v>0</v>
      </c>
      <c r="AJ233" s="33">
        <v>0</v>
      </c>
      <c r="AK233" s="33">
        <v>0</v>
      </c>
      <c r="AL233" s="33">
        <v>0</v>
      </c>
      <c r="AM233" s="33">
        <v>0</v>
      </c>
      <c r="AN233" s="33">
        <v>0</v>
      </c>
      <c r="AO233" s="33">
        <v>0</v>
      </c>
      <c r="AP233" s="33">
        <v>0</v>
      </c>
      <c r="AQ233" s="33">
        <v>0</v>
      </c>
      <c r="AR233" s="33">
        <v>0</v>
      </c>
      <c r="AS233" s="33">
        <v>0</v>
      </c>
      <c r="AT233" s="33">
        <v>0</v>
      </c>
      <c r="AU233" s="33">
        <v>0</v>
      </c>
      <c r="AV233" s="33">
        <v>0</v>
      </c>
      <c r="AW233" s="33">
        <v>0</v>
      </c>
      <c r="AX233" s="33">
        <v>0</v>
      </c>
      <c r="AY233" s="33">
        <v>0</v>
      </c>
      <c r="AZ233" s="33">
        <v>0</v>
      </c>
      <c r="BA233" s="33">
        <v>0</v>
      </c>
      <c r="BB233" s="33">
        <v>0</v>
      </c>
      <c r="BC233" s="33">
        <v>0</v>
      </c>
      <c r="BD233" s="33">
        <v>0</v>
      </c>
      <c r="BE233" s="33">
        <v>0</v>
      </c>
      <c r="BF233" s="33">
        <v>0</v>
      </c>
      <c r="BG233" s="33">
        <v>0</v>
      </c>
      <c r="BH233" s="33">
        <v>0</v>
      </c>
      <c r="BI233" s="33">
        <v>0</v>
      </c>
      <c r="BJ233" s="33">
        <v>0</v>
      </c>
      <c r="BK233" s="33">
        <v>0</v>
      </c>
      <c r="BL233" s="33">
        <v>0</v>
      </c>
      <c r="BM233" s="33">
        <v>0</v>
      </c>
      <c r="BN233" s="33">
        <v>0</v>
      </c>
      <c r="BO233" s="33">
        <v>0</v>
      </c>
      <c r="BP233" s="33">
        <v>0</v>
      </c>
      <c r="BQ233" s="33">
        <v>0</v>
      </c>
      <c r="BR233" s="33">
        <v>0</v>
      </c>
      <c r="BS233" s="33">
        <v>0</v>
      </c>
      <c r="BT233" s="33">
        <v>0</v>
      </c>
      <c r="BU233" s="33">
        <v>0</v>
      </c>
      <c r="BV233" s="33">
        <v>0</v>
      </c>
      <c r="BW233" s="33">
        <v>0</v>
      </c>
      <c r="BX233" s="33">
        <v>0</v>
      </c>
      <c r="BY233" s="33">
        <v>0</v>
      </c>
      <c r="BZ233" s="33">
        <v>0</v>
      </c>
      <c r="CA233" s="33">
        <v>0</v>
      </c>
      <c r="CB233" s="33">
        <v>0</v>
      </c>
      <c r="CC233" s="33">
        <v>0</v>
      </c>
      <c r="CD233" s="33">
        <v>0</v>
      </c>
      <c r="CE233" s="33">
        <v>0</v>
      </c>
      <c r="CF233" s="33">
        <v>0</v>
      </c>
      <c r="CG233" s="33">
        <v>0</v>
      </c>
      <c r="CH233" s="33">
        <v>0</v>
      </c>
      <c r="CI233" s="33">
        <v>0</v>
      </c>
      <c r="CJ233" s="33">
        <v>0</v>
      </c>
      <c r="CK233" s="33">
        <v>0</v>
      </c>
      <c r="CL233" s="33">
        <v>0</v>
      </c>
      <c r="CM233" s="33">
        <v>0</v>
      </c>
      <c r="CN233" s="33">
        <v>0</v>
      </c>
      <c r="CO233" s="33">
        <v>0</v>
      </c>
      <c r="CP233" s="33">
        <v>0</v>
      </c>
      <c r="CQ233" s="33">
        <v>0</v>
      </c>
      <c r="CR233" s="33">
        <v>0</v>
      </c>
      <c r="CS233" s="33">
        <v>0</v>
      </c>
      <c r="CT233" s="33">
        <v>0</v>
      </c>
      <c r="CU233" s="33">
        <v>0</v>
      </c>
      <c r="CV233" s="33">
        <v>0</v>
      </c>
      <c r="CW233" s="33">
        <v>0</v>
      </c>
      <c r="CX233" s="33">
        <v>0</v>
      </c>
      <c r="CY233" s="33">
        <v>0</v>
      </c>
      <c r="CZ233" s="33">
        <v>0</v>
      </c>
      <c r="DA233" s="33">
        <v>0</v>
      </c>
      <c r="DB233" s="33">
        <v>0</v>
      </c>
      <c r="DC233" s="33">
        <v>0</v>
      </c>
      <c r="DD233" s="33">
        <v>0</v>
      </c>
      <c r="DE233" s="33">
        <v>0</v>
      </c>
      <c r="DF233" s="33">
        <v>0</v>
      </c>
      <c r="DG233" s="33">
        <v>0</v>
      </c>
      <c r="DH233" s="33">
        <v>0</v>
      </c>
      <c r="DI233" s="33">
        <v>0</v>
      </c>
      <c r="DJ233" s="33">
        <v>0</v>
      </c>
      <c r="DK233" s="33">
        <v>0</v>
      </c>
      <c r="DL233" s="33">
        <v>0</v>
      </c>
      <c r="DM233" s="33">
        <v>0</v>
      </c>
      <c r="DN233" s="33">
        <v>0</v>
      </c>
      <c r="DO233" s="33">
        <v>0</v>
      </c>
      <c r="DP233" s="33">
        <v>0</v>
      </c>
      <c r="DQ233" s="33">
        <v>0</v>
      </c>
      <c r="DR233" s="33">
        <v>0</v>
      </c>
      <c r="DS233" s="33">
        <v>0</v>
      </c>
      <c r="DT233" s="33">
        <v>0</v>
      </c>
      <c r="DU233" s="33">
        <v>0</v>
      </c>
      <c r="DV233" s="33">
        <v>0</v>
      </c>
      <c r="DW233" s="33">
        <v>0</v>
      </c>
      <c r="DX233" s="33">
        <v>0</v>
      </c>
      <c r="DY233" s="33">
        <v>0</v>
      </c>
      <c r="DZ233" s="33">
        <v>0</v>
      </c>
      <c r="EA233" s="33">
        <v>0</v>
      </c>
      <c r="EB233" s="33">
        <v>0</v>
      </c>
      <c r="EC233" s="33">
        <v>0</v>
      </c>
      <c r="ED233" s="33">
        <v>0</v>
      </c>
      <c r="EE233" s="33">
        <v>0</v>
      </c>
      <c r="EF233" s="33">
        <v>0</v>
      </c>
      <c r="EG233" s="33">
        <v>0</v>
      </c>
      <c r="EH233" s="33">
        <v>0</v>
      </c>
      <c r="EI233" s="33">
        <v>0</v>
      </c>
      <c r="EJ233" s="33">
        <v>0</v>
      </c>
      <c r="EK233" s="33">
        <v>0</v>
      </c>
      <c r="EL233" s="33">
        <v>0</v>
      </c>
      <c r="EM233" s="33">
        <v>0</v>
      </c>
      <c r="EN233" s="33">
        <v>0</v>
      </c>
      <c r="EO233" s="33">
        <v>0</v>
      </c>
      <c r="EP233" s="33">
        <v>0</v>
      </c>
      <c r="EQ233" s="33">
        <v>0</v>
      </c>
      <c r="ER233" s="33">
        <v>0</v>
      </c>
      <c r="ES233" s="33">
        <v>0</v>
      </c>
      <c r="ET233" s="33">
        <v>0</v>
      </c>
      <c r="EU233" s="33">
        <v>0</v>
      </c>
      <c r="EV233" s="33">
        <v>0</v>
      </c>
      <c r="EW233" s="33">
        <v>0</v>
      </c>
      <c r="EX233" s="33">
        <v>0</v>
      </c>
      <c r="EY233" s="33">
        <v>0</v>
      </c>
      <c r="EZ233" s="33">
        <v>0</v>
      </c>
      <c r="FA233" s="33">
        <v>0</v>
      </c>
      <c r="FB233" s="33">
        <v>0</v>
      </c>
      <c r="FC233" s="33">
        <v>0</v>
      </c>
    </row>
    <row r="234" spans="2:159" x14ac:dyDescent="0.25">
      <c r="B234" s="33" t="s">
        <v>1</v>
      </c>
      <c r="C234" s="33" t="s">
        <v>36</v>
      </c>
      <c r="D234" s="33">
        <v>23477.301179999999</v>
      </c>
      <c r="E234" s="33">
        <v>18282.34996</v>
      </c>
      <c r="F234" s="33">
        <v>18175.391609999999</v>
      </c>
      <c r="G234" s="33">
        <v>18483.960040000002</v>
      </c>
      <c r="H234" s="33">
        <v>23477.301179999999</v>
      </c>
      <c r="I234" s="33">
        <v>18282.34996</v>
      </c>
      <c r="J234" s="33">
        <v>18175.391609999999</v>
      </c>
      <c r="K234" s="33">
        <v>18483.960040000002</v>
      </c>
      <c r="L234" s="33">
        <v>23477.301179999999</v>
      </c>
      <c r="M234" s="33">
        <v>18282.34996</v>
      </c>
      <c r="N234" s="33">
        <v>18175.391609999999</v>
      </c>
      <c r="O234" s="33">
        <v>18483.960040000002</v>
      </c>
      <c r="P234" s="33">
        <v>23477.301179999999</v>
      </c>
      <c r="Q234" s="33">
        <v>18282.34996</v>
      </c>
      <c r="R234" s="33">
        <v>18175.391609999999</v>
      </c>
      <c r="S234" s="33">
        <v>18483.960040000002</v>
      </c>
      <c r="T234" s="33">
        <v>23477.301179999999</v>
      </c>
      <c r="U234" s="33">
        <v>18282.34996</v>
      </c>
      <c r="V234" s="33">
        <v>18175.391609999999</v>
      </c>
      <c r="W234" s="33">
        <v>18483.960040000002</v>
      </c>
      <c r="X234" s="33">
        <v>23477.301179999999</v>
      </c>
      <c r="Y234" s="33">
        <v>18282.34996</v>
      </c>
      <c r="Z234" s="33">
        <v>18175.391609999999</v>
      </c>
      <c r="AA234" s="33">
        <v>18483.960040000002</v>
      </c>
      <c r="AB234" s="33">
        <v>23750.569530000001</v>
      </c>
      <c r="AC234" s="33">
        <v>18495.172200000001</v>
      </c>
      <c r="AD234" s="33">
        <v>18420.47149</v>
      </c>
      <c r="AE234" s="33">
        <v>18719.515800000001</v>
      </c>
      <c r="AF234" s="33">
        <v>23881.735840000001</v>
      </c>
      <c r="AG234" s="33">
        <v>18584.95678</v>
      </c>
      <c r="AH234" s="33">
        <v>18467.550630000002</v>
      </c>
      <c r="AI234" s="33">
        <v>18810.452239999999</v>
      </c>
      <c r="AJ234" s="33">
        <v>23881.735840000001</v>
      </c>
      <c r="AK234" s="33">
        <v>18584.95678</v>
      </c>
      <c r="AL234" s="33">
        <v>18276.816309999998</v>
      </c>
      <c r="AM234" s="33">
        <v>18810.452239999999</v>
      </c>
      <c r="AN234" s="33">
        <v>23881.735840000001</v>
      </c>
      <c r="AO234" s="33">
        <v>18584.95678</v>
      </c>
      <c r="AP234" s="33">
        <v>18467.550630000002</v>
      </c>
      <c r="AQ234" s="33">
        <v>18810.452239999999</v>
      </c>
      <c r="AR234" s="33">
        <v>23881.735840000001</v>
      </c>
      <c r="AS234" s="33">
        <v>18584.95678</v>
      </c>
      <c r="AT234" s="33">
        <v>18467.550630000002</v>
      </c>
      <c r="AU234" s="33">
        <v>18810.452239999999</v>
      </c>
      <c r="AV234" s="33">
        <v>23881.735840000001</v>
      </c>
      <c r="AW234" s="33">
        <v>18584.95678</v>
      </c>
      <c r="AX234" s="33">
        <v>18467.550630000002</v>
      </c>
      <c r="AY234" s="33">
        <v>18810.452239999999</v>
      </c>
      <c r="AZ234" s="33">
        <v>23881.735840000001</v>
      </c>
      <c r="BA234" s="33">
        <v>18584.95678</v>
      </c>
      <c r="BB234" s="33">
        <v>18467.550630000002</v>
      </c>
      <c r="BC234" s="33">
        <v>18810.452239999999</v>
      </c>
      <c r="BD234" s="33">
        <v>23881.735840000001</v>
      </c>
      <c r="BE234" s="33">
        <v>18584.95678</v>
      </c>
      <c r="BF234" s="33">
        <v>18467.550630000002</v>
      </c>
      <c r="BG234" s="33">
        <v>18810.452239999999</v>
      </c>
      <c r="BH234" s="33">
        <v>24008.974160000002</v>
      </c>
      <c r="BI234" s="33">
        <v>18790.583689999999</v>
      </c>
      <c r="BJ234" s="33">
        <v>18652.596160000001</v>
      </c>
      <c r="BK234" s="33">
        <v>19061.8102</v>
      </c>
      <c r="BL234" s="33">
        <v>24221.979759999998</v>
      </c>
      <c r="BM234" s="33">
        <v>18584.95678</v>
      </c>
      <c r="BN234" s="33">
        <v>18652.596160000001</v>
      </c>
      <c r="BO234" s="33">
        <v>19061.8102</v>
      </c>
      <c r="BP234" s="33">
        <v>25555.07245</v>
      </c>
      <c r="BQ234" s="33">
        <v>19784.030879999998</v>
      </c>
      <c r="BR234" s="33">
        <v>19311.959360000001</v>
      </c>
      <c r="BS234" s="33">
        <v>20048.795180000001</v>
      </c>
      <c r="BT234" s="33">
        <v>25880.134730000002</v>
      </c>
      <c r="BU234" s="33">
        <v>19852.85007</v>
      </c>
      <c r="BV234" s="33">
        <v>19492.822069999998</v>
      </c>
      <c r="BW234" s="33">
        <v>20276.822479999999</v>
      </c>
      <c r="BX234" s="33">
        <v>25880.134730000002</v>
      </c>
      <c r="BY234" s="33">
        <v>20104.34791</v>
      </c>
      <c r="BZ234" s="33">
        <v>19492.822069999998</v>
      </c>
      <c r="CA234" s="33">
        <v>20276.822479999999</v>
      </c>
      <c r="CB234" s="33">
        <v>25880.134730000002</v>
      </c>
      <c r="CC234" s="33">
        <v>19464.564610000001</v>
      </c>
      <c r="CD234" s="33">
        <v>19492.822069999998</v>
      </c>
      <c r="CE234" s="33">
        <v>20276.822479999999</v>
      </c>
      <c r="CF234" s="33">
        <v>25880.134730000002</v>
      </c>
      <c r="CG234" s="33">
        <v>19302.357360000002</v>
      </c>
      <c r="CH234" s="33">
        <v>19492.822069999998</v>
      </c>
      <c r="CI234" s="33">
        <v>20276.822479999999</v>
      </c>
      <c r="CJ234" s="33">
        <v>25880.134730000002</v>
      </c>
      <c r="CK234" s="33">
        <v>19614.976279999999</v>
      </c>
      <c r="CL234" s="33">
        <v>19492.822069999998</v>
      </c>
      <c r="CM234" s="33">
        <v>20276.822479999999</v>
      </c>
      <c r="CN234" s="33">
        <v>25880.134730000002</v>
      </c>
      <c r="CO234" s="33">
        <v>19189.817319999998</v>
      </c>
      <c r="CP234" s="33">
        <v>19492.822069999998</v>
      </c>
      <c r="CQ234" s="33">
        <v>20276.822479999999</v>
      </c>
      <c r="CR234" s="33">
        <v>25880.134730000002</v>
      </c>
      <c r="CS234" s="33">
        <v>19831.58973</v>
      </c>
      <c r="CT234" s="33">
        <v>19492.822069999998</v>
      </c>
      <c r="CU234" s="33">
        <v>20276.822479999999</v>
      </c>
      <c r="CV234" s="33">
        <v>25880.134730000002</v>
      </c>
      <c r="CW234" s="33">
        <v>20072.62127</v>
      </c>
      <c r="CX234" s="33">
        <v>19492.822069999998</v>
      </c>
      <c r="CY234" s="33">
        <v>20276.822479999999</v>
      </c>
      <c r="CZ234" s="33">
        <v>25880.134730000002</v>
      </c>
      <c r="DA234" s="33">
        <v>19908.45854</v>
      </c>
      <c r="DB234" s="33">
        <v>19492.822069999998</v>
      </c>
      <c r="DC234" s="33">
        <v>20276.822479999999</v>
      </c>
      <c r="DD234" s="33">
        <v>25880.134730000002</v>
      </c>
      <c r="DE234" s="33">
        <v>19890.471280000002</v>
      </c>
      <c r="DF234" s="33">
        <v>19492.822069999998</v>
      </c>
      <c r="DG234" s="33">
        <v>20276.822479999999</v>
      </c>
      <c r="DH234" s="33">
        <v>26143.19758</v>
      </c>
      <c r="DI234" s="33">
        <v>20266.300329999998</v>
      </c>
      <c r="DJ234" s="33">
        <v>19600.170709999999</v>
      </c>
      <c r="DK234" s="33">
        <v>20450.637419999999</v>
      </c>
      <c r="DL234" s="33">
        <v>26143.19758</v>
      </c>
      <c r="DM234" s="33">
        <v>19910.33944</v>
      </c>
      <c r="DN234" s="33">
        <v>19600.170709999999</v>
      </c>
      <c r="DO234" s="33">
        <v>20450.637419999999</v>
      </c>
      <c r="DP234" s="33">
        <v>26143.19758</v>
      </c>
      <c r="DQ234" s="33">
        <v>20235.33425</v>
      </c>
      <c r="DR234" s="33">
        <v>19483.8259</v>
      </c>
      <c r="DS234" s="33">
        <v>20450.637419999999</v>
      </c>
      <c r="DT234" s="33">
        <v>26143.19758</v>
      </c>
      <c r="DU234" s="33">
        <v>20000.967949999998</v>
      </c>
      <c r="DV234" s="33">
        <v>19209.349200000001</v>
      </c>
      <c r="DW234" s="33">
        <v>20450.637419999999</v>
      </c>
      <c r="DX234" s="33">
        <v>26143.19758</v>
      </c>
      <c r="DY234" s="33">
        <v>20155.129250000002</v>
      </c>
      <c r="DZ234" s="33">
        <v>19472.48631</v>
      </c>
      <c r="EA234" s="33">
        <v>20450.637419999999</v>
      </c>
      <c r="EB234" s="33">
        <v>26143.19758</v>
      </c>
      <c r="EC234" s="33">
        <v>20077.487440000001</v>
      </c>
      <c r="ED234" s="33">
        <v>18565.46992</v>
      </c>
      <c r="EE234" s="33">
        <v>20450.637419999999</v>
      </c>
      <c r="EF234" s="33">
        <v>26143.19758</v>
      </c>
      <c r="EG234" s="33">
        <v>19411.748889999999</v>
      </c>
      <c r="EH234" s="33">
        <v>18467.550630000002</v>
      </c>
      <c r="EI234" s="33">
        <v>20450.637419999999</v>
      </c>
      <c r="EJ234" s="33">
        <v>26143.19758</v>
      </c>
      <c r="EK234" s="33">
        <v>19097.974030000001</v>
      </c>
      <c r="EL234" s="33">
        <v>18617.928090000001</v>
      </c>
      <c r="EM234" s="33">
        <v>20450.637419999999</v>
      </c>
      <c r="EN234" s="33">
        <v>26143.19758</v>
      </c>
      <c r="EO234" s="33">
        <v>19470.312569999998</v>
      </c>
      <c r="EP234" s="33">
        <v>18467.550630000002</v>
      </c>
      <c r="EQ234" s="33">
        <v>20450.637419999999</v>
      </c>
      <c r="ER234" s="33">
        <v>26143.19758</v>
      </c>
      <c r="ES234" s="33">
        <v>19107.112160000001</v>
      </c>
      <c r="ET234" s="33">
        <v>10586.056490000001</v>
      </c>
      <c r="EU234" s="33">
        <v>20450.637419999999</v>
      </c>
      <c r="EV234" s="33">
        <v>26143.19758</v>
      </c>
      <c r="EW234" s="33">
        <v>19751.323179999999</v>
      </c>
      <c r="EX234" s="33">
        <v>13864.72667</v>
      </c>
      <c r="EY234" s="33">
        <v>20450.637419999999</v>
      </c>
      <c r="EZ234" s="33">
        <v>26143.19758</v>
      </c>
      <c r="FA234" s="33">
        <v>19596.491770000001</v>
      </c>
      <c r="FB234" s="33">
        <v>12806.795330000001</v>
      </c>
      <c r="FC234" s="33">
        <v>20450.637419999999</v>
      </c>
    </row>
    <row r="235" spans="2:159" x14ac:dyDescent="0.25">
      <c r="B235" s="33" t="s">
        <v>1</v>
      </c>
      <c r="C235" s="33" t="s">
        <v>37</v>
      </c>
      <c r="D235" s="33">
        <v>6401.4287450000002</v>
      </c>
      <c r="E235" s="33">
        <v>6924.6591760000001</v>
      </c>
      <c r="F235" s="33">
        <v>9681.6431369999991</v>
      </c>
      <c r="G235" s="33">
        <v>8465.1096859999998</v>
      </c>
      <c r="H235" s="33">
        <v>6401.4287450000002</v>
      </c>
      <c r="I235" s="33">
        <v>6924.6591760000001</v>
      </c>
      <c r="J235" s="33">
        <v>9440.6856260000004</v>
      </c>
      <c r="K235" s="33">
        <v>8465.1096859999998</v>
      </c>
      <c r="L235" s="33">
        <v>6401.4287450000002</v>
      </c>
      <c r="M235" s="33">
        <v>6924.6591760000001</v>
      </c>
      <c r="N235" s="33">
        <v>8975.3825670000006</v>
      </c>
      <c r="O235" s="33">
        <v>8465.1096859999998</v>
      </c>
      <c r="P235" s="33">
        <v>6401.4287450000002</v>
      </c>
      <c r="Q235" s="33">
        <v>6924.6591760000001</v>
      </c>
      <c r="R235" s="33">
        <v>8612.8252830000001</v>
      </c>
      <c r="S235" s="33">
        <v>8465.1096859999998</v>
      </c>
      <c r="T235" s="33">
        <v>6401.4287450000002</v>
      </c>
      <c r="U235" s="33">
        <v>6924.6591760000001</v>
      </c>
      <c r="V235" s="33">
        <v>9022.2266579999996</v>
      </c>
      <c r="W235" s="33">
        <v>8465.1096859999998</v>
      </c>
      <c r="X235" s="33">
        <v>6401.4287450000002</v>
      </c>
      <c r="Y235" s="33">
        <v>6924.6591760000001</v>
      </c>
      <c r="Z235" s="33">
        <v>7548.700605</v>
      </c>
      <c r="AA235" s="33">
        <v>8465.1096859999998</v>
      </c>
      <c r="AB235" s="33">
        <v>6401.4287450000002</v>
      </c>
      <c r="AC235" s="33">
        <v>6924.6591760000001</v>
      </c>
      <c r="AD235" s="33">
        <v>9681.6431369999991</v>
      </c>
      <c r="AE235" s="33">
        <v>8465.1096859999998</v>
      </c>
      <c r="AF235" s="33">
        <v>6606.8046670000003</v>
      </c>
      <c r="AG235" s="33">
        <v>7130.3289020000002</v>
      </c>
      <c r="AH235" s="33">
        <v>9929.8429799999994</v>
      </c>
      <c r="AI235" s="33">
        <v>8715.8125099999997</v>
      </c>
      <c r="AJ235" s="33">
        <v>6606.8046670000003</v>
      </c>
      <c r="AK235" s="33">
        <v>7130.3289020000002</v>
      </c>
      <c r="AL235" s="33">
        <v>9929.8429799999994</v>
      </c>
      <c r="AM235" s="33">
        <v>8715.8125099999997</v>
      </c>
      <c r="AN235" s="33">
        <v>6606.8046670000003</v>
      </c>
      <c r="AO235" s="33">
        <v>7130.3289020000002</v>
      </c>
      <c r="AP235" s="33">
        <v>9929.8429799999994</v>
      </c>
      <c r="AQ235" s="33">
        <v>8715.8125099999997</v>
      </c>
      <c r="AR235" s="33">
        <v>6682.2892940000002</v>
      </c>
      <c r="AS235" s="33">
        <v>7203.9740000000002</v>
      </c>
      <c r="AT235" s="33">
        <v>10026.90863</v>
      </c>
      <c r="AU235" s="33">
        <v>8803.4029019999998</v>
      </c>
      <c r="AV235" s="33">
        <v>6766.6027450000001</v>
      </c>
      <c r="AW235" s="33">
        <v>7271.8069020000003</v>
      </c>
      <c r="AX235" s="33">
        <v>10099.23596</v>
      </c>
      <c r="AY235" s="33">
        <v>8884.8265879999999</v>
      </c>
      <c r="AZ235" s="33">
        <v>6953.7965489999997</v>
      </c>
      <c r="BA235" s="33">
        <v>7454.6703530000004</v>
      </c>
      <c r="BB235" s="33">
        <v>10281.6538</v>
      </c>
      <c r="BC235" s="33">
        <v>9093.3191370000004</v>
      </c>
      <c r="BD235" s="33">
        <v>6953.7965489999997</v>
      </c>
      <c r="BE235" s="33">
        <v>7454.6703530000004</v>
      </c>
      <c r="BF235" s="33">
        <v>10281.6538</v>
      </c>
      <c r="BG235" s="33">
        <v>9093.3191370000004</v>
      </c>
      <c r="BH235" s="33">
        <v>7215.1182349999999</v>
      </c>
      <c r="BI235" s="33">
        <v>7801.6283530000001</v>
      </c>
      <c r="BJ235" s="33">
        <v>10773.62376</v>
      </c>
      <c r="BK235" s="33">
        <v>9500.8299609999995</v>
      </c>
      <c r="BL235" s="33">
        <v>7215.1182349999999</v>
      </c>
      <c r="BM235" s="33">
        <v>7801.6283530000001</v>
      </c>
      <c r="BN235" s="33">
        <v>10773.62376</v>
      </c>
      <c r="BO235" s="33">
        <v>9500.8299609999995</v>
      </c>
      <c r="BP235" s="33">
        <v>8186.495261</v>
      </c>
      <c r="BQ235" s="33">
        <v>8820.3253860000004</v>
      </c>
      <c r="BR235" s="33">
        <v>11998.82655</v>
      </c>
      <c r="BS235" s="33">
        <v>10670.04565</v>
      </c>
      <c r="BT235" s="33">
        <v>8256.7927120000004</v>
      </c>
      <c r="BU235" s="33">
        <v>8890.7947980000008</v>
      </c>
      <c r="BV235" s="33">
        <v>12069.66353</v>
      </c>
      <c r="BW235" s="33">
        <v>10752.70385</v>
      </c>
      <c r="BX235" s="33">
        <v>8256.7927120000004</v>
      </c>
      <c r="BY235" s="33">
        <v>8890.7947980000008</v>
      </c>
      <c r="BZ235" s="33">
        <v>12069.66353</v>
      </c>
      <c r="CA235" s="33">
        <v>10752.70385</v>
      </c>
      <c r="CB235" s="33">
        <v>8256.7927120000004</v>
      </c>
      <c r="CC235" s="33">
        <v>8890.7947980000008</v>
      </c>
      <c r="CD235" s="33">
        <v>12069.66353</v>
      </c>
      <c r="CE235" s="33">
        <v>10752.70385</v>
      </c>
      <c r="CF235" s="33">
        <v>8256.7927120000004</v>
      </c>
      <c r="CG235" s="33">
        <v>8890.7947980000008</v>
      </c>
      <c r="CH235" s="33">
        <v>12069.66353</v>
      </c>
      <c r="CI235" s="33">
        <v>10752.70385</v>
      </c>
      <c r="CJ235" s="33">
        <v>8256.7927120000004</v>
      </c>
      <c r="CK235" s="33">
        <v>8835.2656609999995</v>
      </c>
      <c r="CL235" s="33">
        <v>12069.66353</v>
      </c>
      <c r="CM235" s="33">
        <v>10752.70385</v>
      </c>
      <c r="CN235" s="33">
        <v>8256.7927120000004</v>
      </c>
      <c r="CO235" s="33">
        <v>8579.4602099999993</v>
      </c>
      <c r="CP235" s="33">
        <v>12069.66353</v>
      </c>
      <c r="CQ235" s="33">
        <v>10752.70385</v>
      </c>
      <c r="CR235" s="33">
        <v>8256.7927120000004</v>
      </c>
      <c r="CS235" s="33">
        <v>8890.7947980000008</v>
      </c>
      <c r="CT235" s="33">
        <v>12069.66353</v>
      </c>
      <c r="CU235" s="33">
        <v>10752.70385</v>
      </c>
      <c r="CV235" s="33">
        <v>8256.7927120000004</v>
      </c>
      <c r="CW235" s="33">
        <v>8890.7947980000008</v>
      </c>
      <c r="CX235" s="33">
        <v>12069.66353</v>
      </c>
      <c r="CY235" s="33">
        <v>10752.70385</v>
      </c>
      <c r="CZ235" s="33">
        <v>8256.7927120000004</v>
      </c>
      <c r="DA235" s="33">
        <v>8890.7947980000008</v>
      </c>
      <c r="DB235" s="33">
        <v>12069.66353</v>
      </c>
      <c r="DC235" s="33">
        <v>10752.70385</v>
      </c>
      <c r="DD235" s="33">
        <v>8256.7927120000004</v>
      </c>
      <c r="DE235" s="33">
        <v>8890.7947980000008</v>
      </c>
      <c r="DF235" s="33">
        <v>12069.66353</v>
      </c>
      <c r="DG235" s="33">
        <v>10752.70385</v>
      </c>
      <c r="DH235" s="33">
        <v>8256.7927120000004</v>
      </c>
      <c r="DI235" s="33">
        <v>8890.7947980000008</v>
      </c>
      <c r="DJ235" s="33">
        <v>12069.66353</v>
      </c>
      <c r="DK235" s="33">
        <v>10752.70385</v>
      </c>
      <c r="DL235" s="33">
        <v>8256.7927120000004</v>
      </c>
      <c r="DM235" s="33">
        <v>8835.5299749999995</v>
      </c>
      <c r="DN235" s="33">
        <v>12049.013220000001</v>
      </c>
      <c r="DO235" s="33">
        <v>10752.70385</v>
      </c>
      <c r="DP235" s="33">
        <v>8256.7927120000004</v>
      </c>
      <c r="DQ235" s="33">
        <v>8890.7947980000008</v>
      </c>
      <c r="DR235" s="33">
        <v>12069.66353</v>
      </c>
      <c r="DS235" s="33">
        <v>10752.70385</v>
      </c>
      <c r="DT235" s="33">
        <v>8256.7927120000004</v>
      </c>
      <c r="DU235" s="33">
        <v>8890.7947980000008</v>
      </c>
      <c r="DV235" s="33">
        <v>11929.52059</v>
      </c>
      <c r="DW235" s="33">
        <v>10752.70385</v>
      </c>
      <c r="DX235" s="33">
        <v>8256.7927120000004</v>
      </c>
      <c r="DY235" s="33">
        <v>8890.7947980000008</v>
      </c>
      <c r="DZ235" s="33">
        <v>11994.154039999999</v>
      </c>
      <c r="EA235" s="33">
        <v>10752.70385</v>
      </c>
      <c r="EB235" s="33">
        <v>8256.7927120000004</v>
      </c>
      <c r="EC235" s="33">
        <v>8890.7947980000008</v>
      </c>
      <c r="ED235" s="33">
        <v>11458.999040000001</v>
      </c>
      <c r="EE235" s="33">
        <v>10752.70385</v>
      </c>
      <c r="EF235" s="33">
        <v>8256.7927120000004</v>
      </c>
      <c r="EG235" s="33">
        <v>8248.4330730000001</v>
      </c>
      <c r="EH235" s="33">
        <v>10622.32727</v>
      </c>
      <c r="EI235" s="33">
        <v>10752.70385</v>
      </c>
      <c r="EJ235" s="33">
        <v>8256.7927120000004</v>
      </c>
      <c r="EK235" s="33">
        <v>8890.7947980000008</v>
      </c>
      <c r="EL235" s="33">
        <v>10655.721020000001</v>
      </c>
      <c r="EM235" s="33">
        <v>10752.70385</v>
      </c>
      <c r="EN235" s="33">
        <v>8256.7927120000004</v>
      </c>
      <c r="EO235" s="33">
        <v>8890.7947980000008</v>
      </c>
      <c r="EP235" s="33">
        <v>10026.90863</v>
      </c>
      <c r="EQ235" s="33">
        <v>10752.70385</v>
      </c>
      <c r="ER235" s="33">
        <v>8256.7927120000004</v>
      </c>
      <c r="ES235" s="33">
        <v>7203.9740000000002</v>
      </c>
      <c r="ET235" s="33">
        <v>10861.81014</v>
      </c>
      <c r="EU235" s="33">
        <v>10752.70385</v>
      </c>
      <c r="EV235" s="33">
        <v>8256.7927120000004</v>
      </c>
      <c r="EW235" s="33">
        <v>8890.7947980000008</v>
      </c>
      <c r="EX235" s="33">
        <v>11078.827139999999</v>
      </c>
      <c r="EY235" s="33">
        <v>10752.70385</v>
      </c>
      <c r="EZ235" s="33">
        <v>8256.7927120000004</v>
      </c>
      <c r="FA235" s="33">
        <v>8828.2304060000006</v>
      </c>
      <c r="FB235" s="33">
        <v>10144.07439</v>
      </c>
      <c r="FC235" s="33">
        <v>10752.70385</v>
      </c>
    </row>
    <row r="236" spans="2:159" x14ac:dyDescent="0.25">
      <c r="B236" s="33" t="s">
        <v>1</v>
      </c>
      <c r="C236" s="33" t="s">
        <v>38</v>
      </c>
      <c r="D236" s="33">
        <v>5403.3947840000001</v>
      </c>
      <c r="E236" s="33">
        <v>5154.8028629999999</v>
      </c>
      <c r="F236" s="33">
        <v>5795.8416079999997</v>
      </c>
      <c r="G236" s="33">
        <v>4448.2909019999997</v>
      </c>
      <c r="H236" s="33">
        <v>5403.3947840000001</v>
      </c>
      <c r="I236" s="33">
        <v>5154.8028629999999</v>
      </c>
      <c r="J236" s="33">
        <v>5795.8416079999997</v>
      </c>
      <c r="K236" s="33">
        <v>4448.2909019999997</v>
      </c>
      <c r="L236" s="33">
        <v>5403.3947840000001</v>
      </c>
      <c r="M236" s="33">
        <v>5154.8028629999999</v>
      </c>
      <c r="N236" s="33">
        <v>5300.7997539999997</v>
      </c>
      <c r="O236" s="33">
        <v>4448.2909019999997</v>
      </c>
      <c r="P236" s="33">
        <v>5403.3947840000001</v>
      </c>
      <c r="Q236" s="33">
        <v>5154.8028629999999</v>
      </c>
      <c r="R236" s="33">
        <v>5795.8416079999997</v>
      </c>
      <c r="S236" s="33">
        <v>4448.2909019999997</v>
      </c>
      <c r="T236" s="33">
        <v>5403.3947840000001</v>
      </c>
      <c r="U236" s="33">
        <v>5154.8028629999999</v>
      </c>
      <c r="V236" s="33">
        <v>5795.8416079999997</v>
      </c>
      <c r="W236" s="33">
        <v>4448.2909019999997</v>
      </c>
      <c r="X236" s="33">
        <v>5403.3947840000001</v>
      </c>
      <c r="Y236" s="33">
        <v>5154.8028629999999</v>
      </c>
      <c r="Z236" s="33">
        <v>5417.782177</v>
      </c>
      <c r="AA236" s="33">
        <v>4448.2909019999997</v>
      </c>
      <c r="AB236" s="33">
        <v>3641.8624989999998</v>
      </c>
      <c r="AC236" s="33">
        <v>5154.8028629999999</v>
      </c>
      <c r="AD236" s="33">
        <v>3154.1133759999998</v>
      </c>
      <c r="AE236" s="33">
        <v>4448.2909019999997</v>
      </c>
      <c r="AF236" s="33">
        <v>5403.3947840000001</v>
      </c>
      <c r="AG236" s="33">
        <v>5154.8028629999999</v>
      </c>
      <c r="AH236" s="33">
        <v>3951.9954659999999</v>
      </c>
      <c r="AI236" s="33">
        <v>4448.2909019999997</v>
      </c>
      <c r="AJ236" s="33">
        <v>5403.3947840000001</v>
      </c>
      <c r="AK236" s="33">
        <v>2765.631899</v>
      </c>
      <c r="AL236" s="33">
        <v>5795.8416079999997</v>
      </c>
      <c r="AM236" s="33">
        <v>4448.2909019999997</v>
      </c>
      <c r="AN236" s="33">
        <v>5403.3947840000001</v>
      </c>
      <c r="AO236" s="33">
        <v>5154.8028629999999</v>
      </c>
      <c r="AP236" s="33">
        <v>5795.8416079999997</v>
      </c>
      <c r="AQ236" s="33">
        <v>4448.2909019999997</v>
      </c>
      <c r="AR236" s="33">
        <v>5403.3947840000001</v>
      </c>
      <c r="AS236" s="33">
        <v>5154.8028629999999</v>
      </c>
      <c r="AT236" s="33">
        <v>5795.8416079999997</v>
      </c>
      <c r="AU236" s="33">
        <v>4448.2909019999997</v>
      </c>
      <c r="AV236" s="33">
        <v>5403.3947840000001</v>
      </c>
      <c r="AW236" s="33">
        <v>5154.8028629999999</v>
      </c>
      <c r="AX236" s="33">
        <v>5795.8416079999997</v>
      </c>
      <c r="AY236" s="33">
        <v>4448.2909019999997</v>
      </c>
      <c r="AZ236" s="33">
        <v>5403.3947840000001</v>
      </c>
      <c r="BA236" s="33">
        <v>5154.8028629999999</v>
      </c>
      <c r="BB236" s="33">
        <v>5795.8416079999997</v>
      </c>
      <c r="BC236" s="33">
        <v>4448.2909019999997</v>
      </c>
      <c r="BD236" s="33">
        <v>4743.841093</v>
      </c>
      <c r="BE236" s="33">
        <v>3725.28098</v>
      </c>
      <c r="BF236" s="33">
        <v>5795.8416079999997</v>
      </c>
      <c r="BG236" s="33">
        <v>4448.2909019999997</v>
      </c>
      <c r="BH236" s="33">
        <v>5403.3947840000001</v>
      </c>
      <c r="BI236" s="33">
        <v>5154.8028629999999</v>
      </c>
      <c r="BJ236" s="33">
        <v>5795.8416079999997</v>
      </c>
      <c r="BK236" s="33">
        <v>4448.2909019999997</v>
      </c>
      <c r="BL236" s="33">
        <v>5403.3947840000001</v>
      </c>
      <c r="BM236" s="33">
        <v>2048.3582620000002</v>
      </c>
      <c r="BN236" s="33">
        <v>4535.0345429999998</v>
      </c>
      <c r="BO236" s="33">
        <v>4448.2909019999997</v>
      </c>
      <c r="BP236" s="33">
        <v>5760.3614900000002</v>
      </c>
      <c r="BQ236" s="33">
        <v>5154.8028629999999</v>
      </c>
      <c r="BR236" s="33">
        <v>4499.8268859999998</v>
      </c>
      <c r="BS236" s="33">
        <v>4731.6557249999996</v>
      </c>
      <c r="BT236" s="33">
        <v>5689.4427059999998</v>
      </c>
      <c r="BU236" s="33">
        <v>5330.2204309999997</v>
      </c>
      <c r="BV236" s="33">
        <v>5769.4074639999999</v>
      </c>
      <c r="BW236" s="33">
        <v>4768.2582350000002</v>
      </c>
      <c r="BX236" s="33">
        <v>5807.268118</v>
      </c>
      <c r="BY236" s="33">
        <v>300.2513333</v>
      </c>
      <c r="BZ236" s="33">
        <v>5265.1353259999996</v>
      </c>
      <c r="CA236" s="33">
        <v>4768.2582350000002</v>
      </c>
      <c r="CB236" s="33">
        <v>5574.8025180000004</v>
      </c>
      <c r="CC236" s="33">
        <v>5154.8028629999999</v>
      </c>
      <c r="CD236" s="33">
        <v>5114.6669410000004</v>
      </c>
      <c r="CE236" s="33">
        <v>4768.2582350000002</v>
      </c>
      <c r="CF236" s="33">
        <v>5807.268118</v>
      </c>
      <c r="CG236" s="33">
        <v>5154.8028629999999</v>
      </c>
      <c r="CH236" s="33">
        <v>4780.4578929999998</v>
      </c>
      <c r="CI236" s="33">
        <v>4768.2582350000002</v>
      </c>
      <c r="CJ236" s="33">
        <v>5807.268118</v>
      </c>
      <c r="CK236" s="33">
        <v>5154.8028629999999</v>
      </c>
      <c r="CL236" s="33">
        <v>4534.6694580000003</v>
      </c>
      <c r="CM236" s="33">
        <v>4768.2582350000002</v>
      </c>
      <c r="CN236" s="33">
        <v>5807.268118</v>
      </c>
      <c r="CO236" s="33">
        <v>5154.8028629999999</v>
      </c>
      <c r="CP236" s="33">
        <v>5082.8124909999997</v>
      </c>
      <c r="CQ236" s="33">
        <v>4768.2582350000002</v>
      </c>
      <c r="CR236" s="33">
        <v>5807.268118</v>
      </c>
      <c r="CS236" s="33">
        <v>5329.3430980000003</v>
      </c>
      <c r="CT236" s="33">
        <v>4525.4626079999998</v>
      </c>
      <c r="CU236" s="33">
        <v>4768.2582350000002</v>
      </c>
      <c r="CV236" s="33">
        <v>5807.268118</v>
      </c>
      <c r="CW236" s="33">
        <v>5275.0126270000001</v>
      </c>
      <c r="CX236" s="33">
        <v>3431.2840350000001</v>
      </c>
      <c r="CY236" s="33">
        <v>4768.2582350000002</v>
      </c>
      <c r="CZ236" s="33">
        <v>5807.268118</v>
      </c>
      <c r="DA236" s="33">
        <v>5283.8043530000004</v>
      </c>
      <c r="DB236" s="33">
        <v>2507.559808</v>
      </c>
      <c r="DC236" s="33">
        <v>4768.2582350000002</v>
      </c>
      <c r="DD236" s="33">
        <v>5807.268118</v>
      </c>
      <c r="DE236" s="33">
        <v>4599.7132000000001</v>
      </c>
      <c r="DF236" s="33">
        <v>80.215275120000001</v>
      </c>
      <c r="DG236" s="33">
        <v>4768.2582350000002</v>
      </c>
      <c r="DH236" s="33">
        <v>5807.268118</v>
      </c>
      <c r="DI236" s="33">
        <v>120.9457647</v>
      </c>
      <c r="DJ236" s="33">
        <v>85.639084569999994</v>
      </c>
      <c r="DK236" s="33">
        <v>4768.2582350000002</v>
      </c>
      <c r="DL236" s="33">
        <v>5807.268118</v>
      </c>
      <c r="DM236" s="33">
        <v>5154.8028629999999</v>
      </c>
      <c r="DO236" s="33">
        <v>4768.2582350000002</v>
      </c>
      <c r="DP236" s="33">
        <v>5807.268118</v>
      </c>
      <c r="DS236" s="33">
        <v>4768.2582350000002</v>
      </c>
      <c r="DT236" s="33">
        <v>5807.268118</v>
      </c>
      <c r="DU236" s="33">
        <v>5154.8028629999999</v>
      </c>
      <c r="DW236" s="33">
        <v>4768.2582350000002</v>
      </c>
      <c r="DX236" s="33">
        <v>5807.268118</v>
      </c>
      <c r="DY236" s="33">
        <v>87.638117649999998</v>
      </c>
      <c r="EA236" s="33">
        <v>4768.2582350000002</v>
      </c>
      <c r="EB236" s="33">
        <v>5807.268118</v>
      </c>
      <c r="EC236" s="33">
        <v>5154.8028629999999</v>
      </c>
      <c r="EE236" s="33">
        <v>4768.2582350000002</v>
      </c>
      <c r="EF236" s="33">
        <v>5807.268118</v>
      </c>
      <c r="EG236" s="33">
        <v>3959.7559550000001</v>
      </c>
      <c r="EI236" s="33">
        <v>4768.2582350000002</v>
      </c>
      <c r="EJ236" s="33">
        <v>5807.268118</v>
      </c>
      <c r="EK236" s="33">
        <v>5154.8028629999999</v>
      </c>
      <c r="EM236" s="33">
        <v>4768.2582350000002</v>
      </c>
      <c r="EN236" s="33">
        <v>5807.268118</v>
      </c>
      <c r="EO236" s="33">
        <v>5154.8028629999999</v>
      </c>
      <c r="EQ236" s="33">
        <v>4768.2582350000002</v>
      </c>
      <c r="ER236" s="33">
        <v>5807.268118</v>
      </c>
      <c r="ES236" s="33">
        <v>5154.8028629999999</v>
      </c>
      <c r="EU236" s="33">
        <v>4768.2582350000002</v>
      </c>
      <c r="EV236" s="33">
        <v>5807.268118</v>
      </c>
      <c r="EY236" s="33">
        <v>4768.2582350000002</v>
      </c>
      <c r="EZ236" s="33">
        <v>5807.268118</v>
      </c>
      <c r="FA236" s="33">
        <v>5229.7612550000003</v>
      </c>
      <c r="FC236" s="33">
        <v>4768.2582350000002</v>
      </c>
    </row>
    <row r="237" spans="2:159" x14ac:dyDescent="0.25">
      <c r="B237" s="33" t="s">
        <v>1</v>
      </c>
      <c r="C237" s="33" t="s">
        <v>39</v>
      </c>
      <c r="D237" s="33">
        <v>3101.1163590000001</v>
      </c>
      <c r="E237" s="33">
        <v>2976.2124020000001</v>
      </c>
      <c r="F237" s="33">
        <v>3324.8015559999999</v>
      </c>
      <c r="G237" s="33">
        <v>3350.222863</v>
      </c>
      <c r="H237" s="33">
        <v>4126.3004259999998</v>
      </c>
      <c r="I237" s="33">
        <v>4069.9583379999999</v>
      </c>
      <c r="J237" s="33">
        <v>3330.4720000000002</v>
      </c>
      <c r="K237" s="33">
        <v>3370.521647</v>
      </c>
      <c r="L237" s="33">
        <v>3941.8024519999999</v>
      </c>
      <c r="M237" s="33">
        <v>3995.9655849999999</v>
      </c>
      <c r="N237" s="33">
        <v>3330.4720000000002</v>
      </c>
      <c r="O237" s="33">
        <v>3370.521647</v>
      </c>
      <c r="P237" s="33">
        <v>4162.334844</v>
      </c>
      <c r="Q237" s="33">
        <v>4161.8857619999999</v>
      </c>
      <c r="R237" s="33">
        <v>3330.4720000000002</v>
      </c>
      <c r="S237" s="33">
        <v>3370.521647</v>
      </c>
      <c r="T237" s="33">
        <v>5324.9947309999998</v>
      </c>
      <c r="U237" s="33">
        <v>3835.7465160000002</v>
      </c>
      <c r="V237" s="33">
        <v>3330.4720000000002</v>
      </c>
      <c r="W237" s="33">
        <v>3370.521647</v>
      </c>
      <c r="X237" s="33">
        <v>8099.7751760000001</v>
      </c>
      <c r="Y237" s="33">
        <v>3873.7635260000002</v>
      </c>
      <c r="Z237" s="33">
        <v>3330.4720000000002</v>
      </c>
      <c r="AA237" s="33">
        <v>3370.521647</v>
      </c>
      <c r="AB237" s="33">
        <v>10294.343559999999</v>
      </c>
      <c r="AC237" s="33">
        <v>3427.7171549999998</v>
      </c>
      <c r="AD237" s="33">
        <v>3616.0088420000002</v>
      </c>
      <c r="AE237" s="33">
        <v>3767.563752</v>
      </c>
      <c r="AF237" s="33">
        <v>4272.5187390000001</v>
      </c>
      <c r="AG237" s="33">
        <v>8292.4564599999994</v>
      </c>
      <c r="AH237" s="33">
        <v>3963.4996080000001</v>
      </c>
      <c r="AI237" s="33">
        <v>4250.7534669999995</v>
      </c>
      <c r="AJ237" s="33">
        <v>15884.30946</v>
      </c>
      <c r="AK237" s="33">
        <v>13506.964840000001</v>
      </c>
      <c r="AL237" s="33">
        <v>4253.8245999999999</v>
      </c>
      <c r="AM237" s="33">
        <v>4654.4535470000001</v>
      </c>
      <c r="AN237" s="33">
        <v>9403.9100409999992</v>
      </c>
      <c r="AO237" s="33">
        <v>5684.5760710000004</v>
      </c>
      <c r="AP237" s="33">
        <v>4253.8245999999999</v>
      </c>
      <c r="AQ237" s="33">
        <v>4654.4535470000001</v>
      </c>
      <c r="AR237" s="33">
        <v>13883.19873</v>
      </c>
      <c r="AS237" s="33">
        <v>15256.008949999999</v>
      </c>
      <c r="AT237" s="33">
        <v>4253.8245999999999</v>
      </c>
      <c r="AU237" s="33">
        <v>4654.4535470000001</v>
      </c>
      <c r="AV237" s="33">
        <v>16242.576880000001</v>
      </c>
      <c r="AW237" s="33">
        <v>15256.008949999999</v>
      </c>
      <c r="AX237" s="33">
        <v>4253.8245999999999</v>
      </c>
      <c r="AY237" s="33">
        <v>4654.4535470000001</v>
      </c>
      <c r="AZ237" s="33">
        <v>16242.576880000001</v>
      </c>
      <c r="BA237" s="33">
        <v>13467.586289999999</v>
      </c>
      <c r="BB237" s="33">
        <v>4253.8245999999999</v>
      </c>
      <c r="BC237" s="33">
        <v>4654.4535470000001</v>
      </c>
      <c r="BD237" s="33">
        <v>16242.576880000001</v>
      </c>
      <c r="BE237" s="33">
        <v>15256.008949999999</v>
      </c>
      <c r="BF237" s="33">
        <v>4253.8245999999999</v>
      </c>
      <c r="BG237" s="33">
        <v>4654.4535470000001</v>
      </c>
      <c r="BH237" s="33">
        <v>16242.576880000001</v>
      </c>
      <c r="BI237" s="33">
        <v>7864.4180630000001</v>
      </c>
      <c r="BJ237" s="33">
        <v>4253.8245999999999</v>
      </c>
      <c r="BK237" s="33">
        <v>4654.4535470000001</v>
      </c>
      <c r="BL237" s="33">
        <v>16242.576880000001</v>
      </c>
      <c r="BM237" s="33">
        <v>15256.008949999999</v>
      </c>
      <c r="BN237" s="33">
        <v>4253.8245999999999</v>
      </c>
      <c r="BO237" s="33">
        <v>4654.4535470000001</v>
      </c>
      <c r="BP237" s="33">
        <v>16242.576880000001</v>
      </c>
      <c r="BQ237" s="33">
        <v>15256.008949999999</v>
      </c>
      <c r="BR237" s="33">
        <v>4253.8245999999999</v>
      </c>
      <c r="BS237" s="33">
        <v>4654.4535470000001</v>
      </c>
      <c r="BT237" s="33">
        <v>16242.576880000001</v>
      </c>
      <c r="BU237" s="33">
        <v>11395.49685</v>
      </c>
      <c r="BV237" s="33">
        <v>4253.8245999999999</v>
      </c>
      <c r="BW237" s="33">
        <v>4654.4535470000001</v>
      </c>
      <c r="BX237" s="33">
        <v>16242.576880000001</v>
      </c>
      <c r="BY237" s="33">
        <v>15256.008949999999</v>
      </c>
      <c r="BZ237" s="33">
        <v>4253.8245999999999</v>
      </c>
      <c r="CA237" s="33">
        <v>4654.4535470000001</v>
      </c>
      <c r="CB237" s="33">
        <v>16242.576880000001</v>
      </c>
      <c r="CC237" s="33">
        <v>10667.54976</v>
      </c>
      <c r="CD237" s="33">
        <v>4253.8245999999999</v>
      </c>
      <c r="CE237" s="33">
        <v>4654.4535470000001</v>
      </c>
      <c r="CF237" s="33">
        <v>16242.576880000001</v>
      </c>
      <c r="CG237" s="33">
        <v>15256.008949999999</v>
      </c>
      <c r="CH237" s="33">
        <v>4253.8245999999999</v>
      </c>
      <c r="CI237" s="33">
        <v>4654.4535470000001</v>
      </c>
      <c r="CJ237" s="33">
        <v>16242.576880000001</v>
      </c>
      <c r="CK237" s="33">
        <v>15256.008949999999</v>
      </c>
      <c r="CL237" s="33">
        <v>4253.8245999999999</v>
      </c>
      <c r="CM237" s="33">
        <v>4654.4535470000001</v>
      </c>
      <c r="CN237" s="33">
        <v>16242.576880000001</v>
      </c>
      <c r="CO237" s="33">
        <v>15256.008949999999</v>
      </c>
      <c r="CP237" s="33">
        <v>4253.8245999999999</v>
      </c>
      <c r="CQ237" s="33">
        <v>4654.4535470000001</v>
      </c>
      <c r="CR237" s="33">
        <v>16242.576880000001</v>
      </c>
      <c r="CS237" s="33">
        <v>15256.008949999999</v>
      </c>
      <c r="CT237" s="33">
        <v>4253.8245999999999</v>
      </c>
      <c r="CU237" s="33">
        <v>4654.4535470000001</v>
      </c>
      <c r="CV237" s="33">
        <v>16242.576880000001</v>
      </c>
      <c r="CW237" s="33">
        <v>15256.008949999999</v>
      </c>
      <c r="CX237" s="33">
        <v>4253.8245999999999</v>
      </c>
      <c r="CY237" s="33">
        <v>4654.4535470000001</v>
      </c>
      <c r="CZ237" s="33">
        <v>16242.576880000001</v>
      </c>
      <c r="DA237" s="33">
        <v>15256.008949999999</v>
      </c>
      <c r="DB237" s="33">
        <v>4253.8245999999999</v>
      </c>
      <c r="DC237" s="33">
        <v>4654.4535470000001</v>
      </c>
      <c r="DD237" s="33">
        <v>16242.576880000001</v>
      </c>
      <c r="DE237" s="33">
        <v>15256.008949999999</v>
      </c>
      <c r="DF237" s="33">
        <v>4253.8245999999999</v>
      </c>
      <c r="DG237" s="33">
        <v>4654.4535470000001</v>
      </c>
      <c r="DH237" s="33">
        <v>16242.576880000001</v>
      </c>
      <c r="DI237" s="33">
        <v>15256.008949999999</v>
      </c>
      <c r="DJ237" s="33">
        <v>4253.8245999999999</v>
      </c>
      <c r="DK237" s="33">
        <v>4654.4535470000001</v>
      </c>
      <c r="DL237" s="33">
        <v>16242.576880000001</v>
      </c>
      <c r="DM237" s="33">
        <v>15256.008949999999</v>
      </c>
      <c r="DN237" s="33">
        <v>4253.8245999999999</v>
      </c>
      <c r="DO237" s="33">
        <v>4654.4535470000001</v>
      </c>
      <c r="DP237" s="33">
        <v>16242.576880000001</v>
      </c>
      <c r="DQ237" s="33">
        <v>15256.008949999999</v>
      </c>
      <c r="DR237" s="33">
        <v>3516.4477999999999</v>
      </c>
      <c r="DS237" s="33">
        <v>4654.4535470000001</v>
      </c>
      <c r="DT237" s="33">
        <v>16242.576880000001</v>
      </c>
      <c r="DU237" s="33">
        <v>15256.008949999999</v>
      </c>
      <c r="DV237" s="33">
        <v>4253.8245999999999</v>
      </c>
      <c r="DW237" s="33">
        <v>4654.4535470000001</v>
      </c>
      <c r="DX237" s="33">
        <v>16242.576880000001</v>
      </c>
      <c r="DY237" s="33">
        <v>12560.942520000001</v>
      </c>
      <c r="DZ237" s="33">
        <v>4253.8245999999999</v>
      </c>
      <c r="EA237" s="33">
        <v>4654.4535470000001</v>
      </c>
      <c r="EB237" s="33">
        <v>16242.576880000001</v>
      </c>
      <c r="EC237" s="33">
        <v>15256.008949999999</v>
      </c>
      <c r="ED237" s="33">
        <v>4253.8245999999999</v>
      </c>
      <c r="EE237" s="33">
        <v>4654.4535470000001</v>
      </c>
      <c r="EF237" s="33">
        <v>16242.576880000001</v>
      </c>
      <c r="EG237" s="33">
        <v>15256.008949999999</v>
      </c>
      <c r="EH237" s="33">
        <v>4253.8245999999999</v>
      </c>
      <c r="EI237" s="33">
        <v>4654.4535470000001</v>
      </c>
      <c r="EJ237" s="33">
        <v>16242.576880000001</v>
      </c>
      <c r="EK237" s="33">
        <v>15256.008949999999</v>
      </c>
      <c r="EL237" s="33">
        <v>4253.8245999999999</v>
      </c>
      <c r="EM237" s="33">
        <v>4654.4535470000001</v>
      </c>
      <c r="EN237" s="33">
        <v>16242.576880000001</v>
      </c>
      <c r="EO237" s="33">
        <v>7394.2950330000003</v>
      </c>
      <c r="EP237" s="33">
        <v>4253.8245999999999</v>
      </c>
      <c r="EQ237" s="33">
        <v>4654.4535470000001</v>
      </c>
      <c r="ER237" s="33">
        <v>16242.576880000001</v>
      </c>
      <c r="ES237" s="33">
        <v>14076.18878</v>
      </c>
      <c r="ET237" s="33">
        <v>4253.8245999999999</v>
      </c>
      <c r="EU237" s="33">
        <v>4654.4535470000001</v>
      </c>
      <c r="EV237" s="33">
        <v>16242.576880000001</v>
      </c>
      <c r="EW237" s="33">
        <v>15256.008949999999</v>
      </c>
      <c r="EX237" s="33">
        <v>3733.3896239999999</v>
      </c>
      <c r="EY237" s="33">
        <v>4654.4535470000001</v>
      </c>
      <c r="EZ237" s="33">
        <v>16242.576880000001</v>
      </c>
      <c r="FA237" s="33">
        <v>15256.008949999999</v>
      </c>
      <c r="FB237" s="33">
        <v>4253.8245999999999</v>
      </c>
      <c r="FC237" s="33">
        <v>4654.4535470000001</v>
      </c>
    </row>
    <row r="238" spans="2:159" x14ac:dyDescent="0.25">
      <c r="B238" s="33" t="s">
        <v>1</v>
      </c>
      <c r="C238" s="33" t="s">
        <v>40</v>
      </c>
      <c r="D238" s="33">
        <v>10522.45298</v>
      </c>
      <c r="E238" s="33">
        <v>9132.3163530000002</v>
      </c>
      <c r="F238" s="33">
        <v>6967.7960229999999</v>
      </c>
      <c r="G238" s="33">
        <v>9001.3516080000009</v>
      </c>
      <c r="H238" s="33">
        <v>10522.45298</v>
      </c>
      <c r="I238" s="33">
        <v>9132.3163530000002</v>
      </c>
      <c r="J238" s="33">
        <v>7973.0586629999998</v>
      </c>
      <c r="K238" s="33">
        <v>9001.3516080000009</v>
      </c>
      <c r="L238" s="33">
        <v>10522.45298</v>
      </c>
      <c r="M238" s="33">
        <v>9132.3163530000002</v>
      </c>
      <c r="N238" s="33">
        <v>6715</v>
      </c>
      <c r="O238" s="33">
        <v>9001.3516080000009</v>
      </c>
      <c r="P238" s="33">
        <v>10522.45298</v>
      </c>
      <c r="Q238" s="33">
        <v>9132.3163530000002</v>
      </c>
      <c r="R238" s="33">
        <v>8432.1894900000007</v>
      </c>
      <c r="S238" s="33">
        <v>9001.3516080000009</v>
      </c>
      <c r="T238" s="33">
        <v>9689.4007409999995</v>
      </c>
      <c r="U238" s="33">
        <v>7543.2849669999996</v>
      </c>
      <c r="V238" s="33">
        <v>5210.1309920000003</v>
      </c>
      <c r="W238" s="33">
        <v>9001.3516080000009</v>
      </c>
      <c r="X238" s="33">
        <v>10522.45298</v>
      </c>
      <c r="Y238" s="33">
        <v>8261.8285340000002</v>
      </c>
      <c r="Z238" s="33">
        <v>8432.1894900000007</v>
      </c>
      <c r="AA238" s="33">
        <v>9001.3516080000009</v>
      </c>
      <c r="AB238" s="33">
        <v>3717</v>
      </c>
      <c r="AC238" s="33">
        <v>9132.3163530000002</v>
      </c>
      <c r="AD238" s="33">
        <v>5977.3583470000003</v>
      </c>
      <c r="AE238" s="33">
        <v>9001.3516080000009</v>
      </c>
      <c r="AF238" s="33">
        <v>10522.45298</v>
      </c>
      <c r="AG238" s="33">
        <v>8718.3489570000002</v>
      </c>
      <c r="AH238" s="33">
        <v>8432.1894900000007</v>
      </c>
      <c r="AI238" s="33">
        <v>9001.3516080000009</v>
      </c>
      <c r="AJ238" s="33">
        <v>1784</v>
      </c>
      <c r="AK238" s="33">
        <v>9088.0940159999991</v>
      </c>
      <c r="AL238" s="33">
        <v>7899.0009250000003</v>
      </c>
      <c r="AM238" s="33">
        <v>9001.3516080000009</v>
      </c>
      <c r="AN238" s="33">
        <v>10522.45298</v>
      </c>
      <c r="AO238" s="33">
        <v>9132.3163530000002</v>
      </c>
      <c r="AP238" s="33">
        <v>8432.1894900000007</v>
      </c>
      <c r="AQ238" s="33">
        <v>9001.3516080000009</v>
      </c>
      <c r="AR238" s="33">
        <v>10522.45298</v>
      </c>
      <c r="AS238" s="33">
        <v>7503</v>
      </c>
      <c r="AT238" s="33">
        <v>8432.1894900000007</v>
      </c>
      <c r="AU238" s="33">
        <v>9001.3516080000009</v>
      </c>
      <c r="AV238" s="33">
        <v>10522.45298</v>
      </c>
      <c r="AW238" s="33">
        <v>9132.3163530000002</v>
      </c>
      <c r="AX238" s="33">
        <v>8432.1894900000007</v>
      </c>
      <c r="AY238" s="33">
        <v>9001.3516080000009</v>
      </c>
      <c r="AZ238" s="33">
        <v>10522.45298</v>
      </c>
      <c r="BA238" s="33">
        <v>9132.3163530000002</v>
      </c>
      <c r="BB238" s="33">
        <v>8432.1894900000007</v>
      </c>
      <c r="BC238" s="33">
        <v>9001.3516080000009</v>
      </c>
      <c r="BD238" s="33">
        <v>10522.45298</v>
      </c>
      <c r="BE238" s="33">
        <v>9132.3163530000002</v>
      </c>
      <c r="BF238" s="33">
        <v>8432.1894900000007</v>
      </c>
      <c r="BG238" s="33">
        <v>9001.3516080000009</v>
      </c>
      <c r="BH238" s="33">
        <v>10522.45298</v>
      </c>
      <c r="BI238" s="33">
        <v>9132.3163530000002</v>
      </c>
      <c r="BJ238" s="33">
        <v>8432.1894900000007</v>
      </c>
      <c r="BK238" s="33">
        <v>9001.3516080000009</v>
      </c>
      <c r="BL238" s="33">
        <v>10522.45298</v>
      </c>
      <c r="BM238" s="33">
        <v>9132.3163530000002</v>
      </c>
      <c r="BN238" s="33">
        <v>8432.1894900000007</v>
      </c>
      <c r="BO238" s="33">
        <v>9001.3516080000009</v>
      </c>
      <c r="BP238" s="33">
        <v>10522.45298</v>
      </c>
      <c r="BQ238" s="33">
        <v>9132.3163530000002</v>
      </c>
      <c r="BR238" s="33">
        <v>8432.1894900000007</v>
      </c>
      <c r="BS238" s="33">
        <v>9001.3516080000009</v>
      </c>
      <c r="BT238" s="33">
        <v>10522.45298</v>
      </c>
      <c r="BU238" s="33">
        <v>9132.3163530000002</v>
      </c>
      <c r="BV238" s="33">
        <v>8432.1894900000007</v>
      </c>
      <c r="BW238" s="33">
        <v>9001.3516080000009</v>
      </c>
      <c r="BX238" s="33">
        <v>10522.45298</v>
      </c>
      <c r="BY238" s="33">
        <v>9132.3163530000002</v>
      </c>
      <c r="BZ238" s="33">
        <v>8432.1894900000007</v>
      </c>
      <c r="CA238" s="33">
        <v>9001.3516080000009</v>
      </c>
      <c r="CB238" s="33">
        <v>10522.45298</v>
      </c>
      <c r="CC238" s="33">
        <v>9132.3163530000002</v>
      </c>
      <c r="CD238" s="33">
        <v>8432.1894900000007</v>
      </c>
      <c r="CE238" s="33">
        <v>9001.3516080000009</v>
      </c>
      <c r="CF238" s="33">
        <v>10522.45298</v>
      </c>
      <c r="CG238" s="33">
        <v>9132.3163530000002</v>
      </c>
      <c r="CH238" s="33">
        <v>8432.1894900000007</v>
      </c>
      <c r="CI238" s="33">
        <v>9001.3516080000009</v>
      </c>
      <c r="CJ238" s="33">
        <v>10522.45298</v>
      </c>
      <c r="CK238" s="33">
        <v>9132.3163530000002</v>
      </c>
      <c r="CL238" s="33">
        <v>8432.1894900000007</v>
      </c>
      <c r="CM238" s="33">
        <v>9001.3516080000009</v>
      </c>
      <c r="CN238" s="33">
        <v>10522.45298</v>
      </c>
      <c r="CO238" s="33">
        <v>9132.3163530000002</v>
      </c>
      <c r="CP238" s="33">
        <v>8432.1894900000007</v>
      </c>
      <c r="CQ238" s="33">
        <v>9001.3516080000009</v>
      </c>
      <c r="CR238" s="33">
        <v>10522.45298</v>
      </c>
      <c r="CS238" s="33">
        <v>9132.3163530000002</v>
      </c>
      <c r="CT238" s="33">
        <v>8432.1894900000007</v>
      </c>
      <c r="CU238" s="33">
        <v>9001.3516080000009</v>
      </c>
      <c r="CV238" s="33">
        <v>10522.45298</v>
      </c>
      <c r="CW238" s="33">
        <v>9132.3163530000002</v>
      </c>
      <c r="CX238" s="33">
        <v>8432.1894900000007</v>
      </c>
      <c r="CY238" s="33">
        <v>9001.3516080000009</v>
      </c>
      <c r="CZ238" s="33">
        <v>10522.45298</v>
      </c>
      <c r="DA238" s="33">
        <v>9132.3163530000002</v>
      </c>
      <c r="DB238" s="33">
        <v>8432.1894900000007</v>
      </c>
      <c r="DC238" s="33">
        <v>9001.3516080000009</v>
      </c>
      <c r="DD238" s="33">
        <v>10522.45298</v>
      </c>
      <c r="DE238" s="33">
        <v>9132.3163530000002</v>
      </c>
      <c r="DF238" s="33">
        <v>8432.1894900000007</v>
      </c>
      <c r="DG238" s="33">
        <v>9001.3516080000009</v>
      </c>
      <c r="DH238" s="33">
        <v>10522.45298</v>
      </c>
      <c r="DI238" s="33">
        <v>9132.3163530000002</v>
      </c>
      <c r="DJ238" s="33">
        <v>8432.1894900000007</v>
      </c>
      <c r="DK238" s="33">
        <v>9001.3516080000009</v>
      </c>
      <c r="DL238" s="33">
        <v>10522.45298</v>
      </c>
      <c r="DM238" s="33">
        <v>9132.3163530000002</v>
      </c>
      <c r="DN238" s="33">
        <v>8432.1894900000007</v>
      </c>
      <c r="DO238" s="33">
        <v>9001.3516080000009</v>
      </c>
      <c r="DP238" s="33">
        <v>10522.45298</v>
      </c>
      <c r="DQ238" s="33">
        <v>9132.3163530000002</v>
      </c>
      <c r="DR238" s="33">
        <v>8432.1894900000007</v>
      </c>
      <c r="DS238" s="33">
        <v>9001.3516080000009</v>
      </c>
      <c r="DT238" s="33">
        <v>10522.45298</v>
      </c>
      <c r="DU238" s="33">
        <v>9132.3163530000002</v>
      </c>
      <c r="DV238" s="33">
        <v>8432.1894900000007</v>
      </c>
      <c r="DW238" s="33">
        <v>9001.3516080000009</v>
      </c>
      <c r="DX238" s="33">
        <v>10522.45298</v>
      </c>
      <c r="DY238" s="33">
        <v>9132.3163530000002</v>
      </c>
      <c r="DZ238" s="33">
        <v>8432.1894900000007</v>
      </c>
      <c r="EA238" s="33">
        <v>9001.3516080000009</v>
      </c>
      <c r="EB238" s="33">
        <v>10522.45298</v>
      </c>
      <c r="EC238" s="33">
        <v>9132.3163530000002</v>
      </c>
      <c r="ED238" s="33">
        <v>6871</v>
      </c>
      <c r="EE238" s="33">
        <v>9001.3516080000009</v>
      </c>
      <c r="EF238" s="33">
        <v>10522.45298</v>
      </c>
      <c r="EG238" s="33">
        <v>9132.3163530000002</v>
      </c>
      <c r="EH238" s="33">
        <v>8432.1894900000007</v>
      </c>
      <c r="EI238" s="33">
        <v>9001.3516080000009</v>
      </c>
      <c r="EJ238" s="33">
        <v>10522.45298</v>
      </c>
      <c r="EK238" s="33">
        <v>9132.3163530000002</v>
      </c>
      <c r="EL238" s="33">
        <v>6871</v>
      </c>
      <c r="EM238" s="33">
        <v>9001.3516080000009</v>
      </c>
      <c r="EN238" s="33">
        <v>10522.45298</v>
      </c>
      <c r="EO238" s="33">
        <v>9132.3163530000002</v>
      </c>
      <c r="EP238" s="33">
        <v>8003.7492940000002</v>
      </c>
      <c r="EQ238" s="33">
        <v>9001.3516080000009</v>
      </c>
      <c r="ER238" s="33">
        <v>10522.45298</v>
      </c>
      <c r="ES238" s="33">
        <v>9132.3163530000002</v>
      </c>
      <c r="ET238" s="33">
        <v>8432.1894900000007</v>
      </c>
      <c r="EU238" s="33">
        <v>9001.3516080000009</v>
      </c>
      <c r="EV238" s="33">
        <v>10522.45298</v>
      </c>
      <c r="EW238" s="33">
        <v>9132.3163530000002</v>
      </c>
      <c r="EX238" s="33">
        <v>7458.6524909999998</v>
      </c>
      <c r="EY238" s="33">
        <v>9001.3516080000009</v>
      </c>
      <c r="EZ238" s="33">
        <v>10522.45298</v>
      </c>
      <c r="FA238" s="33">
        <v>9132.3163530000002</v>
      </c>
      <c r="FB238" s="33">
        <v>6540.8031609999998</v>
      </c>
      <c r="FC238" s="33">
        <v>9001.3516080000009</v>
      </c>
    </row>
    <row r="239" spans="2:159" x14ac:dyDescent="0.25">
      <c r="B239" s="33" t="s">
        <v>1</v>
      </c>
      <c r="C239" s="33" t="s">
        <v>41</v>
      </c>
      <c r="D239" s="33">
        <v>469.67807629999999</v>
      </c>
      <c r="E239" s="33">
        <v>470.06217270000002</v>
      </c>
      <c r="F239" s="33">
        <v>481.66587759999999</v>
      </c>
      <c r="G239" s="33">
        <v>479.19496620000001</v>
      </c>
      <c r="H239" s="33">
        <v>502.8888116</v>
      </c>
      <c r="I239" s="33">
        <v>503.30006730000002</v>
      </c>
      <c r="J239" s="33">
        <v>515.72426510000003</v>
      </c>
      <c r="K239" s="33">
        <v>513.07863669999995</v>
      </c>
      <c r="L239" s="33">
        <v>529.89879859999996</v>
      </c>
      <c r="M239" s="33">
        <v>530.33214269999996</v>
      </c>
      <c r="N239" s="33">
        <v>543.42363999999998</v>
      </c>
      <c r="O239" s="33">
        <v>540.63591570000006</v>
      </c>
      <c r="P239" s="33">
        <v>487.8648336</v>
      </c>
      <c r="Q239" s="33">
        <v>488.26380399999999</v>
      </c>
      <c r="R239" s="33">
        <v>500.31685870000001</v>
      </c>
      <c r="S239" s="33">
        <v>497.75026209999999</v>
      </c>
      <c r="T239" s="33">
        <v>3679.7888240000002</v>
      </c>
      <c r="U239" s="33">
        <v>3459.3423790000002</v>
      </c>
      <c r="V239" s="33">
        <v>1026.196471</v>
      </c>
      <c r="W239" s="33">
        <v>1269.763569</v>
      </c>
      <c r="X239" s="33">
        <v>527.82259420000003</v>
      </c>
      <c r="Y239" s="33">
        <v>3461.103529</v>
      </c>
      <c r="Z239" s="33">
        <v>458.7990886</v>
      </c>
      <c r="AA239" s="33">
        <v>1269.763569</v>
      </c>
      <c r="AB239" s="33">
        <v>5816.3284290000001</v>
      </c>
      <c r="AC239" s="33">
        <v>932.46740790000001</v>
      </c>
      <c r="AD239" s="33">
        <v>519.33142850000002</v>
      </c>
      <c r="AE239" s="33">
        <v>2183.5254399999999</v>
      </c>
      <c r="AF239" s="33">
        <v>6760.6702750000004</v>
      </c>
      <c r="AG239" s="33">
        <v>436.49656179999999</v>
      </c>
      <c r="AH239" s="33">
        <v>167.73393519999999</v>
      </c>
      <c r="AI239" s="33">
        <v>3033.456549</v>
      </c>
      <c r="AJ239" s="33">
        <v>6760.6702750000004</v>
      </c>
      <c r="AK239" s="33">
        <v>37.141486159999999</v>
      </c>
      <c r="AL239" s="33">
        <v>465.39322750000002</v>
      </c>
      <c r="AM239" s="33">
        <v>3033.456549</v>
      </c>
      <c r="AN239" s="33">
        <v>4472.0826589999997</v>
      </c>
      <c r="AO239" s="33">
        <v>6385.7270589999998</v>
      </c>
      <c r="AP239" s="33">
        <v>2404.2362349999999</v>
      </c>
      <c r="AQ239" s="33">
        <v>3033.456549</v>
      </c>
      <c r="AR239" s="33">
        <v>6760.6702750000004</v>
      </c>
      <c r="AS239" s="33">
        <v>79.142572299999998</v>
      </c>
      <c r="AT239" s="33">
        <v>2404.2362349999999</v>
      </c>
      <c r="AU239" s="33">
        <v>3033.456549</v>
      </c>
      <c r="AV239" s="33">
        <v>447.88745710000001</v>
      </c>
      <c r="AW239" s="33">
        <v>441.36343019999998</v>
      </c>
      <c r="AX239" s="33">
        <v>2404.2362349999999</v>
      </c>
      <c r="AY239" s="33">
        <v>3033.456549</v>
      </c>
      <c r="AZ239" s="33">
        <v>3507.5061690000002</v>
      </c>
      <c r="BA239" s="33">
        <v>1286.0768880000001</v>
      </c>
      <c r="BB239" s="33">
        <v>2404.2362349999999</v>
      </c>
      <c r="BC239" s="33">
        <v>3033.456549</v>
      </c>
      <c r="BD239" s="33">
        <v>6760.6702750000004</v>
      </c>
      <c r="BE239" s="33">
        <v>399.5825724</v>
      </c>
      <c r="BF239" s="33">
        <v>2404.2362349999999</v>
      </c>
      <c r="BG239" s="33">
        <v>3033.456549</v>
      </c>
      <c r="BH239" s="33">
        <v>6760.6702750000004</v>
      </c>
      <c r="BI239" s="33">
        <v>6385.7270589999998</v>
      </c>
      <c r="BJ239" s="33">
        <v>2404.2362349999999</v>
      </c>
      <c r="BK239" s="33">
        <v>3033.456549</v>
      </c>
      <c r="BL239" s="33">
        <v>6760.6702750000004</v>
      </c>
      <c r="BM239" s="33">
        <v>6385.7270589999998</v>
      </c>
      <c r="BN239" s="33">
        <v>2404.2362349999999</v>
      </c>
      <c r="BO239" s="33">
        <v>3033.456549</v>
      </c>
      <c r="BP239" s="33">
        <v>3258.9655459999999</v>
      </c>
      <c r="BQ239" s="33">
        <v>655.160124</v>
      </c>
      <c r="BR239" s="33">
        <v>2404.2362349999999</v>
      </c>
      <c r="BS239" s="33">
        <v>3033.456549</v>
      </c>
      <c r="BT239" s="33">
        <v>6760.6702750000004</v>
      </c>
      <c r="BU239" s="33">
        <v>6385.7270589999998</v>
      </c>
      <c r="BV239" s="33">
        <v>2404.2362349999999</v>
      </c>
      <c r="BW239" s="33">
        <v>3033.456549</v>
      </c>
      <c r="BX239" s="33">
        <v>6760.6702750000004</v>
      </c>
      <c r="BY239" s="33">
        <v>4894.9282510000003</v>
      </c>
      <c r="BZ239" s="33">
        <v>2404.2362349999999</v>
      </c>
      <c r="CA239" s="33">
        <v>3033.456549</v>
      </c>
      <c r="CB239" s="33">
        <v>6760.6702750000004</v>
      </c>
      <c r="CC239" s="33">
        <v>6385.7270589999998</v>
      </c>
      <c r="CD239" s="33">
        <v>2404.2362349999999</v>
      </c>
      <c r="CE239" s="33">
        <v>3033.456549</v>
      </c>
      <c r="CF239" s="33">
        <v>6760.6702750000004</v>
      </c>
      <c r="CG239" s="33">
        <v>6385.7270589999998</v>
      </c>
      <c r="CH239" s="33">
        <v>2404.2362349999999</v>
      </c>
      <c r="CI239" s="33">
        <v>3033.456549</v>
      </c>
      <c r="CJ239" s="33">
        <v>6760.6702750000004</v>
      </c>
      <c r="CK239" s="33">
        <v>6385.7270589999998</v>
      </c>
      <c r="CL239" s="33">
        <v>2404.2362349999999</v>
      </c>
      <c r="CM239" s="33">
        <v>3033.456549</v>
      </c>
      <c r="CN239" s="33">
        <v>6760.6702750000004</v>
      </c>
      <c r="CO239" s="33">
        <v>6385.7270589999998</v>
      </c>
      <c r="CP239" s="33">
        <v>2404.2362349999999</v>
      </c>
      <c r="CQ239" s="33">
        <v>3033.456549</v>
      </c>
      <c r="CR239" s="33">
        <v>6760.6702750000004</v>
      </c>
      <c r="CS239" s="33">
        <v>6385.7270589999998</v>
      </c>
      <c r="CT239" s="33">
        <v>2404.2362349999999</v>
      </c>
      <c r="CU239" s="33">
        <v>3033.456549</v>
      </c>
      <c r="CV239" s="33">
        <v>6760.6702750000004</v>
      </c>
      <c r="CX239" s="33">
        <v>2404.2362349999999</v>
      </c>
      <c r="CY239" s="33">
        <v>3033.456549</v>
      </c>
      <c r="CZ239" s="33">
        <v>6760.6702750000004</v>
      </c>
      <c r="DA239" s="33">
        <v>881.56915360000005</v>
      </c>
      <c r="DB239" s="33">
        <v>2404.2362349999999</v>
      </c>
      <c r="DC239" s="33">
        <v>3033.456549</v>
      </c>
      <c r="DD239" s="33">
        <v>6760.6702750000004</v>
      </c>
      <c r="DE239" s="33">
        <v>6385.7270589999998</v>
      </c>
      <c r="DF239" s="33">
        <v>2404.2362349999999</v>
      </c>
      <c r="DG239" s="33">
        <v>3033.456549</v>
      </c>
      <c r="DH239" s="33">
        <v>6760.6702750000004</v>
      </c>
      <c r="DI239" s="33">
        <v>6385.7270589999998</v>
      </c>
      <c r="DJ239" s="33">
        <v>2404.2362349999999</v>
      </c>
      <c r="DK239" s="33">
        <v>3033.456549</v>
      </c>
      <c r="DL239" s="33">
        <v>6760.6702750000004</v>
      </c>
      <c r="DM239" s="33">
        <v>744.63385489999996</v>
      </c>
      <c r="DN239" s="33">
        <v>2404.2362349999999</v>
      </c>
      <c r="DO239" s="33">
        <v>3033.456549</v>
      </c>
      <c r="DP239" s="33">
        <v>6760.6702750000004</v>
      </c>
      <c r="DQ239" s="33">
        <v>5890.9904459999998</v>
      </c>
      <c r="DR239" s="33">
        <v>1027.765304</v>
      </c>
      <c r="DS239" s="33">
        <v>3033.456549</v>
      </c>
      <c r="DT239" s="33">
        <v>6760.6702750000004</v>
      </c>
      <c r="DU239" s="33">
        <v>1091.420259</v>
      </c>
      <c r="DV239" s="33">
        <v>522.21277620000001</v>
      </c>
      <c r="DW239" s="33">
        <v>3033.456549</v>
      </c>
      <c r="DX239" s="33">
        <v>6760.6702750000004</v>
      </c>
      <c r="DY239" s="33">
        <v>6385.7270589999998</v>
      </c>
      <c r="DZ239" s="33">
        <v>35.943137249999999</v>
      </c>
      <c r="EA239" s="33">
        <v>3033.456549</v>
      </c>
      <c r="EB239" s="33">
        <v>6760.6702750000004</v>
      </c>
      <c r="EC239" s="33">
        <v>1042.627956</v>
      </c>
      <c r="ED239" s="33">
        <v>1001.616454</v>
      </c>
      <c r="EE239" s="33">
        <v>3033.456549</v>
      </c>
      <c r="EF239" s="33">
        <v>6760.6702750000004</v>
      </c>
      <c r="EG239" s="33">
        <v>976.65617780000002</v>
      </c>
      <c r="EH239" s="33">
        <v>1707.14876</v>
      </c>
      <c r="EI239" s="33">
        <v>3033.456549</v>
      </c>
      <c r="EJ239" s="33">
        <v>6760.6702750000004</v>
      </c>
      <c r="EK239" s="33">
        <v>907.69201210000006</v>
      </c>
      <c r="EL239" s="33">
        <v>1143.4560530000001</v>
      </c>
      <c r="EM239" s="33">
        <v>3033.456549</v>
      </c>
      <c r="EN239" s="33">
        <v>6760.6702750000004</v>
      </c>
      <c r="EO239" s="33">
        <v>6385.7270589999998</v>
      </c>
      <c r="EP239" s="33">
        <v>24.428680060000001</v>
      </c>
      <c r="EQ239" s="33">
        <v>3033.456549</v>
      </c>
      <c r="ER239" s="33">
        <v>6760.6702750000004</v>
      </c>
      <c r="ES239" s="33">
        <v>6385.7270589999998</v>
      </c>
      <c r="ET239" s="33">
        <v>2404.2362349999999</v>
      </c>
      <c r="EU239" s="33">
        <v>3033.456549</v>
      </c>
      <c r="EV239" s="33">
        <v>6760.6702750000004</v>
      </c>
      <c r="EW239" s="33">
        <v>6385.7270589999998</v>
      </c>
      <c r="EX239" s="33">
        <v>1205.660607</v>
      </c>
      <c r="EY239" s="33">
        <v>3033.456549</v>
      </c>
      <c r="EZ239" s="33">
        <v>6760.6702750000004</v>
      </c>
      <c r="FB239" s="33">
        <v>64.245836539999999</v>
      </c>
      <c r="FC239" s="33">
        <v>3033.456549</v>
      </c>
    </row>
    <row r="240" spans="2:159" x14ac:dyDescent="0.25">
      <c r="B240" s="33" t="s">
        <v>1</v>
      </c>
      <c r="C240" s="33" t="s">
        <v>42</v>
      </c>
      <c r="D240" s="33">
        <v>209.3845882</v>
      </c>
      <c r="E240" s="33">
        <v>304.86015689999999</v>
      </c>
      <c r="J240" s="33">
        <v>228.36537250000001</v>
      </c>
      <c r="K240" s="33">
        <v>133.44058820000001</v>
      </c>
      <c r="L240" s="33">
        <v>151.06674509999999</v>
      </c>
      <c r="M240" s="33">
        <v>40.752078429999997</v>
      </c>
      <c r="N240" s="33">
        <v>228.36537250000001</v>
      </c>
      <c r="O240" s="33">
        <v>133.44058820000001</v>
      </c>
      <c r="P240" s="33">
        <v>121.20215690000001</v>
      </c>
      <c r="Q240" s="33">
        <v>65.709999999999994</v>
      </c>
      <c r="R240" s="33">
        <v>228.36537250000001</v>
      </c>
      <c r="S240" s="33">
        <v>133.44058820000001</v>
      </c>
      <c r="V240" s="33">
        <v>228.36537250000001</v>
      </c>
      <c r="W240" s="33">
        <v>133.44058820000001</v>
      </c>
      <c r="X240" s="33">
        <v>209.3845882</v>
      </c>
      <c r="Z240" s="33">
        <v>228.36537250000001</v>
      </c>
      <c r="AA240" s="33">
        <v>133.44058820000001</v>
      </c>
      <c r="AC240" s="33">
        <v>304.86015689999999</v>
      </c>
      <c r="AD240" s="33">
        <v>21.925638859999999</v>
      </c>
      <c r="AE240" s="33">
        <v>133.44058820000001</v>
      </c>
      <c r="AF240" s="33">
        <v>340.78552939999997</v>
      </c>
      <c r="AH240" s="33">
        <v>340.89690200000001</v>
      </c>
      <c r="AI240" s="33">
        <v>166.65094120000001</v>
      </c>
      <c r="AJ240" s="33">
        <v>340.78552939999997</v>
      </c>
      <c r="AL240" s="33">
        <v>340.89690200000001</v>
      </c>
      <c r="AM240" s="33">
        <v>166.65094120000001</v>
      </c>
      <c r="AP240" s="33">
        <v>340.89690200000001</v>
      </c>
      <c r="AQ240" s="33">
        <v>166.65094120000001</v>
      </c>
      <c r="AT240" s="33">
        <v>340.89690200000001</v>
      </c>
      <c r="AU240" s="33">
        <v>166.65094120000001</v>
      </c>
      <c r="AW240" s="33">
        <v>499.14611760000003</v>
      </c>
      <c r="AX240" s="33">
        <v>340.89690200000001</v>
      </c>
      <c r="AY240" s="33">
        <v>166.65094120000001</v>
      </c>
      <c r="AZ240" s="33">
        <v>344.18991940000001</v>
      </c>
      <c r="BA240" s="33">
        <v>501.97833630000002</v>
      </c>
      <c r="BB240" s="33">
        <v>342.84683769999998</v>
      </c>
      <c r="BC240" s="33">
        <v>168.8829021</v>
      </c>
      <c r="BD240" s="33">
        <v>58.039107530000003</v>
      </c>
      <c r="BE240" s="33">
        <v>569.31874540000001</v>
      </c>
      <c r="BF240" s="33">
        <v>389.20959679999999</v>
      </c>
      <c r="BG240" s="33">
        <v>221.95124730000001</v>
      </c>
      <c r="BH240" s="33">
        <v>637.56583490000003</v>
      </c>
      <c r="BI240" s="33">
        <v>746.04695549999997</v>
      </c>
      <c r="BJ240" s="33">
        <v>510.88404960000003</v>
      </c>
      <c r="BK240" s="33">
        <v>361.22384449999998</v>
      </c>
      <c r="BL240" s="33">
        <v>637.56583490000003</v>
      </c>
      <c r="BM240" s="33">
        <v>930.69422010000005</v>
      </c>
      <c r="BN240" s="33">
        <v>578.68937029999995</v>
      </c>
      <c r="BO240" s="33">
        <v>424.61367250000001</v>
      </c>
      <c r="BP240" s="33">
        <v>917.58350429999996</v>
      </c>
      <c r="BQ240" s="33">
        <v>234.72310379999999</v>
      </c>
      <c r="BR240" s="33">
        <v>614.23372719999998</v>
      </c>
      <c r="BS240" s="33">
        <v>457.84337540000001</v>
      </c>
      <c r="BT240" s="33">
        <v>340.78552939999997</v>
      </c>
      <c r="BU240" s="33">
        <v>297.53367500000002</v>
      </c>
      <c r="BV240" s="33">
        <v>683.95720530000006</v>
      </c>
      <c r="BW240" s="33">
        <v>523.0264502</v>
      </c>
      <c r="BX240" s="33">
        <v>1106.4936809999999</v>
      </c>
      <c r="BY240" s="33">
        <v>499.14611760000003</v>
      </c>
      <c r="BZ240" s="33">
        <v>683.95720530000006</v>
      </c>
      <c r="CA240" s="33">
        <v>523.0264502</v>
      </c>
      <c r="CB240" s="33">
        <v>714.23602949999997</v>
      </c>
      <c r="CC240" s="33">
        <v>1217.3593020000001</v>
      </c>
      <c r="CD240" s="33">
        <v>683.95720530000006</v>
      </c>
      <c r="CE240" s="33">
        <v>523.0264502</v>
      </c>
      <c r="CF240" s="33">
        <v>1106.4936809999999</v>
      </c>
      <c r="CG240" s="33">
        <v>1217.3593020000001</v>
      </c>
      <c r="CH240" s="33">
        <v>683.95720530000006</v>
      </c>
      <c r="CI240" s="33">
        <v>523.0264502</v>
      </c>
      <c r="CJ240" s="33">
        <v>1106.4936809999999</v>
      </c>
      <c r="CK240" s="33">
        <v>970.45846370000004</v>
      </c>
      <c r="CL240" s="33">
        <v>683.95720530000006</v>
      </c>
      <c r="CM240" s="33">
        <v>523.0264502</v>
      </c>
      <c r="CN240" s="33">
        <v>1106.4936809999999</v>
      </c>
      <c r="CO240" s="33">
        <v>718.21318389999999</v>
      </c>
      <c r="CP240" s="33">
        <v>683.95720530000006</v>
      </c>
      <c r="CQ240" s="33">
        <v>523.0264502</v>
      </c>
      <c r="CR240" s="33">
        <v>1106.4936809999999</v>
      </c>
      <c r="CS240" s="33">
        <v>718.21318389999999</v>
      </c>
      <c r="CT240" s="33">
        <v>683.95720530000006</v>
      </c>
      <c r="CU240" s="33">
        <v>523.0264502</v>
      </c>
      <c r="CV240" s="33">
        <v>1106.4936809999999</v>
      </c>
      <c r="CW240" s="33">
        <v>1217.3593020000001</v>
      </c>
      <c r="CX240" s="33">
        <v>683.95720530000006</v>
      </c>
      <c r="CY240" s="33">
        <v>523.0264502</v>
      </c>
      <c r="CZ240" s="33">
        <v>1106.4936809999999</v>
      </c>
      <c r="DA240" s="33">
        <v>1217.3593020000001</v>
      </c>
      <c r="DB240" s="33">
        <v>683.95720530000006</v>
      </c>
      <c r="DC240" s="33">
        <v>523.0264502</v>
      </c>
      <c r="DD240" s="33">
        <v>1106.4936809999999</v>
      </c>
      <c r="DE240" s="33">
        <v>1131.621339</v>
      </c>
      <c r="DF240" s="33">
        <v>683.95720530000006</v>
      </c>
      <c r="DG240" s="33">
        <v>523.0264502</v>
      </c>
      <c r="DH240" s="33">
        <v>1106.4936809999999</v>
      </c>
      <c r="DI240" s="33">
        <v>1217.3593020000001</v>
      </c>
      <c r="DJ240" s="33">
        <v>683.95720530000006</v>
      </c>
      <c r="DK240" s="33">
        <v>523.0264502</v>
      </c>
      <c r="DL240" s="33">
        <v>1106.4936809999999</v>
      </c>
      <c r="DM240" s="33">
        <v>1217.3593020000001</v>
      </c>
      <c r="DN240" s="33">
        <v>683.95720530000006</v>
      </c>
      <c r="DO240" s="33">
        <v>523.0264502</v>
      </c>
      <c r="DP240" s="33">
        <v>1106.4936809999999</v>
      </c>
      <c r="DQ240" s="33">
        <v>1217.3593020000001</v>
      </c>
      <c r="DR240" s="33">
        <v>683.95720530000006</v>
      </c>
      <c r="DS240" s="33">
        <v>523.0264502</v>
      </c>
      <c r="DT240" s="33">
        <v>1106.4936809999999</v>
      </c>
      <c r="DU240" s="33">
        <v>746.04695549999997</v>
      </c>
      <c r="DV240" s="33">
        <v>340.89690200000001</v>
      </c>
      <c r="DW240" s="33">
        <v>523.0264502</v>
      </c>
      <c r="DX240" s="33">
        <v>1106.4936809999999</v>
      </c>
      <c r="DY240" s="33">
        <v>1217.3593020000001</v>
      </c>
      <c r="DZ240" s="33">
        <v>669.24859670000001</v>
      </c>
      <c r="EA240" s="33">
        <v>523.0264502</v>
      </c>
      <c r="EB240" s="33">
        <v>1106.4936809999999</v>
      </c>
      <c r="EC240" s="33">
        <v>1217.3593020000001</v>
      </c>
      <c r="ED240" s="33">
        <v>683.95720530000006</v>
      </c>
      <c r="EE240" s="33">
        <v>523.0264502</v>
      </c>
      <c r="EF240" s="33">
        <v>1106.4936809999999</v>
      </c>
      <c r="EG240" s="33">
        <v>1217.3593020000001</v>
      </c>
      <c r="EH240" s="33">
        <v>340.89690200000001</v>
      </c>
      <c r="EI240" s="33">
        <v>523.0264502</v>
      </c>
      <c r="EJ240" s="33">
        <v>1106.4936809999999</v>
      </c>
      <c r="EK240" s="33">
        <v>1217.3593020000001</v>
      </c>
      <c r="EL240" s="33">
        <v>340.89690200000001</v>
      </c>
      <c r="EM240" s="33">
        <v>523.0264502</v>
      </c>
      <c r="EN240" s="33">
        <v>1106.4936809999999</v>
      </c>
      <c r="EO240" s="33">
        <v>1217.3593020000001</v>
      </c>
      <c r="EP240" s="33">
        <v>24.429071220000001</v>
      </c>
      <c r="EQ240" s="33">
        <v>523.0264502</v>
      </c>
      <c r="ER240" s="33">
        <v>1106.4936809999999</v>
      </c>
      <c r="ES240" s="33">
        <v>1102.852897</v>
      </c>
      <c r="ET240" s="33">
        <v>683.95720530000006</v>
      </c>
      <c r="EU240" s="33">
        <v>523.0264502</v>
      </c>
      <c r="EV240" s="33">
        <v>1106.4936809999999</v>
      </c>
      <c r="EW240" s="33">
        <v>982.8782066</v>
      </c>
      <c r="EX240" s="33">
        <v>683.95720530000006</v>
      </c>
      <c r="EY240" s="33">
        <v>523.0264502</v>
      </c>
      <c r="EZ240" s="33">
        <v>1106.4936809999999</v>
      </c>
      <c r="FA240" s="33">
        <v>1217.3593020000001</v>
      </c>
      <c r="FB240" s="33">
        <v>510.88404960000003</v>
      </c>
      <c r="FC240" s="33">
        <v>523.0264502</v>
      </c>
    </row>
    <row r="241" spans="2:159" x14ac:dyDescent="0.25">
      <c r="B241" s="33" t="s">
        <v>1</v>
      </c>
      <c r="C241" s="33" t="s">
        <v>43</v>
      </c>
      <c r="CJ241" s="33">
        <v>372.71387129999999</v>
      </c>
      <c r="CK241" s="33">
        <v>16.439323399999999</v>
      </c>
      <c r="CL241" s="33">
        <v>115.5547828</v>
      </c>
      <c r="CM241" s="33">
        <v>162.9100838</v>
      </c>
      <c r="CN241" s="33">
        <v>1838.0174480000001</v>
      </c>
      <c r="CP241" s="33">
        <v>569.85189779999996</v>
      </c>
      <c r="CQ241" s="33">
        <v>803.38189580000005</v>
      </c>
      <c r="CR241" s="33">
        <v>1838.0174480000001</v>
      </c>
      <c r="CT241" s="33">
        <v>569.85189779999996</v>
      </c>
      <c r="CU241" s="33">
        <v>803.38189580000005</v>
      </c>
      <c r="CV241" s="33">
        <v>1838.0174480000001</v>
      </c>
      <c r="CW241" s="33">
        <v>1596.197594</v>
      </c>
      <c r="CX241" s="33">
        <v>569.85189779999996</v>
      </c>
      <c r="CY241" s="33">
        <v>803.38189580000005</v>
      </c>
      <c r="CZ241" s="33">
        <v>1838.0174480000001</v>
      </c>
      <c r="DA241" s="33">
        <v>737.51659659999996</v>
      </c>
      <c r="DB241" s="33">
        <v>569.85189779999996</v>
      </c>
      <c r="DC241" s="33">
        <v>803.38189580000005</v>
      </c>
      <c r="DD241" s="33">
        <v>1838.0174480000001</v>
      </c>
      <c r="DE241" s="33">
        <v>444.2064565</v>
      </c>
      <c r="DF241" s="33">
        <v>569.85189779999996</v>
      </c>
      <c r="DG241" s="33">
        <v>803.38189580000005</v>
      </c>
      <c r="DH241" s="33">
        <v>1931.214745</v>
      </c>
      <c r="DI241" s="33">
        <v>574.40927820000002</v>
      </c>
      <c r="DJ241" s="33">
        <v>142.44748609999999</v>
      </c>
      <c r="DK241" s="33">
        <v>844.1176471</v>
      </c>
      <c r="DL241" s="33">
        <v>1931.214745</v>
      </c>
      <c r="DO241" s="33">
        <v>844.1176471</v>
      </c>
      <c r="DP241" s="33">
        <v>1931.214745</v>
      </c>
      <c r="DQ241" s="33">
        <v>521.68324310000003</v>
      </c>
      <c r="DS241" s="33">
        <v>844.1176471</v>
      </c>
      <c r="DT241" s="33">
        <v>1931.214745</v>
      </c>
      <c r="DU241" s="33">
        <v>141.96855919999999</v>
      </c>
      <c r="DW241" s="33">
        <v>844.1176471</v>
      </c>
      <c r="DX241" s="33">
        <v>1931.214745</v>
      </c>
      <c r="EA241" s="33">
        <v>844.1176471</v>
      </c>
      <c r="EB241" s="33">
        <v>1931.214745</v>
      </c>
      <c r="EC241" s="33">
        <v>1098.6139900000001</v>
      </c>
      <c r="ED241" s="33">
        <v>598.74643140000001</v>
      </c>
      <c r="EE241" s="33">
        <v>844.1176471</v>
      </c>
      <c r="EF241" s="33">
        <v>1931.214745</v>
      </c>
      <c r="EG241" s="33">
        <v>95.912832320000007</v>
      </c>
      <c r="EI241" s="33">
        <v>844.1176471</v>
      </c>
      <c r="EJ241" s="33">
        <v>1931.214745</v>
      </c>
      <c r="EL241" s="33">
        <v>129.31006629999999</v>
      </c>
      <c r="EM241" s="33">
        <v>844.1176471</v>
      </c>
      <c r="EN241" s="33">
        <v>1931.214745</v>
      </c>
      <c r="EO241" s="33">
        <v>176.6593221</v>
      </c>
      <c r="EQ241" s="33">
        <v>844.1176471</v>
      </c>
      <c r="ER241" s="33">
        <v>1931.214745</v>
      </c>
      <c r="EU241" s="33">
        <v>844.1176471</v>
      </c>
      <c r="EV241" s="33">
        <v>1931.214745</v>
      </c>
      <c r="EY241" s="33">
        <v>844.1176471</v>
      </c>
      <c r="EZ241" s="33">
        <v>1931.214745</v>
      </c>
      <c r="FB241" s="33">
        <v>598.74643140000001</v>
      </c>
      <c r="FC241" s="33">
        <v>844.1176471</v>
      </c>
    </row>
    <row r="242" spans="2:159" x14ac:dyDescent="0.25">
      <c r="B242" s="33" t="s">
        <v>1</v>
      </c>
      <c r="C242" s="33" t="s">
        <v>44</v>
      </c>
      <c r="AL242" s="33">
        <v>843.2366667</v>
      </c>
      <c r="AM242" s="33">
        <v>1460.131294</v>
      </c>
      <c r="AN242" s="33">
        <v>2908.2947060000001</v>
      </c>
      <c r="AO242" s="33">
        <v>1193.5535560000001</v>
      </c>
      <c r="AP242" s="33">
        <v>843.2366667</v>
      </c>
      <c r="AQ242" s="33">
        <v>1460.131294</v>
      </c>
      <c r="AS242" s="33">
        <v>455.49978540000001</v>
      </c>
      <c r="AT242" s="33">
        <v>843.2366667</v>
      </c>
      <c r="AU242" s="33">
        <v>1460.131294</v>
      </c>
      <c r="AV242" s="33">
        <v>2908.2947060000001</v>
      </c>
      <c r="AX242" s="33">
        <v>843.2366667</v>
      </c>
      <c r="AY242" s="33">
        <v>1460.131294</v>
      </c>
      <c r="BB242" s="33">
        <v>843.2366667</v>
      </c>
      <c r="BC242" s="33">
        <v>1460.131294</v>
      </c>
      <c r="BD242" s="33">
        <v>2908.2947060000001</v>
      </c>
      <c r="BE242" s="33">
        <v>2181.1181569999999</v>
      </c>
      <c r="BF242" s="33">
        <v>843.2366667</v>
      </c>
      <c r="BG242" s="33">
        <v>1460.131294</v>
      </c>
      <c r="BI242" s="33">
        <v>2181.1181569999999</v>
      </c>
      <c r="BJ242" s="33">
        <v>843.2366667</v>
      </c>
      <c r="BK242" s="33">
        <v>1460.131294</v>
      </c>
      <c r="BN242" s="33">
        <v>843.2366667</v>
      </c>
      <c r="BO242" s="33">
        <v>1460.131294</v>
      </c>
      <c r="BP242" s="33">
        <v>3147.918784</v>
      </c>
      <c r="BQ242" s="33">
        <v>2340.302745</v>
      </c>
      <c r="BR242" s="33">
        <v>906.87400000000002</v>
      </c>
      <c r="BS242" s="33">
        <v>1590.6875689999999</v>
      </c>
      <c r="BT242" s="33">
        <v>1438.869119</v>
      </c>
      <c r="BV242" s="33">
        <v>923.44774689999997</v>
      </c>
      <c r="BW242" s="33">
        <v>1609.6584270000001</v>
      </c>
      <c r="BX242" s="33">
        <v>3176.8548639999999</v>
      </c>
      <c r="BY242" s="33">
        <v>2364.3755769999998</v>
      </c>
      <c r="BZ242" s="33">
        <v>923.44774689999997</v>
      </c>
      <c r="CA242" s="33">
        <v>1609.6584270000001</v>
      </c>
      <c r="CB242" s="33">
        <v>3176.8548639999999</v>
      </c>
      <c r="CC242" s="33">
        <v>2181.1181569999999</v>
      </c>
      <c r="CD242" s="33">
        <v>923.44774689999997</v>
      </c>
      <c r="CE242" s="33">
        <v>1609.6584270000001</v>
      </c>
      <c r="CF242" s="33">
        <v>3176.8548639999999</v>
      </c>
      <c r="CH242" s="33">
        <v>923.44774689999997</v>
      </c>
      <c r="CI242" s="33">
        <v>1609.6584270000001</v>
      </c>
      <c r="CJ242" s="33">
        <v>3176.8548639999999</v>
      </c>
      <c r="CL242" s="33">
        <v>923.44774689999997</v>
      </c>
      <c r="CM242" s="33">
        <v>1609.6584270000001</v>
      </c>
      <c r="CN242" s="33">
        <v>3176.8548639999999</v>
      </c>
      <c r="CP242" s="33">
        <v>923.44774689999997</v>
      </c>
      <c r="CQ242" s="33">
        <v>1609.6584270000001</v>
      </c>
      <c r="CR242" s="33">
        <v>3176.8548639999999</v>
      </c>
      <c r="CT242" s="33">
        <v>923.44774689999997</v>
      </c>
      <c r="CU242" s="33">
        <v>1609.6584270000001</v>
      </c>
      <c r="CV242" s="33">
        <v>3176.8548639999999</v>
      </c>
      <c r="CW242" s="33">
        <v>2364.3755769999998</v>
      </c>
      <c r="CX242" s="33">
        <v>923.44774689999997</v>
      </c>
      <c r="CY242" s="33">
        <v>1609.6584270000001</v>
      </c>
      <c r="CZ242" s="33">
        <v>3176.8548639999999</v>
      </c>
      <c r="DA242" s="33">
        <v>2364.3755769999998</v>
      </c>
      <c r="DB242" s="33">
        <v>923.44774689999997</v>
      </c>
      <c r="DC242" s="33">
        <v>1609.6584270000001</v>
      </c>
      <c r="DD242" s="33">
        <v>3176.8548639999999</v>
      </c>
      <c r="DE242" s="33">
        <v>159.18458820000001</v>
      </c>
      <c r="DF242" s="33">
        <v>923.44774689999997</v>
      </c>
      <c r="DG242" s="33">
        <v>1609.6584270000001</v>
      </c>
      <c r="DH242" s="33">
        <v>3176.8548639999999</v>
      </c>
      <c r="DI242" s="33">
        <v>1096.868307</v>
      </c>
      <c r="DJ242" s="33">
        <v>859.81041359999995</v>
      </c>
      <c r="DK242" s="33">
        <v>1609.6584270000001</v>
      </c>
      <c r="DL242" s="33">
        <v>3176.8548639999999</v>
      </c>
      <c r="DM242" s="33">
        <v>2181.1181569999999</v>
      </c>
      <c r="DN242" s="33">
        <v>885.85192159999997</v>
      </c>
      <c r="DO242" s="33">
        <v>1609.6584270000001</v>
      </c>
      <c r="DP242" s="33">
        <v>3176.8548639999999</v>
      </c>
      <c r="DQ242" s="33">
        <v>2321.5463610000002</v>
      </c>
      <c r="DR242" s="33">
        <v>923.44774689999997</v>
      </c>
      <c r="DS242" s="33">
        <v>1609.6584270000001</v>
      </c>
      <c r="DT242" s="33">
        <v>3176.8548639999999</v>
      </c>
      <c r="DU242" s="33">
        <v>2223.947373</v>
      </c>
      <c r="DV242" s="33">
        <v>42.615254899999996</v>
      </c>
      <c r="DW242" s="33">
        <v>1609.6584270000001</v>
      </c>
      <c r="DX242" s="33">
        <v>3176.8548639999999</v>
      </c>
      <c r="DY242" s="33">
        <v>2340.302745</v>
      </c>
      <c r="DZ242" s="33">
        <v>906.87400000000002</v>
      </c>
      <c r="EA242" s="33">
        <v>1609.6584270000001</v>
      </c>
      <c r="EB242" s="33">
        <v>3176.8548639999999</v>
      </c>
      <c r="EC242" s="33">
        <v>116.3553725</v>
      </c>
      <c r="EE242" s="33">
        <v>1609.6584270000001</v>
      </c>
      <c r="EF242" s="33">
        <v>3176.8548639999999</v>
      </c>
      <c r="EG242" s="33">
        <v>2364.3755769999998</v>
      </c>
      <c r="EI242" s="33">
        <v>1609.6584270000001</v>
      </c>
      <c r="EJ242" s="33">
        <v>3176.8548639999999</v>
      </c>
      <c r="EM242" s="33">
        <v>1609.6584270000001</v>
      </c>
      <c r="EN242" s="33">
        <v>3176.8548639999999</v>
      </c>
      <c r="EO242" s="33">
        <v>2248.0202039999999</v>
      </c>
      <c r="EQ242" s="33">
        <v>1609.6584270000001</v>
      </c>
      <c r="ER242" s="33">
        <v>3176.8548639999999</v>
      </c>
      <c r="EU242" s="33">
        <v>1609.6584270000001</v>
      </c>
      <c r="EV242" s="33">
        <v>3176.8548639999999</v>
      </c>
      <c r="EY242" s="33">
        <v>1609.6584270000001</v>
      </c>
      <c r="EZ242" s="33">
        <v>3176.8548639999999</v>
      </c>
      <c r="FC242" s="33">
        <v>1609.6584270000001</v>
      </c>
    </row>
    <row r="243" spans="2:159" x14ac:dyDescent="0.25">
      <c r="B243" s="33" t="s">
        <v>1</v>
      </c>
      <c r="C243" s="33" t="s">
        <v>45</v>
      </c>
    </row>
    <row r="244" spans="2:159" x14ac:dyDescent="0.25">
      <c r="B244" s="33" t="s">
        <v>1</v>
      </c>
      <c r="C244" s="33" t="s">
        <v>46</v>
      </c>
    </row>
    <row r="245" spans="2:159" x14ac:dyDescent="0.25">
      <c r="B245" s="33" t="s">
        <v>1</v>
      </c>
      <c r="C245" s="33" t="s">
        <v>15</v>
      </c>
      <c r="D245" s="33">
        <v>49584.756710000001</v>
      </c>
      <c r="E245" s="33">
        <v>43245.263079999997</v>
      </c>
      <c r="F245" s="33">
        <v>44427.139810000001</v>
      </c>
      <c r="G245" s="33">
        <v>44228.130060000003</v>
      </c>
      <c r="H245" s="33">
        <v>50433.766920000002</v>
      </c>
      <c r="I245" s="33">
        <v>44067.386760000001</v>
      </c>
      <c r="J245" s="33">
        <v>45459.539140000001</v>
      </c>
      <c r="K245" s="33">
        <v>44415.753109999998</v>
      </c>
      <c r="L245" s="33">
        <v>50427.345679999999</v>
      </c>
      <c r="M245" s="33">
        <v>44061.178160000003</v>
      </c>
      <c r="N245" s="33">
        <v>43268.834940000001</v>
      </c>
      <c r="O245" s="33">
        <v>44443.310389999999</v>
      </c>
      <c r="P245" s="33">
        <v>50575.979520000001</v>
      </c>
      <c r="Q245" s="33">
        <v>44209.98792</v>
      </c>
      <c r="R245" s="33">
        <v>45075.402220000004</v>
      </c>
      <c r="S245" s="33">
        <v>44400.424729999999</v>
      </c>
      <c r="T245" s="33">
        <v>53976.309000000001</v>
      </c>
      <c r="U245" s="33">
        <v>45200.185859999998</v>
      </c>
      <c r="V245" s="33">
        <v>42788.624709999996</v>
      </c>
      <c r="W245" s="33">
        <v>45172.438040000001</v>
      </c>
      <c r="X245" s="33">
        <v>54641.56005</v>
      </c>
      <c r="Y245" s="33">
        <v>45958.507590000001</v>
      </c>
      <c r="Z245" s="33">
        <v>43591.700340000003</v>
      </c>
      <c r="AA245" s="33">
        <v>45172.438040000001</v>
      </c>
      <c r="AB245" s="33">
        <v>53621.532760000002</v>
      </c>
      <c r="AC245" s="33">
        <v>44371.995309999998</v>
      </c>
      <c r="AD245" s="33">
        <v>41390.85226</v>
      </c>
      <c r="AE245" s="33">
        <v>46718.797780000001</v>
      </c>
      <c r="AF245" s="33">
        <v>57788.362820000002</v>
      </c>
      <c r="AG245" s="33">
        <v>48317.390529999997</v>
      </c>
      <c r="AH245" s="33">
        <v>45253.709009999999</v>
      </c>
      <c r="AI245" s="33">
        <v>48426.768210000002</v>
      </c>
      <c r="AJ245" s="33">
        <v>60661.700559999997</v>
      </c>
      <c r="AK245" s="33">
        <v>51113.11793</v>
      </c>
      <c r="AL245" s="33">
        <v>47804.853219999997</v>
      </c>
      <c r="AM245" s="33">
        <v>50290.599589999998</v>
      </c>
      <c r="AN245" s="33">
        <v>63198.67568</v>
      </c>
      <c r="AO245" s="33">
        <v>53266.261590000002</v>
      </c>
      <c r="AP245" s="33">
        <v>50467.61911</v>
      </c>
      <c r="AQ245" s="33">
        <v>50290.599589999998</v>
      </c>
      <c r="AR245" s="33">
        <v>67133.741909999997</v>
      </c>
      <c r="AS245" s="33">
        <v>54237.384960000003</v>
      </c>
      <c r="AT245" s="33">
        <v>50564.684759999996</v>
      </c>
      <c r="AU245" s="33">
        <v>50378.189980000003</v>
      </c>
      <c r="AV245" s="33">
        <v>66172.945389999993</v>
      </c>
      <c r="AW245" s="33">
        <v>56340.401400000002</v>
      </c>
      <c r="AX245" s="33">
        <v>50637.012089999997</v>
      </c>
      <c r="AY245" s="33">
        <v>50459.613660000003</v>
      </c>
      <c r="AZ245" s="33">
        <v>66855.653120000003</v>
      </c>
      <c r="BA245" s="33">
        <v>55582.387860000003</v>
      </c>
      <c r="BB245" s="33">
        <v>50821.379869999997</v>
      </c>
      <c r="BC245" s="33">
        <v>50670.338170000003</v>
      </c>
      <c r="BD245" s="33">
        <v>72071.407430000007</v>
      </c>
      <c r="BE245" s="33">
        <v>57303.252899999999</v>
      </c>
      <c r="BF245" s="33">
        <v>50867.742630000001</v>
      </c>
      <c r="BG245" s="33">
        <v>50723.406519999997</v>
      </c>
      <c r="BH245" s="33">
        <v>70790.753140000001</v>
      </c>
      <c r="BI245" s="33">
        <v>58056.641490000002</v>
      </c>
      <c r="BJ245" s="33">
        <v>51666.432569999997</v>
      </c>
      <c r="BK245" s="33">
        <v>51521.547899999998</v>
      </c>
      <c r="BL245" s="33">
        <v>71003.758749999994</v>
      </c>
      <c r="BM245" s="33">
        <v>60139.689980000003</v>
      </c>
      <c r="BN245" s="33">
        <v>50473.430829999998</v>
      </c>
      <c r="BO245" s="33">
        <v>51584.937729999998</v>
      </c>
      <c r="BP245" s="33">
        <v>73591.426890000002</v>
      </c>
      <c r="BQ245" s="33">
        <v>61377.670400000003</v>
      </c>
      <c r="BR245" s="33">
        <v>52421.970849999998</v>
      </c>
      <c r="BS245" s="33">
        <v>54188.289199999999</v>
      </c>
      <c r="BT245" s="33">
        <v>75131.724929999997</v>
      </c>
      <c r="BU245" s="33">
        <v>61284.939230000004</v>
      </c>
      <c r="BV245" s="33">
        <v>54029.548349999997</v>
      </c>
      <c r="BW245" s="33">
        <v>54619.73115</v>
      </c>
      <c r="BX245" s="33">
        <v>77753.24424</v>
      </c>
      <c r="BY245" s="33">
        <v>61442.169289999998</v>
      </c>
      <c r="BZ245" s="33">
        <v>53525.276210000004</v>
      </c>
      <c r="CA245" s="33">
        <v>54619.73115</v>
      </c>
      <c r="CB245" s="33">
        <v>77128.520990000005</v>
      </c>
      <c r="CC245" s="33">
        <v>63094.232900000003</v>
      </c>
      <c r="CD245" s="33">
        <v>53374.807829999998</v>
      </c>
      <c r="CE245" s="33">
        <v>54619.73115</v>
      </c>
      <c r="CF245" s="33">
        <v>77753.24424</v>
      </c>
      <c r="CG245" s="33">
        <v>65339.366690000003</v>
      </c>
      <c r="CH245" s="33">
        <v>53040.59878</v>
      </c>
      <c r="CI245" s="33">
        <v>54619.73115</v>
      </c>
      <c r="CJ245" s="33">
        <v>78125.958110000007</v>
      </c>
      <c r="CK245" s="33">
        <v>65365.99495</v>
      </c>
      <c r="CL245" s="33">
        <v>52910.365129999998</v>
      </c>
      <c r="CM245" s="33">
        <v>54782.641230000001</v>
      </c>
      <c r="CN245" s="33">
        <v>79591.261689999999</v>
      </c>
      <c r="CO245" s="33">
        <v>64416.345939999999</v>
      </c>
      <c r="CP245" s="33">
        <v>53912.805269999997</v>
      </c>
      <c r="CQ245" s="33">
        <v>55423.113039999997</v>
      </c>
      <c r="CR245" s="33">
        <v>79591.261689999999</v>
      </c>
      <c r="CS245" s="33">
        <v>65543.993180000005</v>
      </c>
      <c r="CT245" s="33">
        <v>53355.455390000003</v>
      </c>
      <c r="CU245" s="33">
        <v>55423.113039999997</v>
      </c>
      <c r="CV245" s="33">
        <v>79591.261689999999</v>
      </c>
      <c r="CW245" s="33">
        <v>63804.686470000001</v>
      </c>
      <c r="CX245" s="33">
        <v>52261.276819999999</v>
      </c>
      <c r="CY245" s="33">
        <v>55423.113039999997</v>
      </c>
      <c r="CZ245" s="33">
        <v>79591.261689999999</v>
      </c>
      <c r="DA245" s="33">
        <v>63672.20362</v>
      </c>
      <c r="DB245" s="33">
        <v>51337.552589999999</v>
      </c>
      <c r="DC245" s="33">
        <v>55423.113039999997</v>
      </c>
      <c r="DD245" s="33">
        <v>79591.261689999999</v>
      </c>
      <c r="DE245" s="33">
        <v>65890.044030000005</v>
      </c>
      <c r="DF245" s="33">
        <v>48910.208059999997</v>
      </c>
      <c r="DG245" s="33">
        <v>55423.113039999997</v>
      </c>
      <c r="DH245" s="33">
        <v>79947.521829999998</v>
      </c>
      <c r="DI245" s="33">
        <v>62940.73014</v>
      </c>
      <c r="DJ245" s="33">
        <v>48531.938750000001</v>
      </c>
      <c r="DK245" s="33">
        <v>55637.66373</v>
      </c>
      <c r="DL245" s="33">
        <v>79947.521829999998</v>
      </c>
      <c r="DM245" s="33">
        <v>62432.108899999999</v>
      </c>
      <c r="DN245" s="33">
        <v>48309.24338</v>
      </c>
      <c r="DO245" s="33">
        <v>55637.66373</v>
      </c>
      <c r="DP245" s="33">
        <v>79947.521829999998</v>
      </c>
      <c r="DQ245" s="33">
        <v>63466.0337</v>
      </c>
      <c r="DR245" s="33">
        <v>46137.296979999999</v>
      </c>
      <c r="DS245" s="33">
        <v>55637.66373</v>
      </c>
      <c r="DT245" s="33">
        <v>79947.521829999998</v>
      </c>
      <c r="DU245" s="33">
        <v>62638.274060000003</v>
      </c>
      <c r="DV245" s="33">
        <v>44730.608820000001</v>
      </c>
      <c r="DW245" s="33">
        <v>55637.66373</v>
      </c>
      <c r="DX245" s="33">
        <v>79947.521829999998</v>
      </c>
      <c r="DY245" s="33">
        <v>60770.210140000003</v>
      </c>
      <c r="DZ245" s="33">
        <v>45764.720170000001</v>
      </c>
      <c r="EA245" s="33">
        <v>55637.66373</v>
      </c>
      <c r="EB245" s="33">
        <v>79947.521829999998</v>
      </c>
      <c r="EC245" s="33">
        <v>61986.367030000001</v>
      </c>
      <c r="ED245" s="33">
        <v>43433.613649999999</v>
      </c>
      <c r="EE245" s="33">
        <v>55637.66373</v>
      </c>
      <c r="EF245" s="33">
        <v>79947.521829999998</v>
      </c>
      <c r="EG245" s="33">
        <v>60662.567110000004</v>
      </c>
      <c r="EH245" s="33">
        <v>43823.93765</v>
      </c>
      <c r="EI245" s="33">
        <v>55637.66373</v>
      </c>
      <c r="EJ245" s="33">
        <v>79947.521829999998</v>
      </c>
      <c r="EK245" s="33">
        <v>59656.94831</v>
      </c>
      <c r="EL245" s="33">
        <v>42012.136729999998</v>
      </c>
      <c r="EM245" s="33">
        <v>55637.66373</v>
      </c>
      <c r="EN245" s="33">
        <v>79947.521829999998</v>
      </c>
      <c r="EO245" s="33">
        <v>60070.287510000002</v>
      </c>
      <c r="EP245" s="33">
        <v>40800.890899999999</v>
      </c>
      <c r="EQ245" s="33">
        <v>55637.66373</v>
      </c>
      <c r="ER245" s="33">
        <v>79947.521829999998</v>
      </c>
      <c r="ES245" s="33">
        <v>62162.974110000003</v>
      </c>
      <c r="ET245" s="33">
        <v>37222.074159999996</v>
      </c>
      <c r="EU245" s="33">
        <v>55637.66373</v>
      </c>
      <c r="EV245" s="33">
        <v>79947.521829999998</v>
      </c>
      <c r="EW245" s="33">
        <v>60399.04855</v>
      </c>
      <c r="EX245" s="33">
        <v>38025.213739999999</v>
      </c>
      <c r="EY245" s="33">
        <v>55637.66373</v>
      </c>
      <c r="EZ245" s="33">
        <v>79947.521829999998</v>
      </c>
      <c r="FA245" s="33">
        <v>59260.168039999997</v>
      </c>
      <c r="FB245" s="33">
        <v>34919.373800000001</v>
      </c>
      <c r="FC245" s="33">
        <v>55637.66373</v>
      </c>
    </row>
    <row r="246" spans="2:159" x14ac:dyDescent="0.25">
      <c r="B246" s="33" t="s">
        <v>25</v>
      </c>
      <c r="C246" s="33" t="s">
        <v>36</v>
      </c>
      <c r="D246" s="33">
        <v>2178.6712470000002</v>
      </c>
      <c r="E246" s="33">
        <v>1966.590805</v>
      </c>
      <c r="F246" s="33">
        <v>1368.8907019999999</v>
      </c>
      <c r="G246" s="33">
        <v>1718.1242</v>
      </c>
      <c r="H246" s="33">
        <v>2178.6712470000002</v>
      </c>
      <c r="I246" s="33">
        <v>1966.590805</v>
      </c>
      <c r="J246" s="33">
        <v>1368.8907019999999</v>
      </c>
      <c r="K246" s="33">
        <v>1718.1242</v>
      </c>
      <c r="L246" s="33">
        <v>2178.6712470000002</v>
      </c>
      <c r="M246" s="33">
        <v>1966.590805</v>
      </c>
      <c r="N246" s="33">
        <v>1368.8907019999999</v>
      </c>
      <c r="O246" s="33">
        <v>1718.1242</v>
      </c>
      <c r="P246" s="33">
        <v>2178.6712470000002</v>
      </c>
      <c r="Q246" s="33">
        <v>1966.590805</v>
      </c>
      <c r="R246" s="33">
        <v>1368.8907019999999</v>
      </c>
      <c r="S246" s="33">
        <v>1718.1242</v>
      </c>
      <c r="T246" s="33">
        <v>2274.3320880000001</v>
      </c>
      <c r="U246" s="33">
        <v>2056.7770460000002</v>
      </c>
      <c r="V246" s="33">
        <v>1430.830134</v>
      </c>
      <c r="W246" s="33">
        <v>1792.7693959999999</v>
      </c>
      <c r="X246" s="33">
        <v>2280.7775550000001</v>
      </c>
      <c r="Y246" s="33">
        <v>2062.8536429999999</v>
      </c>
      <c r="Z246" s="33">
        <v>1435.003508</v>
      </c>
      <c r="AA246" s="33">
        <v>1797.7988640000001</v>
      </c>
      <c r="AB246" s="33">
        <v>2322.5821850000002</v>
      </c>
      <c r="AC246" s="33">
        <v>2104.3242209999999</v>
      </c>
      <c r="AD246" s="33">
        <v>1483.383615</v>
      </c>
      <c r="AE246" s="33">
        <v>1843.736247</v>
      </c>
      <c r="AF246" s="33">
        <v>2342.0347929999998</v>
      </c>
      <c r="AG246" s="33">
        <v>2123.6213870000001</v>
      </c>
      <c r="AH246" s="33">
        <v>1505.895937</v>
      </c>
      <c r="AI246" s="33">
        <v>1865.111915</v>
      </c>
      <c r="AJ246" s="33">
        <v>2342.7673100000002</v>
      </c>
      <c r="AK246" s="33">
        <v>2124.3119839999999</v>
      </c>
      <c r="AL246" s="33">
        <v>1503.9868530000001</v>
      </c>
      <c r="AM246" s="33">
        <v>1865.683507</v>
      </c>
      <c r="AN246" s="33">
        <v>3836.3361239999999</v>
      </c>
      <c r="AO246" s="33">
        <v>3532.4049399999999</v>
      </c>
      <c r="AP246" s="33">
        <v>2473.44101</v>
      </c>
      <c r="AQ246" s="33">
        <v>3031.1315159999999</v>
      </c>
      <c r="AR246" s="33">
        <v>2342.7673100000002</v>
      </c>
      <c r="AS246" s="33">
        <v>4600.7556649999997</v>
      </c>
      <c r="AT246" s="33">
        <v>3207.1786219999999</v>
      </c>
      <c r="AU246" s="33">
        <v>3915.3822460000001</v>
      </c>
      <c r="AV246" s="33">
        <v>4577.4942789999996</v>
      </c>
      <c r="AW246" s="33">
        <v>2929.7820809999998</v>
      </c>
      <c r="AX246" s="33">
        <v>3207.1786219999999</v>
      </c>
      <c r="AY246" s="33">
        <v>3915.3822460000001</v>
      </c>
      <c r="AZ246" s="33">
        <v>4969.5392400000001</v>
      </c>
      <c r="BA246" s="33">
        <v>4600.7556649999997</v>
      </c>
      <c r="BB246" s="33">
        <v>3207.1786219999999</v>
      </c>
      <c r="BC246" s="33">
        <v>3915.3822460000001</v>
      </c>
      <c r="BD246" s="33">
        <v>2342.7673100000002</v>
      </c>
      <c r="BE246" s="33">
        <v>4600.7556649999997</v>
      </c>
      <c r="BF246" s="33">
        <v>3207.1786219999999</v>
      </c>
      <c r="BG246" s="33">
        <v>3915.3822460000001</v>
      </c>
      <c r="BH246" s="33">
        <v>4767.1227440000002</v>
      </c>
      <c r="BI246" s="33">
        <v>4600.7556649999997</v>
      </c>
      <c r="BJ246" s="33">
        <v>3207.1786219999999</v>
      </c>
      <c r="BK246" s="33">
        <v>3915.3822460000001</v>
      </c>
      <c r="BL246" s="33">
        <v>4828.5880930000003</v>
      </c>
      <c r="BM246" s="33">
        <v>2124.3119839999999</v>
      </c>
      <c r="BN246" s="33">
        <v>3207.1786219999999</v>
      </c>
      <c r="BO246" s="33">
        <v>3915.3822460000001</v>
      </c>
      <c r="BP246" s="33">
        <v>4969.5392400000001</v>
      </c>
      <c r="BQ246" s="33">
        <v>3184.5708890000001</v>
      </c>
      <c r="BR246" s="33">
        <v>3207.1786219999999</v>
      </c>
      <c r="BS246" s="33">
        <v>3915.3822460000001</v>
      </c>
      <c r="BT246" s="33">
        <v>6181.8734000000004</v>
      </c>
      <c r="BU246" s="33">
        <v>5743.7088229999999</v>
      </c>
      <c r="BV246" s="33">
        <v>3992.1527890000002</v>
      </c>
      <c r="BW246" s="33">
        <v>4861.3797930000001</v>
      </c>
      <c r="BX246" s="33">
        <v>4142.1850640000002</v>
      </c>
      <c r="BY246" s="33">
        <v>5743.7088229999999</v>
      </c>
      <c r="BZ246" s="33">
        <v>3992.1527890000002</v>
      </c>
      <c r="CA246" s="33">
        <v>4861.3797930000001</v>
      </c>
      <c r="CB246" s="33">
        <v>6181.8734000000004</v>
      </c>
      <c r="CC246" s="33">
        <v>4600.7556649999997</v>
      </c>
      <c r="CD246" s="33">
        <v>3992.1527890000002</v>
      </c>
      <c r="CE246" s="33">
        <v>4861.3797930000001</v>
      </c>
      <c r="CF246" s="33">
        <v>6181.8734000000004</v>
      </c>
      <c r="CG246" s="33">
        <v>2482.4653819999999</v>
      </c>
      <c r="CH246" s="33">
        <v>3992.1527890000002</v>
      </c>
      <c r="CI246" s="33">
        <v>4861.3797930000001</v>
      </c>
      <c r="CJ246" s="33">
        <v>6181.8734000000004</v>
      </c>
      <c r="CK246" s="33">
        <v>3267.2651409999999</v>
      </c>
      <c r="CL246" s="33">
        <v>3992.1527890000002</v>
      </c>
      <c r="CM246" s="33">
        <v>4861.3797930000001</v>
      </c>
      <c r="CN246" s="33">
        <v>6181.8734000000004</v>
      </c>
      <c r="CO246" s="33">
        <v>5620.137694</v>
      </c>
      <c r="CP246" s="33">
        <v>3992.1527890000002</v>
      </c>
      <c r="CQ246" s="33">
        <v>4861.3797930000001</v>
      </c>
      <c r="CR246" s="33">
        <v>6181.8734000000004</v>
      </c>
      <c r="CS246" s="33">
        <v>4080.7686220000001</v>
      </c>
      <c r="CT246" s="33">
        <v>3992.1527890000002</v>
      </c>
      <c r="CU246" s="33">
        <v>4861.3797930000001</v>
      </c>
      <c r="CV246" s="33">
        <v>6181.8734000000004</v>
      </c>
      <c r="CW246" s="33">
        <v>5743.7088229999999</v>
      </c>
      <c r="CX246" s="33">
        <v>3992.1527890000002</v>
      </c>
      <c r="CY246" s="33">
        <v>4861.3797930000001</v>
      </c>
      <c r="CZ246" s="33">
        <v>6181.8734000000004</v>
      </c>
      <c r="DA246" s="33">
        <v>5671.1729079999996</v>
      </c>
      <c r="DB246" s="33">
        <v>3992.1527890000002</v>
      </c>
      <c r="DC246" s="33">
        <v>4861.3797930000001</v>
      </c>
      <c r="DD246" s="33">
        <v>6181.8734000000004</v>
      </c>
      <c r="DE246" s="33">
        <v>2453.8002329999999</v>
      </c>
      <c r="DF246" s="33">
        <v>3992.1527890000002</v>
      </c>
      <c r="DG246" s="33">
        <v>4861.3797930000001</v>
      </c>
      <c r="DH246" s="33">
        <v>6181.8734000000004</v>
      </c>
      <c r="DI246" s="33">
        <v>5743.7088229999999</v>
      </c>
      <c r="DJ246" s="33">
        <v>3992.1527890000002</v>
      </c>
      <c r="DK246" s="33">
        <v>4861.3797930000001</v>
      </c>
      <c r="DL246" s="33">
        <v>6181.8734000000004</v>
      </c>
      <c r="DM246" s="33">
        <v>5743.7088229999999</v>
      </c>
      <c r="DN246" s="33">
        <v>2623.0622509999998</v>
      </c>
      <c r="DO246" s="33">
        <v>4861.3797930000001</v>
      </c>
      <c r="DP246" s="33">
        <v>6181.8734000000004</v>
      </c>
      <c r="DQ246" s="33">
        <v>4600.7556649999997</v>
      </c>
      <c r="DR246" s="33">
        <v>3992.1527890000002</v>
      </c>
      <c r="DS246" s="33">
        <v>4861.3797930000001</v>
      </c>
      <c r="DT246" s="33">
        <v>6181.8734000000004</v>
      </c>
      <c r="DU246" s="33">
        <v>4600.7556649999997</v>
      </c>
      <c r="DV246" s="33">
        <v>3992.1527890000002</v>
      </c>
      <c r="DW246" s="33">
        <v>4861.3797930000001</v>
      </c>
      <c r="DX246" s="33">
        <v>6181.8734000000004</v>
      </c>
      <c r="DY246" s="33">
        <v>5743.7088229999999</v>
      </c>
      <c r="DZ246" s="33">
        <v>2291.3444020000002</v>
      </c>
      <c r="EA246" s="33">
        <v>4861.3797930000001</v>
      </c>
      <c r="EB246" s="33">
        <v>6181.8734000000004</v>
      </c>
      <c r="EC246" s="33">
        <v>3910.2766820000002</v>
      </c>
      <c r="ED246" s="33">
        <v>2291.3444020000002</v>
      </c>
      <c r="EE246" s="33">
        <v>4861.3797930000001</v>
      </c>
      <c r="EF246" s="33">
        <v>6181.8734000000004</v>
      </c>
      <c r="EG246" s="33">
        <v>4405.5592729999998</v>
      </c>
      <c r="EH246" s="33">
        <v>1506.370234</v>
      </c>
      <c r="EI246" s="33">
        <v>4861.3797930000001</v>
      </c>
      <c r="EJ246" s="33">
        <v>6181.8734000000004</v>
      </c>
      <c r="EK246" s="33">
        <v>4367.0517540000001</v>
      </c>
      <c r="EL246" s="33">
        <v>1668.9167170000001</v>
      </c>
      <c r="EM246" s="33">
        <v>4861.3797930000001</v>
      </c>
      <c r="EN246" s="33">
        <v>6181.8734000000004</v>
      </c>
      <c r="EO246" s="33">
        <v>3477.6330830000002</v>
      </c>
      <c r="EP246" s="33">
        <v>1506.370234</v>
      </c>
      <c r="EQ246" s="33">
        <v>4861.3797930000001</v>
      </c>
      <c r="ER246" s="33">
        <v>6181.8734000000004</v>
      </c>
      <c r="ES246" s="33">
        <v>2124.3119839999999</v>
      </c>
      <c r="ET246" s="33">
        <v>3140.5915169999998</v>
      </c>
      <c r="EU246" s="33">
        <v>4861.3797930000001</v>
      </c>
      <c r="EV246" s="33">
        <v>6181.8734000000004</v>
      </c>
      <c r="EW246" s="33">
        <v>3267.2651409999999</v>
      </c>
      <c r="EX246" s="33">
        <v>1457.5158289999999</v>
      </c>
      <c r="EY246" s="33">
        <v>4861.3797930000001</v>
      </c>
      <c r="EZ246" s="33">
        <v>6181.8734000000004</v>
      </c>
      <c r="FA246" s="33">
        <v>3918.5593220000001</v>
      </c>
      <c r="FB246" s="33">
        <v>1391.8773209999999</v>
      </c>
      <c r="FC246" s="33">
        <v>4861.3797930000001</v>
      </c>
    </row>
    <row r="247" spans="2:159" x14ac:dyDescent="0.25">
      <c r="B247" s="33" t="s">
        <v>25</v>
      </c>
      <c r="C247" s="33" t="s">
        <v>37</v>
      </c>
      <c r="D247" s="33">
        <v>775.30919670000003</v>
      </c>
      <c r="E247" s="33">
        <v>782.06714680000005</v>
      </c>
      <c r="F247" s="33">
        <v>944.42658029999996</v>
      </c>
      <c r="G247" s="33">
        <v>851.8834683</v>
      </c>
      <c r="H247" s="33">
        <v>775.30919670000003</v>
      </c>
      <c r="I247" s="33">
        <v>782.06714680000005</v>
      </c>
      <c r="J247" s="33">
        <v>944.42658029999996</v>
      </c>
      <c r="K247" s="33">
        <v>851.8834683</v>
      </c>
      <c r="L247" s="33">
        <v>775.30919670000003</v>
      </c>
      <c r="M247" s="33">
        <v>782.06714680000005</v>
      </c>
      <c r="N247" s="33">
        <v>944.42658029999996</v>
      </c>
      <c r="O247" s="33">
        <v>851.8834683</v>
      </c>
      <c r="P247" s="33">
        <v>775.82194479999998</v>
      </c>
      <c r="Q247" s="33">
        <v>782.57579769999995</v>
      </c>
      <c r="R247" s="33">
        <v>945.01997889999996</v>
      </c>
      <c r="S247" s="33">
        <v>852.44690609999998</v>
      </c>
      <c r="T247" s="33">
        <v>835.08618839999997</v>
      </c>
      <c r="U247" s="33">
        <v>841.36647389999996</v>
      </c>
      <c r="V247" s="33">
        <v>1013.605934</v>
      </c>
      <c r="W247" s="33">
        <v>917.56993850000003</v>
      </c>
      <c r="X247" s="33">
        <v>860.01914520000003</v>
      </c>
      <c r="Y247" s="33">
        <v>866.10019699999998</v>
      </c>
      <c r="Z247" s="33">
        <v>1042.4606120000001</v>
      </c>
      <c r="AA247" s="33">
        <v>944.96773619999999</v>
      </c>
      <c r="AB247" s="33">
        <v>938.73835680000002</v>
      </c>
      <c r="AC247" s="33">
        <v>940.31436529999996</v>
      </c>
      <c r="AD247" s="33">
        <v>1093.430509</v>
      </c>
      <c r="AE247" s="33">
        <v>1006.393194</v>
      </c>
      <c r="AF247" s="33">
        <v>987.74345070000004</v>
      </c>
      <c r="AG247" s="33">
        <v>986.51493330000005</v>
      </c>
      <c r="AH247" s="33">
        <v>1125.1608140000001</v>
      </c>
      <c r="AI247" s="33">
        <v>1044.6324030000001</v>
      </c>
      <c r="AJ247" s="33">
        <v>991.70724199999995</v>
      </c>
      <c r="AK247" s="33">
        <v>990.78436850000003</v>
      </c>
      <c r="AL247" s="33">
        <v>1130.1575210000001</v>
      </c>
      <c r="AM247" s="33">
        <v>1048.9915410000001</v>
      </c>
      <c r="AN247" s="33">
        <v>991.70724199999995</v>
      </c>
      <c r="AO247" s="33">
        <v>990.78436850000003</v>
      </c>
      <c r="AP247" s="33">
        <v>1130.1575210000001</v>
      </c>
      <c r="AQ247" s="33">
        <v>1048.9915410000001</v>
      </c>
      <c r="AR247" s="33">
        <v>966.07380450000005</v>
      </c>
      <c r="AS247" s="33">
        <v>990.78436850000003</v>
      </c>
      <c r="AT247" s="33">
        <v>1130.1575210000001</v>
      </c>
      <c r="AU247" s="33">
        <v>1048.9915410000001</v>
      </c>
      <c r="AV247" s="33">
        <v>991.70724199999995</v>
      </c>
      <c r="AW247" s="33">
        <v>990.78436850000003</v>
      </c>
      <c r="AX247" s="33">
        <v>1130.1575210000001</v>
      </c>
      <c r="AY247" s="33">
        <v>1048.9915410000001</v>
      </c>
      <c r="AZ247" s="33">
        <v>2465.7940520000002</v>
      </c>
      <c r="BA247" s="33">
        <v>2453.092079</v>
      </c>
      <c r="BB247" s="33">
        <v>2836.1044019999999</v>
      </c>
      <c r="BC247" s="33">
        <v>2668.8047259999998</v>
      </c>
      <c r="BD247" s="33">
        <v>2465.7940520000002</v>
      </c>
      <c r="BE247" s="33">
        <v>2453.092079</v>
      </c>
      <c r="BF247" s="33">
        <v>2836.1044019999999</v>
      </c>
      <c r="BG247" s="33">
        <v>2668.8047259999998</v>
      </c>
      <c r="BH247" s="33">
        <v>2465.7940520000002</v>
      </c>
      <c r="BI247" s="33">
        <v>2453.092079</v>
      </c>
      <c r="BJ247" s="33">
        <v>2836.1044019999999</v>
      </c>
      <c r="BK247" s="33">
        <v>2668.8047259999998</v>
      </c>
      <c r="BL247" s="33">
        <v>2465.7940520000002</v>
      </c>
      <c r="BM247" s="33">
        <v>2363.034384</v>
      </c>
      <c r="BN247" s="33">
        <v>2836.1044019999999</v>
      </c>
      <c r="BO247" s="33">
        <v>2668.8047259999998</v>
      </c>
      <c r="BP247" s="33">
        <v>2465.7940520000002</v>
      </c>
      <c r="BQ247" s="33">
        <v>2453.092079</v>
      </c>
      <c r="BR247" s="33">
        <v>2836.1044019999999</v>
      </c>
      <c r="BS247" s="33">
        <v>2668.8047259999998</v>
      </c>
      <c r="BT247" s="33">
        <v>2465.7940520000002</v>
      </c>
      <c r="BU247" s="33">
        <v>2453.092079</v>
      </c>
      <c r="BV247" s="33">
        <v>2836.1044019999999</v>
      </c>
      <c r="BW247" s="33">
        <v>2668.8047259999998</v>
      </c>
      <c r="BX247" s="33">
        <v>2465.7940520000002</v>
      </c>
      <c r="BY247" s="33">
        <v>2453.092079</v>
      </c>
      <c r="BZ247" s="33">
        <v>2836.1044019999999</v>
      </c>
      <c r="CA247" s="33">
        <v>2668.8047259999998</v>
      </c>
      <c r="CB247" s="33">
        <v>2465.7940520000002</v>
      </c>
      <c r="CC247" s="33">
        <v>2453.092079</v>
      </c>
      <c r="CD247" s="33">
        <v>2836.1044019999999</v>
      </c>
      <c r="CE247" s="33">
        <v>2668.8047259999998</v>
      </c>
      <c r="CF247" s="33">
        <v>2465.7940520000002</v>
      </c>
      <c r="CG247" s="33">
        <v>2453.092079</v>
      </c>
      <c r="CH247" s="33">
        <v>2836.1044019999999</v>
      </c>
      <c r="CI247" s="33">
        <v>2668.8047259999998</v>
      </c>
      <c r="CJ247" s="33">
        <v>2465.7940520000002</v>
      </c>
      <c r="CK247" s="33">
        <v>2021.4977160000001</v>
      </c>
      <c r="CL247" s="33">
        <v>2836.1044019999999</v>
      </c>
      <c r="CM247" s="33">
        <v>2668.8047259999998</v>
      </c>
      <c r="CN247" s="33">
        <v>2465.7940520000002</v>
      </c>
      <c r="CO247" s="33">
        <v>1948.1977240000001</v>
      </c>
      <c r="CP247" s="33">
        <v>2836.1044019999999</v>
      </c>
      <c r="CQ247" s="33">
        <v>2668.8047259999998</v>
      </c>
      <c r="CR247" s="33">
        <v>2465.7940520000002</v>
      </c>
      <c r="CS247" s="33">
        <v>2453.092079</v>
      </c>
      <c r="CT247" s="33">
        <v>2836.1044019999999</v>
      </c>
      <c r="CU247" s="33">
        <v>2668.8047259999998</v>
      </c>
      <c r="CV247" s="33">
        <v>2465.7940520000002</v>
      </c>
      <c r="CW247" s="33">
        <v>2453.092079</v>
      </c>
      <c r="CX247" s="33">
        <v>2836.1044019999999</v>
      </c>
      <c r="CY247" s="33">
        <v>2668.8047259999998</v>
      </c>
      <c r="CZ247" s="33">
        <v>2465.7940520000002</v>
      </c>
      <c r="DA247" s="33">
        <v>2453.092079</v>
      </c>
      <c r="DB247" s="33">
        <v>2836.1044019999999</v>
      </c>
      <c r="DC247" s="33">
        <v>2668.8047259999998</v>
      </c>
      <c r="DD247" s="33">
        <v>2465.7940520000002</v>
      </c>
      <c r="DE247" s="33">
        <v>2453.092079</v>
      </c>
      <c r="DF247" s="33">
        <v>2836.1044019999999</v>
      </c>
      <c r="DG247" s="33">
        <v>2668.8047259999998</v>
      </c>
      <c r="DH247" s="33">
        <v>2465.7940520000002</v>
      </c>
      <c r="DI247" s="33">
        <v>2453.092079</v>
      </c>
      <c r="DJ247" s="33">
        <v>2836.1044019999999</v>
      </c>
      <c r="DK247" s="33">
        <v>2668.8047259999998</v>
      </c>
      <c r="DL247" s="33">
        <v>2465.7940520000002</v>
      </c>
      <c r="DM247" s="33">
        <v>2328.2079709999998</v>
      </c>
      <c r="DN247" s="33">
        <v>2836.1044019999999</v>
      </c>
      <c r="DO247" s="33">
        <v>2668.8047259999998</v>
      </c>
      <c r="DP247" s="33">
        <v>2465.7940520000002</v>
      </c>
      <c r="DQ247" s="33">
        <v>2453.092079</v>
      </c>
      <c r="DR247" s="33">
        <v>2836.1044019999999</v>
      </c>
      <c r="DS247" s="33">
        <v>2668.8047259999998</v>
      </c>
      <c r="DT247" s="33">
        <v>2465.7940520000002</v>
      </c>
      <c r="DU247" s="33">
        <v>2453.092079</v>
      </c>
      <c r="DV247" s="33">
        <v>2715.8690769999998</v>
      </c>
      <c r="DW247" s="33">
        <v>2668.8047259999998</v>
      </c>
      <c r="DX247" s="33">
        <v>2465.7940520000002</v>
      </c>
      <c r="DY247" s="33">
        <v>2453.092079</v>
      </c>
      <c r="DZ247" s="33">
        <v>1841.1971940000001</v>
      </c>
      <c r="EA247" s="33">
        <v>2668.8047259999998</v>
      </c>
      <c r="EB247" s="33">
        <v>2465.7940520000002</v>
      </c>
      <c r="EC247" s="33">
        <v>2453.092079</v>
      </c>
      <c r="ED247" s="33">
        <v>2713.8214349999998</v>
      </c>
      <c r="EE247" s="33">
        <v>2668.8047259999998</v>
      </c>
      <c r="EF247" s="33">
        <v>2465.7940520000002</v>
      </c>
      <c r="EG247" s="33">
        <v>2453.092079</v>
      </c>
      <c r="EH247" s="33">
        <v>1242.2155660000001</v>
      </c>
      <c r="EI247" s="33">
        <v>2668.8047259999998</v>
      </c>
      <c r="EJ247" s="33">
        <v>2465.7940520000002</v>
      </c>
      <c r="EK247" s="33">
        <v>2453.092079</v>
      </c>
      <c r="EL247" s="33">
        <v>1130.1575210000001</v>
      </c>
      <c r="EM247" s="33">
        <v>2668.8047259999998</v>
      </c>
      <c r="EN247" s="33">
        <v>2465.7940520000002</v>
      </c>
      <c r="EO247" s="33">
        <v>2453.092079</v>
      </c>
      <c r="EP247" s="33">
        <v>1130.1575210000001</v>
      </c>
      <c r="EQ247" s="33">
        <v>2668.8047259999998</v>
      </c>
      <c r="ER247" s="33">
        <v>2465.7940520000002</v>
      </c>
      <c r="ES247" s="33">
        <v>990.78436850000003</v>
      </c>
      <c r="ET247" s="33">
        <v>1570.870467</v>
      </c>
      <c r="EU247" s="33">
        <v>2668.8047259999998</v>
      </c>
      <c r="EV247" s="33">
        <v>2465.7940520000002</v>
      </c>
      <c r="EW247" s="33">
        <v>1098.9890170000001</v>
      </c>
      <c r="EX247" s="33">
        <v>1130.1575210000001</v>
      </c>
      <c r="EY247" s="33">
        <v>2668.8047259999998</v>
      </c>
      <c r="EZ247" s="33">
        <v>2465.7940520000002</v>
      </c>
      <c r="FA247" s="33">
        <v>990.78436850000003</v>
      </c>
      <c r="FB247" s="33">
        <v>2836.1044019999999</v>
      </c>
      <c r="FC247" s="33">
        <v>2668.8047259999998</v>
      </c>
    </row>
    <row r="248" spans="2:159" x14ac:dyDescent="0.25">
      <c r="B248" s="33" t="s">
        <v>25</v>
      </c>
      <c r="C248" s="33" t="s">
        <v>38</v>
      </c>
      <c r="D248" s="33">
        <v>56.387713519999998</v>
      </c>
      <c r="E248" s="33">
        <v>56.022339039999999</v>
      </c>
      <c r="F248" s="33">
        <v>55.792816889999997</v>
      </c>
      <c r="G248" s="33">
        <v>53.718477350000001</v>
      </c>
      <c r="H248" s="33">
        <v>56.387713519999998</v>
      </c>
      <c r="I248" s="33">
        <v>56.022339039999999</v>
      </c>
      <c r="J248" s="33">
        <v>55.792816889999997</v>
      </c>
      <c r="K248" s="33">
        <v>53.718477350000001</v>
      </c>
      <c r="L248" s="33">
        <v>56.387713519999998</v>
      </c>
      <c r="M248" s="33">
        <v>56.022339039999999</v>
      </c>
      <c r="N248" s="33">
        <v>55.792816889999997</v>
      </c>
      <c r="O248" s="33">
        <v>53.718477350000001</v>
      </c>
      <c r="P248" s="33">
        <v>56.387713519999998</v>
      </c>
      <c r="Q248" s="33">
        <v>56.022339039999999</v>
      </c>
      <c r="R248" s="33">
        <v>55.792816889999997</v>
      </c>
      <c r="S248" s="33">
        <v>53.718477350000001</v>
      </c>
      <c r="T248" s="33">
        <v>58.056632460000003</v>
      </c>
      <c r="U248" s="33">
        <v>57.819946610000002</v>
      </c>
      <c r="V248" s="33">
        <v>57.8966359</v>
      </c>
      <c r="W248" s="33">
        <v>55.553853750000002</v>
      </c>
      <c r="X248" s="33">
        <v>58.056632460000003</v>
      </c>
      <c r="Y248" s="33">
        <v>57.819946610000002</v>
      </c>
      <c r="Z248" s="33">
        <v>57.8966359</v>
      </c>
      <c r="AA248" s="33">
        <v>55.553853750000002</v>
      </c>
      <c r="AC248" s="33">
        <v>57.819946610000002</v>
      </c>
      <c r="AE248" s="33">
        <v>55.553853750000002</v>
      </c>
      <c r="AF248" s="33">
        <v>58.056632460000003</v>
      </c>
      <c r="AG248" s="33">
        <v>57.819946610000002</v>
      </c>
      <c r="AH248" s="33">
        <v>2.103819009</v>
      </c>
      <c r="AI248" s="33">
        <v>55.553853750000002</v>
      </c>
      <c r="AJ248" s="33">
        <v>105.2766835</v>
      </c>
      <c r="AK248" s="33">
        <v>104.6626727</v>
      </c>
      <c r="AL248" s="33">
        <v>112.54395940000001</v>
      </c>
      <c r="AM248" s="33">
        <v>107.4420198</v>
      </c>
      <c r="AN248" s="33">
        <v>105.2766835</v>
      </c>
      <c r="AO248" s="33">
        <v>104.6626727</v>
      </c>
      <c r="AP248" s="33">
        <v>112.54395940000001</v>
      </c>
      <c r="AQ248" s="33">
        <v>107.4420198</v>
      </c>
      <c r="AR248" s="33">
        <v>105.2766835</v>
      </c>
      <c r="AS248" s="33">
        <v>104.6626727</v>
      </c>
      <c r="AT248" s="33">
        <v>112.54395940000001</v>
      </c>
      <c r="AU248" s="33">
        <v>107.4420198</v>
      </c>
      <c r="AV248" s="33">
        <v>105.2766835</v>
      </c>
      <c r="AW248" s="33">
        <v>104.6626727</v>
      </c>
      <c r="AX248" s="33">
        <v>112.54395940000001</v>
      </c>
      <c r="AY248" s="33">
        <v>107.4420198</v>
      </c>
      <c r="AZ248" s="33">
        <v>105.2766835</v>
      </c>
      <c r="BA248" s="33">
        <v>104.6626727</v>
      </c>
      <c r="BB248" s="33">
        <v>112.54395940000001</v>
      </c>
      <c r="BC248" s="33">
        <v>107.4420198</v>
      </c>
      <c r="BD248" s="33">
        <v>103.6077645</v>
      </c>
      <c r="BF248" s="33">
        <v>112.54395940000001</v>
      </c>
      <c r="BG248" s="33">
        <v>107.4420198</v>
      </c>
      <c r="BH248" s="33">
        <v>105.2766835</v>
      </c>
      <c r="BI248" s="33">
        <v>104.6626727</v>
      </c>
      <c r="BJ248" s="33">
        <v>112.54395940000001</v>
      </c>
      <c r="BK248" s="33">
        <v>107.4420198</v>
      </c>
      <c r="BL248" s="33">
        <v>105.2766835</v>
      </c>
      <c r="BM248" s="33">
        <v>104.6626727</v>
      </c>
      <c r="BN248" s="33">
        <v>112.54395940000001</v>
      </c>
      <c r="BO248" s="33">
        <v>107.4420198</v>
      </c>
      <c r="BP248" s="33">
        <v>105.2766835</v>
      </c>
      <c r="BQ248" s="33">
        <v>104.6626727</v>
      </c>
      <c r="BR248" s="33">
        <v>112.54395940000001</v>
      </c>
      <c r="BS248" s="33">
        <v>107.4420198</v>
      </c>
      <c r="BT248" s="33">
        <v>105.2766835</v>
      </c>
      <c r="BU248" s="33">
        <v>104.6626727</v>
      </c>
      <c r="BV248" s="33">
        <v>112.54395940000001</v>
      </c>
      <c r="BW248" s="33">
        <v>107.4420198</v>
      </c>
      <c r="BX248" s="33">
        <v>105.2766835</v>
      </c>
      <c r="BZ248" s="33">
        <v>110.4401404</v>
      </c>
      <c r="CA248" s="33">
        <v>107.4420198</v>
      </c>
      <c r="CB248" s="33">
        <v>105.2766835</v>
      </c>
      <c r="CC248" s="33">
        <v>104.6626727</v>
      </c>
      <c r="CD248" s="33">
        <v>57.8966359</v>
      </c>
      <c r="CE248" s="33">
        <v>107.4420198</v>
      </c>
      <c r="CF248" s="33">
        <v>105.2766835</v>
      </c>
      <c r="CG248" s="33">
        <v>104.6626727</v>
      </c>
      <c r="CH248" s="33">
        <v>110.4401404</v>
      </c>
      <c r="CI248" s="33">
        <v>107.4420198</v>
      </c>
      <c r="CJ248" s="33">
        <v>105.2766835</v>
      </c>
      <c r="CK248" s="33">
        <v>104.6626727</v>
      </c>
      <c r="CL248" s="33">
        <v>112.54395940000001</v>
      </c>
      <c r="CM248" s="33">
        <v>107.4420198</v>
      </c>
      <c r="CN248" s="33">
        <v>105.2766835</v>
      </c>
      <c r="CO248" s="33">
        <v>104.6626727</v>
      </c>
      <c r="CP248" s="33">
        <v>55.792816889999997</v>
      </c>
      <c r="CQ248" s="33">
        <v>107.4420198</v>
      </c>
      <c r="CR248" s="33">
        <v>105.2766835</v>
      </c>
      <c r="CS248" s="33">
        <v>104.6626727</v>
      </c>
      <c r="CT248" s="33">
        <v>110.4401404</v>
      </c>
      <c r="CU248" s="33">
        <v>107.4420198</v>
      </c>
      <c r="CV248" s="33">
        <v>105.2766835</v>
      </c>
      <c r="CW248" s="33">
        <v>104.6626727</v>
      </c>
      <c r="CX248" s="33">
        <v>112.54395940000001</v>
      </c>
      <c r="CY248" s="33">
        <v>107.4420198</v>
      </c>
      <c r="CZ248" s="33">
        <v>105.2766835</v>
      </c>
      <c r="DA248" s="33">
        <v>104.6626727</v>
      </c>
      <c r="DB248" s="33">
        <v>57.8966359</v>
      </c>
      <c r="DC248" s="33">
        <v>107.4420198</v>
      </c>
      <c r="DD248" s="33">
        <v>105.2766835</v>
      </c>
      <c r="DE248" s="33">
        <v>56.022339039999999</v>
      </c>
      <c r="DG248" s="33">
        <v>107.4420198</v>
      </c>
      <c r="DH248" s="33">
        <v>105.2766835</v>
      </c>
      <c r="DK248" s="33">
        <v>107.4420198</v>
      </c>
      <c r="DL248" s="33">
        <v>105.2766835</v>
      </c>
      <c r="DM248" s="33">
        <v>104.6626727</v>
      </c>
      <c r="DO248" s="33">
        <v>107.4420198</v>
      </c>
      <c r="DP248" s="33">
        <v>105.2766835</v>
      </c>
      <c r="DS248" s="33">
        <v>107.4420198</v>
      </c>
      <c r="DT248" s="33">
        <v>105.2766835</v>
      </c>
      <c r="DU248" s="33">
        <v>104.6626727</v>
      </c>
      <c r="DW248" s="33">
        <v>107.4420198</v>
      </c>
      <c r="DX248" s="33">
        <v>105.2766835</v>
      </c>
      <c r="EA248" s="33">
        <v>107.4420198</v>
      </c>
      <c r="EB248" s="33">
        <v>105.2766835</v>
      </c>
      <c r="EC248" s="33">
        <v>104.6626727</v>
      </c>
      <c r="EE248" s="33">
        <v>107.4420198</v>
      </c>
      <c r="EF248" s="33">
        <v>105.2766835</v>
      </c>
      <c r="EG248" s="33">
        <v>56.022339039999999</v>
      </c>
      <c r="EI248" s="33">
        <v>107.4420198</v>
      </c>
      <c r="EJ248" s="33">
        <v>105.2766835</v>
      </c>
      <c r="EK248" s="33">
        <v>104.6626727</v>
      </c>
      <c r="EM248" s="33">
        <v>107.4420198</v>
      </c>
      <c r="EN248" s="33">
        <v>105.2766835</v>
      </c>
      <c r="EO248" s="33">
        <v>104.6626727</v>
      </c>
      <c r="EQ248" s="33">
        <v>107.4420198</v>
      </c>
      <c r="ER248" s="33">
        <v>105.2766835</v>
      </c>
      <c r="ES248" s="33">
        <v>104.6626727</v>
      </c>
      <c r="EU248" s="33">
        <v>107.4420198</v>
      </c>
      <c r="EV248" s="33">
        <v>105.2766835</v>
      </c>
      <c r="EY248" s="33">
        <v>107.4420198</v>
      </c>
      <c r="EZ248" s="33">
        <v>105.2766835</v>
      </c>
      <c r="FA248" s="33">
        <v>104.6626727</v>
      </c>
      <c r="FC248" s="33">
        <v>107.4420198</v>
      </c>
    </row>
    <row r="249" spans="2:159" x14ac:dyDescent="0.25">
      <c r="B249" s="33" t="s">
        <v>25</v>
      </c>
      <c r="C249" s="33" t="s">
        <v>39</v>
      </c>
      <c r="F249" s="33">
        <v>75.928631600000003</v>
      </c>
      <c r="G249" s="33">
        <v>47.115900969999998</v>
      </c>
      <c r="J249" s="33">
        <v>75.928631600000003</v>
      </c>
      <c r="K249" s="33">
        <v>89.909617310000002</v>
      </c>
      <c r="N249" s="33">
        <v>75.928631600000003</v>
      </c>
      <c r="O249" s="33">
        <v>89.909617310000002</v>
      </c>
      <c r="R249" s="33">
        <v>75.928631600000003</v>
      </c>
      <c r="S249" s="33">
        <v>89.909617310000002</v>
      </c>
      <c r="V249" s="33">
        <v>75.928631600000003</v>
      </c>
      <c r="W249" s="33">
        <v>89.909617310000002</v>
      </c>
      <c r="X249" s="33">
        <v>113.8293899</v>
      </c>
      <c r="Z249" s="33">
        <v>75.928631600000003</v>
      </c>
      <c r="AA249" s="33">
        <v>89.909617310000002</v>
      </c>
      <c r="AB249" s="33">
        <v>113.8293899</v>
      </c>
      <c r="AD249" s="33">
        <v>75.928631600000003</v>
      </c>
      <c r="AE249" s="33">
        <v>89.909617310000002</v>
      </c>
      <c r="AH249" s="33">
        <v>75.928631600000003</v>
      </c>
      <c r="AI249" s="33">
        <v>89.909617310000002</v>
      </c>
      <c r="AJ249" s="33">
        <v>113.8293899</v>
      </c>
      <c r="AK249" s="33">
        <v>99.9955444</v>
      </c>
      <c r="AL249" s="33">
        <v>75.928631600000003</v>
      </c>
      <c r="AM249" s="33">
        <v>89.909617310000002</v>
      </c>
      <c r="AP249" s="33">
        <v>75.928631600000003</v>
      </c>
      <c r="AQ249" s="33">
        <v>89.909617310000002</v>
      </c>
      <c r="AR249" s="33">
        <v>113.8293899</v>
      </c>
      <c r="AS249" s="33">
        <v>99.9955444</v>
      </c>
      <c r="AT249" s="33">
        <v>75.928631600000003</v>
      </c>
      <c r="AU249" s="33">
        <v>89.909617310000002</v>
      </c>
      <c r="AV249" s="33">
        <v>113.8293899</v>
      </c>
      <c r="AW249" s="33">
        <v>99.9955444</v>
      </c>
      <c r="AX249" s="33">
        <v>75.928631600000003</v>
      </c>
      <c r="AY249" s="33">
        <v>89.909617310000002</v>
      </c>
      <c r="AZ249" s="33">
        <v>113.8293899</v>
      </c>
      <c r="BA249" s="33">
        <v>99.9955444</v>
      </c>
      <c r="BB249" s="33">
        <v>75.928631600000003</v>
      </c>
      <c r="BC249" s="33">
        <v>89.909617310000002</v>
      </c>
      <c r="BD249" s="33">
        <v>113.8293899</v>
      </c>
      <c r="BE249" s="33">
        <v>99.9955444</v>
      </c>
      <c r="BF249" s="33">
        <v>75.928631600000003</v>
      </c>
      <c r="BG249" s="33">
        <v>89.909617310000002</v>
      </c>
      <c r="BH249" s="33">
        <v>113.8293899</v>
      </c>
      <c r="BJ249" s="33">
        <v>75.928631600000003</v>
      </c>
      <c r="BK249" s="33">
        <v>89.909617310000002</v>
      </c>
      <c r="BL249" s="33">
        <v>113.8293899</v>
      </c>
      <c r="BM249" s="33">
        <v>99.9955444</v>
      </c>
      <c r="BN249" s="33">
        <v>75.928631600000003</v>
      </c>
      <c r="BO249" s="33">
        <v>89.909617310000002</v>
      </c>
      <c r="BP249" s="33">
        <v>113.8293899</v>
      </c>
      <c r="BQ249" s="33">
        <v>99.9955444</v>
      </c>
      <c r="BR249" s="33">
        <v>75.928631600000003</v>
      </c>
      <c r="BS249" s="33">
        <v>89.909617310000002</v>
      </c>
      <c r="BT249" s="33">
        <v>113.8293899</v>
      </c>
      <c r="BV249" s="33">
        <v>75.928631600000003</v>
      </c>
      <c r="BW249" s="33">
        <v>89.909617310000002</v>
      </c>
      <c r="BX249" s="33">
        <v>113.8293899</v>
      </c>
      <c r="BY249" s="33">
        <v>99.9955444</v>
      </c>
      <c r="BZ249" s="33">
        <v>75.928631600000003</v>
      </c>
      <c r="CA249" s="33">
        <v>89.909617310000002</v>
      </c>
      <c r="CB249" s="33">
        <v>113.8293899</v>
      </c>
      <c r="CD249" s="33">
        <v>75.928631600000003</v>
      </c>
      <c r="CE249" s="33">
        <v>89.909617310000002</v>
      </c>
      <c r="CF249" s="33">
        <v>113.8293899</v>
      </c>
      <c r="CG249" s="33">
        <v>99.9955444</v>
      </c>
      <c r="CH249" s="33">
        <v>75.928631600000003</v>
      </c>
      <c r="CI249" s="33">
        <v>89.909617310000002</v>
      </c>
      <c r="CJ249" s="33">
        <v>113.8293899</v>
      </c>
      <c r="CK249" s="33">
        <v>99.9955444</v>
      </c>
      <c r="CL249" s="33">
        <v>75.928631600000003</v>
      </c>
      <c r="CM249" s="33">
        <v>89.909617310000002</v>
      </c>
      <c r="CN249" s="33">
        <v>113.8293899</v>
      </c>
      <c r="CO249" s="33">
        <v>99.9955444</v>
      </c>
      <c r="CP249" s="33">
        <v>75.928631600000003</v>
      </c>
      <c r="CQ249" s="33">
        <v>89.909617310000002</v>
      </c>
      <c r="CR249" s="33">
        <v>113.8293899</v>
      </c>
      <c r="CS249" s="33">
        <v>99.9955444</v>
      </c>
      <c r="CT249" s="33">
        <v>75.928631600000003</v>
      </c>
      <c r="CU249" s="33">
        <v>89.909617310000002</v>
      </c>
      <c r="CV249" s="33">
        <v>113.8293899</v>
      </c>
      <c r="CW249" s="33">
        <v>99.9955444</v>
      </c>
      <c r="CX249" s="33">
        <v>75.928631600000003</v>
      </c>
      <c r="CY249" s="33">
        <v>89.909617310000002</v>
      </c>
      <c r="CZ249" s="33">
        <v>113.8293899</v>
      </c>
      <c r="DA249" s="33">
        <v>99.9955444</v>
      </c>
      <c r="DB249" s="33">
        <v>75.928631600000003</v>
      </c>
      <c r="DC249" s="33">
        <v>89.909617310000002</v>
      </c>
      <c r="DD249" s="33">
        <v>113.8293899</v>
      </c>
      <c r="DE249" s="33">
        <v>99.9955444</v>
      </c>
      <c r="DF249" s="33">
        <v>75.928631600000003</v>
      </c>
      <c r="DG249" s="33">
        <v>89.909617310000002</v>
      </c>
      <c r="DH249" s="33">
        <v>113.8293899</v>
      </c>
      <c r="DI249" s="33">
        <v>99.9955444</v>
      </c>
      <c r="DJ249" s="33">
        <v>75.928631600000003</v>
      </c>
      <c r="DK249" s="33">
        <v>89.909617310000002</v>
      </c>
      <c r="DL249" s="33">
        <v>113.8293899</v>
      </c>
      <c r="DM249" s="33">
        <v>99.9955444</v>
      </c>
      <c r="DN249" s="33">
        <v>75.928631600000003</v>
      </c>
      <c r="DO249" s="33">
        <v>89.909617310000002</v>
      </c>
      <c r="DP249" s="33">
        <v>113.8293899</v>
      </c>
      <c r="DQ249" s="33">
        <v>99.9955444</v>
      </c>
      <c r="DS249" s="33">
        <v>89.909617310000002</v>
      </c>
      <c r="DT249" s="33">
        <v>113.8293899</v>
      </c>
      <c r="DU249" s="33">
        <v>99.9955444</v>
      </c>
      <c r="DV249" s="33">
        <v>75.928631600000003</v>
      </c>
      <c r="DW249" s="33">
        <v>89.909617310000002</v>
      </c>
      <c r="DX249" s="33">
        <v>113.8293899</v>
      </c>
      <c r="DY249" s="33">
        <v>99.9955444</v>
      </c>
      <c r="DZ249" s="33">
        <v>75.928631600000003</v>
      </c>
      <c r="EA249" s="33">
        <v>89.909617310000002</v>
      </c>
      <c r="EB249" s="33">
        <v>113.8293899</v>
      </c>
      <c r="EC249" s="33">
        <v>99.9955444</v>
      </c>
      <c r="ED249" s="33">
        <v>75.928631600000003</v>
      </c>
      <c r="EE249" s="33">
        <v>89.909617310000002</v>
      </c>
      <c r="EF249" s="33">
        <v>113.8293899</v>
      </c>
      <c r="EG249" s="33">
        <v>99.9955444</v>
      </c>
      <c r="EH249" s="33">
        <v>75.928631600000003</v>
      </c>
      <c r="EI249" s="33">
        <v>89.909617310000002</v>
      </c>
      <c r="EJ249" s="33">
        <v>113.8293899</v>
      </c>
      <c r="EK249" s="33">
        <v>99.9955444</v>
      </c>
      <c r="EL249" s="33">
        <v>75.928631600000003</v>
      </c>
      <c r="EM249" s="33">
        <v>89.909617310000002</v>
      </c>
      <c r="EN249" s="33">
        <v>113.8293899</v>
      </c>
      <c r="EP249" s="33">
        <v>75.928631600000003</v>
      </c>
      <c r="EQ249" s="33">
        <v>89.909617310000002</v>
      </c>
      <c r="ER249" s="33">
        <v>113.8293899</v>
      </c>
      <c r="ES249" s="33">
        <v>99.9955444</v>
      </c>
      <c r="ET249" s="33">
        <v>75.928631600000003</v>
      </c>
      <c r="EU249" s="33">
        <v>89.909617310000002</v>
      </c>
      <c r="EV249" s="33">
        <v>113.8293899</v>
      </c>
      <c r="EW249" s="33">
        <v>99.9955444</v>
      </c>
      <c r="EX249" s="33">
        <v>75.928631600000003</v>
      </c>
      <c r="EY249" s="33">
        <v>89.909617310000002</v>
      </c>
      <c r="EZ249" s="33">
        <v>113.8293899</v>
      </c>
      <c r="FA249" s="33">
        <v>99.9955444</v>
      </c>
      <c r="FB249" s="33">
        <v>75.928631600000003</v>
      </c>
      <c r="FC249" s="33">
        <v>89.909617310000002</v>
      </c>
    </row>
    <row r="250" spans="2:159" x14ac:dyDescent="0.25">
      <c r="B250" s="33" t="s">
        <v>25</v>
      </c>
      <c r="C250" s="33" t="s">
        <v>40</v>
      </c>
    </row>
    <row r="251" spans="2:159" x14ac:dyDescent="0.25">
      <c r="B251" s="33" t="s">
        <v>25</v>
      </c>
      <c r="C251" s="33" t="s">
        <v>41</v>
      </c>
      <c r="T251" s="33">
        <v>90.534813310000004</v>
      </c>
      <c r="U251" s="33">
        <v>94.491984400000007</v>
      </c>
      <c r="V251" s="33">
        <v>41.226006810000001</v>
      </c>
      <c r="W251" s="33">
        <v>50.509284309999998</v>
      </c>
      <c r="X251" s="33">
        <v>189.3327165</v>
      </c>
      <c r="Y251" s="33">
        <v>187.63575539999999</v>
      </c>
      <c r="Z251" s="33">
        <v>41.226006810000001</v>
      </c>
      <c r="AA251" s="33">
        <v>127.60236399999999</v>
      </c>
      <c r="AB251" s="33">
        <v>90.534813310000004</v>
      </c>
      <c r="AC251" s="33">
        <v>94.491984400000007</v>
      </c>
      <c r="AE251" s="33">
        <v>50.509284309999998</v>
      </c>
      <c r="AF251" s="33">
        <v>189.3327165</v>
      </c>
      <c r="AG251" s="33">
        <v>94.491984400000007</v>
      </c>
      <c r="AH251" s="33">
        <v>41.226006810000001</v>
      </c>
      <c r="AI251" s="33">
        <v>127.60236399999999</v>
      </c>
      <c r="AJ251" s="33">
        <v>279.91480610000002</v>
      </c>
      <c r="AK251" s="33">
        <v>175.87610359999999</v>
      </c>
      <c r="AL251" s="33">
        <v>97.120188279999994</v>
      </c>
      <c r="AM251" s="33">
        <v>198.2845548</v>
      </c>
      <c r="AN251" s="33">
        <v>279.91480610000002</v>
      </c>
      <c r="AO251" s="33">
        <v>273.0338979</v>
      </c>
      <c r="AP251" s="33">
        <v>163.84764620000001</v>
      </c>
      <c r="AQ251" s="33">
        <v>198.2845548</v>
      </c>
      <c r="AR251" s="33">
        <v>279.91480610000002</v>
      </c>
      <c r="AS251" s="33">
        <v>179.89012690000001</v>
      </c>
      <c r="AT251" s="33">
        <v>163.84764620000001</v>
      </c>
      <c r="AU251" s="33">
        <v>198.2845548</v>
      </c>
      <c r="AV251" s="33">
        <v>181.11690300000001</v>
      </c>
      <c r="AW251" s="33">
        <v>179.89012690000001</v>
      </c>
      <c r="AX251" s="33">
        <v>163.84764620000001</v>
      </c>
      <c r="AY251" s="33">
        <v>198.2845548</v>
      </c>
      <c r="AZ251" s="33">
        <v>193.63768049999999</v>
      </c>
      <c r="BB251" s="33">
        <v>163.84764620000001</v>
      </c>
      <c r="BC251" s="33">
        <v>198.2845548</v>
      </c>
      <c r="BD251" s="33">
        <v>279.91480610000002</v>
      </c>
      <c r="BE251" s="33">
        <v>269.01987459999998</v>
      </c>
      <c r="BF251" s="33">
        <v>163.84764620000001</v>
      </c>
      <c r="BG251" s="33">
        <v>198.2845548</v>
      </c>
      <c r="BH251" s="33">
        <v>279.91480610000002</v>
      </c>
      <c r="BI251" s="33">
        <v>273.0338979</v>
      </c>
      <c r="BJ251" s="33">
        <v>163.84764620000001</v>
      </c>
      <c r="BK251" s="33">
        <v>198.2845548</v>
      </c>
      <c r="BL251" s="33">
        <v>279.91480610000002</v>
      </c>
      <c r="BM251" s="33">
        <v>273.0338979</v>
      </c>
      <c r="BN251" s="33">
        <v>163.84764620000001</v>
      </c>
      <c r="BO251" s="33">
        <v>198.2845548</v>
      </c>
      <c r="BP251" s="33">
        <v>181.11690300000001</v>
      </c>
      <c r="BQ251" s="33">
        <v>85.398142489999998</v>
      </c>
      <c r="BR251" s="33">
        <v>163.84764620000001</v>
      </c>
      <c r="BS251" s="33">
        <v>198.2845548</v>
      </c>
      <c r="BT251" s="33">
        <v>279.91480610000002</v>
      </c>
      <c r="BU251" s="33">
        <v>273.0338979</v>
      </c>
      <c r="BV251" s="33">
        <v>163.84764620000001</v>
      </c>
      <c r="BW251" s="33">
        <v>198.2845548</v>
      </c>
      <c r="BX251" s="33">
        <v>279.91480610000002</v>
      </c>
      <c r="BY251" s="33">
        <v>273.0338979</v>
      </c>
      <c r="BZ251" s="33">
        <v>163.84764620000001</v>
      </c>
      <c r="CA251" s="33">
        <v>198.2845548</v>
      </c>
      <c r="CB251" s="33">
        <v>279.91480610000002</v>
      </c>
      <c r="CC251" s="33">
        <v>273.0338979</v>
      </c>
      <c r="CD251" s="33">
        <v>163.84764620000001</v>
      </c>
      <c r="CE251" s="33">
        <v>198.2845548</v>
      </c>
      <c r="CF251" s="33">
        <v>279.91480610000002</v>
      </c>
      <c r="CG251" s="33">
        <v>273.0338979</v>
      </c>
      <c r="CH251" s="33">
        <v>163.84764620000001</v>
      </c>
      <c r="CI251" s="33">
        <v>198.2845548</v>
      </c>
      <c r="CJ251" s="33">
        <v>279.91480610000002</v>
      </c>
      <c r="CK251" s="33">
        <v>273.0338979</v>
      </c>
      <c r="CL251" s="33">
        <v>163.84764620000001</v>
      </c>
      <c r="CM251" s="33">
        <v>198.2845548</v>
      </c>
      <c r="CN251" s="33">
        <v>279.91480610000002</v>
      </c>
      <c r="CO251" s="33">
        <v>273.0338979</v>
      </c>
      <c r="CP251" s="33">
        <v>163.84764620000001</v>
      </c>
      <c r="CQ251" s="33">
        <v>198.2845548</v>
      </c>
      <c r="CR251" s="33">
        <v>279.91480610000002</v>
      </c>
      <c r="CS251" s="33">
        <v>273.0338979</v>
      </c>
      <c r="CT251" s="33">
        <v>163.84764620000001</v>
      </c>
      <c r="CU251" s="33">
        <v>198.2845548</v>
      </c>
      <c r="CV251" s="33">
        <v>279.91480610000002</v>
      </c>
      <c r="CX251" s="33">
        <v>163.84764620000001</v>
      </c>
      <c r="CY251" s="33">
        <v>198.2845548</v>
      </c>
      <c r="CZ251" s="33">
        <v>279.91480610000002</v>
      </c>
      <c r="DA251" s="33">
        <v>89.412165790000003</v>
      </c>
      <c r="DB251" s="33">
        <v>163.84764620000001</v>
      </c>
      <c r="DC251" s="33">
        <v>198.2845548</v>
      </c>
      <c r="DD251" s="33">
        <v>279.91480610000002</v>
      </c>
      <c r="DE251" s="33">
        <v>273.0338979</v>
      </c>
      <c r="DF251" s="33">
        <v>163.84764620000001</v>
      </c>
      <c r="DG251" s="33">
        <v>198.2845548</v>
      </c>
      <c r="DH251" s="33">
        <v>279.91480610000002</v>
      </c>
      <c r="DI251" s="33">
        <v>273.0338979</v>
      </c>
      <c r="DJ251" s="33">
        <v>163.84764620000001</v>
      </c>
      <c r="DK251" s="33">
        <v>198.2845548</v>
      </c>
      <c r="DL251" s="33">
        <v>279.91480610000002</v>
      </c>
      <c r="DN251" s="33">
        <v>163.84764620000001</v>
      </c>
      <c r="DO251" s="33">
        <v>198.2845548</v>
      </c>
      <c r="DP251" s="33">
        <v>279.91480610000002</v>
      </c>
      <c r="DQ251" s="33">
        <v>94.491984400000007</v>
      </c>
      <c r="DR251" s="33">
        <v>66.727457880000003</v>
      </c>
      <c r="DS251" s="33">
        <v>198.2845548</v>
      </c>
      <c r="DT251" s="33">
        <v>279.91480610000002</v>
      </c>
      <c r="DW251" s="33">
        <v>198.2845548</v>
      </c>
      <c r="DX251" s="33">
        <v>279.91480610000002</v>
      </c>
      <c r="DY251" s="33">
        <v>273.0338979</v>
      </c>
      <c r="DZ251" s="33">
        <v>4.3334969289999998</v>
      </c>
      <c r="EA251" s="33">
        <v>198.2845548</v>
      </c>
      <c r="EB251" s="33">
        <v>279.91480610000002</v>
      </c>
      <c r="EC251" s="33">
        <v>94.491984400000007</v>
      </c>
      <c r="ED251" s="33">
        <v>163.84764620000001</v>
      </c>
      <c r="EE251" s="33">
        <v>198.2845548</v>
      </c>
      <c r="EF251" s="33">
        <v>279.91480610000002</v>
      </c>
      <c r="EG251" s="33">
        <v>182.55593680000001</v>
      </c>
      <c r="EH251" s="33">
        <v>163.84764620000001</v>
      </c>
      <c r="EI251" s="33">
        <v>198.2845548</v>
      </c>
      <c r="EJ251" s="33">
        <v>279.91480610000002</v>
      </c>
      <c r="EK251" s="33">
        <v>273.0338979</v>
      </c>
      <c r="EL251" s="33">
        <v>66.727457880000003</v>
      </c>
      <c r="EM251" s="33">
        <v>198.2845548</v>
      </c>
      <c r="EN251" s="33">
        <v>279.91480610000002</v>
      </c>
      <c r="EO251" s="33">
        <v>273.0338979</v>
      </c>
      <c r="EP251" s="33">
        <v>105.1966548</v>
      </c>
      <c r="EQ251" s="33">
        <v>198.2845548</v>
      </c>
      <c r="ER251" s="33">
        <v>279.91480610000002</v>
      </c>
      <c r="ES251" s="33">
        <v>273.0338979</v>
      </c>
      <c r="ET251" s="33">
        <v>163.84764620000001</v>
      </c>
      <c r="EU251" s="33">
        <v>198.2845548</v>
      </c>
      <c r="EV251" s="33">
        <v>279.91480610000002</v>
      </c>
      <c r="EW251" s="33">
        <v>273.0338979</v>
      </c>
      <c r="EX251" s="33">
        <v>66.727457880000003</v>
      </c>
      <c r="EY251" s="33">
        <v>198.2845548</v>
      </c>
      <c r="EZ251" s="33">
        <v>279.91480610000002</v>
      </c>
      <c r="FA251" s="33">
        <v>158.11722520000001</v>
      </c>
      <c r="FB251" s="33">
        <v>125.3784493</v>
      </c>
      <c r="FC251" s="33">
        <v>198.2845548</v>
      </c>
    </row>
    <row r="252" spans="2:159" x14ac:dyDescent="0.25">
      <c r="B252" s="33" t="s">
        <v>25</v>
      </c>
      <c r="C252" s="33" t="s">
        <v>42</v>
      </c>
    </row>
    <row r="253" spans="2:159" x14ac:dyDescent="0.25">
      <c r="B253" s="33" t="s">
        <v>25</v>
      </c>
      <c r="C253" s="33" t="s">
        <v>43</v>
      </c>
      <c r="AI253" s="33">
        <v>1.706231469</v>
      </c>
      <c r="AM253" s="33">
        <v>1.706231469</v>
      </c>
      <c r="AN253" s="33">
        <v>1.3137820389999999</v>
      </c>
      <c r="AP253" s="33">
        <v>1.4807809949999999</v>
      </c>
      <c r="AQ253" s="33">
        <v>1.706231469</v>
      </c>
      <c r="AT253" s="33">
        <v>1.4807809949999999</v>
      </c>
      <c r="AU253" s="33">
        <v>1.706231469</v>
      </c>
      <c r="AV253" s="33">
        <v>1.0883315650000001</v>
      </c>
      <c r="AW253" s="33">
        <v>1.706231469</v>
      </c>
      <c r="AX253" s="33">
        <v>1.4807809949999999</v>
      </c>
      <c r="AY253" s="33">
        <v>1.706231469</v>
      </c>
      <c r="AZ253" s="33">
        <v>0.92133260939999995</v>
      </c>
      <c r="BA253" s="33">
        <v>1.0883315650000001</v>
      </c>
      <c r="BB253" s="33">
        <v>1.4807809949999999</v>
      </c>
      <c r="BC253" s="33">
        <v>1.706231469</v>
      </c>
      <c r="BE253" s="33">
        <v>1.706231469</v>
      </c>
      <c r="BF253" s="33">
        <v>1.4807809949999999</v>
      </c>
      <c r="BG253" s="33">
        <v>1.706231469</v>
      </c>
      <c r="BH253" s="33">
        <v>2.0989980300000002</v>
      </c>
      <c r="BI253" s="33">
        <v>1.3137820389999999</v>
      </c>
      <c r="BJ253" s="33">
        <v>1.4807809949999999</v>
      </c>
      <c r="BK253" s="33">
        <v>1.706231469</v>
      </c>
      <c r="BL253" s="33">
        <v>2.0989980300000002</v>
      </c>
      <c r="BM253" s="33">
        <v>0.89400724269999998</v>
      </c>
      <c r="BN253" s="33">
        <v>1.4807809949999999</v>
      </c>
      <c r="BO253" s="33">
        <v>1.706231469</v>
      </c>
      <c r="BP253" s="33">
        <v>0.96503146930000006</v>
      </c>
      <c r="BR253" s="33">
        <v>1.4807809949999999</v>
      </c>
      <c r="BS253" s="33">
        <v>1.706231469</v>
      </c>
      <c r="BT253" s="33">
        <v>2.0989980300000002</v>
      </c>
      <c r="BV253" s="33">
        <v>1.4807809949999999</v>
      </c>
      <c r="BW253" s="33">
        <v>1.706231469</v>
      </c>
      <c r="BX253" s="33">
        <v>2.0989980300000002</v>
      </c>
      <c r="BY253" s="33">
        <v>0.60058753570000001</v>
      </c>
      <c r="BZ253" s="33">
        <v>1.4807809949999999</v>
      </c>
      <c r="CA253" s="33">
        <v>1.706231469</v>
      </c>
      <c r="CB253" s="33">
        <v>1.8305896239999999</v>
      </c>
      <c r="CC253" s="33">
        <v>0.40558308370000001</v>
      </c>
      <c r="CD253" s="33">
        <v>1.4807809949999999</v>
      </c>
      <c r="CE253" s="33">
        <v>1.706231469</v>
      </c>
      <c r="CF253" s="33">
        <v>2.0989980300000002</v>
      </c>
      <c r="CG253" s="33">
        <v>1.191042889</v>
      </c>
      <c r="CH253" s="33">
        <v>1.4807809949999999</v>
      </c>
      <c r="CI253" s="33">
        <v>1.706231469</v>
      </c>
      <c r="CJ253" s="33">
        <v>2.0989980300000002</v>
      </c>
      <c r="CK253" s="33">
        <v>1.9712020889999999</v>
      </c>
      <c r="CL253" s="33">
        <v>1.4807809949999999</v>
      </c>
      <c r="CM253" s="33">
        <v>1.706231469</v>
      </c>
      <c r="CN253" s="33">
        <v>2.0989980300000002</v>
      </c>
      <c r="CP253" s="33">
        <v>1.4807809949999999</v>
      </c>
      <c r="CQ253" s="33">
        <v>1.706231469</v>
      </c>
      <c r="CR253" s="33">
        <v>2.0989980300000002</v>
      </c>
      <c r="CS253" s="33">
        <v>1.9712020889999999</v>
      </c>
      <c r="CT253" s="33">
        <v>1.4807809949999999</v>
      </c>
      <c r="CU253" s="33">
        <v>1.706231469</v>
      </c>
      <c r="CV253" s="33">
        <v>2.0989980300000002</v>
      </c>
      <c r="CW253" s="33">
        <v>1.9712020889999999</v>
      </c>
      <c r="CX253" s="33">
        <v>1.4807809949999999</v>
      </c>
      <c r="CY253" s="33">
        <v>1.706231469</v>
      </c>
      <c r="CZ253" s="33">
        <v>2.0989980300000002</v>
      </c>
      <c r="DA253" s="33">
        <v>1.9712020889999999</v>
      </c>
      <c r="DB253" s="33">
        <v>1.4807809949999999</v>
      </c>
      <c r="DC253" s="33">
        <v>1.706231469</v>
      </c>
      <c r="DD253" s="33">
        <v>2.0989980300000002</v>
      </c>
      <c r="DF253" s="33">
        <v>1.4807809949999999</v>
      </c>
      <c r="DG253" s="33">
        <v>1.706231469</v>
      </c>
      <c r="DH253" s="33">
        <v>2.0989980300000002</v>
      </c>
      <c r="DI253" s="33">
        <v>1.9712020889999999</v>
      </c>
      <c r="DJ253" s="33">
        <v>1.4807809949999999</v>
      </c>
      <c r="DK253" s="33">
        <v>1.706231469</v>
      </c>
      <c r="DL253" s="33">
        <v>2.0989980300000002</v>
      </c>
      <c r="DN253" s="33">
        <v>1.4807809949999999</v>
      </c>
      <c r="DO253" s="33">
        <v>1.706231469</v>
      </c>
      <c r="DP253" s="33">
        <v>2.0989980300000002</v>
      </c>
      <c r="DR253" s="33">
        <v>1.4807809949999999</v>
      </c>
      <c r="DS253" s="33">
        <v>1.706231469</v>
      </c>
      <c r="DT253" s="33">
        <v>2.0989980300000002</v>
      </c>
      <c r="DW253" s="33">
        <v>1.706231469</v>
      </c>
      <c r="DX253" s="33">
        <v>2.0989980300000002</v>
      </c>
      <c r="DY253" s="33">
        <v>1.9712020889999999</v>
      </c>
      <c r="DZ253" s="33">
        <v>1.4807809949999999</v>
      </c>
      <c r="EA253" s="33">
        <v>1.706231469</v>
      </c>
      <c r="EB253" s="33">
        <v>2.0989980300000002</v>
      </c>
      <c r="EC253" s="33">
        <v>1.9712020889999999</v>
      </c>
      <c r="ED253" s="33">
        <v>1.4807809949999999</v>
      </c>
      <c r="EE253" s="33">
        <v>1.706231469</v>
      </c>
      <c r="EF253" s="33">
        <v>2.0989980300000002</v>
      </c>
      <c r="EI253" s="33">
        <v>1.706231469</v>
      </c>
      <c r="EJ253" s="33">
        <v>2.0989980300000002</v>
      </c>
      <c r="EM253" s="33">
        <v>1.706231469</v>
      </c>
      <c r="EN253" s="33">
        <v>2.0989980300000002</v>
      </c>
      <c r="EQ253" s="33">
        <v>1.706231469</v>
      </c>
      <c r="ER253" s="33">
        <v>2.0989980300000002</v>
      </c>
      <c r="EU253" s="33">
        <v>1.706231469</v>
      </c>
      <c r="EV253" s="33">
        <v>2.0989980300000002</v>
      </c>
      <c r="EW253" s="33">
        <v>1.9712020889999999</v>
      </c>
      <c r="EY253" s="33">
        <v>1.706231469</v>
      </c>
      <c r="EZ253" s="33">
        <v>2.0989980300000002</v>
      </c>
      <c r="FB253" s="33">
        <v>1.4807809949999999</v>
      </c>
      <c r="FC253" s="33">
        <v>1.706231469</v>
      </c>
    </row>
    <row r="254" spans="2:159" x14ac:dyDescent="0.25">
      <c r="B254" s="33" t="s">
        <v>25</v>
      </c>
      <c r="C254" s="33" t="s">
        <v>44</v>
      </c>
      <c r="AL254" s="33">
        <v>2.0531999999999999</v>
      </c>
      <c r="AM254" s="33">
        <v>2.0531999999999999</v>
      </c>
      <c r="AN254" s="33">
        <v>2.0531999999999999</v>
      </c>
      <c r="AP254" s="33">
        <v>2.0531999999999999</v>
      </c>
      <c r="AQ254" s="33">
        <v>2.0531999999999999</v>
      </c>
      <c r="AT254" s="33">
        <v>2.0531999999999999</v>
      </c>
      <c r="AU254" s="33">
        <v>2.0531999999999999</v>
      </c>
      <c r="AV254" s="33">
        <v>2.0531999999999999</v>
      </c>
      <c r="AX254" s="33">
        <v>2.0531999999999999</v>
      </c>
      <c r="AY254" s="33">
        <v>2.0531999999999999</v>
      </c>
      <c r="BB254" s="33">
        <v>2.0531999999999999</v>
      </c>
      <c r="BC254" s="33">
        <v>2.0531999999999999</v>
      </c>
      <c r="BD254" s="33">
        <v>2.0531999999999999</v>
      </c>
      <c r="BE254" s="33">
        <v>1.8037799999999999</v>
      </c>
      <c r="BF254" s="33">
        <v>2.0531999999999999</v>
      </c>
      <c r="BG254" s="33">
        <v>2.0531999999999999</v>
      </c>
      <c r="BI254" s="33">
        <v>1.8037799999999999</v>
      </c>
      <c r="BJ254" s="33">
        <v>2.0531999999999999</v>
      </c>
      <c r="BK254" s="33">
        <v>2.0531999999999999</v>
      </c>
      <c r="BN254" s="33">
        <v>2.0531999999999999</v>
      </c>
      <c r="BO254" s="33">
        <v>2.0531999999999999</v>
      </c>
      <c r="BP254" s="33">
        <v>2.0531999999999999</v>
      </c>
      <c r="BQ254" s="33">
        <v>1.8037799999999999</v>
      </c>
      <c r="BR254" s="33">
        <v>2.0531999999999999</v>
      </c>
      <c r="BS254" s="33">
        <v>2.0531999999999999</v>
      </c>
      <c r="BV254" s="33">
        <v>2.0531999999999999</v>
      </c>
      <c r="BW254" s="33">
        <v>2.0531999999999999</v>
      </c>
      <c r="BX254" s="33">
        <v>2.0531999999999999</v>
      </c>
      <c r="BY254" s="33">
        <v>1.8037799999999999</v>
      </c>
      <c r="BZ254" s="33">
        <v>2.0531999999999999</v>
      </c>
      <c r="CA254" s="33">
        <v>2.0531999999999999</v>
      </c>
      <c r="CB254" s="33">
        <v>2.0531999999999999</v>
      </c>
      <c r="CC254" s="33">
        <v>1.8037799999999999</v>
      </c>
      <c r="CD254" s="33">
        <v>2.0531999999999999</v>
      </c>
      <c r="CE254" s="33">
        <v>2.0531999999999999</v>
      </c>
      <c r="CF254" s="33">
        <v>2.0531999999999999</v>
      </c>
      <c r="CH254" s="33">
        <v>2.0531999999999999</v>
      </c>
      <c r="CI254" s="33">
        <v>2.0531999999999999</v>
      </c>
      <c r="CJ254" s="33">
        <v>2.0531999999999999</v>
      </c>
      <c r="CL254" s="33">
        <v>2.0531999999999999</v>
      </c>
      <c r="CM254" s="33">
        <v>2.0531999999999999</v>
      </c>
      <c r="CN254" s="33">
        <v>2.0531999999999999</v>
      </c>
      <c r="CP254" s="33">
        <v>2.0531999999999999</v>
      </c>
      <c r="CQ254" s="33">
        <v>2.0531999999999999</v>
      </c>
      <c r="CR254" s="33">
        <v>2.0531999999999999</v>
      </c>
      <c r="CT254" s="33">
        <v>2.0531999999999999</v>
      </c>
      <c r="CU254" s="33">
        <v>2.0531999999999999</v>
      </c>
      <c r="CV254" s="33">
        <v>2.0531999999999999</v>
      </c>
      <c r="CW254" s="33">
        <v>1.8037799999999999</v>
      </c>
      <c r="CX254" s="33">
        <v>2.0531999999999999</v>
      </c>
      <c r="CY254" s="33">
        <v>2.0531999999999999</v>
      </c>
      <c r="CZ254" s="33">
        <v>2.0531999999999999</v>
      </c>
      <c r="DA254" s="33">
        <v>1.8037799999999999</v>
      </c>
      <c r="DB254" s="33">
        <v>2.0531999999999999</v>
      </c>
      <c r="DC254" s="33">
        <v>2.0531999999999999</v>
      </c>
      <c r="DD254" s="33">
        <v>2.0531999999999999</v>
      </c>
      <c r="DF254" s="33">
        <v>2.0531999999999999</v>
      </c>
      <c r="DG254" s="33">
        <v>2.0531999999999999</v>
      </c>
      <c r="DH254" s="33">
        <v>2.0531999999999999</v>
      </c>
      <c r="DJ254" s="33">
        <v>2.0531999999999999</v>
      </c>
      <c r="DK254" s="33">
        <v>2.0531999999999999</v>
      </c>
      <c r="DL254" s="33">
        <v>2.0531999999999999</v>
      </c>
      <c r="DM254" s="33">
        <v>1.8037799999999999</v>
      </c>
      <c r="DN254" s="33">
        <v>2.0531999999999999</v>
      </c>
      <c r="DO254" s="33">
        <v>2.0531999999999999</v>
      </c>
      <c r="DP254" s="33">
        <v>2.0531999999999999</v>
      </c>
      <c r="DQ254" s="33">
        <v>1.8037799999999999</v>
      </c>
      <c r="DR254" s="33">
        <v>2.0531999999999999</v>
      </c>
      <c r="DS254" s="33">
        <v>2.0531999999999999</v>
      </c>
      <c r="DT254" s="33">
        <v>2.0531999999999999</v>
      </c>
      <c r="DU254" s="33">
        <v>1.8037799999999999</v>
      </c>
      <c r="DW254" s="33">
        <v>2.0531999999999999</v>
      </c>
      <c r="DX254" s="33">
        <v>2.0531999999999999</v>
      </c>
      <c r="DY254" s="33">
        <v>1.8037799999999999</v>
      </c>
      <c r="DZ254" s="33">
        <v>2.0531999999999999</v>
      </c>
      <c r="EA254" s="33">
        <v>2.0531999999999999</v>
      </c>
      <c r="EB254" s="33">
        <v>2.0531999999999999</v>
      </c>
      <c r="EE254" s="33">
        <v>2.0531999999999999</v>
      </c>
      <c r="EF254" s="33">
        <v>2.0531999999999999</v>
      </c>
      <c r="EG254" s="33">
        <v>1.8037799999999999</v>
      </c>
      <c r="EI254" s="33">
        <v>2.0531999999999999</v>
      </c>
      <c r="EJ254" s="33">
        <v>2.0531999999999999</v>
      </c>
      <c r="EM254" s="33">
        <v>2.0531999999999999</v>
      </c>
      <c r="EN254" s="33">
        <v>2.0531999999999999</v>
      </c>
      <c r="EO254" s="33">
        <v>1.8037799999999999</v>
      </c>
      <c r="EQ254" s="33">
        <v>2.0531999999999999</v>
      </c>
      <c r="ER254" s="33">
        <v>2.0531999999999999</v>
      </c>
      <c r="EU254" s="33">
        <v>2.0531999999999999</v>
      </c>
      <c r="EV254" s="33">
        <v>2.0531999999999999</v>
      </c>
      <c r="EY254" s="33">
        <v>2.0531999999999999</v>
      </c>
      <c r="EZ254" s="33">
        <v>2.0531999999999999</v>
      </c>
      <c r="FC254" s="33">
        <v>2.0531999999999999</v>
      </c>
    </row>
    <row r="255" spans="2:159" x14ac:dyDescent="0.25">
      <c r="B255" s="33" t="s">
        <v>25</v>
      </c>
      <c r="C255" s="33" t="s">
        <v>45</v>
      </c>
    </row>
    <row r="256" spans="2:159" x14ac:dyDescent="0.25">
      <c r="B256" s="33" t="s">
        <v>25</v>
      </c>
      <c r="C256" s="33" t="s">
        <v>46</v>
      </c>
    </row>
    <row r="257" spans="2:159" x14ac:dyDescent="0.25">
      <c r="B257" s="33" t="s">
        <v>25</v>
      </c>
      <c r="C257" s="33" t="s">
        <v>15</v>
      </c>
      <c r="D257" s="33">
        <v>3010.3681569999999</v>
      </c>
      <c r="E257" s="33">
        <v>2804.6802910000001</v>
      </c>
      <c r="F257" s="33">
        <v>2445.0387300000002</v>
      </c>
      <c r="G257" s="33">
        <v>2670.8420470000001</v>
      </c>
      <c r="H257" s="33">
        <v>3010.3681569999999</v>
      </c>
      <c r="I257" s="33">
        <v>2804.6802910000001</v>
      </c>
      <c r="J257" s="33">
        <v>2445.0387300000002</v>
      </c>
      <c r="K257" s="33">
        <v>2713.6357630000002</v>
      </c>
      <c r="L257" s="33">
        <v>3010.3681569999999</v>
      </c>
      <c r="M257" s="33">
        <v>2804.6802910000001</v>
      </c>
      <c r="N257" s="33">
        <v>2445.0387300000002</v>
      </c>
      <c r="O257" s="33">
        <v>2713.6357630000002</v>
      </c>
      <c r="P257" s="33">
        <v>3010.8809059999999</v>
      </c>
      <c r="Q257" s="33">
        <v>2805.1889420000002</v>
      </c>
      <c r="R257" s="33">
        <v>2445.6321290000001</v>
      </c>
      <c r="S257" s="33">
        <v>2714.1992009999999</v>
      </c>
      <c r="T257" s="33">
        <v>3258.0097230000001</v>
      </c>
      <c r="U257" s="33">
        <v>3050.4554499999999</v>
      </c>
      <c r="V257" s="33">
        <v>2619.4873419999999</v>
      </c>
      <c r="W257" s="33">
        <v>2906.3120899999999</v>
      </c>
      <c r="X257" s="33">
        <v>3502.0154389999998</v>
      </c>
      <c r="Y257" s="33">
        <v>3174.4095419999999</v>
      </c>
      <c r="Z257" s="33">
        <v>2652.515394</v>
      </c>
      <c r="AA257" s="33">
        <v>3015.8324349999998</v>
      </c>
      <c r="AB257" s="33">
        <v>3465.684745</v>
      </c>
      <c r="AC257" s="33">
        <v>3196.9505170000002</v>
      </c>
      <c r="AD257" s="33">
        <v>2652.7427560000001</v>
      </c>
      <c r="AE257" s="33">
        <v>3046.1021970000002</v>
      </c>
      <c r="AF257" s="33">
        <v>3577.1675919999998</v>
      </c>
      <c r="AG257" s="33">
        <v>3262.4482520000001</v>
      </c>
      <c r="AH257" s="33">
        <v>2750.315208</v>
      </c>
      <c r="AI257" s="33">
        <v>3184.5163849999999</v>
      </c>
      <c r="AJ257" s="33">
        <v>3833.4954320000002</v>
      </c>
      <c r="AK257" s="33">
        <v>3495.6306730000001</v>
      </c>
      <c r="AL257" s="33">
        <v>2921.7903540000002</v>
      </c>
      <c r="AM257" s="33">
        <v>3314.0706719999998</v>
      </c>
      <c r="AN257" s="33">
        <v>5216.6018379999996</v>
      </c>
      <c r="AO257" s="33">
        <v>4900.8858790000004</v>
      </c>
      <c r="AP257" s="33">
        <v>3959.452749</v>
      </c>
      <c r="AQ257" s="33">
        <v>4479.5186809999996</v>
      </c>
      <c r="AR257" s="33">
        <v>3807.8619939999999</v>
      </c>
      <c r="AS257" s="33">
        <v>5976.088377</v>
      </c>
      <c r="AT257" s="33">
        <v>4693.1903609999999</v>
      </c>
      <c r="AU257" s="33">
        <v>5363.7694110000002</v>
      </c>
      <c r="AV257" s="33">
        <v>5972.5660289999996</v>
      </c>
      <c r="AW257" s="33">
        <v>4306.8210250000002</v>
      </c>
      <c r="AX257" s="33">
        <v>4693.1903609999999</v>
      </c>
      <c r="AY257" s="33">
        <v>5363.7694110000002</v>
      </c>
      <c r="AZ257" s="33">
        <v>7848.9983780000002</v>
      </c>
      <c r="BA257" s="33">
        <v>7259.5942919999998</v>
      </c>
      <c r="BB257" s="33">
        <v>6399.1372419999998</v>
      </c>
      <c r="BC257" s="33">
        <v>6983.5825960000002</v>
      </c>
      <c r="BD257" s="33">
        <v>5307.9665230000001</v>
      </c>
      <c r="BE257" s="33">
        <v>7426.3731740000003</v>
      </c>
      <c r="BF257" s="33">
        <v>6399.1372419999998</v>
      </c>
      <c r="BG257" s="33">
        <v>6983.5825960000002</v>
      </c>
      <c r="BH257" s="33">
        <v>7734.0366739999999</v>
      </c>
      <c r="BI257" s="33">
        <v>7434.6618760000001</v>
      </c>
      <c r="BJ257" s="33">
        <v>6399.1372419999998</v>
      </c>
      <c r="BK257" s="33">
        <v>6983.5825960000002</v>
      </c>
      <c r="BL257" s="33">
        <v>7795.502023</v>
      </c>
      <c r="BM257" s="33">
        <v>4965.9324900000001</v>
      </c>
      <c r="BN257" s="33">
        <v>6399.1372419999998</v>
      </c>
      <c r="BO257" s="33">
        <v>6983.5825960000002</v>
      </c>
      <c r="BP257" s="33">
        <v>7838.5744999999997</v>
      </c>
      <c r="BQ257" s="33">
        <v>5929.5231080000003</v>
      </c>
      <c r="BR257" s="33">
        <v>6399.1372419999998</v>
      </c>
      <c r="BS257" s="33">
        <v>6983.5825960000002</v>
      </c>
      <c r="BT257" s="33">
        <v>9148.7873299999992</v>
      </c>
      <c r="BU257" s="33">
        <v>8574.4974719999991</v>
      </c>
      <c r="BV257" s="33">
        <v>7184.1114100000004</v>
      </c>
      <c r="BW257" s="33">
        <v>7929.5801419999998</v>
      </c>
      <c r="BX257" s="33">
        <v>7111.1521940000002</v>
      </c>
      <c r="BY257" s="33">
        <v>8572.2347109999992</v>
      </c>
      <c r="BZ257" s="33">
        <v>7182.0075909999996</v>
      </c>
      <c r="CA257" s="33">
        <v>7929.5801419999998</v>
      </c>
      <c r="CB257" s="33">
        <v>9150.5721219999996</v>
      </c>
      <c r="CC257" s="33">
        <v>7433.7536769999997</v>
      </c>
      <c r="CD257" s="33">
        <v>7129.464086</v>
      </c>
      <c r="CE257" s="33">
        <v>7929.5801419999998</v>
      </c>
      <c r="CF257" s="33">
        <v>9150.8405299999995</v>
      </c>
      <c r="CG257" s="33">
        <v>5414.440619</v>
      </c>
      <c r="CH257" s="33">
        <v>7182.0075909999996</v>
      </c>
      <c r="CI257" s="33">
        <v>7929.5801419999998</v>
      </c>
      <c r="CJ257" s="33">
        <v>9150.8405299999995</v>
      </c>
      <c r="CK257" s="33">
        <v>5768.4261740000002</v>
      </c>
      <c r="CL257" s="33">
        <v>7184.1114100000004</v>
      </c>
      <c r="CM257" s="33">
        <v>7929.5801419999998</v>
      </c>
      <c r="CN257" s="33">
        <v>9150.8405299999995</v>
      </c>
      <c r="CO257" s="33">
        <v>8046.0275339999998</v>
      </c>
      <c r="CP257" s="33">
        <v>7127.360267</v>
      </c>
      <c r="CQ257" s="33">
        <v>7929.5801419999998</v>
      </c>
      <c r="CR257" s="33">
        <v>9150.8405299999995</v>
      </c>
      <c r="CS257" s="33">
        <v>7013.5240169999997</v>
      </c>
      <c r="CT257" s="33">
        <v>7182.0075909999996</v>
      </c>
      <c r="CU257" s="33">
        <v>7929.5801419999998</v>
      </c>
      <c r="CV257" s="33">
        <v>9150.8405299999995</v>
      </c>
      <c r="CW257" s="33">
        <v>8405.2340999999997</v>
      </c>
      <c r="CX257" s="33">
        <v>7184.1114100000004</v>
      </c>
      <c r="CY257" s="33">
        <v>7929.5801419999998</v>
      </c>
      <c r="CZ257" s="33">
        <v>9150.8405299999995</v>
      </c>
      <c r="DA257" s="33">
        <v>8422.1103509999994</v>
      </c>
      <c r="DB257" s="33">
        <v>7129.464086</v>
      </c>
      <c r="DC257" s="33">
        <v>7929.5801419999998</v>
      </c>
      <c r="DD257" s="33">
        <v>9150.8405299999995</v>
      </c>
      <c r="DE257" s="33">
        <v>5335.9440930000001</v>
      </c>
      <c r="DF257" s="33">
        <v>7071.5674499999996</v>
      </c>
      <c r="DG257" s="33">
        <v>7929.5801419999998</v>
      </c>
      <c r="DH257" s="33">
        <v>9150.8405299999995</v>
      </c>
      <c r="DI257" s="33">
        <v>8571.8015460000006</v>
      </c>
      <c r="DJ257" s="33">
        <v>7071.5674499999996</v>
      </c>
      <c r="DK257" s="33">
        <v>7929.5801419999998</v>
      </c>
      <c r="DL257" s="33">
        <v>9150.8405299999995</v>
      </c>
      <c r="DM257" s="33">
        <v>8278.3787909999992</v>
      </c>
      <c r="DN257" s="33">
        <v>5702.4769120000001</v>
      </c>
      <c r="DO257" s="33">
        <v>7929.5801419999998</v>
      </c>
      <c r="DP257" s="33">
        <v>9150.8405299999995</v>
      </c>
      <c r="DQ257" s="33">
        <v>7250.1390520000004</v>
      </c>
      <c r="DR257" s="33">
        <v>6898.5186309999999</v>
      </c>
      <c r="DS257" s="33">
        <v>7929.5801419999998</v>
      </c>
      <c r="DT257" s="33">
        <v>9150.8405299999995</v>
      </c>
      <c r="DU257" s="33">
        <v>7260.3097399999997</v>
      </c>
      <c r="DV257" s="33">
        <v>6783.9504980000002</v>
      </c>
      <c r="DW257" s="33">
        <v>7929.5801419999998</v>
      </c>
      <c r="DX257" s="33">
        <v>9150.8405299999995</v>
      </c>
      <c r="DY257" s="33">
        <v>8573.6053260000008</v>
      </c>
      <c r="DZ257" s="33">
        <v>4216.3377049999999</v>
      </c>
      <c r="EA257" s="33">
        <v>7929.5801419999998</v>
      </c>
      <c r="EB257" s="33">
        <v>9150.8405299999995</v>
      </c>
      <c r="EC257" s="33">
        <v>6664.4901650000002</v>
      </c>
      <c r="ED257" s="33">
        <v>5246.422896</v>
      </c>
      <c r="EE257" s="33">
        <v>7929.5801419999998</v>
      </c>
      <c r="EF257" s="33">
        <v>9150.8405299999995</v>
      </c>
      <c r="EG257" s="33">
        <v>7199.0289519999997</v>
      </c>
      <c r="EH257" s="33">
        <v>2988.3620780000001</v>
      </c>
      <c r="EI257" s="33">
        <v>7929.5801419999998</v>
      </c>
      <c r="EJ257" s="33">
        <v>9150.8405299999995</v>
      </c>
      <c r="EK257" s="33">
        <v>7297.8359479999999</v>
      </c>
      <c r="EL257" s="33">
        <v>2941.7303280000001</v>
      </c>
      <c r="EM257" s="33">
        <v>7929.5801419999998</v>
      </c>
      <c r="EN257" s="33">
        <v>9150.8405299999995</v>
      </c>
      <c r="EO257" s="33">
        <v>6310.225512</v>
      </c>
      <c r="EP257" s="33">
        <v>2817.6530419999999</v>
      </c>
      <c r="EQ257" s="33">
        <v>7929.5801419999998</v>
      </c>
      <c r="ER257" s="33">
        <v>9150.8405299999995</v>
      </c>
      <c r="ES257" s="33">
        <v>3592.7884669999999</v>
      </c>
      <c r="ET257" s="33">
        <v>4951.2382619999998</v>
      </c>
      <c r="EU257" s="33">
        <v>7929.5801419999998</v>
      </c>
      <c r="EV257" s="33">
        <v>9150.8405299999995</v>
      </c>
      <c r="EW257" s="33">
        <v>4741.2548029999998</v>
      </c>
      <c r="EX257" s="33">
        <v>2730.32944</v>
      </c>
      <c r="EY257" s="33">
        <v>7929.5801419999998</v>
      </c>
      <c r="EZ257" s="33">
        <v>9150.8405299999995</v>
      </c>
      <c r="FA257" s="33">
        <v>5272.1191319999998</v>
      </c>
      <c r="FB257" s="33">
        <v>4430.769585</v>
      </c>
      <c r="FC257" s="33">
        <v>7929.5801419999998</v>
      </c>
    </row>
    <row r="258" spans="2:159" x14ac:dyDescent="0.25">
      <c r="B258" s="33" t="s">
        <v>26</v>
      </c>
      <c r="C258" s="33" t="s">
        <v>36</v>
      </c>
      <c r="D258" s="33">
        <v>427.56149110000001</v>
      </c>
      <c r="E258" s="33">
        <v>427.56149110000001</v>
      </c>
      <c r="F258" s="33">
        <v>427.56149110000001</v>
      </c>
      <c r="G258" s="33">
        <v>427.56149110000001</v>
      </c>
      <c r="H258" s="33">
        <v>427.56149110000001</v>
      </c>
      <c r="I258" s="33">
        <v>427.56149110000001</v>
      </c>
      <c r="J258" s="33">
        <v>427.56149110000001</v>
      </c>
      <c r="K258" s="33">
        <v>427.56149110000001</v>
      </c>
      <c r="L258" s="33">
        <v>427.56149110000001</v>
      </c>
      <c r="M258" s="33">
        <v>427.56149110000001</v>
      </c>
      <c r="N258" s="33">
        <v>427.56149110000001</v>
      </c>
      <c r="O258" s="33">
        <v>427.56149110000001</v>
      </c>
      <c r="P258" s="33">
        <v>427.56149110000001</v>
      </c>
      <c r="Q258" s="33">
        <v>427.56149110000001</v>
      </c>
      <c r="R258" s="33">
        <v>427.56149110000001</v>
      </c>
      <c r="S258" s="33">
        <v>427.56149110000001</v>
      </c>
      <c r="T258" s="33">
        <v>427.56149110000001</v>
      </c>
      <c r="U258" s="33">
        <v>427.56149110000001</v>
      </c>
      <c r="V258" s="33">
        <v>427.56149110000001</v>
      </c>
      <c r="W258" s="33">
        <v>427.56149110000001</v>
      </c>
      <c r="X258" s="33">
        <v>427.56149110000001</v>
      </c>
      <c r="Y258" s="33">
        <v>427.56149110000001</v>
      </c>
      <c r="Z258" s="33">
        <v>427.56149110000001</v>
      </c>
      <c r="AA258" s="33">
        <v>427.56149110000001</v>
      </c>
      <c r="AB258" s="33">
        <v>427.56149110000001</v>
      </c>
      <c r="AC258" s="33">
        <v>427.56149110000001</v>
      </c>
      <c r="AD258" s="33">
        <v>427.56149110000001</v>
      </c>
      <c r="AE258" s="33">
        <v>427.56149110000001</v>
      </c>
      <c r="AF258" s="33">
        <v>427.56149110000001</v>
      </c>
      <c r="AG258" s="33">
        <v>427.56149110000001</v>
      </c>
      <c r="AH258" s="33">
        <v>427.56149110000001</v>
      </c>
      <c r="AI258" s="33">
        <v>427.56149110000001</v>
      </c>
      <c r="AJ258" s="33">
        <v>427.56149110000001</v>
      </c>
      <c r="AK258" s="33">
        <v>427.56149110000001</v>
      </c>
      <c r="AL258" s="33">
        <v>427.56149110000001</v>
      </c>
      <c r="AM258" s="33">
        <v>427.56149110000001</v>
      </c>
      <c r="AN258" s="33">
        <v>427.56149110000001</v>
      </c>
      <c r="AO258" s="33">
        <v>427.56149110000001</v>
      </c>
      <c r="AP258" s="33">
        <v>427.56149110000001</v>
      </c>
      <c r="AQ258" s="33">
        <v>427.56149110000001</v>
      </c>
      <c r="AR258" s="33">
        <v>427.56149110000001</v>
      </c>
      <c r="AS258" s="33">
        <v>427.56149110000001</v>
      </c>
      <c r="AT258" s="33">
        <v>427.56149110000001</v>
      </c>
      <c r="AU258" s="33">
        <v>427.56149110000001</v>
      </c>
      <c r="AV258" s="33">
        <v>427.56149110000001</v>
      </c>
      <c r="AW258" s="33">
        <v>427.56149110000001</v>
      </c>
      <c r="AX258" s="33">
        <v>427.56149110000001</v>
      </c>
      <c r="AY258" s="33">
        <v>427.56149110000001</v>
      </c>
      <c r="AZ258" s="33">
        <v>427.56149110000001</v>
      </c>
      <c r="BA258" s="33">
        <v>427.56149110000001</v>
      </c>
      <c r="BB258" s="33">
        <v>427.56149110000001</v>
      </c>
      <c r="BC258" s="33">
        <v>427.56149110000001</v>
      </c>
      <c r="BD258" s="33">
        <v>427.56149110000001</v>
      </c>
      <c r="BE258" s="33">
        <v>427.56149110000001</v>
      </c>
      <c r="BF258" s="33">
        <v>427.56149110000001</v>
      </c>
      <c r="BG258" s="33">
        <v>427.56149110000001</v>
      </c>
      <c r="BH258" s="33">
        <v>427.56149110000001</v>
      </c>
      <c r="BI258" s="33">
        <v>427.56149110000001</v>
      </c>
      <c r="BJ258" s="33">
        <v>427.56149110000001</v>
      </c>
      <c r="BK258" s="33">
        <v>427.56149110000001</v>
      </c>
      <c r="BL258" s="33">
        <v>427.56149110000001</v>
      </c>
      <c r="BM258" s="33">
        <v>427.56149110000001</v>
      </c>
      <c r="BN258" s="33">
        <v>427.56149110000001</v>
      </c>
      <c r="BO258" s="33">
        <v>427.56149110000001</v>
      </c>
      <c r="BP258" s="33">
        <v>427.56149110000001</v>
      </c>
      <c r="BQ258" s="33">
        <v>427.56149110000001</v>
      </c>
      <c r="BR258" s="33">
        <v>427.56149110000001</v>
      </c>
      <c r="BS258" s="33">
        <v>427.56149110000001</v>
      </c>
      <c r="BT258" s="33">
        <v>427.56149110000001</v>
      </c>
      <c r="BU258" s="33">
        <v>427.56149110000001</v>
      </c>
      <c r="BV258" s="33">
        <v>427.56149110000001</v>
      </c>
      <c r="BW258" s="33">
        <v>427.56149110000001</v>
      </c>
      <c r="BX258" s="33">
        <v>427.56149110000001</v>
      </c>
      <c r="BY258" s="33">
        <v>427.56149110000001</v>
      </c>
      <c r="BZ258" s="33">
        <v>427.56149110000001</v>
      </c>
      <c r="CA258" s="33">
        <v>427.56149110000001</v>
      </c>
    </row>
    <row r="259" spans="2:159" x14ac:dyDescent="0.25">
      <c r="B259" s="33" t="s">
        <v>26</v>
      </c>
      <c r="C259" s="33" t="s">
        <v>37</v>
      </c>
    </row>
    <row r="260" spans="2:159" x14ac:dyDescent="0.25">
      <c r="B260" s="33" t="s">
        <v>26</v>
      </c>
      <c r="C260" s="33" t="s">
        <v>38</v>
      </c>
    </row>
    <row r="261" spans="2:159" x14ac:dyDescent="0.25">
      <c r="B261" s="33" t="s">
        <v>26</v>
      </c>
      <c r="C261" s="33" t="s">
        <v>39</v>
      </c>
    </row>
    <row r="262" spans="2:159" x14ac:dyDescent="0.25">
      <c r="B262" s="33" t="s">
        <v>26</v>
      </c>
      <c r="C262" s="33" t="s">
        <v>40</v>
      </c>
    </row>
    <row r="263" spans="2:159" x14ac:dyDescent="0.25">
      <c r="B263" s="33" t="s">
        <v>26</v>
      </c>
      <c r="C263" s="33" t="s">
        <v>41</v>
      </c>
    </row>
    <row r="264" spans="2:159" x14ac:dyDescent="0.25">
      <c r="B264" s="33" t="s">
        <v>26</v>
      </c>
      <c r="C264" s="33" t="s">
        <v>42</v>
      </c>
    </row>
    <row r="265" spans="2:159" x14ac:dyDescent="0.25">
      <c r="B265" s="33" t="s">
        <v>26</v>
      </c>
      <c r="C265" s="33" t="s">
        <v>43</v>
      </c>
    </row>
    <row r="266" spans="2:159" x14ac:dyDescent="0.25">
      <c r="B266" s="33" t="s">
        <v>26</v>
      </c>
      <c r="C266" s="33" t="s">
        <v>44</v>
      </c>
    </row>
    <row r="267" spans="2:159" x14ac:dyDescent="0.25">
      <c r="B267" s="33" t="s">
        <v>26</v>
      </c>
      <c r="C267" s="33" t="s">
        <v>45</v>
      </c>
    </row>
    <row r="268" spans="2:159" x14ac:dyDescent="0.25">
      <c r="B268" s="33" t="s">
        <v>26</v>
      </c>
      <c r="C268" s="33" t="s">
        <v>46</v>
      </c>
    </row>
    <row r="269" spans="2:159" x14ac:dyDescent="0.25">
      <c r="B269" s="33" t="s">
        <v>26</v>
      </c>
      <c r="C269" s="33" t="s">
        <v>15</v>
      </c>
      <c r="D269" s="33">
        <v>427.56149110000001</v>
      </c>
      <c r="E269" s="33">
        <v>427.56149110000001</v>
      </c>
      <c r="F269" s="33">
        <v>427.56149110000001</v>
      </c>
      <c r="G269" s="33">
        <v>427.56149110000001</v>
      </c>
      <c r="H269" s="33">
        <v>427.56149110000001</v>
      </c>
      <c r="I269" s="33">
        <v>427.56149110000001</v>
      </c>
      <c r="J269" s="33">
        <v>427.56149110000001</v>
      </c>
      <c r="K269" s="33">
        <v>427.56149110000001</v>
      </c>
      <c r="L269" s="33">
        <v>427.56149110000001</v>
      </c>
      <c r="M269" s="33">
        <v>427.56149110000001</v>
      </c>
      <c r="N269" s="33">
        <v>427.56149110000001</v>
      </c>
      <c r="O269" s="33">
        <v>427.56149110000001</v>
      </c>
      <c r="P269" s="33">
        <v>427.56149110000001</v>
      </c>
      <c r="Q269" s="33">
        <v>427.56149110000001</v>
      </c>
      <c r="R269" s="33">
        <v>427.56149110000001</v>
      </c>
      <c r="S269" s="33">
        <v>427.56149110000001</v>
      </c>
      <c r="T269" s="33">
        <v>427.56149110000001</v>
      </c>
      <c r="U269" s="33">
        <v>427.56149110000001</v>
      </c>
      <c r="V269" s="33">
        <v>427.56149110000001</v>
      </c>
      <c r="W269" s="33">
        <v>427.56149110000001</v>
      </c>
      <c r="X269" s="33">
        <v>427.56149110000001</v>
      </c>
      <c r="Y269" s="33">
        <v>427.56149110000001</v>
      </c>
      <c r="Z269" s="33">
        <v>427.56149110000001</v>
      </c>
      <c r="AA269" s="33">
        <v>427.56149110000001</v>
      </c>
      <c r="AB269" s="33">
        <v>427.56149110000001</v>
      </c>
      <c r="AC269" s="33">
        <v>427.56149110000001</v>
      </c>
      <c r="AD269" s="33">
        <v>427.56149110000001</v>
      </c>
      <c r="AE269" s="33">
        <v>427.56149110000001</v>
      </c>
      <c r="AF269" s="33">
        <v>427.56149110000001</v>
      </c>
      <c r="AG269" s="33">
        <v>427.56149110000001</v>
      </c>
      <c r="AH269" s="33">
        <v>427.56149110000001</v>
      </c>
      <c r="AI269" s="33">
        <v>427.56149110000001</v>
      </c>
      <c r="AJ269" s="33">
        <v>427.56149110000001</v>
      </c>
      <c r="AK269" s="33">
        <v>427.56149110000001</v>
      </c>
      <c r="AL269" s="33">
        <v>427.56149110000001</v>
      </c>
      <c r="AM269" s="33">
        <v>427.56149110000001</v>
      </c>
      <c r="AN269" s="33">
        <v>427.56149110000001</v>
      </c>
      <c r="AO269" s="33">
        <v>427.56149110000001</v>
      </c>
      <c r="AP269" s="33">
        <v>427.56149110000001</v>
      </c>
      <c r="AQ269" s="33">
        <v>427.56149110000001</v>
      </c>
      <c r="AR269" s="33">
        <v>427.56149110000001</v>
      </c>
      <c r="AS269" s="33">
        <v>427.56149110000001</v>
      </c>
      <c r="AT269" s="33">
        <v>427.56149110000001</v>
      </c>
      <c r="AU269" s="33">
        <v>427.56149110000001</v>
      </c>
      <c r="AV269" s="33">
        <v>427.56149110000001</v>
      </c>
      <c r="AW269" s="33">
        <v>427.56149110000001</v>
      </c>
      <c r="AX269" s="33">
        <v>427.56149110000001</v>
      </c>
      <c r="AY269" s="33">
        <v>427.56149110000001</v>
      </c>
      <c r="AZ269" s="33">
        <v>427.56149110000001</v>
      </c>
      <c r="BA269" s="33">
        <v>427.56149110000001</v>
      </c>
      <c r="BB269" s="33">
        <v>427.56149110000001</v>
      </c>
      <c r="BC269" s="33">
        <v>427.56149110000001</v>
      </c>
      <c r="BD269" s="33">
        <v>427.56149110000001</v>
      </c>
      <c r="BE269" s="33">
        <v>427.56149110000001</v>
      </c>
      <c r="BF269" s="33">
        <v>427.56149110000001</v>
      </c>
      <c r="BG269" s="33">
        <v>427.56149110000001</v>
      </c>
      <c r="BH269" s="33">
        <v>427.56149110000001</v>
      </c>
      <c r="BI269" s="33">
        <v>427.56149110000001</v>
      </c>
      <c r="BJ269" s="33">
        <v>427.56149110000001</v>
      </c>
      <c r="BK269" s="33">
        <v>427.56149110000001</v>
      </c>
      <c r="BL269" s="33">
        <v>427.56149110000001</v>
      </c>
      <c r="BM269" s="33">
        <v>427.56149110000001</v>
      </c>
      <c r="BN269" s="33">
        <v>427.56149110000001</v>
      </c>
      <c r="BO269" s="33">
        <v>427.56149110000001</v>
      </c>
      <c r="BP269" s="33">
        <v>427.56149110000001</v>
      </c>
      <c r="BQ269" s="33">
        <v>427.56149110000001</v>
      </c>
      <c r="BR269" s="33">
        <v>427.56149110000001</v>
      </c>
      <c r="BS269" s="33">
        <v>427.56149110000001</v>
      </c>
      <c r="BT269" s="33">
        <v>427.56149110000001</v>
      </c>
      <c r="BU269" s="33">
        <v>427.56149110000001</v>
      </c>
      <c r="BV269" s="33">
        <v>427.56149110000001</v>
      </c>
      <c r="BW269" s="33">
        <v>427.56149110000001</v>
      </c>
      <c r="BX269" s="33">
        <v>427.56149110000001</v>
      </c>
      <c r="BY269" s="33">
        <v>427.56149110000001</v>
      </c>
      <c r="BZ269" s="33">
        <v>427.56149110000001</v>
      </c>
      <c r="CA269" s="33">
        <v>427.56149110000001</v>
      </c>
      <c r="CB269" s="33">
        <v>0</v>
      </c>
      <c r="CC269" s="33">
        <v>0</v>
      </c>
      <c r="CD269" s="33">
        <v>0</v>
      </c>
      <c r="CE269" s="33">
        <v>0</v>
      </c>
      <c r="CF269" s="33">
        <v>0</v>
      </c>
      <c r="CG269" s="33">
        <v>0</v>
      </c>
      <c r="CH269" s="33">
        <v>0</v>
      </c>
      <c r="CI269" s="33">
        <v>0</v>
      </c>
      <c r="CJ269" s="33">
        <v>0</v>
      </c>
      <c r="CK269" s="33">
        <v>0</v>
      </c>
      <c r="CL269" s="33">
        <v>0</v>
      </c>
      <c r="CM269" s="33">
        <v>0</v>
      </c>
      <c r="CN269" s="33">
        <v>0</v>
      </c>
      <c r="CO269" s="33">
        <v>0</v>
      </c>
      <c r="CP269" s="33">
        <v>0</v>
      </c>
      <c r="CQ269" s="33">
        <v>0</v>
      </c>
      <c r="CR269" s="33">
        <v>0</v>
      </c>
      <c r="CS269" s="33">
        <v>0</v>
      </c>
      <c r="CT269" s="33">
        <v>0</v>
      </c>
      <c r="CU269" s="33">
        <v>0</v>
      </c>
      <c r="CV269" s="33">
        <v>0</v>
      </c>
      <c r="CW269" s="33">
        <v>0</v>
      </c>
      <c r="CX269" s="33">
        <v>0</v>
      </c>
      <c r="CY269" s="33">
        <v>0</v>
      </c>
      <c r="CZ269" s="33">
        <v>0</v>
      </c>
      <c r="DA269" s="33">
        <v>0</v>
      </c>
      <c r="DB269" s="33">
        <v>0</v>
      </c>
      <c r="DC269" s="33">
        <v>0</v>
      </c>
      <c r="DD269" s="33">
        <v>0</v>
      </c>
      <c r="DE269" s="33">
        <v>0</v>
      </c>
      <c r="DF269" s="33">
        <v>0</v>
      </c>
      <c r="DG269" s="33">
        <v>0</v>
      </c>
      <c r="DH269" s="33">
        <v>0</v>
      </c>
      <c r="DI269" s="33">
        <v>0</v>
      </c>
      <c r="DJ269" s="33">
        <v>0</v>
      </c>
      <c r="DK269" s="33">
        <v>0</v>
      </c>
      <c r="DL269" s="33">
        <v>0</v>
      </c>
      <c r="DM269" s="33">
        <v>0</v>
      </c>
      <c r="DN269" s="33">
        <v>0</v>
      </c>
      <c r="DO269" s="33">
        <v>0</v>
      </c>
      <c r="DP269" s="33">
        <v>0</v>
      </c>
      <c r="DQ269" s="33">
        <v>0</v>
      </c>
      <c r="DR269" s="33">
        <v>0</v>
      </c>
      <c r="DS269" s="33">
        <v>0</v>
      </c>
      <c r="DT269" s="33">
        <v>0</v>
      </c>
      <c r="DU269" s="33">
        <v>0</v>
      </c>
      <c r="DV269" s="33">
        <v>0</v>
      </c>
      <c r="DW269" s="33">
        <v>0</v>
      </c>
      <c r="DX269" s="33">
        <v>0</v>
      </c>
      <c r="DY269" s="33">
        <v>0</v>
      </c>
      <c r="DZ269" s="33">
        <v>0</v>
      </c>
      <c r="EA269" s="33">
        <v>0</v>
      </c>
      <c r="EB269" s="33">
        <v>0</v>
      </c>
      <c r="EC269" s="33">
        <v>0</v>
      </c>
      <c r="ED269" s="33">
        <v>0</v>
      </c>
      <c r="EE269" s="33">
        <v>0</v>
      </c>
      <c r="EF269" s="33">
        <v>0</v>
      </c>
      <c r="EG269" s="33">
        <v>0</v>
      </c>
      <c r="EH269" s="33">
        <v>0</v>
      </c>
      <c r="EI269" s="33">
        <v>0</v>
      </c>
      <c r="EJ269" s="33">
        <v>0</v>
      </c>
      <c r="EK269" s="33">
        <v>0</v>
      </c>
      <c r="EL269" s="33">
        <v>0</v>
      </c>
      <c r="EM269" s="33">
        <v>0</v>
      </c>
      <c r="EN269" s="33">
        <v>0</v>
      </c>
      <c r="EO269" s="33">
        <v>0</v>
      </c>
      <c r="EP269" s="33">
        <v>0</v>
      </c>
      <c r="EQ269" s="33">
        <v>0</v>
      </c>
      <c r="ER269" s="33">
        <v>0</v>
      </c>
      <c r="ES269" s="33">
        <v>0</v>
      </c>
      <c r="ET269" s="33">
        <v>0</v>
      </c>
      <c r="EU269" s="33">
        <v>0</v>
      </c>
      <c r="EV269" s="33">
        <v>0</v>
      </c>
      <c r="EW269" s="33">
        <v>0</v>
      </c>
      <c r="EX269" s="33">
        <v>0</v>
      </c>
      <c r="EY269" s="33">
        <v>0</v>
      </c>
      <c r="EZ269" s="33">
        <v>0</v>
      </c>
      <c r="FA269" s="33">
        <v>0</v>
      </c>
      <c r="FB269" s="33">
        <v>0</v>
      </c>
      <c r="FC269" s="33">
        <v>0</v>
      </c>
    </row>
    <row r="270" spans="2:159" x14ac:dyDescent="0.25">
      <c r="B270" s="33" t="s">
        <v>60</v>
      </c>
      <c r="C270" s="33" t="s">
        <v>36</v>
      </c>
      <c r="D270" s="33">
        <v>0.30244063999999998</v>
      </c>
      <c r="E270" s="33">
        <v>0.22270156799999999</v>
      </c>
      <c r="F270" s="33">
        <v>0.22973024</v>
      </c>
      <c r="G270" s="33">
        <v>0.30122880000000002</v>
      </c>
      <c r="H270" s="33">
        <v>0.30244063999999998</v>
      </c>
      <c r="I270" s="33">
        <v>0.22270156799999999</v>
      </c>
      <c r="J270" s="33">
        <v>0.22973024</v>
      </c>
      <c r="K270" s="33">
        <v>0.30122880000000002</v>
      </c>
      <c r="L270" s="33">
        <v>0.69935904000000004</v>
      </c>
      <c r="M270" s="33">
        <v>0.51497164799999995</v>
      </c>
      <c r="N270" s="33">
        <v>0.53122464000000003</v>
      </c>
      <c r="O270" s="33">
        <v>0.69655679999999998</v>
      </c>
      <c r="P270" s="33">
        <v>0.69935904000000004</v>
      </c>
      <c r="Q270" s="33">
        <v>0.51497164799999995</v>
      </c>
      <c r="R270" s="33">
        <v>0.53122464000000003</v>
      </c>
      <c r="S270" s="33">
        <v>0.69655679999999998</v>
      </c>
      <c r="T270" s="33">
        <v>0.69935904000000004</v>
      </c>
      <c r="U270" s="33">
        <v>0.51497164799999995</v>
      </c>
      <c r="V270" s="33">
        <v>0.53122464000000003</v>
      </c>
      <c r="W270" s="33">
        <v>0.69655679999999998</v>
      </c>
      <c r="X270" s="33">
        <v>45.422559040000003</v>
      </c>
      <c r="Y270" s="33">
        <v>33.446811650000001</v>
      </c>
      <c r="Z270" s="33">
        <v>34.502424640000001</v>
      </c>
      <c r="AA270" s="33">
        <v>45.2405568</v>
      </c>
      <c r="AB270" s="33">
        <v>122.290559</v>
      </c>
      <c r="AC270" s="33">
        <v>90.048411650000006</v>
      </c>
      <c r="AD270" s="33">
        <v>92.890424640000006</v>
      </c>
      <c r="AE270" s="33">
        <v>121.8005568</v>
      </c>
      <c r="AF270" s="33">
        <v>168.41615899999999</v>
      </c>
      <c r="AG270" s="33">
        <v>124.86377160000001</v>
      </c>
      <c r="AH270" s="33">
        <v>129.94882459999999</v>
      </c>
      <c r="AI270" s="33">
        <v>167.73655679999999</v>
      </c>
      <c r="AJ270" s="33">
        <v>168.41615899999999</v>
      </c>
      <c r="AK270" s="33">
        <v>124.86377160000001</v>
      </c>
      <c r="AL270" s="33">
        <v>129.94882459999999</v>
      </c>
      <c r="AM270" s="33">
        <v>167.73655679999999</v>
      </c>
      <c r="AN270" s="33">
        <v>168.41615899999999</v>
      </c>
      <c r="AO270" s="33">
        <v>124.86377160000001</v>
      </c>
      <c r="AP270" s="33">
        <v>129.94882459999999</v>
      </c>
      <c r="AQ270" s="33">
        <v>167.73655679999999</v>
      </c>
      <c r="AR270" s="33">
        <v>168.41615899999999</v>
      </c>
      <c r="AS270" s="33">
        <v>124.86377160000001</v>
      </c>
      <c r="AT270" s="33">
        <v>129.94882459999999</v>
      </c>
      <c r="AU270" s="33">
        <v>167.73655679999999</v>
      </c>
      <c r="AV270" s="33">
        <v>168.41615899999999</v>
      </c>
      <c r="AW270" s="33">
        <v>124.86377160000001</v>
      </c>
      <c r="AX270" s="33">
        <v>129.94882459999999</v>
      </c>
      <c r="AY270" s="33">
        <v>167.73655679999999</v>
      </c>
      <c r="AZ270" s="33">
        <v>168.41615899999999</v>
      </c>
      <c r="BA270" s="33">
        <v>124.86377160000001</v>
      </c>
      <c r="BB270" s="33">
        <v>129.94882459999999</v>
      </c>
      <c r="BC270" s="33">
        <v>167.73655679999999</v>
      </c>
      <c r="BD270" s="33">
        <v>168.41615899999999</v>
      </c>
      <c r="BE270" s="33">
        <v>124.86377160000001</v>
      </c>
      <c r="BF270" s="33">
        <v>129.94882459999999</v>
      </c>
      <c r="BG270" s="33">
        <v>167.73655679999999</v>
      </c>
      <c r="BH270" s="33">
        <v>168.41615899999999</v>
      </c>
      <c r="BI270" s="33">
        <v>124.86377160000001</v>
      </c>
      <c r="BJ270" s="33">
        <v>129.94882459999999</v>
      </c>
      <c r="BK270" s="33">
        <v>167.73655679999999</v>
      </c>
      <c r="BL270" s="33">
        <v>168.41615899999999</v>
      </c>
      <c r="BM270" s="33">
        <v>124.86377160000001</v>
      </c>
      <c r="BN270" s="33">
        <v>129.94882459999999</v>
      </c>
      <c r="BO270" s="33">
        <v>167.73655679999999</v>
      </c>
      <c r="BP270" s="33">
        <v>168.41615899999999</v>
      </c>
      <c r="BQ270" s="33">
        <v>124.86377160000001</v>
      </c>
      <c r="BR270" s="33">
        <v>129.94882459999999</v>
      </c>
      <c r="BS270" s="33">
        <v>167.73655679999999</v>
      </c>
      <c r="BT270" s="33">
        <v>168.11371840000001</v>
      </c>
      <c r="BU270" s="33">
        <v>124.64107009999999</v>
      </c>
      <c r="BV270" s="33">
        <v>129.71909439999999</v>
      </c>
      <c r="BW270" s="33">
        <v>167.435328</v>
      </c>
      <c r="BX270" s="33">
        <v>168.11371840000001</v>
      </c>
      <c r="BY270" s="33">
        <v>124.64107009999999</v>
      </c>
      <c r="BZ270" s="33">
        <v>129.71909439999999</v>
      </c>
      <c r="CA270" s="33">
        <v>167.435328</v>
      </c>
      <c r="CB270" s="33">
        <v>168.11371840000001</v>
      </c>
      <c r="CC270" s="33">
        <v>124.64107009999999</v>
      </c>
      <c r="CD270" s="33">
        <v>129.71909439999999</v>
      </c>
      <c r="CE270" s="33">
        <v>167.435328</v>
      </c>
      <c r="CF270" s="33">
        <v>168.11371840000001</v>
      </c>
      <c r="CG270" s="33">
        <v>124.64107009999999</v>
      </c>
      <c r="CH270" s="33">
        <v>129.71909439999999</v>
      </c>
      <c r="CI270" s="33">
        <v>167.435328</v>
      </c>
      <c r="CJ270" s="33">
        <v>168.11371840000001</v>
      </c>
      <c r="CK270" s="33">
        <v>124.64107009999999</v>
      </c>
      <c r="CL270" s="33">
        <v>129.71909439999999</v>
      </c>
      <c r="CM270" s="33">
        <v>167.435328</v>
      </c>
      <c r="CN270" s="33">
        <v>168.11371840000001</v>
      </c>
      <c r="CO270" s="33">
        <v>124.64107009999999</v>
      </c>
      <c r="CP270" s="33">
        <v>129.71909439999999</v>
      </c>
      <c r="CQ270" s="33">
        <v>167.435328</v>
      </c>
      <c r="CR270" s="33">
        <v>167.71680000000001</v>
      </c>
      <c r="CS270" s="33">
        <v>124.3488</v>
      </c>
      <c r="CT270" s="33">
        <v>129.41759999999999</v>
      </c>
      <c r="CU270" s="33">
        <v>167.04</v>
      </c>
      <c r="CV270" s="33">
        <v>167.71680000000001</v>
      </c>
      <c r="CW270" s="33">
        <v>124.3488</v>
      </c>
      <c r="CX270" s="33">
        <v>129.41759999999999</v>
      </c>
      <c r="CY270" s="33">
        <v>167.04</v>
      </c>
      <c r="CZ270" s="33">
        <v>167.71680000000001</v>
      </c>
      <c r="DA270" s="33">
        <v>124.3488</v>
      </c>
      <c r="DB270" s="33">
        <v>129.41759999999999</v>
      </c>
      <c r="DC270" s="33">
        <v>167.04</v>
      </c>
      <c r="DD270" s="33">
        <v>122.9936</v>
      </c>
      <c r="DE270" s="33">
        <v>91.416960000000003</v>
      </c>
      <c r="DF270" s="33">
        <v>95.446399999999997</v>
      </c>
      <c r="DG270" s="33">
        <v>122.496</v>
      </c>
      <c r="DH270" s="33">
        <v>46.125599999999999</v>
      </c>
      <c r="DI270" s="33">
        <v>34.815359999999998</v>
      </c>
      <c r="DJ270" s="33">
        <v>37.058399999999999</v>
      </c>
      <c r="DK270" s="33">
        <v>45.936</v>
      </c>
    </row>
    <row r="271" spans="2:159" x14ac:dyDescent="0.25">
      <c r="B271" s="33" t="s">
        <v>60</v>
      </c>
      <c r="C271" s="33" t="s">
        <v>37</v>
      </c>
      <c r="L271" s="33">
        <v>1.11752096</v>
      </c>
      <c r="M271" s="33">
        <v>0.82288435199999999</v>
      </c>
      <c r="N271" s="33">
        <v>0.84885535999999995</v>
      </c>
      <c r="O271" s="33">
        <v>1.1130431999999999</v>
      </c>
      <c r="P271" s="33">
        <v>1.11752096</v>
      </c>
      <c r="Q271" s="33">
        <v>0.82288435199999999</v>
      </c>
      <c r="R271" s="33">
        <v>0.84885535999999995</v>
      </c>
      <c r="S271" s="33">
        <v>1.1130431999999999</v>
      </c>
      <c r="T271" s="33">
        <v>1.11752096</v>
      </c>
      <c r="U271" s="33">
        <v>0.82288435199999999</v>
      </c>
      <c r="V271" s="33">
        <v>0.84885535999999995</v>
      </c>
      <c r="W271" s="33">
        <v>1.1130431999999999</v>
      </c>
      <c r="X271" s="33">
        <v>1.11752096</v>
      </c>
      <c r="Y271" s="33">
        <v>0.82288435199999999</v>
      </c>
      <c r="Z271" s="33">
        <v>0.84885535999999995</v>
      </c>
      <c r="AA271" s="33">
        <v>1.1130431999999999</v>
      </c>
      <c r="AB271" s="33">
        <v>1.11752096</v>
      </c>
      <c r="AC271" s="33">
        <v>0.82288435199999999</v>
      </c>
      <c r="AD271" s="33">
        <v>0.84885535999999995</v>
      </c>
      <c r="AE271" s="33">
        <v>1.1130431999999999</v>
      </c>
      <c r="AF271" s="33">
        <v>1.11752096</v>
      </c>
      <c r="AG271" s="33">
        <v>0.82288435199999999</v>
      </c>
      <c r="AH271" s="33">
        <v>0.84885535999999995</v>
      </c>
      <c r="AI271" s="33">
        <v>1.1130431999999999</v>
      </c>
      <c r="AJ271" s="33">
        <v>1.11752096</v>
      </c>
      <c r="AK271" s="33">
        <v>0.82288435199999999</v>
      </c>
      <c r="AL271" s="33">
        <v>0.84885535999999995</v>
      </c>
      <c r="AM271" s="33">
        <v>1.1130431999999999</v>
      </c>
      <c r="AN271" s="33">
        <v>1.11752096</v>
      </c>
      <c r="AO271" s="33">
        <v>0.82288435199999999</v>
      </c>
      <c r="AP271" s="33">
        <v>0.84885535999999995</v>
      </c>
      <c r="AQ271" s="33">
        <v>1.1130431999999999</v>
      </c>
      <c r="AR271" s="33">
        <v>1.11752096</v>
      </c>
      <c r="AS271" s="33">
        <v>0.82288435199999999</v>
      </c>
      <c r="AT271" s="33">
        <v>0.84885535999999995</v>
      </c>
      <c r="AU271" s="33">
        <v>1.1130431999999999</v>
      </c>
      <c r="AV271" s="33">
        <v>1.11752096</v>
      </c>
      <c r="AW271" s="33">
        <v>0.82288435199999999</v>
      </c>
      <c r="AX271" s="33">
        <v>0.84885535999999995</v>
      </c>
      <c r="AY271" s="33">
        <v>1.1130431999999999</v>
      </c>
      <c r="AZ271" s="33">
        <v>1.11752096</v>
      </c>
      <c r="BA271" s="33">
        <v>0.82288435199999999</v>
      </c>
      <c r="BB271" s="33">
        <v>0.84885535999999995</v>
      </c>
      <c r="BC271" s="33">
        <v>1.1130431999999999</v>
      </c>
      <c r="BD271" s="33">
        <v>1.11752096</v>
      </c>
      <c r="BE271" s="33">
        <v>0.82288435199999999</v>
      </c>
      <c r="BF271" s="33">
        <v>0.84885535999999995</v>
      </c>
      <c r="BG271" s="33">
        <v>1.1130431999999999</v>
      </c>
      <c r="BH271" s="33">
        <v>1.11752096</v>
      </c>
      <c r="BI271" s="33">
        <v>0.82288435199999999</v>
      </c>
      <c r="BJ271" s="33">
        <v>0.84885535999999995</v>
      </c>
      <c r="BK271" s="33">
        <v>1.1130431999999999</v>
      </c>
      <c r="BL271" s="33">
        <v>1.11752096</v>
      </c>
      <c r="BM271" s="33">
        <v>0.82288435199999999</v>
      </c>
      <c r="BN271" s="33">
        <v>0.84885535999999995</v>
      </c>
      <c r="BO271" s="33">
        <v>1.1130431999999999</v>
      </c>
      <c r="BP271" s="33">
        <v>1.11752096</v>
      </c>
      <c r="BQ271" s="33">
        <v>0.82288435199999999</v>
      </c>
      <c r="BR271" s="33">
        <v>0.84885535999999995</v>
      </c>
      <c r="BS271" s="33">
        <v>1.1130431999999999</v>
      </c>
      <c r="BT271" s="33">
        <v>1.11752096</v>
      </c>
      <c r="BU271" s="33">
        <v>0.82288435199999999</v>
      </c>
      <c r="BV271" s="33">
        <v>0.84885535999999995</v>
      </c>
      <c r="BW271" s="33">
        <v>1.1130431999999999</v>
      </c>
      <c r="BX271" s="33">
        <v>1.11752096</v>
      </c>
      <c r="BY271" s="33">
        <v>0.82288435199999999</v>
      </c>
      <c r="BZ271" s="33">
        <v>0.84885535999999995</v>
      </c>
      <c r="CA271" s="33">
        <v>1.1130431999999999</v>
      </c>
      <c r="CB271" s="33">
        <v>1.11752096</v>
      </c>
      <c r="CC271" s="33">
        <v>0.82288435199999999</v>
      </c>
      <c r="CD271" s="33">
        <v>0.84885535999999995</v>
      </c>
      <c r="CE271" s="33">
        <v>1.1130431999999999</v>
      </c>
      <c r="CF271" s="33">
        <v>1.11752096</v>
      </c>
      <c r="CG271" s="33">
        <v>0.82288435199999999</v>
      </c>
      <c r="CH271" s="33">
        <v>0.84885535999999995</v>
      </c>
      <c r="CI271" s="33">
        <v>1.1130431999999999</v>
      </c>
      <c r="CJ271" s="33">
        <v>1.11752096</v>
      </c>
      <c r="CK271" s="33">
        <v>0.82288435199999999</v>
      </c>
      <c r="CL271" s="33">
        <v>0.84885535999999995</v>
      </c>
      <c r="CM271" s="33">
        <v>1.1130431999999999</v>
      </c>
      <c r="CN271" s="33">
        <v>1.11752096</v>
      </c>
      <c r="CO271" s="33">
        <v>0.82288435199999999</v>
      </c>
      <c r="CP271" s="33">
        <v>0.84885535999999995</v>
      </c>
      <c r="CQ271" s="33">
        <v>1.1130431999999999</v>
      </c>
    </row>
    <row r="272" spans="2:159" x14ac:dyDescent="0.25">
      <c r="B272" s="33" t="s">
        <v>60</v>
      </c>
      <c r="C272" s="33" t="s">
        <v>38</v>
      </c>
      <c r="D272" s="33">
        <v>0.279584</v>
      </c>
      <c r="E272" s="33">
        <v>0.21721599999999999</v>
      </c>
      <c r="F272" s="33">
        <v>0.23932800000000001</v>
      </c>
      <c r="G272" s="33">
        <v>0.27839999999999998</v>
      </c>
      <c r="H272" s="33">
        <v>0.279584</v>
      </c>
      <c r="I272" s="33">
        <v>0.21721599999999999</v>
      </c>
      <c r="J272" s="33">
        <v>0.23932800000000001</v>
      </c>
      <c r="K272" s="33">
        <v>0.27839999999999998</v>
      </c>
      <c r="L272" s="33">
        <v>1.175091552</v>
      </c>
      <c r="M272" s="33">
        <v>0.91295884800000004</v>
      </c>
      <c r="N272" s="33">
        <v>1.0058955839999999</v>
      </c>
      <c r="O272" s="33">
        <v>1.1701151999999999</v>
      </c>
      <c r="P272" s="33">
        <v>3.9709315520000001</v>
      </c>
      <c r="Q272" s="33">
        <v>3.085118848</v>
      </c>
      <c r="R272" s="33">
        <v>3.399175584</v>
      </c>
      <c r="S272" s="33">
        <v>3.9541151999999999</v>
      </c>
      <c r="T272" s="33">
        <v>3.9709315520000001</v>
      </c>
      <c r="U272" s="33">
        <v>3.085118848</v>
      </c>
      <c r="V272" s="33">
        <v>3.399175584</v>
      </c>
      <c r="W272" s="33">
        <v>3.9541151999999999</v>
      </c>
      <c r="X272" s="33">
        <v>221.9541888</v>
      </c>
      <c r="Y272" s="33">
        <v>172.44191760000001</v>
      </c>
      <c r="Z272" s="33">
        <v>189.99603730000001</v>
      </c>
      <c r="AA272" s="33">
        <v>221.01424320000001</v>
      </c>
      <c r="AB272" s="33">
        <v>410.52576850000003</v>
      </c>
      <c r="AC272" s="33">
        <v>318.94802750000002</v>
      </c>
      <c r="AD272" s="33">
        <v>351.41607219999997</v>
      </c>
      <c r="AE272" s="33">
        <v>408.78724799999998</v>
      </c>
      <c r="AF272" s="33">
        <v>436.10770450000001</v>
      </c>
      <c r="AG272" s="33">
        <v>338.82329149999998</v>
      </c>
      <c r="AH272" s="33">
        <v>373.31458420000001</v>
      </c>
      <c r="AI272" s="33">
        <v>434.26084800000001</v>
      </c>
      <c r="AJ272" s="33">
        <v>436.10770450000001</v>
      </c>
      <c r="AK272" s="33">
        <v>338.82329149999998</v>
      </c>
      <c r="AL272" s="33">
        <v>373.31458420000001</v>
      </c>
      <c r="AM272" s="33">
        <v>434.26084800000001</v>
      </c>
      <c r="AN272" s="33">
        <v>436.10770450000001</v>
      </c>
      <c r="AO272" s="33">
        <v>338.82329149999998</v>
      </c>
      <c r="AP272" s="33">
        <v>373.31458420000001</v>
      </c>
      <c r="AQ272" s="33">
        <v>434.26084800000001</v>
      </c>
      <c r="AR272" s="33">
        <v>436.10770450000001</v>
      </c>
      <c r="AS272" s="33">
        <v>338.82329149999998</v>
      </c>
      <c r="AT272" s="33">
        <v>373.31458420000001</v>
      </c>
      <c r="AU272" s="33">
        <v>434.26084800000001</v>
      </c>
      <c r="AV272" s="33">
        <v>436.10770450000001</v>
      </c>
      <c r="AW272" s="33">
        <v>338.82329149999998</v>
      </c>
      <c r="AX272" s="33">
        <v>373.31458420000001</v>
      </c>
      <c r="AY272" s="33">
        <v>434.26084800000001</v>
      </c>
      <c r="AZ272" s="33">
        <v>436.10770450000001</v>
      </c>
      <c r="BA272" s="33">
        <v>338.82329149999998</v>
      </c>
      <c r="BB272" s="33">
        <v>373.31458420000001</v>
      </c>
      <c r="BC272" s="33">
        <v>434.26084800000001</v>
      </c>
      <c r="BD272" s="33">
        <v>436.10770450000001</v>
      </c>
      <c r="BE272" s="33">
        <v>338.82329149999998</v>
      </c>
      <c r="BF272" s="33">
        <v>373.31458420000001</v>
      </c>
      <c r="BG272" s="33">
        <v>434.26084800000001</v>
      </c>
      <c r="BH272" s="33">
        <v>436.10770450000001</v>
      </c>
      <c r="BI272" s="33">
        <v>338.82329149999998</v>
      </c>
      <c r="BJ272" s="33">
        <v>373.31458420000001</v>
      </c>
      <c r="BK272" s="33">
        <v>434.26084800000001</v>
      </c>
      <c r="BL272" s="33">
        <v>436.10770450000001</v>
      </c>
      <c r="BM272" s="33">
        <v>338.82329149999998</v>
      </c>
      <c r="BN272" s="33">
        <v>373.31458420000001</v>
      </c>
      <c r="BO272" s="33">
        <v>434.26084800000001</v>
      </c>
      <c r="BP272" s="33">
        <v>436.10770450000001</v>
      </c>
      <c r="BQ272" s="33">
        <v>338.82329149999998</v>
      </c>
      <c r="BR272" s="33">
        <v>373.31458420000001</v>
      </c>
      <c r="BS272" s="33">
        <v>434.26084800000001</v>
      </c>
      <c r="BT272" s="33">
        <v>436.10770450000001</v>
      </c>
      <c r="BU272" s="33">
        <v>338.82329149999998</v>
      </c>
      <c r="BV272" s="33">
        <v>373.31458420000001</v>
      </c>
      <c r="BW272" s="33">
        <v>434.26084800000001</v>
      </c>
      <c r="BX272" s="33">
        <v>436.10770450000001</v>
      </c>
      <c r="BY272" s="33">
        <v>338.82329149999998</v>
      </c>
      <c r="BZ272" s="33">
        <v>373.31458420000001</v>
      </c>
      <c r="CA272" s="33">
        <v>434.26084800000001</v>
      </c>
      <c r="CB272" s="33">
        <v>436.10770450000001</v>
      </c>
      <c r="CC272" s="33">
        <v>338.82329149999998</v>
      </c>
      <c r="CD272" s="33">
        <v>373.31458420000001</v>
      </c>
      <c r="CE272" s="33">
        <v>434.26084800000001</v>
      </c>
      <c r="CF272" s="33">
        <v>435.82812050000001</v>
      </c>
      <c r="CG272" s="33">
        <v>338.60607549999997</v>
      </c>
      <c r="CH272" s="33">
        <v>373.07525620000001</v>
      </c>
      <c r="CI272" s="33">
        <v>433.98244799999998</v>
      </c>
      <c r="CJ272" s="33">
        <v>435.82812050000001</v>
      </c>
      <c r="CK272" s="33">
        <v>338.60607549999997</v>
      </c>
      <c r="CL272" s="33">
        <v>373.07525620000001</v>
      </c>
      <c r="CM272" s="33">
        <v>433.98244799999998</v>
      </c>
      <c r="CN272" s="33">
        <v>435.82812050000001</v>
      </c>
      <c r="CO272" s="33">
        <v>338.60607549999997</v>
      </c>
      <c r="CP272" s="33">
        <v>373.07525620000001</v>
      </c>
      <c r="CQ272" s="33">
        <v>433.98244799999998</v>
      </c>
      <c r="CR272" s="33">
        <v>434.93261289999998</v>
      </c>
      <c r="CS272" s="33">
        <v>337.91033270000003</v>
      </c>
      <c r="CT272" s="33">
        <v>372.30868859999998</v>
      </c>
      <c r="CU272" s="33">
        <v>433.09073280000001</v>
      </c>
      <c r="CV272" s="33">
        <v>432.13677289999998</v>
      </c>
      <c r="CW272" s="33">
        <v>335.73817270000001</v>
      </c>
      <c r="CX272" s="33">
        <v>369.91540859999998</v>
      </c>
      <c r="CY272" s="33">
        <v>430.30673280000002</v>
      </c>
      <c r="CZ272" s="33">
        <v>432.13677289999998</v>
      </c>
      <c r="DA272" s="33">
        <v>335.73817270000001</v>
      </c>
      <c r="DB272" s="33">
        <v>369.91540859999998</v>
      </c>
      <c r="DC272" s="33">
        <v>430.30673280000002</v>
      </c>
      <c r="DD272" s="33">
        <v>214.15351559999999</v>
      </c>
      <c r="DE272" s="33">
        <v>166.38137399999999</v>
      </c>
      <c r="DF272" s="33">
        <v>183.31854680000001</v>
      </c>
      <c r="DG272" s="33">
        <v>213.2466048</v>
      </c>
      <c r="DH272" s="33">
        <v>25.581935999999999</v>
      </c>
      <c r="DI272" s="33">
        <v>19.875264000000001</v>
      </c>
      <c r="DJ272" s="33">
        <v>21.898512</v>
      </c>
      <c r="DK272" s="33">
        <v>25.473600000000001</v>
      </c>
    </row>
    <row r="273" spans="2:159" x14ac:dyDescent="0.25">
      <c r="B273" s="33" t="s">
        <v>60</v>
      </c>
      <c r="C273" s="33" t="s">
        <v>39</v>
      </c>
      <c r="AB273" s="33">
        <v>1.3979200000000001</v>
      </c>
      <c r="AC273" s="33">
        <v>1.0860799999999999</v>
      </c>
      <c r="AD273" s="33">
        <v>1.1966399999999999</v>
      </c>
      <c r="AE273" s="33">
        <v>1.3919999999999999</v>
      </c>
      <c r="AF273" s="33">
        <v>1.3979200000000001</v>
      </c>
      <c r="AG273" s="33">
        <v>1.0860799999999999</v>
      </c>
      <c r="AH273" s="33">
        <v>1.1966399999999999</v>
      </c>
      <c r="AI273" s="33">
        <v>1.3919999999999999</v>
      </c>
      <c r="AJ273" s="33">
        <v>1.3979200000000001</v>
      </c>
      <c r="AK273" s="33">
        <v>1.0860799999999999</v>
      </c>
      <c r="AL273" s="33">
        <v>1.1966399999999999</v>
      </c>
      <c r="AM273" s="33">
        <v>1.3919999999999999</v>
      </c>
      <c r="AN273" s="33">
        <v>1.3979200000000001</v>
      </c>
      <c r="AO273" s="33">
        <v>1.0860799999999999</v>
      </c>
      <c r="AP273" s="33">
        <v>1.1966399999999999</v>
      </c>
      <c r="AQ273" s="33">
        <v>1.3919999999999999</v>
      </c>
      <c r="AR273" s="33">
        <v>1.3979200000000001</v>
      </c>
      <c r="AS273" s="33">
        <v>1.0860799999999999</v>
      </c>
      <c r="AT273" s="33">
        <v>1.1966399999999999</v>
      </c>
      <c r="AU273" s="33">
        <v>1.3919999999999999</v>
      </c>
      <c r="AV273" s="33">
        <v>1.3979200000000001</v>
      </c>
      <c r="AW273" s="33">
        <v>1.0860799999999999</v>
      </c>
      <c r="AX273" s="33">
        <v>1.1966399999999999</v>
      </c>
      <c r="AY273" s="33">
        <v>1.3919999999999999</v>
      </c>
      <c r="AZ273" s="33">
        <v>1.3979200000000001</v>
      </c>
      <c r="BA273" s="33">
        <v>1.0860799999999999</v>
      </c>
      <c r="BB273" s="33">
        <v>1.1966399999999999</v>
      </c>
      <c r="BC273" s="33">
        <v>1.3919999999999999</v>
      </c>
      <c r="BD273" s="33">
        <v>1.3979200000000001</v>
      </c>
      <c r="BE273" s="33">
        <v>1.0860799999999999</v>
      </c>
      <c r="BF273" s="33">
        <v>1.1966399999999999</v>
      </c>
      <c r="BG273" s="33">
        <v>1.3919999999999999</v>
      </c>
      <c r="BH273" s="33">
        <v>1.3979200000000001</v>
      </c>
      <c r="BI273" s="33">
        <v>1.0860799999999999</v>
      </c>
      <c r="BJ273" s="33">
        <v>1.1966399999999999</v>
      </c>
      <c r="BK273" s="33">
        <v>1.3919999999999999</v>
      </c>
      <c r="BL273" s="33">
        <v>1.3979200000000001</v>
      </c>
      <c r="BM273" s="33">
        <v>1.0860799999999999</v>
      </c>
      <c r="BN273" s="33">
        <v>1.1966399999999999</v>
      </c>
      <c r="BO273" s="33">
        <v>1.3919999999999999</v>
      </c>
      <c r="BP273" s="33">
        <v>1.3979200000000001</v>
      </c>
      <c r="BQ273" s="33">
        <v>1.0860799999999999</v>
      </c>
      <c r="BR273" s="33">
        <v>1.1966399999999999</v>
      </c>
      <c r="BS273" s="33">
        <v>1.3919999999999999</v>
      </c>
      <c r="BT273" s="33">
        <v>1.3979200000000001</v>
      </c>
      <c r="BU273" s="33">
        <v>1.0860799999999999</v>
      </c>
      <c r="BV273" s="33">
        <v>1.1966399999999999</v>
      </c>
      <c r="BW273" s="33">
        <v>1.3919999999999999</v>
      </c>
      <c r="BX273" s="33">
        <v>1.3979200000000001</v>
      </c>
      <c r="BY273" s="33">
        <v>1.0860799999999999</v>
      </c>
      <c r="BZ273" s="33">
        <v>1.1966399999999999</v>
      </c>
      <c r="CA273" s="33">
        <v>1.3919999999999999</v>
      </c>
      <c r="CB273" s="33">
        <v>1.3979200000000001</v>
      </c>
      <c r="CC273" s="33">
        <v>1.0860799999999999</v>
      </c>
      <c r="CD273" s="33">
        <v>1.1966399999999999</v>
      </c>
      <c r="CE273" s="33">
        <v>1.3919999999999999</v>
      </c>
      <c r="CF273" s="33">
        <v>1.3979200000000001</v>
      </c>
      <c r="CG273" s="33">
        <v>1.0860799999999999</v>
      </c>
      <c r="CH273" s="33">
        <v>1.1966399999999999</v>
      </c>
      <c r="CI273" s="33">
        <v>1.3919999999999999</v>
      </c>
      <c r="CJ273" s="33">
        <v>1.3979200000000001</v>
      </c>
      <c r="CK273" s="33">
        <v>1.0860799999999999</v>
      </c>
      <c r="CL273" s="33">
        <v>1.1966399999999999</v>
      </c>
      <c r="CM273" s="33">
        <v>1.3919999999999999</v>
      </c>
      <c r="CN273" s="33">
        <v>1.3979200000000001</v>
      </c>
      <c r="CO273" s="33">
        <v>1.0860799999999999</v>
      </c>
      <c r="CP273" s="33">
        <v>1.1966399999999999</v>
      </c>
      <c r="CQ273" s="33">
        <v>1.3919999999999999</v>
      </c>
      <c r="CR273" s="33">
        <v>1.3979200000000001</v>
      </c>
      <c r="CS273" s="33">
        <v>1.0860799999999999</v>
      </c>
      <c r="CT273" s="33">
        <v>1.1966399999999999</v>
      </c>
      <c r="CU273" s="33">
        <v>1.3919999999999999</v>
      </c>
      <c r="CV273" s="33">
        <v>1.3979200000000001</v>
      </c>
      <c r="CW273" s="33">
        <v>1.0860799999999999</v>
      </c>
      <c r="CX273" s="33">
        <v>1.1966399999999999</v>
      </c>
      <c r="CY273" s="33">
        <v>1.3919999999999999</v>
      </c>
      <c r="CZ273" s="33">
        <v>1.3979200000000001</v>
      </c>
      <c r="DA273" s="33">
        <v>1.0860799999999999</v>
      </c>
      <c r="DB273" s="33">
        <v>1.1966399999999999</v>
      </c>
      <c r="DC273" s="33">
        <v>1.3919999999999999</v>
      </c>
      <c r="DD273" s="33">
        <v>1.3979200000000001</v>
      </c>
      <c r="DE273" s="33">
        <v>1.0860799999999999</v>
      </c>
      <c r="DF273" s="33">
        <v>1.1966399999999999</v>
      </c>
      <c r="DG273" s="33">
        <v>1.3919999999999999</v>
      </c>
    </row>
    <row r="274" spans="2:159" x14ac:dyDescent="0.25">
      <c r="B274" s="33" t="s">
        <v>60</v>
      </c>
      <c r="C274" s="33" t="s">
        <v>40</v>
      </c>
    </row>
    <row r="275" spans="2:159" x14ac:dyDescent="0.25">
      <c r="B275" s="33" t="s">
        <v>60</v>
      </c>
      <c r="C275" s="33" t="s">
        <v>41</v>
      </c>
    </row>
    <row r="276" spans="2:159" x14ac:dyDescent="0.25">
      <c r="B276" s="33" t="s">
        <v>60</v>
      </c>
      <c r="C276" s="33" t="s">
        <v>42</v>
      </c>
    </row>
    <row r="277" spans="2:159" x14ac:dyDescent="0.25">
      <c r="B277" s="33" t="s">
        <v>60</v>
      </c>
      <c r="C277" s="33" t="s">
        <v>43</v>
      </c>
    </row>
    <row r="278" spans="2:159" x14ac:dyDescent="0.25">
      <c r="B278" s="33" t="s">
        <v>60</v>
      </c>
      <c r="C278" s="33" t="s">
        <v>44</v>
      </c>
    </row>
    <row r="279" spans="2:159" x14ac:dyDescent="0.25">
      <c r="B279" s="33" t="s">
        <v>60</v>
      </c>
      <c r="C279" s="33" t="s">
        <v>45</v>
      </c>
    </row>
    <row r="280" spans="2:159" x14ac:dyDescent="0.25">
      <c r="B280" s="33" t="s">
        <v>60</v>
      </c>
      <c r="C280" s="33" t="s">
        <v>46</v>
      </c>
    </row>
    <row r="281" spans="2:159" x14ac:dyDescent="0.25">
      <c r="B281" s="33" t="s">
        <v>60</v>
      </c>
      <c r="C281" s="33" t="s">
        <v>15</v>
      </c>
      <c r="D281" s="33">
        <v>0.58202463999999998</v>
      </c>
      <c r="E281" s="33">
        <v>0.43991756799999998</v>
      </c>
      <c r="F281" s="33">
        <v>0.46905824000000002</v>
      </c>
      <c r="G281" s="33">
        <v>0.57962880000000006</v>
      </c>
      <c r="H281" s="33">
        <v>0.58202463999999998</v>
      </c>
      <c r="I281" s="33">
        <v>0.43991756799999998</v>
      </c>
      <c r="J281" s="33">
        <v>0.46905824000000002</v>
      </c>
      <c r="K281" s="33">
        <v>0.57962880000000006</v>
      </c>
      <c r="L281" s="33">
        <v>2.9919715519999999</v>
      </c>
      <c r="M281" s="33">
        <v>2.2508148480000001</v>
      </c>
      <c r="N281" s="33">
        <v>2.3859755840000001</v>
      </c>
      <c r="O281" s="33">
        <v>2.9797151999999998</v>
      </c>
      <c r="P281" s="33">
        <v>5.787811552</v>
      </c>
      <c r="Q281" s="33">
        <v>4.422974848</v>
      </c>
      <c r="R281" s="33">
        <v>4.7792555840000004</v>
      </c>
      <c r="S281" s="33">
        <v>5.7637152</v>
      </c>
      <c r="T281" s="33">
        <v>5.787811552</v>
      </c>
      <c r="U281" s="33">
        <v>4.422974848</v>
      </c>
      <c r="V281" s="33">
        <v>4.7792555840000004</v>
      </c>
      <c r="W281" s="33">
        <v>5.7637152</v>
      </c>
      <c r="X281" s="33">
        <v>268.49426879999999</v>
      </c>
      <c r="Y281" s="33">
        <v>206.71161359999999</v>
      </c>
      <c r="Z281" s="33">
        <v>225.34731729999999</v>
      </c>
      <c r="AA281" s="33">
        <v>267.36784319999998</v>
      </c>
      <c r="AB281" s="33">
        <v>535.33176849999995</v>
      </c>
      <c r="AC281" s="33">
        <v>410.90540349999998</v>
      </c>
      <c r="AD281" s="33">
        <v>446.35199219999998</v>
      </c>
      <c r="AE281" s="33">
        <v>533.092848</v>
      </c>
      <c r="AF281" s="33">
        <v>607.03930449999996</v>
      </c>
      <c r="AG281" s="33">
        <v>465.59602749999999</v>
      </c>
      <c r="AH281" s="33">
        <v>505.30890419999997</v>
      </c>
      <c r="AI281" s="33">
        <v>604.50244799999996</v>
      </c>
      <c r="AJ281" s="33">
        <v>607.03930449999996</v>
      </c>
      <c r="AK281" s="33">
        <v>465.59602749999999</v>
      </c>
      <c r="AL281" s="33">
        <v>505.30890419999997</v>
      </c>
      <c r="AM281" s="33">
        <v>604.50244799999996</v>
      </c>
      <c r="AN281" s="33">
        <v>607.03930449999996</v>
      </c>
      <c r="AO281" s="33">
        <v>465.59602749999999</v>
      </c>
      <c r="AP281" s="33">
        <v>505.30890419999997</v>
      </c>
      <c r="AQ281" s="33">
        <v>604.50244799999996</v>
      </c>
      <c r="AR281" s="33">
        <v>607.03930449999996</v>
      </c>
      <c r="AS281" s="33">
        <v>465.59602749999999</v>
      </c>
      <c r="AT281" s="33">
        <v>505.30890419999997</v>
      </c>
      <c r="AU281" s="33">
        <v>604.50244799999996</v>
      </c>
      <c r="AV281" s="33">
        <v>607.03930449999996</v>
      </c>
      <c r="AW281" s="33">
        <v>465.59602749999999</v>
      </c>
      <c r="AX281" s="33">
        <v>505.30890419999997</v>
      </c>
      <c r="AY281" s="33">
        <v>604.50244799999996</v>
      </c>
      <c r="AZ281" s="33">
        <v>607.03930449999996</v>
      </c>
      <c r="BA281" s="33">
        <v>465.59602749999999</v>
      </c>
      <c r="BB281" s="33">
        <v>505.30890419999997</v>
      </c>
      <c r="BC281" s="33">
        <v>604.50244799999996</v>
      </c>
      <c r="BD281" s="33">
        <v>607.03930449999996</v>
      </c>
      <c r="BE281" s="33">
        <v>465.59602749999999</v>
      </c>
      <c r="BF281" s="33">
        <v>505.30890419999997</v>
      </c>
      <c r="BG281" s="33">
        <v>604.50244799999996</v>
      </c>
      <c r="BH281" s="33">
        <v>607.03930449999996</v>
      </c>
      <c r="BI281" s="33">
        <v>465.59602749999999</v>
      </c>
      <c r="BJ281" s="33">
        <v>505.30890419999997</v>
      </c>
      <c r="BK281" s="33">
        <v>604.50244799999996</v>
      </c>
      <c r="BL281" s="33">
        <v>607.03930449999996</v>
      </c>
      <c r="BM281" s="33">
        <v>465.59602749999999</v>
      </c>
      <c r="BN281" s="33">
        <v>505.30890419999997</v>
      </c>
      <c r="BO281" s="33">
        <v>604.50244799999996</v>
      </c>
      <c r="BP281" s="33">
        <v>607.03930449999996</v>
      </c>
      <c r="BQ281" s="33">
        <v>465.59602749999999</v>
      </c>
      <c r="BR281" s="33">
        <v>505.30890419999997</v>
      </c>
      <c r="BS281" s="33">
        <v>604.50244799999996</v>
      </c>
      <c r="BT281" s="33">
        <v>606.73686380000004</v>
      </c>
      <c r="BU281" s="33">
        <v>465.37332600000002</v>
      </c>
      <c r="BV281" s="33">
        <v>505.0791739</v>
      </c>
      <c r="BW281" s="33">
        <v>604.20121919999997</v>
      </c>
      <c r="BX281" s="33">
        <v>606.73686380000004</v>
      </c>
      <c r="BY281" s="33">
        <v>465.37332600000002</v>
      </c>
      <c r="BZ281" s="33">
        <v>505.0791739</v>
      </c>
      <c r="CA281" s="33">
        <v>604.20121919999997</v>
      </c>
      <c r="CB281" s="33">
        <v>606.73686380000004</v>
      </c>
      <c r="CC281" s="33">
        <v>465.37332600000002</v>
      </c>
      <c r="CD281" s="33">
        <v>505.0791739</v>
      </c>
      <c r="CE281" s="33">
        <v>604.20121919999997</v>
      </c>
      <c r="CF281" s="33">
        <v>606.45727980000004</v>
      </c>
      <c r="CG281" s="33">
        <v>465.15611000000001</v>
      </c>
      <c r="CH281" s="33">
        <v>504.8398459</v>
      </c>
      <c r="CI281" s="33">
        <v>603.92281920000005</v>
      </c>
      <c r="CJ281" s="33">
        <v>606.45727980000004</v>
      </c>
      <c r="CK281" s="33">
        <v>465.15611000000001</v>
      </c>
      <c r="CL281" s="33">
        <v>504.8398459</v>
      </c>
      <c r="CM281" s="33">
        <v>603.92281920000005</v>
      </c>
      <c r="CN281" s="33">
        <v>606.45727980000004</v>
      </c>
      <c r="CO281" s="33">
        <v>465.15611000000001</v>
      </c>
      <c r="CP281" s="33">
        <v>504.8398459</v>
      </c>
      <c r="CQ281" s="33">
        <v>603.92281920000005</v>
      </c>
      <c r="CR281" s="33">
        <v>604.04733290000001</v>
      </c>
      <c r="CS281" s="33">
        <v>463.34521269999999</v>
      </c>
      <c r="CT281" s="33">
        <v>502.92292859999998</v>
      </c>
      <c r="CU281" s="33">
        <v>601.52273279999997</v>
      </c>
      <c r="CV281" s="33">
        <v>601.25149290000002</v>
      </c>
      <c r="CW281" s="33">
        <v>461.17305270000003</v>
      </c>
      <c r="CX281" s="33">
        <v>500.52964859999997</v>
      </c>
      <c r="CY281" s="33">
        <v>598.73873279999998</v>
      </c>
      <c r="CZ281" s="33">
        <v>601.25149290000002</v>
      </c>
      <c r="DA281" s="33">
        <v>461.17305270000003</v>
      </c>
      <c r="DB281" s="33">
        <v>500.52964859999997</v>
      </c>
      <c r="DC281" s="33">
        <v>598.73873279999998</v>
      </c>
      <c r="DD281" s="33">
        <v>338.54503560000001</v>
      </c>
      <c r="DE281" s="33">
        <v>258.88441399999999</v>
      </c>
      <c r="DF281" s="33">
        <v>279.96158680000002</v>
      </c>
      <c r="DG281" s="33">
        <v>337.13460479999998</v>
      </c>
      <c r="DH281" s="33">
        <v>71.707536000000005</v>
      </c>
      <c r="DI281" s="33">
        <v>54.690624</v>
      </c>
      <c r="DJ281" s="33">
        <v>58.956912000000003</v>
      </c>
      <c r="DK281" s="33">
        <v>71.409599999999998</v>
      </c>
      <c r="DL281" s="33">
        <v>0</v>
      </c>
      <c r="DM281" s="33">
        <v>0</v>
      </c>
      <c r="DN281" s="33">
        <v>0</v>
      </c>
      <c r="DO281" s="33">
        <v>0</v>
      </c>
      <c r="DP281" s="33">
        <v>0</v>
      </c>
      <c r="DQ281" s="33">
        <v>0</v>
      </c>
      <c r="DR281" s="33">
        <v>0</v>
      </c>
      <c r="DS281" s="33">
        <v>0</v>
      </c>
      <c r="DT281" s="33">
        <v>0</v>
      </c>
      <c r="DU281" s="33">
        <v>0</v>
      </c>
      <c r="DV281" s="33">
        <v>0</v>
      </c>
      <c r="DW281" s="33">
        <v>0</v>
      </c>
      <c r="DX281" s="33">
        <v>0</v>
      </c>
      <c r="DY281" s="33">
        <v>0</v>
      </c>
      <c r="DZ281" s="33">
        <v>0</v>
      </c>
      <c r="EA281" s="33">
        <v>0</v>
      </c>
      <c r="EB281" s="33">
        <v>0</v>
      </c>
      <c r="EC281" s="33">
        <v>0</v>
      </c>
      <c r="ED281" s="33">
        <v>0</v>
      </c>
      <c r="EE281" s="33">
        <v>0</v>
      </c>
      <c r="EF281" s="33">
        <v>0</v>
      </c>
      <c r="EG281" s="33">
        <v>0</v>
      </c>
      <c r="EH281" s="33">
        <v>0</v>
      </c>
      <c r="EI281" s="33">
        <v>0</v>
      </c>
      <c r="EJ281" s="33">
        <v>0</v>
      </c>
      <c r="EK281" s="33">
        <v>0</v>
      </c>
      <c r="EL281" s="33">
        <v>0</v>
      </c>
      <c r="EM281" s="33">
        <v>0</v>
      </c>
      <c r="EN281" s="33">
        <v>0</v>
      </c>
      <c r="EO281" s="33">
        <v>0</v>
      </c>
      <c r="EP281" s="33">
        <v>0</v>
      </c>
      <c r="EQ281" s="33">
        <v>0</v>
      </c>
      <c r="ER281" s="33">
        <v>0</v>
      </c>
      <c r="ES281" s="33">
        <v>0</v>
      </c>
      <c r="ET281" s="33">
        <v>0</v>
      </c>
      <c r="EU281" s="33">
        <v>0</v>
      </c>
      <c r="EV281" s="33">
        <v>0</v>
      </c>
      <c r="EW281" s="33">
        <v>0</v>
      </c>
      <c r="EX281" s="33">
        <v>0</v>
      </c>
      <c r="EY281" s="33">
        <v>0</v>
      </c>
      <c r="EZ281" s="33">
        <v>0</v>
      </c>
      <c r="FA281" s="33">
        <v>0</v>
      </c>
      <c r="FB281" s="33">
        <v>0</v>
      </c>
      <c r="FC281" s="33">
        <v>0</v>
      </c>
    </row>
    <row r="282" spans="2:159" x14ac:dyDescent="0.25">
      <c r="B282" s="33" t="s">
        <v>61</v>
      </c>
      <c r="C282" s="33" t="s">
        <v>36</v>
      </c>
    </row>
    <row r="283" spans="2:159" x14ac:dyDescent="0.25">
      <c r="B283" s="33" t="s">
        <v>61</v>
      </c>
      <c r="C283" s="33" t="s">
        <v>37</v>
      </c>
    </row>
    <row r="284" spans="2:159" x14ac:dyDescent="0.25">
      <c r="B284" s="33" t="s">
        <v>61</v>
      </c>
      <c r="C284" s="33" t="s">
        <v>38</v>
      </c>
    </row>
    <row r="285" spans="2:159" x14ac:dyDescent="0.25">
      <c r="B285" s="33" t="s">
        <v>61</v>
      </c>
      <c r="C285" s="33" t="s">
        <v>39</v>
      </c>
    </row>
    <row r="286" spans="2:159" x14ac:dyDescent="0.25">
      <c r="B286" s="33" t="s">
        <v>61</v>
      </c>
      <c r="C286" s="33" t="s">
        <v>40</v>
      </c>
    </row>
    <row r="287" spans="2:159" x14ac:dyDescent="0.25">
      <c r="B287" s="33" t="s">
        <v>61</v>
      </c>
      <c r="C287" s="33" t="s">
        <v>41</v>
      </c>
    </row>
    <row r="288" spans="2:159" x14ac:dyDescent="0.25">
      <c r="B288" s="33" t="s">
        <v>61</v>
      </c>
      <c r="C288" s="33" t="s">
        <v>42</v>
      </c>
    </row>
    <row r="289" spans="2:159" x14ac:dyDescent="0.25">
      <c r="B289" s="33" t="s">
        <v>61</v>
      </c>
      <c r="C289" s="33" t="s">
        <v>43</v>
      </c>
    </row>
    <row r="290" spans="2:159" x14ac:dyDescent="0.25">
      <c r="B290" s="33" t="s">
        <v>61</v>
      </c>
      <c r="C290" s="33" t="s">
        <v>44</v>
      </c>
    </row>
    <row r="291" spans="2:159" x14ac:dyDescent="0.25">
      <c r="B291" s="33" t="s">
        <v>61</v>
      </c>
      <c r="C291" s="33" t="s">
        <v>45</v>
      </c>
    </row>
    <row r="292" spans="2:159" x14ac:dyDescent="0.25">
      <c r="B292" s="33" t="s">
        <v>61</v>
      </c>
      <c r="C292" s="33" t="s">
        <v>46</v>
      </c>
    </row>
    <row r="293" spans="2:159" x14ac:dyDescent="0.25">
      <c r="B293" s="33" t="s">
        <v>61</v>
      </c>
      <c r="C293" s="33" t="s">
        <v>15</v>
      </c>
      <c r="D293" s="33">
        <v>0</v>
      </c>
      <c r="E293" s="33">
        <v>0</v>
      </c>
      <c r="F293" s="33">
        <v>0</v>
      </c>
      <c r="G293" s="33">
        <v>0</v>
      </c>
      <c r="H293" s="33">
        <v>0</v>
      </c>
      <c r="I293" s="33">
        <v>0</v>
      </c>
      <c r="J293" s="33">
        <v>0</v>
      </c>
      <c r="K293" s="33">
        <v>0</v>
      </c>
      <c r="L293" s="33">
        <v>0</v>
      </c>
      <c r="M293" s="33">
        <v>0</v>
      </c>
      <c r="N293" s="33">
        <v>0</v>
      </c>
      <c r="O293" s="33">
        <v>0</v>
      </c>
      <c r="P293" s="33">
        <v>0</v>
      </c>
      <c r="Q293" s="33">
        <v>0</v>
      </c>
      <c r="R293" s="33">
        <v>0</v>
      </c>
      <c r="S293" s="33">
        <v>0</v>
      </c>
      <c r="T293" s="33">
        <v>0</v>
      </c>
      <c r="U293" s="33">
        <v>0</v>
      </c>
      <c r="V293" s="33">
        <v>0</v>
      </c>
      <c r="W293" s="33">
        <v>0</v>
      </c>
      <c r="X293" s="33">
        <v>0</v>
      </c>
      <c r="Y293" s="33">
        <v>0</v>
      </c>
      <c r="Z293" s="33">
        <v>0</v>
      </c>
      <c r="AA293" s="33">
        <v>0</v>
      </c>
      <c r="AB293" s="33">
        <v>0</v>
      </c>
      <c r="AC293" s="33">
        <v>0</v>
      </c>
      <c r="AD293" s="33">
        <v>0</v>
      </c>
      <c r="AE293" s="33">
        <v>0</v>
      </c>
      <c r="AF293" s="33">
        <v>0</v>
      </c>
      <c r="AG293" s="33">
        <v>0</v>
      </c>
      <c r="AH293" s="33">
        <v>0</v>
      </c>
      <c r="AI293" s="33">
        <v>0</v>
      </c>
      <c r="AJ293" s="33">
        <v>0</v>
      </c>
      <c r="AK293" s="33">
        <v>0</v>
      </c>
      <c r="AL293" s="33">
        <v>0</v>
      </c>
      <c r="AM293" s="33">
        <v>0</v>
      </c>
      <c r="AN293" s="33">
        <v>0</v>
      </c>
      <c r="AO293" s="33">
        <v>0</v>
      </c>
      <c r="AP293" s="33">
        <v>0</v>
      </c>
      <c r="AQ293" s="33">
        <v>0</v>
      </c>
      <c r="AR293" s="33">
        <v>0</v>
      </c>
      <c r="AS293" s="33">
        <v>0</v>
      </c>
      <c r="AT293" s="33">
        <v>0</v>
      </c>
      <c r="AU293" s="33">
        <v>0</v>
      </c>
      <c r="AV293" s="33">
        <v>0</v>
      </c>
      <c r="AW293" s="33">
        <v>0</v>
      </c>
      <c r="AX293" s="33">
        <v>0</v>
      </c>
      <c r="AY293" s="33">
        <v>0</v>
      </c>
      <c r="AZ293" s="33">
        <v>0</v>
      </c>
      <c r="BA293" s="33">
        <v>0</v>
      </c>
      <c r="BB293" s="33">
        <v>0</v>
      </c>
      <c r="BC293" s="33">
        <v>0</v>
      </c>
      <c r="BD293" s="33">
        <v>0</v>
      </c>
      <c r="BE293" s="33">
        <v>0</v>
      </c>
      <c r="BF293" s="33">
        <v>0</v>
      </c>
      <c r="BG293" s="33">
        <v>0</v>
      </c>
      <c r="BH293" s="33">
        <v>0</v>
      </c>
      <c r="BI293" s="33">
        <v>0</v>
      </c>
      <c r="BJ293" s="33">
        <v>0</v>
      </c>
      <c r="BK293" s="33">
        <v>0</v>
      </c>
      <c r="BL293" s="33">
        <v>0</v>
      </c>
      <c r="BM293" s="33">
        <v>0</v>
      </c>
      <c r="BN293" s="33">
        <v>0</v>
      </c>
      <c r="BO293" s="33">
        <v>0</v>
      </c>
      <c r="BP293" s="33">
        <v>0</v>
      </c>
      <c r="BQ293" s="33">
        <v>0</v>
      </c>
      <c r="BR293" s="33">
        <v>0</v>
      </c>
      <c r="BS293" s="33">
        <v>0</v>
      </c>
      <c r="BT293" s="33">
        <v>0</v>
      </c>
      <c r="BU293" s="33">
        <v>0</v>
      </c>
      <c r="BV293" s="33">
        <v>0</v>
      </c>
      <c r="BW293" s="33">
        <v>0</v>
      </c>
      <c r="BX293" s="33">
        <v>0</v>
      </c>
      <c r="BY293" s="33">
        <v>0</v>
      </c>
      <c r="BZ293" s="33">
        <v>0</v>
      </c>
      <c r="CA293" s="33">
        <v>0</v>
      </c>
      <c r="CB293" s="33">
        <v>0</v>
      </c>
      <c r="CC293" s="33">
        <v>0</v>
      </c>
      <c r="CD293" s="33">
        <v>0</v>
      </c>
      <c r="CE293" s="33">
        <v>0</v>
      </c>
      <c r="CF293" s="33">
        <v>0</v>
      </c>
      <c r="CG293" s="33">
        <v>0</v>
      </c>
      <c r="CH293" s="33">
        <v>0</v>
      </c>
      <c r="CI293" s="33">
        <v>0</v>
      </c>
      <c r="CJ293" s="33">
        <v>0</v>
      </c>
      <c r="CK293" s="33">
        <v>0</v>
      </c>
      <c r="CL293" s="33">
        <v>0</v>
      </c>
      <c r="CM293" s="33">
        <v>0</v>
      </c>
      <c r="CN293" s="33">
        <v>0</v>
      </c>
      <c r="CO293" s="33">
        <v>0</v>
      </c>
      <c r="CP293" s="33">
        <v>0</v>
      </c>
      <c r="CQ293" s="33">
        <v>0</v>
      </c>
      <c r="CR293" s="33">
        <v>0</v>
      </c>
      <c r="CS293" s="33">
        <v>0</v>
      </c>
      <c r="CT293" s="33">
        <v>0</v>
      </c>
      <c r="CU293" s="33">
        <v>0</v>
      </c>
      <c r="CV293" s="33">
        <v>0</v>
      </c>
      <c r="CW293" s="33">
        <v>0</v>
      </c>
      <c r="CX293" s="33">
        <v>0</v>
      </c>
      <c r="CY293" s="33">
        <v>0</v>
      </c>
      <c r="CZ293" s="33">
        <v>0</v>
      </c>
      <c r="DA293" s="33">
        <v>0</v>
      </c>
      <c r="DB293" s="33">
        <v>0</v>
      </c>
      <c r="DC293" s="33">
        <v>0</v>
      </c>
      <c r="DD293" s="33">
        <v>0</v>
      </c>
      <c r="DE293" s="33">
        <v>0</v>
      </c>
      <c r="DF293" s="33">
        <v>0</v>
      </c>
      <c r="DG293" s="33">
        <v>0</v>
      </c>
      <c r="DH293" s="33">
        <v>0</v>
      </c>
      <c r="DI293" s="33">
        <v>0</v>
      </c>
      <c r="DJ293" s="33">
        <v>0</v>
      </c>
      <c r="DK293" s="33">
        <v>0</v>
      </c>
      <c r="DL293" s="33">
        <v>0</v>
      </c>
      <c r="DM293" s="33">
        <v>0</v>
      </c>
      <c r="DN293" s="33">
        <v>0</v>
      </c>
      <c r="DO293" s="33">
        <v>0</v>
      </c>
      <c r="DP293" s="33">
        <v>0</v>
      </c>
      <c r="DQ293" s="33">
        <v>0</v>
      </c>
      <c r="DR293" s="33">
        <v>0</v>
      </c>
      <c r="DS293" s="33">
        <v>0</v>
      </c>
      <c r="DT293" s="33">
        <v>0</v>
      </c>
      <c r="DU293" s="33">
        <v>0</v>
      </c>
      <c r="DV293" s="33">
        <v>0</v>
      </c>
      <c r="DW293" s="33">
        <v>0</v>
      </c>
      <c r="DX293" s="33">
        <v>0</v>
      </c>
      <c r="DY293" s="33">
        <v>0</v>
      </c>
      <c r="DZ293" s="33">
        <v>0</v>
      </c>
      <c r="EA293" s="33">
        <v>0</v>
      </c>
      <c r="EB293" s="33">
        <v>0</v>
      </c>
      <c r="EC293" s="33">
        <v>0</v>
      </c>
      <c r="ED293" s="33">
        <v>0</v>
      </c>
      <c r="EE293" s="33">
        <v>0</v>
      </c>
      <c r="EF293" s="33">
        <v>0</v>
      </c>
      <c r="EG293" s="33">
        <v>0</v>
      </c>
      <c r="EH293" s="33">
        <v>0</v>
      </c>
      <c r="EI293" s="33">
        <v>0</v>
      </c>
      <c r="EJ293" s="33">
        <v>0</v>
      </c>
      <c r="EK293" s="33">
        <v>0</v>
      </c>
      <c r="EL293" s="33">
        <v>0</v>
      </c>
      <c r="EM293" s="33">
        <v>0</v>
      </c>
      <c r="EN293" s="33">
        <v>0</v>
      </c>
      <c r="EO293" s="33">
        <v>0</v>
      </c>
      <c r="EP293" s="33">
        <v>0</v>
      </c>
      <c r="EQ293" s="33">
        <v>0</v>
      </c>
      <c r="ER293" s="33">
        <v>0</v>
      </c>
      <c r="ES293" s="33">
        <v>0</v>
      </c>
      <c r="ET293" s="33">
        <v>0</v>
      </c>
      <c r="EU293" s="33">
        <v>0</v>
      </c>
      <c r="EV293" s="33">
        <v>0</v>
      </c>
      <c r="EW293" s="33">
        <v>0</v>
      </c>
      <c r="EX293" s="33">
        <v>0</v>
      </c>
      <c r="EY293" s="33">
        <v>0</v>
      </c>
      <c r="EZ293" s="33">
        <v>0</v>
      </c>
      <c r="FA293" s="33">
        <v>0</v>
      </c>
      <c r="FB293" s="33">
        <v>0</v>
      </c>
      <c r="FC293" s="33">
        <v>0</v>
      </c>
    </row>
    <row r="294" spans="2:159" x14ac:dyDescent="0.25">
      <c r="B294" s="33" t="s">
        <v>62</v>
      </c>
      <c r="C294" s="33" t="s">
        <v>36</v>
      </c>
      <c r="BX294" s="33">
        <v>1189.5664939999999</v>
      </c>
      <c r="BY294" s="33">
        <v>1181.58555</v>
      </c>
      <c r="BZ294" s="33">
        <v>1154.125691</v>
      </c>
      <c r="CA294" s="33">
        <v>1181.58555</v>
      </c>
      <c r="CB294" s="33">
        <v>2453.176512</v>
      </c>
      <c r="CC294" s="33">
        <v>2436.7178570000001</v>
      </c>
      <c r="CD294" s="33">
        <v>2380.0889240000001</v>
      </c>
      <c r="CE294" s="33">
        <v>2436.7178570000001</v>
      </c>
      <c r="CF294" s="33">
        <v>3751.1866960000002</v>
      </c>
      <c r="CG294" s="33">
        <v>3726.0195349999999</v>
      </c>
      <c r="CH294" s="33">
        <v>3639.4274380000002</v>
      </c>
      <c r="CI294" s="33">
        <v>3726.0195349999999</v>
      </c>
      <c r="CJ294" s="33">
        <v>5046.1251220000004</v>
      </c>
      <c r="CK294" s="33">
        <v>5012.2700640000003</v>
      </c>
      <c r="CL294" s="33">
        <v>4895.7857110000004</v>
      </c>
      <c r="CM294" s="33">
        <v>5012.2700640000003</v>
      </c>
      <c r="CN294" s="33">
        <v>6376.1981349999996</v>
      </c>
      <c r="CO294" s="33">
        <v>6333.419457</v>
      </c>
      <c r="CP294" s="33">
        <v>6186.231804</v>
      </c>
      <c r="CQ294" s="33">
        <v>6333.419457</v>
      </c>
      <c r="CR294" s="33">
        <v>7747.3701279999996</v>
      </c>
      <c r="CS294" s="33">
        <v>7695.3920930000004</v>
      </c>
      <c r="CT294" s="33">
        <v>7516.5524139999998</v>
      </c>
      <c r="CU294" s="33">
        <v>7695.3920930000004</v>
      </c>
      <c r="CV294" s="33">
        <v>9203.8735730000008</v>
      </c>
      <c r="CW294" s="33">
        <v>9142.1236819999995</v>
      </c>
      <c r="CX294" s="33">
        <v>8929.6621930000001</v>
      </c>
      <c r="CY294" s="33">
        <v>9142.1236819999995</v>
      </c>
      <c r="CZ294" s="33">
        <v>10323.589180000001</v>
      </c>
      <c r="DA294" s="33">
        <v>10254.32699</v>
      </c>
      <c r="DB294" s="33">
        <v>10016.01807</v>
      </c>
      <c r="DC294" s="33">
        <v>10254.32699</v>
      </c>
      <c r="DD294" s="33">
        <v>10323.589180000001</v>
      </c>
      <c r="DE294" s="33">
        <v>10254.32699</v>
      </c>
      <c r="DF294" s="33">
        <v>10016.01807</v>
      </c>
      <c r="DG294" s="33">
        <v>10254.32699</v>
      </c>
      <c r="DH294" s="33">
        <v>10323.589180000001</v>
      </c>
      <c r="DI294" s="33">
        <v>10254.32699</v>
      </c>
      <c r="DJ294" s="33">
        <v>10016.01807</v>
      </c>
      <c r="DK294" s="33">
        <v>10254.32699</v>
      </c>
      <c r="DL294" s="33">
        <v>10323.589180000001</v>
      </c>
      <c r="DM294" s="33">
        <v>10254.32699</v>
      </c>
      <c r="DN294" s="33">
        <v>10016.01807</v>
      </c>
      <c r="DO294" s="33">
        <v>10254.32699</v>
      </c>
      <c r="DP294" s="33">
        <v>10323.589180000001</v>
      </c>
      <c r="DQ294" s="33">
        <v>10254.32699</v>
      </c>
      <c r="DR294" s="33">
        <v>10016.01807</v>
      </c>
      <c r="DS294" s="33">
        <v>10254.32699</v>
      </c>
      <c r="DT294" s="33">
        <v>10323.589180000001</v>
      </c>
      <c r="DU294" s="33">
        <v>10254.32699</v>
      </c>
      <c r="DV294" s="33">
        <v>10016.01807</v>
      </c>
      <c r="DW294" s="33">
        <v>10254.32699</v>
      </c>
      <c r="DX294" s="33">
        <v>10323.589180000001</v>
      </c>
      <c r="DY294" s="33">
        <v>10254.32699</v>
      </c>
      <c r="DZ294" s="33">
        <v>10016.01807</v>
      </c>
      <c r="EA294" s="33">
        <v>10254.32699</v>
      </c>
      <c r="EB294" s="33">
        <v>10323.589180000001</v>
      </c>
      <c r="EC294" s="33">
        <v>10254.32699</v>
      </c>
      <c r="ED294" s="33">
        <v>10016.01807</v>
      </c>
      <c r="EE294" s="33">
        <v>10254.32699</v>
      </c>
      <c r="EF294" s="33">
        <v>10323.589180000001</v>
      </c>
      <c r="EG294" s="33">
        <v>10254.32699</v>
      </c>
      <c r="EH294" s="33">
        <v>10016.01807</v>
      </c>
      <c r="EI294" s="33">
        <v>10254.32699</v>
      </c>
      <c r="EJ294" s="33">
        <v>10323.589180000001</v>
      </c>
      <c r="EK294" s="33">
        <v>10254.32699</v>
      </c>
      <c r="EL294" s="33">
        <v>10016.01807</v>
      </c>
      <c r="EM294" s="33">
        <v>10254.32699</v>
      </c>
      <c r="EN294" s="33">
        <v>10323.589180000001</v>
      </c>
      <c r="EO294" s="33">
        <v>10254.32699</v>
      </c>
      <c r="EP294" s="33">
        <v>10016.01807</v>
      </c>
      <c r="EQ294" s="33">
        <v>10254.32699</v>
      </c>
      <c r="ER294" s="33">
        <v>10323.589180000001</v>
      </c>
      <c r="ES294" s="33">
        <v>10254.32699</v>
      </c>
      <c r="ET294" s="33">
        <v>10016.01807</v>
      </c>
      <c r="EU294" s="33">
        <v>10254.32699</v>
      </c>
      <c r="EV294" s="33">
        <v>10323.589180000001</v>
      </c>
      <c r="EW294" s="33">
        <v>10254.32699</v>
      </c>
      <c r="EX294" s="33">
        <v>10016.01807</v>
      </c>
      <c r="EY294" s="33">
        <v>10254.32699</v>
      </c>
      <c r="EZ294" s="33">
        <v>10323.589180000001</v>
      </c>
      <c r="FA294" s="33">
        <v>10254.32699</v>
      </c>
      <c r="FB294" s="33">
        <v>10016.01807</v>
      </c>
      <c r="FC294" s="33">
        <v>10254.32699</v>
      </c>
    </row>
    <row r="295" spans="2:159" x14ac:dyDescent="0.25">
      <c r="B295" s="33" t="s">
        <v>62</v>
      </c>
      <c r="C295" s="33" t="s">
        <v>37</v>
      </c>
    </row>
    <row r="296" spans="2:159" x14ac:dyDescent="0.25">
      <c r="B296" s="33" t="s">
        <v>62</v>
      </c>
      <c r="C296" s="33" t="s">
        <v>38</v>
      </c>
    </row>
    <row r="297" spans="2:159" x14ac:dyDescent="0.25">
      <c r="B297" s="33" t="s">
        <v>62</v>
      </c>
      <c r="C297" s="33" t="s">
        <v>39</v>
      </c>
    </row>
    <row r="298" spans="2:159" x14ac:dyDescent="0.25">
      <c r="B298" s="33" t="s">
        <v>62</v>
      </c>
      <c r="C298" s="33" t="s">
        <v>40</v>
      </c>
    </row>
    <row r="299" spans="2:159" x14ac:dyDescent="0.25">
      <c r="B299" s="33" t="s">
        <v>62</v>
      </c>
      <c r="C299" s="33" t="s">
        <v>41</v>
      </c>
    </row>
    <row r="300" spans="2:159" x14ac:dyDescent="0.25">
      <c r="B300" s="33" t="s">
        <v>62</v>
      </c>
      <c r="C300" s="33" t="s">
        <v>42</v>
      </c>
    </row>
    <row r="301" spans="2:159" x14ac:dyDescent="0.25">
      <c r="B301" s="33" t="s">
        <v>62</v>
      </c>
      <c r="C301" s="33" t="s">
        <v>43</v>
      </c>
    </row>
    <row r="302" spans="2:159" x14ac:dyDescent="0.25">
      <c r="B302" s="33" t="s">
        <v>62</v>
      </c>
      <c r="C302" s="33" t="s">
        <v>44</v>
      </c>
    </row>
    <row r="303" spans="2:159" x14ac:dyDescent="0.25">
      <c r="B303" s="33" t="s">
        <v>62</v>
      </c>
      <c r="C303" s="33" t="s">
        <v>45</v>
      </c>
    </row>
    <row r="304" spans="2:159" x14ac:dyDescent="0.25">
      <c r="B304" s="33" t="s">
        <v>62</v>
      </c>
      <c r="C304" s="33" t="s">
        <v>46</v>
      </c>
    </row>
    <row r="305" spans="2:159" x14ac:dyDescent="0.25">
      <c r="B305" s="33" t="s">
        <v>62</v>
      </c>
      <c r="C305" s="33" t="s">
        <v>15</v>
      </c>
      <c r="D305" s="33">
        <v>0</v>
      </c>
      <c r="E305" s="33">
        <v>0</v>
      </c>
      <c r="F305" s="33">
        <v>0</v>
      </c>
      <c r="G305" s="33">
        <v>0</v>
      </c>
      <c r="H305" s="33">
        <v>0</v>
      </c>
      <c r="I305" s="33">
        <v>0</v>
      </c>
      <c r="J305" s="33">
        <v>0</v>
      </c>
      <c r="K305" s="33">
        <v>0</v>
      </c>
      <c r="L305" s="33">
        <v>0</v>
      </c>
      <c r="M305" s="33">
        <v>0</v>
      </c>
      <c r="N305" s="33">
        <v>0</v>
      </c>
      <c r="O305" s="33">
        <v>0</v>
      </c>
      <c r="P305" s="33">
        <v>0</v>
      </c>
      <c r="Q305" s="33">
        <v>0</v>
      </c>
      <c r="R305" s="33">
        <v>0</v>
      </c>
      <c r="S305" s="33">
        <v>0</v>
      </c>
      <c r="T305" s="33">
        <v>0</v>
      </c>
      <c r="U305" s="33">
        <v>0</v>
      </c>
      <c r="V305" s="33">
        <v>0</v>
      </c>
      <c r="W305" s="33">
        <v>0</v>
      </c>
      <c r="X305" s="33">
        <v>0</v>
      </c>
      <c r="Y305" s="33">
        <v>0</v>
      </c>
      <c r="Z305" s="33">
        <v>0</v>
      </c>
      <c r="AA305" s="33">
        <v>0</v>
      </c>
      <c r="AB305" s="33">
        <v>0</v>
      </c>
      <c r="AC305" s="33">
        <v>0</v>
      </c>
      <c r="AD305" s="33">
        <v>0</v>
      </c>
      <c r="AE305" s="33">
        <v>0</v>
      </c>
      <c r="AF305" s="33">
        <v>0</v>
      </c>
      <c r="AG305" s="33">
        <v>0</v>
      </c>
      <c r="AH305" s="33">
        <v>0</v>
      </c>
      <c r="AI305" s="33">
        <v>0</v>
      </c>
      <c r="AJ305" s="33">
        <v>0</v>
      </c>
      <c r="AK305" s="33">
        <v>0</v>
      </c>
      <c r="AL305" s="33">
        <v>0</v>
      </c>
      <c r="AM305" s="33">
        <v>0</v>
      </c>
      <c r="AN305" s="33">
        <v>0</v>
      </c>
      <c r="AO305" s="33">
        <v>0</v>
      </c>
      <c r="AP305" s="33">
        <v>0</v>
      </c>
      <c r="AQ305" s="33">
        <v>0</v>
      </c>
      <c r="AR305" s="33">
        <v>0</v>
      </c>
      <c r="AS305" s="33">
        <v>0</v>
      </c>
      <c r="AT305" s="33">
        <v>0</v>
      </c>
      <c r="AU305" s="33">
        <v>0</v>
      </c>
      <c r="AV305" s="33">
        <v>0</v>
      </c>
      <c r="AW305" s="33">
        <v>0</v>
      </c>
      <c r="AX305" s="33">
        <v>0</v>
      </c>
      <c r="AY305" s="33">
        <v>0</v>
      </c>
      <c r="AZ305" s="33">
        <v>0</v>
      </c>
      <c r="BA305" s="33">
        <v>0</v>
      </c>
      <c r="BB305" s="33">
        <v>0</v>
      </c>
      <c r="BC305" s="33">
        <v>0</v>
      </c>
      <c r="BD305" s="33">
        <v>0</v>
      </c>
      <c r="BE305" s="33">
        <v>0</v>
      </c>
      <c r="BF305" s="33">
        <v>0</v>
      </c>
      <c r="BG305" s="33">
        <v>0</v>
      </c>
      <c r="BH305" s="33">
        <v>0</v>
      </c>
      <c r="BI305" s="33">
        <v>0</v>
      </c>
      <c r="BJ305" s="33">
        <v>0</v>
      </c>
      <c r="BK305" s="33">
        <v>0</v>
      </c>
      <c r="BL305" s="33">
        <v>0</v>
      </c>
      <c r="BM305" s="33">
        <v>0</v>
      </c>
      <c r="BN305" s="33">
        <v>0</v>
      </c>
      <c r="BO305" s="33">
        <v>0</v>
      </c>
      <c r="BP305" s="33">
        <v>0</v>
      </c>
      <c r="BQ305" s="33">
        <v>0</v>
      </c>
      <c r="BR305" s="33">
        <v>0</v>
      </c>
      <c r="BS305" s="33">
        <v>0</v>
      </c>
      <c r="BT305" s="33">
        <v>0</v>
      </c>
      <c r="BU305" s="33">
        <v>0</v>
      </c>
      <c r="BV305" s="33">
        <v>0</v>
      </c>
      <c r="BW305" s="33">
        <v>0</v>
      </c>
      <c r="BX305" s="33">
        <v>1189.5664939999999</v>
      </c>
      <c r="BY305" s="33">
        <v>1181.58555</v>
      </c>
      <c r="BZ305" s="33">
        <v>1154.125691</v>
      </c>
      <c r="CA305" s="33">
        <v>1181.58555</v>
      </c>
      <c r="CB305" s="33">
        <v>2453.176512</v>
      </c>
      <c r="CC305" s="33">
        <v>2436.7178570000001</v>
      </c>
      <c r="CD305" s="33">
        <v>2380.0889240000001</v>
      </c>
      <c r="CE305" s="33">
        <v>2436.7178570000001</v>
      </c>
      <c r="CF305" s="33">
        <v>3751.1866960000002</v>
      </c>
      <c r="CG305" s="33">
        <v>3726.0195349999999</v>
      </c>
      <c r="CH305" s="33">
        <v>3639.4274380000002</v>
      </c>
      <c r="CI305" s="33">
        <v>3726.0195349999999</v>
      </c>
      <c r="CJ305" s="33">
        <v>5046.1251220000004</v>
      </c>
      <c r="CK305" s="33">
        <v>5012.2700640000003</v>
      </c>
      <c r="CL305" s="33">
        <v>4895.7857110000004</v>
      </c>
      <c r="CM305" s="33">
        <v>5012.2700640000003</v>
      </c>
      <c r="CN305" s="33">
        <v>6376.1981349999996</v>
      </c>
      <c r="CO305" s="33">
        <v>6333.419457</v>
      </c>
      <c r="CP305" s="33">
        <v>6186.231804</v>
      </c>
      <c r="CQ305" s="33">
        <v>6333.419457</v>
      </c>
      <c r="CR305" s="33">
        <v>7747.3701279999996</v>
      </c>
      <c r="CS305" s="33">
        <v>7695.3920930000004</v>
      </c>
      <c r="CT305" s="33">
        <v>7516.5524139999998</v>
      </c>
      <c r="CU305" s="33">
        <v>7695.3920930000004</v>
      </c>
      <c r="CV305" s="33">
        <v>9203.8735730000008</v>
      </c>
      <c r="CW305" s="33">
        <v>9142.1236819999995</v>
      </c>
      <c r="CX305" s="33">
        <v>8929.6621930000001</v>
      </c>
      <c r="CY305" s="33">
        <v>9142.1236819999995</v>
      </c>
      <c r="CZ305" s="33">
        <v>10323.589180000001</v>
      </c>
      <c r="DA305" s="33">
        <v>10254.32699</v>
      </c>
      <c r="DB305" s="33">
        <v>10016.01807</v>
      </c>
      <c r="DC305" s="33">
        <v>10254.32699</v>
      </c>
      <c r="DD305" s="33">
        <v>10323.589180000001</v>
      </c>
      <c r="DE305" s="33">
        <v>10254.32699</v>
      </c>
      <c r="DF305" s="33">
        <v>10016.01807</v>
      </c>
      <c r="DG305" s="33">
        <v>10254.32699</v>
      </c>
      <c r="DH305" s="33">
        <v>10323.589180000001</v>
      </c>
      <c r="DI305" s="33">
        <v>10254.32699</v>
      </c>
      <c r="DJ305" s="33">
        <v>10016.01807</v>
      </c>
      <c r="DK305" s="33">
        <v>10254.32699</v>
      </c>
      <c r="DL305" s="33">
        <v>10323.589180000001</v>
      </c>
      <c r="DM305" s="33">
        <v>10254.32699</v>
      </c>
      <c r="DN305" s="33">
        <v>10016.01807</v>
      </c>
      <c r="DO305" s="33">
        <v>10254.32699</v>
      </c>
      <c r="DP305" s="33">
        <v>10323.589180000001</v>
      </c>
      <c r="DQ305" s="33">
        <v>10254.32699</v>
      </c>
      <c r="DR305" s="33">
        <v>10016.01807</v>
      </c>
      <c r="DS305" s="33">
        <v>10254.32699</v>
      </c>
      <c r="DT305" s="33">
        <v>10323.589180000001</v>
      </c>
      <c r="DU305" s="33">
        <v>10254.32699</v>
      </c>
      <c r="DV305" s="33">
        <v>10016.01807</v>
      </c>
      <c r="DW305" s="33">
        <v>10254.32699</v>
      </c>
      <c r="DX305" s="33">
        <v>10323.589180000001</v>
      </c>
      <c r="DY305" s="33">
        <v>10254.32699</v>
      </c>
      <c r="DZ305" s="33">
        <v>10016.01807</v>
      </c>
      <c r="EA305" s="33">
        <v>10254.32699</v>
      </c>
      <c r="EB305" s="33">
        <v>10323.589180000001</v>
      </c>
      <c r="EC305" s="33">
        <v>10254.32699</v>
      </c>
      <c r="ED305" s="33">
        <v>10016.01807</v>
      </c>
      <c r="EE305" s="33">
        <v>10254.32699</v>
      </c>
      <c r="EF305" s="33">
        <v>10323.589180000001</v>
      </c>
      <c r="EG305" s="33">
        <v>10254.32699</v>
      </c>
      <c r="EH305" s="33">
        <v>10016.01807</v>
      </c>
      <c r="EI305" s="33">
        <v>10254.32699</v>
      </c>
      <c r="EJ305" s="33">
        <v>10323.589180000001</v>
      </c>
      <c r="EK305" s="33">
        <v>10254.32699</v>
      </c>
      <c r="EL305" s="33">
        <v>10016.01807</v>
      </c>
      <c r="EM305" s="33">
        <v>10254.32699</v>
      </c>
      <c r="EN305" s="33">
        <v>10323.589180000001</v>
      </c>
      <c r="EO305" s="33">
        <v>10254.32699</v>
      </c>
      <c r="EP305" s="33">
        <v>10016.01807</v>
      </c>
      <c r="EQ305" s="33">
        <v>10254.32699</v>
      </c>
      <c r="ER305" s="33">
        <v>10323.589180000001</v>
      </c>
      <c r="ES305" s="33">
        <v>10254.32699</v>
      </c>
      <c r="ET305" s="33">
        <v>10016.01807</v>
      </c>
      <c r="EU305" s="33">
        <v>10254.32699</v>
      </c>
      <c r="EV305" s="33">
        <v>10323.589180000001</v>
      </c>
      <c r="EW305" s="33">
        <v>10254.32699</v>
      </c>
      <c r="EX305" s="33">
        <v>10016.01807</v>
      </c>
      <c r="EY305" s="33">
        <v>10254.32699</v>
      </c>
      <c r="EZ305" s="33">
        <v>10323.589180000001</v>
      </c>
      <c r="FA305" s="33">
        <v>10254.32699</v>
      </c>
      <c r="FB305" s="33">
        <v>10016.01807</v>
      </c>
      <c r="FC305" s="33">
        <v>10254.32699</v>
      </c>
    </row>
    <row r="306" spans="2:159" x14ac:dyDescent="0.25">
      <c r="B306" s="33" t="s">
        <v>63</v>
      </c>
      <c r="C306" s="33" t="s">
        <v>36</v>
      </c>
      <c r="DL306" s="33">
        <v>1341.966095</v>
      </c>
      <c r="DM306" s="33">
        <v>1332.962683</v>
      </c>
      <c r="DN306" s="33">
        <v>1301.9848440000001</v>
      </c>
      <c r="DO306" s="33">
        <v>1332.962683</v>
      </c>
      <c r="DP306" s="33">
        <v>2518.264533</v>
      </c>
      <c r="DQ306" s="33">
        <v>2501.3691950000002</v>
      </c>
      <c r="DR306" s="33">
        <v>2443.2377759999999</v>
      </c>
      <c r="DS306" s="33">
        <v>2501.3691950000002</v>
      </c>
      <c r="DT306" s="33">
        <v>3700.373419</v>
      </c>
      <c r="DU306" s="33">
        <v>3675.5471699999998</v>
      </c>
      <c r="DV306" s="33">
        <v>3590.1280430000002</v>
      </c>
      <c r="DW306" s="33">
        <v>3675.5471699999998</v>
      </c>
      <c r="DX306" s="33">
        <v>4878.6976189999996</v>
      </c>
      <c r="DY306" s="33">
        <v>4845.9658520000003</v>
      </c>
      <c r="DZ306" s="33">
        <v>4733.3463830000001</v>
      </c>
      <c r="EA306" s="33">
        <v>4845.9658520000003</v>
      </c>
      <c r="EB306" s="33">
        <v>6075.907948</v>
      </c>
      <c r="EC306" s="33">
        <v>6035.1439540000001</v>
      </c>
      <c r="ED306" s="33">
        <v>5894.888175</v>
      </c>
      <c r="EE306" s="33">
        <v>6035.1439540000001</v>
      </c>
      <c r="EF306" s="33">
        <v>7290.5208910000001</v>
      </c>
      <c r="EG306" s="33">
        <v>7241.6079129999998</v>
      </c>
      <c r="EH306" s="33">
        <v>7073.3141050000004</v>
      </c>
      <c r="EI306" s="33">
        <v>7241.6079129999998</v>
      </c>
      <c r="EJ306" s="33">
        <v>8507.2383389999995</v>
      </c>
      <c r="EK306" s="33">
        <v>8450.1622580000003</v>
      </c>
      <c r="EL306" s="33">
        <v>8253.781841</v>
      </c>
      <c r="EM306" s="33">
        <v>8450.1622580000003</v>
      </c>
      <c r="EN306" s="33">
        <v>9709.6219639999999</v>
      </c>
      <c r="EO306" s="33">
        <v>9644.4789469999996</v>
      </c>
      <c r="EP306" s="33">
        <v>9420.3428019999992</v>
      </c>
      <c r="EQ306" s="33">
        <v>9644.4789469999996</v>
      </c>
      <c r="ER306" s="33">
        <v>11044.34432</v>
      </c>
      <c r="ES306" s="33">
        <v>10970.24649</v>
      </c>
      <c r="ET306" s="33">
        <v>10715.299720000001</v>
      </c>
      <c r="EU306" s="33">
        <v>10970.24649</v>
      </c>
      <c r="EV306" s="33">
        <v>12317.409739999999</v>
      </c>
      <c r="EW306" s="33">
        <v>12234.770759999999</v>
      </c>
      <c r="EX306" s="33">
        <v>11950.43665</v>
      </c>
      <c r="EY306" s="33">
        <v>12234.770759999999</v>
      </c>
      <c r="EZ306" s="33">
        <v>13559.15719</v>
      </c>
      <c r="FA306" s="33">
        <v>13468.187180000001</v>
      </c>
      <c r="FB306" s="33">
        <v>13155.18866</v>
      </c>
      <c r="FC306" s="33">
        <v>13468.187180000001</v>
      </c>
    </row>
    <row r="307" spans="2:159" x14ac:dyDescent="0.25">
      <c r="B307" s="33" t="s">
        <v>63</v>
      </c>
      <c r="C307" s="33" t="s">
        <v>37</v>
      </c>
    </row>
    <row r="308" spans="2:159" x14ac:dyDescent="0.25">
      <c r="B308" s="33" t="s">
        <v>63</v>
      </c>
      <c r="C308" s="33" t="s">
        <v>38</v>
      </c>
    </row>
    <row r="309" spans="2:159" x14ac:dyDescent="0.25">
      <c r="B309" s="33" t="s">
        <v>63</v>
      </c>
      <c r="C309" s="33" t="s">
        <v>39</v>
      </c>
    </row>
    <row r="310" spans="2:159" x14ac:dyDescent="0.25">
      <c r="B310" s="33" t="s">
        <v>63</v>
      </c>
      <c r="C310" s="33" t="s">
        <v>40</v>
      </c>
    </row>
    <row r="311" spans="2:159" x14ac:dyDescent="0.25">
      <c r="B311" s="33" t="s">
        <v>63</v>
      </c>
      <c r="C311" s="33" t="s">
        <v>41</v>
      </c>
    </row>
    <row r="312" spans="2:159" x14ac:dyDescent="0.25">
      <c r="B312" s="33" t="s">
        <v>63</v>
      </c>
      <c r="C312" s="33" t="s">
        <v>42</v>
      </c>
    </row>
    <row r="313" spans="2:159" x14ac:dyDescent="0.25">
      <c r="B313" s="33" t="s">
        <v>63</v>
      </c>
      <c r="C313" s="33" t="s">
        <v>43</v>
      </c>
    </row>
    <row r="314" spans="2:159" x14ac:dyDescent="0.25">
      <c r="B314" s="33" t="s">
        <v>63</v>
      </c>
      <c r="C314" s="33" t="s">
        <v>44</v>
      </c>
    </row>
    <row r="315" spans="2:159" x14ac:dyDescent="0.25">
      <c r="B315" s="33" t="s">
        <v>63</v>
      </c>
      <c r="C315" s="33" t="s">
        <v>45</v>
      </c>
    </row>
    <row r="316" spans="2:159" x14ac:dyDescent="0.25">
      <c r="B316" s="33" t="s">
        <v>63</v>
      </c>
      <c r="C316" s="33" t="s">
        <v>46</v>
      </c>
    </row>
    <row r="317" spans="2:159" x14ac:dyDescent="0.25">
      <c r="B317" s="33" t="s">
        <v>63</v>
      </c>
      <c r="C317" s="33" t="s">
        <v>15</v>
      </c>
      <c r="D317" s="33">
        <v>0</v>
      </c>
      <c r="E317" s="33">
        <v>0</v>
      </c>
      <c r="F317" s="33">
        <v>0</v>
      </c>
      <c r="G317" s="33">
        <v>0</v>
      </c>
      <c r="H317" s="33">
        <v>0</v>
      </c>
      <c r="I317" s="33">
        <v>0</v>
      </c>
      <c r="J317" s="33">
        <v>0</v>
      </c>
      <c r="K317" s="33">
        <v>0</v>
      </c>
      <c r="L317" s="33">
        <v>0</v>
      </c>
      <c r="M317" s="33">
        <v>0</v>
      </c>
      <c r="N317" s="33">
        <v>0</v>
      </c>
      <c r="O317" s="33">
        <v>0</v>
      </c>
      <c r="P317" s="33">
        <v>0</v>
      </c>
      <c r="Q317" s="33">
        <v>0</v>
      </c>
      <c r="R317" s="33">
        <v>0</v>
      </c>
      <c r="S317" s="33">
        <v>0</v>
      </c>
      <c r="T317" s="33">
        <v>0</v>
      </c>
      <c r="U317" s="33">
        <v>0</v>
      </c>
      <c r="V317" s="33">
        <v>0</v>
      </c>
      <c r="W317" s="33">
        <v>0</v>
      </c>
      <c r="X317" s="33">
        <v>0</v>
      </c>
      <c r="Y317" s="33">
        <v>0</v>
      </c>
      <c r="Z317" s="33">
        <v>0</v>
      </c>
      <c r="AA317" s="33">
        <v>0</v>
      </c>
      <c r="AB317" s="33">
        <v>0</v>
      </c>
      <c r="AC317" s="33">
        <v>0</v>
      </c>
      <c r="AD317" s="33">
        <v>0</v>
      </c>
      <c r="AE317" s="33">
        <v>0</v>
      </c>
      <c r="AF317" s="33">
        <v>0</v>
      </c>
      <c r="AG317" s="33">
        <v>0</v>
      </c>
      <c r="AH317" s="33">
        <v>0</v>
      </c>
      <c r="AI317" s="33">
        <v>0</v>
      </c>
      <c r="AJ317" s="33">
        <v>0</v>
      </c>
      <c r="AK317" s="33">
        <v>0</v>
      </c>
      <c r="AL317" s="33">
        <v>0</v>
      </c>
      <c r="AM317" s="33">
        <v>0</v>
      </c>
      <c r="AN317" s="33">
        <v>0</v>
      </c>
      <c r="AO317" s="33">
        <v>0</v>
      </c>
      <c r="AP317" s="33">
        <v>0</v>
      </c>
      <c r="AQ317" s="33">
        <v>0</v>
      </c>
      <c r="AR317" s="33">
        <v>0</v>
      </c>
      <c r="AS317" s="33">
        <v>0</v>
      </c>
      <c r="AT317" s="33">
        <v>0</v>
      </c>
      <c r="AU317" s="33">
        <v>0</v>
      </c>
      <c r="AV317" s="33">
        <v>0</v>
      </c>
      <c r="AW317" s="33">
        <v>0</v>
      </c>
      <c r="AX317" s="33">
        <v>0</v>
      </c>
      <c r="AY317" s="33">
        <v>0</v>
      </c>
      <c r="AZ317" s="33">
        <v>0</v>
      </c>
      <c r="BA317" s="33">
        <v>0</v>
      </c>
      <c r="BB317" s="33">
        <v>0</v>
      </c>
      <c r="BC317" s="33">
        <v>0</v>
      </c>
      <c r="BD317" s="33">
        <v>0</v>
      </c>
      <c r="BE317" s="33">
        <v>0</v>
      </c>
      <c r="BF317" s="33">
        <v>0</v>
      </c>
      <c r="BG317" s="33">
        <v>0</v>
      </c>
      <c r="BH317" s="33">
        <v>0</v>
      </c>
      <c r="BI317" s="33">
        <v>0</v>
      </c>
      <c r="BJ317" s="33">
        <v>0</v>
      </c>
      <c r="BK317" s="33">
        <v>0</v>
      </c>
      <c r="BL317" s="33">
        <v>0</v>
      </c>
      <c r="BM317" s="33">
        <v>0</v>
      </c>
      <c r="BN317" s="33">
        <v>0</v>
      </c>
      <c r="BO317" s="33">
        <v>0</v>
      </c>
      <c r="BP317" s="33">
        <v>0</v>
      </c>
      <c r="BQ317" s="33">
        <v>0</v>
      </c>
      <c r="BR317" s="33">
        <v>0</v>
      </c>
      <c r="BS317" s="33">
        <v>0</v>
      </c>
      <c r="BT317" s="33">
        <v>0</v>
      </c>
      <c r="BU317" s="33">
        <v>0</v>
      </c>
      <c r="BV317" s="33">
        <v>0</v>
      </c>
      <c r="BW317" s="33">
        <v>0</v>
      </c>
      <c r="BX317" s="33">
        <v>0</v>
      </c>
      <c r="BY317" s="33">
        <v>0</v>
      </c>
      <c r="BZ317" s="33">
        <v>0</v>
      </c>
      <c r="CA317" s="33">
        <v>0</v>
      </c>
      <c r="CB317" s="33">
        <v>0</v>
      </c>
      <c r="CC317" s="33">
        <v>0</v>
      </c>
      <c r="CD317" s="33">
        <v>0</v>
      </c>
      <c r="CE317" s="33">
        <v>0</v>
      </c>
      <c r="CF317" s="33">
        <v>0</v>
      </c>
      <c r="CG317" s="33">
        <v>0</v>
      </c>
      <c r="CH317" s="33">
        <v>0</v>
      </c>
      <c r="CI317" s="33">
        <v>0</v>
      </c>
      <c r="CJ317" s="33">
        <v>0</v>
      </c>
      <c r="CK317" s="33">
        <v>0</v>
      </c>
      <c r="CL317" s="33">
        <v>0</v>
      </c>
      <c r="CM317" s="33">
        <v>0</v>
      </c>
      <c r="CN317" s="33">
        <v>0</v>
      </c>
      <c r="CO317" s="33">
        <v>0</v>
      </c>
      <c r="CP317" s="33">
        <v>0</v>
      </c>
      <c r="CQ317" s="33">
        <v>0</v>
      </c>
      <c r="CR317" s="33">
        <v>0</v>
      </c>
      <c r="CS317" s="33">
        <v>0</v>
      </c>
      <c r="CT317" s="33">
        <v>0</v>
      </c>
      <c r="CU317" s="33">
        <v>0</v>
      </c>
      <c r="CV317" s="33">
        <v>0</v>
      </c>
      <c r="CW317" s="33">
        <v>0</v>
      </c>
      <c r="CX317" s="33">
        <v>0</v>
      </c>
      <c r="CY317" s="33">
        <v>0</v>
      </c>
      <c r="CZ317" s="33">
        <v>0</v>
      </c>
      <c r="DA317" s="33">
        <v>0</v>
      </c>
      <c r="DB317" s="33">
        <v>0</v>
      </c>
      <c r="DC317" s="33">
        <v>0</v>
      </c>
      <c r="DD317" s="33">
        <v>0</v>
      </c>
      <c r="DE317" s="33">
        <v>0</v>
      </c>
      <c r="DF317" s="33">
        <v>0</v>
      </c>
      <c r="DG317" s="33">
        <v>0</v>
      </c>
      <c r="DH317" s="33">
        <v>0</v>
      </c>
      <c r="DI317" s="33">
        <v>0</v>
      </c>
      <c r="DJ317" s="33">
        <v>0</v>
      </c>
      <c r="DK317" s="33">
        <v>0</v>
      </c>
      <c r="DL317" s="33">
        <v>1341.966095</v>
      </c>
      <c r="DM317" s="33">
        <v>1332.962683</v>
      </c>
      <c r="DN317" s="33">
        <v>1301.9848440000001</v>
      </c>
      <c r="DO317" s="33">
        <v>1332.962683</v>
      </c>
      <c r="DP317" s="33">
        <v>2518.264533</v>
      </c>
      <c r="DQ317" s="33">
        <v>2501.3691950000002</v>
      </c>
      <c r="DR317" s="33">
        <v>2443.2377759999999</v>
      </c>
      <c r="DS317" s="33">
        <v>2501.3691950000002</v>
      </c>
      <c r="DT317" s="33">
        <v>3700.373419</v>
      </c>
      <c r="DU317" s="33">
        <v>3675.5471699999998</v>
      </c>
      <c r="DV317" s="33">
        <v>3590.1280430000002</v>
      </c>
      <c r="DW317" s="33">
        <v>3675.5471699999998</v>
      </c>
      <c r="DX317" s="33">
        <v>4878.6976189999996</v>
      </c>
      <c r="DY317" s="33">
        <v>4845.9658520000003</v>
      </c>
      <c r="DZ317" s="33">
        <v>4733.3463830000001</v>
      </c>
      <c r="EA317" s="33">
        <v>4845.9658520000003</v>
      </c>
      <c r="EB317" s="33">
        <v>6075.907948</v>
      </c>
      <c r="EC317" s="33">
        <v>6035.1439540000001</v>
      </c>
      <c r="ED317" s="33">
        <v>5894.888175</v>
      </c>
      <c r="EE317" s="33">
        <v>6035.1439540000001</v>
      </c>
      <c r="EF317" s="33">
        <v>7290.5208910000001</v>
      </c>
      <c r="EG317" s="33">
        <v>7241.6079129999998</v>
      </c>
      <c r="EH317" s="33">
        <v>7073.3141050000004</v>
      </c>
      <c r="EI317" s="33">
        <v>7241.6079129999998</v>
      </c>
      <c r="EJ317" s="33">
        <v>8507.2383389999995</v>
      </c>
      <c r="EK317" s="33">
        <v>8450.1622580000003</v>
      </c>
      <c r="EL317" s="33">
        <v>8253.781841</v>
      </c>
      <c r="EM317" s="33">
        <v>8450.1622580000003</v>
      </c>
      <c r="EN317" s="33">
        <v>9709.6219639999999</v>
      </c>
      <c r="EO317" s="33">
        <v>9644.4789469999996</v>
      </c>
      <c r="EP317" s="33">
        <v>9420.3428019999992</v>
      </c>
      <c r="EQ317" s="33">
        <v>9644.4789469999996</v>
      </c>
      <c r="ER317" s="33">
        <v>11044.34432</v>
      </c>
      <c r="ES317" s="33">
        <v>10970.24649</v>
      </c>
      <c r="ET317" s="33">
        <v>10715.299720000001</v>
      </c>
      <c r="EU317" s="33">
        <v>10970.24649</v>
      </c>
      <c r="EV317" s="33">
        <v>12317.409739999999</v>
      </c>
      <c r="EW317" s="33">
        <v>12234.770759999999</v>
      </c>
      <c r="EX317" s="33">
        <v>11950.43665</v>
      </c>
      <c r="EY317" s="33">
        <v>12234.770759999999</v>
      </c>
      <c r="EZ317" s="33">
        <v>13559.15719</v>
      </c>
      <c r="FA317" s="33">
        <v>13468.187180000001</v>
      </c>
      <c r="FB317" s="33">
        <v>13155.18866</v>
      </c>
      <c r="FC317" s="33">
        <v>13468.187180000001</v>
      </c>
    </row>
    <row r="318" spans="2:159" x14ac:dyDescent="0.25">
      <c r="B318" s="33" t="s">
        <v>64</v>
      </c>
      <c r="C318" s="33" t="s">
        <v>36</v>
      </c>
    </row>
    <row r="319" spans="2:159" x14ac:dyDescent="0.25">
      <c r="B319" s="33" t="s">
        <v>64</v>
      </c>
      <c r="C319" s="33" t="s">
        <v>37</v>
      </c>
    </row>
    <row r="320" spans="2:159" x14ac:dyDescent="0.25">
      <c r="B320" s="33" t="s">
        <v>64</v>
      </c>
      <c r="C320" s="33" t="s">
        <v>38</v>
      </c>
    </row>
    <row r="321" spans="2:159" x14ac:dyDescent="0.25">
      <c r="B321" s="33" t="s">
        <v>64</v>
      </c>
      <c r="C321" s="33" t="s">
        <v>39</v>
      </c>
    </row>
    <row r="322" spans="2:159" x14ac:dyDescent="0.25">
      <c r="B322" s="33" t="s">
        <v>64</v>
      </c>
      <c r="C322" s="33" t="s">
        <v>40</v>
      </c>
    </row>
    <row r="323" spans="2:159" x14ac:dyDescent="0.25">
      <c r="B323" s="33" t="s">
        <v>64</v>
      </c>
      <c r="C323" s="33" t="s">
        <v>41</v>
      </c>
    </row>
    <row r="324" spans="2:159" x14ac:dyDescent="0.25">
      <c r="B324" s="33" t="s">
        <v>64</v>
      </c>
      <c r="C324" s="33" t="s">
        <v>42</v>
      </c>
    </row>
    <row r="325" spans="2:159" x14ac:dyDescent="0.25">
      <c r="B325" s="33" t="s">
        <v>64</v>
      </c>
      <c r="C325" s="33" t="s">
        <v>43</v>
      </c>
    </row>
    <row r="326" spans="2:159" x14ac:dyDescent="0.25">
      <c r="B326" s="33" t="s">
        <v>64</v>
      </c>
      <c r="C326" s="33" t="s">
        <v>44</v>
      </c>
    </row>
    <row r="327" spans="2:159" x14ac:dyDescent="0.25">
      <c r="B327" s="33" t="s">
        <v>64</v>
      </c>
      <c r="C327" s="33" t="s">
        <v>45</v>
      </c>
    </row>
    <row r="328" spans="2:159" x14ac:dyDescent="0.25">
      <c r="B328" s="33" t="s">
        <v>64</v>
      </c>
      <c r="C328" s="33" t="s">
        <v>46</v>
      </c>
    </row>
    <row r="329" spans="2:159" x14ac:dyDescent="0.25">
      <c r="B329" s="33" t="s">
        <v>64</v>
      </c>
      <c r="C329" s="33" t="s">
        <v>15</v>
      </c>
      <c r="D329" s="33">
        <v>0</v>
      </c>
      <c r="E329" s="33">
        <v>0</v>
      </c>
      <c r="F329" s="33">
        <v>0</v>
      </c>
      <c r="G329" s="33">
        <v>0</v>
      </c>
      <c r="H329" s="33">
        <v>0</v>
      </c>
      <c r="I329" s="33">
        <v>0</v>
      </c>
      <c r="J329" s="33">
        <v>0</v>
      </c>
      <c r="K329" s="33">
        <v>0</v>
      </c>
      <c r="L329" s="33">
        <v>0</v>
      </c>
      <c r="M329" s="33">
        <v>0</v>
      </c>
      <c r="N329" s="33">
        <v>0</v>
      </c>
      <c r="O329" s="33">
        <v>0</v>
      </c>
      <c r="P329" s="33">
        <v>0</v>
      </c>
      <c r="Q329" s="33">
        <v>0</v>
      </c>
      <c r="R329" s="33">
        <v>0</v>
      </c>
      <c r="S329" s="33">
        <v>0</v>
      </c>
      <c r="T329" s="33">
        <v>0</v>
      </c>
      <c r="U329" s="33">
        <v>0</v>
      </c>
      <c r="V329" s="33">
        <v>0</v>
      </c>
      <c r="W329" s="33">
        <v>0</v>
      </c>
      <c r="X329" s="33">
        <v>0</v>
      </c>
      <c r="Y329" s="33">
        <v>0</v>
      </c>
      <c r="Z329" s="33">
        <v>0</v>
      </c>
      <c r="AA329" s="33">
        <v>0</v>
      </c>
      <c r="AB329" s="33">
        <v>0</v>
      </c>
      <c r="AC329" s="33">
        <v>0</v>
      </c>
      <c r="AD329" s="33">
        <v>0</v>
      </c>
      <c r="AE329" s="33">
        <v>0</v>
      </c>
      <c r="AF329" s="33">
        <v>0</v>
      </c>
      <c r="AG329" s="33">
        <v>0</v>
      </c>
      <c r="AH329" s="33">
        <v>0</v>
      </c>
      <c r="AI329" s="33">
        <v>0</v>
      </c>
      <c r="AJ329" s="33">
        <v>0</v>
      </c>
      <c r="AK329" s="33">
        <v>0</v>
      </c>
      <c r="AL329" s="33">
        <v>0</v>
      </c>
      <c r="AM329" s="33">
        <v>0</v>
      </c>
      <c r="AN329" s="33">
        <v>0</v>
      </c>
      <c r="AO329" s="33">
        <v>0</v>
      </c>
      <c r="AP329" s="33">
        <v>0</v>
      </c>
      <c r="AQ329" s="33">
        <v>0</v>
      </c>
      <c r="AR329" s="33">
        <v>0</v>
      </c>
      <c r="AS329" s="33">
        <v>0</v>
      </c>
      <c r="AT329" s="33">
        <v>0</v>
      </c>
      <c r="AU329" s="33">
        <v>0</v>
      </c>
      <c r="AV329" s="33">
        <v>0</v>
      </c>
      <c r="AW329" s="33">
        <v>0</v>
      </c>
      <c r="AX329" s="33">
        <v>0</v>
      </c>
      <c r="AY329" s="33">
        <v>0</v>
      </c>
      <c r="AZ329" s="33">
        <v>0</v>
      </c>
      <c r="BA329" s="33">
        <v>0</v>
      </c>
      <c r="BB329" s="33">
        <v>0</v>
      </c>
      <c r="BC329" s="33">
        <v>0</v>
      </c>
      <c r="BD329" s="33">
        <v>0</v>
      </c>
      <c r="BE329" s="33">
        <v>0</v>
      </c>
      <c r="BF329" s="33">
        <v>0</v>
      </c>
      <c r="BG329" s="33">
        <v>0</v>
      </c>
      <c r="BH329" s="33">
        <v>0</v>
      </c>
      <c r="BI329" s="33">
        <v>0</v>
      </c>
      <c r="BJ329" s="33">
        <v>0</v>
      </c>
      <c r="BK329" s="33">
        <v>0</v>
      </c>
      <c r="BL329" s="33">
        <v>0</v>
      </c>
      <c r="BM329" s="33">
        <v>0</v>
      </c>
      <c r="BN329" s="33">
        <v>0</v>
      </c>
      <c r="BO329" s="33">
        <v>0</v>
      </c>
      <c r="BP329" s="33">
        <v>0</v>
      </c>
      <c r="BQ329" s="33">
        <v>0</v>
      </c>
      <c r="BR329" s="33">
        <v>0</v>
      </c>
      <c r="BS329" s="33">
        <v>0</v>
      </c>
      <c r="BT329" s="33">
        <v>0</v>
      </c>
      <c r="BU329" s="33">
        <v>0</v>
      </c>
      <c r="BV329" s="33">
        <v>0</v>
      </c>
      <c r="BW329" s="33">
        <v>0</v>
      </c>
      <c r="BX329" s="33">
        <v>0</v>
      </c>
      <c r="BY329" s="33">
        <v>0</v>
      </c>
      <c r="BZ329" s="33">
        <v>0</v>
      </c>
      <c r="CA329" s="33">
        <v>0</v>
      </c>
      <c r="CB329" s="33">
        <v>0</v>
      </c>
      <c r="CC329" s="33">
        <v>0</v>
      </c>
      <c r="CD329" s="33">
        <v>0</v>
      </c>
      <c r="CE329" s="33">
        <v>0</v>
      </c>
      <c r="CF329" s="33">
        <v>0</v>
      </c>
      <c r="CG329" s="33">
        <v>0</v>
      </c>
      <c r="CH329" s="33">
        <v>0</v>
      </c>
      <c r="CI329" s="33">
        <v>0</v>
      </c>
      <c r="CJ329" s="33">
        <v>0</v>
      </c>
      <c r="CK329" s="33">
        <v>0</v>
      </c>
      <c r="CL329" s="33">
        <v>0</v>
      </c>
      <c r="CM329" s="33">
        <v>0</v>
      </c>
      <c r="CN329" s="33">
        <v>0</v>
      </c>
      <c r="CO329" s="33">
        <v>0</v>
      </c>
      <c r="CP329" s="33">
        <v>0</v>
      </c>
      <c r="CQ329" s="33">
        <v>0</v>
      </c>
      <c r="CR329" s="33">
        <v>0</v>
      </c>
      <c r="CS329" s="33">
        <v>0</v>
      </c>
      <c r="CT329" s="33">
        <v>0</v>
      </c>
      <c r="CU329" s="33">
        <v>0</v>
      </c>
      <c r="CV329" s="33">
        <v>0</v>
      </c>
      <c r="CW329" s="33">
        <v>0</v>
      </c>
      <c r="CX329" s="33">
        <v>0</v>
      </c>
      <c r="CY329" s="33">
        <v>0</v>
      </c>
      <c r="CZ329" s="33">
        <v>0</v>
      </c>
      <c r="DA329" s="33">
        <v>0</v>
      </c>
      <c r="DB329" s="33">
        <v>0</v>
      </c>
      <c r="DC329" s="33">
        <v>0</v>
      </c>
      <c r="DD329" s="33">
        <v>0</v>
      </c>
      <c r="DE329" s="33">
        <v>0</v>
      </c>
      <c r="DF329" s="33">
        <v>0</v>
      </c>
      <c r="DG329" s="33">
        <v>0</v>
      </c>
      <c r="DH329" s="33">
        <v>0</v>
      </c>
      <c r="DI329" s="33">
        <v>0</v>
      </c>
      <c r="DJ329" s="33">
        <v>0</v>
      </c>
      <c r="DK329" s="33">
        <v>0</v>
      </c>
      <c r="DL329" s="33">
        <v>0</v>
      </c>
      <c r="DM329" s="33">
        <v>0</v>
      </c>
      <c r="DN329" s="33">
        <v>0</v>
      </c>
      <c r="DO329" s="33">
        <v>0</v>
      </c>
      <c r="DP329" s="33">
        <v>0</v>
      </c>
      <c r="DQ329" s="33">
        <v>0</v>
      </c>
      <c r="DR329" s="33">
        <v>0</v>
      </c>
      <c r="DS329" s="33">
        <v>0</v>
      </c>
      <c r="DT329" s="33">
        <v>0</v>
      </c>
      <c r="DU329" s="33">
        <v>0</v>
      </c>
      <c r="DV329" s="33">
        <v>0</v>
      </c>
      <c r="DW329" s="33">
        <v>0</v>
      </c>
      <c r="DX329" s="33">
        <v>0</v>
      </c>
      <c r="DY329" s="33">
        <v>0</v>
      </c>
      <c r="DZ329" s="33">
        <v>0</v>
      </c>
      <c r="EA329" s="33">
        <v>0</v>
      </c>
      <c r="EB329" s="33">
        <v>0</v>
      </c>
      <c r="EC329" s="33">
        <v>0</v>
      </c>
      <c r="ED329" s="33">
        <v>0</v>
      </c>
      <c r="EE329" s="33">
        <v>0</v>
      </c>
      <c r="EF329" s="33">
        <v>0</v>
      </c>
      <c r="EG329" s="33">
        <v>0</v>
      </c>
      <c r="EH329" s="33">
        <v>0</v>
      </c>
      <c r="EI329" s="33">
        <v>0</v>
      </c>
      <c r="EJ329" s="33">
        <v>0</v>
      </c>
      <c r="EK329" s="33">
        <v>0</v>
      </c>
      <c r="EL329" s="33">
        <v>0</v>
      </c>
      <c r="EM329" s="33">
        <v>0</v>
      </c>
      <c r="EN329" s="33">
        <v>0</v>
      </c>
      <c r="EO329" s="33">
        <v>0</v>
      </c>
      <c r="EP329" s="33">
        <v>0</v>
      </c>
      <c r="EQ329" s="33">
        <v>0</v>
      </c>
      <c r="ER329" s="33">
        <v>0</v>
      </c>
      <c r="ES329" s="33">
        <v>0</v>
      </c>
      <c r="ET329" s="33">
        <v>0</v>
      </c>
      <c r="EU329" s="33">
        <v>0</v>
      </c>
      <c r="EV329" s="33">
        <v>0</v>
      </c>
      <c r="EW329" s="33">
        <v>0</v>
      </c>
      <c r="EX329" s="33">
        <v>0</v>
      </c>
      <c r="EY329" s="33">
        <v>0</v>
      </c>
      <c r="EZ329" s="33">
        <v>0</v>
      </c>
      <c r="FA329" s="33">
        <v>0</v>
      </c>
      <c r="FB329" s="33">
        <v>0</v>
      </c>
      <c r="FC329" s="33">
        <v>0</v>
      </c>
    </row>
    <row r="330" spans="2:159" x14ac:dyDescent="0.25">
      <c r="B330" s="33" t="s">
        <v>65</v>
      </c>
      <c r="C330" s="33" t="s">
        <v>36</v>
      </c>
    </row>
    <row r="331" spans="2:159" x14ac:dyDescent="0.25">
      <c r="B331" s="33" t="s">
        <v>65</v>
      </c>
      <c r="C331" s="33" t="s">
        <v>37</v>
      </c>
    </row>
    <row r="332" spans="2:159" x14ac:dyDescent="0.25">
      <c r="B332" s="33" t="s">
        <v>65</v>
      </c>
      <c r="C332" s="33" t="s">
        <v>38</v>
      </c>
    </row>
    <row r="333" spans="2:159" x14ac:dyDescent="0.25">
      <c r="B333" s="33" t="s">
        <v>65</v>
      </c>
      <c r="C333" s="33" t="s">
        <v>39</v>
      </c>
    </row>
    <row r="334" spans="2:159" x14ac:dyDescent="0.25">
      <c r="B334" s="33" t="s">
        <v>65</v>
      </c>
      <c r="C334" s="33" t="s">
        <v>40</v>
      </c>
    </row>
    <row r="335" spans="2:159" x14ac:dyDescent="0.25">
      <c r="B335" s="33" t="s">
        <v>65</v>
      </c>
      <c r="C335" s="33" t="s">
        <v>41</v>
      </c>
    </row>
    <row r="336" spans="2:159" x14ac:dyDescent="0.25">
      <c r="B336" s="33" t="s">
        <v>65</v>
      </c>
      <c r="C336" s="33" t="s">
        <v>42</v>
      </c>
    </row>
    <row r="337" spans="2:159" x14ac:dyDescent="0.25">
      <c r="B337" s="33" t="s">
        <v>65</v>
      </c>
      <c r="C337" s="33" t="s">
        <v>43</v>
      </c>
    </row>
    <row r="338" spans="2:159" x14ac:dyDescent="0.25">
      <c r="B338" s="33" t="s">
        <v>65</v>
      </c>
      <c r="C338" s="33" t="s">
        <v>44</v>
      </c>
    </row>
    <row r="339" spans="2:159" x14ac:dyDescent="0.25">
      <c r="B339" s="33" t="s">
        <v>65</v>
      </c>
      <c r="C339" s="33" t="s">
        <v>45</v>
      </c>
    </row>
    <row r="340" spans="2:159" x14ac:dyDescent="0.25">
      <c r="B340" s="33" t="s">
        <v>65</v>
      </c>
      <c r="C340" s="33" t="s">
        <v>46</v>
      </c>
    </row>
    <row r="341" spans="2:159" x14ac:dyDescent="0.25">
      <c r="B341" s="33" t="s">
        <v>65</v>
      </c>
      <c r="C341" s="33" t="s">
        <v>15</v>
      </c>
      <c r="D341" s="33">
        <v>0</v>
      </c>
      <c r="E341" s="33">
        <v>0</v>
      </c>
      <c r="F341" s="33">
        <v>0</v>
      </c>
      <c r="G341" s="33">
        <v>0</v>
      </c>
      <c r="H341" s="33">
        <v>0</v>
      </c>
      <c r="I341" s="33">
        <v>0</v>
      </c>
      <c r="J341" s="33">
        <v>0</v>
      </c>
      <c r="K341" s="33">
        <v>0</v>
      </c>
      <c r="L341" s="33">
        <v>0</v>
      </c>
      <c r="M341" s="33">
        <v>0</v>
      </c>
      <c r="N341" s="33">
        <v>0</v>
      </c>
      <c r="O341" s="33">
        <v>0</v>
      </c>
      <c r="P341" s="33">
        <v>0</v>
      </c>
      <c r="Q341" s="33">
        <v>0</v>
      </c>
      <c r="R341" s="33">
        <v>0</v>
      </c>
      <c r="S341" s="33">
        <v>0</v>
      </c>
      <c r="T341" s="33">
        <v>0</v>
      </c>
      <c r="U341" s="33">
        <v>0</v>
      </c>
      <c r="V341" s="33">
        <v>0</v>
      </c>
      <c r="W341" s="33">
        <v>0</v>
      </c>
      <c r="X341" s="33">
        <v>0</v>
      </c>
      <c r="Y341" s="33">
        <v>0</v>
      </c>
      <c r="Z341" s="33">
        <v>0</v>
      </c>
      <c r="AA341" s="33">
        <v>0</v>
      </c>
      <c r="AB341" s="33">
        <v>0</v>
      </c>
      <c r="AC341" s="33">
        <v>0</v>
      </c>
      <c r="AD341" s="33">
        <v>0</v>
      </c>
      <c r="AE341" s="33">
        <v>0</v>
      </c>
      <c r="AF341" s="33">
        <v>0</v>
      </c>
      <c r="AG341" s="33">
        <v>0</v>
      </c>
      <c r="AH341" s="33">
        <v>0</v>
      </c>
      <c r="AI341" s="33">
        <v>0</v>
      </c>
      <c r="AJ341" s="33">
        <v>0</v>
      </c>
      <c r="AK341" s="33">
        <v>0</v>
      </c>
      <c r="AL341" s="33">
        <v>0</v>
      </c>
      <c r="AM341" s="33">
        <v>0</v>
      </c>
      <c r="AN341" s="33">
        <v>0</v>
      </c>
      <c r="AO341" s="33">
        <v>0</v>
      </c>
      <c r="AP341" s="33">
        <v>0</v>
      </c>
      <c r="AQ341" s="33">
        <v>0</v>
      </c>
      <c r="AR341" s="33">
        <v>0</v>
      </c>
      <c r="AS341" s="33">
        <v>0</v>
      </c>
      <c r="AT341" s="33">
        <v>0</v>
      </c>
      <c r="AU341" s="33">
        <v>0</v>
      </c>
      <c r="AV341" s="33">
        <v>0</v>
      </c>
      <c r="AW341" s="33">
        <v>0</v>
      </c>
      <c r="AX341" s="33">
        <v>0</v>
      </c>
      <c r="AY341" s="33">
        <v>0</v>
      </c>
      <c r="AZ341" s="33">
        <v>0</v>
      </c>
      <c r="BA341" s="33">
        <v>0</v>
      </c>
      <c r="BB341" s="33">
        <v>0</v>
      </c>
      <c r="BC341" s="33">
        <v>0</v>
      </c>
      <c r="BD341" s="33">
        <v>0</v>
      </c>
      <c r="BE341" s="33">
        <v>0</v>
      </c>
      <c r="BF341" s="33">
        <v>0</v>
      </c>
      <c r="BG341" s="33">
        <v>0</v>
      </c>
      <c r="BH341" s="33">
        <v>0</v>
      </c>
      <c r="BI341" s="33">
        <v>0</v>
      </c>
      <c r="BJ341" s="33">
        <v>0</v>
      </c>
      <c r="BK341" s="33">
        <v>0</v>
      </c>
      <c r="BL341" s="33">
        <v>0</v>
      </c>
      <c r="BM341" s="33">
        <v>0</v>
      </c>
      <c r="BN341" s="33">
        <v>0</v>
      </c>
      <c r="BO341" s="33">
        <v>0</v>
      </c>
      <c r="BP341" s="33">
        <v>0</v>
      </c>
      <c r="BQ341" s="33">
        <v>0</v>
      </c>
      <c r="BR341" s="33">
        <v>0</v>
      </c>
      <c r="BS341" s="33">
        <v>0</v>
      </c>
      <c r="BT341" s="33">
        <v>0</v>
      </c>
      <c r="BU341" s="33">
        <v>0</v>
      </c>
      <c r="BV341" s="33">
        <v>0</v>
      </c>
      <c r="BW341" s="33">
        <v>0</v>
      </c>
      <c r="BX341" s="33">
        <v>0</v>
      </c>
      <c r="BY341" s="33">
        <v>0</v>
      </c>
      <c r="BZ341" s="33">
        <v>0</v>
      </c>
      <c r="CA341" s="33">
        <v>0</v>
      </c>
      <c r="CB341" s="33">
        <v>0</v>
      </c>
      <c r="CC341" s="33">
        <v>0</v>
      </c>
      <c r="CD341" s="33">
        <v>0</v>
      </c>
      <c r="CE341" s="33">
        <v>0</v>
      </c>
      <c r="CF341" s="33">
        <v>0</v>
      </c>
      <c r="CG341" s="33">
        <v>0</v>
      </c>
      <c r="CH341" s="33">
        <v>0</v>
      </c>
      <c r="CI341" s="33">
        <v>0</v>
      </c>
      <c r="CJ341" s="33">
        <v>0</v>
      </c>
      <c r="CK341" s="33">
        <v>0</v>
      </c>
      <c r="CL341" s="33">
        <v>0</v>
      </c>
      <c r="CM341" s="33">
        <v>0</v>
      </c>
      <c r="CN341" s="33">
        <v>0</v>
      </c>
      <c r="CO341" s="33">
        <v>0</v>
      </c>
      <c r="CP341" s="33">
        <v>0</v>
      </c>
      <c r="CQ341" s="33">
        <v>0</v>
      </c>
      <c r="CR341" s="33">
        <v>0</v>
      </c>
      <c r="CS341" s="33">
        <v>0</v>
      </c>
      <c r="CT341" s="33">
        <v>0</v>
      </c>
      <c r="CU341" s="33">
        <v>0</v>
      </c>
      <c r="CV341" s="33">
        <v>0</v>
      </c>
      <c r="CW341" s="33">
        <v>0</v>
      </c>
      <c r="CX341" s="33">
        <v>0</v>
      </c>
      <c r="CY341" s="33">
        <v>0</v>
      </c>
      <c r="CZ341" s="33">
        <v>0</v>
      </c>
      <c r="DA341" s="33">
        <v>0</v>
      </c>
      <c r="DB341" s="33">
        <v>0</v>
      </c>
      <c r="DC341" s="33">
        <v>0</v>
      </c>
      <c r="DD341" s="33">
        <v>0</v>
      </c>
      <c r="DE341" s="33">
        <v>0</v>
      </c>
      <c r="DF341" s="33">
        <v>0</v>
      </c>
      <c r="DG341" s="33">
        <v>0</v>
      </c>
      <c r="DH341" s="33">
        <v>0</v>
      </c>
      <c r="DI341" s="33">
        <v>0</v>
      </c>
      <c r="DJ341" s="33">
        <v>0</v>
      </c>
      <c r="DK341" s="33">
        <v>0</v>
      </c>
      <c r="DL341" s="33">
        <v>0</v>
      </c>
      <c r="DM341" s="33">
        <v>0</v>
      </c>
      <c r="DN341" s="33">
        <v>0</v>
      </c>
      <c r="DO341" s="33">
        <v>0</v>
      </c>
      <c r="DP341" s="33">
        <v>0</v>
      </c>
      <c r="DQ341" s="33">
        <v>0</v>
      </c>
      <c r="DR341" s="33">
        <v>0</v>
      </c>
      <c r="DS341" s="33">
        <v>0</v>
      </c>
      <c r="DT341" s="33">
        <v>0</v>
      </c>
      <c r="DU341" s="33">
        <v>0</v>
      </c>
      <c r="DV341" s="33">
        <v>0</v>
      </c>
      <c r="DW341" s="33">
        <v>0</v>
      </c>
      <c r="DX341" s="33">
        <v>0</v>
      </c>
      <c r="DY341" s="33">
        <v>0</v>
      </c>
      <c r="DZ341" s="33">
        <v>0</v>
      </c>
      <c r="EA341" s="33">
        <v>0</v>
      </c>
      <c r="EB341" s="33">
        <v>0</v>
      </c>
      <c r="EC341" s="33">
        <v>0</v>
      </c>
      <c r="ED341" s="33">
        <v>0</v>
      </c>
      <c r="EE341" s="33">
        <v>0</v>
      </c>
      <c r="EF341" s="33">
        <v>0</v>
      </c>
      <c r="EG341" s="33">
        <v>0</v>
      </c>
      <c r="EH341" s="33">
        <v>0</v>
      </c>
      <c r="EI341" s="33">
        <v>0</v>
      </c>
      <c r="EJ341" s="33">
        <v>0</v>
      </c>
      <c r="EK341" s="33">
        <v>0</v>
      </c>
      <c r="EL341" s="33">
        <v>0</v>
      </c>
      <c r="EM341" s="33">
        <v>0</v>
      </c>
      <c r="EN341" s="33">
        <v>0</v>
      </c>
      <c r="EO341" s="33">
        <v>0</v>
      </c>
      <c r="EP341" s="33">
        <v>0</v>
      </c>
      <c r="EQ341" s="33">
        <v>0</v>
      </c>
      <c r="ER341" s="33">
        <v>0</v>
      </c>
      <c r="ES341" s="33">
        <v>0</v>
      </c>
      <c r="ET341" s="33">
        <v>0</v>
      </c>
      <c r="EU341" s="33">
        <v>0</v>
      </c>
      <c r="EV341" s="33">
        <v>0</v>
      </c>
      <c r="EW341" s="33">
        <v>0</v>
      </c>
      <c r="EX341" s="33">
        <v>0</v>
      </c>
      <c r="EY341" s="33">
        <v>0</v>
      </c>
      <c r="EZ341" s="33">
        <v>0</v>
      </c>
      <c r="FA341" s="33">
        <v>0</v>
      </c>
      <c r="FB341" s="33">
        <v>0</v>
      </c>
      <c r="FC341" s="33">
        <v>0</v>
      </c>
    </row>
    <row r="342" spans="2:159" x14ac:dyDescent="0.25">
      <c r="B342" s="33" t="s">
        <v>66</v>
      </c>
      <c r="C342" s="33" t="s">
        <v>36</v>
      </c>
    </row>
    <row r="343" spans="2:159" x14ac:dyDescent="0.25">
      <c r="B343" s="33" t="s">
        <v>66</v>
      </c>
      <c r="C343" s="33" t="s">
        <v>37</v>
      </c>
    </row>
    <row r="344" spans="2:159" x14ac:dyDescent="0.25">
      <c r="B344" s="33" t="s">
        <v>66</v>
      </c>
      <c r="C344" s="33" t="s">
        <v>38</v>
      </c>
    </row>
    <row r="345" spans="2:159" x14ac:dyDescent="0.25">
      <c r="B345" s="33" t="s">
        <v>66</v>
      </c>
      <c r="C345" s="33" t="s">
        <v>39</v>
      </c>
    </row>
    <row r="346" spans="2:159" x14ac:dyDescent="0.25">
      <c r="B346" s="33" t="s">
        <v>66</v>
      </c>
      <c r="C346" s="33" t="s">
        <v>40</v>
      </c>
    </row>
    <row r="347" spans="2:159" x14ac:dyDescent="0.25">
      <c r="B347" s="33" t="s">
        <v>66</v>
      </c>
      <c r="C347" s="33" t="s">
        <v>41</v>
      </c>
    </row>
    <row r="348" spans="2:159" x14ac:dyDescent="0.25">
      <c r="B348" s="33" t="s">
        <v>66</v>
      </c>
      <c r="C348" s="33" t="s">
        <v>42</v>
      </c>
    </row>
    <row r="349" spans="2:159" x14ac:dyDescent="0.25">
      <c r="B349" s="33" t="s">
        <v>66</v>
      </c>
      <c r="C349" s="33" t="s">
        <v>43</v>
      </c>
    </row>
    <row r="350" spans="2:159" x14ac:dyDescent="0.25">
      <c r="B350" s="33" t="s">
        <v>66</v>
      </c>
      <c r="C350" s="33" t="s">
        <v>44</v>
      </c>
    </row>
    <row r="351" spans="2:159" x14ac:dyDescent="0.25">
      <c r="B351" s="33" t="s">
        <v>66</v>
      </c>
      <c r="C351" s="33" t="s">
        <v>45</v>
      </c>
    </row>
    <row r="352" spans="2:159" x14ac:dyDescent="0.25">
      <c r="B352" s="33" t="s">
        <v>66</v>
      </c>
      <c r="C352" s="33" t="s">
        <v>46</v>
      </c>
    </row>
    <row r="353" spans="2:159" x14ac:dyDescent="0.25">
      <c r="B353" s="33" t="s">
        <v>66</v>
      </c>
      <c r="C353" s="33" t="s">
        <v>15</v>
      </c>
      <c r="D353" s="33">
        <v>0</v>
      </c>
      <c r="E353" s="33">
        <v>0</v>
      </c>
      <c r="F353" s="33">
        <v>0</v>
      </c>
      <c r="G353" s="33">
        <v>0</v>
      </c>
      <c r="H353" s="33">
        <v>0</v>
      </c>
      <c r="I353" s="33">
        <v>0</v>
      </c>
      <c r="J353" s="33">
        <v>0</v>
      </c>
      <c r="K353" s="33">
        <v>0</v>
      </c>
      <c r="L353" s="33">
        <v>0</v>
      </c>
      <c r="M353" s="33">
        <v>0</v>
      </c>
      <c r="N353" s="33">
        <v>0</v>
      </c>
      <c r="O353" s="33">
        <v>0</v>
      </c>
      <c r="P353" s="33">
        <v>0</v>
      </c>
      <c r="Q353" s="33">
        <v>0</v>
      </c>
      <c r="R353" s="33">
        <v>0</v>
      </c>
      <c r="S353" s="33">
        <v>0</v>
      </c>
      <c r="T353" s="33">
        <v>0</v>
      </c>
      <c r="U353" s="33">
        <v>0</v>
      </c>
      <c r="V353" s="33">
        <v>0</v>
      </c>
      <c r="W353" s="33">
        <v>0</v>
      </c>
      <c r="X353" s="33">
        <v>0</v>
      </c>
      <c r="Y353" s="33">
        <v>0</v>
      </c>
      <c r="Z353" s="33">
        <v>0</v>
      </c>
      <c r="AA353" s="33">
        <v>0</v>
      </c>
      <c r="AB353" s="33">
        <v>0</v>
      </c>
      <c r="AC353" s="33">
        <v>0</v>
      </c>
      <c r="AD353" s="33">
        <v>0</v>
      </c>
      <c r="AE353" s="33">
        <v>0</v>
      </c>
      <c r="AF353" s="33">
        <v>0</v>
      </c>
      <c r="AG353" s="33">
        <v>0</v>
      </c>
      <c r="AH353" s="33">
        <v>0</v>
      </c>
      <c r="AI353" s="33">
        <v>0</v>
      </c>
      <c r="AJ353" s="33">
        <v>0</v>
      </c>
      <c r="AK353" s="33">
        <v>0</v>
      </c>
      <c r="AL353" s="33">
        <v>0</v>
      </c>
      <c r="AM353" s="33">
        <v>0</v>
      </c>
      <c r="AN353" s="33">
        <v>0</v>
      </c>
      <c r="AO353" s="33">
        <v>0</v>
      </c>
      <c r="AP353" s="33">
        <v>0</v>
      </c>
      <c r="AQ353" s="33">
        <v>0</v>
      </c>
      <c r="AR353" s="33">
        <v>0</v>
      </c>
      <c r="AS353" s="33">
        <v>0</v>
      </c>
      <c r="AT353" s="33">
        <v>0</v>
      </c>
      <c r="AU353" s="33">
        <v>0</v>
      </c>
      <c r="AV353" s="33">
        <v>0</v>
      </c>
      <c r="AW353" s="33">
        <v>0</v>
      </c>
      <c r="AX353" s="33">
        <v>0</v>
      </c>
      <c r="AY353" s="33">
        <v>0</v>
      </c>
      <c r="AZ353" s="33">
        <v>0</v>
      </c>
      <c r="BA353" s="33">
        <v>0</v>
      </c>
      <c r="BB353" s="33">
        <v>0</v>
      </c>
      <c r="BC353" s="33">
        <v>0</v>
      </c>
      <c r="BD353" s="33">
        <v>0</v>
      </c>
      <c r="BE353" s="33">
        <v>0</v>
      </c>
      <c r="BF353" s="33">
        <v>0</v>
      </c>
      <c r="BG353" s="33">
        <v>0</v>
      </c>
      <c r="BH353" s="33">
        <v>0</v>
      </c>
      <c r="BI353" s="33">
        <v>0</v>
      </c>
      <c r="BJ353" s="33">
        <v>0</v>
      </c>
      <c r="BK353" s="33">
        <v>0</v>
      </c>
      <c r="BL353" s="33">
        <v>0</v>
      </c>
      <c r="BM353" s="33">
        <v>0</v>
      </c>
      <c r="BN353" s="33">
        <v>0</v>
      </c>
      <c r="BO353" s="33">
        <v>0</v>
      </c>
      <c r="BP353" s="33">
        <v>0</v>
      </c>
      <c r="BQ353" s="33">
        <v>0</v>
      </c>
      <c r="BR353" s="33">
        <v>0</v>
      </c>
      <c r="BS353" s="33">
        <v>0</v>
      </c>
      <c r="BT353" s="33">
        <v>0</v>
      </c>
      <c r="BU353" s="33">
        <v>0</v>
      </c>
      <c r="BV353" s="33">
        <v>0</v>
      </c>
      <c r="BW353" s="33">
        <v>0</v>
      </c>
      <c r="BX353" s="33">
        <v>0</v>
      </c>
      <c r="BY353" s="33">
        <v>0</v>
      </c>
      <c r="BZ353" s="33">
        <v>0</v>
      </c>
      <c r="CA353" s="33">
        <v>0</v>
      </c>
      <c r="CB353" s="33">
        <v>0</v>
      </c>
      <c r="CC353" s="33">
        <v>0</v>
      </c>
      <c r="CD353" s="33">
        <v>0</v>
      </c>
      <c r="CE353" s="33">
        <v>0</v>
      </c>
      <c r="CF353" s="33">
        <v>0</v>
      </c>
      <c r="CG353" s="33">
        <v>0</v>
      </c>
      <c r="CH353" s="33">
        <v>0</v>
      </c>
      <c r="CI353" s="33">
        <v>0</v>
      </c>
      <c r="CJ353" s="33">
        <v>0</v>
      </c>
      <c r="CK353" s="33">
        <v>0</v>
      </c>
      <c r="CL353" s="33">
        <v>0</v>
      </c>
      <c r="CM353" s="33">
        <v>0</v>
      </c>
      <c r="CN353" s="33">
        <v>0</v>
      </c>
      <c r="CO353" s="33">
        <v>0</v>
      </c>
      <c r="CP353" s="33">
        <v>0</v>
      </c>
      <c r="CQ353" s="33">
        <v>0</v>
      </c>
      <c r="CR353" s="33">
        <v>0</v>
      </c>
      <c r="CS353" s="33">
        <v>0</v>
      </c>
      <c r="CT353" s="33">
        <v>0</v>
      </c>
      <c r="CU353" s="33">
        <v>0</v>
      </c>
      <c r="CV353" s="33">
        <v>0</v>
      </c>
      <c r="CW353" s="33">
        <v>0</v>
      </c>
      <c r="CX353" s="33">
        <v>0</v>
      </c>
      <c r="CY353" s="33">
        <v>0</v>
      </c>
      <c r="CZ353" s="33">
        <v>0</v>
      </c>
      <c r="DA353" s="33">
        <v>0</v>
      </c>
      <c r="DB353" s="33">
        <v>0</v>
      </c>
      <c r="DC353" s="33">
        <v>0</v>
      </c>
      <c r="DD353" s="33">
        <v>0</v>
      </c>
      <c r="DE353" s="33">
        <v>0</v>
      </c>
      <c r="DF353" s="33">
        <v>0</v>
      </c>
      <c r="DG353" s="33">
        <v>0</v>
      </c>
      <c r="DH353" s="33">
        <v>0</v>
      </c>
      <c r="DI353" s="33">
        <v>0</v>
      </c>
      <c r="DJ353" s="33">
        <v>0</v>
      </c>
      <c r="DK353" s="33">
        <v>0</v>
      </c>
      <c r="DL353" s="33">
        <v>0</v>
      </c>
      <c r="DM353" s="33">
        <v>0</v>
      </c>
      <c r="DN353" s="33">
        <v>0</v>
      </c>
      <c r="DO353" s="33">
        <v>0</v>
      </c>
      <c r="DP353" s="33">
        <v>0</v>
      </c>
      <c r="DQ353" s="33">
        <v>0</v>
      </c>
      <c r="DR353" s="33">
        <v>0</v>
      </c>
      <c r="DS353" s="33">
        <v>0</v>
      </c>
      <c r="DT353" s="33">
        <v>0</v>
      </c>
      <c r="DU353" s="33">
        <v>0</v>
      </c>
      <c r="DV353" s="33">
        <v>0</v>
      </c>
      <c r="DW353" s="33">
        <v>0</v>
      </c>
      <c r="DX353" s="33">
        <v>0</v>
      </c>
      <c r="DY353" s="33">
        <v>0</v>
      </c>
      <c r="DZ353" s="33">
        <v>0</v>
      </c>
      <c r="EA353" s="33">
        <v>0</v>
      </c>
      <c r="EB353" s="33">
        <v>0</v>
      </c>
      <c r="EC353" s="33">
        <v>0</v>
      </c>
      <c r="ED353" s="33">
        <v>0</v>
      </c>
      <c r="EE353" s="33">
        <v>0</v>
      </c>
      <c r="EF353" s="33">
        <v>0</v>
      </c>
      <c r="EG353" s="33">
        <v>0</v>
      </c>
      <c r="EH353" s="33">
        <v>0</v>
      </c>
      <c r="EI353" s="33">
        <v>0</v>
      </c>
      <c r="EJ353" s="33">
        <v>0</v>
      </c>
      <c r="EK353" s="33">
        <v>0</v>
      </c>
      <c r="EL353" s="33">
        <v>0</v>
      </c>
      <c r="EM353" s="33">
        <v>0</v>
      </c>
      <c r="EN353" s="33">
        <v>0</v>
      </c>
      <c r="EO353" s="33">
        <v>0</v>
      </c>
      <c r="EP353" s="33">
        <v>0</v>
      </c>
      <c r="EQ353" s="33">
        <v>0</v>
      </c>
      <c r="ER353" s="33">
        <v>0</v>
      </c>
      <c r="ES353" s="33">
        <v>0</v>
      </c>
      <c r="ET353" s="33">
        <v>0</v>
      </c>
      <c r="EU353" s="33">
        <v>0</v>
      </c>
      <c r="EV353" s="33">
        <v>0</v>
      </c>
      <c r="EW353" s="33">
        <v>0</v>
      </c>
      <c r="EX353" s="33">
        <v>0</v>
      </c>
      <c r="EY353" s="33">
        <v>0</v>
      </c>
      <c r="EZ353" s="33">
        <v>0</v>
      </c>
      <c r="FA353" s="33">
        <v>0</v>
      </c>
      <c r="FB353" s="33">
        <v>0</v>
      </c>
      <c r="FC353" s="33">
        <v>0</v>
      </c>
    </row>
    <row r="354" spans="2:159" x14ac:dyDescent="0.25">
      <c r="B354" s="33" t="s">
        <v>67</v>
      </c>
      <c r="C354" s="33" t="s">
        <v>36</v>
      </c>
    </row>
    <row r="355" spans="2:159" x14ac:dyDescent="0.25">
      <c r="B355" s="33" t="s">
        <v>67</v>
      </c>
      <c r="C355" s="33" t="s">
        <v>37</v>
      </c>
    </row>
    <row r="356" spans="2:159" x14ac:dyDescent="0.25">
      <c r="B356" s="33" t="s">
        <v>67</v>
      </c>
      <c r="C356" s="33" t="s">
        <v>38</v>
      </c>
    </row>
    <row r="357" spans="2:159" x14ac:dyDescent="0.25">
      <c r="B357" s="33" t="s">
        <v>67</v>
      </c>
      <c r="C357" s="33" t="s">
        <v>39</v>
      </c>
    </row>
    <row r="358" spans="2:159" x14ac:dyDescent="0.25">
      <c r="B358" s="33" t="s">
        <v>67</v>
      </c>
      <c r="C358" s="33" t="s">
        <v>40</v>
      </c>
    </row>
    <row r="359" spans="2:159" x14ac:dyDescent="0.25">
      <c r="B359" s="33" t="s">
        <v>67</v>
      </c>
      <c r="C359" s="33" t="s">
        <v>41</v>
      </c>
      <c r="D359" s="58"/>
      <c r="E359" s="58"/>
      <c r="F359" s="58"/>
      <c r="G359" s="58"/>
      <c r="H359" s="58"/>
      <c r="I359" s="58"/>
      <c r="J359" s="58"/>
      <c r="K359" s="58"/>
      <c r="L359" s="58"/>
      <c r="M359" s="58"/>
      <c r="N359" s="58"/>
      <c r="O359" s="58"/>
      <c r="P359" s="58"/>
      <c r="Q359" s="58"/>
      <c r="R359" s="58"/>
      <c r="S359" s="58"/>
      <c r="T359" s="58"/>
      <c r="U359" s="58"/>
      <c r="V359" s="58"/>
      <c r="W359" s="58"/>
      <c r="X359" s="58"/>
      <c r="Y359" s="58"/>
      <c r="Z359" s="58"/>
      <c r="AA359" s="58"/>
      <c r="AB359" s="58"/>
      <c r="AC359" s="58"/>
      <c r="AD359" s="58"/>
      <c r="AE359" s="58"/>
      <c r="AF359" s="58"/>
      <c r="AG359" s="58"/>
      <c r="AH359" s="58"/>
      <c r="AI359" s="58"/>
      <c r="AJ359" s="58"/>
      <c r="AK359" s="58"/>
      <c r="AL359" s="58"/>
      <c r="AM359" s="58"/>
      <c r="AN359" s="58"/>
      <c r="AO359" s="58"/>
      <c r="AP359" s="58"/>
      <c r="AQ359" s="58"/>
      <c r="AR359" s="58"/>
      <c r="AS359" s="58"/>
      <c r="AT359" s="58"/>
      <c r="AU359" s="58"/>
      <c r="AV359" s="58"/>
      <c r="AW359" s="58"/>
      <c r="AX359" s="58"/>
      <c r="AY359" s="58"/>
      <c r="AZ359" s="58"/>
      <c r="BA359" s="58"/>
      <c r="BB359" s="58"/>
      <c r="BC359" s="58"/>
      <c r="BD359" s="58"/>
      <c r="BE359" s="58"/>
      <c r="BF359" s="58"/>
      <c r="BG359" s="58"/>
      <c r="BH359" s="58"/>
      <c r="BI359" s="58"/>
      <c r="BJ359" s="58"/>
      <c r="BK359" s="58"/>
      <c r="BL359" s="58"/>
      <c r="BM359" s="58"/>
      <c r="BN359" s="58"/>
      <c r="BO359" s="58"/>
      <c r="BP359" s="58"/>
      <c r="BQ359" s="58"/>
      <c r="BR359" s="58"/>
      <c r="BS359" s="58"/>
      <c r="BT359" s="58"/>
      <c r="BU359" s="58"/>
      <c r="BV359" s="58"/>
      <c r="BW359" s="58"/>
      <c r="BX359" s="58"/>
      <c r="BY359" s="58"/>
      <c r="BZ359" s="58"/>
      <c r="CA359" s="58"/>
      <c r="CB359" s="58"/>
      <c r="CC359" s="58"/>
      <c r="CD359" s="58"/>
      <c r="CE359" s="58"/>
      <c r="CF359" s="58"/>
      <c r="CG359" s="58"/>
      <c r="CH359" s="58"/>
      <c r="CI359" s="58"/>
      <c r="CJ359" s="58"/>
      <c r="CK359" s="58"/>
      <c r="CL359" s="58"/>
      <c r="CM359" s="58"/>
      <c r="CN359" s="58"/>
      <c r="CO359" s="58"/>
      <c r="CP359" s="58"/>
      <c r="CQ359" s="58"/>
      <c r="CR359" s="58"/>
      <c r="CS359" s="58"/>
      <c r="CT359" s="58"/>
      <c r="CU359" s="58"/>
      <c r="CV359" s="58"/>
      <c r="CW359" s="58"/>
      <c r="CX359" s="58"/>
      <c r="CY359" s="58"/>
      <c r="CZ359" s="58"/>
      <c r="DA359" s="58"/>
      <c r="DB359" s="58"/>
      <c r="DC359" s="58"/>
      <c r="DD359" s="58"/>
      <c r="DE359" s="58"/>
      <c r="DF359" s="58"/>
      <c r="DG359" s="58"/>
      <c r="DH359" s="58"/>
      <c r="DI359" s="58"/>
      <c r="DJ359" s="58"/>
      <c r="DK359" s="58"/>
      <c r="DL359" s="58"/>
      <c r="DM359" s="58"/>
      <c r="DN359" s="58"/>
      <c r="DO359" s="58"/>
      <c r="DP359" s="58"/>
      <c r="DQ359" s="58"/>
      <c r="DR359" s="58"/>
      <c r="DS359" s="58"/>
      <c r="DT359" s="58"/>
      <c r="DU359" s="58"/>
      <c r="DV359" s="58"/>
      <c r="DW359" s="58"/>
      <c r="DX359" s="58"/>
      <c r="DY359" s="58"/>
      <c r="DZ359" s="58"/>
      <c r="EA359" s="58"/>
      <c r="EB359" s="58"/>
      <c r="EC359" s="58"/>
      <c r="ED359" s="58"/>
      <c r="EE359" s="58"/>
      <c r="EF359" s="58"/>
      <c r="EG359" s="58"/>
      <c r="EH359" s="58"/>
      <c r="EI359" s="58"/>
      <c r="EJ359" s="58"/>
      <c r="EK359" s="58"/>
      <c r="EL359" s="58"/>
      <c r="EM359" s="58"/>
      <c r="EN359" s="58"/>
      <c r="EO359" s="58"/>
      <c r="EP359" s="58"/>
      <c r="EQ359" s="58"/>
      <c r="ER359" s="58"/>
      <c r="ES359" s="58"/>
      <c r="ET359" s="58"/>
      <c r="EU359" s="58"/>
      <c r="EV359" s="58"/>
      <c r="EW359" s="58"/>
      <c r="EX359" s="58"/>
      <c r="EY359" s="58"/>
      <c r="EZ359" s="58"/>
      <c r="FA359" s="58"/>
      <c r="FB359" s="58"/>
      <c r="FC359" s="58"/>
    </row>
    <row r="360" spans="2:159" x14ac:dyDescent="0.25">
      <c r="B360" s="33" t="s">
        <v>67</v>
      </c>
      <c r="C360" s="33" t="s">
        <v>42</v>
      </c>
      <c r="D360" s="58"/>
      <c r="E360" s="58"/>
      <c r="F360" s="58"/>
      <c r="G360" s="58"/>
      <c r="H360" s="58"/>
      <c r="I360" s="58"/>
      <c r="J360" s="58"/>
      <c r="K360" s="58"/>
      <c r="L360" s="58"/>
      <c r="M360" s="58"/>
      <c r="N360" s="58"/>
      <c r="O360" s="58"/>
      <c r="P360" s="58"/>
      <c r="Q360" s="58"/>
      <c r="R360" s="58"/>
      <c r="S360" s="58"/>
      <c r="T360" s="58"/>
      <c r="U360" s="58"/>
      <c r="V360" s="58"/>
      <c r="W360" s="58"/>
      <c r="X360" s="58"/>
      <c r="Y360" s="58"/>
      <c r="Z360" s="58"/>
      <c r="AA360" s="58"/>
      <c r="AB360" s="58"/>
      <c r="AC360" s="58"/>
      <c r="AD360" s="58"/>
      <c r="AE360" s="58"/>
      <c r="AF360" s="58"/>
      <c r="AG360" s="58"/>
      <c r="AH360" s="58"/>
      <c r="AI360" s="58"/>
      <c r="AJ360" s="58"/>
      <c r="AK360" s="58"/>
      <c r="AL360" s="58"/>
      <c r="AM360" s="58"/>
      <c r="AN360" s="58"/>
      <c r="AO360" s="58"/>
      <c r="AP360" s="58"/>
      <c r="AQ360" s="58"/>
      <c r="AR360" s="58"/>
      <c r="AS360" s="58"/>
      <c r="AT360" s="58"/>
      <c r="AU360" s="58"/>
      <c r="AV360" s="58"/>
      <c r="AW360" s="58"/>
      <c r="AX360" s="58"/>
      <c r="AY360" s="58"/>
      <c r="AZ360" s="58"/>
      <c r="BA360" s="58"/>
      <c r="BB360" s="58"/>
      <c r="BC360" s="58"/>
      <c r="BD360" s="58"/>
      <c r="BE360" s="58"/>
      <c r="BF360" s="58"/>
      <c r="BG360" s="58"/>
      <c r="BH360" s="58"/>
      <c r="BI360" s="58"/>
      <c r="BJ360" s="58"/>
      <c r="BK360" s="58"/>
      <c r="BL360" s="58"/>
      <c r="BM360" s="58"/>
      <c r="BN360" s="58"/>
      <c r="BO360" s="58"/>
      <c r="BP360" s="58"/>
      <c r="BQ360" s="58"/>
      <c r="BR360" s="58"/>
      <c r="BS360" s="58"/>
      <c r="BT360" s="58"/>
      <c r="BU360" s="58"/>
      <c r="BV360" s="58"/>
      <c r="BW360" s="58"/>
      <c r="BX360" s="58"/>
      <c r="BY360" s="58"/>
      <c r="BZ360" s="58"/>
      <c r="CA360" s="58"/>
      <c r="CB360" s="58"/>
      <c r="CC360" s="58"/>
      <c r="CD360" s="58"/>
      <c r="CE360" s="58"/>
      <c r="CF360" s="58"/>
      <c r="CG360" s="58"/>
      <c r="CH360" s="58"/>
      <c r="CI360" s="58"/>
      <c r="CJ360" s="58"/>
      <c r="CK360" s="58"/>
      <c r="CL360" s="58"/>
      <c r="CM360" s="58"/>
      <c r="CN360" s="58"/>
      <c r="CO360" s="58"/>
      <c r="CP360" s="58"/>
      <c r="CQ360" s="58"/>
      <c r="CR360" s="58"/>
      <c r="CS360" s="58"/>
      <c r="CT360" s="58"/>
      <c r="CU360" s="58"/>
      <c r="CV360" s="58"/>
      <c r="CW360" s="58"/>
      <c r="CX360" s="58"/>
      <c r="CY360" s="58"/>
      <c r="CZ360" s="58"/>
      <c r="DA360" s="58"/>
      <c r="DB360" s="58"/>
      <c r="DC360" s="58"/>
      <c r="DD360" s="58"/>
      <c r="DE360" s="58"/>
      <c r="DF360" s="58"/>
      <c r="DG360" s="58"/>
      <c r="DH360" s="58"/>
      <c r="DI360" s="58"/>
      <c r="DJ360" s="58"/>
      <c r="DK360" s="58"/>
      <c r="DL360" s="58"/>
      <c r="DM360" s="58"/>
      <c r="DN360" s="58"/>
      <c r="DO360" s="58"/>
      <c r="DP360" s="58"/>
      <c r="DQ360" s="58"/>
      <c r="DR360" s="58"/>
      <c r="DS360" s="58"/>
      <c r="DT360" s="58"/>
      <c r="DU360" s="58"/>
      <c r="DV360" s="58"/>
      <c r="DW360" s="58"/>
      <c r="DX360" s="58"/>
      <c r="DY360" s="58"/>
      <c r="DZ360" s="58"/>
      <c r="EA360" s="58"/>
      <c r="EB360" s="58"/>
      <c r="EC360" s="58"/>
      <c r="ED360" s="58"/>
      <c r="EE360" s="58"/>
      <c r="EF360" s="58"/>
      <c r="EG360" s="58"/>
      <c r="EH360" s="58"/>
      <c r="EI360" s="58"/>
      <c r="EJ360" s="58"/>
      <c r="EK360" s="58"/>
      <c r="EL360" s="58"/>
      <c r="EM360" s="58"/>
      <c r="EN360" s="58"/>
      <c r="EO360" s="58"/>
      <c r="EP360" s="58"/>
      <c r="EQ360" s="58"/>
      <c r="ER360" s="58"/>
      <c r="ES360" s="58"/>
      <c r="ET360" s="58"/>
      <c r="EU360" s="58"/>
      <c r="EV360" s="58"/>
      <c r="EW360" s="58"/>
      <c r="EX360" s="58"/>
      <c r="EY360" s="58"/>
      <c r="EZ360" s="58"/>
      <c r="FA360" s="58"/>
      <c r="FB360" s="58"/>
      <c r="FC360" s="58"/>
    </row>
    <row r="361" spans="2:159" x14ac:dyDescent="0.25">
      <c r="B361" s="33" t="s">
        <v>67</v>
      </c>
      <c r="C361" s="33" t="s">
        <v>43</v>
      </c>
      <c r="D361" s="58"/>
      <c r="E361" s="58"/>
      <c r="F361" s="58"/>
      <c r="G361" s="58"/>
      <c r="H361" s="58"/>
      <c r="I361" s="58"/>
      <c r="J361" s="58"/>
      <c r="K361" s="58"/>
      <c r="L361" s="58"/>
      <c r="M361" s="58"/>
      <c r="N361" s="58"/>
      <c r="O361" s="58"/>
      <c r="P361" s="58"/>
      <c r="Q361" s="58"/>
      <c r="R361" s="58"/>
      <c r="S361" s="58"/>
      <c r="T361" s="58"/>
      <c r="U361" s="58"/>
      <c r="V361" s="58"/>
      <c r="W361" s="58"/>
      <c r="X361" s="58"/>
      <c r="Y361" s="58"/>
      <c r="Z361" s="58"/>
      <c r="AA361" s="58"/>
      <c r="AB361" s="58"/>
      <c r="AC361" s="58"/>
      <c r="AD361" s="58"/>
      <c r="AE361" s="58"/>
      <c r="AF361" s="58"/>
      <c r="AG361" s="58"/>
      <c r="AH361" s="58"/>
      <c r="AI361" s="58"/>
      <c r="AJ361" s="58"/>
      <c r="AK361" s="58"/>
      <c r="AL361" s="58"/>
      <c r="AM361" s="58"/>
      <c r="AN361" s="58"/>
      <c r="AO361" s="58"/>
      <c r="AP361" s="58"/>
      <c r="AQ361" s="58"/>
      <c r="AR361" s="58"/>
      <c r="AS361" s="58"/>
      <c r="AT361" s="58"/>
      <c r="AU361" s="58"/>
      <c r="AV361" s="58"/>
      <c r="AW361" s="58"/>
      <c r="AX361" s="58"/>
      <c r="AY361" s="58"/>
      <c r="AZ361" s="58"/>
      <c r="BA361" s="58"/>
      <c r="BB361" s="58"/>
      <c r="BC361" s="58"/>
      <c r="BD361" s="58"/>
      <c r="BE361" s="58"/>
      <c r="BF361" s="58"/>
      <c r="BG361" s="58"/>
      <c r="BH361" s="58"/>
      <c r="BI361" s="58"/>
      <c r="BJ361" s="58"/>
      <c r="BK361" s="58"/>
      <c r="BL361" s="58"/>
      <c r="BM361" s="58"/>
      <c r="BN361" s="58"/>
      <c r="BO361" s="58"/>
      <c r="BP361" s="58"/>
      <c r="BQ361" s="58"/>
      <c r="BR361" s="58"/>
      <c r="BS361" s="58"/>
      <c r="BT361" s="58"/>
      <c r="BU361" s="58"/>
      <c r="BV361" s="58"/>
      <c r="BW361" s="58"/>
      <c r="BX361" s="58"/>
      <c r="BY361" s="58"/>
      <c r="BZ361" s="58"/>
      <c r="CA361" s="58"/>
      <c r="CB361" s="58"/>
      <c r="CC361" s="58"/>
      <c r="CD361" s="58"/>
      <c r="CE361" s="58"/>
      <c r="CF361" s="58"/>
      <c r="CG361" s="58"/>
      <c r="CH361" s="58"/>
      <c r="CI361" s="58"/>
      <c r="CJ361" s="58"/>
      <c r="CK361" s="58"/>
      <c r="CL361" s="58"/>
      <c r="CM361" s="58"/>
      <c r="CN361" s="58"/>
      <c r="CO361" s="58"/>
      <c r="CP361" s="58"/>
      <c r="CQ361" s="58"/>
      <c r="CR361" s="58"/>
      <c r="CS361" s="58"/>
      <c r="CT361" s="58"/>
      <c r="CU361" s="58"/>
      <c r="CV361" s="58"/>
      <c r="CW361" s="58"/>
      <c r="CX361" s="58"/>
      <c r="CY361" s="58"/>
      <c r="CZ361" s="58"/>
      <c r="DA361" s="58"/>
      <c r="DB361" s="58"/>
      <c r="DC361" s="58"/>
      <c r="DD361" s="58"/>
      <c r="DE361" s="58"/>
      <c r="DF361" s="58"/>
      <c r="DG361" s="58"/>
      <c r="DH361" s="58"/>
      <c r="DI361" s="58"/>
      <c r="DJ361" s="58"/>
      <c r="DK361" s="58"/>
      <c r="DL361" s="58"/>
      <c r="DM361" s="58"/>
      <c r="DN361" s="58"/>
      <c r="DO361" s="58"/>
      <c r="DP361" s="58"/>
      <c r="DQ361" s="58"/>
      <c r="DR361" s="58"/>
      <c r="DS361" s="58"/>
      <c r="DT361" s="58"/>
      <c r="DU361" s="58"/>
      <c r="DV361" s="58"/>
      <c r="DW361" s="58"/>
      <c r="DX361" s="58"/>
      <c r="DY361" s="58"/>
      <c r="DZ361" s="58"/>
      <c r="EA361" s="58"/>
      <c r="EB361" s="58"/>
      <c r="EC361" s="58"/>
      <c r="ED361" s="58"/>
      <c r="EE361" s="58"/>
      <c r="EF361" s="58"/>
      <c r="EG361" s="58"/>
      <c r="EH361" s="58"/>
      <c r="EI361" s="58"/>
      <c r="EJ361" s="58"/>
      <c r="EK361" s="58"/>
      <c r="EL361" s="58"/>
      <c r="EM361" s="58"/>
      <c r="EN361" s="58"/>
      <c r="EO361" s="58"/>
      <c r="EP361" s="58"/>
      <c r="EQ361" s="58"/>
      <c r="ER361" s="58"/>
      <c r="ES361" s="58"/>
      <c r="ET361" s="58"/>
      <c r="EU361" s="58"/>
      <c r="EV361" s="58"/>
      <c r="EW361" s="58"/>
      <c r="EX361" s="58"/>
      <c r="EY361" s="58"/>
      <c r="EZ361" s="58"/>
      <c r="FA361" s="58"/>
      <c r="FB361" s="58"/>
      <c r="FC361" s="58"/>
    </row>
    <row r="362" spans="2:159" x14ac:dyDescent="0.25">
      <c r="B362" s="33" t="s">
        <v>67</v>
      </c>
      <c r="C362" s="33" t="s">
        <v>44</v>
      </c>
      <c r="D362" s="58"/>
      <c r="E362" s="58"/>
      <c r="F362" s="58"/>
      <c r="G362" s="58"/>
      <c r="H362" s="58"/>
      <c r="I362" s="58"/>
      <c r="J362" s="58"/>
      <c r="K362" s="58"/>
      <c r="L362" s="58"/>
      <c r="M362" s="58"/>
      <c r="N362" s="58"/>
      <c r="O362" s="58"/>
      <c r="P362" s="58"/>
      <c r="Q362" s="58"/>
      <c r="R362" s="58"/>
      <c r="S362" s="58"/>
      <c r="T362" s="58"/>
      <c r="U362" s="58"/>
      <c r="V362" s="58"/>
      <c r="W362" s="58"/>
      <c r="X362" s="58"/>
      <c r="Y362" s="58"/>
      <c r="Z362" s="58"/>
      <c r="AA362" s="58"/>
      <c r="AB362" s="58"/>
      <c r="AC362" s="58"/>
      <c r="AD362" s="58"/>
      <c r="AE362" s="58"/>
      <c r="AF362" s="58"/>
      <c r="AG362" s="58"/>
      <c r="AH362" s="58"/>
      <c r="AI362" s="58"/>
      <c r="AJ362" s="58"/>
      <c r="AK362" s="58"/>
      <c r="AL362" s="58"/>
      <c r="AM362" s="58"/>
      <c r="AN362" s="58"/>
      <c r="AO362" s="58"/>
      <c r="AP362" s="58"/>
      <c r="AQ362" s="58"/>
      <c r="AR362" s="58"/>
      <c r="AS362" s="58"/>
      <c r="AT362" s="58"/>
      <c r="AU362" s="58"/>
      <c r="AV362" s="58"/>
      <c r="AW362" s="58"/>
      <c r="AX362" s="58"/>
      <c r="AY362" s="58"/>
      <c r="AZ362" s="58"/>
      <c r="BA362" s="58"/>
      <c r="BB362" s="58"/>
      <c r="BC362" s="58"/>
      <c r="BD362" s="58"/>
      <c r="BE362" s="58"/>
      <c r="BF362" s="58"/>
      <c r="BG362" s="58"/>
      <c r="BH362" s="58"/>
      <c r="BI362" s="58"/>
      <c r="BJ362" s="58"/>
      <c r="BK362" s="58"/>
      <c r="BL362" s="58"/>
      <c r="BM362" s="58"/>
      <c r="BN362" s="58"/>
      <c r="BO362" s="58"/>
      <c r="BP362" s="58"/>
      <c r="BQ362" s="58"/>
      <c r="BR362" s="58"/>
      <c r="BS362" s="58"/>
      <c r="BT362" s="58"/>
      <c r="BU362" s="58"/>
      <c r="BV362" s="58"/>
      <c r="BW362" s="58"/>
      <c r="BX362" s="58"/>
      <c r="BY362" s="58"/>
      <c r="BZ362" s="58"/>
      <c r="CA362" s="58"/>
      <c r="CB362" s="58"/>
      <c r="CC362" s="58"/>
      <c r="CD362" s="58"/>
      <c r="CE362" s="58"/>
      <c r="CF362" s="58"/>
      <c r="CG362" s="58"/>
      <c r="CH362" s="58"/>
      <c r="CI362" s="58"/>
      <c r="CJ362" s="58"/>
      <c r="CK362" s="58"/>
      <c r="CL362" s="58"/>
      <c r="CM362" s="58"/>
      <c r="CN362" s="58"/>
      <c r="CO362" s="58"/>
      <c r="CP362" s="58"/>
      <c r="CQ362" s="58"/>
      <c r="CR362" s="58"/>
      <c r="CS362" s="58"/>
      <c r="CT362" s="58"/>
      <c r="CU362" s="58"/>
      <c r="CV362" s="58"/>
      <c r="CW362" s="58"/>
      <c r="CX362" s="58"/>
      <c r="CY362" s="58"/>
      <c r="CZ362" s="58"/>
      <c r="DA362" s="58"/>
      <c r="DB362" s="58"/>
      <c r="DC362" s="58"/>
      <c r="DD362" s="58"/>
      <c r="DE362" s="58"/>
      <c r="DF362" s="58"/>
      <c r="DG362" s="58"/>
      <c r="DH362" s="58"/>
      <c r="DI362" s="58"/>
      <c r="DJ362" s="58"/>
      <c r="DK362" s="58"/>
      <c r="DL362" s="58"/>
      <c r="DM362" s="58"/>
      <c r="DN362" s="58"/>
      <c r="DO362" s="58"/>
      <c r="DP362" s="58"/>
      <c r="DQ362" s="58"/>
      <c r="DR362" s="58"/>
      <c r="DS362" s="58"/>
      <c r="DT362" s="58"/>
      <c r="DU362" s="58"/>
      <c r="DV362" s="58"/>
      <c r="DW362" s="58"/>
      <c r="DX362" s="58"/>
      <c r="DY362" s="58"/>
      <c r="DZ362" s="58"/>
      <c r="EA362" s="58"/>
      <c r="EB362" s="58"/>
      <c r="EC362" s="58"/>
      <c r="ED362" s="58"/>
      <c r="EE362" s="58"/>
      <c r="EF362" s="58"/>
      <c r="EG362" s="58"/>
      <c r="EH362" s="58"/>
      <c r="EI362" s="58"/>
      <c r="EJ362" s="58"/>
      <c r="EK362" s="58"/>
      <c r="EL362" s="58"/>
      <c r="EM362" s="58"/>
      <c r="EN362" s="58"/>
      <c r="EO362" s="58"/>
      <c r="EP362" s="58"/>
      <c r="EQ362" s="58"/>
      <c r="ER362" s="58"/>
      <c r="ES362" s="58"/>
      <c r="ET362" s="58"/>
      <c r="EU362" s="58"/>
      <c r="EV362" s="58"/>
      <c r="EW362" s="58"/>
      <c r="EX362" s="58"/>
      <c r="EY362" s="58"/>
      <c r="EZ362" s="58"/>
      <c r="FA362" s="58"/>
      <c r="FB362" s="58"/>
      <c r="FC362" s="58"/>
    </row>
    <row r="363" spans="2:159" x14ac:dyDescent="0.25">
      <c r="B363" s="33" t="s">
        <v>67</v>
      </c>
      <c r="C363" s="33" t="s">
        <v>45</v>
      </c>
      <c r="D363" s="58"/>
      <c r="E363" s="58"/>
      <c r="F363" s="58"/>
      <c r="G363" s="58"/>
      <c r="H363" s="58"/>
      <c r="I363" s="58"/>
      <c r="J363" s="58"/>
      <c r="K363" s="58"/>
      <c r="L363" s="58"/>
      <c r="M363" s="58"/>
      <c r="N363" s="58"/>
      <c r="O363" s="58"/>
      <c r="P363" s="58"/>
      <c r="Q363" s="58"/>
      <c r="R363" s="58"/>
      <c r="S363" s="58"/>
      <c r="T363" s="58"/>
      <c r="U363" s="58"/>
      <c r="V363" s="58"/>
      <c r="W363" s="58"/>
      <c r="X363" s="58"/>
      <c r="Y363" s="58"/>
      <c r="Z363" s="58"/>
      <c r="AA363" s="58"/>
      <c r="AB363" s="58"/>
      <c r="AC363" s="58"/>
      <c r="AD363" s="58"/>
      <c r="AE363" s="58"/>
      <c r="AF363" s="58"/>
      <c r="AG363" s="58"/>
      <c r="AH363" s="58"/>
      <c r="AI363" s="58"/>
      <c r="AJ363" s="58"/>
      <c r="AK363" s="58"/>
      <c r="AL363" s="58"/>
      <c r="AM363" s="58"/>
      <c r="AN363" s="58"/>
      <c r="AO363" s="58"/>
      <c r="AP363" s="58"/>
      <c r="AQ363" s="58"/>
      <c r="AR363" s="58"/>
      <c r="AS363" s="58"/>
      <c r="AT363" s="58"/>
      <c r="AU363" s="58"/>
      <c r="AV363" s="58"/>
      <c r="AW363" s="58"/>
      <c r="AX363" s="58"/>
      <c r="AY363" s="58"/>
      <c r="AZ363" s="58"/>
      <c r="BA363" s="58"/>
      <c r="BB363" s="58"/>
      <c r="BC363" s="58"/>
      <c r="BD363" s="58"/>
      <c r="BE363" s="58"/>
      <c r="BF363" s="58"/>
      <c r="BG363" s="58"/>
      <c r="BH363" s="58"/>
      <c r="BI363" s="58"/>
      <c r="BJ363" s="58"/>
      <c r="BK363" s="58"/>
      <c r="BL363" s="58"/>
      <c r="BM363" s="58"/>
      <c r="BN363" s="58"/>
      <c r="BO363" s="58"/>
      <c r="BP363" s="58"/>
      <c r="BQ363" s="58"/>
      <c r="BR363" s="58"/>
      <c r="BS363" s="58"/>
      <c r="BT363" s="58"/>
      <c r="BU363" s="58"/>
      <c r="BV363" s="58"/>
      <c r="BW363" s="58"/>
      <c r="BX363" s="58"/>
      <c r="BY363" s="58"/>
      <c r="BZ363" s="58"/>
      <c r="CA363" s="58"/>
      <c r="CB363" s="58"/>
      <c r="CC363" s="58"/>
      <c r="CD363" s="58"/>
      <c r="CE363" s="58"/>
      <c r="CF363" s="58"/>
      <c r="CG363" s="58"/>
      <c r="CH363" s="58"/>
      <c r="CI363" s="58"/>
      <c r="CJ363" s="58"/>
      <c r="CK363" s="58"/>
      <c r="CL363" s="58"/>
      <c r="CM363" s="58"/>
      <c r="CN363" s="58"/>
      <c r="CO363" s="58"/>
      <c r="CP363" s="58"/>
      <c r="CQ363" s="58"/>
      <c r="CR363" s="58"/>
      <c r="CS363" s="58"/>
      <c r="CT363" s="58"/>
      <c r="CU363" s="58"/>
      <c r="CV363" s="58"/>
      <c r="CW363" s="58"/>
      <c r="CX363" s="58"/>
      <c r="CY363" s="58"/>
      <c r="CZ363" s="58"/>
      <c r="DA363" s="58"/>
      <c r="DB363" s="58"/>
      <c r="DC363" s="58"/>
      <c r="DD363" s="58"/>
      <c r="DE363" s="58"/>
      <c r="DF363" s="58"/>
      <c r="DG363" s="58"/>
      <c r="DH363" s="58"/>
      <c r="DI363" s="58"/>
      <c r="DJ363" s="58"/>
      <c r="DK363" s="58"/>
      <c r="DL363" s="58"/>
      <c r="DM363" s="58"/>
      <c r="DN363" s="58"/>
      <c r="DO363" s="58"/>
      <c r="DP363" s="58"/>
      <c r="DQ363" s="58"/>
      <c r="DR363" s="58"/>
      <c r="DS363" s="58"/>
      <c r="DT363" s="58"/>
      <c r="DU363" s="58"/>
      <c r="DV363" s="58"/>
      <c r="DW363" s="58"/>
      <c r="DX363" s="58"/>
      <c r="DY363" s="58"/>
      <c r="DZ363" s="58"/>
      <c r="EA363" s="58"/>
      <c r="EB363" s="58"/>
      <c r="EC363" s="58"/>
      <c r="ED363" s="58"/>
      <c r="EE363" s="58"/>
      <c r="EF363" s="58"/>
      <c r="EG363" s="58"/>
      <c r="EH363" s="58"/>
      <c r="EI363" s="58"/>
      <c r="EJ363" s="58"/>
      <c r="EK363" s="58"/>
      <c r="EL363" s="58"/>
      <c r="EM363" s="58"/>
      <c r="EN363" s="58"/>
      <c r="EO363" s="58"/>
      <c r="EP363" s="58"/>
      <c r="EQ363" s="58"/>
      <c r="ER363" s="58"/>
      <c r="ES363" s="58"/>
      <c r="ET363" s="58"/>
      <c r="EU363" s="58"/>
      <c r="EV363" s="58"/>
      <c r="EW363" s="58"/>
      <c r="EX363" s="58"/>
      <c r="EY363" s="58"/>
      <c r="EZ363" s="58"/>
      <c r="FA363" s="58"/>
      <c r="FB363" s="58"/>
      <c r="FC363" s="58"/>
    </row>
    <row r="364" spans="2:159" x14ac:dyDescent="0.25">
      <c r="B364" s="33" t="s">
        <v>67</v>
      </c>
      <c r="C364" s="33" t="s">
        <v>46</v>
      </c>
      <c r="D364" s="58"/>
      <c r="E364" s="58"/>
      <c r="F364" s="58"/>
      <c r="G364" s="58"/>
      <c r="H364" s="58"/>
      <c r="I364" s="58"/>
      <c r="J364" s="58"/>
      <c r="K364" s="58"/>
      <c r="L364" s="58"/>
      <c r="M364" s="58"/>
      <c r="N364" s="58"/>
      <c r="O364" s="58"/>
      <c r="P364" s="58"/>
      <c r="Q364" s="58"/>
      <c r="R364" s="58"/>
      <c r="S364" s="58"/>
      <c r="T364" s="58"/>
      <c r="U364" s="58"/>
      <c r="V364" s="58"/>
      <c r="W364" s="58"/>
      <c r="X364" s="58"/>
      <c r="Y364" s="58"/>
      <c r="Z364" s="58"/>
      <c r="AA364" s="58"/>
      <c r="AB364" s="58"/>
      <c r="AC364" s="58"/>
      <c r="AD364" s="58"/>
      <c r="AE364" s="58"/>
      <c r="AF364" s="58"/>
      <c r="AG364" s="58"/>
      <c r="AH364" s="58"/>
      <c r="AI364" s="58"/>
      <c r="AJ364" s="58"/>
      <c r="AK364" s="58"/>
      <c r="AL364" s="58"/>
      <c r="AM364" s="58"/>
      <c r="AN364" s="58"/>
      <c r="AO364" s="58"/>
      <c r="AP364" s="58"/>
      <c r="AQ364" s="58"/>
      <c r="AR364" s="58"/>
      <c r="AS364" s="58"/>
      <c r="AT364" s="58"/>
      <c r="AU364" s="58"/>
      <c r="AV364" s="58"/>
      <c r="AW364" s="58"/>
      <c r="AX364" s="58"/>
      <c r="AY364" s="58"/>
      <c r="AZ364" s="58"/>
      <c r="BA364" s="58"/>
      <c r="BB364" s="58"/>
      <c r="BC364" s="58"/>
      <c r="BD364" s="58"/>
      <c r="BE364" s="58"/>
      <c r="BF364" s="58"/>
      <c r="BG364" s="58"/>
      <c r="BH364" s="58"/>
      <c r="BI364" s="58"/>
      <c r="BJ364" s="58"/>
      <c r="BK364" s="58"/>
      <c r="BL364" s="58"/>
      <c r="BM364" s="58"/>
      <c r="BN364" s="58"/>
      <c r="BO364" s="58"/>
      <c r="BP364" s="58"/>
      <c r="BQ364" s="58"/>
      <c r="BR364" s="58"/>
      <c r="BS364" s="58"/>
      <c r="BT364" s="58"/>
      <c r="BU364" s="58"/>
      <c r="BV364" s="58"/>
      <c r="BW364" s="58"/>
      <c r="BX364" s="58"/>
      <c r="BY364" s="58"/>
      <c r="BZ364" s="58"/>
      <c r="CA364" s="58"/>
      <c r="CB364" s="58"/>
      <c r="CC364" s="58"/>
      <c r="CD364" s="58"/>
      <c r="CE364" s="58"/>
      <c r="CF364" s="58"/>
      <c r="CG364" s="58"/>
      <c r="CH364" s="58"/>
      <c r="CI364" s="58"/>
      <c r="CJ364" s="58"/>
      <c r="CK364" s="58"/>
      <c r="CL364" s="58"/>
      <c r="CM364" s="58"/>
      <c r="CN364" s="58"/>
      <c r="CO364" s="58"/>
      <c r="CP364" s="58"/>
      <c r="CQ364" s="58"/>
      <c r="CR364" s="58"/>
      <c r="CS364" s="58"/>
      <c r="CT364" s="58"/>
      <c r="CU364" s="58"/>
      <c r="CV364" s="58"/>
      <c r="CW364" s="58"/>
      <c r="CX364" s="58"/>
      <c r="CY364" s="58"/>
      <c r="CZ364" s="58"/>
      <c r="DA364" s="58"/>
      <c r="DB364" s="58"/>
      <c r="DC364" s="58"/>
      <c r="DD364" s="58"/>
      <c r="DE364" s="58"/>
      <c r="DF364" s="58"/>
      <c r="DG364" s="58"/>
      <c r="DH364" s="58"/>
      <c r="DI364" s="58"/>
      <c r="DJ364" s="58"/>
      <c r="DK364" s="58"/>
      <c r="DL364" s="58"/>
      <c r="DM364" s="58"/>
      <c r="DN364" s="58"/>
      <c r="DO364" s="58"/>
      <c r="DP364" s="58"/>
      <c r="DQ364" s="58"/>
      <c r="DR364" s="58"/>
      <c r="DS364" s="58"/>
      <c r="DT364" s="58"/>
      <c r="DU364" s="58"/>
      <c r="DV364" s="58"/>
      <c r="DW364" s="58"/>
      <c r="DX364" s="58"/>
      <c r="DY364" s="58"/>
      <c r="DZ364" s="58"/>
      <c r="EA364" s="58"/>
      <c r="EB364" s="58"/>
      <c r="EC364" s="58"/>
      <c r="ED364" s="58"/>
      <c r="EE364" s="58"/>
      <c r="EF364" s="58"/>
      <c r="EG364" s="58"/>
      <c r="EH364" s="58"/>
      <c r="EI364" s="58"/>
      <c r="EJ364" s="58"/>
      <c r="EK364" s="58"/>
      <c r="EL364" s="58"/>
      <c r="EM364" s="58"/>
      <c r="EN364" s="58"/>
      <c r="EO364" s="58"/>
      <c r="EP364" s="58"/>
      <c r="EQ364" s="58"/>
      <c r="ER364" s="58"/>
      <c r="ES364" s="58"/>
      <c r="ET364" s="58"/>
      <c r="EU364" s="58"/>
      <c r="EV364" s="58"/>
      <c r="EW364" s="58"/>
      <c r="EX364" s="58"/>
      <c r="EY364" s="58"/>
      <c r="EZ364" s="58"/>
      <c r="FA364" s="58"/>
      <c r="FB364" s="58"/>
      <c r="FC364" s="58"/>
    </row>
    <row r="365" spans="2:159" x14ac:dyDescent="0.25">
      <c r="B365" s="33" t="s">
        <v>67</v>
      </c>
      <c r="C365" s="33" t="s">
        <v>15</v>
      </c>
      <c r="D365" s="58">
        <v>0</v>
      </c>
      <c r="E365" s="58">
        <v>0</v>
      </c>
      <c r="F365" s="58">
        <v>0</v>
      </c>
      <c r="G365" s="58">
        <v>0</v>
      </c>
      <c r="H365" s="58">
        <v>0</v>
      </c>
      <c r="I365" s="58">
        <v>0</v>
      </c>
      <c r="J365" s="58">
        <v>0</v>
      </c>
      <c r="K365" s="58">
        <v>0</v>
      </c>
      <c r="L365" s="58">
        <v>0</v>
      </c>
      <c r="M365" s="58">
        <v>0</v>
      </c>
      <c r="N365" s="58">
        <v>0</v>
      </c>
      <c r="O365" s="58">
        <v>0</v>
      </c>
      <c r="P365" s="58">
        <v>0</v>
      </c>
      <c r="Q365" s="58">
        <v>0</v>
      </c>
      <c r="R365" s="58">
        <v>0</v>
      </c>
      <c r="S365" s="58">
        <v>0</v>
      </c>
      <c r="T365" s="58">
        <v>0</v>
      </c>
      <c r="U365" s="58">
        <v>0</v>
      </c>
      <c r="V365" s="58">
        <v>0</v>
      </c>
      <c r="W365" s="58">
        <v>0</v>
      </c>
      <c r="X365" s="58">
        <v>0</v>
      </c>
      <c r="Y365" s="58">
        <v>0</v>
      </c>
      <c r="Z365" s="58">
        <v>0</v>
      </c>
      <c r="AA365" s="58">
        <v>0</v>
      </c>
      <c r="AB365" s="58">
        <v>0</v>
      </c>
      <c r="AC365" s="58">
        <v>0</v>
      </c>
      <c r="AD365" s="58">
        <v>0</v>
      </c>
      <c r="AE365" s="58">
        <v>0</v>
      </c>
      <c r="AF365" s="58">
        <v>0</v>
      </c>
      <c r="AG365" s="58">
        <v>0</v>
      </c>
      <c r="AH365" s="58">
        <v>0</v>
      </c>
      <c r="AI365" s="58">
        <v>0</v>
      </c>
      <c r="AJ365" s="58">
        <v>0</v>
      </c>
      <c r="AK365" s="58">
        <v>0</v>
      </c>
      <c r="AL365" s="58">
        <v>0</v>
      </c>
      <c r="AM365" s="58">
        <v>0</v>
      </c>
      <c r="AN365" s="58">
        <v>0</v>
      </c>
      <c r="AO365" s="58">
        <v>0</v>
      </c>
      <c r="AP365" s="58">
        <v>0</v>
      </c>
      <c r="AQ365" s="58">
        <v>0</v>
      </c>
      <c r="AR365" s="58">
        <v>0</v>
      </c>
      <c r="AS365" s="58">
        <v>0</v>
      </c>
      <c r="AT365" s="58">
        <v>0</v>
      </c>
      <c r="AU365" s="58">
        <v>0</v>
      </c>
      <c r="AV365" s="58">
        <v>0</v>
      </c>
      <c r="AW365" s="58">
        <v>0</v>
      </c>
      <c r="AX365" s="58">
        <v>0</v>
      </c>
      <c r="AY365" s="58">
        <v>0</v>
      </c>
      <c r="AZ365" s="58">
        <v>0</v>
      </c>
      <c r="BA365" s="58">
        <v>0</v>
      </c>
      <c r="BB365" s="58">
        <v>0</v>
      </c>
      <c r="BC365" s="58">
        <v>0</v>
      </c>
      <c r="BD365" s="58">
        <v>0</v>
      </c>
      <c r="BE365" s="58">
        <v>0</v>
      </c>
      <c r="BF365" s="58">
        <v>0</v>
      </c>
      <c r="BG365" s="58">
        <v>0</v>
      </c>
      <c r="BH365" s="58">
        <v>0</v>
      </c>
      <c r="BI365" s="58">
        <v>0</v>
      </c>
      <c r="BJ365" s="58">
        <v>0</v>
      </c>
      <c r="BK365" s="58">
        <v>0</v>
      </c>
      <c r="BL365" s="58">
        <v>0</v>
      </c>
      <c r="BM365" s="58">
        <v>0</v>
      </c>
      <c r="BN365" s="58">
        <v>0</v>
      </c>
      <c r="BO365" s="58">
        <v>0</v>
      </c>
      <c r="BP365" s="58">
        <v>0</v>
      </c>
      <c r="BQ365" s="58">
        <v>0</v>
      </c>
      <c r="BR365" s="58">
        <v>0</v>
      </c>
      <c r="BS365" s="58">
        <v>0</v>
      </c>
      <c r="BT365" s="58">
        <v>0</v>
      </c>
      <c r="BU365" s="58">
        <v>0</v>
      </c>
      <c r="BV365" s="58">
        <v>0</v>
      </c>
      <c r="BW365" s="58">
        <v>0</v>
      </c>
      <c r="BX365" s="58">
        <v>0</v>
      </c>
      <c r="BY365" s="58">
        <v>0</v>
      </c>
      <c r="BZ365" s="58">
        <v>0</v>
      </c>
      <c r="CA365" s="58">
        <v>0</v>
      </c>
      <c r="CB365" s="58">
        <v>0</v>
      </c>
      <c r="CC365" s="58">
        <v>0</v>
      </c>
      <c r="CD365" s="58">
        <v>0</v>
      </c>
      <c r="CE365" s="58">
        <v>0</v>
      </c>
      <c r="CF365" s="58">
        <v>0</v>
      </c>
      <c r="CG365" s="58">
        <v>0</v>
      </c>
      <c r="CH365" s="58">
        <v>0</v>
      </c>
      <c r="CI365" s="58">
        <v>0</v>
      </c>
      <c r="CJ365" s="58">
        <v>0</v>
      </c>
      <c r="CK365" s="58">
        <v>0</v>
      </c>
      <c r="CL365" s="58">
        <v>0</v>
      </c>
      <c r="CM365" s="58">
        <v>0</v>
      </c>
      <c r="CN365" s="58">
        <v>0</v>
      </c>
      <c r="CO365" s="58">
        <v>0</v>
      </c>
      <c r="CP365" s="58">
        <v>0</v>
      </c>
      <c r="CQ365" s="58">
        <v>0</v>
      </c>
      <c r="CR365" s="58">
        <v>0</v>
      </c>
      <c r="CS365" s="58">
        <v>0</v>
      </c>
      <c r="CT365" s="58">
        <v>0</v>
      </c>
      <c r="CU365" s="58">
        <v>0</v>
      </c>
      <c r="CV365" s="58">
        <v>0</v>
      </c>
      <c r="CW365" s="58">
        <v>0</v>
      </c>
      <c r="CX365" s="58">
        <v>0</v>
      </c>
      <c r="CY365" s="58">
        <v>0</v>
      </c>
      <c r="CZ365" s="58">
        <v>0</v>
      </c>
      <c r="DA365" s="58">
        <v>0</v>
      </c>
      <c r="DB365" s="58">
        <v>0</v>
      </c>
      <c r="DC365" s="58">
        <v>0</v>
      </c>
      <c r="DD365" s="58">
        <v>0</v>
      </c>
      <c r="DE365" s="58">
        <v>0</v>
      </c>
      <c r="DF365" s="58">
        <v>0</v>
      </c>
      <c r="DG365" s="58">
        <v>0</v>
      </c>
      <c r="DH365" s="58">
        <v>0</v>
      </c>
      <c r="DI365" s="58">
        <v>0</v>
      </c>
      <c r="DJ365" s="58">
        <v>0</v>
      </c>
      <c r="DK365" s="58">
        <v>0</v>
      </c>
      <c r="DL365" s="58">
        <v>0</v>
      </c>
      <c r="DM365" s="58">
        <v>0</v>
      </c>
      <c r="DN365" s="58">
        <v>0</v>
      </c>
      <c r="DO365" s="58">
        <v>0</v>
      </c>
      <c r="DP365" s="58">
        <v>0</v>
      </c>
      <c r="DQ365" s="58">
        <v>0</v>
      </c>
      <c r="DR365" s="58">
        <v>0</v>
      </c>
      <c r="DS365" s="58">
        <v>0</v>
      </c>
      <c r="DT365" s="58">
        <v>0</v>
      </c>
      <c r="DU365" s="58">
        <v>0</v>
      </c>
      <c r="DV365" s="58">
        <v>0</v>
      </c>
      <c r="DW365" s="58">
        <v>0</v>
      </c>
      <c r="DX365" s="58">
        <v>0</v>
      </c>
      <c r="DY365" s="58">
        <v>0</v>
      </c>
      <c r="DZ365" s="58">
        <v>0</v>
      </c>
      <c r="EA365" s="58">
        <v>0</v>
      </c>
      <c r="EB365" s="58">
        <v>0</v>
      </c>
      <c r="EC365" s="58">
        <v>0</v>
      </c>
      <c r="ED365" s="58">
        <v>0</v>
      </c>
      <c r="EE365" s="58">
        <v>0</v>
      </c>
      <c r="EF365" s="58">
        <v>0</v>
      </c>
      <c r="EG365" s="58">
        <v>0</v>
      </c>
      <c r="EH365" s="58">
        <v>0</v>
      </c>
      <c r="EI365" s="58">
        <v>0</v>
      </c>
      <c r="EJ365" s="58">
        <v>0</v>
      </c>
      <c r="EK365" s="58">
        <v>0</v>
      </c>
      <c r="EL365" s="58">
        <v>0</v>
      </c>
      <c r="EM365" s="58">
        <v>0</v>
      </c>
      <c r="EN365" s="58">
        <v>0</v>
      </c>
      <c r="EO365" s="58">
        <v>0</v>
      </c>
      <c r="EP365" s="58">
        <v>0</v>
      </c>
      <c r="EQ365" s="58">
        <v>0</v>
      </c>
      <c r="ER365" s="58">
        <v>0</v>
      </c>
      <c r="ES365" s="58">
        <v>0</v>
      </c>
      <c r="ET365" s="58">
        <v>0</v>
      </c>
      <c r="EU365" s="58">
        <v>0</v>
      </c>
      <c r="EV365" s="58">
        <v>0</v>
      </c>
      <c r="EW365" s="58">
        <v>0</v>
      </c>
      <c r="EX365" s="58">
        <v>0</v>
      </c>
      <c r="EY365" s="58">
        <v>0</v>
      </c>
      <c r="EZ365" s="58">
        <v>0</v>
      </c>
      <c r="FA365" s="58">
        <v>0</v>
      </c>
      <c r="FB365" s="58">
        <v>0</v>
      </c>
      <c r="FC365" s="58">
        <v>0</v>
      </c>
    </row>
    <row r="366" spans="2:159" x14ac:dyDescent="0.25">
      <c r="B366" s="33" t="s">
        <v>27</v>
      </c>
      <c r="C366" s="33" t="s">
        <v>36</v>
      </c>
      <c r="D366" s="58"/>
      <c r="E366" s="58"/>
      <c r="F366" s="58"/>
      <c r="G366" s="58"/>
      <c r="H366" s="58"/>
      <c r="I366" s="58"/>
      <c r="J366" s="58"/>
      <c r="K366" s="58"/>
      <c r="L366" s="58"/>
      <c r="M366" s="58"/>
      <c r="N366" s="58"/>
      <c r="O366" s="58"/>
      <c r="P366" s="58">
        <v>31.94202924</v>
      </c>
      <c r="Q366" s="58">
        <v>31.94202924</v>
      </c>
      <c r="R366" s="58">
        <v>31.94202924</v>
      </c>
      <c r="S366" s="58">
        <v>31.94202924</v>
      </c>
      <c r="T366" s="58">
        <v>31.94202924</v>
      </c>
      <c r="U366" s="58">
        <v>31.94202924</v>
      </c>
      <c r="V366" s="58">
        <v>31.94202924</v>
      </c>
      <c r="W366" s="58">
        <v>31.94202924</v>
      </c>
      <c r="X366" s="58">
        <v>31.94202924</v>
      </c>
      <c r="Y366" s="58">
        <v>31.94202924</v>
      </c>
      <c r="Z366" s="58">
        <v>31.94202924</v>
      </c>
      <c r="AA366" s="58">
        <v>31.94202924</v>
      </c>
      <c r="AB366" s="58">
        <v>31.94202924</v>
      </c>
      <c r="AC366" s="58">
        <v>31.94202924</v>
      </c>
      <c r="AD366" s="58">
        <v>31.94202924</v>
      </c>
      <c r="AE366" s="58">
        <v>31.94202924</v>
      </c>
      <c r="AF366" s="58">
        <v>173.63802920000001</v>
      </c>
      <c r="AG366" s="58">
        <v>173.63802920000001</v>
      </c>
      <c r="AH366" s="58">
        <v>173.63802920000001</v>
      </c>
      <c r="AI366" s="58">
        <v>173.63802920000001</v>
      </c>
      <c r="AJ366" s="58">
        <v>217.1028149</v>
      </c>
      <c r="AK366" s="58">
        <v>217.1028149</v>
      </c>
      <c r="AL366" s="58">
        <v>217.1028149</v>
      </c>
      <c r="AM366" s="58">
        <v>217.1028149</v>
      </c>
      <c r="AN366" s="58">
        <v>221.8352399</v>
      </c>
      <c r="AO366" s="58">
        <v>221.8352399</v>
      </c>
      <c r="AP366" s="58">
        <v>221.8352399</v>
      </c>
      <c r="AQ366" s="58">
        <v>221.8352399</v>
      </c>
      <c r="AR366" s="58">
        <v>221.8352399</v>
      </c>
      <c r="AS366" s="58">
        <v>221.8352399</v>
      </c>
      <c r="AT366" s="58">
        <v>221.8352399</v>
      </c>
      <c r="AU366" s="58">
        <v>221.8352399</v>
      </c>
      <c r="AV366" s="58">
        <v>221.8352399</v>
      </c>
      <c r="AW366" s="58">
        <v>221.8352399</v>
      </c>
      <c r="AX366" s="58">
        <v>221.8352399</v>
      </c>
      <c r="AY366" s="58">
        <v>221.8352399</v>
      </c>
      <c r="AZ366" s="58">
        <v>221.8352399</v>
      </c>
      <c r="BA366" s="58">
        <v>221.8352399</v>
      </c>
      <c r="BB366" s="58">
        <v>221.8352399</v>
      </c>
      <c r="BC366" s="58">
        <v>221.8352399</v>
      </c>
      <c r="BD366" s="58">
        <v>221.8352399</v>
      </c>
      <c r="BE366" s="58">
        <v>221.8352399</v>
      </c>
      <c r="BF366" s="58">
        <v>221.8352399</v>
      </c>
      <c r="BG366" s="58">
        <v>221.8352399</v>
      </c>
      <c r="BH366" s="58">
        <v>221.8352399</v>
      </c>
      <c r="BI366" s="58">
        <v>221.8352399</v>
      </c>
      <c r="BJ366" s="58">
        <v>221.8352399</v>
      </c>
      <c r="BK366" s="58">
        <v>221.8352399</v>
      </c>
      <c r="BL366" s="58">
        <v>221.8352399</v>
      </c>
      <c r="BM366" s="58">
        <v>221.8352399</v>
      </c>
      <c r="BN366" s="58">
        <v>221.8352399</v>
      </c>
      <c r="BO366" s="58">
        <v>221.8352399</v>
      </c>
      <c r="BP366" s="58">
        <v>221.8352399</v>
      </c>
      <c r="BQ366" s="58">
        <v>221.8352399</v>
      </c>
      <c r="BR366" s="58">
        <v>221.8352399</v>
      </c>
      <c r="BS366" s="58">
        <v>221.8352399</v>
      </c>
      <c r="BT366" s="58">
        <v>685.9971448</v>
      </c>
      <c r="BU366" s="58">
        <v>685.9971448</v>
      </c>
      <c r="BV366" s="58">
        <v>685.9971448</v>
      </c>
      <c r="BW366" s="58">
        <v>1769.0415889999999</v>
      </c>
      <c r="BX366" s="58">
        <v>685.9971448</v>
      </c>
      <c r="BY366" s="58">
        <v>685.9971448</v>
      </c>
      <c r="BZ366" s="58">
        <v>685.9971448</v>
      </c>
      <c r="CA366" s="58">
        <v>1769.0415889999999</v>
      </c>
      <c r="CB366" s="58">
        <v>654.05511560000002</v>
      </c>
      <c r="CC366" s="58">
        <v>654.05511560000002</v>
      </c>
      <c r="CD366" s="58">
        <v>654.05511560000002</v>
      </c>
      <c r="CE366" s="58">
        <v>1737.0995600000001</v>
      </c>
      <c r="CF366" s="58">
        <v>654.05511560000002</v>
      </c>
      <c r="CG366" s="58">
        <v>654.05511560000002</v>
      </c>
      <c r="CH366" s="58">
        <v>654.05511560000002</v>
      </c>
      <c r="CI366" s="58">
        <v>1737.0995600000001</v>
      </c>
      <c r="CJ366" s="58">
        <v>654.05511560000002</v>
      </c>
      <c r="CK366" s="58">
        <v>654.05511560000002</v>
      </c>
      <c r="CL366" s="58">
        <v>654.05511560000002</v>
      </c>
      <c r="CM366" s="58">
        <v>1737.0995600000001</v>
      </c>
      <c r="CN366" s="58">
        <v>654.05511560000002</v>
      </c>
      <c r="CO366" s="58">
        <v>654.05511560000002</v>
      </c>
      <c r="CP366" s="58">
        <v>654.05511560000002</v>
      </c>
      <c r="CQ366" s="58">
        <v>1737.0995600000001</v>
      </c>
      <c r="CR366" s="58">
        <v>654.05511560000002</v>
      </c>
      <c r="CS366" s="58">
        <v>654.05511560000002</v>
      </c>
      <c r="CT366" s="58">
        <v>654.05511560000002</v>
      </c>
      <c r="CU366" s="58">
        <v>1737.0995600000001</v>
      </c>
      <c r="CV366" s="58">
        <v>654.05511560000002</v>
      </c>
      <c r="CW366" s="58">
        <v>654.05511560000002</v>
      </c>
      <c r="CX366" s="58">
        <v>654.05511560000002</v>
      </c>
      <c r="CY366" s="58">
        <v>1737.0995600000001</v>
      </c>
      <c r="CZ366" s="58">
        <v>654.05511560000002</v>
      </c>
      <c r="DA366" s="58">
        <v>654.05511560000002</v>
      </c>
      <c r="DB366" s="58">
        <v>654.05511560000002</v>
      </c>
      <c r="DC366" s="58">
        <v>1737.0995600000001</v>
      </c>
      <c r="DD366" s="58">
        <v>654.05511560000002</v>
      </c>
      <c r="DE366" s="58">
        <v>654.05511560000002</v>
      </c>
      <c r="DF366" s="58">
        <v>654.05511560000002</v>
      </c>
      <c r="DG366" s="58">
        <v>1737.0995600000001</v>
      </c>
      <c r="DH366" s="58">
        <v>654.05511560000002</v>
      </c>
      <c r="DI366" s="58">
        <v>654.05511560000002</v>
      </c>
      <c r="DJ366" s="58">
        <v>654.05511560000002</v>
      </c>
      <c r="DK366" s="58">
        <v>1737.0995600000001</v>
      </c>
      <c r="DL366" s="58">
        <v>654.05511560000002</v>
      </c>
      <c r="DM366" s="58">
        <v>654.05511560000002</v>
      </c>
      <c r="DN366" s="58">
        <v>654.05511560000002</v>
      </c>
      <c r="DO366" s="58">
        <v>1737.0995600000001</v>
      </c>
      <c r="DP366" s="58">
        <v>654.05511560000002</v>
      </c>
      <c r="DQ366" s="58">
        <v>654.05511560000002</v>
      </c>
      <c r="DR366" s="58">
        <v>654.05511560000002</v>
      </c>
      <c r="DS366" s="58">
        <v>1737.0995600000001</v>
      </c>
      <c r="DT366" s="58">
        <v>654.05511560000002</v>
      </c>
      <c r="DU366" s="58">
        <v>654.05511560000002</v>
      </c>
      <c r="DV366" s="58">
        <v>654.05511560000002</v>
      </c>
      <c r="DW366" s="58">
        <v>1737.0995600000001</v>
      </c>
      <c r="DX366" s="58">
        <v>654.05511560000002</v>
      </c>
      <c r="DY366" s="58">
        <v>654.05511560000002</v>
      </c>
      <c r="DZ366" s="58">
        <v>654.05511560000002</v>
      </c>
      <c r="EA366" s="58">
        <v>1737.0995600000001</v>
      </c>
      <c r="EB366" s="58">
        <v>654.05511560000002</v>
      </c>
      <c r="EC366" s="58">
        <v>654.05511560000002</v>
      </c>
      <c r="ED366" s="58">
        <v>654.05511560000002</v>
      </c>
      <c r="EE366" s="58">
        <v>1737.0995600000001</v>
      </c>
      <c r="EF366" s="58">
        <v>654.05511560000002</v>
      </c>
      <c r="EG366" s="58">
        <v>654.05511560000002</v>
      </c>
      <c r="EH366" s="58">
        <v>654.05511560000002</v>
      </c>
      <c r="EI366" s="58">
        <v>1273.375916</v>
      </c>
      <c r="EJ366" s="58">
        <v>464.16190490000002</v>
      </c>
      <c r="EK366" s="58">
        <v>464.16190490000002</v>
      </c>
      <c r="EL366" s="58">
        <v>464.16190490000002</v>
      </c>
      <c r="EM366" s="58">
        <v>464.16190490000002</v>
      </c>
      <c r="EN366" s="58">
        <v>464.16190490000002</v>
      </c>
      <c r="EO366" s="58">
        <v>464.16190490000002</v>
      </c>
      <c r="EP366" s="58">
        <v>464.16190490000002</v>
      </c>
      <c r="EQ366" s="58">
        <v>464.16190490000002</v>
      </c>
      <c r="ER366" s="58">
        <v>464.16190490000002</v>
      </c>
      <c r="ES366" s="58">
        <v>464.16190490000002</v>
      </c>
      <c r="ET366" s="58">
        <v>464.16190490000002</v>
      </c>
      <c r="EU366" s="58">
        <v>464.16190490000002</v>
      </c>
      <c r="EV366" s="58">
        <v>464.16190490000002</v>
      </c>
      <c r="EW366" s="58">
        <v>464.16190490000002</v>
      </c>
      <c r="EX366" s="58">
        <v>464.16190490000002</v>
      </c>
      <c r="EY366" s="58">
        <v>464.16190490000002</v>
      </c>
      <c r="EZ366" s="58">
        <v>464.16190490000002</v>
      </c>
      <c r="FA366" s="58">
        <v>464.16190490000002</v>
      </c>
      <c r="FB366" s="58">
        <v>464.16190490000002</v>
      </c>
      <c r="FC366" s="58">
        <v>464.16190490000002</v>
      </c>
    </row>
    <row r="367" spans="2:159" x14ac:dyDescent="0.25">
      <c r="B367" s="33" t="s">
        <v>27</v>
      </c>
      <c r="C367" s="33" t="s">
        <v>37</v>
      </c>
      <c r="D367" s="58">
        <v>3.2655599999999998</v>
      </c>
      <c r="E367" s="58">
        <v>3.2655599999999998</v>
      </c>
      <c r="F367" s="58">
        <v>3.2655599999999998</v>
      </c>
      <c r="G367" s="58">
        <v>3.2655599999999998</v>
      </c>
      <c r="H367" s="58">
        <v>3.2655599999999998</v>
      </c>
      <c r="I367" s="58">
        <v>3.2655599999999998</v>
      </c>
      <c r="J367" s="58">
        <v>3.2655599999999998</v>
      </c>
      <c r="K367" s="58">
        <v>3.2655599999999998</v>
      </c>
      <c r="L367" s="58">
        <v>3.2655599999999998</v>
      </c>
      <c r="M367" s="58">
        <v>3.2655599999999998</v>
      </c>
      <c r="N367" s="58">
        <v>3.2655599999999998</v>
      </c>
      <c r="O367" s="58">
        <v>3.2655599999999998</v>
      </c>
      <c r="P367" s="58">
        <v>3.2655599999999998</v>
      </c>
      <c r="Q367" s="58">
        <v>3.2655599999999998</v>
      </c>
      <c r="R367" s="58">
        <v>3.2655599999999998</v>
      </c>
      <c r="S367" s="58">
        <v>3.2655599999999998</v>
      </c>
      <c r="T367" s="58">
        <v>3.2655599999999998</v>
      </c>
      <c r="U367" s="58">
        <v>3.2655599999999998</v>
      </c>
      <c r="V367" s="58">
        <v>3.2655599999999998</v>
      </c>
      <c r="W367" s="58">
        <v>3.2655599999999998</v>
      </c>
      <c r="X367" s="58">
        <v>3.2655599999999998</v>
      </c>
      <c r="Y367" s="58">
        <v>3.2655599999999998</v>
      </c>
      <c r="Z367" s="58">
        <v>3.2655599999999998</v>
      </c>
      <c r="AA367" s="58">
        <v>3.2655599999999998</v>
      </c>
      <c r="AB367" s="58">
        <v>10.10988</v>
      </c>
      <c r="AC367" s="58">
        <v>10.10988</v>
      </c>
      <c r="AD367" s="58">
        <v>10.10988</v>
      </c>
      <c r="AE367" s="58">
        <v>10.10988</v>
      </c>
      <c r="AF367" s="58">
        <v>10.10988</v>
      </c>
      <c r="AG367" s="58">
        <v>10.10988</v>
      </c>
      <c r="AH367" s="58">
        <v>10.10988</v>
      </c>
      <c r="AI367" s="58">
        <v>10.10988</v>
      </c>
      <c r="AJ367" s="58">
        <v>10.10988</v>
      </c>
      <c r="AK367" s="58">
        <v>10.10988</v>
      </c>
      <c r="AL367" s="58">
        <v>10.10988</v>
      </c>
      <c r="AM367" s="58">
        <v>10.10988</v>
      </c>
      <c r="AN367" s="58">
        <v>10.10988</v>
      </c>
      <c r="AO367" s="58">
        <v>10.10988</v>
      </c>
      <c r="AP367" s="58">
        <v>10.10988</v>
      </c>
      <c r="AQ367" s="58">
        <v>10.10988</v>
      </c>
      <c r="AR367" s="58">
        <v>10.10988</v>
      </c>
      <c r="AS367" s="58">
        <v>10.10988</v>
      </c>
      <c r="AT367" s="58">
        <v>10.10988</v>
      </c>
      <c r="AU367" s="58">
        <v>10.10988</v>
      </c>
      <c r="AV367" s="58">
        <v>10.10988</v>
      </c>
      <c r="AW367" s="58">
        <v>10.10988</v>
      </c>
      <c r="AX367" s="58">
        <v>10.10988</v>
      </c>
      <c r="AY367" s="58">
        <v>10.10988</v>
      </c>
      <c r="AZ367" s="58">
        <v>10.10988</v>
      </c>
      <c r="BA367" s="58">
        <v>10.10988</v>
      </c>
      <c r="BB367" s="58">
        <v>10.10988</v>
      </c>
      <c r="BC367" s="58">
        <v>10.10988</v>
      </c>
      <c r="BD367" s="58">
        <v>10.10988</v>
      </c>
      <c r="BE367" s="58">
        <v>10.10988</v>
      </c>
      <c r="BF367" s="58">
        <v>10.10988</v>
      </c>
      <c r="BG367" s="58">
        <v>10.10988</v>
      </c>
      <c r="BH367" s="58">
        <v>10.10988</v>
      </c>
      <c r="BI367" s="58">
        <v>10.10988</v>
      </c>
      <c r="BJ367" s="58">
        <v>10.10988</v>
      </c>
      <c r="BK367" s="58">
        <v>10.10988</v>
      </c>
      <c r="BL367" s="58">
        <v>10.10988</v>
      </c>
      <c r="BM367" s="58">
        <v>10.10988</v>
      </c>
      <c r="BN367" s="58">
        <v>10.10988</v>
      </c>
      <c r="BO367" s="58">
        <v>10.10988</v>
      </c>
      <c r="BP367" s="58">
        <v>10.10988</v>
      </c>
      <c r="BQ367" s="58">
        <v>10.10988</v>
      </c>
      <c r="BR367" s="58">
        <v>10.10988</v>
      </c>
      <c r="BS367" s="58">
        <v>10.10988</v>
      </c>
      <c r="BT367" s="58">
        <v>199.25583</v>
      </c>
      <c r="BU367" s="58">
        <v>199.25583</v>
      </c>
      <c r="BV367" s="58">
        <v>199.25583</v>
      </c>
      <c r="BW367" s="58">
        <v>640.59637999999995</v>
      </c>
      <c r="BX367" s="58">
        <v>199.25583</v>
      </c>
      <c r="BY367" s="58">
        <v>199.25583</v>
      </c>
      <c r="BZ367" s="58">
        <v>199.25583</v>
      </c>
      <c r="CA367" s="58">
        <v>640.59637999999995</v>
      </c>
      <c r="CB367" s="58">
        <v>195.99027000000001</v>
      </c>
      <c r="CC367" s="58">
        <v>195.99027000000001</v>
      </c>
      <c r="CD367" s="58">
        <v>195.99027000000001</v>
      </c>
      <c r="CE367" s="58">
        <v>637.33082000000002</v>
      </c>
      <c r="CF367" s="58">
        <v>195.99027000000001</v>
      </c>
      <c r="CG367" s="58">
        <v>195.99027000000001</v>
      </c>
      <c r="CH367" s="58">
        <v>195.99027000000001</v>
      </c>
      <c r="CI367" s="58">
        <v>637.33082000000002</v>
      </c>
      <c r="CJ367" s="58">
        <v>195.99027000000001</v>
      </c>
      <c r="CK367" s="58">
        <v>195.99027000000001</v>
      </c>
      <c r="CL367" s="58">
        <v>195.99027000000001</v>
      </c>
      <c r="CM367" s="58">
        <v>637.33082000000002</v>
      </c>
      <c r="CN367" s="58">
        <v>195.99027000000001</v>
      </c>
      <c r="CO367" s="58">
        <v>195.99027000000001</v>
      </c>
      <c r="CP367" s="58">
        <v>195.99027000000001</v>
      </c>
      <c r="CQ367" s="58">
        <v>637.33082000000002</v>
      </c>
      <c r="CR367" s="58">
        <v>195.99027000000001</v>
      </c>
      <c r="CS367" s="58">
        <v>195.99027000000001</v>
      </c>
      <c r="CT367" s="58">
        <v>195.99027000000001</v>
      </c>
      <c r="CU367" s="58">
        <v>637.33082000000002</v>
      </c>
      <c r="CV367" s="58">
        <v>189.14595</v>
      </c>
      <c r="CW367" s="58">
        <v>189.14595</v>
      </c>
      <c r="CX367" s="58">
        <v>189.14595</v>
      </c>
      <c r="CY367" s="58">
        <v>630.48649999999998</v>
      </c>
      <c r="CZ367" s="58">
        <v>189.14595</v>
      </c>
      <c r="DA367" s="58">
        <v>189.14595</v>
      </c>
      <c r="DB367" s="58">
        <v>189.14595</v>
      </c>
      <c r="DC367" s="58">
        <v>630.48649999999998</v>
      </c>
      <c r="DD367" s="58">
        <v>189.14595</v>
      </c>
      <c r="DE367" s="58">
        <v>189.14595</v>
      </c>
      <c r="DF367" s="58">
        <v>189.14595</v>
      </c>
      <c r="DG367" s="58">
        <v>630.48649999999998</v>
      </c>
      <c r="DH367" s="58">
        <v>189.14595</v>
      </c>
      <c r="DI367" s="58">
        <v>189.14595</v>
      </c>
      <c r="DJ367" s="58">
        <v>189.14595</v>
      </c>
      <c r="DK367" s="58">
        <v>630.48649999999998</v>
      </c>
      <c r="DL367" s="58">
        <v>191.6652167</v>
      </c>
      <c r="DM367" s="58">
        <v>189.14595</v>
      </c>
      <c r="DN367" s="58">
        <v>189.14595</v>
      </c>
      <c r="DO367" s="58">
        <v>630.48649999999998</v>
      </c>
      <c r="DP367" s="58">
        <v>199.75953380000001</v>
      </c>
      <c r="DQ367" s="58">
        <v>189.14595</v>
      </c>
      <c r="DR367" s="58">
        <v>189.14595</v>
      </c>
      <c r="DS367" s="58">
        <v>630.48649999999998</v>
      </c>
      <c r="DT367" s="58">
        <v>209.59523999999999</v>
      </c>
      <c r="DU367" s="58">
        <v>189.14595</v>
      </c>
      <c r="DV367" s="58">
        <v>189.14595</v>
      </c>
      <c r="DW367" s="58">
        <v>630.48649999999998</v>
      </c>
      <c r="DX367" s="58">
        <v>219.5069814</v>
      </c>
      <c r="DY367" s="58">
        <v>189.14595</v>
      </c>
      <c r="DZ367" s="58">
        <v>189.14595</v>
      </c>
      <c r="EA367" s="58">
        <v>630.48649999999998</v>
      </c>
      <c r="EB367" s="58">
        <v>225.3802244</v>
      </c>
      <c r="EC367" s="58">
        <v>189.14595</v>
      </c>
      <c r="ED367" s="58">
        <v>189.14595</v>
      </c>
      <c r="EE367" s="58">
        <v>630.48649999999998</v>
      </c>
      <c r="EF367" s="58">
        <v>189.14595</v>
      </c>
      <c r="EG367" s="58">
        <v>189.14595</v>
      </c>
      <c r="EH367" s="58">
        <v>189.14595</v>
      </c>
      <c r="EI367" s="58">
        <v>630.48649999999998</v>
      </c>
      <c r="EJ367" s="58">
        <v>189.14595</v>
      </c>
      <c r="EK367" s="58">
        <v>189.14595</v>
      </c>
      <c r="EL367" s="58">
        <v>189.14595</v>
      </c>
      <c r="EM367" s="58">
        <v>318.0892265</v>
      </c>
      <c r="EN367" s="58">
        <v>189.14595</v>
      </c>
      <c r="EO367" s="58">
        <v>189.14595</v>
      </c>
      <c r="EP367" s="58">
        <v>189.14595</v>
      </c>
      <c r="EQ367" s="58">
        <v>189.14595</v>
      </c>
      <c r="ER367" s="58">
        <v>189.14595</v>
      </c>
      <c r="ES367" s="58">
        <v>189.14595</v>
      </c>
      <c r="ET367" s="58">
        <v>189.14595</v>
      </c>
      <c r="EU367" s="58">
        <v>189.14595</v>
      </c>
      <c r="EV367" s="58">
        <v>189.14595</v>
      </c>
      <c r="EW367" s="58">
        <v>189.14595</v>
      </c>
      <c r="EX367" s="58">
        <v>189.14595</v>
      </c>
      <c r="EY367" s="58">
        <v>189.14595</v>
      </c>
      <c r="EZ367" s="58">
        <v>189.14595</v>
      </c>
      <c r="FA367" s="58">
        <v>189.14595</v>
      </c>
      <c r="FB367" s="58">
        <v>189.14595</v>
      </c>
      <c r="FC367" s="58">
        <v>189.14595</v>
      </c>
    </row>
    <row r="368" spans="2:159" x14ac:dyDescent="0.25">
      <c r="B368" s="33" t="s">
        <v>27</v>
      </c>
      <c r="C368" s="33" t="s">
        <v>38</v>
      </c>
      <c r="D368" s="58">
        <v>28.663499999999999</v>
      </c>
      <c r="E368" s="58">
        <v>28.663499999999999</v>
      </c>
      <c r="F368" s="58">
        <v>28.663499999999999</v>
      </c>
      <c r="G368" s="58">
        <v>28.663499999999999</v>
      </c>
      <c r="H368" s="58">
        <v>28.663499999999999</v>
      </c>
      <c r="I368" s="58">
        <v>28.663499999999999</v>
      </c>
      <c r="J368" s="58">
        <v>28.663499999999999</v>
      </c>
      <c r="K368" s="58">
        <v>28.663499999999999</v>
      </c>
      <c r="L368" s="58">
        <v>28.663499999999999</v>
      </c>
      <c r="M368" s="58">
        <v>28.663499999999999</v>
      </c>
      <c r="N368" s="58">
        <v>28.663499999999999</v>
      </c>
      <c r="O368" s="58">
        <v>28.663499999999999</v>
      </c>
      <c r="P368" s="58">
        <v>28.663499999999999</v>
      </c>
      <c r="Q368" s="58">
        <v>28.663499999999999</v>
      </c>
      <c r="R368" s="58">
        <v>28.663499999999999</v>
      </c>
      <c r="S368" s="58">
        <v>28.663499999999999</v>
      </c>
      <c r="T368" s="58">
        <v>28.663499999999999</v>
      </c>
      <c r="U368" s="58">
        <v>28.663499999999999</v>
      </c>
      <c r="V368" s="58">
        <v>28.663499999999999</v>
      </c>
      <c r="W368" s="58">
        <v>28.663499999999999</v>
      </c>
      <c r="X368" s="58">
        <v>28.663499999999999</v>
      </c>
      <c r="Y368" s="58">
        <v>28.663499999999999</v>
      </c>
      <c r="Z368" s="58">
        <v>28.663499999999999</v>
      </c>
      <c r="AA368" s="58">
        <v>28.663499999999999</v>
      </c>
      <c r="AB368" s="58">
        <v>142.57875000000001</v>
      </c>
      <c r="AC368" s="58">
        <v>186.72345000000001</v>
      </c>
      <c r="AD368" s="58">
        <v>158.05994999999999</v>
      </c>
      <c r="AE368" s="58">
        <v>186.72345000000001</v>
      </c>
      <c r="AF368" s="58">
        <v>186.72345000000001</v>
      </c>
      <c r="AG368" s="58">
        <v>186.72345000000001</v>
      </c>
      <c r="AH368" s="58">
        <v>23.76</v>
      </c>
      <c r="AI368" s="58">
        <v>186.72345000000001</v>
      </c>
      <c r="AJ368" s="58">
        <v>186.72345000000001</v>
      </c>
      <c r="AK368" s="58">
        <v>67.904700000000005</v>
      </c>
      <c r="AL368" s="58">
        <v>186.72345000000001</v>
      </c>
      <c r="AM368" s="58">
        <v>186.72345000000001</v>
      </c>
      <c r="AN368" s="58">
        <v>186.72345000000001</v>
      </c>
      <c r="AO368" s="58">
        <v>186.72345000000001</v>
      </c>
      <c r="AP368" s="58">
        <v>186.72345000000001</v>
      </c>
      <c r="AQ368" s="58">
        <v>186.72345000000001</v>
      </c>
      <c r="AR368" s="58">
        <v>186.72345000000001</v>
      </c>
      <c r="AS368" s="58">
        <v>186.72345000000001</v>
      </c>
      <c r="AT368" s="58">
        <v>186.72345000000001</v>
      </c>
      <c r="AU368" s="58">
        <v>186.72345000000001</v>
      </c>
      <c r="AV368" s="58">
        <v>186.72345000000001</v>
      </c>
      <c r="AW368" s="58">
        <v>186.72345000000001</v>
      </c>
      <c r="AX368" s="58">
        <v>186.72345000000001</v>
      </c>
      <c r="AY368" s="58">
        <v>186.72345000000001</v>
      </c>
      <c r="AZ368" s="58">
        <v>158.05994999999999</v>
      </c>
      <c r="BA368" s="58">
        <v>158.05994999999999</v>
      </c>
      <c r="BB368" s="58">
        <v>158.05994999999999</v>
      </c>
      <c r="BC368" s="58">
        <v>158.05994999999999</v>
      </c>
      <c r="BD368" s="58">
        <v>142.57875000000001</v>
      </c>
      <c r="BE368" s="58">
        <v>98.517954169999996</v>
      </c>
      <c r="BF368" s="58">
        <v>158.05994999999999</v>
      </c>
      <c r="BG368" s="58">
        <v>158.05994999999999</v>
      </c>
      <c r="BH368" s="58">
        <v>158.05994999999999</v>
      </c>
      <c r="BI368" s="58">
        <v>158.05994999999999</v>
      </c>
      <c r="BJ368" s="58">
        <v>158.05994999999999</v>
      </c>
      <c r="BK368" s="58">
        <v>158.05994999999999</v>
      </c>
      <c r="BL368" s="58">
        <v>158.05994999999999</v>
      </c>
      <c r="BM368" s="58">
        <v>23.76</v>
      </c>
      <c r="BN368" s="58">
        <v>23.76</v>
      </c>
      <c r="BO368" s="58">
        <v>158.05994999999999</v>
      </c>
      <c r="BP368" s="58">
        <v>158.05994999999999</v>
      </c>
      <c r="BQ368" s="58">
        <v>158.05994999999999</v>
      </c>
      <c r="BR368" s="58">
        <v>158.05994999999999</v>
      </c>
      <c r="BS368" s="58">
        <v>158.05994999999999</v>
      </c>
      <c r="BT368" s="58">
        <v>158.05994999999999</v>
      </c>
      <c r="BU368" s="58">
        <v>158.05994999999999</v>
      </c>
      <c r="BV368" s="58">
        <v>158.05994999999999</v>
      </c>
      <c r="BW368" s="58">
        <v>158.05994999999999</v>
      </c>
      <c r="BX368" s="58">
        <v>158.05994999999999</v>
      </c>
      <c r="BY368" s="58">
        <v>23.76</v>
      </c>
      <c r="BZ368" s="58">
        <v>142.57875000000001</v>
      </c>
      <c r="CA368" s="58">
        <v>158.05994999999999</v>
      </c>
      <c r="CB368" s="58">
        <v>158.05994999999999</v>
      </c>
      <c r="CC368" s="58">
        <v>158.05994999999999</v>
      </c>
      <c r="CD368" s="58">
        <v>78.588337859999996</v>
      </c>
      <c r="CE368" s="58">
        <v>158.05994999999999</v>
      </c>
      <c r="CF368" s="58">
        <v>158.05994999999999</v>
      </c>
      <c r="CG368" s="58">
        <v>158.05994999999999</v>
      </c>
      <c r="CH368" s="58">
        <v>23.76</v>
      </c>
      <c r="CI368" s="58">
        <v>158.05994999999999</v>
      </c>
      <c r="CJ368" s="58">
        <v>158.05994999999999</v>
      </c>
      <c r="CK368" s="58">
        <v>158.05994999999999</v>
      </c>
      <c r="CL368" s="58">
        <v>23.76</v>
      </c>
      <c r="CM368" s="58">
        <v>158.05994999999999</v>
      </c>
      <c r="CN368" s="58">
        <v>158.05994999999999</v>
      </c>
      <c r="CO368" s="58">
        <v>158.05994999999999</v>
      </c>
      <c r="CP368" s="58">
        <v>23.76</v>
      </c>
      <c r="CQ368" s="58">
        <v>158.05994999999999</v>
      </c>
      <c r="CR368" s="58">
        <v>158.05994999999999</v>
      </c>
      <c r="CS368" s="58">
        <v>158.05994999999999</v>
      </c>
      <c r="CT368" s="58">
        <v>23.76</v>
      </c>
      <c r="CU368" s="58">
        <v>158.05994999999999</v>
      </c>
      <c r="CV368" s="58">
        <v>158.05994999999999</v>
      </c>
      <c r="CW368" s="58">
        <v>158.05994999999999</v>
      </c>
      <c r="CX368" s="58">
        <v>23.76</v>
      </c>
      <c r="CY368" s="58">
        <v>158.05994999999999</v>
      </c>
      <c r="CZ368" s="58">
        <v>158.05994999999999</v>
      </c>
      <c r="DA368" s="58">
        <v>158.05994999999999</v>
      </c>
      <c r="DB368" s="58">
        <v>23.76</v>
      </c>
      <c r="DC368" s="58">
        <v>158.05994999999999</v>
      </c>
      <c r="DD368" s="58">
        <v>158.05994999999999</v>
      </c>
      <c r="DE368" s="58">
        <v>158.05994999999999</v>
      </c>
      <c r="DF368" s="58">
        <v>23.76</v>
      </c>
      <c r="DG368" s="58">
        <v>158.05994999999999</v>
      </c>
      <c r="DH368" s="58">
        <v>158.05994999999999</v>
      </c>
      <c r="DI368" s="58">
        <v>23.76</v>
      </c>
      <c r="DJ368" s="58">
        <v>23.76</v>
      </c>
      <c r="DK368" s="58">
        <v>158.05994999999999</v>
      </c>
      <c r="DL368" s="58">
        <v>158.05994999999999</v>
      </c>
      <c r="DM368" s="58">
        <v>158.05994999999999</v>
      </c>
      <c r="DN368" s="58">
        <v>23.76</v>
      </c>
      <c r="DO368" s="58">
        <v>158.05994999999999</v>
      </c>
      <c r="DP368" s="58">
        <v>158.05994999999999</v>
      </c>
      <c r="DQ368" s="58">
        <v>23.76</v>
      </c>
      <c r="DR368" s="58">
        <v>23.76</v>
      </c>
      <c r="DS368" s="58">
        <v>158.05994999999999</v>
      </c>
      <c r="DT368" s="58">
        <v>158.05994999999999</v>
      </c>
      <c r="DU368" s="58">
        <v>158.05994999999999</v>
      </c>
      <c r="DV368" s="58">
        <v>23.76</v>
      </c>
      <c r="DW368" s="58">
        <v>158.05994999999999</v>
      </c>
      <c r="DX368" s="58">
        <v>158.05994999999999</v>
      </c>
      <c r="DY368" s="58">
        <v>23.76</v>
      </c>
      <c r="DZ368" s="58">
        <v>23.76</v>
      </c>
      <c r="EA368" s="58">
        <v>158.05994999999999</v>
      </c>
      <c r="EB368" s="58">
        <v>158.05994999999999</v>
      </c>
      <c r="EC368" s="58">
        <v>158.05994999999999</v>
      </c>
      <c r="ED368" s="58">
        <v>23.76</v>
      </c>
      <c r="EE368" s="58">
        <v>158.05994999999999</v>
      </c>
      <c r="EF368" s="58">
        <v>158.05994999999999</v>
      </c>
      <c r="EG368" s="58">
        <v>23.76</v>
      </c>
      <c r="EH368" s="58">
        <v>23.76</v>
      </c>
      <c r="EI368" s="58">
        <v>158.05994999999999</v>
      </c>
      <c r="EJ368" s="58"/>
      <c r="EK368" s="58"/>
      <c r="EL368" s="58"/>
      <c r="EM368" s="58"/>
      <c r="EN368" s="58"/>
      <c r="EO368" s="58"/>
      <c r="EP368" s="58"/>
      <c r="EQ368" s="58"/>
      <c r="ER368" s="58"/>
      <c r="ES368" s="58"/>
      <c r="ET368" s="58"/>
      <c r="EU368" s="58"/>
      <c r="EV368" s="58"/>
      <c r="EW368" s="58"/>
      <c r="EX368" s="58"/>
      <c r="EY368" s="58"/>
      <c r="EZ368" s="58"/>
      <c r="FA368" s="58"/>
      <c r="FB368" s="58"/>
      <c r="FC368" s="58"/>
    </row>
    <row r="369" spans="2:159" x14ac:dyDescent="0.25">
      <c r="B369" s="33" t="s">
        <v>27</v>
      </c>
      <c r="C369" s="33" t="s">
        <v>39</v>
      </c>
      <c r="D369" s="58"/>
      <c r="E369" s="58"/>
      <c r="F369" s="58"/>
      <c r="G369" s="58"/>
      <c r="H369" s="58"/>
      <c r="I369" s="58"/>
      <c r="J369" s="58"/>
      <c r="K369" s="58"/>
      <c r="L369" s="58">
        <v>254.79</v>
      </c>
      <c r="M369" s="58">
        <v>254.79</v>
      </c>
      <c r="N369" s="58">
        <v>254.8</v>
      </c>
      <c r="O369" s="58">
        <v>254.8</v>
      </c>
      <c r="P369" s="58">
        <v>254.79</v>
      </c>
      <c r="Q369" s="58">
        <v>254.79</v>
      </c>
      <c r="R369" s="58">
        <v>254.8</v>
      </c>
      <c r="S369" s="58">
        <v>254.8</v>
      </c>
      <c r="T369" s="58">
        <v>254.79</v>
      </c>
      <c r="U369" s="58">
        <v>254.79</v>
      </c>
      <c r="V369" s="58">
        <v>254.8</v>
      </c>
      <c r="W369" s="58">
        <v>254.8</v>
      </c>
      <c r="X369" s="58">
        <v>254.8</v>
      </c>
      <c r="Y369" s="58">
        <v>254.79</v>
      </c>
      <c r="Z369" s="58">
        <v>254.8</v>
      </c>
      <c r="AA369" s="58">
        <v>254.8</v>
      </c>
      <c r="AB369" s="58">
        <v>254.8</v>
      </c>
      <c r="AC369" s="58">
        <v>254.79</v>
      </c>
      <c r="AD369" s="58">
        <v>254.8</v>
      </c>
      <c r="AE369" s="58">
        <v>254.8</v>
      </c>
      <c r="AF369" s="58">
        <v>254.79</v>
      </c>
      <c r="AG369" s="58">
        <v>254.79</v>
      </c>
      <c r="AH369" s="58">
        <v>254.8</v>
      </c>
      <c r="AI369" s="58">
        <v>254.8</v>
      </c>
      <c r="AJ369" s="58">
        <v>254.8</v>
      </c>
      <c r="AK369" s="58">
        <v>254.79</v>
      </c>
      <c r="AL369" s="58">
        <v>254.8</v>
      </c>
      <c r="AM369" s="58">
        <v>254.8</v>
      </c>
      <c r="AN369" s="58">
        <v>254.79</v>
      </c>
      <c r="AO369" s="58">
        <v>254.79</v>
      </c>
      <c r="AP369" s="58">
        <v>254.8</v>
      </c>
      <c r="AQ369" s="58">
        <v>254.8</v>
      </c>
      <c r="AR369" s="58">
        <v>254.8</v>
      </c>
      <c r="AS369" s="58">
        <v>254.8</v>
      </c>
      <c r="AT369" s="58">
        <v>254.8</v>
      </c>
      <c r="AU369" s="58">
        <v>254.8</v>
      </c>
      <c r="AV369" s="58">
        <v>254.8</v>
      </c>
      <c r="AW369" s="58">
        <v>254.8</v>
      </c>
      <c r="AX369" s="58">
        <v>254.8</v>
      </c>
      <c r="AY369" s="58">
        <v>254.8</v>
      </c>
      <c r="AZ369" s="58">
        <v>254.8</v>
      </c>
      <c r="BA369" s="58">
        <v>254.79</v>
      </c>
      <c r="BB369" s="58">
        <v>254.8</v>
      </c>
      <c r="BC369" s="58">
        <v>254.8</v>
      </c>
      <c r="BD369" s="58">
        <v>254.8</v>
      </c>
      <c r="BE369" s="58">
        <v>254.8</v>
      </c>
      <c r="BF369" s="58">
        <v>254.8</v>
      </c>
      <c r="BG369" s="58">
        <v>254.8</v>
      </c>
      <c r="BH369" s="58">
        <v>254.8</v>
      </c>
      <c r="BI369" s="58">
        <v>254.79</v>
      </c>
      <c r="BJ369" s="58">
        <v>254.8</v>
      </c>
      <c r="BK369" s="58">
        <v>254.8</v>
      </c>
      <c r="BL369" s="58">
        <v>254.8</v>
      </c>
      <c r="BM369" s="58">
        <v>254.8</v>
      </c>
      <c r="BN369" s="58">
        <v>254.8</v>
      </c>
      <c r="BO369" s="58">
        <v>254.8</v>
      </c>
      <c r="BP369" s="58">
        <v>254.8</v>
      </c>
      <c r="BQ369" s="58">
        <v>254.8</v>
      </c>
      <c r="BR369" s="58">
        <v>254.8</v>
      </c>
      <c r="BS369" s="58">
        <v>254.8</v>
      </c>
      <c r="BT369" s="58">
        <v>254.8</v>
      </c>
      <c r="BU369" s="58">
        <v>254.79</v>
      </c>
      <c r="BV369" s="58">
        <v>254.8</v>
      </c>
      <c r="BW369" s="58">
        <v>254.8</v>
      </c>
      <c r="BX369" s="58">
        <v>254.8</v>
      </c>
      <c r="BY369" s="58">
        <v>254.8</v>
      </c>
      <c r="BZ369" s="58">
        <v>254.8</v>
      </c>
      <c r="CA369" s="58">
        <v>254.8</v>
      </c>
      <c r="CB369" s="58"/>
      <c r="CC369" s="58"/>
      <c r="CD369" s="58"/>
      <c r="CE369" s="58"/>
      <c r="CF369" s="58"/>
      <c r="CG369" s="58"/>
      <c r="CH369" s="58"/>
      <c r="CI369" s="58"/>
      <c r="CJ369" s="58"/>
      <c r="CK369" s="58"/>
      <c r="CL369" s="58"/>
      <c r="CM369" s="58"/>
      <c r="CN369" s="58"/>
      <c r="CO369" s="58"/>
      <c r="CP369" s="58"/>
      <c r="CQ369" s="58"/>
      <c r="CR369" s="58"/>
      <c r="CS369" s="58"/>
      <c r="CT369" s="58"/>
      <c r="CU369" s="58"/>
      <c r="CV369" s="58"/>
      <c r="CW369" s="58"/>
      <c r="CX369" s="58"/>
      <c r="CY369" s="58"/>
      <c r="CZ369" s="58"/>
      <c r="DA369" s="58"/>
      <c r="DB369" s="58"/>
      <c r="DC369" s="58"/>
      <c r="DD369" s="58"/>
      <c r="DE369" s="58"/>
      <c r="DF369" s="58"/>
      <c r="DG369" s="58"/>
      <c r="DH369" s="58"/>
      <c r="DI369" s="58"/>
      <c r="DJ369" s="58"/>
      <c r="DK369" s="58"/>
      <c r="DL369" s="58"/>
      <c r="DM369" s="58"/>
      <c r="DN369" s="58"/>
      <c r="DO369" s="58"/>
      <c r="DP369" s="58"/>
      <c r="DQ369" s="58"/>
      <c r="DR369" s="58"/>
      <c r="DS369" s="58"/>
      <c r="DT369" s="58"/>
      <c r="DU369" s="58"/>
      <c r="DV369" s="58"/>
      <c r="DW369" s="58"/>
      <c r="DX369" s="58"/>
      <c r="DY369" s="58"/>
      <c r="DZ369" s="58"/>
      <c r="EA369" s="58"/>
      <c r="EB369" s="58"/>
      <c r="EC369" s="58"/>
      <c r="ED369" s="58"/>
      <c r="EE369" s="58"/>
      <c r="EF369" s="58"/>
      <c r="EG369" s="58"/>
      <c r="EH369" s="58"/>
      <c r="EI369" s="58"/>
      <c r="EJ369" s="58"/>
      <c r="EK369" s="58"/>
      <c r="EL369" s="58"/>
      <c r="EM369" s="58"/>
      <c r="EN369" s="58"/>
      <c r="EO369" s="58"/>
      <c r="EP369" s="58"/>
      <c r="EQ369" s="58"/>
      <c r="ER369" s="58"/>
      <c r="ES369" s="58"/>
      <c r="ET369" s="58"/>
      <c r="EU369" s="58"/>
      <c r="EV369" s="58"/>
      <c r="EW369" s="58"/>
      <c r="EX369" s="58"/>
      <c r="EY369" s="58"/>
      <c r="EZ369" s="58"/>
      <c r="FA369" s="58"/>
      <c r="FB369" s="58"/>
      <c r="FC369" s="58"/>
    </row>
    <row r="370" spans="2:159" x14ac:dyDescent="0.25">
      <c r="B370" s="33" t="s">
        <v>27</v>
      </c>
      <c r="C370" s="33" t="s">
        <v>40</v>
      </c>
      <c r="D370" s="58"/>
      <c r="E370" s="58"/>
      <c r="F370" s="58"/>
      <c r="G370" s="58"/>
      <c r="H370" s="58"/>
      <c r="I370" s="58"/>
      <c r="J370" s="58"/>
      <c r="K370" s="58"/>
      <c r="L370" s="58"/>
      <c r="M370" s="58"/>
      <c r="N370" s="58"/>
      <c r="O370" s="58"/>
      <c r="P370" s="58"/>
      <c r="Q370" s="58"/>
      <c r="R370" s="58"/>
      <c r="S370" s="58"/>
      <c r="T370" s="58"/>
      <c r="U370" s="58"/>
      <c r="V370" s="58"/>
      <c r="W370" s="58"/>
      <c r="X370" s="58"/>
      <c r="Y370" s="58"/>
      <c r="Z370" s="58"/>
      <c r="AA370" s="58"/>
      <c r="AB370" s="58"/>
      <c r="AC370" s="58"/>
      <c r="AD370" s="58"/>
      <c r="AE370" s="58"/>
      <c r="AF370" s="58"/>
      <c r="AG370" s="58"/>
      <c r="AH370" s="58"/>
      <c r="AI370" s="58"/>
      <c r="AJ370" s="58"/>
      <c r="AK370" s="58"/>
      <c r="AL370" s="58"/>
      <c r="AM370" s="58"/>
      <c r="AN370" s="58"/>
      <c r="AO370" s="58"/>
      <c r="AP370" s="58"/>
      <c r="AQ370" s="58"/>
      <c r="AR370" s="58"/>
      <c r="AS370" s="58"/>
      <c r="AT370" s="58"/>
      <c r="AU370" s="58"/>
      <c r="AV370" s="58"/>
      <c r="AW370" s="58"/>
      <c r="AX370" s="58"/>
      <c r="AY370" s="58"/>
      <c r="AZ370" s="58"/>
      <c r="BA370" s="58"/>
      <c r="BB370" s="58"/>
      <c r="BC370" s="58"/>
      <c r="BD370" s="58"/>
      <c r="BE370" s="58"/>
      <c r="BF370" s="58"/>
      <c r="BG370" s="58"/>
      <c r="BH370" s="58"/>
      <c r="BI370" s="58"/>
      <c r="BJ370" s="58"/>
      <c r="BK370" s="58"/>
      <c r="BL370" s="58"/>
      <c r="BM370" s="58"/>
      <c r="BN370" s="58"/>
      <c r="BO370" s="58"/>
      <c r="BP370" s="58"/>
      <c r="BQ370" s="58"/>
      <c r="BR370" s="58"/>
      <c r="BS370" s="58"/>
      <c r="BT370" s="58"/>
      <c r="BU370" s="58"/>
      <c r="BV370" s="58"/>
      <c r="BW370" s="58"/>
      <c r="BX370" s="58"/>
      <c r="BY370" s="58"/>
      <c r="BZ370" s="58"/>
      <c r="CA370" s="58"/>
      <c r="CB370" s="58"/>
      <c r="CC370" s="58"/>
      <c r="CD370" s="58"/>
      <c r="CE370" s="58"/>
      <c r="CF370" s="58"/>
      <c r="CG370" s="58"/>
      <c r="CH370" s="58"/>
      <c r="CI370" s="58"/>
      <c r="CJ370" s="58"/>
      <c r="CK370" s="58"/>
      <c r="CL370" s="58"/>
      <c r="CM370" s="58"/>
      <c r="CN370" s="58"/>
      <c r="CO370" s="58"/>
      <c r="CP370" s="58"/>
      <c r="CQ370" s="58"/>
      <c r="CR370" s="58"/>
      <c r="CS370" s="58"/>
      <c r="CT370" s="58"/>
      <c r="CU370" s="58"/>
      <c r="CV370" s="58"/>
      <c r="CW370" s="58"/>
      <c r="CX370" s="58"/>
      <c r="CY370" s="58"/>
      <c r="CZ370" s="58"/>
      <c r="DA370" s="58"/>
      <c r="DB370" s="58"/>
      <c r="DC370" s="58"/>
      <c r="DD370" s="58"/>
      <c r="DE370" s="58"/>
      <c r="DF370" s="58"/>
      <c r="DG370" s="58"/>
      <c r="DH370" s="58"/>
      <c r="DI370" s="58"/>
      <c r="DJ370" s="58"/>
      <c r="DK370" s="58"/>
      <c r="DL370" s="58"/>
      <c r="DM370" s="58"/>
      <c r="DN370" s="58"/>
      <c r="DO370" s="58"/>
      <c r="DP370" s="58"/>
      <c r="DQ370" s="58"/>
      <c r="DR370" s="58"/>
      <c r="DS370" s="58"/>
      <c r="DT370" s="58"/>
      <c r="DU370" s="58"/>
      <c r="DV370" s="58"/>
      <c r="DW370" s="58"/>
      <c r="DX370" s="58"/>
      <c r="DY370" s="58"/>
      <c r="DZ370" s="58"/>
      <c r="EA370" s="58"/>
      <c r="EB370" s="58"/>
      <c r="EC370" s="58"/>
      <c r="ED370" s="58"/>
      <c r="EE370" s="58"/>
      <c r="EF370" s="58"/>
      <c r="EG370" s="58"/>
      <c r="EH370" s="58"/>
      <c r="EI370" s="58"/>
      <c r="EJ370" s="58"/>
      <c r="EK370" s="58"/>
      <c r="EL370" s="58"/>
      <c r="EM370" s="58"/>
      <c r="EN370" s="58"/>
      <c r="EO370" s="58"/>
      <c r="EP370" s="58"/>
      <c r="EQ370" s="58"/>
      <c r="ER370" s="58"/>
      <c r="ES370" s="58"/>
      <c r="ET370" s="58"/>
      <c r="EU370" s="58"/>
      <c r="EV370" s="58"/>
      <c r="EW370" s="58"/>
      <c r="EX370" s="58"/>
      <c r="EY370" s="58"/>
      <c r="EZ370" s="58"/>
      <c r="FA370" s="58"/>
      <c r="FB370" s="58"/>
      <c r="FC370" s="58"/>
    </row>
    <row r="371" spans="2:159" x14ac:dyDescent="0.25">
      <c r="B371" s="33" t="s">
        <v>27</v>
      </c>
      <c r="C371" s="33" t="s">
        <v>41</v>
      </c>
      <c r="D371" s="58"/>
      <c r="E371" s="58"/>
      <c r="F371" s="58"/>
      <c r="G371" s="58"/>
      <c r="H371" s="58"/>
      <c r="I371" s="58"/>
      <c r="J371" s="58"/>
      <c r="K371" s="58"/>
      <c r="L371" s="58"/>
      <c r="M371" s="58"/>
      <c r="N371" s="58"/>
      <c r="O371" s="58"/>
      <c r="P371" s="58"/>
      <c r="Q371" s="58"/>
      <c r="R371" s="58"/>
      <c r="S371" s="58"/>
      <c r="T371" s="58"/>
      <c r="U371" s="58"/>
      <c r="V371" s="58"/>
      <c r="W371" s="58"/>
      <c r="X371" s="58"/>
      <c r="Y371" s="58"/>
      <c r="Z371" s="58"/>
      <c r="AA371" s="58"/>
      <c r="AB371" s="58"/>
      <c r="AC371" s="58"/>
      <c r="AD371" s="58"/>
      <c r="AE371" s="58"/>
      <c r="AF371" s="58"/>
      <c r="AG371" s="58"/>
      <c r="AH371" s="58"/>
      <c r="AI371" s="58"/>
      <c r="AJ371" s="58"/>
      <c r="AK371" s="58"/>
      <c r="AL371" s="58"/>
      <c r="AM371" s="58"/>
      <c r="AN371" s="58"/>
      <c r="AO371" s="58"/>
      <c r="AP371" s="58"/>
      <c r="AQ371" s="58"/>
      <c r="AR371" s="58"/>
      <c r="AS371" s="58"/>
      <c r="AT371" s="58"/>
      <c r="AU371" s="58"/>
      <c r="AV371" s="58"/>
      <c r="AW371" s="58"/>
      <c r="AX371" s="58"/>
      <c r="AY371" s="58"/>
      <c r="AZ371" s="58"/>
      <c r="BA371" s="58"/>
      <c r="BB371" s="58"/>
      <c r="BC371" s="58"/>
      <c r="BD371" s="58"/>
      <c r="BE371" s="58"/>
      <c r="BF371" s="58"/>
      <c r="BG371" s="58"/>
      <c r="BH371" s="58"/>
      <c r="BI371" s="58"/>
      <c r="BJ371" s="58"/>
      <c r="BK371" s="58"/>
      <c r="BL371" s="58"/>
      <c r="BM371" s="58"/>
      <c r="BN371" s="58"/>
      <c r="BO371" s="58"/>
      <c r="BP371" s="58"/>
      <c r="BQ371" s="58"/>
      <c r="BR371" s="58"/>
      <c r="BS371" s="58"/>
      <c r="BT371" s="58"/>
      <c r="BU371" s="58"/>
      <c r="BV371" s="58"/>
      <c r="BW371" s="58"/>
      <c r="BX371" s="58"/>
      <c r="BY371" s="58"/>
      <c r="BZ371" s="58"/>
      <c r="CA371" s="58"/>
      <c r="CB371" s="58"/>
      <c r="CC371" s="58"/>
      <c r="CD371" s="58"/>
      <c r="CE371" s="58"/>
      <c r="CF371" s="58"/>
      <c r="CG371" s="58"/>
      <c r="CH371" s="58"/>
      <c r="CI371" s="58"/>
      <c r="CJ371" s="58"/>
      <c r="CK371" s="58"/>
      <c r="CL371" s="58"/>
      <c r="CM371" s="58"/>
      <c r="CN371" s="58"/>
      <c r="CO371" s="58"/>
      <c r="CP371" s="58"/>
      <c r="CQ371" s="58"/>
      <c r="CR371" s="58"/>
      <c r="CS371" s="58"/>
      <c r="CT371" s="58"/>
      <c r="CU371" s="58"/>
      <c r="CV371" s="58"/>
      <c r="CW371" s="58"/>
      <c r="CX371" s="58"/>
      <c r="CY371" s="58"/>
      <c r="CZ371" s="58"/>
      <c r="DA371" s="58"/>
      <c r="DB371" s="58"/>
      <c r="DC371" s="58"/>
      <c r="DD371" s="58"/>
      <c r="DE371" s="58"/>
      <c r="DF371" s="58"/>
      <c r="DG371" s="58"/>
      <c r="DH371" s="58"/>
      <c r="DI371" s="58"/>
      <c r="DJ371" s="58"/>
      <c r="DK371" s="58"/>
      <c r="DL371" s="58"/>
      <c r="DM371" s="58"/>
      <c r="DN371" s="58"/>
      <c r="DO371" s="58"/>
      <c r="DP371" s="58"/>
      <c r="DQ371" s="58"/>
      <c r="DR371" s="58"/>
      <c r="DS371" s="58"/>
      <c r="DT371" s="58"/>
      <c r="DU371" s="58"/>
      <c r="DV371" s="58"/>
      <c r="DW371" s="58"/>
      <c r="DX371" s="58"/>
      <c r="DY371" s="58"/>
      <c r="DZ371" s="58"/>
      <c r="EA371" s="58"/>
      <c r="EB371" s="58"/>
      <c r="EC371" s="58"/>
      <c r="ED371" s="58"/>
      <c r="EE371" s="58"/>
      <c r="EF371" s="58"/>
      <c r="EG371" s="58"/>
      <c r="EH371" s="58"/>
      <c r="EI371" s="58"/>
      <c r="EJ371" s="58"/>
      <c r="EK371" s="58"/>
      <c r="EL371" s="58"/>
      <c r="EM371" s="58"/>
      <c r="EN371" s="58"/>
      <c r="EO371" s="58"/>
      <c r="EP371" s="58"/>
      <c r="EQ371" s="58"/>
      <c r="ER371" s="58"/>
      <c r="ES371" s="58"/>
      <c r="ET371" s="58"/>
      <c r="EU371" s="58"/>
      <c r="EV371" s="58"/>
      <c r="EW371" s="58"/>
      <c r="EX371" s="58"/>
      <c r="EY371" s="58"/>
      <c r="EZ371" s="58"/>
      <c r="FA371" s="58"/>
      <c r="FB371" s="58"/>
      <c r="FC371" s="58"/>
    </row>
    <row r="372" spans="2:159" x14ac:dyDescent="0.25">
      <c r="B372" s="33" t="s">
        <v>27</v>
      </c>
      <c r="C372" s="33" t="s">
        <v>42</v>
      </c>
      <c r="D372" s="58"/>
      <c r="E372" s="58"/>
      <c r="F372" s="58"/>
      <c r="G372" s="58"/>
      <c r="H372" s="58"/>
      <c r="I372" s="58"/>
      <c r="J372" s="58"/>
      <c r="K372" s="58"/>
      <c r="L372" s="58"/>
      <c r="M372" s="58"/>
      <c r="N372" s="58"/>
      <c r="O372" s="58"/>
      <c r="P372" s="58"/>
      <c r="Q372" s="58"/>
      <c r="R372" s="58"/>
      <c r="S372" s="58"/>
      <c r="T372" s="58"/>
      <c r="U372" s="58"/>
      <c r="V372" s="58"/>
      <c r="W372" s="58"/>
      <c r="X372" s="58"/>
      <c r="Y372" s="58"/>
      <c r="Z372" s="58"/>
      <c r="AA372" s="58"/>
      <c r="AB372" s="58"/>
      <c r="AC372" s="58"/>
      <c r="AD372" s="58"/>
      <c r="AE372" s="58"/>
      <c r="AF372" s="58"/>
      <c r="AG372" s="58"/>
      <c r="AH372" s="58"/>
      <c r="AI372" s="58"/>
      <c r="AJ372" s="58"/>
      <c r="AK372" s="58"/>
      <c r="AL372" s="58"/>
      <c r="AM372" s="58"/>
      <c r="AN372" s="58"/>
      <c r="AO372" s="58"/>
      <c r="AP372" s="58"/>
      <c r="AQ372" s="58"/>
      <c r="AR372" s="58"/>
      <c r="AS372" s="58"/>
      <c r="AT372" s="58"/>
      <c r="AU372" s="58"/>
      <c r="AV372" s="58"/>
      <c r="AW372" s="58"/>
      <c r="AX372" s="58"/>
      <c r="AY372" s="58"/>
      <c r="AZ372" s="58"/>
      <c r="BA372" s="58"/>
      <c r="BB372" s="58"/>
      <c r="BC372" s="58"/>
      <c r="BD372" s="58"/>
      <c r="BE372" s="58"/>
      <c r="BF372" s="58"/>
      <c r="BG372" s="58"/>
      <c r="BH372" s="58"/>
      <c r="BI372" s="58"/>
      <c r="BJ372" s="58"/>
      <c r="BK372" s="58"/>
      <c r="BL372" s="58"/>
      <c r="BM372" s="58"/>
      <c r="BN372" s="58"/>
      <c r="BO372" s="58"/>
      <c r="BP372" s="58"/>
      <c r="BQ372" s="58"/>
      <c r="BR372" s="58"/>
      <c r="BS372" s="58"/>
      <c r="BT372" s="58"/>
      <c r="BU372" s="58"/>
      <c r="BV372" s="58"/>
      <c r="BW372" s="58"/>
      <c r="BX372" s="58"/>
      <c r="BY372" s="58"/>
      <c r="BZ372" s="58"/>
      <c r="CA372" s="58"/>
      <c r="CB372" s="58"/>
      <c r="CC372" s="58"/>
      <c r="CD372" s="58"/>
      <c r="CE372" s="58"/>
      <c r="CF372" s="58"/>
      <c r="CG372" s="58"/>
      <c r="CH372" s="58"/>
      <c r="CI372" s="58"/>
      <c r="CJ372" s="58"/>
      <c r="CK372" s="58"/>
      <c r="CL372" s="58"/>
      <c r="CM372" s="58"/>
      <c r="CN372" s="58"/>
      <c r="CO372" s="58"/>
      <c r="CP372" s="58"/>
      <c r="CQ372" s="58"/>
      <c r="CR372" s="58"/>
      <c r="CS372" s="58"/>
      <c r="CT372" s="58"/>
      <c r="CU372" s="58"/>
      <c r="CV372" s="58"/>
      <c r="CW372" s="58"/>
      <c r="CX372" s="58"/>
      <c r="CY372" s="58"/>
      <c r="CZ372" s="58"/>
      <c r="DA372" s="58"/>
      <c r="DB372" s="58"/>
      <c r="DC372" s="58"/>
      <c r="DD372" s="58"/>
      <c r="DE372" s="58"/>
      <c r="DF372" s="58"/>
      <c r="DG372" s="58"/>
      <c r="DH372" s="58"/>
      <c r="DI372" s="58"/>
      <c r="DJ372" s="58"/>
      <c r="DK372" s="58"/>
      <c r="DL372" s="58"/>
      <c r="DM372" s="58"/>
      <c r="DN372" s="58"/>
      <c r="DO372" s="58"/>
      <c r="DP372" s="58"/>
      <c r="DQ372" s="58"/>
      <c r="DR372" s="58"/>
      <c r="DS372" s="58"/>
      <c r="DT372" s="58"/>
      <c r="DU372" s="58"/>
      <c r="DV372" s="58"/>
      <c r="DW372" s="58"/>
      <c r="DX372" s="58"/>
      <c r="DY372" s="58"/>
      <c r="DZ372" s="58"/>
      <c r="EA372" s="58"/>
      <c r="EB372" s="58"/>
      <c r="EC372" s="58"/>
      <c r="ED372" s="58"/>
      <c r="EE372" s="58"/>
      <c r="EF372" s="58"/>
      <c r="EG372" s="58"/>
      <c r="EH372" s="58"/>
      <c r="EI372" s="58"/>
      <c r="EJ372" s="58"/>
      <c r="EK372" s="58"/>
      <c r="EL372" s="58"/>
      <c r="EM372" s="58"/>
      <c r="EN372" s="58"/>
      <c r="EO372" s="58"/>
      <c r="EP372" s="58"/>
      <c r="EQ372" s="58"/>
      <c r="ER372" s="58"/>
      <c r="ES372" s="58"/>
      <c r="ET372" s="58"/>
      <c r="EU372" s="58"/>
      <c r="EV372" s="58"/>
      <c r="EW372" s="58"/>
      <c r="EX372" s="58"/>
      <c r="EY372" s="58"/>
      <c r="EZ372" s="58"/>
      <c r="FA372" s="58"/>
      <c r="FB372" s="58"/>
      <c r="FC372" s="58"/>
    </row>
    <row r="373" spans="2:159" x14ac:dyDescent="0.25">
      <c r="B373" s="33" t="s">
        <v>27</v>
      </c>
      <c r="C373" s="33" t="s">
        <v>43</v>
      </c>
      <c r="D373" s="58"/>
      <c r="E373" s="58"/>
      <c r="F373" s="58"/>
      <c r="G373" s="58"/>
      <c r="H373" s="58"/>
      <c r="I373" s="58"/>
      <c r="J373" s="58"/>
      <c r="K373" s="58"/>
      <c r="L373" s="58"/>
      <c r="M373" s="58"/>
      <c r="N373" s="58"/>
      <c r="O373" s="58"/>
      <c r="P373" s="58"/>
      <c r="Q373" s="58"/>
      <c r="R373" s="58"/>
      <c r="S373" s="58"/>
      <c r="T373" s="58"/>
      <c r="U373" s="58"/>
      <c r="V373" s="58"/>
      <c r="W373" s="58"/>
      <c r="X373" s="58"/>
      <c r="Y373" s="58"/>
      <c r="Z373" s="58"/>
      <c r="AA373" s="58"/>
      <c r="AB373" s="58"/>
      <c r="AC373" s="58"/>
      <c r="AD373" s="58"/>
      <c r="AE373" s="58"/>
      <c r="AF373" s="58"/>
      <c r="AG373" s="58"/>
      <c r="AH373" s="58"/>
      <c r="AI373" s="58"/>
      <c r="AJ373" s="58"/>
      <c r="AK373" s="58"/>
      <c r="AL373" s="58"/>
      <c r="AM373" s="58"/>
      <c r="AN373" s="58"/>
      <c r="AO373" s="58"/>
      <c r="AP373" s="58"/>
      <c r="AQ373" s="58"/>
      <c r="AR373" s="58"/>
      <c r="AS373" s="58"/>
      <c r="AT373" s="58"/>
      <c r="AU373" s="58"/>
      <c r="AV373" s="58"/>
      <c r="AW373" s="58"/>
      <c r="AX373" s="58"/>
      <c r="AY373" s="58"/>
      <c r="AZ373" s="58"/>
      <c r="BA373" s="58"/>
      <c r="BB373" s="58"/>
      <c r="BC373" s="58"/>
      <c r="BD373" s="58"/>
      <c r="BE373" s="58"/>
      <c r="BF373" s="58"/>
      <c r="BG373" s="58"/>
      <c r="BH373" s="58"/>
      <c r="BI373" s="58"/>
      <c r="BJ373" s="58"/>
      <c r="BK373" s="58"/>
      <c r="BL373" s="58"/>
      <c r="BM373" s="58"/>
      <c r="BN373" s="58"/>
      <c r="BO373" s="58"/>
      <c r="BP373" s="58"/>
      <c r="BQ373" s="58"/>
      <c r="BR373" s="58"/>
      <c r="BS373" s="58"/>
      <c r="BT373" s="58"/>
      <c r="BU373" s="58"/>
      <c r="BV373" s="58"/>
      <c r="BW373" s="58"/>
      <c r="BX373" s="58"/>
      <c r="BY373" s="58"/>
      <c r="BZ373" s="58"/>
      <c r="CA373" s="58"/>
      <c r="CB373" s="58"/>
      <c r="CC373" s="58"/>
      <c r="CD373" s="58"/>
      <c r="CE373" s="58"/>
      <c r="CF373" s="58"/>
      <c r="CG373" s="58"/>
      <c r="CH373" s="58"/>
      <c r="CI373" s="58"/>
      <c r="CJ373" s="58"/>
      <c r="CK373" s="58"/>
      <c r="CL373" s="58"/>
      <c r="CM373" s="58"/>
      <c r="CN373" s="58"/>
      <c r="CO373" s="58"/>
      <c r="CP373" s="58"/>
      <c r="CQ373" s="58"/>
      <c r="CR373" s="58"/>
      <c r="CS373" s="58"/>
      <c r="CT373" s="58"/>
      <c r="CU373" s="58"/>
      <c r="CV373" s="58"/>
      <c r="CW373" s="58"/>
      <c r="CX373" s="58"/>
      <c r="CY373" s="58"/>
      <c r="CZ373" s="58"/>
      <c r="DA373" s="58"/>
      <c r="DB373" s="58"/>
      <c r="DC373" s="58"/>
      <c r="DD373" s="58"/>
      <c r="DE373" s="58"/>
      <c r="DF373" s="58"/>
      <c r="DG373" s="58"/>
      <c r="DH373" s="58"/>
      <c r="DI373" s="58"/>
      <c r="DJ373" s="58"/>
      <c r="DK373" s="58"/>
      <c r="DL373" s="58"/>
      <c r="DM373" s="58"/>
      <c r="DN373" s="58"/>
      <c r="DO373" s="58"/>
      <c r="DP373" s="58"/>
      <c r="DQ373" s="58"/>
      <c r="DR373" s="58"/>
      <c r="DS373" s="58"/>
      <c r="DT373" s="58"/>
      <c r="DU373" s="58"/>
      <c r="DV373" s="58"/>
      <c r="DW373" s="58"/>
      <c r="DX373" s="58"/>
      <c r="DY373" s="58"/>
      <c r="DZ373" s="58"/>
      <c r="EA373" s="58"/>
      <c r="EB373" s="58"/>
      <c r="EC373" s="58"/>
      <c r="ED373" s="58"/>
      <c r="EE373" s="58"/>
      <c r="EF373" s="58"/>
      <c r="EG373" s="58"/>
      <c r="EH373" s="58"/>
      <c r="EI373" s="58"/>
      <c r="EJ373" s="58"/>
      <c r="EK373" s="58"/>
      <c r="EL373" s="58"/>
      <c r="EM373" s="58"/>
      <c r="EN373" s="58"/>
      <c r="EO373" s="58"/>
      <c r="EP373" s="58"/>
      <c r="EQ373" s="58"/>
      <c r="ER373" s="58"/>
      <c r="ES373" s="58"/>
      <c r="ET373" s="58"/>
      <c r="EU373" s="58"/>
      <c r="EV373" s="58"/>
      <c r="EW373" s="58"/>
      <c r="EX373" s="58"/>
      <c r="EY373" s="58"/>
      <c r="EZ373" s="58"/>
      <c r="FA373" s="58"/>
      <c r="FB373" s="58"/>
      <c r="FC373" s="58"/>
    </row>
    <row r="374" spans="2:159" x14ac:dyDescent="0.25">
      <c r="B374" s="33" t="s">
        <v>27</v>
      </c>
      <c r="C374" s="33" t="s">
        <v>44</v>
      </c>
      <c r="D374" s="58"/>
      <c r="E374" s="58"/>
      <c r="F374" s="58"/>
      <c r="G374" s="58"/>
      <c r="H374" s="58"/>
      <c r="I374" s="58"/>
      <c r="J374" s="58"/>
      <c r="K374" s="58"/>
      <c r="L374" s="58"/>
      <c r="M374" s="58"/>
      <c r="N374" s="58"/>
      <c r="O374" s="58"/>
      <c r="P374" s="58"/>
      <c r="Q374" s="58"/>
      <c r="R374" s="58"/>
      <c r="S374" s="58"/>
      <c r="T374" s="58"/>
      <c r="U374" s="58"/>
      <c r="V374" s="58"/>
      <c r="W374" s="58"/>
      <c r="X374" s="58"/>
      <c r="Y374" s="58"/>
      <c r="Z374" s="58"/>
      <c r="AA374" s="58"/>
      <c r="AB374" s="58"/>
      <c r="AC374" s="58"/>
      <c r="AD374" s="58"/>
      <c r="AE374" s="58"/>
      <c r="AF374" s="58"/>
      <c r="AG374" s="58"/>
      <c r="AH374" s="58"/>
      <c r="AI374" s="58"/>
      <c r="AJ374" s="58"/>
      <c r="AK374" s="58"/>
      <c r="AL374" s="58"/>
      <c r="AM374" s="58"/>
      <c r="AN374" s="58"/>
      <c r="AO374" s="58"/>
      <c r="AP374" s="58"/>
      <c r="AQ374" s="58"/>
      <c r="AR374" s="58"/>
      <c r="AS374" s="58"/>
      <c r="AT374" s="58"/>
      <c r="AU374" s="58"/>
      <c r="AV374" s="58"/>
      <c r="AW374" s="58"/>
      <c r="AX374" s="58"/>
      <c r="AY374" s="58"/>
      <c r="AZ374" s="58"/>
      <c r="BA374" s="58"/>
      <c r="BB374" s="58"/>
      <c r="BC374" s="58"/>
      <c r="BD374" s="58"/>
      <c r="BE374" s="58"/>
      <c r="BF374" s="58"/>
      <c r="BG374" s="58"/>
      <c r="BH374" s="58"/>
      <c r="BI374" s="58"/>
      <c r="BJ374" s="58"/>
      <c r="BK374" s="58"/>
      <c r="BL374" s="58"/>
      <c r="BM374" s="58"/>
      <c r="BN374" s="58"/>
      <c r="BO374" s="58"/>
      <c r="BP374" s="58"/>
      <c r="BQ374" s="58"/>
      <c r="BR374" s="58"/>
      <c r="BS374" s="58"/>
      <c r="BT374" s="58"/>
      <c r="BU374" s="58"/>
      <c r="BV374" s="58"/>
      <c r="BW374" s="58"/>
      <c r="BX374" s="58"/>
      <c r="BY374" s="58"/>
      <c r="BZ374" s="58"/>
      <c r="CA374" s="58"/>
      <c r="CB374" s="58"/>
      <c r="CC374" s="58"/>
      <c r="CD374" s="58"/>
      <c r="CE374" s="58"/>
      <c r="CF374" s="58"/>
      <c r="CG374" s="58"/>
      <c r="CH374" s="58"/>
      <c r="CI374" s="58"/>
      <c r="CJ374" s="58"/>
      <c r="CK374" s="58"/>
      <c r="CL374" s="58"/>
      <c r="CM374" s="58"/>
      <c r="CN374" s="58"/>
      <c r="CO374" s="58"/>
      <c r="CP374" s="58"/>
      <c r="CQ374" s="58"/>
      <c r="CR374" s="58"/>
      <c r="CS374" s="58"/>
      <c r="CT374" s="58"/>
      <c r="CU374" s="58"/>
      <c r="CV374" s="58"/>
      <c r="CW374" s="58"/>
      <c r="CX374" s="58"/>
      <c r="CY374" s="58"/>
      <c r="CZ374" s="58"/>
      <c r="DA374" s="58"/>
      <c r="DB374" s="58"/>
      <c r="DC374" s="58"/>
      <c r="DD374" s="58"/>
      <c r="DE374" s="58"/>
      <c r="DF374" s="58"/>
      <c r="DG374" s="58"/>
      <c r="DH374" s="58"/>
      <c r="DI374" s="58"/>
      <c r="DJ374" s="58"/>
      <c r="DK374" s="58"/>
      <c r="DL374" s="58"/>
      <c r="DM374" s="58"/>
      <c r="DN374" s="58"/>
      <c r="DO374" s="58"/>
      <c r="DP374" s="58"/>
      <c r="DQ374" s="58"/>
      <c r="DR374" s="58"/>
      <c r="DS374" s="58"/>
      <c r="DT374" s="58"/>
      <c r="DU374" s="58"/>
      <c r="DV374" s="58"/>
      <c r="DW374" s="58"/>
      <c r="DX374" s="58"/>
      <c r="DY374" s="58"/>
      <c r="DZ374" s="58"/>
      <c r="EA374" s="58"/>
      <c r="EB374" s="58"/>
      <c r="EC374" s="58"/>
      <c r="ED374" s="58"/>
      <c r="EE374" s="58"/>
      <c r="EF374" s="58"/>
      <c r="EG374" s="58"/>
      <c r="EH374" s="58"/>
      <c r="EI374" s="58"/>
      <c r="EJ374" s="58"/>
      <c r="EK374" s="58"/>
      <c r="EL374" s="58"/>
      <c r="EM374" s="58"/>
      <c r="EN374" s="58"/>
      <c r="EO374" s="58"/>
      <c r="EP374" s="58"/>
      <c r="EQ374" s="58"/>
      <c r="ER374" s="58"/>
      <c r="ES374" s="58"/>
      <c r="ET374" s="58"/>
      <c r="EU374" s="58"/>
      <c r="EV374" s="58"/>
      <c r="EW374" s="58"/>
      <c r="EX374" s="58"/>
      <c r="EY374" s="58"/>
      <c r="EZ374" s="58"/>
      <c r="FA374" s="58"/>
      <c r="FB374" s="58"/>
      <c r="FC374" s="58"/>
    </row>
    <row r="375" spans="2:159" x14ac:dyDescent="0.25">
      <c r="B375" s="33" t="s">
        <v>27</v>
      </c>
      <c r="C375" s="33" t="s">
        <v>45</v>
      </c>
      <c r="D375" s="58"/>
      <c r="E375" s="58"/>
      <c r="F375" s="58"/>
      <c r="G375" s="58"/>
      <c r="H375" s="58"/>
      <c r="I375" s="58"/>
      <c r="J375" s="58"/>
      <c r="K375" s="58"/>
      <c r="L375" s="58"/>
      <c r="M375" s="58"/>
      <c r="N375" s="58"/>
      <c r="O375" s="58"/>
      <c r="P375" s="58"/>
      <c r="Q375" s="58"/>
      <c r="R375" s="58"/>
      <c r="S375" s="58"/>
      <c r="T375" s="58"/>
      <c r="U375" s="58"/>
      <c r="V375" s="58"/>
      <c r="W375" s="58"/>
      <c r="X375" s="58"/>
      <c r="Y375" s="58"/>
      <c r="Z375" s="58"/>
      <c r="AA375" s="58"/>
      <c r="AB375" s="58"/>
      <c r="AC375" s="58"/>
      <c r="AD375" s="58"/>
      <c r="AE375" s="58"/>
      <c r="AF375" s="58"/>
      <c r="AG375" s="58"/>
      <c r="AH375" s="58"/>
      <c r="AI375" s="58"/>
      <c r="AJ375" s="58"/>
      <c r="AK375" s="58"/>
      <c r="AL375" s="58"/>
      <c r="AM375" s="58"/>
      <c r="AN375" s="58"/>
      <c r="AO375" s="58"/>
      <c r="AP375" s="58"/>
      <c r="AQ375" s="58"/>
      <c r="AR375" s="58"/>
      <c r="AS375" s="58"/>
      <c r="AT375" s="58"/>
      <c r="AU375" s="58"/>
      <c r="AV375" s="58"/>
      <c r="AW375" s="58"/>
      <c r="AX375" s="58"/>
      <c r="AY375" s="58"/>
      <c r="AZ375" s="58"/>
      <c r="BA375" s="58"/>
      <c r="BB375" s="58"/>
      <c r="BC375" s="58"/>
      <c r="BD375" s="58"/>
      <c r="BE375" s="58"/>
      <c r="BF375" s="58"/>
      <c r="BG375" s="58"/>
      <c r="BH375" s="58"/>
      <c r="BI375" s="58"/>
      <c r="BJ375" s="58"/>
      <c r="BK375" s="58"/>
      <c r="BL375" s="58"/>
      <c r="BM375" s="58"/>
      <c r="BN375" s="58"/>
      <c r="BO375" s="58"/>
      <c r="BP375" s="58"/>
      <c r="BQ375" s="58"/>
      <c r="BR375" s="58"/>
      <c r="BS375" s="58"/>
      <c r="BT375" s="58"/>
      <c r="BU375" s="58"/>
      <c r="BV375" s="58"/>
      <c r="BW375" s="58"/>
      <c r="BX375" s="58"/>
      <c r="BY375" s="58"/>
      <c r="BZ375" s="58"/>
      <c r="CA375" s="58"/>
      <c r="CB375" s="58"/>
      <c r="CC375" s="58"/>
      <c r="CD375" s="58"/>
      <c r="CE375" s="58"/>
      <c r="CF375" s="58"/>
      <c r="CG375" s="58"/>
      <c r="CH375" s="58"/>
      <c r="CI375" s="58"/>
      <c r="CJ375" s="58"/>
      <c r="CK375" s="58"/>
      <c r="CL375" s="58"/>
      <c r="CM375" s="58"/>
      <c r="CN375" s="58"/>
      <c r="CO375" s="58"/>
      <c r="CP375" s="58"/>
      <c r="CQ375" s="58"/>
      <c r="CR375" s="58"/>
      <c r="CS375" s="58"/>
      <c r="CT375" s="58"/>
      <c r="CU375" s="58"/>
      <c r="CV375" s="58"/>
      <c r="CW375" s="58"/>
      <c r="CX375" s="58"/>
      <c r="CY375" s="58"/>
      <c r="CZ375" s="58"/>
      <c r="DA375" s="58"/>
      <c r="DB375" s="58"/>
      <c r="DC375" s="58"/>
      <c r="DD375" s="58"/>
      <c r="DE375" s="58"/>
      <c r="DF375" s="58"/>
      <c r="DG375" s="58"/>
      <c r="DH375" s="58"/>
      <c r="DI375" s="58"/>
      <c r="DJ375" s="58"/>
      <c r="DK375" s="58"/>
      <c r="DL375" s="58"/>
      <c r="DM375" s="58"/>
      <c r="DN375" s="58"/>
      <c r="DO375" s="58"/>
      <c r="DP375" s="58"/>
      <c r="DQ375" s="58"/>
      <c r="DR375" s="58"/>
      <c r="DS375" s="58"/>
      <c r="DT375" s="58"/>
      <c r="DU375" s="58"/>
      <c r="DV375" s="58"/>
      <c r="DW375" s="58"/>
      <c r="DX375" s="58"/>
      <c r="DY375" s="58"/>
      <c r="DZ375" s="58"/>
      <c r="EA375" s="58"/>
      <c r="EB375" s="58"/>
      <c r="EC375" s="58"/>
      <c r="ED375" s="58"/>
      <c r="EE375" s="58"/>
      <c r="EF375" s="58"/>
      <c r="EG375" s="58"/>
      <c r="EH375" s="58"/>
      <c r="EI375" s="58"/>
      <c r="EJ375" s="58"/>
      <c r="EK375" s="58"/>
      <c r="EL375" s="58"/>
      <c r="EM375" s="58"/>
      <c r="EN375" s="58"/>
      <c r="EO375" s="58"/>
      <c r="EP375" s="58"/>
      <c r="EQ375" s="58"/>
      <c r="ER375" s="58"/>
      <c r="ES375" s="58"/>
      <c r="ET375" s="58"/>
      <c r="EU375" s="58"/>
      <c r="EV375" s="58"/>
      <c r="EW375" s="58"/>
      <c r="EX375" s="58"/>
      <c r="EY375" s="58"/>
      <c r="EZ375" s="58"/>
      <c r="FA375" s="58"/>
      <c r="FB375" s="58"/>
      <c r="FC375" s="58"/>
    </row>
    <row r="376" spans="2:159" x14ac:dyDescent="0.25">
      <c r="B376" s="33" t="s">
        <v>27</v>
      </c>
      <c r="C376" s="33" t="s">
        <v>46</v>
      </c>
      <c r="D376" s="58"/>
      <c r="E376" s="58"/>
      <c r="F376" s="58"/>
      <c r="G376" s="58"/>
      <c r="H376" s="58"/>
      <c r="I376" s="58"/>
      <c r="J376" s="58"/>
      <c r="K376" s="58"/>
      <c r="L376" s="58"/>
      <c r="M376" s="58"/>
      <c r="N376" s="58"/>
      <c r="O376" s="58"/>
      <c r="P376" s="58"/>
      <c r="Q376" s="58"/>
      <c r="R376" s="58"/>
      <c r="S376" s="58"/>
      <c r="T376" s="58"/>
      <c r="U376" s="58"/>
      <c r="V376" s="58"/>
      <c r="W376" s="58"/>
      <c r="X376" s="58"/>
      <c r="Y376" s="58"/>
      <c r="Z376" s="58"/>
      <c r="AA376" s="58"/>
      <c r="AB376" s="58"/>
      <c r="AC376" s="58"/>
      <c r="AD376" s="58"/>
      <c r="AE376" s="58"/>
      <c r="AF376" s="58"/>
      <c r="AG376" s="58"/>
      <c r="AH376" s="58"/>
      <c r="AI376" s="58"/>
      <c r="AJ376" s="58"/>
      <c r="AK376" s="58"/>
      <c r="AL376" s="58"/>
      <c r="AM376" s="58"/>
      <c r="AN376" s="58"/>
      <c r="AO376" s="58"/>
      <c r="AP376" s="58"/>
      <c r="AQ376" s="58"/>
      <c r="AR376" s="58"/>
      <c r="AS376" s="58"/>
      <c r="AT376" s="58"/>
      <c r="AU376" s="58"/>
      <c r="AV376" s="58"/>
      <c r="AW376" s="58"/>
      <c r="AX376" s="58"/>
      <c r="AY376" s="58"/>
      <c r="AZ376" s="58"/>
      <c r="BA376" s="58"/>
      <c r="BB376" s="58"/>
      <c r="BC376" s="58"/>
      <c r="BD376" s="58"/>
      <c r="BE376" s="58"/>
      <c r="BF376" s="58"/>
      <c r="BG376" s="58"/>
      <c r="BH376" s="58"/>
      <c r="BI376" s="58"/>
      <c r="BJ376" s="58"/>
      <c r="BK376" s="58"/>
      <c r="BL376" s="58"/>
      <c r="BM376" s="58"/>
      <c r="BN376" s="58"/>
      <c r="BO376" s="58"/>
      <c r="BP376" s="58"/>
      <c r="BQ376" s="58"/>
      <c r="BR376" s="58"/>
      <c r="BS376" s="58"/>
      <c r="BT376" s="58"/>
      <c r="BU376" s="58"/>
      <c r="BV376" s="58"/>
      <c r="BW376" s="58"/>
      <c r="BX376" s="58"/>
      <c r="BY376" s="58"/>
      <c r="BZ376" s="58"/>
      <c r="CA376" s="58"/>
      <c r="CB376" s="58"/>
      <c r="CC376" s="58"/>
      <c r="CD376" s="58"/>
      <c r="CE376" s="58"/>
      <c r="CF376" s="58"/>
      <c r="CG376" s="58"/>
      <c r="CH376" s="58"/>
      <c r="CI376" s="58"/>
      <c r="CJ376" s="58"/>
      <c r="CK376" s="58"/>
      <c r="CL376" s="58"/>
      <c r="CM376" s="58"/>
      <c r="CN376" s="58"/>
      <c r="CO376" s="58"/>
      <c r="CP376" s="58"/>
      <c r="CQ376" s="58"/>
      <c r="CR376" s="58"/>
      <c r="CS376" s="58"/>
      <c r="CT376" s="58"/>
      <c r="CU376" s="58"/>
      <c r="CV376" s="58"/>
      <c r="CW376" s="58"/>
      <c r="CX376" s="58"/>
      <c r="CY376" s="58"/>
      <c r="CZ376" s="58"/>
      <c r="DA376" s="58"/>
      <c r="DB376" s="58"/>
      <c r="DC376" s="58"/>
      <c r="DD376" s="58"/>
      <c r="DE376" s="58"/>
      <c r="DF376" s="58"/>
      <c r="DG376" s="58"/>
      <c r="DH376" s="58"/>
      <c r="DI376" s="58"/>
      <c r="DJ376" s="58"/>
      <c r="DK376" s="58"/>
      <c r="DL376" s="58"/>
      <c r="DM376" s="58"/>
      <c r="DN376" s="58"/>
      <c r="DO376" s="58"/>
      <c r="DP376" s="58"/>
      <c r="DQ376" s="58"/>
      <c r="DR376" s="58"/>
      <c r="DS376" s="58"/>
      <c r="DT376" s="58"/>
      <c r="DU376" s="58"/>
      <c r="DV376" s="58"/>
      <c r="DW376" s="58"/>
      <c r="DX376" s="58"/>
      <c r="DY376" s="58"/>
      <c r="DZ376" s="58"/>
      <c r="EA376" s="58"/>
      <c r="EB376" s="58"/>
      <c r="EC376" s="58"/>
      <c r="ED376" s="58"/>
      <c r="EE376" s="58"/>
      <c r="EF376" s="58"/>
      <c r="EG376" s="58"/>
      <c r="EH376" s="58"/>
      <c r="EI376" s="58"/>
      <c r="EJ376" s="58"/>
      <c r="EK376" s="58"/>
      <c r="EL376" s="58"/>
      <c r="EM376" s="58"/>
      <c r="EN376" s="58"/>
      <c r="EO376" s="58"/>
      <c r="EP376" s="58"/>
      <c r="EQ376" s="58"/>
      <c r="ER376" s="58"/>
      <c r="ES376" s="58"/>
      <c r="ET376" s="58"/>
      <c r="EU376" s="58"/>
      <c r="EV376" s="58"/>
      <c r="EW376" s="58"/>
      <c r="EX376" s="58"/>
      <c r="EY376" s="58"/>
      <c r="EZ376" s="58"/>
      <c r="FA376" s="58"/>
      <c r="FB376" s="58"/>
      <c r="FC376" s="58"/>
    </row>
    <row r="377" spans="2:159" x14ac:dyDescent="0.25">
      <c r="B377" s="33" t="s">
        <v>27</v>
      </c>
      <c r="C377" s="33" t="s">
        <v>15</v>
      </c>
      <c r="D377" s="58">
        <v>31.92906</v>
      </c>
      <c r="E377" s="58">
        <v>31.92906</v>
      </c>
      <c r="F377" s="58">
        <v>31.92906</v>
      </c>
      <c r="G377" s="58">
        <v>31.92906</v>
      </c>
      <c r="H377" s="58">
        <v>31.92906</v>
      </c>
      <c r="I377" s="58">
        <v>31.92906</v>
      </c>
      <c r="J377" s="58">
        <v>31.92906</v>
      </c>
      <c r="K377" s="58">
        <v>31.92906</v>
      </c>
      <c r="L377" s="58">
        <v>286.71906000000001</v>
      </c>
      <c r="M377" s="58">
        <v>286.71906000000001</v>
      </c>
      <c r="N377" s="58">
        <v>286.72906</v>
      </c>
      <c r="O377" s="58">
        <v>286.72906</v>
      </c>
      <c r="P377" s="58">
        <v>318.66108919999999</v>
      </c>
      <c r="Q377" s="58">
        <v>318.66108919999999</v>
      </c>
      <c r="R377" s="58">
        <v>318.67108919999998</v>
      </c>
      <c r="S377" s="58">
        <v>318.67108919999998</v>
      </c>
      <c r="T377" s="58">
        <v>318.66108919999999</v>
      </c>
      <c r="U377" s="58">
        <v>318.66108919999999</v>
      </c>
      <c r="V377" s="58">
        <v>318.67108919999998</v>
      </c>
      <c r="W377" s="58">
        <v>318.67108919999998</v>
      </c>
      <c r="X377" s="58">
        <v>318.67108919999998</v>
      </c>
      <c r="Y377" s="58">
        <v>318.66108919999999</v>
      </c>
      <c r="Z377" s="58">
        <v>318.67108919999998</v>
      </c>
      <c r="AA377" s="58">
        <v>318.67108919999998</v>
      </c>
      <c r="AB377" s="58">
        <v>439.43065919999998</v>
      </c>
      <c r="AC377" s="58">
        <v>483.56535919999999</v>
      </c>
      <c r="AD377" s="58">
        <v>454.91185919999998</v>
      </c>
      <c r="AE377" s="58">
        <v>483.57535919999998</v>
      </c>
      <c r="AF377" s="58">
        <v>625.26135920000002</v>
      </c>
      <c r="AG377" s="58">
        <v>625.26135920000002</v>
      </c>
      <c r="AH377" s="58">
        <v>462.30790919999998</v>
      </c>
      <c r="AI377" s="58">
        <v>625.27135920000001</v>
      </c>
      <c r="AJ377" s="58">
        <v>668.7361449</v>
      </c>
      <c r="AK377" s="58">
        <v>549.90739489999999</v>
      </c>
      <c r="AL377" s="58">
        <v>668.7361449</v>
      </c>
      <c r="AM377" s="58">
        <v>668.7361449</v>
      </c>
      <c r="AN377" s="58">
        <v>673.45856990000004</v>
      </c>
      <c r="AO377" s="58">
        <v>673.45856990000004</v>
      </c>
      <c r="AP377" s="58">
        <v>673.46856990000003</v>
      </c>
      <c r="AQ377" s="58">
        <v>673.46856990000003</v>
      </c>
      <c r="AR377" s="58">
        <v>673.46856990000003</v>
      </c>
      <c r="AS377" s="58">
        <v>673.46856990000003</v>
      </c>
      <c r="AT377" s="58">
        <v>673.46856990000003</v>
      </c>
      <c r="AU377" s="58">
        <v>673.46856990000003</v>
      </c>
      <c r="AV377" s="58">
        <v>673.46856990000003</v>
      </c>
      <c r="AW377" s="58">
        <v>673.46856990000003</v>
      </c>
      <c r="AX377" s="58">
        <v>673.46856990000003</v>
      </c>
      <c r="AY377" s="58">
        <v>673.46856990000003</v>
      </c>
      <c r="AZ377" s="58">
        <v>644.80506990000003</v>
      </c>
      <c r="BA377" s="58">
        <v>644.79506990000004</v>
      </c>
      <c r="BB377" s="58">
        <v>644.80506990000003</v>
      </c>
      <c r="BC377" s="58">
        <v>644.80506990000003</v>
      </c>
      <c r="BD377" s="58">
        <v>629.32386989999998</v>
      </c>
      <c r="BE377" s="58">
        <v>585.26307410000004</v>
      </c>
      <c r="BF377" s="58">
        <v>644.80506990000003</v>
      </c>
      <c r="BG377" s="58">
        <v>644.80506990000003</v>
      </c>
      <c r="BH377" s="58">
        <v>644.80506990000003</v>
      </c>
      <c r="BI377" s="58">
        <v>644.79506990000004</v>
      </c>
      <c r="BJ377" s="58">
        <v>644.80506990000003</v>
      </c>
      <c r="BK377" s="58">
        <v>644.80506990000003</v>
      </c>
      <c r="BL377" s="58">
        <v>644.80506990000003</v>
      </c>
      <c r="BM377" s="58">
        <v>510.50511990000001</v>
      </c>
      <c r="BN377" s="58">
        <v>510.50511990000001</v>
      </c>
      <c r="BO377" s="58">
        <v>644.80506990000003</v>
      </c>
      <c r="BP377" s="58">
        <v>644.80506990000003</v>
      </c>
      <c r="BQ377" s="58">
        <v>644.80506990000003</v>
      </c>
      <c r="BR377" s="58">
        <v>644.80506990000003</v>
      </c>
      <c r="BS377" s="58">
        <v>644.80506990000003</v>
      </c>
      <c r="BT377" s="58">
        <v>1298.1129249999999</v>
      </c>
      <c r="BU377" s="58">
        <v>1298.1029249999999</v>
      </c>
      <c r="BV377" s="58">
        <v>1298.1129249999999</v>
      </c>
      <c r="BW377" s="58">
        <v>2822.4979189999999</v>
      </c>
      <c r="BX377" s="58">
        <v>1298.1129249999999</v>
      </c>
      <c r="BY377" s="58">
        <v>1163.8129750000001</v>
      </c>
      <c r="BZ377" s="58">
        <v>1282.631725</v>
      </c>
      <c r="CA377" s="58">
        <v>2822.4979189999999</v>
      </c>
      <c r="CB377" s="58">
        <v>1008.105336</v>
      </c>
      <c r="CC377" s="58">
        <v>1008.105336</v>
      </c>
      <c r="CD377" s="58">
        <v>928.63372340000001</v>
      </c>
      <c r="CE377" s="58">
        <v>2532.4903300000001</v>
      </c>
      <c r="CF377" s="58">
        <v>1008.105336</v>
      </c>
      <c r="CG377" s="58">
        <v>1008.105336</v>
      </c>
      <c r="CH377" s="58">
        <v>873.80538560000002</v>
      </c>
      <c r="CI377" s="58">
        <v>2532.4903300000001</v>
      </c>
      <c r="CJ377" s="58">
        <v>1008.105336</v>
      </c>
      <c r="CK377" s="58">
        <v>1008.105336</v>
      </c>
      <c r="CL377" s="58">
        <v>873.80538560000002</v>
      </c>
      <c r="CM377" s="58">
        <v>2532.4903300000001</v>
      </c>
      <c r="CN377" s="58">
        <v>1008.105336</v>
      </c>
      <c r="CO377" s="58">
        <v>1008.105336</v>
      </c>
      <c r="CP377" s="58">
        <v>873.80538560000002</v>
      </c>
      <c r="CQ377" s="58">
        <v>2532.4903300000001</v>
      </c>
      <c r="CR377" s="58">
        <v>1008.105336</v>
      </c>
      <c r="CS377" s="58">
        <v>1008.105336</v>
      </c>
      <c r="CT377" s="58">
        <v>873.80538560000002</v>
      </c>
      <c r="CU377" s="58">
        <v>2532.4903300000001</v>
      </c>
      <c r="CV377" s="58">
        <v>1001.261016</v>
      </c>
      <c r="CW377" s="58">
        <v>1001.261016</v>
      </c>
      <c r="CX377" s="58">
        <v>866.96106559999998</v>
      </c>
      <c r="CY377" s="58">
        <v>2525.6460099999999</v>
      </c>
      <c r="CZ377" s="58">
        <v>1001.261016</v>
      </c>
      <c r="DA377" s="58">
        <v>1001.261016</v>
      </c>
      <c r="DB377" s="58">
        <v>866.96106559999998</v>
      </c>
      <c r="DC377" s="58">
        <v>2525.6460099999999</v>
      </c>
      <c r="DD377" s="58">
        <v>1001.261016</v>
      </c>
      <c r="DE377" s="58">
        <v>1001.261016</v>
      </c>
      <c r="DF377" s="58">
        <v>866.96106559999998</v>
      </c>
      <c r="DG377" s="58">
        <v>2525.6460099999999</v>
      </c>
      <c r="DH377" s="58">
        <v>1001.261016</v>
      </c>
      <c r="DI377" s="58">
        <v>866.96106559999998</v>
      </c>
      <c r="DJ377" s="58">
        <v>866.96106559999998</v>
      </c>
      <c r="DK377" s="58">
        <v>2525.6460099999999</v>
      </c>
      <c r="DL377" s="58">
        <v>1003.7802820000001</v>
      </c>
      <c r="DM377" s="58">
        <v>1001.261016</v>
      </c>
      <c r="DN377" s="58">
        <v>866.96106559999998</v>
      </c>
      <c r="DO377" s="58">
        <v>2525.6460099999999</v>
      </c>
      <c r="DP377" s="58">
        <v>1011.874599</v>
      </c>
      <c r="DQ377" s="58">
        <v>866.96106559999998</v>
      </c>
      <c r="DR377" s="58">
        <v>866.96106559999998</v>
      </c>
      <c r="DS377" s="58">
        <v>2525.6460099999999</v>
      </c>
      <c r="DT377" s="58">
        <v>1021.7103059999999</v>
      </c>
      <c r="DU377" s="58">
        <v>1001.261016</v>
      </c>
      <c r="DV377" s="58">
        <v>866.96106559999998</v>
      </c>
      <c r="DW377" s="58">
        <v>2525.6460099999999</v>
      </c>
      <c r="DX377" s="58">
        <v>1031.6220470000001</v>
      </c>
      <c r="DY377" s="58">
        <v>866.96106559999998</v>
      </c>
      <c r="DZ377" s="58">
        <v>866.96106559999998</v>
      </c>
      <c r="EA377" s="58">
        <v>2525.6460099999999</v>
      </c>
      <c r="EB377" s="58">
        <v>1037.4952900000001</v>
      </c>
      <c r="EC377" s="58">
        <v>1001.261016</v>
      </c>
      <c r="ED377" s="58">
        <v>866.96106559999998</v>
      </c>
      <c r="EE377" s="58">
        <v>2525.6460099999999</v>
      </c>
      <c r="EF377" s="58">
        <v>1001.261016</v>
      </c>
      <c r="EG377" s="58">
        <v>866.96106559999998</v>
      </c>
      <c r="EH377" s="58">
        <v>866.96106559999998</v>
      </c>
      <c r="EI377" s="58">
        <v>2061.9223659999998</v>
      </c>
      <c r="EJ377" s="58">
        <v>653.30785490000005</v>
      </c>
      <c r="EK377" s="58">
        <v>653.30785490000005</v>
      </c>
      <c r="EL377" s="58">
        <v>653.30785490000005</v>
      </c>
      <c r="EM377" s="58">
        <v>782.25113139999996</v>
      </c>
      <c r="EN377" s="58">
        <v>653.30785490000005</v>
      </c>
      <c r="EO377" s="58">
        <v>653.30785490000005</v>
      </c>
      <c r="EP377" s="58">
        <v>653.30785490000005</v>
      </c>
      <c r="EQ377" s="58">
        <v>653.30785490000005</v>
      </c>
      <c r="ER377" s="58">
        <v>653.30785490000005</v>
      </c>
      <c r="ES377" s="58">
        <v>653.30785490000005</v>
      </c>
      <c r="ET377" s="58">
        <v>653.30785490000005</v>
      </c>
      <c r="EU377" s="58">
        <v>653.30785490000005</v>
      </c>
      <c r="EV377" s="58">
        <v>653.30785490000005</v>
      </c>
      <c r="EW377" s="58">
        <v>653.30785490000005</v>
      </c>
      <c r="EX377" s="58">
        <v>653.30785490000005</v>
      </c>
      <c r="EY377" s="58">
        <v>653.30785490000005</v>
      </c>
      <c r="EZ377" s="58">
        <v>653.30785490000005</v>
      </c>
      <c r="FA377" s="58">
        <v>653.30785490000005</v>
      </c>
      <c r="FB377" s="58">
        <v>653.30785490000005</v>
      </c>
      <c r="FC377" s="58">
        <v>653.30785490000005</v>
      </c>
    </row>
    <row r="378" spans="2:159" x14ac:dyDescent="0.25">
      <c r="B378" s="33" t="s">
        <v>28</v>
      </c>
      <c r="C378" s="33" t="s">
        <v>36</v>
      </c>
      <c r="D378" s="58">
        <v>10.23840418</v>
      </c>
      <c r="E378" s="58">
        <v>10.127917800000001</v>
      </c>
      <c r="F378" s="58">
        <v>12.37447411</v>
      </c>
      <c r="G378" s="58">
        <v>11.4905831</v>
      </c>
      <c r="H378" s="58">
        <v>10.23840418</v>
      </c>
      <c r="I378" s="58">
        <v>10.127917800000001</v>
      </c>
      <c r="J378" s="58">
        <v>12.37447411</v>
      </c>
      <c r="K378" s="58">
        <v>11.4905831</v>
      </c>
      <c r="L378" s="58">
        <v>10.23840418</v>
      </c>
      <c r="M378" s="58">
        <v>10.127917800000001</v>
      </c>
      <c r="N378" s="58">
        <v>12.37447411</v>
      </c>
      <c r="O378" s="58">
        <v>11.4905831</v>
      </c>
      <c r="P378" s="58">
        <v>10.23840418</v>
      </c>
      <c r="Q378" s="58">
        <v>10.127917800000001</v>
      </c>
      <c r="R378" s="58">
        <v>12.37447411</v>
      </c>
      <c r="S378" s="58">
        <v>11.4905831</v>
      </c>
      <c r="T378" s="58">
        <v>10.23840418</v>
      </c>
      <c r="U378" s="58">
        <v>10.127917800000001</v>
      </c>
      <c r="V378" s="58">
        <v>12.37447411</v>
      </c>
      <c r="W378" s="58">
        <v>11.4905831</v>
      </c>
      <c r="X378" s="58">
        <v>10.23840418</v>
      </c>
      <c r="Y378" s="58">
        <v>10.127917800000001</v>
      </c>
      <c r="Z378" s="58">
        <v>12.37447411</v>
      </c>
      <c r="AA378" s="58">
        <v>11.4905831</v>
      </c>
      <c r="AB378" s="58">
        <v>10.23840418</v>
      </c>
      <c r="AC378" s="58">
        <v>10.127917800000001</v>
      </c>
      <c r="AD378" s="58">
        <v>12.37447411</v>
      </c>
      <c r="AE378" s="58">
        <v>11.4905831</v>
      </c>
      <c r="AF378" s="58">
        <v>10.23840418</v>
      </c>
      <c r="AG378" s="58">
        <v>10.127917800000001</v>
      </c>
      <c r="AH378" s="58">
        <v>12.37447411</v>
      </c>
      <c r="AI378" s="58">
        <v>11.4905831</v>
      </c>
      <c r="AJ378" s="58">
        <v>10.23840418</v>
      </c>
      <c r="AK378" s="58">
        <v>10.127917800000001</v>
      </c>
      <c r="AL378" s="58">
        <v>12.37447411</v>
      </c>
      <c r="AM378" s="58">
        <v>11.4905831</v>
      </c>
      <c r="AN378" s="58">
        <v>10.23840418</v>
      </c>
      <c r="AO378" s="58">
        <v>10.127917800000001</v>
      </c>
      <c r="AP378" s="58">
        <v>12.37447411</v>
      </c>
      <c r="AQ378" s="58">
        <v>11.4905831</v>
      </c>
      <c r="AR378" s="58">
        <v>10.23840418</v>
      </c>
      <c r="AS378" s="58">
        <v>10.127917800000001</v>
      </c>
      <c r="AT378" s="58">
        <v>12.37447411</v>
      </c>
      <c r="AU378" s="58">
        <v>11.4905831</v>
      </c>
      <c r="AV378" s="58">
        <v>10.23840418</v>
      </c>
      <c r="AW378" s="58">
        <v>10.127917800000001</v>
      </c>
      <c r="AX378" s="58">
        <v>12.37447411</v>
      </c>
      <c r="AY378" s="58">
        <v>11.4905831</v>
      </c>
      <c r="AZ378" s="58">
        <v>10.23840418</v>
      </c>
      <c r="BA378" s="58">
        <v>10.127917800000001</v>
      </c>
      <c r="BB378" s="58">
        <v>12.37447411</v>
      </c>
      <c r="BC378" s="58">
        <v>11.4905831</v>
      </c>
      <c r="BD378" s="58">
        <v>10.23840418</v>
      </c>
      <c r="BE378" s="58">
        <v>10.127917800000001</v>
      </c>
      <c r="BF378" s="58">
        <v>12.37447411</v>
      </c>
      <c r="BG378" s="58">
        <v>11.4905831</v>
      </c>
      <c r="BH378" s="58">
        <v>10.23840418</v>
      </c>
      <c r="BI378" s="58">
        <v>10.127917800000001</v>
      </c>
      <c r="BJ378" s="58">
        <v>12.37447411</v>
      </c>
      <c r="BK378" s="58">
        <v>11.4905831</v>
      </c>
      <c r="BL378" s="58">
        <v>10.23840418</v>
      </c>
      <c r="BM378" s="58">
        <v>10.127917800000001</v>
      </c>
      <c r="BN378" s="58">
        <v>12.37447411</v>
      </c>
      <c r="BO378" s="58">
        <v>11.4905831</v>
      </c>
      <c r="BP378" s="58">
        <v>10.23840418</v>
      </c>
      <c r="BQ378" s="58">
        <v>10.127917800000001</v>
      </c>
      <c r="BR378" s="58">
        <v>12.37447411</v>
      </c>
      <c r="BS378" s="58">
        <v>11.4905831</v>
      </c>
      <c r="BT378" s="58">
        <v>10.23840418</v>
      </c>
      <c r="BU378" s="58">
        <v>10.127917800000001</v>
      </c>
      <c r="BV378" s="58">
        <v>12.37447411</v>
      </c>
      <c r="BW378" s="58">
        <v>11.4905831</v>
      </c>
      <c r="BX378" s="58">
        <v>10.23840418</v>
      </c>
      <c r="BY378" s="58">
        <v>10.127917800000001</v>
      </c>
      <c r="BZ378" s="58">
        <v>12.37447411</v>
      </c>
      <c r="CA378" s="58">
        <v>11.4905831</v>
      </c>
      <c r="CB378" s="58"/>
      <c r="CC378" s="58"/>
      <c r="CD378" s="58"/>
      <c r="CE378" s="58"/>
      <c r="CF378" s="58"/>
      <c r="CG378" s="58"/>
      <c r="CH378" s="58"/>
      <c r="CI378" s="58"/>
      <c r="CJ378" s="58"/>
      <c r="CK378" s="58"/>
      <c r="CL378" s="58"/>
      <c r="CM378" s="58"/>
      <c r="CN378" s="58"/>
      <c r="CO378" s="58"/>
      <c r="CP378" s="58"/>
      <c r="CQ378" s="58"/>
      <c r="CR378" s="58"/>
      <c r="CS378" s="58"/>
      <c r="CT378" s="58"/>
      <c r="CU378" s="58"/>
      <c r="CV378" s="58"/>
      <c r="CW378" s="58"/>
      <c r="CX378" s="58"/>
      <c r="CY378" s="58"/>
      <c r="CZ378" s="58"/>
      <c r="DA378" s="58"/>
      <c r="DB378" s="58"/>
      <c r="DC378" s="58"/>
      <c r="DD378" s="58"/>
      <c r="DE378" s="58"/>
      <c r="DF378" s="58"/>
      <c r="DG378" s="58"/>
      <c r="DH378" s="58"/>
      <c r="DI378" s="58"/>
      <c r="DJ378" s="58"/>
      <c r="DK378" s="58"/>
      <c r="DL378" s="58"/>
      <c r="DM378" s="58"/>
      <c r="DN378" s="58"/>
      <c r="DO378" s="58"/>
      <c r="DP378" s="58"/>
      <c r="DQ378" s="58"/>
      <c r="DR378" s="58"/>
      <c r="DS378" s="58"/>
      <c r="DT378" s="58"/>
      <c r="DU378" s="58"/>
      <c r="DV378" s="58"/>
      <c r="DW378" s="58"/>
      <c r="DX378" s="58"/>
      <c r="DY378" s="58"/>
      <c r="DZ378" s="58"/>
      <c r="EA378" s="58"/>
      <c r="EB378" s="58"/>
      <c r="EC378" s="58"/>
      <c r="ED378" s="58"/>
      <c r="EE378" s="58"/>
      <c r="EF378" s="58"/>
      <c r="EG378" s="58"/>
      <c r="EH378" s="58"/>
      <c r="EI378" s="58"/>
      <c r="EJ378" s="58"/>
      <c r="EK378" s="58"/>
      <c r="EL378" s="58"/>
      <c r="EM378" s="58"/>
      <c r="EN378" s="58"/>
      <c r="EO378" s="58"/>
      <c r="EP378" s="58"/>
      <c r="EQ378" s="58"/>
      <c r="ER378" s="58"/>
      <c r="ES378" s="58"/>
      <c r="ET378" s="58"/>
      <c r="EU378" s="58"/>
      <c r="EV378" s="58"/>
      <c r="EW378" s="58"/>
      <c r="EX378" s="58"/>
      <c r="EY378" s="58"/>
      <c r="EZ378" s="58"/>
      <c r="FA378" s="58"/>
      <c r="FB378" s="58"/>
      <c r="FC378" s="58"/>
    </row>
    <row r="379" spans="2:159" x14ac:dyDescent="0.25">
      <c r="B379" s="33" t="s">
        <v>28</v>
      </c>
      <c r="C379" s="33" t="s">
        <v>37</v>
      </c>
      <c r="D379" s="58">
        <v>238.24842039999999</v>
      </c>
      <c r="E379" s="58">
        <v>235.6773943</v>
      </c>
      <c r="F379" s="58">
        <v>287.95492539999998</v>
      </c>
      <c r="G379" s="58">
        <v>267.38671640000001</v>
      </c>
      <c r="H379" s="58">
        <v>326.39147850000001</v>
      </c>
      <c r="I379" s="58">
        <v>322.86926829999999</v>
      </c>
      <c r="J379" s="58">
        <v>394.48754229999997</v>
      </c>
      <c r="K379" s="58">
        <v>366.3098607</v>
      </c>
      <c r="L379" s="58">
        <v>530.50325399999997</v>
      </c>
      <c r="M379" s="58">
        <v>524.77839879999999</v>
      </c>
      <c r="N379" s="58">
        <v>641.18378900000005</v>
      </c>
      <c r="O379" s="58">
        <v>595.38494700000001</v>
      </c>
      <c r="P379" s="58">
        <v>546.00291049999998</v>
      </c>
      <c r="Q379" s="58">
        <v>540.11079280000001</v>
      </c>
      <c r="R379" s="58">
        <v>659.91718679999997</v>
      </c>
      <c r="S379" s="58">
        <v>612.78024489999996</v>
      </c>
      <c r="T379" s="58">
        <v>640.90324339999995</v>
      </c>
      <c r="U379" s="58">
        <v>633.9870214</v>
      </c>
      <c r="V379" s="58">
        <v>774.61686970000005</v>
      </c>
      <c r="W379" s="58">
        <v>719.28709330000004</v>
      </c>
      <c r="X379" s="58">
        <v>640.90324339999995</v>
      </c>
      <c r="Y379" s="58">
        <v>633.9870214</v>
      </c>
      <c r="Z379" s="58">
        <v>774.61686970000005</v>
      </c>
      <c r="AA379" s="58">
        <v>719.28709330000004</v>
      </c>
      <c r="AB379" s="58">
        <v>741.99265030000004</v>
      </c>
      <c r="AC379" s="58">
        <v>733.9855354</v>
      </c>
      <c r="AD379" s="58">
        <v>896.79687230000002</v>
      </c>
      <c r="AE379" s="58">
        <v>832.73995279999997</v>
      </c>
      <c r="AF379" s="58">
        <v>748.46582469999998</v>
      </c>
      <c r="AG379" s="58">
        <v>740.38885540000001</v>
      </c>
      <c r="AH379" s="58">
        <v>904.62056510000002</v>
      </c>
      <c r="AI379" s="58">
        <v>840.0048104</v>
      </c>
      <c r="AJ379" s="58">
        <v>747.5667727</v>
      </c>
      <c r="AK379" s="58">
        <v>739.49950539999998</v>
      </c>
      <c r="AL379" s="58">
        <v>903.53394109999999</v>
      </c>
      <c r="AM379" s="58">
        <v>838.9958024</v>
      </c>
      <c r="AN379" s="58">
        <v>747.5667727</v>
      </c>
      <c r="AO379" s="58">
        <v>739.49950539999998</v>
      </c>
      <c r="AP379" s="58">
        <v>903.53394109999999</v>
      </c>
      <c r="AQ379" s="58">
        <v>838.9958024</v>
      </c>
      <c r="AR379" s="58">
        <v>747.5667727</v>
      </c>
      <c r="AS379" s="58">
        <v>739.49950539999998</v>
      </c>
      <c r="AT379" s="58">
        <v>903.53394109999999</v>
      </c>
      <c r="AU379" s="58">
        <v>838.9958024</v>
      </c>
      <c r="AV379" s="58">
        <v>747.5667727</v>
      </c>
      <c r="AW379" s="58">
        <v>739.49950539999998</v>
      </c>
      <c r="AX379" s="58">
        <v>903.53394109999999</v>
      </c>
      <c r="AY379" s="58">
        <v>838.9958024</v>
      </c>
      <c r="AZ379" s="58">
        <v>747.5667727</v>
      </c>
      <c r="BA379" s="58">
        <v>739.49950539999998</v>
      </c>
      <c r="BB379" s="58">
        <v>903.53394109999999</v>
      </c>
      <c r="BC379" s="58">
        <v>838.9958024</v>
      </c>
      <c r="BD379" s="58">
        <v>745.84059290000005</v>
      </c>
      <c r="BE379" s="58">
        <v>737.79195340000001</v>
      </c>
      <c r="BF379" s="58">
        <v>901.44762300000002</v>
      </c>
      <c r="BG379" s="58">
        <v>837.05850710000004</v>
      </c>
      <c r="BH379" s="58">
        <v>745.84059290000005</v>
      </c>
      <c r="BI379" s="58">
        <v>737.79195340000001</v>
      </c>
      <c r="BJ379" s="58">
        <v>901.44762300000002</v>
      </c>
      <c r="BK379" s="58">
        <v>837.05850710000004</v>
      </c>
      <c r="BL379" s="58">
        <v>688.66088569999999</v>
      </c>
      <c r="BM379" s="58">
        <v>681.22929339999996</v>
      </c>
      <c r="BN379" s="58">
        <v>832.33833660000005</v>
      </c>
      <c r="BO379" s="58">
        <v>772.88559829999997</v>
      </c>
      <c r="BP379" s="58">
        <v>687.90604159999998</v>
      </c>
      <c r="BQ379" s="58">
        <v>680.48259510000003</v>
      </c>
      <c r="BR379" s="58">
        <v>831.42600709999999</v>
      </c>
      <c r="BS379" s="58">
        <v>772.03843519999998</v>
      </c>
      <c r="BT379" s="58">
        <v>687.90604159999998</v>
      </c>
      <c r="BU379" s="58">
        <v>680.48259510000003</v>
      </c>
      <c r="BV379" s="58">
        <v>831.42600709999999</v>
      </c>
      <c r="BW379" s="58">
        <v>772.03843519999998</v>
      </c>
      <c r="BX379" s="58">
        <v>687.90604159999998</v>
      </c>
      <c r="BY379" s="58">
        <v>680.48259510000003</v>
      </c>
      <c r="BZ379" s="58">
        <v>831.42600709999999</v>
      </c>
      <c r="CA379" s="58">
        <v>772.03843519999998</v>
      </c>
      <c r="CB379" s="58">
        <v>685.02907519999997</v>
      </c>
      <c r="CC379" s="58">
        <v>677.63667510000005</v>
      </c>
      <c r="CD379" s="58">
        <v>827.94881029999999</v>
      </c>
      <c r="CE379" s="58">
        <v>768.80960960000004</v>
      </c>
      <c r="CF379" s="58">
        <v>581.09866399999999</v>
      </c>
      <c r="CG379" s="58">
        <v>574.82781509999995</v>
      </c>
      <c r="CH379" s="58">
        <v>702.33507589999999</v>
      </c>
      <c r="CI379" s="58">
        <v>652.16828480000004</v>
      </c>
      <c r="CJ379" s="58">
        <v>510.2174043</v>
      </c>
      <c r="CK379" s="58">
        <v>504.71146110000001</v>
      </c>
      <c r="CL379" s="58">
        <v>616.66563970000004</v>
      </c>
      <c r="CM379" s="58">
        <v>572.61809400000004</v>
      </c>
      <c r="CN379" s="58">
        <v>422.07434619999998</v>
      </c>
      <c r="CO379" s="58">
        <v>417.51958710000002</v>
      </c>
      <c r="CP379" s="58">
        <v>510.13302279999999</v>
      </c>
      <c r="CQ379" s="58">
        <v>473.6949497</v>
      </c>
      <c r="CR379" s="58">
        <v>217.96257069999999</v>
      </c>
      <c r="CS379" s="58">
        <v>215.61045659999999</v>
      </c>
      <c r="CT379" s="58">
        <v>263.43677609999997</v>
      </c>
      <c r="CU379" s="58">
        <v>244.61986350000001</v>
      </c>
      <c r="CV379" s="58">
        <v>202.4629142</v>
      </c>
      <c r="CW379" s="58">
        <v>200.2780626</v>
      </c>
      <c r="CX379" s="58">
        <v>244.7033783</v>
      </c>
      <c r="CY379" s="58">
        <v>227.22456560000001</v>
      </c>
      <c r="CZ379" s="58">
        <v>107.56258130000001</v>
      </c>
      <c r="DA379" s="58">
        <v>106.40183399999999</v>
      </c>
      <c r="DB379" s="58">
        <v>130.0036954</v>
      </c>
      <c r="DC379" s="58">
        <v>120.7177171</v>
      </c>
      <c r="DD379" s="58">
        <v>107.56258130000001</v>
      </c>
      <c r="DE379" s="58">
        <v>106.40183399999999</v>
      </c>
      <c r="DF379" s="58">
        <v>130.0036954</v>
      </c>
      <c r="DG379" s="58">
        <v>120.7177171</v>
      </c>
      <c r="DH379" s="58">
        <v>6.4731744000000004</v>
      </c>
      <c r="DI379" s="58">
        <v>6.4033199999999999</v>
      </c>
      <c r="DJ379" s="58">
        <v>7.8236927999999999</v>
      </c>
      <c r="DK379" s="58">
        <v>7.2648576</v>
      </c>
      <c r="DL379" s="58"/>
      <c r="DM379" s="58"/>
      <c r="DN379" s="58"/>
      <c r="DO379" s="58"/>
      <c r="DP379" s="58"/>
      <c r="DQ379" s="58"/>
      <c r="DR379" s="58"/>
      <c r="DS379" s="58"/>
      <c r="DT379" s="58"/>
      <c r="DU379" s="58"/>
      <c r="DV379" s="58"/>
      <c r="DW379" s="58"/>
      <c r="DX379" s="58"/>
      <c r="DY379" s="58"/>
      <c r="DZ379" s="58"/>
      <c r="EA379" s="58"/>
      <c r="EB379" s="58"/>
      <c r="EC379" s="58"/>
      <c r="ED379" s="58"/>
      <c r="EE379" s="58"/>
      <c r="EF379" s="58"/>
      <c r="EG379" s="58"/>
      <c r="EH379" s="58"/>
      <c r="EI379" s="58"/>
      <c r="EJ379" s="58"/>
      <c r="EK379" s="58"/>
      <c r="EL379" s="58"/>
      <c r="EM379" s="58"/>
      <c r="EN379" s="58"/>
      <c r="EO379" s="58"/>
      <c r="EP379" s="58"/>
      <c r="EQ379" s="58"/>
      <c r="ER379" s="58"/>
      <c r="ES379" s="58"/>
      <c r="ET379" s="58"/>
      <c r="EU379" s="58"/>
      <c r="EV379" s="58"/>
      <c r="EW379" s="58"/>
      <c r="EX379" s="58"/>
      <c r="EY379" s="58"/>
      <c r="EZ379" s="58"/>
      <c r="FA379" s="58"/>
      <c r="FB379" s="58"/>
      <c r="FC379" s="58"/>
    </row>
    <row r="380" spans="2:159" x14ac:dyDescent="0.25">
      <c r="B380" s="33" t="s">
        <v>28</v>
      </c>
      <c r="C380" s="33" t="s">
        <v>38</v>
      </c>
      <c r="D380" s="58"/>
      <c r="E380" s="58"/>
      <c r="F380" s="58"/>
      <c r="G380" s="58"/>
      <c r="H380" s="58"/>
      <c r="I380" s="58"/>
      <c r="J380" s="58"/>
      <c r="K380" s="58"/>
      <c r="L380" s="58"/>
      <c r="M380" s="58"/>
      <c r="N380" s="58"/>
      <c r="O380" s="58"/>
      <c r="P380" s="58"/>
      <c r="Q380" s="58"/>
      <c r="R380" s="58"/>
      <c r="S380" s="58"/>
      <c r="T380" s="58"/>
      <c r="U380" s="58"/>
      <c r="V380" s="58"/>
      <c r="W380" s="58"/>
      <c r="X380" s="58"/>
      <c r="Y380" s="58"/>
      <c r="Z380" s="58"/>
      <c r="AA380" s="58"/>
      <c r="AB380" s="58"/>
      <c r="AC380" s="58"/>
      <c r="AD380" s="58"/>
      <c r="AE380" s="58"/>
      <c r="AF380" s="58"/>
      <c r="AG380" s="58"/>
      <c r="AH380" s="58"/>
      <c r="AI380" s="58"/>
      <c r="AJ380" s="58"/>
      <c r="AK380" s="58"/>
      <c r="AL380" s="58"/>
      <c r="AM380" s="58"/>
      <c r="AN380" s="58"/>
      <c r="AO380" s="58"/>
      <c r="AP380" s="58"/>
      <c r="AQ380" s="58"/>
      <c r="AR380" s="58"/>
      <c r="AS380" s="58"/>
      <c r="AT380" s="58"/>
      <c r="AU380" s="58"/>
      <c r="AV380" s="58"/>
      <c r="AW380" s="58"/>
      <c r="AX380" s="58"/>
      <c r="AY380" s="58"/>
      <c r="AZ380" s="58"/>
      <c r="BA380" s="58"/>
      <c r="BB380" s="58"/>
      <c r="BC380" s="58"/>
      <c r="BD380" s="58"/>
      <c r="BE380" s="58"/>
      <c r="BF380" s="58"/>
      <c r="BG380" s="58"/>
      <c r="BH380" s="58"/>
      <c r="BI380" s="58"/>
      <c r="BJ380" s="58"/>
      <c r="BK380" s="58"/>
      <c r="BL380" s="58"/>
      <c r="BM380" s="58"/>
      <c r="BN380" s="58"/>
      <c r="BO380" s="58"/>
      <c r="BP380" s="58"/>
      <c r="BQ380" s="58"/>
      <c r="BR380" s="58"/>
      <c r="BS380" s="58"/>
      <c r="BT380" s="58"/>
      <c r="BU380" s="58"/>
      <c r="BV380" s="58"/>
      <c r="BW380" s="58"/>
      <c r="BX380" s="58"/>
      <c r="BY380" s="58"/>
      <c r="BZ380" s="58"/>
      <c r="CA380" s="58"/>
      <c r="CB380" s="58"/>
      <c r="CC380" s="58"/>
      <c r="CD380" s="58"/>
      <c r="CE380" s="58"/>
      <c r="CF380" s="58"/>
      <c r="CG380" s="58"/>
      <c r="CH380" s="58"/>
      <c r="CI380" s="58"/>
      <c r="CJ380" s="58"/>
      <c r="CK380" s="58"/>
      <c r="CL380" s="58"/>
      <c r="CM380" s="58"/>
      <c r="CN380" s="58"/>
      <c r="CO380" s="58"/>
      <c r="CP380" s="58"/>
      <c r="CQ380" s="58"/>
      <c r="CR380" s="58"/>
      <c r="CS380" s="58"/>
      <c r="CT380" s="58"/>
      <c r="CU380" s="58"/>
      <c r="CV380" s="58"/>
      <c r="CW380" s="58"/>
      <c r="CX380" s="58"/>
      <c r="CY380" s="58"/>
      <c r="CZ380" s="58"/>
      <c r="DA380" s="58"/>
      <c r="DB380" s="58"/>
      <c r="DC380" s="58"/>
      <c r="DD380" s="58"/>
      <c r="DE380" s="58"/>
      <c r="DF380" s="58"/>
      <c r="DG380" s="58"/>
      <c r="DH380" s="58"/>
      <c r="DI380" s="58"/>
      <c r="DJ380" s="58"/>
      <c r="DK380" s="58"/>
      <c r="DL380" s="58"/>
      <c r="DM380" s="58"/>
      <c r="DN380" s="58"/>
      <c r="DO380" s="58"/>
      <c r="DP380" s="58"/>
      <c r="DQ380" s="58"/>
      <c r="DR380" s="58"/>
      <c r="DS380" s="58"/>
      <c r="DT380" s="58"/>
      <c r="DU380" s="58"/>
      <c r="DV380" s="58"/>
      <c r="DW380" s="58"/>
      <c r="DX380" s="58"/>
      <c r="DY380" s="58"/>
      <c r="DZ380" s="58"/>
      <c r="EA380" s="58"/>
      <c r="EB380" s="58"/>
      <c r="EC380" s="58"/>
      <c r="ED380" s="58"/>
      <c r="EE380" s="58"/>
      <c r="EF380" s="58"/>
      <c r="EG380" s="58"/>
      <c r="EH380" s="58"/>
      <c r="EI380" s="58"/>
      <c r="EJ380" s="58"/>
      <c r="EK380" s="58"/>
      <c r="EL380" s="58"/>
      <c r="EM380" s="58"/>
      <c r="EN380" s="58"/>
      <c r="EO380" s="58"/>
      <c r="EP380" s="58"/>
      <c r="EQ380" s="58"/>
      <c r="ER380" s="58"/>
      <c r="ES380" s="58"/>
      <c r="ET380" s="58"/>
      <c r="EU380" s="58"/>
      <c r="EV380" s="58"/>
      <c r="EW380" s="58"/>
      <c r="EX380" s="58"/>
      <c r="EY380" s="58"/>
      <c r="EZ380" s="58"/>
      <c r="FA380" s="58"/>
      <c r="FB380" s="58"/>
      <c r="FC380" s="58"/>
    </row>
    <row r="381" spans="2:159" x14ac:dyDescent="0.25">
      <c r="B381" s="33" t="s">
        <v>28</v>
      </c>
      <c r="C381" s="33" t="s">
        <v>39</v>
      </c>
      <c r="D381" s="58"/>
      <c r="E381" s="58"/>
      <c r="F381" s="58"/>
      <c r="G381" s="58"/>
      <c r="H381" s="58"/>
      <c r="I381" s="58"/>
      <c r="J381" s="58"/>
      <c r="K381" s="58"/>
      <c r="L381" s="58"/>
      <c r="M381" s="58"/>
      <c r="N381" s="58"/>
      <c r="O381" s="58"/>
      <c r="P381" s="58"/>
      <c r="Q381" s="58"/>
      <c r="R381" s="58"/>
      <c r="S381" s="58"/>
      <c r="T381" s="58"/>
      <c r="U381" s="58"/>
      <c r="V381" s="58"/>
      <c r="W381" s="58"/>
      <c r="X381" s="58"/>
      <c r="Y381" s="58"/>
      <c r="Z381" s="58"/>
      <c r="AA381" s="58"/>
      <c r="AB381" s="58"/>
      <c r="AC381" s="58"/>
      <c r="AD381" s="58"/>
      <c r="AE381" s="58"/>
      <c r="AF381" s="58"/>
      <c r="AG381" s="58"/>
      <c r="AH381" s="58"/>
      <c r="AI381" s="58"/>
      <c r="AJ381" s="58"/>
      <c r="AK381" s="58"/>
      <c r="AL381" s="58"/>
      <c r="AM381" s="58"/>
      <c r="AN381" s="58"/>
      <c r="AO381" s="58"/>
      <c r="AP381" s="58"/>
      <c r="AQ381" s="58"/>
      <c r="AR381" s="58"/>
      <c r="AS381" s="58"/>
      <c r="AT381" s="58"/>
      <c r="AU381" s="58"/>
      <c r="AV381" s="58"/>
      <c r="AW381" s="58"/>
      <c r="AX381" s="58"/>
      <c r="AY381" s="58"/>
      <c r="AZ381" s="58"/>
      <c r="BA381" s="58"/>
      <c r="BB381" s="58"/>
      <c r="BC381" s="58"/>
      <c r="BD381" s="58"/>
      <c r="BE381" s="58"/>
      <c r="BF381" s="58"/>
      <c r="BG381" s="58"/>
      <c r="BH381" s="58"/>
      <c r="BI381" s="58"/>
      <c r="BJ381" s="58"/>
      <c r="BK381" s="58"/>
      <c r="BL381" s="58"/>
      <c r="BM381" s="58"/>
      <c r="BN381" s="58"/>
      <c r="BO381" s="58"/>
      <c r="BP381" s="58"/>
      <c r="BQ381" s="58"/>
      <c r="BR381" s="58"/>
      <c r="BS381" s="58"/>
      <c r="BT381" s="58"/>
      <c r="BU381" s="58"/>
      <c r="BV381" s="58"/>
      <c r="BW381" s="58"/>
      <c r="BX381" s="58"/>
      <c r="BY381" s="58"/>
      <c r="BZ381" s="58"/>
      <c r="CA381" s="58"/>
      <c r="CB381" s="58"/>
      <c r="CC381" s="58"/>
      <c r="CD381" s="58"/>
      <c r="CE381" s="58"/>
      <c r="CF381" s="58"/>
      <c r="CG381" s="58"/>
      <c r="CH381" s="58"/>
      <c r="CI381" s="58"/>
      <c r="CJ381" s="58"/>
      <c r="CK381" s="58"/>
      <c r="CL381" s="58"/>
      <c r="CM381" s="58"/>
      <c r="CN381" s="58"/>
      <c r="CO381" s="58"/>
      <c r="CP381" s="58"/>
      <c r="CQ381" s="58"/>
      <c r="CR381" s="58"/>
      <c r="CS381" s="58"/>
      <c r="CT381" s="58"/>
      <c r="CU381" s="58"/>
      <c r="CV381" s="58"/>
      <c r="CW381" s="58"/>
      <c r="CX381" s="58"/>
      <c r="CY381" s="58"/>
      <c r="CZ381" s="58"/>
      <c r="DA381" s="58"/>
      <c r="DB381" s="58"/>
      <c r="DC381" s="58"/>
      <c r="DD381" s="58"/>
      <c r="DE381" s="58"/>
      <c r="DF381" s="58"/>
      <c r="DG381" s="58"/>
      <c r="DH381" s="58"/>
      <c r="DI381" s="58"/>
      <c r="DJ381" s="58"/>
      <c r="DK381" s="58"/>
      <c r="DL381" s="58"/>
      <c r="DM381" s="58"/>
      <c r="DN381" s="58"/>
      <c r="DO381" s="58"/>
      <c r="DP381" s="58"/>
      <c r="DQ381" s="58"/>
      <c r="DR381" s="58"/>
      <c r="DS381" s="58"/>
      <c r="DT381" s="58"/>
      <c r="DU381" s="58"/>
      <c r="DV381" s="58"/>
      <c r="DW381" s="58"/>
      <c r="DX381" s="58"/>
      <c r="DY381" s="58"/>
      <c r="DZ381" s="58"/>
      <c r="EA381" s="58"/>
      <c r="EB381" s="58"/>
      <c r="EC381" s="58"/>
      <c r="ED381" s="58"/>
      <c r="EE381" s="58"/>
      <c r="EF381" s="58"/>
      <c r="EG381" s="58"/>
      <c r="EH381" s="58"/>
      <c r="EI381" s="58"/>
      <c r="EJ381" s="58"/>
      <c r="EK381" s="58"/>
      <c r="EL381" s="58"/>
      <c r="EM381" s="58"/>
      <c r="EN381" s="58"/>
      <c r="EO381" s="58"/>
      <c r="EP381" s="58"/>
      <c r="EQ381" s="58"/>
      <c r="ER381" s="58"/>
      <c r="ES381" s="58"/>
      <c r="ET381" s="58"/>
      <c r="EU381" s="58"/>
      <c r="EV381" s="58"/>
      <c r="EW381" s="58"/>
      <c r="EX381" s="58"/>
      <c r="EY381" s="58"/>
      <c r="EZ381" s="58"/>
      <c r="FA381" s="58"/>
      <c r="FB381" s="58"/>
      <c r="FC381" s="58"/>
    </row>
    <row r="382" spans="2:159" x14ac:dyDescent="0.25">
      <c r="B382" s="33" t="s">
        <v>28</v>
      </c>
      <c r="C382" s="33" t="s">
        <v>40</v>
      </c>
      <c r="D382" s="58"/>
      <c r="E382" s="58"/>
      <c r="F382" s="58"/>
      <c r="G382" s="58"/>
      <c r="H382" s="58"/>
      <c r="I382" s="58"/>
      <c r="J382" s="58"/>
      <c r="K382" s="58"/>
      <c r="L382" s="58"/>
      <c r="M382" s="58"/>
      <c r="N382" s="58"/>
      <c r="O382" s="58"/>
      <c r="P382" s="58"/>
      <c r="Q382" s="58"/>
      <c r="R382" s="58"/>
      <c r="S382" s="58"/>
      <c r="T382" s="58"/>
      <c r="U382" s="58"/>
      <c r="V382" s="58"/>
      <c r="W382" s="58"/>
      <c r="X382" s="58"/>
      <c r="Y382" s="58"/>
      <c r="Z382" s="58"/>
      <c r="AA382" s="58"/>
      <c r="AB382" s="58"/>
      <c r="AC382" s="58"/>
      <c r="AD382" s="58"/>
      <c r="AE382" s="58"/>
      <c r="AF382" s="58"/>
      <c r="AG382" s="58"/>
      <c r="AH382" s="58"/>
      <c r="AI382" s="58"/>
      <c r="AJ382" s="58"/>
      <c r="AK382" s="58"/>
      <c r="AL382" s="58"/>
      <c r="AM382" s="58"/>
      <c r="AN382" s="58"/>
      <c r="AO382" s="58"/>
      <c r="AP382" s="58"/>
      <c r="AQ382" s="58"/>
      <c r="AR382" s="58"/>
      <c r="AS382" s="58"/>
      <c r="AT382" s="58"/>
      <c r="AU382" s="58"/>
      <c r="AV382" s="58"/>
      <c r="AW382" s="58"/>
      <c r="AX382" s="58"/>
      <c r="AY382" s="58"/>
      <c r="AZ382" s="58"/>
      <c r="BA382" s="58"/>
      <c r="BB382" s="58"/>
      <c r="BC382" s="58"/>
      <c r="BD382" s="58"/>
      <c r="BE382" s="58"/>
      <c r="BF382" s="58"/>
      <c r="BG382" s="58"/>
      <c r="BH382" s="58"/>
      <c r="BI382" s="58"/>
      <c r="BJ382" s="58"/>
      <c r="BK382" s="58"/>
      <c r="BL382" s="58"/>
      <c r="BM382" s="58"/>
      <c r="BN382" s="58"/>
      <c r="BO382" s="58"/>
      <c r="BP382" s="58"/>
      <c r="BQ382" s="58"/>
      <c r="BR382" s="58"/>
      <c r="BS382" s="58"/>
      <c r="BT382" s="58"/>
      <c r="BU382" s="58"/>
      <c r="BV382" s="58"/>
      <c r="BW382" s="58"/>
      <c r="BX382" s="58"/>
      <c r="BY382" s="58"/>
      <c r="BZ382" s="58"/>
      <c r="CA382" s="58"/>
      <c r="CB382" s="58"/>
      <c r="CC382" s="58"/>
      <c r="CD382" s="58"/>
      <c r="CE382" s="58"/>
      <c r="CF382" s="58"/>
      <c r="CG382" s="58"/>
      <c r="CH382" s="58"/>
      <c r="CI382" s="58"/>
      <c r="CJ382" s="58"/>
      <c r="CK382" s="58"/>
      <c r="CL382" s="58"/>
      <c r="CM382" s="58"/>
      <c r="CN382" s="58"/>
      <c r="CO382" s="58"/>
      <c r="CP382" s="58"/>
      <c r="CQ382" s="58"/>
      <c r="CR382" s="58"/>
      <c r="CS382" s="58"/>
      <c r="CT382" s="58"/>
      <c r="CU382" s="58"/>
      <c r="CV382" s="58"/>
      <c r="CW382" s="58"/>
      <c r="CX382" s="58"/>
      <c r="CY382" s="58"/>
      <c r="CZ382" s="58"/>
      <c r="DA382" s="58"/>
      <c r="DB382" s="58"/>
      <c r="DC382" s="58"/>
      <c r="DD382" s="58"/>
      <c r="DE382" s="58"/>
      <c r="DF382" s="58"/>
      <c r="DG382" s="58"/>
      <c r="DH382" s="58"/>
      <c r="DI382" s="58"/>
      <c r="DJ382" s="58"/>
      <c r="DK382" s="58"/>
      <c r="DL382" s="58"/>
      <c r="DM382" s="58"/>
      <c r="DN382" s="58"/>
      <c r="DO382" s="58"/>
      <c r="DP382" s="58"/>
      <c r="DQ382" s="58"/>
      <c r="DR382" s="58"/>
      <c r="DS382" s="58"/>
      <c r="DT382" s="58"/>
      <c r="DU382" s="58"/>
      <c r="DV382" s="58"/>
      <c r="DW382" s="58"/>
      <c r="DX382" s="58"/>
      <c r="DY382" s="58"/>
      <c r="DZ382" s="58"/>
      <c r="EA382" s="58"/>
      <c r="EB382" s="58"/>
      <c r="EC382" s="58"/>
      <c r="ED382" s="58"/>
      <c r="EE382" s="58"/>
      <c r="EF382" s="58"/>
      <c r="EG382" s="58"/>
      <c r="EH382" s="58"/>
      <c r="EI382" s="58"/>
      <c r="EJ382" s="58"/>
      <c r="EK382" s="58"/>
      <c r="EL382" s="58"/>
      <c r="EM382" s="58"/>
      <c r="EN382" s="58"/>
      <c r="EO382" s="58"/>
      <c r="EP382" s="58"/>
      <c r="EQ382" s="58"/>
      <c r="ER382" s="58"/>
      <c r="ES382" s="58"/>
      <c r="ET382" s="58"/>
      <c r="EU382" s="58"/>
      <c r="EV382" s="58"/>
      <c r="EW382" s="58"/>
      <c r="EX382" s="58"/>
      <c r="EY382" s="58"/>
      <c r="EZ382" s="58"/>
      <c r="FA382" s="58"/>
      <c r="FB382" s="58"/>
      <c r="FC382" s="58"/>
    </row>
    <row r="383" spans="2:159" x14ac:dyDescent="0.25">
      <c r="B383" s="33" t="s">
        <v>28</v>
      </c>
      <c r="C383" s="33" t="s">
        <v>41</v>
      </c>
    </row>
    <row r="384" spans="2:159" x14ac:dyDescent="0.25">
      <c r="B384" s="33" t="s">
        <v>28</v>
      </c>
      <c r="C384" s="33" t="s">
        <v>42</v>
      </c>
    </row>
    <row r="385" spans="2:159" x14ac:dyDescent="0.25">
      <c r="B385" s="33" t="s">
        <v>28</v>
      </c>
      <c r="C385" s="33" t="s">
        <v>43</v>
      </c>
    </row>
    <row r="386" spans="2:159" x14ac:dyDescent="0.25">
      <c r="B386" s="33" t="s">
        <v>28</v>
      </c>
      <c r="C386" s="33" t="s">
        <v>44</v>
      </c>
    </row>
    <row r="387" spans="2:159" x14ac:dyDescent="0.25">
      <c r="B387" s="33" t="s">
        <v>28</v>
      </c>
      <c r="C387" s="33" t="s">
        <v>45</v>
      </c>
    </row>
    <row r="388" spans="2:159" x14ac:dyDescent="0.25">
      <c r="B388" s="33" t="s">
        <v>28</v>
      </c>
      <c r="C388" s="33" t="s">
        <v>46</v>
      </c>
    </row>
    <row r="389" spans="2:159" x14ac:dyDescent="0.25">
      <c r="B389" s="33" t="s">
        <v>28</v>
      </c>
      <c r="C389" s="33" t="s">
        <v>15</v>
      </c>
      <c r="D389" s="33">
        <v>248.48682460000001</v>
      </c>
      <c r="E389" s="33">
        <v>245.80531210000001</v>
      </c>
      <c r="F389" s="33">
        <v>300.32939950000002</v>
      </c>
      <c r="G389" s="33">
        <v>278.87729949999999</v>
      </c>
      <c r="H389" s="33">
        <v>336.62988259999997</v>
      </c>
      <c r="I389" s="33">
        <v>332.99718610000002</v>
      </c>
      <c r="J389" s="33">
        <v>406.86201640000002</v>
      </c>
      <c r="K389" s="33">
        <v>377.80044379999998</v>
      </c>
      <c r="L389" s="33">
        <v>540.74165819999996</v>
      </c>
      <c r="M389" s="33">
        <v>534.90631659999997</v>
      </c>
      <c r="N389" s="33">
        <v>653.55826309999998</v>
      </c>
      <c r="O389" s="33">
        <v>606.87553009999999</v>
      </c>
      <c r="P389" s="33">
        <v>556.24131469999998</v>
      </c>
      <c r="Q389" s="33">
        <v>550.23871059999999</v>
      </c>
      <c r="R389" s="33">
        <v>672.29166090000001</v>
      </c>
      <c r="S389" s="33">
        <v>624.27082800000005</v>
      </c>
      <c r="T389" s="33">
        <v>651.14164760000006</v>
      </c>
      <c r="U389" s="33">
        <v>644.11493919999998</v>
      </c>
      <c r="V389" s="33">
        <v>786.99134379999998</v>
      </c>
      <c r="W389" s="33">
        <v>730.77767640000002</v>
      </c>
      <c r="X389" s="33">
        <v>651.14164760000006</v>
      </c>
      <c r="Y389" s="33">
        <v>644.11493919999998</v>
      </c>
      <c r="Z389" s="33">
        <v>786.99134379999998</v>
      </c>
      <c r="AA389" s="33">
        <v>730.77767640000002</v>
      </c>
      <c r="AB389" s="33">
        <v>752.23105450000003</v>
      </c>
      <c r="AC389" s="33">
        <v>744.11345319999998</v>
      </c>
      <c r="AD389" s="33">
        <v>909.17134639999995</v>
      </c>
      <c r="AE389" s="33">
        <v>844.23053589999995</v>
      </c>
      <c r="AF389" s="33">
        <v>758.70422889999998</v>
      </c>
      <c r="AG389" s="33">
        <v>750.51677319999999</v>
      </c>
      <c r="AH389" s="33">
        <v>916.99503919999995</v>
      </c>
      <c r="AI389" s="33">
        <v>851.49539349999998</v>
      </c>
      <c r="AJ389" s="33">
        <v>757.80517689999999</v>
      </c>
      <c r="AK389" s="33">
        <v>749.62742319999995</v>
      </c>
      <c r="AL389" s="33">
        <v>915.90841520000004</v>
      </c>
      <c r="AM389" s="33">
        <v>850.48638549999998</v>
      </c>
      <c r="AN389" s="33">
        <v>757.80517689999999</v>
      </c>
      <c r="AO389" s="33">
        <v>749.62742319999995</v>
      </c>
      <c r="AP389" s="33">
        <v>915.90841520000004</v>
      </c>
      <c r="AQ389" s="33">
        <v>850.48638549999998</v>
      </c>
      <c r="AR389" s="33">
        <v>757.80517689999999</v>
      </c>
      <c r="AS389" s="33">
        <v>749.62742319999995</v>
      </c>
      <c r="AT389" s="33">
        <v>915.90841520000004</v>
      </c>
      <c r="AU389" s="33">
        <v>850.48638549999998</v>
      </c>
      <c r="AV389" s="33">
        <v>757.80517689999999</v>
      </c>
      <c r="AW389" s="33">
        <v>749.62742319999995</v>
      </c>
      <c r="AX389" s="33">
        <v>915.90841520000004</v>
      </c>
      <c r="AY389" s="33">
        <v>850.48638549999998</v>
      </c>
      <c r="AZ389" s="33">
        <v>757.80517689999999</v>
      </c>
      <c r="BA389" s="33">
        <v>749.62742319999995</v>
      </c>
      <c r="BB389" s="33">
        <v>915.90841520000004</v>
      </c>
      <c r="BC389" s="33">
        <v>850.48638549999998</v>
      </c>
      <c r="BD389" s="33">
        <v>756.07899699999996</v>
      </c>
      <c r="BE389" s="33">
        <v>747.91987119999999</v>
      </c>
      <c r="BF389" s="33">
        <v>913.82209709999995</v>
      </c>
      <c r="BG389" s="33">
        <v>848.54909020000002</v>
      </c>
      <c r="BH389" s="33">
        <v>756.07899699999996</v>
      </c>
      <c r="BI389" s="33">
        <v>747.91987119999999</v>
      </c>
      <c r="BJ389" s="33">
        <v>913.82209709999995</v>
      </c>
      <c r="BK389" s="33">
        <v>848.54909020000002</v>
      </c>
      <c r="BL389" s="33">
        <v>698.89928980000002</v>
      </c>
      <c r="BM389" s="33">
        <v>691.35721120000005</v>
      </c>
      <c r="BN389" s="33">
        <v>844.71281069999998</v>
      </c>
      <c r="BO389" s="33">
        <v>784.37618139999995</v>
      </c>
      <c r="BP389" s="33">
        <v>698.14444579999997</v>
      </c>
      <c r="BQ389" s="33">
        <v>690.6105129</v>
      </c>
      <c r="BR389" s="33">
        <v>843.80048120000004</v>
      </c>
      <c r="BS389" s="33">
        <v>783.52901829999996</v>
      </c>
      <c r="BT389" s="33">
        <v>698.14444579999997</v>
      </c>
      <c r="BU389" s="33">
        <v>690.6105129</v>
      </c>
      <c r="BV389" s="33">
        <v>843.80048120000004</v>
      </c>
      <c r="BW389" s="33">
        <v>783.52901829999996</v>
      </c>
      <c r="BX389" s="33">
        <v>698.14444579999997</v>
      </c>
      <c r="BY389" s="33">
        <v>690.6105129</v>
      </c>
      <c r="BZ389" s="33">
        <v>843.80048120000004</v>
      </c>
      <c r="CA389" s="33">
        <v>783.52901829999996</v>
      </c>
      <c r="CB389" s="33">
        <v>685.02907519999997</v>
      </c>
      <c r="CC389" s="33">
        <v>677.63667510000005</v>
      </c>
      <c r="CD389" s="33">
        <v>827.94881029999999</v>
      </c>
      <c r="CE389" s="33">
        <v>768.80960960000004</v>
      </c>
      <c r="CF389" s="33">
        <v>581.09866399999999</v>
      </c>
      <c r="CG389" s="33">
        <v>574.82781509999995</v>
      </c>
      <c r="CH389" s="33">
        <v>702.33507589999999</v>
      </c>
      <c r="CI389" s="33">
        <v>652.16828480000004</v>
      </c>
      <c r="CJ389" s="33">
        <v>510.2174043</v>
      </c>
      <c r="CK389" s="33">
        <v>504.71146110000001</v>
      </c>
      <c r="CL389" s="33">
        <v>616.66563970000004</v>
      </c>
      <c r="CM389" s="33">
        <v>572.61809400000004</v>
      </c>
      <c r="CN389" s="33">
        <v>422.07434619999998</v>
      </c>
      <c r="CO389" s="33">
        <v>417.51958710000002</v>
      </c>
      <c r="CP389" s="33">
        <v>510.13302279999999</v>
      </c>
      <c r="CQ389" s="33">
        <v>473.6949497</v>
      </c>
      <c r="CR389" s="33">
        <v>217.96257069999999</v>
      </c>
      <c r="CS389" s="33">
        <v>215.61045659999999</v>
      </c>
      <c r="CT389" s="33">
        <v>263.43677609999997</v>
      </c>
      <c r="CU389" s="33">
        <v>244.61986350000001</v>
      </c>
      <c r="CV389" s="33">
        <v>202.4629142</v>
      </c>
      <c r="CW389" s="33">
        <v>200.2780626</v>
      </c>
      <c r="CX389" s="33">
        <v>244.7033783</v>
      </c>
      <c r="CY389" s="33">
        <v>227.22456560000001</v>
      </c>
      <c r="CZ389" s="33">
        <v>107.56258130000001</v>
      </c>
      <c r="DA389" s="33">
        <v>106.40183399999999</v>
      </c>
      <c r="DB389" s="33">
        <v>130.0036954</v>
      </c>
      <c r="DC389" s="33">
        <v>120.7177171</v>
      </c>
      <c r="DD389" s="33">
        <v>107.56258130000001</v>
      </c>
      <c r="DE389" s="33">
        <v>106.40183399999999</v>
      </c>
      <c r="DF389" s="33">
        <v>130.0036954</v>
      </c>
      <c r="DG389" s="33">
        <v>120.7177171</v>
      </c>
      <c r="DH389" s="33">
        <v>6.4731744000000004</v>
      </c>
      <c r="DI389" s="33">
        <v>6.4033199999999999</v>
      </c>
      <c r="DJ389" s="33">
        <v>7.8236927999999999</v>
      </c>
      <c r="DK389" s="33">
        <v>7.2648576</v>
      </c>
      <c r="DL389" s="33">
        <v>0</v>
      </c>
      <c r="DM389" s="33">
        <v>0</v>
      </c>
      <c r="DN389" s="33">
        <v>0</v>
      </c>
      <c r="DO389" s="33">
        <v>0</v>
      </c>
      <c r="DP389" s="33">
        <v>0</v>
      </c>
      <c r="DQ389" s="33">
        <v>0</v>
      </c>
      <c r="DR389" s="33">
        <v>0</v>
      </c>
      <c r="DS389" s="33">
        <v>0</v>
      </c>
      <c r="DT389" s="33">
        <v>0</v>
      </c>
      <c r="DU389" s="33">
        <v>0</v>
      </c>
      <c r="DV389" s="33">
        <v>0</v>
      </c>
      <c r="DW389" s="33">
        <v>0</v>
      </c>
      <c r="DX389" s="33">
        <v>0</v>
      </c>
      <c r="DY389" s="33">
        <v>0</v>
      </c>
      <c r="DZ389" s="33">
        <v>0</v>
      </c>
      <c r="EA389" s="33">
        <v>0</v>
      </c>
      <c r="EB389" s="33">
        <v>0</v>
      </c>
      <c r="EC389" s="33">
        <v>0</v>
      </c>
      <c r="ED389" s="33">
        <v>0</v>
      </c>
      <c r="EE389" s="33">
        <v>0</v>
      </c>
      <c r="EF389" s="33">
        <v>0</v>
      </c>
      <c r="EG389" s="33">
        <v>0</v>
      </c>
      <c r="EH389" s="33">
        <v>0</v>
      </c>
      <c r="EI389" s="33">
        <v>0</v>
      </c>
      <c r="EJ389" s="33">
        <v>0</v>
      </c>
      <c r="EK389" s="33">
        <v>0</v>
      </c>
      <c r="EL389" s="33">
        <v>0</v>
      </c>
      <c r="EM389" s="33">
        <v>0</v>
      </c>
      <c r="EN389" s="33">
        <v>0</v>
      </c>
      <c r="EO389" s="33">
        <v>0</v>
      </c>
      <c r="EP389" s="33">
        <v>0</v>
      </c>
      <c r="EQ389" s="33">
        <v>0</v>
      </c>
      <c r="ER389" s="33">
        <v>0</v>
      </c>
      <c r="ES389" s="33">
        <v>0</v>
      </c>
      <c r="ET389" s="33">
        <v>0</v>
      </c>
      <c r="EU389" s="33">
        <v>0</v>
      </c>
      <c r="EV389" s="33">
        <v>0</v>
      </c>
      <c r="EW389" s="33">
        <v>0</v>
      </c>
      <c r="EX389" s="33">
        <v>0</v>
      </c>
      <c r="EY389" s="33">
        <v>0</v>
      </c>
      <c r="EZ389" s="33">
        <v>0</v>
      </c>
      <c r="FA389" s="33">
        <v>0</v>
      </c>
      <c r="FB389" s="33">
        <v>0</v>
      </c>
      <c r="FC389" s="33">
        <v>0</v>
      </c>
    </row>
    <row r="390" spans="2:159" x14ac:dyDescent="0.25">
      <c r="B390" s="33" t="s">
        <v>29</v>
      </c>
      <c r="C390" s="33" t="s">
        <v>36</v>
      </c>
    </row>
    <row r="391" spans="2:159" x14ac:dyDescent="0.25">
      <c r="B391" s="33" t="s">
        <v>29</v>
      </c>
      <c r="C391" s="33" t="s">
        <v>37</v>
      </c>
    </row>
    <row r="392" spans="2:159" x14ac:dyDescent="0.25">
      <c r="B392" s="33" t="s">
        <v>29</v>
      </c>
      <c r="C392" s="33" t="s">
        <v>38</v>
      </c>
      <c r="D392" s="33">
        <v>862.83573790000003</v>
      </c>
      <c r="E392" s="33">
        <v>1047.993622</v>
      </c>
      <c r="F392" s="33">
        <v>1392.387285</v>
      </c>
      <c r="G392" s="33">
        <v>1144.275721</v>
      </c>
      <c r="H392" s="33">
        <v>1278.4681949999999</v>
      </c>
      <c r="I392" s="33">
        <v>1552.817593</v>
      </c>
      <c r="J392" s="33">
        <v>2063.1074739999999</v>
      </c>
      <c r="K392" s="33">
        <v>1695.47928</v>
      </c>
      <c r="L392" s="33">
        <v>1598.6274559999999</v>
      </c>
      <c r="M392" s="33">
        <v>1941.680558</v>
      </c>
      <c r="N392" s="33">
        <v>2579.7593280000001</v>
      </c>
      <c r="O392" s="33">
        <v>2120.0681709999999</v>
      </c>
      <c r="P392" s="33">
        <v>1774.111427</v>
      </c>
      <c r="Q392" s="33">
        <v>2154.8220329999999</v>
      </c>
      <c r="R392" s="33">
        <v>2862.9437619999999</v>
      </c>
      <c r="S392" s="33">
        <v>2352.791549</v>
      </c>
      <c r="T392" s="33">
        <v>2889.7414760000001</v>
      </c>
      <c r="U392" s="33">
        <v>3509.8576720000001</v>
      </c>
      <c r="V392" s="33">
        <v>4663.2737969999998</v>
      </c>
      <c r="W392" s="33">
        <v>3832.3180940000002</v>
      </c>
      <c r="X392" s="33">
        <v>2920.9085620000001</v>
      </c>
      <c r="Y392" s="33">
        <v>3547.7129749999999</v>
      </c>
      <c r="Z392" s="33">
        <v>4713.5691820000002</v>
      </c>
      <c r="AA392" s="33">
        <v>3873.651269</v>
      </c>
      <c r="AB392" s="33">
        <v>4543.9670699999997</v>
      </c>
      <c r="AC392" s="33">
        <v>5519.0672990000003</v>
      </c>
      <c r="AD392" s="33">
        <v>7332.7537259999999</v>
      </c>
      <c r="AE392" s="33">
        <v>6026.1194189999997</v>
      </c>
      <c r="AF392" s="33">
        <v>4974.2658080000001</v>
      </c>
      <c r="AG392" s="33">
        <v>6041.7048219999997</v>
      </c>
      <c r="AH392" s="33">
        <v>8027.1413899999998</v>
      </c>
      <c r="AI392" s="33">
        <v>6596.7731100000001</v>
      </c>
      <c r="AJ392" s="33">
        <v>5011.4521189999996</v>
      </c>
      <c r="AK392" s="33">
        <v>6086.8710279999996</v>
      </c>
      <c r="AL392" s="33">
        <v>8087.1502</v>
      </c>
      <c r="AM392" s="33">
        <v>6646.0888610000002</v>
      </c>
      <c r="AN392" s="33">
        <v>5011.4521189999996</v>
      </c>
      <c r="AO392" s="33">
        <v>6086.8710279999996</v>
      </c>
      <c r="AP392" s="33">
        <v>8087.1502</v>
      </c>
      <c r="AQ392" s="33">
        <v>6646.0888610000002</v>
      </c>
      <c r="AR392" s="33">
        <v>5011.4521189999996</v>
      </c>
      <c r="AS392" s="33">
        <v>6086.8710279999996</v>
      </c>
      <c r="AT392" s="33">
        <v>8087.1502</v>
      </c>
      <c r="AU392" s="33">
        <v>6646.0888610000002</v>
      </c>
      <c r="AV392" s="33">
        <v>5011.4521189999996</v>
      </c>
      <c r="AW392" s="33">
        <v>6086.8710279999996</v>
      </c>
      <c r="AX392" s="33">
        <v>8087.1502</v>
      </c>
      <c r="AY392" s="33">
        <v>6646.0888610000002</v>
      </c>
      <c r="AZ392" s="33">
        <v>5011.4521189999996</v>
      </c>
      <c r="BA392" s="33">
        <v>6086.8710279999996</v>
      </c>
      <c r="BB392" s="33">
        <v>8087.1502</v>
      </c>
      <c r="BC392" s="33">
        <v>6646.0888610000002</v>
      </c>
      <c r="BD392" s="33">
        <v>5011.4521189999996</v>
      </c>
      <c r="BE392" s="33">
        <v>6086.8710279999996</v>
      </c>
      <c r="BF392" s="33">
        <v>8087.1502</v>
      </c>
      <c r="BG392" s="33">
        <v>6646.0888610000002</v>
      </c>
      <c r="BH392" s="33">
        <v>5011.4521189999996</v>
      </c>
      <c r="BI392" s="33">
        <v>6086.8710279999996</v>
      </c>
      <c r="BJ392" s="33">
        <v>8087.1502</v>
      </c>
      <c r="BK392" s="33">
        <v>6646.0888610000002</v>
      </c>
      <c r="BL392" s="33">
        <v>4993.99226</v>
      </c>
      <c r="BM392" s="33">
        <v>6065.6644189999997</v>
      </c>
      <c r="BN392" s="33">
        <v>8058.9746349999996</v>
      </c>
      <c r="BO392" s="33">
        <v>6622.9339419999997</v>
      </c>
      <c r="BP392" s="33">
        <v>4988.8747160000003</v>
      </c>
      <c r="BQ392" s="33">
        <v>6059.4486889999998</v>
      </c>
      <c r="BR392" s="33">
        <v>8050.7162790000002</v>
      </c>
      <c r="BS392" s="33">
        <v>6616.1471549999997</v>
      </c>
      <c r="BT392" s="33">
        <v>4954.0966609999996</v>
      </c>
      <c r="BU392" s="33">
        <v>6017.2075329999998</v>
      </c>
      <c r="BV392" s="33">
        <v>7994.5937540000004</v>
      </c>
      <c r="BW392" s="33">
        <v>6570.0251859999998</v>
      </c>
      <c r="BX392" s="33">
        <v>4863.1743610000003</v>
      </c>
      <c r="BY392" s="33">
        <v>5906.7740089999998</v>
      </c>
      <c r="BZ392" s="33">
        <v>7847.8693549999998</v>
      </c>
      <c r="CA392" s="33">
        <v>6449.4458260000001</v>
      </c>
      <c r="CB392" s="33">
        <v>4766.4722449999999</v>
      </c>
      <c r="CC392" s="33">
        <v>5789.3203670000003</v>
      </c>
      <c r="CD392" s="33">
        <v>7691.8178719999996</v>
      </c>
      <c r="CE392" s="33">
        <v>6321.2013900000002</v>
      </c>
      <c r="CF392" s="33">
        <v>4719.7237400000004</v>
      </c>
      <c r="CG392" s="33">
        <v>5732.5399939999998</v>
      </c>
      <c r="CH392" s="33">
        <v>7616.3782250000004</v>
      </c>
      <c r="CI392" s="33">
        <v>6259.2044450000003</v>
      </c>
      <c r="CJ392" s="33">
        <v>4153.9287109999996</v>
      </c>
      <c r="CK392" s="33">
        <v>5045.3297220000004</v>
      </c>
      <c r="CL392" s="33">
        <v>6703.3356020000001</v>
      </c>
      <c r="CM392" s="33">
        <v>5508.8582470000001</v>
      </c>
      <c r="CN392" s="33">
        <v>3738.2962539999999</v>
      </c>
      <c r="CO392" s="33">
        <v>4540.5057500000003</v>
      </c>
      <c r="CP392" s="33">
        <v>6032.6154130000004</v>
      </c>
      <c r="CQ392" s="33">
        <v>4957.6546879999996</v>
      </c>
      <c r="CR392" s="33">
        <v>3418.1369930000001</v>
      </c>
      <c r="CS392" s="33">
        <v>4151.642785</v>
      </c>
      <c r="CT392" s="33">
        <v>5515.9635589999998</v>
      </c>
      <c r="CU392" s="33">
        <v>4533.0657979999996</v>
      </c>
      <c r="CV392" s="33">
        <v>3242.653022</v>
      </c>
      <c r="CW392" s="33">
        <v>3938.5013100000001</v>
      </c>
      <c r="CX392" s="33">
        <v>5232.7791260000004</v>
      </c>
      <c r="CY392" s="33">
        <v>4300.3424199999999</v>
      </c>
      <c r="CZ392" s="33">
        <v>2127.0229730000001</v>
      </c>
      <c r="DA392" s="33">
        <v>2583.4656709999999</v>
      </c>
      <c r="DB392" s="33">
        <v>3432.4490900000001</v>
      </c>
      <c r="DC392" s="33">
        <v>2820.8158739999999</v>
      </c>
      <c r="DD392" s="33">
        <v>2095.8558870000002</v>
      </c>
      <c r="DE392" s="33">
        <v>2545.610369</v>
      </c>
      <c r="DF392" s="33">
        <v>3382.1537050000002</v>
      </c>
      <c r="DG392" s="33">
        <v>2779.4826990000001</v>
      </c>
      <c r="DH392" s="33">
        <v>472.79737890000001</v>
      </c>
      <c r="DI392" s="33">
        <v>574.25604390000001</v>
      </c>
      <c r="DJ392" s="33">
        <v>762.96916080000005</v>
      </c>
      <c r="DK392" s="33">
        <v>627.01454969999998</v>
      </c>
      <c r="DL392" s="33">
        <v>40.727864099999998</v>
      </c>
      <c r="DM392" s="33">
        <v>49.467749099999999</v>
      </c>
      <c r="DN392" s="33">
        <v>65.7239352</v>
      </c>
      <c r="DO392" s="33">
        <v>54.012489299999999</v>
      </c>
    </row>
    <row r="393" spans="2:159" x14ac:dyDescent="0.25">
      <c r="B393" s="33" t="s">
        <v>29</v>
      </c>
      <c r="C393" s="33" t="s">
        <v>39</v>
      </c>
      <c r="AB393" s="33">
        <v>84.997281599999994</v>
      </c>
      <c r="AC393" s="33">
        <v>103.2370416</v>
      </c>
      <c r="AD393" s="33">
        <v>137.16299520000001</v>
      </c>
      <c r="AE393" s="33">
        <v>112.7217168</v>
      </c>
      <c r="AF393" s="33">
        <v>84.997281599999994</v>
      </c>
      <c r="AG393" s="33">
        <v>103.2370416</v>
      </c>
      <c r="AH393" s="33">
        <v>137.16299520000001</v>
      </c>
      <c r="AI393" s="33">
        <v>112.7217168</v>
      </c>
      <c r="AJ393" s="33">
        <v>84.997281599999994</v>
      </c>
      <c r="AK393" s="33">
        <v>103.2370416</v>
      </c>
      <c r="AL393" s="33">
        <v>137.16299520000001</v>
      </c>
      <c r="AM393" s="33">
        <v>112.7217168</v>
      </c>
      <c r="AN393" s="33">
        <v>84.997281599999994</v>
      </c>
      <c r="AO393" s="33">
        <v>103.2370416</v>
      </c>
      <c r="AP393" s="33">
        <v>137.16299520000001</v>
      </c>
      <c r="AQ393" s="33">
        <v>112.7217168</v>
      </c>
      <c r="AR393" s="33">
        <v>84.997281599999994</v>
      </c>
      <c r="AS393" s="33">
        <v>103.2370416</v>
      </c>
      <c r="AT393" s="33">
        <v>137.16299520000001</v>
      </c>
      <c r="AU393" s="33">
        <v>112.7217168</v>
      </c>
      <c r="AV393" s="33">
        <v>84.997281599999994</v>
      </c>
      <c r="AW393" s="33">
        <v>103.2370416</v>
      </c>
      <c r="AX393" s="33">
        <v>137.16299520000001</v>
      </c>
      <c r="AY393" s="33">
        <v>112.7217168</v>
      </c>
      <c r="AZ393" s="33">
        <v>84.997281599999994</v>
      </c>
      <c r="BA393" s="33">
        <v>103.2370416</v>
      </c>
      <c r="BB393" s="33">
        <v>137.16299520000001</v>
      </c>
      <c r="BC393" s="33">
        <v>112.7217168</v>
      </c>
      <c r="BD393" s="33">
        <v>84.997281599999994</v>
      </c>
      <c r="BE393" s="33">
        <v>103.2370416</v>
      </c>
      <c r="BF393" s="33">
        <v>137.16299520000001</v>
      </c>
      <c r="BG393" s="33">
        <v>112.7217168</v>
      </c>
      <c r="BH393" s="33">
        <v>84.997281599999994</v>
      </c>
      <c r="BI393" s="33">
        <v>103.2370416</v>
      </c>
      <c r="BJ393" s="33">
        <v>137.16299520000001</v>
      </c>
      <c r="BK393" s="33">
        <v>112.7217168</v>
      </c>
      <c r="BL393" s="33">
        <v>84.997281599999994</v>
      </c>
      <c r="BM393" s="33">
        <v>103.2370416</v>
      </c>
      <c r="BN393" s="33">
        <v>137.16299520000001</v>
      </c>
      <c r="BO393" s="33">
        <v>112.7217168</v>
      </c>
      <c r="BP393" s="33">
        <v>84.997281599999994</v>
      </c>
      <c r="BQ393" s="33">
        <v>103.2370416</v>
      </c>
      <c r="BR393" s="33">
        <v>137.16299520000001</v>
      </c>
      <c r="BS393" s="33">
        <v>112.7217168</v>
      </c>
      <c r="BT393" s="33">
        <v>84.997281599999994</v>
      </c>
      <c r="BU393" s="33">
        <v>103.2370416</v>
      </c>
      <c r="BV393" s="33">
        <v>137.16299520000001</v>
      </c>
      <c r="BW393" s="33">
        <v>112.7217168</v>
      </c>
      <c r="BX393" s="33">
        <v>84.997281599999994</v>
      </c>
      <c r="BY393" s="33">
        <v>103.2370416</v>
      </c>
      <c r="BZ393" s="33">
        <v>137.16299520000001</v>
      </c>
      <c r="CA393" s="33">
        <v>112.7217168</v>
      </c>
      <c r="CB393" s="33">
        <v>84.997281599999994</v>
      </c>
      <c r="CC393" s="33">
        <v>103.2370416</v>
      </c>
      <c r="CD393" s="33">
        <v>137.16299520000001</v>
      </c>
      <c r="CE393" s="33">
        <v>112.7217168</v>
      </c>
      <c r="CF393" s="33">
        <v>84.997281599999994</v>
      </c>
      <c r="CG393" s="33">
        <v>103.2370416</v>
      </c>
      <c r="CH393" s="33">
        <v>137.16299520000001</v>
      </c>
      <c r="CI393" s="33">
        <v>112.7217168</v>
      </c>
      <c r="CJ393" s="33">
        <v>84.997281599999994</v>
      </c>
      <c r="CK393" s="33">
        <v>103.2370416</v>
      </c>
      <c r="CL393" s="33">
        <v>137.16299520000001</v>
      </c>
      <c r="CM393" s="33">
        <v>112.7217168</v>
      </c>
      <c r="CN393" s="33">
        <v>84.997281599999994</v>
      </c>
      <c r="CO393" s="33">
        <v>103.2370416</v>
      </c>
      <c r="CP393" s="33">
        <v>137.16299520000001</v>
      </c>
      <c r="CQ393" s="33">
        <v>112.7217168</v>
      </c>
      <c r="CR393" s="33">
        <v>84.997281599999994</v>
      </c>
      <c r="CS393" s="33">
        <v>103.2370416</v>
      </c>
      <c r="CT393" s="33">
        <v>137.16299520000001</v>
      </c>
      <c r="CU393" s="33">
        <v>112.7217168</v>
      </c>
      <c r="CV393" s="33">
        <v>84.997281599999994</v>
      </c>
      <c r="CW393" s="33">
        <v>103.2370416</v>
      </c>
      <c r="CX393" s="33">
        <v>137.16299520000001</v>
      </c>
      <c r="CY393" s="33">
        <v>112.7217168</v>
      </c>
      <c r="CZ393" s="33">
        <v>84.997281599999994</v>
      </c>
      <c r="DA393" s="33">
        <v>103.2370416</v>
      </c>
      <c r="DB393" s="33">
        <v>137.16299520000001</v>
      </c>
      <c r="DC393" s="33">
        <v>112.7217168</v>
      </c>
      <c r="DD393" s="33">
        <v>84.997281599999994</v>
      </c>
      <c r="DE393" s="33">
        <v>103.2370416</v>
      </c>
      <c r="DF393" s="33">
        <v>137.16299520000001</v>
      </c>
      <c r="DG393" s="33">
        <v>112.7217168</v>
      </c>
    </row>
    <row r="394" spans="2:159" x14ac:dyDescent="0.25">
      <c r="B394" s="33" t="s">
        <v>29</v>
      </c>
      <c r="C394" s="33" t="s">
        <v>40</v>
      </c>
    </row>
    <row r="395" spans="2:159" x14ac:dyDescent="0.25">
      <c r="B395" s="33" t="s">
        <v>29</v>
      </c>
      <c r="C395" s="33" t="s">
        <v>41</v>
      </c>
    </row>
    <row r="396" spans="2:159" x14ac:dyDescent="0.25">
      <c r="B396" s="33" t="s">
        <v>29</v>
      </c>
      <c r="C396" s="33" t="s">
        <v>42</v>
      </c>
    </row>
    <row r="397" spans="2:159" x14ac:dyDescent="0.25">
      <c r="B397" s="33" t="s">
        <v>29</v>
      </c>
      <c r="C397" s="33" t="s">
        <v>43</v>
      </c>
    </row>
    <row r="398" spans="2:159" x14ac:dyDescent="0.25">
      <c r="B398" s="33" t="s">
        <v>29</v>
      </c>
      <c r="C398" s="33" t="s">
        <v>44</v>
      </c>
    </row>
    <row r="399" spans="2:159" x14ac:dyDescent="0.25">
      <c r="B399" s="33" t="s">
        <v>29</v>
      </c>
      <c r="C399" s="33" t="s">
        <v>45</v>
      </c>
    </row>
    <row r="400" spans="2:159" x14ac:dyDescent="0.25">
      <c r="B400" s="33" t="s">
        <v>29</v>
      </c>
      <c r="C400" s="33" t="s">
        <v>46</v>
      </c>
    </row>
    <row r="401" spans="2:159" x14ac:dyDescent="0.25">
      <c r="B401" s="33" t="s">
        <v>29</v>
      </c>
      <c r="C401" s="33" t="s">
        <v>15</v>
      </c>
      <c r="D401" s="33">
        <v>862.83573790000003</v>
      </c>
      <c r="E401" s="33">
        <v>1047.993622</v>
      </c>
      <c r="F401" s="33">
        <v>1392.387285</v>
      </c>
      <c r="G401" s="33">
        <v>1144.275721</v>
      </c>
      <c r="H401" s="33">
        <v>1278.4681949999999</v>
      </c>
      <c r="I401" s="33">
        <v>1552.817593</v>
      </c>
      <c r="J401" s="33">
        <v>2063.1074739999999</v>
      </c>
      <c r="K401" s="33">
        <v>1695.47928</v>
      </c>
      <c r="L401" s="33">
        <v>1598.6274559999999</v>
      </c>
      <c r="M401" s="33">
        <v>1941.680558</v>
      </c>
      <c r="N401" s="33">
        <v>2579.7593280000001</v>
      </c>
      <c r="O401" s="33">
        <v>2120.0681709999999</v>
      </c>
      <c r="P401" s="33">
        <v>1774.111427</v>
      </c>
      <c r="Q401" s="33">
        <v>2154.8220329999999</v>
      </c>
      <c r="R401" s="33">
        <v>2862.9437619999999</v>
      </c>
      <c r="S401" s="33">
        <v>2352.791549</v>
      </c>
      <c r="T401" s="33">
        <v>2889.7414760000001</v>
      </c>
      <c r="U401" s="33">
        <v>3509.8576720000001</v>
      </c>
      <c r="V401" s="33">
        <v>4663.2737969999998</v>
      </c>
      <c r="W401" s="33">
        <v>3832.3180940000002</v>
      </c>
      <c r="X401" s="33">
        <v>2920.9085620000001</v>
      </c>
      <c r="Y401" s="33">
        <v>3547.7129749999999</v>
      </c>
      <c r="Z401" s="33">
        <v>4713.5691820000002</v>
      </c>
      <c r="AA401" s="33">
        <v>3873.651269</v>
      </c>
      <c r="AB401" s="33">
        <v>4628.9643509999996</v>
      </c>
      <c r="AC401" s="33">
        <v>5622.304341</v>
      </c>
      <c r="AD401" s="33">
        <v>7469.9167219999999</v>
      </c>
      <c r="AE401" s="33">
        <v>6138.841136</v>
      </c>
      <c r="AF401" s="33">
        <v>5059.263089</v>
      </c>
      <c r="AG401" s="33">
        <v>6144.9418640000004</v>
      </c>
      <c r="AH401" s="33">
        <v>8164.3043850000004</v>
      </c>
      <c r="AI401" s="33">
        <v>6709.4948270000004</v>
      </c>
      <c r="AJ401" s="33">
        <v>5096.4494000000004</v>
      </c>
      <c r="AK401" s="33">
        <v>6190.1080700000002</v>
      </c>
      <c r="AL401" s="33">
        <v>8224.3131950000006</v>
      </c>
      <c r="AM401" s="33">
        <v>6758.8105779999996</v>
      </c>
      <c r="AN401" s="33">
        <v>5096.4494000000004</v>
      </c>
      <c r="AO401" s="33">
        <v>6190.1080700000002</v>
      </c>
      <c r="AP401" s="33">
        <v>8224.3131950000006</v>
      </c>
      <c r="AQ401" s="33">
        <v>6758.8105779999996</v>
      </c>
      <c r="AR401" s="33">
        <v>5096.4494000000004</v>
      </c>
      <c r="AS401" s="33">
        <v>6190.1080700000002</v>
      </c>
      <c r="AT401" s="33">
        <v>8224.3131950000006</v>
      </c>
      <c r="AU401" s="33">
        <v>6758.8105779999996</v>
      </c>
      <c r="AV401" s="33">
        <v>5096.4494000000004</v>
      </c>
      <c r="AW401" s="33">
        <v>6190.1080700000002</v>
      </c>
      <c r="AX401" s="33">
        <v>8224.3131950000006</v>
      </c>
      <c r="AY401" s="33">
        <v>6758.8105779999996</v>
      </c>
      <c r="AZ401" s="33">
        <v>5096.4494000000004</v>
      </c>
      <c r="BA401" s="33">
        <v>6190.1080700000002</v>
      </c>
      <c r="BB401" s="33">
        <v>8224.3131950000006</v>
      </c>
      <c r="BC401" s="33">
        <v>6758.8105779999996</v>
      </c>
      <c r="BD401" s="33">
        <v>5096.4494000000004</v>
      </c>
      <c r="BE401" s="33">
        <v>6190.1080700000002</v>
      </c>
      <c r="BF401" s="33">
        <v>8224.3131950000006</v>
      </c>
      <c r="BG401" s="33">
        <v>6758.8105779999996</v>
      </c>
      <c r="BH401" s="33">
        <v>5096.4494000000004</v>
      </c>
      <c r="BI401" s="33">
        <v>6190.1080700000002</v>
      </c>
      <c r="BJ401" s="33">
        <v>8224.3131950000006</v>
      </c>
      <c r="BK401" s="33">
        <v>6758.8105779999996</v>
      </c>
      <c r="BL401" s="33">
        <v>5078.9895420000003</v>
      </c>
      <c r="BM401" s="33">
        <v>6168.9014610000004</v>
      </c>
      <c r="BN401" s="33">
        <v>8196.1376299999993</v>
      </c>
      <c r="BO401" s="33">
        <v>6735.655659</v>
      </c>
      <c r="BP401" s="33">
        <v>5073.8719970000002</v>
      </c>
      <c r="BQ401" s="33">
        <v>6162.6857309999996</v>
      </c>
      <c r="BR401" s="33">
        <v>8187.8792750000002</v>
      </c>
      <c r="BS401" s="33">
        <v>6728.868872</v>
      </c>
      <c r="BT401" s="33">
        <v>5039.0939429999999</v>
      </c>
      <c r="BU401" s="33">
        <v>6120.4445740000001</v>
      </c>
      <c r="BV401" s="33">
        <v>8131.7567490000001</v>
      </c>
      <c r="BW401" s="33">
        <v>6682.7469030000002</v>
      </c>
      <c r="BX401" s="33">
        <v>4948.1716420000002</v>
      </c>
      <c r="BY401" s="33">
        <v>6010.0110510000004</v>
      </c>
      <c r="BZ401" s="33">
        <v>7985.0323500000004</v>
      </c>
      <c r="CA401" s="33">
        <v>6562.1675429999996</v>
      </c>
      <c r="CB401" s="33">
        <v>4851.4695270000002</v>
      </c>
      <c r="CC401" s="33">
        <v>5892.5574079999997</v>
      </c>
      <c r="CD401" s="33">
        <v>7828.9808670000002</v>
      </c>
      <c r="CE401" s="33">
        <v>6433.9231060000002</v>
      </c>
      <c r="CF401" s="33">
        <v>4804.7210219999997</v>
      </c>
      <c r="CG401" s="33">
        <v>5835.7770350000001</v>
      </c>
      <c r="CH401" s="33">
        <v>7753.5412200000001</v>
      </c>
      <c r="CI401" s="33">
        <v>6371.9261619999997</v>
      </c>
      <c r="CJ401" s="33">
        <v>4238.9259920000004</v>
      </c>
      <c r="CK401" s="33">
        <v>5148.5667629999998</v>
      </c>
      <c r="CL401" s="33">
        <v>6840.4985969999998</v>
      </c>
      <c r="CM401" s="33">
        <v>5621.5799639999996</v>
      </c>
      <c r="CN401" s="33">
        <v>3823.2935349999998</v>
      </c>
      <c r="CO401" s="33">
        <v>4643.742792</v>
      </c>
      <c r="CP401" s="33">
        <v>6169.7784089999996</v>
      </c>
      <c r="CQ401" s="33">
        <v>5070.376405</v>
      </c>
      <c r="CR401" s="33">
        <v>3503.1342749999999</v>
      </c>
      <c r="CS401" s="33">
        <v>4254.8798269999998</v>
      </c>
      <c r="CT401" s="33">
        <v>5653.1265549999998</v>
      </c>
      <c r="CU401" s="33">
        <v>4645.7875139999996</v>
      </c>
      <c r="CV401" s="33">
        <v>3327.6503039999998</v>
      </c>
      <c r="CW401" s="33">
        <v>4041.7383519999998</v>
      </c>
      <c r="CX401" s="33">
        <v>5369.942121</v>
      </c>
      <c r="CY401" s="33">
        <v>4413.0641370000003</v>
      </c>
      <c r="CZ401" s="33">
        <v>2212.0202549999999</v>
      </c>
      <c r="DA401" s="33">
        <v>2686.7027130000001</v>
      </c>
      <c r="DB401" s="33">
        <v>3569.6120850000002</v>
      </c>
      <c r="DC401" s="33">
        <v>2933.5375909999998</v>
      </c>
      <c r="DD401" s="33">
        <v>2180.8531680000001</v>
      </c>
      <c r="DE401" s="33">
        <v>2648.8474099999999</v>
      </c>
      <c r="DF401" s="33">
        <v>3519.3167010000002</v>
      </c>
      <c r="DG401" s="33">
        <v>2892.204416</v>
      </c>
      <c r="DH401" s="33">
        <v>472.79737890000001</v>
      </c>
      <c r="DI401" s="33">
        <v>574.25604390000001</v>
      </c>
      <c r="DJ401" s="33">
        <v>762.96916080000005</v>
      </c>
      <c r="DK401" s="33">
        <v>627.01454969999998</v>
      </c>
      <c r="DL401" s="33">
        <v>40.727864099999998</v>
      </c>
      <c r="DM401" s="33">
        <v>49.467749099999999</v>
      </c>
      <c r="DN401" s="33">
        <v>65.7239352</v>
      </c>
      <c r="DO401" s="33">
        <v>54.012489299999999</v>
      </c>
      <c r="DP401" s="33">
        <v>0</v>
      </c>
      <c r="DQ401" s="33">
        <v>0</v>
      </c>
      <c r="DR401" s="33">
        <v>0</v>
      </c>
      <c r="DS401" s="33">
        <v>0</v>
      </c>
      <c r="DT401" s="33">
        <v>0</v>
      </c>
      <c r="DU401" s="33">
        <v>0</v>
      </c>
      <c r="DV401" s="33">
        <v>0</v>
      </c>
      <c r="DW401" s="33">
        <v>0</v>
      </c>
      <c r="DX401" s="33">
        <v>0</v>
      </c>
      <c r="DY401" s="33">
        <v>0</v>
      </c>
      <c r="DZ401" s="33">
        <v>0</v>
      </c>
      <c r="EA401" s="33">
        <v>0</v>
      </c>
      <c r="EB401" s="33">
        <v>0</v>
      </c>
      <c r="EC401" s="33">
        <v>0</v>
      </c>
      <c r="ED401" s="33">
        <v>0</v>
      </c>
      <c r="EE401" s="33">
        <v>0</v>
      </c>
      <c r="EF401" s="33">
        <v>0</v>
      </c>
      <c r="EG401" s="33">
        <v>0</v>
      </c>
      <c r="EH401" s="33">
        <v>0</v>
      </c>
      <c r="EI401" s="33">
        <v>0</v>
      </c>
      <c r="EJ401" s="33">
        <v>0</v>
      </c>
      <c r="EK401" s="33">
        <v>0</v>
      </c>
      <c r="EL401" s="33">
        <v>0</v>
      </c>
      <c r="EM401" s="33">
        <v>0</v>
      </c>
      <c r="EN401" s="33">
        <v>0</v>
      </c>
      <c r="EO401" s="33">
        <v>0</v>
      </c>
      <c r="EP401" s="33">
        <v>0</v>
      </c>
      <c r="EQ401" s="33">
        <v>0</v>
      </c>
      <c r="ER401" s="33">
        <v>0</v>
      </c>
      <c r="ES401" s="33">
        <v>0</v>
      </c>
      <c r="ET401" s="33">
        <v>0</v>
      </c>
      <c r="EU401" s="33">
        <v>0</v>
      </c>
      <c r="EV401" s="33">
        <v>0</v>
      </c>
      <c r="EW401" s="33">
        <v>0</v>
      </c>
      <c r="EX401" s="33">
        <v>0</v>
      </c>
      <c r="EY401" s="33">
        <v>0</v>
      </c>
      <c r="EZ401" s="33">
        <v>0</v>
      </c>
      <c r="FA401" s="33">
        <v>0</v>
      </c>
      <c r="FB401" s="33">
        <v>0</v>
      </c>
      <c r="FC401" s="33">
        <v>0</v>
      </c>
    </row>
    <row r="402" spans="2:159" x14ac:dyDescent="0.25">
      <c r="B402" s="33" t="s">
        <v>30</v>
      </c>
      <c r="C402" s="33" t="s">
        <v>36</v>
      </c>
    </row>
    <row r="403" spans="2:159" x14ac:dyDescent="0.25">
      <c r="B403" s="33" t="s">
        <v>30</v>
      </c>
      <c r="C403" s="33" t="s">
        <v>37</v>
      </c>
    </row>
    <row r="404" spans="2:159" x14ac:dyDescent="0.25">
      <c r="B404" s="33" t="s">
        <v>30</v>
      </c>
      <c r="C404" s="33" t="s">
        <v>38</v>
      </c>
    </row>
    <row r="405" spans="2:159" x14ac:dyDescent="0.25">
      <c r="B405" s="33" t="s">
        <v>30</v>
      </c>
      <c r="C405" s="33" t="s">
        <v>39</v>
      </c>
    </row>
    <row r="406" spans="2:159" x14ac:dyDescent="0.25">
      <c r="B406" s="33" t="s">
        <v>30</v>
      </c>
      <c r="C406" s="33" t="s">
        <v>40</v>
      </c>
    </row>
    <row r="407" spans="2:159" x14ac:dyDescent="0.25">
      <c r="B407" s="33" t="s">
        <v>30</v>
      </c>
      <c r="C407" s="33" t="s">
        <v>41</v>
      </c>
    </row>
    <row r="408" spans="2:159" x14ac:dyDescent="0.25">
      <c r="B408" s="33" t="s">
        <v>30</v>
      </c>
      <c r="C408" s="33" t="s">
        <v>42</v>
      </c>
    </row>
    <row r="409" spans="2:159" x14ac:dyDescent="0.25">
      <c r="B409" s="33" t="s">
        <v>30</v>
      </c>
      <c r="C409" s="33" t="s">
        <v>43</v>
      </c>
    </row>
    <row r="410" spans="2:159" x14ac:dyDescent="0.25">
      <c r="B410" s="33" t="s">
        <v>30</v>
      </c>
      <c r="C410" s="33" t="s">
        <v>44</v>
      </c>
    </row>
    <row r="411" spans="2:159" x14ac:dyDescent="0.25">
      <c r="B411" s="33" t="s">
        <v>30</v>
      </c>
      <c r="C411" s="33" t="s">
        <v>45</v>
      </c>
    </row>
    <row r="412" spans="2:159" x14ac:dyDescent="0.25">
      <c r="B412" s="33" t="s">
        <v>30</v>
      </c>
      <c r="C412" s="33" t="s">
        <v>46</v>
      </c>
    </row>
    <row r="413" spans="2:159" x14ac:dyDescent="0.25">
      <c r="B413" s="33" t="s">
        <v>30</v>
      </c>
      <c r="C413" s="33" t="s">
        <v>15</v>
      </c>
      <c r="D413" s="33">
        <v>0</v>
      </c>
      <c r="E413" s="33">
        <v>0</v>
      </c>
      <c r="F413" s="33">
        <v>0</v>
      </c>
      <c r="G413" s="33">
        <v>0</v>
      </c>
      <c r="H413" s="33">
        <v>0</v>
      </c>
      <c r="I413" s="33">
        <v>0</v>
      </c>
      <c r="J413" s="33">
        <v>0</v>
      </c>
      <c r="K413" s="33">
        <v>0</v>
      </c>
      <c r="L413" s="33">
        <v>0</v>
      </c>
      <c r="M413" s="33">
        <v>0</v>
      </c>
      <c r="N413" s="33">
        <v>0</v>
      </c>
      <c r="O413" s="33">
        <v>0</v>
      </c>
      <c r="P413" s="33">
        <v>0</v>
      </c>
      <c r="Q413" s="33">
        <v>0</v>
      </c>
      <c r="R413" s="33">
        <v>0</v>
      </c>
      <c r="S413" s="33">
        <v>0</v>
      </c>
      <c r="T413" s="33">
        <v>0</v>
      </c>
      <c r="U413" s="33">
        <v>0</v>
      </c>
      <c r="V413" s="33">
        <v>0</v>
      </c>
      <c r="W413" s="33">
        <v>0</v>
      </c>
      <c r="X413" s="33">
        <v>0</v>
      </c>
      <c r="Y413" s="33">
        <v>0</v>
      </c>
      <c r="Z413" s="33">
        <v>0</v>
      </c>
      <c r="AA413" s="33">
        <v>0</v>
      </c>
      <c r="AB413" s="33">
        <v>0</v>
      </c>
      <c r="AC413" s="33">
        <v>0</v>
      </c>
      <c r="AD413" s="33">
        <v>0</v>
      </c>
      <c r="AE413" s="33">
        <v>0</v>
      </c>
      <c r="AF413" s="33">
        <v>0</v>
      </c>
      <c r="AG413" s="33">
        <v>0</v>
      </c>
      <c r="AH413" s="33">
        <v>0</v>
      </c>
      <c r="AI413" s="33">
        <v>0</v>
      </c>
      <c r="AJ413" s="33">
        <v>0</v>
      </c>
      <c r="AK413" s="33">
        <v>0</v>
      </c>
      <c r="AL413" s="33">
        <v>0</v>
      </c>
      <c r="AM413" s="33">
        <v>0</v>
      </c>
      <c r="AN413" s="33">
        <v>0</v>
      </c>
      <c r="AO413" s="33">
        <v>0</v>
      </c>
      <c r="AP413" s="33">
        <v>0</v>
      </c>
      <c r="AQ413" s="33">
        <v>0</v>
      </c>
      <c r="AR413" s="33">
        <v>0</v>
      </c>
      <c r="AS413" s="33">
        <v>0</v>
      </c>
      <c r="AT413" s="33">
        <v>0</v>
      </c>
      <c r="AU413" s="33">
        <v>0</v>
      </c>
      <c r="AV413" s="33">
        <v>0</v>
      </c>
      <c r="AW413" s="33">
        <v>0</v>
      </c>
      <c r="AX413" s="33">
        <v>0</v>
      </c>
      <c r="AY413" s="33">
        <v>0</v>
      </c>
      <c r="AZ413" s="33">
        <v>0</v>
      </c>
      <c r="BA413" s="33">
        <v>0</v>
      </c>
      <c r="BB413" s="33">
        <v>0</v>
      </c>
      <c r="BC413" s="33">
        <v>0</v>
      </c>
      <c r="BD413" s="33">
        <v>0</v>
      </c>
      <c r="BE413" s="33">
        <v>0</v>
      </c>
      <c r="BF413" s="33">
        <v>0</v>
      </c>
      <c r="BG413" s="33">
        <v>0</v>
      </c>
      <c r="BH413" s="33">
        <v>0</v>
      </c>
      <c r="BI413" s="33">
        <v>0</v>
      </c>
      <c r="BJ413" s="33">
        <v>0</v>
      </c>
      <c r="BK413" s="33">
        <v>0</v>
      </c>
      <c r="BL413" s="33">
        <v>0</v>
      </c>
      <c r="BM413" s="33">
        <v>0</v>
      </c>
      <c r="BN413" s="33">
        <v>0</v>
      </c>
      <c r="BO413" s="33">
        <v>0</v>
      </c>
      <c r="BP413" s="33">
        <v>0</v>
      </c>
      <c r="BQ413" s="33">
        <v>0</v>
      </c>
      <c r="BR413" s="33">
        <v>0</v>
      </c>
      <c r="BS413" s="33">
        <v>0</v>
      </c>
      <c r="BT413" s="33">
        <v>0</v>
      </c>
      <c r="BU413" s="33">
        <v>0</v>
      </c>
      <c r="BV413" s="33">
        <v>0</v>
      </c>
      <c r="BW413" s="33">
        <v>0</v>
      </c>
      <c r="BX413" s="33">
        <v>0</v>
      </c>
      <c r="BY413" s="33">
        <v>0</v>
      </c>
      <c r="BZ413" s="33">
        <v>0</v>
      </c>
      <c r="CA413" s="33">
        <v>0</v>
      </c>
      <c r="CB413" s="33">
        <v>0</v>
      </c>
      <c r="CC413" s="33">
        <v>0</v>
      </c>
      <c r="CD413" s="33">
        <v>0</v>
      </c>
      <c r="CE413" s="33">
        <v>0</v>
      </c>
      <c r="CF413" s="33">
        <v>0</v>
      </c>
      <c r="CG413" s="33">
        <v>0</v>
      </c>
      <c r="CH413" s="33">
        <v>0</v>
      </c>
      <c r="CI413" s="33">
        <v>0</v>
      </c>
      <c r="CJ413" s="33">
        <v>0</v>
      </c>
      <c r="CK413" s="33">
        <v>0</v>
      </c>
      <c r="CL413" s="33">
        <v>0</v>
      </c>
      <c r="CM413" s="33">
        <v>0</v>
      </c>
      <c r="CN413" s="33">
        <v>0</v>
      </c>
      <c r="CO413" s="33">
        <v>0</v>
      </c>
      <c r="CP413" s="33">
        <v>0</v>
      </c>
      <c r="CQ413" s="33">
        <v>0</v>
      </c>
      <c r="CR413" s="33">
        <v>0</v>
      </c>
      <c r="CS413" s="33">
        <v>0</v>
      </c>
      <c r="CT413" s="33">
        <v>0</v>
      </c>
      <c r="CU413" s="33">
        <v>0</v>
      </c>
      <c r="CV413" s="33">
        <v>0</v>
      </c>
      <c r="CW413" s="33">
        <v>0</v>
      </c>
      <c r="CX413" s="33">
        <v>0</v>
      </c>
      <c r="CY413" s="33">
        <v>0</v>
      </c>
      <c r="CZ413" s="33">
        <v>0</v>
      </c>
      <c r="DA413" s="33">
        <v>0</v>
      </c>
      <c r="DB413" s="33">
        <v>0</v>
      </c>
      <c r="DC413" s="33">
        <v>0</v>
      </c>
      <c r="DD413" s="33">
        <v>0</v>
      </c>
      <c r="DE413" s="33">
        <v>0</v>
      </c>
      <c r="DF413" s="33">
        <v>0</v>
      </c>
      <c r="DG413" s="33">
        <v>0</v>
      </c>
      <c r="DH413" s="33">
        <v>0</v>
      </c>
      <c r="DI413" s="33">
        <v>0</v>
      </c>
      <c r="DJ413" s="33">
        <v>0</v>
      </c>
      <c r="DK413" s="33">
        <v>0</v>
      </c>
      <c r="DL413" s="33">
        <v>0</v>
      </c>
      <c r="DM413" s="33">
        <v>0</v>
      </c>
      <c r="DN413" s="33">
        <v>0</v>
      </c>
      <c r="DO413" s="33">
        <v>0</v>
      </c>
      <c r="DP413" s="33">
        <v>0</v>
      </c>
      <c r="DQ413" s="33">
        <v>0</v>
      </c>
      <c r="DR413" s="33">
        <v>0</v>
      </c>
      <c r="DS413" s="33">
        <v>0</v>
      </c>
      <c r="DT413" s="33">
        <v>0</v>
      </c>
      <c r="DU413" s="33">
        <v>0</v>
      </c>
      <c r="DV413" s="33">
        <v>0</v>
      </c>
      <c r="DW413" s="33">
        <v>0</v>
      </c>
      <c r="DX413" s="33">
        <v>0</v>
      </c>
      <c r="DY413" s="33">
        <v>0</v>
      </c>
      <c r="DZ413" s="33">
        <v>0</v>
      </c>
      <c r="EA413" s="33">
        <v>0</v>
      </c>
      <c r="EB413" s="33">
        <v>0</v>
      </c>
      <c r="EC413" s="33">
        <v>0</v>
      </c>
      <c r="ED413" s="33">
        <v>0</v>
      </c>
      <c r="EE413" s="33">
        <v>0</v>
      </c>
      <c r="EF413" s="33">
        <v>0</v>
      </c>
      <c r="EG413" s="33">
        <v>0</v>
      </c>
      <c r="EH413" s="33">
        <v>0</v>
      </c>
      <c r="EI413" s="33">
        <v>0</v>
      </c>
      <c r="EJ413" s="33">
        <v>0</v>
      </c>
      <c r="EK413" s="33">
        <v>0</v>
      </c>
      <c r="EL413" s="33">
        <v>0</v>
      </c>
      <c r="EM413" s="33">
        <v>0</v>
      </c>
      <c r="EN413" s="33">
        <v>0</v>
      </c>
      <c r="EO413" s="33">
        <v>0</v>
      </c>
      <c r="EP413" s="33">
        <v>0</v>
      </c>
      <c r="EQ413" s="33">
        <v>0</v>
      </c>
      <c r="ER413" s="33">
        <v>0</v>
      </c>
      <c r="ES413" s="33">
        <v>0</v>
      </c>
      <c r="ET413" s="33">
        <v>0</v>
      </c>
      <c r="EU413" s="33">
        <v>0</v>
      </c>
      <c r="EV413" s="33">
        <v>0</v>
      </c>
      <c r="EW413" s="33">
        <v>0</v>
      </c>
      <c r="EX413" s="33">
        <v>0</v>
      </c>
      <c r="EY413" s="33">
        <v>0</v>
      </c>
      <c r="EZ413" s="33">
        <v>0</v>
      </c>
      <c r="FA413" s="33">
        <v>0</v>
      </c>
      <c r="FB413" s="33">
        <v>0</v>
      </c>
      <c r="FC413" s="33">
        <v>0</v>
      </c>
    </row>
    <row r="414" spans="2:159" x14ac:dyDescent="0.25">
      <c r="B414" s="33" t="s">
        <v>31</v>
      </c>
      <c r="C414" s="33" t="s">
        <v>36</v>
      </c>
    </row>
    <row r="415" spans="2:159" x14ac:dyDescent="0.25">
      <c r="B415" s="33" t="s">
        <v>31</v>
      </c>
      <c r="C415" s="33" t="s">
        <v>37</v>
      </c>
    </row>
    <row r="416" spans="2:159" x14ac:dyDescent="0.25">
      <c r="B416" s="33" t="s">
        <v>31</v>
      </c>
      <c r="C416" s="33" t="s">
        <v>38</v>
      </c>
      <c r="AR416" s="33">
        <v>1266.066544</v>
      </c>
      <c r="AS416" s="33">
        <v>1537.7546440000001</v>
      </c>
      <c r="AT416" s="33">
        <v>2043.094509</v>
      </c>
      <c r="AU416" s="33">
        <v>1679.0324559999999</v>
      </c>
      <c r="AV416" s="33">
        <v>3668.7988519999999</v>
      </c>
      <c r="AW416" s="33">
        <v>4456.0947429999997</v>
      </c>
      <c r="AX416" s="33">
        <v>5920.4651009999998</v>
      </c>
      <c r="AY416" s="33">
        <v>4865.4886070000002</v>
      </c>
      <c r="AZ416" s="33">
        <v>4930.6452060000001</v>
      </c>
      <c r="BA416" s="33">
        <v>5988.7235769999998</v>
      </c>
      <c r="BB416" s="33">
        <v>7956.7493459999996</v>
      </c>
      <c r="BC416" s="33">
        <v>6538.9243290000004</v>
      </c>
      <c r="BD416" s="33">
        <v>7552.6218040000003</v>
      </c>
      <c r="BE416" s="33">
        <v>9173.3560969999999</v>
      </c>
      <c r="BF416" s="33">
        <v>12187.92188</v>
      </c>
      <c r="BG416" s="33">
        <v>10016.137930000001</v>
      </c>
      <c r="BH416" s="33">
        <v>8379.5878909999992</v>
      </c>
      <c r="BI416" s="33">
        <v>10177.782719999999</v>
      </c>
      <c r="BJ416" s="33">
        <v>13522.425090000001</v>
      </c>
      <c r="BK416" s="33">
        <v>11112.84403</v>
      </c>
      <c r="BL416" s="33">
        <v>11192.82806</v>
      </c>
      <c r="BM416" s="33">
        <v>13594.7225</v>
      </c>
      <c r="BN416" s="33">
        <v>18062.246139999999</v>
      </c>
      <c r="BO416" s="33">
        <v>14843.7076</v>
      </c>
      <c r="BP416" s="33">
        <v>11778.715630000001</v>
      </c>
      <c r="BQ416" s="33">
        <v>14306.337009999999</v>
      </c>
      <c r="BR416" s="33">
        <v>19007.712780000002</v>
      </c>
      <c r="BS416" s="33">
        <v>15620.700129999999</v>
      </c>
      <c r="BT416" s="33">
        <v>12244.737279999999</v>
      </c>
      <c r="BU416" s="33">
        <v>14872.363310000001</v>
      </c>
      <c r="BV416" s="33">
        <v>19759.747719999999</v>
      </c>
      <c r="BW416" s="33">
        <v>16238.72884</v>
      </c>
      <c r="BX416" s="33">
        <v>12244.737279999999</v>
      </c>
      <c r="BY416" s="33">
        <v>14872.363310000001</v>
      </c>
      <c r="BZ416" s="33">
        <v>19759.747719999999</v>
      </c>
      <c r="CA416" s="33">
        <v>16238.72884</v>
      </c>
      <c r="CB416" s="33">
        <v>12244.737279999999</v>
      </c>
      <c r="CC416" s="33">
        <v>14872.363310000001</v>
      </c>
      <c r="CD416" s="33">
        <v>19759.747719999999</v>
      </c>
      <c r="CE416" s="33">
        <v>16238.72884</v>
      </c>
      <c r="CF416" s="33">
        <v>12244.737279999999</v>
      </c>
      <c r="CG416" s="33">
        <v>14872.363310000001</v>
      </c>
      <c r="CH416" s="33">
        <v>19759.747719999999</v>
      </c>
      <c r="CI416" s="33">
        <v>16238.72884</v>
      </c>
      <c r="CJ416" s="33">
        <v>12244.737279999999</v>
      </c>
      <c r="CK416" s="33">
        <v>14872.363310000001</v>
      </c>
      <c r="CL416" s="33">
        <v>19759.747719999999</v>
      </c>
      <c r="CM416" s="33">
        <v>16238.72884</v>
      </c>
      <c r="CN416" s="33">
        <v>12244.737279999999</v>
      </c>
      <c r="CO416" s="33">
        <v>14872.363310000001</v>
      </c>
      <c r="CP416" s="33">
        <v>19759.747719999999</v>
      </c>
      <c r="CQ416" s="33">
        <v>16238.72884</v>
      </c>
      <c r="CR416" s="33">
        <v>12244.737279999999</v>
      </c>
      <c r="CS416" s="33">
        <v>14872.363310000001</v>
      </c>
      <c r="CT416" s="33">
        <v>19759.747719999999</v>
      </c>
      <c r="CU416" s="33">
        <v>16238.72884</v>
      </c>
      <c r="CV416" s="33">
        <v>12244.737279999999</v>
      </c>
      <c r="CW416" s="33">
        <v>14872.363310000001</v>
      </c>
      <c r="CX416" s="33">
        <v>19759.747719999999</v>
      </c>
      <c r="CY416" s="33">
        <v>16238.72884</v>
      </c>
      <c r="CZ416" s="33">
        <v>12244.737279999999</v>
      </c>
      <c r="DA416" s="33">
        <v>14872.363310000001</v>
      </c>
      <c r="DB416" s="33">
        <v>19759.747719999999</v>
      </c>
      <c r="DC416" s="33">
        <v>16238.72884</v>
      </c>
      <c r="DD416" s="33">
        <v>12244.737279999999</v>
      </c>
      <c r="DE416" s="33">
        <v>14872.363310000001</v>
      </c>
      <c r="DF416" s="33">
        <v>19759.747719999999</v>
      </c>
      <c r="DG416" s="33">
        <v>16238.72884</v>
      </c>
      <c r="DH416" s="33">
        <v>12244.737279999999</v>
      </c>
      <c r="DI416" s="33">
        <v>14872.363310000001</v>
      </c>
      <c r="DJ416" s="33">
        <v>19759.747719999999</v>
      </c>
      <c r="DK416" s="33">
        <v>16238.72884</v>
      </c>
      <c r="DL416" s="33">
        <v>12244.737279999999</v>
      </c>
      <c r="DM416" s="33">
        <v>14872.363310000001</v>
      </c>
      <c r="DN416" s="33">
        <v>19759.747719999999</v>
      </c>
      <c r="DO416" s="33">
        <v>16238.72884</v>
      </c>
      <c r="DP416" s="33">
        <v>12244.737279999999</v>
      </c>
      <c r="DQ416" s="33">
        <v>14872.363310000001</v>
      </c>
      <c r="DR416" s="33">
        <v>19759.747719999999</v>
      </c>
      <c r="DS416" s="33">
        <v>16238.72884</v>
      </c>
      <c r="DT416" s="33">
        <v>12244.737279999999</v>
      </c>
      <c r="DU416" s="33">
        <v>14872.363310000001</v>
      </c>
      <c r="DV416" s="33">
        <v>19759.747719999999</v>
      </c>
      <c r="DW416" s="33">
        <v>16238.72884</v>
      </c>
      <c r="DX416" s="33">
        <v>12244.737279999999</v>
      </c>
      <c r="DY416" s="33">
        <v>14872.363310000001</v>
      </c>
      <c r="DZ416" s="33">
        <v>19759.747719999999</v>
      </c>
      <c r="EA416" s="33">
        <v>16238.72884</v>
      </c>
      <c r="EB416" s="33">
        <v>12244.737279999999</v>
      </c>
      <c r="EC416" s="33">
        <v>14872.363310000001</v>
      </c>
      <c r="ED416" s="33">
        <v>19759.747719999999</v>
      </c>
      <c r="EE416" s="33">
        <v>16238.72884</v>
      </c>
      <c r="EF416" s="33">
        <v>12244.737279999999</v>
      </c>
      <c r="EG416" s="33">
        <v>14872.363310000001</v>
      </c>
      <c r="EH416" s="33">
        <v>19759.747719999999</v>
      </c>
      <c r="EI416" s="33">
        <v>16238.72884</v>
      </c>
      <c r="EJ416" s="33">
        <v>12244.737279999999</v>
      </c>
      <c r="EK416" s="33">
        <v>14872.363310000001</v>
      </c>
      <c r="EL416" s="33">
        <v>19759.747719999999</v>
      </c>
      <c r="EM416" s="33">
        <v>16238.72884</v>
      </c>
      <c r="EN416" s="33">
        <v>12244.737279999999</v>
      </c>
      <c r="EO416" s="33">
        <v>14872.363310000001</v>
      </c>
      <c r="EP416" s="33">
        <v>19759.747719999999</v>
      </c>
      <c r="EQ416" s="33">
        <v>16238.72884</v>
      </c>
      <c r="ER416" s="33">
        <v>12244.737279999999</v>
      </c>
      <c r="ES416" s="33">
        <v>14872.363310000001</v>
      </c>
      <c r="ET416" s="33">
        <v>19759.747719999999</v>
      </c>
      <c r="EU416" s="33">
        <v>16238.72884</v>
      </c>
      <c r="EV416" s="33">
        <v>12244.737279999999</v>
      </c>
      <c r="EW416" s="33">
        <v>14872.363310000001</v>
      </c>
      <c r="EX416" s="33">
        <v>19759.747719999999</v>
      </c>
      <c r="EY416" s="33">
        <v>16238.72884</v>
      </c>
      <c r="EZ416" s="33">
        <v>12244.737279999999</v>
      </c>
      <c r="FA416" s="33">
        <v>14872.363310000001</v>
      </c>
      <c r="FB416" s="33">
        <v>19759.747719999999</v>
      </c>
      <c r="FC416" s="33">
        <v>16238.72884</v>
      </c>
    </row>
    <row r="417" spans="2:159" x14ac:dyDescent="0.25">
      <c r="B417" s="33" t="s">
        <v>31</v>
      </c>
      <c r="C417" s="33" t="s">
        <v>39</v>
      </c>
    </row>
    <row r="418" spans="2:159" x14ac:dyDescent="0.25">
      <c r="B418" s="33" t="s">
        <v>31</v>
      </c>
      <c r="C418" s="33" t="s">
        <v>40</v>
      </c>
    </row>
    <row r="419" spans="2:159" x14ac:dyDescent="0.25">
      <c r="B419" s="33" t="s">
        <v>31</v>
      </c>
      <c r="C419" s="33" t="s">
        <v>41</v>
      </c>
    </row>
    <row r="420" spans="2:159" x14ac:dyDescent="0.25">
      <c r="B420" s="33" t="s">
        <v>31</v>
      </c>
      <c r="C420" s="33" t="s">
        <v>42</v>
      </c>
    </row>
    <row r="421" spans="2:159" x14ac:dyDescent="0.25">
      <c r="B421" s="33" t="s">
        <v>31</v>
      </c>
      <c r="C421" s="33" t="s">
        <v>43</v>
      </c>
    </row>
    <row r="422" spans="2:159" x14ac:dyDescent="0.25">
      <c r="B422" s="33" t="s">
        <v>31</v>
      </c>
      <c r="C422" s="33" t="s">
        <v>44</v>
      </c>
    </row>
    <row r="423" spans="2:159" x14ac:dyDescent="0.25">
      <c r="B423" s="33" t="s">
        <v>31</v>
      </c>
      <c r="C423" s="33" t="s">
        <v>45</v>
      </c>
    </row>
    <row r="424" spans="2:159" x14ac:dyDescent="0.25">
      <c r="B424" s="33" t="s">
        <v>31</v>
      </c>
      <c r="C424" s="33" t="s">
        <v>46</v>
      </c>
    </row>
    <row r="425" spans="2:159" x14ac:dyDescent="0.25">
      <c r="B425" s="33" t="s">
        <v>31</v>
      </c>
      <c r="C425" s="33" t="s">
        <v>15</v>
      </c>
      <c r="D425" s="33">
        <v>0</v>
      </c>
      <c r="E425" s="33">
        <v>0</v>
      </c>
      <c r="F425" s="33">
        <v>0</v>
      </c>
      <c r="G425" s="33">
        <v>0</v>
      </c>
      <c r="H425" s="33">
        <v>0</v>
      </c>
      <c r="I425" s="33">
        <v>0</v>
      </c>
      <c r="J425" s="33">
        <v>0</v>
      </c>
      <c r="K425" s="33">
        <v>0</v>
      </c>
      <c r="L425" s="33">
        <v>0</v>
      </c>
      <c r="M425" s="33">
        <v>0</v>
      </c>
      <c r="N425" s="33">
        <v>0</v>
      </c>
      <c r="O425" s="33">
        <v>0</v>
      </c>
      <c r="P425" s="33">
        <v>0</v>
      </c>
      <c r="Q425" s="33">
        <v>0</v>
      </c>
      <c r="R425" s="33">
        <v>0</v>
      </c>
      <c r="S425" s="33">
        <v>0</v>
      </c>
      <c r="T425" s="33">
        <v>0</v>
      </c>
      <c r="U425" s="33">
        <v>0</v>
      </c>
      <c r="V425" s="33">
        <v>0</v>
      </c>
      <c r="W425" s="33">
        <v>0</v>
      </c>
      <c r="X425" s="33">
        <v>0</v>
      </c>
      <c r="Y425" s="33">
        <v>0</v>
      </c>
      <c r="Z425" s="33">
        <v>0</v>
      </c>
      <c r="AA425" s="33">
        <v>0</v>
      </c>
      <c r="AB425" s="33">
        <v>0</v>
      </c>
      <c r="AC425" s="33">
        <v>0</v>
      </c>
      <c r="AD425" s="33">
        <v>0</v>
      </c>
      <c r="AE425" s="33">
        <v>0</v>
      </c>
      <c r="AF425" s="33">
        <v>0</v>
      </c>
      <c r="AG425" s="33">
        <v>0</v>
      </c>
      <c r="AH425" s="33">
        <v>0</v>
      </c>
      <c r="AI425" s="33">
        <v>0</v>
      </c>
      <c r="AJ425" s="33">
        <v>0</v>
      </c>
      <c r="AK425" s="33">
        <v>0</v>
      </c>
      <c r="AL425" s="33">
        <v>0</v>
      </c>
      <c r="AM425" s="33">
        <v>0</v>
      </c>
      <c r="AN425" s="33">
        <v>0</v>
      </c>
      <c r="AO425" s="33">
        <v>0</v>
      </c>
      <c r="AP425" s="33">
        <v>0</v>
      </c>
      <c r="AQ425" s="33">
        <v>0</v>
      </c>
      <c r="AR425" s="33">
        <v>1266.066544</v>
      </c>
      <c r="AS425" s="33">
        <v>1537.7546440000001</v>
      </c>
      <c r="AT425" s="33">
        <v>2043.094509</v>
      </c>
      <c r="AU425" s="33">
        <v>1679.0324559999999</v>
      </c>
      <c r="AV425" s="33">
        <v>3668.7988519999999</v>
      </c>
      <c r="AW425" s="33">
        <v>4456.0947429999997</v>
      </c>
      <c r="AX425" s="33">
        <v>5920.4651009999998</v>
      </c>
      <c r="AY425" s="33">
        <v>4865.4886070000002</v>
      </c>
      <c r="AZ425" s="33">
        <v>4930.6452060000001</v>
      </c>
      <c r="BA425" s="33">
        <v>5988.7235769999998</v>
      </c>
      <c r="BB425" s="33">
        <v>7956.7493459999996</v>
      </c>
      <c r="BC425" s="33">
        <v>6538.9243290000004</v>
      </c>
      <c r="BD425" s="33">
        <v>7552.6218040000003</v>
      </c>
      <c r="BE425" s="33">
        <v>9173.3560969999999</v>
      </c>
      <c r="BF425" s="33">
        <v>12187.92188</v>
      </c>
      <c r="BG425" s="33">
        <v>10016.137930000001</v>
      </c>
      <c r="BH425" s="33">
        <v>8379.5878909999992</v>
      </c>
      <c r="BI425" s="33">
        <v>10177.782719999999</v>
      </c>
      <c r="BJ425" s="33">
        <v>13522.425090000001</v>
      </c>
      <c r="BK425" s="33">
        <v>11112.84403</v>
      </c>
      <c r="BL425" s="33">
        <v>11192.82806</v>
      </c>
      <c r="BM425" s="33">
        <v>13594.7225</v>
      </c>
      <c r="BN425" s="33">
        <v>18062.246139999999</v>
      </c>
      <c r="BO425" s="33">
        <v>14843.7076</v>
      </c>
      <c r="BP425" s="33">
        <v>11778.715630000001</v>
      </c>
      <c r="BQ425" s="33">
        <v>14306.337009999999</v>
      </c>
      <c r="BR425" s="33">
        <v>19007.712780000002</v>
      </c>
      <c r="BS425" s="33">
        <v>15620.700129999999</v>
      </c>
      <c r="BT425" s="33">
        <v>12244.737279999999</v>
      </c>
      <c r="BU425" s="33">
        <v>14872.363310000001</v>
      </c>
      <c r="BV425" s="33">
        <v>19759.747719999999</v>
      </c>
      <c r="BW425" s="33">
        <v>16238.72884</v>
      </c>
      <c r="BX425" s="33">
        <v>12244.737279999999</v>
      </c>
      <c r="BY425" s="33">
        <v>14872.363310000001</v>
      </c>
      <c r="BZ425" s="33">
        <v>19759.747719999999</v>
      </c>
      <c r="CA425" s="33">
        <v>16238.72884</v>
      </c>
      <c r="CB425" s="33">
        <v>12244.737279999999</v>
      </c>
      <c r="CC425" s="33">
        <v>14872.363310000001</v>
      </c>
      <c r="CD425" s="33">
        <v>19759.747719999999</v>
      </c>
      <c r="CE425" s="33">
        <v>16238.72884</v>
      </c>
      <c r="CF425" s="33">
        <v>12244.737279999999</v>
      </c>
      <c r="CG425" s="33">
        <v>14872.363310000001</v>
      </c>
      <c r="CH425" s="33">
        <v>19759.747719999999</v>
      </c>
      <c r="CI425" s="33">
        <v>16238.72884</v>
      </c>
      <c r="CJ425" s="33">
        <v>12244.737279999999</v>
      </c>
      <c r="CK425" s="33">
        <v>14872.363310000001</v>
      </c>
      <c r="CL425" s="33">
        <v>19759.747719999999</v>
      </c>
      <c r="CM425" s="33">
        <v>16238.72884</v>
      </c>
      <c r="CN425" s="33">
        <v>12244.737279999999</v>
      </c>
      <c r="CO425" s="33">
        <v>14872.363310000001</v>
      </c>
      <c r="CP425" s="33">
        <v>19759.747719999999</v>
      </c>
      <c r="CQ425" s="33">
        <v>16238.72884</v>
      </c>
      <c r="CR425" s="33">
        <v>12244.737279999999</v>
      </c>
      <c r="CS425" s="33">
        <v>14872.363310000001</v>
      </c>
      <c r="CT425" s="33">
        <v>19759.747719999999</v>
      </c>
      <c r="CU425" s="33">
        <v>16238.72884</v>
      </c>
      <c r="CV425" s="33">
        <v>12244.737279999999</v>
      </c>
      <c r="CW425" s="33">
        <v>14872.363310000001</v>
      </c>
      <c r="CX425" s="33">
        <v>19759.747719999999</v>
      </c>
      <c r="CY425" s="33">
        <v>16238.72884</v>
      </c>
      <c r="CZ425" s="33">
        <v>12244.737279999999</v>
      </c>
      <c r="DA425" s="33">
        <v>14872.363310000001</v>
      </c>
      <c r="DB425" s="33">
        <v>19759.747719999999</v>
      </c>
      <c r="DC425" s="33">
        <v>16238.72884</v>
      </c>
      <c r="DD425" s="33">
        <v>12244.737279999999</v>
      </c>
      <c r="DE425" s="33">
        <v>14872.363310000001</v>
      </c>
      <c r="DF425" s="33">
        <v>19759.747719999999</v>
      </c>
      <c r="DG425" s="33">
        <v>16238.72884</v>
      </c>
      <c r="DH425" s="33">
        <v>12244.737279999999</v>
      </c>
      <c r="DI425" s="33">
        <v>14872.363310000001</v>
      </c>
      <c r="DJ425" s="33">
        <v>19759.747719999999</v>
      </c>
      <c r="DK425" s="33">
        <v>16238.72884</v>
      </c>
      <c r="DL425" s="33">
        <v>12244.737279999999</v>
      </c>
      <c r="DM425" s="33">
        <v>14872.363310000001</v>
      </c>
      <c r="DN425" s="33">
        <v>19759.747719999999</v>
      </c>
      <c r="DO425" s="33">
        <v>16238.72884</v>
      </c>
      <c r="DP425" s="33">
        <v>12244.737279999999</v>
      </c>
      <c r="DQ425" s="33">
        <v>14872.363310000001</v>
      </c>
      <c r="DR425" s="33">
        <v>19759.747719999999</v>
      </c>
      <c r="DS425" s="33">
        <v>16238.72884</v>
      </c>
      <c r="DT425" s="33">
        <v>12244.737279999999</v>
      </c>
      <c r="DU425" s="33">
        <v>14872.363310000001</v>
      </c>
      <c r="DV425" s="33">
        <v>19759.747719999999</v>
      </c>
      <c r="DW425" s="33">
        <v>16238.72884</v>
      </c>
      <c r="DX425" s="33">
        <v>12244.737279999999</v>
      </c>
      <c r="DY425" s="33">
        <v>14872.363310000001</v>
      </c>
      <c r="DZ425" s="33">
        <v>19759.747719999999</v>
      </c>
      <c r="EA425" s="33">
        <v>16238.72884</v>
      </c>
      <c r="EB425" s="33">
        <v>12244.737279999999</v>
      </c>
      <c r="EC425" s="33">
        <v>14872.363310000001</v>
      </c>
      <c r="ED425" s="33">
        <v>19759.747719999999</v>
      </c>
      <c r="EE425" s="33">
        <v>16238.72884</v>
      </c>
      <c r="EF425" s="33">
        <v>12244.737279999999</v>
      </c>
      <c r="EG425" s="33">
        <v>14872.363310000001</v>
      </c>
      <c r="EH425" s="33">
        <v>19759.747719999999</v>
      </c>
      <c r="EI425" s="33">
        <v>16238.72884</v>
      </c>
      <c r="EJ425" s="33">
        <v>12244.737279999999</v>
      </c>
      <c r="EK425" s="33">
        <v>14872.363310000001</v>
      </c>
      <c r="EL425" s="33">
        <v>19759.747719999999</v>
      </c>
      <c r="EM425" s="33">
        <v>16238.72884</v>
      </c>
      <c r="EN425" s="33">
        <v>12244.737279999999</v>
      </c>
      <c r="EO425" s="33">
        <v>14872.363310000001</v>
      </c>
      <c r="EP425" s="33">
        <v>19759.747719999999</v>
      </c>
      <c r="EQ425" s="33">
        <v>16238.72884</v>
      </c>
      <c r="ER425" s="33">
        <v>12244.737279999999</v>
      </c>
      <c r="ES425" s="33">
        <v>14872.363310000001</v>
      </c>
      <c r="ET425" s="33">
        <v>19759.747719999999</v>
      </c>
      <c r="EU425" s="33">
        <v>16238.72884</v>
      </c>
      <c r="EV425" s="33">
        <v>12244.737279999999</v>
      </c>
      <c r="EW425" s="33">
        <v>14872.363310000001</v>
      </c>
      <c r="EX425" s="33">
        <v>19759.747719999999</v>
      </c>
      <c r="EY425" s="33">
        <v>16238.72884</v>
      </c>
      <c r="EZ425" s="33">
        <v>12244.737279999999</v>
      </c>
      <c r="FA425" s="33">
        <v>14872.363310000001</v>
      </c>
      <c r="FB425" s="33">
        <v>19759.747719999999</v>
      </c>
      <c r="FC425" s="33">
        <v>16238.72884</v>
      </c>
    </row>
    <row r="426" spans="2:159" x14ac:dyDescent="0.25">
      <c r="B426" s="33" t="s">
        <v>32</v>
      </c>
      <c r="C426" s="33" t="s">
        <v>36</v>
      </c>
    </row>
    <row r="427" spans="2:159" x14ac:dyDescent="0.25">
      <c r="B427" s="33" t="s">
        <v>32</v>
      </c>
      <c r="C427" s="33" t="s">
        <v>37</v>
      </c>
      <c r="CR427" s="33">
        <v>610.92904859999999</v>
      </c>
      <c r="CS427" s="33">
        <v>604.33628910000004</v>
      </c>
      <c r="CT427" s="33">
        <v>738.38906589999999</v>
      </c>
      <c r="CU427" s="33">
        <v>685.64698980000003</v>
      </c>
      <c r="CV427" s="33">
        <v>1459.939676</v>
      </c>
      <c r="CW427" s="33">
        <v>1444.184931</v>
      </c>
      <c r="CX427" s="33">
        <v>1764.5314069999999</v>
      </c>
      <c r="CY427" s="33">
        <v>1638.4934490000001</v>
      </c>
      <c r="CZ427" s="33">
        <v>2345.6606619999998</v>
      </c>
      <c r="DA427" s="33">
        <v>2320.347777</v>
      </c>
      <c r="DB427" s="33">
        <v>2835.0431020000001</v>
      </c>
      <c r="DC427" s="33">
        <v>2632.5400239999999</v>
      </c>
      <c r="DD427" s="33">
        <v>2905.4811690000001</v>
      </c>
      <c r="DE427" s="33">
        <v>2874.1270549999999</v>
      </c>
      <c r="DF427" s="33">
        <v>3511.6606929999998</v>
      </c>
      <c r="DG427" s="33">
        <v>3260.8277870000002</v>
      </c>
      <c r="DH427" s="33">
        <v>6205.9237149999999</v>
      </c>
      <c r="DI427" s="33">
        <v>6138.9533149999997</v>
      </c>
      <c r="DJ427" s="33">
        <v>7500.6847779999998</v>
      </c>
      <c r="DK427" s="33">
        <v>6964.9215789999998</v>
      </c>
      <c r="DL427" s="33">
        <v>6205.9237149999999</v>
      </c>
      <c r="DM427" s="33">
        <v>6138.9533149999997</v>
      </c>
      <c r="DN427" s="33">
        <v>7500.6847779999998</v>
      </c>
      <c r="DO427" s="33">
        <v>6964.9215789999998</v>
      </c>
      <c r="DP427" s="33">
        <v>6205.9237149999999</v>
      </c>
      <c r="DQ427" s="33">
        <v>6138.9533149999997</v>
      </c>
      <c r="DR427" s="33">
        <v>7500.6847779999998</v>
      </c>
      <c r="DS427" s="33">
        <v>6964.9215789999998</v>
      </c>
      <c r="DT427" s="33">
        <v>6205.9237149999999</v>
      </c>
      <c r="DU427" s="33">
        <v>6138.9533149999997</v>
      </c>
      <c r="DV427" s="33">
        <v>7500.6847779999998</v>
      </c>
      <c r="DW427" s="33">
        <v>6964.9215789999998</v>
      </c>
      <c r="DX427" s="33">
        <v>6205.9237149999999</v>
      </c>
      <c r="DY427" s="33">
        <v>6138.9533149999997</v>
      </c>
      <c r="DZ427" s="33">
        <v>7500.6847779999998</v>
      </c>
      <c r="EA427" s="33">
        <v>6964.9215789999998</v>
      </c>
      <c r="EB427" s="33">
        <v>6205.9237149999999</v>
      </c>
      <c r="EC427" s="33">
        <v>6138.9533149999997</v>
      </c>
      <c r="ED427" s="33">
        <v>7500.6847779999998</v>
      </c>
      <c r="EE427" s="33">
        <v>6964.9215789999998</v>
      </c>
      <c r="EF427" s="33">
        <v>6205.9237149999999</v>
      </c>
      <c r="EG427" s="33">
        <v>6138.9533149999997</v>
      </c>
      <c r="EH427" s="33">
        <v>7500.6847779999998</v>
      </c>
      <c r="EI427" s="33">
        <v>6964.9215789999998</v>
      </c>
      <c r="EJ427" s="33">
        <v>6205.9237149999999</v>
      </c>
      <c r="EK427" s="33">
        <v>6138.9533149999997</v>
      </c>
      <c r="EL427" s="33">
        <v>7500.6847779999998</v>
      </c>
      <c r="EM427" s="33">
        <v>6964.9215789999998</v>
      </c>
      <c r="EN427" s="33">
        <v>6205.9237149999999</v>
      </c>
      <c r="EO427" s="33">
        <v>6138.9533149999997</v>
      </c>
      <c r="EP427" s="33">
        <v>7500.6847779999998</v>
      </c>
      <c r="EQ427" s="33">
        <v>6964.9215789999998</v>
      </c>
      <c r="ER427" s="33">
        <v>6205.9237149999999</v>
      </c>
      <c r="ES427" s="33">
        <v>6138.9533149999997</v>
      </c>
      <c r="ET427" s="33">
        <v>7500.6847779999998</v>
      </c>
      <c r="EU427" s="33">
        <v>6964.9215789999998</v>
      </c>
      <c r="EV427" s="33">
        <v>6205.9237149999999</v>
      </c>
      <c r="EW427" s="33">
        <v>6138.9533149999997</v>
      </c>
      <c r="EX427" s="33">
        <v>7500.6847779999998</v>
      </c>
      <c r="EY427" s="33">
        <v>6964.9215789999998</v>
      </c>
      <c r="EZ427" s="33">
        <v>6205.9237149999999</v>
      </c>
      <c r="FA427" s="33">
        <v>6138.9533149999997</v>
      </c>
      <c r="FB427" s="33">
        <v>7500.6847779999998</v>
      </c>
      <c r="FC427" s="33">
        <v>6964.9215789999998</v>
      </c>
    </row>
    <row r="428" spans="2:159" x14ac:dyDescent="0.25">
      <c r="B428" s="33" t="s">
        <v>32</v>
      </c>
      <c r="C428" s="33" t="s">
        <v>38</v>
      </c>
    </row>
    <row r="429" spans="2:159" x14ac:dyDescent="0.25">
      <c r="B429" s="33" t="s">
        <v>32</v>
      </c>
      <c r="C429" s="33" t="s">
        <v>39</v>
      </c>
    </row>
    <row r="430" spans="2:159" x14ac:dyDescent="0.25">
      <c r="B430" s="33" t="s">
        <v>32</v>
      </c>
      <c r="C430" s="33" t="s">
        <v>40</v>
      </c>
    </row>
    <row r="431" spans="2:159" x14ac:dyDescent="0.25">
      <c r="B431" s="33" t="s">
        <v>32</v>
      </c>
      <c r="C431" s="33" t="s">
        <v>41</v>
      </c>
    </row>
    <row r="432" spans="2:159" x14ac:dyDescent="0.25">
      <c r="B432" s="33" t="s">
        <v>32</v>
      </c>
      <c r="C432" s="33" t="s">
        <v>42</v>
      </c>
    </row>
    <row r="433" spans="2:159" x14ac:dyDescent="0.25">
      <c r="B433" s="33" t="s">
        <v>32</v>
      </c>
      <c r="C433" s="33" t="s">
        <v>43</v>
      </c>
    </row>
    <row r="434" spans="2:159" x14ac:dyDescent="0.25">
      <c r="B434" s="33" t="s">
        <v>32</v>
      </c>
      <c r="C434" s="33" t="s">
        <v>44</v>
      </c>
    </row>
    <row r="435" spans="2:159" x14ac:dyDescent="0.25">
      <c r="B435" s="33" t="s">
        <v>32</v>
      </c>
      <c r="C435" s="33" t="s">
        <v>45</v>
      </c>
    </row>
    <row r="436" spans="2:159" x14ac:dyDescent="0.25">
      <c r="B436" s="33" t="s">
        <v>32</v>
      </c>
      <c r="C436" s="33" t="s">
        <v>46</v>
      </c>
    </row>
    <row r="437" spans="2:159" x14ac:dyDescent="0.25">
      <c r="B437" s="33" t="s">
        <v>32</v>
      </c>
      <c r="C437" s="33" t="s">
        <v>15</v>
      </c>
      <c r="D437" s="33">
        <v>0</v>
      </c>
      <c r="E437" s="33">
        <v>0</v>
      </c>
      <c r="F437" s="33">
        <v>0</v>
      </c>
      <c r="G437" s="33">
        <v>0</v>
      </c>
      <c r="H437" s="33">
        <v>0</v>
      </c>
      <c r="I437" s="33">
        <v>0</v>
      </c>
      <c r="J437" s="33">
        <v>0</v>
      </c>
      <c r="K437" s="33">
        <v>0</v>
      </c>
      <c r="L437" s="33">
        <v>0</v>
      </c>
      <c r="M437" s="33">
        <v>0</v>
      </c>
      <c r="N437" s="33">
        <v>0</v>
      </c>
      <c r="O437" s="33">
        <v>0</v>
      </c>
      <c r="P437" s="33">
        <v>0</v>
      </c>
      <c r="Q437" s="33">
        <v>0</v>
      </c>
      <c r="R437" s="33">
        <v>0</v>
      </c>
      <c r="S437" s="33">
        <v>0</v>
      </c>
      <c r="T437" s="33">
        <v>0</v>
      </c>
      <c r="U437" s="33">
        <v>0</v>
      </c>
      <c r="V437" s="33">
        <v>0</v>
      </c>
      <c r="W437" s="33">
        <v>0</v>
      </c>
      <c r="X437" s="33">
        <v>0</v>
      </c>
      <c r="Y437" s="33">
        <v>0</v>
      </c>
      <c r="Z437" s="33">
        <v>0</v>
      </c>
      <c r="AA437" s="33">
        <v>0</v>
      </c>
      <c r="AB437" s="33">
        <v>0</v>
      </c>
      <c r="AC437" s="33">
        <v>0</v>
      </c>
      <c r="AD437" s="33">
        <v>0</v>
      </c>
      <c r="AE437" s="33">
        <v>0</v>
      </c>
      <c r="AF437" s="33">
        <v>0</v>
      </c>
      <c r="AG437" s="33">
        <v>0</v>
      </c>
      <c r="AH437" s="33">
        <v>0</v>
      </c>
      <c r="AI437" s="33">
        <v>0</v>
      </c>
      <c r="AJ437" s="33">
        <v>0</v>
      </c>
      <c r="AK437" s="33">
        <v>0</v>
      </c>
      <c r="AL437" s="33">
        <v>0</v>
      </c>
      <c r="AM437" s="33">
        <v>0</v>
      </c>
      <c r="AN437" s="33">
        <v>0</v>
      </c>
      <c r="AO437" s="33">
        <v>0</v>
      </c>
      <c r="AP437" s="33">
        <v>0</v>
      </c>
      <c r="AQ437" s="33">
        <v>0</v>
      </c>
      <c r="AR437" s="33">
        <v>0</v>
      </c>
      <c r="AS437" s="33">
        <v>0</v>
      </c>
      <c r="AT437" s="33">
        <v>0</v>
      </c>
      <c r="AU437" s="33">
        <v>0</v>
      </c>
      <c r="AV437" s="33">
        <v>0</v>
      </c>
      <c r="AW437" s="33">
        <v>0</v>
      </c>
      <c r="AX437" s="33">
        <v>0</v>
      </c>
      <c r="AY437" s="33">
        <v>0</v>
      </c>
      <c r="AZ437" s="33">
        <v>0</v>
      </c>
      <c r="BA437" s="33">
        <v>0</v>
      </c>
      <c r="BB437" s="33">
        <v>0</v>
      </c>
      <c r="BC437" s="33">
        <v>0</v>
      </c>
      <c r="BD437" s="33">
        <v>0</v>
      </c>
      <c r="BE437" s="33">
        <v>0</v>
      </c>
      <c r="BF437" s="33">
        <v>0</v>
      </c>
      <c r="BG437" s="33">
        <v>0</v>
      </c>
      <c r="BH437" s="33">
        <v>0</v>
      </c>
      <c r="BI437" s="33">
        <v>0</v>
      </c>
      <c r="BJ437" s="33">
        <v>0</v>
      </c>
      <c r="BK437" s="33">
        <v>0</v>
      </c>
      <c r="BL437" s="33">
        <v>0</v>
      </c>
      <c r="BM437" s="33">
        <v>0</v>
      </c>
      <c r="BN437" s="33">
        <v>0</v>
      </c>
      <c r="BO437" s="33">
        <v>0</v>
      </c>
      <c r="BP437" s="33">
        <v>0</v>
      </c>
      <c r="BQ437" s="33">
        <v>0</v>
      </c>
      <c r="BR437" s="33">
        <v>0</v>
      </c>
      <c r="BS437" s="33">
        <v>0</v>
      </c>
      <c r="BT437" s="33">
        <v>0</v>
      </c>
      <c r="BU437" s="33">
        <v>0</v>
      </c>
      <c r="BV437" s="33">
        <v>0</v>
      </c>
      <c r="BW437" s="33">
        <v>0</v>
      </c>
      <c r="BX437" s="33">
        <v>0</v>
      </c>
      <c r="BY437" s="33">
        <v>0</v>
      </c>
      <c r="BZ437" s="33">
        <v>0</v>
      </c>
      <c r="CA437" s="33">
        <v>0</v>
      </c>
      <c r="CB437" s="33">
        <v>0</v>
      </c>
      <c r="CC437" s="33">
        <v>0</v>
      </c>
      <c r="CD437" s="33">
        <v>0</v>
      </c>
      <c r="CE437" s="33">
        <v>0</v>
      </c>
      <c r="CF437" s="33">
        <v>0</v>
      </c>
      <c r="CG437" s="33">
        <v>0</v>
      </c>
      <c r="CH437" s="33">
        <v>0</v>
      </c>
      <c r="CI437" s="33">
        <v>0</v>
      </c>
      <c r="CJ437" s="33">
        <v>0</v>
      </c>
      <c r="CK437" s="33">
        <v>0</v>
      </c>
      <c r="CL437" s="33">
        <v>0</v>
      </c>
      <c r="CM437" s="33">
        <v>0</v>
      </c>
      <c r="CN437" s="33">
        <v>0</v>
      </c>
      <c r="CO437" s="33">
        <v>0</v>
      </c>
      <c r="CP437" s="33">
        <v>0</v>
      </c>
      <c r="CQ437" s="33">
        <v>0</v>
      </c>
      <c r="CR437" s="33">
        <v>610.92904859999999</v>
      </c>
      <c r="CS437" s="33">
        <v>604.33628910000004</v>
      </c>
      <c r="CT437" s="33">
        <v>738.38906589999999</v>
      </c>
      <c r="CU437" s="33">
        <v>685.64698980000003</v>
      </c>
      <c r="CV437" s="33">
        <v>1459.939676</v>
      </c>
      <c r="CW437" s="33">
        <v>1444.184931</v>
      </c>
      <c r="CX437" s="33">
        <v>1764.5314069999999</v>
      </c>
      <c r="CY437" s="33">
        <v>1638.4934490000001</v>
      </c>
      <c r="CZ437" s="33">
        <v>2345.6606619999998</v>
      </c>
      <c r="DA437" s="33">
        <v>2320.347777</v>
      </c>
      <c r="DB437" s="33">
        <v>2835.0431020000001</v>
      </c>
      <c r="DC437" s="33">
        <v>2632.5400239999999</v>
      </c>
      <c r="DD437" s="33">
        <v>2905.4811690000001</v>
      </c>
      <c r="DE437" s="33">
        <v>2874.1270549999999</v>
      </c>
      <c r="DF437" s="33">
        <v>3511.6606929999998</v>
      </c>
      <c r="DG437" s="33">
        <v>3260.8277870000002</v>
      </c>
      <c r="DH437" s="33">
        <v>6205.9237149999999</v>
      </c>
      <c r="DI437" s="33">
        <v>6138.9533149999997</v>
      </c>
      <c r="DJ437" s="33">
        <v>7500.6847779999998</v>
      </c>
      <c r="DK437" s="33">
        <v>6964.9215789999998</v>
      </c>
      <c r="DL437" s="33">
        <v>6205.9237149999999</v>
      </c>
      <c r="DM437" s="33">
        <v>6138.9533149999997</v>
      </c>
      <c r="DN437" s="33">
        <v>7500.6847779999998</v>
      </c>
      <c r="DO437" s="33">
        <v>6964.9215789999998</v>
      </c>
      <c r="DP437" s="33">
        <v>6205.9237149999999</v>
      </c>
      <c r="DQ437" s="33">
        <v>6138.9533149999997</v>
      </c>
      <c r="DR437" s="33">
        <v>7500.6847779999998</v>
      </c>
      <c r="DS437" s="33">
        <v>6964.9215789999998</v>
      </c>
      <c r="DT437" s="33">
        <v>6205.9237149999999</v>
      </c>
      <c r="DU437" s="33">
        <v>6138.9533149999997</v>
      </c>
      <c r="DV437" s="33">
        <v>7500.6847779999998</v>
      </c>
      <c r="DW437" s="33">
        <v>6964.9215789999998</v>
      </c>
      <c r="DX437" s="33">
        <v>6205.9237149999999</v>
      </c>
      <c r="DY437" s="33">
        <v>6138.9533149999997</v>
      </c>
      <c r="DZ437" s="33">
        <v>7500.6847779999998</v>
      </c>
      <c r="EA437" s="33">
        <v>6964.9215789999998</v>
      </c>
      <c r="EB437" s="33">
        <v>6205.9237149999999</v>
      </c>
      <c r="EC437" s="33">
        <v>6138.9533149999997</v>
      </c>
      <c r="ED437" s="33">
        <v>7500.6847779999998</v>
      </c>
      <c r="EE437" s="33">
        <v>6964.9215789999998</v>
      </c>
      <c r="EF437" s="33">
        <v>6205.9237149999999</v>
      </c>
      <c r="EG437" s="33">
        <v>6138.9533149999997</v>
      </c>
      <c r="EH437" s="33">
        <v>7500.6847779999998</v>
      </c>
      <c r="EI437" s="33">
        <v>6964.9215789999998</v>
      </c>
      <c r="EJ437" s="33">
        <v>6205.9237149999999</v>
      </c>
      <c r="EK437" s="33">
        <v>6138.9533149999997</v>
      </c>
      <c r="EL437" s="33">
        <v>7500.6847779999998</v>
      </c>
      <c r="EM437" s="33">
        <v>6964.9215789999998</v>
      </c>
      <c r="EN437" s="33">
        <v>6205.9237149999999</v>
      </c>
      <c r="EO437" s="33">
        <v>6138.9533149999997</v>
      </c>
      <c r="EP437" s="33">
        <v>7500.6847779999998</v>
      </c>
      <c r="EQ437" s="33">
        <v>6964.9215789999998</v>
      </c>
      <c r="ER437" s="33">
        <v>6205.9237149999999</v>
      </c>
      <c r="ES437" s="33">
        <v>6138.9533149999997</v>
      </c>
      <c r="ET437" s="33">
        <v>7500.6847779999998</v>
      </c>
      <c r="EU437" s="33">
        <v>6964.9215789999998</v>
      </c>
      <c r="EV437" s="33">
        <v>6205.9237149999999</v>
      </c>
      <c r="EW437" s="33">
        <v>6138.9533149999997</v>
      </c>
      <c r="EX437" s="33">
        <v>7500.6847779999998</v>
      </c>
      <c r="EY437" s="33">
        <v>6964.9215789999998</v>
      </c>
      <c r="EZ437" s="33">
        <v>6205.9237149999999</v>
      </c>
      <c r="FA437" s="33">
        <v>6138.9533149999997</v>
      </c>
      <c r="FB437" s="33">
        <v>7500.6847779999998</v>
      </c>
      <c r="FC437" s="33">
        <v>6964.9215789999998</v>
      </c>
    </row>
    <row r="438" spans="2:159" x14ac:dyDescent="0.25">
      <c r="B438" s="33" t="s">
        <v>33</v>
      </c>
      <c r="C438" s="33" t="s">
        <v>36</v>
      </c>
    </row>
    <row r="439" spans="2:159" x14ac:dyDescent="0.25">
      <c r="B439" s="33" t="s">
        <v>33</v>
      </c>
      <c r="C439" s="33" t="s">
        <v>37</v>
      </c>
    </row>
    <row r="440" spans="2:159" x14ac:dyDescent="0.25">
      <c r="B440" s="33" t="s">
        <v>33</v>
      </c>
      <c r="C440" s="33" t="s">
        <v>38</v>
      </c>
      <c r="BX440" s="33">
        <v>1635.849375</v>
      </c>
      <c r="BY440" s="33">
        <v>1986.8900140000001</v>
      </c>
      <c r="BZ440" s="33">
        <v>2639.8256019999999</v>
      </c>
      <c r="CA440" s="33">
        <v>2169.4311459999999</v>
      </c>
      <c r="CB440" s="33">
        <v>4084.2345019999998</v>
      </c>
      <c r="CC440" s="33">
        <v>4960.679674</v>
      </c>
      <c r="CD440" s="33">
        <v>6590.8676939999996</v>
      </c>
      <c r="CE440" s="33">
        <v>5416.4311639999996</v>
      </c>
      <c r="CF440" s="33">
        <v>5702.39455</v>
      </c>
      <c r="CG440" s="33">
        <v>6926.0843670000004</v>
      </c>
      <c r="CH440" s="33">
        <v>9202.1474280000002</v>
      </c>
      <c r="CI440" s="33">
        <v>7562.4030720000001</v>
      </c>
      <c r="CJ440" s="33">
        <v>7688.350872</v>
      </c>
      <c r="CK440" s="33">
        <v>9338.2115740000008</v>
      </c>
      <c r="CL440" s="33">
        <v>12406.95248</v>
      </c>
      <c r="CM440" s="33">
        <v>10196.139139999999</v>
      </c>
      <c r="CN440" s="33">
        <v>9218.5753729999997</v>
      </c>
      <c r="CO440" s="33">
        <v>11196.81043</v>
      </c>
      <c r="CP440" s="33">
        <v>14876.32764</v>
      </c>
      <c r="CQ440" s="33">
        <v>12225.49266</v>
      </c>
      <c r="CR440" s="33">
        <v>10924.591420000001</v>
      </c>
      <c r="CS440" s="33">
        <v>13268.924349999999</v>
      </c>
      <c r="CT440" s="33">
        <v>17629.383590000001</v>
      </c>
      <c r="CU440" s="33">
        <v>14487.97747</v>
      </c>
      <c r="CV440" s="33">
        <v>12646.757369999999</v>
      </c>
      <c r="CW440" s="33">
        <v>15360.6538</v>
      </c>
      <c r="CX440" s="33">
        <v>20408.50116</v>
      </c>
      <c r="CY440" s="33">
        <v>16771.879949999999</v>
      </c>
      <c r="CZ440" s="33">
        <v>15586.61195</v>
      </c>
      <c r="DA440" s="33">
        <v>18931.37846</v>
      </c>
      <c r="DB440" s="33">
        <v>25152.64417</v>
      </c>
      <c r="DC440" s="33">
        <v>20670.657050000002</v>
      </c>
      <c r="DD440" s="33">
        <v>19128.029780000001</v>
      </c>
      <c r="DE440" s="33">
        <v>23232.7572</v>
      </c>
      <c r="DF440" s="33">
        <v>30867.550210000001</v>
      </c>
      <c r="DG440" s="33">
        <v>25367.215459999999</v>
      </c>
      <c r="DH440" s="33">
        <v>21249.320400000001</v>
      </c>
      <c r="DI440" s="33">
        <v>25809.260399999999</v>
      </c>
      <c r="DJ440" s="33">
        <v>34290.748800000001</v>
      </c>
      <c r="DK440" s="33">
        <v>28180.429199999999</v>
      </c>
      <c r="DL440" s="33">
        <v>21249.320400000001</v>
      </c>
      <c r="DM440" s="33">
        <v>25809.260399999999</v>
      </c>
      <c r="DN440" s="33">
        <v>34290.748800000001</v>
      </c>
      <c r="DO440" s="33">
        <v>28180.429199999999</v>
      </c>
      <c r="DP440" s="33">
        <v>21249.320400000001</v>
      </c>
      <c r="DQ440" s="33">
        <v>25809.260399999999</v>
      </c>
      <c r="DR440" s="33">
        <v>34290.748800000001</v>
      </c>
      <c r="DS440" s="33">
        <v>28180.429199999999</v>
      </c>
      <c r="DT440" s="33">
        <v>21249.320400000001</v>
      </c>
      <c r="DU440" s="33">
        <v>25809.260399999999</v>
      </c>
      <c r="DV440" s="33">
        <v>34290.748800000001</v>
      </c>
      <c r="DW440" s="33">
        <v>28180.429199999999</v>
      </c>
      <c r="DX440" s="33">
        <v>21249.320400000001</v>
      </c>
      <c r="DY440" s="33">
        <v>25809.260399999999</v>
      </c>
      <c r="DZ440" s="33">
        <v>34290.748800000001</v>
      </c>
      <c r="EA440" s="33">
        <v>28180.429199999999</v>
      </c>
      <c r="EB440" s="33">
        <v>21249.320400000001</v>
      </c>
      <c r="EC440" s="33">
        <v>25809.260399999999</v>
      </c>
      <c r="ED440" s="33">
        <v>34290.748800000001</v>
      </c>
      <c r="EE440" s="33">
        <v>28180.429199999999</v>
      </c>
      <c r="EF440" s="33">
        <v>21249.320400000001</v>
      </c>
      <c r="EG440" s="33">
        <v>25809.260399999999</v>
      </c>
      <c r="EH440" s="33">
        <v>34290.748800000001</v>
      </c>
      <c r="EI440" s="33">
        <v>28180.429199999999</v>
      </c>
      <c r="EJ440" s="33">
        <v>21249.320400000001</v>
      </c>
      <c r="EK440" s="33">
        <v>25809.260399999999</v>
      </c>
      <c r="EL440" s="33">
        <v>34290.748800000001</v>
      </c>
      <c r="EM440" s="33">
        <v>28180.429199999999</v>
      </c>
      <c r="EN440" s="33">
        <v>21249.320400000001</v>
      </c>
      <c r="EO440" s="33">
        <v>25809.260399999999</v>
      </c>
      <c r="EP440" s="33">
        <v>34290.748800000001</v>
      </c>
      <c r="EQ440" s="33">
        <v>28180.429199999999</v>
      </c>
      <c r="ER440" s="33">
        <v>21249.320400000001</v>
      </c>
      <c r="ES440" s="33">
        <v>25809.260399999999</v>
      </c>
      <c r="ET440" s="33">
        <v>34290.748800000001</v>
      </c>
      <c r="EU440" s="33">
        <v>28180.429199999999</v>
      </c>
      <c r="EV440" s="33">
        <v>21249.320400000001</v>
      </c>
      <c r="EW440" s="33">
        <v>25809.260399999999</v>
      </c>
      <c r="EX440" s="33">
        <v>34290.748800000001</v>
      </c>
      <c r="EY440" s="33">
        <v>28180.429199999999</v>
      </c>
      <c r="EZ440" s="33">
        <v>21249.320400000001</v>
      </c>
      <c r="FA440" s="33">
        <v>25809.260399999999</v>
      </c>
      <c r="FB440" s="33">
        <v>34290.748800000001</v>
      </c>
      <c r="FC440" s="33">
        <v>28180.429199999999</v>
      </c>
    </row>
    <row r="441" spans="2:159" x14ac:dyDescent="0.25">
      <c r="B441" s="33" t="s">
        <v>33</v>
      </c>
      <c r="C441" s="33" t="s">
        <v>39</v>
      </c>
    </row>
    <row r="442" spans="2:159" x14ac:dyDescent="0.25">
      <c r="B442" s="33" t="s">
        <v>33</v>
      </c>
      <c r="C442" s="33" t="s">
        <v>40</v>
      </c>
    </row>
    <row r="443" spans="2:159" x14ac:dyDescent="0.25">
      <c r="B443" s="33" t="s">
        <v>33</v>
      </c>
      <c r="C443" s="33" t="s">
        <v>41</v>
      </c>
    </row>
    <row r="444" spans="2:159" x14ac:dyDescent="0.25">
      <c r="B444" s="33" t="s">
        <v>33</v>
      </c>
      <c r="C444" s="33" t="s">
        <v>42</v>
      </c>
    </row>
    <row r="445" spans="2:159" x14ac:dyDescent="0.25">
      <c r="B445" s="33" t="s">
        <v>33</v>
      </c>
      <c r="C445" s="33" t="s">
        <v>43</v>
      </c>
    </row>
    <row r="446" spans="2:159" x14ac:dyDescent="0.25">
      <c r="B446" s="33" t="s">
        <v>33</v>
      </c>
      <c r="C446" s="33" t="s">
        <v>44</v>
      </c>
    </row>
    <row r="447" spans="2:159" x14ac:dyDescent="0.25">
      <c r="B447" s="33" t="s">
        <v>33</v>
      </c>
      <c r="C447" s="33" t="s">
        <v>45</v>
      </c>
    </row>
    <row r="448" spans="2:159" x14ac:dyDescent="0.25">
      <c r="B448" s="33" t="s">
        <v>33</v>
      </c>
      <c r="C448" s="33" t="s">
        <v>46</v>
      </c>
    </row>
    <row r="449" spans="2:159" x14ac:dyDescent="0.25">
      <c r="B449" s="33" t="s">
        <v>33</v>
      </c>
      <c r="C449" s="33" t="s">
        <v>15</v>
      </c>
      <c r="D449" s="33">
        <v>0</v>
      </c>
      <c r="E449" s="33">
        <v>0</v>
      </c>
      <c r="F449" s="33">
        <v>0</v>
      </c>
      <c r="G449" s="33">
        <v>0</v>
      </c>
      <c r="H449" s="33">
        <v>0</v>
      </c>
      <c r="I449" s="33">
        <v>0</v>
      </c>
      <c r="J449" s="33">
        <v>0</v>
      </c>
      <c r="K449" s="33">
        <v>0</v>
      </c>
      <c r="L449" s="33">
        <v>0</v>
      </c>
      <c r="M449" s="33">
        <v>0</v>
      </c>
      <c r="N449" s="33">
        <v>0</v>
      </c>
      <c r="O449" s="33">
        <v>0</v>
      </c>
      <c r="P449" s="33">
        <v>0</v>
      </c>
      <c r="Q449" s="33">
        <v>0</v>
      </c>
      <c r="R449" s="33">
        <v>0</v>
      </c>
      <c r="S449" s="33">
        <v>0</v>
      </c>
      <c r="T449" s="33">
        <v>0</v>
      </c>
      <c r="U449" s="33">
        <v>0</v>
      </c>
      <c r="V449" s="33">
        <v>0</v>
      </c>
      <c r="W449" s="33">
        <v>0</v>
      </c>
      <c r="X449" s="33">
        <v>0</v>
      </c>
      <c r="Y449" s="33">
        <v>0</v>
      </c>
      <c r="Z449" s="33">
        <v>0</v>
      </c>
      <c r="AA449" s="33">
        <v>0</v>
      </c>
      <c r="AB449" s="33">
        <v>0</v>
      </c>
      <c r="AC449" s="33">
        <v>0</v>
      </c>
      <c r="AD449" s="33">
        <v>0</v>
      </c>
      <c r="AE449" s="33">
        <v>0</v>
      </c>
      <c r="AF449" s="33">
        <v>0</v>
      </c>
      <c r="AG449" s="33">
        <v>0</v>
      </c>
      <c r="AH449" s="33">
        <v>0</v>
      </c>
      <c r="AI449" s="33">
        <v>0</v>
      </c>
      <c r="AJ449" s="33">
        <v>0</v>
      </c>
      <c r="AK449" s="33">
        <v>0</v>
      </c>
      <c r="AL449" s="33">
        <v>0</v>
      </c>
      <c r="AM449" s="33">
        <v>0</v>
      </c>
      <c r="AN449" s="33">
        <v>0</v>
      </c>
      <c r="AO449" s="33">
        <v>0</v>
      </c>
      <c r="AP449" s="33">
        <v>0</v>
      </c>
      <c r="AQ449" s="33">
        <v>0</v>
      </c>
      <c r="AR449" s="33">
        <v>0</v>
      </c>
      <c r="AS449" s="33">
        <v>0</v>
      </c>
      <c r="AT449" s="33">
        <v>0</v>
      </c>
      <c r="AU449" s="33">
        <v>0</v>
      </c>
      <c r="AV449" s="33">
        <v>0</v>
      </c>
      <c r="AW449" s="33">
        <v>0</v>
      </c>
      <c r="AX449" s="33">
        <v>0</v>
      </c>
      <c r="AY449" s="33">
        <v>0</v>
      </c>
      <c r="AZ449" s="33">
        <v>0</v>
      </c>
      <c r="BA449" s="33">
        <v>0</v>
      </c>
      <c r="BB449" s="33">
        <v>0</v>
      </c>
      <c r="BC449" s="33">
        <v>0</v>
      </c>
      <c r="BD449" s="33">
        <v>0</v>
      </c>
      <c r="BE449" s="33">
        <v>0</v>
      </c>
      <c r="BF449" s="33">
        <v>0</v>
      </c>
      <c r="BG449" s="33">
        <v>0</v>
      </c>
      <c r="BH449" s="33">
        <v>0</v>
      </c>
      <c r="BI449" s="33">
        <v>0</v>
      </c>
      <c r="BJ449" s="33">
        <v>0</v>
      </c>
      <c r="BK449" s="33">
        <v>0</v>
      </c>
      <c r="BL449" s="33">
        <v>0</v>
      </c>
      <c r="BM449" s="33">
        <v>0</v>
      </c>
      <c r="BN449" s="33">
        <v>0</v>
      </c>
      <c r="BO449" s="33">
        <v>0</v>
      </c>
      <c r="BP449" s="33">
        <v>0</v>
      </c>
      <c r="BQ449" s="33">
        <v>0</v>
      </c>
      <c r="BR449" s="33">
        <v>0</v>
      </c>
      <c r="BS449" s="33">
        <v>0</v>
      </c>
      <c r="BT449" s="33">
        <v>0</v>
      </c>
      <c r="BU449" s="33">
        <v>0</v>
      </c>
      <c r="BV449" s="33">
        <v>0</v>
      </c>
      <c r="BW449" s="33">
        <v>0</v>
      </c>
      <c r="BX449" s="33">
        <v>1635.849375</v>
      </c>
      <c r="BY449" s="33">
        <v>1986.8900140000001</v>
      </c>
      <c r="BZ449" s="33">
        <v>2639.8256019999999</v>
      </c>
      <c r="CA449" s="33">
        <v>2169.4311459999999</v>
      </c>
      <c r="CB449" s="33">
        <v>4084.2345019999998</v>
      </c>
      <c r="CC449" s="33">
        <v>4960.679674</v>
      </c>
      <c r="CD449" s="33">
        <v>6590.8676939999996</v>
      </c>
      <c r="CE449" s="33">
        <v>5416.4311639999996</v>
      </c>
      <c r="CF449" s="33">
        <v>5702.39455</v>
      </c>
      <c r="CG449" s="33">
        <v>6926.0843670000004</v>
      </c>
      <c r="CH449" s="33">
        <v>9202.1474280000002</v>
      </c>
      <c r="CI449" s="33">
        <v>7562.4030720000001</v>
      </c>
      <c r="CJ449" s="33">
        <v>7688.350872</v>
      </c>
      <c r="CK449" s="33">
        <v>9338.2115740000008</v>
      </c>
      <c r="CL449" s="33">
        <v>12406.95248</v>
      </c>
      <c r="CM449" s="33">
        <v>10196.139139999999</v>
      </c>
      <c r="CN449" s="33">
        <v>9218.5753729999997</v>
      </c>
      <c r="CO449" s="33">
        <v>11196.81043</v>
      </c>
      <c r="CP449" s="33">
        <v>14876.32764</v>
      </c>
      <c r="CQ449" s="33">
        <v>12225.49266</v>
      </c>
      <c r="CR449" s="33">
        <v>10924.591420000001</v>
      </c>
      <c r="CS449" s="33">
        <v>13268.924349999999</v>
      </c>
      <c r="CT449" s="33">
        <v>17629.383590000001</v>
      </c>
      <c r="CU449" s="33">
        <v>14487.97747</v>
      </c>
      <c r="CV449" s="33">
        <v>12646.757369999999</v>
      </c>
      <c r="CW449" s="33">
        <v>15360.6538</v>
      </c>
      <c r="CX449" s="33">
        <v>20408.50116</v>
      </c>
      <c r="CY449" s="33">
        <v>16771.879949999999</v>
      </c>
      <c r="CZ449" s="33">
        <v>15586.61195</v>
      </c>
      <c r="DA449" s="33">
        <v>18931.37846</v>
      </c>
      <c r="DB449" s="33">
        <v>25152.64417</v>
      </c>
      <c r="DC449" s="33">
        <v>20670.657050000002</v>
      </c>
      <c r="DD449" s="33">
        <v>19128.029780000001</v>
      </c>
      <c r="DE449" s="33">
        <v>23232.7572</v>
      </c>
      <c r="DF449" s="33">
        <v>30867.550210000001</v>
      </c>
      <c r="DG449" s="33">
        <v>25367.215459999999</v>
      </c>
      <c r="DH449" s="33">
        <v>21249.320400000001</v>
      </c>
      <c r="DI449" s="33">
        <v>25809.260399999999</v>
      </c>
      <c r="DJ449" s="33">
        <v>34290.748800000001</v>
      </c>
      <c r="DK449" s="33">
        <v>28180.429199999999</v>
      </c>
      <c r="DL449" s="33">
        <v>21249.320400000001</v>
      </c>
      <c r="DM449" s="33">
        <v>25809.260399999999</v>
      </c>
      <c r="DN449" s="33">
        <v>34290.748800000001</v>
      </c>
      <c r="DO449" s="33">
        <v>28180.429199999999</v>
      </c>
      <c r="DP449" s="33">
        <v>21249.320400000001</v>
      </c>
      <c r="DQ449" s="33">
        <v>25809.260399999999</v>
      </c>
      <c r="DR449" s="33">
        <v>34290.748800000001</v>
      </c>
      <c r="DS449" s="33">
        <v>28180.429199999999</v>
      </c>
      <c r="DT449" s="33">
        <v>21249.320400000001</v>
      </c>
      <c r="DU449" s="33">
        <v>25809.260399999999</v>
      </c>
      <c r="DV449" s="33">
        <v>34290.748800000001</v>
      </c>
      <c r="DW449" s="33">
        <v>28180.429199999999</v>
      </c>
      <c r="DX449" s="33">
        <v>21249.320400000001</v>
      </c>
      <c r="DY449" s="33">
        <v>25809.260399999999</v>
      </c>
      <c r="DZ449" s="33">
        <v>34290.748800000001</v>
      </c>
      <c r="EA449" s="33">
        <v>28180.429199999999</v>
      </c>
      <c r="EB449" s="33">
        <v>21249.320400000001</v>
      </c>
      <c r="EC449" s="33">
        <v>25809.260399999999</v>
      </c>
      <c r="ED449" s="33">
        <v>34290.748800000001</v>
      </c>
      <c r="EE449" s="33">
        <v>28180.429199999999</v>
      </c>
      <c r="EF449" s="33">
        <v>21249.320400000001</v>
      </c>
      <c r="EG449" s="33">
        <v>25809.260399999999</v>
      </c>
      <c r="EH449" s="33">
        <v>34290.748800000001</v>
      </c>
      <c r="EI449" s="33">
        <v>28180.429199999999</v>
      </c>
      <c r="EJ449" s="33">
        <v>21249.320400000001</v>
      </c>
      <c r="EK449" s="33">
        <v>25809.260399999999</v>
      </c>
      <c r="EL449" s="33">
        <v>34290.748800000001</v>
      </c>
      <c r="EM449" s="33">
        <v>28180.429199999999</v>
      </c>
      <c r="EN449" s="33">
        <v>21249.320400000001</v>
      </c>
      <c r="EO449" s="33">
        <v>25809.260399999999</v>
      </c>
      <c r="EP449" s="33">
        <v>34290.748800000001</v>
      </c>
      <c r="EQ449" s="33">
        <v>28180.429199999999</v>
      </c>
      <c r="ER449" s="33">
        <v>21249.320400000001</v>
      </c>
      <c r="ES449" s="33">
        <v>25809.260399999999</v>
      </c>
      <c r="ET449" s="33">
        <v>34290.748800000001</v>
      </c>
      <c r="EU449" s="33">
        <v>28180.429199999999</v>
      </c>
      <c r="EV449" s="33">
        <v>21249.320400000001</v>
      </c>
      <c r="EW449" s="33">
        <v>25809.260399999999</v>
      </c>
      <c r="EX449" s="33">
        <v>34290.748800000001</v>
      </c>
      <c r="EY449" s="33">
        <v>28180.429199999999</v>
      </c>
      <c r="EZ449" s="33">
        <v>21249.320400000001</v>
      </c>
      <c r="FA449" s="33">
        <v>25809.260399999999</v>
      </c>
      <c r="FB449" s="33">
        <v>34290.748800000001</v>
      </c>
      <c r="FC449" s="33">
        <v>28180.429199999999</v>
      </c>
    </row>
    <row r="450" spans="2:159" x14ac:dyDescent="0.25">
      <c r="B450" s="33" t="s">
        <v>34</v>
      </c>
      <c r="C450" s="33" t="s">
        <v>36</v>
      </c>
    </row>
    <row r="451" spans="2:159" x14ac:dyDescent="0.25">
      <c r="B451" s="33" t="s">
        <v>34</v>
      </c>
      <c r="C451" s="33" t="s">
        <v>37</v>
      </c>
      <c r="EB451" s="33">
        <v>681.07910319999996</v>
      </c>
      <c r="EC451" s="33">
        <v>673.7293287</v>
      </c>
      <c r="ED451" s="33">
        <v>823.17474340000001</v>
      </c>
      <c r="EE451" s="33">
        <v>764.37654750000002</v>
      </c>
      <c r="EF451" s="33">
        <v>1711.8455509999999</v>
      </c>
      <c r="EG451" s="33">
        <v>1693.372398</v>
      </c>
      <c r="EH451" s="33">
        <v>2068.9931839999999</v>
      </c>
      <c r="EI451" s="33">
        <v>1921.2079570000001</v>
      </c>
      <c r="EJ451" s="33">
        <v>2423.0377539999999</v>
      </c>
      <c r="EK451" s="33">
        <v>2396.8898650000001</v>
      </c>
      <c r="EL451" s="33">
        <v>2928.5636169999998</v>
      </c>
      <c r="EM451" s="33">
        <v>2719.3805010000001</v>
      </c>
      <c r="EN451" s="33">
        <v>3127.3455680000002</v>
      </c>
      <c r="EO451" s="33">
        <v>3093.5972339999998</v>
      </c>
      <c r="EP451" s="33">
        <v>3779.8133480000001</v>
      </c>
      <c r="EQ451" s="33">
        <v>3509.826681</v>
      </c>
      <c r="ER451" s="33">
        <v>3955.2820080000001</v>
      </c>
      <c r="ES451" s="33">
        <v>3912.5991079999999</v>
      </c>
      <c r="ET451" s="33">
        <v>4780.4847289999998</v>
      </c>
      <c r="EU451" s="33">
        <v>4439.0215340000004</v>
      </c>
      <c r="EV451" s="33">
        <v>4695.9815269999999</v>
      </c>
      <c r="EW451" s="33">
        <v>4645.3054670000001</v>
      </c>
      <c r="EX451" s="33">
        <v>5675.7186799999999</v>
      </c>
      <c r="EY451" s="33">
        <v>5270.310203</v>
      </c>
      <c r="EZ451" s="33">
        <v>5439.5306069999997</v>
      </c>
      <c r="FA451" s="33">
        <v>5380.830637</v>
      </c>
      <c r="FB451" s="33">
        <v>6574.3967050000001</v>
      </c>
      <c r="FC451" s="33">
        <v>6104.7969409999996</v>
      </c>
    </row>
    <row r="452" spans="2:159" x14ac:dyDescent="0.25">
      <c r="B452" s="33" t="s">
        <v>34</v>
      </c>
      <c r="C452" s="33" t="s">
        <v>38</v>
      </c>
    </row>
    <row r="453" spans="2:159" x14ac:dyDescent="0.25">
      <c r="B453" s="33" t="s">
        <v>34</v>
      </c>
      <c r="C453" s="33" t="s">
        <v>39</v>
      </c>
    </row>
    <row r="454" spans="2:159" x14ac:dyDescent="0.25">
      <c r="B454" s="33" t="s">
        <v>34</v>
      </c>
      <c r="C454" s="33" t="s">
        <v>40</v>
      </c>
    </row>
    <row r="455" spans="2:159" x14ac:dyDescent="0.25">
      <c r="B455" s="33" t="s">
        <v>34</v>
      </c>
      <c r="C455" s="33" t="s">
        <v>41</v>
      </c>
    </row>
    <row r="456" spans="2:159" x14ac:dyDescent="0.25">
      <c r="B456" s="33" t="s">
        <v>34</v>
      </c>
      <c r="C456" s="33" t="s">
        <v>42</v>
      </c>
    </row>
    <row r="457" spans="2:159" x14ac:dyDescent="0.25">
      <c r="B457" s="33" t="s">
        <v>34</v>
      </c>
      <c r="C457" s="33" t="s">
        <v>43</v>
      </c>
    </row>
    <row r="458" spans="2:159" x14ac:dyDescent="0.25">
      <c r="B458" s="33" t="s">
        <v>34</v>
      </c>
      <c r="C458" s="33" t="s">
        <v>44</v>
      </c>
    </row>
    <row r="459" spans="2:159" x14ac:dyDescent="0.25">
      <c r="B459" s="33" t="s">
        <v>34</v>
      </c>
      <c r="C459" s="33" t="s">
        <v>45</v>
      </c>
    </row>
    <row r="460" spans="2:159" x14ac:dyDescent="0.25">
      <c r="B460" s="33" t="s">
        <v>34</v>
      </c>
      <c r="C460" s="33" t="s">
        <v>46</v>
      </c>
    </row>
    <row r="461" spans="2:159" x14ac:dyDescent="0.25">
      <c r="B461" s="33" t="s">
        <v>34</v>
      </c>
      <c r="C461" s="33" t="s">
        <v>15</v>
      </c>
      <c r="D461" s="33">
        <v>0</v>
      </c>
      <c r="E461" s="33">
        <v>0</v>
      </c>
      <c r="F461" s="33">
        <v>0</v>
      </c>
      <c r="G461" s="33">
        <v>0</v>
      </c>
      <c r="H461" s="33">
        <v>0</v>
      </c>
      <c r="I461" s="33">
        <v>0</v>
      </c>
      <c r="J461" s="33">
        <v>0</v>
      </c>
      <c r="K461" s="33">
        <v>0</v>
      </c>
      <c r="L461" s="33">
        <v>0</v>
      </c>
      <c r="M461" s="33">
        <v>0</v>
      </c>
      <c r="N461" s="33">
        <v>0</v>
      </c>
      <c r="O461" s="33">
        <v>0</v>
      </c>
      <c r="P461" s="33">
        <v>0</v>
      </c>
      <c r="Q461" s="33">
        <v>0</v>
      </c>
      <c r="R461" s="33">
        <v>0</v>
      </c>
      <c r="S461" s="33">
        <v>0</v>
      </c>
      <c r="T461" s="33">
        <v>0</v>
      </c>
      <c r="U461" s="33">
        <v>0</v>
      </c>
      <c r="V461" s="33">
        <v>0</v>
      </c>
      <c r="W461" s="33">
        <v>0</v>
      </c>
      <c r="X461" s="33">
        <v>0</v>
      </c>
      <c r="Y461" s="33">
        <v>0</v>
      </c>
      <c r="Z461" s="33">
        <v>0</v>
      </c>
      <c r="AA461" s="33">
        <v>0</v>
      </c>
      <c r="AB461" s="33">
        <v>0</v>
      </c>
      <c r="AC461" s="33">
        <v>0</v>
      </c>
      <c r="AD461" s="33">
        <v>0</v>
      </c>
      <c r="AE461" s="33">
        <v>0</v>
      </c>
      <c r="AF461" s="33">
        <v>0</v>
      </c>
      <c r="AG461" s="33">
        <v>0</v>
      </c>
      <c r="AH461" s="33">
        <v>0</v>
      </c>
      <c r="AI461" s="33">
        <v>0</v>
      </c>
      <c r="AJ461" s="33">
        <v>0</v>
      </c>
      <c r="AK461" s="33">
        <v>0</v>
      </c>
      <c r="AL461" s="33">
        <v>0</v>
      </c>
      <c r="AM461" s="33">
        <v>0</v>
      </c>
      <c r="AN461" s="33">
        <v>0</v>
      </c>
      <c r="AO461" s="33">
        <v>0</v>
      </c>
      <c r="AP461" s="33">
        <v>0</v>
      </c>
      <c r="AQ461" s="33">
        <v>0</v>
      </c>
      <c r="AR461" s="33">
        <v>0</v>
      </c>
      <c r="AS461" s="33">
        <v>0</v>
      </c>
      <c r="AT461" s="33">
        <v>0</v>
      </c>
      <c r="AU461" s="33">
        <v>0</v>
      </c>
      <c r="AV461" s="33">
        <v>0</v>
      </c>
      <c r="AW461" s="33">
        <v>0</v>
      </c>
      <c r="AX461" s="33">
        <v>0</v>
      </c>
      <c r="AY461" s="33">
        <v>0</v>
      </c>
      <c r="AZ461" s="33">
        <v>0</v>
      </c>
      <c r="BA461" s="33">
        <v>0</v>
      </c>
      <c r="BB461" s="33">
        <v>0</v>
      </c>
      <c r="BC461" s="33">
        <v>0</v>
      </c>
      <c r="BD461" s="33">
        <v>0</v>
      </c>
      <c r="BE461" s="33">
        <v>0</v>
      </c>
      <c r="BF461" s="33">
        <v>0</v>
      </c>
      <c r="BG461" s="33">
        <v>0</v>
      </c>
      <c r="BH461" s="33">
        <v>0</v>
      </c>
      <c r="BI461" s="33">
        <v>0</v>
      </c>
      <c r="BJ461" s="33">
        <v>0</v>
      </c>
      <c r="BK461" s="33">
        <v>0</v>
      </c>
      <c r="BL461" s="33">
        <v>0</v>
      </c>
      <c r="BM461" s="33">
        <v>0</v>
      </c>
      <c r="BN461" s="33">
        <v>0</v>
      </c>
      <c r="BO461" s="33">
        <v>0</v>
      </c>
      <c r="BP461" s="33">
        <v>0</v>
      </c>
      <c r="BQ461" s="33">
        <v>0</v>
      </c>
      <c r="BR461" s="33">
        <v>0</v>
      </c>
      <c r="BS461" s="33">
        <v>0</v>
      </c>
      <c r="BT461" s="33">
        <v>0</v>
      </c>
      <c r="BU461" s="33">
        <v>0</v>
      </c>
      <c r="BV461" s="33">
        <v>0</v>
      </c>
      <c r="BW461" s="33">
        <v>0</v>
      </c>
      <c r="BX461" s="33">
        <v>0</v>
      </c>
      <c r="BY461" s="33">
        <v>0</v>
      </c>
      <c r="BZ461" s="33">
        <v>0</v>
      </c>
      <c r="CA461" s="33">
        <v>0</v>
      </c>
      <c r="CB461" s="33">
        <v>0</v>
      </c>
      <c r="CC461" s="33">
        <v>0</v>
      </c>
      <c r="CD461" s="33">
        <v>0</v>
      </c>
      <c r="CE461" s="33">
        <v>0</v>
      </c>
      <c r="CF461" s="33">
        <v>0</v>
      </c>
      <c r="CG461" s="33">
        <v>0</v>
      </c>
      <c r="CH461" s="33">
        <v>0</v>
      </c>
      <c r="CI461" s="33">
        <v>0</v>
      </c>
      <c r="CJ461" s="33">
        <v>0</v>
      </c>
      <c r="CK461" s="33">
        <v>0</v>
      </c>
      <c r="CL461" s="33">
        <v>0</v>
      </c>
      <c r="CM461" s="33">
        <v>0</v>
      </c>
      <c r="CN461" s="33">
        <v>0</v>
      </c>
      <c r="CO461" s="33">
        <v>0</v>
      </c>
      <c r="CP461" s="33">
        <v>0</v>
      </c>
      <c r="CQ461" s="33">
        <v>0</v>
      </c>
      <c r="CR461" s="33">
        <v>0</v>
      </c>
      <c r="CS461" s="33">
        <v>0</v>
      </c>
      <c r="CT461" s="33">
        <v>0</v>
      </c>
      <c r="CU461" s="33">
        <v>0</v>
      </c>
      <c r="CV461" s="33">
        <v>0</v>
      </c>
      <c r="CW461" s="33">
        <v>0</v>
      </c>
      <c r="CX461" s="33">
        <v>0</v>
      </c>
      <c r="CY461" s="33">
        <v>0</v>
      </c>
      <c r="CZ461" s="33">
        <v>0</v>
      </c>
      <c r="DA461" s="33">
        <v>0</v>
      </c>
      <c r="DB461" s="33">
        <v>0</v>
      </c>
      <c r="DC461" s="33">
        <v>0</v>
      </c>
      <c r="DD461" s="33">
        <v>0</v>
      </c>
      <c r="DE461" s="33">
        <v>0</v>
      </c>
      <c r="DF461" s="33">
        <v>0</v>
      </c>
      <c r="DG461" s="33">
        <v>0</v>
      </c>
      <c r="DH461" s="33">
        <v>0</v>
      </c>
      <c r="DI461" s="33">
        <v>0</v>
      </c>
      <c r="DJ461" s="33">
        <v>0</v>
      </c>
      <c r="DK461" s="33">
        <v>0</v>
      </c>
      <c r="DL461" s="33">
        <v>0</v>
      </c>
      <c r="DM461" s="33">
        <v>0</v>
      </c>
      <c r="DN461" s="33">
        <v>0</v>
      </c>
      <c r="DO461" s="33">
        <v>0</v>
      </c>
      <c r="DP461" s="33">
        <v>0</v>
      </c>
      <c r="DQ461" s="33">
        <v>0</v>
      </c>
      <c r="DR461" s="33">
        <v>0</v>
      </c>
      <c r="DS461" s="33">
        <v>0</v>
      </c>
      <c r="DT461" s="33">
        <v>0</v>
      </c>
      <c r="DU461" s="33">
        <v>0</v>
      </c>
      <c r="DV461" s="33">
        <v>0</v>
      </c>
      <c r="DW461" s="33">
        <v>0</v>
      </c>
      <c r="DX461" s="33">
        <v>0</v>
      </c>
      <c r="DY461" s="33">
        <v>0</v>
      </c>
      <c r="DZ461" s="33">
        <v>0</v>
      </c>
      <c r="EA461" s="33">
        <v>0</v>
      </c>
      <c r="EB461" s="33">
        <v>681.07910319999996</v>
      </c>
      <c r="EC461" s="33">
        <v>673.7293287</v>
      </c>
      <c r="ED461" s="33">
        <v>823.17474340000001</v>
      </c>
      <c r="EE461" s="33">
        <v>764.37654750000002</v>
      </c>
      <c r="EF461" s="33">
        <v>1711.8455509999999</v>
      </c>
      <c r="EG461" s="33">
        <v>1693.372398</v>
      </c>
      <c r="EH461" s="33">
        <v>2068.9931839999999</v>
      </c>
      <c r="EI461" s="33">
        <v>1921.2079570000001</v>
      </c>
      <c r="EJ461" s="33">
        <v>2423.0377539999999</v>
      </c>
      <c r="EK461" s="33">
        <v>2396.8898650000001</v>
      </c>
      <c r="EL461" s="33">
        <v>2928.5636169999998</v>
      </c>
      <c r="EM461" s="33">
        <v>2719.3805010000001</v>
      </c>
      <c r="EN461" s="33">
        <v>3127.3455680000002</v>
      </c>
      <c r="EO461" s="33">
        <v>3093.5972339999998</v>
      </c>
      <c r="EP461" s="33">
        <v>3779.8133480000001</v>
      </c>
      <c r="EQ461" s="33">
        <v>3509.826681</v>
      </c>
      <c r="ER461" s="33">
        <v>3955.2820080000001</v>
      </c>
      <c r="ES461" s="33">
        <v>3912.5991079999999</v>
      </c>
      <c r="ET461" s="33">
        <v>4780.4847289999998</v>
      </c>
      <c r="EU461" s="33">
        <v>4439.0215340000004</v>
      </c>
      <c r="EV461" s="33">
        <v>4695.9815269999999</v>
      </c>
      <c r="EW461" s="33">
        <v>4645.3054670000001</v>
      </c>
      <c r="EX461" s="33">
        <v>5675.7186799999999</v>
      </c>
      <c r="EY461" s="33">
        <v>5270.310203</v>
      </c>
      <c r="EZ461" s="33">
        <v>5439.5306069999997</v>
      </c>
      <c r="FA461" s="33">
        <v>5380.830637</v>
      </c>
      <c r="FB461" s="33">
        <v>6574.3967050000001</v>
      </c>
      <c r="FC461" s="33">
        <v>6104.7969409999996</v>
      </c>
    </row>
    <row r="462" spans="2:159" x14ac:dyDescent="0.25">
      <c r="B462" s="33" t="s">
        <v>35</v>
      </c>
      <c r="C462" s="33" t="s">
        <v>36</v>
      </c>
    </row>
    <row r="463" spans="2:159" x14ac:dyDescent="0.25">
      <c r="B463" s="33" t="s">
        <v>35</v>
      </c>
      <c r="C463" s="33" t="s">
        <v>37</v>
      </c>
    </row>
    <row r="464" spans="2:159" x14ac:dyDescent="0.25">
      <c r="B464" s="33" t="s">
        <v>35</v>
      </c>
      <c r="C464" s="33" t="s">
        <v>38</v>
      </c>
      <c r="DL464" s="33">
        <v>2875.6133129999998</v>
      </c>
      <c r="DM464" s="33">
        <v>3492.6977149999998</v>
      </c>
      <c r="DN464" s="33">
        <v>4640.4747029999999</v>
      </c>
      <c r="DO464" s="33">
        <v>3813.5816049999999</v>
      </c>
      <c r="DP464" s="33">
        <v>5139.5721979999998</v>
      </c>
      <c r="DQ464" s="33">
        <v>6242.4846870000001</v>
      </c>
      <c r="DR464" s="33">
        <v>8293.9019160000007</v>
      </c>
      <c r="DS464" s="33">
        <v>6815.9991810000001</v>
      </c>
      <c r="DT464" s="33">
        <v>7337.7631490000003</v>
      </c>
      <c r="DU464" s="33">
        <v>8912.3904349999993</v>
      </c>
      <c r="DV464" s="33">
        <v>11841.197190000001</v>
      </c>
      <c r="DW464" s="33">
        <v>9731.1966229999998</v>
      </c>
      <c r="DX464" s="33">
        <v>9552.9472889999997</v>
      </c>
      <c r="DY464" s="33">
        <v>11602.93598</v>
      </c>
      <c r="DZ464" s="33">
        <v>15415.914940000001</v>
      </c>
      <c r="EA464" s="33">
        <v>12668.9301</v>
      </c>
      <c r="EB464" s="33">
        <v>11139.331700000001</v>
      </c>
      <c r="EC464" s="33">
        <v>13529.746230000001</v>
      </c>
      <c r="ED464" s="33">
        <v>17975.917249999999</v>
      </c>
      <c r="EE464" s="33">
        <v>14772.761780000001</v>
      </c>
      <c r="EF464" s="33">
        <v>13038.47147</v>
      </c>
      <c r="EG464" s="33">
        <v>15836.426719999999</v>
      </c>
      <c r="EH464" s="33">
        <v>21040.623490000002</v>
      </c>
      <c r="EI464" s="33">
        <v>17291.363450000001</v>
      </c>
      <c r="EJ464" s="33">
        <v>15000.62816</v>
      </c>
      <c r="EK464" s="33">
        <v>18219.647079999999</v>
      </c>
      <c r="EL464" s="33">
        <v>24207.022270000001</v>
      </c>
      <c r="EM464" s="33">
        <v>19893.536919999999</v>
      </c>
      <c r="EN464" s="33">
        <v>16620.02665</v>
      </c>
      <c r="EO464" s="33">
        <v>20186.555970000001</v>
      </c>
      <c r="EP464" s="33">
        <v>26820.300510000001</v>
      </c>
      <c r="EQ464" s="33">
        <v>22041.15122</v>
      </c>
      <c r="ER464" s="33">
        <v>18331.861199999999</v>
      </c>
      <c r="ES464" s="33">
        <v>22265.737000000001</v>
      </c>
      <c r="ET464" s="33">
        <v>29582.74597</v>
      </c>
      <c r="EU464" s="33">
        <v>24311.35241</v>
      </c>
      <c r="EV464" s="33">
        <v>20041.01298</v>
      </c>
      <c r="EW464" s="33">
        <v>24341.659540000001</v>
      </c>
      <c r="EX464" s="33">
        <v>32340.862150000001</v>
      </c>
      <c r="EY464" s="33">
        <v>26577.995749999998</v>
      </c>
      <c r="EZ464" s="33">
        <v>21734.613280000001</v>
      </c>
      <c r="FA464" s="33">
        <v>26398.69339</v>
      </c>
      <c r="FB464" s="33">
        <v>35073.882380000003</v>
      </c>
      <c r="FC464" s="33">
        <v>28824.015039999998</v>
      </c>
    </row>
    <row r="465" spans="2:159" x14ac:dyDescent="0.25">
      <c r="B465" s="33" t="s">
        <v>35</v>
      </c>
      <c r="C465" s="33" t="s">
        <v>39</v>
      </c>
    </row>
    <row r="466" spans="2:159" x14ac:dyDescent="0.25">
      <c r="B466" s="33" t="s">
        <v>35</v>
      </c>
      <c r="C466" s="33" t="s">
        <v>40</v>
      </c>
    </row>
    <row r="467" spans="2:159" x14ac:dyDescent="0.25">
      <c r="B467" s="33" t="s">
        <v>35</v>
      </c>
      <c r="C467" s="33" t="s">
        <v>41</v>
      </c>
    </row>
    <row r="468" spans="2:159" x14ac:dyDescent="0.25">
      <c r="B468" s="33" t="s">
        <v>35</v>
      </c>
      <c r="C468" s="33" t="s">
        <v>42</v>
      </c>
    </row>
    <row r="469" spans="2:159" x14ac:dyDescent="0.25">
      <c r="B469" s="33" t="s">
        <v>35</v>
      </c>
      <c r="C469" s="33" t="s">
        <v>43</v>
      </c>
    </row>
    <row r="470" spans="2:159" x14ac:dyDescent="0.25">
      <c r="B470" s="33" t="s">
        <v>35</v>
      </c>
      <c r="C470" s="33" t="s">
        <v>44</v>
      </c>
    </row>
    <row r="471" spans="2:159" x14ac:dyDescent="0.25">
      <c r="B471" s="33" t="s">
        <v>35</v>
      </c>
      <c r="C471" s="33" t="s">
        <v>45</v>
      </c>
    </row>
    <row r="472" spans="2:159" x14ac:dyDescent="0.25">
      <c r="B472" s="33" t="s">
        <v>35</v>
      </c>
      <c r="C472" s="33" t="s">
        <v>46</v>
      </c>
    </row>
    <row r="473" spans="2:159" x14ac:dyDescent="0.25">
      <c r="B473" s="33" t="s">
        <v>35</v>
      </c>
      <c r="C473" s="33" t="s">
        <v>15</v>
      </c>
      <c r="D473" s="33">
        <v>0</v>
      </c>
      <c r="E473" s="33">
        <v>0</v>
      </c>
      <c r="F473" s="33">
        <v>0</v>
      </c>
      <c r="G473" s="33">
        <v>0</v>
      </c>
      <c r="H473" s="33">
        <v>0</v>
      </c>
      <c r="I473" s="33">
        <v>0</v>
      </c>
      <c r="J473" s="33">
        <v>0</v>
      </c>
      <c r="K473" s="33">
        <v>0</v>
      </c>
      <c r="L473" s="33">
        <v>0</v>
      </c>
      <c r="M473" s="33">
        <v>0</v>
      </c>
      <c r="N473" s="33">
        <v>0</v>
      </c>
      <c r="O473" s="33">
        <v>0</v>
      </c>
      <c r="P473" s="33">
        <v>0</v>
      </c>
      <c r="Q473" s="33">
        <v>0</v>
      </c>
      <c r="R473" s="33">
        <v>0</v>
      </c>
      <c r="S473" s="33">
        <v>0</v>
      </c>
      <c r="T473" s="33">
        <v>0</v>
      </c>
      <c r="U473" s="33">
        <v>0</v>
      </c>
      <c r="V473" s="33">
        <v>0</v>
      </c>
      <c r="W473" s="33">
        <v>0</v>
      </c>
      <c r="X473" s="33">
        <v>0</v>
      </c>
      <c r="Y473" s="33">
        <v>0</v>
      </c>
      <c r="Z473" s="33">
        <v>0</v>
      </c>
      <c r="AA473" s="33">
        <v>0</v>
      </c>
      <c r="AB473" s="33">
        <v>0</v>
      </c>
      <c r="AC473" s="33">
        <v>0</v>
      </c>
      <c r="AD473" s="33">
        <v>0</v>
      </c>
      <c r="AE473" s="33">
        <v>0</v>
      </c>
      <c r="AF473" s="33">
        <v>0</v>
      </c>
      <c r="AG473" s="33">
        <v>0</v>
      </c>
      <c r="AH473" s="33">
        <v>0</v>
      </c>
      <c r="AI473" s="33">
        <v>0</v>
      </c>
      <c r="AJ473" s="33">
        <v>0</v>
      </c>
      <c r="AK473" s="33">
        <v>0</v>
      </c>
      <c r="AL473" s="33">
        <v>0</v>
      </c>
      <c r="AM473" s="33">
        <v>0</v>
      </c>
      <c r="AN473" s="33">
        <v>0</v>
      </c>
      <c r="AO473" s="33">
        <v>0</v>
      </c>
      <c r="AP473" s="33">
        <v>0</v>
      </c>
      <c r="AQ473" s="33">
        <v>0</v>
      </c>
      <c r="AR473" s="33">
        <v>0</v>
      </c>
      <c r="AS473" s="33">
        <v>0</v>
      </c>
      <c r="AT473" s="33">
        <v>0</v>
      </c>
      <c r="AU473" s="33">
        <v>0</v>
      </c>
      <c r="AV473" s="33">
        <v>0</v>
      </c>
      <c r="AW473" s="33">
        <v>0</v>
      </c>
      <c r="AX473" s="33">
        <v>0</v>
      </c>
      <c r="AY473" s="33">
        <v>0</v>
      </c>
      <c r="AZ473" s="33">
        <v>0</v>
      </c>
      <c r="BA473" s="33">
        <v>0</v>
      </c>
      <c r="BB473" s="33">
        <v>0</v>
      </c>
      <c r="BC473" s="33">
        <v>0</v>
      </c>
      <c r="BD473" s="33">
        <v>0</v>
      </c>
      <c r="BE473" s="33">
        <v>0</v>
      </c>
      <c r="BF473" s="33">
        <v>0</v>
      </c>
      <c r="BG473" s="33">
        <v>0</v>
      </c>
      <c r="BH473" s="33">
        <v>0</v>
      </c>
      <c r="BI473" s="33">
        <v>0</v>
      </c>
      <c r="BJ473" s="33">
        <v>0</v>
      </c>
      <c r="BK473" s="33">
        <v>0</v>
      </c>
      <c r="BL473" s="33">
        <v>0</v>
      </c>
      <c r="BM473" s="33">
        <v>0</v>
      </c>
      <c r="BN473" s="33">
        <v>0</v>
      </c>
      <c r="BO473" s="33">
        <v>0</v>
      </c>
      <c r="BP473" s="33">
        <v>0</v>
      </c>
      <c r="BQ473" s="33">
        <v>0</v>
      </c>
      <c r="BR473" s="33">
        <v>0</v>
      </c>
      <c r="BS473" s="33">
        <v>0</v>
      </c>
      <c r="BT473" s="33">
        <v>0</v>
      </c>
      <c r="BU473" s="33">
        <v>0</v>
      </c>
      <c r="BV473" s="33">
        <v>0</v>
      </c>
      <c r="BW473" s="33">
        <v>0</v>
      </c>
      <c r="BX473" s="33">
        <v>0</v>
      </c>
      <c r="BY473" s="33">
        <v>0</v>
      </c>
      <c r="BZ473" s="33">
        <v>0</v>
      </c>
      <c r="CA473" s="33">
        <v>0</v>
      </c>
      <c r="CB473" s="33">
        <v>0</v>
      </c>
      <c r="CC473" s="33">
        <v>0</v>
      </c>
      <c r="CD473" s="33">
        <v>0</v>
      </c>
      <c r="CE473" s="33">
        <v>0</v>
      </c>
      <c r="CF473" s="33">
        <v>0</v>
      </c>
      <c r="CG473" s="33">
        <v>0</v>
      </c>
      <c r="CH473" s="33">
        <v>0</v>
      </c>
      <c r="CI473" s="33">
        <v>0</v>
      </c>
      <c r="CJ473" s="33">
        <v>0</v>
      </c>
      <c r="CK473" s="33">
        <v>0</v>
      </c>
      <c r="CL473" s="33">
        <v>0</v>
      </c>
      <c r="CM473" s="33">
        <v>0</v>
      </c>
      <c r="CN473" s="33">
        <v>0</v>
      </c>
      <c r="CO473" s="33">
        <v>0</v>
      </c>
      <c r="CP473" s="33">
        <v>0</v>
      </c>
      <c r="CQ473" s="33">
        <v>0</v>
      </c>
      <c r="CR473" s="33">
        <v>0</v>
      </c>
      <c r="CS473" s="33">
        <v>0</v>
      </c>
      <c r="CT473" s="33">
        <v>0</v>
      </c>
      <c r="CU473" s="33">
        <v>0</v>
      </c>
      <c r="CV473" s="33">
        <v>0</v>
      </c>
      <c r="CW473" s="33">
        <v>0</v>
      </c>
      <c r="CX473" s="33">
        <v>0</v>
      </c>
      <c r="CY473" s="33">
        <v>0</v>
      </c>
      <c r="CZ473" s="33">
        <v>0</v>
      </c>
      <c r="DA473" s="33">
        <v>0</v>
      </c>
      <c r="DB473" s="33">
        <v>0</v>
      </c>
      <c r="DC473" s="33">
        <v>0</v>
      </c>
      <c r="DD473" s="33">
        <v>0</v>
      </c>
      <c r="DE473" s="33">
        <v>0</v>
      </c>
      <c r="DF473" s="33">
        <v>0</v>
      </c>
      <c r="DG473" s="33">
        <v>0</v>
      </c>
      <c r="DH473" s="33">
        <v>0</v>
      </c>
      <c r="DI473" s="33">
        <v>0</v>
      </c>
      <c r="DJ473" s="33">
        <v>0</v>
      </c>
      <c r="DK473" s="33">
        <v>0</v>
      </c>
      <c r="DL473" s="33">
        <v>2875.6133129999998</v>
      </c>
      <c r="DM473" s="33">
        <v>3492.6977149999998</v>
      </c>
      <c r="DN473" s="33">
        <v>4640.4747029999999</v>
      </c>
      <c r="DO473" s="33">
        <v>3813.5816049999999</v>
      </c>
      <c r="DP473" s="33">
        <v>5139.5721979999998</v>
      </c>
      <c r="DQ473" s="33">
        <v>6242.4846870000001</v>
      </c>
      <c r="DR473" s="33">
        <v>8293.9019160000007</v>
      </c>
      <c r="DS473" s="33">
        <v>6815.9991810000001</v>
      </c>
      <c r="DT473" s="33">
        <v>7337.7631490000003</v>
      </c>
      <c r="DU473" s="33">
        <v>8912.3904349999993</v>
      </c>
      <c r="DV473" s="33">
        <v>11841.197190000001</v>
      </c>
      <c r="DW473" s="33">
        <v>9731.1966229999998</v>
      </c>
      <c r="DX473" s="33">
        <v>9552.9472889999997</v>
      </c>
      <c r="DY473" s="33">
        <v>11602.93598</v>
      </c>
      <c r="DZ473" s="33">
        <v>15415.914940000001</v>
      </c>
      <c r="EA473" s="33">
        <v>12668.9301</v>
      </c>
      <c r="EB473" s="33">
        <v>11139.331700000001</v>
      </c>
      <c r="EC473" s="33">
        <v>13529.746230000001</v>
      </c>
      <c r="ED473" s="33">
        <v>17975.917249999999</v>
      </c>
      <c r="EE473" s="33">
        <v>14772.761780000001</v>
      </c>
      <c r="EF473" s="33">
        <v>13038.47147</v>
      </c>
      <c r="EG473" s="33">
        <v>15836.426719999999</v>
      </c>
      <c r="EH473" s="33">
        <v>21040.623490000002</v>
      </c>
      <c r="EI473" s="33">
        <v>17291.363450000001</v>
      </c>
      <c r="EJ473" s="33">
        <v>15000.62816</v>
      </c>
      <c r="EK473" s="33">
        <v>18219.647079999999</v>
      </c>
      <c r="EL473" s="33">
        <v>24207.022270000001</v>
      </c>
      <c r="EM473" s="33">
        <v>19893.536919999999</v>
      </c>
      <c r="EN473" s="33">
        <v>16620.02665</v>
      </c>
      <c r="EO473" s="33">
        <v>20186.555970000001</v>
      </c>
      <c r="EP473" s="33">
        <v>26820.300510000001</v>
      </c>
      <c r="EQ473" s="33">
        <v>22041.15122</v>
      </c>
      <c r="ER473" s="33">
        <v>18331.861199999999</v>
      </c>
      <c r="ES473" s="33">
        <v>22265.737000000001</v>
      </c>
      <c r="ET473" s="33">
        <v>29582.74597</v>
      </c>
      <c r="EU473" s="33">
        <v>24311.35241</v>
      </c>
      <c r="EV473" s="33">
        <v>20041.01298</v>
      </c>
      <c r="EW473" s="33">
        <v>24341.659540000001</v>
      </c>
      <c r="EX473" s="33">
        <v>32340.862150000001</v>
      </c>
      <c r="EY473" s="33">
        <v>26577.995749999998</v>
      </c>
      <c r="EZ473" s="33">
        <v>21734.613280000001</v>
      </c>
      <c r="FA473" s="33">
        <v>26398.69339</v>
      </c>
      <c r="FB473" s="33">
        <v>35073.882380000003</v>
      </c>
      <c r="FC473" s="33">
        <v>28824.015039999998</v>
      </c>
    </row>
    <row r="474" spans="2:159" x14ac:dyDescent="0.25">
      <c r="B474" s="33" t="s">
        <v>228</v>
      </c>
      <c r="C474" s="33" t="s">
        <v>36</v>
      </c>
    </row>
    <row r="475" spans="2:159" x14ac:dyDescent="0.25">
      <c r="B475" s="33" t="s">
        <v>228</v>
      </c>
      <c r="C475" s="33" t="s">
        <v>37</v>
      </c>
    </row>
    <row r="476" spans="2:159" x14ac:dyDescent="0.25">
      <c r="B476" s="33" t="s">
        <v>228</v>
      </c>
      <c r="C476" s="33" t="s">
        <v>38</v>
      </c>
    </row>
    <row r="477" spans="2:159" x14ac:dyDescent="0.25">
      <c r="B477" s="33" t="s">
        <v>228</v>
      </c>
      <c r="C477" s="33" t="s">
        <v>39</v>
      </c>
    </row>
    <row r="478" spans="2:159" x14ac:dyDescent="0.25">
      <c r="B478" s="33" t="s">
        <v>228</v>
      </c>
      <c r="C478" s="33" t="s">
        <v>40</v>
      </c>
    </row>
    <row r="479" spans="2:159" x14ac:dyDescent="0.25">
      <c r="B479" s="33" t="s">
        <v>228</v>
      </c>
      <c r="C479" s="33" t="s">
        <v>41</v>
      </c>
    </row>
    <row r="480" spans="2:159" x14ac:dyDescent="0.25">
      <c r="B480" s="33" t="s">
        <v>228</v>
      </c>
      <c r="C480" s="33" t="s">
        <v>42</v>
      </c>
    </row>
    <row r="481" spans="2:159" x14ac:dyDescent="0.25">
      <c r="B481" s="33" t="s">
        <v>228</v>
      </c>
      <c r="C481" s="33" t="s">
        <v>43</v>
      </c>
    </row>
    <row r="482" spans="2:159" x14ac:dyDescent="0.25">
      <c r="B482" s="33" t="s">
        <v>228</v>
      </c>
      <c r="C482" s="33" t="s">
        <v>44</v>
      </c>
    </row>
    <row r="483" spans="2:159" x14ac:dyDescent="0.25">
      <c r="B483" s="33" t="s">
        <v>228</v>
      </c>
      <c r="C483" s="33" t="s">
        <v>45</v>
      </c>
    </row>
    <row r="484" spans="2:159" x14ac:dyDescent="0.25">
      <c r="B484" s="33" t="s">
        <v>228</v>
      </c>
      <c r="C484" s="33" t="s">
        <v>46</v>
      </c>
    </row>
    <row r="485" spans="2:159" x14ac:dyDescent="0.25">
      <c r="B485" s="33" t="s">
        <v>228</v>
      </c>
      <c r="C485" s="33" t="s">
        <v>15</v>
      </c>
      <c r="D485" s="33">
        <v>0</v>
      </c>
      <c r="E485" s="33">
        <v>0</v>
      </c>
      <c r="F485" s="33">
        <v>0</v>
      </c>
      <c r="G485" s="33">
        <v>0</v>
      </c>
      <c r="H485" s="33">
        <v>0</v>
      </c>
      <c r="I485" s="33">
        <v>0</v>
      </c>
      <c r="J485" s="33">
        <v>0</v>
      </c>
      <c r="K485" s="33">
        <v>0</v>
      </c>
      <c r="L485" s="33">
        <v>0</v>
      </c>
      <c r="M485" s="33">
        <v>0</v>
      </c>
      <c r="N485" s="33">
        <v>0</v>
      </c>
      <c r="O485" s="33">
        <v>0</v>
      </c>
      <c r="P485" s="33">
        <v>0</v>
      </c>
      <c r="Q485" s="33">
        <v>0</v>
      </c>
      <c r="R485" s="33">
        <v>0</v>
      </c>
      <c r="S485" s="33">
        <v>0</v>
      </c>
      <c r="T485" s="33">
        <v>0</v>
      </c>
      <c r="U485" s="33">
        <v>0</v>
      </c>
      <c r="V485" s="33">
        <v>0</v>
      </c>
      <c r="W485" s="33">
        <v>0</v>
      </c>
      <c r="X485" s="33">
        <v>0</v>
      </c>
      <c r="Y485" s="33">
        <v>0</v>
      </c>
      <c r="Z485" s="33">
        <v>0</v>
      </c>
      <c r="AA485" s="33">
        <v>0</v>
      </c>
      <c r="AB485" s="33">
        <v>0</v>
      </c>
      <c r="AC485" s="33">
        <v>0</v>
      </c>
      <c r="AD485" s="33">
        <v>0</v>
      </c>
      <c r="AE485" s="33">
        <v>0</v>
      </c>
      <c r="AF485" s="33">
        <v>0</v>
      </c>
      <c r="AG485" s="33">
        <v>0</v>
      </c>
      <c r="AH485" s="33">
        <v>0</v>
      </c>
      <c r="AI485" s="33">
        <v>0</v>
      </c>
      <c r="AJ485" s="33">
        <v>0</v>
      </c>
      <c r="AK485" s="33">
        <v>0</v>
      </c>
      <c r="AL485" s="33">
        <v>0</v>
      </c>
      <c r="AM485" s="33">
        <v>0</v>
      </c>
      <c r="AN485" s="33">
        <v>0</v>
      </c>
      <c r="AO485" s="33">
        <v>0</v>
      </c>
      <c r="AP485" s="33">
        <v>0</v>
      </c>
      <c r="AQ485" s="33">
        <v>0</v>
      </c>
      <c r="AR485" s="33">
        <v>0</v>
      </c>
      <c r="AS485" s="33">
        <v>0</v>
      </c>
      <c r="AT485" s="33">
        <v>0</v>
      </c>
      <c r="AU485" s="33">
        <v>0</v>
      </c>
      <c r="AV485" s="33">
        <v>0</v>
      </c>
      <c r="AW485" s="33">
        <v>0</v>
      </c>
      <c r="AX485" s="33">
        <v>0</v>
      </c>
      <c r="AY485" s="33">
        <v>0</v>
      </c>
      <c r="AZ485" s="33">
        <v>0</v>
      </c>
      <c r="BA485" s="33">
        <v>0</v>
      </c>
      <c r="BB485" s="33">
        <v>0</v>
      </c>
      <c r="BC485" s="33">
        <v>0</v>
      </c>
      <c r="BD485" s="33">
        <v>0</v>
      </c>
      <c r="BE485" s="33">
        <v>0</v>
      </c>
      <c r="BF485" s="33">
        <v>0</v>
      </c>
      <c r="BG485" s="33">
        <v>0</v>
      </c>
      <c r="BH485" s="33">
        <v>0</v>
      </c>
      <c r="BI485" s="33">
        <v>0</v>
      </c>
      <c r="BJ485" s="33">
        <v>0</v>
      </c>
      <c r="BK485" s="33">
        <v>0</v>
      </c>
      <c r="BL485" s="33">
        <v>0</v>
      </c>
      <c r="BM485" s="33">
        <v>0</v>
      </c>
      <c r="BN485" s="33">
        <v>0</v>
      </c>
      <c r="BO485" s="33">
        <v>0</v>
      </c>
      <c r="BP485" s="33">
        <v>0</v>
      </c>
      <c r="BQ485" s="33">
        <v>0</v>
      </c>
      <c r="BR485" s="33">
        <v>0</v>
      </c>
      <c r="BS485" s="33">
        <v>0</v>
      </c>
      <c r="BT485" s="33">
        <v>0</v>
      </c>
      <c r="BU485" s="33">
        <v>0</v>
      </c>
      <c r="BV485" s="33">
        <v>0</v>
      </c>
      <c r="BW485" s="33">
        <v>0</v>
      </c>
      <c r="BX485" s="33">
        <v>0</v>
      </c>
      <c r="BY485" s="33">
        <v>0</v>
      </c>
      <c r="BZ485" s="33">
        <v>0</v>
      </c>
      <c r="CA485" s="33">
        <v>0</v>
      </c>
      <c r="CB485" s="33">
        <v>0</v>
      </c>
      <c r="CC485" s="33">
        <v>0</v>
      </c>
      <c r="CD485" s="33">
        <v>0</v>
      </c>
      <c r="CE485" s="33">
        <v>0</v>
      </c>
      <c r="CF485" s="33">
        <v>0</v>
      </c>
      <c r="CG485" s="33">
        <v>0</v>
      </c>
      <c r="CH485" s="33">
        <v>0</v>
      </c>
      <c r="CI485" s="33">
        <v>0</v>
      </c>
      <c r="CJ485" s="33">
        <v>0</v>
      </c>
      <c r="CK485" s="33">
        <v>0</v>
      </c>
      <c r="CL485" s="33">
        <v>0</v>
      </c>
      <c r="CM485" s="33">
        <v>0</v>
      </c>
      <c r="CN485" s="33">
        <v>0</v>
      </c>
      <c r="CO485" s="33">
        <v>0</v>
      </c>
      <c r="CP485" s="33">
        <v>0</v>
      </c>
      <c r="CQ485" s="33">
        <v>0</v>
      </c>
      <c r="CR485" s="33">
        <v>0</v>
      </c>
      <c r="CS485" s="33">
        <v>0</v>
      </c>
      <c r="CT485" s="33">
        <v>0</v>
      </c>
      <c r="CU485" s="33">
        <v>0</v>
      </c>
      <c r="CV485" s="33">
        <v>0</v>
      </c>
      <c r="CW485" s="33">
        <v>0</v>
      </c>
      <c r="CX485" s="33">
        <v>0</v>
      </c>
      <c r="CY485" s="33">
        <v>0</v>
      </c>
      <c r="CZ485" s="33">
        <v>0</v>
      </c>
      <c r="DA485" s="33">
        <v>0</v>
      </c>
      <c r="DB485" s="33">
        <v>0</v>
      </c>
      <c r="DC485" s="33">
        <v>0</v>
      </c>
      <c r="DD485" s="33">
        <v>0</v>
      </c>
      <c r="DE485" s="33">
        <v>0</v>
      </c>
      <c r="DF485" s="33">
        <v>0</v>
      </c>
      <c r="DG485" s="33">
        <v>0</v>
      </c>
      <c r="DH485" s="33">
        <v>0</v>
      </c>
      <c r="DI485" s="33">
        <v>0</v>
      </c>
      <c r="DJ485" s="33">
        <v>0</v>
      </c>
      <c r="DK485" s="33">
        <v>0</v>
      </c>
      <c r="DL485" s="33">
        <v>0</v>
      </c>
      <c r="DM485" s="33">
        <v>0</v>
      </c>
      <c r="DN485" s="33">
        <v>0</v>
      </c>
      <c r="DO485" s="33">
        <v>0</v>
      </c>
      <c r="DP485" s="33">
        <v>0</v>
      </c>
      <c r="DQ485" s="33">
        <v>0</v>
      </c>
      <c r="DR485" s="33">
        <v>0</v>
      </c>
      <c r="DS485" s="33">
        <v>0</v>
      </c>
      <c r="DT485" s="33">
        <v>0</v>
      </c>
      <c r="DU485" s="33">
        <v>0</v>
      </c>
      <c r="DV485" s="33">
        <v>0</v>
      </c>
      <c r="DW485" s="33">
        <v>0</v>
      </c>
      <c r="DX485" s="33">
        <v>0</v>
      </c>
      <c r="DY485" s="33">
        <v>0</v>
      </c>
      <c r="DZ485" s="33">
        <v>0</v>
      </c>
      <c r="EA485" s="33">
        <v>0</v>
      </c>
      <c r="EB485" s="33">
        <v>0</v>
      </c>
      <c r="EC485" s="33">
        <v>0</v>
      </c>
      <c r="ED485" s="33">
        <v>0</v>
      </c>
      <c r="EE485" s="33">
        <v>0</v>
      </c>
      <c r="EF485" s="33">
        <v>0</v>
      </c>
      <c r="EG485" s="33">
        <v>0</v>
      </c>
      <c r="EH485" s="33">
        <v>0</v>
      </c>
      <c r="EI485" s="33">
        <v>0</v>
      </c>
      <c r="EJ485" s="33">
        <v>0</v>
      </c>
      <c r="EK485" s="33">
        <v>0</v>
      </c>
      <c r="EL485" s="33">
        <v>0</v>
      </c>
      <c r="EM485" s="33">
        <v>0</v>
      </c>
      <c r="EN485" s="33">
        <v>0</v>
      </c>
      <c r="EO485" s="33">
        <v>0</v>
      </c>
      <c r="EP485" s="33">
        <v>0</v>
      </c>
      <c r="EQ485" s="33">
        <v>0</v>
      </c>
      <c r="ER485" s="33">
        <v>0</v>
      </c>
      <c r="ES485" s="33">
        <v>0</v>
      </c>
      <c r="ET485" s="33">
        <v>0</v>
      </c>
      <c r="EU485" s="33">
        <v>0</v>
      </c>
      <c r="EV485" s="33">
        <v>0</v>
      </c>
      <c r="EW485" s="33">
        <v>0</v>
      </c>
      <c r="EX485" s="33">
        <v>0</v>
      </c>
      <c r="EY485" s="33">
        <v>0</v>
      </c>
      <c r="EZ485" s="33">
        <v>0</v>
      </c>
      <c r="FA485" s="33">
        <v>0</v>
      </c>
      <c r="FB485" s="33">
        <v>0</v>
      </c>
      <c r="FC485" s="33">
        <v>0</v>
      </c>
    </row>
    <row r="486" spans="2:159" x14ac:dyDescent="0.25">
      <c r="B486" s="33" t="s">
        <v>229</v>
      </c>
      <c r="C486" s="33" t="s">
        <v>36</v>
      </c>
    </row>
    <row r="487" spans="2:159" x14ac:dyDescent="0.25">
      <c r="B487" s="33" t="s">
        <v>229</v>
      </c>
      <c r="C487" s="33" t="s">
        <v>37</v>
      </c>
    </row>
    <row r="488" spans="2:159" x14ac:dyDescent="0.25">
      <c r="B488" s="33" t="s">
        <v>229</v>
      </c>
      <c r="C488" s="33" t="s">
        <v>38</v>
      </c>
    </row>
    <row r="489" spans="2:159" x14ac:dyDescent="0.25">
      <c r="B489" s="33" t="s">
        <v>229</v>
      </c>
      <c r="C489" s="33" t="s">
        <v>39</v>
      </c>
    </row>
    <row r="490" spans="2:159" x14ac:dyDescent="0.25">
      <c r="B490" s="33" t="s">
        <v>229</v>
      </c>
      <c r="C490" s="33" t="s">
        <v>40</v>
      </c>
    </row>
    <row r="491" spans="2:159" x14ac:dyDescent="0.25">
      <c r="B491" s="33" t="s">
        <v>229</v>
      </c>
      <c r="C491" s="33" t="s">
        <v>41</v>
      </c>
    </row>
    <row r="492" spans="2:159" x14ac:dyDescent="0.25">
      <c r="B492" s="33" t="s">
        <v>229</v>
      </c>
      <c r="C492" s="33" t="s">
        <v>42</v>
      </c>
    </row>
    <row r="493" spans="2:159" x14ac:dyDescent="0.25">
      <c r="B493" s="33" t="s">
        <v>229</v>
      </c>
      <c r="C493" s="33" t="s">
        <v>43</v>
      </c>
    </row>
    <row r="494" spans="2:159" x14ac:dyDescent="0.25">
      <c r="B494" s="33" t="s">
        <v>229</v>
      </c>
      <c r="C494" s="33" t="s">
        <v>44</v>
      </c>
    </row>
    <row r="495" spans="2:159" x14ac:dyDescent="0.25">
      <c r="B495" s="33" t="s">
        <v>229</v>
      </c>
      <c r="C495" s="33" t="s">
        <v>45</v>
      </c>
    </row>
    <row r="496" spans="2:159" x14ac:dyDescent="0.25">
      <c r="B496" s="33" t="s">
        <v>229</v>
      </c>
      <c r="C496" s="33" t="s">
        <v>46</v>
      </c>
    </row>
    <row r="497" spans="2:159" x14ac:dyDescent="0.25">
      <c r="B497" s="33" t="s">
        <v>229</v>
      </c>
      <c r="C497" s="33" t="s">
        <v>15</v>
      </c>
      <c r="D497" s="33">
        <v>0</v>
      </c>
      <c r="E497" s="33">
        <v>0</v>
      </c>
      <c r="F497" s="33">
        <v>0</v>
      </c>
      <c r="G497" s="33">
        <v>0</v>
      </c>
      <c r="H497" s="33">
        <v>0</v>
      </c>
      <c r="I497" s="33">
        <v>0</v>
      </c>
      <c r="J497" s="33">
        <v>0</v>
      </c>
      <c r="K497" s="33">
        <v>0</v>
      </c>
      <c r="L497" s="33">
        <v>0</v>
      </c>
      <c r="M497" s="33">
        <v>0</v>
      </c>
      <c r="N497" s="33">
        <v>0</v>
      </c>
      <c r="O497" s="33">
        <v>0</v>
      </c>
      <c r="P497" s="33">
        <v>0</v>
      </c>
      <c r="Q497" s="33">
        <v>0</v>
      </c>
      <c r="R497" s="33">
        <v>0</v>
      </c>
      <c r="S497" s="33">
        <v>0</v>
      </c>
      <c r="T497" s="33">
        <v>0</v>
      </c>
      <c r="U497" s="33">
        <v>0</v>
      </c>
      <c r="V497" s="33">
        <v>0</v>
      </c>
      <c r="W497" s="33">
        <v>0</v>
      </c>
      <c r="X497" s="33">
        <v>0</v>
      </c>
      <c r="Y497" s="33">
        <v>0</v>
      </c>
      <c r="Z497" s="33">
        <v>0</v>
      </c>
      <c r="AA497" s="33">
        <v>0</v>
      </c>
      <c r="AB497" s="33">
        <v>0</v>
      </c>
      <c r="AC497" s="33">
        <v>0</v>
      </c>
      <c r="AD497" s="33">
        <v>0</v>
      </c>
      <c r="AE497" s="33">
        <v>0</v>
      </c>
      <c r="AF497" s="33">
        <v>0</v>
      </c>
      <c r="AG497" s="33">
        <v>0</v>
      </c>
      <c r="AH497" s="33">
        <v>0</v>
      </c>
      <c r="AI497" s="33">
        <v>0</v>
      </c>
      <c r="AJ497" s="33">
        <v>0</v>
      </c>
      <c r="AK497" s="33">
        <v>0</v>
      </c>
      <c r="AL497" s="33">
        <v>0</v>
      </c>
      <c r="AM497" s="33">
        <v>0</v>
      </c>
      <c r="AN497" s="33">
        <v>0</v>
      </c>
      <c r="AO497" s="33">
        <v>0</v>
      </c>
      <c r="AP497" s="33">
        <v>0</v>
      </c>
      <c r="AQ497" s="33">
        <v>0</v>
      </c>
      <c r="AR497" s="33">
        <v>0</v>
      </c>
      <c r="AS497" s="33">
        <v>0</v>
      </c>
      <c r="AT497" s="33">
        <v>0</v>
      </c>
      <c r="AU497" s="33">
        <v>0</v>
      </c>
      <c r="AV497" s="33">
        <v>0</v>
      </c>
      <c r="AW497" s="33">
        <v>0</v>
      </c>
      <c r="AX497" s="33">
        <v>0</v>
      </c>
      <c r="AY497" s="33">
        <v>0</v>
      </c>
      <c r="AZ497" s="33">
        <v>0</v>
      </c>
      <c r="BA497" s="33">
        <v>0</v>
      </c>
      <c r="BB497" s="33">
        <v>0</v>
      </c>
      <c r="BC497" s="33">
        <v>0</v>
      </c>
      <c r="BD497" s="33">
        <v>0</v>
      </c>
      <c r="BE497" s="33">
        <v>0</v>
      </c>
      <c r="BF497" s="33">
        <v>0</v>
      </c>
      <c r="BG497" s="33">
        <v>0</v>
      </c>
      <c r="BH497" s="33">
        <v>0</v>
      </c>
      <c r="BI497" s="33">
        <v>0</v>
      </c>
      <c r="BJ497" s="33">
        <v>0</v>
      </c>
      <c r="BK497" s="33">
        <v>0</v>
      </c>
      <c r="BL497" s="33">
        <v>0</v>
      </c>
      <c r="BM497" s="33">
        <v>0</v>
      </c>
      <c r="BN497" s="33">
        <v>0</v>
      </c>
      <c r="BO497" s="33">
        <v>0</v>
      </c>
      <c r="BP497" s="33">
        <v>0</v>
      </c>
      <c r="BQ497" s="33">
        <v>0</v>
      </c>
      <c r="BR497" s="33">
        <v>0</v>
      </c>
      <c r="BS497" s="33">
        <v>0</v>
      </c>
      <c r="BT497" s="33">
        <v>0</v>
      </c>
      <c r="BU497" s="33">
        <v>0</v>
      </c>
      <c r="BV497" s="33">
        <v>0</v>
      </c>
      <c r="BW497" s="33">
        <v>0</v>
      </c>
      <c r="BX497" s="33">
        <v>0</v>
      </c>
      <c r="BY497" s="33">
        <v>0</v>
      </c>
      <c r="BZ497" s="33">
        <v>0</v>
      </c>
      <c r="CA497" s="33">
        <v>0</v>
      </c>
      <c r="CB497" s="33">
        <v>0</v>
      </c>
      <c r="CC497" s="33">
        <v>0</v>
      </c>
      <c r="CD497" s="33">
        <v>0</v>
      </c>
      <c r="CE497" s="33">
        <v>0</v>
      </c>
      <c r="CF497" s="33">
        <v>0</v>
      </c>
      <c r="CG497" s="33">
        <v>0</v>
      </c>
      <c r="CH497" s="33">
        <v>0</v>
      </c>
      <c r="CI497" s="33">
        <v>0</v>
      </c>
      <c r="CJ497" s="33">
        <v>0</v>
      </c>
      <c r="CK497" s="33">
        <v>0</v>
      </c>
      <c r="CL497" s="33">
        <v>0</v>
      </c>
      <c r="CM497" s="33">
        <v>0</v>
      </c>
      <c r="CN497" s="33">
        <v>0</v>
      </c>
      <c r="CO497" s="33">
        <v>0</v>
      </c>
      <c r="CP497" s="33">
        <v>0</v>
      </c>
      <c r="CQ497" s="33">
        <v>0</v>
      </c>
      <c r="CR497" s="33">
        <v>0</v>
      </c>
      <c r="CS497" s="33">
        <v>0</v>
      </c>
      <c r="CT497" s="33">
        <v>0</v>
      </c>
      <c r="CU497" s="33">
        <v>0</v>
      </c>
      <c r="CV497" s="33">
        <v>0</v>
      </c>
      <c r="CW497" s="33">
        <v>0</v>
      </c>
      <c r="CX497" s="33">
        <v>0</v>
      </c>
      <c r="CY497" s="33">
        <v>0</v>
      </c>
      <c r="CZ497" s="33">
        <v>0</v>
      </c>
      <c r="DA497" s="33">
        <v>0</v>
      </c>
      <c r="DB497" s="33">
        <v>0</v>
      </c>
      <c r="DC497" s="33">
        <v>0</v>
      </c>
      <c r="DD497" s="33">
        <v>0</v>
      </c>
      <c r="DE497" s="33">
        <v>0</v>
      </c>
      <c r="DF497" s="33">
        <v>0</v>
      </c>
      <c r="DG497" s="33">
        <v>0</v>
      </c>
      <c r="DH497" s="33">
        <v>0</v>
      </c>
      <c r="DI497" s="33">
        <v>0</v>
      </c>
      <c r="DJ497" s="33">
        <v>0</v>
      </c>
      <c r="DK497" s="33">
        <v>0</v>
      </c>
      <c r="DL497" s="33">
        <v>0</v>
      </c>
      <c r="DM497" s="33">
        <v>0</v>
      </c>
      <c r="DN497" s="33">
        <v>0</v>
      </c>
      <c r="DO497" s="33">
        <v>0</v>
      </c>
      <c r="DP497" s="33">
        <v>0</v>
      </c>
      <c r="DQ497" s="33">
        <v>0</v>
      </c>
      <c r="DR497" s="33">
        <v>0</v>
      </c>
      <c r="DS497" s="33">
        <v>0</v>
      </c>
      <c r="DT497" s="33">
        <v>0</v>
      </c>
      <c r="DU497" s="33">
        <v>0</v>
      </c>
      <c r="DV497" s="33">
        <v>0</v>
      </c>
      <c r="DW497" s="33">
        <v>0</v>
      </c>
      <c r="DX497" s="33">
        <v>0</v>
      </c>
      <c r="DY497" s="33">
        <v>0</v>
      </c>
      <c r="DZ497" s="33">
        <v>0</v>
      </c>
      <c r="EA497" s="33">
        <v>0</v>
      </c>
      <c r="EB497" s="33">
        <v>0</v>
      </c>
      <c r="EC497" s="33">
        <v>0</v>
      </c>
      <c r="ED497" s="33">
        <v>0</v>
      </c>
      <c r="EE497" s="33">
        <v>0</v>
      </c>
      <c r="EF497" s="33">
        <v>0</v>
      </c>
      <c r="EG497" s="33">
        <v>0</v>
      </c>
      <c r="EH497" s="33">
        <v>0</v>
      </c>
      <c r="EI497" s="33">
        <v>0</v>
      </c>
      <c r="EJ497" s="33">
        <v>0</v>
      </c>
      <c r="EK497" s="33">
        <v>0</v>
      </c>
      <c r="EL497" s="33">
        <v>0</v>
      </c>
      <c r="EM497" s="33">
        <v>0</v>
      </c>
      <c r="EN497" s="33">
        <v>0</v>
      </c>
      <c r="EO497" s="33">
        <v>0</v>
      </c>
      <c r="EP497" s="33">
        <v>0</v>
      </c>
      <c r="EQ497" s="33">
        <v>0</v>
      </c>
      <c r="ER497" s="33">
        <v>0</v>
      </c>
      <c r="ES497" s="33">
        <v>0</v>
      </c>
      <c r="ET497" s="33">
        <v>0</v>
      </c>
      <c r="EU497" s="33">
        <v>0</v>
      </c>
      <c r="EV497" s="33">
        <v>0</v>
      </c>
      <c r="EW497" s="33">
        <v>0</v>
      </c>
      <c r="EX497" s="33">
        <v>0</v>
      </c>
      <c r="EY497" s="33">
        <v>0</v>
      </c>
      <c r="EZ497" s="33">
        <v>0</v>
      </c>
      <c r="FA497" s="33">
        <v>0</v>
      </c>
      <c r="FB497" s="33">
        <v>0</v>
      </c>
      <c r="FC497" s="33">
        <v>0</v>
      </c>
    </row>
    <row r="498" spans="2:159" x14ac:dyDescent="0.25">
      <c r="B498" s="33" t="s">
        <v>230</v>
      </c>
      <c r="C498" s="33" t="s">
        <v>36</v>
      </c>
    </row>
    <row r="499" spans="2:159" x14ac:dyDescent="0.25">
      <c r="B499" s="33" t="s">
        <v>230</v>
      </c>
      <c r="C499" s="33" t="s">
        <v>37</v>
      </c>
    </row>
    <row r="500" spans="2:159" x14ac:dyDescent="0.25">
      <c r="B500" s="33" t="s">
        <v>230</v>
      </c>
      <c r="C500" s="33" t="s">
        <v>38</v>
      </c>
    </row>
    <row r="501" spans="2:159" x14ac:dyDescent="0.25">
      <c r="B501" s="33" t="s">
        <v>230</v>
      </c>
      <c r="C501" s="33" t="s">
        <v>39</v>
      </c>
    </row>
    <row r="502" spans="2:159" x14ac:dyDescent="0.25">
      <c r="B502" s="33" t="s">
        <v>230</v>
      </c>
      <c r="C502" s="33" t="s">
        <v>40</v>
      </c>
    </row>
    <row r="503" spans="2:159" x14ac:dyDescent="0.25">
      <c r="B503" s="33" t="s">
        <v>230</v>
      </c>
      <c r="C503" s="33" t="s">
        <v>41</v>
      </c>
    </row>
    <row r="504" spans="2:159" x14ac:dyDescent="0.25">
      <c r="B504" s="33" t="s">
        <v>230</v>
      </c>
      <c r="C504" s="33" t="s">
        <v>42</v>
      </c>
    </row>
    <row r="505" spans="2:159" x14ac:dyDescent="0.25">
      <c r="B505" s="33" t="s">
        <v>230</v>
      </c>
      <c r="C505" s="33" t="s">
        <v>43</v>
      </c>
    </row>
    <row r="506" spans="2:159" x14ac:dyDescent="0.25">
      <c r="B506" s="33" t="s">
        <v>230</v>
      </c>
      <c r="C506" s="33" t="s">
        <v>44</v>
      </c>
    </row>
    <row r="507" spans="2:159" x14ac:dyDescent="0.25">
      <c r="B507" s="33" t="s">
        <v>230</v>
      </c>
      <c r="C507" s="33" t="s">
        <v>45</v>
      </c>
    </row>
    <row r="508" spans="2:159" x14ac:dyDescent="0.25">
      <c r="B508" s="33" t="s">
        <v>230</v>
      </c>
      <c r="C508" s="33" t="s">
        <v>46</v>
      </c>
    </row>
    <row r="509" spans="2:159" x14ac:dyDescent="0.25">
      <c r="B509" s="33" t="s">
        <v>230</v>
      </c>
      <c r="C509" s="33" t="s">
        <v>15</v>
      </c>
      <c r="D509" s="33">
        <v>0</v>
      </c>
      <c r="E509" s="33">
        <v>0</v>
      </c>
      <c r="F509" s="33">
        <v>0</v>
      </c>
      <c r="G509" s="33">
        <v>0</v>
      </c>
      <c r="H509" s="33">
        <v>0</v>
      </c>
      <c r="I509" s="33">
        <v>0</v>
      </c>
      <c r="J509" s="33">
        <v>0</v>
      </c>
      <c r="K509" s="33">
        <v>0</v>
      </c>
      <c r="L509" s="33">
        <v>0</v>
      </c>
      <c r="M509" s="33">
        <v>0</v>
      </c>
      <c r="N509" s="33">
        <v>0</v>
      </c>
      <c r="O509" s="33">
        <v>0</v>
      </c>
      <c r="P509" s="33">
        <v>0</v>
      </c>
      <c r="Q509" s="33">
        <v>0</v>
      </c>
      <c r="R509" s="33">
        <v>0</v>
      </c>
      <c r="S509" s="33">
        <v>0</v>
      </c>
      <c r="T509" s="33">
        <v>0</v>
      </c>
      <c r="U509" s="33">
        <v>0</v>
      </c>
      <c r="V509" s="33">
        <v>0</v>
      </c>
      <c r="W509" s="33">
        <v>0</v>
      </c>
      <c r="X509" s="33">
        <v>0</v>
      </c>
      <c r="Y509" s="33">
        <v>0</v>
      </c>
      <c r="Z509" s="33">
        <v>0</v>
      </c>
      <c r="AA509" s="33">
        <v>0</v>
      </c>
      <c r="AB509" s="33">
        <v>0</v>
      </c>
      <c r="AC509" s="33">
        <v>0</v>
      </c>
      <c r="AD509" s="33">
        <v>0</v>
      </c>
      <c r="AE509" s="33">
        <v>0</v>
      </c>
      <c r="AF509" s="33">
        <v>0</v>
      </c>
      <c r="AG509" s="33">
        <v>0</v>
      </c>
      <c r="AH509" s="33">
        <v>0</v>
      </c>
      <c r="AI509" s="33">
        <v>0</v>
      </c>
      <c r="AJ509" s="33">
        <v>0</v>
      </c>
      <c r="AK509" s="33">
        <v>0</v>
      </c>
      <c r="AL509" s="33">
        <v>0</v>
      </c>
      <c r="AM509" s="33">
        <v>0</v>
      </c>
      <c r="AN509" s="33">
        <v>0</v>
      </c>
      <c r="AO509" s="33">
        <v>0</v>
      </c>
      <c r="AP509" s="33">
        <v>0</v>
      </c>
      <c r="AQ509" s="33">
        <v>0</v>
      </c>
      <c r="AR509" s="33">
        <v>0</v>
      </c>
      <c r="AS509" s="33">
        <v>0</v>
      </c>
      <c r="AT509" s="33">
        <v>0</v>
      </c>
      <c r="AU509" s="33">
        <v>0</v>
      </c>
      <c r="AV509" s="33">
        <v>0</v>
      </c>
      <c r="AW509" s="33">
        <v>0</v>
      </c>
      <c r="AX509" s="33">
        <v>0</v>
      </c>
      <c r="AY509" s="33">
        <v>0</v>
      </c>
      <c r="AZ509" s="33">
        <v>0</v>
      </c>
      <c r="BA509" s="33">
        <v>0</v>
      </c>
      <c r="BB509" s="33">
        <v>0</v>
      </c>
      <c r="BC509" s="33">
        <v>0</v>
      </c>
      <c r="BD509" s="33">
        <v>0</v>
      </c>
      <c r="BE509" s="33">
        <v>0</v>
      </c>
      <c r="BF509" s="33">
        <v>0</v>
      </c>
      <c r="BG509" s="33">
        <v>0</v>
      </c>
      <c r="BH509" s="33">
        <v>0</v>
      </c>
      <c r="BI509" s="33">
        <v>0</v>
      </c>
      <c r="BJ509" s="33">
        <v>0</v>
      </c>
      <c r="BK509" s="33">
        <v>0</v>
      </c>
      <c r="BL509" s="33">
        <v>0</v>
      </c>
      <c r="BM509" s="33">
        <v>0</v>
      </c>
      <c r="BN509" s="33">
        <v>0</v>
      </c>
      <c r="BO509" s="33">
        <v>0</v>
      </c>
      <c r="BP509" s="33">
        <v>0</v>
      </c>
      <c r="BQ509" s="33">
        <v>0</v>
      </c>
      <c r="BR509" s="33">
        <v>0</v>
      </c>
      <c r="BS509" s="33">
        <v>0</v>
      </c>
      <c r="BT509" s="33">
        <v>0</v>
      </c>
      <c r="BU509" s="33">
        <v>0</v>
      </c>
      <c r="BV509" s="33">
        <v>0</v>
      </c>
      <c r="BW509" s="33">
        <v>0</v>
      </c>
      <c r="BX509" s="33">
        <v>0</v>
      </c>
      <c r="BY509" s="33">
        <v>0</v>
      </c>
      <c r="BZ509" s="33">
        <v>0</v>
      </c>
      <c r="CA509" s="33">
        <v>0</v>
      </c>
      <c r="CB509" s="33">
        <v>0</v>
      </c>
      <c r="CC509" s="33">
        <v>0</v>
      </c>
      <c r="CD509" s="33">
        <v>0</v>
      </c>
      <c r="CE509" s="33">
        <v>0</v>
      </c>
      <c r="CF509" s="33">
        <v>0</v>
      </c>
      <c r="CG509" s="33">
        <v>0</v>
      </c>
      <c r="CH509" s="33">
        <v>0</v>
      </c>
      <c r="CI509" s="33">
        <v>0</v>
      </c>
      <c r="CJ509" s="33">
        <v>0</v>
      </c>
      <c r="CK509" s="33">
        <v>0</v>
      </c>
      <c r="CL509" s="33">
        <v>0</v>
      </c>
      <c r="CM509" s="33">
        <v>0</v>
      </c>
      <c r="CN509" s="33">
        <v>0</v>
      </c>
      <c r="CO509" s="33">
        <v>0</v>
      </c>
      <c r="CP509" s="33">
        <v>0</v>
      </c>
      <c r="CQ509" s="33">
        <v>0</v>
      </c>
      <c r="CR509" s="33">
        <v>0</v>
      </c>
      <c r="CS509" s="33">
        <v>0</v>
      </c>
      <c r="CT509" s="33">
        <v>0</v>
      </c>
      <c r="CU509" s="33">
        <v>0</v>
      </c>
      <c r="CV509" s="33">
        <v>0</v>
      </c>
      <c r="CW509" s="33">
        <v>0</v>
      </c>
      <c r="CX509" s="33">
        <v>0</v>
      </c>
      <c r="CY509" s="33">
        <v>0</v>
      </c>
      <c r="CZ509" s="33">
        <v>0</v>
      </c>
      <c r="DA509" s="33">
        <v>0</v>
      </c>
      <c r="DB509" s="33">
        <v>0</v>
      </c>
      <c r="DC509" s="33">
        <v>0</v>
      </c>
      <c r="DD509" s="33">
        <v>0</v>
      </c>
      <c r="DE509" s="33">
        <v>0</v>
      </c>
      <c r="DF509" s="33">
        <v>0</v>
      </c>
      <c r="DG509" s="33">
        <v>0</v>
      </c>
      <c r="DH509" s="33">
        <v>0</v>
      </c>
      <c r="DI509" s="33">
        <v>0</v>
      </c>
      <c r="DJ509" s="33">
        <v>0</v>
      </c>
      <c r="DK509" s="33">
        <v>0</v>
      </c>
      <c r="DL509" s="33">
        <v>0</v>
      </c>
      <c r="DM509" s="33">
        <v>0</v>
      </c>
      <c r="DN509" s="33">
        <v>0</v>
      </c>
      <c r="DO509" s="33">
        <v>0</v>
      </c>
      <c r="DP509" s="33">
        <v>0</v>
      </c>
      <c r="DQ509" s="33">
        <v>0</v>
      </c>
      <c r="DR509" s="33">
        <v>0</v>
      </c>
      <c r="DS509" s="33">
        <v>0</v>
      </c>
      <c r="DT509" s="33">
        <v>0</v>
      </c>
      <c r="DU509" s="33">
        <v>0</v>
      </c>
      <c r="DV509" s="33">
        <v>0</v>
      </c>
      <c r="DW509" s="33">
        <v>0</v>
      </c>
      <c r="DX509" s="33">
        <v>0</v>
      </c>
      <c r="DY509" s="33">
        <v>0</v>
      </c>
      <c r="DZ509" s="33">
        <v>0</v>
      </c>
      <c r="EA509" s="33">
        <v>0</v>
      </c>
      <c r="EB509" s="33">
        <v>0</v>
      </c>
      <c r="EC509" s="33">
        <v>0</v>
      </c>
      <c r="ED509" s="33">
        <v>0</v>
      </c>
      <c r="EE509" s="33">
        <v>0</v>
      </c>
      <c r="EF509" s="33">
        <v>0</v>
      </c>
      <c r="EG509" s="33">
        <v>0</v>
      </c>
      <c r="EH509" s="33">
        <v>0</v>
      </c>
      <c r="EI509" s="33">
        <v>0</v>
      </c>
      <c r="EJ509" s="33">
        <v>0</v>
      </c>
      <c r="EK509" s="33">
        <v>0</v>
      </c>
      <c r="EL509" s="33">
        <v>0</v>
      </c>
      <c r="EM509" s="33">
        <v>0</v>
      </c>
      <c r="EN509" s="33">
        <v>0</v>
      </c>
      <c r="EO509" s="33">
        <v>0</v>
      </c>
      <c r="EP509" s="33">
        <v>0</v>
      </c>
      <c r="EQ509" s="33">
        <v>0</v>
      </c>
      <c r="ER509" s="33">
        <v>0</v>
      </c>
      <c r="ES509" s="33">
        <v>0</v>
      </c>
      <c r="ET509" s="33">
        <v>0</v>
      </c>
      <c r="EU509" s="33">
        <v>0</v>
      </c>
      <c r="EV509" s="33">
        <v>0</v>
      </c>
      <c r="EW509" s="33">
        <v>0</v>
      </c>
      <c r="EX509" s="33">
        <v>0</v>
      </c>
      <c r="EY509" s="33">
        <v>0</v>
      </c>
      <c r="EZ509" s="33">
        <v>0</v>
      </c>
      <c r="FA509" s="33">
        <v>0</v>
      </c>
      <c r="FB509" s="33">
        <v>0</v>
      </c>
      <c r="FC509" s="33">
        <v>0</v>
      </c>
    </row>
    <row r="510" spans="2:159" x14ac:dyDescent="0.25">
      <c r="B510" s="33" t="s">
        <v>231</v>
      </c>
      <c r="C510" s="33" t="s">
        <v>36</v>
      </c>
    </row>
    <row r="511" spans="2:159" x14ac:dyDescent="0.25">
      <c r="B511" s="33" t="s">
        <v>231</v>
      </c>
      <c r="C511" s="33" t="s">
        <v>37</v>
      </c>
    </row>
    <row r="512" spans="2:159" x14ac:dyDescent="0.25">
      <c r="B512" s="33" t="s">
        <v>231</v>
      </c>
      <c r="C512" s="33" t="s">
        <v>38</v>
      </c>
    </row>
    <row r="513" spans="2:159" x14ac:dyDescent="0.25">
      <c r="B513" s="33" t="s">
        <v>231</v>
      </c>
      <c r="C513" s="33" t="s">
        <v>39</v>
      </c>
    </row>
    <row r="514" spans="2:159" x14ac:dyDescent="0.25">
      <c r="B514" s="33" t="s">
        <v>231</v>
      </c>
      <c r="C514" s="33" t="s">
        <v>40</v>
      </c>
    </row>
    <row r="515" spans="2:159" x14ac:dyDescent="0.25">
      <c r="B515" s="33" t="s">
        <v>231</v>
      </c>
      <c r="C515" s="33" t="s">
        <v>41</v>
      </c>
    </row>
    <row r="516" spans="2:159" x14ac:dyDescent="0.25">
      <c r="B516" s="33" t="s">
        <v>231</v>
      </c>
      <c r="C516" s="33" t="s">
        <v>42</v>
      </c>
    </row>
    <row r="517" spans="2:159" x14ac:dyDescent="0.25">
      <c r="B517" s="33" t="s">
        <v>231</v>
      </c>
      <c r="C517" s="33" t="s">
        <v>43</v>
      </c>
    </row>
    <row r="518" spans="2:159" x14ac:dyDescent="0.25">
      <c r="B518" s="33" t="s">
        <v>231</v>
      </c>
      <c r="C518" s="33" t="s">
        <v>44</v>
      </c>
    </row>
    <row r="519" spans="2:159" x14ac:dyDescent="0.25">
      <c r="B519" s="33" t="s">
        <v>231</v>
      </c>
      <c r="C519" s="33" t="s">
        <v>45</v>
      </c>
    </row>
    <row r="520" spans="2:159" x14ac:dyDescent="0.25">
      <c r="B520" s="33" t="s">
        <v>231</v>
      </c>
      <c r="C520" s="33" t="s">
        <v>46</v>
      </c>
    </row>
    <row r="521" spans="2:159" x14ac:dyDescent="0.25">
      <c r="B521" s="33" t="s">
        <v>231</v>
      </c>
      <c r="C521" s="33" t="s">
        <v>15</v>
      </c>
      <c r="D521" s="33">
        <v>0</v>
      </c>
      <c r="E521" s="33">
        <v>0</v>
      </c>
      <c r="F521" s="33">
        <v>0</v>
      </c>
      <c r="G521" s="33">
        <v>0</v>
      </c>
      <c r="H521" s="33">
        <v>0</v>
      </c>
      <c r="I521" s="33">
        <v>0</v>
      </c>
      <c r="J521" s="33">
        <v>0</v>
      </c>
      <c r="K521" s="33">
        <v>0</v>
      </c>
      <c r="L521" s="33">
        <v>0</v>
      </c>
      <c r="M521" s="33">
        <v>0</v>
      </c>
      <c r="N521" s="33">
        <v>0</v>
      </c>
      <c r="O521" s="33">
        <v>0</v>
      </c>
      <c r="P521" s="33">
        <v>0</v>
      </c>
      <c r="Q521" s="33">
        <v>0</v>
      </c>
      <c r="R521" s="33">
        <v>0</v>
      </c>
      <c r="S521" s="33">
        <v>0</v>
      </c>
      <c r="T521" s="33">
        <v>0</v>
      </c>
      <c r="U521" s="33">
        <v>0</v>
      </c>
      <c r="V521" s="33">
        <v>0</v>
      </c>
      <c r="W521" s="33">
        <v>0</v>
      </c>
      <c r="X521" s="33">
        <v>0</v>
      </c>
      <c r="Y521" s="33">
        <v>0</v>
      </c>
      <c r="Z521" s="33">
        <v>0</v>
      </c>
      <c r="AA521" s="33">
        <v>0</v>
      </c>
      <c r="AB521" s="33">
        <v>0</v>
      </c>
      <c r="AC521" s="33">
        <v>0</v>
      </c>
      <c r="AD521" s="33">
        <v>0</v>
      </c>
      <c r="AE521" s="33">
        <v>0</v>
      </c>
      <c r="AF521" s="33">
        <v>0</v>
      </c>
      <c r="AG521" s="33">
        <v>0</v>
      </c>
      <c r="AH521" s="33">
        <v>0</v>
      </c>
      <c r="AI521" s="33">
        <v>0</v>
      </c>
      <c r="AJ521" s="33">
        <v>0</v>
      </c>
      <c r="AK521" s="33">
        <v>0</v>
      </c>
      <c r="AL521" s="33">
        <v>0</v>
      </c>
      <c r="AM521" s="33">
        <v>0</v>
      </c>
      <c r="AN521" s="33">
        <v>0</v>
      </c>
      <c r="AO521" s="33">
        <v>0</v>
      </c>
      <c r="AP521" s="33">
        <v>0</v>
      </c>
      <c r="AQ521" s="33">
        <v>0</v>
      </c>
      <c r="AR521" s="33">
        <v>0</v>
      </c>
      <c r="AS521" s="33">
        <v>0</v>
      </c>
      <c r="AT521" s="33">
        <v>0</v>
      </c>
      <c r="AU521" s="33">
        <v>0</v>
      </c>
      <c r="AV521" s="33">
        <v>0</v>
      </c>
      <c r="AW521" s="33">
        <v>0</v>
      </c>
      <c r="AX521" s="33">
        <v>0</v>
      </c>
      <c r="AY521" s="33">
        <v>0</v>
      </c>
      <c r="AZ521" s="33">
        <v>0</v>
      </c>
      <c r="BA521" s="33">
        <v>0</v>
      </c>
      <c r="BB521" s="33">
        <v>0</v>
      </c>
      <c r="BC521" s="33">
        <v>0</v>
      </c>
      <c r="BD521" s="33">
        <v>0</v>
      </c>
      <c r="BE521" s="33">
        <v>0</v>
      </c>
      <c r="BF521" s="33">
        <v>0</v>
      </c>
      <c r="BG521" s="33">
        <v>0</v>
      </c>
      <c r="BH521" s="33">
        <v>0</v>
      </c>
      <c r="BI521" s="33">
        <v>0</v>
      </c>
      <c r="BJ521" s="33">
        <v>0</v>
      </c>
      <c r="BK521" s="33">
        <v>0</v>
      </c>
      <c r="BL521" s="33">
        <v>0</v>
      </c>
      <c r="BM521" s="33">
        <v>0</v>
      </c>
      <c r="BN521" s="33">
        <v>0</v>
      </c>
      <c r="BO521" s="33">
        <v>0</v>
      </c>
      <c r="BP521" s="33">
        <v>0</v>
      </c>
      <c r="BQ521" s="33">
        <v>0</v>
      </c>
      <c r="BR521" s="33">
        <v>0</v>
      </c>
      <c r="BS521" s="33">
        <v>0</v>
      </c>
      <c r="BT521" s="33">
        <v>0</v>
      </c>
      <c r="BU521" s="33">
        <v>0</v>
      </c>
      <c r="BV521" s="33">
        <v>0</v>
      </c>
      <c r="BW521" s="33">
        <v>0</v>
      </c>
      <c r="BX521" s="33">
        <v>0</v>
      </c>
      <c r="BY521" s="33">
        <v>0</v>
      </c>
      <c r="BZ521" s="33">
        <v>0</v>
      </c>
      <c r="CA521" s="33">
        <v>0</v>
      </c>
      <c r="CB521" s="33">
        <v>0</v>
      </c>
      <c r="CC521" s="33">
        <v>0</v>
      </c>
      <c r="CD521" s="33">
        <v>0</v>
      </c>
      <c r="CE521" s="33">
        <v>0</v>
      </c>
      <c r="CF521" s="33">
        <v>0</v>
      </c>
      <c r="CG521" s="33">
        <v>0</v>
      </c>
      <c r="CH521" s="33">
        <v>0</v>
      </c>
      <c r="CI521" s="33">
        <v>0</v>
      </c>
      <c r="CJ521" s="33">
        <v>0</v>
      </c>
      <c r="CK521" s="33">
        <v>0</v>
      </c>
      <c r="CL521" s="33">
        <v>0</v>
      </c>
      <c r="CM521" s="33">
        <v>0</v>
      </c>
      <c r="CN521" s="33">
        <v>0</v>
      </c>
      <c r="CO521" s="33">
        <v>0</v>
      </c>
      <c r="CP521" s="33">
        <v>0</v>
      </c>
      <c r="CQ521" s="33">
        <v>0</v>
      </c>
      <c r="CR521" s="33">
        <v>0</v>
      </c>
      <c r="CS521" s="33">
        <v>0</v>
      </c>
      <c r="CT521" s="33">
        <v>0</v>
      </c>
      <c r="CU521" s="33">
        <v>0</v>
      </c>
      <c r="CV521" s="33">
        <v>0</v>
      </c>
      <c r="CW521" s="33">
        <v>0</v>
      </c>
      <c r="CX521" s="33">
        <v>0</v>
      </c>
      <c r="CY521" s="33">
        <v>0</v>
      </c>
      <c r="CZ521" s="33">
        <v>0</v>
      </c>
      <c r="DA521" s="33">
        <v>0</v>
      </c>
      <c r="DB521" s="33">
        <v>0</v>
      </c>
      <c r="DC521" s="33">
        <v>0</v>
      </c>
      <c r="DD521" s="33">
        <v>0</v>
      </c>
      <c r="DE521" s="33">
        <v>0</v>
      </c>
      <c r="DF521" s="33">
        <v>0</v>
      </c>
      <c r="DG521" s="33">
        <v>0</v>
      </c>
      <c r="DH521" s="33">
        <v>0</v>
      </c>
      <c r="DI521" s="33">
        <v>0</v>
      </c>
      <c r="DJ521" s="33">
        <v>0</v>
      </c>
      <c r="DK521" s="33">
        <v>0</v>
      </c>
      <c r="DL521" s="33">
        <v>0</v>
      </c>
      <c r="DM521" s="33">
        <v>0</v>
      </c>
      <c r="DN521" s="33">
        <v>0</v>
      </c>
      <c r="DO521" s="33">
        <v>0</v>
      </c>
      <c r="DP521" s="33">
        <v>0</v>
      </c>
      <c r="DQ521" s="33">
        <v>0</v>
      </c>
      <c r="DR521" s="33">
        <v>0</v>
      </c>
      <c r="DS521" s="33">
        <v>0</v>
      </c>
      <c r="DT521" s="33">
        <v>0</v>
      </c>
      <c r="DU521" s="33">
        <v>0</v>
      </c>
      <c r="DV521" s="33">
        <v>0</v>
      </c>
      <c r="DW521" s="33">
        <v>0</v>
      </c>
      <c r="DX521" s="33">
        <v>0</v>
      </c>
      <c r="DY521" s="33">
        <v>0</v>
      </c>
      <c r="DZ521" s="33">
        <v>0</v>
      </c>
      <c r="EA521" s="33">
        <v>0</v>
      </c>
      <c r="EB521" s="33">
        <v>0</v>
      </c>
      <c r="EC521" s="33">
        <v>0</v>
      </c>
      <c r="ED521" s="33">
        <v>0</v>
      </c>
      <c r="EE521" s="33">
        <v>0</v>
      </c>
      <c r="EF521" s="33">
        <v>0</v>
      </c>
      <c r="EG521" s="33">
        <v>0</v>
      </c>
      <c r="EH521" s="33">
        <v>0</v>
      </c>
      <c r="EI521" s="33">
        <v>0</v>
      </c>
      <c r="EJ521" s="33">
        <v>0</v>
      </c>
      <c r="EK521" s="33">
        <v>0</v>
      </c>
      <c r="EL521" s="33">
        <v>0</v>
      </c>
      <c r="EM521" s="33">
        <v>0</v>
      </c>
      <c r="EN521" s="33">
        <v>0</v>
      </c>
      <c r="EO521" s="33">
        <v>0</v>
      </c>
      <c r="EP521" s="33">
        <v>0</v>
      </c>
      <c r="EQ521" s="33">
        <v>0</v>
      </c>
      <c r="ER521" s="33">
        <v>0</v>
      </c>
      <c r="ES521" s="33">
        <v>0</v>
      </c>
      <c r="ET521" s="33">
        <v>0</v>
      </c>
      <c r="EU521" s="33">
        <v>0</v>
      </c>
      <c r="EV521" s="33">
        <v>0</v>
      </c>
      <c r="EW521" s="33">
        <v>0</v>
      </c>
      <c r="EX521" s="33">
        <v>0</v>
      </c>
      <c r="EY521" s="33">
        <v>0</v>
      </c>
      <c r="EZ521" s="33">
        <v>0</v>
      </c>
      <c r="FA521" s="33">
        <v>0</v>
      </c>
      <c r="FB521" s="33">
        <v>0</v>
      </c>
      <c r="FC521" s="33">
        <v>0</v>
      </c>
    </row>
    <row r="522" spans="2:159" x14ac:dyDescent="0.25">
      <c r="B522" s="33" t="s">
        <v>232</v>
      </c>
      <c r="C522" s="33" t="s">
        <v>36</v>
      </c>
    </row>
    <row r="523" spans="2:159" x14ac:dyDescent="0.25">
      <c r="B523" s="33" t="s">
        <v>232</v>
      </c>
      <c r="C523" s="33" t="s">
        <v>37</v>
      </c>
    </row>
    <row r="524" spans="2:159" x14ac:dyDescent="0.25">
      <c r="B524" s="33" t="s">
        <v>232</v>
      </c>
      <c r="C524" s="33" t="s">
        <v>38</v>
      </c>
    </row>
    <row r="525" spans="2:159" x14ac:dyDescent="0.25">
      <c r="B525" s="33" t="s">
        <v>232</v>
      </c>
      <c r="C525" s="33" t="s">
        <v>39</v>
      </c>
    </row>
    <row r="526" spans="2:159" x14ac:dyDescent="0.25">
      <c r="B526" s="33" t="s">
        <v>232</v>
      </c>
      <c r="C526" s="33" t="s">
        <v>40</v>
      </c>
    </row>
    <row r="527" spans="2:159" x14ac:dyDescent="0.25">
      <c r="B527" s="33" t="s">
        <v>232</v>
      </c>
      <c r="C527" s="33" t="s">
        <v>41</v>
      </c>
    </row>
    <row r="528" spans="2:159" x14ac:dyDescent="0.25">
      <c r="B528" s="33" t="s">
        <v>232</v>
      </c>
      <c r="C528" s="33" t="s">
        <v>42</v>
      </c>
    </row>
    <row r="529" spans="2:159" x14ac:dyDescent="0.25">
      <c r="B529" s="33" t="s">
        <v>232</v>
      </c>
      <c r="C529" s="33" t="s">
        <v>43</v>
      </c>
    </row>
    <row r="530" spans="2:159" x14ac:dyDescent="0.25">
      <c r="B530" s="33" t="s">
        <v>232</v>
      </c>
      <c r="C530" s="33" t="s">
        <v>44</v>
      </c>
    </row>
    <row r="531" spans="2:159" x14ac:dyDescent="0.25">
      <c r="B531" s="33" t="s">
        <v>232</v>
      </c>
      <c r="C531" s="33" t="s">
        <v>45</v>
      </c>
    </row>
    <row r="532" spans="2:159" x14ac:dyDescent="0.25">
      <c r="B532" s="33" t="s">
        <v>232</v>
      </c>
      <c r="C532" s="33" t="s">
        <v>46</v>
      </c>
    </row>
    <row r="533" spans="2:159" x14ac:dyDescent="0.25">
      <c r="B533" s="33" t="s">
        <v>232</v>
      </c>
      <c r="C533" s="33" t="s">
        <v>15</v>
      </c>
      <c r="D533" s="33">
        <v>0</v>
      </c>
      <c r="E533" s="33">
        <v>0</v>
      </c>
      <c r="F533" s="33">
        <v>0</v>
      </c>
      <c r="G533" s="33">
        <v>0</v>
      </c>
      <c r="H533" s="33">
        <v>0</v>
      </c>
      <c r="I533" s="33">
        <v>0</v>
      </c>
      <c r="J533" s="33">
        <v>0</v>
      </c>
      <c r="K533" s="33">
        <v>0</v>
      </c>
      <c r="L533" s="33">
        <v>0</v>
      </c>
      <c r="M533" s="33">
        <v>0</v>
      </c>
      <c r="N533" s="33">
        <v>0</v>
      </c>
      <c r="O533" s="33">
        <v>0</v>
      </c>
      <c r="P533" s="33">
        <v>0</v>
      </c>
      <c r="Q533" s="33">
        <v>0</v>
      </c>
      <c r="R533" s="33">
        <v>0</v>
      </c>
      <c r="S533" s="33">
        <v>0</v>
      </c>
      <c r="T533" s="33">
        <v>0</v>
      </c>
      <c r="U533" s="33">
        <v>0</v>
      </c>
      <c r="V533" s="33">
        <v>0</v>
      </c>
      <c r="W533" s="33">
        <v>0</v>
      </c>
      <c r="X533" s="33">
        <v>0</v>
      </c>
      <c r="Y533" s="33">
        <v>0</v>
      </c>
      <c r="Z533" s="33">
        <v>0</v>
      </c>
      <c r="AA533" s="33">
        <v>0</v>
      </c>
      <c r="AB533" s="33">
        <v>0</v>
      </c>
      <c r="AC533" s="33">
        <v>0</v>
      </c>
      <c r="AD533" s="33">
        <v>0</v>
      </c>
      <c r="AE533" s="33">
        <v>0</v>
      </c>
      <c r="AF533" s="33">
        <v>0</v>
      </c>
      <c r="AG533" s="33">
        <v>0</v>
      </c>
      <c r="AH533" s="33">
        <v>0</v>
      </c>
      <c r="AI533" s="33">
        <v>0</v>
      </c>
      <c r="AJ533" s="33">
        <v>0</v>
      </c>
      <c r="AK533" s="33">
        <v>0</v>
      </c>
      <c r="AL533" s="33">
        <v>0</v>
      </c>
      <c r="AM533" s="33">
        <v>0</v>
      </c>
      <c r="AN533" s="33">
        <v>0</v>
      </c>
      <c r="AO533" s="33">
        <v>0</v>
      </c>
      <c r="AP533" s="33">
        <v>0</v>
      </c>
      <c r="AQ533" s="33">
        <v>0</v>
      </c>
      <c r="AR533" s="33">
        <v>0</v>
      </c>
      <c r="AS533" s="33">
        <v>0</v>
      </c>
      <c r="AT533" s="33">
        <v>0</v>
      </c>
      <c r="AU533" s="33">
        <v>0</v>
      </c>
      <c r="AV533" s="33">
        <v>0</v>
      </c>
      <c r="AW533" s="33">
        <v>0</v>
      </c>
      <c r="AX533" s="33">
        <v>0</v>
      </c>
      <c r="AY533" s="33">
        <v>0</v>
      </c>
      <c r="AZ533" s="33">
        <v>0</v>
      </c>
      <c r="BA533" s="33">
        <v>0</v>
      </c>
      <c r="BB533" s="33">
        <v>0</v>
      </c>
      <c r="BC533" s="33">
        <v>0</v>
      </c>
      <c r="BD533" s="33">
        <v>0</v>
      </c>
      <c r="BE533" s="33">
        <v>0</v>
      </c>
      <c r="BF533" s="33">
        <v>0</v>
      </c>
      <c r="BG533" s="33">
        <v>0</v>
      </c>
      <c r="BH533" s="33">
        <v>0</v>
      </c>
      <c r="BI533" s="33">
        <v>0</v>
      </c>
      <c r="BJ533" s="33">
        <v>0</v>
      </c>
      <c r="BK533" s="33">
        <v>0</v>
      </c>
      <c r="BL533" s="33">
        <v>0</v>
      </c>
      <c r="BM533" s="33">
        <v>0</v>
      </c>
      <c r="BN533" s="33">
        <v>0</v>
      </c>
      <c r="BO533" s="33">
        <v>0</v>
      </c>
      <c r="BP533" s="33">
        <v>0</v>
      </c>
      <c r="BQ533" s="33">
        <v>0</v>
      </c>
      <c r="BR533" s="33">
        <v>0</v>
      </c>
      <c r="BS533" s="33">
        <v>0</v>
      </c>
      <c r="BT533" s="33">
        <v>0</v>
      </c>
      <c r="BU533" s="33">
        <v>0</v>
      </c>
      <c r="BV533" s="33">
        <v>0</v>
      </c>
      <c r="BW533" s="33">
        <v>0</v>
      </c>
      <c r="BX533" s="33">
        <v>0</v>
      </c>
      <c r="BY533" s="33">
        <v>0</v>
      </c>
      <c r="BZ533" s="33">
        <v>0</v>
      </c>
      <c r="CA533" s="33">
        <v>0</v>
      </c>
      <c r="CB533" s="33">
        <v>0</v>
      </c>
      <c r="CC533" s="33">
        <v>0</v>
      </c>
      <c r="CD533" s="33">
        <v>0</v>
      </c>
      <c r="CE533" s="33">
        <v>0</v>
      </c>
      <c r="CF533" s="33">
        <v>0</v>
      </c>
      <c r="CG533" s="33">
        <v>0</v>
      </c>
      <c r="CH533" s="33">
        <v>0</v>
      </c>
      <c r="CI533" s="33">
        <v>0</v>
      </c>
      <c r="CJ533" s="33">
        <v>0</v>
      </c>
      <c r="CK533" s="33">
        <v>0</v>
      </c>
      <c r="CL533" s="33">
        <v>0</v>
      </c>
      <c r="CM533" s="33">
        <v>0</v>
      </c>
      <c r="CN533" s="33">
        <v>0</v>
      </c>
      <c r="CO533" s="33">
        <v>0</v>
      </c>
      <c r="CP533" s="33">
        <v>0</v>
      </c>
      <c r="CQ533" s="33">
        <v>0</v>
      </c>
      <c r="CR533" s="33">
        <v>0</v>
      </c>
      <c r="CS533" s="33">
        <v>0</v>
      </c>
      <c r="CT533" s="33">
        <v>0</v>
      </c>
      <c r="CU533" s="33">
        <v>0</v>
      </c>
      <c r="CV533" s="33">
        <v>0</v>
      </c>
      <c r="CW533" s="33">
        <v>0</v>
      </c>
      <c r="CX533" s="33">
        <v>0</v>
      </c>
      <c r="CY533" s="33">
        <v>0</v>
      </c>
      <c r="CZ533" s="33">
        <v>0</v>
      </c>
      <c r="DA533" s="33">
        <v>0</v>
      </c>
      <c r="DB533" s="33">
        <v>0</v>
      </c>
      <c r="DC533" s="33">
        <v>0</v>
      </c>
      <c r="DD533" s="33">
        <v>0</v>
      </c>
      <c r="DE533" s="33">
        <v>0</v>
      </c>
      <c r="DF533" s="33">
        <v>0</v>
      </c>
      <c r="DG533" s="33">
        <v>0</v>
      </c>
      <c r="DH533" s="33">
        <v>0</v>
      </c>
      <c r="DI533" s="33">
        <v>0</v>
      </c>
      <c r="DJ533" s="33">
        <v>0</v>
      </c>
      <c r="DK533" s="33">
        <v>0</v>
      </c>
      <c r="DL533" s="33">
        <v>0</v>
      </c>
      <c r="DM533" s="33">
        <v>0</v>
      </c>
      <c r="DN533" s="33">
        <v>0</v>
      </c>
      <c r="DO533" s="33">
        <v>0</v>
      </c>
      <c r="DP533" s="33">
        <v>0</v>
      </c>
      <c r="DQ533" s="33">
        <v>0</v>
      </c>
      <c r="DR533" s="33">
        <v>0</v>
      </c>
      <c r="DS533" s="33">
        <v>0</v>
      </c>
      <c r="DT533" s="33">
        <v>0</v>
      </c>
      <c r="DU533" s="33">
        <v>0</v>
      </c>
      <c r="DV533" s="33">
        <v>0</v>
      </c>
      <c r="DW533" s="33">
        <v>0</v>
      </c>
      <c r="DX533" s="33">
        <v>0</v>
      </c>
      <c r="DY533" s="33">
        <v>0</v>
      </c>
      <c r="DZ533" s="33">
        <v>0</v>
      </c>
      <c r="EA533" s="33">
        <v>0</v>
      </c>
      <c r="EB533" s="33">
        <v>0</v>
      </c>
      <c r="EC533" s="33">
        <v>0</v>
      </c>
      <c r="ED533" s="33">
        <v>0</v>
      </c>
      <c r="EE533" s="33">
        <v>0</v>
      </c>
      <c r="EF533" s="33">
        <v>0</v>
      </c>
      <c r="EG533" s="33">
        <v>0</v>
      </c>
      <c r="EH533" s="33">
        <v>0</v>
      </c>
      <c r="EI533" s="33">
        <v>0</v>
      </c>
      <c r="EJ533" s="33">
        <v>0</v>
      </c>
      <c r="EK533" s="33">
        <v>0</v>
      </c>
      <c r="EL533" s="33">
        <v>0</v>
      </c>
      <c r="EM533" s="33">
        <v>0</v>
      </c>
      <c r="EN533" s="33">
        <v>0</v>
      </c>
      <c r="EO533" s="33">
        <v>0</v>
      </c>
      <c r="EP533" s="33">
        <v>0</v>
      </c>
      <c r="EQ533" s="33">
        <v>0</v>
      </c>
      <c r="ER533" s="33">
        <v>0</v>
      </c>
      <c r="ES533" s="33">
        <v>0</v>
      </c>
      <c r="ET533" s="33">
        <v>0</v>
      </c>
      <c r="EU533" s="33">
        <v>0</v>
      </c>
      <c r="EV533" s="33">
        <v>0</v>
      </c>
      <c r="EW533" s="33">
        <v>0</v>
      </c>
      <c r="EX533" s="33">
        <v>0</v>
      </c>
      <c r="EY533" s="33">
        <v>0</v>
      </c>
      <c r="EZ533" s="33">
        <v>0</v>
      </c>
      <c r="FA533" s="33">
        <v>0</v>
      </c>
      <c r="FB533" s="33">
        <v>0</v>
      </c>
      <c r="FC533" s="33">
        <v>0</v>
      </c>
    </row>
    <row r="534" spans="2:159" x14ac:dyDescent="0.25">
      <c r="B534" s="33" t="s">
        <v>233</v>
      </c>
      <c r="C534" s="33" t="s">
        <v>36</v>
      </c>
    </row>
    <row r="535" spans="2:159" x14ac:dyDescent="0.25">
      <c r="B535" s="33" t="s">
        <v>233</v>
      </c>
      <c r="C535" s="33" t="s">
        <v>37</v>
      </c>
    </row>
    <row r="536" spans="2:159" x14ac:dyDescent="0.25">
      <c r="B536" s="33" t="s">
        <v>233</v>
      </c>
      <c r="C536" s="33" t="s">
        <v>38</v>
      </c>
    </row>
    <row r="537" spans="2:159" x14ac:dyDescent="0.25">
      <c r="B537" s="33" t="s">
        <v>233</v>
      </c>
      <c r="C537" s="33" t="s">
        <v>39</v>
      </c>
    </row>
    <row r="538" spans="2:159" x14ac:dyDescent="0.25">
      <c r="B538" s="33" t="s">
        <v>233</v>
      </c>
      <c r="C538" s="33" t="s">
        <v>40</v>
      </c>
    </row>
    <row r="539" spans="2:159" x14ac:dyDescent="0.25">
      <c r="B539" s="33" t="s">
        <v>233</v>
      </c>
      <c r="C539" s="33" t="s">
        <v>41</v>
      </c>
    </row>
    <row r="540" spans="2:159" x14ac:dyDescent="0.25">
      <c r="B540" s="33" t="s">
        <v>233</v>
      </c>
      <c r="C540" s="33" t="s">
        <v>42</v>
      </c>
    </row>
    <row r="541" spans="2:159" x14ac:dyDescent="0.25">
      <c r="B541" s="33" t="s">
        <v>233</v>
      </c>
      <c r="C541" s="33" t="s">
        <v>43</v>
      </c>
    </row>
    <row r="542" spans="2:159" x14ac:dyDescent="0.25">
      <c r="B542" s="33" t="s">
        <v>233</v>
      </c>
      <c r="C542" s="33" t="s">
        <v>44</v>
      </c>
    </row>
    <row r="543" spans="2:159" x14ac:dyDescent="0.25">
      <c r="B543" s="33" t="s">
        <v>233</v>
      </c>
      <c r="C543" s="33" t="s">
        <v>45</v>
      </c>
    </row>
    <row r="544" spans="2:159" x14ac:dyDescent="0.25">
      <c r="B544" s="33" t="s">
        <v>233</v>
      </c>
      <c r="C544" s="33" t="s">
        <v>46</v>
      </c>
    </row>
    <row r="545" spans="2:159" x14ac:dyDescent="0.25">
      <c r="B545" s="33" t="s">
        <v>233</v>
      </c>
      <c r="C545" s="33" t="s">
        <v>15</v>
      </c>
      <c r="D545" s="33">
        <v>0</v>
      </c>
      <c r="E545" s="33">
        <v>0</v>
      </c>
      <c r="F545" s="33">
        <v>0</v>
      </c>
      <c r="G545" s="33">
        <v>0</v>
      </c>
      <c r="H545" s="33">
        <v>0</v>
      </c>
      <c r="I545" s="33">
        <v>0</v>
      </c>
      <c r="J545" s="33">
        <v>0</v>
      </c>
      <c r="K545" s="33">
        <v>0</v>
      </c>
      <c r="L545" s="33">
        <v>0</v>
      </c>
      <c r="M545" s="33">
        <v>0</v>
      </c>
      <c r="N545" s="33">
        <v>0</v>
      </c>
      <c r="O545" s="33">
        <v>0</v>
      </c>
      <c r="P545" s="33">
        <v>0</v>
      </c>
      <c r="Q545" s="33">
        <v>0</v>
      </c>
      <c r="R545" s="33">
        <v>0</v>
      </c>
      <c r="S545" s="33">
        <v>0</v>
      </c>
      <c r="T545" s="33">
        <v>0</v>
      </c>
      <c r="U545" s="33">
        <v>0</v>
      </c>
      <c r="V545" s="33">
        <v>0</v>
      </c>
      <c r="W545" s="33">
        <v>0</v>
      </c>
      <c r="X545" s="33">
        <v>0</v>
      </c>
      <c r="Y545" s="33">
        <v>0</v>
      </c>
      <c r="Z545" s="33">
        <v>0</v>
      </c>
      <c r="AA545" s="33">
        <v>0</v>
      </c>
      <c r="AB545" s="33">
        <v>0</v>
      </c>
      <c r="AC545" s="33">
        <v>0</v>
      </c>
      <c r="AD545" s="33">
        <v>0</v>
      </c>
      <c r="AE545" s="33">
        <v>0</v>
      </c>
      <c r="AF545" s="33">
        <v>0</v>
      </c>
      <c r="AG545" s="33">
        <v>0</v>
      </c>
      <c r="AH545" s="33">
        <v>0</v>
      </c>
      <c r="AI545" s="33">
        <v>0</v>
      </c>
      <c r="AJ545" s="33">
        <v>0</v>
      </c>
      <c r="AK545" s="33">
        <v>0</v>
      </c>
      <c r="AL545" s="33">
        <v>0</v>
      </c>
      <c r="AM545" s="33">
        <v>0</v>
      </c>
      <c r="AN545" s="33">
        <v>0</v>
      </c>
      <c r="AO545" s="33">
        <v>0</v>
      </c>
      <c r="AP545" s="33">
        <v>0</v>
      </c>
      <c r="AQ545" s="33">
        <v>0</v>
      </c>
      <c r="AR545" s="33">
        <v>0</v>
      </c>
      <c r="AS545" s="33">
        <v>0</v>
      </c>
      <c r="AT545" s="33">
        <v>0</v>
      </c>
      <c r="AU545" s="33">
        <v>0</v>
      </c>
      <c r="AV545" s="33">
        <v>0</v>
      </c>
      <c r="AW545" s="33">
        <v>0</v>
      </c>
      <c r="AX545" s="33">
        <v>0</v>
      </c>
      <c r="AY545" s="33">
        <v>0</v>
      </c>
      <c r="AZ545" s="33">
        <v>0</v>
      </c>
      <c r="BA545" s="33">
        <v>0</v>
      </c>
      <c r="BB545" s="33">
        <v>0</v>
      </c>
      <c r="BC545" s="33">
        <v>0</v>
      </c>
      <c r="BD545" s="33">
        <v>0</v>
      </c>
      <c r="BE545" s="33">
        <v>0</v>
      </c>
      <c r="BF545" s="33">
        <v>0</v>
      </c>
      <c r="BG545" s="33">
        <v>0</v>
      </c>
      <c r="BH545" s="33">
        <v>0</v>
      </c>
      <c r="BI545" s="33">
        <v>0</v>
      </c>
      <c r="BJ545" s="33">
        <v>0</v>
      </c>
      <c r="BK545" s="33">
        <v>0</v>
      </c>
      <c r="BL545" s="33">
        <v>0</v>
      </c>
      <c r="BM545" s="33">
        <v>0</v>
      </c>
      <c r="BN545" s="33">
        <v>0</v>
      </c>
      <c r="BO545" s="33">
        <v>0</v>
      </c>
      <c r="BP545" s="33">
        <v>0</v>
      </c>
      <c r="BQ545" s="33">
        <v>0</v>
      </c>
      <c r="BR545" s="33">
        <v>0</v>
      </c>
      <c r="BS545" s="33">
        <v>0</v>
      </c>
      <c r="BT545" s="33">
        <v>0</v>
      </c>
      <c r="BU545" s="33">
        <v>0</v>
      </c>
      <c r="BV545" s="33">
        <v>0</v>
      </c>
      <c r="BW545" s="33">
        <v>0</v>
      </c>
      <c r="BX545" s="33">
        <v>0</v>
      </c>
      <c r="BY545" s="33">
        <v>0</v>
      </c>
      <c r="BZ545" s="33">
        <v>0</v>
      </c>
      <c r="CA545" s="33">
        <v>0</v>
      </c>
      <c r="CB545" s="33">
        <v>0</v>
      </c>
      <c r="CC545" s="33">
        <v>0</v>
      </c>
      <c r="CD545" s="33">
        <v>0</v>
      </c>
      <c r="CE545" s="33">
        <v>0</v>
      </c>
      <c r="CF545" s="33">
        <v>0</v>
      </c>
      <c r="CG545" s="33">
        <v>0</v>
      </c>
      <c r="CH545" s="33">
        <v>0</v>
      </c>
      <c r="CI545" s="33">
        <v>0</v>
      </c>
      <c r="CJ545" s="33">
        <v>0</v>
      </c>
      <c r="CK545" s="33">
        <v>0</v>
      </c>
      <c r="CL545" s="33">
        <v>0</v>
      </c>
      <c r="CM545" s="33">
        <v>0</v>
      </c>
      <c r="CN545" s="33">
        <v>0</v>
      </c>
      <c r="CO545" s="33">
        <v>0</v>
      </c>
      <c r="CP545" s="33">
        <v>0</v>
      </c>
      <c r="CQ545" s="33">
        <v>0</v>
      </c>
      <c r="CR545" s="33">
        <v>0</v>
      </c>
      <c r="CS545" s="33">
        <v>0</v>
      </c>
      <c r="CT545" s="33">
        <v>0</v>
      </c>
      <c r="CU545" s="33">
        <v>0</v>
      </c>
      <c r="CV545" s="33">
        <v>0</v>
      </c>
      <c r="CW545" s="33">
        <v>0</v>
      </c>
      <c r="CX545" s="33">
        <v>0</v>
      </c>
      <c r="CY545" s="33">
        <v>0</v>
      </c>
      <c r="CZ545" s="33">
        <v>0</v>
      </c>
      <c r="DA545" s="33">
        <v>0</v>
      </c>
      <c r="DB545" s="33">
        <v>0</v>
      </c>
      <c r="DC545" s="33">
        <v>0</v>
      </c>
      <c r="DD545" s="33">
        <v>0</v>
      </c>
      <c r="DE545" s="33">
        <v>0</v>
      </c>
      <c r="DF545" s="33">
        <v>0</v>
      </c>
      <c r="DG545" s="33">
        <v>0</v>
      </c>
      <c r="DH545" s="33">
        <v>0</v>
      </c>
      <c r="DI545" s="33">
        <v>0</v>
      </c>
      <c r="DJ545" s="33">
        <v>0</v>
      </c>
      <c r="DK545" s="33">
        <v>0</v>
      </c>
      <c r="DL545" s="33">
        <v>0</v>
      </c>
      <c r="DM545" s="33">
        <v>0</v>
      </c>
      <c r="DN545" s="33">
        <v>0</v>
      </c>
      <c r="DO545" s="33">
        <v>0</v>
      </c>
      <c r="DP545" s="33">
        <v>0</v>
      </c>
      <c r="DQ545" s="33">
        <v>0</v>
      </c>
      <c r="DR545" s="33">
        <v>0</v>
      </c>
      <c r="DS545" s="33">
        <v>0</v>
      </c>
      <c r="DT545" s="33">
        <v>0</v>
      </c>
      <c r="DU545" s="33">
        <v>0</v>
      </c>
      <c r="DV545" s="33">
        <v>0</v>
      </c>
      <c r="DW545" s="33">
        <v>0</v>
      </c>
      <c r="DX545" s="33">
        <v>0</v>
      </c>
      <c r="DY545" s="33">
        <v>0</v>
      </c>
      <c r="DZ545" s="33">
        <v>0</v>
      </c>
      <c r="EA545" s="33">
        <v>0</v>
      </c>
      <c r="EB545" s="33">
        <v>0</v>
      </c>
      <c r="EC545" s="33">
        <v>0</v>
      </c>
      <c r="ED545" s="33">
        <v>0</v>
      </c>
      <c r="EE545" s="33">
        <v>0</v>
      </c>
      <c r="EF545" s="33">
        <v>0</v>
      </c>
      <c r="EG545" s="33">
        <v>0</v>
      </c>
      <c r="EH545" s="33">
        <v>0</v>
      </c>
      <c r="EI545" s="33">
        <v>0</v>
      </c>
      <c r="EJ545" s="33">
        <v>0</v>
      </c>
      <c r="EK545" s="33">
        <v>0</v>
      </c>
      <c r="EL545" s="33">
        <v>0</v>
      </c>
      <c r="EM545" s="33">
        <v>0</v>
      </c>
      <c r="EN545" s="33">
        <v>0</v>
      </c>
      <c r="EO545" s="33">
        <v>0</v>
      </c>
      <c r="EP545" s="33">
        <v>0</v>
      </c>
      <c r="EQ545" s="33">
        <v>0</v>
      </c>
      <c r="ER545" s="33">
        <v>0</v>
      </c>
      <c r="ES545" s="33">
        <v>0</v>
      </c>
      <c r="ET545" s="33">
        <v>0</v>
      </c>
      <c r="EU545" s="33">
        <v>0</v>
      </c>
      <c r="EV545" s="33">
        <v>0</v>
      </c>
      <c r="EW545" s="33">
        <v>0</v>
      </c>
      <c r="EX545" s="33">
        <v>0</v>
      </c>
      <c r="EY545" s="33">
        <v>0</v>
      </c>
      <c r="EZ545" s="33">
        <v>0</v>
      </c>
      <c r="FA545" s="33">
        <v>0</v>
      </c>
      <c r="FB545" s="33">
        <v>0</v>
      </c>
      <c r="FC545" s="33">
        <v>0</v>
      </c>
    </row>
    <row r="546" spans="2:159" x14ac:dyDescent="0.25">
      <c r="B546" s="33" t="s">
        <v>234</v>
      </c>
      <c r="C546" s="33" t="s">
        <v>36</v>
      </c>
    </row>
    <row r="547" spans="2:159" x14ac:dyDescent="0.25">
      <c r="B547" s="33" t="s">
        <v>234</v>
      </c>
      <c r="C547" s="33" t="s">
        <v>37</v>
      </c>
    </row>
    <row r="548" spans="2:159" x14ac:dyDescent="0.25">
      <c r="B548" s="33" t="s">
        <v>234</v>
      </c>
      <c r="C548" s="33" t="s">
        <v>38</v>
      </c>
    </row>
    <row r="549" spans="2:159" x14ac:dyDescent="0.25">
      <c r="B549" s="33" t="s">
        <v>234</v>
      </c>
      <c r="C549" s="33" t="s">
        <v>39</v>
      </c>
    </row>
    <row r="550" spans="2:159" x14ac:dyDescent="0.25">
      <c r="B550" s="33" t="s">
        <v>234</v>
      </c>
      <c r="C550" s="33" t="s">
        <v>40</v>
      </c>
    </row>
    <row r="551" spans="2:159" x14ac:dyDescent="0.25">
      <c r="B551" s="33" t="s">
        <v>234</v>
      </c>
      <c r="C551" s="33" t="s">
        <v>41</v>
      </c>
    </row>
    <row r="552" spans="2:159" x14ac:dyDescent="0.25">
      <c r="B552" s="33" t="s">
        <v>234</v>
      </c>
      <c r="C552" s="33" t="s">
        <v>42</v>
      </c>
    </row>
    <row r="553" spans="2:159" x14ac:dyDescent="0.25">
      <c r="B553" s="33" t="s">
        <v>234</v>
      </c>
      <c r="C553" s="33" t="s">
        <v>43</v>
      </c>
    </row>
    <row r="554" spans="2:159" x14ac:dyDescent="0.25">
      <c r="B554" s="33" t="s">
        <v>234</v>
      </c>
      <c r="C554" s="33" t="s">
        <v>44</v>
      </c>
    </row>
    <row r="555" spans="2:159" x14ac:dyDescent="0.25">
      <c r="B555" s="33" t="s">
        <v>234</v>
      </c>
      <c r="C555" s="33" t="s">
        <v>45</v>
      </c>
    </row>
    <row r="556" spans="2:159" x14ac:dyDescent="0.25">
      <c r="B556" s="33" t="s">
        <v>234</v>
      </c>
      <c r="C556" s="33" t="s">
        <v>46</v>
      </c>
    </row>
    <row r="557" spans="2:159" x14ac:dyDescent="0.25">
      <c r="B557" s="33" t="s">
        <v>234</v>
      </c>
      <c r="C557" s="33" t="s">
        <v>15</v>
      </c>
      <c r="D557" s="33">
        <v>0</v>
      </c>
      <c r="E557" s="33">
        <v>0</v>
      </c>
      <c r="F557" s="33">
        <v>0</v>
      </c>
      <c r="G557" s="33">
        <v>0</v>
      </c>
      <c r="H557" s="33">
        <v>0</v>
      </c>
      <c r="I557" s="33">
        <v>0</v>
      </c>
      <c r="J557" s="33">
        <v>0</v>
      </c>
      <c r="K557" s="33">
        <v>0</v>
      </c>
      <c r="L557" s="33">
        <v>0</v>
      </c>
      <c r="M557" s="33">
        <v>0</v>
      </c>
      <c r="N557" s="33">
        <v>0</v>
      </c>
      <c r="O557" s="33">
        <v>0</v>
      </c>
      <c r="P557" s="33">
        <v>0</v>
      </c>
      <c r="Q557" s="33">
        <v>0</v>
      </c>
      <c r="R557" s="33">
        <v>0</v>
      </c>
      <c r="S557" s="33">
        <v>0</v>
      </c>
      <c r="T557" s="33">
        <v>0</v>
      </c>
      <c r="U557" s="33">
        <v>0</v>
      </c>
      <c r="V557" s="33">
        <v>0</v>
      </c>
      <c r="W557" s="33">
        <v>0</v>
      </c>
      <c r="X557" s="33">
        <v>0</v>
      </c>
      <c r="Y557" s="33">
        <v>0</v>
      </c>
      <c r="Z557" s="33">
        <v>0</v>
      </c>
      <c r="AA557" s="33">
        <v>0</v>
      </c>
      <c r="AB557" s="33">
        <v>0</v>
      </c>
      <c r="AC557" s="33">
        <v>0</v>
      </c>
      <c r="AD557" s="33">
        <v>0</v>
      </c>
      <c r="AE557" s="33">
        <v>0</v>
      </c>
      <c r="AF557" s="33">
        <v>0</v>
      </c>
      <c r="AG557" s="33">
        <v>0</v>
      </c>
      <c r="AH557" s="33">
        <v>0</v>
      </c>
      <c r="AI557" s="33">
        <v>0</v>
      </c>
      <c r="AJ557" s="33">
        <v>0</v>
      </c>
      <c r="AK557" s="33">
        <v>0</v>
      </c>
      <c r="AL557" s="33">
        <v>0</v>
      </c>
      <c r="AM557" s="33">
        <v>0</v>
      </c>
      <c r="AN557" s="33">
        <v>0</v>
      </c>
      <c r="AO557" s="33">
        <v>0</v>
      </c>
      <c r="AP557" s="33">
        <v>0</v>
      </c>
      <c r="AQ557" s="33">
        <v>0</v>
      </c>
      <c r="AR557" s="33">
        <v>0</v>
      </c>
      <c r="AS557" s="33">
        <v>0</v>
      </c>
      <c r="AT557" s="33">
        <v>0</v>
      </c>
      <c r="AU557" s="33">
        <v>0</v>
      </c>
      <c r="AV557" s="33">
        <v>0</v>
      </c>
      <c r="AW557" s="33">
        <v>0</v>
      </c>
      <c r="AX557" s="33">
        <v>0</v>
      </c>
      <c r="AY557" s="33">
        <v>0</v>
      </c>
      <c r="AZ557" s="33">
        <v>0</v>
      </c>
      <c r="BA557" s="33">
        <v>0</v>
      </c>
      <c r="BB557" s="33">
        <v>0</v>
      </c>
      <c r="BC557" s="33">
        <v>0</v>
      </c>
      <c r="BD557" s="33">
        <v>0</v>
      </c>
      <c r="BE557" s="33">
        <v>0</v>
      </c>
      <c r="BF557" s="33">
        <v>0</v>
      </c>
      <c r="BG557" s="33">
        <v>0</v>
      </c>
      <c r="BH557" s="33">
        <v>0</v>
      </c>
      <c r="BI557" s="33">
        <v>0</v>
      </c>
      <c r="BJ557" s="33">
        <v>0</v>
      </c>
      <c r="BK557" s="33">
        <v>0</v>
      </c>
      <c r="BL557" s="33">
        <v>0</v>
      </c>
      <c r="BM557" s="33">
        <v>0</v>
      </c>
      <c r="BN557" s="33">
        <v>0</v>
      </c>
      <c r="BO557" s="33">
        <v>0</v>
      </c>
      <c r="BP557" s="33">
        <v>0</v>
      </c>
      <c r="BQ557" s="33">
        <v>0</v>
      </c>
      <c r="BR557" s="33">
        <v>0</v>
      </c>
      <c r="BS557" s="33">
        <v>0</v>
      </c>
      <c r="BT557" s="33">
        <v>0</v>
      </c>
      <c r="BU557" s="33">
        <v>0</v>
      </c>
      <c r="BV557" s="33">
        <v>0</v>
      </c>
      <c r="BW557" s="33">
        <v>0</v>
      </c>
      <c r="BX557" s="33">
        <v>0</v>
      </c>
      <c r="BY557" s="33">
        <v>0</v>
      </c>
      <c r="BZ557" s="33">
        <v>0</v>
      </c>
      <c r="CA557" s="33">
        <v>0</v>
      </c>
      <c r="CB557" s="33">
        <v>0</v>
      </c>
      <c r="CC557" s="33">
        <v>0</v>
      </c>
      <c r="CD557" s="33">
        <v>0</v>
      </c>
      <c r="CE557" s="33">
        <v>0</v>
      </c>
      <c r="CF557" s="33">
        <v>0</v>
      </c>
      <c r="CG557" s="33">
        <v>0</v>
      </c>
      <c r="CH557" s="33">
        <v>0</v>
      </c>
      <c r="CI557" s="33">
        <v>0</v>
      </c>
      <c r="CJ557" s="33">
        <v>0</v>
      </c>
      <c r="CK557" s="33">
        <v>0</v>
      </c>
      <c r="CL557" s="33">
        <v>0</v>
      </c>
      <c r="CM557" s="33">
        <v>0</v>
      </c>
      <c r="CN557" s="33">
        <v>0</v>
      </c>
      <c r="CO557" s="33">
        <v>0</v>
      </c>
      <c r="CP557" s="33">
        <v>0</v>
      </c>
      <c r="CQ557" s="33">
        <v>0</v>
      </c>
      <c r="CR557" s="33">
        <v>0</v>
      </c>
      <c r="CS557" s="33">
        <v>0</v>
      </c>
      <c r="CT557" s="33">
        <v>0</v>
      </c>
      <c r="CU557" s="33">
        <v>0</v>
      </c>
      <c r="CV557" s="33">
        <v>0</v>
      </c>
      <c r="CW557" s="33">
        <v>0</v>
      </c>
      <c r="CX557" s="33">
        <v>0</v>
      </c>
      <c r="CY557" s="33">
        <v>0</v>
      </c>
      <c r="CZ557" s="33">
        <v>0</v>
      </c>
      <c r="DA557" s="33">
        <v>0</v>
      </c>
      <c r="DB557" s="33">
        <v>0</v>
      </c>
      <c r="DC557" s="33">
        <v>0</v>
      </c>
      <c r="DD557" s="33">
        <v>0</v>
      </c>
      <c r="DE557" s="33">
        <v>0</v>
      </c>
      <c r="DF557" s="33">
        <v>0</v>
      </c>
      <c r="DG557" s="33">
        <v>0</v>
      </c>
      <c r="DH557" s="33">
        <v>0</v>
      </c>
      <c r="DI557" s="33">
        <v>0</v>
      </c>
      <c r="DJ557" s="33">
        <v>0</v>
      </c>
      <c r="DK557" s="33">
        <v>0</v>
      </c>
      <c r="DL557" s="33">
        <v>0</v>
      </c>
      <c r="DM557" s="33">
        <v>0</v>
      </c>
      <c r="DN557" s="33">
        <v>0</v>
      </c>
      <c r="DO557" s="33">
        <v>0</v>
      </c>
      <c r="DP557" s="33">
        <v>0</v>
      </c>
      <c r="DQ557" s="33">
        <v>0</v>
      </c>
      <c r="DR557" s="33">
        <v>0</v>
      </c>
      <c r="DS557" s="33">
        <v>0</v>
      </c>
      <c r="DT557" s="33">
        <v>0</v>
      </c>
      <c r="DU557" s="33">
        <v>0</v>
      </c>
      <c r="DV557" s="33">
        <v>0</v>
      </c>
      <c r="DW557" s="33">
        <v>0</v>
      </c>
      <c r="DX557" s="33">
        <v>0</v>
      </c>
      <c r="DY557" s="33">
        <v>0</v>
      </c>
      <c r="DZ557" s="33">
        <v>0</v>
      </c>
      <c r="EA557" s="33">
        <v>0</v>
      </c>
      <c r="EB557" s="33">
        <v>0</v>
      </c>
      <c r="EC557" s="33">
        <v>0</v>
      </c>
      <c r="ED557" s="33">
        <v>0</v>
      </c>
      <c r="EE557" s="33">
        <v>0</v>
      </c>
      <c r="EF557" s="33">
        <v>0</v>
      </c>
      <c r="EG557" s="33">
        <v>0</v>
      </c>
      <c r="EH557" s="33">
        <v>0</v>
      </c>
      <c r="EI557" s="33">
        <v>0</v>
      </c>
      <c r="EJ557" s="33">
        <v>0</v>
      </c>
      <c r="EK557" s="33">
        <v>0</v>
      </c>
      <c r="EL557" s="33">
        <v>0</v>
      </c>
      <c r="EM557" s="33">
        <v>0</v>
      </c>
      <c r="EN557" s="33">
        <v>0</v>
      </c>
      <c r="EO557" s="33">
        <v>0</v>
      </c>
      <c r="EP557" s="33">
        <v>0</v>
      </c>
      <c r="EQ557" s="33">
        <v>0</v>
      </c>
      <c r="ER557" s="33">
        <v>0</v>
      </c>
      <c r="ES557" s="33">
        <v>0</v>
      </c>
      <c r="ET557" s="33">
        <v>0</v>
      </c>
      <c r="EU557" s="33">
        <v>0</v>
      </c>
      <c r="EV557" s="33">
        <v>0</v>
      </c>
      <c r="EW557" s="33">
        <v>0</v>
      </c>
      <c r="EX557" s="33">
        <v>0</v>
      </c>
      <c r="EY557" s="33">
        <v>0</v>
      </c>
      <c r="EZ557" s="33">
        <v>0</v>
      </c>
      <c r="FA557" s="33">
        <v>0</v>
      </c>
      <c r="FB557" s="33">
        <v>0</v>
      </c>
      <c r="FC557" s="33">
        <v>0</v>
      </c>
    </row>
    <row r="558" spans="2:159" x14ac:dyDescent="0.25">
      <c r="B558" s="33" t="s">
        <v>235</v>
      </c>
      <c r="C558" s="33" t="s">
        <v>36</v>
      </c>
    </row>
    <row r="559" spans="2:159" x14ac:dyDescent="0.25">
      <c r="B559" s="33" t="s">
        <v>235</v>
      </c>
      <c r="C559" s="33" t="s">
        <v>37</v>
      </c>
    </row>
    <row r="560" spans="2:159" x14ac:dyDescent="0.25">
      <c r="B560" s="33" t="s">
        <v>235</v>
      </c>
      <c r="C560" s="33" t="s">
        <v>38</v>
      </c>
    </row>
    <row r="561" spans="2:159" x14ac:dyDescent="0.25">
      <c r="B561" s="33" t="s">
        <v>235</v>
      </c>
      <c r="C561" s="33" t="s">
        <v>39</v>
      </c>
    </row>
    <row r="562" spans="2:159" x14ac:dyDescent="0.25">
      <c r="B562" s="33" t="s">
        <v>235</v>
      </c>
      <c r="C562" s="33" t="s">
        <v>40</v>
      </c>
    </row>
    <row r="563" spans="2:159" x14ac:dyDescent="0.25">
      <c r="B563" s="33" t="s">
        <v>235</v>
      </c>
      <c r="C563" s="33" t="s">
        <v>41</v>
      </c>
    </row>
    <row r="564" spans="2:159" x14ac:dyDescent="0.25">
      <c r="B564" s="33" t="s">
        <v>235</v>
      </c>
      <c r="C564" s="33" t="s">
        <v>42</v>
      </c>
    </row>
    <row r="565" spans="2:159" x14ac:dyDescent="0.25">
      <c r="B565" s="33" t="s">
        <v>235</v>
      </c>
      <c r="C565" s="33" t="s">
        <v>43</v>
      </c>
    </row>
    <row r="566" spans="2:159" x14ac:dyDescent="0.25">
      <c r="B566" s="33" t="s">
        <v>235</v>
      </c>
      <c r="C566" s="33" t="s">
        <v>44</v>
      </c>
    </row>
    <row r="567" spans="2:159" x14ac:dyDescent="0.25">
      <c r="B567" s="33" t="s">
        <v>235</v>
      </c>
      <c r="C567" s="33" t="s">
        <v>45</v>
      </c>
    </row>
    <row r="568" spans="2:159" x14ac:dyDescent="0.25">
      <c r="B568" s="33" t="s">
        <v>235</v>
      </c>
      <c r="C568" s="33" t="s">
        <v>46</v>
      </c>
    </row>
    <row r="569" spans="2:159" x14ac:dyDescent="0.25">
      <c r="B569" s="33" t="s">
        <v>235</v>
      </c>
      <c r="C569" s="33" t="s">
        <v>15</v>
      </c>
      <c r="D569" s="33">
        <v>0</v>
      </c>
      <c r="E569" s="33">
        <v>0</v>
      </c>
      <c r="F569" s="33">
        <v>0</v>
      </c>
      <c r="G569" s="33">
        <v>0</v>
      </c>
      <c r="H569" s="33">
        <v>0</v>
      </c>
      <c r="I569" s="33">
        <v>0</v>
      </c>
      <c r="J569" s="33">
        <v>0</v>
      </c>
      <c r="K569" s="33">
        <v>0</v>
      </c>
      <c r="L569" s="33">
        <v>0</v>
      </c>
      <c r="M569" s="33">
        <v>0</v>
      </c>
      <c r="N569" s="33">
        <v>0</v>
      </c>
      <c r="O569" s="33">
        <v>0</v>
      </c>
      <c r="P569" s="33">
        <v>0</v>
      </c>
      <c r="Q569" s="33">
        <v>0</v>
      </c>
      <c r="R569" s="33">
        <v>0</v>
      </c>
      <c r="S569" s="33">
        <v>0</v>
      </c>
      <c r="T569" s="33">
        <v>0</v>
      </c>
      <c r="U569" s="33">
        <v>0</v>
      </c>
      <c r="V569" s="33">
        <v>0</v>
      </c>
      <c r="W569" s="33">
        <v>0</v>
      </c>
      <c r="X569" s="33">
        <v>0</v>
      </c>
      <c r="Y569" s="33">
        <v>0</v>
      </c>
      <c r="Z569" s="33">
        <v>0</v>
      </c>
      <c r="AA569" s="33">
        <v>0</v>
      </c>
      <c r="AB569" s="33">
        <v>0</v>
      </c>
      <c r="AC569" s="33">
        <v>0</v>
      </c>
      <c r="AD569" s="33">
        <v>0</v>
      </c>
      <c r="AE569" s="33">
        <v>0</v>
      </c>
      <c r="AF569" s="33">
        <v>0</v>
      </c>
      <c r="AG569" s="33">
        <v>0</v>
      </c>
      <c r="AH569" s="33">
        <v>0</v>
      </c>
      <c r="AI569" s="33">
        <v>0</v>
      </c>
      <c r="AJ569" s="33">
        <v>0</v>
      </c>
      <c r="AK569" s="33">
        <v>0</v>
      </c>
      <c r="AL569" s="33">
        <v>0</v>
      </c>
      <c r="AM569" s="33">
        <v>0</v>
      </c>
      <c r="AN569" s="33">
        <v>0</v>
      </c>
      <c r="AO569" s="33">
        <v>0</v>
      </c>
      <c r="AP569" s="33">
        <v>0</v>
      </c>
      <c r="AQ569" s="33">
        <v>0</v>
      </c>
      <c r="AR569" s="33">
        <v>0</v>
      </c>
      <c r="AS569" s="33">
        <v>0</v>
      </c>
      <c r="AT569" s="33">
        <v>0</v>
      </c>
      <c r="AU569" s="33">
        <v>0</v>
      </c>
      <c r="AV569" s="33">
        <v>0</v>
      </c>
      <c r="AW569" s="33">
        <v>0</v>
      </c>
      <c r="AX569" s="33">
        <v>0</v>
      </c>
      <c r="AY569" s="33">
        <v>0</v>
      </c>
      <c r="AZ569" s="33">
        <v>0</v>
      </c>
      <c r="BA569" s="33">
        <v>0</v>
      </c>
      <c r="BB569" s="33">
        <v>0</v>
      </c>
      <c r="BC569" s="33">
        <v>0</v>
      </c>
      <c r="BD569" s="33">
        <v>0</v>
      </c>
      <c r="BE569" s="33">
        <v>0</v>
      </c>
      <c r="BF569" s="33">
        <v>0</v>
      </c>
      <c r="BG569" s="33">
        <v>0</v>
      </c>
      <c r="BH569" s="33">
        <v>0</v>
      </c>
      <c r="BI569" s="33">
        <v>0</v>
      </c>
      <c r="BJ569" s="33">
        <v>0</v>
      </c>
      <c r="BK569" s="33">
        <v>0</v>
      </c>
      <c r="BL569" s="33">
        <v>0</v>
      </c>
      <c r="BM569" s="33">
        <v>0</v>
      </c>
      <c r="BN569" s="33">
        <v>0</v>
      </c>
      <c r="BO569" s="33">
        <v>0</v>
      </c>
      <c r="BP569" s="33">
        <v>0</v>
      </c>
      <c r="BQ569" s="33">
        <v>0</v>
      </c>
      <c r="BR569" s="33">
        <v>0</v>
      </c>
      <c r="BS569" s="33">
        <v>0</v>
      </c>
      <c r="BT569" s="33">
        <v>0</v>
      </c>
      <c r="BU569" s="33">
        <v>0</v>
      </c>
      <c r="BV569" s="33">
        <v>0</v>
      </c>
      <c r="BW569" s="33">
        <v>0</v>
      </c>
      <c r="BX569" s="33">
        <v>0</v>
      </c>
      <c r="BY569" s="33">
        <v>0</v>
      </c>
      <c r="BZ569" s="33">
        <v>0</v>
      </c>
      <c r="CA569" s="33">
        <v>0</v>
      </c>
      <c r="CB569" s="33">
        <v>0</v>
      </c>
      <c r="CC569" s="33">
        <v>0</v>
      </c>
      <c r="CD569" s="33">
        <v>0</v>
      </c>
      <c r="CE569" s="33">
        <v>0</v>
      </c>
      <c r="CF569" s="33">
        <v>0</v>
      </c>
      <c r="CG569" s="33">
        <v>0</v>
      </c>
      <c r="CH569" s="33">
        <v>0</v>
      </c>
      <c r="CI569" s="33">
        <v>0</v>
      </c>
      <c r="CJ569" s="33">
        <v>0</v>
      </c>
      <c r="CK569" s="33">
        <v>0</v>
      </c>
      <c r="CL569" s="33">
        <v>0</v>
      </c>
      <c r="CM569" s="33">
        <v>0</v>
      </c>
      <c r="CN569" s="33">
        <v>0</v>
      </c>
      <c r="CO569" s="33">
        <v>0</v>
      </c>
      <c r="CP569" s="33">
        <v>0</v>
      </c>
      <c r="CQ569" s="33">
        <v>0</v>
      </c>
      <c r="CR569" s="33">
        <v>0</v>
      </c>
      <c r="CS569" s="33">
        <v>0</v>
      </c>
      <c r="CT569" s="33">
        <v>0</v>
      </c>
      <c r="CU569" s="33">
        <v>0</v>
      </c>
      <c r="CV569" s="33">
        <v>0</v>
      </c>
      <c r="CW569" s="33">
        <v>0</v>
      </c>
      <c r="CX569" s="33">
        <v>0</v>
      </c>
      <c r="CY569" s="33">
        <v>0</v>
      </c>
      <c r="CZ569" s="33">
        <v>0</v>
      </c>
      <c r="DA569" s="33">
        <v>0</v>
      </c>
      <c r="DB569" s="33">
        <v>0</v>
      </c>
      <c r="DC569" s="33">
        <v>0</v>
      </c>
      <c r="DD569" s="33">
        <v>0</v>
      </c>
      <c r="DE569" s="33">
        <v>0</v>
      </c>
      <c r="DF569" s="33">
        <v>0</v>
      </c>
      <c r="DG569" s="33">
        <v>0</v>
      </c>
      <c r="DH569" s="33">
        <v>0</v>
      </c>
      <c r="DI569" s="33">
        <v>0</v>
      </c>
      <c r="DJ569" s="33">
        <v>0</v>
      </c>
      <c r="DK569" s="33">
        <v>0</v>
      </c>
      <c r="DL569" s="33">
        <v>0</v>
      </c>
      <c r="DM569" s="33">
        <v>0</v>
      </c>
      <c r="DN569" s="33">
        <v>0</v>
      </c>
      <c r="DO569" s="33">
        <v>0</v>
      </c>
      <c r="DP569" s="33">
        <v>0</v>
      </c>
      <c r="DQ569" s="33">
        <v>0</v>
      </c>
      <c r="DR569" s="33">
        <v>0</v>
      </c>
      <c r="DS569" s="33">
        <v>0</v>
      </c>
      <c r="DT569" s="33">
        <v>0</v>
      </c>
      <c r="DU569" s="33">
        <v>0</v>
      </c>
      <c r="DV569" s="33">
        <v>0</v>
      </c>
      <c r="DW569" s="33">
        <v>0</v>
      </c>
      <c r="DX569" s="33">
        <v>0</v>
      </c>
      <c r="DY569" s="33">
        <v>0</v>
      </c>
      <c r="DZ569" s="33">
        <v>0</v>
      </c>
      <c r="EA569" s="33">
        <v>0</v>
      </c>
      <c r="EB569" s="33">
        <v>0</v>
      </c>
      <c r="EC569" s="33">
        <v>0</v>
      </c>
      <c r="ED569" s="33">
        <v>0</v>
      </c>
      <c r="EE569" s="33">
        <v>0</v>
      </c>
      <c r="EF569" s="33">
        <v>0</v>
      </c>
      <c r="EG569" s="33">
        <v>0</v>
      </c>
      <c r="EH569" s="33">
        <v>0</v>
      </c>
      <c r="EI569" s="33">
        <v>0</v>
      </c>
      <c r="EJ569" s="33">
        <v>0</v>
      </c>
      <c r="EK569" s="33">
        <v>0</v>
      </c>
      <c r="EL569" s="33">
        <v>0</v>
      </c>
      <c r="EM569" s="33">
        <v>0</v>
      </c>
      <c r="EN569" s="33">
        <v>0</v>
      </c>
      <c r="EO569" s="33">
        <v>0</v>
      </c>
      <c r="EP569" s="33">
        <v>0</v>
      </c>
      <c r="EQ569" s="33">
        <v>0</v>
      </c>
      <c r="ER569" s="33">
        <v>0</v>
      </c>
      <c r="ES569" s="33">
        <v>0</v>
      </c>
      <c r="ET569" s="33">
        <v>0</v>
      </c>
      <c r="EU569" s="33">
        <v>0</v>
      </c>
      <c r="EV569" s="33">
        <v>0</v>
      </c>
      <c r="EW569" s="33">
        <v>0</v>
      </c>
      <c r="EX569" s="33">
        <v>0</v>
      </c>
      <c r="EY569" s="33">
        <v>0</v>
      </c>
      <c r="EZ569" s="33">
        <v>0</v>
      </c>
      <c r="FA569" s="33">
        <v>0</v>
      </c>
      <c r="FB569" s="33">
        <v>0</v>
      </c>
      <c r="FC569" s="33">
        <v>0</v>
      </c>
    </row>
    <row r="570" spans="2:159" x14ac:dyDescent="0.25">
      <c r="B570" s="33" t="s">
        <v>236</v>
      </c>
      <c r="C570" s="33" t="s">
        <v>36</v>
      </c>
    </row>
    <row r="571" spans="2:159" x14ac:dyDescent="0.25">
      <c r="B571" s="33" t="s">
        <v>236</v>
      </c>
      <c r="C571" s="33" t="s">
        <v>37</v>
      </c>
    </row>
    <row r="572" spans="2:159" x14ac:dyDescent="0.25">
      <c r="B572" s="33" t="s">
        <v>236</v>
      </c>
      <c r="C572" s="33" t="s">
        <v>38</v>
      </c>
    </row>
    <row r="573" spans="2:159" x14ac:dyDescent="0.25">
      <c r="B573" s="33" t="s">
        <v>236</v>
      </c>
      <c r="C573" s="33" t="s">
        <v>39</v>
      </c>
    </row>
    <row r="574" spans="2:159" x14ac:dyDescent="0.25">
      <c r="B574" s="33" t="s">
        <v>236</v>
      </c>
      <c r="C574" s="33" t="s">
        <v>40</v>
      </c>
    </row>
    <row r="575" spans="2:159" x14ac:dyDescent="0.25">
      <c r="B575" s="33" t="s">
        <v>236</v>
      </c>
      <c r="C575" s="33" t="s">
        <v>41</v>
      </c>
    </row>
    <row r="576" spans="2:159" x14ac:dyDescent="0.25">
      <c r="B576" s="33" t="s">
        <v>236</v>
      </c>
      <c r="C576" s="33" t="s">
        <v>42</v>
      </c>
    </row>
    <row r="577" spans="2:159" x14ac:dyDescent="0.25">
      <c r="B577" s="33" t="s">
        <v>236</v>
      </c>
      <c r="C577" s="33" t="s">
        <v>43</v>
      </c>
    </row>
    <row r="578" spans="2:159" x14ac:dyDescent="0.25">
      <c r="B578" s="33" t="s">
        <v>236</v>
      </c>
      <c r="C578" s="33" t="s">
        <v>44</v>
      </c>
    </row>
    <row r="579" spans="2:159" x14ac:dyDescent="0.25">
      <c r="B579" s="33" t="s">
        <v>236</v>
      </c>
      <c r="C579" s="33" t="s">
        <v>45</v>
      </c>
    </row>
    <row r="580" spans="2:159" x14ac:dyDescent="0.25">
      <c r="B580" s="33" t="s">
        <v>236</v>
      </c>
      <c r="C580" s="33" t="s">
        <v>46</v>
      </c>
    </row>
    <row r="581" spans="2:159" x14ac:dyDescent="0.25">
      <c r="B581" s="33" t="s">
        <v>236</v>
      </c>
      <c r="C581" s="33" t="s">
        <v>15</v>
      </c>
      <c r="D581" s="33">
        <v>0</v>
      </c>
      <c r="E581" s="33">
        <v>0</v>
      </c>
      <c r="F581" s="33">
        <v>0</v>
      </c>
      <c r="G581" s="33">
        <v>0</v>
      </c>
      <c r="H581" s="33">
        <v>0</v>
      </c>
      <c r="I581" s="33">
        <v>0</v>
      </c>
      <c r="J581" s="33">
        <v>0</v>
      </c>
      <c r="K581" s="33">
        <v>0</v>
      </c>
      <c r="L581" s="33">
        <v>0</v>
      </c>
      <c r="M581" s="33">
        <v>0</v>
      </c>
      <c r="N581" s="33">
        <v>0</v>
      </c>
      <c r="O581" s="33">
        <v>0</v>
      </c>
      <c r="P581" s="33">
        <v>0</v>
      </c>
      <c r="Q581" s="33">
        <v>0</v>
      </c>
      <c r="R581" s="33">
        <v>0</v>
      </c>
      <c r="S581" s="33">
        <v>0</v>
      </c>
      <c r="T581" s="33">
        <v>0</v>
      </c>
      <c r="U581" s="33">
        <v>0</v>
      </c>
      <c r="V581" s="33">
        <v>0</v>
      </c>
      <c r="W581" s="33">
        <v>0</v>
      </c>
      <c r="X581" s="33">
        <v>0</v>
      </c>
      <c r="Y581" s="33">
        <v>0</v>
      </c>
      <c r="Z581" s="33">
        <v>0</v>
      </c>
      <c r="AA581" s="33">
        <v>0</v>
      </c>
      <c r="AB581" s="33">
        <v>0</v>
      </c>
      <c r="AC581" s="33">
        <v>0</v>
      </c>
      <c r="AD581" s="33">
        <v>0</v>
      </c>
      <c r="AE581" s="33">
        <v>0</v>
      </c>
      <c r="AF581" s="33">
        <v>0</v>
      </c>
      <c r="AG581" s="33">
        <v>0</v>
      </c>
      <c r="AH581" s="33">
        <v>0</v>
      </c>
      <c r="AI581" s="33">
        <v>0</v>
      </c>
      <c r="AJ581" s="33">
        <v>0</v>
      </c>
      <c r="AK581" s="33">
        <v>0</v>
      </c>
      <c r="AL581" s="33">
        <v>0</v>
      </c>
      <c r="AM581" s="33">
        <v>0</v>
      </c>
      <c r="AN581" s="33">
        <v>0</v>
      </c>
      <c r="AO581" s="33">
        <v>0</v>
      </c>
      <c r="AP581" s="33">
        <v>0</v>
      </c>
      <c r="AQ581" s="33">
        <v>0</v>
      </c>
      <c r="AR581" s="33">
        <v>0</v>
      </c>
      <c r="AS581" s="33">
        <v>0</v>
      </c>
      <c r="AT581" s="33">
        <v>0</v>
      </c>
      <c r="AU581" s="33">
        <v>0</v>
      </c>
      <c r="AV581" s="33">
        <v>0</v>
      </c>
      <c r="AW581" s="33">
        <v>0</v>
      </c>
      <c r="AX581" s="33">
        <v>0</v>
      </c>
      <c r="AY581" s="33">
        <v>0</v>
      </c>
      <c r="AZ581" s="33">
        <v>0</v>
      </c>
      <c r="BA581" s="33">
        <v>0</v>
      </c>
      <c r="BB581" s="33">
        <v>0</v>
      </c>
      <c r="BC581" s="33">
        <v>0</v>
      </c>
      <c r="BD581" s="33">
        <v>0</v>
      </c>
      <c r="BE581" s="33">
        <v>0</v>
      </c>
      <c r="BF581" s="33">
        <v>0</v>
      </c>
      <c r="BG581" s="33">
        <v>0</v>
      </c>
      <c r="BH581" s="33">
        <v>0</v>
      </c>
      <c r="BI581" s="33">
        <v>0</v>
      </c>
      <c r="BJ581" s="33">
        <v>0</v>
      </c>
      <c r="BK581" s="33">
        <v>0</v>
      </c>
      <c r="BL581" s="33">
        <v>0</v>
      </c>
      <c r="BM581" s="33">
        <v>0</v>
      </c>
      <c r="BN581" s="33">
        <v>0</v>
      </c>
      <c r="BO581" s="33">
        <v>0</v>
      </c>
      <c r="BP581" s="33">
        <v>0</v>
      </c>
      <c r="BQ581" s="33">
        <v>0</v>
      </c>
      <c r="BR581" s="33">
        <v>0</v>
      </c>
      <c r="BS581" s="33">
        <v>0</v>
      </c>
      <c r="BT581" s="33">
        <v>0</v>
      </c>
      <c r="BU581" s="33">
        <v>0</v>
      </c>
      <c r="BV581" s="33">
        <v>0</v>
      </c>
      <c r="BW581" s="33">
        <v>0</v>
      </c>
      <c r="BX581" s="33">
        <v>0</v>
      </c>
      <c r="BY581" s="33">
        <v>0</v>
      </c>
      <c r="BZ581" s="33">
        <v>0</v>
      </c>
      <c r="CA581" s="33">
        <v>0</v>
      </c>
      <c r="CB581" s="33">
        <v>0</v>
      </c>
      <c r="CC581" s="33">
        <v>0</v>
      </c>
      <c r="CD581" s="33">
        <v>0</v>
      </c>
      <c r="CE581" s="33">
        <v>0</v>
      </c>
      <c r="CF581" s="33">
        <v>0</v>
      </c>
      <c r="CG581" s="33">
        <v>0</v>
      </c>
      <c r="CH581" s="33">
        <v>0</v>
      </c>
      <c r="CI581" s="33">
        <v>0</v>
      </c>
      <c r="CJ581" s="33">
        <v>0</v>
      </c>
      <c r="CK581" s="33">
        <v>0</v>
      </c>
      <c r="CL581" s="33">
        <v>0</v>
      </c>
      <c r="CM581" s="33">
        <v>0</v>
      </c>
      <c r="CN581" s="33">
        <v>0</v>
      </c>
      <c r="CO581" s="33">
        <v>0</v>
      </c>
      <c r="CP581" s="33">
        <v>0</v>
      </c>
      <c r="CQ581" s="33">
        <v>0</v>
      </c>
      <c r="CR581" s="33">
        <v>0</v>
      </c>
      <c r="CS581" s="33">
        <v>0</v>
      </c>
      <c r="CT581" s="33">
        <v>0</v>
      </c>
      <c r="CU581" s="33">
        <v>0</v>
      </c>
      <c r="CV581" s="33">
        <v>0</v>
      </c>
      <c r="CW581" s="33">
        <v>0</v>
      </c>
      <c r="CX581" s="33">
        <v>0</v>
      </c>
      <c r="CY581" s="33">
        <v>0</v>
      </c>
      <c r="CZ581" s="33">
        <v>0</v>
      </c>
      <c r="DA581" s="33">
        <v>0</v>
      </c>
      <c r="DB581" s="33">
        <v>0</v>
      </c>
      <c r="DC581" s="33">
        <v>0</v>
      </c>
      <c r="DD581" s="33">
        <v>0</v>
      </c>
      <c r="DE581" s="33">
        <v>0</v>
      </c>
      <c r="DF581" s="33">
        <v>0</v>
      </c>
      <c r="DG581" s="33">
        <v>0</v>
      </c>
      <c r="DH581" s="33">
        <v>0</v>
      </c>
      <c r="DI581" s="33">
        <v>0</v>
      </c>
      <c r="DJ581" s="33">
        <v>0</v>
      </c>
      <c r="DK581" s="33">
        <v>0</v>
      </c>
      <c r="DL581" s="33">
        <v>0</v>
      </c>
      <c r="DM581" s="33">
        <v>0</v>
      </c>
      <c r="DN581" s="33">
        <v>0</v>
      </c>
      <c r="DO581" s="33">
        <v>0</v>
      </c>
      <c r="DP581" s="33">
        <v>0</v>
      </c>
      <c r="DQ581" s="33">
        <v>0</v>
      </c>
      <c r="DR581" s="33">
        <v>0</v>
      </c>
      <c r="DS581" s="33">
        <v>0</v>
      </c>
      <c r="DT581" s="33">
        <v>0</v>
      </c>
      <c r="DU581" s="33">
        <v>0</v>
      </c>
      <c r="DV581" s="33">
        <v>0</v>
      </c>
      <c r="DW581" s="33">
        <v>0</v>
      </c>
      <c r="DX581" s="33">
        <v>0</v>
      </c>
      <c r="DY581" s="33">
        <v>0</v>
      </c>
      <c r="DZ581" s="33">
        <v>0</v>
      </c>
      <c r="EA581" s="33">
        <v>0</v>
      </c>
      <c r="EB581" s="33">
        <v>0</v>
      </c>
      <c r="EC581" s="33">
        <v>0</v>
      </c>
      <c r="ED581" s="33">
        <v>0</v>
      </c>
      <c r="EE581" s="33">
        <v>0</v>
      </c>
      <c r="EF581" s="33">
        <v>0</v>
      </c>
      <c r="EG581" s="33">
        <v>0</v>
      </c>
      <c r="EH581" s="33">
        <v>0</v>
      </c>
      <c r="EI581" s="33">
        <v>0</v>
      </c>
      <c r="EJ581" s="33">
        <v>0</v>
      </c>
      <c r="EK581" s="33">
        <v>0</v>
      </c>
      <c r="EL581" s="33">
        <v>0</v>
      </c>
      <c r="EM581" s="33">
        <v>0</v>
      </c>
      <c r="EN581" s="33">
        <v>0</v>
      </c>
      <c r="EO581" s="33">
        <v>0</v>
      </c>
      <c r="EP581" s="33">
        <v>0</v>
      </c>
      <c r="EQ581" s="33">
        <v>0</v>
      </c>
      <c r="ER581" s="33">
        <v>0</v>
      </c>
      <c r="ES581" s="33">
        <v>0</v>
      </c>
      <c r="ET581" s="33">
        <v>0</v>
      </c>
      <c r="EU581" s="33">
        <v>0</v>
      </c>
      <c r="EV581" s="33">
        <v>0</v>
      </c>
      <c r="EW581" s="33">
        <v>0</v>
      </c>
      <c r="EX581" s="33">
        <v>0</v>
      </c>
      <c r="EY581" s="33">
        <v>0</v>
      </c>
      <c r="EZ581" s="33">
        <v>0</v>
      </c>
      <c r="FA581" s="33">
        <v>0</v>
      </c>
      <c r="FB581" s="33">
        <v>0</v>
      </c>
      <c r="FC581" s="33">
        <v>0</v>
      </c>
    </row>
    <row r="582" spans="2:159" x14ac:dyDescent="0.25">
      <c r="B582" s="33" t="s">
        <v>237</v>
      </c>
      <c r="C582" s="33" t="s">
        <v>36</v>
      </c>
    </row>
    <row r="583" spans="2:159" x14ac:dyDescent="0.25">
      <c r="B583" s="33" t="s">
        <v>237</v>
      </c>
      <c r="C583" s="33" t="s">
        <v>37</v>
      </c>
    </row>
    <row r="584" spans="2:159" x14ac:dyDescent="0.25">
      <c r="B584" s="33" t="s">
        <v>237</v>
      </c>
      <c r="C584" s="33" t="s">
        <v>38</v>
      </c>
    </row>
    <row r="585" spans="2:159" x14ac:dyDescent="0.25">
      <c r="B585" s="33" t="s">
        <v>237</v>
      </c>
      <c r="C585" s="33" t="s">
        <v>39</v>
      </c>
    </row>
    <row r="586" spans="2:159" x14ac:dyDescent="0.25">
      <c r="B586" s="33" t="s">
        <v>237</v>
      </c>
      <c r="C586" s="33" t="s">
        <v>40</v>
      </c>
    </row>
    <row r="587" spans="2:159" x14ac:dyDescent="0.25">
      <c r="B587" s="33" t="s">
        <v>237</v>
      </c>
      <c r="C587" s="33" t="s">
        <v>41</v>
      </c>
    </row>
    <row r="588" spans="2:159" x14ac:dyDescent="0.25">
      <c r="B588" s="33" t="s">
        <v>237</v>
      </c>
      <c r="C588" s="33" t="s">
        <v>42</v>
      </c>
    </row>
    <row r="589" spans="2:159" x14ac:dyDescent="0.25">
      <c r="B589" s="33" t="s">
        <v>237</v>
      </c>
      <c r="C589" s="33" t="s">
        <v>43</v>
      </c>
    </row>
    <row r="590" spans="2:159" x14ac:dyDescent="0.25">
      <c r="B590" s="33" t="s">
        <v>237</v>
      </c>
      <c r="C590" s="33" t="s">
        <v>44</v>
      </c>
    </row>
    <row r="591" spans="2:159" x14ac:dyDescent="0.25">
      <c r="B591" s="33" t="s">
        <v>237</v>
      </c>
      <c r="C591" s="33" t="s">
        <v>45</v>
      </c>
    </row>
    <row r="592" spans="2:159" x14ac:dyDescent="0.25">
      <c r="B592" s="33" t="s">
        <v>237</v>
      </c>
      <c r="C592" s="33" t="s">
        <v>46</v>
      </c>
    </row>
    <row r="593" spans="2:159" x14ac:dyDescent="0.25">
      <c r="B593" s="33" t="s">
        <v>237</v>
      </c>
      <c r="C593" s="33" t="s">
        <v>15</v>
      </c>
      <c r="D593" s="33">
        <v>0</v>
      </c>
      <c r="E593" s="33">
        <v>0</v>
      </c>
      <c r="F593" s="33">
        <v>0</v>
      </c>
      <c r="G593" s="33">
        <v>0</v>
      </c>
      <c r="H593" s="33">
        <v>0</v>
      </c>
      <c r="I593" s="33">
        <v>0</v>
      </c>
      <c r="J593" s="33">
        <v>0</v>
      </c>
      <c r="K593" s="33">
        <v>0</v>
      </c>
      <c r="L593" s="33">
        <v>0</v>
      </c>
      <c r="M593" s="33">
        <v>0</v>
      </c>
      <c r="N593" s="33">
        <v>0</v>
      </c>
      <c r="O593" s="33">
        <v>0</v>
      </c>
      <c r="P593" s="33">
        <v>0</v>
      </c>
      <c r="Q593" s="33">
        <v>0</v>
      </c>
      <c r="R593" s="33">
        <v>0</v>
      </c>
      <c r="S593" s="33">
        <v>0</v>
      </c>
      <c r="T593" s="33">
        <v>0</v>
      </c>
      <c r="U593" s="33">
        <v>0</v>
      </c>
      <c r="V593" s="33">
        <v>0</v>
      </c>
      <c r="W593" s="33">
        <v>0</v>
      </c>
      <c r="X593" s="33">
        <v>0</v>
      </c>
      <c r="Y593" s="33">
        <v>0</v>
      </c>
      <c r="Z593" s="33">
        <v>0</v>
      </c>
      <c r="AA593" s="33">
        <v>0</v>
      </c>
      <c r="AB593" s="33">
        <v>0</v>
      </c>
      <c r="AC593" s="33">
        <v>0</v>
      </c>
      <c r="AD593" s="33">
        <v>0</v>
      </c>
      <c r="AE593" s="33">
        <v>0</v>
      </c>
      <c r="AF593" s="33">
        <v>0</v>
      </c>
      <c r="AG593" s="33">
        <v>0</v>
      </c>
      <c r="AH593" s="33">
        <v>0</v>
      </c>
      <c r="AI593" s="33">
        <v>0</v>
      </c>
      <c r="AJ593" s="33">
        <v>0</v>
      </c>
      <c r="AK593" s="33">
        <v>0</v>
      </c>
      <c r="AL593" s="33">
        <v>0</v>
      </c>
      <c r="AM593" s="33">
        <v>0</v>
      </c>
      <c r="AN593" s="33">
        <v>0</v>
      </c>
      <c r="AO593" s="33">
        <v>0</v>
      </c>
      <c r="AP593" s="33">
        <v>0</v>
      </c>
      <c r="AQ593" s="33">
        <v>0</v>
      </c>
      <c r="AR593" s="33">
        <v>0</v>
      </c>
      <c r="AS593" s="33">
        <v>0</v>
      </c>
      <c r="AT593" s="33">
        <v>0</v>
      </c>
      <c r="AU593" s="33">
        <v>0</v>
      </c>
      <c r="AV593" s="33">
        <v>0</v>
      </c>
      <c r="AW593" s="33">
        <v>0</v>
      </c>
      <c r="AX593" s="33">
        <v>0</v>
      </c>
      <c r="AY593" s="33">
        <v>0</v>
      </c>
      <c r="AZ593" s="33">
        <v>0</v>
      </c>
      <c r="BA593" s="33">
        <v>0</v>
      </c>
      <c r="BB593" s="33">
        <v>0</v>
      </c>
      <c r="BC593" s="33">
        <v>0</v>
      </c>
      <c r="BD593" s="33">
        <v>0</v>
      </c>
      <c r="BE593" s="33">
        <v>0</v>
      </c>
      <c r="BF593" s="33">
        <v>0</v>
      </c>
      <c r="BG593" s="33">
        <v>0</v>
      </c>
      <c r="BH593" s="33">
        <v>0</v>
      </c>
      <c r="BI593" s="33">
        <v>0</v>
      </c>
      <c r="BJ593" s="33">
        <v>0</v>
      </c>
      <c r="BK593" s="33">
        <v>0</v>
      </c>
      <c r="BL593" s="33">
        <v>0</v>
      </c>
      <c r="BM593" s="33">
        <v>0</v>
      </c>
      <c r="BN593" s="33">
        <v>0</v>
      </c>
      <c r="BO593" s="33">
        <v>0</v>
      </c>
      <c r="BP593" s="33">
        <v>0</v>
      </c>
      <c r="BQ593" s="33">
        <v>0</v>
      </c>
      <c r="BR593" s="33">
        <v>0</v>
      </c>
      <c r="BS593" s="33">
        <v>0</v>
      </c>
      <c r="BT593" s="33">
        <v>0</v>
      </c>
      <c r="BU593" s="33">
        <v>0</v>
      </c>
      <c r="BV593" s="33">
        <v>0</v>
      </c>
      <c r="BW593" s="33">
        <v>0</v>
      </c>
      <c r="BX593" s="33">
        <v>0</v>
      </c>
      <c r="BY593" s="33">
        <v>0</v>
      </c>
      <c r="BZ593" s="33">
        <v>0</v>
      </c>
      <c r="CA593" s="33">
        <v>0</v>
      </c>
      <c r="CB593" s="33">
        <v>0</v>
      </c>
      <c r="CC593" s="33">
        <v>0</v>
      </c>
      <c r="CD593" s="33">
        <v>0</v>
      </c>
      <c r="CE593" s="33">
        <v>0</v>
      </c>
      <c r="CF593" s="33">
        <v>0</v>
      </c>
      <c r="CG593" s="33">
        <v>0</v>
      </c>
      <c r="CH593" s="33">
        <v>0</v>
      </c>
      <c r="CI593" s="33">
        <v>0</v>
      </c>
      <c r="CJ593" s="33">
        <v>0</v>
      </c>
      <c r="CK593" s="33">
        <v>0</v>
      </c>
      <c r="CL593" s="33">
        <v>0</v>
      </c>
      <c r="CM593" s="33">
        <v>0</v>
      </c>
      <c r="CN593" s="33">
        <v>0</v>
      </c>
      <c r="CO593" s="33">
        <v>0</v>
      </c>
      <c r="CP593" s="33">
        <v>0</v>
      </c>
      <c r="CQ593" s="33">
        <v>0</v>
      </c>
      <c r="CR593" s="33">
        <v>0</v>
      </c>
      <c r="CS593" s="33">
        <v>0</v>
      </c>
      <c r="CT593" s="33">
        <v>0</v>
      </c>
      <c r="CU593" s="33">
        <v>0</v>
      </c>
      <c r="CV593" s="33">
        <v>0</v>
      </c>
      <c r="CW593" s="33">
        <v>0</v>
      </c>
      <c r="CX593" s="33">
        <v>0</v>
      </c>
      <c r="CY593" s="33">
        <v>0</v>
      </c>
      <c r="CZ593" s="33">
        <v>0</v>
      </c>
      <c r="DA593" s="33">
        <v>0</v>
      </c>
      <c r="DB593" s="33">
        <v>0</v>
      </c>
      <c r="DC593" s="33">
        <v>0</v>
      </c>
      <c r="DD593" s="33">
        <v>0</v>
      </c>
      <c r="DE593" s="33">
        <v>0</v>
      </c>
      <c r="DF593" s="33">
        <v>0</v>
      </c>
      <c r="DG593" s="33">
        <v>0</v>
      </c>
      <c r="DH593" s="33">
        <v>0</v>
      </c>
      <c r="DI593" s="33">
        <v>0</v>
      </c>
      <c r="DJ593" s="33">
        <v>0</v>
      </c>
      <c r="DK593" s="33">
        <v>0</v>
      </c>
      <c r="DL593" s="33">
        <v>0</v>
      </c>
      <c r="DM593" s="33">
        <v>0</v>
      </c>
      <c r="DN593" s="33">
        <v>0</v>
      </c>
      <c r="DO593" s="33">
        <v>0</v>
      </c>
      <c r="DP593" s="33">
        <v>0</v>
      </c>
      <c r="DQ593" s="33">
        <v>0</v>
      </c>
      <c r="DR593" s="33">
        <v>0</v>
      </c>
      <c r="DS593" s="33">
        <v>0</v>
      </c>
      <c r="DT593" s="33">
        <v>0</v>
      </c>
      <c r="DU593" s="33">
        <v>0</v>
      </c>
      <c r="DV593" s="33">
        <v>0</v>
      </c>
      <c r="DW593" s="33">
        <v>0</v>
      </c>
      <c r="DX593" s="33">
        <v>0</v>
      </c>
      <c r="DY593" s="33">
        <v>0</v>
      </c>
      <c r="DZ593" s="33">
        <v>0</v>
      </c>
      <c r="EA593" s="33">
        <v>0</v>
      </c>
      <c r="EB593" s="33">
        <v>0</v>
      </c>
      <c r="EC593" s="33">
        <v>0</v>
      </c>
      <c r="ED593" s="33">
        <v>0</v>
      </c>
      <c r="EE593" s="33">
        <v>0</v>
      </c>
      <c r="EF593" s="33">
        <v>0</v>
      </c>
      <c r="EG593" s="33">
        <v>0</v>
      </c>
      <c r="EH593" s="33">
        <v>0</v>
      </c>
      <c r="EI593" s="33">
        <v>0</v>
      </c>
      <c r="EJ593" s="33">
        <v>0</v>
      </c>
      <c r="EK593" s="33">
        <v>0</v>
      </c>
      <c r="EL593" s="33">
        <v>0</v>
      </c>
      <c r="EM593" s="33">
        <v>0</v>
      </c>
      <c r="EN593" s="33">
        <v>0</v>
      </c>
      <c r="EO593" s="33">
        <v>0</v>
      </c>
      <c r="EP593" s="33">
        <v>0</v>
      </c>
      <c r="EQ593" s="33">
        <v>0</v>
      </c>
      <c r="ER593" s="33">
        <v>0</v>
      </c>
      <c r="ES593" s="33">
        <v>0</v>
      </c>
      <c r="ET593" s="33">
        <v>0</v>
      </c>
      <c r="EU593" s="33">
        <v>0</v>
      </c>
      <c r="EV593" s="33">
        <v>0</v>
      </c>
      <c r="EW593" s="33">
        <v>0</v>
      </c>
      <c r="EX593" s="33">
        <v>0</v>
      </c>
      <c r="EY593" s="33">
        <v>0</v>
      </c>
      <c r="EZ593" s="33">
        <v>0</v>
      </c>
      <c r="FA593" s="33">
        <v>0</v>
      </c>
      <c r="FB593" s="33">
        <v>0</v>
      </c>
      <c r="FC593" s="33">
        <v>0</v>
      </c>
    </row>
    <row r="594" spans="2:159" x14ac:dyDescent="0.25">
      <c r="B594" s="33" t="s">
        <v>238</v>
      </c>
      <c r="C594" s="33" t="s">
        <v>36</v>
      </c>
    </row>
    <row r="595" spans="2:159" x14ac:dyDescent="0.25">
      <c r="B595" s="33" t="s">
        <v>238</v>
      </c>
      <c r="C595" s="33" t="s">
        <v>37</v>
      </c>
    </row>
    <row r="596" spans="2:159" x14ac:dyDescent="0.25">
      <c r="B596" s="33" t="s">
        <v>238</v>
      </c>
      <c r="C596" s="33" t="s">
        <v>38</v>
      </c>
    </row>
    <row r="597" spans="2:159" x14ac:dyDescent="0.25">
      <c r="B597" s="33" t="s">
        <v>238</v>
      </c>
      <c r="C597" s="33" t="s">
        <v>39</v>
      </c>
    </row>
    <row r="598" spans="2:159" x14ac:dyDescent="0.25">
      <c r="B598" s="33" t="s">
        <v>238</v>
      </c>
      <c r="C598" s="33" t="s">
        <v>40</v>
      </c>
    </row>
    <row r="599" spans="2:159" x14ac:dyDescent="0.25">
      <c r="B599" s="33" t="s">
        <v>238</v>
      </c>
      <c r="C599" s="33" t="s">
        <v>41</v>
      </c>
    </row>
    <row r="600" spans="2:159" x14ac:dyDescent="0.25">
      <c r="B600" s="33" t="s">
        <v>238</v>
      </c>
      <c r="C600" s="33" t="s">
        <v>42</v>
      </c>
    </row>
    <row r="601" spans="2:159" x14ac:dyDescent="0.25">
      <c r="B601" s="33" t="s">
        <v>238</v>
      </c>
      <c r="C601" s="33" t="s">
        <v>43</v>
      </c>
    </row>
    <row r="602" spans="2:159" x14ac:dyDescent="0.25">
      <c r="B602" s="33" t="s">
        <v>238</v>
      </c>
      <c r="C602" s="33" t="s">
        <v>44</v>
      </c>
    </row>
    <row r="603" spans="2:159" x14ac:dyDescent="0.25">
      <c r="B603" s="33" t="s">
        <v>238</v>
      </c>
      <c r="C603" s="33" t="s">
        <v>45</v>
      </c>
    </row>
    <row r="604" spans="2:159" x14ac:dyDescent="0.25">
      <c r="B604" s="33" t="s">
        <v>238</v>
      </c>
      <c r="C604" s="33" t="s">
        <v>46</v>
      </c>
    </row>
    <row r="605" spans="2:159" x14ac:dyDescent="0.25">
      <c r="B605" s="33" t="s">
        <v>238</v>
      </c>
      <c r="C605" s="33" t="s">
        <v>15</v>
      </c>
      <c r="D605" s="33">
        <v>0</v>
      </c>
      <c r="E605" s="33">
        <v>0</v>
      </c>
      <c r="F605" s="33">
        <v>0</v>
      </c>
      <c r="G605" s="33">
        <v>0</v>
      </c>
      <c r="H605" s="33">
        <v>0</v>
      </c>
      <c r="I605" s="33">
        <v>0</v>
      </c>
      <c r="J605" s="33">
        <v>0</v>
      </c>
      <c r="K605" s="33">
        <v>0</v>
      </c>
      <c r="L605" s="33">
        <v>0</v>
      </c>
      <c r="M605" s="33">
        <v>0</v>
      </c>
      <c r="N605" s="33">
        <v>0</v>
      </c>
      <c r="O605" s="33">
        <v>0</v>
      </c>
      <c r="P605" s="33">
        <v>0</v>
      </c>
      <c r="Q605" s="33">
        <v>0</v>
      </c>
      <c r="R605" s="33">
        <v>0</v>
      </c>
      <c r="S605" s="33">
        <v>0</v>
      </c>
      <c r="T605" s="33">
        <v>0</v>
      </c>
      <c r="U605" s="33">
        <v>0</v>
      </c>
      <c r="V605" s="33">
        <v>0</v>
      </c>
      <c r="W605" s="33">
        <v>0</v>
      </c>
      <c r="X605" s="33">
        <v>0</v>
      </c>
      <c r="Y605" s="33">
        <v>0</v>
      </c>
      <c r="Z605" s="33">
        <v>0</v>
      </c>
      <c r="AA605" s="33">
        <v>0</v>
      </c>
      <c r="AB605" s="33">
        <v>0</v>
      </c>
      <c r="AC605" s="33">
        <v>0</v>
      </c>
      <c r="AD605" s="33">
        <v>0</v>
      </c>
      <c r="AE605" s="33">
        <v>0</v>
      </c>
      <c r="AF605" s="33">
        <v>0</v>
      </c>
      <c r="AG605" s="33">
        <v>0</v>
      </c>
      <c r="AH605" s="33">
        <v>0</v>
      </c>
      <c r="AI605" s="33">
        <v>0</v>
      </c>
      <c r="AJ605" s="33">
        <v>0</v>
      </c>
      <c r="AK605" s="33">
        <v>0</v>
      </c>
      <c r="AL605" s="33">
        <v>0</v>
      </c>
      <c r="AM605" s="33">
        <v>0</v>
      </c>
      <c r="AN605" s="33">
        <v>0</v>
      </c>
      <c r="AO605" s="33">
        <v>0</v>
      </c>
      <c r="AP605" s="33">
        <v>0</v>
      </c>
      <c r="AQ605" s="33">
        <v>0</v>
      </c>
      <c r="AR605" s="33">
        <v>0</v>
      </c>
      <c r="AS605" s="33">
        <v>0</v>
      </c>
      <c r="AT605" s="33">
        <v>0</v>
      </c>
      <c r="AU605" s="33">
        <v>0</v>
      </c>
      <c r="AV605" s="33">
        <v>0</v>
      </c>
      <c r="AW605" s="33">
        <v>0</v>
      </c>
      <c r="AX605" s="33">
        <v>0</v>
      </c>
      <c r="AY605" s="33">
        <v>0</v>
      </c>
      <c r="AZ605" s="33">
        <v>0</v>
      </c>
      <c r="BA605" s="33">
        <v>0</v>
      </c>
      <c r="BB605" s="33">
        <v>0</v>
      </c>
      <c r="BC605" s="33">
        <v>0</v>
      </c>
      <c r="BD605" s="33">
        <v>0</v>
      </c>
      <c r="BE605" s="33">
        <v>0</v>
      </c>
      <c r="BF605" s="33">
        <v>0</v>
      </c>
      <c r="BG605" s="33">
        <v>0</v>
      </c>
      <c r="BH605" s="33">
        <v>0</v>
      </c>
      <c r="BI605" s="33">
        <v>0</v>
      </c>
      <c r="BJ605" s="33">
        <v>0</v>
      </c>
      <c r="BK605" s="33">
        <v>0</v>
      </c>
      <c r="BL605" s="33">
        <v>0</v>
      </c>
      <c r="BM605" s="33">
        <v>0</v>
      </c>
      <c r="BN605" s="33">
        <v>0</v>
      </c>
      <c r="BO605" s="33">
        <v>0</v>
      </c>
      <c r="BP605" s="33">
        <v>0</v>
      </c>
      <c r="BQ605" s="33">
        <v>0</v>
      </c>
      <c r="BR605" s="33">
        <v>0</v>
      </c>
      <c r="BS605" s="33">
        <v>0</v>
      </c>
      <c r="BT605" s="33">
        <v>0</v>
      </c>
      <c r="BU605" s="33">
        <v>0</v>
      </c>
      <c r="BV605" s="33">
        <v>0</v>
      </c>
      <c r="BW605" s="33">
        <v>0</v>
      </c>
      <c r="BX605" s="33">
        <v>0</v>
      </c>
      <c r="BY605" s="33">
        <v>0</v>
      </c>
      <c r="BZ605" s="33">
        <v>0</v>
      </c>
      <c r="CA605" s="33">
        <v>0</v>
      </c>
      <c r="CB605" s="33">
        <v>0</v>
      </c>
      <c r="CC605" s="33">
        <v>0</v>
      </c>
      <c r="CD605" s="33">
        <v>0</v>
      </c>
      <c r="CE605" s="33">
        <v>0</v>
      </c>
      <c r="CF605" s="33">
        <v>0</v>
      </c>
      <c r="CG605" s="33">
        <v>0</v>
      </c>
      <c r="CH605" s="33">
        <v>0</v>
      </c>
      <c r="CI605" s="33">
        <v>0</v>
      </c>
      <c r="CJ605" s="33">
        <v>0</v>
      </c>
      <c r="CK605" s="33">
        <v>0</v>
      </c>
      <c r="CL605" s="33">
        <v>0</v>
      </c>
      <c r="CM605" s="33">
        <v>0</v>
      </c>
      <c r="CN605" s="33">
        <v>0</v>
      </c>
      <c r="CO605" s="33">
        <v>0</v>
      </c>
      <c r="CP605" s="33">
        <v>0</v>
      </c>
      <c r="CQ605" s="33">
        <v>0</v>
      </c>
      <c r="CR605" s="33">
        <v>0</v>
      </c>
      <c r="CS605" s="33">
        <v>0</v>
      </c>
      <c r="CT605" s="33">
        <v>0</v>
      </c>
      <c r="CU605" s="33">
        <v>0</v>
      </c>
      <c r="CV605" s="33">
        <v>0</v>
      </c>
      <c r="CW605" s="33">
        <v>0</v>
      </c>
      <c r="CX605" s="33">
        <v>0</v>
      </c>
      <c r="CY605" s="33">
        <v>0</v>
      </c>
      <c r="CZ605" s="33">
        <v>0</v>
      </c>
      <c r="DA605" s="33">
        <v>0</v>
      </c>
      <c r="DB605" s="33">
        <v>0</v>
      </c>
      <c r="DC605" s="33">
        <v>0</v>
      </c>
      <c r="DD605" s="33">
        <v>0</v>
      </c>
      <c r="DE605" s="33">
        <v>0</v>
      </c>
      <c r="DF605" s="33">
        <v>0</v>
      </c>
      <c r="DG605" s="33">
        <v>0</v>
      </c>
      <c r="DH605" s="33">
        <v>0</v>
      </c>
      <c r="DI605" s="33">
        <v>0</v>
      </c>
      <c r="DJ605" s="33">
        <v>0</v>
      </c>
      <c r="DK605" s="33">
        <v>0</v>
      </c>
      <c r="DL605" s="33">
        <v>0</v>
      </c>
      <c r="DM605" s="33">
        <v>0</v>
      </c>
      <c r="DN605" s="33">
        <v>0</v>
      </c>
      <c r="DO605" s="33">
        <v>0</v>
      </c>
      <c r="DP605" s="33">
        <v>0</v>
      </c>
      <c r="DQ605" s="33">
        <v>0</v>
      </c>
      <c r="DR605" s="33">
        <v>0</v>
      </c>
      <c r="DS605" s="33">
        <v>0</v>
      </c>
      <c r="DT605" s="33">
        <v>0</v>
      </c>
      <c r="DU605" s="33">
        <v>0</v>
      </c>
      <c r="DV605" s="33">
        <v>0</v>
      </c>
      <c r="DW605" s="33">
        <v>0</v>
      </c>
      <c r="DX605" s="33">
        <v>0</v>
      </c>
      <c r="DY605" s="33">
        <v>0</v>
      </c>
      <c r="DZ605" s="33">
        <v>0</v>
      </c>
      <c r="EA605" s="33">
        <v>0</v>
      </c>
      <c r="EB605" s="33">
        <v>0</v>
      </c>
      <c r="EC605" s="33">
        <v>0</v>
      </c>
      <c r="ED605" s="33">
        <v>0</v>
      </c>
      <c r="EE605" s="33">
        <v>0</v>
      </c>
      <c r="EF605" s="33">
        <v>0</v>
      </c>
      <c r="EG605" s="33">
        <v>0</v>
      </c>
      <c r="EH605" s="33">
        <v>0</v>
      </c>
      <c r="EI605" s="33">
        <v>0</v>
      </c>
      <c r="EJ605" s="33">
        <v>0</v>
      </c>
      <c r="EK605" s="33">
        <v>0</v>
      </c>
      <c r="EL605" s="33">
        <v>0</v>
      </c>
      <c r="EM605" s="33">
        <v>0</v>
      </c>
      <c r="EN605" s="33">
        <v>0</v>
      </c>
      <c r="EO605" s="33">
        <v>0</v>
      </c>
      <c r="EP605" s="33">
        <v>0</v>
      </c>
      <c r="EQ605" s="33">
        <v>0</v>
      </c>
      <c r="ER605" s="33">
        <v>0</v>
      </c>
      <c r="ES605" s="33">
        <v>0</v>
      </c>
      <c r="ET605" s="33">
        <v>0</v>
      </c>
      <c r="EU605" s="33">
        <v>0</v>
      </c>
      <c r="EV605" s="33">
        <v>0</v>
      </c>
      <c r="EW605" s="33">
        <v>0</v>
      </c>
      <c r="EX605" s="33">
        <v>0</v>
      </c>
      <c r="EY605" s="33">
        <v>0</v>
      </c>
      <c r="EZ605" s="33">
        <v>0</v>
      </c>
      <c r="FA605" s="33">
        <v>0</v>
      </c>
      <c r="FB605" s="33">
        <v>0</v>
      </c>
      <c r="FC605" s="33">
        <v>0</v>
      </c>
    </row>
    <row r="606" spans="2:159" x14ac:dyDescent="0.25">
      <c r="B606" s="33" t="s">
        <v>239</v>
      </c>
      <c r="C606" s="33" t="s">
        <v>36</v>
      </c>
    </row>
    <row r="607" spans="2:159" x14ac:dyDescent="0.25">
      <c r="B607" s="33" t="s">
        <v>239</v>
      </c>
      <c r="C607" s="33" t="s">
        <v>37</v>
      </c>
    </row>
    <row r="608" spans="2:159" x14ac:dyDescent="0.25">
      <c r="B608" s="33" t="s">
        <v>239</v>
      </c>
      <c r="C608" s="33" t="s">
        <v>38</v>
      </c>
    </row>
    <row r="609" spans="2:159" x14ac:dyDescent="0.25">
      <c r="B609" s="33" t="s">
        <v>239</v>
      </c>
      <c r="C609" s="33" t="s">
        <v>39</v>
      </c>
    </row>
    <row r="610" spans="2:159" x14ac:dyDescent="0.25">
      <c r="B610" s="33" t="s">
        <v>239</v>
      </c>
      <c r="C610" s="33" t="s">
        <v>40</v>
      </c>
    </row>
    <row r="611" spans="2:159" x14ac:dyDescent="0.25">
      <c r="B611" s="33" t="s">
        <v>239</v>
      </c>
      <c r="C611" s="33" t="s">
        <v>41</v>
      </c>
    </row>
    <row r="612" spans="2:159" x14ac:dyDescent="0.25">
      <c r="B612" s="33" t="s">
        <v>239</v>
      </c>
      <c r="C612" s="33" t="s">
        <v>42</v>
      </c>
    </row>
    <row r="613" spans="2:159" x14ac:dyDescent="0.25">
      <c r="B613" s="33" t="s">
        <v>239</v>
      </c>
      <c r="C613" s="33" t="s">
        <v>43</v>
      </c>
    </row>
    <row r="614" spans="2:159" x14ac:dyDescent="0.25">
      <c r="B614" s="33" t="s">
        <v>239</v>
      </c>
      <c r="C614" s="33" t="s">
        <v>44</v>
      </c>
    </row>
    <row r="615" spans="2:159" x14ac:dyDescent="0.25">
      <c r="B615" s="33" t="s">
        <v>239</v>
      </c>
      <c r="C615" s="33" t="s">
        <v>45</v>
      </c>
    </row>
    <row r="616" spans="2:159" x14ac:dyDescent="0.25">
      <c r="B616" s="33" t="s">
        <v>239</v>
      </c>
      <c r="C616" s="33" t="s">
        <v>46</v>
      </c>
    </row>
    <row r="617" spans="2:159" x14ac:dyDescent="0.25">
      <c r="B617" s="33" t="s">
        <v>239</v>
      </c>
      <c r="C617" s="33" t="s">
        <v>15</v>
      </c>
      <c r="D617" s="33">
        <v>0</v>
      </c>
      <c r="E617" s="33">
        <v>0</v>
      </c>
      <c r="F617" s="33">
        <v>0</v>
      </c>
      <c r="G617" s="33">
        <v>0</v>
      </c>
      <c r="H617" s="33">
        <v>0</v>
      </c>
      <c r="I617" s="33">
        <v>0</v>
      </c>
      <c r="J617" s="33">
        <v>0</v>
      </c>
      <c r="K617" s="33">
        <v>0</v>
      </c>
      <c r="L617" s="33">
        <v>0</v>
      </c>
      <c r="M617" s="33">
        <v>0</v>
      </c>
      <c r="N617" s="33">
        <v>0</v>
      </c>
      <c r="O617" s="33">
        <v>0</v>
      </c>
      <c r="P617" s="33">
        <v>0</v>
      </c>
      <c r="Q617" s="33">
        <v>0</v>
      </c>
      <c r="R617" s="33">
        <v>0</v>
      </c>
      <c r="S617" s="33">
        <v>0</v>
      </c>
      <c r="T617" s="33">
        <v>0</v>
      </c>
      <c r="U617" s="33">
        <v>0</v>
      </c>
      <c r="V617" s="33">
        <v>0</v>
      </c>
      <c r="W617" s="33">
        <v>0</v>
      </c>
      <c r="X617" s="33">
        <v>0</v>
      </c>
      <c r="Y617" s="33">
        <v>0</v>
      </c>
      <c r="Z617" s="33">
        <v>0</v>
      </c>
      <c r="AA617" s="33">
        <v>0</v>
      </c>
      <c r="AB617" s="33">
        <v>0</v>
      </c>
      <c r="AC617" s="33">
        <v>0</v>
      </c>
      <c r="AD617" s="33">
        <v>0</v>
      </c>
      <c r="AE617" s="33">
        <v>0</v>
      </c>
      <c r="AF617" s="33">
        <v>0</v>
      </c>
      <c r="AG617" s="33">
        <v>0</v>
      </c>
      <c r="AH617" s="33">
        <v>0</v>
      </c>
      <c r="AI617" s="33">
        <v>0</v>
      </c>
      <c r="AJ617" s="33">
        <v>0</v>
      </c>
      <c r="AK617" s="33">
        <v>0</v>
      </c>
      <c r="AL617" s="33">
        <v>0</v>
      </c>
      <c r="AM617" s="33">
        <v>0</v>
      </c>
      <c r="AN617" s="33">
        <v>0</v>
      </c>
      <c r="AO617" s="33">
        <v>0</v>
      </c>
      <c r="AP617" s="33">
        <v>0</v>
      </c>
      <c r="AQ617" s="33">
        <v>0</v>
      </c>
      <c r="AR617" s="33">
        <v>0</v>
      </c>
      <c r="AS617" s="33">
        <v>0</v>
      </c>
      <c r="AT617" s="33">
        <v>0</v>
      </c>
      <c r="AU617" s="33">
        <v>0</v>
      </c>
      <c r="AV617" s="33">
        <v>0</v>
      </c>
      <c r="AW617" s="33">
        <v>0</v>
      </c>
      <c r="AX617" s="33">
        <v>0</v>
      </c>
      <c r="AY617" s="33">
        <v>0</v>
      </c>
      <c r="AZ617" s="33">
        <v>0</v>
      </c>
      <c r="BA617" s="33">
        <v>0</v>
      </c>
      <c r="BB617" s="33">
        <v>0</v>
      </c>
      <c r="BC617" s="33">
        <v>0</v>
      </c>
      <c r="BD617" s="33">
        <v>0</v>
      </c>
      <c r="BE617" s="33">
        <v>0</v>
      </c>
      <c r="BF617" s="33">
        <v>0</v>
      </c>
      <c r="BG617" s="33">
        <v>0</v>
      </c>
      <c r="BH617" s="33">
        <v>0</v>
      </c>
      <c r="BI617" s="33">
        <v>0</v>
      </c>
      <c r="BJ617" s="33">
        <v>0</v>
      </c>
      <c r="BK617" s="33">
        <v>0</v>
      </c>
      <c r="BL617" s="33">
        <v>0</v>
      </c>
      <c r="BM617" s="33">
        <v>0</v>
      </c>
      <c r="BN617" s="33">
        <v>0</v>
      </c>
      <c r="BO617" s="33">
        <v>0</v>
      </c>
      <c r="BP617" s="33">
        <v>0</v>
      </c>
      <c r="BQ617" s="33">
        <v>0</v>
      </c>
      <c r="BR617" s="33">
        <v>0</v>
      </c>
      <c r="BS617" s="33">
        <v>0</v>
      </c>
      <c r="BT617" s="33">
        <v>0</v>
      </c>
      <c r="BU617" s="33">
        <v>0</v>
      </c>
      <c r="BV617" s="33">
        <v>0</v>
      </c>
      <c r="BW617" s="33">
        <v>0</v>
      </c>
      <c r="BX617" s="33">
        <v>0</v>
      </c>
      <c r="BY617" s="33">
        <v>0</v>
      </c>
      <c r="BZ617" s="33">
        <v>0</v>
      </c>
      <c r="CA617" s="33">
        <v>0</v>
      </c>
      <c r="CB617" s="33">
        <v>0</v>
      </c>
      <c r="CC617" s="33">
        <v>0</v>
      </c>
      <c r="CD617" s="33">
        <v>0</v>
      </c>
      <c r="CE617" s="33">
        <v>0</v>
      </c>
      <c r="CF617" s="33">
        <v>0</v>
      </c>
      <c r="CG617" s="33">
        <v>0</v>
      </c>
      <c r="CH617" s="33">
        <v>0</v>
      </c>
      <c r="CI617" s="33">
        <v>0</v>
      </c>
      <c r="CJ617" s="33">
        <v>0</v>
      </c>
      <c r="CK617" s="33">
        <v>0</v>
      </c>
      <c r="CL617" s="33">
        <v>0</v>
      </c>
      <c r="CM617" s="33">
        <v>0</v>
      </c>
      <c r="CN617" s="33">
        <v>0</v>
      </c>
      <c r="CO617" s="33">
        <v>0</v>
      </c>
      <c r="CP617" s="33">
        <v>0</v>
      </c>
      <c r="CQ617" s="33">
        <v>0</v>
      </c>
      <c r="CR617" s="33">
        <v>0</v>
      </c>
      <c r="CS617" s="33">
        <v>0</v>
      </c>
      <c r="CT617" s="33">
        <v>0</v>
      </c>
      <c r="CU617" s="33">
        <v>0</v>
      </c>
      <c r="CV617" s="33">
        <v>0</v>
      </c>
      <c r="CW617" s="33">
        <v>0</v>
      </c>
      <c r="CX617" s="33">
        <v>0</v>
      </c>
      <c r="CY617" s="33">
        <v>0</v>
      </c>
      <c r="CZ617" s="33">
        <v>0</v>
      </c>
      <c r="DA617" s="33">
        <v>0</v>
      </c>
      <c r="DB617" s="33">
        <v>0</v>
      </c>
      <c r="DC617" s="33">
        <v>0</v>
      </c>
      <c r="DD617" s="33">
        <v>0</v>
      </c>
      <c r="DE617" s="33">
        <v>0</v>
      </c>
      <c r="DF617" s="33">
        <v>0</v>
      </c>
      <c r="DG617" s="33">
        <v>0</v>
      </c>
      <c r="DH617" s="33">
        <v>0</v>
      </c>
      <c r="DI617" s="33">
        <v>0</v>
      </c>
      <c r="DJ617" s="33">
        <v>0</v>
      </c>
      <c r="DK617" s="33">
        <v>0</v>
      </c>
      <c r="DL617" s="33">
        <v>0</v>
      </c>
      <c r="DM617" s="33">
        <v>0</v>
      </c>
      <c r="DN617" s="33">
        <v>0</v>
      </c>
      <c r="DO617" s="33">
        <v>0</v>
      </c>
      <c r="DP617" s="33">
        <v>0</v>
      </c>
      <c r="DQ617" s="33">
        <v>0</v>
      </c>
      <c r="DR617" s="33">
        <v>0</v>
      </c>
      <c r="DS617" s="33">
        <v>0</v>
      </c>
      <c r="DT617" s="33">
        <v>0</v>
      </c>
      <c r="DU617" s="33">
        <v>0</v>
      </c>
      <c r="DV617" s="33">
        <v>0</v>
      </c>
      <c r="DW617" s="33">
        <v>0</v>
      </c>
      <c r="DX617" s="33">
        <v>0</v>
      </c>
      <c r="DY617" s="33">
        <v>0</v>
      </c>
      <c r="DZ617" s="33">
        <v>0</v>
      </c>
      <c r="EA617" s="33">
        <v>0</v>
      </c>
      <c r="EB617" s="33">
        <v>0</v>
      </c>
      <c r="EC617" s="33">
        <v>0</v>
      </c>
      <c r="ED617" s="33">
        <v>0</v>
      </c>
      <c r="EE617" s="33">
        <v>0</v>
      </c>
      <c r="EF617" s="33">
        <v>0</v>
      </c>
      <c r="EG617" s="33">
        <v>0</v>
      </c>
      <c r="EH617" s="33">
        <v>0</v>
      </c>
      <c r="EI617" s="33">
        <v>0</v>
      </c>
      <c r="EJ617" s="33">
        <v>0</v>
      </c>
      <c r="EK617" s="33">
        <v>0</v>
      </c>
      <c r="EL617" s="33">
        <v>0</v>
      </c>
      <c r="EM617" s="33">
        <v>0</v>
      </c>
      <c r="EN617" s="33">
        <v>0</v>
      </c>
      <c r="EO617" s="33">
        <v>0</v>
      </c>
      <c r="EP617" s="33">
        <v>0</v>
      </c>
      <c r="EQ617" s="33">
        <v>0</v>
      </c>
      <c r="ER617" s="33">
        <v>0</v>
      </c>
      <c r="ES617" s="33">
        <v>0</v>
      </c>
      <c r="ET617" s="33">
        <v>0</v>
      </c>
      <c r="EU617" s="33">
        <v>0</v>
      </c>
      <c r="EV617" s="33">
        <v>0</v>
      </c>
      <c r="EW617" s="33">
        <v>0</v>
      </c>
      <c r="EX617" s="33">
        <v>0</v>
      </c>
      <c r="EY617" s="33">
        <v>0</v>
      </c>
      <c r="EZ617" s="33">
        <v>0</v>
      </c>
      <c r="FA617" s="33">
        <v>0</v>
      </c>
      <c r="FB617" s="33">
        <v>0</v>
      </c>
      <c r="FC617" s="33">
        <v>0</v>
      </c>
    </row>
    <row r="618" spans="2:159" x14ac:dyDescent="0.25">
      <c r="B618" s="33" t="s">
        <v>647</v>
      </c>
      <c r="C618" s="33" t="s">
        <v>36</v>
      </c>
    </row>
    <row r="619" spans="2:159" x14ac:dyDescent="0.25">
      <c r="B619" s="33" t="s">
        <v>647</v>
      </c>
      <c r="C619" s="33" t="s">
        <v>37</v>
      </c>
    </row>
    <row r="620" spans="2:159" x14ac:dyDescent="0.25">
      <c r="B620" s="33" t="s">
        <v>647</v>
      </c>
      <c r="C620" s="33" t="s">
        <v>38</v>
      </c>
    </row>
    <row r="621" spans="2:159" x14ac:dyDescent="0.25">
      <c r="B621" s="33" t="s">
        <v>647</v>
      </c>
      <c r="C621" s="33" t="s">
        <v>39</v>
      </c>
    </row>
    <row r="622" spans="2:159" x14ac:dyDescent="0.25">
      <c r="B622" s="33" t="s">
        <v>647</v>
      </c>
      <c r="C622" s="33" t="s">
        <v>40</v>
      </c>
    </row>
    <row r="623" spans="2:159" x14ac:dyDescent="0.25">
      <c r="B623" s="33" t="s">
        <v>647</v>
      </c>
      <c r="C623" s="33" t="s">
        <v>41</v>
      </c>
    </row>
    <row r="624" spans="2:159" x14ac:dyDescent="0.25">
      <c r="B624" s="33" t="s">
        <v>647</v>
      </c>
      <c r="C624" s="33" t="s">
        <v>42</v>
      </c>
    </row>
    <row r="625" spans="2:159" x14ac:dyDescent="0.25">
      <c r="B625" s="33" t="s">
        <v>647</v>
      </c>
      <c r="C625" s="33" t="s">
        <v>43</v>
      </c>
    </row>
    <row r="626" spans="2:159" x14ac:dyDescent="0.25">
      <c r="B626" s="33" t="s">
        <v>647</v>
      </c>
      <c r="C626" s="33" t="s">
        <v>44</v>
      </c>
    </row>
    <row r="627" spans="2:159" x14ac:dyDescent="0.25">
      <c r="B627" s="33" t="s">
        <v>647</v>
      </c>
      <c r="C627" s="33" t="s">
        <v>45</v>
      </c>
    </row>
    <row r="628" spans="2:159" x14ac:dyDescent="0.25">
      <c r="B628" s="33" t="s">
        <v>647</v>
      </c>
      <c r="C628" s="33" t="s">
        <v>46</v>
      </c>
    </row>
    <row r="629" spans="2:159" x14ac:dyDescent="0.25">
      <c r="B629" s="33" t="s">
        <v>647</v>
      </c>
      <c r="C629" s="33" t="s">
        <v>15</v>
      </c>
      <c r="D629" s="33">
        <v>0</v>
      </c>
      <c r="E629" s="33">
        <v>0</v>
      </c>
      <c r="F629" s="33">
        <v>0</v>
      </c>
      <c r="G629" s="33">
        <v>0</v>
      </c>
      <c r="H629" s="33">
        <v>0</v>
      </c>
      <c r="I629" s="33">
        <v>0</v>
      </c>
      <c r="J629" s="33">
        <v>0</v>
      </c>
      <c r="K629" s="33">
        <v>0</v>
      </c>
      <c r="L629" s="33">
        <v>0</v>
      </c>
      <c r="M629" s="33">
        <v>0</v>
      </c>
      <c r="N629" s="33">
        <v>0</v>
      </c>
      <c r="O629" s="33">
        <v>0</v>
      </c>
      <c r="P629" s="33">
        <v>0</v>
      </c>
      <c r="Q629" s="33">
        <v>0</v>
      </c>
      <c r="R629" s="33">
        <v>0</v>
      </c>
      <c r="S629" s="33">
        <v>0</v>
      </c>
      <c r="T629" s="33">
        <v>0</v>
      </c>
      <c r="U629" s="33">
        <v>0</v>
      </c>
      <c r="V629" s="33">
        <v>0</v>
      </c>
      <c r="W629" s="33">
        <v>0</v>
      </c>
      <c r="X629" s="33">
        <v>0</v>
      </c>
      <c r="Y629" s="33">
        <v>0</v>
      </c>
      <c r="Z629" s="33">
        <v>0</v>
      </c>
      <c r="AA629" s="33">
        <v>0</v>
      </c>
      <c r="AB629" s="33">
        <v>0</v>
      </c>
      <c r="AC629" s="33">
        <v>0</v>
      </c>
      <c r="AD629" s="33">
        <v>0</v>
      </c>
      <c r="AE629" s="33">
        <v>0</v>
      </c>
      <c r="AF629" s="33">
        <v>0</v>
      </c>
      <c r="AG629" s="33">
        <v>0</v>
      </c>
      <c r="AH629" s="33">
        <v>0</v>
      </c>
      <c r="AI629" s="33">
        <v>0</v>
      </c>
      <c r="AJ629" s="33">
        <v>0</v>
      </c>
      <c r="AK629" s="33">
        <v>0</v>
      </c>
      <c r="AL629" s="33">
        <v>0</v>
      </c>
      <c r="AM629" s="33">
        <v>0</v>
      </c>
      <c r="AN629" s="33">
        <v>0</v>
      </c>
      <c r="AO629" s="33">
        <v>0</v>
      </c>
      <c r="AP629" s="33">
        <v>0</v>
      </c>
      <c r="AQ629" s="33">
        <v>0</v>
      </c>
      <c r="AR629" s="33">
        <v>0</v>
      </c>
      <c r="AS629" s="33">
        <v>0</v>
      </c>
      <c r="AT629" s="33">
        <v>0</v>
      </c>
      <c r="AU629" s="33">
        <v>0</v>
      </c>
      <c r="AV629" s="33">
        <v>0</v>
      </c>
      <c r="AW629" s="33">
        <v>0</v>
      </c>
      <c r="AX629" s="33">
        <v>0</v>
      </c>
      <c r="AY629" s="33">
        <v>0</v>
      </c>
      <c r="AZ629" s="33">
        <v>0</v>
      </c>
      <c r="BA629" s="33">
        <v>0</v>
      </c>
      <c r="BB629" s="33">
        <v>0</v>
      </c>
      <c r="BC629" s="33">
        <v>0</v>
      </c>
      <c r="BD629" s="33">
        <v>0</v>
      </c>
      <c r="BE629" s="33">
        <v>0</v>
      </c>
      <c r="BF629" s="33">
        <v>0</v>
      </c>
      <c r="BG629" s="33">
        <v>0</v>
      </c>
      <c r="BH629" s="33">
        <v>0</v>
      </c>
      <c r="BI629" s="33">
        <v>0</v>
      </c>
      <c r="BJ629" s="33">
        <v>0</v>
      </c>
      <c r="BK629" s="33">
        <v>0</v>
      </c>
      <c r="BL629" s="33">
        <v>0</v>
      </c>
      <c r="BM629" s="33">
        <v>0</v>
      </c>
      <c r="BN629" s="33">
        <v>0</v>
      </c>
      <c r="BO629" s="33">
        <v>0</v>
      </c>
      <c r="BP629" s="33">
        <v>0</v>
      </c>
      <c r="BQ629" s="33">
        <v>0</v>
      </c>
      <c r="BR629" s="33">
        <v>0</v>
      </c>
      <c r="BS629" s="33">
        <v>0</v>
      </c>
      <c r="BT629" s="33">
        <v>0</v>
      </c>
      <c r="BU629" s="33">
        <v>0</v>
      </c>
      <c r="BV629" s="33">
        <v>0</v>
      </c>
      <c r="BW629" s="33">
        <v>0</v>
      </c>
      <c r="BX629" s="33">
        <v>0</v>
      </c>
      <c r="BY629" s="33">
        <v>0</v>
      </c>
      <c r="BZ629" s="33">
        <v>0</v>
      </c>
      <c r="CA629" s="33">
        <v>0</v>
      </c>
      <c r="CB629" s="33">
        <v>0</v>
      </c>
      <c r="CC629" s="33">
        <v>0</v>
      </c>
      <c r="CD629" s="33">
        <v>0</v>
      </c>
      <c r="CE629" s="33">
        <v>0</v>
      </c>
      <c r="CF629" s="33">
        <v>0</v>
      </c>
      <c r="CG629" s="33">
        <v>0</v>
      </c>
      <c r="CH629" s="33">
        <v>0</v>
      </c>
      <c r="CI629" s="33">
        <v>0</v>
      </c>
      <c r="CJ629" s="33">
        <v>0</v>
      </c>
      <c r="CK629" s="33">
        <v>0</v>
      </c>
      <c r="CL629" s="33">
        <v>0</v>
      </c>
      <c r="CM629" s="33">
        <v>0</v>
      </c>
      <c r="CN629" s="33">
        <v>0</v>
      </c>
      <c r="CO629" s="33">
        <v>0</v>
      </c>
      <c r="CP629" s="33">
        <v>0</v>
      </c>
      <c r="CQ629" s="33">
        <v>0</v>
      </c>
      <c r="CR629" s="33">
        <v>0</v>
      </c>
      <c r="CS629" s="33">
        <v>0</v>
      </c>
      <c r="CT629" s="33">
        <v>0</v>
      </c>
      <c r="CU629" s="33">
        <v>0</v>
      </c>
      <c r="CV629" s="33">
        <v>0</v>
      </c>
      <c r="CW629" s="33">
        <v>0</v>
      </c>
      <c r="CX629" s="33">
        <v>0</v>
      </c>
      <c r="CY629" s="33">
        <v>0</v>
      </c>
      <c r="CZ629" s="33">
        <v>0</v>
      </c>
      <c r="DA629" s="33">
        <v>0</v>
      </c>
      <c r="DB629" s="33">
        <v>0</v>
      </c>
      <c r="DC629" s="33">
        <v>0</v>
      </c>
      <c r="DD629" s="33">
        <v>0</v>
      </c>
      <c r="DE629" s="33">
        <v>0</v>
      </c>
      <c r="DF629" s="33">
        <v>0</v>
      </c>
      <c r="DG629" s="33">
        <v>0</v>
      </c>
      <c r="DH629" s="33">
        <v>0</v>
      </c>
      <c r="DI629" s="33">
        <v>0</v>
      </c>
      <c r="DJ629" s="33">
        <v>0</v>
      </c>
      <c r="DK629" s="33">
        <v>0</v>
      </c>
      <c r="DL629" s="33">
        <v>0</v>
      </c>
      <c r="DM629" s="33">
        <v>0</v>
      </c>
      <c r="DN629" s="33">
        <v>0</v>
      </c>
      <c r="DO629" s="33">
        <v>0</v>
      </c>
      <c r="DP629" s="33">
        <v>0</v>
      </c>
      <c r="DQ629" s="33">
        <v>0</v>
      </c>
      <c r="DR629" s="33">
        <v>0</v>
      </c>
      <c r="DS629" s="33">
        <v>0</v>
      </c>
      <c r="DT629" s="33">
        <v>0</v>
      </c>
      <c r="DU629" s="33">
        <v>0</v>
      </c>
      <c r="DV629" s="33">
        <v>0</v>
      </c>
      <c r="DW629" s="33">
        <v>0</v>
      </c>
      <c r="DX629" s="33">
        <v>0</v>
      </c>
      <c r="DY629" s="33">
        <v>0</v>
      </c>
      <c r="DZ629" s="33">
        <v>0</v>
      </c>
      <c r="EA629" s="33">
        <v>0</v>
      </c>
      <c r="EB629" s="33">
        <v>0</v>
      </c>
      <c r="EC629" s="33">
        <v>0</v>
      </c>
      <c r="ED629" s="33">
        <v>0</v>
      </c>
      <c r="EE629" s="33">
        <v>0</v>
      </c>
      <c r="EF629" s="33">
        <v>0</v>
      </c>
      <c r="EG629" s="33">
        <v>0</v>
      </c>
      <c r="EH629" s="33">
        <v>0</v>
      </c>
      <c r="EI629" s="33">
        <v>0</v>
      </c>
      <c r="EJ629" s="33">
        <v>0</v>
      </c>
      <c r="EK629" s="33">
        <v>0</v>
      </c>
      <c r="EL629" s="33">
        <v>0</v>
      </c>
      <c r="EM629" s="33">
        <v>0</v>
      </c>
      <c r="EN629" s="33">
        <v>0</v>
      </c>
      <c r="EO629" s="33">
        <v>0</v>
      </c>
      <c r="EP629" s="33">
        <v>0</v>
      </c>
      <c r="EQ629" s="33">
        <v>0</v>
      </c>
      <c r="ER629" s="33">
        <v>0</v>
      </c>
      <c r="ES629" s="33">
        <v>0</v>
      </c>
      <c r="ET629" s="33">
        <v>0</v>
      </c>
      <c r="EU629" s="33">
        <v>0</v>
      </c>
      <c r="EV629" s="33">
        <v>0</v>
      </c>
      <c r="EW629" s="33">
        <v>0</v>
      </c>
      <c r="EX629" s="33">
        <v>0</v>
      </c>
      <c r="EY629" s="33">
        <v>0</v>
      </c>
      <c r="EZ629" s="33">
        <v>0</v>
      </c>
      <c r="FA629" s="33">
        <v>0</v>
      </c>
      <c r="FB629" s="33">
        <v>0</v>
      </c>
      <c r="FC629" s="33">
        <v>0</v>
      </c>
    </row>
    <row r="630" spans="2:159" x14ac:dyDescent="0.25">
      <c r="B630" s="33" t="s">
        <v>767</v>
      </c>
      <c r="C630" s="33" t="s">
        <v>36</v>
      </c>
    </row>
    <row r="631" spans="2:159" x14ac:dyDescent="0.25">
      <c r="B631" s="33" t="s">
        <v>767</v>
      </c>
      <c r="C631" s="33" t="s">
        <v>37</v>
      </c>
    </row>
    <row r="632" spans="2:159" x14ac:dyDescent="0.25">
      <c r="B632" s="33" t="s">
        <v>767</v>
      </c>
      <c r="C632" s="33" t="s">
        <v>38</v>
      </c>
    </row>
    <row r="633" spans="2:159" x14ac:dyDescent="0.25">
      <c r="B633" s="33" t="s">
        <v>767</v>
      </c>
      <c r="C633" s="33" t="s">
        <v>39</v>
      </c>
    </row>
    <row r="634" spans="2:159" x14ac:dyDescent="0.25">
      <c r="B634" s="33" t="s">
        <v>767</v>
      </c>
      <c r="C634" s="33" t="s">
        <v>40</v>
      </c>
    </row>
    <row r="635" spans="2:159" x14ac:dyDescent="0.25">
      <c r="B635" s="33" t="s">
        <v>767</v>
      </c>
      <c r="C635" s="33" t="s">
        <v>41</v>
      </c>
    </row>
    <row r="636" spans="2:159" x14ac:dyDescent="0.25">
      <c r="B636" s="33" t="s">
        <v>767</v>
      </c>
      <c r="C636" s="33" t="s">
        <v>42</v>
      </c>
    </row>
    <row r="637" spans="2:159" x14ac:dyDescent="0.25">
      <c r="B637" s="33" t="s">
        <v>767</v>
      </c>
      <c r="C637" s="33" t="s">
        <v>43</v>
      </c>
    </row>
    <row r="638" spans="2:159" x14ac:dyDescent="0.25">
      <c r="B638" s="33" t="s">
        <v>767</v>
      </c>
      <c r="C638" s="33" t="s">
        <v>44</v>
      </c>
    </row>
    <row r="639" spans="2:159" x14ac:dyDescent="0.25">
      <c r="B639" s="33" t="s">
        <v>767</v>
      </c>
      <c r="C639" s="33" t="s">
        <v>45</v>
      </c>
    </row>
    <row r="640" spans="2:159" x14ac:dyDescent="0.25">
      <c r="B640" s="33" t="s">
        <v>767</v>
      </c>
      <c r="C640" s="33" t="s">
        <v>46</v>
      </c>
    </row>
    <row r="641" spans="2:159" x14ac:dyDescent="0.25">
      <c r="B641" s="33" t="s">
        <v>767</v>
      </c>
      <c r="C641" s="33" t="s">
        <v>15</v>
      </c>
      <c r="D641" s="33">
        <v>0</v>
      </c>
      <c r="E641" s="33">
        <v>0</v>
      </c>
      <c r="F641" s="33">
        <v>0</v>
      </c>
      <c r="G641" s="33">
        <v>0</v>
      </c>
      <c r="H641" s="33">
        <v>0</v>
      </c>
      <c r="I641" s="33">
        <v>0</v>
      </c>
      <c r="J641" s="33">
        <v>0</v>
      </c>
      <c r="K641" s="33">
        <v>0</v>
      </c>
      <c r="L641" s="33">
        <v>0</v>
      </c>
      <c r="M641" s="33">
        <v>0</v>
      </c>
      <c r="N641" s="33">
        <v>0</v>
      </c>
      <c r="O641" s="33">
        <v>0</v>
      </c>
      <c r="P641" s="33">
        <v>0</v>
      </c>
      <c r="Q641" s="33">
        <v>0</v>
      </c>
      <c r="R641" s="33">
        <v>0</v>
      </c>
      <c r="S641" s="33">
        <v>0</v>
      </c>
      <c r="T641" s="33">
        <v>0</v>
      </c>
      <c r="U641" s="33">
        <v>0</v>
      </c>
      <c r="V641" s="33">
        <v>0</v>
      </c>
      <c r="W641" s="33">
        <v>0</v>
      </c>
      <c r="X641" s="33">
        <v>0</v>
      </c>
      <c r="Y641" s="33">
        <v>0</v>
      </c>
      <c r="Z641" s="33">
        <v>0</v>
      </c>
      <c r="AA641" s="33">
        <v>0</v>
      </c>
      <c r="AB641" s="33">
        <v>0</v>
      </c>
      <c r="AC641" s="33">
        <v>0</v>
      </c>
      <c r="AD641" s="33">
        <v>0</v>
      </c>
      <c r="AE641" s="33">
        <v>0</v>
      </c>
      <c r="AF641" s="33">
        <v>0</v>
      </c>
      <c r="AG641" s="33">
        <v>0</v>
      </c>
      <c r="AH641" s="33">
        <v>0</v>
      </c>
      <c r="AI641" s="33">
        <v>0</v>
      </c>
      <c r="AJ641" s="33">
        <v>0</v>
      </c>
      <c r="AK641" s="33">
        <v>0</v>
      </c>
      <c r="AL641" s="33">
        <v>0</v>
      </c>
      <c r="AM641" s="33">
        <v>0</v>
      </c>
      <c r="AN641" s="33">
        <v>0</v>
      </c>
      <c r="AO641" s="33">
        <v>0</v>
      </c>
      <c r="AP641" s="33">
        <v>0</v>
      </c>
      <c r="AQ641" s="33">
        <v>0</v>
      </c>
      <c r="AR641" s="33">
        <v>0</v>
      </c>
      <c r="AS641" s="33">
        <v>0</v>
      </c>
      <c r="AT641" s="33">
        <v>0</v>
      </c>
      <c r="AU641" s="33">
        <v>0</v>
      </c>
      <c r="AV641" s="33">
        <v>0</v>
      </c>
      <c r="AW641" s="33">
        <v>0</v>
      </c>
      <c r="AX641" s="33">
        <v>0</v>
      </c>
      <c r="AY641" s="33">
        <v>0</v>
      </c>
      <c r="AZ641" s="33">
        <v>0</v>
      </c>
      <c r="BA641" s="33">
        <v>0</v>
      </c>
      <c r="BB641" s="33">
        <v>0</v>
      </c>
      <c r="BC641" s="33">
        <v>0</v>
      </c>
      <c r="BD641" s="33">
        <v>0</v>
      </c>
      <c r="BE641" s="33">
        <v>0</v>
      </c>
      <c r="BF641" s="33">
        <v>0</v>
      </c>
      <c r="BG641" s="33">
        <v>0</v>
      </c>
      <c r="BH641" s="33">
        <v>0</v>
      </c>
      <c r="BI641" s="33">
        <v>0</v>
      </c>
      <c r="BJ641" s="33">
        <v>0</v>
      </c>
      <c r="BK641" s="33">
        <v>0</v>
      </c>
      <c r="BL641" s="33">
        <v>0</v>
      </c>
      <c r="BM641" s="33">
        <v>0</v>
      </c>
      <c r="BN641" s="33">
        <v>0</v>
      </c>
      <c r="BO641" s="33">
        <v>0</v>
      </c>
      <c r="BP641" s="33">
        <v>0</v>
      </c>
      <c r="BQ641" s="33">
        <v>0</v>
      </c>
      <c r="BR641" s="33">
        <v>0</v>
      </c>
      <c r="BS641" s="33">
        <v>0</v>
      </c>
      <c r="BT641" s="33">
        <v>0</v>
      </c>
      <c r="BU641" s="33">
        <v>0</v>
      </c>
      <c r="BV641" s="33">
        <v>0</v>
      </c>
      <c r="BW641" s="33">
        <v>0</v>
      </c>
      <c r="BX641" s="33">
        <v>0</v>
      </c>
      <c r="BY641" s="33">
        <v>0</v>
      </c>
      <c r="BZ641" s="33">
        <v>0</v>
      </c>
      <c r="CA641" s="33">
        <v>0</v>
      </c>
      <c r="CB641" s="33">
        <v>0</v>
      </c>
      <c r="CC641" s="33">
        <v>0</v>
      </c>
      <c r="CD641" s="33">
        <v>0</v>
      </c>
      <c r="CE641" s="33">
        <v>0</v>
      </c>
      <c r="CF641" s="33">
        <v>0</v>
      </c>
      <c r="CG641" s="33">
        <v>0</v>
      </c>
      <c r="CH641" s="33">
        <v>0</v>
      </c>
      <c r="CI641" s="33">
        <v>0</v>
      </c>
      <c r="CJ641" s="33">
        <v>0</v>
      </c>
      <c r="CK641" s="33">
        <v>0</v>
      </c>
      <c r="CL641" s="33">
        <v>0</v>
      </c>
      <c r="CM641" s="33">
        <v>0</v>
      </c>
      <c r="CN641" s="33">
        <v>0</v>
      </c>
      <c r="CO641" s="33">
        <v>0</v>
      </c>
      <c r="CP641" s="33">
        <v>0</v>
      </c>
      <c r="CQ641" s="33">
        <v>0</v>
      </c>
      <c r="CR641" s="33">
        <v>0</v>
      </c>
      <c r="CS641" s="33">
        <v>0</v>
      </c>
      <c r="CT641" s="33">
        <v>0</v>
      </c>
      <c r="CU641" s="33">
        <v>0</v>
      </c>
      <c r="CV641" s="33">
        <v>0</v>
      </c>
      <c r="CW641" s="33">
        <v>0</v>
      </c>
      <c r="CX641" s="33">
        <v>0</v>
      </c>
      <c r="CY641" s="33">
        <v>0</v>
      </c>
      <c r="CZ641" s="33">
        <v>0</v>
      </c>
      <c r="DA641" s="33">
        <v>0</v>
      </c>
      <c r="DB641" s="33">
        <v>0</v>
      </c>
      <c r="DC641" s="33">
        <v>0</v>
      </c>
      <c r="DD641" s="33">
        <v>0</v>
      </c>
      <c r="DE641" s="33">
        <v>0</v>
      </c>
      <c r="DF641" s="33">
        <v>0</v>
      </c>
      <c r="DG641" s="33">
        <v>0</v>
      </c>
      <c r="DH641" s="33">
        <v>0</v>
      </c>
      <c r="DI641" s="33">
        <v>0</v>
      </c>
      <c r="DJ641" s="33">
        <v>0</v>
      </c>
      <c r="DK641" s="33">
        <v>0</v>
      </c>
      <c r="DL641" s="33">
        <v>0</v>
      </c>
      <c r="DM641" s="33">
        <v>0</v>
      </c>
      <c r="DN641" s="33">
        <v>0</v>
      </c>
      <c r="DO641" s="33">
        <v>0</v>
      </c>
      <c r="DP641" s="33">
        <v>0</v>
      </c>
      <c r="DQ641" s="33">
        <v>0</v>
      </c>
      <c r="DR641" s="33">
        <v>0</v>
      </c>
      <c r="DS641" s="33">
        <v>0</v>
      </c>
      <c r="DT641" s="33">
        <v>0</v>
      </c>
      <c r="DU641" s="33">
        <v>0</v>
      </c>
      <c r="DV641" s="33">
        <v>0</v>
      </c>
      <c r="DW641" s="33">
        <v>0</v>
      </c>
      <c r="DX641" s="33">
        <v>0</v>
      </c>
      <c r="DY641" s="33">
        <v>0</v>
      </c>
      <c r="DZ641" s="33">
        <v>0</v>
      </c>
      <c r="EA641" s="33">
        <v>0</v>
      </c>
      <c r="EB641" s="33">
        <v>0</v>
      </c>
      <c r="EC641" s="33">
        <v>0</v>
      </c>
      <c r="ED641" s="33">
        <v>0</v>
      </c>
      <c r="EE641" s="33">
        <v>0</v>
      </c>
      <c r="EF641" s="33">
        <v>0</v>
      </c>
      <c r="EG641" s="33">
        <v>0</v>
      </c>
      <c r="EH641" s="33">
        <v>0</v>
      </c>
      <c r="EI641" s="33">
        <v>0</v>
      </c>
      <c r="EJ641" s="33">
        <v>0</v>
      </c>
      <c r="EK641" s="33">
        <v>0</v>
      </c>
      <c r="EL641" s="33">
        <v>0</v>
      </c>
      <c r="EM641" s="33">
        <v>0</v>
      </c>
      <c r="EN641" s="33">
        <v>0</v>
      </c>
      <c r="EO641" s="33">
        <v>0</v>
      </c>
      <c r="EP641" s="33">
        <v>0</v>
      </c>
      <c r="EQ641" s="33">
        <v>0</v>
      </c>
      <c r="ER641" s="33">
        <v>0</v>
      </c>
      <c r="ES641" s="33">
        <v>0</v>
      </c>
      <c r="ET641" s="33">
        <v>0</v>
      </c>
      <c r="EU641" s="33">
        <v>0</v>
      </c>
      <c r="EV641" s="33">
        <v>0</v>
      </c>
      <c r="EW641" s="33">
        <v>0</v>
      </c>
      <c r="EX641" s="33">
        <v>0</v>
      </c>
      <c r="EY641" s="33">
        <v>0</v>
      </c>
      <c r="EZ641" s="33">
        <v>0</v>
      </c>
      <c r="FA641" s="33">
        <v>0</v>
      </c>
      <c r="FB641" s="33">
        <v>0</v>
      </c>
      <c r="FC641" s="33">
        <v>0</v>
      </c>
    </row>
    <row r="642" spans="2:159" x14ac:dyDescent="0.25">
      <c r="B642" s="33" t="s">
        <v>674</v>
      </c>
      <c r="C642" s="33" t="s">
        <v>36</v>
      </c>
    </row>
    <row r="643" spans="2:159" x14ac:dyDescent="0.25">
      <c r="B643" s="33" t="s">
        <v>674</v>
      </c>
      <c r="C643" s="33" t="s">
        <v>37</v>
      </c>
    </row>
    <row r="644" spans="2:159" x14ac:dyDescent="0.25">
      <c r="B644" s="33" t="s">
        <v>674</v>
      </c>
      <c r="C644" s="33" t="s">
        <v>38</v>
      </c>
    </row>
    <row r="645" spans="2:159" x14ac:dyDescent="0.25">
      <c r="B645" s="33" t="s">
        <v>674</v>
      </c>
      <c r="C645" s="33" t="s">
        <v>39</v>
      </c>
    </row>
    <row r="646" spans="2:159" x14ac:dyDescent="0.25">
      <c r="B646" s="33" t="s">
        <v>674</v>
      </c>
      <c r="C646" s="33" t="s">
        <v>40</v>
      </c>
    </row>
    <row r="647" spans="2:159" x14ac:dyDescent="0.25">
      <c r="B647" s="33" t="s">
        <v>674</v>
      </c>
      <c r="C647" s="33" t="s">
        <v>41</v>
      </c>
    </row>
    <row r="648" spans="2:159" x14ac:dyDescent="0.25">
      <c r="B648" s="33" t="s">
        <v>674</v>
      </c>
      <c r="C648" s="33" t="s">
        <v>42</v>
      </c>
    </row>
    <row r="649" spans="2:159" x14ac:dyDescent="0.25">
      <c r="B649" s="33" t="s">
        <v>674</v>
      </c>
      <c r="C649" s="33" t="s">
        <v>43</v>
      </c>
    </row>
    <row r="650" spans="2:159" x14ac:dyDescent="0.25">
      <c r="B650" s="33" t="s">
        <v>674</v>
      </c>
      <c r="C650" s="33" t="s">
        <v>44</v>
      </c>
    </row>
    <row r="651" spans="2:159" x14ac:dyDescent="0.25">
      <c r="B651" s="33" t="s">
        <v>674</v>
      </c>
      <c r="C651" s="33" t="s">
        <v>45</v>
      </c>
    </row>
    <row r="652" spans="2:159" x14ac:dyDescent="0.25">
      <c r="B652" s="33" t="s">
        <v>674</v>
      </c>
      <c r="C652" s="33" t="s">
        <v>46</v>
      </c>
    </row>
    <row r="653" spans="2:159" x14ac:dyDescent="0.25">
      <c r="B653" s="33" t="s">
        <v>674</v>
      </c>
      <c r="C653" s="33" t="s">
        <v>15</v>
      </c>
      <c r="D653" s="33">
        <v>0</v>
      </c>
      <c r="E653" s="33">
        <v>0</v>
      </c>
      <c r="F653" s="33">
        <v>0</v>
      </c>
      <c r="G653" s="33">
        <v>0</v>
      </c>
      <c r="H653" s="33">
        <v>0</v>
      </c>
      <c r="I653" s="33">
        <v>0</v>
      </c>
      <c r="J653" s="33">
        <v>0</v>
      </c>
      <c r="K653" s="33">
        <v>0</v>
      </c>
      <c r="L653" s="33">
        <v>0</v>
      </c>
      <c r="M653" s="33">
        <v>0</v>
      </c>
      <c r="N653" s="33">
        <v>0</v>
      </c>
      <c r="O653" s="33">
        <v>0</v>
      </c>
      <c r="P653" s="33">
        <v>0</v>
      </c>
      <c r="Q653" s="33">
        <v>0</v>
      </c>
      <c r="R653" s="33">
        <v>0</v>
      </c>
      <c r="S653" s="33">
        <v>0</v>
      </c>
      <c r="T653" s="33">
        <v>0</v>
      </c>
      <c r="U653" s="33">
        <v>0</v>
      </c>
      <c r="V653" s="33">
        <v>0</v>
      </c>
      <c r="W653" s="33">
        <v>0</v>
      </c>
      <c r="X653" s="33">
        <v>0</v>
      </c>
      <c r="Y653" s="33">
        <v>0</v>
      </c>
      <c r="Z653" s="33">
        <v>0</v>
      </c>
      <c r="AA653" s="33">
        <v>0</v>
      </c>
      <c r="AB653" s="33">
        <v>0</v>
      </c>
      <c r="AC653" s="33">
        <v>0</v>
      </c>
      <c r="AD653" s="33">
        <v>0</v>
      </c>
      <c r="AE653" s="33">
        <v>0</v>
      </c>
      <c r="AF653" s="33">
        <v>0</v>
      </c>
      <c r="AG653" s="33">
        <v>0</v>
      </c>
      <c r="AH653" s="33">
        <v>0</v>
      </c>
      <c r="AI653" s="33">
        <v>0</v>
      </c>
      <c r="AJ653" s="33">
        <v>0</v>
      </c>
      <c r="AK653" s="33">
        <v>0</v>
      </c>
      <c r="AL653" s="33">
        <v>0</v>
      </c>
      <c r="AM653" s="33">
        <v>0</v>
      </c>
      <c r="AN653" s="33">
        <v>0</v>
      </c>
      <c r="AO653" s="33">
        <v>0</v>
      </c>
      <c r="AP653" s="33">
        <v>0</v>
      </c>
      <c r="AQ653" s="33">
        <v>0</v>
      </c>
      <c r="AR653" s="33">
        <v>0</v>
      </c>
      <c r="AS653" s="33">
        <v>0</v>
      </c>
      <c r="AT653" s="33">
        <v>0</v>
      </c>
      <c r="AU653" s="33">
        <v>0</v>
      </c>
      <c r="AV653" s="33">
        <v>0</v>
      </c>
      <c r="AW653" s="33">
        <v>0</v>
      </c>
      <c r="AX653" s="33">
        <v>0</v>
      </c>
      <c r="AY653" s="33">
        <v>0</v>
      </c>
      <c r="AZ653" s="33">
        <v>0</v>
      </c>
      <c r="BA653" s="33">
        <v>0</v>
      </c>
      <c r="BB653" s="33">
        <v>0</v>
      </c>
      <c r="BC653" s="33">
        <v>0</v>
      </c>
      <c r="BD653" s="33">
        <v>0</v>
      </c>
      <c r="BE653" s="33">
        <v>0</v>
      </c>
      <c r="BF653" s="33">
        <v>0</v>
      </c>
      <c r="BG653" s="33">
        <v>0</v>
      </c>
      <c r="BH653" s="33">
        <v>0</v>
      </c>
      <c r="BI653" s="33">
        <v>0</v>
      </c>
      <c r="BJ653" s="33">
        <v>0</v>
      </c>
      <c r="BK653" s="33">
        <v>0</v>
      </c>
      <c r="BL653" s="33">
        <v>0</v>
      </c>
      <c r="BM653" s="33">
        <v>0</v>
      </c>
      <c r="BN653" s="33">
        <v>0</v>
      </c>
      <c r="BO653" s="33">
        <v>0</v>
      </c>
      <c r="BP653" s="33">
        <v>0</v>
      </c>
      <c r="BQ653" s="33">
        <v>0</v>
      </c>
      <c r="BR653" s="33">
        <v>0</v>
      </c>
      <c r="BS653" s="33">
        <v>0</v>
      </c>
      <c r="BT653" s="33">
        <v>0</v>
      </c>
      <c r="BU653" s="33">
        <v>0</v>
      </c>
      <c r="BV653" s="33">
        <v>0</v>
      </c>
      <c r="BW653" s="33">
        <v>0</v>
      </c>
      <c r="BX653" s="33">
        <v>0</v>
      </c>
      <c r="BY653" s="33">
        <v>0</v>
      </c>
      <c r="BZ653" s="33">
        <v>0</v>
      </c>
      <c r="CA653" s="33">
        <v>0</v>
      </c>
      <c r="CB653" s="33">
        <v>0</v>
      </c>
      <c r="CC653" s="33">
        <v>0</v>
      </c>
      <c r="CD653" s="33">
        <v>0</v>
      </c>
      <c r="CE653" s="33">
        <v>0</v>
      </c>
      <c r="CF653" s="33">
        <v>0</v>
      </c>
      <c r="CG653" s="33">
        <v>0</v>
      </c>
      <c r="CH653" s="33">
        <v>0</v>
      </c>
      <c r="CI653" s="33">
        <v>0</v>
      </c>
      <c r="CJ653" s="33">
        <v>0</v>
      </c>
      <c r="CK653" s="33">
        <v>0</v>
      </c>
      <c r="CL653" s="33">
        <v>0</v>
      </c>
      <c r="CM653" s="33">
        <v>0</v>
      </c>
      <c r="CN653" s="33">
        <v>0</v>
      </c>
      <c r="CO653" s="33">
        <v>0</v>
      </c>
      <c r="CP653" s="33">
        <v>0</v>
      </c>
      <c r="CQ653" s="33">
        <v>0</v>
      </c>
      <c r="CR653" s="33">
        <v>0</v>
      </c>
      <c r="CS653" s="33">
        <v>0</v>
      </c>
      <c r="CT653" s="33">
        <v>0</v>
      </c>
      <c r="CU653" s="33">
        <v>0</v>
      </c>
      <c r="CV653" s="33">
        <v>0</v>
      </c>
      <c r="CW653" s="33">
        <v>0</v>
      </c>
      <c r="CX653" s="33">
        <v>0</v>
      </c>
      <c r="CY653" s="33">
        <v>0</v>
      </c>
      <c r="CZ653" s="33">
        <v>0</v>
      </c>
      <c r="DA653" s="33">
        <v>0</v>
      </c>
      <c r="DB653" s="33">
        <v>0</v>
      </c>
      <c r="DC653" s="33">
        <v>0</v>
      </c>
      <c r="DD653" s="33">
        <v>0</v>
      </c>
      <c r="DE653" s="33">
        <v>0</v>
      </c>
      <c r="DF653" s="33">
        <v>0</v>
      </c>
      <c r="DG653" s="33">
        <v>0</v>
      </c>
      <c r="DH653" s="33">
        <v>0</v>
      </c>
      <c r="DI653" s="33">
        <v>0</v>
      </c>
      <c r="DJ653" s="33">
        <v>0</v>
      </c>
      <c r="DK653" s="33">
        <v>0</v>
      </c>
      <c r="DL653" s="33">
        <v>0</v>
      </c>
      <c r="DM653" s="33">
        <v>0</v>
      </c>
      <c r="DN653" s="33">
        <v>0</v>
      </c>
      <c r="DO653" s="33">
        <v>0</v>
      </c>
      <c r="DP653" s="33">
        <v>0</v>
      </c>
      <c r="DQ653" s="33">
        <v>0</v>
      </c>
      <c r="DR653" s="33">
        <v>0</v>
      </c>
      <c r="DS653" s="33">
        <v>0</v>
      </c>
      <c r="DT653" s="33">
        <v>0</v>
      </c>
      <c r="DU653" s="33">
        <v>0</v>
      </c>
      <c r="DV653" s="33">
        <v>0</v>
      </c>
      <c r="DW653" s="33">
        <v>0</v>
      </c>
      <c r="DX653" s="33">
        <v>0</v>
      </c>
      <c r="DY653" s="33">
        <v>0</v>
      </c>
      <c r="DZ653" s="33">
        <v>0</v>
      </c>
      <c r="EA653" s="33">
        <v>0</v>
      </c>
      <c r="EB653" s="33">
        <v>0</v>
      </c>
      <c r="EC653" s="33">
        <v>0</v>
      </c>
      <c r="ED653" s="33">
        <v>0</v>
      </c>
      <c r="EE653" s="33">
        <v>0</v>
      </c>
      <c r="EF653" s="33">
        <v>0</v>
      </c>
      <c r="EG653" s="33">
        <v>0</v>
      </c>
      <c r="EH653" s="33">
        <v>0</v>
      </c>
      <c r="EI653" s="33">
        <v>0</v>
      </c>
      <c r="EJ653" s="33">
        <v>0</v>
      </c>
      <c r="EK653" s="33">
        <v>0</v>
      </c>
      <c r="EL653" s="33">
        <v>0</v>
      </c>
      <c r="EM653" s="33">
        <v>0</v>
      </c>
      <c r="EN653" s="33">
        <v>0</v>
      </c>
      <c r="EO653" s="33">
        <v>0</v>
      </c>
      <c r="EP653" s="33">
        <v>0</v>
      </c>
      <c r="EQ653" s="33">
        <v>0</v>
      </c>
      <c r="ER653" s="33">
        <v>0</v>
      </c>
      <c r="ES653" s="33">
        <v>0</v>
      </c>
      <c r="ET653" s="33">
        <v>0</v>
      </c>
      <c r="EU653" s="33">
        <v>0</v>
      </c>
      <c r="EV653" s="33">
        <v>0</v>
      </c>
      <c r="EW653" s="33">
        <v>0</v>
      </c>
      <c r="EX653" s="33">
        <v>0</v>
      </c>
      <c r="EY653" s="33">
        <v>0</v>
      </c>
      <c r="EZ653" s="33">
        <v>0</v>
      </c>
      <c r="FA653" s="33">
        <v>0</v>
      </c>
      <c r="FB653" s="33">
        <v>0</v>
      </c>
      <c r="FC653" s="33">
        <v>0</v>
      </c>
    </row>
    <row r="654" spans="2:159" x14ac:dyDescent="0.25">
      <c r="B654" s="33" t="s">
        <v>768</v>
      </c>
      <c r="C654" s="33" t="s">
        <v>36</v>
      </c>
      <c r="CE654" s="33">
        <v>1359.6216890000001</v>
      </c>
      <c r="CI654" s="33">
        <v>1359.6216890000001</v>
      </c>
      <c r="CM654" s="33">
        <v>1359.6216890000001</v>
      </c>
      <c r="CQ654" s="33">
        <v>1861.7816150000001</v>
      </c>
      <c r="CR654" s="33">
        <v>441.29627649999998</v>
      </c>
      <c r="CU654" s="33">
        <v>1861.7816150000001</v>
      </c>
      <c r="CV654" s="33">
        <v>636.97032309999997</v>
      </c>
      <c r="CY654" s="33">
        <v>1861.7816150000001</v>
      </c>
      <c r="CZ654" s="33">
        <v>1397.9825559999999</v>
      </c>
      <c r="DC654" s="33">
        <v>1861.7816150000001</v>
      </c>
      <c r="DD654" s="33">
        <v>1602.316932</v>
      </c>
      <c r="DG654" s="33">
        <v>1861.7816150000001</v>
      </c>
      <c r="DH654" s="33">
        <v>1772.2363130000001</v>
      </c>
      <c r="DK654" s="33">
        <v>1861.7816150000001</v>
      </c>
      <c r="DL654" s="33">
        <v>1861.7816150000001</v>
      </c>
      <c r="DO654" s="33">
        <v>1861.7816150000001</v>
      </c>
      <c r="DP654" s="33">
        <v>1861.7816150000001</v>
      </c>
      <c r="DS654" s="33">
        <v>1861.7816150000001</v>
      </c>
      <c r="DT654" s="33">
        <v>1861.7816150000001</v>
      </c>
      <c r="DW654" s="33">
        <v>1861.7816150000001</v>
      </c>
      <c r="DX654" s="33">
        <v>1861.7816150000001</v>
      </c>
      <c r="EA654" s="33">
        <v>1861.7816150000001</v>
      </c>
      <c r="EB654" s="33">
        <v>1861.7816150000001</v>
      </c>
      <c r="EE654" s="33">
        <v>1861.7816150000001</v>
      </c>
      <c r="EF654" s="33">
        <v>1861.7816150000001</v>
      </c>
      <c r="EI654" s="33">
        <v>1861.7816150000001</v>
      </c>
      <c r="EJ654" s="33">
        <v>1768.310381</v>
      </c>
      <c r="EM654" s="33">
        <v>1861.7816150000001</v>
      </c>
      <c r="EN654" s="33">
        <v>1861.7816150000001</v>
      </c>
      <c r="EQ654" s="33">
        <v>1861.7816150000001</v>
      </c>
      <c r="ER654" s="33">
        <v>1861.7816150000001</v>
      </c>
      <c r="EU654" s="33">
        <v>1675.1809410000001</v>
      </c>
      <c r="EV654" s="33">
        <v>1786.7754190000001</v>
      </c>
      <c r="EY654" s="33">
        <v>918.07546609999997</v>
      </c>
      <c r="EZ654" s="33">
        <v>1819.5452740000001</v>
      </c>
      <c r="FC654" s="33">
        <v>168.4960988</v>
      </c>
    </row>
    <row r="655" spans="2:159" x14ac:dyDescent="0.25">
      <c r="B655" s="33" t="s">
        <v>768</v>
      </c>
      <c r="C655" s="33" t="s">
        <v>37</v>
      </c>
    </row>
    <row r="656" spans="2:159" x14ac:dyDescent="0.25">
      <c r="B656" s="33" t="s">
        <v>768</v>
      </c>
      <c r="C656" s="33" t="s">
        <v>38</v>
      </c>
      <c r="DK656" s="33">
        <v>26.529203679999998</v>
      </c>
      <c r="DL656" s="33">
        <v>26.529203679999998</v>
      </c>
      <c r="DO656" s="33">
        <v>26.529203679999998</v>
      </c>
      <c r="DP656" s="33">
        <v>1171.074848</v>
      </c>
      <c r="DS656" s="33">
        <v>1171.074848</v>
      </c>
      <c r="DT656" s="33">
        <v>1171.074848</v>
      </c>
      <c r="DW656" s="33">
        <v>1171.074848</v>
      </c>
      <c r="DX656" s="33">
        <v>1171.074848</v>
      </c>
      <c r="EA656" s="33">
        <v>1171.074848</v>
      </c>
      <c r="EB656" s="33">
        <v>1171.074848</v>
      </c>
      <c r="EE656" s="33">
        <v>1171.074848</v>
      </c>
      <c r="EF656" s="33">
        <v>1070.103118</v>
      </c>
      <c r="EI656" s="33">
        <v>1171.074848</v>
      </c>
      <c r="EJ656" s="33">
        <v>1171.074848</v>
      </c>
      <c r="EM656" s="33">
        <v>1171.074848</v>
      </c>
      <c r="EN656" s="33">
        <v>1083.5828289999999</v>
      </c>
      <c r="EQ656" s="33">
        <v>587.88927379999996</v>
      </c>
      <c r="ER656" s="33">
        <v>1089.753291</v>
      </c>
      <c r="EV656" s="33">
        <v>1171.074848</v>
      </c>
      <c r="EZ656" s="33">
        <v>1144.545644</v>
      </c>
    </row>
    <row r="657" spans="2:159" x14ac:dyDescent="0.25">
      <c r="B657" s="33" t="s">
        <v>768</v>
      </c>
      <c r="C657" s="33" t="s">
        <v>39</v>
      </c>
    </row>
    <row r="658" spans="2:159" x14ac:dyDescent="0.25">
      <c r="B658" s="33" t="s">
        <v>768</v>
      </c>
      <c r="C658" s="33" t="s">
        <v>40</v>
      </c>
    </row>
    <row r="659" spans="2:159" x14ac:dyDescent="0.25">
      <c r="B659" s="33" t="s">
        <v>768</v>
      </c>
      <c r="C659" s="33" t="s">
        <v>41</v>
      </c>
    </row>
    <row r="660" spans="2:159" x14ac:dyDescent="0.25">
      <c r="B660" s="33" t="s">
        <v>768</v>
      </c>
      <c r="C660" s="33" t="s">
        <v>42</v>
      </c>
    </row>
    <row r="661" spans="2:159" x14ac:dyDescent="0.25">
      <c r="B661" s="33" t="s">
        <v>768</v>
      </c>
      <c r="C661" s="33" t="s">
        <v>43</v>
      </c>
    </row>
    <row r="662" spans="2:159" x14ac:dyDescent="0.25">
      <c r="B662" s="33" t="s">
        <v>768</v>
      </c>
      <c r="C662" s="33" t="s">
        <v>44</v>
      </c>
    </row>
    <row r="663" spans="2:159" x14ac:dyDescent="0.25">
      <c r="B663" s="33" t="s">
        <v>768</v>
      </c>
      <c r="C663" s="33" t="s">
        <v>45</v>
      </c>
    </row>
    <row r="664" spans="2:159" x14ac:dyDescent="0.25">
      <c r="B664" s="33" t="s">
        <v>768</v>
      </c>
      <c r="C664" s="33" t="s">
        <v>46</v>
      </c>
    </row>
    <row r="665" spans="2:159" x14ac:dyDescent="0.25">
      <c r="B665" s="33" t="s">
        <v>768</v>
      </c>
      <c r="C665" s="33" t="s">
        <v>15</v>
      </c>
      <c r="D665" s="33">
        <v>0</v>
      </c>
      <c r="E665" s="33">
        <v>0</v>
      </c>
      <c r="F665" s="33">
        <v>0</v>
      </c>
      <c r="G665" s="33">
        <v>0</v>
      </c>
      <c r="H665" s="33">
        <v>0</v>
      </c>
      <c r="I665" s="33">
        <v>0</v>
      </c>
      <c r="J665" s="33">
        <v>0</v>
      </c>
      <c r="K665" s="33">
        <v>0</v>
      </c>
      <c r="L665" s="33">
        <v>0</v>
      </c>
      <c r="M665" s="33">
        <v>0</v>
      </c>
      <c r="N665" s="33">
        <v>0</v>
      </c>
      <c r="O665" s="33">
        <v>0</v>
      </c>
      <c r="P665" s="33">
        <v>0</v>
      </c>
      <c r="Q665" s="33">
        <v>0</v>
      </c>
      <c r="R665" s="33">
        <v>0</v>
      </c>
      <c r="S665" s="33">
        <v>0</v>
      </c>
      <c r="T665" s="33">
        <v>0</v>
      </c>
      <c r="U665" s="33">
        <v>0</v>
      </c>
      <c r="V665" s="33">
        <v>0</v>
      </c>
      <c r="W665" s="33">
        <v>0</v>
      </c>
      <c r="X665" s="33">
        <v>0</v>
      </c>
      <c r="Y665" s="33">
        <v>0</v>
      </c>
      <c r="Z665" s="33">
        <v>0</v>
      </c>
      <c r="AA665" s="33">
        <v>0</v>
      </c>
      <c r="AB665" s="33">
        <v>0</v>
      </c>
      <c r="AC665" s="33">
        <v>0</v>
      </c>
      <c r="AD665" s="33">
        <v>0</v>
      </c>
      <c r="AE665" s="33">
        <v>0</v>
      </c>
      <c r="AF665" s="33">
        <v>0</v>
      </c>
      <c r="AG665" s="33">
        <v>0</v>
      </c>
      <c r="AH665" s="33">
        <v>0</v>
      </c>
      <c r="AI665" s="33">
        <v>0</v>
      </c>
      <c r="AJ665" s="33">
        <v>0</v>
      </c>
      <c r="AK665" s="33">
        <v>0</v>
      </c>
      <c r="AL665" s="33">
        <v>0</v>
      </c>
      <c r="AM665" s="33">
        <v>0</v>
      </c>
      <c r="AN665" s="33">
        <v>0</v>
      </c>
      <c r="AO665" s="33">
        <v>0</v>
      </c>
      <c r="AP665" s="33">
        <v>0</v>
      </c>
      <c r="AQ665" s="33">
        <v>0</v>
      </c>
      <c r="AR665" s="33">
        <v>0</v>
      </c>
      <c r="AS665" s="33">
        <v>0</v>
      </c>
      <c r="AT665" s="33">
        <v>0</v>
      </c>
      <c r="AU665" s="33">
        <v>0</v>
      </c>
      <c r="AV665" s="33">
        <v>0</v>
      </c>
      <c r="AW665" s="33">
        <v>0</v>
      </c>
      <c r="AX665" s="33">
        <v>0</v>
      </c>
      <c r="AY665" s="33">
        <v>0</v>
      </c>
      <c r="AZ665" s="33">
        <v>0</v>
      </c>
      <c r="BA665" s="33">
        <v>0</v>
      </c>
      <c r="BB665" s="33">
        <v>0</v>
      </c>
      <c r="BC665" s="33">
        <v>0</v>
      </c>
      <c r="BD665" s="33">
        <v>0</v>
      </c>
      <c r="BE665" s="33">
        <v>0</v>
      </c>
      <c r="BF665" s="33">
        <v>0</v>
      </c>
      <c r="BG665" s="33">
        <v>0</v>
      </c>
      <c r="BH665" s="33">
        <v>0</v>
      </c>
      <c r="BI665" s="33">
        <v>0</v>
      </c>
      <c r="BJ665" s="33">
        <v>0</v>
      </c>
      <c r="BK665" s="33">
        <v>0</v>
      </c>
      <c r="BL665" s="33">
        <v>0</v>
      </c>
      <c r="BM665" s="33">
        <v>0</v>
      </c>
      <c r="BN665" s="33">
        <v>0</v>
      </c>
      <c r="BO665" s="33">
        <v>0</v>
      </c>
      <c r="BP665" s="33">
        <v>0</v>
      </c>
      <c r="BQ665" s="33">
        <v>0</v>
      </c>
      <c r="BR665" s="33">
        <v>0</v>
      </c>
      <c r="BS665" s="33">
        <v>0</v>
      </c>
      <c r="BT665" s="33">
        <v>0</v>
      </c>
      <c r="BU665" s="33">
        <v>0</v>
      </c>
      <c r="BV665" s="33">
        <v>0</v>
      </c>
      <c r="BW665" s="33">
        <v>0</v>
      </c>
      <c r="BX665" s="33">
        <v>0</v>
      </c>
      <c r="BY665" s="33">
        <v>0</v>
      </c>
      <c r="BZ665" s="33">
        <v>0</v>
      </c>
      <c r="CA665" s="33">
        <v>0</v>
      </c>
      <c r="CB665" s="33">
        <v>0</v>
      </c>
      <c r="CC665" s="33">
        <v>0</v>
      </c>
      <c r="CD665" s="33">
        <v>0</v>
      </c>
      <c r="CE665" s="33">
        <v>1359.6216890000001</v>
      </c>
      <c r="CF665" s="33">
        <v>0</v>
      </c>
      <c r="CG665" s="33">
        <v>0</v>
      </c>
      <c r="CH665" s="33">
        <v>0</v>
      </c>
      <c r="CI665" s="33">
        <v>1359.6216890000001</v>
      </c>
      <c r="CJ665" s="33">
        <v>0</v>
      </c>
      <c r="CK665" s="33">
        <v>0</v>
      </c>
      <c r="CL665" s="33">
        <v>0</v>
      </c>
      <c r="CM665" s="33">
        <v>1359.6216890000001</v>
      </c>
      <c r="CN665" s="33">
        <v>0</v>
      </c>
      <c r="CO665" s="33">
        <v>0</v>
      </c>
      <c r="CP665" s="33">
        <v>0</v>
      </c>
      <c r="CQ665" s="33">
        <v>1861.7816150000001</v>
      </c>
      <c r="CR665" s="33">
        <v>441.29627649999998</v>
      </c>
      <c r="CS665" s="33">
        <v>0</v>
      </c>
      <c r="CT665" s="33">
        <v>0</v>
      </c>
      <c r="CU665" s="33">
        <v>1861.7816150000001</v>
      </c>
      <c r="CV665" s="33">
        <v>636.97032309999997</v>
      </c>
      <c r="CW665" s="33">
        <v>0</v>
      </c>
      <c r="CX665" s="33">
        <v>0</v>
      </c>
      <c r="CY665" s="33">
        <v>1861.7816150000001</v>
      </c>
      <c r="CZ665" s="33">
        <v>1397.9825559999999</v>
      </c>
      <c r="DA665" s="33">
        <v>0</v>
      </c>
      <c r="DB665" s="33">
        <v>0</v>
      </c>
      <c r="DC665" s="33">
        <v>1861.7816150000001</v>
      </c>
      <c r="DD665" s="33">
        <v>1602.316932</v>
      </c>
      <c r="DE665" s="33">
        <v>0</v>
      </c>
      <c r="DF665" s="33">
        <v>0</v>
      </c>
      <c r="DG665" s="33">
        <v>1861.7816150000001</v>
      </c>
      <c r="DH665" s="33">
        <v>1772.2363130000001</v>
      </c>
      <c r="DI665" s="33">
        <v>0</v>
      </c>
      <c r="DJ665" s="33">
        <v>0</v>
      </c>
      <c r="DK665" s="33">
        <v>1888.310819</v>
      </c>
      <c r="DL665" s="33">
        <v>1888.310819</v>
      </c>
      <c r="DM665" s="33">
        <v>0</v>
      </c>
      <c r="DN665" s="33">
        <v>0</v>
      </c>
      <c r="DO665" s="33">
        <v>1888.310819</v>
      </c>
      <c r="DP665" s="33">
        <v>3032.856464</v>
      </c>
      <c r="DQ665" s="33">
        <v>0</v>
      </c>
      <c r="DR665" s="33">
        <v>0</v>
      </c>
      <c r="DS665" s="33">
        <v>3032.856464</v>
      </c>
      <c r="DT665" s="33">
        <v>3032.856464</v>
      </c>
      <c r="DU665" s="33">
        <v>0</v>
      </c>
      <c r="DV665" s="33">
        <v>0</v>
      </c>
      <c r="DW665" s="33">
        <v>3032.856464</v>
      </c>
      <c r="DX665" s="33">
        <v>3032.856464</v>
      </c>
      <c r="DY665" s="33">
        <v>0</v>
      </c>
      <c r="DZ665" s="33">
        <v>0</v>
      </c>
      <c r="EA665" s="33">
        <v>3032.856464</v>
      </c>
      <c r="EB665" s="33">
        <v>3032.856464</v>
      </c>
      <c r="EC665" s="33">
        <v>0</v>
      </c>
      <c r="ED665" s="33">
        <v>0</v>
      </c>
      <c r="EE665" s="33">
        <v>3032.856464</v>
      </c>
      <c r="EF665" s="33">
        <v>2931.8847329999999</v>
      </c>
      <c r="EG665" s="33">
        <v>0</v>
      </c>
      <c r="EH665" s="33">
        <v>0</v>
      </c>
      <c r="EI665" s="33">
        <v>3032.856464</v>
      </c>
      <c r="EJ665" s="33">
        <v>2939.385229</v>
      </c>
      <c r="EK665" s="33">
        <v>0</v>
      </c>
      <c r="EL665" s="33">
        <v>0</v>
      </c>
      <c r="EM665" s="33">
        <v>3032.856464</v>
      </c>
      <c r="EN665" s="33">
        <v>2945.3644439999998</v>
      </c>
      <c r="EO665" s="33">
        <v>0</v>
      </c>
      <c r="EP665" s="33">
        <v>0</v>
      </c>
      <c r="EQ665" s="33">
        <v>2449.670889</v>
      </c>
      <c r="ER665" s="33">
        <v>2951.5349070000002</v>
      </c>
      <c r="ES665" s="33">
        <v>0</v>
      </c>
      <c r="ET665" s="33">
        <v>0</v>
      </c>
      <c r="EU665" s="33">
        <v>1675.1809410000001</v>
      </c>
      <c r="EV665" s="33">
        <v>2957.8502680000001</v>
      </c>
      <c r="EW665" s="33">
        <v>0</v>
      </c>
      <c r="EX665" s="33">
        <v>0</v>
      </c>
      <c r="EY665" s="33">
        <v>918.07546609999997</v>
      </c>
      <c r="EZ665" s="33">
        <v>2964.0909179999999</v>
      </c>
      <c r="FA665" s="33">
        <v>0</v>
      </c>
      <c r="FB665" s="33">
        <v>0</v>
      </c>
      <c r="FC665" s="33">
        <v>168.4960988</v>
      </c>
    </row>
    <row r="666" spans="2:159" x14ac:dyDescent="0.25">
      <c r="B666" s="33" t="s">
        <v>769</v>
      </c>
      <c r="C666" s="33" t="s">
        <v>36</v>
      </c>
      <c r="BC666" s="33">
        <v>414.04507169999999</v>
      </c>
      <c r="BG666" s="33">
        <v>2521.2218210000001</v>
      </c>
      <c r="BK666" s="33">
        <v>2714.5060189999999</v>
      </c>
      <c r="BO666" s="33">
        <v>2714.5060189999999</v>
      </c>
      <c r="BS666" s="33">
        <v>2714.5060189999999</v>
      </c>
      <c r="BW666" s="33">
        <v>2714.5060189999999</v>
      </c>
      <c r="CA666" s="33">
        <v>2714.5060189999999</v>
      </c>
      <c r="CE666" s="33">
        <v>2714.5060189999999</v>
      </c>
      <c r="CI666" s="33">
        <v>2714.5060189999999</v>
      </c>
      <c r="CM666" s="33">
        <v>2714.5060189999999</v>
      </c>
      <c r="CQ666" s="33">
        <v>2714.5060189999999</v>
      </c>
      <c r="CU666" s="33">
        <v>2714.5060189999999</v>
      </c>
      <c r="CY666" s="33">
        <v>2714.5060189999999</v>
      </c>
      <c r="DC666" s="33">
        <v>1994.441343</v>
      </c>
      <c r="DG666" s="33">
        <v>675.78064119999999</v>
      </c>
      <c r="DK666" s="33">
        <v>377.65171609999999</v>
      </c>
    </row>
    <row r="667" spans="2:159" x14ac:dyDescent="0.25">
      <c r="B667" s="33" t="s">
        <v>769</v>
      </c>
      <c r="C667" s="33" t="s">
        <v>37</v>
      </c>
      <c r="AU667" s="33">
        <v>99.284839829999996</v>
      </c>
      <c r="AY667" s="33">
        <v>235.92041839999999</v>
      </c>
      <c r="BC667" s="33">
        <v>235.92041839999999</v>
      </c>
      <c r="BG667" s="33">
        <v>235.92041839999999</v>
      </c>
      <c r="BK667" s="33">
        <v>235.92041839999999</v>
      </c>
      <c r="BO667" s="33">
        <v>235.92041839999999</v>
      </c>
      <c r="BS667" s="33">
        <v>235.92041839999999</v>
      </c>
      <c r="BW667" s="33">
        <v>235.92041839999999</v>
      </c>
      <c r="CA667" s="33">
        <v>235.92041839999999</v>
      </c>
      <c r="CE667" s="33">
        <v>235.92041839999999</v>
      </c>
      <c r="CI667" s="33">
        <v>235.92041839999999</v>
      </c>
      <c r="CM667" s="33">
        <v>235.92041839999999</v>
      </c>
      <c r="CQ667" s="33">
        <v>235.92041839999999</v>
      </c>
      <c r="CU667" s="33">
        <v>235.92041839999999</v>
      </c>
      <c r="CY667" s="33">
        <v>235.92041839999999</v>
      </c>
      <c r="DC667" s="33">
        <v>235.92041839999999</v>
      </c>
      <c r="DG667" s="33">
        <v>235.92041839999999</v>
      </c>
    </row>
    <row r="668" spans="2:159" x14ac:dyDescent="0.25">
      <c r="B668" s="33" t="s">
        <v>769</v>
      </c>
      <c r="C668" s="33" t="s">
        <v>38</v>
      </c>
      <c r="AY668" s="33">
        <v>524.8992442</v>
      </c>
      <c r="BC668" s="33">
        <v>965.47351960000003</v>
      </c>
      <c r="BG668" s="33">
        <v>1470.4758609999999</v>
      </c>
      <c r="BK668" s="33">
        <v>1470.4758609999999</v>
      </c>
      <c r="BO668" s="33">
        <v>1470.4758609999999</v>
      </c>
      <c r="BS668" s="33">
        <v>1102.0363850000001</v>
      </c>
      <c r="BW668" s="33">
        <v>1009.074283</v>
      </c>
      <c r="CA668" s="33">
        <v>1005.639034</v>
      </c>
      <c r="CE668" s="33">
        <v>918.75015859999996</v>
      </c>
      <c r="CI668" s="33">
        <v>915.35159399999998</v>
      </c>
      <c r="CM668" s="33">
        <v>914.83062080000002</v>
      </c>
      <c r="CQ668" s="33">
        <v>925.96675310000001</v>
      </c>
      <c r="CU668" s="33">
        <v>751.77672189999998</v>
      </c>
      <c r="CY668" s="33">
        <v>64.668332840000005</v>
      </c>
    </row>
    <row r="669" spans="2:159" x14ac:dyDescent="0.25">
      <c r="B669" s="33" t="s">
        <v>769</v>
      </c>
      <c r="C669" s="33" t="s">
        <v>39</v>
      </c>
      <c r="BS669" s="33">
        <v>168.64993770000001</v>
      </c>
      <c r="BW669" s="33">
        <v>168.64993770000001</v>
      </c>
      <c r="CA669" s="33">
        <v>168.64993770000001</v>
      </c>
      <c r="CE669" s="33">
        <v>168.64993770000001</v>
      </c>
      <c r="CI669" s="33">
        <v>168.64993770000001</v>
      </c>
      <c r="CM669" s="33">
        <v>168.64993770000001</v>
      </c>
      <c r="CQ669" s="33">
        <v>168.64993770000001</v>
      </c>
      <c r="CU669" s="33">
        <v>168.64993770000001</v>
      </c>
      <c r="CY669" s="33">
        <v>168.64993770000001</v>
      </c>
      <c r="DC669" s="33">
        <v>168.64993770000001</v>
      </c>
      <c r="DG669" s="33">
        <v>168.64993770000001</v>
      </c>
      <c r="DK669" s="33">
        <v>168.64993770000001</v>
      </c>
    </row>
    <row r="670" spans="2:159" x14ac:dyDescent="0.25">
      <c r="B670" s="33" t="s">
        <v>769</v>
      </c>
      <c r="C670" s="33" t="s">
        <v>40</v>
      </c>
    </row>
    <row r="671" spans="2:159" x14ac:dyDescent="0.25">
      <c r="B671" s="33" t="s">
        <v>769</v>
      </c>
      <c r="C671" s="33" t="s">
        <v>41</v>
      </c>
    </row>
    <row r="672" spans="2:159" x14ac:dyDescent="0.25">
      <c r="B672" s="33" t="s">
        <v>769</v>
      </c>
      <c r="C672" s="33" t="s">
        <v>42</v>
      </c>
    </row>
    <row r="673" spans="2:159" x14ac:dyDescent="0.25">
      <c r="B673" s="33" t="s">
        <v>769</v>
      </c>
      <c r="C673" s="33" t="s">
        <v>43</v>
      </c>
    </row>
    <row r="674" spans="2:159" x14ac:dyDescent="0.25">
      <c r="B674" s="33" t="s">
        <v>769</v>
      </c>
      <c r="C674" s="33" t="s">
        <v>44</v>
      </c>
    </row>
    <row r="675" spans="2:159" x14ac:dyDescent="0.25">
      <c r="B675" s="33" t="s">
        <v>769</v>
      </c>
      <c r="C675" s="33" t="s">
        <v>45</v>
      </c>
    </row>
    <row r="676" spans="2:159" x14ac:dyDescent="0.25">
      <c r="B676" s="33" t="s">
        <v>769</v>
      </c>
      <c r="C676" s="33" t="s">
        <v>46</v>
      </c>
    </row>
    <row r="677" spans="2:159" x14ac:dyDescent="0.25">
      <c r="B677" s="33" t="s">
        <v>769</v>
      </c>
      <c r="C677" s="33" t="s">
        <v>15</v>
      </c>
      <c r="D677" s="33">
        <v>0</v>
      </c>
      <c r="E677" s="33">
        <v>0</v>
      </c>
      <c r="F677" s="33">
        <v>0</v>
      </c>
      <c r="G677" s="33">
        <v>0</v>
      </c>
      <c r="H677" s="33">
        <v>0</v>
      </c>
      <c r="I677" s="33">
        <v>0</v>
      </c>
      <c r="J677" s="33">
        <v>0</v>
      </c>
      <c r="K677" s="33">
        <v>0</v>
      </c>
      <c r="L677" s="33">
        <v>0</v>
      </c>
      <c r="M677" s="33">
        <v>0</v>
      </c>
      <c r="N677" s="33">
        <v>0</v>
      </c>
      <c r="O677" s="33">
        <v>0</v>
      </c>
      <c r="P677" s="33">
        <v>0</v>
      </c>
      <c r="Q677" s="33">
        <v>0</v>
      </c>
      <c r="R677" s="33">
        <v>0</v>
      </c>
      <c r="S677" s="33">
        <v>0</v>
      </c>
      <c r="T677" s="33">
        <v>0</v>
      </c>
      <c r="U677" s="33">
        <v>0</v>
      </c>
      <c r="V677" s="33">
        <v>0</v>
      </c>
      <c r="W677" s="33">
        <v>0</v>
      </c>
      <c r="X677" s="33">
        <v>0</v>
      </c>
      <c r="Y677" s="33">
        <v>0</v>
      </c>
      <c r="Z677" s="33">
        <v>0</v>
      </c>
      <c r="AA677" s="33">
        <v>0</v>
      </c>
      <c r="AB677" s="33">
        <v>0</v>
      </c>
      <c r="AC677" s="33">
        <v>0</v>
      </c>
      <c r="AD677" s="33">
        <v>0</v>
      </c>
      <c r="AE677" s="33">
        <v>0</v>
      </c>
      <c r="AF677" s="33">
        <v>0</v>
      </c>
      <c r="AG677" s="33">
        <v>0</v>
      </c>
      <c r="AH677" s="33">
        <v>0</v>
      </c>
      <c r="AI677" s="33">
        <v>0</v>
      </c>
      <c r="AJ677" s="33">
        <v>0</v>
      </c>
      <c r="AK677" s="33">
        <v>0</v>
      </c>
      <c r="AL677" s="33">
        <v>0</v>
      </c>
      <c r="AM677" s="33">
        <v>0</v>
      </c>
      <c r="AN677" s="33">
        <v>0</v>
      </c>
      <c r="AO677" s="33">
        <v>0</v>
      </c>
      <c r="AP677" s="33">
        <v>0</v>
      </c>
      <c r="AQ677" s="33">
        <v>0</v>
      </c>
      <c r="AR677" s="33">
        <v>0</v>
      </c>
      <c r="AS677" s="33">
        <v>0</v>
      </c>
      <c r="AT677" s="33">
        <v>0</v>
      </c>
      <c r="AU677" s="33">
        <v>99.284839829999996</v>
      </c>
      <c r="AV677" s="33">
        <v>0</v>
      </c>
      <c r="AW677" s="33">
        <v>0</v>
      </c>
      <c r="AX677" s="33">
        <v>0</v>
      </c>
      <c r="AY677" s="33">
        <v>760.81966269999998</v>
      </c>
      <c r="AZ677" s="33">
        <v>0</v>
      </c>
      <c r="BA677" s="33">
        <v>0</v>
      </c>
      <c r="BB677" s="33">
        <v>0</v>
      </c>
      <c r="BC677" s="33">
        <v>1615.4390100000001</v>
      </c>
      <c r="BD677" s="33">
        <v>0</v>
      </c>
      <c r="BE677" s="33">
        <v>0</v>
      </c>
      <c r="BF677" s="33">
        <v>0</v>
      </c>
      <c r="BG677" s="33">
        <v>4227.618101</v>
      </c>
      <c r="BH677" s="33">
        <v>0</v>
      </c>
      <c r="BI677" s="33">
        <v>0</v>
      </c>
      <c r="BJ677" s="33">
        <v>0</v>
      </c>
      <c r="BK677" s="33">
        <v>4420.9022990000003</v>
      </c>
      <c r="BL677" s="33">
        <v>0</v>
      </c>
      <c r="BM677" s="33">
        <v>0</v>
      </c>
      <c r="BN677" s="33">
        <v>0</v>
      </c>
      <c r="BO677" s="33">
        <v>4420.9022990000003</v>
      </c>
      <c r="BP677" s="33">
        <v>0</v>
      </c>
      <c r="BQ677" s="33">
        <v>0</v>
      </c>
      <c r="BR677" s="33">
        <v>0</v>
      </c>
      <c r="BS677" s="33">
        <v>4221.1127610000003</v>
      </c>
      <c r="BT677" s="33">
        <v>0</v>
      </c>
      <c r="BU677" s="33">
        <v>0</v>
      </c>
      <c r="BV677" s="33">
        <v>0</v>
      </c>
      <c r="BW677" s="33">
        <v>4128.1506589999999</v>
      </c>
      <c r="BX677" s="33">
        <v>0</v>
      </c>
      <c r="BY677" s="33">
        <v>0</v>
      </c>
      <c r="BZ677" s="33">
        <v>0</v>
      </c>
      <c r="CA677" s="33">
        <v>4124.7154099999998</v>
      </c>
      <c r="CB677" s="33">
        <v>0</v>
      </c>
      <c r="CC677" s="33">
        <v>0</v>
      </c>
      <c r="CD677" s="33">
        <v>0</v>
      </c>
      <c r="CE677" s="33">
        <v>4037.8265339999998</v>
      </c>
      <c r="CF677" s="33">
        <v>0</v>
      </c>
      <c r="CG677" s="33">
        <v>0</v>
      </c>
      <c r="CH677" s="33">
        <v>0</v>
      </c>
      <c r="CI677" s="33">
        <v>4034.4279700000002</v>
      </c>
      <c r="CJ677" s="33">
        <v>0</v>
      </c>
      <c r="CK677" s="33">
        <v>0</v>
      </c>
      <c r="CL677" s="33">
        <v>0</v>
      </c>
      <c r="CM677" s="33">
        <v>4033.9069960000002</v>
      </c>
      <c r="CN677" s="33">
        <v>0</v>
      </c>
      <c r="CO677" s="33">
        <v>0</v>
      </c>
      <c r="CP677" s="33">
        <v>0</v>
      </c>
      <c r="CQ677" s="33">
        <v>4045.0431290000001</v>
      </c>
      <c r="CR677" s="33">
        <v>0</v>
      </c>
      <c r="CS677" s="33">
        <v>0</v>
      </c>
      <c r="CT677" s="33">
        <v>0</v>
      </c>
      <c r="CU677" s="33">
        <v>3870.8530970000002</v>
      </c>
      <c r="CV677" s="33">
        <v>0</v>
      </c>
      <c r="CW677" s="33">
        <v>0</v>
      </c>
      <c r="CX677" s="33">
        <v>0</v>
      </c>
      <c r="CY677" s="33">
        <v>3183.7447080000002</v>
      </c>
      <c r="CZ677" s="33">
        <v>0</v>
      </c>
      <c r="DA677" s="33">
        <v>0</v>
      </c>
      <c r="DB677" s="33">
        <v>0</v>
      </c>
      <c r="DC677" s="33">
        <v>2399.0116990000001</v>
      </c>
      <c r="DD677" s="33">
        <v>0</v>
      </c>
      <c r="DE677" s="33">
        <v>0</v>
      </c>
      <c r="DF677" s="33">
        <v>0</v>
      </c>
      <c r="DG677" s="33">
        <v>1080.350997</v>
      </c>
      <c r="DH677" s="33">
        <v>0</v>
      </c>
      <c r="DI677" s="33">
        <v>0</v>
      </c>
      <c r="DJ677" s="33">
        <v>0</v>
      </c>
      <c r="DK677" s="33">
        <v>546.30165380000005</v>
      </c>
      <c r="DL677" s="33">
        <v>0</v>
      </c>
      <c r="DM677" s="33">
        <v>0</v>
      </c>
      <c r="DN677" s="33">
        <v>0</v>
      </c>
      <c r="DO677" s="33">
        <v>0</v>
      </c>
      <c r="DP677" s="33">
        <v>0</v>
      </c>
      <c r="DQ677" s="33">
        <v>0</v>
      </c>
      <c r="DR677" s="33">
        <v>0</v>
      </c>
      <c r="DS677" s="33">
        <v>0</v>
      </c>
      <c r="DT677" s="33">
        <v>0</v>
      </c>
      <c r="DU677" s="33">
        <v>0</v>
      </c>
      <c r="DV677" s="33">
        <v>0</v>
      </c>
      <c r="DW677" s="33">
        <v>0</v>
      </c>
      <c r="DX677" s="33">
        <v>0</v>
      </c>
      <c r="DY677" s="33">
        <v>0</v>
      </c>
      <c r="DZ677" s="33">
        <v>0</v>
      </c>
      <c r="EA677" s="33">
        <v>0</v>
      </c>
      <c r="EB677" s="33">
        <v>0</v>
      </c>
      <c r="EC677" s="33">
        <v>0</v>
      </c>
      <c r="ED677" s="33">
        <v>0</v>
      </c>
      <c r="EE677" s="33">
        <v>0</v>
      </c>
      <c r="EF677" s="33">
        <v>0</v>
      </c>
      <c r="EG677" s="33">
        <v>0</v>
      </c>
      <c r="EH677" s="33">
        <v>0</v>
      </c>
      <c r="EI677" s="33">
        <v>0</v>
      </c>
      <c r="EJ677" s="33">
        <v>0</v>
      </c>
      <c r="EK677" s="33">
        <v>0</v>
      </c>
      <c r="EL677" s="33">
        <v>0</v>
      </c>
      <c r="EM677" s="33">
        <v>0</v>
      </c>
      <c r="EN677" s="33">
        <v>0</v>
      </c>
      <c r="EO677" s="33">
        <v>0</v>
      </c>
      <c r="EP677" s="33">
        <v>0</v>
      </c>
      <c r="EQ677" s="33">
        <v>0</v>
      </c>
      <c r="ER677" s="33">
        <v>0</v>
      </c>
      <c r="ES677" s="33">
        <v>0</v>
      </c>
      <c r="ET677" s="33">
        <v>0</v>
      </c>
      <c r="EU677" s="33">
        <v>0</v>
      </c>
      <c r="EV677" s="33">
        <v>0</v>
      </c>
      <c r="EW677" s="33">
        <v>0</v>
      </c>
      <c r="EX677" s="33">
        <v>0</v>
      </c>
      <c r="EY677" s="33">
        <v>0</v>
      </c>
      <c r="EZ677" s="33">
        <v>0</v>
      </c>
      <c r="FA677" s="33">
        <v>0</v>
      </c>
      <c r="FB677" s="33">
        <v>0</v>
      </c>
      <c r="FC677" s="33">
        <v>0</v>
      </c>
    </row>
    <row r="678" spans="2:159" x14ac:dyDescent="0.25">
      <c r="B678" s="33" t="s">
        <v>770</v>
      </c>
      <c r="C678" s="33" t="s">
        <v>36</v>
      </c>
      <c r="BC678" s="33">
        <v>579.85259470000005</v>
      </c>
      <c r="BG678" s="33">
        <v>797.86316850000003</v>
      </c>
      <c r="BK678" s="33">
        <v>745.4254727</v>
      </c>
    </row>
    <row r="679" spans="2:159" x14ac:dyDescent="0.25">
      <c r="B679" s="33" t="s">
        <v>770</v>
      </c>
      <c r="C679" s="33" t="s">
        <v>37</v>
      </c>
    </row>
    <row r="680" spans="2:159" x14ac:dyDescent="0.25">
      <c r="B680" s="33" t="s">
        <v>770</v>
      </c>
      <c r="C680" s="33" t="s">
        <v>38</v>
      </c>
    </row>
    <row r="681" spans="2:159" x14ac:dyDescent="0.25">
      <c r="B681" s="33" t="s">
        <v>770</v>
      </c>
      <c r="C681" s="33" t="s">
        <v>39</v>
      </c>
    </row>
    <row r="682" spans="2:159" x14ac:dyDescent="0.25">
      <c r="B682" s="33" t="s">
        <v>770</v>
      </c>
      <c r="C682" s="33" t="s">
        <v>40</v>
      </c>
    </row>
    <row r="683" spans="2:159" x14ac:dyDescent="0.25">
      <c r="B683" s="33" t="s">
        <v>770</v>
      </c>
      <c r="C683" s="33" t="s">
        <v>41</v>
      </c>
    </row>
    <row r="684" spans="2:159" x14ac:dyDescent="0.25">
      <c r="B684" s="33" t="s">
        <v>770</v>
      </c>
      <c r="C684" s="33" t="s">
        <v>42</v>
      </c>
    </row>
    <row r="685" spans="2:159" x14ac:dyDescent="0.25">
      <c r="B685" s="33" t="s">
        <v>770</v>
      </c>
      <c r="C685" s="33" t="s">
        <v>43</v>
      </c>
    </row>
    <row r="686" spans="2:159" x14ac:dyDescent="0.25">
      <c r="B686" s="33" t="s">
        <v>770</v>
      </c>
      <c r="C686" s="33" t="s">
        <v>44</v>
      </c>
    </row>
    <row r="687" spans="2:159" x14ac:dyDescent="0.25">
      <c r="B687" s="33" t="s">
        <v>770</v>
      </c>
      <c r="C687" s="33" t="s">
        <v>45</v>
      </c>
    </row>
    <row r="688" spans="2:159" x14ac:dyDescent="0.25">
      <c r="B688" s="33" t="s">
        <v>770</v>
      </c>
      <c r="C688" s="33" t="s">
        <v>46</v>
      </c>
    </row>
    <row r="689" spans="2:159" x14ac:dyDescent="0.25">
      <c r="B689" s="33" t="s">
        <v>770</v>
      </c>
      <c r="C689" s="33" t="s">
        <v>15</v>
      </c>
      <c r="D689" s="33">
        <v>0</v>
      </c>
      <c r="E689" s="33">
        <v>0</v>
      </c>
      <c r="F689" s="33">
        <v>0</v>
      </c>
      <c r="G689" s="33">
        <v>0</v>
      </c>
      <c r="H689" s="33">
        <v>0</v>
      </c>
      <c r="I689" s="33">
        <v>0</v>
      </c>
      <c r="J689" s="33">
        <v>0</v>
      </c>
      <c r="K689" s="33">
        <v>0</v>
      </c>
      <c r="L689" s="33">
        <v>0</v>
      </c>
      <c r="M689" s="33">
        <v>0</v>
      </c>
      <c r="N689" s="33">
        <v>0</v>
      </c>
      <c r="O689" s="33">
        <v>0</v>
      </c>
      <c r="P689" s="33">
        <v>0</v>
      </c>
      <c r="Q689" s="33">
        <v>0</v>
      </c>
      <c r="R689" s="33">
        <v>0</v>
      </c>
      <c r="S689" s="33">
        <v>0</v>
      </c>
      <c r="T689" s="33">
        <v>0</v>
      </c>
      <c r="U689" s="33">
        <v>0</v>
      </c>
      <c r="V689" s="33">
        <v>0</v>
      </c>
      <c r="W689" s="33">
        <v>0</v>
      </c>
      <c r="X689" s="33">
        <v>0</v>
      </c>
      <c r="Y689" s="33">
        <v>0</v>
      </c>
      <c r="Z689" s="33">
        <v>0</v>
      </c>
      <c r="AA689" s="33">
        <v>0</v>
      </c>
      <c r="AB689" s="33">
        <v>0</v>
      </c>
      <c r="AC689" s="33">
        <v>0</v>
      </c>
      <c r="AD689" s="33">
        <v>0</v>
      </c>
      <c r="AE689" s="33">
        <v>0</v>
      </c>
      <c r="AF689" s="33">
        <v>0</v>
      </c>
      <c r="AG689" s="33">
        <v>0</v>
      </c>
      <c r="AH689" s="33">
        <v>0</v>
      </c>
      <c r="AI689" s="33">
        <v>0</v>
      </c>
      <c r="AJ689" s="33">
        <v>0</v>
      </c>
      <c r="AK689" s="33">
        <v>0</v>
      </c>
      <c r="AL689" s="33">
        <v>0</v>
      </c>
      <c r="AM689" s="33">
        <v>0</v>
      </c>
      <c r="AN689" s="33">
        <v>0</v>
      </c>
      <c r="AO689" s="33">
        <v>0</v>
      </c>
      <c r="AP689" s="33">
        <v>0</v>
      </c>
      <c r="AQ689" s="33">
        <v>0</v>
      </c>
      <c r="AR689" s="33">
        <v>0</v>
      </c>
      <c r="AS689" s="33">
        <v>0</v>
      </c>
      <c r="AT689" s="33">
        <v>0</v>
      </c>
      <c r="AU689" s="33">
        <v>0</v>
      </c>
      <c r="AV689" s="33">
        <v>0</v>
      </c>
      <c r="AW689" s="33">
        <v>0</v>
      </c>
      <c r="AX689" s="33">
        <v>0</v>
      </c>
      <c r="AY689" s="33">
        <v>0</v>
      </c>
      <c r="AZ689" s="33">
        <v>0</v>
      </c>
      <c r="BA689" s="33">
        <v>0</v>
      </c>
      <c r="BB689" s="33">
        <v>0</v>
      </c>
      <c r="BC689" s="33">
        <v>579.85259470000005</v>
      </c>
      <c r="BD689" s="33">
        <v>0</v>
      </c>
      <c r="BE689" s="33">
        <v>0</v>
      </c>
      <c r="BF689" s="33">
        <v>0</v>
      </c>
      <c r="BG689" s="33">
        <v>797.86316850000003</v>
      </c>
      <c r="BH689" s="33">
        <v>0</v>
      </c>
      <c r="BI689" s="33">
        <v>0</v>
      </c>
      <c r="BJ689" s="33">
        <v>0</v>
      </c>
      <c r="BK689" s="33">
        <v>745.4254727</v>
      </c>
      <c r="BL689" s="33">
        <v>0</v>
      </c>
      <c r="BM689" s="33">
        <v>0</v>
      </c>
      <c r="BN689" s="33">
        <v>0</v>
      </c>
      <c r="BO689" s="33">
        <v>0</v>
      </c>
      <c r="BP689" s="33">
        <v>0</v>
      </c>
      <c r="BQ689" s="33">
        <v>0</v>
      </c>
      <c r="BR689" s="33">
        <v>0</v>
      </c>
      <c r="BS689" s="33">
        <v>0</v>
      </c>
      <c r="BT689" s="33">
        <v>0</v>
      </c>
      <c r="BU689" s="33">
        <v>0</v>
      </c>
      <c r="BV689" s="33">
        <v>0</v>
      </c>
      <c r="BW689" s="33">
        <v>0</v>
      </c>
      <c r="BX689" s="33">
        <v>0</v>
      </c>
      <c r="BY689" s="33">
        <v>0</v>
      </c>
      <c r="BZ689" s="33">
        <v>0</v>
      </c>
      <c r="CA689" s="33">
        <v>0</v>
      </c>
      <c r="CB689" s="33">
        <v>0</v>
      </c>
      <c r="CC689" s="33">
        <v>0</v>
      </c>
      <c r="CD689" s="33">
        <v>0</v>
      </c>
      <c r="CE689" s="33">
        <v>0</v>
      </c>
      <c r="CF689" s="33">
        <v>0</v>
      </c>
      <c r="CG689" s="33">
        <v>0</v>
      </c>
      <c r="CH689" s="33">
        <v>0</v>
      </c>
      <c r="CI689" s="33">
        <v>0</v>
      </c>
      <c r="CJ689" s="33">
        <v>0</v>
      </c>
      <c r="CK689" s="33">
        <v>0</v>
      </c>
      <c r="CL689" s="33">
        <v>0</v>
      </c>
      <c r="CM689" s="33">
        <v>0</v>
      </c>
      <c r="CN689" s="33">
        <v>0</v>
      </c>
      <c r="CO689" s="33">
        <v>0</v>
      </c>
      <c r="CP689" s="33">
        <v>0</v>
      </c>
      <c r="CQ689" s="33">
        <v>0</v>
      </c>
      <c r="CR689" s="33">
        <v>0</v>
      </c>
      <c r="CS689" s="33">
        <v>0</v>
      </c>
      <c r="CT689" s="33">
        <v>0</v>
      </c>
      <c r="CU689" s="33">
        <v>0</v>
      </c>
      <c r="CV689" s="33">
        <v>0</v>
      </c>
      <c r="CW689" s="33">
        <v>0</v>
      </c>
      <c r="CX689" s="33">
        <v>0</v>
      </c>
      <c r="CY689" s="33">
        <v>0</v>
      </c>
      <c r="CZ689" s="33">
        <v>0</v>
      </c>
      <c r="DA689" s="33">
        <v>0</v>
      </c>
      <c r="DB689" s="33">
        <v>0</v>
      </c>
      <c r="DC689" s="33">
        <v>0</v>
      </c>
      <c r="DD689" s="33">
        <v>0</v>
      </c>
      <c r="DE689" s="33">
        <v>0</v>
      </c>
      <c r="DF689" s="33">
        <v>0</v>
      </c>
      <c r="DG689" s="33">
        <v>0</v>
      </c>
      <c r="DH689" s="33">
        <v>0</v>
      </c>
      <c r="DI689" s="33">
        <v>0</v>
      </c>
      <c r="DJ689" s="33">
        <v>0</v>
      </c>
      <c r="DK689" s="33">
        <v>0</v>
      </c>
      <c r="DL689" s="33">
        <v>0</v>
      </c>
      <c r="DM689" s="33">
        <v>0</v>
      </c>
      <c r="DN689" s="33">
        <v>0</v>
      </c>
      <c r="DO689" s="33">
        <v>0</v>
      </c>
      <c r="DP689" s="33">
        <v>0</v>
      </c>
      <c r="DQ689" s="33">
        <v>0</v>
      </c>
      <c r="DR689" s="33">
        <v>0</v>
      </c>
      <c r="DS689" s="33">
        <v>0</v>
      </c>
      <c r="DT689" s="33">
        <v>0</v>
      </c>
      <c r="DU689" s="33">
        <v>0</v>
      </c>
      <c r="DV689" s="33">
        <v>0</v>
      </c>
      <c r="DW689" s="33">
        <v>0</v>
      </c>
      <c r="DX689" s="33">
        <v>0</v>
      </c>
      <c r="DY689" s="33">
        <v>0</v>
      </c>
      <c r="DZ689" s="33">
        <v>0</v>
      </c>
      <c r="EA689" s="33">
        <v>0</v>
      </c>
      <c r="EB689" s="33">
        <v>0</v>
      </c>
      <c r="EC689" s="33">
        <v>0</v>
      </c>
      <c r="ED689" s="33">
        <v>0</v>
      </c>
      <c r="EE689" s="33">
        <v>0</v>
      </c>
      <c r="EF689" s="33">
        <v>0</v>
      </c>
      <c r="EG689" s="33">
        <v>0</v>
      </c>
      <c r="EH689" s="33">
        <v>0</v>
      </c>
      <c r="EI689" s="33">
        <v>0</v>
      </c>
      <c r="EJ689" s="33">
        <v>0</v>
      </c>
      <c r="EK689" s="33">
        <v>0</v>
      </c>
      <c r="EL689" s="33">
        <v>0</v>
      </c>
      <c r="EM689" s="33">
        <v>0</v>
      </c>
      <c r="EN689" s="33">
        <v>0</v>
      </c>
      <c r="EO689" s="33">
        <v>0</v>
      </c>
      <c r="EP689" s="33">
        <v>0</v>
      </c>
      <c r="EQ689" s="33">
        <v>0</v>
      </c>
      <c r="ER689" s="33">
        <v>0</v>
      </c>
      <c r="ES689" s="33">
        <v>0</v>
      </c>
      <c r="ET689" s="33">
        <v>0</v>
      </c>
      <c r="EU689" s="33">
        <v>0</v>
      </c>
      <c r="EV689" s="33">
        <v>0</v>
      </c>
      <c r="EW689" s="33">
        <v>0</v>
      </c>
      <c r="EX689" s="33">
        <v>0</v>
      </c>
      <c r="EY689" s="33">
        <v>0</v>
      </c>
      <c r="EZ689" s="33">
        <v>0</v>
      </c>
      <c r="FA689" s="33">
        <v>0</v>
      </c>
      <c r="FB689" s="33">
        <v>0</v>
      </c>
      <c r="FC689" s="33">
        <v>0</v>
      </c>
    </row>
    <row r="690" spans="2:159" x14ac:dyDescent="0.25">
      <c r="B690" s="33" t="s">
        <v>696</v>
      </c>
      <c r="C690" s="33" t="s">
        <v>36</v>
      </c>
    </row>
    <row r="691" spans="2:159" x14ac:dyDescent="0.25">
      <c r="B691" s="33" t="s">
        <v>696</v>
      </c>
      <c r="C691" s="33" t="s">
        <v>37</v>
      </c>
    </row>
    <row r="692" spans="2:159" x14ac:dyDescent="0.25">
      <c r="B692" s="33" t="s">
        <v>696</v>
      </c>
      <c r="C692" s="33" t="s">
        <v>38</v>
      </c>
    </row>
    <row r="693" spans="2:159" x14ac:dyDescent="0.25">
      <c r="B693" s="33" t="s">
        <v>696</v>
      </c>
      <c r="C693" s="33" t="s">
        <v>39</v>
      </c>
    </row>
    <row r="694" spans="2:159" x14ac:dyDescent="0.25">
      <c r="B694" s="33" t="s">
        <v>696</v>
      </c>
      <c r="C694" s="33" t="s">
        <v>40</v>
      </c>
    </row>
    <row r="695" spans="2:159" x14ac:dyDescent="0.25">
      <c r="B695" s="33" t="s">
        <v>696</v>
      </c>
      <c r="C695" s="33" t="s">
        <v>41</v>
      </c>
    </row>
    <row r="696" spans="2:159" x14ac:dyDescent="0.25">
      <c r="B696" s="33" t="s">
        <v>696</v>
      </c>
      <c r="C696" s="33" t="s">
        <v>42</v>
      </c>
    </row>
    <row r="697" spans="2:159" x14ac:dyDescent="0.25">
      <c r="B697" s="33" t="s">
        <v>696</v>
      </c>
      <c r="C697" s="33" t="s">
        <v>43</v>
      </c>
    </row>
    <row r="698" spans="2:159" x14ac:dyDescent="0.25">
      <c r="B698" s="33" t="s">
        <v>696</v>
      </c>
      <c r="C698" s="33" t="s">
        <v>44</v>
      </c>
    </row>
    <row r="699" spans="2:159" x14ac:dyDescent="0.25">
      <c r="B699" s="33" t="s">
        <v>696</v>
      </c>
      <c r="C699" s="33" t="s">
        <v>45</v>
      </c>
    </row>
    <row r="700" spans="2:159" x14ac:dyDescent="0.25">
      <c r="B700" s="33" t="s">
        <v>696</v>
      </c>
      <c r="C700" s="33" t="s">
        <v>46</v>
      </c>
    </row>
    <row r="701" spans="2:159" x14ac:dyDescent="0.25">
      <c r="B701" s="33" t="s">
        <v>696</v>
      </c>
      <c r="C701" s="33" t="s">
        <v>15</v>
      </c>
      <c r="D701" s="33">
        <v>0</v>
      </c>
      <c r="E701" s="33">
        <v>0</v>
      </c>
      <c r="F701" s="33">
        <v>0</v>
      </c>
      <c r="G701" s="33">
        <v>0</v>
      </c>
      <c r="H701" s="33">
        <v>0</v>
      </c>
      <c r="I701" s="33">
        <v>0</v>
      </c>
      <c r="J701" s="33">
        <v>0</v>
      </c>
      <c r="K701" s="33">
        <v>0</v>
      </c>
      <c r="L701" s="33">
        <v>0</v>
      </c>
      <c r="M701" s="33">
        <v>0</v>
      </c>
      <c r="N701" s="33">
        <v>0</v>
      </c>
      <c r="O701" s="33">
        <v>0</v>
      </c>
      <c r="P701" s="33">
        <v>0</v>
      </c>
      <c r="Q701" s="33">
        <v>0</v>
      </c>
      <c r="R701" s="33">
        <v>0</v>
      </c>
      <c r="S701" s="33">
        <v>0</v>
      </c>
      <c r="T701" s="33">
        <v>0</v>
      </c>
      <c r="U701" s="33">
        <v>0</v>
      </c>
      <c r="V701" s="33">
        <v>0</v>
      </c>
      <c r="W701" s="33">
        <v>0</v>
      </c>
      <c r="X701" s="33">
        <v>0</v>
      </c>
      <c r="Y701" s="33">
        <v>0</v>
      </c>
      <c r="Z701" s="33">
        <v>0</v>
      </c>
      <c r="AA701" s="33">
        <v>0</v>
      </c>
      <c r="AB701" s="33">
        <v>0</v>
      </c>
      <c r="AC701" s="33">
        <v>0</v>
      </c>
      <c r="AD701" s="33">
        <v>0</v>
      </c>
      <c r="AE701" s="33">
        <v>0</v>
      </c>
      <c r="AF701" s="33">
        <v>0</v>
      </c>
      <c r="AG701" s="33">
        <v>0</v>
      </c>
      <c r="AH701" s="33">
        <v>0</v>
      </c>
      <c r="AI701" s="33">
        <v>0</v>
      </c>
      <c r="AJ701" s="33">
        <v>0</v>
      </c>
      <c r="AK701" s="33">
        <v>0</v>
      </c>
      <c r="AL701" s="33">
        <v>0</v>
      </c>
      <c r="AM701" s="33">
        <v>0</v>
      </c>
      <c r="AN701" s="33">
        <v>0</v>
      </c>
      <c r="AO701" s="33">
        <v>0</v>
      </c>
      <c r="AP701" s="33">
        <v>0</v>
      </c>
      <c r="AQ701" s="33">
        <v>0</v>
      </c>
      <c r="AR701" s="33">
        <v>0</v>
      </c>
      <c r="AS701" s="33">
        <v>0</v>
      </c>
      <c r="AT701" s="33">
        <v>0</v>
      </c>
      <c r="AU701" s="33">
        <v>0</v>
      </c>
      <c r="AV701" s="33">
        <v>0</v>
      </c>
      <c r="AW701" s="33">
        <v>0</v>
      </c>
      <c r="AX701" s="33">
        <v>0</v>
      </c>
      <c r="AY701" s="33">
        <v>0</v>
      </c>
      <c r="AZ701" s="33">
        <v>0</v>
      </c>
      <c r="BA701" s="33">
        <v>0</v>
      </c>
      <c r="BB701" s="33">
        <v>0</v>
      </c>
      <c r="BC701" s="33">
        <v>0</v>
      </c>
      <c r="BD701" s="33">
        <v>0</v>
      </c>
      <c r="BE701" s="33">
        <v>0</v>
      </c>
      <c r="BF701" s="33">
        <v>0</v>
      </c>
      <c r="BG701" s="33">
        <v>0</v>
      </c>
      <c r="BH701" s="33">
        <v>0</v>
      </c>
      <c r="BI701" s="33">
        <v>0</v>
      </c>
      <c r="BJ701" s="33">
        <v>0</v>
      </c>
      <c r="BK701" s="33">
        <v>0</v>
      </c>
      <c r="BL701" s="33">
        <v>0</v>
      </c>
      <c r="BM701" s="33">
        <v>0</v>
      </c>
      <c r="BN701" s="33">
        <v>0</v>
      </c>
      <c r="BO701" s="33">
        <v>0</v>
      </c>
      <c r="BP701" s="33">
        <v>0</v>
      </c>
      <c r="BQ701" s="33">
        <v>0</v>
      </c>
      <c r="BR701" s="33">
        <v>0</v>
      </c>
      <c r="BS701" s="33">
        <v>0</v>
      </c>
      <c r="BT701" s="33">
        <v>0</v>
      </c>
      <c r="BU701" s="33">
        <v>0</v>
      </c>
      <c r="BV701" s="33">
        <v>0</v>
      </c>
      <c r="BW701" s="33">
        <v>0</v>
      </c>
      <c r="BX701" s="33">
        <v>0</v>
      </c>
      <c r="BY701" s="33">
        <v>0</v>
      </c>
      <c r="BZ701" s="33">
        <v>0</v>
      </c>
      <c r="CA701" s="33">
        <v>0</v>
      </c>
      <c r="CB701" s="33">
        <v>0</v>
      </c>
      <c r="CC701" s="33">
        <v>0</v>
      </c>
      <c r="CD701" s="33">
        <v>0</v>
      </c>
      <c r="CE701" s="33">
        <v>0</v>
      </c>
      <c r="CF701" s="33">
        <v>0</v>
      </c>
      <c r="CG701" s="33">
        <v>0</v>
      </c>
      <c r="CH701" s="33">
        <v>0</v>
      </c>
      <c r="CI701" s="33">
        <v>0</v>
      </c>
      <c r="CJ701" s="33">
        <v>0</v>
      </c>
      <c r="CK701" s="33">
        <v>0</v>
      </c>
      <c r="CL701" s="33">
        <v>0</v>
      </c>
      <c r="CM701" s="33">
        <v>0</v>
      </c>
      <c r="CN701" s="33">
        <v>0</v>
      </c>
      <c r="CO701" s="33">
        <v>0</v>
      </c>
      <c r="CP701" s="33">
        <v>0</v>
      </c>
      <c r="CQ701" s="33">
        <v>0</v>
      </c>
      <c r="CR701" s="33">
        <v>0</v>
      </c>
      <c r="CS701" s="33">
        <v>0</v>
      </c>
      <c r="CT701" s="33">
        <v>0</v>
      </c>
      <c r="CU701" s="33">
        <v>0</v>
      </c>
      <c r="CV701" s="33">
        <v>0</v>
      </c>
      <c r="CW701" s="33">
        <v>0</v>
      </c>
      <c r="CX701" s="33">
        <v>0</v>
      </c>
      <c r="CY701" s="33">
        <v>0</v>
      </c>
      <c r="CZ701" s="33">
        <v>0</v>
      </c>
      <c r="DA701" s="33">
        <v>0</v>
      </c>
      <c r="DB701" s="33">
        <v>0</v>
      </c>
      <c r="DC701" s="33">
        <v>0</v>
      </c>
      <c r="DD701" s="33">
        <v>0</v>
      </c>
      <c r="DE701" s="33">
        <v>0</v>
      </c>
      <c r="DF701" s="33">
        <v>0</v>
      </c>
      <c r="DG701" s="33">
        <v>0</v>
      </c>
      <c r="DH701" s="33">
        <v>0</v>
      </c>
      <c r="DI701" s="33">
        <v>0</v>
      </c>
      <c r="DJ701" s="33">
        <v>0</v>
      </c>
      <c r="DK701" s="33">
        <v>0</v>
      </c>
      <c r="DL701" s="33">
        <v>0</v>
      </c>
      <c r="DM701" s="33">
        <v>0</v>
      </c>
      <c r="DN701" s="33">
        <v>0</v>
      </c>
      <c r="DO701" s="33">
        <v>0</v>
      </c>
      <c r="DP701" s="33">
        <v>0</v>
      </c>
      <c r="DQ701" s="33">
        <v>0</v>
      </c>
      <c r="DR701" s="33">
        <v>0</v>
      </c>
      <c r="DS701" s="33">
        <v>0</v>
      </c>
      <c r="DT701" s="33">
        <v>0</v>
      </c>
      <c r="DU701" s="33">
        <v>0</v>
      </c>
      <c r="DV701" s="33">
        <v>0</v>
      </c>
      <c r="DW701" s="33">
        <v>0</v>
      </c>
      <c r="DX701" s="33">
        <v>0</v>
      </c>
      <c r="DY701" s="33">
        <v>0</v>
      </c>
      <c r="DZ701" s="33">
        <v>0</v>
      </c>
      <c r="EA701" s="33">
        <v>0</v>
      </c>
      <c r="EB701" s="33">
        <v>0</v>
      </c>
      <c r="EC701" s="33">
        <v>0</v>
      </c>
      <c r="ED701" s="33">
        <v>0</v>
      </c>
      <c r="EE701" s="33">
        <v>0</v>
      </c>
      <c r="EF701" s="33">
        <v>0</v>
      </c>
      <c r="EG701" s="33">
        <v>0</v>
      </c>
      <c r="EH701" s="33">
        <v>0</v>
      </c>
      <c r="EI701" s="33">
        <v>0</v>
      </c>
      <c r="EJ701" s="33">
        <v>0</v>
      </c>
      <c r="EK701" s="33">
        <v>0</v>
      </c>
      <c r="EL701" s="33">
        <v>0</v>
      </c>
      <c r="EM701" s="33">
        <v>0</v>
      </c>
      <c r="EN701" s="33">
        <v>0</v>
      </c>
      <c r="EO701" s="33">
        <v>0</v>
      </c>
      <c r="EP701" s="33">
        <v>0</v>
      </c>
      <c r="EQ701" s="33">
        <v>0</v>
      </c>
      <c r="ER701" s="33">
        <v>0</v>
      </c>
      <c r="ES701" s="33">
        <v>0</v>
      </c>
      <c r="ET701" s="33">
        <v>0</v>
      </c>
      <c r="EU701" s="33">
        <v>0</v>
      </c>
      <c r="EV701" s="33">
        <v>0</v>
      </c>
      <c r="EW701" s="33">
        <v>0</v>
      </c>
      <c r="EX701" s="33">
        <v>0</v>
      </c>
      <c r="EY701" s="33">
        <v>0</v>
      </c>
      <c r="EZ701" s="33">
        <v>0</v>
      </c>
      <c r="FA701" s="33">
        <v>0</v>
      </c>
      <c r="FB701" s="33">
        <v>0</v>
      </c>
      <c r="FC701" s="33">
        <v>0</v>
      </c>
    </row>
    <row r="702" spans="2:159" x14ac:dyDescent="0.25">
      <c r="B702" s="33" t="s">
        <v>695</v>
      </c>
      <c r="C702" s="33" t="s">
        <v>36</v>
      </c>
      <c r="AZ702" s="33">
        <v>281.4260266</v>
      </c>
      <c r="BA702" s="33">
        <v>2878.9424130000002</v>
      </c>
      <c r="BB702" s="33">
        <v>3939.545075</v>
      </c>
      <c r="BC702" s="33">
        <v>2510.4924150000002</v>
      </c>
      <c r="BD702" s="33">
        <v>281.4260266</v>
      </c>
      <c r="BE702" s="33">
        <v>2878.9424130000002</v>
      </c>
      <c r="BF702" s="33">
        <v>3939.545075</v>
      </c>
      <c r="BG702" s="33">
        <v>2510.4924150000002</v>
      </c>
      <c r="BH702" s="33">
        <v>281.4260266</v>
      </c>
      <c r="BI702" s="33">
        <v>2878.9424130000002</v>
      </c>
      <c r="BJ702" s="33">
        <v>3939.545075</v>
      </c>
      <c r="BK702" s="33">
        <v>2510.4924150000002</v>
      </c>
      <c r="BL702" s="33">
        <v>281.4260266</v>
      </c>
      <c r="BM702" s="33">
        <v>2878.9424130000002</v>
      </c>
      <c r="BN702" s="33">
        <v>3939.545075</v>
      </c>
      <c r="BO702" s="33">
        <v>2510.4924150000002</v>
      </c>
      <c r="BP702" s="33">
        <v>281.4260266</v>
      </c>
      <c r="BQ702" s="33">
        <v>2878.9424130000002</v>
      </c>
      <c r="BR702" s="33">
        <v>3939.545075</v>
      </c>
      <c r="BS702" s="33">
        <v>2510.4924150000002</v>
      </c>
      <c r="BT702" s="33">
        <v>281.4260266</v>
      </c>
      <c r="BU702" s="33">
        <v>2878.9424130000002</v>
      </c>
      <c r="BV702" s="33">
        <v>3939.545075</v>
      </c>
      <c r="BW702" s="33">
        <v>2510.4924150000002</v>
      </c>
      <c r="BX702" s="33">
        <v>281.4260266</v>
      </c>
      <c r="BY702" s="33">
        <v>2878.9424130000002</v>
      </c>
      <c r="BZ702" s="33">
        <v>3939.545075</v>
      </c>
      <c r="CA702" s="33">
        <v>2510.4924150000002</v>
      </c>
      <c r="CB702" s="33">
        <v>422.4256244</v>
      </c>
      <c r="CC702" s="33">
        <v>4321.3453319999999</v>
      </c>
      <c r="CD702" s="33">
        <v>5913.329369</v>
      </c>
      <c r="CE702" s="33">
        <v>3768.2951320000002</v>
      </c>
      <c r="CF702" s="33">
        <v>422.4256244</v>
      </c>
      <c r="CG702" s="33">
        <v>4321.3453319999999</v>
      </c>
      <c r="CH702" s="33">
        <v>5913.329369</v>
      </c>
      <c r="CI702" s="33">
        <v>3768.2951320000002</v>
      </c>
      <c r="CJ702" s="33">
        <v>422.4256244</v>
      </c>
      <c r="CK702" s="33">
        <v>4321.3453319999999</v>
      </c>
      <c r="CL702" s="33">
        <v>5913.329369</v>
      </c>
      <c r="CM702" s="33">
        <v>3768.2951320000002</v>
      </c>
      <c r="CN702" s="33">
        <v>422.4256244</v>
      </c>
      <c r="CO702" s="33">
        <v>4321.3453319999999</v>
      </c>
      <c r="CP702" s="33">
        <v>5913.329369</v>
      </c>
      <c r="CQ702" s="33">
        <v>3768.2951320000002</v>
      </c>
      <c r="CR702" s="33">
        <v>422.4256244</v>
      </c>
      <c r="CS702" s="33">
        <v>4321.3453319999999</v>
      </c>
      <c r="CT702" s="33">
        <v>5913.329369</v>
      </c>
      <c r="CU702" s="33">
        <v>3768.2951320000002</v>
      </c>
      <c r="CV702" s="33">
        <v>466.02229879999999</v>
      </c>
      <c r="CW702" s="33">
        <v>4767.3322109999999</v>
      </c>
      <c r="CX702" s="33">
        <v>6523.6178559999998</v>
      </c>
      <c r="CY702" s="33">
        <v>4157.204154</v>
      </c>
      <c r="CZ702" s="33">
        <v>466.02229879999999</v>
      </c>
      <c r="DA702" s="33">
        <v>4767.3322109999999</v>
      </c>
      <c r="DB702" s="33">
        <v>6523.6178559999998</v>
      </c>
      <c r="DC702" s="33">
        <v>4157.204154</v>
      </c>
      <c r="DD702" s="33">
        <v>466.02229879999999</v>
      </c>
      <c r="DE702" s="33">
        <v>4767.3322109999999</v>
      </c>
      <c r="DF702" s="33">
        <v>6523.6178559999998</v>
      </c>
      <c r="DG702" s="33">
        <v>4157.204154</v>
      </c>
      <c r="DH702" s="33">
        <v>466.02229879999999</v>
      </c>
      <c r="DI702" s="33">
        <v>4767.3322109999999</v>
      </c>
      <c r="DJ702" s="33">
        <v>6523.6178559999998</v>
      </c>
      <c r="DK702" s="33">
        <v>4157.204154</v>
      </c>
      <c r="DL702" s="33">
        <v>466.02229879999999</v>
      </c>
      <c r="DM702" s="33">
        <v>4767.3322109999999</v>
      </c>
      <c r="DN702" s="33">
        <v>6523.6178559999998</v>
      </c>
      <c r="DO702" s="33">
        <v>4157.204154</v>
      </c>
      <c r="DP702" s="33">
        <v>466.02229879999999</v>
      </c>
      <c r="DQ702" s="33">
        <v>4767.3322109999999</v>
      </c>
      <c r="DR702" s="33">
        <v>6523.6178559999998</v>
      </c>
      <c r="DS702" s="33">
        <v>4157.204154</v>
      </c>
      <c r="DT702" s="33">
        <v>466.02229879999999</v>
      </c>
      <c r="DU702" s="33">
        <v>4767.3322109999999</v>
      </c>
      <c r="DV702" s="33">
        <v>6523.6178559999998</v>
      </c>
      <c r="DW702" s="33">
        <v>4157.204154</v>
      </c>
      <c r="DX702" s="33">
        <v>466.02229879999999</v>
      </c>
      <c r="DY702" s="33">
        <v>4767.3322109999999</v>
      </c>
      <c r="DZ702" s="33">
        <v>6523.6178559999998</v>
      </c>
      <c r="EA702" s="33">
        <v>4157.204154</v>
      </c>
      <c r="EB702" s="33">
        <v>466.02229879999999</v>
      </c>
      <c r="EC702" s="33">
        <v>4767.3322109999999</v>
      </c>
      <c r="ED702" s="33">
        <v>6523.6178559999998</v>
      </c>
      <c r="EE702" s="33">
        <v>4157.204154</v>
      </c>
      <c r="EF702" s="33">
        <v>466.02229879999999</v>
      </c>
      <c r="EG702" s="33">
        <v>4767.3322109999999</v>
      </c>
      <c r="EH702" s="33">
        <v>6523.6178559999998</v>
      </c>
      <c r="EI702" s="33">
        <v>4157.204154</v>
      </c>
      <c r="EJ702" s="33">
        <v>479.85000330000003</v>
      </c>
      <c r="EK702" s="33">
        <v>4908.7873749999999</v>
      </c>
      <c r="EL702" s="33">
        <v>6717.185117</v>
      </c>
      <c r="EM702" s="33">
        <v>4280.5557410000001</v>
      </c>
      <c r="EN702" s="33">
        <v>479.85000330000003</v>
      </c>
      <c r="EO702" s="33">
        <v>4908.7873749999999</v>
      </c>
      <c r="EP702" s="33">
        <v>6717.185117</v>
      </c>
      <c r="EQ702" s="33">
        <v>4280.5557410000001</v>
      </c>
      <c r="ER702" s="33">
        <v>479.85000330000003</v>
      </c>
      <c r="ES702" s="33">
        <v>4908.7873749999999</v>
      </c>
      <c r="ET702" s="33">
        <v>6717.185117</v>
      </c>
      <c r="EU702" s="33">
        <v>4280.5557410000001</v>
      </c>
      <c r="EV702" s="33">
        <v>479.85000330000003</v>
      </c>
      <c r="EW702" s="33">
        <v>4908.7873749999999</v>
      </c>
      <c r="EX702" s="33">
        <v>6717.185117</v>
      </c>
      <c r="EY702" s="33">
        <v>4280.5557410000001</v>
      </c>
      <c r="EZ702" s="33">
        <v>479.85000330000003</v>
      </c>
      <c r="FA702" s="33">
        <v>4908.7873749999999</v>
      </c>
      <c r="FB702" s="33">
        <v>6717.185117</v>
      </c>
      <c r="FC702" s="33">
        <v>4280.5557410000001</v>
      </c>
    </row>
    <row r="703" spans="2:159" x14ac:dyDescent="0.25">
      <c r="B703" s="33" t="s">
        <v>695</v>
      </c>
      <c r="C703" s="33" t="s">
        <v>37</v>
      </c>
    </row>
    <row r="704" spans="2:159" x14ac:dyDescent="0.25">
      <c r="B704" s="33" t="s">
        <v>695</v>
      </c>
      <c r="C704" s="33" t="s">
        <v>38</v>
      </c>
    </row>
    <row r="705" spans="2:159" x14ac:dyDescent="0.25">
      <c r="B705" s="33" t="s">
        <v>695</v>
      </c>
      <c r="C705" s="33" t="s">
        <v>39</v>
      </c>
    </row>
    <row r="706" spans="2:159" x14ac:dyDescent="0.25">
      <c r="B706" s="33" t="s">
        <v>695</v>
      </c>
      <c r="C706" s="33" t="s">
        <v>40</v>
      </c>
    </row>
    <row r="707" spans="2:159" x14ac:dyDescent="0.25">
      <c r="B707" s="33" t="s">
        <v>695</v>
      </c>
      <c r="C707" s="33" t="s">
        <v>41</v>
      </c>
    </row>
    <row r="708" spans="2:159" x14ac:dyDescent="0.25">
      <c r="B708" s="33" t="s">
        <v>695</v>
      </c>
      <c r="C708" s="33" t="s">
        <v>42</v>
      </c>
    </row>
    <row r="709" spans="2:159" x14ac:dyDescent="0.25">
      <c r="B709" s="33" t="s">
        <v>695</v>
      </c>
      <c r="C709" s="33" t="s">
        <v>43</v>
      </c>
    </row>
    <row r="710" spans="2:159" x14ac:dyDescent="0.25">
      <c r="B710" s="33" t="s">
        <v>695</v>
      </c>
      <c r="C710" s="33" t="s">
        <v>44</v>
      </c>
    </row>
    <row r="711" spans="2:159" x14ac:dyDescent="0.25">
      <c r="B711" s="33" t="s">
        <v>695</v>
      </c>
      <c r="C711" s="33" t="s">
        <v>45</v>
      </c>
    </row>
    <row r="712" spans="2:159" x14ac:dyDescent="0.25">
      <c r="B712" s="33" t="s">
        <v>695</v>
      </c>
      <c r="C712" s="33" t="s">
        <v>46</v>
      </c>
    </row>
    <row r="713" spans="2:159" x14ac:dyDescent="0.25">
      <c r="B713" s="33" t="s">
        <v>695</v>
      </c>
      <c r="C713" s="33" t="s">
        <v>15</v>
      </c>
      <c r="D713" s="33">
        <v>0</v>
      </c>
      <c r="E713" s="33">
        <v>0</v>
      </c>
      <c r="F713" s="33">
        <v>0</v>
      </c>
      <c r="G713" s="33">
        <v>0</v>
      </c>
      <c r="H713" s="33">
        <v>0</v>
      </c>
      <c r="I713" s="33">
        <v>0</v>
      </c>
      <c r="J713" s="33">
        <v>0</v>
      </c>
      <c r="K713" s="33">
        <v>0</v>
      </c>
      <c r="L713" s="33">
        <v>0</v>
      </c>
      <c r="M713" s="33">
        <v>0</v>
      </c>
      <c r="N713" s="33">
        <v>0</v>
      </c>
      <c r="O713" s="33">
        <v>0</v>
      </c>
      <c r="P713" s="33">
        <v>0</v>
      </c>
      <c r="Q713" s="33">
        <v>0</v>
      </c>
      <c r="R713" s="33">
        <v>0</v>
      </c>
      <c r="S713" s="33">
        <v>0</v>
      </c>
      <c r="T713" s="33">
        <v>0</v>
      </c>
      <c r="U713" s="33">
        <v>0</v>
      </c>
      <c r="V713" s="33">
        <v>0</v>
      </c>
      <c r="W713" s="33">
        <v>0</v>
      </c>
      <c r="X713" s="33">
        <v>0</v>
      </c>
      <c r="Y713" s="33">
        <v>0</v>
      </c>
      <c r="Z713" s="33">
        <v>0</v>
      </c>
      <c r="AA713" s="33">
        <v>0</v>
      </c>
      <c r="AB713" s="33">
        <v>0</v>
      </c>
      <c r="AC713" s="33">
        <v>0</v>
      </c>
      <c r="AD713" s="33">
        <v>0</v>
      </c>
      <c r="AE713" s="33">
        <v>0</v>
      </c>
      <c r="AF713" s="33">
        <v>0</v>
      </c>
      <c r="AG713" s="33">
        <v>0</v>
      </c>
      <c r="AH713" s="33">
        <v>0</v>
      </c>
      <c r="AI713" s="33">
        <v>0</v>
      </c>
      <c r="AJ713" s="33">
        <v>0</v>
      </c>
      <c r="AK713" s="33">
        <v>0</v>
      </c>
      <c r="AL713" s="33">
        <v>0</v>
      </c>
      <c r="AM713" s="33">
        <v>0</v>
      </c>
      <c r="AN713" s="33">
        <v>0</v>
      </c>
      <c r="AO713" s="33">
        <v>0</v>
      </c>
      <c r="AP713" s="33">
        <v>0</v>
      </c>
      <c r="AQ713" s="33">
        <v>0</v>
      </c>
      <c r="AR713" s="33">
        <v>0</v>
      </c>
      <c r="AS713" s="33">
        <v>0</v>
      </c>
      <c r="AT713" s="33">
        <v>0</v>
      </c>
      <c r="AU713" s="33">
        <v>0</v>
      </c>
      <c r="AV713" s="33">
        <v>0</v>
      </c>
      <c r="AW713" s="33">
        <v>0</v>
      </c>
      <c r="AX713" s="33">
        <v>0</v>
      </c>
      <c r="AY713" s="33">
        <v>0</v>
      </c>
      <c r="AZ713" s="33">
        <v>281.4260266</v>
      </c>
      <c r="BA713" s="33">
        <v>2878.9424130000002</v>
      </c>
      <c r="BB713" s="33">
        <v>3939.545075</v>
      </c>
      <c r="BC713" s="33">
        <v>2510.4924150000002</v>
      </c>
      <c r="BD713" s="33">
        <v>281.4260266</v>
      </c>
      <c r="BE713" s="33">
        <v>2878.9424130000002</v>
      </c>
      <c r="BF713" s="33">
        <v>3939.545075</v>
      </c>
      <c r="BG713" s="33">
        <v>2510.4924150000002</v>
      </c>
      <c r="BH713" s="33">
        <v>281.4260266</v>
      </c>
      <c r="BI713" s="33">
        <v>2878.9424130000002</v>
      </c>
      <c r="BJ713" s="33">
        <v>3939.545075</v>
      </c>
      <c r="BK713" s="33">
        <v>2510.4924150000002</v>
      </c>
      <c r="BL713" s="33">
        <v>281.4260266</v>
      </c>
      <c r="BM713" s="33">
        <v>2878.9424130000002</v>
      </c>
      <c r="BN713" s="33">
        <v>3939.545075</v>
      </c>
      <c r="BO713" s="33">
        <v>2510.4924150000002</v>
      </c>
      <c r="BP713" s="33">
        <v>281.4260266</v>
      </c>
      <c r="BQ713" s="33">
        <v>2878.9424130000002</v>
      </c>
      <c r="BR713" s="33">
        <v>3939.545075</v>
      </c>
      <c r="BS713" s="33">
        <v>2510.4924150000002</v>
      </c>
      <c r="BT713" s="33">
        <v>281.4260266</v>
      </c>
      <c r="BU713" s="33">
        <v>2878.9424130000002</v>
      </c>
      <c r="BV713" s="33">
        <v>3939.545075</v>
      </c>
      <c r="BW713" s="33">
        <v>2510.4924150000002</v>
      </c>
      <c r="BX713" s="33">
        <v>281.4260266</v>
      </c>
      <c r="BY713" s="33">
        <v>2878.9424130000002</v>
      </c>
      <c r="BZ713" s="33">
        <v>3939.545075</v>
      </c>
      <c r="CA713" s="33">
        <v>2510.4924150000002</v>
      </c>
      <c r="CB713" s="33">
        <v>422.4256244</v>
      </c>
      <c r="CC713" s="33">
        <v>4321.3453319999999</v>
      </c>
      <c r="CD713" s="33">
        <v>5913.329369</v>
      </c>
      <c r="CE713" s="33">
        <v>3768.2951320000002</v>
      </c>
      <c r="CF713" s="33">
        <v>422.4256244</v>
      </c>
      <c r="CG713" s="33">
        <v>4321.3453319999999</v>
      </c>
      <c r="CH713" s="33">
        <v>5913.329369</v>
      </c>
      <c r="CI713" s="33">
        <v>3768.2951320000002</v>
      </c>
      <c r="CJ713" s="33">
        <v>422.4256244</v>
      </c>
      <c r="CK713" s="33">
        <v>4321.3453319999999</v>
      </c>
      <c r="CL713" s="33">
        <v>5913.329369</v>
      </c>
      <c r="CM713" s="33">
        <v>3768.2951320000002</v>
      </c>
      <c r="CN713" s="33">
        <v>422.4256244</v>
      </c>
      <c r="CO713" s="33">
        <v>4321.3453319999999</v>
      </c>
      <c r="CP713" s="33">
        <v>5913.329369</v>
      </c>
      <c r="CQ713" s="33">
        <v>3768.2951320000002</v>
      </c>
      <c r="CR713" s="33">
        <v>422.4256244</v>
      </c>
      <c r="CS713" s="33">
        <v>4321.3453319999999</v>
      </c>
      <c r="CT713" s="33">
        <v>5913.329369</v>
      </c>
      <c r="CU713" s="33">
        <v>3768.2951320000002</v>
      </c>
      <c r="CV713" s="33">
        <v>466.02229879999999</v>
      </c>
      <c r="CW713" s="33">
        <v>4767.3322109999999</v>
      </c>
      <c r="CX713" s="33">
        <v>6523.6178559999998</v>
      </c>
      <c r="CY713" s="33">
        <v>4157.204154</v>
      </c>
      <c r="CZ713" s="33">
        <v>466.02229879999999</v>
      </c>
      <c r="DA713" s="33">
        <v>4767.3322109999999</v>
      </c>
      <c r="DB713" s="33">
        <v>6523.6178559999998</v>
      </c>
      <c r="DC713" s="33">
        <v>4157.204154</v>
      </c>
      <c r="DD713" s="33">
        <v>466.02229879999999</v>
      </c>
      <c r="DE713" s="33">
        <v>4767.3322109999999</v>
      </c>
      <c r="DF713" s="33">
        <v>6523.6178559999998</v>
      </c>
      <c r="DG713" s="33">
        <v>4157.204154</v>
      </c>
      <c r="DH713" s="33">
        <v>466.02229879999999</v>
      </c>
      <c r="DI713" s="33">
        <v>4767.3322109999999</v>
      </c>
      <c r="DJ713" s="33">
        <v>6523.6178559999998</v>
      </c>
      <c r="DK713" s="33">
        <v>4157.204154</v>
      </c>
      <c r="DL713" s="33">
        <v>466.02229879999999</v>
      </c>
      <c r="DM713" s="33">
        <v>4767.3322109999999</v>
      </c>
      <c r="DN713" s="33">
        <v>6523.6178559999998</v>
      </c>
      <c r="DO713" s="33">
        <v>4157.204154</v>
      </c>
      <c r="DP713" s="33">
        <v>466.02229879999999</v>
      </c>
      <c r="DQ713" s="33">
        <v>4767.3322109999999</v>
      </c>
      <c r="DR713" s="33">
        <v>6523.6178559999998</v>
      </c>
      <c r="DS713" s="33">
        <v>4157.204154</v>
      </c>
      <c r="DT713" s="33">
        <v>466.02229879999999</v>
      </c>
      <c r="DU713" s="33">
        <v>4767.3322109999999</v>
      </c>
      <c r="DV713" s="33">
        <v>6523.6178559999998</v>
      </c>
      <c r="DW713" s="33">
        <v>4157.204154</v>
      </c>
      <c r="DX713" s="33">
        <v>466.02229879999999</v>
      </c>
      <c r="DY713" s="33">
        <v>4767.3322109999999</v>
      </c>
      <c r="DZ713" s="33">
        <v>6523.6178559999998</v>
      </c>
      <c r="EA713" s="33">
        <v>4157.204154</v>
      </c>
      <c r="EB713" s="33">
        <v>466.02229879999999</v>
      </c>
      <c r="EC713" s="33">
        <v>4767.3322109999999</v>
      </c>
      <c r="ED713" s="33">
        <v>6523.6178559999998</v>
      </c>
      <c r="EE713" s="33">
        <v>4157.204154</v>
      </c>
      <c r="EF713" s="33">
        <v>466.02229879999999</v>
      </c>
      <c r="EG713" s="33">
        <v>4767.3322109999999</v>
      </c>
      <c r="EH713" s="33">
        <v>6523.6178559999998</v>
      </c>
      <c r="EI713" s="33">
        <v>4157.204154</v>
      </c>
      <c r="EJ713" s="33">
        <v>479.85000330000003</v>
      </c>
      <c r="EK713" s="33">
        <v>4908.7873749999999</v>
      </c>
      <c r="EL713" s="33">
        <v>6717.185117</v>
      </c>
      <c r="EM713" s="33">
        <v>4280.5557410000001</v>
      </c>
      <c r="EN713" s="33">
        <v>479.85000330000003</v>
      </c>
      <c r="EO713" s="33">
        <v>4908.7873749999999</v>
      </c>
      <c r="EP713" s="33">
        <v>6717.185117</v>
      </c>
      <c r="EQ713" s="33">
        <v>4280.5557410000001</v>
      </c>
      <c r="ER713" s="33">
        <v>479.85000330000003</v>
      </c>
      <c r="ES713" s="33">
        <v>4908.7873749999999</v>
      </c>
      <c r="ET713" s="33">
        <v>6717.185117</v>
      </c>
      <c r="EU713" s="33">
        <v>4280.5557410000001</v>
      </c>
      <c r="EV713" s="33">
        <v>479.85000330000003</v>
      </c>
      <c r="EW713" s="33">
        <v>4908.7873749999999</v>
      </c>
      <c r="EX713" s="33">
        <v>6717.185117</v>
      </c>
      <c r="EY713" s="33">
        <v>4280.5557410000001</v>
      </c>
      <c r="EZ713" s="33">
        <v>479.85000330000003</v>
      </c>
      <c r="FA713" s="33">
        <v>4908.7873749999999</v>
      </c>
      <c r="FB713" s="33">
        <v>6717.185117</v>
      </c>
      <c r="FC713" s="33">
        <v>4280.5557410000001</v>
      </c>
    </row>
    <row r="714" spans="2:159" x14ac:dyDescent="0.25">
      <c r="B714" s="33" t="s">
        <v>771</v>
      </c>
      <c r="C714" s="33" t="s">
        <v>36</v>
      </c>
    </row>
    <row r="715" spans="2:159" x14ac:dyDescent="0.25">
      <c r="B715" s="33" t="s">
        <v>771</v>
      </c>
      <c r="C715" s="33" t="s">
        <v>37</v>
      </c>
    </row>
    <row r="716" spans="2:159" x14ac:dyDescent="0.25">
      <c r="B716" s="33" t="s">
        <v>771</v>
      </c>
      <c r="C716" s="33" t="s">
        <v>38</v>
      </c>
    </row>
    <row r="717" spans="2:159" x14ac:dyDescent="0.25">
      <c r="B717" s="33" t="s">
        <v>771</v>
      </c>
      <c r="C717" s="33" t="s">
        <v>39</v>
      </c>
    </row>
    <row r="718" spans="2:159" x14ac:dyDescent="0.25">
      <c r="B718" s="33" t="s">
        <v>771</v>
      </c>
      <c r="C718" s="33" t="s">
        <v>40</v>
      </c>
    </row>
    <row r="719" spans="2:159" x14ac:dyDescent="0.25">
      <c r="B719" s="33" t="s">
        <v>771</v>
      </c>
      <c r="C719" s="33" t="s">
        <v>41</v>
      </c>
    </row>
    <row r="720" spans="2:159" x14ac:dyDescent="0.25">
      <c r="B720" s="33" t="s">
        <v>771</v>
      </c>
      <c r="C720" s="33" t="s">
        <v>42</v>
      </c>
    </row>
    <row r="721" spans="2:159" x14ac:dyDescent="0.25">
      <c r="B721" s="33" t="s">
        <v>771</v>
      </c>
      <c r="C721" s="33" t="s">
        <v>43</v>
      </c>
    </row>
    <row r="722" spans="2:159" x14ac:dyDescent="0.25">
      <c r="B722" s="33" t="s">
        <v>771</v>
      </c>
      <c r="C722" s="33" t="s">
        <v>44</v>
      </c>
    </row>
    <row r="723" spans="2:159" x14ac:dyDescent="0.25">
      <c r="B723" s="33" t="s">
        <v>771</v>
      </c>
      <c r="C723" s="33" t="s">
        <v>45</v>
      </c>
    </row>
    <row r="724" spans="2:159" x14ac:dyDescent="0.25">
      <c r="B724" s="33" t="s">
        <v>771</v>
      </c>
      <c r="C724" s="33" t="s">
        <v>46</v>
      </c>
    </row>
    <row r="725" spans="2:159" x14ac:dyDescent="0.25">
      <c r="B725" s="33" t="s">
        <v>771</v>
      </c>
      <c r="C725" s="33" t="s">
        <v>15</v>
      </c>
      <c r="D725" s="33">
        <v>0</v>
      </c>
      <c r="E725" s="33">
        <v>0</v>
      </c>
      <c r="F725" s="33">
        <v>0</v>
      </c>
      <c r="G725" s="33">
        <v>0</v>
      </c>
      <c r="H725" s="33">
        <v>0</v>
      </c>
      <c r="I725" s="33">
        <v>0</v>
      </c>
      <c r="J725" s="33">
        <v>0</v>
      </c>
      <c r="K725" s="33">
        <v>0</v>
      </c>
      <c r="L725" s="33">
        <v>0</v>
      </c>
      <c r="M725" s="33">
        <v>0</v>
      </c>
      <c r="N725" s="33">
        <v>0</v>
      </c>
      <c r="O725" s="33">
        <v>0</v>
      </c>
      <c r="P725" s="33">
        <v>0</v>
      </c>
      <c r="Q725" s="33">
        <v>0</v>
      </c>
      <c r="R725" s="33">
        <v>0</v>
      </c>
      <c r="S725" s="33">
        <v>0</v>
      </c>
      <c r="T725" s="33">
        <v>0</v>
      </c>
      <c r="U725" s="33">
        <v>0</v>
      </c>
      <c r="V725" s="33">
        <v>0</v>
      </c>
      <c r="W725" s="33">
        <v>0</v>
      </c>
      <c r="X725" s="33">
        <v>0</v>
      </c>
      <c r="Y725" s="33">
        <v>0</v>
      </c>
      <c r="Z725" s="33">
        <v>0</v>
      </c>
      <c r="AA725" s="33">
        <v>0</v>
      </c>
      <c r="AB725" s="33">
        <v>0</v>
      </c>
      <c r="AC725" s="33">
        <v>0</v>
      </c>
      <c r="AD725" s="33">
        <v>0</v>
      </c>
      <c r="AE725" s="33">
        <v>0</v>
      </c>
      <c r="AF725" s="33">
        <v>0</v>
      </c>
      <c r="AG725" s="33">
        <v>0</v>
      </c>
      <c r="AH725" s="33">
        <v>0</v>
      </c>
      <c r="AI725" s="33">
        <v>0</v>
      </c>
      <c r="AJ725" s="33">
        <v>0</v>
      </c>
      <c r="AK725" s="33">
        <v>0</v>
      </c>
      <c r="AL725" s="33">
        <v>0</v>
      </c>
      <c r="AM725" s="33">
        <v>0</v>
      </c>
      <c r="AN725" s="33">
        <v>0</v>
      </c>
      <c r="AO725" s="33">
        <v>0</v>
      </c>
      <c r="AP725" s="33">
        <v>0</v>
      </c>
      <c r="AQ725" s="33">
        <v>0</v>
      </c>
      <c r="AR725" s="33">
        <v>0</v>
      </c>
      <c r="AS725" s="33">
        <v>0</v>
      </c>
      <c r="AT725" s="33">
        <v>0</v>
      </c>
      <c r="AU725" s="33">
        <v>0</v>
      </c>
      <c r="AV725" s="33">
        <v>0</v>
      </c>
      <c r="AW725" s="33">
        <v>0</v>
      </c>
      <c r="AX725" s="33">
        <v>0</v>
      </c>
      <c r="AY725" s="33">
        <v>0</v>
      </c>
      <c r="AZ725" s="33">
        <v>0</v>
      </c>
      <c r="BA725" s="33">
        <v>0</v>
      </c>
      <c r="BB725" s="33">
        <v>0</v>
      </c>
      <c r="BC725" s="33">
        <v>0</v>
      </c>
      <c r="BD725" s="33">
        <v>0</v>
      </c>
      <c r="BE725" s="33">
        <v>0</v>
      </c>
      <c r="BF725" s="33">
        <v>0</v>
      </c>
      <c r="BG725" s="33">
        <v>0</v>
      </c>
      <c r="BH725" s="33">
        <v>0</v>
      </c>
      <c r="BI725" s="33">
        <v>0</v>
      </c>
      <c r="BJ725" s="33">
        <v>0</v>
      </c>
      <c r="BK725" s="33">
        <v>0</v>
      </c>
      <c r="BL725" s="33">
        <v>0</v>
      </c>
      <c r="BM725" s="33">
        <v>0</v>
      </c>
      <c r="BN725" s="33">
        <v>0</v>
      </c>
      <c r="BO725" s="33">
        <v>0</v>
      </c>
      <c r="BP725" s="33">
        <v>0</v>
      </c>
      <c r="BQ725" s="33">
        <v>0</v>
      </c>
      <c r="BR725" s="33">
        <v>0</v>
      </c>
      <c r="BS725" s="33">
        <v>0</v>
      </c>
      <c r="BT725" s="33">
        <v>0</v>
      </c>
      <c r="BU725" s="33">
        <v>0</v>
      </c>
      <c r="BV725" s="33">
        <v>0</v>
      </c>
      <c r="BW725" s="33">
        <v>0</v>
      </c>
      <c r="BX725" s="33">
        <v>0</v>
      </c>
      <c r="BY725" s="33">
        <v>0</v>
      </c>
      <c r="BZ725" s="33">
        <v>0</v>
      </c>
      <c r="CA725" s="33">
        <v>0</v>
      </c>
      <c r="CB725" s="33">
        <v>0</v>
      </c>
      <c r="CC725" s="33">
        <v>0</v>
      </c>
      <c r="CD725" s="33">
        <v>0</v>
      </c>
      <c r="CE725" s="33">
        <v>0</v>
      </c>
      <c r="CF725" s="33">
        <v>0</v>
      </c>
      <c r="CG725" s="33">
        <v>0</v>
      </c>
      <c r="CH725" s="33">
        <v>0</v>
      </c>
      <c r="CI725" s="33">
        <v>0</v>
      </c>
      <c r="CJ725" s="33">
        <v>0</v>
      </c>
      <c r="CK725" s="33">
        <v>0</v>
      </c>
      <c r="CL725" s="33">
        <v>0</v>
      </c>
      <c r="CM725" s="33">
        <v>0</v>
      </c>
      <c r="CN725" s="33">
        <v>0</v>
      </c>
      <c r="CO725" s="33">
        <v>0</v>
      </c>
      <c r="CP725" s="33">
        <v>0</v>
      </c>
      <c r="CQ725" s="33">
        <v>0</v>
      </c>
      <c r="CR725" s="33">
        <v>0</v>
      </c>
      <c r="CS725" s="33">
        <v>0</v>
      </c>
      <c r="CT725" s="33">
        <v>0</v>
      </c>
      <c r="CU725" s="33">
        <v>0</v>
      </c>
      <c r="CV725" s="33">
        <v>0</v>
      </c>
      <c r="CW725" s="33">
        <v>0</v>
      </c>
      <c r="CX725" s="33">
        <v>0</v>
      </c>
      <c r="CY725" s="33">
        <v>0</v>
      </c>
      <c r="CZ725" s="33">
        <v>0</v>
      </c>
      <c r="DA725" s="33">
        <v>0</v>
      </c>
      <c r="DB725" s="33">
        <v>0</v>
      </c>
      <c r="DC725" s="33">
        <v>0</v>
      </c>
      <c r="DD725" s="33">
        <v>0</v>
      </c>
      <c r="DE725" s="33">
        <v>0</v>
      </c>
      <c r="DF725" s="33">
        <v>0</v>
      </c>
      <c r="DG725" s="33">
        <v>0</v>
      </c>
      <c r="DH725" s="33">
        <v>0</v>
      </c>
      <c r="DI725" s="33">
        <v>0</v>
      </c>
      <c r="DJ725" s="33">
        <v>0</v>
      </c>
      <c r="DK725" s="33">
        <v>0</v>
      </c>
      <c r="DL725" s="33">
        <v>0</v>
      </c>
      <c r="DM725" s="33">
        <v>0</v>
      </c>
      <c r="DN725" s="33">
        <v>0</v>
      </c>
      <c r="DO725" s="33">
        <v>0</v>
      </c>
      <c r="DP725" s="33">
        <v>0</v>
      </c>
      <c r="DQ725" s="33">
        <v>0</v>
      </c>
      <c r="DR725" s="33">
        <v>0</v>
      </c>
      <c r="DS725" s="33">
        <v>0</v>
      </c>
      <c r="DT725" s="33">
        <v>0</v>
      </c>
      <c r="DU725" s="33">
        <v>0</v>
      </c>
      <c r="DV725" s="33">
        <v>0</v>
      </c>
      <c r="DW725" s="33">
        <v>0</v>
      </c>
      <c r="DX725" s="33">
        <v>0</v>
      </c>
      <c r="DY725" s="33">
        <v>0</v>
      </c>
      <c r="DZ725" s="33">
        <v>0</v>
      </c>
      <c r="EA725" s="33">
        <v>0</v>
      </c>
      <c r="EB725" s="33">
        <v>0</v>
      </c>
      <c r="EC725" s="33">
        <v>0</v>
      </c>
      <c r="ED725" s="33">
        <v>0</v>
      </c>
      <c r="EE725" s="33">
        <v>0</v>
      </c>
      <c r="EF725" s="33">
        <v>0</v>
      </c>
      <c r="EG725" s="33">
        <v>0</v>
      </c>
      <c r="EH725" s="33">
        <v>0</v>
      </c>
      <c r="EI725" s="33">
        <v>0</v>
      </c>
      <c r="EJ725" s="33">
        <v>0</v>
      </c>
      <c r="EK725" s="33">
        <v>0</v>
      </c>
      <c r="EL725" s="33">
        <v>0</v>
      </c>
      <c r="EM725" s="33">
        <v>0</v>
      </c>
      <c r="EN725" s="33">
        <v>0</v>
      </c>
      <c r="EO725" s="33">
        <v>0</v>
      </c>
      <c r="EP725" s="33">
        <v>0</v>
      </c>
      <c r="EQ725" s="33">
        <v>0</v>
      </c>
      <c r="ER725" s="33">
        <v>0</v>
      </c>
      <c r="ES725" s="33">
        <v>0</v>
      </c>
      <c r="ET725" s="33">
        <v>0</v>
      </c>
      <c r="EU725" s="33">
        <v>0</v>
      </c>
      <c r="EV725" s="33">
        <v>0</v>
      </c>
      <c r="EW725" s="33">
        <v>0</v>
      </c>
      <c r="EX725" s="33">
        <v>0</v>
      </c>
      <c r="EY725" s="33">
        <v>0</v>
      </c>
      <c r="EZ725" s="33">
        <v>0</v>
      </c>
      <c r="FA725" s="33">
        <v>0</v>
      </c>
      <c r="FB725" s="33">
        <v>0</v>
      </c>
      <c r="FC725" s="33">
        <v>0</v>
      </c>
    </row>
    <row r="726" spans="2:159" x14ac:dyDescent="0.25">
      <c r="B726" s="33" t="s">
        <v>707</v>
      </c>
      <c r="C726" s="33" t="s">
        <v>36</v>
      </c>
    </row>
    <row r="727" spans="2:159" x14ac:dyDescent="0.25">
      <c r="B727" s="33" t="s">
        <v>707</v>
      </c>
      <c r="C727" s="33" t="s">
        <v>37</v>
      </c>
    </row>
    <row r="728" spans="2:159" x14ac:dyDescent="0.25">
      <c r="B728" s="33" t="s">
        <v>707</v>
      </c>
      <c r="C728" s="33" t="s">
        <v>38</v>
      </c>
    </row>
    <row r="729" spans="2:159" x14ac:dyDescent="0.25">
      <c r="B729" s="33" t="s">
        <v>707</v>
      </c>
      <c r="C729" s="33" t="s">
        <v>39</v>
      </c>
    </row>
    <row r="730" spans="2:159" x14ac:dyDescent="0.25">
      <c r="B730" s="33" t="s">
        <v>707</v>
      </c>
      <c r="C730" s="33" t="s">
        <v>40</v>
      </c>
    </row>
    <row r="731" spans="2:159" x14ac:dyDescent="0.25">
      <c r="B731" s="33" t="s">
        <v>707</v>
      </c>
      <c r="C731" s="33" t="s">
        <v>41</v>
      </c>
    </row>
    <row r="732" spans="2:159" x14ac:dyDescent="0.25">
      <c r="B732" s="33" t="s">
        <v>707</v>
      </c>
      <c r="C732" s="33" t="s">
        <v>42</v>
      </c>
    </row>
    <row r="733" spans="2:159" x14ac:dyDescent="0.25">
      <c r="B733" s="33" t="s">
        <v>707</v>
      </c>
      <c r="C733" s="33" t="s">
        <v>43</v>
      </c>
    </row>
    <row r="734" spans="2:159" x14ac:dyDescent="0.25">
      <c r="B734" s="33" t="s">
        <v>707</v>
      </c>
      <c r="C734" s="33" t="s">
        <v>44</v>
      </c>
    </row>
    <row r="735" spans="2:159" x14ac:dyDescent="0.25">
      <c r="B735" s="33" t="s">
        <v>707</v>
      </c>
      <c r="C735" s="33" t="s">
        <v>45</v>
      </c>
    </row>
    <row r="736" spans="2:159" x14ac:dyDescent="0.25">
      <c r="B736" s="33" t="s">
        <v>707</v>
      </c>
      <c r="C736" s="33" t="s">
        <v>46</v>
      </c>
    </row>
    <row r="737" spans="2:159" x14ac:dyDescent="0.25">
      <c r="B737" s="33" t="s">
        <v>707</v>
      </c>
      <c r="C737" s="33" t="s">
        <v>15</v>
      </c>
      <c r="D737" s="33">
        <v>0</v>
      </c>
      <c r="E737" s="33">
        <v>0</v>
      </c>
      <c r="F737" s="33">
        <v>0</v>
      </c>
      <c r="G737" s="33">
        <v>0</v>
      </c>
      <c r="H737" s="33">
        <v>0</v>
      </c>
      <c r="I737" s="33">
        <v>0</v>
      </c>
      <c r="J737" s="33">
        <v>0</v>
      </c>
      <c r="K737" s="33">
        <v>0</v>
      </c>
      <c r="L737" s="33">
        <v>0</v>
      </c>
      <c r="M737" s="33">
        <v>0</v>
      </c>
      <c r="N737" s="33">
        <v>0</v>
      </c>
      <c r="O737" s="33">
        <v>0</v>
      </c>
      <c r="P737" s="33">
        <v>0</v>
      </c>
      <c r="Q737" s="33">
        <v>0</v>
      </c>
      <c r="R737" s="33">
        <v>0</v>
      </c>
      <c r="S737" s="33">
        <v>0</v>
      </c>
      <c r="T737" s="33">
        <v>0</v>
      </c>
      <c r="U737" s="33">
        <v>0</v>
      </c>
      <c r="V737" s="33">
        <v>0</v>
      </c>
      <c r="W737" s="33">
        <v>0</v>
      </c>
      <c r="X737" s="33">
        <v>0</v>
      </c>
      <c r="Y737" s="33">
        <v>0</v>
      </c>
      <c r="Z737" s="33">
        <v>0</v>
      </c>
      <c r="AA737" s="33">
        <v>0</v>
      </c>
      <c r="AB737" s="33">
        <v>0</v>
      </c>
      <c r="AC737" s="33">
        <v>0</v>
      </c>
      <c r="AD737" s="33">
        <v>0</v>
      </c>
      <c r="AE737" s="33">
        <v>0</v>
      </c>
      <c r="AF737" s="33">
        <v>0</v>
      </c>
      <c r="AG737" s="33">
        <v>0</v>
      </c>
      <c r="AH737" s="33">
        <v>0</v>
      </c>
      <c r="AI737" s="33">
        <v>0</v>
      </c>
      <c r="AJ737" s="33">
        <v>0</v>
      </c>
      <c r="AK737" s="33">
        <v>0</v>
      </c>
      <c r="AL737" s="33">
        <v>0</v>
      </c>
      <c r="AM737" s="33">
        <v>0</v>
      </c>
      <c r="AN737" s="33">
        <v>0</v>
      </c>
      <c r="AO737" s="33">
        <v>0</v>
      </c>
      <c r="AP737" s="33">
        <v>0</v>
      </c>
      <c r="AQ737" s="33">
        <v>0</v>
      </c>
      <c r="AR737" s="33">
        <v>0</v>
      </c>
      <c r="AS737" s="33">
        <v>0</v>
      </c>
      <c r="AT737" s="33">
        <v>0</v>
      </c>
      <c r="AU737" s="33">
        <v>0</v>
      </c>
      <c r="AV737" s="33">
        <v>0</v>
      </c>
      <c r="AW737" s="33">
        <v>0</v>
      </c>
      <c r="AX737" s="33">
        <v>0</v>
      </c>
      <c r="AY737" s="33">
        <v>0</v>
      </c>
      <c r="AZ737" s="33">
        <v>0</v>
      </c>
      <c r="BA737" s="33">
        <v>0</v>
      </c>
      <c r="BB737" s="33">
        <v>0</v>
      </c>
      <c r="BC737" s="33">
        <v>0</v>
      </c>
      <c r="BD737" s="33">
        <v>0</v>
      </c>
      <c r="BE737" s="33">
        <v>0</v>
      </c>
      <c r="BF737" s="33">
        <v>0</v>
      </c>
      <c r="BG737" s="33">
        <v>0</v>
      </c>
      <c r="BH737" s="33">
        <v>0</v>
      </c>
      <c r="BI737" s="33">
        <v>0</v>
      </c>
      <c r="BJ737" s="33">
        <v>0</v>
      </c>
      <c r="BK737" s="33">
        <v>0</v>
      </c>
      <c r="BL737" s="33">
        <v>0</v>
      </c>
      <c r="BM737" s="33">
        <v>0</v>
      </c>
      <c r="BN737" s="33">
        <v>0</v>
      </c>
      <c r="BO737" s="33">
        <v>0</v>
      </c>
      <c r="BP737" s="33">
        <v>0</v>
      </c>
      <c r="BQ737" s="33">
        <v>0</v>
      </c>
      <c r="BR737" s="33">
        <v>0</v>
      </c>
      <c r="BS737" s="33">
        <v>0</v>
      </c>
      <c r="BT737" s="33">
        <v>0</v>
      </c>
      <c r="BU737" s="33">
        <v>0</v>
      </c>
      <c r="BV737" s="33">
        <v>0</v>
      </c>
      <c r="BW737" s="33">
        <v>0</v>
      </c>
      <c r="BX737" s="33">
        <v>0</v>
      </c>
      <c r="BY737" s="33">
        <v>0</v>
      </c>
      <c r="BZ737" s="33">
        <v>0</v>
      </c>
      <c r="CA737" s="33">
        <v>0</v>
      </c>
      <c r="CB737" s="33">
        <v>0</v>
      </c>
      <c r="CC737" s="33">
        <v>0</v>
      </c>
      <c r="CD737" s="33">
        <v>0</v>
      </c>
      <c r="CE737" s="33">
        <v>0</v>
      </c>
      <c r="CF737" s="33">
        <v>0</v>
      </c>
      <c r="CG737" s="33">
        <v>0</v>
      </c>
      <c r="CH737" s="33">
        <v>0</v>
      </c>
      <c r="CI737" s="33">
        <v>0</v>
      </c>
      <c r="CJ737" s="33">
        <v>0</v>
      </c>
      <c r="CK737" s="33">
        <v>0</v>
      </c>
      <c r="CL737" s="33">
        <v>0</v>
      </c>
      <c r="CM737" s="33">
        <v>0</v>
      </c>
      <c r="CN737" s="33">
        <v>0</v>
      </c>
      <c r="CO737" s="33">
        <v>0</v>
      </c>
      <c r="CP737" s="33">
        <v>0</v>
      </c>
      <c r="CQ737" s="33">
        <v>0</v>
      </c>
      <c r="CR737" s="33">
        <v>0</v>
      </c>
      <c r="CS737" s="33">
        <v>0</v>
      </c>
      <c r="CT737" s="33">
        <v>0</v>
      </c>
      <c r="CU737" s="33">
        <v>0</v>
      </c>
      <c r="CV737" s="33">
        <v>0</v>
      </c>
      <c r="CW737" s="33">
        <v>0</v>
      </c>
      <c r="CX737" s="33">
        <v>0</v>
      </c>
      <c r="CY737" s="33">
        <v>0</v>
      </c>
      <c r="CZ737" s="33">
        <v>0</v>
      </c>
      <c r="DA737" s="33">
        <v>0</v>
      </c>
      <c r="DB737" s="33">
        <v>0</v>
      </c>
      <c r="DC737" s="33">
        <v>0</v>
      </c>
      <c r="DD737" s="33">
        <v>0</v>
      </c>
      <c r="DE737" s="33">
        <v>0</v>
      </c>
      <c r="DF737" s="33">
        <v>0</v>
      </c>
      <c r="DG737" s="33">
        <v>0</v>
      </c>
      <c r="DH737" s="33">
        <v>0</v>
      </c>
      <c r="DI737" s="33">
        <v>0</v>
      </c>
      <c r="DJ737" s="33">
        <v>0</v>
      </c>
      <c r="DK737" s="33">
        <v>0</v>
      </c>
      <c r="DL737" s="33">
        <v>0</v>
      </c>
      <c r="DM737" s="33">
        <v>0</v>
      </c>
      <c r="DN737" s="33">
        <v>0</v>
      </c>
      <c r="DO737" s="33">
        <v>0</v>
      </c>
      <c r="DP737" s="33">
        <v>0</v>
      </c>
      <c r="DQ737" s="33">
        <v>0</v>
      </c>
      <c r="DR737" s="33">
        <v>0</v>
      </c>
      <c r="DS737" s="33">
        <v>0</v>
      </c>
      <c r="DT737" s="33">
        <v>0</v>
      </c>
      <c r="DU737" s="33">
        <v>0</v>
      </c>
      <c r="DV737" s="33">
        <v>0</v>
      </c>
      <c r="DW737" s="33">
        <v>0</v>
      </c>
      <c r="DX737" s="33">
        <v>0</v>
      </c>
      <c r="DY737" s="33">
        <v>0</v>
      </c>
      <c r="DZ737" s="33">
        <v>0</v>
      </c>
      <c r="EA737" s="33">
        <v>0</v>
      </c>
      <c r="EB737" s="33">
        <v>0</v>
      </c>
      <c r="EC737" s="33">
        <v>0</v>
      </c>
      <c r="ED737" s="33">
        <v>0</v>
      </c>
      <c r="EE737" s="33">
        <v>0</v>
      </c>
      <c r="EF737" s="33">
        <v>0</v>
      </c>
      <c r="EG737" s="33">
        <v>0</v>
      </c>
      <c r="EH737" s="33">
        <v>0</v>
      </c>
      <c r="EI737" s="33">
        <v>0</v>
      </c>
      <c r="EJ737" s="33">
        <v>0</v>
      </c>
      <c r="EK737" s="33">
        <v>0</v>
      </c>
      <c r="EL737" s="33">
        <v>0</v>
      </c>
      <c r="EM737" s="33">
        <v>0</v>
      </c>
      <c r="EN737" s="33">
        <v>0</v>
      </c>
      <c r="EO737" s="33">
        <v>0</v>
      </c>
      <c r="EP737" s="33">
        <v>0</v>
      </c>
      <c r="EQ737" s="33">
        <v>0</v>
      </c>
      <c r="ER737" s="33">
        <v>0</v>
      </c>
      <c r="ES737" s="33">
        <v>0</v>
      </c>
      <c r="ET737" s="33">
        <v>0</v>
      </c>
      <c r="EU737" s="33">
        <v>0</v>
      </c>
      <c r="EV737" s="33">
        <v>0</v>
      </c>
      <c r="EW737" s="33">
        <v>0</v>
      </c>
      <c r="EX737" s="33">
        <v>0</v>
      </c>
      <c r="EY737" s="33">
        <v>0</v>
      </c>
      <c r="EZ737" s="33">
        <v>0</v>
      </c>
      <c r="FA737" s="33">
        <v>0</v>
      </c>
      <c r="FB737" s="33">
        <v>0</v>
      </c>
      <c r="FC737" s="33">
        <v>0</v>
      </c>
    </row>
    <row r="738" spans="2:159" x14ac:dyDescent="0.25">
      <c r="B738" s="33" t="s">
        <v>720</v>
      </c>
      <c r="C738" s="33" t="s">
        <v>36</v>
      </c>
    </row>
    <row r="739" spans="2:159" x14ac:dyDescent="0.25">
      <c r="B739" s="33" t="s">
        <v>720</v>
      </c>
      <c r="C739" s="33" t="s">
        <v>37</v>
      </c>
    </row>
    <row r="740" spans="2:159" x14ac:dyDescent="0.25">
      <c r="B740" s="33" t="s">
        <v>720</v>
      </c>
      <c r="C740" s="33" t="s">
        <v>38</v>
      </c>
    </row>
    <row r="741" spans="2:159" x14ac:dyDescent="0.25">
      <c r="B741" s="33" t="s">
        <v>720</v>
      </c>
      <c r="C741" s="33" t="s">
        <v>39</v>
      </c>
    </row>
    <row r="742" spans="2:159" x14ac:dyDescent="0.25">
      <c r="B742" s="33" t="s">
        <v>720</v>
      </c>
      <c r="C742" s="33" t="s">
        <v>40</v>
      </c>
    </row>
    <row r="743" spans="2:159" x14ac:dyDescent="0.25">
      <c r="B743" s="33" t="s">
        <v>720</v>
      </c>
      <c r="C743" s="33" t="s">
        <v>41</v>
      </c>
    </row>
    <row r="744" spans="2:159" x14ac:dyDescent="0.25">
      <c r="B744" s="33" t="s">
        <v>720</v>
      </c>
      <c r="C744" s="33" t="s">
        <v>42</v>
      </c>
    </row>
    <row r="745" spans="2:159" x14ac:dyDescent="0.25">
      <c r="B745" s="33" t="s">
        <v>720</v>
      </c>
      <c r="C745" s="33" t="s">
        <v>43</v>
      </c>
    </row>
    <row r="746" spans="2:159" x14ac:dyDescent="0.25">
      <c r="B746" s="33" t="s">
        <v>720</v>
      </c>
      <c r="C746" s="33" t="s">
        <v>44</v>
      </c>
    </row>
    <row r="747" spans="2:159" x14ac:dyDescent="0.25">
      <c r="B747" s="33" t="s">
        <v>720</v>
      </c>
      <c r="C747" s="33" t="s">
        <v>45</v>
      </c>
    </row>
    <row r="748" spans="2:159" x14ac:dyDescent="0.25">
      <c r="B748" s="33" t="s">
        <v>720</v>
      </c>
      <c r="C748" s="33" t="s">
        <v>46</v>
      </c>
    </row>
    <row r="749" spans="2:159" x14ac:dyDescent="0.25">
      <c r="B749" s="33" t="s">
        <v>720</v>
      </c>
      <c r="C749" s="33" t="s">
        <v>15</v>
      </c>
      <c r="D749" s="33">
        <v>0</v>
      </c>
      <c r="E749" s="33">
        <v>0</v>
      </c>
      <c r="F749" s="33">
        <v>0</v>
      </c>
      <c r="G749" s="33">
        <v>0</v>
      </c>
      <c r="H749" s="33">
        <v>0</v>
      </c>
      <c r="I749" s="33">
        <v>0</v>
      </c>
      <c r="J749" s="33">
        <v>0</v>
      </c>
      <c r="K749" s="33">
        <v>0</v>
      </c>
      <c r="L749" s="33">
        <v>0</v>
      </c>
      <c r="M749" s="33">
        <v>0</v>
      </c>
      <c r="N749" s="33">
        <v>0</v>
      </c>
      <c r="O749" s="33">
        <v>0</v>
      </c>
      <c r="P749" s="33">
        <v>0</v>
      </c>
      <c r="Q749" s="33">
        <v>0</v>
      </c>
      <c r="R749" s="33">
        <v>0</v>
      </c>
      <c r="S749" s="33">
        <v>0</v>
      </c>
      <c r="T749" s="33">
        <v>0</v>
      </c>
      <c r="U749" s="33">
        <v>0</v>
      </c>
      <c r="V749" s="33">
        <v>0</v>
      </c>
      <c r="W749" s="33">
        <v>0</v>
      </c>
      <c r="X749" s="33">
        <v>0</v>
      </c>
      <c r="Y749" s="33">
        <v>0</v>
      </c>
      <c r="Z749" s="33">
        <v>0</v>
      </c>
      <c r="AA749" s="33">
        <v>0</v>
      </c>
      <c r="AB749" s="33">
        <v>0</v>
      </c>
      <c r="AC749" s="33">
        <v>0</v>
      </c>
      <c r="AD749" s="33">
        <v>0</v>
      </c>
      <c r="AE749" s="33">
        <v>0</v>
      </c>
      <c r="AF749" s="33">
        <v>0</v>
      </c>
      <c r="AG749" s="33">
        <v>0</v>
      </c>
      <c r="AH749" s="33">
        <v>0</v>
      </c>
      <c r="AI749" s="33">
        <v>0</v>
      </c>
      <c r="AJ749" s="33">
        <v>0</v>
      </c>
      <c r="AK749" s="33">
        <v>0</v>
      </c>
      <c r="AL749" s="33">
        <v>0</v>
      </c>
      <c r="AM749" s="33">
        <v>0</v>
      </c>
      <c r="AN749" s="33">
        <v>0</v>
      </c>
      <c r="AO749" s="33">
        <v>0</v>
      </c>
      <c r="AP749" s="33">
        <v>0</v>
      </c>
      <c r="AQ749" s="33">
        <v>0</v>
      </c>
      <c r="AR749" s="33">
        <v>0</v>
      </c>
      <c r="AS749" s="33">
        <v>0</v>
      </c>
      <c r="AT749" s="33">
        <v>0</v>
      </c>
      <c r="AU749" s="33">
        <v>0</v>
      </c>
      <c r="AV749" s="33">
        <v>0</v>
      </c>
      <c r="AW749" s="33">
        <v>0</v>
      </c>
      <c r="AX749" s="33">
        <v>0</v>
      </c>
      <c r="AY749" s="33">
        <v>0</v>
      </c>
      <c r="AZ749" s="33">
        <v>0</v>
      </c>
      <c r="BA749" s="33">
        <v>0</v>
      </c>
      <c r="BB749" s="33">
        <v>0</v>
      </c>
      <c r="BC749" s="33">
        <v>0</v>
      </c>
      <c r="BD749" s="33">
        <v>0</v>
      </c>
      <c r="BE749" s="33">
        <v>0</v>
      </c>
      <c r="BF749" s="33">
        <v>0</v>
      </c>
      <c r="BG749" s="33">
        <v>0</v>
      </c>
      <c r="BH749" s="33">
        <v>0</v>
      </c>
      <c r="BI749" s="33">
        <v>0</v>
      </c>
      <c r="BJ749" s="33">
        <v>0</v>
      </c>
      <c r="BK749" s="33">
        <v>0</v>
      </c>
      <c r="BL749" s="33">
        <v>0</v>
      </c>
      <c r="BM749" s="33">
        <v>0</v>
      </c>
      <c r="BN749" s="33">
        <v>0</v>
      </c>
      <c r="BO749" s="33">
        <v>0</v>
      </c>
      <c r="BP749" s="33">
        <v>0</v>
      </c>
      <c r="BQ749" s="33">
        <v>0</v>
      </c>
      <c r="BR749" s="33">
        <v>0</v>
      </c>
      <c r="BS749" s="33">
        <v>0</v>
      </c>
      <c r="BT749" s="33">
        <v>0</v>
      </c>
      <c r="BU749" s="33">
        <v>0</v>
      </c>
      <c r="BV749" s="33">
        <v>0</v>
      </c>
      <c r="BW749" s="33">
        <v>0</v>
      </c>
      <c r="BX749" s="33">
        <v>0</v>
      </c>
      <c r="BY749" s="33">
        <v>0</v>
      </c>
      <c r="BZ749" s="33">
        <v>0</v>
      </c>
      <c r="CA749" s="33">
        <v>0</v>
      </c>
      <c r="CB749" s="33">
        <v>0</v>
      </c>
      <c r="CC749" s="33">
        <v>0</v>
      </c>
      <c r="CD749" s="33">
        <v>0</v>
      </c>
      <c r="CE749" s="33">
        <v>0</v>
      </c>
      <c r="CF749" s="33">
        <v>0</v>
      </c>
      <c r="CG749" s="33">
        <v>0</v>
      </c>
      <c r="CH749" s="33">
        <v>0</v>
      </c>
      <c r="CI749" s="33">
        <v>0</v>
      </c>
      <c r="CJ749" s="33">
        <v>0</v>
      </c>
      <c r="CK749" s="33">
        <v>0</v>
      </c>
      <c r="CL749" s="33">
        <v>0</v>
      </c>
      <c r="CM749" s="33">
        <v>0</v>
      </c>
      <c r="CN749" s="33">
        <v>0</v>
      </c>
      <c r="CO749" s="33">
        <v>0</v>
      </c>
      <c r="CP749" s="33">
        <v>0</v>
      </c>
      <c r="CQ749" s="33">
        <v>0</v>
      </c>
      <c r="CR749" s="33">
        <v>0</v>
      </c>
      <c r="CS749" s="33">
        <v>0</v>
      </c>
      <c r="CT749" s="33">
        <v>0</v>
      </c>
      <c r="CU749" s="33">
        <v>0</v>
      </c>
      <c r="CV749" s="33">
        <v>0</v>
      </c>
      <c r="CW749" s="33">
        <v>0</v>
      </c>
      <c r="CX749" s="33">
        <v>0</v>
      </c>
      <c r="CY749" s="33">
        <v>0</v>
      </c>
      <c r="CZ749" s="33">
        <v>0</v>
      </c>
      <c r="DA749" s="33">
        <v>0</v>
      </c>
      <c r="DB749" s="33">
        <v>0</v>
      </c>
      <c r="DC749" s="33">
        <v>0</v>
      </c>
      <c r="DD749" s="33">
        <v>0</v>
      </c>
      <c r="DE749" s="33">
        <v>0</v>
      </c>
      <c r="DF749" s="33">
        <v>0</v>
      </c>
      <c r="DG749" s="33">
        <v>0</v>
      </c>
      <c r="DH749" s="33">
        <v>0</v>
      </c>
      <c r="DI749" s="33">
        <v>0</v>
      </c>
      <c r="DJ749" s="33">
        <v>0</v>
      </c>
      <c r="DK749" s="33">
        <v>0</v>
      </c>
      <c r="DL749" s="33">
        <v>0</v>
      </c>
      <c r="DM749" s="33">
        <v>0</v>
      </c>
      <c r="DN749" s="33">
        <v>0</v>
      </c>
      <c r="DO749" s="33">
        <v>0</v>
      </c>
      <c r="DP749" s="33">
        <v>0</v>
      </c>
      <c r="DQ749" s="33">
        <v>0</v>
      </c>
      <c r="DR749" s="33">
        <v>0</v>
      </c>
      <c r="DS749" s="33">
        <v>0</v>
      </c>
      <c r="DT749" s="33">
        <v>0</v>
      </c>
      <c r="DU749" s="33">
        <v>0</v>
      </c>
      <c r="DV749" s="33">
        <v>0</v>
      </c>
      <c r="DW749" s="33">
        <v>0</v>
      </c>
      <c r="DX749" s="33">
        <v>0</v>
      </c>
      <c r="DY749" s="33">
        <v>0</v>
      </c>
      <c r="DZ749" s="33">
        <v>0</v>
      </c>
      <c r="EA749" s="33">
        <v>0</v>
      </c>
      <c r="EB749" s="33">
        <v>0</v>
      </c>
      <c r="EC749" s="33">
        <v>0</v>
      </c>
      <c r="ED749" s="33">
        <v>0</v>
      </c>
      <c r="EE749" s="33">
        <v>0</v>
      </c>
      <c r="EF749" s="33">
        <v>0</v>
      </c>
      <c r="EG749" s="33">
        <v>0</v>
      </c>
      <c r="EH749" s="33">
        <v>0</v>
      </c>
      <c r="EI749" s="33">
        <v>0</v>
      </c>
      <c r="EJ749" s="33">
        <v>0</v>
      </c>
      <c r="EK749" s="33">
        <v>0</v>
      </c>
      <c r="EL749" s="33">
        <v>0</v>
      </c>
      <c r="EM749" s="33">
        <v>0</v>
      </c>
      <c r="EN749" s="33">
        <v>0</v>
      </c>
      <c r="EO749" s="33">
        <v>0</v>
      </c>
      <c r="EP749" s="33">
        <v>0</v>
      </c>
      <c r="EQ749" s="33">
        <v>0</v>
      </c>
      <c r="ER749" s="33">
        <v>0</v>
      </c>
      <c r="ES749" s="33">
        <v>0</v>
      </c>
      <c r="ET749" s="33">
        <v>0</v>
      </c>
      <c r="EU749" s="33">
        <v>0</v>
      </c>
      <c r="EV749" s="33">
        <v>0</v>
      </c>
      <c r="EW749" s="33">
        <v>0</v>
      </c>
      <c r="EX749" s="33">
        <v>0</v>
      </c>
      <c r="EY749" s="33">
        <v>0</v>
      </c>
      <c r="EZ749" s="33">
        <v>0</v>
      </c>
      <c r="FA749" s="33">
        <v>0</v>
      </c>
      <c r="FB749" s="33">
        <v>0</v>
      </c>
      <c r="FC749" s="33">
        <v>0</v>
      </c>
    </row>
    <row r="750" spans="2:159" x14ac:dyDescent="0.25">
      <c r="B750" s="33" t="s">
        <v>772</v>
      </c>
      <c r="C750" s="33" t="s">
        <v>36</v>
      </c>
    </row>
    <row r="751" spans="2:159" x14ac:dyDescent="0.25">
      <c r="B751" s="33" t="s">
        <v>772</v>
      </c>
      <c r="C751" s="33" t="s">
        <v>37</v>
      </c>
      <c r="CE751" s="33">
        <v>189.49431200000001</v>
      </c>
      <c r="CI751" s="33">
        <v>378.98862400000002</v>
      </c>
      <c r="CM751" s="33">
        <v>568.482936</v>
      </c>
      <c r="CQ751" s="33">
        <v>757.97724800000003</v>
      </c>
      <c r="CU751" s="33">
        <v>947.47155999999995</v>
      </c>
      <c r="CY751" s="33">
        <v>1136.965872</v>
      </c>
      <c r="DC751" s="33">
        <v>1326.460184</v>
      </c>
      <c r="DG751" s="33">
        <v>1515.9544960000001</v>
      </c>
      <c r="DK751" s="33">
        <v>1705.4488080000001</v>
      </c>
      <c r="DO751" s="33">
        <v>1524.6304</v>
      </c>
      <c r="DS751" s="33">
        <v>1407.646264</v>
      </c>
      <c r="DW751" s="33">
        <v>378.98862400000002</v>
      </c>
      <c r="EA751" s="33">
        <v>189.49431200000001</v>
      </c>
    </row>
    <row r="752" spans="2:159" x14ac:dyDescent="0.25">
      <c r="B752" s="33" t="s">
        <v>772</v>
      </c>
      <c r="C752" s="33" t="s">
        <v>38</v>
      </c>
    </row>
    <row r="753" spans="2:159" x14ac:dyDescent="0.25">
      <c r="B753" s="33" t="s">
        <v>772</v>
      </c>
      <c r="C753" s="33" t="s">
        <v>39</v>
      </c>
      <c r="CE753" s="33">
        <v>693.54918190000001</v>
      </c>
      <c r="CI753" s="33">
        <v>693.54918190000001</v>
      </c>
      <c r="CM753" s="33">
        <v>693.54918190000001</v>
      </c>
      <c r="CQ753" s="33">
        <v>1185.286922</v>
      </c>
      <c r="CU753" s="33">
        <v>1185.286922</v>
      </c>
      <c r="CY753" s="33">
        <v>1185.286922</v>
      </c>
      <c r="DC753" s="33">
        <v>1185.286922</v>
      </c>
      <c r="DG753" s="33">
        <v>1185.286922</v>
      </c>
      <c r="DK753" s="33">
        <v>1185.286922</v>
      </c>
      <c r="DO753" s="33">
        <v>1185.286922</v>
      </c>
      <c r="DS753" s="33">
        <v>491.7377396</v>
      </c>
      <c r="DW753" s="33">
        <v>718.02920759999995</v>
      </c>
      <c r="EA753" s="33">
        <v>98.929599749999994</v>
      </c>
    </row>
    <row r="754" spans="2:159" x14ac:dyDescent="0.25">
      <c r="B754" s="33" t="s">
        <v>772</v>
      </c>
      <c r="C754" s="33" t="s">
        <v>40</v>
      </c>
    </row>
    <row r="755" spans="2:159" x14ac:dyDescent="0.25">
      <c r="B755" s="33" t="s">
        <v>772</v>
      </c>
      <c r="C755" s="33" t="s">
        <v>41</v>
      </c>
    </row>
    <row r="756" spans="2:159" x14ac:dyDescent="0.25">
      <c r="B756" s="33" t="s">
        <v>772</v>
      </c>
      <c r="C756" s="33" t="s">
        <v>42</v>
      </c>
      <c r="CE756" s="33">
        <v>366.67149369999998</v>
      </c>
      <c r="CI756" s="33">
        <v>366.67149369999998</v>
      </c>
      <c r="CM756" s="33">
        <v>366.67149369999998</v>
      </c>
      <c r="CQ756" s="33">
        <v>366.67149369999998</v>
      </c>
      <c r="CU756" s="33">
        <v>366.67149369999998</v>
      </c>
      <c r="CY756" s="33">
        <v>366.67149369999998</v>
      </c>
      <c r="DC756" s="33">
        <v>926.62718570000004</v>
      </c>
      <c r="DG756" s="33">
        <v>926.62718570000004</v>
      </c>
      <c r="DK756" s="33">
        <v>926.62718570000004</v>
      </c>
      <c r="DO756" s="33">
        <v>926.62718570000004</v>
      </c>
      <c r="DS756" s="33">
        <v>926.62718570000004</v>
      </c>
      <c r="DW756" s="33">
        <v>926.62718570000004</v>
      </c>
      <c r="EA756" s="33">
        <v>926.62718570000004</v>
      </c>
      <c r="EE756" s="33">
        <v>520.63334099999997</v>
      </c>
    </row>
    <row r="757" spans="2:159" x14ac:dyDescent="0.25">
      <c r="B757" s="33" t="s">
        <v>772</v>
      </c>
      <c r="C757" s="33" t="s">
        <v>43</v>
      </c>
    </row>
    <row r="758" spans="2:159" x14ac:dyDescent="0.25">
      <c r="B758" s="33" t="s">
        <v>772</v>
      </c>
      <c r="C758" s="33" t="s">
        <v>44</v>
      </c>
    </row>
    <row r="759" spans="2:159" x14ac:dyDescent="0.25">
      <c r="B759" s="33" t="s">
        <v>772</v>
      </c>
      <c r="C759" s="33" t="s">
        <v>45</v>
      </c>
    </row>
    <row r="760" spans="2:159" x14ac:dyDescent="0.25">
      <c r="B760" s="33" t="s">
        <v>772</v>
      </c>
      <c r="C760" s="33" t="s">
        <v>46</v>
      </c>
    </row>
    <row r="761" spans="2:159" x14ac:dyDescent="0.25">
      <c r="B761" s="33" t="s">
        <v>772</v>
      </c>
      <c r="C761" s="33" t="s">
        <v>15</v>
      </c>
      <c r="D761" s="33">
        <v>0</v>
      </c>
      <c r="E761" s="33">
        <v>0</v>
      </c>
      <c r="F761" s="33">
        <v>0</v>
      </c>
      <c r="G761" s="33">
        <v>0</v>
      </c>
      <c r="H761" s="33">
        <v>0</v>
      </c>
      <c r="I761" s="33">
        <v>0</v>
      </c>
      <c r="J761" s="33">
        <v>0</v>
      </c>
      <c r="K761" s="33">
        <v>0</v>
      </c>
      <c r="L761" s="33">
        <v>0</v>
      </c>
      <c r="M761" s="33">
        <v>0</v>
      </c>
      <c r="N761" s="33">
        <v>0</v>
      </c>
      <c r="O761" s="33">
        <v>0</v>
      </c>
      <c r="P761" s="33">
        <v>0</v>
      </c>
      <c r="Q761" s="33">
        <v>0</v>
      </c>
      <c r="R761" s="33">
        <v>0</v>
      </c>
      <c r="S761" s="33">
        <v>0</v>
      </c>
      <c r="T761" s="33">
        <v>0</v>
      </c>
      <c r="U761" s="33">
        <v>0</v>
      </c>
      <c r="V761" s="33">
        <v>0</v>
      </c>
      <c r="W761" s="33">
        <v>0</v>
      </c>
      <c r="X761" s="33">
        <v>0</v>
      </c>
      <c r="Y761" s="33">
        <v>0</v>
      </c>
      <c r="Z761" s="33">
        <v>0</v>
      </c>
      <c r="AA761" s="33">
        <v>0</v>
      </c>
      <c r="AB761" s="33">
        <v>0</v>
      </c>
      <c r="AC761" s="33">
        <v>0</v>
      </c>
      <c r="AD761" s="33">
        <v>0</v>
      </c>
      <c r="AE761" s="33">
        <v>0</v>
      </c>
      <c r="AF761" s="33">
        <v>0</v>
      </c>
      <c r="AG761" s="33">
        <v>0</v>
      </c>
      <c r="AH761" s="33">
        <v>0</v>
      </c>
      <c r="AI761" s="33">
        <v>0</v>
      </c>
      <c r="AJ761" s="33">
        <v>0</v>
      </c>
      <c r="AK761" s="33">
        <v>0</v>
      </c>
      <c r="AL761" s="33">
        <v>0</v>
      </c>
      <c r="AM761" s="33">
        <v>0</v>
      </c>
      <c r="AN761" s="33">
        <v>0</v>
      </c>
      <c r="AO761" s="33">
        <v>0</v>
      </c>
      <c r="AP761" s="33">
        <v>0</v>
      </c>
      <c r="AQ761" s="33">
        <v>0</v>
      </c>
      <c r="AR761" s="33">
        <v>0</v>
      </c>
      <c r="AS761" s="33">
        <v>0</v>
      </c>
      <c r="AT761" s="33">
        <v>0</v>
      </c>
      <c r="AU761" s="33">
        <v>0</v>
      </c>
      <c r="AV761" s="33">
        <v>0</v>
      </c>
      <c r="AW761" s="33">
        <v>0</v>
      </c>
      <c r="AX761" s="33">
        <v>0</v>
      </c>
      <c r="AY761" s="33">
        <v>0</v>
      </c>
      <c r="AZ761" s="33">
        <v>0</v>
      </c>
      <c r="BA761" s="33">
        <v>0</v>
      </c>
      <c r="BB761" s="33">
        <v>0</v>
      </c>
      <c r="BC761" s="33">
        <v>0</v>
      </c>
      <c r="BD761" s="33">
        <v>0</v>
      </c>
      <c r="BE761" s="33">
        <v>0</v>
      </c>
      <c r="BF761" s="33">
        <v>0</v>
      </c>
      <c r="BG761" s="33">
        <v>0</v>
      </c>
      <c r="BH761" s="33">
        <v>0</v>
      </c>
      <c r="BI761" s="33">
        <v>0</v>
      </c>
      <c r="BJ761" s="33">
        <v>0</v>
      </c>
      <c r="BK761" s="33">
        <v>0</v>
      </c>
      <c r="BL761" s="33">
        <v>0</v>
      </c>
      <c r="BM761" s="33">
        <v>0</v>
      </c>
      <c r="BN761" s="33">
        <v>0</v>
      </c>
      <c r="BO761" s="33">
        <v>0</v>
      </c>
      <c r="BP761" s="33">
        <v>0</v>
      </c>
      <c r="BQ761" s="33">
        <v>0</v>
      </c>
      <c r="BR761" s="33">
        <v>0</v>
      </c>
      <c r="BS761" s="33">
        <v>0</v>
      </c>
      <c r="BT761" s="33">
        <v>0</v>
      </c>
      <c r="BU761" s="33">
        <v>0</v>
      </c>
      <c r="BV761" s="33">
        <v>0</v>
      </c>
      <c r="BW761" s="33">
        <v>0</v>
      </c>
      <c r="BX761" s="33">
        <v>0</v>
      </c>
      <c r="BY761" s="33">
        <v>0</v>
      </c>
      <c r="BZ761" s="33">
        <v>0</v>
      </c>
      <c r="CA761" s="33">
        <v>0</v>
      </c>
      <c r="CB761" s="33">
        <v>0</v>
      </c>
      <c r="CC761" s="33">
        <v>0</v>
      </c>
      <c r="CD761" s="33">
        <v>0</v>
      </c>
      <c r="CE761" s="33">
        <v>1249.7149879999999</v>
      </c>
      <c r="CF761" s="33">
        <v>0</v>
      </c>
      <c r="CG761" s="33">
        <v>0</v>
      </c>
      <c r="CH761" s="33">
        <v>0</v>
      </c>
      <c r="CI761" s="33">
        <v>1439.2093</v>
      </c>
      <c r="CJ761" s="33">
        <v>0</v>
      </c>
      <c r="CK761" s="33">
        <v>0</v>
      </c>
      <c r="CL761" s="33">
        <v>0</v>
      </c>
      <c r="CM761" s="33">
        <v>1628.703612</v>
      </c>
      <c r="CN761" s="33">
        <v>0</v>
      </c>
      <c r="CO761" s="33">
        <v>0</v>
      </c>
      <c r="CP761" s="33">
        <v>0</v>
      </c>
      <c r="CQ761" s="33">
        <v>2309.9356630000002</v>
      </c>
      <c r="CR761" s="33">
        <v>0</v>
      </c>
      <c r="CS761" s="33">
        <v>0</v>
      </c>
      <c r="CT761" s="33">
        <v>0</v>
      </c>
      <c r="CU761" s="33">
        <v>2499.429975</v>
      </c>
      <c r="CV761" s="33">
        <v>0</v>
      </c>
      <c r="CW761" s="33">
        <v>0</v>
      </c>
      <c r="CX761" s="33">
        <v>0</v>
      </c>
      <c r="CY761" s="33">
        <v>2688.9242869999998</v>
      </c>
      <c r="CZ761" s="33">
        <v>0</v>
      </c>
      <c r="DA761" s="33">
        <v>0</v>
      </c>
      <c r="DB761" s="33">
        <v>0</v>
      </c>
      <c r="DC761" s="33">
        <v>3438.3742910000001</v>
      </c>
      <c r="DD761" s="33">
        <v>0</v>
      </c>
      <c r="DE761" s="33">
        <v>0</v>
      </c>
      <c r="DF761" s="33">
        <v>0</v>
      </c>
      <c r="DG761" s="33">
        <v>3627.8686029999999</v>
      </c>
      <c r="DH761" s="33">
        <v>0</v>
      </c>
      <c r="DI761" s="33">
        <v>0</v>
      </c>
      <c r="DJ761" s="33">
        <v>0</v>
      </c>
      <c r="DK761" s="33">
        <v>3817.3629150000002</v>
      </c>
      <c r="DL761" s="33">
        <v>0</v>
      </c>
      <c r="DM761" s="33">
        <v>0</v>
      </c>
      <c r="DN761" s="33">
        <v>0</v>
      </c>
      <c r="DO761" s="33">
        <v>3636.5445070000001</v>
      </c>
      <c r="DP761" s="33">
        <v>0</v>
      </c>
      <c r="DQ761" s="33">
        <v>0</v>
      </c>
      <c r="DR761" s="33">
        <v>0</v>
      </c>
      <c r="DS761" s="33">
        <v>2826.0111889999998</v>
      </c>
      <c r="DT761" s="33">
        <v>0</v>
      </c>
      <c r="DU761" s="33">
        <v>0</v>
      </c>
      <c r="DV761" s="33">
        <v>0</v>
      </c>
      <c r="DW761" s="33">
        <v>2023.6450170000001</v>
      </c>
      <c r="DX761" s="33">
        <v>0</v>
      </c>
      <c r="DY761" s="33">
        <v>0</v>
      </c>
      <c r="DZ761" s="33">
        <v>0</v>
      </c>
      <c r="EA761" s="33">
        <v>1215.051097</v>
      </c>
      <c r="EB761" s="33">
        <v>0</v>
      </c>
      <c r="EC761" s="33">
        <v>0</v>
      </c>
      <c r="ED761" s="33">
        <v>0</v>
      </c>
      <c r="EE761" s="33">
        <v>520.63334099999997</v>
      </c>
      <c r="EF761" s="33">
        <v>0</v>
      </c>
      <c r="EG761" s="33">
        <v>0</v>
      </c>
      <c r="EH761" s="33">
        <v>0</v>
      </c>
      <c r="EI761" s="33">
        <v>0</v>
      </c>
      <c r="EJ761" s="33">
        <v>0</v>
      </c>
      <c r="EK761" s="33">
        <v>0</v>
      </c>
      <c r="EL761" s="33">
        <v>0</v>
      </c>
      <c r="EM761" s="33">
        <v>0</v>
      </c>
      <c r="EN761" s="33">
        <v>0</v>
      </c>
      <c r="EO761" s="33">
        <v>0</v>
      </c>
      <c r="EP761" s="33">
        <v>0</v>
      </c>
      <c r="EQ761" s="33">
        <v>0</v>
      </c>
      <c r="ER761" s="33">
        <v>0</v>
      </c>
      <c r="ES761" s="33">
        <v>0</v>
      </c>
      <c r="ET761" s="33">
        <v>0</v>
      </c>
      <c r="EU761" s="33">
        <v>0</v>
      </c>
      <c r="EV761" s="33">
        <v>0</v>
      </c>
      <c r="EW761" s="33">
        <v>0</v>
      </c>
      <c r="EX761" s="33">
        <v>0</v>
      </c>
      <c r="EY761" s="33">
        <v>0</v>
      </c>
      <c r="EZ761" s="33">
        <v>0</v>
      </c>
      <c r="FA761" s="33">
        <v>0</v>
      </c>
      <c r="FB761" s="33">
        <v>0</v>
      </c>
      <c r="FC761" s="33">
        <v>0</v>
      </c>
    </row>
    <row r="762" spans="2:159" x14ac:dyDescent="0.25">
      <c r="B762" s="33" t="s">
        <v>15</v>
      </c>
      <c r="D762" s="33">
        <v>63890.170129999999</v>
      </c>
      <c r="E762" s="33">
        <v>59982.047960000004</v>
      </c>
      <c r="F762" s="33">
        <v>60206.238039999997</v>
      </c>
      <c r="G762" s="33">
        <v>62102.603900000002</v>
      </c>
      <c r="H762" s="33">
        <v>66584.919219999996</v>
      </c>
      <c r="I762" s="33">
        <v>62562.378299999997</v>
      </c>
      <c r="J762" s="33">
        <v>62802.951910000003</v>
      </c>
      <c r="K762" s="33">
        <v>64761.400430000002</v>
      </c>
      <c r="L762" s="33">
        <v>65641.422550000003</v>
      </c>
      <c r="M762" s="33">
        <v>61707.589749999999</v>
      </c>
      <c r="N762" s="33">
        <v>61949.39862</v>
      </c>
      <c r="O762" s="33">
        <v>63865.230450000003</v>
      </c>
      <c r="P762" s="33">
        <v>68278.414279999997</v>
      </c>
      <c r="Q762" s="33">
        <v>64194.104099999997</v>
      </c>
      <c r="R762" s="33">
        <v>64437.881410000002</v>
      </c>
      <c r="S762" s="33">
        <v>66440.042549999998</v>
      </c>
      <c r="T762" s="33">
        <v>68315.507289999994</v>
      </c>
      <c r="U762" s="33">
        <v>64242.538659999998</v>
      </c>
      <c r="V762" s="33">
        <v>64484.479209999998</v>
      </c>
      <c r="W762" s="33">
        <v>66486.229420000003</v>
      </c>
      <c r="X762" s="33">
        <v>69555.949510000006</v>
      </c>
      <c r="Y762" s="33">
        <v>65414.336920000002</v>
      </c>
      <c r="Z762" s="33">
        <v>65659.015889999995</v>
      </c>
      <c r="AA762" s="33">
        <v>67692.905960000004</v>
      </c>
      <c r="AB762" s="33">
        <v>70679.150609999997</v>
      </c>
      <c r="AC762" s="33">
        <v>66462.633809999999</v>
      </c>
      <c r="AD762" s="33">
        <v>66706.32488</v>
      </c>
      <c r="AE762" s="33">
        <v>68778.369300000006</v>
      </c>
      <c r="AF762" s="33">
        <v>75854.248670000001</v>
      </c>
      <c r="AG762" s="33">
        <v>71336.479219999994</v>
      </c>
      <c r="AH762" s="33">
        <v>71606.315390000003</v>
      </c>
      <c r="AI762" s="33">
        <v>73824.958480000001</v>
      </c>
      <c r="AJ762" s="33">
        <v>79651.383369999996</v>
      </c>
      <c r="AK762" s="33">
        <v>74922.019010000004</v>
      </c>
      <c r="AL762" s="33">
        <v>75213.442200000005</v>
      </c>
      <c r="AM762" s="33">
        <v>77536.344979999994</v>
      </c>
      <c r="AN762" s="33">
        <v>83543.712310000003</v>
      </c>
      <c r="AO762" s="33">
        <v>78603.96905</v>
      </c>
      <c r="AP762" s="33">
        <v>78918.602899999998</v>
      </c>
      <c r="AQ762" s="33">
        <v>81343.340060000002</v>
      </c>
      <c r="AR762" s="33">
        <v>86965.204169999997</v>
      </c>
      <c r="AS762" s="33">
        <v>81817.148490000007</v>
      </c>
      <c r="AT762" s="33">
        <v>82142.179080000002</v>
      </c>
      <c r="AU762" s="33">
        <v>84670.780920000005</v>
      </c>
      <c r="AV762" s="33">
        <v>90531.520120000001</v>
      </c>
      <c r="AW762" s="33">
        <v>85161.388819999993</v>
      </c>
      <c r="AX762" s="33">
        <v>85496.804480000006</v>
      </c>
      <c r="AY762" s="33">
        <v>88136.416329999993</v>
      </c>
      <c r="AZ762" s="33">
        <v>94135.380409999998</v>
      </c>
      <c r="BA762" s="33">
        <v>88541.121700000003</v>
      </c>
      <c r="BB762" s="33">
        <v>88888.807289999997</v>
      </c>
      <c r="BC762" s="33">
        <v>91640.144260000001</v>
      </c>
      <c r="BD762" s="33">
        <v>97866.660210000002</v>
      </c>
      <c r="BE762" s="33">
        <v>92036.421730000002</v>
      </c>
      <c r="BF762" s="33">
        <v>92394.947239999994</v>
      </c>
      <c r="BG762" s="33">
        <v>95265.382500000007</v>
      </c>
      <c r="BH762" s="33">
        <v>101071.26760000001</v>
      </c>
      <c r="BI762" s="33">
        <v>95046.326849999998</v>
      </c>
      <c r="BJ762" s="33">
        <v>95413.527270000006</v>
      </c>
      <c r="BK762" s="33">
        <v>98386.894849999997</v>
      </c>
      <c r="BL762" s="33">
        <v>104084.3391</v>
      </c>
      <c r="BM762" s="33">
        <v>97865.526519999999</v>
      </c>
      <c r="BN762" s="33">
        <v>98242.437030000001</v>
      </c>
      <c r="BO762" s="33">
        <v>101312.6684</v>
      </c>
      <c r="BP762" s="33">
        <v>107212.7444</v>
      </c>
      <c r="BQ762" s="33">
        <v>100791.224</v>
      </c>
      <c r="BR762" s="33">
        <v>101179.2224</v>
      </c>
      <c r="BS762" s="33">
        <v>104349.352</v>
      </c>
      <c r="BT762" s="33">
        <v>110429.5686</v>
      </c>
      <c r="BU762" s="33">
        <v>103802.3919</v>
      </c>
      <c r="BV762" s="33">
        <v>104202.829</v>
      </c>
      <c r="BW762" s="33">
        <v>107473.7708</v>
      </c>
      <c r="BX762" s="33">
        <v>113747.9464</v>
      </c>
      <c r="BY762" s="33">
        <v>106913.5863</v>
      </c>
      <c r="BZ762" s="33">
        <v>107328.19869999999</v>
      </c>
      <c r="CA762" s="33">
        <v>110700.7729</v>
      </c>
      <c r="CB762" s="33">
        <v>117231.1933</v>
      </c>
      <c r="CC762" s="33">
        <v>110175.33930000001</v>
      </c>
      <c r="CD762" s="33">
        <v>110601.68339999999</v>
      </c>
      <c r="CE762" s="33">
        <v>114084.17</v>
      </c>
      <c r="CF762" s="33">
        <v>120773.2129</v>
      </c>
      <c r="CG762" s="33">
        <v>113496.06</v>
      </c>
      <c r="CH762" s="33">
        <v>113934.5151</v>
      </c>
      <c r="CI762" s="33">
        <v>117526.6226</v>
      </c>
      <c r="CJ762" s="33">
        <v>124311.9685</v>
      </c>
      <c r="CK762" s="33">
        <v>116817.7249</v>
      </c>
      <c r="CL762" s="33">
        <v>117268.8365</v>
      </c>
      <c r="CM762" s="33">
        <v>120968.5963</v>
      </c>
      <c r="CN762" s="33">
        <v>127965.1479</v>
      </c>
      <c r="CO762" s="33">
        <v>120238.8398</v>
      </c>
      <c r="CP762" s="33">
        <v>120702.5241</v>
      </c>
      <c r="CQ762" s="33">
        <v>124514.8327</v>
      </c>
      <c r="CR762" s="33">
        <v>131740.522</v>
      </c>
      <c r="CS762" s="33">
        <v>123779.82339999999</v>
      </c>
      <c r="CT762" s="33">
        <v>124256.3222</v>
      </c>
      <c r="CU762" s="33">
        <v>128184.1774</v>
      </c>
      <c r="CV762" s="33">
        <v>135761.73569999999</v>
      </c>
      <c r="CW762" s="33">
        <v>127557.5313</v>
      </c>
      <c r="CX762" s="33">
        <v>128050.23119999999</v>
      </c>
      <c r="CY762" s="33">
        <v>132096.76759999999</v>
      </c>
      <c r="CZ762" s="33">
        <v>139735.0735</v>
      </c>
      <c r="DA762" s="33">
        <v>131282.71590000001</v>
      </c>
      <c r="DB762" s="33">
        <v>131788.4528</v>
      </c>
      <c r="DC762" s="33">
        <v>135958.04300000001</v>
      </c>
      <c r="DD762" s="33">
        <v>143746.7727</v>
      </c>
      <c r="DE762" s="33">
        <v>135029.40410000001</v>
      </c>
      <c r="DF762" s="33">
        <v>135549.64670000001</v>
      </c>
      <c r="DG762" s="33">
        <v>139850.7855</v>
      </c>
      <c r="DH762" s="33">
        <v>147605.66589999999</v>
      </c>
      <c r="DI762" s="33">
        <v>138631.15669999999</v>
      </c>
      <c r="DJ762" s="33">
        <v>139165.11199999999</v>
      </c>
      <c r="DK762" s="33">
        <v>143594.1765</v>
      </c>
      <c r="DL762" s="33">
        <v>151431.5888</v>
      </c>
      <c r="DM762" s="33">
        <v>142203.19080000001</v>
      </c>
      <c r="DN762" s="33">
        <v>142751.7598</v>
      </c>
      <c r="DO762" s="33">
        <v>147307.14799999999</v>
      </c>
      <c r="DP762" s="33">
        <v>154810.84409999999</v>
      </c>
      <c r="DQ762" s="33">
        <v>145355.59460000001</v>
      </c>
      <c r="DR762" s="33">
        <v>145917.10430000001</v>
      </c>
      <c r="DS762" s="33">
        <v>150585.0577</v>
      </c>
      <c r="DT762" s="33">
        <v>158200.97959999999</v>
      </c>
      <c r="DU762" s="33">
        <v>148516.38930000001</v>
      </c>
      <c r="DV762" s="33">
        <v>149090.03349999999</v>
      </c>
      <c r="DW762" s="33">
        <v>153872.06700000001</v>
      </c>
      <c r="DX762" s="33">
        <v>161604.39970000001</v>
      </c>
      <c r="DY762" s="33">
        <v>151688.28529999999</v>
      </c>
      <c r="DZ762" s="33">
        <v>152274.4682</v>
      </c>
      <c r="EA762" s="33">
        <v>157171.62520000001</v>
      </c>
      <c r="EB762" s="33">
        <v>165074.94680000001</v>
      </c>
      <c r="EC762" s="33">
        <v>154919.34460000001</v>
      </c>
      <c r="ED762" s="33">
        <v>155518.16570000001</v>
      </c>
      <c r="EE762" s="33">
        <v>160534.5938</v>
      </c>
      <c r="EF762" s="33">
        <v>168614.60310000001</v>
      </c>
      <c r="EG762" s="33">
        <v>158214.72039999999</v>
      </c>
      <c r="EH762" s="33">
        <v>158825.5288</v>
      </c>
      <c r="EI762" s="33">
        <v>163964.47700000001</v>
      </c>
      <c r="EJ762" s="33">
        <v>172178.04449999999</v>
      </c>
      <c r="EK762" s="33">
        <v>161531.00270000001</v>
      </c>
      <c r="EL762" s="33">
        <v>162153.4472</v>
      </c>
      <c r="EM762" s="33">
        <v>167417.0577</v>
      </c>
      <c r="EN762" s="33">
        <v>175710.11360000001</v>
      </c>
      <c r="EO762" s="33">
        <v>164814.66440000001</v>
      </c>
      <c r="EP762" s="33">
        <v>165449.21299999999</v>
      </c>
      <c r="EQ762" s="33">
        <v>170837.30600000001</v>
      </c>
      <c r="ER762" s="33">
        <v>179590.77739999999</v>
      </c>
      <c r="ES762" s="33">
        <v>168413.8645</v>
      </c>
      <c r="ET762" s="33">
        <v>169062.0552</v>
      </c>
      <c r="EU762" s="33">
        <v>174587.97959999999</v>
      </c>
      <c r="EV762" s="33">
        <v>183320.00949999999</v>
      </c>
      <c r="EW762" s="33">
        <v>171871.55840000001</v>
      </c>
      <c r="EX762" s="33">
        <v>172532.77299999999</v>
      </c>
      <c r="EY762" s="33">
        <v>178193.33040000001</v>
      </c>
      <c r="EZ762" s="33">
        <v>187005.147</v>
      </c>
      <c r="FA762" s="33">
        <v>175289.5177</v>
      </c>
      <c r="FB762" s="33">
        <v>175963.8235</v>
      </c>
      <c r="FC762" s="33">
        <v>181757.6735</v>
      </c>
    </row>
  </sheetData>
  <conditionalFormatting sqref="C185:C342">
    <cfRule type="beginsWith" dxfId="10" priority="4" operator="beginsWith" text="sum">
      <formula>LEFT(C185,LEN("sum"))="sum"</formula>
    </cfRule>
  </conditionalFormatting>
  <conditionalFormatting sqref="C6:C184">
    <cfRule type="beginsWith" dxfId="9" priority="3" operator="beginsWith" text="sum">
      <formula>LEFT(C6,LEN("sum"))="sum"</formula>
    </cfRule>
  </conditionalFormatting>
  <conditionalFormatting sqref="C359:C370">
    <cfRule type="beginsWith" dxfId="8" priority="2" operator="beginsWith" text="sum">
      <formula>LEFT(C359,LEN("sum"))="sum"</formula>
    </cfRule>
  </conditionalFormatting>
  <conditionalFormatting sqref="C371:C382">
    <cfRule type="beginsWith" dxfId="7" priority="1" operator="beginsWith" text="sum">
      <formula>LEFT(C371,LEN("sum"))="sum"</formula>
    </cfRule>
  </conditionalFormatting>
  <pageMargins left="0.511811024" right="0.511811024" top="0.78740157499999996" bottom="0.78740157499999996" header="0.31496062000000002" footer="0.3149606200000000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3"/>
  <dimension ref="B2:IX49"/>
  <sheetViews>
    <sheetView zoomScale="80" zoomScaleNormal="80" workbookViewId="0">
      <pane xSplit="2" topLeftCell="C1" activePane="topRight" state="frozen"/>
      <selection activeCell="Q32" sqref="Q32"/>
      <selection pane="topRight" activeCell="H41" sqref="H41"/>
    </sheetView>
  </sheetViews>
  <sheetFormatPr defaultColWidth="9.140625" defaultRowHeight="15" x14ac:dyDescent="0.25"/>
  <cols>
    <col min="1" max="1" width="9.140625" style="33"/>
    <col min="2" max="2" width="30.5703125" style="33" bestFit="1" customWidth="1"/>
    <col min="3" max="3" width="13.42578125" style="33" bestFit="1" customWidth="1"/>
    <col min="4" max="6" width="13.7109375" style="33" bestFit="1" customWidth="1"/>
    <col min="7" max="7" width="13.42578125" style="33" bestFit="1" customWidth="1"/>
    <col min="8" max="10" width="13.7109375" style="33" bestFit="1" customWidth="1"/>
    <col min="11" max="11" width="13.42578125" style="33" bestFit="1" customWidth="1"/>
    <col min="12" max="14" width="13.7109375" style="33" bestFit="1" customWidth="1"/>
    <col min="15" max="15" width="13.42578125" style="33" bestFit="1" customWidth="1"/>
    <col min="16" max="18" width="13.7109375" style="33" bestFit="1" customWidth="1"/>
    <col min="19" max="19" width="13.42578125" style="33" bestFit="1" customWidth="1"/>
    <col min="20" max="23" width="13.7109375" style="33" bestFit="1" customWidth="1"/>
    <col min="24" max="26" width="14.140625" style="33" bestFit="1" customWidth="1"/>
    <col min="27" max="27" width="13.42578125" style="33" bestFit="1" customWidth="1"/>
    <col min="28" max="31" width="13.7109375" style="33" bestFit="1" customWidth="1"/>
    <col min="32" max="34" width="14.140625" style="33" bestFit="1" customWidth="1"/>
    <col min="35" max="35" width="13.7109375" style="33" bestFit="1" customWidth="1"/>
    <col min="36" max="38" width="14.140625" style="33" bestFit="1" customWidth="1"/>
    <col min="39" max="56" width="9.140625" style="33"/>
    <col min="57" max="57" width="12" style="33" customWidth="1"/>
    <col min="58" max="102" width="9.140625" style="33"/>
    <col min="103" max="106" width="13.5703125" style="66" bestFit="1" customWidth="1"/>
    <col min="107" max="107" width="13.5703125" style="33" bestFit="1" customWidth="1"/>
    <col min="108" max="16384" width="9.140625" style="33"/>
  </cols>
  <sheetData>
    <row r="2" spans="2:258" x14ac:dyDescent="0.25">
      <c r="B2" s="12" t="s">
        <v>226</v>
      </c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  <c r="X2" s="13"/>
      <c r="Y2" s="13"/>
      <c r="Z2" s="13"/>
      <c r="AA2" s="13"/>
      <c r="AB2" s="13"/>
      <c r="AC2" s="13"/>
      <c r="AD2" s="13"/>
      <c r="AE2" s="13"/>
      <c r="AF2" s="13"/>
      <c r="AG2" s="13"/>
      <c r="AH2" s="13"/>
      <c r="AI2" s="13"/>
      <c r="AJ2" s="13"/>
      <c r="AK2" s="13"/>
      <c r="AL2" s="13"/>
    </row>
    <row r="3" spans="2:258" x14ac:dyDescent="0.25">
      <c r="B3" s="14"/>
      <c r="C3" s="15" t="str">
        <f>PLANEL_GerMED_Trim_Resultado!P3&amp;"_"&amp;PLANEL_GerMED_Trim_Resultado!P4</f>
        <v>2015_1° Trim</v>
      </c>
      <c r="D3" s="15" t="str">
        <f>PLANEL_GerMED_Trim_Resultado!Q3&amp;"_"&amp;PLANEL_GerMED_Trim_Resultado!Q4</f>
        <v>2015_2° Trim</v>
      </c>
      <c r="E3" s="15" t="str">
        <f>PLANEL_GerMED_Trim_Resultado!R3&amp;"_"&amp;PLANEL_GerMED_Trim_Resultado!R4</f>
        <v>2015_3° Trim</v>
      </c>
      <c r="F3" s="15" t="str">
        <f>PLANEL_GerMED_Trim_Resultado!S3&amp;"_"&amp;PLANEL_GerMED_Trim_Resultado!S4</f>
        <v>2015_4° Trim</v>
      </c>
      <c r="G3" s="15" t="str">
        <f>PLANEL_GerMED_Trim_Resultado!T3&amp;"_"&amp;PLANEL_GerMED_Trim_Resultado!T4</f>
        <v>2016_1° Trim</v>
      </c>
      <c r="H3" s="15" t="str">
        <f>PLANEL_GerMED_Trim_Resultado!U3&amp;"_"&amp;PLANEL_GerMED_Trim_Resultado!U4</f>
        <v>2016_2° Trim</v>
      </c>
      <c r="I3" s="15" t="str">
        <f>PLANEL_GerMED_Trim_Resultado!V3&amp;"_"&amp;PLANEL_GerMED_Trim_Resultado!V4</f>
        <v>2016_3° Trim</v>
      </c>
      <c r="J3" s="15" t="str">
        <f>PLANEL_GerMED_Trim_Resultado!W3&amp;"_"&amp;PLANEL_GerMED_Trim_Resultado!W4</f>
        <v>2016_4° Trim</v>
      </c>
      <c r="K3" s="15" t="str">
        <f>PLANEL_GerMED_Trim_Resultado!X3&amp;"_"&amp;PLANEL_GerMED_Trim_Resultado!X4</f>
        <v>2017_1° Trim</v>
      </c>
      <c r="L3" s="15" t="str">
        <f>PLANEL_GerMED_Trim_Resultado!Y3&amp;"_"&amp;PLANEL_GerMED_Trim_Resultado!Y4</f>
        <v>2017_2° Trim</v>
      </c>
      <c r="M3" s="15" t="str">
        <f>PLANEL_GerMED_Trim_Resultado!Z3&amp;"_"&amp;PLANEL_GerMED_Trim_Resultado!Z4</f>
        <v>2017_3° Trim</v>
      </c>
      <c r="N3" s="15" t="str">
        <f>PLANEL_GerMED_Trim_Resultado!AA3&amp;"_"&amp;PLANEL_GerMED_Trim_Resultado!AA4</f>
        <v>2017_4° Trim</v>
      </c>
      <c r="O3" s="15" t="str">
        <f>PLANEL_GerMED_Trim_Resultado!AB3&amp;"_"&amp;PLANEL_GerMED_Trim_Resultado!AB4</f>
        <v>2018_1° Trim</v>
      </c>
      <c r="P3" s="15" t="str">
        <f>PLANEL_GerMED_Trim_Resultado!AC3&amp;"_"&amp;PLANEL_GerMED_Trim_Resultado!AC4</f>
        <v>2018_2° Trim</v>
      </c>
      <c r="Q3" s="15" t="str">
        <f>PLANEL_GerMED_Trim_Resultado!AD3&amp;"_"&amp;PLANEL_GerMED_Trim_Resultado!AD4</f>
        <v>2018_3° Trim</v>
      </c>
      <c r="R3" s="15" t="str">
        <f>PLANEL_GerMED_Trim_Resultado!AE3&amp;"_"&amp;PLANEL_GerMED_Trim_Resultado!AE4</f>
        <v>2018_4° Trim</v>
      </c>
      <c r="S3" s="15" t="str">
        <f>PLANEL_GerMED_Trim_Resultado!AF3&amp;"_"&amp;PLANEL_GerMED_Trim_Resultado!AF4</f>
        <v>2019_1° Trim</v>
      </c>
      <c r="T3" s="15" t="str">
        <f>PLANEL_GerMED_Trim_Resultado!AG3&amp;"_"&amp;PLANEL_GerMED_Trim_Resultado!AG4</f>
        <v>2019_2° Trim</v>
      </c>
      <c r="U3" s="15" t="str">
        <f>PLANEL_GerMED_Trim_Resultado!AH3&amp;"_"&amp;PLANEL_GerMED_Trim_Resultado!AH4</f>
        <v>2019_3° Trim</v>
      </c>
      <c r="V3" s="15" t="str">
        <f>PLANEL_GerMED_Trim_Resultado!AI3&amp;"_"&amp;PLANEL_GerMED_Trim_Resultado!AI4</f>
        <v>2019_4° Trim</v>
      </c>
      <c r="W3" s="15" t="str">
        <f>PLANEL_GerMED_Trim_Resultado!AJ3&amp;"_"&amp;PLANEL_GerMED_Trim_Resultado!AJ4</f>
        <v>2020_1° Trim</v>
      </c>
      <c r="X3" s="15" t="str">
        <f>PLANEL_GerMED_Trim_Resultado!AK3&amp;"_"&amp;PLANEL_GerMED_Trim_Resultado!AK4</f>
        <v>2020_2° Trim</v>
      </c>
      <c r="Y3" s="15" t="str">
        <f>PLANEL_GerMED_Trim_Resultado!AL3&amp;"_"&amp;PLANEL_GerMED_Trim_Resultado!AL4</f>
        <v>2020_3° Trim</v>
      </c>
      <c r="Z3" s="15" t="str">
        <f>PLANEL_GerMED_Trim_Resultado!AM3&amp;"_"&amp;PLANEL_GerMED_Trim_Resultado!AM4</f>
        <v>2020_4° Trim</v>
      </c>
      <c r="AA3" s="15" t="str">
        <f>PLANEL_GerMED_Trim_Resultado!AN3&amp;"_"&amp;PLANEL_GerMED_Trim_Resultado!AN4</f>
        <v>2021_1° Trim</v>
      </c>
      <c r="AB3" s="15" t="str">
        <f>PLANEL_GerMED_Trim_Resultado!AO3&amp;"_"&amp;PLANEL_GerMED_Trim_Resultado!AO4</f>
        <v>2021_2° Trim</v>
      </c>
      <c r="AC3" s="15" t="str">
        <f>PLANEL_GerMED_Trim_Resultado!AP3&amp;"_"&amp;PLANEL_GerMED_Trim_Resultado!AP4</f>
        <v>2021_3° Trim</v>
      </c>
      <c r="AD3" s="15" t="str">
        <f>PLANEL_GerMED_Trim_Resultado!AQ3&amp;"_"&amp;PLANEL_GerMED_Trim_Resultado!AQ4</f>
        <v>2021_4° Trim</v>
      </c>
      <c r="AE3" s="15" t="str">
        <f>PLANEL_GerMED_Trim_Resultado!AR3&amp;"_"&amp;PLANEL_GerMED_Trim_Resultado!AR4</f>
        <v>2022_1° Trim</v>
      </c>
      <c r="AF3" s="15" t="str">
        <f>PLANEL_GerMED_Trim_Resultado!AS3&amp;"_"&amp;PLANEL_GerMED_Trim_Resultado!AS4</f>
        <v>2022_2° Trim</v>
      </c>
      <c r="AG3" s="15" t="str">
        <f>PLANEL_GerMED_Trim_Resultado!AT3&amp;"_"&amp;PLANEL_GerMED_Trim_Resultado!AT4</f>
        <v>2022_3° Trim</v>
      </c>
      <c r="AH3" s="15" t="str">
        <f>PLANEL_GerMED_Trim_Resultado!AU3&amp;"_"&amp;PLANEL_GerMED_Trim_Resultado!AU4</f>
        <v>2022_4° Trim</v>
      </c>
      <c r="AI3" s="15" t="str">
        <f>PLANEL_GerMED_Trim_Resultado!AV3&amp;"_"&amp;PLANEL_GerMED_Trim_Resultado!AV4</f>
        <v>2023_1° Trim</v>
      </c>
      <c r="AJ3" s="15" t="str">
        <f>PLANEL_GerMED_Trim_Resultado!AW3&amp;"_"&amp;PLANEL_GerMED_Trim_Resultado!AW4</f>
        <v>2023_2° Trim</v>
      </c>
      <c r="AK3" s="15" t="str">
        <f>PLANEL_GerMED_Trim_Resultado!AX3&amp;"_"&amp;PLANEL_GerMED_Trim_Resultado!AX4</f>
        <v>2023_3° Trim</v>
      </c>
      <c r="AL3" s="15" t="str">
        <f>PLANEL_GerMED_Trim_Resultado!AY3&amp;"_"&amp;PLANEL_GerMED_Trim_Resultado!AY4</f>
        <v>2023_4° Trim</v>
      </c>
      <c r="AM3" s="15" t="str">
        <f>PLANEL_GerMED_Trim_Resultado!AZ3&amp;"_"&amp;PLANEL_GerMED_Trim_Resultado!AZ4</f>
        <v>2024_1° Trim</v>
      </c>
      <c r="AN3" s="15" t="str">
        <f>PLANEL_GerMED_Trim_Resultado!BA3&amp;"_"&amp;PLANEL_GerMED_Trim_Resultado!BA4</f>
        <v>2024_2° Trim</v>
      </c>
      <c r="AO3" s="15" t="str">
        <f>PLANEL_GerMED_Trim_Resultado!BB3&amp;"_"&amp;PLANEL_GerMED_Trim_Resultado!BB4</f>
        <v>2024_3° Trim</v>
      </c>
      <c r="AP3" s="15" t="str">
        <f>PLANEL_GerMED_Trim_Resultado!BC3&amp;"_"&amp;PLANEL_GerMED_Trim_Resultado!BC4</f>
        <v>2024_4° Trim</v>
      </c>
      <c r="AQ3" s="15" t="str">
        <f>PLANEL_GerMED_Trim_Resultado!BD3&amp;"_"&amp;PLANEL_GerMED_Trim_Resultado!BD4</f>
        <v>2025_1° Trim</v>
      </c>
      <c r="AR3" s="15" t="str">
        <f>PLANEL_GerMED_Trim_Resultado!BE3&amp;"_"&amp;PLANEL_GerMED_Trim_Resultado!BE4</f>
        <v>2025_2° Trim</v>
      </c>
      <c r="AS3" s="15" t="str">
        <f>PLANEL_GerMED_Trim_Resultado!BF3&amp;"_"&amp;PLANEL_GerMED_Trim_Resultado!BF4</f>
        <v>2025_3° Trim</v>
      </c>
      <c r="AT3" s="15" t="str">
        <f>PLANEL_GerMED_Trim_Resultado!BG3&amp;"_"&amp;PLANEL_GerMED_Trim_Resultado!BG4</f>
        <v>2025_4° Trim</v>
      </c>
      <c r="AU3" s="15" t="str">
        <f>PLANEL_GerMED_Trim_Resultado!BH3&amp;"_"&amp;PLANEL_GerMED_Trim_Resultado!BH4</f>
        <v>2026_1° Trim</v>
      </c>
      <c r="AV3" s="15" t="str">
        <f>PLANEL_GerMED_Trim_Resultado!BI3&amp;"_"&amp;PLANEL_GerMED_Trim_Resultado!BI4</f>
        <v>2026_2° Trim</v>
      </c>
      <c r="AW3" s="15" t="str">
        <f>PLANEL_GerMED_Trim_Resultado!BJ3&amp;"_"&amp;PLANEL_GerMED_Trim_Resultado!BJ4</f>
        <v>2026_3° Trim</v>
      </c>
      <c r="AX3" s="15" t="str">
        <f>PLANEL_GerMED_Trim_Resultado!BK3&amp;"_"&amp;PLANEL_GerMED_Trim_Resultado!BK4</f>
        <v>2026_4° Trim</v>
      </c>
      <c r="AY3" s="15" t="str">
        <f>PLANEL_GerMED_Trim_Resultado!BL3&amp;"_"&amp;PLANEL_GerMED_Trim_Resultado!BL4</f>
        <v>2027_1° Trim</v>
      </c>
      <c r="AZ3" s="15" t="str">
        <f>PLANEL_GerMED_Trim_Resultado!BM3&amp;"_"&amp;PLANEL_GerMED_Trim_Resultado!BM4</f>
        <v>2027_2° Trim</v>
      </c>
      <c r="BA3" s="15" t="str">
        <f>PLANEL_GerMED_Trim_Resultado!BN3&amp;"_"&amp;PLANEL_GerMED_Trim_Resultado!BN4</f>
        <v>2027_3° Trim</v>
      </c>
      <c r="BB3" s="15" t="str">
        <f>PLANEL_GerMED_Trim_Resultado!BO3&amp;"_"&amp;PLANEL_GerMED_Trim_Resultado!BO4</f>
        <v>2027_4° Trim</v>
      </c>
      <c r="BC3" s="15" t="str">
        <f>PLANEL_GerMED_Trim_Resultado!BP3&amp;"_"&amp;PLANEL_GerMED_Trim_Resultado!BP4</f>
        <v>2028_1° Trim</v>
      </c>
      <c r="BD3" s="15" t="str">
        <f>PLANEL_GerMED_Trim_Resultado!BQ3&amp;"_"&amp;PLANEL_GerMED_Trim_Resultado!BQ4</f>
        <v>2028_2° Trim</v>
      </c>
      <c r="BE3" s="15" t="str">
        <f>PLANEL_GerMED_Trim_Resultado!BR3&amp;"_"&amp;PLANEL_GerMED_Trim_Resultado!BR4</f>
        <v>2028_3° Trim</v>
      </c>
      <c r="BF3" s="15" t="str">
        <f>PLANEL_GerMED_Trim_Resultado!BS3&amp;"_"&amp;PLANEL_GerMED_Trim_Resultado!BS4</f>
        <v>2028_4° Trim</v>
      </c>
      <c r="BG3" s="15" t="str">
        <f>PLANEL_GerMED_Trim_Resultado!BT3&amp;"_"&amp;PLANEL_GerMED_Trim_Resultado!BT4</f>
        <v>2029_1° Trim</v>
      </c>
      <c r="BH3" s="15" t="str">
        <f>PLANEL_GerMED_Trim_Resultado!BU3&amp;"_"&amp;PLANEL_GerMED_Trim_Resultado!BU4</f>
        <v>2029_2° Trim</v>
      </c>
      <c r="BI3" s="15" t="str">
        <f>PLANEL_GerMED_Trim_Resultado!BV3&amp;"_"&amp;PLANEL_GerMED_Trim_Resultado!BV4</f>
        <v>2029_3° Trim</v>
      </c>
      <c r="BJ3" s="15" t="str">
        <f>PLANEL_GerMED_Trim_Resultado!BW3&amp;"_"&amp;PLANEL_GerMED_Trim_Resultado!BW4</f>
        <v>2029_4° Trim</v>
      </c>
      <c r="BK3" s="15" t="str">
        <f>PLANEL_GerMED_Trim_Resultado!BX3&amp;"_"&amp;PLANEL_GerMED_Trim_Resultado!BX4</f>
        <v>2030_1° Trim</v>
      </c>
      <c r="BL3" s="15" t="str">
        <f>PLANEL_GerMED_Trim_Resultado!BY3&amp;"_"&amp;PLANEL_GerMED_Trim_Resultado!BY4</f>
        <v>2030_2° Trim</v>
      </c>
      <c r="BM3" s="15" t="str">
        <f>PLANEL_GerMED_Trim_Resultado!BZ3&amp;"_"&amp;PLANEL_GerMED_Trim_Resultado!BZ4</f>
        <v>2030_3° Trim</v>
      </c>
      <c r="BN3" s="15" t="str">
        <f>PLANEL_GerMED_Trim_Resultado!CA3&amp;"_"&amp;PLANEL_GerMED_Trim_Resultado!CA4</f>
        <v>2030_4° Trim</v>
      </c>
      <c r="BO3" s="15" t="str">
        <f>PLANEL_GerMED_Trim_Resultado!CB3&amp;"_"&amp;PLANEL_GerMED_Trim_Resultado!CB4</f>
        <v>2031_1° Trim</v>
      </c>
      <c r="BP3" s="15" t="str">
        <f>PLANEL_GerMED_Trim_Resultado!CC3&amp;"_"&amp;PLANEL_GerMED_Trim_Resultado!CC4</f>
        <v>2031_2° Trim</v>
      </c>
      <c r="BQ3" s="15" t="str">
        <f>PLANEL_GerMED_Trim_Resultado!CD3&amp;"_"&amp;PLANEL_GerMED_Trim_Resultado!CD4</f>
        <v>2031_3° Trim</v>
      </c>
      <c r="BR3" s="15" t="str">
        <f>PLANEL_GerMED_Trim_Resultado!CE3&amp;"_"&amp;PLANEL_GerMED_Trim_Resultado!CE4</f>
        <v>2031_4° Trim</v>
      </c>
      <c r="BS3" s="15" t="str">
        <f>PLANEL_GerMED_Trim_Resultado!CF3&amp;"_"&amp;PLANEL_GerMED_Trim_Resultado!CF4</f>
        <v>2032_1° Trim</v>
      </c>
      <c r="BT3" s="15" t="str">
        <f>PLANEL_GerMED_Trim_Resultado!CG3&amp;"_"&amp;PLANEL_GerMED_Trim_Resultado!CG4</f>
        <v>2032_2° Trim</v>
      </c>
      <c r="BU3" s="15" t="str">
        <f>PLANEL_GerMED_Trim_Resultado!CH3&amp;"_"&amp;PLANEL_GerMED_Trim_Resultado!CH4</f>
        <v>2032_3° Trim</v>
      </c>
      <c r="BV3" s="15" t="str">
        <f>PLANEL_GerMED_Trim_Resultado!CI3&amp;"_"&amp;PLANEL_GerMED_Trim_Resultado!CI4</f>
        <v>2032_4° Trim</v>
      </c>
      <c r="BW3" s="15" t="str">
        <f>PLANEL_GerMED_Trim_Resultado!CJ3&amp;"_"&amp;PLANEL_GerMED_Trim_Resultado!CJ4</f>
        <v>2033_1° Trim</v>
      </c>
      <c r="BX3" s="15" t="str">
        <f>PLANEL_GerMED_Trim_Resultado!CK3&amp;"_"&amp;PLANEL_GerMED_Trim_Resultado!CK4</f>
        <v>2033_2° Trim</v>
      </c>
      <c r="BY3" s="15" t="str">
        <f>PLANEL_GerMED_Trim_Resultado!CL3&amp;"_"&amp;PLANEL_GerMED_Trim_Resultado!CL4</f>
        <v>2033_3° Trim</v>
      </c>
      <c r="BZ3" s="15" t="str">
        <f>PLANEL_GerMED_Trim_Resultado!CM3&amp;"_"&amp;PLANEL_GerMED_Trim_Resultado!CM4</f>
        <v>2033_4° Trim</v>
      </c>
      <c r="CA3" s="15" t="str">
        <f>PLANEL_GerMED_Trim_Resultado!CN3&amp;"_"&amp;PLANEL_GerMED_Trim_Resultado!CN4</f>
        <v>2034_1° Trim</v>
      </c>
      <c r="CB3" s="15" t="str">
        <f>PLANEL_GerMED_Trim_Resultado!CO3&amp;"_"&amp;PLANEL_GerMED_Trim_Resultado!CO4</f>
        <v>2034_2° Trim</v>
      </c>
      <c r="CC3" s="15" t="str">
        <f>PLANEL_GerMED_Trim_Resultado!CP3&amp;"_"&amp;PLANEL_GerMED_Trim_Resultado!CP4</f>
        <v>2034_3° Trim</v>
      </c>
      <c r="CD3" s="15" t="str">
        <f>PLANEL_GerMED_Trim_Resultado!CQ3&amp;"_"&amp;PLANEL_GerMED_Trim_Resultado!CQ4</f>
        <v>2034_4° Trim</v>
      </c>
      <c r="CE3" s="15" t="str">
        <f>PLANEL_GerMED_Trim_Resultado!CR3&amp;"_"&amp;PLANEL_GerMED_Trim_Resultado!CR4</f>
        <v>2035_1° Trim</v>
      </c>
      <c r="CF3" s="15" t="str">
        <f>PLANEL_GerMED_Trim_Resultado!CS3&amp;"_"&amp;PLANEL_GerMED_Trim_Resultado!CS4</f>
        <v>2035_2° Trim</v>
      </c>
      <c r="CG3" s="15" t="str">
        <f>PLANEL_GerMED_Trim_Resultado!CT3&amp;"_"&amp;PLANEL_GerMED_Trim_Resultado!CT4</f>
        <v>2035_3° Trim</v>
      </c>
      <c r="CH3" s="15" t="str">
        <f>PLANEL_GerMED_Trim_Resultado!CU3&amp;"_"&amp;PLANEL_GerMED_Trim_Resultado!CU4</f>
        <v>2035_4° Trim</v>
      </c>
      <c r="CI3" s="15" t="str">
        <f>PLANEL_GerMED_Trim_Resultado!CV3&amp;"_"&amp;PLANEL_GerMED_Trim_Resultado!CV4</f>
        <v>2036_1° Trim</v>
      </c>
      <c r="CJ3" s="15" t="str">
        <f>PLANEL_GerMED_Trim_Resultado!CW3&amp;"_"&amp;PLANEL_GerMED_Trim_Resultado!CW4</f>
        <v>2036_2° Trim</v>
      </c>
      <c r="CK3" s="15" t="str">
        <f>PLANEL_GerMED_Trim_Resultado!CX3&amp;"_"&amp;PLANEL_GerMED_Trim_Resultado!CX4</f>
        <v>2036_3° Trim</v>
      </c>
      <c r="CL3" s="15" t="str">
        <f>PLANEL_GerMED_Trim_Resultado!CY3&amp;"_"&amp;PLANEL_GerMED_Trim_Resultado!CY4</f>
        <v>2036_4° Trim</v>
      </c>
      <c r="CM3" s="15" t="str">
        <f>PLANEL_GerMED_Trim_Resultado!CZ3&amp;"_"&amp;PLANEL_GerMED_Trim_Resultado!CZ4</f>
        <v>2037_1° Trim</v>
      </c>
      <c r="CN3" s="15" t="str">
        <f>PLANEL_GerMED_Trim_Resultado!DA3&amp;"_"&amp;PLANEL_GerMED_Trim_Resultado!DA4</f>
        <v>2037_2° Trim</v>
      </c>
      <c r="CO3" s="15" t="str">
        <f>PLANEL_GerMED_Trim_Resultado!DB3&amp;"_"&amp;PLANEL_GerMED_Trim_Resultado!DB4</f>
        <v>2037_3° Trim</v>
      </c>
      <c r="CP3" s="15" t="str">
        <f>PLANEL_GerMED_Trim_Resultado!DC3&amp;"_"&amp;PLANEL_GerMED_Trim_Resultado!DC4</f>
        <v>2037_4° Trim</v>
      </c>
      <c r="CQ3" s="15" t="str">
        <f>PLANEL_GerMED_Trim_Resultado!DD3&amp;"_"&amp;PLANEL_GerMED_Trim_Resultado!DD4</f>
        <v>2038_1° Trim</v>
      </c>
      <c r="CR3" s="15" t="str">
        <f>PLANEL_GerMED_Trim_Resultado!DE3&amp;"_"&amp;PLANEL_GerMED_Trim_Resultado!DE4</f>
        <v>2038_2° Trim</v>
      </c>
      <c r="CS3" s="15" t="str">
        <f>PLANEL_GerMED_Trim_Resultado!DF3&amp;"_"&amp;PLANEL_GerMED_Trim_Resultado!DF4</f>
        <v>2038_3° Trim</v>
      </c>
      <c r="CT3" s="15" t="str">
        <f>PLANEL_GerMED_Trim_Resultado!DG3&amp;"_"&amp;PLANEL_GerMED_Trim_Resultado!DG4</f>
        <v>2038_4° Trim</v>
      </c>
      <c r="CU3" s="15" t="str">
        <f>PLANEL_GerMED_Trim_Resultado!DH3&amp;"_"&amp;PLANEL_GerMED_Trim_Resultado!DH4</f>
        <v>2039_1° Trim</v>
      </c>
      <c r="CV3" s="15" t="str">
        <f>PLANEL_GerMED_Trim_Resultado!DI3&amp;"_"&amp;PLANEL_GerMED_Trim_Resultado!DI4</f>
        <v>2039_2° Trim</v>
      </c>
      <c r="CW3" s="15" t="str">
        <f>PLANEL_GerMED_Trim_Resultado!DJ3&amp;"_"&amp;PLANEL_GerMED_Trim_Resultado!DJ4</f>
        <v>2039_3° Trim</v>
      </c>
      <c r="CX3" s="15" t="str">
        <f>PLANEL_GerMED_Trim_Resultado!DK3&amp;"_"&amp;PLANEL_GerMED_Trim_Resultado!DK4</f>
        <v>2039_4° Trim</v>
      </c>
      <c r="CY3" s="67" t="str">
        <f>PLANEL_GerMED_Trim_Resultado!DL3&amp;"_"&amp;PLANEL_GerMED_Trim_Resultado!DL4</f>
        <v>2040_1° Trim</v>
      </c>
      <c r="CZ3" s="67" t="str">
        <f>PLANEL_GerMED_Trim_Resultado!DM3&amp;"_"&amp;PLANEL_GerMED_Trim_Resultado!DM4</f>
        <v>2040_2° Trim</v>
      </c>
      <c r="DA3" s="67" t="str">
        <f>PLANEL_GerMED_Trim_Resultado!DN3&amp;"_"&amp;PLANEL_GerMED_Trim_Resultado!DN4</f>
        <v>2040_3° Trim</v>
      </c>
      <c r="DB3" s="67" t="str">
        <f>PLANEL_GerMED_Trim_Resultado!DO3&amp;"_"&amp;PLANEL_GerMED_Trim_Resultado!DO4</f>
        <v>2040_4° Trim</v>
      </c>
      <c r="DC3" s="15" t="str">
        <f>PLANEL_GerMED_Trim_Resultado!DP3&amp;"_"&amp;PLANEL_GerMED_Trim_Resultado!DP4</f>
        <v>2041_1° Trim</v>
      </c>
      <c r="DD3" s="15" t="str">
        <f>PLANEL_GerMED_Trim_Resultado!DQ3&amp;"_"&amp;PLANEL_GerMED_Trim_Resultado!DQ4</f>
        <v>2041_2° Trim</v>
      </c>
      <c r="DE3" s="15" t="str">
        <f>PLANEL_GerMED_Trim_Resultado!DR3&amp;"_"&amp;PLANEL_GerMED_Trim_Resultado!DR4</f>
        <v>2041_3° Trim</v>
      </c>
      <c r="DF3" s="15" t="str">
        <f>PLANEL_GerMED_Trim_Resultado!DS3&amp;"_"&amp;PLANEL_GerMED_Trim_Resultado!DS4</f>
        <v>2041_4° Trim</v>
      </c>
      <c r="DG3" s="15" t="str">
        <f>PLANEL_GerMED_Trim_Resultado!DT3&amp;"_"&amp;PLANEL_GerMED_Trim_Resultado!DT4</f>
        <v>2042_1° Trim</v>
      </c>
      <c r="DH3" s="15" t="str">
        <f>PLANEL_GerMED_Trim_Resultado!DU3&amp;"_"&amp;PLANEL_GerMED_Trim_Resultado!DU4</f>
        <v>2042_2° Trim</v>
      </c>
      <c r="DI3" s="15" t="str">
        <f>PLANEL_GerMED_Trim_Resultado!DV3&amp;"_"&amp;PLANEL_GerMED_Trim_Resultado!DV4</f>
        <v>2042_3° Trim</v>
      </c>
      <c r="DJ3" s="15" t="str">
        <f>PLANEL_GerMED_Trim_Resultado!DW3&amp;"_"&amp;PLANEL_GerMED_Trim_Resultado!DW4</f>
        <v>2042_4° Trim</v>
      </c>
      <c r="DK3" s="15" t="str">
        <f>PLANEL_GerMED_Trim_Resultado!DX3&amp;"_"&amp;PLANEL_GerMED_Trim_Resultado!DX4</f>
        <v>2043_1° Trim</v>
      </c>
      <c r="DL3" s="15" t="str">
        <f>PLANEL_GerMED_Trim_Resultado!DY3&amp;"_"&amp;PLANEL_GerMED_Trim_Resultado!DY4</f>
        <v>2043_2° Trim</v>
      </c>
      <c r="DM3" s="15" t="str">
        <f>PLANEL_GerMED_Trim_Resultado!DZ3&amp;"_"&amp;PLANEL_GerMED_Trim_Resultado!DZ4</f>
        <v>2043_3° Trim</v>
      </c>
      <c r="DN3" s="15" t="str">
        <f>PLANEL_GerMED_Trim_Resultado!EA3&amp;"_"&amp;PLANEL_GerMED_Trim_Resultado!EA4</f>
        <v>2043_4° Trim</v>
      </c>
      <c r="DO3" s="15" t="str">
        <f>PLANEL_GerMED_Trim_Resultado!EB3&amp;"_"&amp;PLANEL_GerMED_Trim_Resultado!EB4</f>
        <v>2044_1° Trim</v>
      </c>
      <c r="DP3" s="15" t="str">
        <f>PLANEL_GerMED_Trim_Resultado!EC3&amp;"_"&amp;PLANEL_GerMED_Trim_Resultado!EC4</f>
        <v>2044_2° Trim</v>
      </c>
      <c r="DQ3" s="15" t="str">
        <f>PLANEL_GerMED_Trim_Resultado!ED3&amp;"_"&amp;PLANEL_GerMED_Trim_Resultado!ED4</f>
        <v>2044_3° Trim</v>
      </c>
      <c r="DR3" s="15" t="str">
        <f>PLANEL_GerMED_Trim_Resultado!EE3&amp;"_"&amp;PLANEL_GerMED_Trim_Resultado!EE4</f>
        <v>2044_4° Trim</v>
      </c>
      <c r="DS3" s="15" t="str">
        <f>PLANEL_GerMED_Trim_Resultado!EF3&amp;"_"&amp;PLANEL_GerMED_Trim_Resultado!EF4</f>
        <v>2045_1° Trim</v>
      </c>
      <c r="DT3" s="15" t="str">
        <f>PLANEL_GerMED_Trim_Resultado!EG3&amp;"_"&amp;PLANEL_GerMED_Trim_Resultado!EG4</f>
        <v>2045_2° Trim</v>
      </c>
      <c r="DU3" s="15" t="str">
        <f>PLANEL_GerMED_Trim_Resultado!EH3&amp;"_"&amp;PLANEL_GerMED_Trim_Resultado!EH4</f>
        <v>2045_3° Trim</v>
      </c>
      <c r="DV3" s="15" t="str">
        <f>PLANEL_GerMED_Trim_Resultado!EI3&amp;"_"&amp;PLANEL_GerMED_Trim_Resultado!EI4</f>
        <v>2045_4° Trim</v>
      </c>
      <c r="DW3" s="15" t="str">
        <f>PLANEL_GerMED_Trim_Resultado!EJ3&amp;"_"&amp;PLANEL_GerMED_Trim_Resultado!EJ4</f>
        <v>2046_1° Trim</v>
      </c>
      <c r="DX3" s="15" t="str">
        <f>PLANEL_GerMED_Trim_Resultado!EK3&amp;"_"&amp;PLANEL_GerMED_Trim_Resultado!EK4</f>
        <v>2046_2° Trim</v>
      </c>
      <c r="DY3" s="15" t="str">
        <f>PLANEL_GerMED_Trim_Resultado!EL3&amp;"_"&amp;PLANEL_GerMED_Trim_Resultado!EL4</f>
        <v>2046_3° Trim</v>
      </c>
      <c r="DZ3" s="15" t="str">
        <f>PLANEL_GerMED_Trim_Resultado!EM3&amp;"_"&amp;PLANEL_GerMED_Trim_Resultado!EM4</f>
        <v>2046_4° Trim</v>
      </c>
      <c r="EA3" s="15" t="str">
        <f>PLANEL_GerMED_Trim_Resultado!EN3&amp;"_"&amp;PLANEL_GerMED_Trim_Resultado!EN4</f>
        <v>2047_1° Trim</v>
      </c>
      <c r="EB3" s="15" t="str">
        <f>PLANEL_GerMED_Trim_Resultado!EO3&amp;"_"&amp;PLANEL_GerMED_Trim_Resultado!EO4</f>
        <v>2047_2° Trim</v>
      </c>
      <c r="EC3" s="15" t="str">
        <f>PLANEL_GerMED_Trim_Resultado!EP3&amp;"_"&amp;PLANEL_GerMED_Trim_Resultado!EP4</f>
        <v>2047_3° Trim</v>
      </c>
      <c r="ED3" s="15" t="str">
        <f>PLANEL_GerMED_Trim_Resultado!EQ3&amp;"_"&amp;PLANEL_GerMED_Trim_Resultado!EQ4</f>
        <v>2047_4° Trim</v>
      </c>
      <c r="EE3" s="15" t="str">
        <f>PLANEL_GerMED_Trim_Resultado!ER3&amp;"_"&amp;PLANEL_GerMED_Trim_Resultado!ER4</f>
        <v>2048_1° Trim</v>
      </c>
      <c r="EF3" s="15" t="str">
        <f>PLANEL_GerMED_Trim_Resultado!ES3&amp;"_"&amp;PLANEL_GerMED_Trim_Resultado!ES4</f>
        <v>2048_2° Trim</v>
      </c>
      <c r="EG3" s="15" t="str">
        <f>PLANEL_GerMED_Trim_Resultado!ET3&amp;"_"&amp;PLANEL_GerMED_Trim_Resultado!ET4</f>
        <v>2048_3° Trim</v>
      </c>
      <c r="EH3" s="15" t="str">
        <f>PLANEL_GerMED_Trim_Resultado!EU3&amp;"_"&amp;PLANEL_GerMED_Trim_Resultado!EU4</f>
        <v>2048_4° Trim</v>
      </c>
      <c r="EI3" s="15" t="str">
        <f>PLANEL_GerMED_Trim_Resultado!EV3&amp;"_"&amp;PLANEL_GerMED_Trim_Resultado!EV4</f>
        <v>2049_1° Trim</v>
      </c>
      <c r="EJ3" s="15" t="str">
        <f>PLANEL_GerMED_Trim_Resultado!EW3&amp;"_"&amp;PLANEL_GerMED_Trim_Resultado!EW4</f>
        <v>2049_2° Trim</v>
      </c>
      <c r="EK3" s="15" t="str">
        <f>PLANEL_GerMED_Trim_Resultado!EX3&amp;"_"&amp;PLANEL_GerMED_Trim_Resultado!EX4</f>
        <v>2049_3° Trim</v>
      </c>
      <c r="EL3" s="15" t="str">
        <f>PLANEL_GerMED_Trim_Resultado!EY3&amp;"_"&amp;PLANEL_GerMED_Trim_Resultado!EY4</f>
        <v>2049_4° Trim</v>
      </c>
      <c r="EM3" s="15" t="str">
        <f>PLANEL_GerMED_Trim_Resultado!EZ3&amp;"_"&amp;PLANEL_GerMED_Trim_Resultado!EZ4</f>
        <v>2050_1° Trim</v>
      </c>
      <c r="EN3" s="15" t="str">
        <f>PLANEL_GerMED_Trim_Resultado!FA3&amp;"_"&amp;PLANEL_GerMED_Trim_Resultado!FA4</f>
        <v>2050_2° Trim</v>
      </c>
      <c r="EO3" s="15" t="str">
        <f>PLANEL_GerMED_Trim_Resultado!FB3&amp;"_"&amp;PLANEL_GerMED_Trim_Resultado!FB4</f>
        <v>2050_3° Trim</v>
      </c>
      <c r="EP3" s="15" t="str">
        <f>PLANEL_GerMED_Trim_Resultado!FC3&amp;"_"&amp;PLANEL_GerMED_Trim_Resultado!FC4</f>
        <v>2050_4° Trim</v>
      </c>
      <c r="EQ3" s="15"/>
      <c r="ER3" s="15"/>
      <c r="ES3" s="15"/>
      <c r="ET3" s="15"/>
      <c r="EU3" s="15"/>
      <c r="EV3" s="15"/>
      <c r="EW3" s="15"/>
      <c r="EX3" s="15"/>
      <c r="EY3" s="15"/>
      <c r="EZ3" s="15"/>
      <c r="FA3" s="15"/>
      <c r="FB3" s="15"/>
      <c r="FC3" s="15"/>
      <c r="FD3" s="15"/>
      <c r="FE3" s="15"/>
      <c r="FF3" s="15"/>
      <c r="FG3" s="15"/>
      <c r="FH3" s="15"/>
      <c r="FI3" s="15"/>
      <c r="FJ3" s="15"/>
      <c r="FK3" s="15"/>
      <c r="FL3" s="15"/>
      <c r="FM3" s="15"/>
      <c r="FN3" s="15"/>
      <c r="FO3" s="15"/>
      <c r="FP3" s="15"/>
      <c r="FQ3" s="15"/>
      <c r="FR3" s="15"/>
      <c r="FS3" s="15"/>
      <c r="FT3" s="15"/>
      <c r="FU3" s="15"/>
      <c r="FV3" s="15"/>
      <c r="FW3" s="15"/>
      <c r="FX3" s="15"/>
      <c r="FY3" s="15"/>
      <c r="FZ3" s="15"/>
      <c r="GA3" s="15"/>
      <c r="GB3" s="15"/>
      <c r="GC3" s="15"/>
      <c r="GD3" s="15"/>
      <c r="GE3" s="15"/>
      <c r="GF3" s="15"/>
      <c r="GG3" s="15"/>
      <c r="GH3" s="15"/>
      <c r="GI3" s="15"/>
      <c r="GJ3" s="15"/>
      <c r="GK3" s="15"/>
      <c r="GL3" s="15"/>
      <c r="GM3" s="15"/>
      <c r="GN3" s="15"/>
      <c r="GO3" s="15"/>
      <c r="GP3" s="15"/>
      <c r="GQ3" s="15"/>
      <c r="GR3" s="15"/>
      <c r="GS3" s="15"/>
      <c r="GT3" s="15"/>
      <c r="GU3" s="15"/>
      <c r="GV3" s="15"/>
      <c r="GW3" s="15"/>
      <c r="GX3" s="15"/>
      <c r="GY3" s="15"/>
      <c r="GZ3" s="15"/>
      <c r="HA3" s="15"/>
      <c r="HB3" s="15"/>
      <c r="HC3" s="15"/>
      <c r="HD3" s="15"/>
      <c r="HE3" s="15"/>
      <c r="HF3" s="15"/>
      <c r="HG3" s="15"/>
      <c r="HH3" s="15"/>
      <c r="HI3" s="15"/>
      <c r="HJ3" s="15"/>
      <c r="HK3" s="15"/>
      <c r="HL3" s="15"/>
      <c r="HM3" s="15"/>
      <c r="HN3" s="15"/>
      <c r="HO3" s="15"/>
      <c r="HP3" s="15"/>
      <c r="HQ3" s="15"/>
      <c r="HR3" s="15"/>
      <c r="HS3" s="15"/>
      <c r="HT3" s="15"/>
      <c r="HU3" s="15"/>
      <c r="HV3" s="15"/>
      <c r="HW3" s="15"/>
      <c r="HX3" s="15"/>
      <c r="HY3" s="15"/>
      <c r="HZ3" s="15"/>
      <c r="IA3" s="15"/>
      <c r="IB3" s="15"/>
      <c r="IC3" s="15"/>
      <c r="ID3" s="15"/>
      <c r="IE3" s="15"/>
      <c r="IF3" s="15"/>
      <c r="IG3" s="15"/>
      <c r="IH3" s="15"/>
      <c r="II3" s="15"/>
      <c r="IJ3" s="15"/>
      <c r="IK3" s="15"/>
      <c r="IL3" s="15"/>
      <c r="IM3" s="15"/>
      <c r="IN3" s="15"/>
      <c r="IO3" s="15"/>
      <c r="IP3" s="15"/>
      <c r="IQ3" s="15"/>
      <c r="IR3" s="15"/>
      <c r="IS3" s="15"/>
      <c r="IT3" s="15"/>
      <c r="IU3" s="15"/>
      <c r="IV3" s="15"/>
      <c r="IW3" s="15"/>
      <c r="IX3" s="15"/>
    </row>
    <row r="4" spans="2:258" x14ac:dyDescent="0.25">
      <c r="B4" s="16" t="s">
        <v>1</v>
      </c>
      <c r="C4" s="1">
        <f>PLANEL_GerMED_Trim_Resultado!P245</f>
        <v>50575.979520000001</v>
      </c>
      <c r="D4" s="1">
        <f>PLANEL_GerMED_Trim_Resultado!Q245</f>
        <v>44209.98792</v>
      </c>
      <c r="E4" s="1">
        <f>PLANEL_GerMED_Trim_Resultado!R245</f>
        <v>45075.402220000004</v>
      </c>
      <c r="F4" s="1">
        <f>PLANEL_GerMED_Trim_Resultado!S245</f>
        <v>44400.424729999999</v>
      </c>
      <c r="G4" s="1">
        <f>PLANEL_GerMED_Trim_Resultado!T245</f>
        <v>53976.309000000001</v>
      </c>
      <c r="H4" s="1">
        <f>PLANEL_GerMED_Trim_Resultado!U245</f>
        <v>45200.185859999998</v>
      </c>
      <c r="I4" s="1">
        <f>PLANEL_GerMED_Trim_Resultado!V245</f>
        <v>42788.624709999996</v>
      </c>
      <c r="J4" s="1">
        <f>PLANEL_GerMED_Trim_Resultado!W245</f>
        <v>45172.438040000001</v>
      </c>
      <c r="K4" s="1">
        <f>PLANEL_GerMED_Trim_Resultado!X245</f>
        <v>54641.56005</v>
      </c>
      <c r="L4" s="1">
        <f>PLANEL_GerMED_Trim_Resultado!Y245</f>
        <v>45958.507590000001</v>
      </c>
      <c r="M4" s="1">
        <f>PLANEL_GerMED_Trim_Resultado!Z245</f>
        <v>43591.700340000003</v>
      </c>
      <c r="N4" s="1">
        <f>PLANEL_GerMED_Trim_Resultado!AA245</f>
        <v>45172.438040000001</v>
      </c>
      <c r="O4" s="1">
        <f>PLANEL_GerMED_Trim_Resultado!AB245</f>
        <v>53621.532760000002</v>
      </c>
      <c r="P4" s="1">
        <f>PLANEL_GerMED_Trim_Resultado!AC245</f>
        <v>44371.995309999998</v>
      </c>
      <c r="Q4" s="1">
        <f>PLANEL_GerMED_Trim_Resultado!AD245</f>
        <v>41390.85226</v>
      </c>
      <c r="R4" s="1">
        <f>PLANEL_GerMED_Trim_Resultado!AE245</f>
        <v>46718.797780000001</v>
      </c>
      <c r="S4" s="1">
        <f>PLANEL_GerMED_Trim_Resultado!AF245</f>
        <v>57788.362820000002</v>
      </c>
      <c r="T4" s="1">
        <f>PLANEL_GerMED_Trim_Resultado!AG245</f>
        <v>48317.390529999997</v>
      </c>
      <c r="U4" s="1">
        <f>PLANEL_GerMED_Trim_Resultado!AH245</f>
        <v>45253.709009999999</v>
      </c>
      <c r="V4" s="1">
        <f>PLANEL_GerMED_Trim_Resultado!AI245</f>
        <v>48426.768210000002</v>
      </c>
      <c r="W4" s="1">
        <f>PLANEL_GerMED_Trim_Resultado!AJ245</f>
        <v>60661.700559999997</v>
      </c>
      <c r="X4" s="1">
        <f>PLANEL_GerMED_Trim_Resultado!AK245</f>
        <v>51113.11793</v>
      </c>
      <c r="Y4" s="1">
        <f>PLANEL_GerMED_Trim_Resultado!AL245</f>
        <v>47804.853219999997</v>
      </c>
      <c r="Z4" s="1">
        <f>PLANEL_GerMED_Trim_Resultado!AM245</f>
        <v>50290.599589999998</v>
      </c>
      <c r="AA4" s="1">
        <f>PLANEL_GerMED_Trim_Resultado!AN245</f>
        <v>63198.67568</v>
      </c>
      <c r="AB4" s="1">
        <f>PLANEL_GerMED_Trim_Resultado!AO245</f>
        <v>53266.261590000002</v>
      </c>
      <c r="AC4" s="1">
        <f>PLANEL_GerMED_Trim_Resultado!AP245</f>
        <v>50467.61911</v>
      </c>
      <c r="AD4" s="1">
        <f>PLANEL_GerMED_Trim_Resultado!AQ245</f>
        <v>50290.599589999998</v>
      </c>
      <c r="AE4" s="1">
        <f>PLANEL_GerMED_Trim_Resultado!AR245</f>
        <v>67133.741909999997</v>
      </c>
      <c r="AF4" s="1">
        <f>PLANEL_GerMED_Trim_Resultado!AS245</f>
        <v>54237.384960000003</v>
      </c>
      <c r="AG4" s="1">
        <f>PLANEL_GerMED_Trim_Resultado!AT245</f>
        <v>50564.684759999996</v>
      </c>
      <c r="AH4" s="1">
        <f>PLANEL_GerMED_Trim_Resultado!AU245</f>
        <v>50378.189980000003</v>
      </c>
      <c r="AI4" s="1">
        <f>PLANEL_GerMED_Trim_Resultado!AV245</f>
        <v>66172.945389999993</v>
      </c>
      <c r="AJ4" s="1">
        <f>PLANEL_GerMED_Trim_Resultado!AW245</f>
        <v>56340.401400000002</v>
      </c>
      <c r="AK4" s="1">
        <f>PLANEL_GerMED_Trim_Resultado!AX245</f>
        <v>50637.012089999997</v>
      </c>
      <c r="AL4" s="1">
        <f>PLANEL_GerMED_Trim_Resultado!AY245</f>
        <v>50459.613660000003</v>
      </c>
      <c r="AM4" s="1">
        <f>PLANEL_GerMED_Trim_Resultado!AZ245</f>
        <v>66855.653120000003</v>
      </c>
      <c r="AN4" s="1">
        <f>PLANEL_GerMED_Trim_Resultado!BA245</f>
        <v>55582.387860000003</v>
      </c>
      <c r="AO4" s="1">
        <f>PLANEL_GerMED_Trim_Resultado!BB245</f>
        <v>50821.379869999997</v>
      </c>
      <c r="AP4" s="1">
        <f>PLANEL_GerMED_Trim_Resultado!BC245</f>
        <v>50670.338170000003</v>
      </c>
      <c r="AQ4" s="1">
        <f>PLANEL_GerMED_Trim_Resultado!BD245</f>
        <v>72071.407430000007</v>
      </c>
      <c r="AR4" s="1">
        <f>PLANEL_GerMED_Trim_Resultado!BE245</f>
        <v>57303.252899999999</v>
      </c>
      <c r="AS4" s="1">
        <f>PLANEL_GerMED_Trim_Resultado!BF245</f>
        <v>50867.742630000001</v>
      </c>
      <c r="AT4" s="1">
        <f>PLANEL_GerMED_Trim_Resultado!BG245</f>
        <v>50723.406519999997</v>
      </c>
      <c r="AU4" s="1">
        <f>PLANEL_GerMED_Trim_Resultado!BH245</f>
        <v>70790.753140000001</v>
      </c>
      <c r="AV4" s="1">
        <f>PLANEL_GerMED_Trim_Resultado!BI245</f>
        <v>58056.641490000002</v>
      </c>
      <c r="AW4" s="1">
        <f>PLANEL_GerMED_Trim_Resultado!BJ245</f>
        <v>51666.432569999997</v>
      </c>
      <c r="AX4" s="1">
        <f>PLANEL_GerMED_Trim_Resultado!BK245</f>
        <v>51521.547899999998</v>
      </c>
      <c r="AY4" s="1">
        <f>PLANEL_GerMED_Trim_Resultado!BL245</f>
        <v>71003.758749999994</v>
      </c>
      <c r="AZ4" s="1">
        <f>PLANEL_GerMED_Trim_Resultado!BM245</f>
        <v>60139.689980000003</v>
      </c>
      <c r="BA4" s="1">
        <f>PLANEL_GerMED_Trim_Resultado!BN245</f>
        <v>50473.430829999998</v>
      </c>
      <c r="BB4" s="1">
        <f>PLANEL_GerMED_Trim_Resultado!BO245</f>
        <v>51584.937729999998</v>
      </c>
      <c r="BC4" s="1">
        <f>PLANEL_GerMED_Trim_Resultado!BP245</f>
        <v>73591.426890000002</v>
      </c>
      <c r="BD4" s="1">
        <f>PLANEL_GerMED_Trim_Resultado!BQ245</f>
        <v>61377.670400000003</v>
      </c>
      <c r="BE4" s="1">
        <f>PLANEL_GerMED_Trim_Resultado!BR245</f>
        <v>52421.970849999998</v>
      </c>
      <c r="BF4" s="1">
        <f>PLANEL_GerMED_Trim_Resultado!BS245</f>
        <v>54188.289199999999</v>
      </c>
      <c r="BG4" s="1">
        <f>PLANEL_GerMED_Trim_Resultado!BT245</f>
        <v>75131.724929999997</v>
      </c>
      <c r="BH4" s="1">
        <f>PLANEL_GerMED_Trim_Resultado!BU245</f>
        <v>61284.939230000004</v>
      </c>
      <c r="BI4" s="1">
        <f>PLANEL_GerMED_Trim_Resultado!BV245</f>
        <v>54029.548349999997</v>
      </c>
      <c r="BJ4" s="1">
        <f>PLANEL_GerMED_Trim_Resultado!BW245</f>
        <v>54619.73115</v>
      </c>
      <c r="BK4" s="1">
        <f>PLANEL_GerMED_Trim_Resultado!BX245</f>
        <v>77753.24424</v>
      </c>
      <c r="BL4" s="1">
        <f>PLANEL_GerMED_Trim_Resultado!BY245</f>
        <v>61442.169289999998</v>
      </c>
      <c r="BM4" s="1">
        <f>PLANEL_GerMED_Trim_Resultado!BZ245</f>
        <v>53525.276210000004</v>
      </c>
      <c r="BN4" s="1">
        <f>PLANEL_GerMED_Trim_Resultado!CA245</f>
        <v>54619.73115</v>
      </c>
      <c r="BO4" s="1">
        <f>PLANEL_GerMED_Trim_Resultado!CB245</f>
        <v>77128.520990000005</v>
      </c>
      <c r="BP4" s="1">
        <f>PLANEL_GerMED_Trim_Resultado!CC245</f>
        <v>63094.232900000003</v>
      </c>
      <c r="BQ4" s="1">
        <f>PLANEL_GerMED_Trim_Resultado!CD245</f>
        <v>53374.807829999998</v>
      </c>
      <c r="BR4" s="1">
        <f>PLANEL_GerMED_Trim_Resultado!CE245</f>
        <v>54619.73115</v>
      </c>
      <c r="BS4" s="1">
        <f>PLANEL_GerMED_Trim_Resultado!CF245</f>
        <v>77753.24424</v>
      </c>
      <c r="BT4" s="1">
        <f>PLANEL_GerMED_Trim_Resultado!CG245</f>
        <v>65339.366690000003</v>
      </c>
      <c r="BU4" s="1">
        <f>PLANEL_GerMED_Trim_Resultado!CH245</f>
        <v>53040.59878</v>
      </c>
      <c r="BV4" s="1">
        <f>PLANEL_GerMED_Trim_Resultado!CI245</f>
        <v>54619.73115</v>
      </c>
      <c r="BW4" s="1">
        <f>PLANEL_GerMED_Trim_Resultado!CJ245</f>
        <v>78125.958110000007</v>
      </c>
      <c r="BX4" s="1">
        <f>PLANEL_GerMED_Trim_Resultado!CK245</f>
        <v>65365.99495</v>
      </c>
      <c r="BY4" s="1">
        <f>PLANEL_GerMED_Trim_Resultado!CL245</f>
        <v>52910.365129999998</v>
      </c>
      <c r="BZ4" s="1">
        <f>PLANEL_GerMED_Trim_Resultado!CM245</f>
        <v>54782.641230000001</v>
      </c>
      <c r="CA4" s="1">
        <f>PLANEL_GerMED_Trim_Resultado!CN245</f>
        <v>79591.261689999999</v>
      </c>
      <c r="CB4" s="1">
        <f>PLANEL_GerMED_Trim_Resultado!CO245</f>
        <v>64416.345939999999</v>
      </c>
      <c r="CC4" s="1">
        <f>PLANEL_GerMED_Trim_Resultado!CP245</f>
        <v>53912.805269999997</v>
      </c>
      <c r="CD4" s="1">
        <f>PLANEL_GerMED_Trim_Resultado!CQ245</f>
        <v>55423.113039999997</v>
      </c>
      <c r="CE4" s="1">
        <f>PLANEL_GerMED_Trim_Resultado!CR245</f>
        <v>79591.261689999999</v>
      </c>
      <c r="CF4" s="1">
        <f>PLANEL_GerMED_Trim_Resultado!CS245</f>
        <v>65543.993180000005</v>
      </c>
      <c r="CG4" s="1">
        <f>PLANEL_GerMED_Trim_Resultado!CT245</f>
        <v>53355.455390000003</v>
      </c>
      <c r="CH4" s="1">
        <f>PLANEL_GerMED_Trim_Resultado!CU245</f>
        <v>55423.113039999997</v>
      </c>
      <c r="CI4" s="1">
        <f>PLANEL_GerMED_Trim_Resultado!CV245</f>
        <v>79591.261689999999</v>
      </c>
      <c r="CJ4" s="1">
        <f>PLANEL_GerMED_Trim_Resultado!CW245</f>
        <v>63804.686470000001</v>
      </c>
      <c r="CK4" s="1">
        <f>PLANEL_GerMED_Trim_Resultado!CX245</f>
        <v>52261.276819999999</v>
      </c>
      <c r="CL4" s="1">
        <f>PLANEL_GerMED_Trim_Resultado!CY245</f>
        <v>55423.113039999997</v>
      </c>
      <c r="CM4" s="1">
        <f>PLANEL_GerMED_Trim_Resultado!CZ245</f>
        <v>79591.261689999999</v>
      </c>
      <c r="CN4" s="1">
        <f>PLANEL_GerMED_Trim_Resultado!DA245</f>
        <v>63672.20362</v>
      </c>
      <c r="CO4" s="1">
        <f>PLANEL_GerMED_Trim_Resultado!DB245</f>
        <v>51337.552589999999</v>
      </c>
      <c r="CP4" s="1">
        <f>PLANEL_GerMED_Trim_Resultado!DC245</f>
        <v>55423.113039999997</v>
      </c>
      <c r="CQ4" s="1">
        <f>PLANEL_GerMED_Trim_Resultado!DD245</f>
        <v>79591.261689999999</v>
      </c>
      <c r="CR4" s="1">
        <f>PLANEL_GerMED_Trim_Resultado!DE245</f>
        <v>65890.044030000005</v>
      </c>
      <c r="CS4" s="1">
        <f>PLANEL_GerMED_Trim_Resultado!DF245</f>
        <v>48910.208059999997</v>
      </c>
      <c r="CT4" s="1">
        <f>PLANEL_GerMED_Trim_Resultado!DG245</f>
        <v>55423.113039999997</v>
      </c>
      <c r="CU4" s="1">
        <f>PLANEL_GerMED_Trim_Resultado!DH245</f>
        <v>79947.521829999998</v>
      </c>
      <c r="CV4" s="1">
        <f>PLANEL_GerMED_Trim_Resultado!DI245</f>
        <v>62940.73014</v>
      </c>
      <c r="CW4" s="1">
        <f>PLANEL_GerMED_Trim_Resultado!DJ245</f>
        <v>48531.938750000001</v>
      </c>
      <c r="CX4" s="1">
        <f>PLANEL_GerMED_Trim_Resultado!DK245</f>
        <v>55637.66373</v>
      </c>
      <c r="CY4" s="68">
        <f>PLANEL_GerMED_Trim_Resultado!DL245</f>
        <v>79947.521829999998</v>
      </c>
      <c r="CZ4" s="68">
        <f>PLANEL_GerMED_Trim_Resultado!DM245</f>
        <v>62432.108899999999</v>
      </c>
      <c r="DA4" s="68">
        <f>PLANEL_GerMED_Trim_Resultado!DN245</f>
        <v>48309.24338</v>
      </c>
      <c r="DB4" s="68">
        <f>PLANEL_GerMED_Trim_Resultado!DO245</f>
        <v>55637.66373</v>
      </c>
      <c r="DC4" s="1">
        <f>PLANEL_GerMED_Trim_Resultado!DP245</f>
        <v>79947.521829999998</v>
      </c>
      <c r="DD4" s="1">
        <f>PLANEL_GerMED_Trim_Resultado!DQ245</f>
        <v>63466.0337</v>
      </c>
      <c r="DE4" s="1">
        <f>PLANEL_GerMED_Trim_Resultado!DR245</f>
        <v>46137.296979999999</v>
      </c>
      <c r="DF4" s="1">
        <f>PLANEL_GerMED_Trim_Resultado!DS245</f>
        <v>55637.66373</v>
      </c>
      <c r="DG4" s="1">
        <f>PLANEL_GerMED_Trim_Resultado!DT245</f>
        <v>79947.521829999998</v>
      </c>
      <c r="DH4" s="1">
        <f>PLANEL_GerMED_Trim_Resultado!DU245</f>
        <v>62638.274060000003</v>
      </c>
      <c r="DI4" s="1">
        <f>PLANEL_GerMED_Trim_Resultado!DV245</f>
        <v>44730.608820000001</v>
      </c>
      <c r="DJ4" s="1">
        <f>PLANEL_GerMED_Trim_Resultado!DW245</f>
        <v>55637.66373</v>
      </c>
      <c r="DK4" s="1">
        <f>PLANEL_GerMED_Trim_Resultado!DX245</f>
        <v>79947.521829999998</v>
      </c>
      <c r="DL4" s="1">
        <f>PLANEL_GerMED_Trim_Resultado!DY245</f>
        <v>60770.210140000003</v>
      </c>
      <c r="DM4" s="1">
        <f>PLANEL_GerMED_Trim_Resultado!DZ245</f>
        <v>45764.720170000001</v>
      </c>
      <c r="DN4" s="1">
        <f>PLANEL_GerMED_Trim_Resultado!EA245</f>
        <v>55637.66373</v>
      </c>
      <c r="DO4" s="1">
        <f>PLANEL_GerMED_Trim_Resultado!EB245</f>
        <v>79947.521829999998</v>
      </c>
      <c r="DP4" s="1">
        <f>PLANEL_GerMED_Trim_Resultado!EC245</f>
        <v>61986.367030000001</v>
      </c>
      <c r="DQ4" s="1">
        <f>PLANEL_GerMED_Trim_Resultado!ED245</f>
        <v>43433.613649999999</v>
      </c>
      <c r="DR4" s="1">
        <f>PLANEL_GerMED_Trim_Resultado!EE245</f>
        <v>55637.66373</v>
      </c>
      <c r="DS4" s="1">
        <f>PLANEL_GerMED_Trim_Resultado!EF245</f>
        <v>79947.521829999998</v>
      </c>
      <c r="DT4" s="1">
        <f>PLANEL_GerMED_Trim_Resultado!EG245</f>
        <v>60662.567110000004</v>
      </c>
      <c r="DU4" s="1">
        <f>PLANEL_GerMED_Trim_Resultado!EH245</f>
        <v>43823.93765</v>
      </c>
      <c r="DV4" s="1">
        <f>PLANEL_GerMED_Trim_Resultado!EI245</f>
        <v>55637.66373</v>
      </c>
      <c r="DW4" s="1">
        <f>PLANEL_GerMED_Trim_Resultado!EJ245</f>
        <v>79947.521829999998</v>
      </c>
      <c r="DX4" s="1">
        <f>PLANEL_GerMED_Trim_Resultado!EK245</f>
        <v>59656.94831</v>
      </c>
      <c r="DY4" s="1">
        <f>PLANEL_GerMED_Trim_Resultado!EL245</f>
        <v>42012.136729999998</v>
      </c>
      <c r="DZ4" s="1">
        <f>PLANEL_GerMED_Trim_Resultado!EM245</f>
        <v>55637.66373</v>
      </c>
      <c r="EA4" s="1">
        <f>PLANEL_GerMED_Trim_Resultado!EN245</f>
        <v>79947.521829999998</v>
      </c>
      <c r="EB4" s="1">
        <f>PLANEL_GerMED_Trim_Resultado!EO245</f>
        <v>60070.287510000002</v>
      </c>
      <c r="EC4" s="1">
        <f>PLANEL_GerMED_Trim_Resultado!EP245</f>
        <v>40800.890899999999</v>
      </c>
      <c r="ED4" s="1">
        <f>PLANEL_GerMED_Trim_Resultado!EQ245</f>
        <v>55637.66373</v>
      </c>
      <c r="EE4" s="1">
        <f>PLANEL_GerMED_Trim_Resultado!ER245</f>
        <v>79947.521829999998</v>
      </c>
      <c r="EF4" s="1">
        <f>PLANEL_GerMED_Trim_Resultado!ES245</f>
        <v>62162.974110000003</v>
      </c>
      <c r="EG4" s="1">
        <f>PLANEL_GerMED_Trim_Resultado!ET245</f>
        <v>37222.074159999996</v>
      </c>
      <c r="EH4" s="1">
        <f>PLANEL_GerMED_Trim_Resultado!EU245</f>
        <v>55637.66373</v>
      </c>
      <c r="EI4" s="1">
        <f>PLANEL_GerMED_Trim_Resultado!EV245</f>
        <v>79947.521829999998</v>
      </c>
      <c r="EJ4" s="1">
        <f>PLANEL_GerMED_Trim_Resultado!EW245</f>
        <v>60399.04855</v>
      </c>
      <c r="EK4" s="1">
        <f>PLANEL_GerMED_Trim_Resultado!EX245</f>
        <v>38025.213739999999</v>
      </c>
      <c r="EL4" s="1">
        <f>PLANEL_GerMED_Trim_Resultado!EY245</f>
        <v>55637.66373</v>
      </c>
      <c r="EM4" s="1">
        <f>PLANEL_GerMED_Trim_Resultado!EZ245</f>
        <v>79947.521829999998</v>
      </c>
      <c r="EN4" s="1">
        <f>PLANEL_GerMED_Trim_Resultado!FA245</f>
        <v>59260.168039999997</v>
      </c>
      <c r="EO4" s="1">
        <f>PLANEL_GerMED_Trim_Resultado!FB245</f>
        <v>34919.373800000001</v>
      </c>
      <c r="EP4" s="1">
        <f>PLANEL_GerMED_Trim_Resultado!FC245</f>
        <v>55637.66373</v>
      </c>
    </row>
    <row r="5" spans="2:258" x14ac:dyDescent="0.25">
      <c r="B5" s="16" t="s">
        <v>2</v>
      </c>
      <c r="C5" s="1">
        <f>PLANEL_GerMED_Trim_Resultado!P257</f>
        <v>3010.8809059999999</v>
      </c>
      <c r="D5" s="1">
        <f>PLANEL_GerMED_Trim_Resultado!Q257</f>
        <v>2805.1889420000002</v>
      </c>
      <c r="E5" s="1">
        <f>PLANEL_GerMED_Trim_Resultado!R257</f>
        <v>2445.6321290000001</v>
      </c>
      <c r="F5" s="1">
        <f>PLANEL_GerMED_Trim_Resultado!S257</f>
        <v>2714.1992009999999</v>
      </c>
      <c r="G5" s="1">
        <f>PLANEL_GerMED_Trim_Resultado!T257</f>
        <v>3258.0097230000001</v>
      </c>
      <c r="H5" s="1">
        <f>PLANEL_GerMED_Trim_Resultado!U257</f>
        <v>3050.4554499999999</v>
      </c>
      <c r="I5" s="1">
        <f>PLANEL_GerMED_Trim_Resultado!V257</f>
        <v>2619.4873419999999</v>
      </c>
      <c r="J5" s="1">
        <f>PLANEL_GerMED_Trim_Resultado!W257</f>
        <v>2906.3120899999999</v>
      </c>
      <c r="K5" s="1">
        <f>PLANEL_GerMED_Trim_Resultado!X257</f>
        <v>3502.0154389999998</v>
      </c>
      <c r="L5" s="1">
        <f>PLANEL_GerMED_Trim_Resultado!Y257</f>
        <v>3174.4095419999999</v>
      </c>
      <c r="M5" s="1">
        <f>PLANEL_GerMED_Trim_Resultado!Z257</f>
        <v>2652.515394</v>
      </c>
      <c r="N5" s="1">
        <f>PLANEL_GerMED_Trim_Resultado!AA257</f>
        <v>3015.8324349999998</v>
      </c>
      <c r="O5" s="1">
        <f>PLANEL_GerMED_Trim_Resultado!AB257</f>
        <v>3465.684745</v>
      </c>
      <c r="P5" s="1">
        <f>PLANEL_GerMED_Trim_Resultado!AC257</f>
        <v>3196.9505170000002</v>
      </c>
      <c r="Q5" s="1">
        <f>PLANEL_GerMED_Trim_Resultado!AD257</f>
        <v>2652.7427560000001</v>
      </c>
      <c r="R5" s="1">
        <f>PLANEL_GerMED_Trim_Resultado!AE257</f>
        <v>3046.1021970000002</v>
      </c>
      <c r="S5" s="1">
        <f>PLANEL_GerMED_Trim_Resultado!AF257</f>
        <v>3577.1675919999998</v>
      </c>
      <c r="T5" s="1">
        <f>PLANEL_GerMED_Trim_Resultado!AG257</f>
        <v>3262.4482520000001</v>
      </c>
      <c r="U5" s="1">
        <f>PLANEL_GerMED_Trim_Resultado!AH257</f>
        <v>2750.315208</v>
      </c>
      <c r="V5" s="1">
        <f>PLANEL_GerMED_Trim_Resultado!AI257</f>
        <v>3184.5163849999999</v>
      </c>
      <c r="W5" s="1">
        <f>PLANEL_GerMED_Trim_Resultado!AJ257</f>
        <v>3833.4954320000002</v>
      </c>
      <c r="X5" s="1">
        <f>PLANEL_GerMED_Trim_Resultado!AK257</f>
        <v>3495.6306730000001</v>
      </c>
      <c r="Y5" s="1">
        <f>PLANEL_GerMED_Trim_Resultado!AL257</f>
        <v>2921.7903540000002</v>
      </c>
      <c r="Z5" s="1">
        <f>PLANEL_GerMED_Trim_Resultado!AM257</f>
        <v>3314.0706719999998</v>
      </c>
      <c r="AA5" s="1">
        <f>PLANEL_GerMED_Trim_Resultado!AN257</f>
        <v>5216.6018379999996</v>
      </c>
      <c r="AB5" s="1">
        <f>PLANEL_GerMED_Trim_Resultado!AO257</f>
        <v>4900.8858790000004</v>
      </c>
      <c r="AC5" s="1">
        <f>PLANEL_GerMED_Trim_Resultado!AP257</f>
        <v>3959.452749</v>
      </c>
      <c r="AD5" s="1">
        <f>PLANEL_GerMED_Trim_Resultado!AQ257</f>
        <v>4479.5186809999996</v>
      </c>
      <c r="AE5" s="1">
        <f>PLANEL_GerMED_Trim_Resultado!AR257</f>
        <v>3807.8619939999999</v>
      </c>
      <c r="AF5" s="1">
        <f>PLANEL_GerMED_Trim_Resultado!AS257</f>
        <v>5976.088377</v>
      </c>
      <c r="AG5" s="1">
        <f>PLANEL_GerMED_Trim_Resultado!AT257</f>
        <v>4693.1903609999999</v>
      </c>
      <c r="AH5" s="1">
        <f>PLANEL_GerMED_Trim_Resultado!AU257</f>
        <v>5363.7694110000002</v>
      </c>
      <c r="AI5" s="1">
        <f>PLANEL_GerMED_Trim_Resultado!AV257</f>
        <v>5972.5660289999996</v>
      </c>
      <c r="AJ5" s="1">
        <f>PLANEL_GerMED_Trim_Resultado!AW257</f>
        <v>4306.8210250000002</v>
      </c>
      <c r="AK5" s="1">
        <f>PLANEL_GerMED_Trim_Resultado!AX257</f>
        <v>4693.1903609999999</v>
      </c>
      <c r="AL5" s="1">
        <f>PLANEL_GerMED_Trim_Resultado!AY257</f>
        <v>5363.7694110000002</v>
      </c>
      <c r="AM5" s="1">
        <f>PLANEL_GerMED_Trim_Resultado!AZ257</f>
        <v>7848.9983780000002</v>
      </c>
      <c r="AN5" s="1">
        <f>PLANEL_GerMED_Trim_Resultado!BA257</f>
        <v>7259.5942919999998</v>
      </c>
      <c r="AO5" s="1">
        <f>PLANEL_GerMED_Trim_Resultado!BB257</f>
        <v>6399.1372419999998</v>
      </c>
      <c r="AP5" s="1">
        <f>PLANEL_GerMED_Trim_Resultado!BC257</f>
        <v>6983.5825960000002</v>
      </c>
      <c r="AQ5" s="1">
        <f>PLANEL_GerMED_Trim_Resultado!BD257</f>
        <v>5307.9665230000001</v>
      </c>
      <c r="AR5" s="1">
        <f>PLANEL_GerMED_Trim_Resultado!BE257</f>
        <v>7426.3731740000003</v>
      </c>
      <c r="AS5" s="1">
        <f>PLANEL_GerMED_Trim_Resultado!BF257</f>
        <v>6399.1372419999998</v>
      </c>
      <c r="AT5" s="1">
        <f>PLANEL_GerMED_Trim_Resultado!BG257</f>
        <v>6983.5825960000002</v>
      </c>
      <c r="AU5" s="1">
        <f>PLANEL_GerMED_Trim_Resultado!BH257</f>
        <v>7734.0366739999999</v>
      </c>
      <c r="AV5" s="1">
        <f>PLANEL_GerMED_Trim_Resultado!BI257</f>
        <v>7434.6618760000001</v>
      </c>
      <c r="AW5" s="1">
        <f>PLANEL_GerMED_Trim_Resultado!BJ257</f>
        <v>6399.1372419999998</v>
      </c>
      <c r="AX5" s="1">
        <f>PLANEL_GerMED_Trim_Resultado!BK257</f>
        <v>6983.5825960000002</v>
      </c>
      <c r="AY5" s="1">
        <f>PLANEL_GerMED_Trim_Resultado!BL257</f>
        <v>7795.502023</v>
      </c>
      <c r="AZ5" s="1">
        <f>PLANEL_GerMED_Trim_Resultado!BM257</f>
        <v>4965.9324900000001</v>
      </c>
      <c r="BA5" s="1">
        <f>PLANEL_GerMED_Trim_Resultado!BN257</f>
        <v>6399.1372419999998</v>
      </c>
      <c r="BB5" s="1">
        <f>PLANEL_GerMED_Trim_Resultado!BO257</f>
        <v>6983.5825960000002</v>
      </c>
      <c r="BC5" s="1">
        <f>PLANEL_GerMED_Trim_Resultado!BP257</f>
        <v>7838.5744999999997</v>
      </c>
      <c r="BD5" s="1">
        <f>PLANEL_GerMED_Trim_Resultado!BQ257</f>
        <v>5929.5231080000003</v>
      </c>
      <c r="BE5" s="1">
        <f>PLANEL_GerMED_Trim_Resultado!BR257</f>
        <v>6399.1372419999998</v>
      </c>
      <c r="BF5" s="1">
        <f>PLANEL_GerMED_Trim_Resultado!BS257</f>
        <v>6983.5825960000002</v>
      </c>
      <c r="BG5" s="1">
        <f>PLANEL_GerMED_Trim_Resultado!BT257</f>
        <v>9148.7873299999992</v>
      </c>
      <c r="BH5" s="1">
        <f>PLANEL_GerMED_Trim_Resultado!BU257</f>
        <v>8574.4974719999991</v>
      </c>
      <c r="BI5" s="1">
        <f>PLANEL_GerMED_Trim_Resultado!BV257</f>
        <v>7184.1114100000004</v>
      </c>
      <c r="BJ5" s="1">
        <f>PLANEL_GerMED_Trim_Resultado!BW257</f>
        <v>7929.5801419999998</v>
      </c>
      <c r="BK5" s="1">
        <f>PLANEL_GerMED_Trim_Resultado!BX257</f>
        <v>7111.1521940000002</v>
      </c>
      <c r="BL5" s="1">
        <f>PLANEL_GerMED_Trim_Resultado!BY257</f>
        <v>8572.2347109999992</v>
      </c>
      <c r="BM5" s="1">
        <f>PLANEL_GerMED_Trim_Resultado!BZ257</f>
        <v>7182.0075909999996</v>
      </c>
      <c r="BN5" s="1">
        <f>PLANEL_GerMED_Trim_Resultado!CA257</f>
        <v>7929.5801419999998</v>
      </c>
      <c r="BO5" s="1">
        <f>PLANEL_GerMED_Trim_Resultado!CB257</f>
        <v>9150.5721219999996</v>
      </c>
      <c r="BP5" s="1">
        <f>PLANEL_GerMED_Trim_Resultado!CC257</f>
        <v>7433.7536769999997</v>
      </c>
      <c r="BQ5" s="1">
        <f>PLANEL_GerMED_Trim_Resultado!CD257</f>
        <v>7129.464086</v>
      </c>
      <c r="BR5" s="1">
        <f>PLANEL_GerMED_Trim_Resultado!CE257</f>
        <v>7929.5801419999998</v>
      </c>
      <c r="BS5" s="1">
        <f>PLANEL_GerMED_Trim_Resultado!CF257</f>
        <v>9150.8405299999995</v>
      </c>
      <c r="BT5" s="1">
        <f>PLANEL_GerMED_Trim_Resultado!CG257</f>
        <v>5414.440619</v>
      </c>
      <c r="BU5" s="1">
        <f>PLANEL_GerMED_Trim_Resultado!CH257</f>
        <v>7182.0075909999996</v>
      </c>
      <c r="BV5" s="1">
        <f>PLANEL_GerMED_Trim_Resultado!CI257</f>
        <v>7929.5801419999998</v>
      </c>
      <c r="BW5" s="1">
        <f>PLANEL_GerMED_Trim_Resultado!CJ257</f>
        <v>9150.8405299999995</v>
      </c>
      <c r="BX5" s="1">
        <f>PLANEL_GerMED_Trim_Resultado!CK257</f>
        <v>5768.4261740000002</v>
      </c>
      <c r="BY5" s="1">
        <f>PLANEL_GerMED_Trim_Resultado!CL257</f>
        <v>7184.1114100000004</v>
      </c>
      <c r="BZ5" s="1">
        <f>PLANEL_GerMED_Trim_Resultado!CM257</f>
        <v>7929.5801419999998</v>
      </c>
      <c r="CA5" s="1">
        <f>PLANEL_GerMED_Trim_Resultado!CN257</f>
        <v>9150.8405299999995</v>
      </c>
      <c r="CB5" s="1">
        <f>PLANEL_GerMED_Trim_Resultado!CO257</f>
        <v>8046.0275339999998</v>
      </c>
      <c r="CC5" s="1">
        <f>PLANEL_GerMED_Trim_Resultado!CP257</f>
        <v>7127.360267</v>
      </c>
      <c r="CD5" s="1">
        <f>PLANEL_GerMED_Trim_Resultado!CQ257</f>
        <v>7929.5801419999998</v>
      </c>
      <c r="CE5" s="1">
        <f>PLANEL_GerMED_Trim_Resultado!CR257</f>
        <v>9150.8405299999995</v>
      </c>
      <c r="CF5" s="1">
        <f>PLANEL_GerMED_Trim_Resultado!CS257</f>
        <v>7013.5240169999997</v>
      </c>
      <c r="CG5" s="1">
        <f>PLANEL_GerMED_Trim_Resultado!CT257</f>
        <v>7182.0075909999996</v>
      </c>
      <c r="CH5" s="1">
        <f>PLANEL_GerMED_Trim_Resultado!CU257</f>
        <v>7929.5801419999998</v>
      </c>
      <c r="CI5" s="1">
        <f>PLANEL_GerMED_Trim_Resultado!CV257</f>
        <v>9150.8405299999995</v>
      </c>
      <c r="CJ5" s="1">
        <f>PLANEL_GerMED_Trim_Resultado!CW257</f>
        <v>8405.2340999999997</v>
      </c>
      <c r="CK5" s="1">
        <f>PLANEL_GerMED_Trim_Resultado!CX257</f>
        <v>7184.1114100000004</v>
      </c>
      <c r="CL5" s="1">
        <f>PLANEL_GerMED_Trim_Resultado!CY257</f>
        <v>7929.5801419999998</v>
      </c>
      <c r="CM5" s="1">
        <f>PLANEL_GerMED_Trim_Resultado!CZ257</f>
        <v>9150.8405299999995</v>
      </c>
      <c r="CN5" s="1">
        <f>PLANEL_GerMED_Trim_Resultado!DA257</f>
        <v>8422.1103509999994</v>
      </c>
      <c r="CO5" s="1">
        <f>PLANEL_GerMED_Trim_Resultado!DB257</f>
        <v>7129.464086</v>
      </c>
      <c r="CP5" s="1">
        <f>PLANEL_GerMED_Trim_Resultado!DC257</f>
        <v>7929.5801419999998</v>
      </c>
      <c r="CQ5" s="1">
        <f>PLANEL_GerMED_Trim_Resultado!DD257</f>
        <v>9150.8405299999995</v>
      </c>
      <c r="CR5" s="1">
        <f>PLANEL_GerMED_Trim_Resultado!DE257</f>
        <v>5335.9440930000001</v>
      </c>
      <c r="CS5" s="1">
        <f>PLANEL_GerMED_Trim_Resultado!DF257</f>
        <v>7071.5674499999996</v>
      </c>
      <c r="CT5" s="1">
        <f>PLANEL_GerMED_Trim_Resultado!DG257</f>
        <v>7929.5801419999998</v>
      </c>
      <c r="CU5" s="1">
        <f>PLANEL_GerMED_Trim_Resultado!DH257</f>
        <v>9150.8405299999995</v>
      </c>
      <c r="CV5" s="1">
        <f>PLANEL_GerMED_Trim_Resultado!DI257</f>
        <v>8571.8015460000006</v>
      </c>
      <c r="CW5" s="1">
        <f>PLANEL_GerMED_Trim_Resultado!DJ257</f>
        <v>7071.5674499999996</v>
      </c>
      <c r="CX5" s="1">
        <f>PLANEL_GerMED_Trim_Resultado!DK257</f>
        <v>7929.5801419999998</v>
      </c>
      <c r="CY5" s="68">
        <f>PLANEL_GerMED_Trim_Resultado!DL257</f>
        <v>9150.8405299999995</v>
      </c>
      <c r="CZ5" s="68">
        <f>PLANEL_GerMED_Trim_Resultado!DM257</f>
        <v>8278.3787909999992</v>
      </c>
      <c r="DA5" s="68">
        <f>PLANEL_GerMED_Trim_Resultado!DN257</f>
        <v>5702.4769120000001</v>
      </c>
      <c r="DB5" s="68">
        <f>PLANEL_GerMED_Trim_Resultado!DO257</f>
        <v>7929.5801419999998</v>
      </c>
      <c r="DC5" s="1">
        <f>PLANEL_GerMED_Trim_Resultado!DP257</f>
        <v>9150.8405299999995</v>
      </c>
      <c r="DD5" s="1">
        <f>PLANEL_GerMED_Trim_Resultado!DQ257</f>
        <v>7250.1390520000004</v>
      </c>
      <c r="DE5" s="1">
        <f>PLANEL_GerMED_Trim_Resultado!DR257</f>
        <v>6898.5186309999999</v>
      </c>
      <c r="DF5" s="1">
        <f>PLANEL_GerMED_Trim_Resultado!DS257</f>
        <v>7929.5801419999998</v>
      </c>
      <c r="DG5" s="1">
        <f>PLANEL_GerMED_Trim_Resultado!DT257</f>
        <v>9150.8405299999995</v>
      </c>
      <c r="DH5" s="1">
        <f>PLANEL_GerMED_Trim_Resultado!DU257</f>
        <v>7260.3097399999997</v>
      </c>
      <c r="DI5" s="1">
        <f>PLANEL_GerMED_Trim_Resultado!DV257</f>
        <v>6783.9504980000002</v>
      </c>
      <c r="DJ5" s="1">
        <f>PLANEL_GerMED_Trim_Resultado!DW257</f>
        <v>7929.5801419999998</v>
      </c>
      <c r="DK5" s="1">
        <f>PLANEL_GerMED_Trim_Resultado!DX257</f>
        <v>9150.8405299999995</v>
      </c>
      <c r="DL5" s="1">
        <f>PLANEL_GerMED_Trim_Resultado!DY257</f>
        <v>8573.6053260000008</v>
      </c>
      <c r="DM5" s="1">
        <f>PLANEL_GerMED_Trim_Resultado!DZ257</f>
        <v>4216.3377049999999</v>
      </c>
      <c r="DN5" s="1">
        <f>PLANEL_GerMED_Trim_Resultado!EA257</f>
        <v>7929.5801419999998</v>
      </c>
      <c r="DO5" s="1">
        <f>PLANEL_GerMED_Trim_Resultado!EB257</f>
        <v>9150.8405299999995</v>
      </c>
      <c r="DP5" s="1">
        <f>PLANEL_GerMED_Trim_Resultado!EC257</f>
        <v>6664.4901650000002</v>
      </c>
      <c r="DQ5" s="1">
        <f>PLANEL_GerMED_Trim_Resultado!ED257</f>
        <v>5246.422896</v>
      </c>
      <c r="DR5" s="1">
        <f>PLANEL_GerMED_Trim_Resultado!EE257</f>
        <v>7929.5801419999998</v>
      </c>
      <c r="DS5" s="1">
        <f>PLANEL_GerMED_Trim_Resultado!EF257</f>
        <v>9150.8405299999995</v>
      </c>
      <c r="DT5" s="1">
        <f>PLANEL_GerMED_Trim_Resultado!EG257</f>
        <v>7199.0289519999997</v>
      </c>
      <c r="DU5" s="1">
        <f>PLANEL_GerMED_Trim_Resultado!EH257</f>
        <v>2988.3620780000001</v>
      </c>
      <c r="DV5" s="1">
        <f>PLANEL_GerMED_Trim_Resultado!EI257</f>
        <v>7929.5801419999998</v>
      </c>
      <c r="DW5" s="1">
        <f>PLANEL_GerMED_Trim_Resultado!EJ257</f>
        <v>9150.8405299999995</v>
      </c>
      <c r="DX5" s="1">
        <f>PLANEL_GerMED_Trim_Resultado!EK257</f>
        <v>7297.8359479999999</v>
      </c>
      <c r="DY5" s="1">
        <f>PLANEL_GerMED_Trim_Resultado!EL257</f>
        <v>2941.7303280000001</v>
      </c>
      <c r="DZ5" s="1">
        <f>PLANEL_GerMED_Trim_Resultado!EM257</f>
        <v>7929.5801419999998</v>
      </c>
      <c r="EA5" s="1">
        <f>PLANEL_GerMED_Trim_Resultado!EN257</f>
        <v>9150.8405299999995</v>
      </c>
      <c r="EB5" s="1">
        <f>PLANEL_GerMED_Trim_Resultado!EO257</f>
        <v>6310.225512</v>
      </c>
      <c r="EC5" s="1">
        <f>PLANEL_GerMED_Trim_Resultado!EP257</f>
        <v>2817.6530419999999</v>
      </c>
      <c r="ED5" s="1">
        <f>PLANEL_GerMED_Trim_Resultado!EQ257</f>
        <v>7929.5801419999998</v>
      </c>
      <c r="EE5" s="1">
        <f>PLANEL_GerMED_Trim_Resultado!ER257</f>
        <v>9150.8405299999995</v>
      </c>
      <c r="EF5" s="1">
        <f>PLANEL_GerMED_Trim_Resultado!ES257</f>
        <v>3592.7884669999999</v>
      </c>
      <c r="EG5" s="1">
        <f>PLANEL_GerMED_Trim_Resultado!ET257</f>
        <v>4951.2382619999998</v>
      </c>
      <c r="EH5" s="1">
        <f>PLANEL_GerMED_Trim_Resultado!EU257</f>
        <v>7929.5801419999998</v>
      </c>
      <c r="EI5" s="1">
        <f>PLANEL_GerMED_Trim_Resultado!EV257</f>
        <v>9150.8405299999995</v>
      </c>
      <c r="EJ5" s="1">
        <f>PLANEL_GerMED_Trim_Resultado!EW257</f>
        <v>4741.2548029999998</v>
      </c>
      <c r="EK5" s="1">
        <f>PLANEL_GerMED_Trim_Resultado!EX257</f>
        <v>2730.32944</v>
      </c>
      <c r="EL5" s="1">
        <f>PLANEL_GerMED_Trim_Resultado!EY257</f>
        <v>7929.5801419999998</v>
      </c>
      <c r="EM5" s="1">
        <f>PLANEL_GerMED_Trim_Resultado!EZ257</f>
        <v>9150.8405299999995</v>
      </c>
      <c r="EN5" s="1">
        <f>PLANEL_GerMED_Trim_Resultado!FA257</f>
        <v>5272.1191319999998</v>
      </c>
      <c r="EO5" s="1">
        <f>PLANEL_GerMED_Trim_Resultado!FB257</f>
        <v>4430.769585</v>
      </c>
      <c r="EP5" s="1">
        <f>PLANEL_GerMED_Trim_Resultado!FC257</f>
        <v>7929.5801419999998</v>
      </c>
    </row>
    <row r="6" spans="2:258" x14ac:dyDescent="0.25">
      <c r="B6" s="16" t="s">
        <v>3</v>
      </c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  <c r="CS6" s="1"/>
      <c r="CT6" s="1"/>
      <c r="CU6" s="1"/>
      <c r="CV6" s="1"/>
      <c r="CW6" s="1"/>
      <c r="CX6" s="1"/>
      <c r="CY6" s="68"/>
      <c r="CZ6" s="68"/>
      <c r="DA6" s="68"/>
      <c r="DB6" s="68"/>
      <c r="DC6" s="1"/>
      <c r="DD6" s="1"/>
      <c r="DE6" s="1"/>
      <c r="DF6" s="1"/>
      <c r="DG6" s="1"/>
      <c r="DH6" s="1"/>
      <c r="DI6" s="1"/>
      <c r="DJ6" s="1"/>
      <c r="DK6" s="1"/>
      <c r="DL6" s="1"/>
      <c r="DM6" s="1"/>
      <c r="DN6" s="1"/>
      <c r="DO6" s="1"/>
      <c r="DP6" s="1"/>
      <c r="DQ6" s="1"/>
      <c r="DR6" s="1"/>
      <c r="DS6" s="1"/>
      <c r="DT6" s="1"/>
      <c r="DU6" s="1"/>
      <c r="DV6" s="1"/>
      <c r="DW6" s="1"/>
      <c r="DX6" s="1"/>
      <c r="DY6" s="1"/>
      <c r="DZ6" s="1"/>
      <c r="EA6" s="1"/>
      <c r="EB6" s="1"/>
      <c r="EC6" s="1"/>
      <c r="ED6" s="1"/>
      <c r="EE6" s="1"/>
      <c r="EF6" s="1"/>
      <c r="EG6" s="1"/>
      <c r="EH6" s="1"/>
      <c r="EI6" s="1"/>
      <c r="EJ6" s="1"/>
      <c r="EK6" s="1"/>
      <c r="EL6" s="1"/>
      <c r="EM6" s="1"/>
      <c r="EN6" s="1"/>
      <c r="EO6" s="1"/>
      <c r="EP6" s="1"/>
    </row>
    <row r="7" spans="2:258" x14ac:dyDescent="0.25">
      <c r="B7" s="17" t="s">
        <v>700</v>
      </c>
      <c r="C7" s="18">
        <f>PLANEL_GerMED_Trim_Resultado!P113+PLANEL_GerMED_Trim_Resultado!P125+PLANEL_GerMED_Trim_Resultado!P137+PLANEL_GerMED_Trim_Resultado!P149+PLANEL_GerMED_Trim_Resultado!P665+PLANEL_GerMED_Trim_Resultado!P677+PLANEL_GerMED_Trim_Resultado!P689+PLANEL_GerMED_Trim_Resultado!P725</f>
        <v>6702.0106219999998</v>
      </c>
      <c r="D7" s="18">
        <f>PLANEL_GerMED_Trim_Resultado!Q113+PLANEL_GerMED_Trim_Resultado!Q125+PLANEL_GerMED_Trim_Resultado!Q137+PLANEL_GerMED_Trim_Resultado!Q149+PLANEL_GerMED_Trim_Resultado!Q665+PLANEL_GerMED_Trim_Resultado!Q677+PLANEL_GerMED_Trim_Resultado!Q689+PLANEL_GerMED_Trim_Resultado!Q725</f>
        <v>5532.4555521000002</v>
      </c>
      <c r="E7" s="18">
        <f>PLANEL_GerMED_Trim_Resultado!R113+PLANEL_GerMED_Trim_Resultado!R125+PLANEL_GerMED_Trim_Resultado!R137+PLANEL_GerMED_Trim_Resultado!R149+PLANEL_GerMED_Trim_Resultado!R665+PLANEL_GerMED_Trim_Resultado!R677+PLANEL_GerMED_Trim_Resultado!R689+PLANEL_GerMED_Trim_Resultado!R725</f>
        <v>3848.091105</v>
      </c>
      <c r="F7" s="18">
        <f>PLANEL_GerMED_Trim_Resultado!S113+PLANEL_GerMED_Trim_Resultado!S125+PLANEL_GerMED_Trim_Resultado!S137+PLANEL_GerMED_Trim_Resultado!S149+PLANEL_GerMED_Trim_Resultado!S665+PLANEL_GerMED_Trim_Resultado!S677+PLANEL_GerMED_Trim_Resultado!S689+PLANEL_GerMED_Trim_Resultado!S725</f>
        <v>7134.5885239999998</v>
      </c>
      <c r="G7" s="18">
        <f>PLANEL_GerMED_Trim_Resultado!T113+PLANEL_GerMED_Trim_Resultado!T125+PLANEL_GerMED_Trim_Resultado!T137+PLANEL_GerMED_Trim_Resultado!T149+PLANEL_GerMED_Trim_Resultado!T665+PLANEL_GerMED_Trim_Resultado!T677+PLANEL_GerMED_Trim_Resultado!T689+PLANEL_GerMED_Trim_Resultado!T725</f>
        <v>3949.0905870000001</v>
      </c>
      <c r="H7" s="18">
        <f>PLANEL_GerMED_Trim_Resultado!U113+PLANEL_GerMED_Trim_Resultado!U125+PLANEL_GerMED_Trim_Resultado!U137+PLANEL_GerMED_Trim_Resultado!U149+PLANEL_GerMED_Trim_Resultado!U665+PLANEL_GerMED_Trim_Resultado!U677+PLANEL_GerMED_Trim_Resultado!U689+PLANEL_GerMED_Trim_Resultado!U725</f>
        <v>3949.0905870000001</v>
      </c>
      <c r="I7" s="18">
        <f>PLANEL_GerMED_Trim_Resultado!V113+PLANEL_GerMED_Trim_Resultado!V125+PLANEL_GerMED_Trim_Resultado!V137+PLANEL_GerMED_Trim_Resultado!V149+PLANEL_GerMED_Trim_Resultado!V665+PLANEL_GerMED_Trim_Resultado!V677+PLANEL_GerMED_Trim_Resultado!V689+PLANEL_GerMED_Trim_Resultado!V725</f>
        <v>3981.5655969999998</v>
      </c>
      <c r="J7" s="18">
        <f>PLANEL_GerMED_Trim_Resultado!W113+PLANEL_GerMED_Trim_Resultado!W125+PLANEL_GerMED_Trim_Resultado!W137+PLANEL_GerMED_Trim_Resultado!W149+PLANEL_GerMED_Trim_Resultado!W665+PLANEL_GerMED_Trim_Resultado!W677+PLANEL_GerMED_Trim_Resultado!W689+PLANEL_GerMED_Trim_Resultado!W725</f>
        <v>5108.3226340000001</v>
      </c>
      <c r="K7" s="18">
        <f>PLANEL_GerMED_Trim_Resultado!X113+PLANEL_GerMED_Trim_Resultado!X125+PLANEL_GerMED_Trim_Resultado!X137+PLANEL_GerMED_Trim_Resultado!X149+PLANEL_GerMED_Trim_Resultado!X665+PLANEL_GerMED_Trim_Resultado!X677+PLANEL_GerMED_Trim_Resultado!X689+PLANEL_GerMED_Trim_Resultado!X725</f>
        <v>3981.5655969999998</v>
      </c>
      <c r="L7" s="18">
        <f>PLANEL_GerMED_Trim_Resultado!Y113+PLANEL_GerMED_Trim_Resultado!Y125+PLANEL_GerMED_Trim_Resultado!Y137+PLANEL_GerMED_Trim_Resultado!Y149+PLANEL_GerMED_Trim_Resultado!Y665+PLANEL_GerMED_Trim_Resultado!Y677+PLANEL_GerMED_Trim_Resultado!Y689+PLANEL_GerMED_Trim_Resultado!Y725</f>
        <v>3949.0905870000001</v>
      </c>
      <c r="M7" s="18">
        <f>PLANEL_GerMED_Trim_Resultado!Z113+PLANEL_GerMED_Trim_Resultado!Z125+PLANEL_GerMED_Trim_Resultado!Z137+PLANEL_GerMED_Trim_Resultado!Z149+PLANEL_GerMED_Trim_Resultado!Z665+PLANEL_GerMED_Trim_Resultado!Z677+PLANEL_GerMED_Trim_Resultado!Z689+PLANEL_GerMED_Trim_Resultado!Z725</f>
        <v>3981.5655969999998</v>
      </c>
      <c r="N7" s="18">
        <f>PLANEL_GerMED_Trim_Resultado!AA113+PLANEL_GerMED_Trim_Resultado!AA125+PLANEL_GerMED_Trim_Resultado!AA137+PLANEL_GerMED_Trim_Resultado!AA149+PLANEL_GerMED_Trim_Resultado!AA665+PLANEL_GerMED_Trim_Resultado!AA677+PLANEL_GerMED_Trim_Resultado!AA689+PLANEL_GerMED_Trim_Resultado!AA725</f>
        <v>5773.9930206999998</v>
      </c>
      <c r="O7" s="18">
        <f>PLANEL_GerMED_Trim_Resultado!AB113+PLANEL_GerMED_Trim_Resultado!AB125+PLANEL_GerMED_Trim_Resultado!AB137+PLANEL_GerMED_Trim_Resultado!AB149+PLANEL_GerMED_Trim_Resultado!AB665+PLANEL_GerMED_Trim_Resultado!AB677+PLANEL_GerMED_Trim_Resultado!AB689+PLANEL_GerMED_Trim_Resultado!AB725</f>
        <v>3962.127387</v>
      </c>
      <c r="P7" s="18">
        <f>PLANEL_GerMED_Trim_Resultado!AC113+PLANEL_GerMED_Trim_Resultado!AC125+PLANEL_GerMED_Trim_Resultado!AC137+PLANEL_GerMED_Trim_Resultado!AC149+PLANEL_GerMED_Trim_Resultado!AC665+PLANEL_GerMED_Trim_Resultado!AC677+PLANEL_GerMED_Trim_Resultado!AC689+PLANEL_GerMED_Trim_Resultado!AC725</f>
        <v>3994.6023970000001</v>
      </c>
      <c r="Q7" s="18">
        <f>PLANEL_GerMED_Trim_Resultado!AD113+PLANEL_GerMED_Trim_Resultado!AD125+PLANEL_GerMED_Trim_Resultado!AD137+PLANEL_GerMED_Trim_Resultado!AD149+PLANEL_GerMED_Trim_Resultado!AD665+PLANEL_GerMED_Trim_Resultado!AD677+PLANEL_GerMED_Trim_Resultado!AD689+PLANEL_GerMED_Trim_Resultado!AD725</f>
        <v>3962.155456</v>
      </c>
      <c r="R7" s="18">
        <f>PLANEL_GerMED_Trim_Resultado!AE113+PLANEL_GerMED_Trim_Resultado!AE125+PLANEL_GerMED_Trim_Resultado!AE137+PLANEL_GerMED_Trim_Resultado!AE149+PLANEL_GerMED_Trim_Resultado!AE665+PLANEL_GerMED_Trim_Resultado!AE677+PLANEL_GerMED_Trim_Resultado!AE689+PLANEL_GerMED_Trim_Resultado!AE725</f>
        <v>3994.6023970000001</v>
      </c>
      <c r="S7" s="18">
        <f>PLANEL_GerMED_Trim_Resultado!AF113+PLANEL_GerMED_Trim_Resultado!AF125+PLANEL_GerMED_Trim_Resultado!AF137+PLANEL_GerMED_Trim_Resultado!AF149+PLANEL_GerMED_Trim_Resultado!AF665+PLANEL_GerMED_Trim_Resultado!AF677+PLANEL_GerMED_Trim_Resultado!AF689+PLANEL_GerMED_Trim_Resultado!AF725</f>
        <v>3994.6023970000001</v>
      </c>
      <c r="T7" s="18">
        <f>PLANEL_GerMED_Trim_Resultado!AG113+PLANEL_GerMED_Trim_Resultado!AG125+PLANEL_GerMED_Trim_Resultado!AG137+PLANEL_GerMED_Trim_Resultado!AG149+PLANEL_GerMED_Trim_Resultado!AG665+PLANEL_GerMED_Trim_Resultado!AG677+PLANEL_GerMED_Trim_Resultado!AG689+PLANEL_GerMED_Trim_Resultado!AG725</f>
        <v>3962.127387</v>
      </c>
      <c r="U7" s="18">
        <f>PLANEL_GerMED_Trim_Resultado!AH113+PLANEL_GerMED_Trim_Resultado!AH125+PLANEL_GerMED_Trim_Resultado!AH137+PLANEL_GerMED_Trim_Resultado!AH149+PLANEL_GerMED_Trim_Resultado!AH665+PLANEL_GerMED_Trim_Resultado!AH677+PLANEL_GerMED_Trim_Resultado!AH689+PLANEL_GerMED_Trim_Resultado!AH725</f>
        <v>3963.1524519999998</v>
      </c>
      <c r="V7" s="18">
        <f>PLANEL_GerMED_Trim_Resultado!AI113+PLANEL_GerMED_Trim_Resultado!AI125+PLANEL_GerMED_Trim_Resultado!AI137+PLANEL_GerMED_Trim_Resultado!AI149+PLANEL_GerMED_Trim_Resultado!AI665+PLANEL_GerMED_Trim_Resultado!AI677+PLANEL_GerMED_Trim_Resultado!AI689+PLANEL_GerMED_Trim_Resultado!AI725</f>
        <v>4965.1894240000001</v>
      </c>
      <c r="W7" s="18">
        <f>PLANEL_GerMED_Trim_Resultado!AJ113+PLANEL_GerMED_Trim_Resultado!AJ125+PLANEL_GerMED_Trim_Resultado!AJ137+PLANEL_GerMED_Trim_Resultado!AJ149+PLANEL_GerMED_Trim_Resultado!AJ665+PLANEL_GerMED_Trim_Resultado!AJ677+PLANEL_GerMED_Trim_Resultado!AJ689+PLANEL_GerMED_Trim_Resultado!AJ725</f>
        <v>4582.3094719999999</v>
      </c>
      <c r="X7" s="18">
        <f>PLANEL_GerMED_Trim_Resultado!AK113+PLANEL_GerMED_Trim_Resultado!AK125+PLANEL_GerMED_Trim_Resultado!AK137+PLANEL_GerMED_Trim_Resultado!AK149+PLANEL_GerMED_Trim_Resultado!AK665+PLANEL_GerMED_Trim_Resultado!AK677+PLANEL_GerMED_Trim_Resultado!AK689+PLANEL_GerMED_Trim_Resultado!AK725</f>
        <v>4549.8344619999998</v>
      </c>
      <c r="Y7" s="18">
        <f>PLANEL_GerMED_Trim_Resultado!AL113+PLANEL_GerMED_Trim_Resultado!AL125+PLANEL_GerMED_Trim_Resultado!AL137+PLANEL_GerMED_Trim_Resultado!AL149+PLANEL_GerMED_Trim_Resultado!AL665+PLANEL_GerMED_Trim_Resultado!AL677+PLANEL_GerMED_Trim_Resultado!AL689+PLANEL_GerMED_Trim_Resultado!AL725</f>
        <v>4582.3094719999999</v>
      </c>
      <c r="Z7" s="18">
        <f>PLANEL_GerMED_Trim_Resultado!AM113+PLANEL_GerMED_Trim_Resultado!AM125+PLANEL_GerMED_Trim_Resultado!AM137+PLANEL_GerMED_Trim_Resultado!AM149+PLANEL_GerMED_Trim_Resultado!AM665+PLANEL_GerMED_Trim_Resultado!AM677+PLANEL_GerMED_Trim_Resultado!AM689+PLANEL_GerMED_Trim_Resultado!AM725</f>
        <v>6250.5317340000001</v>
      </c>
      <c r="AA7" s="18">
        <f>PLANEL_GerMED_Trim_Resultado!AN113+PLANEL_GerMED_Trim_Resultado!AN125+PLANEL_GerMED_Trim_Resultado!AN137+PLANEL_GerMED_Trim_Resultado!AN149+PLANEL_GerMED_Trim_Resultado!AN665+PLANEL_GerMED_Trim_Resultado!AN677+PLANEL_GerMED_Trim_Resultado!AN689+PLANEL_GerMED_Trim_Resultado!AN725</f>
        <v>4549.8344619999998</v>
      </c>
      <c r="AB7" s="18">
        <f>PLANEL_GerMED_Trim_Resultado!AO113+PLANEL_GerMED_Trim_Resultado!AO125+PLANEL_GerMED_Trim_Resultado!AO137+PLANEL_GerMED_Trim_Resultado!AO149+PLANEL_GerMED_Trim_Resultado!AO665+PLANEL_GerMED_Trim_Resultado!AO677+PLANEL_GerMED_Trim_Resultado!AO689+PLANEL_GerMED_Trim_Resultado!AO725</f>
        <v>4549.8344619999998</v>
      </c>
      <c r="AC7" s="18">
        <f>PLANEL_GerMED_Trim_Resultado!AP113+PLANEL_GerMED_Trim_Resultado!AP125+PLANEL_GerMED_Trim_Resultado!AP137+PLANEL_GerMED_Trim_Resultado!AP149+PLANEL_GerMED_Trim_Resultado!AP665+PLANEL_GerMED_Trim_Resultado!AP677+PLANEL_GerMED_Trim_Resultado!AP689+PLANEL_GerMED_Trim_Resultado!AP725</f>
        <v>4582.3094719999999</v>
      </c>
      <c r="AD7" s="18">
        <f>PLANEL_GerMED_Trim_Resultado!AQ113+PLANEL_GerMED_Trim_Resultado!AQ125+PLANEL_GerMED_Trim_Resultado!AQ137+PLANEL_GerMED_Trim_Resultado!AQ149+PLANEL_GerMED_Trim_Resultado!AQ665+PLANEL_GerMED_Trim_Resultado!AQ677+PLANEL_GerMED_Trim_Resultado!AQ689+PLANEL_GerMED_Trim_Resultado!AQ725</f>
        <v>8668.0405800000008</v>
      </c>
      <c r="AE7" s="18">
        <f>PLANEL_GerMED_Trim_Resultado!AR113+PLANEL_GerMED_Trim_Resultado!AR125+PLANEL_GerMED_Trim_Resultado!AR137+PLANEL_GerMED_Trim_Resultado!AR149+PLANEL_GerMED_Trim_Resultado!AR665+PLANEL_GerMED_Trim_Resultado!AR677+PLANEL_GerMED_Trim_Resultado!AR689+PLANEL_GerMED_Trim_Resultado!AR725</f>
        <v>4178.9233910000003</v>
      </c>
      <c r="AF7" s="18">
        <f>PLANEL_GerMED_Trim_Resultado!AS113+PLANEL_GerMED_Trim_Resultado!AS125+PLANEL_GerMED_Trim_Resultado!AS137+PLANEL_GerMED_Trim_Resultado!AS149+PLANEL_GerMED_Trim_Resultado!AS665+PLANEL_GerMED_Trim_Resultado!AS677+PLANEL_GerMED_Trim_Resultado!AS689+PLANEL_GerMED_Trim_Resultado!AS725</f>
        <v>4178.9233910000003</v>
      </c>
      <c r="AG7" s="18">
        <f>PLANEL_GerMED_Trim_Resultado!AT113+PLANEL_GerMED_Trim_Resultado!AT125+PLANEL_GerMED_Trim_Resultado!AT137+PLANEL_GerMED_Trim_Resultado!AT149+PLANEL_GerMED_Trim_Resultado!AT665+PLANEL_GerMED_Trim_Resultado!AT677+PLANEL_GerMED_Trim_Resultado!AT689+PLANEL_GerMED_Trim_Resultado!AT725</f>
        <v>4563.8977759999998</v>
      </c>
      <c r="AH7" s="18">
        <f>PLANEL_GerMED_Trim_Resultado!AU113+PLANEL_GerMED_Trim_Resultado!AU125+PLANEL_GerMED_Trim_Resultado!AU137+PLANEL_GerMED_Trim_Resultado!AU149+PLANEL_GerMED_Trim_Resultado!AU665+PLANEL_GerMED_Trim_Resultado!AU677+PLANEL_GerMED_Trim_Resultado!AU689+PLANEL_GerMED_Trim_Resultado!AU725</f>
        <v>8835.8018538300003</v>
      </c>
      <c r="AI7" s="18">
        <f>PLANEL_GerMED_Trim_Resultado!AV113+PLANEL_GerMED_Trim_Resultado!AV125+PLANEL_GerMED_Trim_Resultado!AV137+PLANEL_GerMED_Trim_Resultado!AV149+PLANEL_GerMED_Trim_Resultado!AV665+PLANEL_GerMED_Trim_Resultado!AV677+PLANEL_GerMED_Trim_Resultado!AV689+PLANEL_GerMED_Trim_Resultado!AV725</f>
        <v>4138.5995190000003</v>
      </c>
      <c r="AJ7" s="18">
        <f>PLANEL_GerMED_Trim_Resultado!AW113+PLANEL_GerMED_Trim_Resultado!AW125+PLANEL_GerMED_Trim_Resultado!AW137+PLANEL_GerMED_Trim_Resultado!AW149+PLANEL_GerMED_Trim_Resultado!AW665+PLANEL_GerMED_Trim_Resultado!AW677+PLANEL_GerMED_Trim_Resultado!AW689+PLANEL_GerMED_Trim_Resultado!AW725</f>
        <v>4171.0745290000004</v>
      </c>
      <c r="AK7" s="18">
        <f>PLANEL_GerMED_Trim_Resultado!AX113+PLANEL_GerMED_Trim_Resultado!AX125+PLANEL_GerMED_Trim_Resultado!AX137+PLANEL_GerMED_Trim_Resultado!AX149+PLANEL_GerMED_Trim_Resultado!AX665+PLANEL_GerMED_Trim_Resultado!AX677+PLANEL_GerMED_Trim_Resultado!AX689+PLANEL_GerMED_Trim_Resultado!AX725</f>
        <v>4171.0745290000004</v>
      </c>
      <c r="AL7" s="18">
        <f>PLANEL_GerMED_Trim_Resultado!AY113+PLANEL_GerMED_Trim_Resultado!AY125+PLANEL_GerMED_Trim_Resultado!AY137+PLANEL_GerMED_Trim_Resultado!AY149+PLANEL_GerMED_Trim_Resultado!AY665+PLANEL_GerMED_Trim_Resultado!AY677+PLANEL_GerMED_Trim_Resultado!AY689+PLANEL_GerMED_Trim_Resultado!AY725</f>
        <v>9213.4394706999992</v>
      </c>
      <c r="AM7" s="18">
        <f>PLANEL_GerMED_Trim_Resultado!AZ113+PLANEL_GerMED_Trim_Resultado!AZ125+PLANEL_GerMED_Trim_Resultado!AZ137+PLANEL_GerMED_Trim_Resultado!AZ149+PLANEL_GerMED_Trim_Resultado!AZ665+PLANEL_GerMED_Trim_Resultado!AZ677+PLANEL_GerMED_Trim_Resultado!AZ689+PLANEL_GerMED_Trim_Resultado!AZ725</f>
        <v>3960.7594330000002</v>
      </c>
      <c r="AN7" s="18">
        <f>PLANEL_GerMED_Trim_Resultado!BA113+PLANEL_GerMED_Trim_Resultado!BA125+PLANEL_GerMED_Trim_Resultado!BA137+PLANEL_GerMED_Trim_Resultado!BA149+PLANEL_GerMED_Trim_Resultado!BA665+PLANEL_GerMED_Trim_Resultado!BA677+PLANEL_GerMED_Trim_Resultado!BA689+PLANEL_GerMED_Trim_Resultado!BA725</f>
        <v>3960.7594330000002</v>
      </c>
      <c r="AO7" s="18">
        <f>PLANEL_GerMED_Trim_Resultado!BB113+PLANEL_GerMED_Trim_Resultado!BB125+PLANEL_GerMED_Trim_Resultado!BB137+PLANEL_GerMED_Trim_Resultado!BB149+PLANEL_GerMED_Trim_Resultado!BB665+PLANEL_GerMED_Trim_Resultado!BB677+PLANEL_GerMED_Trim_Resultado!BB689+PLANEL_GerMED_Trim_Resultado!BB725</f>
        <v>3960.7594330000002</v>
      </c>
      <c r="AP7" s="18">
        <f>PLANEL_GerMED_Trim_Resultado!BC113+PLANEL_GerMED_Trim_Resultado!BC125+PLANEL_GerMED_Trim_Resultado!BC137+PLANEL_GerMED_Trim_Resultado!BC149+PLANEL_GerMED_Trim_Resultado!BC665+PLANEL_GerMED_Trim_Resultado!BC677+PLANEL_GerMED_Trim_Resultado!BC689+PLANEL_GerMED_Trim_Resultado!BC725</f>
        <v>9665.5412104999996</v>
      </c>
      <c r="AQ7" s="18">
        <f>PLANEL_GerMED_Trim_Resultado!BD113+PLANEL_GerMED_Trim_Resultado!BD125+PLANEL_GerMED_Trim_Resultado!BD137+PLANEL_GerMED_Trim_Resultado!BD149+PLANEL_GerMED_Trim_Resultado!BD665+PLANEL_GerMED_Trim_Resultado!BD677+PLANEL_GerMED_Trim_Resultado!BD689+PLANEL_GerMED_Trim_Resultado!BD725</f>
        <v>2412.5475700000002</v>
      </c>
      <c r="AR7" s="18">
        <f>PLANEL_GerMED_Trim_Resultado!BE113+PLANEL_GerMED_Trim_Resultado!BE125+PLANEL_GerMED_Trim_Resultado!BE137+PLANEL_GerMED_Trim_Resultado!BE149+PLANEL_GerMED_Trim_Resultado!BE665+PLANEL_GerMED_Trim_Resultado!BE677+PLANEL_GerMED_Trim_Resultado!BE689+PLANEL_GerMED_Trim_Resultado!BE725</f>
        <v>2445.0225799999998</v>
      </c>
      <c r="AS7" s="18">
        <f>PLANEL_GerMED_Trim_Resultado!BF113+PLANEL_GerMED_Trim_Resultado!BF125+PLANEL_GerMED_Trim_Resultado!BF137+PLANEL_GerMED_Trim_Resultado!BF149+PLANEL_GerMED_Trim_Resultado!BF665+PLANEL_GerMED_Trim_Resultado!BF677+PLANEL_GerMED_Trim_Resultado!BF689+PLANEL_GerMED_Trim_Resultado!BF725</f>
        <v>3030.2296540000002</v>
      </c>
      <c r="AT7" s="18">
        <f>PLANEL_GerMED_Trim_Resultado!BG113+PLANEL_GerMED_Trim_Resultado!BG125+PLANEL_GerMED_Trim_Resultado!BG137+PLANEL_GerMED_Trim_Resultado!BG149+PLANEL_GerMED_Trim_Resultado!BG665+PLANEL_GerMED_Trim_Resultado!BG677+PLANEL_GerMED_Trim_Resultado!BG689+PLANEL_GerMED_Trim_Resultado!BG725</f>
        <v>9762.4347964999997</v>
      </c>
      <c r="AU7" s="18">
        <f>PLANEL_GerMED_Trim_Resultado!BH113+PLANEL_GerMED_Trim_Resultado!BH125+PLANEL_GerMED_Trim_Resultado!BH137+PLANEL_GerMED_Trim_Resultado!BH149+PLANEL_GerMED_Trim_Resultado!BH665+PLANEL_GerMED_Trim_Resultado!BH677+PLANEL_GerMED_Trim_Resultado!BH689+PLANEL_GerMED_Trim_Resultado!BH725</f>
        <v>2346.571747</v>
      </c>
      <c r="AV7" s="18">
        <f>PLANEL_GerMED_Trim_Resultado!BI113+PLANEL_GerMED_Trim_Resultado!BI125+PLANEL_GerMED_Trim_Resultado!BI137+PLANEL_GerMED_Trim_Resultado!BI149+PLANEL_GerMED_Trim_Resultado!BI665+PLANEL_GerMED_Trim_Resultado!BI677+PLANEL_GerMED_Trim_Resultado!BI689+PLANEL_GerMED_Trim_Resultado!BI725</f>
        <v>2346.571747</v>
      </c>
      <c r="AW7" s="18">
        <f>PLANEL_GerMED_Trim_Resultado!BJ113+PLANEL_GerMED_Trim_Resultado!BJ125+PLANEL_GerMED_Trim_Resultado!BJ137+PLANEL_GerMED_Trim_Resultado!BJ149+PLANEL_GerMED_Trim_Resultado!BJ665+PLANEL_GerMED_Trim_Resultado!BJ677+PLANEL_GerMED_Trim_Resultado!BJ689+PLANEL_GerMED_Trim_Resultado!BJ725</f>
        <v>2632.8964890000002</v>
      </c>
      <c r="AX7" s="18">
        <f>PLANEL_GerMED_Trim_Resultado!BK113+PLANEL_GerMED_Trim_Resultado!BK125+PLANEL_GerMED_Trim_Resultado!BK137+PLANEL_GerMED_Trim_Resultado!BK149+PLANEL_GerMED_Trim_Resultado!BK665+PLANEL_GerMED_Trim_Resultado!BK677+PLANEL_GerMED_Trim_Resultado!BK689+PLANEL_GerMED_Trim_Resultado!BK725</f>
        <v>9706.3796337000022</v>
      </c>
      <c r="AY7" s="18">
        <f>PLANEL_GerMED_Trim_Resultado!BL113+PLANEL_GerMED_Trim_Resultado!BL125+PLANEL_GerMED_Trim_Resultado!BL137+PLANEL_GerMED_Trim_Resultado!BL149+PLANEL_GerMED_Trim_Resultado!BL665+PLANEL_GerMED_Trim_Resultado!BL677+PLANEL_GerMED_Trim_Resultado!BL689+PLANEL_GerMED_Trim_Resultado!BL725</f>
        <v>2346.571747</v>
      </c>
      <c r="AZ7" s="18">
        <f>PLANEL_GerMED_Trim_Resultado!BM113+PLANEL_GerMED_Trim_Resultado!BM125+PLANEL_GerMED_Trim_Resultado!BM137+PLANEL_GerMED_Trim_Resultado!BM149+PLANEL_GerMED_Trim_Resultado!BM665+PLANEL_GerMED_Trim_Resultado!BM677+PLANEL_GerMED_Trim_Resultado!BM689+PLANEL_GerMED_Trim_Resultado!BM725</f>
        <v>2346.571747</v>
      </c>
      <c r="BA7" s="18">
        <f>PLANEL_GerMED_Trim_Resultado!BN113+PLANEL_GerMED_Trim_Resultado!BN125+PLANEL_GerMED_Trim_Resultado!BN137+PLANEL_GerMED_Trim_Resultado!BN149+PLANEL_GerMED_Trim_Resultado!BN665+PLANEL_GerMED_Trim_Resultado!BN677+PLANEL_GerMED_Trim_Resultado!BN689+PLANEL_GerMED_Trim_Resultado!BN725</f>
        <v>2346.571747</v>
      </c>
      <c r="BB7" s="18">
        <f>PLANEL_GerMED_Trim_Resultado!BO113+PLANEL_GerMED_Trim_Resultado!BO125+PLANEL_GerMED_Trim_Resultado!BO137+PLANEL_GerMED_Trim_Resultado!BO149+PLANEL_GerMED_Trim_Resultado!BO665+PLANEL_GerMED_Trim_Resultado!BO677+PLANEL_GerMED_Trim_Resultado!BO689+PLANEL_GerMED_Trim_Resultado!BO725</f>
        <v>8987.266126999999</v>
      </c>
      <c r="BC7" s="18">
        <f>PLANEL_GerMED_Trim_Resultado!BP113+PLANEL_GerMED_Trim_Resultado!BP125+PLANEL_GerMED_Trim_Resultado!BP137+PLANEL_GerMED_Trim_Resultado!BP149+PLANEL_GerMED_Trim_Resultado!BP665+PLANEL_GerMED_Trim_Resultado!BP677+PLANEL_GerMED_Trim_Resultado!BP689+PLANEL_GerMED_Trim_Resultado!BP725</f>
        <v>2264.2211609999999</v>
      </c>
      <c r="BD7" s="18">
        <f>PLANEL_GerMED_Trim_Resultado!BQ113+PLANEL_GerMED_Trim_Resultado!BQ125+PLANEL_GerMED_Trim_Resultado!BQ137+PLANEL_GerMED_Trim_Resultado!BQ149+PLANEL_GerMED_Trim_Resultado!BQ665+PLANEL_GerMED_Trim_Resultado!BQ677+PLANEL_GerMED_Trim_Resultado!BQ689+PLANEL_GerMED_Trim_Resultado!BQ725</f>
        <v>2231.7461509999998</v>
      </c>
      <c r="BE7" s="18">
        <f>PLANEL_GerMED_Trim_Resultado!BR113+PLANEL_GerMED_Trim_Resultado!BR125+PLANEL_GerMED_Trim_Resultado!BR137+PLANEL_GerMED_Trim_Resultado!BR149+PLANEL_GerMED_Trim_Resultado!BR665+PLANEL_GerMED_Trim_Resultado!BR677+PLANEL_GerMED_Trim_Resultado!BR689+PLANEL_GerMED_Trim_Resultado!BR725</f>
        <v>2264.2211609999999</v>
      </c>
      <c r="BF7" s="18">
        <f>PLANEL_GerMED_Trim_Resultado!BS113+PLANEL_GerMED_Trim_Resultado!BS125+PLANEL_GerMED_Trim_Resultado!BS137+PLANEL_GerMED_Trim_Resultado!BS149+PLANEL_GerMED_Trim_Resultado!BS665+PLANEL_GerMED_Trim_Resultado!BS677+PLANEL_GerMED_Trim_Resultado!BS689+PLANEL_GerMED_Trim_Resultado!BS725</f>
        <v>8651.2397100000017</v>
      </c>
      <c r="BG7" s="18">
        <f>PLANEL_GerMED_Trim_Resultado!BT113+PLANEL_GerMED_Trim_Resultado!BT125+PLANEL_GerMED_Trim_Resultado!BT137+PLANEL_GerMED_Trim_Resultado!BT149+PLANEL_GerMED_Trim_Resultado!BT665+PLANEL_GerMED_Trim_Resultado!BT677+PLANEL_GerMED_Trim_Resultado!BT689+PLANEL_GerMED_Trim_Resultado!BT725</f>
        <v>2264.2211609999999</v>
      </c>
      <c r="BH7" s="18">
        <f>PLANEL_GerMED_Trim_Resultado!BU113+PLANEL_GerMED_Trim_Resultado!BU125+PLANEL_GerMED_Trim_Resultado!BU137+PLANEL_GerMED_Trim_Resultado!BU149+PLANEL_GerMED_Trim_Resultado!BU665+PLANEL_GerMED_Trim_Resultado!BU677+PLANEL_GerMED_Trim_Resultado!BU689+PLANEL_GerMED_Trim_Resultado!BU725</f>
        <v>2231.7461509999998</v>
      </c>
      <c r="BI7" s="18">
        <f>PLANEL_GerMED_Trim_Resultado!BV113+PLANEL_GerMED_Trim_Resultado!BV125+PLANEL_GerMED_Trim_Resultado!BV137+PLANEL_GerMED_Trim_Resultado!BV149+PLANEL_GerMED_Trim_Resultado!BV665+PLANEL_GerMED_Trim_Resultado!BV677+PLANEL_GerMED_Trim_Resultado!BV689+PLANEL_GerMED_Trim_Resultado!BV725</f>
        <v>2264.2211609999999</v>
      </c>
      <c r="BJ7" s="18">
        <f>PLANEL_GerMED_Trim_Resultado!BW113+PLANEL_GerMED_Trim_Resultado!BW125+PLANEL_GerMED_Trim_Resultado!BW137+PLANEL_GerMED_Trim_Resultado!BW149+PLANEL_GerMED_Trim_Resultado!BW665+PLANEL_GerMED_Trim_Resultado!BW677+PLANEL_GerMED_Trim_Resultado!BW689+PLANEL_GerMED_Trim_Resultado!BW725</f>
        <v>8558.2776080000003</v>
      </c>
      <c r="BK7" s="18">
        <f>PLANEL_GerMED_Trim_Resultado!BX113+PLANEL_GerMED_Trim_Resultado!BX125+PLANEL_GerMED_Trim_Resultado!BX137+PLANEL_GerMED_Trim_Resultado!BX149+PLANEL_GerMED_Trim_Resultado!BX665+PLANEL_GerMED_Trim_Resultado!BX677+PLANEL_GerMED_Trim_Resultado!BX689+PLANEL_GerMED_Trim_Resultado!BX725</f>
        <v>2264.2211609999999</v>
      </c>
      <c r="BL7" s="18">
        <f>PLANEL_GerMED_Trim_Resultado!BY113+PLANEL_GerMED_Trim_Resultado!BY125+PLANEL_GerMED_Trim_Resultado!BY137+PLANEL_GerMED_Trim_Resultado!BY149+PLANEL_GerMED_Trim_Resultado!BY665+PLANEL_GerMED_Trim_Resultado!BY677+PLANEL_GerMED_Trim_Resultado!BY689+PLANEL_GerMED_Trim_Resultado!BY725</f>
        <v>2264.2211609999999</v>
      </c>
      <c r="BM7" s="18">
        <f>PLANEL_GerMED_Trim_Resultado!BZ113+PLANEL_GerMED_Trim_Resultado!BZ125+PLANEL_GerMED_Trim_Resultado!BZ137+PLANEL_GerMED_Trim_Resultado!BZ149+PLANEL_GerMED_Trim_Resultado!BZ665+PLANEL_GerMED_Trim_Resultado!BZ677+PLANEL_GerMED_Trim_Resultado!BZ689+PLANEL_GerMED_Trim_Resultado!BZ725</f>
        <v>2264.2211609999999</v>
      </c>
      <c r="BN7" s="18">
        <f>PLANEL_GerMED_Trim_Resultado!CA113+PLANEL_GerMED_Trim_Resultado!CA125+PLANEL_GerMED_Trim_Resultado!CA137+PLANEL_GerMED_Trim_Resultado!CA149+PLANEL_GerMED_Trim_Resultado!CA665+PLANEL_GerMED_Trim_Resultado!CA677+PLANEL_GerMED_Trim_Resultado!CA689+PLANEL_GerMED_Trim_Resultado!CA725</f>
        <v>8554.8423590000002</v>
      </c>
      <c r="BO7" s="18">
        <f>PLANEL_GerMED_Trim_Resultado!CB113+PLANEL_GerMED_Trim_Resultado!CB125+PLANEL_GerMED_Trim_Resultado!CB137+PLANEL_GerMED_Trim_Resultado!CB149+PLANEL_GerMED_Trim_Resultado!CB665+PLANEL_GerMED_Trim_Resultado!CB677+PLANEL_GerMED_Trim_Resultado!CB689+PLANEL_GerMED_Trim_Resultado!CB725</f>
        <v>1508.5521349999999</v>
      </c>
      <c r="BP7" s="18">
        <f>PLANEL_GerMED_Trim_Resultado!CC113+PLANEL_GerMED_Trim_Resultado!CC125+PLANEL_GerMED_Trim_Resultado!CC137+PLANEL_GerMED_Trim_Resultado!CC149+PLANEL_GerMED_Trim_Resultado!CC665+PLANEL_GerMED_Trim_Resultado!CC677+PLANEL_GerMED_Trim_Resultado!CC689+PLANEL_GerMED_Trim_Resultado!CC725</f>
        <v>1508.5521349999999</v>
      </c>
      <c r="BQ7" s="18">
        <f>PLANEL_GerMED_Trim_Resultado!CD113+PLANEL_GerMED_Trim_Resultado!CD125+PLANEL_GerMED_Trim_Resultado!CD137+PLANEL_GerMED_Trim_Resultado!CD149+PLANEL_GerMED_Trim_Resultado!CD665+PLANEL_GerMED_Trim_Resultado!CD677+PLANEL_GerMED_Trim_Resultado!CD689+PLANEL_GerMED_Trim_Resultado!CD725</f>
        <v>1508.5521349999999</v>
      </c>
      <c r="BR7" s="18">
        <f>PLANEL_GerMED_Trim_Resultado!CE113+PLANEL_GerMED_Trim_Resultado!CE125+PLANEL_GerMED_Trim_Resultado!CE137+PLANEL_GerMED_Trim_Resultado!CE149+PLANEL_GerMED_Trim_Resultado!CE665+PLANEL_GerMED_Trim_Resultado!CE677+PLANEL_GerMED_Trim_Resultado!CE689+PLANEL_GerMED_Trim_Resultado!CE725</f>
        <v>8306.6377959999991</v>
      </c>
      <c r="BS7" s="18">
        <f>PLANEL_GerMED_Trim_Resultado!CF113+PLANEL_GerMED_Trim_Resultado!CF125+PLANEL_GerMED_Trim_Resultado!CF137+PLANEL_GerMED_Trim_Resultado!CF149+PLANEL_GerMED_Trim_Resultado!CF665+PLANEL_GerMED_Trim_Resultado!CF677+PLANEL_GerMED_Trim_Resultado!CF689+PLANEL_GerMED_Trim_Resultado!CF725</f>
        <v>1508.5521349999999</v>
      </c>
      <c r="BT7" s="18">
        <f>PLANEL_GerMED_Trim_Resultado!CG113+PLANEL_GerMED_Trim_Resultado!CG125+PLANEL_GerMED_Trim_Resultado!CG137+PLANEL_GerMED_Trim_Resultado!CG149+PLANEL_GerMED_Trim_Resultado!CG665+PLANEL_GerMED_Trim_Resultado!CG677+PLANEL_GerMED_Trim_Resultado!CG689+PLANEL_GerMED_Trim_Resultado!CG725</f>
        <v>1508.5521349999999</v>
      </c>
      <c r="BU7" s="18">
        <f>PLANEL_GerMED_Trim_Resultado!CH113+PLANEL_GerMED_Trim_Resultado!CH125+PLANEL_GerMED_Trim_Resultado!CH137+PLANEL_GerMED_Trim_Resultado!CH149+PLANEL_GerMED_Trim_Resultado!CH665+PLANEL_GerMED_Trim_Resultado!CH677+PLANEL_GerMED_Trim_Resultado!CH689+PLANEL_GerMED_Trim_Resultado!CH725</f>
        <v>1508.5521349999999</v>
      </c>
      <c r="BV7" s="18">
        <f>PLANEL_GerMED_Trim_Resultado!CI113+PLANEL_GerMED_Trim_Resultado!CI125+PLANEL_GerMED_Trim_Resultado!CI137+PLANEL_GerMED_Trim_Resultado!CI149+PLANEL_GerMED_Trim_Resultado!CI665+PLANEL_GerMED_Trim_Resultado!CI677+PLANEL_GerMED_Trim_Resultado!CI689+PLANEL_GerMED_Trim_Resultado!CI725</f>
        <v>8303.2392319999999</v>
      </c>
      <c r="BW7" s="18">
        <f>PLANEL_GerMED_Trim_Resultado!CJ113+PLANEL_GerMED_Trim_Resultado!CJ125+PLANEL_GerMED_Trim_Resultado!CJ137+PLANEL_GerMED_Trim_Resultado!CJ149+PLANEL_GerMED_Trim_Resultado!CJ665+PLANEL_GerMED_Trim_Resultado!CJ677+PLANEL_GerMED_Trim_Resultado!CJ689+PLANEL_GerMED_Trim_Resultado!CJ725</f>
        <v>2002.0475039999999</v>
      </c>
      <c r="BX7" s="18">
        <f>PLANEL_GerMED_Trim_Resultado!CK113+PLANEL_GerMED_Trim_Resultado!CK125+PLANEL_GerMED_Trim_Resultado!CK137+PLANEL_GerMED_Trim_Resultado!CK149+PLANEL_GerMED_Trim_Resultado!CK665+PLANEL_GerMED_Trim_Resultado!CK677+PLANEL_GerMED_Trim_Resultado!CK689+PLANEL_GerMED_Trim_Resultado!CK725</f>
        <v>1508.5521349999999</v>
      </c>
      <c r="BY7" s="18">
        <f>PLANEL_GerMED_Trim_Resultado!CL113+PLANEL_GerMED_Trim_Resultado!CL125+PLANEL_GerMED_Trim_Resultado!CL137+PLANEL_GerMED_Trim_Resultado!CL149+PLANEL_GerMED_Trim_Resultado!CL665+PLANEL_GerMED_Trim_Resultado!CL677+PLANEL_GerMED_Trim_Resultado!CL689+PLANEL_GerMED_Trim_Resultado!CL725</f>
        <v>1508.5521349999999</v>
      </c>
      <c r="BZ7" s="18">
        <f>PLANEL_GerMED_Trim_Resultado!CM113+PLANEL_GerMED_Trim_Resultado!CM125+PLANEL_GerMED_Trim_Resultado!CM137+PLANEL_GerMED_Trim_Resultado!CM149+PLANEL_GerMED_Trim_Resultado!CM665+PLANEL_GerMED_Trim_Resultado!CM677+PLANEL_GerMED_Trim_Resultado!CM689+PLANEL_GerMED_Trim_Resultado!CM725</f>
        <v>8302.7182580000008</v>
      </c>
      <c r="CA7" s="18">
        <f>PLANEL_GerMED_Trim_Resultado!CN113+PLANEL_GerMED_Trim_Resultado!CN125+PLANEL_GerMED_Trim_Resultado!CN137+PLANEL_GerMED_Trim_Resultado!CN149+PLANEL_GerMED_Trim_Resultado!CN665+PLANEL_GerMED_Trim_Resultado!CN677+PLANEL_GerMED_Trim_Resultado!CN689+PLANEL_GerMED_Trim_Resultado!CN725</f>
        <v>1679.595106</v>
      </c>
      <c r="CB7" s="18">
        <f>PLANEL_GerMED_Trim_Resultado!CO113+PLANEL_GerMED_Trim_Resultado!CO125+PLANEL_GerMED_Trim_Resultado!CO137+PLANEL_GerMED_Trim_Resultado!CO149+PLANEL_GerMED_Trim_Resultado!CO665+PLANEL_GerMED_Trim_Resultado!CO677+PLANEL_GerMED_Trim_Resultado!CO689+PLANEL_GerMED_Trim_Resultado!CO725</f>
        <v>1013.982287</v>
      </c>
      <c r="CC7" s="18">
        <f>PLANEL_GerMED_Trim_Resultado!CP113+PLANEL_GerMED_Trim_Resultado!CP125+PLANEL_GerMED_Trim_Resultado!CP137+PLANEL_GerMED_Trim_Resultado!CP149+PLANEL_GerMED_Trim_Resultado!CP665+PLANEL_GerMED_Trim_Resultado!CP677+PLANEL_GerMED_Trim_Resultado!CP689+PLANEL_GerMED_Trim_Resultado!CP725</f>
        <v>1013.982287</v>
      </c>
      <c r="CD7" s="18">
        <f>PLANEL_GerMED_Trim_Resultado!CQ113+PLANEL_GerMED_Trim_Resultado!CQ125+PLANEL_GerMED_Trim_Resultado!CQ137+PLANEL_GerMED_Trim_Resultado!CQ149+PLANEL_GerMED_Trim_Resultado!CQ665+PLANEL_GerMED_Trim_Resultado!CQ677+PLANEL_GerMED_Trim_Resultado!CQ689+PLANEL_GerMED_Trim_Resultado!CQ725</f>
        <v>7826.8746210000008</v>
      </c>
      <c r="CE7" s="18">
        <f>PLANEL_GerMED_Trim_Resultado!CR113+PLANEL_GerMED_Trim_Resultado!CR125+PLANEL_GerMED_Trim_Resultado!CR137+PLANEL_GerMED_Trim_Resultado!CR149+PLANEL_GerMED_Trim_Resultado!CR665+PLANEL_GerMED_Trim_Resultado!CR677+PLANEL_GerMED_Trim_Resultado!CR689+PLANEL_GerMED_Trim_Resultado!CR725</f>
        <v>2293.5330945000001</v>
      </c>
      <c r="CF7" s="18">
        <f>PLANEL_GerMED_Trim_Resultado!CS113+PLANEL_GerMED_Trim_Resultado!CS125+PLANEL_GerMED_Trim_Resultado!CS137+PLANEL_GerMED_Trim_Resultado!CS149+PLANEL_GerMED_Trim_Resultado!CS665+PLANEL_GerMED_Trim_Resultado!CS677+PLANEL_GerMED_Trim_Resultado!CS689+PLANEL_GerMED_Trim_Resultado!CS725</f>
        <v>1013.982287</v>
      </c>
      <c r="CG7" s="18">
        <f>PLANEL_GerMED_Trim_Resultado!CT113+PLANEL_GerMED_Trim_Resultado!CT125+PLANEL_GerMED_Trim_Resultado!CT137+PLANEL_GerMED_Trim_Resultado!CT149+PLANEL_GerMED_Trim_Resultado!CT665+PLANEL_GerMED_Trim_Resultado!CT677+PLANEL_GerMED_Trim_Resultado!CT689+PLANEL_GerMED_Trim_Resultado!CT725</f>
        <v>1013.982287</v>
      </c>
      <c r="CH7" s="18">
        <f>PLANEL_GerMED_Trim_Resultado!CU113+PLANEL_GerMED_Trim_Resultado!CU125+PLANEL_GerMED_Trim_Resultado!CU137+PLANEL_GerMED_Trim_Resultado!CU149+PLANEL_GerMED_Trim_Resultado!CU665+PLANEL_GerMED_Trim_Resultado!CU677+PLANEL_GerMED_Trim_Resultado!CU689+PLANEL_GerMED_Trim_Resultado!CU725</f>
        <v>7652.6845890000004</v>
      </c>
      <c r="CI7" s="18">
        <f>PLANEL_GerMED_Trim_Resultado!CV113+PLANEL_GerMED_Trim_Resultado!CV125+PLANEL_GerMED_Trim_Resultado!CV137+PLANEL_GerMED_Trim_Resultado!CV149+PLANEL_GerMED_Trim_Resultado!CV665+PLANEL_GerMED_Trim_Resultado!CV677+PLANEL_GerMED_Trim_Resultado!CV689+PLANEL_GerMED_Trim_Resultado!CV725</f>
        <v>2489.2071411000002</v>
      </c>
      <c r="CJ7" s="18">
        <f>PLANEL_GerMED_Trim_Resultado!CW113+PLANEL_GerMED_Trim_Resultado!CW125+PLANEL_GerMED_Trim_Resultado!CW137+PLANEL_GerMED_Trim_Resultado!CW149+PLANEL_GerMED_Trim_Resultado!CW665+PLANEL_GerMED_Trim_Resultado!CW677+PLANEL_GerMED_Trim_Resultado!CW689+PLANEL_GerMED_Trim_Resultado!CW725</f>
        <v>1013.982287</v>
      </c>
      <c r="CK7" s="18">
        <f>PLANEL_GerMED_Trim_Resultado!CX113+PLANEL_GerMED_Trim_Resultado!CX125+PLANEL_GerMED_Trim_Resultado!CX137+PLANEL_GerMED_Trim_Resultado!CX149+PLANEL_GerMED_Trim_Resultado!CX665+PLANEL_GerMED_Trim_Resultado!CX677+PLANEL_GerMED_Trim_Resultado!CX689+PLANEL_GerMED_Trim_Resultado!CX725</f>
        <v>1013.982287</v>
      </c>
      <c r="CL7" s="18">
        <f>PLANEL_GerMED_Trim_Resultado!CY113+PLANEL_GerMED_Trim_Resultado!CY125+PLANEL_GerMED_Trim_Resultado!CY137+PLANEL_GerMED_Trim_Resultado!CY149+PLANEL_GerMED_Trim_Resultado!CY665+PLANEL_GerMED_Trim_Resultado!CY677+PLANEL_GerMED_Trim_Resultado!CY689+PLANEL_GerMED_Trim_Resultado!CY725</f>
        <v>6965.5762000000004</v>
      </c>
      <c r="CM7" s="18">
        <f>PLANEL_GerMED_Trim_Resultado!CZ113+PLANEL_GerMED_Trim_Resultado!CZ125+PLANEL_GerMED_Trim_Resultado!CZ137+PLANEL_GerMED_Trim_Resultado!CZ149+PLANEL_GerMED_Trim_Resultado!CZ665+PLANEL_GerMED_Trim_Resultado!CZ677+PLANEL_GerMED_Trim_Resultado!CZ689+PLANEL_GerMED_Trim_Resultado!CZ725</f>
        <v>2727.7841619999999</v>
      </c>
      <c r="CN7" s="18">
        <f>PLANEL_GerMED_Trim_Resultado!DA113+PLANEL_GerMED_Trim_Resultado!DA125+PLANEL_GerMED_Trim_Resultado!DA137+PLANEL_GerMED_Trim_Resultado!DA149+PLANEL_GerMED_Trim_Resultado!DA665+PLANEL_GerMED_Trim_Resultado!DA677+PLANEL_GerMED_Trim_Resultado!DA689+PLANEL_GerMED_Trim_Resultado!DA725</f>
        <v>744.59453180000003</v>
      </c>
      <c r="CO7" s="18">
        <f>PLANEL_GerMED_Trim_Resultado!DB113+PLANEL_GerMED_Trim_Resultado!DB125+PLANEL_GerMED_Trim_Resultado!DB137+PLANEL_GerMED_Trim_Resultado!DB149+PLANEL_GerMED_Trim_Resultado!DB665+PLANEL_GerMED_Trim_Resultado!DB677+PLANEL_GerMED_Trim_Resultado!DB689+PLANEL_GerMED_Trim_Resultado!DB725</f>
        <v>744.59453180000003</v>
      </c>
      <c r="CP7" s="18">
        <f>PLANEL_GerMED_Trim_Resultado!DC113+PLANEL_GerMED_Trim_Resultado!DC125+PLANEL_GerMED_Trim_Resultado!DC137+PLANEL_GerMED_Trim_Resultado!DC149+PLANEL_GerMED_Trim_Resultado!DC665+PLANEL_GerMED_Trim_Resultado!DC677+PLANEL_GerMED_Trim_Resultado!DC689+PLANEL_GerMED_Trim_Resultado!DC725</f>
        <v>5658.4079789999996</v>
      </c>
      <c r="CQ7" s="18">
        <f>PLANEL_GerMED_Trim_Resultado!DD113+PLANEL_GerMED_Trim_Resultado!DD125+PLANEL_GerMED_Trim_Resultado!DD137+PLANEL_GerMED_Trim_Resultado!DD149+PLANEL_GerMED_Trim_Resultado!DD665+PLANEL_GerMED_Trim_Resultado!DD677+PLANEL_GerMED_Trim_Resultado!DD689+PLANEL_GerMED_Trim_Resultado!DD725</f>
        <v>2932.1185379999997</v>
      </c>
      <c r="CR7" s="18">
        <f>PLANEL_GerMED_Trim_Resultado!DE113+PLANEL_GerMED_Trim_Resultado!DE125+PLANEL_GerMED_Trim_Resultado!DE137+PLANEL_GerMED_Trim_Resultado!DE149+PLANEL_GerMED_Trim_Resultado!DE665+PLANEL_GerMED_Trim_Resultado!DE677+PLANEL_GerMED_Trim_Resultado!DE689+PLANEL_GerMED_Trim_Resultado!DE725</f>
        <v>744.59453180000003</v>
      </c>
      <c r="CS7" s="18">
        <f>PLANEL_GerMED_Trim_Resultado!DF113+PLANEL_GerMED_Trim_Resultado!DF125+PLANEL_GerMED_Trim_Resultado!DF137+PLANEL_GerMED_Trim_Resultado!DF149+PLANEL_GerMED_Trim_Resultado!DF665+PLANEL_GerMED_Trim_Resultado!DF677+PLANEL_GerMED_Trim_Resultado!DF689+PLANEL_GerMED_Trim_Resultado!DF725</f>
        <v>744.59453180000003</v>
      </c>
      <c r="CT7" s="18">
        <f>PLANEL_GerMED_Trim_Resultado!DG113+PLANEL_GerMED_Trim_Resultado!DG125+PLANEL_GerMED_Trim_Resultado!DG137+PLANEL_GerMED_Trim_Resultado!DG149+PLANEL_GerMED_Trim_Resultado!DG665+PLANEL_GerMED_Trim_Resultado!DG677+PLANEL_GerMED_Trim_Resultado!DG689+PLANEL_GerMED_Trim_Resultado!DG725</f>
        <v>4339.7472770000004</v>
      </c>
      <c r="CU7" s="18">
        <f>PLANEL_GerMED_Trim_Resultado!DH113+PLANEL_GerMED_Trim_Resultado!DH125+PLANEL_GerMED_Trim_Resultado!DH137+PLANEL_GerMED_Trim_Resultado!DH149+PLANEL_GerMED_Trim_Resultado!DH665+PLANEL_GerMED_Trim_Resultado!DH677+PLANEL_GerMED_Trim_Resultado!DH689+PLANEL_GerMED_Trim_Resultado!DH725</f>
        <v>3089.001119</v>
      </c>
      <c r="CV7" s="18">
        <f>PLANEL_GerMED_Trim_Resultado!DI113+PLANEL_GerMED_Trim_Resultado!DI125+PLANEL_GerMED_Trim_Resultado!DI137+PLANEL_GerMED_Trim_Resultado!DI149+PLANEL_GerMED_Trim_Resultado!DI665+PLANEL_GerMED_Trim_Resultado!DI677+PLANEL_GerMED_Trim_Resultado!DI689+PLANEL_GerMED_Trim_Resultado!DI725</f>
        <v>731.55773180000006</v>
      </c>
      <c r="CW7" s="18">
        <f>PLANEL_GerMED_Trim_Resultado!DJ113+PLANEL_GerMED_Trim_Resultado!DJ125+PLANEL_GerMED_Trim_Resultado!DJ137+PLANEL_GerMED_Trim_Resultado!DJ149+PLANEL_GerMED_Trim_Resultado!DJ665+PLANEL_GerMED_Trim_Resultado!DJ677+PLANEL_GerMED_Trim_Resultado!DJ689+PLANEL_GerMED_Trim_Resultado!DJ725</f>
        <v>731.55773180000006</v>
      </c>
      <c r="CX7" s="18">
        <f>PLANEL_GerMED_Trim_Resultado!DK113+PLANEL_GerMED_Trim_Resultado!DK125+PLANEL_GerMED_Trim_Resultado!DK137+PLANEL_GerMED_Trim_Resultado!DK149+PLANEL_GerMED_Trim_Resultado!DK665+PLANEL_GerMED_Trim_Resultado!DK677+PLANEL_GerMED_Trim_Resultado!DK689+PLANEL_GerMED_Trim_Resultado!DK725</f>
        <v>3806.1535377999999</v>
      </c>
      <c r="CY7" s="18">
        <f>PLANEL_GerMED_Trim_Resultado!DL113+PLANEL_GerMED_Trim_Resultado!DL125+PLANEL_GerMED_Trim_Resultado!DL137+PLANEL_GerMED_Trim_Resultado!DL149+PLANEL_GerMED_Trim_Resultado!DL665+PLANEL_GerMED_Trim_Resultado!DL677+PLANEL_GerMED_Trim_Resultado!DL689+PLANEL_GerMED_Trim_Resultado!DL725</f>
        <v>3205.0756249999999</v>
      </c>
      <c r="CZ7" s="18">
        <f>PLANEL_GerMED_Trim_Resultado!DM113+PLANEL_GerMED_Trim_Resultado!DM125+PLANEL_GerMED_Trim_Resultado!DM137+PLANEL_GerMED_Trim_Resultado!DM149+PLANEL_GerMED_Trim_Resultado!DM665+PLANEL_GerMED_Trim_Resultado!DM677+PLANEL_GerMED_Trim_Resultado!DM689+PLANEL_GerMED_Trim_Resultado!DM725</f>
        <v>731.55773180000006</v>
      </c>
      <c r="DA7" s="18">
        <f>PLANEL_GerMED_Trim_Resultado!DN113+PLANEL_GerMED_Trim_Resultado!DN125+PLANEL_GerMED_Trim_Resultado!DN137+PLANEL_GerMED_Trim_Resultado!DN149+PLANEL_GerMED_Trim_Resultado!DN665+PLANEL_GerMED_Trim_Resultado!DN677+PLANEL_GerMED_Trim_Resultado!DN689+PLANEL_GerMED_Trim_Resultado!DN725</f>
        <v>731.55773180000006</v>
      </c>
      <c r="DB7" s="18">
        <f>PLANEL_GerMED_Trim_Resultado!DO113+PLANEL_GerMED_Trim_Resultado!DO125+PLANEL_GerMED_Trim_Resultado!DO137+PLANEL_GerMED_Trim_Resultado!DO149+PLANEL_GerMED_Trim_Resultado!DO665+PLANEL_GerMED_Trim_Resultado!DO677+PLANEL_GerMED_Trim_Resultado!DO689+PLANEL_GerMED_Trim_Resultado!DO725</f>
        <v>3205.0756249999999</v>
      </c>
      <c r="DC7" s="18">
        <f>PLANEL_GerMED_Trim_Resultado!DP113+PLANEL_GerMED_Trim_Resultado!DP125+PLANEL_GerMED_Trim_Resultado!DP137+PLANEL_GerMED_Trim_Resultado!DP149+PLANEL_GerMED_Trim_Resultado!DP665+PLANEL_GerMED_Trim_Resultado!DP677+PLANEL_GerMED_Trim_Resultado!DP689+PLANEL_GerMED_Trim_Resultado!DP725</f>
        <v>3176.7071212999999</v>
      </c>
      <c r="DD7" s="18">
        <f>PLANEL_GerMED_Trim_Resultado!DQ113+PLANEL_GerMED_Trim_Resultado!DQ125+PLANEL_GerMED_Trim_Resultado!DQ137+PLANEL_GerMED_Trim_Resultado!DQ149+PLANEL_GerMED_Trim_Resultado!DQ665+PLANEL_GerMED_Trim_Resultado!DQ677+PLANEL_GerMED_Trim_Resultado!DQ689+PLANEL_GerMED_Trim_Resultado!DQ725</f>
        <v>143.85065729999999</v>
      </c>
      <c r="DE7" s="18">
        <f>PLANEL_GerMED_Trim_Resultado!DR113+PLANEL_GerMED_Trim_Resultado!DR125+PLANEL_GerMED_Trim_Resultado!DR137+PLANEL_GerMED_Trim_Resultado!DR149+PLANEL_GerMED_Trim_Resultado!DR665+PLANEL_GerMED_Trim_Resultado!DR677+PLANEL_GerMED_Trim_Resultado!DR689+PLANEL_GerMED_Trim_Resultado!DR725</f>
        <v>143.85065729999999</v>
      </c>
      <c r="DF7" s="18">
        <f>PLANEL_GerMED_Trim_Resultado!DS113+PLANEL_GerMED_Trim_Resultado!DS125+PLANEL_GerMED_Trim_Resultado!DS137+PLANEL_GerMED_Trim_Resultado!DS149+PLANEL_GerMED_Trim_Resultado!DS665+PLANEL_GerMED_Trim_Resultado!DS677+PLANEL_GerMED_Trim_Resultado!DS689+PLANEL_GerMED_Trim_Resultado!DS725</f>
        <v>3176.7071212999999</v>
      </c>
      <c r="DG7" s="18">
        <f>PLANEL_GerMED_Trim_Resultado!DT113+PLANEL_GerMED_Trim_Resultado!DT125+PLANEL_GerMED_Trim_Resultado!DT137+PLANEL_GerMED_Trim_Resultado!DT149+PLANEL_GerMED_Trim_Resultado!DT665+PLANEL_GerMED_Trim_Resultado!DT677+PLANEL_GerMED_Trim_Resultado!DT689+PLANEL_GerMED_Trim_Resultado!DT725</f>
        <v>3176.7071212999999</v>
      </c>
      <c r="DH7" s="18">
        <f>PLANEL_GerMED_Trim_Resultado!DU113+PLANEL_GerMED_Trim_Resultado!DU125+PLANEL_GerMED_Trim_Resultado!DU137+PLANEL_GerMED_Trim_Resultado!DU149+PLANEL_GerMED_Trim_Resultado!DU665+PLANEL_GerMED_Trim_Resultado!DU677+PLANEL_GerMED_Trim_Resultado!DU689+PLANEL_GerMED_Trim_Resultado!DU725</f>
        <v>143.85065729999999</v>
      </c>
      <c r="DI7" s="18">
        <f>PLANEL_GerMED_Trim_Resultado!DV113+PLANEL_GerMED_Trim_Resultado!DV125+PLANEL_GerMED_Trim_Resultado!DV137+PLANEL_GerMED_Trim_Resultado!DV149+PLANEL_GerMED_Trim_Resultado!DV665+PLANEL_GerMED_Trim_Resultado!DV677+PLANEL_GerMED_Trim_Resultado!DV689+PLANEL_GerMED_Trim_Resultado!DV725</f>
        <v>143.85065729999999</v>
      </c>
      <c r="DJ7" s="18">
        <f>PLANEL_GerMED_Trim_Resultado!DW113+PLANEL_GerMED_Trim_Resultado!DW125+PLANEL_GerMED_Trim_Resultado!DW137+PLANEL_GerMED_Trim_Resultado!DW149+PLANEL_GerMED_Trim_Resultado!DW665+PLANEL_GerMED_Trim_Resultado!DW677+PLANEL_GerMED_Trim_Resultado!DW689+PLANEL_GerMED_Trim_Resultado!DW725</f>
        <v>3176.7071212999999</v>
      </c>
      <c r="DK7" s="18">
        <f>PLANEL_GerMED_Trim_Resultado!DX113+PLANEL_GerMED_Trim_Resultado!DX125+PLANEL_GerMED_Trim_Resultado!DX137+PLANEL_GerMED_Trim_Resultado!DX149+PLANEL_GerMED_Trim_Resultado!DX665+PLANEL_GerMED_Trim_Resultado!DX677+PLANEL_GerMED_Trim_Resultado!DX689+PLANEL_GerMED_Trim_Resultado!DX725</f>
        <v>3176.7071212999999</v>
      </c>
      <c r="DL7" s="18">
        <f>PLANEL_GerMED_Trim_Resultado!DY113+PLANEL_GerMED_Trim_Resultado!DY125+PLANEL_GerMED_Trim_Resultado!DY137+PLANEL_GerMED_Trim_Resultado!DY149+PLANEL_GerMED_Trim_Resultado!DY665+PLANEL_GerMED_Trim_Resultado!DY677+PLANEL_GerMED_Trim_Resultado!DY689+PLANEL_GerMED_Trim_Resultado!DY725</f>
        <v>143.85065729999999</v>
      </c>
      <c r="DM7" s="18">
        <f>PLANEL_GerMED_Trim_Resultado!DZ113+PLANEL_GerMED_Trim_Resultado!DZ125+PLANEL_GerMED_Trim_Resultado!DZ137+PLANEL_GerMED_Trim_Resultado!DZ149+PLANEL_GerMED_Trim_Resultado!DZ665+PLANEL_GerMED_Trim_Resultado!DZ677+PLANEL_GerMED_Trim_Resultado!DZ689+PLANEL_GerMED_Trim_Resultado!DZ725</f>
        <v>143.85065729999999</v>
      </c>
      <c r="DN7" s="18">
        <f>PLANEL_GerMED_Trim_Resultado!EA113+PLANEL_GerMED_Trim_Resultado!EA125+PLANEL_GerMED_Trim_Resultado!EA137+PLANEL_GerMED_Trim_Resultado!EA149+PLANEL_GerMED_Trim_Resultado!EA665+PLANEL_GerMED_Trim_Resultado!EA677+PLANEL_GerMED_Trim_Resultado!EA689+PLANEL_GerMED_Trim_Resultado!EA725</f>
        <v>3176.7071212999999</v>
      </c>
      <c r="DO7" s="18">
        <f>PLANEL_GerMED_Trim_Resultado!EB113+PLANEL_GerMED_Trim_Resultado!EB125+PLANEL_GerMED_Trim_Resultado!EB137+PLANEL_GerMED_Trim_Resultado!EB149+PLANEL_GerMED_Trim_Resultado!EB665+PLANEL_GerMED_Trim_Resultado!EB677+PLANEL_GerMED_Trim_Resultado!EB689+PLANEL_GerMED_Trim_Resultado!EB725</f>
        <v>3176.7071212999999</v>
      </c>
      <c r="DP7" s="18">
        <f>PLANEL_GerMED_Trim_Resultado!EC113+PLANEL_GerMED_Trim_Resultado!EC125+PLANEL_GerMED_Trim_Resultado!EC137+PLANEL_GerMED_Trim_Resultado!EC149+PLANEL_GerMED_Trim_Resultado!EC665+PLANEL_GerMED_Trim_Resultado!EC677+PLANEL_GerMED_Trim_Resultado!EC689+PLANEL_GerMED_Trim_Resultado!EC725</f>
        <v>143.85065729999999</v>
      </c>
      <c r="DQ7" s="18">
        <f>PLANEL_GerMED_Trim_Resultado!ED113+PLANEL_GerMED_Trim_Resultado!ED125+PLANEL_GerMED_Trim_Resultado!ED137+PLANEL_GerMED_Trim_Resultado!ED149+PLANEL_GerMED_Trim_Resultado!ED665+PLANEL_GerMED_Trim_Resultado!ED677+PLANEL_GerMED_Trim_Resultado!ED689+PLANEL_GerMED_Trim_Resultado!ED725</f>
        <v>143.85065729999999</v>
      </c>
      <c r="DR7" s="18">
        <f>PLANEL_GerMED_Trim_Resultado!EE113+PLANEL_GerMED_Trim_Resultado!EE125+PLANEL_GerMED_Trim_Resultado!EE137+PLANEL_GerMED_Trim_Resultado!EE149+PLANEL_GerMED_Trim_Resultado!EE665+PLANEL_GerMED_Trim_Resultado!EE677+PLANEL_GerMED_Trim_Resultado!EE689+PLANEL_GerMED_Trim_Resultado!EE725</f>
        <v>3176.7071212999999</v>
      </c>
      <c r="DS7" s="18">
        <f>PLANEL_GerMED_Trim_Resultado!EF113+PLANEL_GerMED_Trim_Resultado!EF125+PLANEL_GerMED_Trim_Resultado!EF137+PLANEL_GerMED_Trim_Resultado!EF149+PLANEL_GerMED_Trim_Resultado!EF665+PLANEL_GerMED_Trim_Resultado!EF677+PLANEL_GerMED_Trim_Resultado!EF689+PLANEL_GerMED_Trim_Resultado!EF725</f>
        <v>2931.8847329999999</v>
      </c>
      <c r="DT7" s="18">
        <f>PLANEL_GerMED_Trim_Resultado!EG113+PLANEL_GerMED_Trim_Resultado!EG125+PLANEL_GerMED_Trim_Resultado!EG137+PLANEL_GerMED_Trim_Resultado!EG149+PLANEL_GerMED_Trim_Resultado!EG665+PLANEL_GerMED_Trim_Resultado!EG677+PLANEL_GerMED_Trim_Resultado!EG689+PLANEL_GerMED_Trim_Resultado!EG725</f>
        <v>0</v>
      </c>
      <c r="DU7" s="18">
        <f>PLANEL_GerMED_Trim_Resultado!EH113+PLANEL_GerMED_Trim_Resultado!EH125+PLANEL_GerMED_Trim_Resultado!EH137+PLANEL_GerMED_Trim_Resultado!EH149+PLANEL_GerMED_Trim_Resultado!EH665+PLANEL_GerMED_Trim_Resultado!EH677+PLANEL_GerMED_Trim_Resultado!EH689+PLANEL_GerMED_Trim_Resultado!EH725</f>
        <v>0</v>
      </c>
      <c r="DV7" s="18">
        <f>PLANEL_GerMED_Trim_Resultado!EI113+PLANEL_GerMED_Trim_Resultado!EI125+PLANEL_GerMED_Trim_Resultado!EI137+PLANEL_GerMED_Trim_Resultado!EI149+PLANEL_GerMED_Trim_Resultado!EI665+PLANEL_GerMED_Trim_Resultado!EI677+PLANEL_GerMED_Trim_Resultado!EI689+PLANEL_GerMED_Trim_Resultado!EI725</f>
        <v>3032.856464</v>
      </c>
      <c r="DW7" s="18">
        <f>PLANEL_GerMED_Trim_Resultado!EJ113+PLANEL_GerMED_Trim_Resultado!EJ125+PLANEL_GerMED_Trim_Resultado!EJ137+PLANEL_GerMED_Trim_Resultado!EJ149+PLANEL_GerMED_Trim_Resultado!EJ665+PLANEL_GerMED_Trim_Resultado!EJ677+PLANEL_GerMED_Trim_Resultado!EJ689+PLANEL_GerMED_Trim_Resultado!EJ725</f>
        <v>2939.385229</v>
      </c>
      <c r="DX7" s="18">
        <f>PLANEL_GerMED_Trim_Resultado!EK113+PLANEL_GerMED_Trim_Resultado!EK125+PLANEL_GerMED_Trim_Resultado!EK137+PLANEL_GerMED_Trim_Resultado!EK149+PLANEL_GerMED_Trim_Resultado!EK665+PLANEL_GerMED_Trim_Resultado!EK677+PLANEL_GerMED_Trim_Resultado!EK689+PLANEL_GerMED_Trim_Resultado!EK725</f>
        <v>0</v>
      </c>
      <c r="DY7" s="18">
        <f>PLANEL_GerMED_Trim_Resultado!EL113+PLANEL_GerMED_Trim_Resultado!EL125+PLANEL_GerMED_Trim_Resultado!EL137+PLANEL_GerMED_Trim_Resultado!EL149+PLANEL_GerMED_Trim_Resultado!EL665+PLANEL_GerMED_Trim_Resultado!EL677+PLANEL_GerMED_Trim_Resultado!EL689+PLANEL_GerMED_Trim_Resultado!EL725</f>
        <v>0</v>
      </c>
      <c r="DZ7" s="18">
        <f>PLANEL_GerMED_Trim_Resultado!EM113+PLANEL_GerMED_Trim_Resultado!EM125+PLANEL_GerMED_Trim_Resultado!EM137+PLANEL_GerMED_Trim_Resultado!EM149+PLANEL_GerMED_Trim_Resultado!EM665+PLANEL_GerMED_Trim_Resultado!EM677+PLANEL_GerMED_Trim_Resultado!EM689+PLANEL_GerMED_Trim_Resultado!EM725</f>
        <v>3032.856464</v>
      </c>
      <c r="EA7" s="18">
        <f>PLANEL_GerMED_Trim_Resultado!EN113+PLANEL_GerMED_Trim_Resultado!EN125+PLANEL_GerMED_Trim_Resultado!EN137+PLANEL_GerMED_Trim_Resultado!EN149+PLANEL_GerMED_Trim_Resultado!EN665+PLANEL_GerMED_Trim_Resultado!EN677+PLANEL_GerMED_Trim_Resultado!EN689+PLANEL_GerMED_Trim_Resultado!EN725</f>
        <v>2945.3644439999998</v>
      </c>
      <c r="EB7" s="18">
        <f>PLANEL_GerMED_Trim_Resultado!EO113+PLANEL_GerMED_Trim_Resultado!EO125+PLANEL_GerMED_Trim_Resultado!EO137+PLANEL_GerMED_Trim_Resultado!EO149+PLANEL_GerMED_Trim_Resultado!EO665+PLANEL_GerMED_Trim_Resultado!EO677+PLANEL_GerMED_Trim_Resultado!EO689+PLANEL_GerMED_Trim_Resultado!EO725</f>
        <v>0</v>
      </c>
      <c r="EC7" s="18">
        <f>PLANEL_GerMED_Trim_Resultado!EP113+PLANEL_GerMED_Trim_Resultado!EP125+PLANEL_GerMED_Trim_Resultado!EP137+PLANEL_GerMED_Trim_Resultado!EP149+PLANEL_GerMED_Trim_Resultado!EP665+PLANEL_GerMED_Trim_Resultado!EP677+PLANEL_GerMED_Trim_Resultado!EP689+PLANEL_GerMED_Trim_Resultado!EP725</f>
        <v>0</v>
      </c>
      <c r="ED7" s="18">
        <f>PLANEL_GerMED_Trim_Resultado!EQ113+PLANEL_GerMED_Trim_Resultado!EQ125+PLANEL_GerMED_Trim_Resultado!EQ137+PLANEL_GerMED_Trim_Resultado!EQ149+PLANEL_GerMED_Trim_Resultado!EQ665+PLANEL_GerMED_Trim_Resultado!EQ677+PLANEL_GerMED_Trim_Resultado!EQ689+PLANEL_GerMED_Trim_Resultado!EQ725</f>
        <v>2449.670889</v>
      </c>
      <c r="EE7" s="18">
        <f>PLANEL_GerMED_Trim_Resultado!ER113+PLANEL_GerMED_Trim_Resultado!ER125+PLANEL_GerMED_Trim_Resultado!ER137+PLANEL_GerMED_Trim_Resultado!ER149+PLANEL_GerMED_Trim_Resultado!ER665+PLANEL_GerMED_Trim_Resultado!ER677+PLANEL_GerMED_Trim_Resultado!ER689+PLANEL_GerMED_Trim_Resultado!ER725</f>
        <v>2951.5349070000002</v>
      </c>
      <c r="EF7" s="18">
        <f>PLANEL_GerMED_Trim_Resultado!ES113+PLANEL_GerMED_Trim_Resultado!ES125+PLANEL_GerMED_Trim_Resultado!ES137+PLANEL_GerMED_Trim_Resultado!ES149+PLANEL_GerMED_Trim_Resultado!ES665+PLANEL_GerMED_Trim_Resultado!ES677+PLANEL_GerMED_Trim_Resultado!ES689+PLANEL_GerMED_Trim_Resultado!ES725</f>
        <v>0</v>
      </c>
      <c r="EG7" s="18">
        <f>PLANEL_GerMED_Trim_Resultado!ET113+PLANEL_GerMED_Trim_Resultado!ET125+PLANEL_GerMED_Trim_Resultado!ET137+PLANEL_GerMED_Trim_Resultado!ET149+PLANEL_GerMED_Trim_Resultado!ET665+PLANEL_GerMED_Trim_Resultado!ET677+PLANEL_GerMED_Trim_Resultado!ET689+PLANEL_GerMED_Trim_Resultado!ET725</f>
        <v>0</v>
      </c>
      <c r="EH7" s="18">
        <f>PLANEL_GerMED_Trim_Resultado!EU113+PLANEL_GerMED_Trim_Resultado!EU125+PLANEL_GerMED_Trim_Resultado!EU137+PLANEL_GerMED_Trim_Resultado!EU149+PLANEL_GerMED_Trim_Resultado!EU665+PLANEL_GerMED_Trim_Resultado!EU677+PLANEL_GerMED_Trim_Resultado!EU689+PLANEL_GerMED_Trim_Resultado!EU725</f>
        <v>1675.1809410000001</v>
      </c>
      <c r="EI7" s="18">
        <f>PLANEL_GerMED_Trim_Resultado!EV113+PLANEL_GerMED_Trim_Resultado!EV125+PLANEL_GerMED_Trim_Resultado!EV137+PLANEL_GerMED_Trim_Resultado!EV149+PLANEL_GerMED_Trim_Resultado!EV665+PLANEL_GerMED_Trim_Resultado!EV677+PLANEL_GerMED_Trim_Resultado!EV689+PLANEL_GerMED_Trim_Resultado!EV725</f>
        <v>2957.8502680000001</v>
      </c>
      <c r="EJ7" s="18">
        <f>PLANEL_GerMED_Trim_Resultado!EW113+PLANEL_GerMED_Trim_Resultado!EW125+PLANEL_GerMED_Trim_Resultado!EW137+PLANEL_GerMED_Trim_Resultado!EW149+PLANEL_GerMED_Trim_Resultado!EW665+PLANEL_GerMED_Trim_Resultado!EW677+PLANEL_GerMED_Trim_Resultado!EW689+PLANEL_GerMED_Trim_Resultado!EW725</f>
        <v>0</v>
      </c>
      <c r="EK7" s="18">
        <f>PLANEL_GerMED_Trim_Resultado!EX113+PLANEL_GerMED_Trim_Resultado!EX125+PLANEL_GerMED_Trim_Resultado!EX137+PLANEL_GerMED_Trim_Resultado!EX149+PLANEL_GerMED_Trim_Resultado!EX665+PLANEL_GerMED_Trim_Resultado!EX677+PLANEL_GerMED_Trim_Resultado!EX689+PLANEL_GerMED_Trim_Resultado!EX725</f>
        <v>0</v>
      </c>
      <c r="EL7" s="18">
        <f>PLANEL_GerMED_Trim_Resultado!EY113+PLANEL_GerMED_Trim_Resultado!EY125+PLANEL_GerMED_Trim_Resultado!EY137+PLANEL_GerMED_Trim_Resultado!EY149+PLANEL_GerMED_Trim_Resultado!EY665+PLANEL_GerMED_Trim_Resultado!EY677+PLANEL_GerMED_Trim_Resultado!EY689+PLANEL_GerMED_Trim_Resultado!EY725</f>
        <v>918.07546609999997</v>
      </c>
      <c r="EM7" s="18">
        <f>PLANEL_GerMED_Trim_Resultado!EZ113+PLANEL_GerMED_Trim_Resultado!EZ125+PLANEL_GerMED_Trim_Resultado!EZ137+PLANEL_GerMED_Trim_Resultado!EZ149+PLANEL_GerMED_Trim_Resultado!EZ665+PLANEL_GerMED_Trim_Resultado!EZ677+PLANEL_GerMED_Trim_Resultado!EZ689+PLANEL_GerMED_Trim_Resultado!EZ725</f>
        <v>2964.0909179999999</v>
      </c>
      <c r="EN7" s="18">
        <f>PLANEL_GerMED_Trim_Resultado!FA113+PLANEL_GerMED_Trim_Resultado!FA125+PLANEL_GerMED_Trim_Resultado!FA137+PLANEL_GerMED_Trim_Resultado!FA149+PLANEL_GerMED_Trim_Resultado!FA665+PLANEL_GerMED_Trim_Resultado!FA677+PLANEL_GerMED_Trim_Resultado!FA689+PLANEL_GerMED_Trim_Resultado!FA725</f>
        <v>0</v>
      </c>
      <c r="EO7" s="18">
        <f>PLANEL_GerMED_Trim_Resultado!FB113+PLANEL_GerMED_Trim_Resultado!FB125+PLANEL_GerMED_Trim_Resultado!FB137+PLANEL_GerMED_Trim_Resultado!FB149+PLANEL_GerMED_Trim_Resultado!FB665+PLANEL_GerMED_Trim_Resultado!FB677+PLANEL_GerMED_Trim_Resultado!FB689+PLANEL_GerMED_Trim_Resultado!FB725</f>
        <v>0</v>
      </c>
      <c r="EP7" s="18">
        <f>PLANEL_GerMED_Trim_Resultado!FC113+PLANEL_GerMED_Trim_Resultado!FC125+PLANEL_GerMED_Trim_Resultado!FC137+PLANEL_GerMED_Trim_Resultado!FC149+PLANEL_GerMED_Trim_Resultado!FC665+PLANEL_GerMED_Trim_Resultado!FC677+PLANEL_GerMED_Trim_Resultado!FC689+PLANEL_GerMED_Trim_Resultado!FC725</f>
        <v>168.4960988</v>
      </c>
    </row>
    <row r="8" spans="2:258" x14ac:dyDescent="0.25">
      <c r="B8" s="16" t="s">
        <v>4</v>
      </c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  <c r="BP8" s="1"/>
      <c r="BQ8" s="1"/>
      <c r="BR8" s="1"/>
      <c r="BS8" s="1"/>
      <c r="BT8" s="1"/>
      <c r="BU8" s="1"/>
      <c r="BV8" s="1"/>
      <c r="BW8" s="1"/>
      <c r="BX8" s="1"/>
      <c r="BY8" s="1"/>
      <c r="BZ8" s="1"/>
      <c r="CA8" s="1"/>
      <c r="CB8" s="1"/>
      <c r="CC8" s="1"/>
      <c r="CD8" s="1"/>
      <c r="CE8" s="1"/>
      <c r="CF8" s="1"/>
      <c r="CG8" s="1"/>
      <c r="CH8" s="1"/>
      <c r="CI8" s="1"/>
      <c r="CJ8" s="1"/>
      <c r="CK8" s="1"/>
      <c r="CL8" s="1"/>
      <c r="CM8" s="1"/>
      <c r="CN8" s="1"/>
      <c r="CO8" s="1"/>
      <c r="CP8" s="1"/>
      <c r="CQ8" s="1"/>
      <c r="CR8" s="1"/>
      <c r="CS8" s="1"/>
      <c r="CT8" s="1"/>
      <c r="CU8" s="1"/>
      <c r="CV8" s="1"/>
      <c r="CW8" s="1"/>
      <c r="CX8" s="1"/>
      <c r="CY8" s="68"/>
      <c r="CZ8" s="68"/>
      <c r="DA8" s="68"/>
      <c r="DB8" s="68"/>
      <c r="DC8" s="1"/>
      <c r="DD8" s="1"/>
      <c r="DE8" s="1"/>
      <c r="DF8" s="1"/>
      <c r="DG8" s="1"/>
      <c r="DH8" s="1"/>
      <c r="DI8" s="1"/>
      <c r="DJ8" s="1"/>
      <c r="DK8" s="1"/>
      <c r="DL8" s="1"/>
      <c r="DM8" s="1"/>
      <c r="DN8" s="1"/>
      <c r="DO8" s="1"/>
      <c r="DP8" s="1"/>
      <c r="DQ8" s="1"/>
      <c r="DR8" s="1"/>
      <c r="DS8" s="1"/>
      <c r="DT8" s="1"/>
      <c r="DU8" s="1"/>
      <c r="DV8" s="1"/>
      <c r="DW8" s="1"/>
      <c r="DX8" s="1"/>
      <c r="DY8" s="1"/>
      <c r="DZ8" s="1"/>
      <c r="EA8" s="1"/>
      <c r="EB8" s="1"/>
      <c r="EC8" s="1"/>
      <c r="ED8" s="1"/>
      <c r="EE8" s="1"/>
      <c r="EF8" s="1"/>
      <c r="EG8" s="1"/>
      <c r="EH8" s="1"/>
      <c r="EI8" s="1"/>
      <c r="EJ8" s="1"/>
      <c r="EK8" s="1"/>
      <c r="EL8" s="1"/>
      <c r="EM8" s="1"/>
      <c r="EN8" s="1"/>
      <c r="EO8" s="1"/>
      <c r="EP8" s="1"/>
    </row>
    <row r="9" spans="2:258" x14ac:dyDescent="0.25">
      <c r="B9" s="19" t="s">
        <v>49</v>
      </c>
      <c r="C9" s="20">
        <f>PLANEL_GerMED_Trim_Resultado!P65+PLANEL_GerMED_Trim_Resultado!P77+PLANEL_GerMED_Trim_Resultado!P89+PLANEL_GerMED_Trim_Resultado!P641+PLANEL_GerMED_Trim_Resultado!P701</f>
        <v>1039.802942</v>
      </c>
      <c r="D9" s="20">
        <f>PLANEL_GerMED_Trim_Resultado!Q65+PLANEL_GerMED_Trim_Resultado!Q77+PLANEL_GerMED_Trim_Resultado!Q89+PLANEL_GerMED_Trim_Resultado!Q641+PLANEL_GerMED_Trim_Resultado!Q701</f>
        <v>1037.094057</v>
      </c>
      <c r="E9" s="20">
        <f>PLANEL_GerMED_Trim_Resultado!R65+PLANEL_GerMED_Trim_Resultado!R77+PLANEL_GerMED_Trim_Resultado!R89+PLANEL_GerMED_Trim_Resultado!R641+PLANEL_GerMED_Trim_Resultado!R701</f>
        <v>783.63414739999996</v>
      </c>
      <c r="F9" s="20">
        <f>PLANEL_GerMED_Trim_Resultado!S65+PLANEL_GerMED_Trim_Resultado!S77+PLANEL_GerMED_Trim_Resultado!S89+PLANEL_GerMED_Trim_Resultado!S641+PLANEL_GerMED_Trim_Resultado!S701</f>
        <v>1039.802942</v>
      </c>
      <c r="G9" s="20">
        <f>PLANEL_GerMED_Trim_Resultado!T65+PLANEL_GerMED_Trim_Resultado!T77+PLANEL_GerMED_Trim_Resultado!T89+PLANEL_GerMED_Trim_Resultado!T641+PLANEL_GerMED_Trim_Resultado!T701</f>
        <v>783.63414739999996</v>
      </c>
      <c r="H9" s="20">
        <f>PLANEL_GerMED_Trim_Resultado!U65+PLANEL_GerMED_Trim_Resultado!U77+PLANEL_GerMED_Trim_Resultado!U89+PLANEL_GerMED_Trim_Resultado!U641+PLANEL_GerMED_Trim_Resultado!U701</f>
        <v>783.63414739999996</v>
      </c>
      <c r="I9" s="20">
        <f>PLANEL_GerMED_Trim_Resultado!V65+PLANEL_GerMED_Trim_Resultado!V77+PLANEL_GerMED_Trim_Resultado!V89+PLANEL_GerMED_Trim_Resultado!V641+PLANEL_GerMED_Trim_Resultado!V701</f>
        <v>783.63414739999996</v>
      </c>
      <c r="J9" s="20">
        <f>PLANEL_GerMED_Trim_Resultado!W65+PLANEL_GerMED_Trim_Resultado!W77+PLANEL_GerMED_Trim_Resultado!W89+PLANEL_GerMED_Trim_Resultado!W641+PLANEL_GerMED_Trim_Resultado!W701</f>
        <v>817.78825429999995</v>
      </c>
      <c r="K9" s="20">
        <f>PLANEL_GerMED_Trim_Resultado!X65+PLANEL_GerMED_Trim_Resultado!X77+PLANEL_GerMED_Trim_Resultado!X89+PLANEL_GerMED_Trim_Resultado!X641+PLANEL_GerMED_Trim_Resultado!X701</f>
        <v>783.63414739999996</v>
      </c>
      <c r="L9" s="20">
        <f>PLANEL_GerMED_Trim_Resultado!Y65+PLANEL_GerMED_Trim_Resultado!Y77+PLANEL_GerMED_Trim_Resultado!Y89+PLANEL_GerMED_Trim_Resultado!Y641+PLANEL_GerMED_Trim_Resultado!Y701</f>
        <v>783.63414739999996</v>
      </c>
      <c r="M9" s="20">
        <f>PLANEL_GerMED_Trim_Resultado!Z65+PLANEL_GerMED_Trim_Resultado!Z77+PLANEL_GerMED_Trim_Resultado!Z89+PLANEL_GerMED_Trim_Resultado!Z641+PLANEL_GerMED_Trim_Resultado!Z701</f>
        <v>783.63414739999996</v>
      </c>
      <c r="N9" s="20">
        <f>PLANEL_GerMED_Trim_Resultado!AA65+PLANEL_GerMED_Trim_Resultado!AA77+PLANEL_GerMED_Trim_Resultado!AA89+PLANEL_GerMED_Trim_Resultado!AA641+PLANEL_GerMED_Trim_Resultado!AA701</f>
        <v>903.27776779999999</v>
      </c>
      <c r="O9" s="20">
        <f>PLANEL_GerMED_Trim_Resultado!AB65+PLANEL_GerMED_Trim_Resultado!AB77+PLANEL_GerMED_Trim_Resultado!AB89+PLANEL_GerMED_Trim_Resultado!AB641+PLANEL_GerMED_Trim_Resultado!AB701</f>
        <v>783.63414739999996</v>
      </c>
      <c r="P9" s="20">
        <f>PLANEL_GerMED_Trim_Resultado!AC65+PLANEL_GerMED_Trim_Resultado!AC77+PLANEL_GerMED_Trim_Resultado!AC89+PLANEL_GerMED_Trim_Resultado!AC641+PLANEL_GerMED_Trim_Resultado!AC701</f>
        <v>783.63414739999996</v>
      </c>
      <c r="Q9" s="20">
        <f>PLANEL_GerMED_Trim_Resultado!AD65+PLANEL_GerMED_Trim_Resultado!AD77+PLANEL_GerMED_Trim_Resultado!AD89+PLANEL_GerMED_Trim_Resultado!AD641+PLANEL_GerMED_Trim_Resultado!AD701</f>
        <v>783.63414739999996</v>
      </c>
      <c r="R9" s="20">
        <f>PLANEL_GerMED_Trim_Resultado!AE65+PLANEL_GerMED_Trim_Resultado!AE77+PLANEL_GerMED_Trim_Resultado!AE89+PLANEL_GerMED_Trim_Resultado!AE641+PLANEL_GerMED_Trim_Resultado!AE701</f>
        <v>783.63414739999996</v>
      </c>
      <c r="S9" s="20">
        <f>PLANEL_GerMED_Trim_Resultado!AF65+PLANEL_GerMED_Trim_Resultado!AF77+PLANEL_GerMED_Trim_Resultado!AF89+PLANEL_GerMED_Trim_Resultado!AF641+PLANEL_GerMED_Trim_Resultado!AF701</f>
        <v>953.63414739999996</v>
      </c>
      <c r="T9" s="20">
        <f>PLANEL_GerMED_Trim_Resultado!AG65+PLANEL_GerMED_Trim_Resultado!AG77+PLANEL_GerMED_Trim_Resultado!AG89+PLANEL_GerMED_Trim_Resultado!AG641+PLANEL_GerMED_Trim_Resultado!AG701</f>
        <v>953.63414739999996</v>
      </c>
      <c r="U9" s="20">
        <f>PLANEL_GerMED_Trim_Resultado!AH65+PLANEL_GerMED_Trim_Resultado!AH77+PLANEL_GerMED_Trim_Resultado!AH89+PLANEL_GerMED_Trim_Resultado!AH641+PLANEL_GerMED_Trim_Resultado!AH701</f>
        <v>953.63414739999996</v>
      </c>
      <c r="V9" s="20">
        <f>PLANEL_GerMED_Trim_Resultado!AI65+PLANEL_GerMED_Trim_Resultado!AI77+PLANEL_GerMED_Trim_Resultado!AI89+PLANEL_GerMED_Trim_Resultado!AI641+PLANEL_GerMED_Trim_Resultado!AI701</f>
        <v>1141.580119</v>
      </c>
      <c r="W9" s="20">
        <f>PLANEL_GerMED_Trim_Resultado!AJ65+PLANEL_GerMED_Trim_Resultado!AJ77+PLANEL_GerMED_Trim_Resultado!AJ89+PLANEL_GerMED_Trim_Resultado!AJ641+PLANEL_GerMED_Trim_Resultado!AJ701</f>
        <v>953.63414739999996</v>
      </c>
      <c r="X9" s="20">
        <f>PLANEL_GerMED_Trim_Resultado!AK65+PLANEL_GerMED_Trim_Resultado!AK77+PLANEL_GerMED_Trim_Resultado!AK89+PLANEL_GerMED_Trim_Resultado!AK641+PLANEL_GerMED_Trim_Resultado!AK701</f>
        <v>953.63414739999996</v>
      </c>
      <c r="Y9" s="20">
        <f>PLANEL_GerMED_Trim_Resultado!AL65+PLANEL_GerMED_Trim_Resultado!AL77+PLANEL_GerMED_Trim_Resultado!AL89+PLANEL_GerMED_Trim_Resultado!AL641+PLANEL_GerMED_Trim_Resultado!AL701</f>
        <v>953.63414739999996</v>
      </c>
      <c r="Z9" s="20">
        <f>PLANEL_GerMED_Trim_Resultado!AM65+PLANEL_GerMED_Trim_Resultado!AM77+PLANEL_GerMED_Trim_Resultado!AM89+PLANEL_GerMED_Trim_Resultado!AM641+PLANEL_GerMED_Trim_Resultado!AM701</f>
        <v>1141.59449</v>
      </c>
      <c r="AA9" s="20">
        <f>PLANEL_GerMED_Trim_Resultado!AN65+PLANEL_GerMED_Trim_Resultado!AN77+PLANEL_GerMED_Trim_Resultado!AN89+PLANEL_GerMED_Trim_Resultado!AN641+PLANEL_GerMED_Trim_Resultado!AN701</f>
        <v>953.63414739999996</v>
      </c>
      <c r="AB9" s="20">
        <f>PLANEL_GerMED_Trim_Resultado!AO65+PLANEL_GerMED_Trim_Resultado!AO77+PLANEL_GerMED_Trim_Resultado!AO89+PLANEL_GerMED_Trim_Resultado!AO641+PLANEL_GerMED_Trim_Resultado!AO701</f>
        <v>953.63414739999996</v>
      </c>
      <c r="AC9" s="20">
        <f>PLANEL_GerMED_Trim_Resultado!AP65+PLANEL_GerMED_Trim_Resultado!AP77+PLANEL_GerMED_Trim_Resultado!AP89+PLANEL_GerMED_Trim_Resultado!AP641+PLANEL_GerMED_Trim_Resultado!AP701</f>
        <v>953.63414739999996</v>
      </c>
      <c r="AD9" s="20">
        <f>PLANEL_GerMED_Trim_Resultado!AQ65+PLANEL_GerMED_Trim_Resultado!AQ77+PLANEL_GerMED_Trim_Resultado!AQ89+PLANEL_GerMED_Trim_Resultado!AQ641+PLANEL_GerMED_Trim_Resultado!AQ701</f>
        <v>1360.900292</v>
      </c>
      <c r="AE9" s="20">
        <f>PLANEL_GerMED_Trim_Resultado!AR65+PLANEL_GerMED_Trim_Resultado!AR77+PLANEL_GerMED_Trim_Resultado!AR89+PLANEL_GerMED_Trim_Resultado!AR641+PLANEL_GerMED_Trim_Resultado!AR701</f>
        <v>953.63414739999996</v>
      </c>
      <c r="AF9" s="20">
        <f>PLANEL_GerMED_Trim_Resultado!AS65+PLANEL_GerMED_Trim_Resultado!AS77+PLANEL_GerMED_Trim_Resultado!AS89+PLANEL_GerMED_Trim_Resultado!AS641+PLANEL_GerMED_Trim_Resultado!AS701</f>
        <v>953.63414739999996</v>
      </c>
      <c r="AG9" s="20">
        <f>PLANEL_GerMED_Trim_Resultado!AT65+PLANEL_GerMED_Trim_Resultado!AT77+PLANEL_GerMED_Trim_Resultado!AT89+PLANEL_GerMED_Trim_Resultado!AT641+PLANEL_GerMED_Trim_Resultado!AT701</f>
        <v>1141.580119</v>
      </c>
      <c r="AH9" s="20">
        <f>PLANEL_GerMED_Trim_Resultado!AU65+PLANEL_GerMED_Trim_Resultado!AU77+PLANEL_GerMED_Trim_Resultado!AU89+PLANEL_GerMED_Trim_Resultado!AU641+PLANEL_GerMED_Trim_Resultado!AU701</f>
        <v>1363.609177</v>
      </c>
      <c r="AI9" s="20">
        <f>PLANEL_GerMED_Trim_Resultado!AV65+PLANEL_GerMED_Trim_Resultado!AV77+PLANEL_GerMED_Trim_Resultado!AV89+PLANEL_GerMED_Trim_Resultado!AV641+PLANEL_GerMED_Trim_Resultado!AV701</f>
        <v>953.63414739999996</v>
      </c>
      <c r="AJ9" s="20">
        <f>PLANEL_GerMED_Trim_Resultado!AW65+PLANEL_GerMED_Trim_Resultado!AW77+PLANEL_GerMED_Trim_Resultado!AW89+PLANEL_GerMED_Trim_Resultado!AW641+PLANEL_GerMED_Trim_Resultado!AW701</f>
        <v>953.63414739999996</v>
      </c>
      <c r="AK9" s="20">
        <f>PLANEL_GerMED_Trim_Resultado!AX65+PLANEL_GerMED_Trim_Resultado!AX77+PLANEL_GerMED_Trim_Resultado!AX89+PLANEL_GerMED_Trim_Resultado!AX641+PLANEL_GerMED_Trim_Resultado!AX701</f>
        <v>953.63414739999996</v>
      </c>
      <c r="AL9" s="20">
        <f>PLANEL_GerMED_Trim_Resultado!AY65+PLANEL_GerMED_Trim_Resultado!AY77+PLANEL_GerMED_Trim_Resultado!AY89+PLANEL_GerMED_Trim_Resultado!AY641+PLANEL_GerMED_Trim_Resultado!AY701</f>
        <v>1363.609177</v>
      </c>
      <c r="AM9" s="20">
        <f>PLANEL_GerMED_Trim_Resultado!AZ65+PLANEL_GerMED_Trim_Resultado!AZ77+PLANEL_GerMED_Trim_Resultado!AZ89+PLANEL_GerMED_Trim_Resultado!AZ641+PLANEL_GerMED_Trim_Resultado!AZ701</f>
        <v>953.63414739999996</v>
      </c>
      <c r="AN9" s="20">
        <f>PLANEL_GerMED_Trim_Resultado!BA65+PLANEL_GerMED_Trim_Resultado!BA77+PLANEL_GerMED_Trim_Resultado!BA89+PLANEL_GerMED_Trim_Resultado!BA641+PLANEL_GerMED_Trim_Resultado!BA701</f>
        <v>953.63414739999996</v>
      </c>
      <c r="AO9" s="20">
        <f>PLANEL_GerMED_Trim_Resultado!BB65+PLANEL_GerMED_Trim_Resultado!BB77+PLANEL_GerMED_Trim_Resultado!BB89+PLANEL_GerMED_Trim_Resultado!BB641+PLANEL_GerMED_Trim_Resultado!BB701</f>
        <v>953.63414739999996</v>
      </c>
      <c r="AP9" s="20">
        <f>PLANEL_GerMED_Trim_Resultado!BC65+PLANEL_GerMED_Trim_Resultado!BC77+PLANEL_GerMED_Trim_Resultado!BC89+PLANEL_GerMED_Trim_Resultado!BC641+PLANEL_GerMED_Trim_Resultado!BC701</f>
        <v>1360.900292</v>
      </c>
      <c r="AQ9" s="20">
        <f>PLANEL_GerMED_Trim_Resultado!BD65+PLANEL_GerMED_Trim_Resultado!BD77+PLANEL_GerMED_Trim_Resultado!BD89+PLANEL_GerMED_Trim_Resultado!BD641+PLANEL_GerMED_Trim_Resultado!BD701</f>
        <v>953.63414739999996</v>
      </c>
      <c r="AR9" s="20">
        <f>PLANEL_GerMED_Trim_Resultado!BE65+PLANEL_GerMED_Trim_Resultado!BE77+PLANEL_GerMED_Trim_Resultado!BE89+PLANEL_GerMED_Trim_Resultado!BE641+PLANEL_GerMED_Trim_Resultado!BE701</f>
        <v>953.63414739999996</v>
      </c>
      <c r="AS9" s="20">
        <f>PLANEL_GerMED_Trim_Resultado!BF65+PLANEL_GerMED_Trim_Resultado!BF77+PLANEL_GerMED_Trim_Resultado!BF89+PLANEL_GerMED_Trim_Resultado!BF641+PLANEL_GerMED_Trim_Resultado!BF701</f>
        <v>953.63414739999996</v>
      </c>
      <c r="AT9" s="20">
        <f>PLANEL_GerMED_Trim_Resultado!BG65+PLANEL_GerMED_Trim_Resultado!BG77+PLANEL_GerMED_Trim_Resultado!BG89+PLANEL_GerMED_Trim_Resultado!BG641+PLANEL_GerMED_Trim_Resultado!BG701</f>
        <v>1360.900292</v>
      </c>
      <c r="AU9" s="20">
        <f>PLANEL_GerMED_Trim_Resultado!BH65+PLANEL_GerMED_Trim_Resultado!BH77+PLANEL_GerMED_Trim_Resultado!BH89+PLANEL_GerMED_Trim_Resultado!BH641+PLANEL_GerMED_Trim_Resultado!BH701</f>
        <v>953.63414739999996</v>
      </c>
      <c r="AV9" s="20">
        <f>PLANEL_GerMED_Trim_Resultado!BI65+PLANEL_GerMED_Trim_Resultado!BI77+PLANEL_GerMED_Trim_Resultado!BI89+PLANEL_GerMED_Trim_Resultado!BI641+PLANEL_GerMED_Trim_Resultado!BI701</f>
        <v>953.63414739999996</v>
      </c>
      <c r="AW9" s="20">
        <f>PLANEL_GerMED_Trim_Resultado!BJ65+PLANEL_GerMED_Trim_Resultado!BJ77+PLANEL_GerMED_Trim_Resultado!BJ89+PLANEL_GerMED_Trim_Resultado!BJ641+PLANEL_GerMED_Trim_Resultado!BJ701</f>
        <v>953.63414739999996</v>
      </c>
      <c r="AX9" s="20">
        <f>PLANEL_GerMED_Trim_Resultado!BK65+PLANEL_GerMED_Trim_Resultado!BK77+PLANEL_GerMED_Trim_Resultado!BK89+PLANEL_GerMED_Trim_Resultado!BK641+PLANEL_GerMED_Trim_Resultado!BK701</f>
        <v>1360.900292</v>
      </c>
      <c r="AY9" s="20">
        <f>PLANEL_GerMED_Trim_Resultado!BL65+PLANEL_GerMED_Trim_Resultado!BL77+PLANEL_GerMED_Trim_Resultado!BL89+PLANEL_GerMED_Trim_Resultado!BL641+PLANEL_GerMED_Trim_Resultado!BL701</f>
        <v>953.63414739999996</v>
      </c>
      <c r="AZ9" s="20">
        <f>PLANEL_GerMED_Trim_Resultado!BM65+PLANEL_GerMED_Trim_Resultado!BM77+PLANEL_GerMED_Trim_Resultado!BM89+PLANEL_GerMED_Trim_Resultado!BM641+PLANEL_GerMED_Trim_Resultado!BM701</f>
        <v>953.63414739999996</v>
      </c>
      <c r="BA9" s="20">
        <f>PLANEL_GerMED_Trim_Resultado!BN65+PLANEL_GerMED_Trim_Resultado!BN77+PLANEL_GerMED_Trim_Resultado!BN89+PLANEL_GerMED_Trim_Resultado!BN641+PLANEL_GerMED_Trim_Resultado!BN701</f>
        <v>953.63414739999996</v>
      </c>
      <c r="BB9" s="20">
        <f>PLANEL_GerMED_Trim_Resultado!BO65+PLANEL_GerMED_Trim_Resultado!BO77+PLANEL_GerMED_Trim_Resultado!BO89+PLANEL_GerMED_Trim_Resultado!BO641+PLANEL_GerMED_Trim_Resultado!BO701</f>
        <v>1298.861742</v>
      </c>
      <c r="BC9" s="20">
        <f>PLANEL_GerMED_Trim_Resultado!BP65+PLANEL_GerMED_Trim_Resultado!BP77+PLANEL_GerMED_Trim_Resultado!BP89+PLANEL_GerMED_Trim_Resultado!BP641+PLANEL_GerMED_Trim_Resultado!BP701</f>
        <v>953.63414739999996</v>
      </c>
      <c r="BD9" s="20">
        <f>PLANEL_GerMED_Trim_Resultado!BQ65+PLANEL_GerMED_Trim_Resultado!BQ77+PLANEL_GerMED_Trim_Resultado!BQ89+PLANEL_GerMED_Trim_Resultado!BQ641+PLANEL_GerMED_Trim_Resultado!BQ701</f>
        <v>953.63414739999996</v>
      </c>
      <c r="BE9" s="20">
        <f>PLANEL_GerMED_Trim_Resultado!BR65+PLANEL_GerMED_Trim_Resultado!BR77+PLANEL_GerMED_Trim_Resultado!BR89+PLANEL_GerMED_Trim_Resultado!BR641+PLANEL_GerMED_Trim_Resultado!BR701</f>
        <v>953.63414739999996</v>
      </c>
      <c r="BF9" s="20">
        <f>PLANEL_GerMED_Trim_Resultado!BS65+PLANEL_GerMED_Trim_Resultado!BS77+PLANEL_GerMED_Trim_Resultado!BS89+PLANEL_GerMED_Trim_Resultado!BS641+PLANEL_GerMED_Trim_Resultado!BS701</f>
        <v>1298.861742</v>
      </c>
      <c r="BG9" s="20">
        <f>PLANEL_GerMED_Trim_Resultado!BT65+PLANEL_GerMED_Trim_Resultado!BT77+PLANEL_GerMED_Trim_Resultado!BT89+PLANEL_GerMED_Trim_Resultado!BT641+PLANEL_GerMED_Trim_Resultado!BT701</f>
        <v>235.69855680000001</v>
      </c>
      <c r="BH9" s="20">
        <f>PLANEL_GerMED_Trim_Resultado!BU65+PLANEL_GerMED_Trim_Resultado!BU77+PLANEL_GerMED_Trim_Resultado!BU89+PLANEL_GerMED_Trim_Resultado!BU641+PLANEL_GerMED_Trim_Resultado!BU701</f>
        <v>235.69855680000001</v>
      </c>
      <c r="BI9" s="20">
        <f>PLANEL_GerMED_Trim_Resultado!BV65+PLANEL_GerMED_Trim_Resultado!BV77+PLANEL_GerMED_Trim_Resultado!BV89+PLANEL_GerMED_Trim_Resultado!BV641+PLANEL_GerMED_Trim_Resultado!BV701</f>
        <v>235.69855680000001</v>
      </c>
      <c r="BJ9" s="20">
        <f>PLANEL_GerMED_Trim_Resultado!BW65+PLANEL_GerMED_Trim_Resultado!BW77+PLANEL_GerMED_Trim_Resultado!BW89+PLANEL_GerMED_Trim_Resultado!BW641+PLANEL_GerMED_Trim_Resultado!BW701</f>
        <v>389.50479200000001</v>
      </c>
      <c r="BK9" s="20">
        <f>PLANEL_GerMED_Trim_Resultado!BX65+PLANEL_GerMED_Trim_Resultado!BX77+PLANEL_GerMED_Trim_Resultado!BX89+PLANEL_GerMED_Trim_Resultado!BX641+PLANEL_GerMED_Trim_Resultado!BX701</f>
        <v>235.69855680000001</v>
      </c>
      <c r="BL9" s="20">
        <f>PLANEL_GerMED_Trim_Resultado!BY65+PLANEL_GerMED_Trim_Resultado!BY77+PLANEL_GerMED_Trim_Resultado!BY89+PLANEL_GerMED_Trim_Resultado!BY641+PLANEL_GerMED_Trim_Resultado!BY701</f>
        <v>235.69855680000001</v>
      </c>
      <c r="BM9" s="20">
        <f>PLANEL_GerMED_Trim_Resultado!BZ65+PLANEL_GerMED_Trim_Resultado!BZ77+PLANEL_GerMED_Trim_Resultado!BZ89+PLANEL_GerMED_Trim_Resultado!BZ641+PLANEL_GerMED_Trim_Resultado!BZ701</f>
        <v>235.69855680000001</v>
      </c>
      <c r="BN9" s="20">
        <f>PLANEL_GerMED_Trim_Resultado!CA65+PLANEL_GerMED_Trim_Resultado!CA77+PLANEL_GerMED_Trim_Resultado!CA89+PLANEL_GerMED_Trim_Resultado!CA641+PLANEL_GerMED_Trim_Resultado!CA701</f>
        <v>389.50479200000001</v>
      </c>
      <c r="BO9" s="20">
        <f>PLANEL_GerMED_Trim_Resultado!CB65+PLANEL_GerMED_Trim_Resultado!CB77+PLANEL_GerMED_Trim_Resultado!CB89+PLANEL_GerMED_Trim_Resultado!CB641+PLANEL_GerMED_Trim_Resultado!CB701</f>
        <v>170</v>
      </c>
      <c r="BP9" s="20">
        <f>PLANEL_GerMED_Trim_Resultado!CC65+PLANEL_GerMED_Trim_Resultado!CC77+PLANEL_GerMED_Trim_Resultado!CC89+PLANEL_GerMED_Trim_Resultado!CC641+PLANEL_GerMED_Trim_Resultado!CC701</f>
        <v>170</v>
      </c>
      <c r="BQ9" s="20">
        <f>PLANEL_GerMED_Trim_Resultado!CD65+PLANEL_GerMED_Trim_Resultado!CD77+PLANEL_GerMED_Trim_Resultado!CD89+PLANEL_GerMED_Trim_Resultado!CD641+PLANEL_GerMED_Trim_Resultado!CD701</f>
        <v>170</v>
      </c>
      <c r="BR9" s="20">
        <f>PLANEL_GerMED_Trim_Resultado!CE65+PLANEL_GerMED_Trim_Resultado!CE77+PLANEL_GerMED_Trim_Resultado!CE89+PLANEL_GerMED_Trim_Resultado!CE641+PLANEL_GerMED_Trim_Resultado!CE701</f>
        <v>323.8062352</v>
      </c>
      <c r="BS9" s="20">
        <f>PLANEL_GerMED_Trim_Resultado!CF65+PLANEL_GerMED_Trim_Resultado!CF77+PLANEL_GerMED_Trim_Resultado!CF89+PLANEL_GerMED_Trim_Resultado!CF641+PLANEL_GerMED_Trim_Resultado!CF701</f>
        <v>170</v>
      </c>
      <c r="BT9" s="20">
        <f>PLANEL_GerMED_Trim_Resultado!CG65+PLANEL_GerMED_Trim_Resultado!CG77+PLANEL_GerMED_Trim_Resultado!CG89+PLANEL_GerMED_Trim_Resultado!CG641+PLANEL_GerMED_Trim_Resultado!CG701</f>
        <v>170</v>
      </c>
      <c r="BU9" s="20">
        <f>PLANEL_GerMED_Trim_Resultado!CH65+PLANEL_GerMED_Trim_Resultado!CH77+PLANEL_GerMED_Trim_Resultado!CH89+PLANEL_GerMED_Trim_Resultado!CH641+PLANEL_GerMED_Trim_Resultado!CH701</f>
        <v>170</v>
      </c>
      <c r="BV9" s="20">
        <f>PLANEL_GerMED_Trim_Resultado!CI65+PLANEL_GerMED_Trim_Resultado!CI77+PLANEL_GerMED_Trim_Resultado!CI89+PLANEL_GerMED_Trim_Resultado!CI641+PLANEL_GerMED_Trim_Resultado!CI701</f>
        <v>323.8062352</v>
      </c>
      <c r="BW9" s="20">
        <f>PLANEL_GerMED_Trim_Resultado!CJ65+PLANEL_GerMED_Trim_Resultado!CJ77+PLANEL_GerMED_Trim_Resultado!CJ89+PLANEL_GerMED_Trim_Resultado!CJ641+PLANEL_GerMED_Trim_Resultado!CJ701</f>
        <v>170</v>
      </c>
      <c r="BX9" s="20">
        <f>PLANEL_GerMED_Trim_Resultado!CK65+PLANEL_GerMED_Trim_Resultado!CK77+PLANEL_GerMED_Trim_Resultado!CK89+PLANEL_GerMED_Trim_Resultado!CK641+PLANEL_GerMED_Trim_Resultado!CK701</f>
        <v>170</v>
      </c>
      <c r="BY9" s="20">
        <f>PLANEL_GerMED_Trim_Resultado!CL65+PLANEL_GerMED_Trim_Resultado!CL77+PLANEL_GerMED_Trim_Resultado!CL89+PLANEL_GerMED_Trim_Resultado!CL641+PLANEL_GerMED_Trim_Resultado!CL701</f>
        <v>170</v>
      </c>
      <c r="BZ9" s="20">
        <f>PLANEL_GerMED_Trim_Resultado!CM65+PLANEL_GerMED_Trim_Resultado!CM77+PLANEL_GerMED_Trim_Resultado!CM89+PLANEL_GerMED_Trim_Resultado!CM641+PLANEL_GerMED_Trim_Resultado!CM701</f>
        <v>323.8062352</v>
      </c>
      <c r="CA9" s="20">
        <f>PLANEL_GerMED_Trim_Resultado!CN65+PLANEL_GerMED_Trim_Resultado!CN77+PLANEL_GerMED_Trim_Resultado!CN89+PLANEL_GerMED_Trim_Resultado!CN641+PLANEL_GerMED_Trim_Resultado!CN701</f>
        <v>323.8062352</v>
      </c>
      <c r="CB9" s="20">
        <f>PLANEL_GerMED_Trim_Resultado!CO65+PLANEL_GerMED_Trim_Resultado!CO77+PLANEL_GerMED_Trim_Resultado!CO89+PLANEL_GerMED_Trim_Resultado!CO641+PLANEL_GerMED_Trim_Resultado!CO701</f>
        <v>170</v>
      </c>
      <c r="CC9" s="20">
        <f>PLANEL_GerMED_Trim_Resultado!CP65+PLANEL_GerMED_Trim_Resultado!CP77+PLANEL_GerMED_Trim_Resultado!CP89+PLANEL_GerMED_Trim_Resultado!CP641+PLANEL_GerMED_Trim_Resultado!CP701</f>
        <v>170</v>
      </c>
      <c r="CD9" s="20">
        <f>PLANEL_GerMED_Trim_Resultado!CQ65+PLANEL_GerMED_Trim_Resultado!CQ77+PLANEL_GerMED_Trim_Resultado!CQ89+PLANEL_GerMED_Trim_Resultado!CQ641+PLANEL_GerMED_Trim_Resultado!CQ701</f>
        <v>323.8062352</v>
      </c>
      <c r="CE9" s="20">
        <f>PLANEL_GerMED_Trim_Resultado!CR65+PLANEL_GerMED_Trim_Resultado!CR77+PLANEL_GerMED_Trim_Resultado!CR89+PLANEL_GerMED_Trim_Resultado!CR641+PLANEL_GerMED_Trim_Resultado!CR701</f>
        <v>323.8062352</v>
      </c>
      <c r="CF9" s="20">
        <f>PLANEL_GerMED_Trim_Resultado!CS65+PLANEL_GerMED_Trim_Resultado!CS77+PLANEL_GerMED_Trim_Resultado!CS89+PLANEL_GerMED_Trim_Resultado!CS641+PLANEL_GerMED_Trim_Resultado!CS701</f>
        <v>170</v>
      </c>
      <c r="CG9" s="20">
        <f>PLANEL_GerMED_Trim_Resultado!CT65+PLANEL_GerMED_Trim_Resultado!CT77+PLANEL_GerMED_Trim_Resultado!CT89+PLANEL_GerMED_Trim_Resultado!CT641+PLANEL_GerMED_Trim_Resultado!CT701</f>
        <v>170</v>
      </c>
      <c r="CH9" s="20">
        <f>PLANEL_GerMED_Trim_Resultado!CU65+PLANEL_GerMED_Trim_Resultado!CU77+PLANEL_GerMED_Trim_Resultado!CU89+PLANEL_GerMED_Trim_Resultado!CU641+PLANEL_GerMED_Trim_Resultado!CU701</f>
        <v>323.8062352</v>
      </c>
      <c r="CI9" s="20">
        <f>PLANEL_GerMED_Trim_Resultado!CV65+PLANEL_GerMED_Trim_Resultado!CV77+PLANEL_GerMED_Trim_Resultado!CV89+PLANEL_GerMED_Trim_Resultado!CV641+PLANEL_GerMED_Trim_Resultado!CV701</f>
        <v>323.8062352</v>
      </c>
      <c r="CJ9" s="20">
        <f>PLANEL_GerMED_Trim_Resultado!CW65+PLANEL_GerMED_Trim_Resultado!CW77+PLANEL_GerMED_Trim_Resultado!CW89+PLANEL_GerMED_Trim_Resultado!CW641+PLANEL_GerMED_Trim_Resultado!CW701</f>
        <v>170</v>
      </c>
      <c r="CK9" s="20">
        <f>PLANEL_GerMED_Trim_Resultado!CX65+PLANEL_GerMED_Trim_Resultado!CX77+PLANEL_GerMED_Trim_Resultado!CX89+PLANEL_GerMED_Trim_Resultado!CX641+PLANEL_GerMED_Trim_Resultado!CX701</f>
        <v>170</v>
      </c>
      <c r="CL9" s="20">
        <f>PLANEL_GerMED_Trim_Resultado!CY65+PLANEL_GerMED_Trim_Resultado!CY77+PLANEL_GerMED_Trim_Resultado!CY89+PLANEL_GerMED_Trim_Resultado!CY641+PLANEL_GerMED_Trim_Resultado!CY701</f>
        <v>323.8062352</v>
      </c>
      <c r="CM9" s="20">
        <f>PLANEL_GerMED_Trim_Resultado!CZ65+PLANEL_GerMED_Trim_Resultado!CZ77+PLANEL_GerMED_Trim_Resultado!CZ89+PLANEL_GerMED_Trim_Resultado!CZ641+PLANEL_GerMED_Trim_Resultado!CZ701</f>
        <v>323.8062352</v>
      </c>
      <c r="CN9" s="20">
        <f>PLANEL_GerMED_Trim_Resultado!DA65+PLANEL_GerMED_Trim_Resultado!DA77+PLANEL_GerMED_Trim_Resultado!DA89+PLANEL_GerMED_Trim_Resultado!DA641+PLANEL_GerMED_Trim_Resultado!DA701</f>
        <v>170</v>
      </c>
      <c r="CO9" s="20">
        <f>PLANEL_GerMED_Trim_Resultado!DB65+PLANEL_GerMED_Trim_Resultado!DB77+PLANEL_GerMED_Trim_Resultado!DB89+PLANEL_GerMED_Trim_Resultado!DB641+PLANEL_GerMED_Trim_Resultado!DB701</f>
        <v>170</v>
      </c>
      <c r="CP9" s="20">
        <f>PLANEL_GerMED_Trim_Resultado!DC65+PLANEL_GerMED_Trim_Resultado!DC77+PLANEL_GerMED_Trim_Resultado!DC89+PLANEL_GerMED_Trim_Resultado!DC641+PLANEL_GerMED_Trim_Resultado!DC701</f>
        <v>323.8062352</v>
      </c>
      <c r="CQ9" s="20">
        <f>PLANEL_GerMED_Trim_Resultado!DD65+PLANEL_GerMED_Trim_Resultado!DD77+PLANEL_GerMED_Trim_Resultado!DD89+PLANEL_GerMED_Trim_Resultado!DD641+PLANEL_GerMED_Trim_Resultado!DD701</f>
        <v>323.8062352</v>
      </c>
      <c r="CR9" s="20">
        <f>PLANEL_GerMED_Trim_Resultado!DE65+PLANEL_GerMED_Trim_Resultado!DE77+PLANEL_GerMED_Trim_Resultado!DE89+PLANEL_GerMED_Trim_Resultado!DE641+PLANEL_GerMED_Trim_Resultado!DE701</f>
        <v>170</v>
      </c>
      <c r="CS9" s="20">
        <f>PLANEL_GerMED_Trim_Resultado!DF65+PLANEL_GerMED_Trim_Resultado!DF77+PLANEL_GerMED_Trim_Resultado!DF89+PLANEL_GerMED_Trim_Resultado!DF641+PLANEL_GerMED_Trim_Resultado!DF701</f>
        <v>295.7748924</v>
      </c>
      <c r="CT9" s="20">
        <f>PLANEL_GerMED_Trim_Resultado!DG65+PLANEL_GerMED_Trim_Resultado!DG77+PLANEL_GerMED_Trim_Resultado!DG89+PLANEL_GerMED_Trim_Resultado!DG641+PLANEL_GerMED_Trim_Resultado!DG701</f>
        <v>323.8062352</v>
      </c>
      <c r="CU9" s="20">
        <f>PLANEL_GerMED_Trim_Resultado!DH65+PLANEL_GerMED_Trim_Resultado!DH77+PLANEL_GerMED_Trim_Resultado!DH89+PLANEL_GerMED_Trim_Resultado!DH641+PLANEL_GerMED_Trim_Resultado!DH701</f>
        <v>323.8062352</v>
      </c>
      <c r="CV9" s="20">
        <f>PLANEL_GerMED_Trim_Resultado!DI65+PLANEL_GerMED_Trim_Resultado!DI77+PLANEL_GerMED_Trim_Resultado!DI89+PLANEL_GerMED_Trim_Resultado!DI641+PLANEL_GerMED_Trim_Resultado!DI701</f>
        <v>170</v>
      </c>
      <c r="CW9" s="20">
        <f>PLANEL_GerMED_Trim_Resultado!DJ65+PLANEL_GerMED_Trim_Resultado!DJ77+PLANEL_GerMED_Trim_Resultado!DJ89+PLANEL_GerMED_Trim_Resultado!DJ641+PLANEL_GerMED_Trim_Resultado!DJ701</f>
        <v>170</v>
      </c>
      <c r="CX9" s="20">
        <f>PLANEL_GerMED_Trim_Resultado!DK65+PLANEL_GerMED_Trim_Resultado!DK77+PLANEL_GerMED_Trim_Resultado!DK89+PLANEL_GerMED_Trim_Resultado!DK641+PLANEL_GerMED_Trim_Resultado!DK701</f>
        <v>323.8062352</v>
      </c>
      <c r="CY9" s="20">
        <f>PLANEL_GerMED_Trim_Resultado!DL65+PLANEL_GerMED_Trim_Resultado!DL77+PLANEL_GerMED_Trim_Resultado!DL89+PLANEL_GerMED_Trim_Resultado!DL641+PLANEL_GerMED_Trim_Resultado!DL701</f>
        <v>323.8062352</v>
      </c>
      <c r="CZ9" s="20">
        <f>PLANEL_GerMED_Trim_Resultado!DM65+PLANEL_GerMED_Trim_Resultado!DM77+PLANEL_GerMED_Trim_Resultado!DM89+PLANEL_GerMED_Trim_Resultado!DM641+PLANEL_GerMED_Trim_Resultado!DM701</f>
        <v>170</v>
      </c>
      <c r="DA9" s="20">
        <f>PLANEL_GerMED_Trim_Resultado!DN65+PLANEL_GerMED_Trim_Resultado!DN77+PLANEL_GerMED_Trim_Resultado!DN89+PLANEL_GerMED_Trim_Resultado!DN641+PLANEL_GerMED_Trim_Resultado!DN701</f>
        <v>170</v>
      </c>
      <c r="DB9" s="20">
        <f>PLANEL_GerMED_Trim_Resultado!DO65+PLANEL_GerMED_Trim_Resultado!DO77+PLANEL_GerMED_Trim_Resultado!DO89+PLANEL_GerMED_Trim_Resultado!DO641+PLANEL_GerMED_Trim_Resultado!DO701</f>
        <v>323.8062352</v>
      </c>
      <c r="DC9" s="20">
        <f>PLANEL_GerMED_Trim_Resultado!DP65+PLANEL_GerMED_Trim_Resultado!DP77+PLANEL_GerMED_Trim_Resultado!DP89+PLANEL_GerMED_Trim_Resultado!DP641+PLANEL_GerMED_Trim_Resultado!DP701</f>
        <v>323.8062352</v>
      </c>
      <c r="DD9" s="20">
        <f>PLANEL_GerMED_Trim_Resultado!DQ65+PLANEL_GerMED_Trim_Resultado!DQ77+PLANEL_GerMED_Trim_Resultado!DQ89+PLANEL_GerMED_Trim_Resultado!DQ641+PLANEL_GerMED_Trim_Resultado!DQ701</f>
        <v>170</v>
      </c>
      <c r="DE9" s="20">
        <f>PLANEL_GerMED_Trim_Resultado!DR65+PLANEL_GerMED_Trim_Resultado!DR77+PLANEL_GerMED_Trim_Resultado!DR89+PLANEL_GerMED_Trim_Resultado!DR641+PLANEL_GerMED_Trim_Resultado!DR701</f>
        <v>170</v>
      </c>
      <c r="DF9" s="20">
        <f>PLANEL_GerMED_Trim_Resultado!DS65+PLANEL_GerMED_Trim_Resultado!DS77+PLANEL_GerMED_Trim_Resultado!DS89+PLANEL_GerMED_Trim_Resultado!DS641+PLANEL_GerMED_Trim_Resultado!DS701</f>
        <v>323.8062352</v>
      </c>
      <c r="DG9" s="20">
        <f>PLANEL_GerMED_Trim_Resultado!DT65+PLANEL_GerMED_Trim_Resultado!DT77+PLANEL_GerMED_Trim_Resultado!DT89+PLANEL_GerMED_Trim_Resultado!DT641+PLANEL_GerMED_Trim_Resultado!DT701</f>
        <v>323.8062352</v>
      </c>
      <c r="DH9" s="20">
        <f>PLANEL_GerMED_Trim_Resultado!DU65+PLANEL_GerMED_Trim_Resultado!DU77+PLANEL_GerMED_Trim_Resultado!DU89+PLANEL_GerMED_Trim_Resultado!DU641+PLANEL_GerMED_Trim_Resultado!DU701</f>
        <v>170</v>
      </c>
      <c r="DI9" s="20">
        <f>PLANEL_GerMED_Trim_Resultado!DV65+PLANEL_GerMED_Trim_Resultado!DV77+PLANEL_GerMED_Trim_Resultado!DV89+PLANEL_GerMED_Trim_Resultado!DV641+PLANEL_GerMED_Trim_Resultado!DV701</f>
        <v>170</v>
      </c>
      <c r="DJ9" s="20">
        <f>PLANEL_GerMED_Trim_Resultado!DW65+PLANEL_GerMED_Trim_Resultado!DW77+PLANEL_GerMED_Trim_Resultado!DW89+PLANEL_GerMED_Trim_Resultado!DW641+PLANEL_GerMED_Trim_Resultado!DW701</f>
        <v>323.8062352</v>
      </c>
      <c r="DK9" s="20">
        <f>PLANEL_GerMED_Trim_Resultado!DX65+PLANEL_GerMED_Trim_Resultado!DX77+PLANEL_GerMED_Trim_Resultado!DX89+PLANEL_GerMED_Trim_Resultado!DX641+PLANEL_GerMED_Trim_Resultado!DX701</f>
        <v>323.8062352</v>
      </c>
      <c r="DL9" s="20">
        <f>PLANEL_GerMED_Trim_Resultado!DY65+PLANEL_GerMED_Trim_Resultado!DY77+PLANEL_GerMED_Trim_Resultado!DY89+PLANEL_GerMED_Trim_Resultado!DY641+PLANEL_GerMED_Trim_Resultado!DY701</f>
        <v>170</v>
      </c>
      <c r="DM9" s="20">
        <f>PLANEL_GerMED_Trim_Resultado!DZ65+PLANEL_GerMED_Trim_Resultado!DZ77+PLANEL_GerMED_Trim_Resultado!DZ89+PLANEL_GerMED_Trim_Resultado!DZ641+PLANEL_GerMED_Trim_Resultado!DZ701</f>
        <v>170</v>
      </c>
      <c r="DN9" s="20">
        <f>PLANEL_GerMED_Trim_Resultado!EA65+PLANEL_GerMED_Trim_Resultado!EA77+PLANEL_GerMED_Trim_Resultado!EA89+PLANEL_GerMED_Trim_Resultado!EA641+PLANEL_GerMED_Trim_Resultado!EA701</f>
        <v>323.8062352</v>
      </c>
      <c r="DO9" s="20">
        <f>PLANEL_GerMED_Trim_Resultado!EB65+PLANEL_GerMED_Trim_Resultado!EB77+PLANEL_GerMED_Trim_Resultado!EB89+PLANEL_GerMED_Trim_Resultado!EB641+PLANEL_GerMED_Trim_Resultado!EB701</f>
        <v>323.8062352</v>
      </c>
      <c r="DP9" s="20">
        <f>PLANEL_GerMED_Trim_Resultado!EC65+PLANEL_GerMED_Trim_Resultado!EC77+PLANEL_GerMED_Trim_Resultado!EC89+PLANEL_GerMED_Trim_Resultado!EC641+PLANEL_GerMED_Trim_Resultado!EC701</f>
        <v>170</v>
      </c>
      <c r="DQ9" s="20">
        <f>PLANEL_GerMED_Trim_Resultado!ED65+PLANEL_GerMED_Trim_Resultado!ED77+PLANEL_GerMED_Trim_Resultado!ED89+PLANEL_GerMED_Trim_Resultado!ED641+PLANEL_GerMED_Trim_Resultado!ED701</f>
        <v>170</v>
      </c>
      <c r="DR9" s="20">
        <f>PLANEL_GerMED_Trim_Resultado!EE65+PLANEL_GerMED_Trim_Resultado!EE77+PLANEL_GerMED_Trim_Resultado!EE89+PLANEL_GerMED_Trim_Resultado!EE641+PLANEL_GerMED_Trim_Resultado!EE701</f>
        <v>323.8062352</v>
      </c>
      <c r="DS9" s="20">
        <f>PLANEL_GerMED_Trim_Resultado!EF65+PLANEL_GerMED_Trim_Resultado!EF77+PLANEL_GerMED_Trim_Resultado!EF89+PLANEL_GerMED_Trim_Resultado!EF641+PLANEL_GerMED_Trim_Resultado!EF701</f>
        <v>0</v>
      </c>
      <c r="DT9" s="20">
        <f>PLANEL_GerMED_Trim_Resultado!EG65+PLANEL_GerMED_Trim_Resultado!EG77+PLANEL_GerMED_Trim_Resultado!EG89+PLANEL_GerMED_Trim_Resultado!EG641+PLANEL_GerMED_Trim_Resultado!EG701</f>
        <v>0</v>
      </c>
      <c r="DU9" s="20">
        <f>PLANEL_GerMED_Trim_Resultado!EH65+PLANEL_GerMED_Trim_Resultado!EH77+PLANEL_GerMED_Trim_Resultado!EH89+PLANEL_GerMED_Trim_Resultado!EH641+PLANEL_GerMED_Trim_Resultado!EH701</f>
        <v>0</v>
      </c>
      <c r="DV9" s="20">
        <f>PLANEL_GerMED_Trim_Resultado!EI65+PLANEL_GerMED_Trim_Resultado!EI77+PLANEL_GerMED_Trim_Resultado!EI89+PLANEL_GerMED_Trim_Resultado!EI641+PLANEL_GerMED_Trim_Resultado!EI701</f>
        <v>0</v>
      </c>
      <c r="DW9" s="20">
        <f>PLANEL_GerMED_Trim_Resultado!EJ65+PLANEL_GerMED_Trim_Resultado!EJ77+PLANEL_GerMED_Trim_Resultado!EJ89+PLANEL_GerMED_Trim_Resultado!EJ641+PLANEL_GerMED_Trim_Resultado!EJ701</f>
        <v>0</v>
      </c>
      <c r="DX9" s="20">
        <f>PLANEL_GerMED_Trim_Resultado!EK65+PLANEL_GerMED_Trim_Resultado!EK77+PLANEL_GerMED_Trim_Resultado!EK89+PLANEL_GerMED_Trim_Resultado!EK641+PLANEL_GerMED_Trim_Resultado!EK701</f>
        <v>0</v>
      </c>
      <c r="DY9" s="20">
        <f>PLANEL_GerMED_Trim_Resultado!EL65+PLANEL_GerMED_Trim_Resultado!EL77+PLANEL_GerMED_Trim_Resultado!EL89+PLANEL_GerMED_Trim_Resultado!EL641+PLANEL_GerMED_Trim_Resultado!EL701</f>
        <v>0</v>
      </c>
      <c r="DZ9" s="20">
        <f>PLANEL_GerMED_Trim_Resultado!EM65+PLANEL_GerMED_Trim_Resultado!EM77+PLANEL_GerMED_Trim_Resultado!EM89+PLANEL_GerMED_Trim_Resultado!EM641+PLANEL_GerMED_Trim_Resultado!EM701</f>
        <v>0</v>
      </c>
      <c r="EA9" s="20">
        <f>PLANEL_GerMED_Trim_Resultado!EN65+PLANEL_GerMED_Trim_Resultado!EN77+PLANEL_GerMED_Trim_Resultado!EN89+PLANEL_GerMED_Trim_Resultado!EN641+PLANEL_GerMED_Trim_Resultado!EN701</f>
        <v>0</v>
      </c>
      <c r="EB9" s="20">
        <f>PLANEL_GerMED_Trim_Resultado!EO65+PLANEL_GerMED_Trim_Resultado!EO77+PLANEL_GerMED_Trim_Resultado!EO89+PLANEL_GerMED_Trim_Resultado!EO641+PLANEL_GerMED_Trim_Resultado!EO701</f>
        <v>0</v>
      </c>
      <c r="EC9" s="20">
        <f>PLANEL_GerMED_Trim_Resultado!EP65+PLANEL_GerMED_Trim_Resultado!EP77+PLANEL_GerMED_Trim_Resultado!EP89+PLANEL_GerMED_Trim_Resultado!EP641+PLANEL_GerMED_Trim_Resultado!EP701</f>
        <v>0</v>
      </c>
      <c r="ED9" s="20">
        <f>PLANEL_GerMED_Trim_Resultado!EQ65+PLANEL_GerMED_Trim_Resultado!EQ77+PLANEL_GerMED_Trim_Resultado!EQ89+PLANEL_GerMED_Trim_Resultado!EQ641+PLANEL_GerMED_Trim_Resultado!EQ701</f>
        <v>0</v>
      </c>
      <c r="EE9" s="20">
        <f>PLANEL_GerMED_Trim_Resultado!ER65+PLANEL_GerMED_Trim_Resultado!ER77+PLANEL_GerMED_Trim_Resultado!ER89+PLANEL_GerMED_Trim_Resultado!ER641+PLANEL_GerMED_Trim_Resultado!ER701</f>
        <v>0</v>
      </c>
      <c r="EF9" s="20">
        <f>PLANEL_GerMED_Trim_Resultado!ES65+PLANEL_GerMED_Trim_Resultado!ES77+PLANEL_GerMED_Trim_Resultado!ES89+PLANEL_GerMED_Trim_Resultado!ES641+PLANEL_GerMED_Trim_Resultado!ES701</f>
        <v>0</v>
      </c>
      <c r="EG9" s="20">
        <f>PLANEL_GerMED_Trim_Resultado!ET65+PLANEL_GerMED_Trim_Resultado!ET77+PLANEL_GerMED_Trim_Resultado!ET89+PLANEL_GerMED_Trim_Resultado!ET641+PLANEL_GerMED_Trim_Resultado!ET701</f>
        <v>0</v>
      </c>
      <c r="EH9" s="20">
        <f>PLANEL_GerMED_Trim_Resultado!EU65+PLANEL_GerMED_Trim_Resultado!EU77+PLANEL_GerMED_Trim_Resultado!EU89+PLANEL_GerMED_Trim_Resultado!EU641+PLANEL_GerMED_Trim_Resultado!EU701</f>
        <v>0</v>
      </c>
      <c r="EI9" s="20">
        <f>PLANEL_GerMED_Trim_Resultado!EV65+PLANEL_GerMED_Trim_Resultado!EV77+PLANEL_GerMED_Trim_Resultado!EV89+PLANEL_GerMED_Trim_Resultado!EV641+PLANEL_GerMED_Trim_Resultado!EV701</f>
        <v>0</v>
      </c>
      <c r="EJ9" s="20">
        <f>PLANEL_GerMED_Trim_Resultado!EW65+PLANEL_GerMED_Trim_Resultado!EW77+PLANEL_GerMED_Trim_Resultado!EW89+PLANEL_GerMED_Trim_Resultado!EW641+PLANEL_GerMED_Trim_Resultado!EW701</f>
        <v>0</v>
      </c>
      <c r="EK9" s="20">
        <f>PLANEL_GerMED_Trim_Resultado!EX65+PLANEL_GerMED_Trim_Resultado!EX77+PLANEL_GerMED_Trim_Resultado!EX89+PLANEL_GerMED_Trim_Resultado!EX641+PLANEL_GerMED_Trim_Resultado!EX701</f>
        <v>0</v>
      </c>
      <c r="EL9" s="20">
        <f>PLANEL_GerMED_Trim_Resultado!EY65+PLANEL_GerMED_Trim_Resultado!EY77+PLANEL_GerMED_Trim_Resultado!EY89+PLANEL_GerMED_Trim_Resultado!EY641+PLANEL_GerMED_Trim_Resultado!EY701</f>
        <v>0</v>
      </c>
      <c r="EM9" s="20">
        <f>PLANEL_GerMED_Trim_Resultado!EZ65+PLANEL_GerMED_Trim_Resultado!EZ77+PLANEL_GerMED_Trim_Resultado!EZ89+PLANEL_GerMED_Trim_Resultado!EZ641+PLANEL_GerMED_Trim_Resultado!EZ701</f>
        <v>0</v>
      </c>
      <c r="EN9" s="20">
        <f>PLANEL_GerMED_Trim_Resultado!FA65+PLANEL_GerMED_Trim_Resultado!FA77+PLANEL_GerMED_Trim_Resultado!FA89+PLANEL_GerMED_Trim_Resultado!FA641+PLANEL_GerMED_Trim_Resultado!FA701</f>
        <v>0</v>
      </c>
      <c r="EO9" s="20">
        <f>PLANEL_GerMED_Trim_Resultado!FB65+PLANEL_GerMED_Trim_Resultado!FB77+PLANEL_GerMED_Trim_Resultado!FB89+PLANEL_GerMED_Trim_Resultado!FB641+PLANEL_GerMED_Trim_Resultado!FB701</f>
        <v>0</v>
      </c>
      <c r="EP9" s="20">
        <f>PLANEL_GerMED_Trim_Resultado!FC65+PLANEL_GerMED_Trim_Resultado!FC77+PLANEL_GerMED_Trim_Resultado!FC89+PLANEL_GerMED_Trim_Resultado!FC641+PLANEL_GerMED_Trim_Resultado!FC701</f>
        <v>0</v>
      </c>
    </row>
    <row r="10" spans="2:258" x14ac:dyDescent="0.25">
      <c r="B10" s="19" t="s">
        <v>50</v>
      </c>
      <c r="C10" s="20">
        <f>PLANEL_GerMED_Trim_Resultado!Q41+PLANEL_GerMED_Trim_Resultado!Q53</f>
        <v>928.64131359999999</v>
      </c>
      <c r="D10" s="20">
        <f>PLANEL_GerMED_Trim_Resultado!R41+PLANEL_GerMED_Trim_Resultado!R53</f>
        <v>312.73459939999998</v>
      </c>
      <c r="E10" s="20">
        <f>PLANEL_GerMED_Trim_Resultado!S41+PLANEL_GerMED_Trim_Resultado!S53</f>
        <v>1241.3759130000001</v>
      </c>
      <c r="F10" s="20">
        <f>PLANEL_GerMED_Trim_Resultado!T41+PLANEL_GerMED_Trim_Resultado!T53</f>
        <v>0</v>
      </c>
      <c r="G10" s="20">
        <f>PLANEL_GerMED_Trim_Resultado!U41+PLANEL_GerMED_Trim_Resultado!U53</f>
        <v>0</v>
      </c>
      <c r="H10" s="20">
        <f>PLANEL_GerMED_Trim_Resultado!V41+PLANEL_GerMED_Trim_Resultado!V53</f>
        <v>0</v>
      </c>
      <c r="I10" s="20">
        <f>PLANEL_GerMED_Trim_Resultado!W41+PLANEL_GerMED_Trim_Resultado!W53</f>
        <v>1241.3759130000001</v>
      </c>
      <c r="J10" s="20">
        <f>PLANEL_GerMED_Trim_Resultado!X41+PLANEL_GerMED_Trim_Resultado!X53</f>
        <v>0</v>
      </c>
      <c r="K10" s="20">
        <f>PLANEL_GerMED_Trim_Resultado!Y41+PLANEL_GerMED_Trim_Resultado!Y53</f>
        <v>0</v>
      </c>
      <c r="L10" s="20">
        <f>PLANEL_GerMED_Trim_Resultado!Z41+PLANEL_GerMED_Trim_Resultado!Z53</f>
        <v>0</v>
      </c>
      <c r="M10" s="20">
        <f>PLANEL_GerMED_Trim_Resultado!AA41+PLANEL_GerMED_Trim_Resultado!AA53</f>
        <v>1241.3759130000001</v>
      </c>
      <c r="N10" s="20">
        <f>PLANEL_GerMED_Trim_Resultado!AB41+PLANEL_GerMED_Trim_Resultado!AB53</f>
        <v>0</v>
      </c>
      <c r="O10" s="20">
        <f>PLANEL_GerMED_Trim_Resultado!AC41+PLANEL_GerMED_Trim_Resultado!AC53</f>
        <v>0</v>
      </c>
      <c r="P10" s="20">
        <f>PLANEL_GerMED_Trim_Resultado!AD41+PLANEL_GerMED_Trim_Resultado!AD53</f>
        <v>0</v>
      </c>
      <c r="Q10" s="20">
        <f>PLANEL_GerMED_Trim_Resultado!AE41+PLANEL_GerMED_Trim_Resultado!AE53</f>
        <v>0</v>
      </c>
      <c r="R10" s="20">
        <f>PLANEL_GerMED_Trim_Resultado!AF41+PLANEL_GerMED_Trim_Resultado!AF53</f>
        <v>0</v>
      </c>
      <c r="S10" s="20">
        <f>PLANEL_GerMED_Trim_Resultado!AG41+PLANEL_GerMED_Trim_Resultado!AG53</f>
        <v>0</v>
      </c>
      <c r="T10" s="20">
        <f>PLANEL_GerMED_Trim_Resultado!AH41+PLANEL_GerMED_Trim_Resultado!AH53</f>
        <v>0</v>
      </c>
      <c r="U10" s="20">
        <f>PLANEL_GerMED_Trim_Resultado!AI41+PLANEL_GerMED_Trim_Resultado!AI53</f>
        <v>900.503289</v>
      </c>
      <c r="V10" s="20">
        <f>PLANEL_GerMED_Trim_Resultado!AJ41+PLANEL_GerMED_Trim_Resultado!AJ53</f>
        <v>0</v>
      </c>
      <c r="W10" s="20">
        <f>PLANEL_GerMED_Trim_Resultado!AK41+PLANEL_GerMED_Trim_Resultado!AK53</f>
        <v>0</v>
      </c>
      <c r="X10" s="20">
        <f>PLANEL_GerMED_Trim_Resultado!AL41+PLANEL_GerMED_Trim_Resultado!AL53</f>
        <v>0</v>
      </c>
      <c r="Y10" s="20">
        <f>PLANEL_GerMED_Trim_Resultado!AM41+PLANEL_GerMED_Trim_Resultado!AM53</f>
        <v>1241.3759130000001</v>
      </c>
      <c r="Z10" s="20">
        <f>PLANEL_GerMED_Trim_Resultado!AN41+PLANEL_GerMED_Trim_Resultado!AN53</f>
        <v>0</v>
      </c>
      <c r="AA10" s="20">
        <f>PLANEL_GerMED_Trim_Resultado!AO41+PLANEL_GerMED_Trim_Resultado!AO53</f>
        <v>0</v>
      </c>
      <c r="AB10" s="20">
        <f>PLANEL_GerMED_Trim_Resultado!AP41+PLANEL_GerMED_Trim_Resultado!AP53</f>
        <v>0</v>
      </c>
      <c r="AC10" s="20">
        <f>PLANEL_GerMED_Trim_Resultado!AQ41+PLANEL_GerMED_Trim_Resultado!AQ53</f>
        <v>1241.3759130000001</v>
      </c>
      <c r="AD10" s="20">
        <f>PLANEL_GerMED_Trim_Resultado!AR41+PLANEL_GerMED_Trim_Resultado!AR53</f>
        <v>0</v>
      </c>
      <c r="AE10" s="20">
        <f>PLANEL_GerMED_Trim_Resultado!AS41+PLANEL_GerMED_Trim_Resultado!AS53</f>
        <v>0</v>
      </c>
      <c r="AF10" s="20">
        <f>PLANEL_GerMED_Trim_Resultado!AT41+PLANEL_GerMED_Trim_Resultado!AT53</f>
        <v>0</v>
      </c>
      <c r="AG10" s="20">
        <f>PLANEL_GerMED_Trim_Resultado!AU41+PLANEL_GerMED_Trim_Resultado!AU53</f>
        <v>1241.3759130000001</v>
      </c>
      <c r="AH10" s="20">
        <f>PLANEL_GerMED_Trim_Resultado!AV41+PLANEL_GerMED_Trim_Resultado!AV53</f>
        <v>0</v>
      </c>
      <c r="AI10" s="20">
        <f>PLANEL_GerMED_Trim_Resultado!AW41+PLANEL_GerMED_Trim_Resultado!AW53</f>
        <v>0</v>
      </c>
      <c r="AJ10" s="20">
        <f>PLANEL_GerMED_Trim_Resultado!AX41+PLANEL_GerMED_Trim_Resultado!AX53</f>
        <v>0</v>
      </c>
      <c r="AK10" s="20">
        <f>PLANEL_GerMED_Trim_Resultado!AY41+PLANEL_GerMED_Trim_Resultado!AY53</f>
        <v>1241.3759130000001</v>
      </c>
      <c r="AL10" s="20">
        <f>PLANEL_GerMED_Trim_Resultado!AZ41+PLANEL_GerMED_Trim_Resultado!AZ53</f>
        <v>0</v>
      </c>
      <c r="AM10" s="20">
        <f>PLANEL_GerMED_Trim_Resultado!BA41+PLANEL_GerMED_Trim_Resultado!BA53</f>
        <v>0</v>
      </c>
      <c r="AN10" s="20">
        <f>PLANEL_GerMED_Trim_Resultado!BB41+PLANEL_GerMED_Trim_Resultado!BB53</f>
        <v>0</v>
      </c>
      <c r="AO10" s="20">
        <f>PLANEL_GerMED_Trim_Resultado!BC41+PLANEL_GerMED_Trim_Resultado!BC53</f>
        <v>1241.3759130000001</v>
      </c>
      <c r="AP10" s="20">
        <f>PLANEL_GerMED_Trim_Resultado!BD41+PLANEL_GerMED_Trim_Resultado!BD53</f>
        <v>0</v>
      </c>
      <c r="AQ10" s="20">
        <f>PLANEL_GerMED_Trim_Resultado!BE41+PLANEL_GerMED_Trim_Resultado!BE53</f>
        <v>0</v>
      </c>
      <c r="AR10" s="20">
        <f>PLANEL_GerMED_Trim_Resultado!BF41+PLANEL_GerMED_Trim_Resultado!BF53</f>
        <v>0</v>
      </c>
      <c r="AS10" s="20">
        <f>PLANEL_GerMED_Trim_Resultado!BG41+PLANEL_GerMED_Trim_Resultado!BG53</f>
        <v>1241.3759130000001</v>
      </c>
      <c r="AT10" s="20">
        <f>PLANEL_GerMED_Trim_Resultado!BH41+PLANEL_GerMED_Trim_Resultado!BH53</f>
        <v>0</v>
      </c>
      <c r="AU10" s="20">
        <f>PLANEL_GerMED_Trim_Resultado!BI41+PLANEL_GerMED_Trim_Resultado!BI53</f>
        <v>0</v>
      </c>
      <c r="AV10" s="20">
        <f>PLANEL_GerMED_Trim_Resultado!BJ41+PLANEL_GerMED_Trim_Resultado!BJ53</f>
        <v>0</v>
      </c>
      <c r="AW10" s="20">
        <f>PLANEL_GerMED_Trim_Resultado!BK41+PLANEL_GerMED_Trim_Resultado!BK53</f>
        <v>1241.3759130000001</v>
      </c>
      <c r="AX10" s="20">
        <f>PLANEL_GerMED_Trim_Resultado!BL41+PLANEL_GerMED_Trim_Resultado!BL53</f>
        <v>0</v>
      </c>
      <c r="AY10" s="20">
        <f>PLANEL_GerMED_Trim_Resultado!BM41+PLANEL_GerMED_Trim_Resultado!BM53</f>
        <v>0</v>
      </c>
      <c r="AZ10" s="20">
        <f>PLANEL_GerMED_Trim_Resultado!BN41+PLANEL_GerMED_Trim_Resultado!BN53</f>
        <v>0</v>
      </c>
      <c r="BA10" s="20">
        <f>PLANEL_GerMED_Trim_Resultado!BO41+PLANEL_GerMED_Trim_Resultado!BO53</f>
        <v>1241.3759130000001</v>
      </c>
      <c r="BB10" s="20">
        <f>PLANEL_GerMED_Trim_Resultado!BP41+PLANEL_GerMED_Trim_Resultado!BP53</f>
        <v>0</v>
      </c>
      <c r="BC10" s="20">
        <f>PLANEL_GerMED_Trim_Resultado!BQ41+PLANEL_GerMED_Trim_Resultado!BQ53</f>
        <v>0</v>
      </c>
      <c r="BD10" s="20">
        <f>PLANEL_GerMED_Trim_Resultado!BR41+PLANEL_GerMED_Trim_Resultado!BR53</f>
        <v>0</v>
      </c>
      <c r="BE10" s="20">
        <f>PLANEL_GerMED_Trim_Resultado!BS41+PLANEL_GerMED_Trim_Resultado!BS53</f>
        <v>1241.3759130000001</v>
      </c>
      <c r="BF10" s="20">
        <f>PLANEL_GerMED_Trim_Resultado!BT41+PLANEL_GerMED_Trim_Resultado!BT53</f>
        <v>0</v>
      </c>
      <c r="BG10" s="20">
        <f>PLANEL_GerMED_Trim_Resultado!BU41+PLANEL_GerMED_Trim_Resultado!BU53</f>
        <v>0</v>
      </c>
      <c r="BH10" s="20">
        <f>PLANEL_GerMED_Trim_Resultado!BV41+PLANEL_GerMED_Trim_Resultado!BV53</f>
        <v>0</v>
      </c>
      <c r="BI10" s="20">
        <f>PLANEL_GerMED_Trim_Resultado!BW41+PLANEL_GerMED_Trim_Resultado!BW53</f>
        <v>1241.3759130000001</v>
      </c>
      <c r="BJ10" s="20">
        <f>PLANEL_GerMED_Trim_Resultado!BX41+PLANEL_GerMED_Trim_Resultado!BX53</f>
        <v>0</v>
      </c>
      <c r="BK10" s="20">
        <f>PLANEL_GerMED_Trim_Resultado!BY41+PLANEL_GerMED_Trim_Resultado!BY53</f>
        <v>0</v>
      </c>
      <c r="BL10" s="20">
        <f>PLANEL_GerMED_Trim_Resultado!BZ41+PLANEL_GerMED_Trim_Resultado!BZ53</f>
        <v>0</v>
      </c>
      <c r="BM10" s="20">
        <f>PLANEL_GerMED_Trim_Resultado!CA41+PLANEL_GerMED_Trim_Resultado!CA53</f>
        <v>1241.3759130000001</v>
      </c>
      <c r="BN10" s="20">
        <f>PLANEL_GerMED_Trim_Resultado!CB41+PLANEL_GerMED_Trim_Resultado!CB53</f>
        <v>0</v>
      </c>
      <c r="BO10" s="20">
        <f>PLANEL_GerMED_Trim_Resultado!CC41+PLANEL_GerMED_Trim_Resultado!CC53</f>
        <v>0</v>
      </c>
      <c r="BP10" s="20">
        <f>PLANEL_GerMED_Trim_Resultado!CD41+PLANEL_GerMED_Trim_Resultado!CD53</f>
        <v>0</v>
      </c>
      <c r="BQ10" s="20">
        <f>PLANEL_GerMED_Trim_Resultado!CE41+PLANEL_GerMED_Trim_Resultado!CE53</f>
        <v>0</v>
      </c>
      <c r="BR10" s="20">
        <f>PLANEL_GerMED_Trim_Resultado!CF41+PLANEL_GerMED_Trim_Resultado!CF53</f>
        <v>0</v>
      </c>
      <c r="BS10" s="20">
        <f>PLANEL_GerMED_Trim_Resultado!CG41+PLANEL_GerMED_Trim_Resultado!CG53</f>
        <v>0</v>
      </c>
      <c r="BT10" s="20">
        <f>PLANEL_GerMED_Trim_Resultado!CH41+PLANEL_GerMED_Trim_Resultado!CH53</f>
        <v>0</v>
      </c>
      <c r="BU10" s="20">
        <f>PLANEL_GerMED_Trim_Resultado!CI41+PLANEL_GerMED_Trim_Resultado!CI53</f>
        <v>0</v>
      </c>
      <c r="BV10" s="20">
        <f>PLANEL_GerMED_Trim_Resultado!CJ41+PLANEL_GerMED_Trim_Resultado!CJ53</f>
        <v>0</v>
      </c>
      <c r="BW10" s="20">
        <f>PLANEL_GerMED_Trim_Resultado!CK41+PLANEL_GerMED_Trim_Resultado!CK53</f>
        <v>0</v>
      </c>
      <c r="BX10" s="20">
        <f>PLANEL_GerMED_Trim_Resultado!CL41+PLANEL_GerMED_Trim_Resultado!CL53</f>
        <v>0</v>
      </c>
      <c r="BY10" s="20">
        <f>PLANEL_GerMED_Trim_Resultado!CM41+PLANEL_GerMED_Trim_Resultado!CM53</f>
        <v>0</v>
      </c>
      <c r="BZ10" s="20">
        <f>PLANEL_GerMED_Trim_Resultado!CN41+PLANEL_GerMED_Trim_Resultado!CN53</f>
        <v>0</v>
      </c>
      <c r="CA10" s="20">
        <f>PLANEL_GerMED_Trim_Resultado!CO41+PLANEL_GerMED_Trim_Resultado!CO53</f>
        <v>0</v>
      </c>
      <c r="CB10" s="20">
        <f>PLANEL_GerMED_Trim_Resultado!CP41+PLANEL_GerMED_Trim_Resultado!CP53</f>
        <v>0</v>
      </c>
      <c r="CC10" s="20">
        <f>PLANEL_GerMED_Trim_Resultado!CQ41+PLANEL_GerMED_Trim_Resultado!CQ53</f>
        <v>0</v>
      </c>
      <c r="CD10" s="20">
        <f>PLANEL_GerMED_Trim_Resultado!CR41+PLANEL_GerMED_Trim_Resultado!CR53</f>
        <v>0</v>
      </c>
      <c r="CE10" s="20">
        <f>PLANEL_GerMED_Trim_Resultado!CS41+PLANEL_GerMED_Trim_Resultado!CS53</f>
        <v>0</v>
      </c>
      <c r="CF10" s="20">
        <f>PLANEL_GerMED_Trim_Resultado!CT41+PLANEL_GerMED_Trim_Resultado!CT53</f>
        <v>0</v>
      </c>
      <c r="CG10" s="20">
        <f>PLANEL_GerMED_Trim_Resultado!CU41+PLANEL_GerMED_Trim_Resultado!CU53</f>
        <v>0</v>
      </c>
      <c r="CH10" s="20">
        <f>PLANEL_GerMED_Trim_Resultado!CV41+PLANEL_GerMED_Trim_Resultado!CV53</f>
        <v>0</v>
      </c>
      <c r="CI10" s="20">
        <f>PLANEL_GerMED_Trim_Resultado!CW41+PLANEL_GerMED_Trim_Resultado!CW53</f>
        <v>0</v>
      </c>
      <c r="CJ10" s="20">
        <f>PLANEL_GerMED_Trim_Resultado!CX41+PLANEL_GerMED_Trim_Resultado!CX53</f>
        <v>0</v>
      </c>
      <c r="CK10" s="20">
        <f>PLANEL_GerMED_Trim_Resultado!CY41+PLANEL_GerMED_Trim_Resultado!CY53</f>
        <v>0</v>
      </c>
      <c r="CL10" s="20">
        <f>PLANEL_GerMED_Trim_Resultado!CZ41+PLANEL_GerMED_Trim_Resultado!CZ53</f>
        <v>0</v>
      </c>
      <c r="CM10" s="20">
        <f>PLANEL_GerMED_Trim_Resultado!DA41+PLANEL_GerMED_Trim_Resultado!DA53</f>
        <v>0</v>
      </c>
      <c r="CN10" s="20">
        <f>PLANEL_GerMED_Trim_Resultado!DB41+PLANEL_GerMED_Trim_Resultado!DB53</f>
        <v>0</v>
      </c>
      <c r="CO10" s="20">
        <f>PLANEL_GerMED_Trim_Resultado!DC41+PLANEL_GerMED_Trim_Resultado!DC53</f>
        <v>0</v>
      </c>
      <c r="CP10" s="20">
        <f>PLANEL_GerMED_Trim_Resultado!DD41+PLANEL_GerMED_Trim_Resultado!DD53</f>
        <v>0</v>
      </c>
      <c r="CQ10" s="20">
        <f>PLANEL_GerMED_Trim_Resultado!DE41+PLANEL_GerMED_Trim_Resultado!DE53</f>
        <v>0</v>
      </c>
      <c r="CR10" s="20">
        <f>PLANEL_GerMED_Trim_Resultado!DF41+PLANEL_GerMED_Trim_Resultado!DF53</f>
        <v>0</v>
      </c>
      <c r="CS10" s="20">
        <f>PLANEL_GerMED_Trim_Resultado!DG41+PLANEL_GerMED_Trim_Resultado!DG53</f>
        <v>0</v>
      </c>
      <c r="CT10" s="20">
        <f>PLANEL_GerMED_Trim_Resultado!DH41+PLANEL_GerMED_Trim_Resultado!DH53</f>
        <v>0</v>
      </c>
      <c r="CU10" s="20">
        <f>PLANEL_GerMED_Trim_Resultado!DI41+PLANEL_GerMED_Trim_Resultado!DI53</f>
        <v>0</v>
      </c>
      <c r="CV10" s="20">
        <f>PLANEL_GerMED_Trim_Resultado!DJ41+PLANEL_GerMED_Trim_Resultado!DJ53</f>
        <v>0</v>
      </c>
      <c r="CW10" s="20">
        <f>PLANEL_GerMED_Trim_Resultado!DK41+PLANEL_GerMED_Trim_Resultado!DK53</f>
        <v>0</v>
      </c>
      <c r="CX10" s="20">
        <f>PLANEL_GerMED_Trim_Resultado!DL41+PLANEL_GerMED_Trim_Resultado!DL53</f>
        <v>0</v>
      </c>
      <c r="CY10" s="20">
        <f>PLANEL_GerMED_Trim_Resultado!DM41+PLANEL_GerMED_Trim_Resultado!DM53</f>
        <v>0</v>
      </c>
      <c r="CZ10" s="20">
        <f>PLANEL_GerMED_Trim_Resultado!DN41+PLANEL_GerMED_Trim_Resultado!DN53</f>
        <v>0</v>
      </c>
      <c r="DA10" s="20">
        <f>PLANEL_GerMED_Trim_Resultado!DO41+PLANEL_GerMED_Trim_Resultado!DO53</f>
        <v>0</v>
      </c>
      <c r="DB10" s="20">
        <f>PLANEL_GerMED_Trim_Resultado!DP41+PLANEL_GerMED_Trim_Resultado!DP53</f>
        <v>0</v>
      </c>
      <c r="DC10" s="20">
        <f>PLANEL_GerMED_Trim_Resultado!DQ41+PLANEL_GerMED_Trim_Resultado!DQ53</f>
        <v>0</v>
      </c>
      <c r="DD10" s="20">
        <f>PLANEL_GerMED_Trim_Resultado!DR41+PLANEL_GerMED_Trim_Resultado!DR53</f>
        <v>0</v>
      </c>
      <c r="DE10" s="20">
        <f>PLANEL_GerMED_Trim_Resultado!DS41+PLANEL_GerMED_Trim_Resultado!DS53</f>
        <v>0</v>
      </c>
      <c r="DF10" s="20">
        <f>PLANEL_GerMED_Trim_Resultado!DT41+PLANEL_GerMED_Trim_Resultado!DT53</f>
        <v>0</v>
      </c>
      <c r="DG10" s="20">
        <f>PLANEL_GerMED_Trim_Resultado!DU41+PLANEL_GerMED_Trim_Resultado!DU53</f>
        <v>0</v>
      </c>
      <c r="DH10" s="20">
        <f>PLANEL_GerMED_Trim_Resultado!DV41+PLANEL_GerMED_Trim_Resultado!DV53</f>
        <v>0</v>
      </c>
      <c r="DI10" s="20">
        <f>PLANEL_GerMED_Trim_Resultado!DW41+PLANEL_GerMED_Trim_Resultado!DW53</f>
        <v>0</v>
      </c>
      <c r="DJ10" s="20">
        <f>PLANEL_GerMED_Trim_Resultado!DX41+PLANEL_GerMED_Trim_Resultado!DX53</f>
        <v>0</v>
      </c>
      <c r="DK10" s="20">
        <f>PLANEL_GerMED_Trim_Resultado!DY41+PLANEL_GerMED_Trim_Resultado!DY53</f>
        <v>0</v>
      </c>
      <c r="DL10" s="20">
        <f>PLANEL_GerMED_Trim_Resultado!DZ41+PLANEL_GerMED_Trim_Resultado!DZ53</f>
        <v>0</v>
      </c>
      <c r="DM10" s="20">
        <f>PLANEL_GerMED_Trim_Resultado!EA41+PLANEL_GerMED_Trim_Resultado!EA53</f>
        <v>0</v>
      </c>
      <c r="DN10" s="20">
        <f>PLANEL_GerMED_Trim_Resultado!EB41+PLANEL_GerMED_Trim_Resultado!EB53</f>
        <v>0</v>
      </c>
      <c r="DO10" s="20">
        <f>PLANEL_GerMED_Trim_Resultado!EC41+PLANEL_GerMED_Trim_Resultado!EC53</f>
        <v>0</v>
      </c>
      <c r="DP10" s="20">
        <f>PLANEL_GerMED_Trim_Resultado!ED41+PLANEL_GerMED_Trim_Resultado!ED53</f>
        <v>0</v>
      </c>
      <c r="DQ10" s="20">
        <f>PLANEL_GerMED_Trim_Resultado!EE41+PLANEL_GerMED_Trim_Resultado!EE53</f>
        <v>0</v>
      </c>
      <c r="DR10" s="20">
        <f>PLANEL_GerMED_Trim_Resultado!EF41+PLANEL_GerMED_Trim_Resultado!EF53</f>
        <v>0</v>
      </c>
      <c r="DS10" s="20">
        <f>PLANEL_GerMED_Trim_Resultado!EG41+PLANEL_GerMED_Trim_Resultado!EG53</f>
        <v>0</v>
      </c>
      <c r="DT10" s="20">
        <f>PLANEL_GerMED_Trim_Resultado!EH41+PLANEL_GerMED_Trim_Resultado!EH53</f>
        <v>0</v>
      </c>
      <c r="DU10" s="20">
        <f>PLANEL_GerMED_Trim_Resultado!EI41+PLANEL_GerMED_Trim_Resultado!EI53</f>
        <v>0</v>
      </c>
      <c r="DV10" s="20">
        <f>PLANEL_GerMED_Trim_Resultado!EJ41+PLANEL_GerMED_Trim_Resultado!EJ53</f>
        <v>0</v>
      </c>
      <c r="DW10" s="20">
        <f>PLANEL_GerMED_Trim_Resultado!EK41+PLANEL_GerMED_Trim_Resultado!EK53</f>
        <v>0</v>
      </c>
      <c r="DX10" s="20">
        <f>PLANEL_GerMED_Trim_Resultado!EL41+PLANEL_GerMED_Trim_Resultado!EL53</f>
        <v>0</v>
      </c>
      <c r="DY10" s="20">
        <f>PLANEL_GerMED_Trim_Resultado!EM41+PLANEL_GerMED_Trim_Resultado!EM53</f>
        <v>0</v>
      </c>
      <c r="DZ10" s="20">
        <f>PLANEL_GerMED_Trim_Resultado!EN41+PLANEL_GerMED_Trim_Resultado!EN53</f>
        <v>0</v>
      </c>
      <c r="EA10" s="20">
        <f>PLANEL_GerMED_Trim_Resultado!EO41+PLANEL_GerMED_Trim_Resultado!EO53</f>
        <v>0</v>
      </c>
      <c r="EB10" s="20">
        <f>PLANEL_GerMED_Trim_Resultado!EP41+PLANEL_GerMED_Trim_Resultado!EP53</f>
        <v>0</v>
      </c>
      <c r="EC10" s="20">
        <f>PLANEL_GerMED_Trim_Resultado!EQ41+PLANEL_GerMED_Trim_Resultado!EQ53</f>
        <v>0</v>
      </c>
      <c r="ED10" s="20">
        <f>PLANEL_GerMED_Trim_Resultado!ER41+PLANEL_GerMED_Trim_Resultado!ER53</f>
        <v>0</v>
      </c>
      <c r="EE10" s="20">
        <f>PLANEL_GerMED_Trim_Resultado!ES41+PLANEL_GerMED_Trim_Resultado!ES53</f>
        <v>0</v>
      </c>
      <c r="EF10" s="20">
        <f>PLANEL_GerMED_Trim_Resultado!ET41+PLANEL_GerMED_Trim_Resultado!ET53</f>
        <v>0</v>
      </c>
      <c r="EG10" s="20">
        <f>PLANEL_GerMED_Trim_Resultado!EU41+PLANEL_GerMED_Trim_Resultado!EU53</f>
        <v>0</v>
      </c>
      <c r="EH10" s="20">
        <f>PLANEL_GerMED_Trim_Resultado!EV41+PLANEL_GerMED_Trim_Resultado!EV53</f>
        <v>0</v>
      </c>
      <c r="EI10" s="20">
        <f>PLANEL_GerMED_Trim_Resultado!EW41+PLANEL_GerMED_Trim_Resultado!EW53</f>
        <v>0</v>
      </c>
      <c r="EJ10" s="20">
        <f>PLANEL_GerMED_Trim_Resultado!EX41+PLANEL_GerMED_Trim_Resultado!EX53</f>
        <v>0</v>
      </c>
      <c r="EK10" s="20">
        <f>PLANEL_GerMED_Trim_Resultado!EY41+PLANEL_GerMED_Trim_Resultado!EY53</f>
        <v>0</v>
      </c>
      <c r="EL10" s="20">
        <f>PLANEL_GerMED_Trim_Resultado!EZ41+PLANEL_GerMED_Trim_Resultado!EZ53</f>
        <v>0</v>
      </c>
      <c r="EM10" s="20">
        <f>PLANEL_GerMED_Trim_Resultado!FA41+PLANEL_GerMED_Trim_Resultado!FA53</f>
        <v>0</v>
      </c>
      <c r="EN10" s="20">
        <f>PLANEL_GerMED_Trim_Resultado!FB41+PLANEL_GerMED_Trim_Resultado!FB53</f>
        <v>0</v>
      </c>
      <c r="EO10" s="20">
        <f>PLANEL_GerMED_Trim_Resultado!FC41+PLANEL_GerMED_Trim_Resultado!FC53</f>
        <v>0</v>
      </c>
      <c r="EP10" s="20">
        <f>PLANEL_GerMED_Trim_Resultado!FD41+PLANEL_GerMED_Trim_Resultado!FD53</f>
        <v>0</v>
      </c>
    </row>
    <row r="11" spans="2:258" x14ac:dyDescent="0.25">
      <c r="B11" s="16" t="s">
        <v>5</v>
      </c>
      <c r="C11" s="1">
        <f>PLANEL_GerMED_Trim_Resultado!P161</f>
        <v>1769.944133</v>
      </c>
      <c r="D11" s="1">
        <f>PLANEL_GerMED_Trim_Resultado!Q161</f>
        <v>1769.944133</v>
      </c>
      <c r="E11" s="1">
        <f>PLANEL_GerMED_Trim_Resultado!R161</f>
        <v>1589.8</v>
      </c>
      <c r="F11" s="1">
        <f>PLANEL_GerMED_Trim_Resultado!S161</f>
        <v>1769.944133</v>
      </c>
      <c r="G11" s="1">
        <f>PLANEL_GerMED_Trim_Resultado!T161</f>
        <v>1589.8</v>
      </c>
      <c r="H11" s="1">
        <f>PLANEL_GerMED_Trim_Resultado!U161</f>
        <v>1589.8</v>
      </c>
      <c r="I11" s="1">
        <f>PLANEL_GerMED_Trim_Resultado!V161</f>
        <v>1589.8</v>
      </c>
      <c r="J11" s="1">
        <f>PLANEL_GerMED_Trim_Resultado!W161</f>
        <v>1769.944133</v>
      </c>
      <c r="K11" s="1">
        <f>PLANEL_GerMED_Trim_Resultado!X161</f>
        <v>1589.8</v>
      </c>
      <c r="L11" s="1">
        <f>PLANEL_GerMED_Trim_Resultado!Y161</f>
        <v>1589.8</v>
      </c>
      <c r="M11" s="1">
        <f>PLANEL_GerMED_Trim_Resultado!Z161</f>
        <v>1589.8</v>
      </c>
      <c r="N11" s="1">
        <f>PLANEL_GerMED_Trim_Resultado!AA161</f>
        <v>1769.944133</v>
      </c>
      <c r="O11" s="1">
        <f>PLANEL_GerMED_Trim_Resultado!AB161</f>
        <v>1589.8</v>
      </c>
      <c r="P11" s="1">
        <f>PLANEL_GerMED_Trim_Resultado!AC161</f>
        <v>1589.8</v>
      </c>
      <c r="Q11" s="1">
        <f>PLANEL_GerMED_Trim_Resultado!AD161</f>
        <v>1589.8</v>
      </c>
      <c r="R11" s="1">
        <f>PLANEL_GerMED_Trim_Resultado!AE161</f>
        <v>1589.8</v>
      </c>
      <c r="S11" s="1">
        <f>PLANEL_GerMED_Trim_Resultado!AF161</f>
        <v>1589.8</v>
      </c>
      <c r="T11" s="1">
        <f>PLANEL_GerMED_Trim_Resultado!AG161</f>
        <v>1589.8</v>
      </c>
      <c r="U11" s="1">
        <f>PLANEL_GerMED_Trim_Resultado!AH161</f>
        <v>1589.8</v>
      </c>
      <c r="V11" s="1">
        <f>PLANEL_GerMED_Trim_Resultado!AI161</f>
        <v>1769.944133</v>
      </c>
      <c r="W11" s="1">
        <f>PLANEL_GerMED_Trim_Resultado!AJ161</f>
        <v>1589.8</v>
      </c>
      <c r="X11" s="1">
        <f>PLANEL_GerMED_Trim_Resultado!AK161</f>
        <v>1589.8</v>
      </c>
      <c r="Y11" s="1">
        <f>PLANEL_GerMED_Trim_Resultado!AL161</f>
        <v>1589.8</v>
      </c>
      <c r="Z11" s="1">
        <f>PLANEL_GerMED_Trim_Resultado!AM161</f>
        <v>1769.944133</v>
      </c>
      <c r="AA11" s="1">
        <f>PLANEL_GerMED_Trim_Resultado!AN161</f>
        <v>1589.8</v>
      </c>
      <c r="AB11" s="1">
        <f>PLANEL_GerMED_Trim_Resultado!AO161</f>
        <v>1589.8</v>
      </c>
      <c r="AC11" s="1">
        <f>PLANEL_GerMED_Trim_Resultado!AP161</f>
        <v>1589.8</v>
      </c>
      <c r="AD11" s="1">
        <f>PLANEL_GerMED_Trim_Resultado!AQ161</f>
        <v>1769.944133</v>
      </c>
      <c r="AE11" s="1">
        <f>PLANEL_GerMED_Trim_Resultado!AR161</f>
        <v>1589.8</v>
      </c>
      <c r="AF11" s="1">
        <f>PLANEL_GerMED_Trim_Resultado!AS161</f>
        <v>1589.8</v>
      </c>
      <c r="AG11" s="1">
        <f>PLANEL_GerMED_Trim_Resultado!AT161</f>
        <v>1769.944133</v>
      </c>
      <c r="AH11" s="1">
        <f>PLANEL_GerMED_Trim_Resultado!AU161</f>
        <v>1769.944133</v>
      </c>
      <c r="AI11" s="1">
        <f>PLANEL_GerMED_Trim_Resultado!AV161</f>
        <v>1589.8</v>
      </c>
      <c r="AJ11" s="1">
        <f>PLANEL_GerMED_Trim_Resultado!AW161</f>
        <v>1589.8</v>
      </c>
      <c r="AK11" s="1">
        <f>PLANEL_GerMED_Trim_Resultado!AX161</f>
        <v>1755.6408260000001</v>
      </c>
      <c r="AL11" s="1">
        <f>PLANEL_GerMED_Trim_Resultado!AY161</f>
        <v>1769.944133</v>
      </c>
      <c r="AM11" s="1">
        <f>PLANEL_GerMED_Trim_Resultado!AZ161</f>
        <v>1589.8</v>
      </c>
      <c r="AN11" s="1">
        <f>PLANEL_GerMED_Trim_Resultado!BA161</f>
        <v>1589.8</v>
      </c>
      <c r="AO11" s="1">
        <f>PLANEL_GerMED_Trim_Resultado!BB161</f>
        <v>1608.723385</v>
      </c>
      <c r="AP11" s="1">
        <f>PLANEL_GerMED_Trim_Resultado!BC161</f>
        <v>1769.944133</v>
      </c>
      <c r="AQ11" s="1">
        <f>PLANEL_GerMED_Trim_Resultado!BD161</f>
        <v>1589.8</v>
      </c>
      <c r="AR11" s="1">
        <f>PLANEL_GerMED_Trim_Resultado!BE161</f>
        <v>1589.8</v>
      </c>
      <c r="AS11" s="1">
        <f>PLANEL_GerMED_Trim_Resultado!BF161</f>
        <v>1769.944133</v>
      </c>
      <c r="AT11" s="1">
        <f>PLANEL_GerMED_Trim_Resultado!BG161</f>
        <v>1769.944133</v>
      </c>
      <c r="AU11" s="1">
        <f>PLANEL_GerMED_Trim_Resultado!BH161</f>
        <v>2872.5200399999999</v>
      </c>
      <c r="AV11" s="1">
        <f>PLANEL_GerMED_Trim_Resultado!BI161</f>
        <v>2872.5200399999999</v>
      </c>
      <c r="AW11" s="1">
        <f>PLANEL_GerMED_Trim_Resultado!BJ161</f>
        <v>3052.6641730000001</v>
      </c>
      <c r="AX11" s="1">
        <f>PLANEL_GerMED_Trim_Resultado!BK161</f>
        <v>3052.6641730000001</v>
      </c>
      <c r="AY11" s="1">
        <f>PLANEL_GerMED_Trim_Resultado!BL161</f>
        <v>2872.5200399999999</v>
      </c>
      <c r="AZ11" s="1">
        <f>PLANEL_GerMED_Trim_Resultado!BM161</f>
        <v>2872.5200399999999</v>
      </c>
      <c r="BA11" s="1">
        <f>PLANEL_GerMED_Trim_Resultado!BN161</f>
        <v>3052.6641730000001</v>
      </c>
      <c r="BB11" s="1">
        <f>PLANEL_GerMED_Trim_Resultado!BO161</f>
        <v>3052.6641730000001</v>
      </c>
      <c r="BC11" s="1">
        <f>PLANEL_GerMED_Trim_Resultado!BP161</f>
        <v>2872.5200399999999</v>
      </c>
      <c r="BD11" s="1">
        <f>PLANEL_GerMED_Trim_Resultado!BQ161</f>
        <v>2872.5200399999999</v>
      </c>
      <c r="BE11" s="1">
        <f>PLANEL_GerMED_Trim_Resultado!BR161</f>
        <v>3052.6641730000001</v>
      </c>
      <c r="BF11" s="1">
        <f>PLANEL_GerMED_Trim_Resultado!BS161</f>
        <v>3052.6641730000001</v>
      </c>
      <c r="BG11" s="1">
        <f>PLANEL_GerMED_Trim_Resultado!BT161</f>
        <v>2872.5200399999999</v>
      </c>
      <c r="BH11" s="1">
        <f>PLANEL_GerMED_Trim_Resultado!BU161</f>
        <v>2872.5200399999999</v>
      </c>
      <c r="BI11" s="1">
        <f>PLANEL_GerMED_Trim_Resultado!BV161</f>
        <v>3052.6641730000001</v>
      </c>
      <c r="BJ11" s="1">
        <f>PLANEL_GerMED_Trim_Resultado!BW161</f>
        <v>3052.6641730000001</v>
      </c>
      <c r="BK11" s="1">
        <f>PLANEL_GerMED_Trim_Resultado!BX161</f>
        <v>2872.5200399999999</v>
      </c>
      <c r="BL11" s="1">
        <f>PLANEL_GerMED_Trim_Resultado!BY161</f>
        <v>2872.5200399999999</v>
      </c>
      <c r="BM11" s="1">
        <f>PLANEL_GerMED_Trim_Resultado!BZ161</f>
        <v>3052.6641730000001</v>
      </c>
      <c r="BN11" s="1">
        <f>PLANEL_GerMED_Trim_Resultado!CA161</f>
        <v>3052.6641730000001</v>
      </c>
      <c r="BO11" s="1">
        <f>PLANEL_GerMED_Trim_Resultado!CB161</f>
        <v>2872.5200399999999</v>
      </c>
      <c r="BP11" s="1">
        <f>PLANEL_GerMED_Trim_Resultado!CC161</f>
        <v>2872.5200399999999</v>
      </c>
      <c r="BQ11" s="1">
        <f>PLANEL_GerMED_Trim_Resultado!CD161</f>
        <v>3052.6641730000001</v>
      </c>
      <c r="BR11" s="1">
        <f>PLANEL_GerMED_Trim_Resultado!CE161</f>
        <v>3052.6641730000001</v>
      </c>
      <c r="BS11" s="1">
        <f>PLANEL_GerMED_Trim_Resultado!CF161</f>
        <v>3024.336288</v>
      </c>
      <c r="BT11" s="1">
        <f>PLANEL_GerMED_Trim_Resultado!CG161</f>
        <v>2872.5200399999999</v>
      </c>
      <c r="BU11" s="1">
        <f>PLANEL_GerMED_Trim_Resultado!CH161</f>
        <v>3052.6641730000001</v>
      </c>
      <c r="BV11" s="1">
        <f>PLANEL_GerMED_Trim_Resultado!CI161</f>
        <v>3052.6641730000001</v>
      </c>
      <c r="BW11" s="1">
        <f>PLANEL_GerMED_Trim_Resultado!CJ161</f>
        <v>3052.6641730000001</v>
      </c>
      <c r="BX11" s="1">
        <f>PLANEL_GerMED_Trim_Resultado!CK161</f>
        <v>2872.5200399999999</v>
      </c>
      <c r="BY11" s="1">
        <f>PLANEL_GerMED_Trim_Resultado!CL161</f>
        <v>3052.6641730000001</v>
      </c>
      <c r="BZ11" s="1">
        <f>PLANEL_GerMED_Trim_Resultado!CM161</f>
        <v>3052.6641730000001</v>
      </c>
      <c r="CA11" s="1">
        <f>PLANEL_GerMED_Trim_Resultado!CN161</f>
        <v>3052.6641730000001</v>
      </c>
      <c r="CB11" s="1">
        <f>PLANEL_GerMED_Trim_Resultado!CO161</f>
        <v>2872.5200399999999</v>
      </c>
      <c r="CC11" s="1">
        <f>PLANEL_GerMED_Trim_Resultado!CP161</f>
        <v>3052.6641730000001</v>
      </c>
      <c r="CD11" s="1">
        <f>PLANEL_GerMED_Trim_Resultado!CQ161</f>
        <v>3052.6641730000001</v>
      </c>
      <c r="CE11" s="1">
        <f>PLANEL_GerMED_Trim_Resultado!CR161</f>
        <v>3052.6641730000001</v>
      </c>
      <c r="CF11" s="1">
        <f>PLANEL_GerMED_Trim_Resultado!CS161</f>
        <v>2872.5200399999999</v>
      </c>
      <c r="CG11" s="1">
        <f>PLANEL_GerMED_Trim_Resultado!CT161</f>
        <v>3052.6641730000001</v>
      </c>
      <c r="CH11" s="1">
        <f>PLANEL_GerMED_Trim_Resultado!CU161</f>
        <v>3052.6641730000001</v>
      </c>
      <c r="CI11" s="1">
        <f>PLANEL_GerMED_Trim_Resultado!CV161</f>
        <v>3052.6641730000001</v>
      </c>
      <c r="CJ11" s="1">
        <f>PLANEL_GerMED_Trim_Resultado!CW161</f>
        <v>2872.5200399999999</v>
      </c>
      <c r="CK11" s="1">
        <f>PLANEL_GerMED_Trim_Resultado!CX161</f>
        <v>3052.6641730000001</v>
      </c>
      <c r="CL11" s="1">
        <f>PLANEL_GerMED_Trim_Resultado!CY161</f>
        <v>3052.6641730000001</v>
      </c>
      <c r="CM11" s="1">
        <f>PLANEL_GerMED_Trim_Resultado!CZ161</f>
        <v>3052.6641730000001</v>
      </c>
      <c r="CN11" s="1">
        <f>PLANEL_GerMED_Trim_Resultado!DA161</f>
        <v>2872.5200399999999</v>
      </c>
      <c r="CO11" s="1">
        <f>PLANEL_GerMED_Trim_Resultado!DB161</f>
        <v>3052.6641730000001</v>
      </c>
      <c r="CP11" s="1">
        <f>PLANEL_GerMED_Trim_Resultado!DC161</f>
        <v>3052.6641730000001</v>
      </c>
      <c r="CQ11" s="1">
        <f>PLANEL_GerMED_Trim_Resultado!DD161</f>
        <v>3052.6641730000001</v>
      </c>
      <c r="CR11" s="1">
        <f>PLANEL_GerMED_Trim_Resultado!DE161</f>
        <v>2872.5200399999999</v>
      </c>
      <c r="CS11" s="1">
        <f>PLANEL_GerMED_Trim_Resultado!DF161</f>
        <v>3052.6641730000001</v>
      </c>
      <c r="CT11" s="1">
        <f>PLANEL_GerMED_Trim_Resultado!DG161</f>
        <v>3052.6641730000001</v>
      </c>
      <c r="CU11" s="1">
        <f>PLANEL_GerMED_Trim_Resultado!DH161</f>
        <v>3052.6641730000001</v>
      </c>
      <c r="CV11" s="1">
        <f>PLANEL_GerMED_Trim_Resultado!DI161</f>
        <v>2872.5200399999999</v>
      </c>
      <c r="CW11" s="1">
        <f>PLANEL_GerMED_Trim_Resultado!DJ161</f>
        <v>2872.5200399999999</v>
      </c>
      <c r="CX11" s="1">
        <f>PLANEL_GerMED_Trim_Resultado!DK161</f>
        <v>3052.6641730000001</v>
      </c>
      <c r="CY11" s="68">
        <f>PLANEL_GerMED_Trim_Resultado!DL161</f>
        <v>3052.6641730000001</v>
      </c>
      <c r="CZ11" s="68">
        <f>PLANEL_GerMED_Trim_Resultado!DM161</f>
        <v>2872.5200399999999</v>
      </c>
      <c r="DA11" s="68">
        <f>PLANEL_GerMED_Trim_Resultado!DN161</f>
        <v>2872.5200399999999</v>
      </c>
      <c r="DB11" s="68">
        <f>PLANEL_GerMED_Trim_Resultado!DO161</f>
        <v>3052.6641730000001</v>
      </c>
      <c r="DC11" s="1">
        <f>PLANEL_GerMED_Trim_Resultado!DP161</f>
        <v>3052.6641730000001</v>
      </c>
      <c r="DD11" s="1">
        <f>PLANEL_GerMED_Trim_Resultado!DQ161</f>
        <v>2872.5200399999999</v>
      </c>
      <c r="DE11" s="1">
        <f>PLANEL_GerMED_Trim_Resultado!DR161</f>
        <v>2872.5200399999999</v>
      </c>
      <c r="DF11" s="1">
        <f>PLANEL_GerMED_Trim_Resultado!DS161</f>
        <v>3052.6641730000001</v>
      </c>
      <c r="DG11" s="1">
        <f>PLANEL_GerMED_Trim_Resultado!DT161</f>
        <v>3052.6641730000001</v>
      </c>
      <c r="DH11" s="1">
        <f>PLANEL_GerMED_Trim_Resultado!DU161</f>
        <v>2872.5200399999999</v>
      </c>
      <c r="DI11" s="1">
        <f>PLANEL_GerMED_Trim_Resultado!DV161</f>
        <v>2872.5200399999999</v>
      </c>
      <c r="DJ11" s="1">
        <f>PLANEL_GerMED_Trim_Resultado!DW161</f>
        <v>3052.6641730000001</v>
      </c>
      <c r="DK11" s="1">
        <f>PLANEL_GerMED_Trim_Resultado!DX161</f>
        <v>3052.6641730000001</v>
      </c>
      <c r="DL11" s="1">
        <f>PLANEL_GerMED_Trim_Resultado!DY161</f>
        <v>2872.5200399999999</v>
      </c>
      <c r="DM11" s="1">
        <f>PLANEL_GerMED_Trim_Resultado!DZ161</f>
        <v>2872.5200399999999</v>
      </c>
      <c r="DN11" s="1">
        <f>PLANEL_GerMED_Trim_Resultado!EA161</f>
        <v>3052.6641730000001</v>
      </c>
      <c r="DO11" s="1">
        <f>PLANEL_GerMED_Trim_Resultado!EB161</f>
        <v>3052.6641730000001</v>
      </c>
      <c r="DP11" s="1">
        <f>PLANEL_GerMED_Trim_Resultado!EC161</f>
        <v>2872.5200399999999</v>
      </c>
      <c r="DQ11" s="1">
        <f>PLANEL_GerMED_Trim_Resultado!ED161</f>
        <v>2872.5200399999999</v>
      </c>
      <c r="DR11" s="1">
        <f>PLANEL_GerMED_Trim_Resultado!EE161</f>
        <v>3052.6641730000001</v>
      </c>
      <c r="DS11" s="1">
        <f>PLANEL_GerMED_Trim_Resultado!EF161</f>
        <v>3052.6641730000001</v>
      </c>
      <c r="DT11" s="1">
        <f>PLANEL_GerMED_Trim_Resultado!EG161</f>
        <v>2872.5200399999999</v>
      </c>
      <c r="DU11" s="1">
        <f>PLANEL_GerMED_Trim_Resultado!EH161</f>
        <v>2872.5200399999999</v>
      </c>
      <c r="DV11" s="1">
        <f>PLANEL_GerMED_Trim_Resultado!EI161</f>
        <v>3052.6641730000001</v>
      </c>
      <c r="DW11" s="1">
        <f>PLANEL_GerMED_Trim_Resultado!EJ161</f>
        <v>3052.6641730000001</v>
      </c>
      <c r="DX11" s="1">
        <f>PLANEL_GerMED_Trim_Resultado!EK161</f>
        <v>2872.5200399999999</v>
      </c>
      <c r="DY11" s="1">
        <f>PLANEL_GerMED_Trim_Resultado!EL161</f>
        <v>2872.5200399999999</v>
      </c>
      <c r="DZ11" s="1">
        <f>PLANEL_GerMED_Trim_Resultado!EM161</f>
        <v>3052.6641730000001</v>
      </c>
      <c r="EA11" s="1">
        <f>PLANEL_GerMED_Trim_Resultado!EN161</f>
        <v>3052.6641730000001</v>
      </c>
      <c r="EB11" s="1">
        <f>PLANEL_GerMED_Trim_Resultado!EO161</f>
        <v>2872.5200399999999</v>
      </c>
      <c r="EC11" s="1">
        <f>PLANEL_GerMED_Trim_Resultado!EP161</f>
        <v>2872.5200399999999</v>
      </c>
      <c r="ED11" s="1">
        <f>PLANEL_GerMED_Trim_Resultado!EQ161</f>
        <v>3052.6641730000001</v>
      </c>
      <c r="EE11" s="1">
        <f>PLANEL_GerMED_Trim_Resultado!ER161</f>
        <v>3052.6641730000001</v>
      </c>
      <c r="EF11" s="1">
        <f>PLANEL_GerMED_Trim_Resultado!ES161</f>
        <v>2872.5200399999999</v>
      </c>
      <c r="EG11" s="1">
        <f>PLANEL_GerMED_Trim_Resultado!ET161</f>
        <v>2872.5200399999999</v>
      </c>
      <c r="EH11" s="1">
        <f>PLANEL_GerMED_Trim_Resultado!EU161</f>
        <v>3052.6641730000001</v>
      </c>
      <c r="EI11" s="1">
        <f>PLANEL_GerMED_Trim_Resultado!EV161</f>
        <v>3052.6641730000001</v>
      </c>
      <c r="EJ11" s="1">
        <f>PLANEL_GerMED_Trim_Resultado!EW161</f>
        <v>2872.5200399999999</v>
      </c>
      <c r="EK11" s="1">
        <f>PLANEL_GerMED_Trim_Resultado!EX161</f>
        <v>2872.5200399999999</v>
      </c>
      <c r="EL11" s="1">
        <f>PLANEL_GerMED_Trim_Resultado!EY161</f>
        <v>3052.6641730000001</v>
      </c>
      <c r="EM11" s="1">
        <f>PLANEL_GerMED_Trim_Resultado!EZ161</f>
        <v>3052.6641730000001</v>
      </c>
      <c r="EN11" s="1">
        <f>PLANEL_GerMED_Trim_Resultado!FA161</f>
        <v>2872.5200399999999</v>
      </c>
      <c r="EO11" s="1">
        <f>PLANEL_GerMED_Trim_Resultado!FB161</f>
        <v>2872.5200399999999</v>
      </c>
      <c r="EP11" s="1">
        <f>PLANEL_GerMED_Trim_Resultado!FC161</f>
        <v>3052.6641730000001</v>
      </c>
    </row>
    <row r="12" spans="2:258" x14ac:dyDescent="0.25">
      <c r="B12" s="16" t="s">
        <v>57</v>
      </c>
      <c r="C12" s="1">
        <f>PLANEL_GerMED_Trim_Resultado!P173</f>
        <v>725.74826399999995</v>
      </c>
      <c r="D12" s="1">
        <f>PLANEL_GerMED_Trim_Resultado!Q173</f>
        <v>0</v>
      </c>
      <c r="E12" s="1">
        <f>PLANEL_GerMED_Trim_Resultado!R173</f>
        <v>0</v>
      </c>
      <c r="F12" s="1">
        <f>PLANEL_GerMED_Trim_Resultado!S173</f>
        <v>518.18475439999997</v>
      </c>
      <c r="G12" s="1">
        <f>PLANEL_GerMED_Trim_Resultado!T173</f>
        <v>0</v>
      </c>
      <c r="H12" s="1">
        <f>PLANEL_GerMED_Trim_Resultado!U173</f>
        <v>0</v>
      </c>
      <c r="I12" s="1">
        <f>PLANEL_GerMED_Trim_Resultado!V173</f>
        <v>0</v>
      </c>
      <c r="J12" s="1">
        <f>PLANEL_GerMED_Trim_Resultado!W173</f>
        <v>0</v>
      </c>
      <c r="K12" s="1">
        <f>PLANEL_GerMED_Trim_Resultado!X173</f>
        <v>0</v>
      </c>
      <c r="L12" s="1">
        <f>PLANEL_GerMED_Trim_Resultado!Y173</f>
        <v>0</v>
      </c>
      <c r="M12" s="1">
        <f>PLANEL_GerMED_Trim_Resultado!Z173</f>
        <v>0</v>
      </c>
      <c r="N12" s="1">
        <f>PLANEL_GerMED_Trim_Resultado!AA173</f>
        <v>0</v>
      </c>
      <c r="O12" s="1">
        <f>PLANEL_GerMED_Trim_Resultado!AB173</f>
        <v>0</v>
      </c>
      <c r="P12" s="1">
        <f>PLANEL_GerMED_Trim_Resultado!AC173</f>
        <v>0</v>
      </c>
      <c r="Q12" s="1">
        <f>PLANEL_GerMED_Trim_Resultado!AD173</f>
        <v>0</v>
      </c>
      <c r="R12" s="1">
        <f>PLANEL_GerMED_Trim_Resultado!AE173</f>
        <v>0</v>
      </c>
      <c r="S12" s="1">
        <f>PLANEL_GerMED_Trim_Resultado!AF173</f>
        <v>0</v>
      </c>
      <c r="T12" s="1">
        <f>PLANEL_GerMED_Trim_Resultado!AG173</f>
        <v>0</v>
      </c>
      <c r="U12" s="1">
        <f>PLANEL_GerMED_Trim_Resultado!AH173</f>
        <v>0</v>
      </c>
      <c r="V12" s="1">
        <f>PLANEL_GerMED_Trim_Resultado!AI173</f>
        <v>0</v>
      </c>
      <c r="W12" s="1">
        <f>PLANEL_GerMED_Trim_Resultado!AJ173</f>
        <v>0</v>
      </c>
      <c r="X12" s="1">
        <f>PLANEL_GerMED_Trim_Resultado!AK173</f>
        <v>0</v>
      </c>
      <c r="Y12" s="1">
        <f>PLANEL_GerMED_Trim_Resultado!AL173</f>
        <v>0</v>
      </c>
      <c r="Z12" s="1">
        <f>PLANEL_GerMED_Trim_Resultado!AM173</f>
        <v>0</v>
      </c>
      <c r="AA12" s="1">
        <f>PLANEL_GerMED_Trim_Resultado!AN173</f>
        <v>0</v>
      </c>
      <c r="AB12" s="1">
        <f>PLANEL_GerMED_Trim_Resultado!AO173</f>
        <v>0</v>
      </c>
      <c r="AC12" s="1">
        <f>PLANEL_GerMED_Trim_Resultado!AP173</f>
        <v>0</v>
      </c>
      <c r="AD12" s="1">
        <f>PLANEL_GerMED_Trim_Resultado!AQ173</f>
        <v>0</v>
      </c>
      <c r="AE12" s="1">
        <f>PLANEL_GerMED_Trim_Resultado!AR173</f>
        <v>0</v>
      </c>
      <c r="AF12" s="1">
        <f>PLANEL_GerMED_Trim_Resultado!AS173</f>
        <v>0</v>
      </c>
      <c r="AG12" s="1">
        <f>PLANEL_GerMED_Trim_Resultado!AT173</f>
        <v>0</v>
      </c>
      <c r="AH12" s="1">
        <f>PLANEL_GerMED_Trim_Resultado!AU173</f>
        <v>498.5528754</v>
      </c>
      <c r="AI12" s="1">
        <f>PLANEL_GerMED_Trim_Resultado!AV173</f>
        <v>0</v>
      </c>
      <c r="AJ12" s="1">
        <f>PLANEL_GerMED_Trim_Resultado!AW173</f>
        <v>0</v>
      </c>
      <c r="AK12" s="1">
        <f>PLANEL_GerMED_Trim_Resultado!AX173</f>
        <v>0</v>
      </c>
      <c r="AL12" s="1">
        <f>PLANEL_GerMED_Trim_Resultado!AY173</f>
        <v>326.21507659999997</v>
      </c>
      <c r="AM12" s="1">
        <f>PLANEL_GerMED_Trim_Resultado!AZ173</f>
        <v>0</v>
      </c>
      <c r="AN12" s="1">
        <f>PLANEL_GerMED_Trim_Resultado!BA173</f>
        <v>0</v>
      </c>
      <c r="AO12" s="1">
        <f>PLANEL_GerMED_Trim_Resultado!BB173</f>
        <v>0</v>
      </c>
      <c r="AP12" s="1">
        <f>PLANEL_GerMED_Trim_Resultado!BC173</f>
        <v>0</v>
      </c>
      <c r="AQ12" s="1">
        <f>PLANEL_GerMED_Trim_Resultado!BD173</f>
        <v>0</v>
      </c>
      <c r="AR12" s="1">
        <f>PLANEL_GerMED_Trim_Resultado!BE173</f>
        <v>0</v>
      </c>
      <c r="AS12" s="1">
        <f>PLANEL_GerMED_Trim_Resultado!BF173</f>
        <v>0</v>
      </c>
      <c r="AT12" s="1">
        <f>PLANEL_GerMED_Trim_Resultado!BG173</f>
        <v>0</v>
      </c>
      <c r="AU12" s="1">
        <f>PLANEL_GerMED_Trim_Resultado!BH173</f>
        <v>0</v>
      </c>
      <c r="AV12" s="1">
        <f>PLANEL_GerMED_Trim_Resultado!BI173</f>
        <v>0</v>
      </c>
      <c r="AW12" s="1">
        <f>PLANEL_GerMED_Trim_Resultado!BJ173</f>
        <v>0</v>
      </c>
      <c r="AX12" s="1">
        <f>PLANEL_GerMED_Trim_Resultado!BK173</f>
        <v>0</v>
      </c>
      <c r="AY12" s="1">
        <f>PLANEL_GerMED_Trim_Resultado!BL173</f>
        <v>0</v>
      </c>
      <c r="AZ12" s="1">
        <f>PLANEL_GerMED_Trim_Resultado!BM173</f>
        <v>0</v>
      </c>
      <c r="BA12" s="1">
        <f>PLANEL_GerMED_Trim_Resultado!BN173</f>
        <v>0</v>
      </c>
      <c r="BB12" s="1">
        <f>PLANEL_GerMED_Trim_Resultado!BO173</f>
        <v>0</v>
      </c>
      <c r="BC12" s="1">
        <f>PLANEL_GerMED_Trim_Resultado!BP173</f>
        <v>0</v>
      </c>
      <c r="BD12" s="1">
        <f>PLANEL_GerMED_Trim_Resultado!BQ173</f>
        <v>0</v>
      </c>
      <c r="BE12" s="1">
        <f>PLANEL_GerMED_Trim_Resultado!BR173</f>
        <v>0</v>
      </c>
      <c r="BF12" s="1">
        <f>PLANEL_GerMED_Trim_Resultado!BS173</f>
        <v>0</v>
      </c>
      <c r="BG12" s="1">
        <f>PLANEL_GerMED_Trim_Resultado!BT173</f>
        <v>0</v>
      </c>
      <c r="BH12" s="1">
        <f>PLANEL_GerMED_Trim_Resultado!BU173</f>
        <v>0</v>
      </c>
      <c r="BI12" s="1">
        <f>PLANEL_GerMED_Trim_Resultado!BV173</f>
        <v>0</v>
      </c>
      <c r="BJ12" s="1">
        <f>PLANEL_GerMED_Trim_Resultado!BW173</f>
        <v>0</v>
      </c>
      <c r="BK12" s="1">
        <f>PLANEL_GerMED_Trim_Resultado!BX173</f>
        <v>0</v>
      </c>
      <c r="BL12" s="1">
        <f>PLANEL_GerMED_Trim_Resultado!BY173</f>
        <v>0</v>
      </c>
      <c r="BM12" s="1">
        <f>PLANEL_GerMED_Trim_Resultado!BZ173</f>
        <v>0</v>
      </c>
      <c r="BN12" s="1">
        <f>PLANEL_GerMED_Trim_Resultado!CA173</f>
        <v>0</v>
      </c>
      <c r="BO12" s="1">
        <f>PLANEL_GerMED_Trim_Resultado!CB173</f>
        <v>0</v>
      </c>
      <c r="BP12" s="1">
        <f>PLANEL_GerMED_Trim_Resultado!CC173</f>
        <v>0</v>
      </c>
      <c r="BQ12" s="1">
        <f>PLANEL_GerMED_Trim_Resultado!CD173</f>
        <v>0</v>
      </c>
      <c r="BR12" s="1">
        <f>PLANEL_GerMED_Trim_Resultado!CE173</f>
        <v>0</v>
      </c>
      <c r="BS12" s="1">
        <f>PLANEL_GerMED_Trim_Resultado!CF173</f>
        <v>0</v>
      </c>
      <c r="BT12" s="1">
        <f>PLANEL_GerMED_Trim_Resultado!CG173</f>
        <v>0</v>
      </c>
      <c r="BU12" s="1">
        <f>PLANEL_GerMED_Trim_Resultado!CH173</f>
        <v>0</v>
      </c>
      <c r="BV12" s="1">
        <f>PLANEL_GerMED_Trim_Resultado!CI173</f>
        <v>0</v>
      </c>
      <c r="BW12" s="1">
        <f>PLANEL_GerMED_Trim_Resultado!CJ173</f>
        <v>0</v>
      </c>
      <c r="BX12" s="1">
        <f>PLANEL_GerMED_Trim_Resultado!CK173</f>
        <v>0</v>
      </c>
      <c r="BY12" s="1">
        <f>PLANEL_GerMED_Trim_Resultado!CL173</f>
        <v>0</v>
      </c>
      <c r="BZ12" s="1">
        <f>PLANEL_GerMED_Trim_Resultado!CM173</f>
        <v>0</v>
      </c>
      <c r="CA12" s="1">
        <f>PLANEL_GerMED_Trim_Resultado!CN173</f>
        <v>0</v>
      </c>
      <c r="CB12" s="1">
        <f>PLANEL_GerMED_Trim_Resultado!CO173</f>
        <v>0</v>
      </c>
      <c r="CC12" s="1">
        <f>PLANEL_GerMED_Trim_Resultado!CP173</f>
        <v>0</v>
      </c>
      <c r="CD12" s="1">
        <f>PLANEL_GerMED_Trim_Resultado!CQ173</f>
        <v>0</v>
      </c>
      <c r="CE12" s="1">
        <f>PLANEL_GerMED_Trim_Resultado!CR173</f>
        <v>0</v>
      </c>
      <c r="CF12" s="1">
        <f>PLANEL_GerMED_Trim_Resultado!CS173</f>
        <v>0</v>
      </c>
      <c r="CG12" s="1">
        <f>PLANEL_GerMED_Trim_Resultado!CT173</f>
        <v>0</v>
      </c>
      <c r="CH12" s="1">
        <f>PLANEL_GerMED_Trim_Resultado!CU173</f>
        <v>0</v>
      </c>
      <c r="CI12" s="1">
        <f>PLANEL_GerMED_Trim_Resultado!CV173</f>
        <v>0</v>
      </c>
      <c r="CJ12" s="1">
        <f>PLANEL_GerMED_Trim_Resultado!CW173</f>
        <v>0</v>
      </c>
      <c r="CK12" s="1">
        <f>PLANEL_GerMED_Trim_Resultado!CX173</f>
        <v>0</v>
      </c>
      <c r="CL12" s="1">
        <f>PLANEL_GerMED_Trim_Resultado!CY173</f>
        <v>0</v>
      </c>
      <c r="CM12" s="1">
        <f>PLANEL_GerMED_Trim_Resultado!CZ173</f>
        <v>0</v>
      </c>
      <c r="CN12" s="1">
        <f>PLANEL_GerMED_Trim_Resultado!DA173</f>
        <v>0</v>
      </c>
      <c r="CO12" s="1">
        <f>PLANEL_GerMED_Trim_Resultado!DB173</f>
        <v>0</v>
      </c>
      <c r="CP12" s="1">
        <f>PLANEL_GerMED_Trim_Resultado!DC173</f>
        <v>0</v>
      </c>
      <c r="CQ12" s="1">
        <f>PLANEL_GerMED_Trim_Resultado!DD173</f>
        <v>0</v>
      </c>
      <c r="CR12" s="1">
        <f>PLANEL_GerMED_Trim_Resultado!DE173</f>
        <v>0</v>
      </c>
      <c r="CS12" s="1">
        <f>PLANEL_GerMED_Trim_Resultado!DF173</f>
        <v>0</v>
      </c>
      <c r="CT12" s="1">
        <f>PLANEL_GerMED_Trim_Resultado!DG173</f>
        <v>0</v>
      </c>
      <c r="CU12" s="1">
        <f>PLANEL_GerMED_Trim_Resultado!DH173</f>
        <v>0</v>
      </c>
      <c r="CV12" s="1">
        <f>PLANEL_GerMED_Trim_Resultado!DI173</f>
        <v>0</v>
      </c>
      <c r="CW12" s="1">
        <f>PLANEL_GerMED_Trim_Resultado!DJ173</f>
        <v>0</v>
      </c>
      <c r="CX12" s="1">
        <f>PLANEL_GerMED_Trim_Resultado!DK173</f>
        <v>0</v>
      </c>
      <c r="CY12" s="1">
        <f>PLANEL_GerMED_Trim_Resultado!DL173</f>
        <v>0</v>
      </c>
      <c r="CZ12" s="1">
        <f>PLANEL_GerMED_Trim_Resultado!DM173</f>
        <v>0</v>
      </c>
      <c r="DA12" s="1">
        <f>PLANEL_GerMED_Trim_Resultado!DN173</f>
        <v>0</v>
      </c>
      <c r="DB12" s="1">
        <f>PLANEL_GerMED_Trim_Resultado!DO173</f>
        <v>0</v>
      </c>
      <c r="DC12" s="1">
        <f>PLANEL_GerMED_Trim_Resultado!DP173</f>
        <v>0</v>
      </c>
      <c r="DD12" s="1">
        <f>PLANEL_GerMED_Trim_Resultado!DQ173</f>
        <v>0</v>
      </c>
      <c r="DE12" s="1">
        <f>PLANEL_GerMED_Trim_Resultado!DR173</f>
        <v>0</v>
      </c>
      <c r="DF12" s="1">
        <f>PLANEL_GerMED_Trim_Resultado!DS173</f>
        <v>0</v>
      </c>
      <c r="DG12" s="1">
        <f>PLANEL_GerMED_Trim_Resultado!DT173</f>
        <v>0</v>
      </c>
      <c r="DH12" s="1">
        <f>PLANEL_GerMED_Trim_Resultado!DU173</f>
        <v>0</v>
      </c>
      <c r="DI12" s="1">
        <f>PLANEL_GerMED_Trim_Resultado!DV173</f>
        <v>0</v>
      </c>
      <c r="DJ12" s="1">
        <f>PLANEL_GerMED_Trim_Resultado!DW173</f>
        <v>0</v>
      </c>
      <c r="DK12" s="1">
        <f>PLANEL_GerMED_Trim_Resultado!DX173</f>
        <v>0</v>
      </c>
      <c r="DL12" s="1">
        <f>PLANEL_GerMED_Trim_Resultado!DY173</f>
        <v>0</v>
      </c>
      <c r="DM12" s="1">
        <f>PLANEL_GerMED_Trim_Resultado!DZ173</f>
        <v>0</v>
      </c>
      <c r="DN12" s="1">
        <f>PLANEL_GerMED_Trim_Resultado!EA173</f>
        <v>0</v>
      </c>
      <c r="DO12" s="1">
        <f>PLANEL_GerMED_Trim_Resultado!EB173</f>
        <v>0</v>
      </c>
      <c r="DP12" s="1">
        <f>PLANEL_GerMED_Trim_Resultado!EC173</f>
        <v>0</v>
      </c>
      <c r="DQ12" s="1">
        <f>PLANEL_GerMED_Trim_Resultado!ED173</f>
        <v>0</v>
      </c>
      <c r="DR12" s="1">
        <f>PLANEL_GerMED_Trim_Resultado!EE173</f>
        <v>0</v>
      </c>
      <c r="DS12" s="1">
        <f>PLANEL_GerMED_Trim_Resultado!EF173</f>
        <v>0</v>
      </c>
      <c r="DT12" s="1">
        <f>PLANEL_GerMED_Trim_Resultado!EG173</f>
        <v>0</v>
      </c>
      <c r="DU12" s="1">
        <f>PLANEL_GerMED_Trim_Resultado!EH173</f>
        <v>0</v>
      </c>
      <c r="DV12" s="1">
        <f>PLANEL_GerMED_Trim_Resultado!EI173</f>
        <v>0</v>
      </c>
      <c r="DW12" s="1">
        <f>PLANEL_GerMED_Trim_Resultado!EJ173</f>
        <v>0</v>
      </c>
      <c r="DX12" s="1">
        <f>PLANEL_GerMED_Trim_Resultado!EK173</f>
        <v>0</v>
      </c>
      <c r="DY12" s="1">
        <f>PLANEL_GerMED_Trim_Resultado!EL173</f>
        <v>0</v>
      </c>
      <c r="DZ12" s="1">
        <f>PLANEL_GerMED_Trim_Resultado!EM173</f>
        <v>0</v>
      </c>
      <c r="EA12" s="1">
        <f>PLANEL_GerMED_Trim_Resultado!EN173</f>
        <v>0</v>
      </c>
      <c r="EB12" s="1">
        <f>PLANEL_GerMED_Trim_Resultado!EO173</f>
        <v>0</v>
      </c>
      <c r="EC12" s="1">
        <f>PLANEL_GerMED_Trim_Resultado!EP173</f>
        <v>0</v>
      </c>
      <c r="ED12" s="1">
        <f>PLANEL_GerMED_Trim_Resultado!EQ173</f>
        <v>0</v>
      </c>
      <c r="EE12" s="1">
        <f>PLANEL_GerMED_Trim_Resultado!ER173</f>
        <v>0</v>
      </c>
      <c r="EF12" s="1">
        <f>PLANEL_GerMED_Trim_Resultado!ES173</f>
        <v>0</v>
      </c>
      <c r="EG12" s="1">
        <f>PLANEL_GerMED_Trim_Resultado!ET173</f>
        <v>0</v>
      </c>
      <c r="EH12" s="1">
        <f>PLANEL_GerMED_Trim_Resultado!EU173</f>
        <v>0</v>
      </c>
      <c r="EI12" s="1">
        <f>PLANEL_GerMED_Trim_Resultado!EV173</f>
        <v>0</v>
      </c>
      <c r="EJ12" s="1">
        <f>PLANEL_GerMED_Trim_Resultado!EW173</f>
        <v>0</v>
      </c>
      <c r="EK12" s="1">
        <f>PLANEL_GerMED_Trim_Resultado!EX173</f>
        <v>0</v>
      </c>
      <c r="EL12" s="1">
        <f>PLANEL_GerMED_Trim_Resultado!EY173</f>
        <v>0</v>
      </c>
      <c r="EM12" s="1">
        <f>PLANEL_GerMED_Trim_Resultado!EZ173</f>
        <v>0</v>
      </c>
      <c r="EN12" s="1">
        <f>PLANEL_GerMED_Trim_Resultado!FA173</f>
        <v>0</v>
      </c>
      <c r="EO12" s="1">
        <f>PLANEL_GerMED_Trim_Resultado!FB173</f>
        <v>0</v>
      </c>
      <c r="EP12" s="1">
        <f>PLANEL_GerMED_Trim_Resultado!FC173</f>
        <v>0</v>
      </c>
    </row>
    <row r="13" spans="2:258" x14ac:dyDescent="0.25">
      <c r="B13" s="16" t="s">
        <v>6</v>
      </c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/>
      <c r="BQ13" s="1"/>
      <c r="BR13" s="1"/>
      <c r="BS13" s="1"/>
      <c r="BT13" s="1"/>
      <c r="BU13" s="1"/>
      <c r="BV13" s="1"/>
      <c r="BW13" s="1"/>
      <c r="BX13" s="1"/>
      <c r="BY13" s="1"/>
      <c r="BZ13" s="1"/>
      <c r="CA13" s="1"/>
      <c r="CB13" s="1"/>
      <c r="CC13" s="1"/>
      <c r="CD13" s="1"/>
      <c r="CE13" s="1"/>
      <c r="CF13" s="1"/>
      <c r="CG13" s="1"/>
      <c r="CH13" s="1"/>
      <c r="CI13" s="1"/>
      <c r="CJ13" s="1"/>
      <c r="CK13" s="1"/>
      <c r="CL13" s="1"/>
      <c r="CM13" s="1"/>
      <c r="CN13" s="1"/>
      <c r="CO13" s="1"/>
      <c r="CP13" s="1"/>
      <c r="CQ13" s="1"/>
      <c r="CR13" s="1"/>
      <c r="CS13" s="1"/>
      <c r="CT13" s="1"/>
      <c r="CU13" s="1"/>
      <c r="CV13" s="1"/>
      <c r="CW13" s="1"/>
      <c r="CX13" s="1"/>
      <c r="CY13" s="68"/>
      <c r="CZ13" s="68"/>
      <c r="DA13" s="68"/>
      <c r="DB13" s="68"/>
      <c r="DC13" s="1"/>
      <c r="DD13" s="1"/>
      <c r="DE13" s="1"/>
      <c r="DF13" s="1"/>
      <c r="DG13" s="1"/>
      <c r="DH13" s="1"/>
      <c r="DI13" s="1"/>
      <c r="DJ13" s="1"/>
      <c r="DK13" s="1"/>
      <c r="DL13" s="1"/>
      <c r="DM13" s="1"/>
      <c r="DN13" s="1"/>
      <c r="DO13" s="1"/>
      <c r="DP13" s="1"/>
      <c r="DQ13" s="1"/>
      <c r="DR13" s="1"/>
      <c r="DS13" s="1"/>
      <c r="DT13" s="1"/>
      <c r="DU13" s="1"/>
      <c r="DV13" s="1"/>
      <c r="DW13" s="1"/>
      <c r="DX13" s="1"/>
      <c r="DY13" s="1"/>
      <c r="DZ13" s="1"/>
      <c r="EA13" s="1"/>
      <c r="EB13" s="1"/>
      <c r="EC13" s="1"/>
      <c r="ED13" s="1"/>
      <c r="EE13" s="1"/>
      <c r="EF13" s="1"/>
      <c r="EG13" s="1"/>
      <c r="EH13" s="1"/>
      <c r="EI13" s="1"/>
      <c r="EJ13" s="1"/>
      <c r="EK13" s="1"/>
      <c r="EL13" s="1"/>
      <c r="EM13" s="1"/>
      <c r="EN13" s="1"/>
      <c r="EO13" s="1"/>
      <c r="EP13" s="1"/>
    </row>
    <row r="14" spans="2:258" x14ac:dyDescent="0.25">
      <c r="B14" s="23" t="s">
        <v>51</v>
      </c>
      <c r="C14" s="24">
        <f>PLANEL_GerMED_Trim_Resultado!P17+PLANEL_GerMED_Trim_Resultado!P29+PLANEL_GerMED_Trim_Resultado!P629+PLANEL_GerMED_Trim_Resultado!P713</f>
        <v>435.49920029999998</v>
      </c>
      <c r="D14" s="24">
        <f>PLANEL_GerMED_Trim_Resultado!Q17+PLANEL_GerMED_Trim_Resultado!Q29+PLANEL_GerMED_Trim_Resultado!Q629+PLANEL_GerMED_Trim_Resultado!Q713</f>
        <v>4455.0858840000001</v>
      </c>
      <c r="E14" s="24">
        <f>PLANEL_GerMED_Trim_Resultado!R17+PLANEL_GerMED_Trim_Resultado!R29+PLANEL_GerMED_Trim_Resultado!R629+PLANEL_GerMED_Trim_Resultado!R713</f>
        <v>6096.3399529999997</v>
      </c>
      <c r="F14" s="24">
        <f>PLANEL_GerMED_Trim_Resultado!S17+PLANEL_GerMED_Trim_Resultado!S29+PLANEL_GerMED_Trim_Resultado!S629+PLANEL_GerMED_Trim_Resultado!S713</f>
        <v>3884.9194320000001</v>
      </c>
      <c r="G14" s="24">
        <f>PLANEL_GerMED_Trim_Resultado!T17+PLANEL_GerMED_Trim_Resultado!T29+PLANEL_GerMED_Trim_Resultado!T629+PLANEL_GerMED_Trim_Resultado!T713</f>
        <v>465.7703138</v>
      </c>
      <c r="H14" s="24">
        <f>PLANEL_GerMED_Trim_Resultado!U17+PLANEL_GerMED_Trim_Resultado!U29+PLANEL_GerMED_Trim_Resultado!U629+PLANEL_GerMED_Trim_Resultado!U713</f>
        <v>4764.7544449999996</v>
      </c>
      <c r="I14" s="24">
        <f>PLANEL_GerMED_Trim_Resultado!V17+PLANEL_GerMED_Trim_Resultado!V29+PLANEL_GerMED_Trim_Resultado!V629+PLANEL_GerMED_Trim_Resultado!V713</f>
        <v>6520.0904410000003</v>
      </c>
      <c r="J14" s="24">
        <f>PLANEL_GerMED_Trim_Resultado!W17+PLANEL_GerMED_Trim_Resultado!W29+PLANEL_GerMED_Trim_Resultado!W629+PLANEL_GerMED_Trim_Resultado!W713</f>
        <v>4154.9562930000002</v>
      </c>
      <c r="K14" s="24">
        <f>PLANEL_GerMED_Trim_Resultado!X17+PLANEL_GerMED_Trim_Resultado!X29+PLANEL_GerMED_Trim_Resultado!X629+PLANEL_GerMED_Trim_Resultado!X713</f>
        <v>470.59722360000001</v>
      </c>
      <c r="L14" s="24">
        <f>PLANEL_GerMED_Trim_Resultado!Y17+PLANEL_GerMED_Trim_Resultado!Y29+PLANEL_GerMED_Trim_Resultado!Y629+PLANEL_GerMED_Trim_Resultado!Y713</f>
        <v>4814.1329459999997</v>
      </c>
      <c r="M14" s="24">
        <f>PLANEL_GerMED_Trim_Resultado!Z17+PLANEL_GerMED_Trim_Resultado!Z29+PLANEL_GerMED_Trim_Resultado!Z629+PLANEL_GerMED_Trim_Resultado!Z713</f>
        <v>6587.659987</v>
      </c>
      <c r="N14" s="24">
        <f>PLANEL_GerMED_Trim_Resultado!AA17+PLANEL_GerMED_Trim_Resultado!AA29+PLANEL_GerMED_Trim_Resultado!AA629+PLANEL_GerMED_Trim_Resultado!AA713</f>
        <v>4198.0152829999997</v>
      </c>
      <c r="O14" s="24">
        <f>PLANEL_GerMED_Trim_Resultado!AB17+PLANEL_GerMED_Trim_Resultado!AB29+PLANEL_GerMED_Trim_Resultado!AB629+PLANEL_GerMED_Trim_Resultado!AB713</f>
        <v>472.85223939999997</v>
      </c>
      <c r="P14" s="24">
        <f>PLANEL_GerMED_Trim_Resultado!AC17+PLANEL_GerMED_Trim_Resultado!AC29+PLANEL_GerMED_Trim_Resultado!AC629+PLANEL_GerMED_Trim_Resultado!AC713</f>
        <v>4837.2013900000002</v>
      </c>
      <c r="Q14" s="24">
        <f>PLANEL_GerMED_Trim_Resultado!AD17+PLANEL_GerMED_Trim_Resultado!AD29+PLANEL_GerMED_Trim_Resultado!AD629+PLANEL_GerMED_Trim_Resultado!AD713</f>
        <v>6619.2268489999997</v>
      </c>
      <c r="R14" s="24">
        <f>PLANEL_GerMED_Trim_Resultado!AE17+PLANEL_GerMED_Trim_Resultado!AE29+PLANEL_GerMED_Trim_Resultado!AE629+PLANEL_GerMED_Trim_Resultado!AE713</f>
        <v>4218.1314039999997</v>
      </c>
      <c r="S14" s="24">
        <f>PLANEL_GerMED_Trim_Resultado!AF17+PLANEL_GerMED_Trim_Resultado!AF29+PLANEL_GerMED_Trim_Resultado!AF629+PLANEL_GerMED_Trim_Resultado!AF713</f>
        <v>472.85223939999997</v>
      </c>
      <c r="T14" s="24">
        <f>PLANEL_GerMED_Trim_Resultado!AG17+PLANEL_GerMED_Trim_Resultado!AG29+PLANEL_GerMED_Trim_Resultado!AG629+PLANEL_GerMED_Trim_Resultado!AG713</f>
        <v>4837.2013900000002</v>
      </c>
      <c r="U14" s="24">
        <f>PLANEL_GerMED_Trim_Resultado!AH17+PLANEL_GerMED_Trim_Resultado!AH29+PLANEL_GerMED_Trim_Resultado!AH629+PLANEL_GerMED_Trim_Resultado!AH713</f>
        <v>6619.2268489999997</v>
      </c>
      <c r="V14" s="24">
        <f>PLANEL_GerMED_Trim_Resultado!AI17+PLANEL_GerMED_Trim_Resultado!AI29+PLANEL_GerMED_Trim_Resultado!AI629+PLANEL_GerMED_Trim_Resultado!AI713</f>
        <v>4218.1314039999997</v>
      </c>
      <c r="W14" s="24">
        <f>PLANEL_GerMED_Trim_Resultado!AJ17+PLANEL_GerMED_Trim_Resultado!AJ29+PLANEL_GerMED_Trim_Resultado!AJ629+PLANEL_GerMED_Trim_Resultado!AJ713</f>
        <v>472.85223939999997</v>
      </c>
      <c r="X14" s="24">
        <f>PLANEL_GerMED_Trim_Resultado!AK17+PLANEL_GerMED_Trim_Resultado!AK29+PLANEL_GerMED_Trim_Resultado!AK629+PLANEL_GerMED_Trim_Resultado!AK713</f>
        <v>4837.2013900000002</v>
      </c>
      <c r="Y14" s="24">
        <f>PLANEL_GerMED_Trim_Resultado!AL17+PLANEL_GerMED_Trim_Resultado!AL29+PLANEL_GerMED_Trim_Resultado!AL629+PLANEL_GerMED_Trim_Resultado!AL713</f>
        <v>6619.2268489999997</v>
      </c>
      <c r="Z14" s="24">
        <f>PLANEL_GerMED_Trim_Resultado!AM17+PLANEL_GerMED_Trim_Resultado!AM29+PLANEL_GerMED_Trim_Resultado!AM629+PLANEL_GerMED_Trim_Resultado!AM713</f>
        <v>4218.1314039999997</v>
      </c>
      <c r="AA14" s="24">
        <f>PLANEL_GerMED_Trim_Resultado!AN17+PLANEL_GerMED_Trim_Resultado!AN29+PLANEL_GerMED_Trim_Resultado!AN629+PLANEL_GerMED_Trim_Resultado!AN713</f>
        <v>472.85223939999997</v>
      </c>
      <c r="AB14" s="24">
        <f>PLANEL_GerMED_Trim_Resultado!AO17+PLANEL_GerMED_Trim_Resultado!AO29+PLANEL_GerMED_Trim_Resultado!AO629+PLANEL_GerMED_Trim_Resultado!AO713</f>
        <v>4837.2013900000002</v>
      </c>
      <c r="AC14" s="24">
        <f>PLANEL_GerMED_Trim_Resultado!AP17+PLANEL_GerMED_Trim_Resultado!AP29+PLANEL_GerMED_Trim_Resultado!AP629+PLANEL_GerMED_Trim_Resultado!AP713</f>
        <v>6619.2268489999997</v>
      </c>
      <c r="AD14" s="24">
        <f>PLANEL_GerMED_Trim_Resultado!AQ17+PLANEL_GerMED_Trim_Resultado!AQ29+PLANEL_GerMED_Trim_Resultado!AQ629+PLANEL_GerMED_Trim_Resultado!AQ713</f>
        <v>4218.1314039999997</v>
      </c>
      <c r="AE14" s="24">
        <f>PLANEL_GerMED_Trim_Resultado!AR17+PLANEL_GerMED_Trim_Resultado!AR29+PLANEL_GerMED_Trim_Resultado!AR629+PLANEL_GerMED_Trim_Resultado!AR713</f>
        <v>472.85223939999997</v>
      </c>
      <c r="AF14" s="24">
        <f>PLANEL_GerMED_Trim_Resultado!AS17+PLANEL_GerMED_Trim_Resultado!AS29+PLANEL_GerMED_Trim_Resultado!AS629+PLANEL_GerMED_Trim_Resultado!AS713</f>
        <v>4837.2013900000002</v>
      </c>
      <c r="AG14" s="24">
        <f>PLANEL_GerMED_Trim_Resultado!AT17+PLANEL_GerMED_Trim_Resultado!AT29+PLANEL_GerMED_Trim_Resultado!AT629+PLANEL_GerMED_Trim_Resultado!AT713</f>
        <v>6619.2268489999997</v>
      </c>
      <c r="AH14" s="24">
        <f>PLANEL_GerMED_Trim_Resultado!AU17+PLANEL_GerMED_Trim_Resultado!AU29+PLANEL_GerMED_Trim_Resultado!AU629+PLANEL_GerMED_Trim_Resultado!AU713</f>
        <v>4218.1314039999997</v>
      </c>
      <c r="AI14" s="24">
        <f>PLANEL_GerMED_Trim_Resultado!AV17+PLANEL_GerMED_Trim_Resultado!AV29+PLANEL_GerMED_Trim_Resultado!AV629+PLANEL_GerMED_Trim_Resultado!AV713</f>
        <v>472.85223939999997</v>
      </c>
      <c r="AJ14" s="24">
        <f>PLANEL_GerMED_Trim_Resultado!AW17+PLANEL_GerMED_Trim_Resultado!AW29+PLANEL_GerMED_Trim_Resultado!AW629+PLANEL_GerMED_Trim_Resultado!AW713</f>
        <v>4837.2013900000002</v>
      </c>
      <c r="AK14" s="24">
        <f>PLANEL_GerMED_Trim_Resultado!AX17+PLANEL_GerMED_Trim_Resultado!AX29+PLANEL_GerMED_Trim_Resultado!AX629+PLANEL_GerMED_Trim_Resultado!AX713</f>
        <v>6619.2268489999997</v>
      </c>
      <c r="AL14" s="24">
        <f>PLANEL_GerMED_Trim_Resultado!AY17+PLANEL_GerMED_Trim_Resultado!AY29+PLANEL_GerMED_Trim_Resultado!AY629+PLANEL_GerMED_Trim_Resultado!AY713</f>
        <v>4218.1314039999997</v>
      </c>
      <c r="AM14" s="24">
        <f>PLANEL_GerMED_Trim_Resultado!AZ17+PLANEL_GerMED_Trim_Resultado!AZ29+PLANEL_GerMED_Trim_Resultado!AZ629+PLANEL_GerMED_Trim_Resultado!AZ713</f>
        <v>462.22967670000003</v>
      </c>
      <c r="AN14" s="24">
        <f>PLANEL_GerMED_Trim_Resultado!BA17+PLANEL_GerMED_Trim_Resultado!BA29+PLANEL_GerMED_Trim_Resultado!BA629+PLANEL_GerMED_Trim_Resultado!BA713</f>
        <v>4728.5343040000007</v>
      </c>
      <c r="AO14" s="24">
        <f>PLANEL_GerMED_Trim_Resultado!BB17+PLANEL_GerMED_Trim_Resultado!BB29+PLANEL_GerMED_Trim_Resultado!BB629+PLANEL_GerMED_Trim_Resultado!BB713</f>
        <v>6470.5267960000001</v>
      </c>
      <c r="AP14" s="24">
        <f>PLANEL_GerMED_Trim_Resultado!BC17+PLANEL_GerMED_Trim_Resultado!BC29+PLANEL_GerMED_Trim_Resultado!BC629+PLANEL_GerMED_Trim_Resultado!BC713</f>
        <v>4123.3716420000001</v>
      </c>
      <c r="AQ14" s="24">
        <f>PLANEL_GerMED_Trim_Resultado!BD17+PLANEL_GerMED_Trim_Resultado!BD29+PLANEL_GerMED_Trim_Resultado!BD629+PLANEL_GerMED_Trim_Resultado!BD713</f>
        <v>462.22967670000003</v>
      </c>
      <c r="AR14" s="24">
        <f>PLANEL_GerMED_Trim_Resultado!BE17+PLANEL_GerMED_Trim_Resultado!BE29+PLANEL_GerMED_Trim_Resultado!BE629+PLANEL_GerMED_Trim_Resultado!BE713</f>
        <v>4728.5343040000007</v>
      </c>
      <c r="AS14" s="24">
        <f>PLANEL_GerMED_Trim_Resultado!BF17+PLANEL_GerMED_Trim_Resultado!BF29+PLANEL_GerMED_Trim_Resultado!BF629+PLANEL_GerMED_Trim_Resultado!BF713</f>
        <v>6470.5267960000001</v>
      </c>
      <c r="AT14" s="24">
        <f>PLANEL_GerMED_Trim_Resultado!BG17+PLANEL_GerMED_Trim_Resultado!BG29+PLANEL_GerMED_Trim_Resultado!BG629+PLANEL_GerMED_Trim_Resultado!BG713</f>
        <v>4123.3716420000001</v>
      </c>
      <c r="AU14" s="24">
        <f>PLANEL_GerMED_Trim_Resultado!BH17+PLANEL_GerMED_Trim_Resultado!BH29+PLANEL_GerMED_Trim_Resultado!BH629+PLANEL_GerMED_Trim_Resultado!BH713</f>
        <v>462.22967670000003</v>
      </c>
      <c r="AV14" s="24">
        <f>PLANEL_GerMED_Trim_Resultado!BI17+PLANEL_GerMED_Trim_Resultado!BI29+PLANEL_GerMED_Trim_Resultado!BI629+PLANEL_GerMED_Trim_Resultado!BI713</f>
        <v>4728.5343040000007</v>
      </c>
      <c r="AW14" s="24">
        <f>PLANEL_GerMED_Trim_Resultado!BJ17+PLANEL_GerMED_Trim_Resultado!BJ29+PLANEL_GerMED_Trim_Resultado!BJ629+PLANEL_GerMED_Trim_Resultado!BJ713</f>
        <v>6470.5267960000001</v>
      </c>
      <c r="AX14" s="24">
        <f>PLANEL_GerMED_Trim_Resultado!BK17+PLANEL_GerMED_Trim_Resultado!BK29+PLANEL_GerMED_Trim_Resultado!BK629+PLANEL_GerMED_Trim_Resultado!BK713</f>
        <v>4123.3716420000001</v>
      </c>
      <c r="AY14" s="24">
        <f>PLANEL_GerMED_Trim_Resultado!BL17+PLANEL_GerMED_Trim_Resultado!BL29+PLANEL_GerMED_Trim_Resultado!BL629+PLANEL_GerMED_Trim_Resultado!BL713</f>
        <v>462.22967670000003</v>
      </c>
      <c r="AZ14" s="24">
        <f>PLANEL_GerMED_Trim_Resultado!BM17+PLANEL_GerMED_Trim_Resultado!BM29+PLANEL_GerMED_Trim_Resultado!BM629+PLANEL_GerMED_Trim_Resultado!BM713</f>
        <v>4728.5343040000007</v>
      </c>
      <c r="BA14" s="24">
        <f>PLANEL_GerMED_Trim_Resultado!BN17+PLANEL_GerMED_Trim_Resultado!BN29+PLANEL_GerMED_Trim_Resultado!BN629+PLANEL_GerMED_Trim_Resultado!BN713</f>
        <v>6470.5267960000001</v>
      </c>
      <c r="BB14" s="24">
        <f>PLANEL_GerMED_Trim_Resultado!BO17+PLANEL_GerMED_Trim_Resultado!BO29+PLANEL_GerMED_Trim_Resultado!BO629+PLANEL_GerMED_Trim_Resultado!BO713</f>
        <v>4123.3716420000001</v>
      </c>
      <c r="BC14" s="24">
        <f>PLANEL_GerMED_Trim_Resultado!BP17+PLANEL_GerMED_Trim_Resultado!BP29+PLANEL_GerMED_Trim_Resultado!BP629+PLANEL_GerMED_Trim_Resultado!BP713</f>
        <v>462.22967670000003</v>
      </c>
      <c r="BD14" s="24">
        <f>PLANEL_GerMED_Trim_Resultado!BQ17+PLANEL_GerMED_Trim_Resultado!BQ29+PLANEL_GerMED_Trim_Resultado!BQ629+PLANEL_GerMED_Trim_Resultado!BQ713</f>
        <v>4728.5343040000007</v>
      </c>
      <c r="BE14" s="24">
        <f>PLANEL_GerMED_Trim_Resultado!BR17+PLANEL_GerMED_Trim_Resultado!BR29+PLANEL_GerMED_Trim_Resultado!BR629+PLANEL_GerMED_Trim_Resultado!BR713</f>
        <v>6470.5267960000001</v>
      </c>
      <c r="BF14" s="24">
        <f>PLANEL_GerMED_Trim_Resultado!BS17+PLANEL_GerMED_Trim_Resultado!BS29+PLANEL_GerMED_Trim_Resultado!BS629+PLANEL_GerMED_Trim_Resultado!BS713</f>
        <v>4123.3716420000001</v>
      </c>
      <c r="BG14" s="24">
        <f>PLANEL_GerMED_Trim_Resultado!BT17+PLANEL_GerMED_Trim_Resultado!BT29+PLANEL_GerMED_Trim_Resultado!BT629+PLANEL_GerMED_Trim_Resultado!BT713</f>
        <v>462.22967670000003</v>
      </c>
      <c r="BH14" s="24">
        <f>PLANEL_GerMED_Trim_Resultado!BU17+PLANEL_GerMED_Trim_Resultado!BU29+PLANEL_GerMED_Trim_Resultado!BU629+PLANEL_GerMED_Trim_Resultado!BU713</f>
        <v>4728.5343040000007</v>
      </c>
      <c r="BI14" s="24">
        <f>PLANEL_GerMED_Trim_Resultado!BV17+PLANEL_GerMED_Trim_Resultado!BV29+PLANEL_GerMED_Trim_Resultado!BV629+PLANEL_GerMED_Trim_Resultado!BV713</f>
        <v>6470.5267960000001</v>
      </c>
      <c r="BJ14" s="24">
        <f>PLANEL_GerMED_Trim_Resultado!BW17+PLANEL_GerMED_Trim_Resultado!BW29+PLANEL_GerMED_Trim_Resultado!BW629+PLANEL_GerMED_Trim_Resultado!BW713</f>
        <v>4123.3716420000001</v>
      </c>
      <c r="BK14" s="24">
        <f>PLANEL_GerMED_Trim_Resultado!BX17+PLANEL_GerMED_Trim_Resultado!BX29+PLANEL_GerMED_Trim_Resultado!BX629+PLANEL_GerMED_Trim_Resultado!BX713</f>
        <v>462.22967670000003</v>
      </c>
      <c r="BL14" s="24">
        <f>PLANEL_GerMED_Trim_Resultado!BY17+PLANEL_GerMED_Trim_Resultado!BY29+PLANEL_GerMED_Trim_Resultado!BY629+PLANEL_GerMED_Trim_Resultado!BY713</f>
        <v>4728.5343040000007</v>
      </c>
      <c r="BM14" s="24">
        <f>PLANEL_GerMED_Trim_Resultado!BZ17+PLANEL_GerMED_Trim_Resultado!BZ29+PLANEL_GerMED_Trim_Resultado!BZ629+PLANEL_GerMED_Trim_Resultado!BZ713</f>
        <v>6470.5267960000001</v>
      </c>
      <c r="BN14" s="24">
        <f>PLANEL_GerMED_Trim_Resultado!CA17+PLANEL_GerMED_Trim_Resultado!CA29+PLANEL_GerMED_Trim_Resultado!CA629+PLANEL_GerMED_Trim_Resultado!CA713</f>
        <v>4123.3716420000001</v>
      </c>
      <c r="BO14" s="24">
        <f>PLANEL_GerMED_Trim_Resultado!CB17+PLANEL_GerMED_Trim_Resultado!CB29+PLANEL_GerMED_Trim_Resultado!CB629+PLANEL_GerMED_Trim_Resultado!CB713</f>
        <v>467.53892137000003</v>
      </c>
      <c r="BP14" s="24">
        <f>PLANEL_GerMED_Trim_Resultado!CC17+PLANEL_GerMED_Trim_Resultado!CC29+PLANEL_GerMED_Trim_Resultado!CC629+PLANEL_GerMED_Trim_Resultado!CC713</f>
        <v>4782.8470118999994</v>
      </c>
      <c r="BQ14" s="24">
        <f>PLANEL_GerMED_Trim_Resultado!CD17+PLANEL_GerMED_Trim_Resultado!CD29+PLANEL_GerMED_Trim_Resultado!CD629+PLANEL_GerMED_Trim_Resultado!CD713</f>
        <v>6544.8483121999998</v>
      </c>
      <c r="BR14" s="24">
        <f>PLANEL_GerMED_Trim_Resultado!CE17+PLANEL_GerMED_Trim_Resultado!CE29+PLANEL_GerMED_Trim_Resultado!CE629+PLANEL_GerMED_Trim_Resultado!CE713</f>
        <v>4170.7333544000003</v>
      </c>
      <c r="BS14" s="24">
        <f>PLANEL_GerMED_Trim_Resultado!CF17+PLANEL_GerMED_Trim_Resultado!CF29+PLANEL_GerMED_Trim_Resultado!CF629+PLANEL_GerMED_Trim_Resultado!CF713</f>
        <v>467.53892137000003</v>
      </c>
      <c r="BT14" s="24">
        <f>PLANEL_GerMED_Trim_Resultado!CG17+PLANEL_GerMED_Trim_Resultado!CG29+PLANEL_GerMED_Trim_Resultado!CG629+PLANEL_GerMED_Trim_Resultado!CG713</f>
        <v>4782.8470118999994</v>
      </c>
      <c r="BU14" s="24">
        <f>PLANEL_GerMED_Trim_Resultado!CH17+PLANEL_GerMED_Trim_Resultado!CH29+PLANEL_GerMED_Trim_Resultado!CH629+PLANEL_GerMED_Trim_Resultado!CH713</f>
        <v>6544.8483121999998</v>
      </c>
      <c r="BV14" s="24">
        <f>PLANEL_GerMED_Trim_Resultado!CI17+PLANEL_GerMED_Trim_Resultado!CI29+PLANEL_GerMED_Trim_Resultado!CI629+PLANEL_GerMED_Trim_Resultado!CI713</f>
        <v>4170.7333544000003</v>
      </c>
      <c r="BW14" s="24">
        <f>PLANEL_GerMED_Trim_Resultado!CJ17+PLANEL_GerMED_Trim_Resultado!CJ29+PLANEL_GerMED_Trim_Resultado!CJ629+PLANEL_GerMED_Trim_Resultado!CJ713</f>
        <v>467.53892137000003</v>
      </c>
      <c r="BX14" s="24">
        <f>PLANEL_GerMED_Trim_Resultado!CK17+PLANEL_GerMED_Trim_Resultado!CK29+PLANEL_GerMED_Trim_Resultado!CK629+PLANEL_GerMED_Trim_Resultado!CK713</f>
        <v>4782.8470118999994</v>
      </c>
      <c r="BY14" s="24">
        <f>PLANEL_GerMED_Trim_Resultado!CL17+PLANEL_GerMED_Trim_Resultado!CL29+PLANEL_GerMED_Trim_Resultado!CL629+PLANEL_GerMED_Trim_Resultado!CL713</f>
        <v>6544.8483121999998</v>
      </c>
      <c r="BZ14" s="24">
        <f>PLANEL_GerMED_Trim_Resultado!CM17+PLANEL_GerMED_Trim_Resultado!CM29+PLANEL_GerMED_Trim_Resultado!CM629+PLANEL_GerMED_Trim_Resultado!CM713</f>
        <v>4170.7333544000003</v>
      </c>
      <c r="CA14" s="24">
        <f>PLANEL_GerMED_Trim_Resultado!CN17+PLANEL_GerMED_Trim_Resultado!CN29+PLANEL_GerMED_Trim_Resultado!CN629+PLANEL_GerMED_Trim_Resultado!CN713</f>
        <v>467.53892137000003</v>
      </c>
      <c r="CB14" s="24">
        <f>PLANEL_GerMED_Trim_Resultado!CO17+PLANEL_GerMED_Trim_Resultado!CO29+PLANEL_GerMED_Trim_Resultado!CO629+PLANEL_GerMED_Trim_Resultado!CO713</f>
        <v>4782.8470118999994</v>
      </c>
      <c r="CC14" s="24">
        <f>PLANEL_GerMED_Trim_Resultado!CP17+PLANEL_GerMED_Trim_Resultado!CP29+PLANEL_GerMED_Trim_Resultado!CP629+PLANEL_GerMED_Trim_Resultado!CP713</f>
        <v>6544.8483121999998</v>
      </c>
      <c r="CD14" s="24">
        <f>PLANEL_GerMED_Trim_Resultado!CQ17+PLANEL_GerMED_Trim_Resultado!CQ29+PLANEL_GerMED_Trim_Resultado!CQ629+PLANEL_GerMED_Trim_Resultado!CQ713</f>
        <v>4170.7333544000003</v>
      </c>
      <c r="CE14" s="24">
        <f>PLANEL_GerMED_Trim_Resultado!CR17+PLANEL_GerMED_Trim_Resultado!CR29+PLANEL_GerMED_Trim_Resultado!CR629+PLANEL_GerMED_Trim_Resultado!CR713</f>
        <v>467.53892137000003</v>
      </c>
      <c r="CF14" s="24">
        <f>PLANEL_GerMED_Trim_Resultado!CS17+PLANEL_GerMED_Trim_Resultado!CS29+PLANEL_GerMED_Trim_Resultado!CS629+PLANEL_GerMED_Trim_Resultado!CS713</f>
        <v>4782.8470118999994</v>
      </c>
      <c r="CG14" s="24">
        <f>PLANEL_GerMED_Trim_Resultado!CT17+PLANEL_GerMED_Trim_Resultado!CT29+PLANEL_GerMED_Trim_Resultado!CT629+PLANEL_GerMED_Trim_Resultado!CT713</f>
        <v>6544.8483121999998</v>
      </c>
      <c r="CH14" s="24">
        <f>PLANEL_GerMED_Trim_Resultado!CU17+PLANEL_GerMED_Trim_Resultado!CU29+PLANEL_GerMED_Trim_Resultado!CU629+PLANEL_GerMED_Trim_Resultado!CU713</f>
        <v>4170.7333544000003</v>
      </c>
      <c r="CI14" s="24">
        <f>PLANEL_GerMED_Trim_Resultado!CV17+PLANEL_GerMED_Trim_Resultado!CV29+PLANEL_GerMED_Trim_Resultado!CV629+PLANEL_GerMED_Trim_Resultado!CV713</f>
        <v>466.02229879999999</v>
      </c>
      <c r="CJ14" s="24">
        <f>PLANEL_GerMED_Trim_Resultado!CW17+PLANEL_GerMED_Trim_Resultado!CW29+PLANEL_GerMED_Trim_Resultado!CW629+PLANEL_GerMED_Trim_Resultado!CW713</f>
        <v>4767.3322109999999</v>
      </c>
      <c r="CK14" s="24">
        <f>PLANEL_GerMED_Trim_Resultado!CX17+PLANEL_GerMED_Trim_Resultado!CX29+PLANEL_GerMED_Trim_Resultado!CX629+PLANEL_GerMED_Trim_Resultado!CX713</f>
        <v>6523.6178559999998</v>
      </c>
      <c r="CL14" s="24">
        <f>PLANEL_GerMED_Trim_Resultado!CY17+PLANEL_GerMED_Trim_Resultado!CY29+PLANEL_GerMED_Trim_Resultado!CY629+PLANEL_GerMED_Trim_Resultado!CY713</f>
        <v>4157.204154</v>
      </c>
      <c r="CM14" s="24">
        <f>PLANEL_GerMED_Trim_Resultado!CZ17+PLANEL_GerMED_Trim_Resultado!CZ29+PLANEL_GerMED_Trim_Resultado!CZ629+PLANEL_GerMED_Trim_Resultado!CZ713</f>
        <v>466.02229879999999</v>
      </c>
      <c r="CN14" s="24">
        <f>PLANEL_GerMED_Trim_Resultado!DA17+PLANEL_GerMED_Trim_Resultado!DA29+PLANEL_GerMED_Trim_Resultado!DA629+PLANEL_GerMED_Trim_Resultado!DA713</f>
        <v>4767.3322109999999</v>
      </c>
      <c r="CO14" s="24">
        <f>PLANEL_GerMED_Trim_Resultado!DB17+PLANEL_GerMED_Trim_Resultado!DB29+PLANEL_GerMED_Trim_Resultado!DB629+PLANEL_GerMED_Trim_Resultado!DB713</f>
        <v>6523.6178559999998</v>
      </c>
      <c r="CP14" s="24">
        <f>PLANEL_GerMED_Trim_Resultado!DC17+PLANEL_GerMED_Trim_Resultado!DC29+PLANEL_GerMED_Trim_Resultado!DC629+PLANEL_GerMED_Trim_Resultado!DC713</f>
        <v>4157.204154</v>
      </c>
      <c r="CQ14" s="24">
        <f>PLANEL_GerMED_Trim_Resultado!DD17+PLANEL_GerMED_Trim_Resultado!DD29+PLANEL_GerMED_Trim_Resultado!DD629+PLANEL_GerMED_Trim_Resultado!DD713</f>
        <v>466.02229879999999</v>
      </c>
      <c r="CR14" s="24">
        <f>PLANEL_GerMED_Trim_Resultado!DE17+PLANEL_GerMED_Trim_Resultado!DE29+PLANEL_GerMED_Trim_Resultado!DE629+PLANEL_GerMED_Trim_Resultado!DE713</f>
        <v>4767.3322109999999</v>
      </c>
      <c r="CS14" s="24">
        <f>PLANEL_GerMED_Trim_Resultado!DF17+PLANEL_GerMED_Trim_Resultado!DF29+PLANEL_GerMED_Trim_Resultado!DF629+PLANEL_GerMED_Trim_Resultado!DF713</f>
        <v>6523.6178559999998</v>
      </c>
      <c r="CT14" s="24">
        <f>PLANEL_GerMED_Trim_Resultado!DG17+PLANEL_GerMED_Trim_Resultado!DG29+PLANEL_GerMED_Trim_Resultado!DG629+PLANEL_GerMED_Trim_Resultado!DG713</f>
        <v>4157.204154</v>
      </c>
      <c r="CU14" s="24">
        <f>PLANEL_GerMED_Trim_Resultado!DH17+PLANEL_GerMED_Trim_Resultado!DH29+PLANEL_GerMED_Trim_Resultado!DH629+PLANEL_GerMED_Trim_Resultado!DH713</f>
        <v>466.02229879999999</v>
      </c>
      <c r="CV14" s="24">
        <f>PLANEL_GerMED_Trim_Resultado!DI17+PLANEL_GerMED_Trim_Resultado!DI29+PLANEL_GerMED_Trim_Resultado!DI629+PLANEL_GerMED_Trim_Resultado!DI713</f>
        <v>4767.3322109999999</v>
      </c>
      <c r="CW14" s="24">
        <f>PLANEL_GerMED_Trim_Resultado!DJ17+PLANEL_GerMED_Trim_Resultado!DJ29+PLANEL_GerMED_Trim_Resultado!DJ629+PLANEL_GerMED_Trim_Resultado!DJ713</f>
        <v>6523.6178559999998</v>
      </c>
      <c r="CX14" s="24">
        <f>PLANEL_GerMED_Trim_Resultado!DK17+PLANEL_GerMED_Trim_Resultado!DK29+PLANEL_GerMED_Trim_Resultado!DK629+PLANEL_GerMED_Trim_Resultado!DK713</f>
        <v>4157.204154</v>
      </c>
      <c r="CY14" s="24">
        <f>PLANEL_GerMED_Trim_Resultado!DL17+PLANEL_GerMED_Trim_Resultado!DL29+PLANEL_GerMED_Trim_Resultado!DL629+PLANEL_GerMED_Trim_Resultado!DL713</f>
        <v>466.02229879999999</v>
      </c>
      <c r="CZ14" s="24">
        <f>PLANEL_GerMED_Trim_Resultado!DM17+PLANEL_GerMED_Trim_Resultado!DM29+PLANEL_GerMED_Trim_Resultado!DM629+PLANEL_GerMED_Trim_Resultado!DM713</f>
        <v>4767.3322109999999</v>
      </c>
      <c r="DA14" s="24">
        <f>PLANEL_GerMED_Trim_Resultado!DN17+PLANEL_GerMED_Trim_Resultado!DN29+PLANEL_GerMED_Trim_Resultado!DN629+PLANEL_GerMED_Trim_Resultado!DN713</f>
        <v>6523.6178559999998</v>
      </c>
      <c r="DB14" s="24">
        <f>PLANEL_GerMED_Trim_Resultado!DO17+PLANEL_GerMED_Trim_Resultado!DO29+PLANEL_GerMED_Trim_Resultado!DO629+PLANEL_GerMED_Trim_Resultado!DO713</f>
        <v>4157.204154</v>
      </c>
      <c r="DC14" s="24">
        <f>PLANEL_GerMED_Trim_Resultado!DP17+PLANEL_GerMED_Trim_Resultado!DP29+PLANEL_GerMED_Trim_Resultado!DP629+PLANEL_GerMED_Trim_Resultado!DP713</f>
        <v>466.02229879999999</v>
      </c>
      <c r="DD14" s="24">
        <f>PLANEL_GerMED_Trim_Resultado!DQ17+PLANEL_GerMED_Trim_Resultado!DQ29+PLANEL_GerMED_Trim_Resultado!DQ629+PLANEL_GerMED_Trim_Resultado!DQ713</f>
        <v>4767.3322109999999</v>
      </c>
      <c r="DE14" s="24">
        <f>PLANEL_GerMED_Trim_Resultado!DR17+PLANEL_GerMED_Trim_Resultado!DR29+PLANEL_GerMED_Trim_Resultado!DR629+PLANEL_GerMED_Trim_Resultado!DR713</f>
        <v>6523.6178559999998</v>
      </c>
      <c r="DF14" s="24">
        <f>PLANEL_GerMED_Trim_Resultado!DS17+PLANEL_GerMED_Trim_Resultado!DS29+PLANEL_GerMED_Trim_Resultado!DS629+PLANEL_GerMED_Trim_Resultado!DS713</f>
        <v>4157.204154</v>
      </c>
      <c r="DG14" s="24">
        <f>PLANEL_GerMED_Trim_Resultado!DT17+PLANEL_GerMED_Trim_Resultado!DT29+PLANEL_GerMED_Trim_Resultado!DT629+PLANEL_GerMED_Trim_Resultado!DT713</f>
        <v>466.02229879999999</v>
      </c>
      <c r="DH14" s="24">
        <f>PLANEL_GerMED_Trim_Resultado!DU17+PLANEL_GerMED_Trim_Resultado!DU29+PLANEL_GerMED_Trim_Resultado!DU629+PLANEL_GerMED_Trim_Resultado!DU713</f>
        <v>4767.3322109999999</v>
      </c>
      <c r="DI14" s="24">
        <f>PLANEL_GerMED_Trim_Resultado!DV17+PLANEL_GerMED_Trim_Resultado!DV29+PLANEL_GerMED_Trim_Resultado!DV629+PLANEL_GerMED_Trim_Resultado!DV713</f>
        <v>6523.6178559999998</v>
      </c>
      <c r="DJ14" s="24">
        <f>PLANEL_GerMED_Trim_Resultado!DW17+PLANEL_GerMED_Trim_Resultado!DW29+PLANEL_GerMED_Trim_Resultado!DW629+PLANEL_GerMED_Trim_Resultado!DW713</f>
        <v>4157.204154</v>
      </c>
      <c r="DK14" s="24">
        <f>PLANEL_GerMED_Trim_Resultado!DX17+PLANEL_GerMED_Trim_Resultado!DX29+PLANEL_GerMED_Trim_Resultado!DX629+PLANEL_GerMED_Trim_Resultado!DX713</f>
        <v>466.02229879999999</v>
      </c>
      <c r="DL14" s="24">
        <f>PLANEL_GerMED_Trim_Resultado!DY17+PLANEL_GerMED_Trim_Resultado!DY29+PLANEL_GerMED_Trim_Resultado!DY629+PLANEL_GerMED_Trim_Resultado!DY713</f>
        <v>4767.3322109999999</v>
      </c>
      <c r="DM14" s="24">
        <f>PLANEL_GerMED_Trim_Resultado!DZ17+PLANEL_GerMED_Trim_Resultado!DZ29+PLANEL_GerMED_Trim_Resultado!DZ629+PLANEL_GerMED_Trim_Resultado!DZ713</f>
        <v>6523.6178559999998</v>
      </c>
      <c r="DN14" s="24">
        <f>PLANEL_GerMED_Trim_Resultado!EA17+PLANEL_GerMED_Trim_Resultado!EA29+PLANEL_GerMED_Trim_Resultado!EA629+PLANEL_GerMED_Trim_Resultado!EA713</f>
        <v>4157.204154</v>
      </c>
      <c r="DO14" s="24">
        <f>PLANEL_GerMED_Trim_Resultado!EB17+PLANEL_GerMED_Trim_Resultado!EB29+PLANEL_GerMED_Trim_Resultado!EB629+PLANEL_GerMED_Trim_Resultado!EB713</f>
        <v>466.02229879999999</v>
      </c>
      <c r="DP14" s="24">
        <f>PLANEL_GerMED_Trim_Resultado!EC17+PLANEL_GerMED_Trim_Resultado!EC29+PLANEL_GerMED_Trim_Resultado!EC629+PLANEL_GerMED_Trim_Resultado!EC713</f>
        <v>4767.3322109999999</v>
      </c>
      <c r="DQ14" s="24">
        <f>PLANEL_GerMED_Trim_Resultado!ED17+PLANEL_GerMED_Trim_Resultado!ED29+PLANEL_GerMED_Trim_Resultado!ED629+PLANEL_GerMED_Trim_Resultado!ED713</f>
        <v>6523.6178559999998</v>
      </c>
      <c r="DR14" s="24">
        <f>PLANEL_GerMED_Trim_Resultado!EE17+PLANEL_GerMED_Trim_Resultado!EE29+PLANEL_GerMED_Trim_Resultado!EE629+PLANEL_GerMED_Trim_Resultado!EE713</f>
        <v>4157.204154</v>
      </c>
      <c r="DS14" s="24">
        <f>PLANEL_GerMED_Trim_Resultado!EF17+PLANEL_GerMED_Trim_Resultado!EF29+PLANEL_GerMED_Trim_Resultado!EF629+PLANEL_GerMED_Trim_Resultado!EF713</f>
        <v>466.02229879999999</v>
      </c>
      <c r="DT14" s="24">
        <f>PLANEL_GerMED_Trim_Resultado!EG17+PLANEL_GerMED_Trim_Resultado!EG29+PLANEL_GerMED_Trim_Resultado!EG629+PLANEL_GerMED_Trim_Resultado!EG713</f>
        <v>4767.3322109999999</v>
      </c>
      <c r="DU14" s="24">
        <f>PLANEL_GerMED_Trim_Resultado!EH17+PLANEL_GerMED_Trim_Resultado!EH29+PLANEL_GerMED_Trim_Resultado!EH629+PLANEL_GerMED_Trim_Resultado!EH713</f>
        <v>6523.6178559999998</v>
      </c>
      <c r="DV14" s="24">
        <f>PLANEL_GerMED_Trim_Resultado!EI17+PLANEL_GerMED_Trim_Resultado!EI29+PLANEL_GerMED_Trim_Resultado!EI629+PLANEL_GerMED_Trim_Resultado!EI713</f>
        <v>4157.204154</v>
      </c>
      <c r="DW14" s="24">
        <f>PLANEL_GerMED_Trim_Resultado!EJ17+PLANEL_GerMED_Trim_Resultado!EJ29+PLANEL_GerMED_Trim_Resultado!EJ629+PLANEL_GerMED_Trim_Resultado!EJ713</f>
        <v>479.85000330000003</v>
      </c>
      <c r="DX14" s="24">
        <f>PLANEL_GerMED_Trim_Resultado!EK17+PLANEL_GerMED_Trim_Resultado!EK29+PLANEL_GerMED_Trim_Resultado!EK629+PLANEL_GerMED_Trim_Resultado!EK713</f>
        <v>4908.7873749999999</v>
      </c>
      <c r="DY14" s="24">
        <f>PLANEL_GerMED_Trim_Resultado!EL17+PLANEL_GerMED_Trim_Resultado!EL29+PLANEL_GerMED_Trim_Resultado!EL629+PLANEL_GerMED_Trim_Resultado!EL713</f>
        <v>6717.185117</v>
      </c>
      <c r="DZ14" s="24">
        <f>PLANEL_GerMED_Trim_Resultado!EM17+PLANEL_GerMED_Trim_Resultado!EM29+PLANEL_GerMED_Trim_Resultado!EM629+PLANEL_GerMED_Trim_Resultado!EM713</f>
        <v>4280.5557410000001</v>
      </c>
      <c r="EA14" s="24">
        <f>PLANEL_GerMED_Trim_Resultado!EN17+PLANEL_GerMED_Trim_Resultado!EN29+PLANEL_GerMED_Trim_Resultado!EN629+PLANEL_GerMED_Trim_Resultado!EN713</f>
        <v>479.85000330000003</v>
      </c>
      <c r="EB14" s="24">
        <f>PLANEL_GerMED_Trim_Resultado!EO17+PLANEL_GerMED_Trim_Resultado!EO29+PLANEL_GerMED_Trim_Resultado!EO629+PLANEL_GerMED_Trim_Resultado!EO713</f>
        <v>4908.7873749999999</v>
      </c>
      <c r="EC14" s="24">
        <f>PLANEL_GerMED_Trim_Resultado!EP17+PLANEL_GerMED_Trim_Resultado!EP29+PLANEL_GerMED_Trim_Resultado!EP629+PLANEL_GerMED_Trim_Resultado!EP713</f>
        <v>6717.185117</v>
      </c>
      <c r="ED14" s="24">
        <f>PLANEL_GerMED_Trim_Resultado!EQ17+PLANEL_GerMED_Trim_Resultado!EQ29+PLANEL_GerMED_Trim_Resultado!EQ629+PLANEL_GerMED_Trim_Resultado!EQ713</f>
        <v>4280.5557410000001</v>
      </c>
      <c r="EE14" s="24">
        <f>PLANEL_GerMED_Trim_Resultado!ER17+PLANEL_GerMED_Trim_Resultado!ER29+PLANEL_GerMED_Trim_Resultado!ER629+PLANEL_GerMED_Trim_Resultado!ER713</f>
        <v>479.85000330000003</v>
      </c>
      <c r="EF14" s="24">
        <f>PLANEL_GerMED_Trim_Resultado!ES17+PLANEL_GerMED_Trim_Resultado!ES29+PLANEL_GerMED_Trim_Resultado!ES629+PLANEL_GerMED_Trim_Resultado!ES713</f>
        <v>4908.7873749999999</v>
      </c>
      <c r="EG14" s="24">
        <f>PLANEL_GerMED_Trim_Resultado!ET17+PLANEL_GerMED_Trim_Resultado!ET29+PLANEL_GerMED_Trim_Resultado!ET629+PLANEL_GerMED_Trim_Resultado!ET713</f>
        <v>6717.185117</v>
      </c>
      <c r="EH14" s="24">
        <f>PLANEL_GerMED_Trim_Resultado!EU17+PLANEL_GerMED_Trim_Resultado!EU29+PLANEL_GerMED_Trim_Resultado!EU629+PLANEL_GerMED_Trim_Resultado!EU713</f>
        <v>4280.5557410000001</v>
      </c>
      <c r="EI14" s="24">
        <f>PLANEL_GerMED_Trim_Resultado!EV17+PLANEL_GerMED_Trim_Resultado!EV29+PLANEL_GerMED_Trim_Resultado!EV629+PLANEL_GerMED_Trim_Resultado!EV713</f>
        <v>479.85000330000003</v>
      </c>
      <c r="EJ14" s="24">
        <f>PLANEL_GerMED_Trim_Resultado!EW17+PLANEL_GerMED_Trim_Resultado!EW29+PLANEL_GerMED_Trim_Resultado!EW629+PLANEL_GerMED_Trim_Resultado!EW713</f>
        <v>4908.7873749999999</v>
      </c>
      <c r="EK14" s="24">
        <f>PLANEL_GerMED_Trim_Resultado!EX17+PLANEL_GerMED_Trim_Resultado!EX29+PLANEL_GerMED_Trim_Resultado!EX629+PLANEL_GerMED_Trim_Resultado!EX713</f>
        <v>6717.185117</v>
      </c>
      <c r="EL14" s="24">
        <f>PLANEL_GerMED_Trim_Resultado!EY17+PLANEL_GerMED_Trim_Resultado!EY29+PLANEL_GerMED_Trim_Resultado!EY629+PLANEL_GerMED_Trim_Resultado!EY713</f>
        <v>4280.5557410000001</v>
      </c>
      <c r="EM14" s="24">
        <f>PLANEL_GerMED_Trim_Resultado!EZ17+PLANEL_GerMED_Trim_Resultado!EZ29+PLANEL_GerMED_Trim_Resultado!EZ629+PLANEL_GerMED_Trim_Resultado!EZ713</f>
        <v>479.85000330000003</v>
      </c>
      <c r="EN14" s="24">
        <f>PLANEL_GerMED_Trim_Resultado!FA17+PLANEL_GerMED_Trim_Resultado!FA29+PLANEL_GerMED_Trim_Resultado!FA629+PLANEL_GerMED_Trim_Resultado!FA713</f>
        <v>4908.7873749999999</v>
      </c>
      <c r="EO14" s="24">
        <f>PLANEL_GerMED_Trim_Resultado!FB17+PLANEL_GerMED_Trim_Resultado!FB29+PLANEL_GerMED_Trim_Resultado!FB629+PLANEL_GerMED_Trim_Resultado!FB713</f>
        <v>6717.185117</v>
      </c>
      <c r="EP14" s="24">
        <f>PLANEL_GerMED_Trim_Resultado!FC17+PLANEL_GerMED_Trim_Resultado!FC29+PLANEL_GerMED_Trim_Resultado!FC629+PLANEL_GerMED_Trim_Resultado!FC713</f>
        <v>4280.5557410000001</v>
      </c>
    </row>
    <row r="15" spans="2:258" x14ac:dyDescent="0.25">
      <c r="B15" s="23" t="s">
        <v>52</v>
      </c>
      <c r="C15" s="24">
        <f>PLANEL_GerMED_Trim_Resultado!P377</f>
        <v>318.66108919999999</v>
      </c>
      <c r="D15" s="24">
        <f>PLANEL_GerMED_Trim_Resultado!Q377</f>
        <v>318.66108919999999</v>
      </c>
      <c r="E15" s="24">
        <f>PLANEL_GerMED_Trim_Resultado!R377</f>
        <v>318.67108919999998</v>
      </c>
      <c r="F15" s="24">
        <f>PLANEL_GerMED_Trim_Resultado!S377</f>
        <v>318.67108919999998</v>
      </c>
      <c r="G15" s="24">
        <f>PLANEL_GerMED_Trim_Resultado!T377</f>
        <v>318.66108919999999</v>
      </c>
      <c r="H15" s="24">
        <f>PLANEL_GerMED_Trim_Resultado!U377</f>
        <v>318.66108919999999</v>
      </c>
      <c r="I15" s="24">
        <f>PLANEL_GerMED_Trim_Resultado!V377</f>
        <v>318.67108919999998</v>
      </c>
      <c r="J15" s="24">
        <f>PLANEL_GerMED_Trim_Resultado!W377</f>
        <v>318.67108919999998</v>
      </c>
      <c r="K15" s="24">
        <f>PLANEL_GerMED_Trim_Resultado!X377</f>
        <v>318.67108919999998</v>
      </c>
      <c r="L15" s="24">
        <f>PLANEL_GerMED_Trim_Resultado!Y377</f>
        <v>318.66108919999999</v>
      </c>
      <c r="M15" s="24">
        <f>PLANEL_GerMED_Trim_Resultado!Z377</f>
        <v>318.67108919999998</v>
      </c>
      <c r="N15" s="24">
        <f>PLANEL_GerMED_Trim_Resultado!AA377</f>
        <v>318.67108919999998</v>
      </c>
      <c r="O15" s="24">
        <f>PLANEL_GerMED_Trim_Resultado!AB377</f>
        <v>439.43065919999998</v>
      </c>
      <c r="P15" s="24">
        <f>PLANEL_GerMED_Trim_Resultado!AC377</f>
        <v>483.56535919999999</v>
      </c>
      <c r="Q15" s="24">
        <f>PLANEL_GerMED_Trim_Resultado!AD377</f>
        <v>454.91185919999998</v>
      </c>
      <c r="R15" s="24">
        <f>PLANEL_GerMED_Trim_Resultado!AE377</f>
        <v>483.57535919999998</v>
      </c>
      <c r="S15" s="24">
        <f>PLANEL_GerMED_Trim_Resultado!AF377</f>
        <v>625.26135920000002</v>
      </c>
      <c r="T15" s="24">
        <f>PLANEL_GerMED_Trim_Resultado!AG377</f>
        <v>625.26135920000002</v>
      </c>
      <c r="U15" s="24">
        <f>PLANEL_GerMED_Trim_Resultado!AH377</f>
        <v>462.30790919999998</v>
      </c>
      <c r="V15" s="24">
        <f>PLANEL_GerMED_Trim_Resultado!AI377</f>
        <v>625.27135920000001</v>
      </c>
      <c r="W15" s="24">
        <f>PLANEL_GerMED_Trim_Resultado!AJ377</f>
        <v>668.7361449</v>
      </c>
      <c r="X15" s="24">
        <f>PLANEL_GerMED_Trim_Resultado!AK377</f>
        <v>549.90739489999999</v>
      </c>
      <c r="Y15" s="24">
        <f>PLANEL_GerMED_Trim_Resultado!AL377</f>
        <v>668.7361449</v>
      </c>
      <c r="Z15" s="24">
        <f>PLANEL_GerMED_Trim_Resultado!AM377</f>
        <v>668.7361449</v>
      </c>
      <c r="AA15" s="24">
        <f>PLANEL_GerMED_Trim_Resultado!AN377</f>
        <v>673.45856990000004</v>
      </c>
      <c r="AB15" s="24">
        <f>PLANEL_GerMED_Trim_Resultado!AO377</f>
        <v>673.45856990000004</v>
      </c>
      <c r="AC15" s="24">
        <f>PLANEL_GerMED_Trim_Resultado!AP377</f>
        <v>673.46856990000003</v>
      </c>
      <c r="AD15" s="24">
        <f>PLANEL_GerMED_Trim_Resultado!AQ377</f>
        <v>673.46856990000003</v>
      </c>
      <c r="AE15" s="24">
        <f>PLANEL_GerMED_Trim_Resultado!AR377</f>
        <v>673.46856990000003</v>
      </c>
      <c r="AF15" s="24">
        <f>PLANEL_GerMED_Trim_Resultado!AS377</f>
        <v>673.46856990000003</v>
      </c>
      <c r="AG15" s="24">
        <f>PLANEL_GerMED_Trim_Resultado!AT377</f>
        <v>673.46856990000003</v>
      </c>
      <c r="AH15" s="24">
        <f>PLANEL_GerMED_Trim_Resultado!AU377</f>
        <v>673.46856990000003</v>
      </c>
      <c r="AI15" s="24">
        <f>PLANEL_GerMED_Trim_Resultado!AV377</f>
        <v>673.46856990000003</v>
      </c>
      <c r="AJ15" s="24">
        <f>PLANEL_GerMED_Trim_Resultado!AW377</f>
        <v>673.46856990000003</v>
      </c>
      <c r="AK15" s="24">
        <f>PLANEL_GerMED_Trim_Resultado!AX377</f>
        <v>673.46856990000003</v>
      </c>
      <c r="AL15" s="24">
        <f>PLANEL_GerMED_Trim_Resultado!AY377</f>
        <v>673.46856990000003</v>
      </c>
      <c r="AM15" s="24">
        <f>PLANEL_GerMED_Trim_Resultado!AZ377</f>
        <v>644.80506990000003</v>
      </c>
      <c r="AN15" s="24">
        <f>PLANEL_GerMED_Trim_Resultado!BA377</f>
        <v>644.79506990000004</v>
      </c>
      <c r="AO15" s="24">
        <f>PLANEL_GerMED_Trim_Resultado!BB377</f>
        <v>644.80506990000003</v>
      </c>
      <c r="AP15" s="24">
        <f>PLANEL_GerMED_Trim_Resultado!BC377</f>
        <v>644.80506990000003</v>
      </c>
      <c r="AQ15" s="24">
        <f>PLANEL_GerMED_Trim_Resultado!BD377</f>
        <v>629.32386989999998</v>
      </c>
      <c r="AR15" s="24">
        <f>PLANEL_GerMED_Trim_Resultado!BE377</f>
        <v>585.26307410000004</v>
      </c>
      <c r="AS15" s="24">
        <f>PLANEL_GerMED_Trim_Resultado!BF377</f>
        <v>644.80506990000003</v>
      </c>
      <c r="AT15" s="24">
        <f>PLANEL_GerMED_Trim_Resultado!BG377</f>
        <v>644.80506990000003</v>
      </c>
      <c r="AU15" s="24">
        <f>PLANEL_GerMED_Trim_Resultado!BH377</f>
        <v>644.80506990000003</v>
      </c>
      <c r="AV15" s="24">
        <f>PLANEL_GerMED_Trim_Resultado!BI377</f>
        <v>644.79506990000004</v>
      </c>
      <c r="AW15" s="24">
        <f>PLANEL_GerMED_Trim_Resultado!BJ377</f>
        <v>644.80506990000003</v>
      </c>
      <c r="AX15" s="24">
        <f>PLANEL_GerMED_Trim_Resultado!BK377</f>
        <v>644.80506990000003</v>
      </c>
      <c r="AY15" s="24">
        <f>PLANEL_GerMED_Trim_Resultado!BL377</f>
        <v>644.80506990000003</v>
      </c>
      <c r="AZ15" s="24">
        <f>PLANEL_GerMED_Trim_Resultado!BM377</f>
        <v>510.50511990000001</v>
      </c>
      <c r="BA15" s="24">
        <f>PLANEL_GerMED_Trim_Resultado!BN377</f>
        <v>510.50511990000001</v>
      </c>
      <c r="BB15" s="24">
        <f>PLANEL_GerMED_Trim_Resultado!BO377</f>
        <v>644.80506990000003</v>
      </c>
      <c r="BC15" s="24">
        <f>PLANEL_GerMED_Trim_Resultado!BP377</f>
        <v>644.80506990000003</v>
      </c>
      <c r="BD15" s="24">
        <f>PLANEL_GerMED_Trim_Resultado!BQ377</f>
        <v>644.80506990000003</v>
      </c>
      <c r="BE15" s="24">
        <f>PLANEL_GerMED_Trim_Resultado!BR377</f>
        <v>644.80506990000003</v>
      </c>
      <c r="BF15" s="24">
        <f>PLANEL_GerMED_Trim_Resultado!BS377</f>
        <v>644.80506990000003</v>
      </c>
      <c r="BG15" s="24">
        <f>PLANEL_GerMED_Trim_Resultado!BT377</f>
        <v>1298.1129249999999</v>
      </c>
      <c r="BH15" s="24">
        <f>PLANEL_GerMED_Trim_Resultado!BU377</f>
        <v>1298.1029249999999</v>
      </c>
      <c r="BI15" s="24">
        <f>PLANEL_GerMED_Trim_Resultado!BV377</f>
        <v>1298.1129249999999</v>
      </c>
      <c r="BJ15" s="24">
        <f>PLANEL_GerMED_Trim_Resultado!BW377</f>
        <v>2822.4979189999999</v>
      </c>
      <c r="BK15" s="24">
        <f>PLANEL_GerMED_Trim_Resultado!BX377</f>
        <v>1298.1129249999999</v>
      </c>
      <c r="BL15" s="24">
        <f>PLANEL_GerMED_Trim_Resultado!BY377</f>
        <v>1163.8129750000001</v>
      </c>
      <c r="BM15" s="24">
        <f>PLANEL_GerMED_Trim_Resultado!BZ377</f>
        <v>1282.631725</v>
      </c>
      <c r="BN15" s="24">
        <f>PLANEL_GerMED_Trim_Resultado!CA377</f>
        <v>2822.4979189999999</v>
      </c>
      <c r="BO15" s="24">
        <f>PLANEL_GerMED_Trim_Resultado!CB377</f>
        <v>1008.105336</v>
      </c>
      <c r="BP15" s="24">
        <f>PLANEL_GerMED_Trim_Resultado!CC377</f>
        <v>1008.105336</v>
      </c>
      <c r="BQ15" s="24">
        <f>PLANEL_GerMED_Trim_Resultado!CD377</f>
        <v>928.63372340000001</v>
      </c>
      <c r="BR15" s="24">
        <f>PLANEL_GerMED_Trim_Resultado!CE377</f>
        <v>2532.4903300000001</v>
      </c>
      <c r="BS15" s="24">
        <f>PLANEL_GerMED_Trim_Resultado!CF377</f>
        <v>1008.105336</v>
      </c>
      <c r="BT15" s="24">
        <f>PLANEL_GerMED_Trim_Resultado!CG377</f>
        <v>1008.105336</v>
      </c>
      <c r="BU15" s="24">
        <f>PLANEL_GerMED_Trim_Resultado!CH377</f>
        <v>873.80538560000002</v>
      </c>
      <c r="BV15" s="24">
        <f>PLANEL_GerMED_Trim_Resultado!CI377</f>
        <v>2532.4903300000001</v>
      </c>
      <c r="BW15" s="24">
        <f>PLANEL_GerMED_Trim_Resultado!CJ377</f>
        <v>1008.105336</v>
      </c>
      <c r="BX15" s="24">
        <f>PLANEL_GerMED_Trim_Resultado!CK377</f>
        <v>1008.105336</v>
      </c>
      <c r="BY15" s="24">
        <f>PLANEL_GerMED_Trim_Resultado!CL377</f>
        <v>873.80538560000002</v>
      </c>
      <c r="BZ15" s="24">
        <f>PLANEL_GerMED_Trim_Resultado!CM377</f>
        <v>2532.4903300000001</v>
      </c>
      <c r="CA15" s="24">
        <f>PLANEL_GerMED_Trim_Resultado!CN377</f>
        <v>1008.105336</v>
      </c>
      <c r="CB15" s="24">
        <f>PLANEL_GerMED_Trim_Resultado!CO377</f>
        <v>1008.105336</v>
      </c>
      <c r="CC15" s="24">
        <f>PLANEL_GerMED_Trim_Resultado!CP377</f>
        <v>873.80538560000002</v>
      </c>
      <c r="CD15" s="24">
        <f>PLANEL_GerMED_Trim_Resultado!CQ377</f>
        <v>2532.4903300000001</v>
      </c>
      <c r="CE15" s="24">
        <f>PLANEL_GerMED_Trim_Resultado!CR377</f>
        <v>1008.105336</v>
      </c>
      <c r="CF15" s="24">
        <f>PLANEL_GerMED_Trim_Resultado!CS377</f>
        <v>1008.105336</v>
      </c>
      <c r="CG15" s="24">
        <f>PLANEL_GerMED_Trim_Resultado!CT377</f>
        <v>873.80538560000002</v>
      </c>
      <c r="CH15" s="24">
        <f>PLANEL_GerMED_Trim_Resultado!CU377</f>
        <v>2532.4903300000001</v>
      </c>
      <c r="CI15" s="24">
        <f>PLANEL_GerMED_Trim_Resultado!CV377</f>
        <v>1001.261016</v>
      </c>
      <c r="CJ15" s="24">
        <f>PLANEL_GerMED_Trim_Resultado!CW377</f>
        <v>1001.261016</v>
      </c>
      <c r="CK15" s="24">
        <f>PLANEL_GerMED_Trim_Resultado!CX377</f>
        <v>866.96106559999998</v>
      </c>
      <c r="CL15" s="24">
        <f>PLANEL_GerMED_Trim_Resultado!CY377</f>
        <v>2525.6460099999999</v>
      </c>
      <c r="CM15" s="24">
        <f>PLANEL_GerMED_Trim_Resultado!CZ377</f>
        <v>1001.261016</v>
      </c>
      <c r="CN15" s="24">
        <f>PLANEL_GerMED_Trim_Resultado!DA377</f>
        <v>1001.261016</v>
      </c>
      <c r="CO15" s="24">
        <f>PLANEL_GerMED_Trim_Resultado!DB377</f>
        <v>866.96106559999998</v>
      </c>
      <c r="CP15" s="24">
        <f>PLANEL_GerMED_Trim_Resultado!DC377</f>
        <v>2525.6460099999999</v>
      </c>
      <c r="CQ15" s="24">
        <f>PLANEL_GerMED_Trim_Resultado!DD377</f>
        <v>1001.261016</v>
      </c>
      <c r="CR15" s="24">
        <f>PLANEL_GerMED_Trim_Resultado!DE377</f>
        <v>1001.261016</v>
      </c>
      <c r="CS15" s="24">
        <f>PLANEL_GerMED_Trim_Resultado!DF377</f>
        <v>866.96106559999998</v>
      </c>
      <c r="CT15" s="24">
        <f>PLANEL_GerMED_Trim_Resultado!DG377</f>
        <v>2525.6460099999999</v>
      </c>
      <c r="CU15" s="24">
        <f>PLANEL_GerMED_Trim_Resultado!DH377</f>
        <v>1001.261016</v>
      </c>
      <c r="CV15" s="24">
        <f>PLANEL_GerMED_Trim_Resultado!DI377</f>
        <v>866.96106559999998</v>
      </c>
      <c r="CW15" s="24">
        <f>PLANEL_GerMED_Trim_Resultado!DJ377</f>
        <v>866.96106559999998</v>
      </c>
      <c r="CX15" s="24">
        <f>PLANEL_GerMED_Trim_Resultado!DK377</f>
        <v>2525.6460099999999</v>
      </c>
      <c r="CY15" s="24">
        <f>PLANEL_GerMED_Trim_Resultado!DL377</f>
        <v>1003.7802820000001</v>
      </c>
      <c r="CZ15" s="24">
        <f>PLANEL_GerMED_Trim_Resultado!DM377</f>
        <v>1001.261016</v>
      </c>
      <c r="DA15" s="24">
        <f>PLANEL_GerMED_Trim_Resultado!DN377</f>
        <v>866.96106559999998</v>
      </c>
      <c r="DB15" s="24">
        <f>PLANEL_GerMED_Trim_Resultado!DO377</f>
        <v>2525.6460099999999</v>
      </c>
      <c r="DC15" s="24">
        <f>PLANEL_GerMED_Trim_Resultado!DP377</f>
        <v>1011.874599</v>
      </c>
      <c r="DD15" s="24">
        <f>PLANEL_GerMED_Trim_Resultado!DQ377</f>
        <v>866.96106559999998</v>
      </c>
      <c r="DE15" s="24">
        <f>PLANEL_GerMED_Trim_Resultado!DR377</f>
        <v>866.96106559999998</v>
      </c>
      <c r="DF15" s="24">
        <f>PLANEL_GerMED_Trim_Resultado!DS377</f>
        <v>2525.6460099999999</v>
      </c>
      <c r="DG15" s="24">
        <f>PLANEL_GerMED_Trim_Resultado!DT377</f>
        <v>1021.7103059999999</v>
      </c>
      <c r="DH15" s="24">
        <f>PLANEL_GerMED_Trim_Resultado!DU377</f>
        <v>1001.261016</v>
      </c>
      <c r="DI15" s="24">
        <f>PLANEL_GerMED_Trim_Resultado!DV377</f>
        <v>866.96106559999998</v>
      </c>
      <c r="DJ15" s="24">
        <f>PLANEL_GerMED_Trim_Resultado!DW377</f>
        <v>2525.6460099999999</v>
      </c>
      <c r="DK15" s="24">
        <f>PLANEL_GerMED_Trim_Resultado!DX377</f>
        <v>1031.6220470000001</v>
      </c>
      <c r="DL15" s="24">
        <f>PLANEL_GerMED_Trim_Resultado!DY377</f>
        <v>866.96106559999998</v>
      </c>
      <c r="DM15" s="24">
        <f>PLANEL_GerMED_Trim_Resultado!DZ377</f>
        <v>866.96106559999998</v>
      </c>
      <c r="DN15" s="24">
        <f>PLANEL_GerMED_Trim_Resultado!EA377</f>
        <v>2525.6460099999999</v>
      </c>
      <c r="DO15" s="24">
        <f>PLANEL_GerMED_Trim_Resultado!EB377</f>
        <v>1037.4952900000001</v>
      </c>
      <c r="DP15" s="24">
        <f>PLANEL_GerMED_Trim_Resultado!EC377</f>
        <v>1001.261016</v>
      </c>
      <c r="DQ15" s="24">
        <f>PLANEL_GerMED_Trim_Resultado!ED377</f>
        <v>866.96106559999998</v>
      </c>
      <c r="DR15" s="24">
        <f>PLANEL_GerMED_Trim_Resultado!EE377</f>
        <v>2525.6460099999999</v>
      </c>
      <c r="DS15" s="24">
        <f>PLANEL_GerMED_Trim_Resultado!EF377</f>
        <v>1001.261016</v>
      </c>
      <c r="DT15" s="24">
        <f>PLANEL_GerMED_Trim_Resultado!EG377</f>
        <v>866.96106559999998</v>
      </c>
      <c r="DU15" s="24">
        <f>PLANEL_GerMED_Trim_Resultado!EH377</f>
        <v>866.96106559999998</v>
      </c>
      <c r="DV15" s="24">
        <f>PLANEL_GerMED_Trim_Resultado!EI377</f>
        <v>2061.9223659999998</v>
      </c>
      <c r="DW15" s="24">
        <f>PLANEL_GerMED_Trim_Resultado!EJ377</f>
        <v>653.30785490000005</v>
      </c>
      <c r="DX15" s="24">
        <f>PLANEL_GerMED_Trim_Resultado!EK377</f>
        <v>653.30785490000005</v>
      </c>
      <c r="DY15" s="24">
        <f>PLANEL_GerMED_Trim_Resultado!EL377</f>
        <v>653.30785490000005</v>
      </c>
      <c r="DZ15" s="24">
        <f>PLANEL_GerMED_Trim_Resultado!EM377</f>
        <v>782.25113139999996</v>
      </c>
      <c r="EA15" s="24">
        <f>PLANEL_GerMED_Trim_Resultado!EN377</f>
        <v>653.30785490000005</v>
      </c>
      <c r="EB15" s="24">
        <f>PLANEL_GerMED_Trim_Resultado!EO377</f>
        <v>653.30785490000005</v>
      </c>
      <c r="EC15" s="24">
        <f>PLANEL_GerMED_Trim_Resultado!EP377</f>
        <v>653.30785490000005</v>
      </c>
      <c r="ED15" s="24">
        <f>PLANEL_GerMED_Trim_Resultado!EQ377</f>
        <v>653.30785490000005</v>
      </c>
      <c r="EE15" s="24">
        <f>PLANEL_GerMED_Trim_Resultado!ER377</f>
        <v>653.30785490000005</v>
      </c>
      <c r="EF15" s="24">
        <f>PLANEL_GerMED_Trim_Resultado!ES377</f>
        <v>653.30785490000005</v>
      </c>
      <c r="EG15" s="24">
        <f>PLANEL_GerMED_Trim_Resultado!ET377</f>
        <v>653.30785490000005</v>
      </c>
      <c r="EH15" s="24">
        <f>PLANEL_GerMED_Trim_Resultado!EU377</f>
        <v>653.30785490000005</v>
      </c>
      <c r="EI15" s="24">
        <f>PLANEL_GerMED_Trim_Resultado!EV377</f>
        <v>653.30785490000005</v>
      </c>
      <c r="EJ15" s="24">
        <f>PLANEL_GerMED_Trim_Resultado!EW377</f>
        <v>653.30785490000005</v>
      </c>
      <c r="EK15" s="24">
        <f>PLANEL_GerMED_Trim_Resultado!EX377</f>
        <v>653.30785490000005</v>
      </c>
      <c r="EL15" s="24">
        <f>PLANEL_GerMED_Trim_Resultado!EY377</f>
        <v>653.30785490000005</v>
      </c>
      <c r="EM15" s="24">
        <f>PLANEL_GerMED_Trim_Resultado!EZ377</f>
        <v>653.30785490000005</v>
      </c>
      <c r="EN15" s="24">
        <f>PLANEL_GerMED_Trim_Resultado!FA377</f>
        <v>653.30785490000005</v>
      </c>
      <c r="EO15" s="24">
        <f>PLANEL_GerMED_Trim_Resultado!FB377</f>
        <v>653.30785490000005</v>
      </c>
      <c r="EP15" s="24">
        <f>PLANEL_GerMED_Trim_Resultado!FC377</f>
        <v>653.30785490000005</v>
      </c>
    </row>
    <row r="16" spans="2:258" x14ac:dyDescent="0.25">
      <c r="B16" s="16" t="s">
        <v>7</v>
      </c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  <c r="BX16" s="1"/>
      <c r="BY16" s="1"/>
      <c r="BZ16" s="1"/>
      <c r="CA16" s="1"/>
      <c r="CB16" s="1"/>
      <c r="CC16" s="1"/>
      <c r="CD16" s="1"/>
      <c r="CE16" s="1"/>
      <c r="CF16" s="1"/>
      <c r="CG16" s="1"/>
      <c r="CH16" s="1"/>
      <c r="CI16" s="1"/>
      <c r="CJ16" s="1"/>
      <c r="CK16" s="1"/>
      <c r="CL16" s="1"/>
      <c r="CM16" s="1"/>
      <c r="CN16" s="1"/>
      <c r="CO16" s="1"/>
      <c r="CP16" s="1"/>
      <c r="CQ16" s="1"/>
      <c r="CR16" s="1"/>
      <c r="CS16" s="1"/>
      <c r="CT16" s="1"/>
      <c r="CU16" s="1"/>
      <c r="CV16" s="1"/>
      <c r="CW16" s="1"/>
      <c r="CX16" s="1"/>
      <c r="CY16" s="68"/>
      <c r="CZ16" s="68"/>
      <c r="DA16" s="68"/>
      <c r="DB16" s="68"/>
      <c r="DC16" s="1"/>
      <c r="DD16" s="1"/>
      <c r="DE16" s="1"/>
      <c r="DF16" s="1"/>
      <c r="DG16" s="1"/>
      <c r="DH16" s="1"/>
      <c r="DI16" s="1"/>
      <c r="DJ16" s="1"/>
      <c r="DK16" s="1"/>
      <c r="DL16" s="1"/>
      <c r="DM16" s="1"/>
      <c r="DN16" s="1"/>
      <c r="DO16" s="1"/>
      <c r="DP16" s="1"/>
      <c r="DQ16" s="1"/>
      <c r="DR16" s="1"/>
      <c r="DS16" s="1"/>
      <c r="DT16" s="1"/>
      <c r="DU16" s="1"/>
      <c r="DV16" s="1"/>
      <c r="DW16" s="1"/>
      <c r="DX16" s="1"/>
      <c r="DY16" s="1"/>
      <c r="DZ16" s="1"/>
      <c r="EA16" s="1"/>
      <c r="EB16" s="1"/>
      <c r="EC16" s="1"/>
      <c r="ED16" s="1"/>
      <c r="EE16" s="1"/>
      <c r="EF16" s="1"/>
      <c r="EG16" s="1"/>
      <c r="EH16" s="1"/>
      <c r="EI16" s="1"/>
      <c r="EJ16" s="1"/>
      <c r="EK16" s="1"/>
      <c r="EL16" s="1"/>
      <c r="EM16" s="1"/>
      <c r="EN16" s="1"/>
      <c r="EO16" s="1"/>
      <c r="EP16" s="1"/>
    </row>
    <row r="17" spans="2:146" s="89" customFormat="1" x14ac:dyDescent="0.25">
      <c r="B17" s="29" t="s">
        <v>58</v>
      </c>
      <c r="C17" s="90">
        <f>PLANEL_GerMED_Trim_Resultado!P389+PLANEL_GerMED_Trim_Resultado!P401+PLANEL_GerMED_Trim_Resultado!P413+PLANEL_GerMED_Trim_Resultado!P425+PLANEL_GerMED_Trim_Resultado!P437+PLANEL_GerMED_Trim_Resultado!P449+PLANEL_GerMED_Trim_Resultado!P461+PLANEL_GerMED_Trim_Resultado!P473</f>
        <v>2330.3527417</v>
      </c>
      <c r="D17" s="90">
        <f>PLANEL_GerMED_Trim_Resultado!Q389+PLANEL_GerMED_Trim_Resultado!Q401+PLANEL_GerMED_Trim_Resultado!Q413+PLANEL_GerMED_Trim_Resultado!Q425+PLANEL_GerMED_Trim_Resultado!Q437+PLANEL_GerMED_Trim_Resultado!Q449+PLANEL_GerMED_Trim_Resultado!Q461+PLANEL_GerMED_Trim_Resultado!Q473</f>
        <v>2705.0607436</v>
      </c>
      <c r="E17" s="90">
        <f>PLANEL_GerMED_Trim_Resultado!R389+PLANEL_GerMED_Trim_Resultado!R401+PLANEL_GerMED_Trim_Resultado!R413+PLANEL_GerMED_Trim_Resultado!R425+PLANEL_GerMED_Trim_Resultado!R437+PLANEL_GerMED_Trim_Resultado!R449+PLANEL_GerMED_Trim_Resultado!R461+PLANEL_GerMED_Trim_Resultado!R473</f>
        <v>3535.2354228999998</v>
      </c>
      <c r="F17" s="90">
        <f>PLANEL_GerMED_Trim_Resultado!S389+PLANEL_GerMED_Trim_Resultado!S401+PLANEL_GerMED_Trim_Resultado!S413+PLANEL_GerMED_Trim_Resultado!S425+PLANEL_GerMED_Trim_Resultado!S437+PLANEL_GerMED_Trim_Resultado!S449+PLANEL_GerMED_Trim_Resultado!S461+PLANEL_GerMED_Trim_Resultado!S473</f>
        <v>2977.0623770000002</v>
      </c>
      <c r="G17" s="90">
        <f>PLANEL_GerMED_Trim_Resultado!T389+PLANEL_GerMED_Trim_Resultado!T401+PLANEL_GerMED_Trim_Resultado!T413+PLANEL_GerMED_Trim_Resultado!T425+PLANEL_GerMED_Trim_Resultado!T437+PLANEL_GerMED_Trim_Resultado!T449+PLANEL_GerMED_Trim_Resultado!T461+PLANEL_GerMED_Trim_Resultado!T473</f>
        <v>3540.8831236000001</v>
      </c>
      <c r="H17" s="90">
        <f>PLANEL_GerMED_Trim_Resultado!U389+PLANEL_GerMED_Trim_Resultado!U401+PLANEL_GerMED_Trim_Resultado!U413+PLANEL_GerMED_Trim_Resultado!U425+PLANEL_GerMED_Trim_Resultado!U437+PLANEL_GerMED_Trim_Resultado!U449+PLANEL_GerMED_Trim_Resultado!U461+PLANEL_GerMED_Trim_Resultado!U473</f>
        <v>4153.9726111999998</v>
      </c>
      <c r="I17" s="90">
        <f>PLANEL_GerMED_Trim_Resultado!V389+PLANEL_GerMED_Trim_Resultado!V401+PLANEL_GerMED_Trim_Resultado!V413+PLANEL_GerMED_Trim_Resultado!V425+PLANEL_GerMED_Trim_Resultado!V437+PLANEL_GerMED_Trim_Resultado!V449+PLANEL_GerMED_Trim_Resultado!V461+PLANEL_GerMED_Trim_Resultado!V473</f>
        <v>5450.2651408000002</v>
      </c>
      <c r="J17" s="90">
        <f>PLANEL_GerMED_Trim_Resultado!W389+PLANEL_GerMED_Trim_Resultado!W401+PLANEL_GerMED_Trim_Resultado!W413+PLANEL_GerMED_Trim_Resultado!W425+PLANEL_GerMED_Trim_Resultado!W437+PLANEL_GerMED_Trim_Resultado!W449+PLANEL_GerMED_Trim_Resultado!W461+PLANEL_GerMED_Trim_Resultado!W473</f>
        <v>4563.0957704000002</v>
      </c>
      <c r="K17" s="90">
        <f>PLANEL_GerMED_Trim_Resultado!X389+PLANEL_GerMED_Trim_Resultado!X401+PLANEL_GerMED_Trim_Resultado!X413+PLANEL_GerMED_Trim_Resultado!X425+PLANEL_GerMED_Trim_Resultado!X437+PLANEL_GerMED_Trim_Resultado!X449+PLANEL_GerMED_Trim_Resultado!X461+PLANEL_GerMED_Trim_Resultado!X473</f>
        <v>3572.0502096</v>
      </c>
      <c r="L17" s="90">
        <f>PLANEL_GerMED_Trim_Resultado!Y389+PLANEL_GerMED_Trim_Resultado!Y401+PLANEL_GerMED_Trim_Resultado!Y413+PLANEL_GerMED_Trim_Resultado!Y425+PLANEL_GerMED_Trim_Resultado!Y437+PLANEL_GerMED_Trim_Resultado!Y449+PLANEL_GerMED_Trim_Resultado!Y461+PLANEL_GerMED_Trim_Resultado!Y473</f>
        <v>4191.8279142000001</v>
      </c>
      <c r="M17" s="90">
        <f>PLANEL_GerMED_Trim_Resultado!Z389+PLANEL_GerMED_Trim_Resultado!Z401+PLANEL_GerMED_Trim_Resultado!Z413+PLANEL_GerMED_Trim_Resultado!Z425+PLANEL_GerMED_Trim_Resultado!Z437+PLANEL_GerMED_Trim_Resultado!Z449+PLANEL_GerMED_Trim_Resultado!Z461+PLANEL_GerMED_Trim_Resultado!Z473</f>
        <v>5500.5605258000005</v>
      </c>
      <c r="N17" s="90">
        <f>PLANEL_GerMED_Trim_Resultado!AA389+PLANEL_GerMED_Trim_Resultado!AA401+PLANEL_GerMED_Trim_Resultado!AA413+PLANEL_GerMED_Trim_Resultado!AA425+PLANEL_GerMED_Trim_Resultado!AA437+PLANEL_GerMED_Trim_Resultado!AA449+PLANEL_GerMED_Trim_Resultado!AA461+PLANEL_GerMED_Trim_Resultado!AA473</f>
        <v>4604.4289454</v>
      </c>
      <c r="O17" s="90">
        <f>PLANEL_GerMED_Trim_Resultado!AB389+PLANEL_GerMED_Trim_Resultado!AB401+PLANEL_GerMED_Trim_Resultado!AB413+PLANEL_GerMED_Trim_Resultado!AB425+PLANEL_GerMED_Trim_Resultado!AB437+PLANEL_GerMED_Trim_Resultado!AB449+PLANEL_GerMED_Trim_Resultado!AB461+PLANEL_GerMED_Trim_Resultado!AB473</f>
        <v>5381.1954054999997</v>
      </c>
      <c r="P17" s="90">
        <f>PLANEL_GerMED_Trim_Resultado!AC389+PLANEL_GerMED_Trim_Resultado!AC401+PLANEL_GerMED_Trim_Resultado!AC413+PLANEL_GerMED_Trim_Resultado!AC425+PLANEL_GerMED_Trim_Resultado!AC437+PLANEL_GerMED_Trim_Resultado!AC449+PLANEL_GerMED_Trim_Resultado!AC461+PLANEL_GerMED_Trim_Resultado!AC473</f>
        <v>6366.4177941999997</v>
      </c>
      <c r="Q17" s="90">
        <f>PLANEL_GerMED_Trim_Resultado!AD389+PLANEL_GerMED_Trim_Resultado!AD401+PLANEL_GerMED_Trim_Resultado!AD413+PLANEL_GerMED_Trim_Resultado!AD425+PLANEL_GerMED_Trim_Resultado!AD437+PLANEL_GerMED_Trim_Resultado!AD449+PLANEL_GerMED_Trim_Resultado!AD461+PLANEL_GerMED_Trim_Resultado!AD473</f>
        <v>8379.0880684000003</v>
      </c>
      <c r="R17" s="90">
        <f>PLANEL_GerMED_Trim_Resultado!AE389+PLANEL_GerMED_Trim_Resultado!AE401+PLANEL_GerMED_Trim_Resultado!AE413+PLANEL_GerMED_Trim_Resultado!AE425+PLANEL_GerMED_Trim_Resultado!AE437+PLANEL_GerMED_Trim_Resultado!AE449+PLANEL_GerMED_Trim_Resultado!AE461+PLANEL_GerMED_Trim_Resultado!AE473</f>
        <v>6983.0716719000002</v>
      </c>
      <c r="S17" s="90">
        <f>PLANEL_GerMED_Trim_Resultado!AF389+PLANEL_GerMED_Trim_Resultado!AF401+PLANEL_GerMED_Trim_Resultado!AF413+PLANEL_GerMED_Trim_Resultado!AF425+PLANEL_GerMED_Trim_Resultado!AF437+PLANEL_GerMED_Trim_Resultado!AF449+PLANEL_GerMED_Trim_Resultado!AF461+PLANEL_GerMED_Trim_Resultado!AF473</f>
        <v>5817.9673179000001</v>
      </c>
      <c r="T17" s="90">
        <f>PLANEL_GerMED_Trim_Resultado!AG389+PLANEL_GerMED_Trim_Resultado!AG401+PLANEL_GerMED_Trim_Resultado!AG413+PLANEL_GerMED_Trim_Resultado!AG425+PLANEL_GerMED_Trim_Resultado!AG437+PLANEL_GerMED_Trim_Resultado!AG449+PLANEL_GerMED_Trim_Resultado!AG461+PLANEL_GerMED_Trim_Resultado!AG473</f>
        <v>6895.4586372000003</v>
      </c>
      <c r="U17" s="90">
        <f>PLANEL_GerMED_Trim_Resultado!AH389+PLANEL_GerMED_Trim_Resultado!AH401+PLANEL_GerMED_Trim_Resultado!AH413+PLANEL_GerMED_Trim_Resultado!AH425+PLANEL_GerMED_Trim_Resultado!AH437+PLANEL_GerMED_Trim_Resultado!AH449+PLANEL_GerMED_Trim_Resultado!AH461+PLANEL_GerMED_Trim_Resultado!AH473</f>
        <v>9081.2994242000004</v>
      </c>
      <c r="V17" s="90">
        <f>PLANEL_GerMED_Trim_Resultado!AI389+PLANEL_GerMED_Trim_Resultado!AI401+PLANEL_GerMED_Trim_Resultado!AI413+PLANEL_GerMED_Trim_Resultado!AI425+PLANEL_GerMED_Trim_Resultado!AI437+PLANEL_GerMED_Trim_Resultado!AI449+PLANEL_GerMED_Trim_Resultado!AI461+PLANEL_GerMED_Trim_Resultado!AI473</f>
        <v>7560.9902205000008</v>
      </c>
      <c r="W17" s="90">
        <f>PLANEL_GerMED_Trim_Resultado!AJ389+PLANEL_GerMED_Trim_Resultado!AJ401+PLANEL_GerMED_Trim_Resultado!AJ413+PLANEL_GerMED_Trim_Resultado!AJ425+PLANEL_GerMED_Trim_Resultado!AJ437+PLANEL_GerMED_Trim_Resultado!AJ449+PLANEL_GerMED_Trim_Resultado!AJ461+PLANEL_GerMED_Trim_Resultado!AJ473</f>
        <v>5854.2545769000008</v>
      </c>
      <c r="X17" s="90">
        <f>PLANEL_GerMED_Trim_Resultado!AK389+PLANEL_GerMED_Trim_Resultado!AK401+PLANEL_GerMED_Trim_Resultado!AK413+PLANEL_GerMED_Trim_Resultado!AK425+PLANEL_GerMED_Trim_Resultado!AK437+PLANEL_GerMED_Trim_Resultado!AK449+PLANEL_GerMED_Trim_Resultado!AK461+PLANEL_GerMED_Trim_Resultado!AK473</f>
        <v>6939.7354931999998</v>
      </c>
      <c r="Y17" s="90">
        <f>PLANEL_GerMED_Trim_Resultado!AL389+PLANEL_GerMED_Trim_Resultado!AL401+PLANEL_GerMED_Trim_Resultado!AL413+PLANEL_GerMED_Trim_Resultado!AL425+PLANEL_GerMED_Trim_Resultado!AL437+PLANEL_GerMED_Trim_Resultado!AL449+PLANEL_GerMED_Trim_Resultado!AL461+PLANEL_GerMED_Trim_Resultado!AL473</f>
        <v>9140.2216102000002</v>
      </c>
      <c r="Z17" s="90">
        <f>PLANEL_GerMED_Trim_Resultado!AM389+PLANEL_GerMED_Trim_Resultado!AM401+PLANEL_GerMED_Trim_Resultado!AM413+PLANEL_GerMED_Trim_Resultado!AM425+PLANEL_GerMED_Trim_Resultado!AM437+PLANEL_GerMED_Trim_Resultado!AM449+PLANEL_GerMED_Trim_Resultado!AM461+PLANEL_GerMED_Trim_Resultado!AM473</f>
        <v>7609.2969634999999</v>
      </c>
      <c r="AA17" s="90">
        <f>PLANEL_GerMED_Trim_Resultado!AN389+PLANEL_GerMED_Trim_Resultado!AN401+PLANEL_GerMED_Trim_Resultado!AN413+PLANEL_GerMED_Trim_Resultado!AN425+PLANEL_GerMED_Trim_Resultado!AN437+PLANEL_GerMED_Trim_Resultado!AN449+PLANEL_GerMED_Trim_Resultado!AN461+PLANEL_GerMED_Trim_Resultado!AN473</f>
        <v>5854.2545769000008</v>
      </c>
      <c r="AB17" s="90">
        <f>PLANEL_GerMED_Trim_Resultado!AO389+PLANEL_GerMED_Trim_Resultado!AO401+PLANEL_GerMED_Trim_Resultado!AO413+PLANEL_GerMED_Trim_Resultado!AO425+PLANEL_GerMED_Trim_Resultado!AO437+PLANEL_GerMED_Trim_Resultado!AO449+PLANEL_GerMED_Trim_Resultado!AO461+PLANEL_GerMED_Trim_Resultado!AO473</f>
        <v>6939.7354931999998</v>
      </c>
      <c r="AC17" s="90">
        <f>PLANEL_GerMED_Trim_Resultado!AP389+PLANEL_GerMED_Trim_Resultado!AP401+PLANEL_GerMED_Trim_Resultado!AP413+PLANEL_GerMED_Trim_Resultado!AP425+PLANEL_GerMED_Trim_Resultado!AP437+PLANEL_GerMED_Trim_Resultado!AP449+PLANEL_GerMED_Trim_Resultado!AP461+PLANEL_GerMED_Trim_Resultado!AP473</f>
        <v>9140.2216102000002</v>
      </c>
      <c r="AD17" s="90">
        <f>PLANEL_GerMED_Trim_Resultado!AQ389+PLANEL_GerMED_Trim_Resultado!AQ401+PLANEL_GerMED_Trim_Resultado!AQ413+PLANEL_GerMED_Trim_Resultado!AQ425+PLANEL_GerMED_Trim_Resultado!AQ437+PLANEL_GerMED_Trim_Resultado!AQ449+PLANEL_GerMED_Trim_Resultado!AQ461+PLANEL_GerMED_Trim_Resultado!AQ473</f>
        <v>7609.2969634999999</v>
      </c>
      <c r="AE17" s="90">
        <f>PLANEL_GerMED_Trim_Resultado!AR389+PLANEL_GerMED_Trim_Resultado!AR401+PLANEL_GerMED_Trim_Resultado!AR413+PLANEL_GerMED_Trim_Resultado!AR425+PLANEL_GerMED_Trim_Resultado!AR437+PLANEL_GerMED_Trim_Resultado!AR449+PLANEL_GerMED_Trim_Resultado!AR461+PLANEL_GerMED_Trim_Resultado!AR473</f>
        <v>7120.321120900001</v>
      </c>
      <c r="AF17" s="90">
        <f>PLANEL_GerMED_Trim_Resultado!AS389+PLANEL_GerMED_Trim_Resultado!AS401+PLANEL_GerMED_Trim_Resultado!AS413+PLANEL_GerMED_Trim_Resultado!AS425+PLANEL_GerMED_Trim_Resultado!AS437+PLANEL_GerMED_Trim_Resultado!AS449+PLANEL_GerMED_Trim_Resultado!AS461+PLANEL_GerMED_Trim_Resultado!AS473</f>
        <v>8477.4901372000004</v>
      </c>
      <c r="AG17" s="90">
        <f>PLANEL_GerMED_Trim_Resultado!AT389+PLANEL_GerMED_Trim_Resultado!AT401+PLANEL_GerMED_Trim_Resultado!AT413+PLANEL_GerMED_Trim_Resultado!AT425+PLANEL_GerMED_Trim_Resultado!AT437+PLANEL_GerMED_Trim_Resultado!AT449+PLANEL_GerMED_Trim_Resultado!AT461+PLANEL_GerMED_Trim_Resultado!AT473</f>
        <v>11183.316119200001</v>
      </c>
      <c r="AH17" s="90">
        <f>PLANEL_GerMED_Trim_Resultado!AU389+PLANEL_GerMED_Trim_Resultado!AU401+PLANEL_GerMED_Trim_Resultado!AU413+PLANEL_GerMED_Trim_Resultado!AU425+PLANEL_GerMED_Trim_Resultado!AU437+PLANEL_GerMED_Trim_Resultado!AU449+PLANEL_GerMED_Trim_Resultado!AU461+PLANEL_GerMED_Trim_Resultado!AU473</f>
        <v>9288.3294194999999</v>
      </c>
      <c r="AI17" s="90">
        <f>PLANEL_GerMED_Trim_Resultado!AV389+PLANEL_GerMED_Trim_Resultado!AV401+PLANEL_GerMED_Trim_Resultado!AV413+PLANEL_GerMED_Trim_Resultado!AV425+PLANEL_GerMED_Trim_Resultado!AV437+PLANEL_GerMED_Trim_Resultado!AV449+PLANEL_GerMED_Trim_Resultado!AV461+PLANEL_GerMED_Trim_Resultado!AV473</f>
        <v>9523.0534289000007</v>
      </c>
      <c r="AJ17" s="90">
        <f>PLANEL_GerMED_Trim_Resultado!AW389+PLANEL_GerMED_Trim_Resultado!AW401+PLANEL_GerMED_Trim_Resultado!AW413+PLANEL_GerMED_Trim_Resultado!AW425+PLANEL_GerMED_Trim_Resultado!AW437+PLANEL_GerMED_Trim_Resultado!AW449+PLANEL_GerMED_Trim_Resultado!AW461+PLANEL_GerMED_Trim_Resultado!AW473</f>
        <v>11395.830236199999</v>
      </c>
      <c r="AK17" s="90">
        <f>PLANEL_GerMED_Trim_Resultado!AX389+PLANEL_GerMED_Trim_Resultado!AX401+PLANEL_GerMED_Trim_Resultado!AX413+PLANEL_GerMED_Trim_Resultado!AX425+PLANEL_GerMED_Trim_Resultado!AX437+PLANEL_GerMED_Trim_Resultado!AX449+PLANEL_GerMED_Trim_Resultado!AX461+PLANEL_GerMED_Trim_Resultado!AX473</f>
        <v>15060.6867112</v>
      </c>
      <c r="AL17" s="90">
        <f>PLANEL_GerMED_Trim_Resultado!AY389+PLANEL_GerMED_Trim_Resultado!AY401+PLANEL_GerMED_Trim_Resultado!AY413+PLANEL_GerMED_Trim_Resultado!AY425+PLANEL_GerMED_Trim_Resultado!AY437+PLANEL_GerMED_Trim_Resultado!AY449+PLANEL_GerMED_Trim_Resultado!AY461+PLANEL_GerMED_Trim_Resultado!AY473</f>
        <v>12474.7855705</v>
      </c>
      <c r="AM17" s="90">
        <f>PLANEL_GerMED_Trim_Resultado!AZ389+PLANEL_GerMED_Trim_Resultado!AZ401+PLANEL_GerMED_Trim_Resultado!AZ413+PLANEL_GerMED_Trim_Resultado!AZ425+PLANEL_GerMED_Trim_Resultado!AZ437+PLANEL_GerMED_Trim_Resultado!AZ449+PLANEL_GerMED_Trim_Resultado!AZ461+PLANEL_GerMED_Trim_Resultado!AZ473</f>
        <v>10784.8997829</v>
      </c>
      <c r="AN17" s="90">
        <f>PLANEL_GerMED_Trim_Resultado!BA389+PLANEL_GerMED_Trim_Resultado!BA401+PLANEL_GerMED_Trim_Resultado!BA413+PLANEL_GerMED_Trim_Resultado!BA425+PLANEL_GerMED_Trim_Resultado!BA437+PLANEL_GerMED_Trim_Resultado!BA449+PLANEL_GerMED_Trim_Resultado!BA461+PLANEL_GerMED_Trim_Resultado!BA473</f>
        <v>12928.459070199999</v>
      </c>
      <c r="AO17" s="90">
        <f>PLANEL_GerMED_Trim_Resultado!BB389+PLANEL_GerMED_Trim_Resultado!BB401+PLANEL_GerMED_Trim_Resultado!BB413+PLANEL_GerMED_Trim_Resultado!BB425+PLANEL_GerMED_Trim_Resultado!BB437+PLANEL_GerMED_Trim_Resultado!BB449+PLANEL_GerMED_Trim_Resultado!BB461+PLANEL_GerMED_Trim_Resultado!BB473</f>
        <v>17096.970956199999</v>
      </c>
      <c r="AP17" s="90">
        <f>PLANEL_GerMED_Trim_Resultado!BC389+PLANEL_GerMED_Trim_Resultado!BC401+PLANEL_GerMED_Trim_Resultado!BC413+PLANEL_GerMED_Trim_Resultado!BC425+PLANEL_GerMED_Trim_Resultado!BC437+PLANEL_GerMED_Trim_Resultado!BC449+PLANEL_GerMED_Trim_Resultado!BC461+PLANEL_GerMED_Trim_Resultado!BC473</f>
        <v>14148.2212925</v>
      </c>
      <c r="AQ17" s="90">
        <f>PLANEL_GerMED_Trim_Resultado!BD389+PLANEL_GerMED_Trim_Resultado!BD401+PLANEL_GerMED_Trim_Resultado!BD413+PLANEL_GerMED_Trim_Resultado!BD425+PLANEL_GerMED_Trim_Resultado!BD437+PLANEL_GerMED_Trim_Resultado!BD449+PLANEL_GerMED_Trim_Resultado!BD461+PLANEL_GerMED_Trim_Resultado!BD473</f>
        <v>13405.150201</v>
      </c>
      <c r="AR17" s="90">
        <f>PLANEL_GerMED_Trim_Resultado!BE389+PLANEL_GerMED_Trim_Resultado!BE401+PLANEL_GerMED_Trim_Resultado!BE413+PLANEL_GerMED_Trim_Resultado!BE425+PLANEL_GerMED_Trim_Resultado!BE437+PLANEL_GerMED_Trim_Resultado!BE449+PLANEL_GerMED_Trim_Resultado!BE461+PLANEL_GerMED_Trim_Resultado!BE473</f>
        <v>16111.3840382</v>
      </c>
      <c r="AS17" s="90">
        <f>PLANEL_GerMED_Trim_Resultado!BF389+PLANEL_GerMED_Trim_Resultado!BF401+PLANEL_GerMED_Trim_Resultado!BF413+PLANEL_GerMED_Trim_Resultado!BF425+PLANEL_GerMED_Trim_Resultado!BF437+PLANEL_GerMED_Trim_Resultado!BF449+PLANEL_GerMED_Trim_Resultado!BF461+PLANEL_GerMED_Trim_Resultado!BF473</f>
        <v>21326.057172100001</v>
      </c>
      <c r="AT17" s="90">
        <f>PLANEL_GerMED_Trim_Resultado!BG389+PLANEL_GerMED_Trim_Resultado!BG401+PLANEL_GerMED_Trim_Resultado!BG413+PLANEL_GerMED_Trim_Resultado!BG425+PLANEL_GerMED_Trim_Resultado!BG437+PLANEL_GerMED_Trim_Resultado!BG449+PLANEL_GerMED_Trim_Resultado!BG461+PLANEL_GerMED_Trim_Resultado!BG473</f>
        <v>17623.4975982</v>
      </c>
      <c r="AU17" s="90">
        <f>PLANEL_GerMED_Trim_Resultado!BH389+PLANEL_GerMED_Trim_Resultado!BH401+PLANEL_GerMED_Trim_Resultado!BH413+PLANEL_GerMED_Trim_Resultado!BH425+PLANEL_GerMED_Trim_Resultado!BH437+PLANEL_GerMED_Trim_Resultado!BH449+PLANEL_GerMED_Trim_Resultado!BH461+PLANEL_GerMED_Trim_Resultado!BH473</f>
        <v>14232.116287999999</v>
      </c>
      <c r="AV17" s="90">
        <f>PLANEL_GerMED_Trim_Resultado!BI389+PLANEL_GerMED_Trim_Resultado!BI401+PLANEL_GerMED_Trim_Resultado!BI413+PLANEL_GerMED_Trim_Resultado!BI425+PLANEL_GerMED_Trim_Resultado!BI437+PLANEL_GerMED_Trim_Resultado!BI449+PLANEL_GerMED_Trim_Resultado!BI461+PLANEL_GerMED_Trim_Resultado!BI473</f>
        <v>17115.810661199997</v>
      </c>
      <c r="AW17" s="90">
        <f>PLANEL_GerMED_Trim_Resultado!BJ389+PLANEL_GerMED_Trim_Resultado!BJ401+PLANEL_GerMED_Trim_Resultado!BJ413+PLANEL_GerMED_Trim_Resultado!BJ425+PLANEL_GerMED_Trim_Resultado!BJ437+PLANEL_GerMED_Trim_Resultado!BJ449+PLANEL_GerMED_Trim_Resultado!BJ461+PLANEL_GerMED_Trim_Resultado!BJ473</f>
        <v>22660.5603821</v>
      </c>
      <c r="AX17" s="90">
        <f>PLANEL_GerMED_Trim_Resultado!BK389+PLANEL_GerMED_Trim_Resultado!BK401+PLANEL_GerMED_Trim_Resultado!BK413+PLANEL_GerMED_Trim_Resultado!BK425+PLANEL_GerMED_Trim_Resultado!BK437+PLANEL_GerMED_Trim_Resultado!BK449+PLANEL_GerMED_Trim_Resultado!BK461+PLANEL_GerMED_Trim_Resultado!BK473</f>
        <v>18720.203698199999</v>
      </c>
      <c r="AY17" s="90">
        <f>PLANEL_GerMED_Trim_Resultado!BL389+PLANEL_GerMED_Trim_Resultado!BL401+PLANEL_GerMED_Trim_Resultado!BL413+PLANEL_GerMED_Trim_Resultado!BL425+PLANEL_GerMED_Trim_Resultado!BL437+PLANEL_GerMED_Trim_Resultado!BL449+PLANEL_GerMED_Trim_Resultado!BL461+PLANEL_GerMED_Trim_Resultado!BL473</f>
        <v>16970.716891799999</v>
      </c>
      <c r="AZ17" s="90">
        <f>PLANEL_GerMED_Trim_Resultado!BM389+PLANEL_GerMED_Trim_Resultado!BM401+PLANEL_GerMED_Trim_Resultado!BM413+PLANEL_GerMED_Trim_Resultado!BM425+PLANEL_GerMED_Trim_Resultado!BM437+PLANEL_GerMED_Trim_Resultado!BM449+PLANEL_GerMED_Trim_Resultado!BM461+PLANEL_GerMED_Trim_Resultado!BM473</f>
        <v>20454.981172200001</v>
      </c>
      <c r="BA17" s="90">
        <f>PLANEL_GerMED_Trim_Resultado!BN389+PLANEL_GerMED_Trim_Resultado!BN401+PLANEL_GerMED_Trim_Resultado!BN413+PLANEL_GerMED_Trim_Resultado!BN425+PLANEL_GerMED_Trim_Resultado!BN437+PLANEL_GerMED_Trim_Resultado!BN449+PLANEL_GerMED_Trim_Resultado!BN461+PLANEL_GerMED_Trim_Resultado!BN473</f>
        <v>27103.096580699999</v>
      </c>
      <c r="BB17" s="90">
        <f>PLANEL_GerMED_Trim_Resultado!BO389+PLANEL_GerMED_Trim_Resultado!BO401+PLANEL_GerMED_Trim_Resultado!BO413+PLANEL_GerMED_Trim_Resultado!BO425+PLANEL_GerMED_Trim_Resultado!BO437+PLANEL_GerMED_Trim_Resultado!BO449+PLANEL_GerMED_Trim_Resultado!BO461+PLANEL_GerMED_Trim_Resultado!BO473</f>
        <v>22363.739440400001</v>
      </c>
      <c r="BC17" s="90">
        <f>PLANEL_GerMED_Trim_Resultado!BP389+PLANEL_GerMED_Trim_Resultado!BP401+PLANEL_GerMED_Trim_Resultado!BP413+PLANEL_GerMED_Trim_Resultado!BP425+PLANEL_GerMED_Trim_Resultado!BP437+PLANEL_GerMED_Trim_Resultado!BP449+PLANEL_GerMED_Trim_Resultado!BP461+PLANEL_GerMED_Trim_Resultado!BP473</f>
        <v>17550.732072800001</v>
      </c>
      <c r="BD17" s="90">
        <f>PLANEL_GerMED_Trim_Resultado!BQ389+PLANEL_GerMED_Trim_Resultado!BQ401+PLANEL_GerMED_Trim_Resultado!BQ413+PLANEL_GerMED_Trim_Resultado!BQ425+PLANEL_GerMED_Trim_Resultado!BQ437+PLANEL_GerMED_Trim_Resultado!BQ449+PLANEL_GerMED_Trim_Resultado!BQ461+PLANEL_GerMED_Trim_Resultado!BQ473</f>
        <v>21159.6332539</v>
      </c>
      <c r="BE17" s="90">
        <f>PLANEL_GerMED_Trim_Resultado!BR389+PLANEL_GerMED_Trim_Resultado!BR401+PLANEL_GerMED_Trim_Resultado!BR413+PLANEL_GerMED_Trim_Resultado!BR425+PLANEL_GerMED_Trim_Resultado!BR437+PLANEL_GerMED_Trim_Resultado!BR449+PLANEL_GerMED_Trim_Resultado!BR461+PLANEL_GerMED_Trim_Resultado!BR473</f>
        <v>28039.392536200001</v>
      </c>
      <c r="BF17" s="90">
        <f>PLANEL_GerMED_Trim_Resultado!BS389+PLANEL_GerMED_Trim_Resultado!BS401+PLANEL_GerMED_Trim_Resultado!BS413+PLANEL_GerMED_Trim_Resultado!BS425+PLANEL_GerMED_Trim_Resultado!BS437+PLANEL_GerMED_Trim_Resultado!BS449+PLANEL_GerMED_Trim_Resultado!BS461+PLANEL_GerMED_Trim_Resultado!BS473</f>
        <v>23133.0980203</v>
      </c>
      <c r="BG17" s="90">
        <f>PLANEL_GerMED_Trim_Resultado!BT389+PLANEL_GerMED_Trim_Resultado!BT401+PLANEL_GerMED_Trim_Resultado!BT413+PLANEL_GerMED_Trim_Resultado!BT425+PLANEL_GerMED_Trim_Resultado!BT437+PLANEL_GerMED_Trim_Resultado!BT449+PLANEL_GerMED_Trim_Resultado!BT461+PLANEL_GerMED_Trim_Resultado!BT473</f>
        <v>17981.975668799998</v>
      </c>
      <c r="BH17" s="90">
        <f>PLANEL_GerMED_Trim_Resultado!BU389+PLANEL_GerMED_Trim_Resultado!BU401+PLANEL_GerMED_Trim_Resultado!BU413+PLANEL_GerMED_Trim_Resultado!BU425+PLANEL_GerMED_Trim_Resultado!BU437+PLANEL_GerMED_Trim_Resultado!BU449+PLANEL_GerMED_Trim_Resultado!BU461+PLANEL_GerMED_Trim_Resultado!BU473</f>
        <v>21683.418396900001</v>
      </c>
      <c r="BI17" s="90">
        <f>PLANEL_GerMED_Trim_Resultado!BV389+PLANEL_GerMED_Trim_Resultado!BV401+PLANEL_GerMED_Trim_Resultado!BV413+PLANEL_GerMED_Trim_Resultado!BV425+PLANEL_GerMED_Trim_Resultado!BV437+PLANEL_GerMED_Trim_Resultado!BV449+PLANEL_GerMED_Trim_Resultado!BV461+PLANEL_GerMED_Trim_Resultado!BV473</f>
        <v>28735.304950199999</v>
      </c>
      <c r="BJ17" s="90">
        <f>PLANEL_GerMED_Trim_Resultado!BW389+PLANEL_GerMED_Trim_Resultado!BW401+PLANEL_GerMED_Trim_Resultado!BW413+PLANEL_GerMED_Trim_Resultado!BW425+PLANEL_GerMED_Trim_Resultado!BW437+PLANEL_GerMED_Trim_Resultado!BW449+PLANEL_GerMED_Trim_Resultado!BW461+PLANEL_GerMED_Trim_Resultado!BW473</f>
        <v>23705.004761299999</v>
      </c>
      <c r="BK17" s="90">
        <f>PLANEL_GerMED_Trim_Resultado!BX389+PLANEL_GerMED_Trim_Resultado!BX401+PLANEL_GerMED_Trim_Resultado!BX413+PLANEL_GerMED_Trim_Resultado!BX425+PLANEL_GerMED_Trim_Resultado!BX437+PLANEL_GerMED_Trim_Resultado!BX449+PLANEL_GerMED_Trim_Resultado!BX461+PLANEL_GerMED_Trim_Resultado!BX473</f>
        <v>19526.902742800001</v>
      </c>
      <c r="BL17" s="90">
        <f>PLANEL_GerMED_Trim_Resultado!BY389+PLANEL_GerMED_Trim_Resultado!BY401+PLANEL_GerMED_Trim_Resultado!BY413+PLANEL_GerMED_Trim_Resultado!BY425+PLANEL_GerMED_Trim_Resultado!BY437+PLANEL_GerMED_Trim_Resultado!BY449+PLANEL_GerMED_Trim_Resultado!BY461+PLANEL_GerMED_Trim_Resultado!BY473</f>
        <v>23559.874887900001</v>
      </c>
      <c r="BM17" s="90">
        <f>PLANEL_GerMED_Trim_Resultado!BZ389+PLANEL_GerMED_Trim_Resultado!BZ401+PLANEL_GerMED_Trim_Resultado!BZ413+PLANEL_GerMED_Trim_Resultado!BZ425+PLANEL_GerMED_Trim_Resultado!BZ437+PLANEL_GerMED_Trim_Resultado!BZ449+PLANEL_GerMED_Trim_Resultado!BZ461+PLANEL_GerMED_Trim_Resultado!BZ473</f>
        <v>31228.406153200001</v>
      </c>
      <c r="BN17" s="90">
        <f>PLANEL_GerMED_Trim_Resultado!CA389+PLANEL_GerMED_Trim_Resultado!CA401+PLANEL_GerMED_Trim_Resultado!CA413+PLANEL_GerMED_Trim_Resultado!CA425+PLANEL_GerMED_Trim_Resultado!CA437+PLANEL_GerMED_Trim_Resultado!CA449+PLANEL_GerMED_Trim_Resultado!CA461+PLANEL_GerMED_Trim_Resultado!CA473</f>
        <v>25753.856547299998</v>
      </c>
      <c r="BO17" s="90">
        <f>PLANEL_GerMED_Trim_Resultado!CB389+PLANEL_GerMED_Trim_Resultado!CB401+PLANEL_GerMED_Trim_Resultado!CB413+PLANEL_GerMED_Trim_Resultado!CB425+PLANEL_GerMED_Trim_Resultado!CB437+PLANEL_GerMED_Trim_Resultado!CB449+PLANEL_GerMED_Trim_Resultado!CB461+PLANEL_GerMED_Trim_Resultado!CB473</f>
        <v>21865.470384199998</v>
      </c>
      <c r="BP17" s="90">
        <f>PLANEL_GerMED_Trim_Resultado!CC389+PLANEL_GerMED_Trim_Resultado!CC401+PLANEL_GerMED_Trim_Resultado!CC413+PLANEL_GerMED_Trim_Resultado!CC425+PLANEL_GerMED_Trim_Resultado!CC437+PLANEL_GerMED_Trim_Resultado!CC449+PLANEL_GerMED_Trim_Resultado!CC461+PLANEL_GerMED_Trim_Resultado!CC473</f>
        <v>26403.237067099999</v>
      </c>
      <c r="BQ17" s="90">
        <f>PLANEL_GerMED_Trim_Resultado!CD389+PLANEL_GerMED_Trim_Resultado!CD401+PLANEL_GerMED_Trim_Resultado!CD413+PLANEL_GerMED_Trim_Resultado!CD425+PLANEL_GerMED_Trim_Resultado!CD437+PLANEL_GerMED_Trim_Resultado!CD449+PLANEL_GerMED_Trim_Resultado!CD461+PLANEL_GerMED_Trim_Resultado!CD473</f>
        <v>35007.545091300002</v>
      </c>
      <c r="BR17" s="90">
        <f>PLANEL_GerMED_Trim_Resultado!CE389+PLANEL_GerMED_Trim_Resultado!CE401+PLANEL_GerMED_Trim_Resultado!CE413+PLANEL_GerMED_Trim_Resultado!CE425+PLANEL_GerMED_Trim_Resultado!CE437+PLANEL_GerMED_Trim_Resultado!CE449+PLANEL_GerMED_Trim_Resultado!CE461+PLANEL_GerMED_Trim_Resultado!CE473</f>
        <v>28857.8927196</v>
      </c>
      <c r="BS17" s="90">
        <f>PLANEL_GerMED_Trim_Resultado!CF389+PLANEL_GerMED_Trim_Resultado!CF401+PLANEL_GerMED_Trim_Resultado!CF413+PLANEL_GerMED_Trim_Resultado!CF425+PLANEL_GerMED_Trim_Resultado!CF437+PLANEL_GerMED_Trim_Resultado!CF449+PLANEL_GerMED_Trim_Resultado!CF461+PLANEL_GerMED_Trim_Resultado!CF473</f>
        <v>23332.951516000001</v>
      </c>
      <c r="BT17" s="90">
        <f>PLANEL_GerMED_Trim_Resultado!CG389+PLANEL_GerMED_Trim_Resultado!CG401+PLANEL_GerMED_Trim_Resultado!CG413+PLANEL_GerMED_Trim_Resultado!CG425+PLANEL_GerMED_Trim_Resultado!CG437+PLANEL_GerMED_Trim_Resultado!CG449+PLANEL_GerMED_Trim_Resultado!CG461+PLANEL_GerMED_Trim_Resultado!CG473</f>
        <v>28209.052527100001</v>
      </c>
      <c r="BU17" s="90">
        <f>PLANEL_GerMED_Trim_Resultado!CH389+PLANEL_GerMED_Trim_Resultado!CH401+PLANEL_GerMED_Trim_Resultado!CH413+PLANEL_GerMED_Trim_Resultado!CH425+PLANEL_GerMED_Trim_Resultado!CH437+PLANEL_GerMED_Trim_Resultado!CH449+PLANEL_GerMED_Trim_Resultado!CH461+PLANEL_GerMED_Trim_Resultado!CH473</f>
        <v>37417.771443899997</v>
      </c>
      <c r="BV17" s="90">
        <f>PLANEL_GerMED_Trim_Resultado!CI389+PLANEL_GerMED_Trim_Resultado!CI401+PLANEL_GerMED_Trim_Resultado!CI413+PLANEL_GerMED_Trim_Resultado!CI425+PLANEL_GerMED_Trim_Resultado!CI437+PLANEL_GerMED_Trim_Resultado!CI449+PLANEL_GerMED_Trim_Resultado!CI461+PLANEL_GerMED_Trim_Resultado!CI473</f>
        <v>30825.226358799999</v>
      </c>
      <c r="BW17" s="90">
        <f>PLANEL_GerMED_Trim_Resultado!CJ389+PLANEL_GerMED_Trim_Resultado!CJ401+PLANEL_GerMED_Trim_Resultado!CJ413+PLANEL_GerMED_Trim_Resultado!CJ425+PLANEL_GerMED_Trim_Resultado!CJ437+PLANEL_GerMED_Trim_Resultado!CJ449+PLANEL_GerMED_Trim_Resultado!CJ461+PLANEL_GerMED_Trim_Resultado!CJ473</f>
        <v>24682.231548299998</v>
      </c>
      <c r="BX17" s="90">
        <f>PLANEL_GerMED_Trim_Resultado!CK389+PLANEL_GerMED_Trim_Resultado!CK401+PLANEL_GerMED_Trim_Resultado!CK413+PLANEL_GerMED_Trim_Resultado!CK425+PLANEL_GerMED_Trim_Resultado!CK437+PLANEL_GerMED_Trim_Resultado!CK449+PLANEL_GerMED_Trim_Resultado!CK461+PLANEL_GerMED_Trim_Resultado!CK473</f>
        <v>29863.8531081</v>
      </c>
      <c r="BY17" s="90">
        <f>PLANEL_GerMED_Trim_Resultado!CL389+PLANEL_GerMED_Trim_Resultado!CL401+PLANEL_GerMED_Trim_Resultado!CL413+PLANEL_GerMED_Trim_Resultado!CL425+PLANEL_GerMED_Trim_Resultado!CL437+PLANEL_GerMED_Trim_Resultado!CL449+PLANEL_GerMED_Trim_Resultado!CL461+PLANEL_GerMED_Trim_Resultado!CL473</f>
        <v>39623.864436699994</v>
      </c>
      <c r="BZ17" s="90">
        <f>PLANEL_GerMED_Trim_Resultado!CM389+PLANEL_GerMED_Trim_Resultado!CM401+PLANEL_GerMED_Trim_Resultado!CM413+PLANEL_GerMED_Trim_Resultado!CM425+PLANEL_GerMED_Trim_Resultado!CM437+PLANEL_GerMED_Trim_Resultado!CM449+PLANEL_GerMED_Trim_Resultado!CM461+PLANEL_GerMED_Trim_Resultado!CM473</f>
        <v>32629.066037999997</v>
      </c>
      <c r="CA17" s="90">
        <f>PLANEL_GerMED_Trim_Resultado!CN389+PLANEL_GerMED_Trim_Resultado!CN401+PLANEL_GerMED_Trim_Resultado!CN413+PLANEL_GerMED_Trim_Resultado!CN425+PLANEL_GerMED_Trim_Resultado!CN437+PLANEL_GerMED_Trim_Resultado!CN449+PLANEL_GerMED_Trim_Resultado!CN461+PLANEL_GerMED_Trim_Resultado!CN473</f>
        <v>25708.680534200001</v>
      </c>
      <c r="CB17" s="90">
        <f>PLANEL_GerMED_Trim_Resultado!CO389+PLANEL_GerMED_Trim_Resultado!CO401+PLANEL_GerMED_Trim_Resultado!CO413+PLANEL_GerMED_Trim_Resultado!CO425+PLANEL_GerMED_Trim_Resultado!CO437+PLANEL_GerMED_Trim_Resultado!CO449+PLANEL_GerMED_Trim_Resultado!CO461+PLANEL_GerMED_Trim_Resultado!CO473</f>
        <v>31130.436119099999</v>
      </c>
      <c r="CC17" s="90">
        <f>PLANEL_GerMED_Trim_Resultado!CP389+PLANEL_GerMED_Trim_Resultado!CP401+PLANEL_GerMED_Trim_Resultado!CP413+PLANEL_GerMED_Trim_Resultado!CP425+PLANEL_GerMED_Trim_Resultado!CP437+PLANEL_GerMED_Trim_Resultado!CP449+PLANEL_GerMED_Trim_Resultado!CP461+PLANEL_GerMED_Trim_Resultado!CP473</f>
        <v>41315.986791799995</v>
      </c>
      <c r="CD17" s="90">
        <f>PLANEL_GerMED_Trim_Resultado!CQ389+PLANEL_GerMED_Trim_Resultado!CQ401+PLANEL_GerMED_Trim_Resultado!CQ413+PLANEL_GerMED_Trim_Resultado!CQ425+PLANEL_GerMED_Trim_Resultado!CQ437+PLANEL_GerMED_Trim_Resultado!CQ449+PLANEL_GerMED_Trim_Resultado!CQ461+PLANEL_GerMED_Trim_Resultado!CQ473</f>
        <v>34008.292854700005</v>
      </c>
      <c r="CE17" s="90">
        <f>PLANEL_GerMED_Trim_Resultado!CR389+PLANEL_GerMED_Trim_Resultado!CR401+PLANEL_GerMED_Trim_Resultado!CR413+PLANEL_GerMED_Trim_Resultado!CR425+PLANEL_GerMED_Trim_Resultado!CR437+PLANEL_GerMED_Trim_Resultado!CR449+PLANEL_GerMED_Trim_Resultado!CR461+PLANEL_GerMED_Trim_Resultado!CR473</f>
        <v>27501.354594299999</v>
      </c>
      <c r="CF17" s="90">
        <f>PLANEL_GerMED_Trim_Resultado!CS389+PLANEL_GerMED_Trim_Resultado!CS401+PLANEL_GerMED_Trim_Resultado!CS413+PLANEL_GerMED_Trim_Resultado!CS425+PLANEL_GerMED_Trim_Resultado!CS437+PLANEL_GerMED_Trim_Resultado!CS449+PLANEL_GerMED_Trim_Resultado!CS461+PLANEL_GerMED_Trim_Resultado!CS473</f>
        <v>33216.114232699998</v>
      </c>
      <c r="CG17" s="90">
        <f>PLANEL_GerMED_Trim_Resultado!CT389+PLANEL_GerMED_Trim_Resultado!CT401+PLANEL_GerMED_Trim_Resultado!CT413+PLANEL_GerMED_Trim_Resultado!CT425+PLANEL_GerMED_Trim_Resultado!CT437+PLANEL_GerMED_Trim_Resultado!CT449+PLANEL_GerMED_Trim_Resultado!CT461+PLANEL_GerMED_Trim_Resultado!CT473</f>
        <v>44044.083706999998</v>
      </c>
      <c r="CH17" s="90">
        <f>PLANEL_GerMED_Trim_Resultado!CU389+PLANEL_GerMED_Trim_Resultado!CU401+PLANEL_GerMED_Trim_Resultado!CU413+PLANEL_GerMED_Trim_Resultado!CU425+PLANEL_GerMED_Trim_Resultado!CU437+PLANEL_GerMED_Trim_Resultado!CU449+PLANEL_GerMED_Trim_Resultado!CU461+PLANEL_GerMED_Trim_Resultado!CU473</f>
        <v>36302.760677300001</v>
      </c>
      <c r="CI17" s="90">
        <f>PLANEL_GerMED_Trim_Resultado!CV389+PLANEL_GerMED_Trim_Resultado!CV401+PLANEL_GerMED_Trim_Resultado!CV413+PLANEL_GerMED_Trim_Resultado!CV425+PLANEL_GerMED_Trim_Resultado!CV437+PLANEL_GerMED_Trim_Resultado!CV449+PLANEL_GerMED_Trim_Resultado!CV461+PLANEL_GerMED_Trim_Resultado!CV473</f>
        <v>29881.547544199999</v>
      </c>
      <c r="CJ17" s="90">
        <f>PLANEL_GerMED_Trim_Resultado!CW389+PLANEL_GerMED_Trim_Resultado!CW401+PLANEL_GerMED_Trim_Resultado!CW413+PLANEL_GerMED_Trim_Resultado!CW425+PLANEL_GerMED_Trim_Resultado!CW437+PLANEL_GerMED_Trim_Resultado!CW449+PLANEL_GerMED_Trim_Resultado!CW461+PLANEL_GerMED_Trim_Resultado!CW473</f>
        <v>35919.218455599999</v>
      </c>
      <c r="CK17" s="90">
        <f>PLANEL_GerMED_Trim_Resultado!CX389+PLANEL_GerMED_Trim_Resultado!CX401+PLANEL_GerMED_Trim_Resultado!CX413+PLANEL_GerMED_Trim_Resultado!CX425+PLANEL_GerMED_Trim_Resultado!CX437+PLANEL_GerMED_Trim_Resultado!CX449+PLANEL_GerMED_Trim_Resultado!CX461+PLANEL_GerMED_Trim_Resultado!CX473</f>
        <v>47547.425786299995</v>
      </c>
      <c r="CL17" s="90">
        <f>PLANEL_GerMED_Trim_Resultado!CY389+PLANEL_GerMED_Trim_Resultado!CY401+PLANEL_GerMED_Trim_Resultado!CY413+PLANEL_GerMED_Trim_Resultado!CY425+PLANEL_GerMED_Trim_Resultado!CY437+PLANEL_GerMED_Trim_Resultado!CY449+PLANEL_GerMED_Trim_Resultado!CY461+PLANEL_GerMED_Trim_Resultado!CY473</f>
        <v>39289.390941599995</v>
      </c>
      <c r="CM17" s="90">
        <f>PLANEL_GerMED_Trim_Resultado!CZ389+PLANEL_GerMED_Trim_Resultado!CZ401+PLANEL_GerMED_Trim_Resultado!CZ413+PLANEL_GerMED_Trim_Resultado!CZ425+PLANEL_GerMED_Trim_Resultado!CZ437+PLANEL_GerMED_Trim_Resultado!CZ449+PLANEL_GerMED_Trim_Resultado!CZ461+PLANEL_GerMED_Trim_Resultado!CZ473</f>
        <v>32496.592728299998</v>
      </c>
      <c r="CN17" s="90">
        <f>PLANEL_GerMED_Trim_Resultado!DA389+PLANEL_GerMED_Trim_Resultado!DA401+PLANEL_GerMED_Trim_Resultado!DA413+PLANEL_GerMED_Trim_Resultado!DA425+PLANEL_GerMED_Trim_Resultado!DA437+PLANEL_GerMED_Trim_Resultado!DA449+PLANEL_GerMED_Trim_Resultado!DA461+PLANEL_GerMED_Trim_Resultado!DA473</f>
        <v>38917.194093999999</v>
      </c>
      <c r="CO17" s="90">
        <f>PLANEL_GerMED_Trim_Resultado!DB389+PLANEL_GerMED_Trim_Resultado!DB401+PLANEL_GerMED_Trim_Resultado!DB413+PLANEL_GerMED_Trim_Resultado!DB425+PLANEL_GerMED_Trim_Resultado!DB437+PLANEL_GerMED_Trim_Resultado!DB449+PLANEL_GerMED_Trim_Resultado!DB461+PLANEL_GerMED_Trim_Resultado!DB473</f>
        <v>51447.050772399998</v>
      </c>
      <c r="CP17" s="90">
        <f>PLANEL_GerMED_Trim_Resultado!DC389+PLANEL_GerMED_Trim_Resultado!DC401+PLANEL_GerMED_Trim_Resultado!DC413+PLANEL_GerMED_Trim_Resultado!DC425+PLANEL_GerMED_Trim_Resultado!DC437+PLANEL_GerMED_Trim_Resultado!DC449+PLANEL_GerMED_Trim_Resultado!DC461+PLANEL_GerMED_Trim_Resultado!DC473</f>
        <v>42596.1812221</v>
      </c>
      <c r="CQ17" s="90">
        <f>PLANEL_GerMED_Trim_Resultado!DD389+PLANEL_GerMED_Trim_Resultado!DD401+PLANEL_GerMED_Trim_Resultado!DD413+PLANEL_GerMED_Trim_Resultado!DD425+PLANEL_GerMED_Trim_Resultado!DD437+PLANEL_GerMED_Trim_Resultado!DD449+PLANEL_GerMED_Trim_Resultado!DD461+PLANEL_GerMED_Trim_Resultado!DD473</f>
        <v>36566.663978299999</v>
      </c>
      <c r="CR17" s="90">
        <f>PLANEL_GerMED_Trim_Resultado!DE389+PLANEL_GerMED_Trim_Resultado!DE401+PLANEL_GerMED_Trim_Resultado!DE413+PLANEL_GerMED_Trim_Resultado!DE425+PLANEL_GerMED_Trim_Resultado!DE437+PLANEL_GerMED_Trim_Resultado!DE449+PLANEL_GerMED_Trim_Resultado!DE461+PLANEL_GerMED_Trim_Resultado!DE473</f>
        <v>43734.496809000004</v>
      </c>
      <c r="CS17" s="90">
        <f>PLANEL_GerMED_Trim_Resultado!DF389+PLANEL_GerMED_Trim_Resultado!DF401+PLANEL_GerMED_Trim_Resultado!DF413+PLANEL_GerMED_Trim_Resultado!DF425+PLANEL_GerMED_Trim_Resultado!DF437+PLANEL_GerMED_Trim_Resultado!DF449+PLANEL_GerMED_Trim_Resultado!DF461+PLANEL_GerMED_Trim_Resultado!DF473</f>
        <v>57788.279019399997</v>
      </c>
      <c r="CT17" s="90">
        <f>PLANEL_GerMED_Trim_Resultado!DG389+PLANEL_GerMED_Trim_Resultado!DG401+PLANEL_GerMED_Trim_Resultado!DG413+PLANEL_GerMED_Trim_Resultado!DG425+PLANEL_GerMED_Trim_Resultado!DG437+PLANEL_GerMED_Trim_Resultado!DG449+PLANEL_GerMED_Trim_Resultado!DG461+PLANEL_GerMED_Trim_Resultado!DG473</f>
        <v>47879.694220099998</v>
      </c>
      <c r="CU17" s="90">
        <f>PLANEL_GerMED_Trim_Resultado!DH389+PLANEL_GerMED_Trim_Resultado!DH401+PLANEL_GerMED_Trim_Resultado!DH413+PLANEL_GerMED_Trim_Resultado!DH425+PLANEL_GerMED_Trim_Resultado!DH437+PLANEL_GerMED_Trim_Resultado!DH449+PLANEL_GerMED_Trim_Resultado!DH461+PLANEL_GerMED_Trim_Resultado!DH473</f>
        <v>40179.2519483</v>
      </c>
      <c r="CV17" s="90">
        <f>PLANEL_GerMED_Trim_Resultado!DI389+PLANEL_GerMED_Trim_Resultado!DI401+PLANEL_GerMED_Trim_Resultado!DI413+PLANEL_GerMED_Trim_Resultado!DI425+PLANEL_GerMED_Trim_Resultado!DI437+PLANEL_GerMED_Trim_Resultado!DI449+PLANEL_GerMED_Trim_Resultado!DI461+PLANEL_GerMED_Trim_Resultado!DI473</f>
        <v>47401.236388899997</v>
      </c>
      <c r="CW17" s="90">
        <f>PLANEL_GerMED_Trim_Resultado!DJ389+PLANEL_GerMED_Trim_Resultado!DJ401+PLANEL_GerMED_Trim_Resultado!DJ413+PLANEL_GerMED_Trim_Resultado!DJ425+PLANEL_GerMED_Trim_Resultado!DJ437+PLANEL_GerMED_Trim_Resultado!DJ449+PLANEL_GerMED_Trim_Resultado!DJ461+PLANEL_GerMED_Trim_Resultado!DJ473</f>
        <v>62321.974151599999</v>
      </c>
      <c r="CX17" s="90">
        <f>PLANEL_GerMED_Trim_Resultado!DK389+PLANEL_GerMED_Trim_Resultado!DK401+PLANEL_GerMED_Trim_Resultado!DK413+PLANEL_GerMED_Trim_Resultado!DK425+PLANEL_GerMED_Trim_Resultado!DK437+PLANEL_GerMED_Trim_Resultado!DK449+PLANEL_GerMED_Trim_Resultado!DK461+PLANEL_GerMED_Trim_Resultado!DK473</f>
        <v>52018.359026300001</v>
      </c>
      <c r="CY17" s="91">
        <f>PLANEL_GerMED_Trim_Resultado!DL389+PLANEL_GerMED_Trim_Resultado!DL401+PLANEL_GerMED_Trim_Resultado!DL413+PLANEL_GerMED_Trim_Resultado!DL425+PLANEL_GerMED_Trim_Resultado!DL437+PLANEL_GerMED_Trim_Resultado!DL449+PLANEL_GerMED_Trim_Resultado!DL461+PLANEL_GerMED_Trim_Resultado!DL473</f>
        <v>42616.322572099998</v>
      </c>
      <c r="CZ17" s="91">
        <f>PLANEL_GerMED_Trim_Resultado!DM389+PLANEL_GerMED_Trim_Resultado!DM401+PLANEL_GerMED_Trim_Resultado!DM413+PLANEL_GerMED_Trim_Resultado!DM425+PLANEL_GerMED_Trim_Resultado!DM437+PLANEL_GerMED_Trim_Resultado!DM449+PLANEL_GerMED_Trim_Resultado!DM461+PLANEL_GerMED_Trim_Resultado!DM473</f>
        <v>50362.742489099997</v>
      </c>
      <c r="DA17" s="91">
        <f>PLANEL_GerMED_Trim_Resultado!DN389+PLANEL_GerMED_Trim_Resultado!DN401+PLANEL_GerMED_Trim_Resultado!DN413+PLANEL_GerMED_Trim_Resultado!DN425+PLANEL_GerMED_Trim_Resultado!DN437+PLANEL_GerMED_Trim_Resultado!DN449+PLANEL_GerMED_Trim_Resultado!DN461+PLANEL_GerMED_Trim_Resultado!DN473</f>
        <v>66257.379936199999</v>
      </c>
      <c r="DB17" s="91">
        <f>PLANEL_GerMED_Trim_Resultado!DO389+PLANEL_GerMED_Trim_Resultado!DO401+PLANEL_GerMED_Trim_Resultado!DO413+PLANEL_GerMED_Trim_Resultado!DO425+PLANEL_GerMED_Trim_Resultado!DO437+PLANEL_GerMED_Trim_Resultado!DO449+PLANEL_GerMED_Trim_Resultado!DO461+PLANEL_GerMED_Trim_Resultado!DO473</f>
        <v>55251.673713299999</v>
      </c>
      <c r="DC17" s="90">
        <f>PLANEL_GerMED_Trim_Resultado!DP389+PLANEL_GerMED_Trim_Resultado!DP401+PLANEL_GerMED_Trim_Resultado!DP413+PLANEL_GerMED_Trim_Resultado!DP425+PLANEL_GerMED_Trim_Resultado!DP437+PLANEL_GerMED_Trim_Resultado!DP449+PLANEL_GerMED_Trim_Resultado!DP461+PLANEL_GerMED_Trim_Resultado!DP473</f>
        <v>44839.553592999997</v>
      </c>
      <c r="DD17" s="90">
        <f>PLANEL_GerMED_Trim_Resultado!DQ389+PLANEL_GerMED_Trim_Resultado!DQ401+PLANEL_GerMED_Trim_Resultado!DQ413+PLANEL_GerMED_Trim_Resultado!DQ425+PLANEL_GerMED_Trim_Resultado!DQ437+PLANEL_GerMED_Trim_Resultado!DQ449+PLANEL_GerMED_Trim_Resultado!DQ461+PLANEL_GerMED_Trim_Resultado!DQ473</f>
        <v>53063.061711999995</v>
      </c>
      <c r="DE17" s="90">
        <f>PLANEL_GerMED_Trim_Resultado!DR389+PLANEL_GerMED_Trim_Resultado!DR401+PLANEL_GerMED_Trim_Resultado!DR413+PLANEL_GerMED_Trim_Resultado!DR425+PLANEL_GerMED_Trim_Resultado!DR437+PLANEL_GerMED_Trim_Resultado!DR449+PLANEL_GerMED_Trim_Resultado!DR461+PLANEL_GerMED_Trim_Resultado!DR473</f>
        <v>69845.083213999998</v>
      </c>
      <c r="DF17" s="90">
        <f>PLANEL_GerMED_Trim_Resultado!DS389+PLANEL_GerMED_Trim_Resultado!DS401+PLANEL_GerMED_Trim_Resultado!DS413+PLANEL_GerMED_Trim_Resultado!DS425+PLANEL_GerMED_Trim_Resultado!DS437+PLANEL_GerMED_Trim_Resultado!DS449+PLANEL_GerMED_Trim_Resultado!DS461+PLANEL_GerMED_Trim_Resultado!DS473</f>
        <v>58200.078799999996</v>
      </c>
      <c r="DG17" s="90">
        <f>PLANEL_GerMED_Trim_Resultado!DT389+PLANEL_GerMED_Trim_Resultado!DT401+PLANEL_GerMED_Trim_Resultado!DT413+PLANEL_GerMED_Trim_Resultado!DT425+PLANEL_GerMED_Trim_Resultado!DT437+PLANEL_GerMED_Trim_Resultado!DT449+PLANEL_GerMED_Trim_Resultado!DT461+PLANEL_GerMED_Trim_Resultado!DT473</f>
        <v>47037.744543999994</v>
      </c>
      <c r="DH17" s="90">
        <f>PLANEL_GerMED_Trim_Resultado!DU389+PLANEL_GerMED_Trim_Resultado!DU401+PLANEL_GerMED_Trim_Resultado!DU413+PLANEL_GerMED_Trim_Resultado!DU425+PLANEL_GerMED_Trim_Resultado!DU437+PLANEL_GerMED_Trim_Resultado!DU449+PLANEL_GerMED_Trim_Resultado!DU461+PLANEL_GerMED_Trim_Resultado!DU473</f>
        <v>55732.96746</v>
      </c>
      <c r="DI17" s="90">
        <f>PLANEL_GerMED_Trim_Resultado!DV389+PLANEL_GerMED_Trim_Resultado!DV401+PLANEL_GerMED_Trim_Resultado!DV413+PLANEL_GerMED_Trim_Resultado!DV425+PLANEL_GerMED_Trim_Resultado!DV437+PLANEL_GerMED_Trim_Resultado!DV449+PLANEL_GerMED_Trim_Resultado!DV461+PLANEL_GerMED_Trim_Resultado!DV473</f>
        <v>73392.378488000002</v>
      </c>
      <c r="DJ17" s="90">
        <f>PLANEL_GerMED_Trim_Resultado!DW389+PLANEL_GerMED_Trim_Resultado!DW401+PLANEL_GerMED_Trim_Resultado!DW413+PLANEL_GerMED_Trim_Resultado!DW425+PLANEL_GerMED_Trim_Resultado!DW437+PLANEL_GerMED_Trim_Resultado!DW449+PLANEL_GerMED_Trim_Resultado!DW461+PLANEL_GerMED_Trim_Resultado!DW473</f>
        <v>61115.276241999993</v>
      </c>
      <c r="DK17" s="90">
        <f>PLANEL_GerMED_Trim_Resultado!DX389+PLANEL_GerMED_Trim_Resultado!DX401+PLANEL_GerMED_Trim_Resultado!DX413+PLANEL_GerMED_Trim_Resultado!DX425+PLANEL_GerMED_Trim_Resultado!DX437+PLANEL_GerMED_Trim_Resultado!DX449+PLANEL_GerMED_Trim_Resultado!DX461+PLANEL_GerMED_Trim_Resultado!DX473</f>
        <v>49252.928683999999</v>
      </c>
      <c r="DL17" s="90">
        <f>PLANEL_GerMED_Trim_Resultado!DY389+PLANEL_GerMED_Trim_Resultado!DY401+PLANEL_GerMED_Trim_Resultado!DY413+PLANEL_GerMED_Trim_Resultado!DY425+PLANEL_GerMED_Trim_Resultado!DY437+PLANEL_GerMED_Trim_Resultado!DY449+PLANEL_GerMED_Trim_Resultado!DY461+PLANEL_GerMED_Trim_Resultado!DY473</f>
        <v>58423.513005000001</v>
      </c>
      <c r="DM17" s="90">
        <f>PLANEL_GerMED_Trim_Resultado!DZ389+PLANEL_GerMED_Trim_Resultado!DZ401+PLANEL_GerMED_Trim_Resultado!DZ413+PLANEL_GerMED_Trim_Resultado!DZ425+PLANEL_GerMED_Trim_Resultado!DZ437+PLANEL_GerMED_Trim_Resultado!DZ449+PLANEL_GerMED_Trim_Resultado!DZ461+PLANEL_GerMED_Trim_Resultado!DZ473</f>
        <v>76967.096237999998</v>
      </c>
      <c r="DN17" s="90">
        <f>PLANEL_GerMED_Trim_Resultado!EA389+PLANEL_GerMED_Trim_Resultado!EA401+PLANEL_GerMED_Trim_Resultado!EA413+PLANEL_GerMED_Trim_Resultado!EA425+PLANEL_GerMED_Trim_Resultado!EA437+PLANEL_GerMED_Trim_Resultado!EA449+PLANEL_GerMED_Trim_Resultado!EA461+PLANEL_GerMED_Trim_Resultado!EA473</f>
        <v>64053.009718999994</v>
      </c>
      <c r="DO17" s="90">
        <f>PLANEL_GerMED_Trim_Resultado!EB389+PLANEL_GerMED_Trim_Resultado!EB401+PLANEL_GerMED_Trim_Resultado!EB413+PLANEL_GerMED_Trim_Resultado!EB425+PLANEL_GerMED_Trim_Resultado!EB437+PLANEL_GerMED_Trim_Resultado!EB449+PLANEL_GerMED_Trim_Resultado!EB461+PLANEL_GerMED_Trim_Resultado!EB473</f>
        <v>51520.392198199996</v>
      </c>
      <c r="DP17" s="90">
        <f>PLANEL_GerMED_Trim_Resultado!EC389+PLANEL_GerMED_Trim_Resultado!EC401+PLANEL_GerMED_Trim_Resultado!EC413+PLANEL_GerMED_Trim_Resultado!EC425+PLANEL_GerMED_Trim_Resultado!EC437+PLANEL_GerMED_Trim_Resultado!EC449+PLANEL_GerMED_Trim_Resultado!EC461+PLANEL_GerMED_Trim_Resultado!EC473</f>
        <v>61024.052583700002</v>
      </c>
      <c r="DQ17" s="90">
        <f>PLANEL_GerMED_Trim_Resultado!ED389+PLANEL_GerMED_Trim_Resultado!ED401+PLANEL_GerMED_Trim_Resultado!ED413+PLANEL_GerMED_Trim_Resultado!ED425+PLANEL_GerMED_Trim_Resultado!ED437+PLANEL_GerMED_Trim_Resultado!ED449+PLANEL_GerMED_Trim_Resultado!ED461+PLANEL_GerMED_Trim_Resultado!ED473</f>
        <v>80350.273291399993</v>
      </c>
      <c r="DR17" s="90">
        <f>PLANEL_GerMED_Trim_Resultado!EE389+PLANEL_GerMED_Trim_Resultado!EE401+PLANEL_GerMED_Trim_Resultado!EE413+PLANEL_GerMED_Trim_Resultado!EE425+PLANEL_GerMED_Trim_Resultado!EE437+PLANEL_GerMED_Trim_Resultado!EE449+PLANEL_GerMED_Trim_Resultado!EE461+PLANEL_GerMED_Trim_Resultado!EE473</f>
        <v>66921.217946499994</v>
      </c>
      <c r="DS17" s="90">
        <f>PLANEL_GerMED_Trim_Resultado!EF389+PLANEL_GerMED_Trim_Resultado!EF401+PLANEL_GerMED_Trim_Resultado!EF413+PLANEL_GerMED_Trim_Resultado!EF425+PLANEL_GerMED_Trim_Resultado!EF437+PLANEL_GerMED_Trim_Resultado!EF449+PLANEL_GerMED_Trim_Resultado!EF461+PLANEL_GerMED_Trim_Resultado!EF473</f>
        <v>54450.298415999991</v>
      </c>
      <c r="DT17" s="90">
        <f>PLANEL_GerMED_Trim_Resultado!EG389+PLANEL_GerMED_Trim_Resultado!EG401+PLANEL_GerMED_Trim_Resultado!EG413+PLANEL_GerMED_Trim_Resultado!EG425+PLANEL_GerMED_Trim_Resultado!EG437+PLANEL_GerMED_Trim_Resultado!EG449+PLANEL_GerMED_Trim_Resultado!EG461+PLANEL_GerMED_Trim_Resultado!EG473</f>
        <v>64350.376143000001</v>
      </c>
      <c r="DU17" s="90">
        <f>PLANEL_GerMED_Trim_Resultado!EH389+PLANEL_GerMED_Trim_Resultado!EH401+PLANEL_GerMED_Trim_Resultado!EH413+PLANEL_GerMED_Trim_Resultado!EH425+PLANEL_GerMED_Trim_Resultado!EH437+PLANEL_GerMED_Trim_Resultado!EH449+PLANEL_GerMED_Trim_Resultado!EH461+PLANEL_GerMED_Trim_Resultado!EH473</f>
        <v>84660.797972</v>
      </c>
      <c r="DV17" s="90">
        <f>PLANEL_GerMED_Trim_Resultado!EI389+PLANEL_GerMED_Trim_Resultado!EI401+PLANEL_GerMED_Trim_Resultado!EI413+PLANEL_GerMED_Trim_Resultado!EI425+PLANEL_GerMED_Trim_Resultado!EI437+PLANEL_GerMED_Trim_Resultado!EI449+PLANEL_GerMED_Trim_Resultado!EI461+PLANEL_GerMED_Trim_Resultado!EI473</f>
        <v>70596.651025999992</v>
      </c>
      <c r="DW17" s="90">
        <f>PLANEL_GerMED_Trim_Resultado!EJ389+PLANEL_GerMED_Trim_Resultado!EJ401+PLANEL_GerMED_Trim_Resultado!EJ413+PLANEL_GerMED_Trim_Resultado!EJ425+PLANEL_GerMED_Trim_Resultado!EJ437+PLANEL_GerMED_Trim_Resultado!EJ449+PLANEL_GerMED_Trim_Resultado!EJ461+PLANEL_GerMED_Trim_Resultado!EJ473</f>
        <v>57123.647308999993</v>
      </c>
      <c r="DX17" s="90">
        <f>PLANEL_GerMED_Trim_Resultado!EK389+PLANEL_GerMED_Trim_Resultado!EK401+PLANEL_GerMED_Trim_Resultado!EK413+PLANEL_GerMED_Trim_Resultado!EK425+PLANEL_GerMED_Trim_Resultado!EK437+PLANEL_GerMED_Trim_Resultado!EK449+PLANEL_GerMED_Trim_Resultado!EK461+PLANEL_GerMED_Trim_Resultado!EK473</f>
        <v>67437.113969999991</v>
      </c>
      <c r="DY17" s="90">
        <f>PLANEL_GerMED_Trim_Resultado!EL389+PLANEL_GerMED_Trim_Resultado!EL401+PLANEL_GerMED_Trim_Resultado!EL413+PLANEL_GerMED_Trim_Resultado!EL425+PLANEL_GerMED_Trim_Resultado!EL437+PLANEL_GerMED_Trim_Resultado!EL449+PLANEL_GerMED_Trim_Resultado!EL461+PLANEL_GerMED_Trim_Resultado!EL473</f>
        <v>88686.767185000004</v>
      </c>
      <c r="DZ17" s="90">
        <f>PLANEL_GerMED_Trim_Resultado!EM389+PLANEL_GerMED_Trim_Resultado!EM401+PLANEL_GerMED_Trim_Resultado!EM413+PLANEL_GerMED_Trim_Resultado!EM425+PLANEL_GerMED_Trim_Resultado!EM437+PLANEL_GerMED_Trim_Resultado!EM449+PLANEL_GerMED_Trim_Resultado!EM461+PLANEL_GerMED_Trim_Resultado!EM473</f>
        <v>73996.997039999987</v>
      </c>
      <c r="EA17" s="90">
        <f>PLANEL_GerMED_Trim_Resultado!EN389+PLANEL_GerMED_Trim_Resultado!EN401+PLANEL_GerMED_Trim_Resultado!EN413+PLANEL_GerMED_Trim_Resultado!EN425+PLANEL_GerMED_Trim_Resultado!EN437+PLANEL_GerMED_Trim_Resultado!EN449+PLANEL_GerMED_Trim_Resultado!EN461+PLANEL_GerMED_Trim_Resultado!EN473</f>
        <v>59447.353612999992</v>
      </c>
      <c r="EB17" s="90">
        <f>PLANEL_GerMED_Trim_Resultado!EO389+PLANEL_GerMED_Trim_Resultado!EO401+PLANEL_GerMED_Trim_Resultado!EO413+PLANEL_GerMED_Trim_Resultado!EO425+PLANEL_GerMED_Trim_Resultado!EO437+PLANEL_GerMED_Trim_Resultado!EO449+PLANEL_GerMED_Trim_Resultado!EO461+PLANEL_GerMED_Trim_Resultado!EO473</f>
        <v>70100.730229000008</v>
      </c>
      <c r="EC17" s="90">
        <f>PLANEL_GerMED_Trim_Resultado!EP389+PLANEL_GerMED_Trim_Resultado!EP401+PLANEL_GerMED_Trim_Resultado!EP413+PLANEL_GerMED_Trim_Resultado!EP425+PLANEL_GerMED_Trim_Resultado!EP437+PLANEL_GerMED_Trim_Resultado!EP449+PLANEL_GerMED_Trim_Resultado!EP461+PLANEL_GerMED_Trim_Resultado!EP473</f>
        <v>92151.295156000007</v>
      </c>
      <c r="ED17" s="90">
        <f>PLANEL_GerMED_Trim_Resultado!EQ389+PLANEL_GerMED_Trim_Resultado!EQ401+PLANEL_GerMED_Trim_Resultado!EQ413+PLANEL_GerMED_Trim_Resultado!EQ425+PLANEL_GerMED_Trim_Resultado!EQ437+PLANEL_GerMED_Trim_Resultado!EQ449+PLANEL_GerMED_Trim_Resultado!EQ461+PLANEL_GerMED_Trim_Resultado!EQ473</f>
        <v>76935.057520000002</v>
      </c>
      <c r="EE17" s="90">
        <f>PLANEL_GerMED_Trim_Resultado!ER389+PLANEL_GerMED_Trim_Resultado!ER401+PLANEL_GerMED_Trim_Resultado!ER413+PLANEL_GerMED_Trim_Resultado!ER425+PLANEL_GerMED_Trim_Resultado!ER437+PLANEL_GerMED_Trim_Resultado!ER449+PLANEL_GerMED_Trim_Resultado!ER461+PLANEL_GerMED_Trim_Resultado!ER473</f>
        <v>61987.124602999997</v>
      </c>
      <c r="EF17" s="90">
        <f>PLANEL_GerMED_Trim_Resultado!ES389+PLANEL_GerMED_Trim_Resultado!ES401+PLANEL_GerMED_Trim_Resultado!ES413+PLANEL_GerMED_Trim_Resultado!ES425+PLANEL_GerMED_Trim_Resultado!ES437+PLANEL_GerMED_Trim_Resultado!ES449+PLANEL_GerMED_Trim_Resultado!ES461+PLANEL_GerMED_Trim_Resultado!ES473</f>
        <v>72998.913132999995</v>
      </c>
      <c r="EG17" s="90">
        <f>PLANEL_GerMED_Trim_Resultado!ET389+PLANEL_GerMED_Trim_Resultado!ET401+PLANEL_GerMED_Trim_Resultado!ET413+PLANEL_GerMED_Trim_Resultado!ET425+PLANEL_GerMED_Trim_Resultado!ET437+PLANEL_GerMED_Trim_Resultado!ET449+PLANEL_GerMED_Trim_Resultado!ET461+PLANEL_GerMED_Trim_Resultado!ET473</f>
        <v>95914.411997000003</v>
      </c>
      <c r="EH17" s="90">
        <f>PLANEL_GerMED_Trim_Resultado!EU389+PLANEL_GerMED_Trim_Resultado!EU401+PLANEL_GerMED_Trim_Resultado!EU413+PLANEL_GerMED_Trim_Resultado!EU425+PLANEL_GerMED_Trim_Resultado!EU437+PLANEL_GerMED_Trim_Resultado!EU449+PLANEL_GerMED_Trim_Resultado!EU461+PLANEL_GerMED_Trim_Resultado!EU473</f>
        <v>80134.453562999988</v>
      </c>
      <c r="EI17" s="90">
        <f>PLANEL_GerMED_Trim_Resultado!EV389+PLANEL_GerMED_Trim_Resultado!EV401+PLANEL_GerMED_Trim_Resultado!EV413+PLANEL_GerMED_Trim_Resultado!EV425+PLANEL_GerMED_Trim_Resultado!EV437+PLANEL_GerMED_Trim_Resultado!EV449+PLANEL_GerMED_Trim_Resultado!EV461+PLANEL_GerMED_Trim_Resultado!EV473</f>
        <v>64436.975901999991</v>
      </c>
      <c r="EJ17" s="90">
        <f>PLANEL_GerMED_Trim_Resultado!EW389+PLANEL_GerMED_Trim_Resultado!EW401+PLANEL_GerMED_Trim_Resultado!EW413+PLANEL_GerMED_Trim_Resultado!EW425+PLANEL_GerMED_Trim_Resultado!EW437+PLANEL_GerMED_Trim_Resultado!EW449+PLANEL_GerMED_Trim_Resultado!EW461+PLANEL_GerMED_Trim_Resultado!EW473</f>
        <v>75807.542031999998</v>
      </c>
      <c r="EK17" s="90">
        <f>PLANEL_GerMED_Trim_Resultado!EX389+PLANEL_GerMED_Trim_Resultado!EX401+PLANEL_GerMED_Trim_Resultado!EX413+PLANEL_GerMED_Trim_Resultado!EX425+PLANEL_GerMED_Trim_Resultado!EX437+PLANEL_GerMED_Trim_Resultado!EX449+PLANEL_GerMED_Trim_Resultado!EX461+PLANEL_GerMED_Trim_Resultado!EX473</f>
        <v>99567.762128000002</v>
      </c>
      <c r="EL17" s="90">
        <f>PLANEL_GerMED_Trim_Resultado!EY389+PLANEL_GerMED_Trim_Resultado!EY401+PLANEL_GerMED_Trim_Resultado!EY413+PLANEL_GerMED_Trim_Resultado!EY425+PLANEL_GerMED_Trim_Resultado!EY437+PLANEL_GerMED_Trim_Resultado!EY449+PLANEL_GerMED_Trim_Resultado!EY461+PLANEL_GerMED_Trim_Resultado!EY473</f>
        <v>83232.385571999999</v>
      </c>
      <c r="EM17" s="90">
        <f>PLANEL_GerMED_Trim_Resultado!EZ389+PLANEL_GerMED_Trim_Resultado!EZ401+PLANEL_GerMED_Trim_Resultado!EZ413+PLANEL_GerMED_Trim_Resultado!EZ425+PLANEL_GerMED_Trim_Resultado!EZ437+PLANEL_GerMED_Trim_Resultado!EZ449+PLANEL_GerMED_Trim_Resultado!EZ461+PLANEL_GerMED_Trim_Resultado!EZ473</f>
        <v>66874.125281999994</v>
      </c>
      <c r="EN17" s="90">
        <f>PLANEL_GerMED_Trim_Resultado!FA389+PLANEL_GerMED_Trim_Resultado!FA401+PLANEL_GerMED_Trim_Resultado!FA413+PLANEL_GerMED_Trim_Resultado!FA425+PLANEL_GerMED_Trim_Resultado!FA437+PLANEL_GerMED_Trim_Resultado!FA449+PLANEL_GerMED_Trim_Resultado!FA461+PLANEL_GerMED_Trim_Resultado!FA473</f>
        <v>78600.101051999998</v>
      </c>
      <c r="EO17" s="90">
        <f>PLANEL_GerMED_Trim_Resultado!FB389+PLANEL_GerMED_Trim_Resultado!FB401+PLANEL_GerMED_Trim_Resultado!FB413+PLANEL_GerMED_Trim_Resultado!FB425+PLANEL_GerMED_Trim_Resultado!FB437+PLANEL_GerMED_Trim_Resultado!FB449+PLANEL_GerMED_Trim_Resultado!FB461+PLANEL_GerMED_Trim_Resultado!FB473</f>
        <v>103199.460383</v>
      </c>
      <c r="EP17" s="90">
        <f>PLANEL_GerMED_Trim_Resultado!FC389+PLANEL_GerMED_Trim_Resultado!FC401+PLANEL_GerMED_Trim_Resultado!FC413+PLANEL_GerMED_Trim_Resultado!FC425+PLANEL_GerMED_Trim_Resultado!FC437+PLANEL_GerMED_Trim_Resultado!FC449+PLANEL_GerMED_Trim_Resultado!FC461+PLANEL_GerMED_Trim_Resultado!FC473</f>
        <v>86312.891600000003</v>
      </c>
    </row>
    <row r="18" spans="2:146" x14ac:dyDescent="0.25">
      <c r="B18" s="29" t="s">
        <v>59</v>
      </c>
      <c r="C18" s="30">
        <f>PLANEL_GerMED_Trim_Resultado!P485+PLANEL_GerMED_Trim_Resultado!P497+PLANEL_GerMED_Trim_Resultado!P509+PLANEL_GerMED_Trim_Resultado!P521+PLANEL_GerMED_Trim_Resultado!P533+PLANEL_GerMED_Trim_Resultado!P545+PLANEL_GerMED_Trim_Resultado!P557+PLANEL_GerMED_Trim_Resultado!P569+PLANEL_GerMED_Trim_Resultado!P581+PLANEL_GerMED_Trim_Resultado!P593+PLANEL_GerMED_Trim_Resultado!P605+PLANEL_GerMED_Trim_Resultado!P617</f>
        <v>0</v>
      </c>
      <c r="D18" s="30">
        <f>PLANEL_GerMED_Trim_Resultado!Q485+PLANEL_GerMED_Trim_Resultado!Q497+PLANEL_GerMED_Trim_Resultado!Q509+PLANEL_GerMED_Trim_Resultado!Q521+PLANEL_GerMED_Trim_Resultado!Q533+PLANEL_GerMED_Trim_Resultado!Q545+PLANEL_GerMED_Trim_Resultado!Q557+PLANEL_GerMED_Trim_Resultado!Q569+PLANEL_GerMED_Trim_Resultado!Q581+PLANEL_GerMED_Trim_Resultado!Q593+PLANEL_GerMED_Trim_Resultado!Q605+PLANEL_GerMED_Trim_Resultado!Q617</f>
        <v>0</v>
      </c>
      <c r="E18" s="30">
        <f>PLANEL_GerMED_Trim_Resultado!R485+PLANEL_GerMED_Trim_Resultado!R497+PLANEL_GerMED_Trim_Resultado!R509+PLANEL_GerMED_Trim_Resultado!R521+PLANEL_GerMED_Trim_Resultado!R533+PLANEL_GerMED_Trim_Resultado!R545+PLANEL_GerMED_Trim_Resultado!R557+PLANEL_GerMED_Trim_Resultado!R569+PLANEL_GerMED_Trim_Resultado!R581+PLANEL_GerMED_Trim_Resultado!R593+PLANEL_GerMED_Trim_Resultado!R605+PLANEL_GerMED_Trim_Resultado!R617</f>
        <v>0</v>
      </c>
      <c r="F18" s="30">
        <f>PLANEL_GerMED_Trim_Resultado!S485+PLANEL_GerMED_Trim_Resultado!S497+PLANEL_GerMED_Trim_Resultado!S509+PLANEL_GerMED_Trim_Resultado!S521+PLANEL_GerMED_Trim_Resultado!S533+PLANEL_GerMED_Trim_Resultado!S545+PLANEL_GerMED_Trim_Resultado!S557+PLANEL_GerMED_Trim_Resultado!S569+PLANEL_GerMED_Trim_Resultado!S581+PLANEL_GerMED_Trim_Resultado!S593+PLANEL_GerMED_Trim_Resultado!S605+PLANEL_GerMED_Trim_Resultado!S617</f>
        <v>0</v>
      </c>
      <c r="G18" s="30">
        <f>PLANEL_GerMED_Trim_Resultado!T485+PLANEL_GerMED_Trim_Resultado!T497+PLANEL_GerMED_Trim_Resultado!T509+PLANEL_GerMED_Trim_Resultado!T521+PLANEL_GerMED_Trim_Resultado!T533+PLANEL_GerMED_Trim_Resultado!T545+PLANEL_GerMED_Trim_Resultado!T557+PLANEL_GerMED_Trim_Resultado!T569+PLANEL_GerMED_Trim_Resultado!T581+PLANEL_GerMED_Trim_Resultado!T593+PLANEL_GerMED_Trim_Resultado!T605+PLANEL_GerMED_Trim_Resultado!T617</f>
        <v>0</v>
      </c>
      <c r="H18" s="30">
        <f>PLANEL_GerMED_Trim_Resultado!U485+PLANEL_GerMED_Trim_Resultado!U497+PLANEL_GerMED_Trim_Resultado!U509+PLANEL_GerMED_Trim_Resultado!U521+PLANEL_GerMED_Trim_Resultado!U533+PLANEL_GerMED_Trim_Resultado!U545+PLANEL_GerMED_Trim_Resultado!U557+PLANEL_GerMED_Trim_Resultado!U569+PLANEL_GerMED_Trim_Resultado!U581+PLANEL_GerMED_Trim_Resultado!U593+PLANEL_GerMED_Trim_Resultado!U605+PLANEL_GerMED_Trim_Resultado!U617</f>
        <v>0</v>
      </c>
      <c r="I18" s="30">
        <f>PLANEL_GerMED_Trim_Resultado!V485+PLANEL_GerMED_Trim_Resultado!V497+PLANEL_GerMED_Trim_Resultado!V509+PLANEL_GerMED_Trim_Resultado!V521+PLANEL_GerMED_Trim_Resultado!V533+PLANEL_GerMED_Trim_Resultado!V545+PLANEL_GerMED_Trim_Resultado!V557+PLANEL_GerMED_Trim_Resultado!V569+PLANEL_GerMED_Trim_Resultado!V581+PLANEL_GerMED_Trim_Resultado!V593+PLANEL_GerMED_Trim_Resultado!V605+PLANEL_GerMED_Trim_Resultado!V617</f>
        <v>0</v>
      </c>
      <c r="J18" s="30">
        <f>PLANEL_GerMED_Trim_Resultado!W485+PLANEL_GerMED_Trim_Resultado!W497+PLANEL_GerMED_Trim_Resultado!W509+PLANEL_GerMED_Trim_Resultado!W521+PLANEL_GerMED_Trim_Resultado!W533+PLANEL_GerMED_Trim_Resultado!W545+PLANEL_GerMED_Trim_Resultado!W557+PLANEL_GerMED_Trim_Resultado!W569+PLANEL_GerMED_Trim_Resultado!W581+PLANEL_GerMED_Trim_Resultado!W593+PLANEL_GerMED_Trim_Resultado!W605+PLANEL_GerMED_Trim_Resultado!W617</f>
        <v>0</v>
      </c>
      <c r="K18" s="30">
        <f>PLANEL_GerMED_Trim_Resultado!X485+PLANEL_GerMED_Trim_Resultado!X497+PLANEL_GerMED_Trim_Resultado!X509+PLANEL_GerMED_Trim_Resultado!X521+PLANEL_GerMED_Trim_Resultado!X533+PLANEL_GerMED_Trim_Resultado!X545+PLANEL_GerMED_Trim_Resultado!X557+PLANEL_GerMED_Trim_Resultado!X569+PLANEL_GerMED_Trim_Resultado!X581+PLANEL_GerMED_Trim_Resultado!X593+PLANEL_GerMED_Trim_Resultado!X605+PLANEL_GerMED_Trim_Resultado!X617</f>
        <v>0</v>
      </c>
      <c r="L18" s="30">
        <f>PLANEL_GerMED_Trim_Resultado!Y485+PLANEL_GerMED_Trim_Resultado!Y497+PLANEL_GerMED_Trim_Resultado!Y509+PLANEL_GerMED_Trim_Resultado!Y521+PLANEL_GerMED_Trim_Resultado!Y533+PLANEL_GerMED_Trim_Resultado!Y545+PLANEL_GerMED_Trim_Resultado!Y557+PLANEL_GerMED_Trim_Resultado!Y569+PLANEL_GerMED_Trim_Resultado!Y581+PLANEL_GerMED_Trim_Resultado!Y593+PLANEL_GerMED_Trim_Resultado!Y605+PLANEL_GerMED_Trim_Resultado!Y617</f>
        <v>0</v>
      </c>
      <c r="M18" s="30">
        <f>PLANEL_GerMED_Trim_Resultado!Z485+PLANEL_GerMED_Trim_Resultado!Z497+PLANEL_GerMED_Trim_Resultado!Z509+PLANEL_GerMED_Trim_Resultado!Z521+PLANEL_GerMED_Trim_Resultado!Z533+PLANEL_GerMED_Trim_Resultado!Z545+PLANEL_GerMED_Trim_Resultado!Z557+PLANEL_GerMED_Trim_Resultado!Z569+PLANEL_GerMED_Trim_Resultado!Z581+PLANEL_GerMED_Trim_Resultado!Z593+PLANEL_GerMED_Trim_Resultado!Z605+PLANEL_GerMED_Trim_Resultado!Z617</f>
        <v>0</v>
      </c>
      <c r="N18" s="30">
        <f>PLANEL_GerMED_Trim_Resultado!AA485+PLANEL_GerMED_Trim_Resultado!AA497+PLANEL_GerMED_Trim_Resultado!AA509+PLANEL_GerMED_Trim_Resultado!AA521+PLANEL_GerMED_Trim_Resultado!AA533+PLANEL_GerMED_Trim_Resultado!AA545+PLANEL_GerMED_Trim_Resultado!AA557+PLANEL_GerMED_Trim_Resultado!AA569+PLANEL_GerMED_Trim_Resultado!AA581+PLANEL_GerMED_Trim_Resultado!AA593+PLANEL_GerMED_Trim_Resultado!AA605+PLANEL_GerMED_Trim_Resultado!AA617</f>
        <v>0</v>
      </c>
      <c r="O18" s="30">
        <f>PLANEL_GerMED_Trim_Resultado!AB485+PLANEL_GerMED_Trim_Resultado!AB497+PLANEL_GerMED_Trim_Resultado!AB509+PLANEL_GerMED_Trim_Resultado!AB521+PLANEL_GerMED_Trim_Resultado!AB533+PLANEL_GerMED_Trim_Resultado!AB545+PLANEL_GerMED_Trim_Resultado!AB557+PLANEL_GerMED_Trim_Resultado!AB569+PLANEL_GerMED_Trim_Resultado!AB581+PLANEL_GerMED_Trim_Resultado!AB593+PLANEL_GerMED_Trim_Resultado!AB605+PLANEL_GerMED_Trim_Resultado!AB617</f>
        <v>0</v>
      </c>
      <c r="P18" s="30">
        <f>PLANEL_GerMED_Trim_Resultado!AC485+PLANEL_GerMED_Trim_Resultado!AC497+PLANEL_GerMED_Trim_Resultado!AC509+PLANEL_GerMED_Trim_Resultado!AC521+PLANEL_GerMED_Trim_Resultado!AC533+PLANEL_GerMED_Trim_Resultado!AC545+PLANEL_GerMED_Trim_Resultado!AC557+PLANEL_GerMED_Trim_Resultado!AC569+PLANEL_GerMED_Trim_Resultado!AC581+PLANEL_GerMED_Trim_Resultado!AC593+PLANEL_GerMED_Trim_Resultado!AC605+PLANEL_GerMED_Trim_Resultado!AC617</f>
        <v>0</v>
      </c>
      <c r="Q18" s="30">
        <f>PLANEL_GerMED_Trim_Resultado!AD485+PLANEL_GerMED_Trim_Resultado!AD497+PLANEL_GerMED_Trim_Resultado!AD509+PLANEL_GerMED_Trim_Resultado!AD521+PLANEL_GerMED_Trim_Resultado!AD533+PLANEL_GerMED_Trim_Resultado!AD545+PLANEL_GerMED_Trim_Resultado!AD557+PLANEL_GerMED_Trim_Resultado!AD569+PLANEL_GerMED_Trim_Resultado!AD581+PLANEL_GerMED_Trim_Resultado!AD593+PLANEL_GerMED_Trim_Resultado!AD605+PLANEL_GerMED_Trim_Resultado!AD617</f>
        <v>0</v>
      </c>
      <c r="R18" s="30">
        <f>PLANEL_GerMED_Trim_Resultado!AE485+PLANEL_GerMED_Trim_Resultado!AE497+PLANEL_GerMED_Trim_Resultado!AE509+PLANEL_GerMED_Trim_Resultado!AE521+PLANEL_GerMED_Trim_Resultado!AE533+PLANEL_GerMED_Trim_Resultado!AE545+PLANEL_GerMED_Trim_Resultado!AE557+PLANEL_GerMED_Trim_Resultado!AE569+PLANEL_GerMED_Trim_Resultado!AE581+PLANEL_GerMED_Trim_Resultado!AE593+PLANEL_GerMED_Trim_Resultado!AE605+PLANEL_GerMED_Trim_Resultado!AE617</f>
        <v>0</v>
      </c>
      <c r="S18" s="30">
        <f>PLANEL_GerMED_Trim_Resultado!AF485+PLANEL_GerMED_Trim_Resultado!AF497+PLANEL_GerMED_Trim_Resultado!AF509+PLANEL_GerMED_Trim_Resultado!AF521+PLANEL_GerMED_Trim_Resultado!AF533+PLANEL_GerMED_Trim_Resultado!AF545+PLANEL_GerMED_Trim_Resultado!AF557+PLANEL_GerMED_Trim_Resultado!AF569+PLANEL_GerMED_Trim_Resultado!AF581+PLANEL_GerMED_Trim_Resultado!AF593+PLANEL_GerMED_Trim_Resultado!AF605+PLANEL_GerMED_Trim_Resultado!AF617</f>
        <v>0</v>
      </c>
      <c r="T18" s="30">
        <f>PLANEL_GerMED_Trim_Resultado!AG485+PLANEL_GerMED_Trim_Resultado!AG497+PLANEL_GerMED_Trim_Resultado!AG509+PLANEL_GerMED_Trim_Resultado!AG521+PLANEL_GerMED_Trim_Resultado!AG533+PLANEL_GerMED_Trim_Resultado!AG545+PLANEL_GerMED_Trim_Resultado!AG557+PLANEL_GerMED_Trim_Resultado!AG569+PLANEL_GerMED_Trim_Resultado!AG581+PLANEL_GerMED_Trim_Resultado!AG593+PLANEL_GerMED_Trim_Resultado!AG605+PLANEL_GerMED_Trim_Resultado!AG617</f>
        <v>0</v>
      </c>
      <c r="U18" s="30">
        <f>PLANEL_GerMED_Trim_Resultado!AH485+PLANEL_GerMED_Trim_Resultado!AH497+PLANEL_GerMED_Trim_Resultado!AH509+PLANEL_GerMED_Trim_Resultado!AH521+PLANEL_GerMED_Trim_Resultado!AH533+PLANEL_GerMED_Trim_Resultado!AH545+PLANEL_GerMED_Trim_Resultado!AH557+PLANEL_GerMED_Trim_Resultado!AH569+PLANEL_GerMED_Trim_Resultado!AH581+PLANEL_GerMED_Trim_Resultado!AH593+PLANEL_GerMED_Trim_Resultado!AH605+PLANEL_GerMED_Trim_Resultado!AH617</f>
        <v>0</v>
      </c>
      <c r="V18" s="30">
        <f>PLANEL_GerMED_Trim_Resultado!AI485+PLANEL_GerMED_Trim_Resultado!AI497+PLANEL_GerMED_Trim_Resultado!AI509+PLANEL_GerMED_Trim_Resultado!AI521+PLANEL_GerMED_Trim_Resultado!AI533+PLANEL_GerMED_Trim_Resultado!AI545+PLANEL_GerMED_Trim_Resultado!AI557+PLANEL_GerMED_Trim_Resultado!AI569+PLANEL_GerMED_Trim_Resultado!AI581+PLANEL_GerMED_Trim_Resultado!AI593+PLANEL_GerMED_Trim_Resultado!AI605+PLANEL_GerMED_Trim_Resultado!AI617</f>
        <v>0</v>
      </c>
      <c r="W18" s="30">
        <f>PLANEL_GerMED_Trim_Resultado!AJ485+PLANEL_GerMED_Trim_Resultado!AJ497+PLANEL_GerMED_Trim_Resultado!AJ509+PLANEL_GerMED_Trim_Resultado!AJ521+PLANEL_GerMED_Trim_Resultado!AJ533+PLANEL_GerMED_Trim_Resultado!AJ545+PLANEL_GerMED_Trim_Resultado!AJ557+PLANEL_GerMED_Trim_Resultado!AJ569+PLANEL_GerMED_Trim_Resultado!AJ581+PLANEL_GerMED_Trim_Resultado!AJ593+PLANEL_GerMED_Trim_Resultado!AJ605+PLANEL_GerMED_Trim_Resultado!AJ617</f>
        <v>0</v>
      </c>
      <c r="X18" s="30">
        <f>PLANEL_GerMED_Trim_Resultado!AK485+PLANEL_GerMED_Trim_Resultado!AK497+PLANEL_GerMED_Trim_Resultado!AK509+PLANEL_GerMED_Trim_Resultado!AK521+PLANEL_GerMED_Trim_Resultado!AK533+PLANEL_GerMED_Trim_Resultado!AK545+PLANEL_GerMED_Trim_Resultado!AK557+PLANEL_GerMED_Trim_Resultado!AK569+PLANEL_GerMED_Trim_Resultado!AK581+PLANEL_GerMED_Trim_Resultado!AK593+PLANEL_GerMED_Trim_Resultado!AK605+PLANEL_GerMED_Trim_Resultado!AK617</f>
        <v>0</v>
      </c>
      <c r="Y18" s="30">
        <f>PLANEL_GerMED_Trim_Resultado!AL485+PLANEL_GerMED_Trim_Resultado!AL497+PLANEL_GerMED_Trim_Resultado!AL509+PLANEL_GerMED_Trim_Resultado!AL521+PLANEL_GerMED_Trim_Resultado!AL533+PLANEL_GerMED_Trim_Resultado!AL545+PLANEL_GerMED_Trim_Resultado!AL557+PLANEL_GerMED_Trim_Resultado!AL569+PLANEL_GerMED_Trim_Resultado!AL581+PLANEL_GerMED_Trim_Resultado!AL593+PLANEL_GerMED_Trim_Resultado!AL605+PLANEL_GerMED_Trim_Resultado!AL617</f>
        <v>0</v>
      </c>
      <c r="Z18" s="30">
        <f>PLANEL_GerMED_Trim_Resultado!AM485+PLANEL_GerMED_Trim_Resultado!AM497+PLANEL_GerMED_Trim_Resultado!AM509+PLANEL_GerMED_Trim_Resultado!AM521+PLANEL_GerMED_Trim_Resultado!AM533+PLANEL_GerMED_Trim_Resultado!AM545+PLANEL_GerMED_Trim_Resultado!AM557+PLANEL_GerMED_Trim_Resultado!AM569+PLANEL_GerMED_Trim_Resultado!AM581+PLANEL_GerMED_Trim_Resultado!AM593+PLANEL_GerMED_Trim_Resultado!AM605+PLANEL_GerMED_Trim_Resultado!AM617</f>
        <v>0</v>
      </c>
      <c r="AA18" s="30">
        <f>PLANEL_GerMED_Trim_Resultado!AN485+PLANEL_GerMED_Trim_Resultado!AN497+PLANEL_GerMED_Trim_Resultado!AN509+PLANEL_GerMED_Trim_Resultado!AN521+PLANEL_GerMED_Trim_Resultado!AN533+PLANEL_GerMED_Trim_Resultado!AN545+PLANEL_GerMED_Trim_Resultado!AN557+PLANEL_GerMED_Trim_Resultado!AN569+PLANEL_GerMED_Trim_Resultado!AN581+PLANEL_GerMED_Trim_Resultado!AN593+PLANEL_GerMED_Trim_Resultado!AN605+PLANEL_GerMED_Trim_Resultado!AN617</f>
        <v>0</v>
      </c>
      <c r="AB18" s="30">
        <f>PLANEL_GerMED_Trim_Resultado!AO485+PLANEL_GerMED_Trim_Resultado!AO497+PLANEL_GerMED_Trim_Resultado!AO509+PLANEL_GerMED_Trim_Resultado!AO521+PLANEL_GerMED_Trim_Resultado!AO533+PLANEL_GerMED_Trim_Resultado!AO545+PLANEL_GerMED_Trim_Resultado!AO557+PLANEL_GerMED_Trim_Resultado!AO569+PLANEL_GerMED_Trim_Resultado!AO581+PLANEL_GerMED_Trim_Resultado!AO593+PLANEL_GerMED_Trim_Resultado!AO605+PLANEL_GerMED_Trim_Resultado!AO617</f>
        <v>0</v>
      </c>
      <c r="AC18" s="30">
        <f>PLANEL_GerMED_Trim_Resultado!AP485+PLANEL_GerMED_Trim_Resultado!AP497+PLANEL_GerMED_Trim_Resultado!AP509+PLANEL_GerMED_Trim_Resultado!AP521+PLANEL_GerMED_Trim_Resultado!AP533+PLANEL_GerMED_Trim_Resultado!AP545+PLANEL_GerMED_Trim_Resultado!AP557+PLANEL_GerMED_Trim_Resultado!AP569+PLANEL_GerMED_Trim_Resultado!AP581+PLANEL_GerMED_Trim_Resultado!AP593+PLANEL_GerMED_Trim_Resultado!AP605+PLANEL_GerMED_Trim_Resultado!AP617</f>
        <v>0</v>
      </c>
      <c r="AD18" s="30">
        <f>PLANEL_GerMED_Trim_Resultado!AQ485+PLANEL_GerMED_Trim_Resultado!AQ497+PLANEL_GerMED_Trim_Resultado!AQ509+PLANEL_GerMED_Trim_Resultado!AQ521+PLANEL_GerMED_Trim_Resultado!AQ533+PLANEL_GerMED_Trim_Resultado!AQ545+PLANEL_GerMED_Trim_Resultado!AQ557+PLANEL_GerMED_Trim_Resultado!AQ569+PLANEL_GerMED_Trim_Resultado!AQ581+PLANEL_GerMED_Trim_Resultado!AQ593+PLANEL_GerMED_Trim_Resultado!AQ605+PLANEL_GerMED_Trim_Resultado!AQ617</f>
        <v>0</v>
      </c>
      <c r="AE18" s="30">
        <f>PLANEL_GerMED_Trim_Resultado!AR485+PLANEL_GerMED_Trim_Resultado!AR497+PLANEL_GerMED_Trim_Resultado!AR509+PLANEL_GerMED_Trim_Resultado!AR521+PLANEL_GerMED_Trim_Resultado!AR533+PLANEL_GerMED_Trim_Resultado!AR545+PLANEL_GerMED_Trim_Resultado!AR557+PLANEL_GerMED_Trim_Resultado!AR569+PLANEL_GerMED_Trim_Resultado!AR581+PLANEL_GerMED_Trim_Resultado!AR593+PLANEL_GerMED_Trim_Resultado!AR605+PLANEL_GerMED_Trim_Resultado!AR617</f>
        <v>0</v>
      </c>
      <c r="AF18" s="30">
        <f>PLANEL_GerMED_Trim_Resultado!AS485+PLANEL_GerMED_Trim_Resultado!AS497+PLANEL_GerMED_Trim_Resultado!AS509+PLANEL_GerMED_Trim_Resultado!AS521+PLANEL_GerMED_Trim_Resultado!AS533+PLANEL_GerMED_Trim_Resultado!AS545+PLANEL_GerMED_Trim_Resultado!AS557+PLANEL_GerMED_Trim_Resultado!AS569+PLANEL_GerMED_Trim_Resultado!AS581+PLANEL_GerMED_Trim_Resultado!AS593+PLANEL_GerMED_Trim_Resultado!AS605+PLANEL_GerMED_Trim_Resultado!AS617</f>
        <v>0</v>
      </c>
      <c r="AG18" s="30">
        <f>PLANEL_GerMED_Trim_Resultado!AT485+PLANEL_GerMED_Trim_Resultado!AT497+PLANEL_GerMED_Trim_Resultado!AT509+PLANEL_GerMED_Trim_Resultado!AT521+PLANEL_GerMED_Trim_Resultado!AT533+PLANEL_GerMED_Trim_Resultado!AT545+PLANEL_GerMED_Trim_Resultado!AT557+PLANEL_GerMED_Trim_Resultado!AT569+PLANEL_GerMED_Trim_Resultado!AT581+PLANEL_GerMED_Trim_Resultado!AT593+PLANEL_GerMED_Trim_Resultado!AT605+PLANEL_GerMED_Trim_Resultado!AT617</f>
        <v>0</v>
      </c>
      <c r="AH18" s="30">
        <f>PLANEL_GerMED_Trim_Resultado!AU485+PLANEL_GerMED_Trim_Resultado!AU497+PLANEL_GerMED_Trim_Resultado!AU509+PLANEL_GerMED_Trim_Resultado!AU521+PLANEL_GerMED_Trim_Resultado!AU533+PLANEL_GerMED_Trim_Resultado!AU545+PLANEL_GerMED_Trim_Resultado!AU557+PLANEL_GerMED_Trim_Resultado!AU569+PLANEL_GerMED_Trim_Resultado!AU581+PLANEL_GerMED_Trim_Resultado!AU593+PLANEL_GerMED_Trim_Resultado!AU605+PLANEL_GerMED_Trim_Resultado!AU617</f>
        <v>0</v>
      </c>
      <c r="AI18" s="30">
        <f>PLANEL_GerMED_Trim_Resultado!AV485+PLANEL_GerMED_Trim_Resultado!AV497+PLANEL_GerMED_Trim_Resultado!AV509+PLANEL_GerMED_Trim_Resultado!AV521+PLANEL_GerMED_Trim_Resultado!AV533+PLANEL_GerMED_Trim_Resultado!AV545+PLANEL_GerMED_Trim_Resultado!AV557+PLANEL_GerMED_Trim_Resultado!AV569+PLANEL_GerMED_Trim_Resultado!AV581+PLANEL_GerMED_Trim_Resultado!AV593+PLANEL_GerMED_Trim_Resultado!AV605+PLANEL_GerMED_Trim_Resultado!AV617</f>
        <v>0</v>
      </c>
      <c r="AJ18" s="30">
        <f>PLANEL_GerMED_Trim_Resultado!AW485+PLANEL_GerMED_Trim_Resultado!AW497+PLANEL_GerMED_Trim_Resultado!AW509+PLANEL_GerMED_Trim_Resultado!AW521+PLANEL_GerMED_Trim_Resultado!AW533+PLANEL_GerMED_Trim_Resultado!AW545+PLANEL_GerMED_Trim_Resultado!AW557+PLANEL_GerMED_Trim_Resultado!AW569+PLANEL_GerMED_Trim_Resultado!AW581+PLANEL_GerMED_Trim_Resultado!AW593+PLANEL_GerMED_Trim_Resultado!AW605+PLANEL_GerMED_Trim_Resultado!AW617</f>
        <v>0</v>
      </c>
      <c r="AK18" s="30">
        <f>PLANEL_GerMED_Trim_Resultado!AX485+PLANEL_GerMED_Trim_Resultado!AX497+PLANEL_GerMED_Trim_Resultado!AX509+PLANEL_GerMED_Trim_Resultado!AX521+PLANEL_GerMED_Trim_Resultado!AX533+PLANEL_GerMED_Trim_Resultado!AX545+PLANEL_GerMED_Trim_Resultado!AX557+PLANEL_GerMED_Trim_Resultado!AX569+PLANEL_GerMED_Trim_Resultado!AX581+PLANEL_GerMED_Trim_Resultado!AX593+PLANEL_GerMED_Trim_Resultado!AX605+PLANEL_GerMED_Trim_Resultado!AX617</f>
        <v>0</v>
      </c>
      <c r="AL18" s="30">
        <f>PLANEL_GerMED_Trim_Resultado!AY485+PLANEL_GerMED_Trim_Resultado!AY497+PLANEL_GerMED_Trim_Resultado!AY509+PLANEL_GerMED_Trim_Resultado!AY521+PLANEL_GerMED_Trim_Resultado!AY533+PLANEL_GerMED_Trim_Resultado!AY545+PLANEL_GerMED_Trim_Resultado!AY557+PLANEL_GerMED_Trim_Resultado!AY569+PLANEL_GerMED_Trim_Resultado!AY581+PLANEL_GerMED_Trim_Resultado!AY593+PLANEL_GerMED_Trim_Resultado!AY605+PLANEL_GerMED_Trim_Resultado!AY617</f>
        <v>0</v>
      </c>
      <c r="AM18" s="30">
        <f>PLANEL_GerMED_Trim_Resultado!AZ485+PLANEL_GerMED_Trim_Resultado!AZ497+PLANEL_GerMED_Trim_Resultado!AZ509+PLANEL_GerMED_Trim_Resultado!AZ521+PLANEL_GerMED_Trim_Resultado!AZ533+PLANEL_GerMED_Trim_Resultado!AZ545+PLANEL_GerMED_Trim_Resultado!AZ557+PLANEL_GerMED_Trim_Resultado!AZ569+PLANEL_GerMED_Trim_Resultado!AZ581+PLANEL_GerMED_Trim_Resultado!AZ593+PLANEL_GerMED_Trim_Resultado!AZ605+PLANEL_GerMED_Trim_Resultado!AZ617</f>
        <v>0</v>
      </c>
      <c r="AN18" s="30">
        <f>PLANEL_GerMED_Trim_Resultado!BA485+PLANEL_GerMED_Trim_Resultado!BA497+PLANEL_GerMED_Trim_Resultado!BA509+PLANEL_GerMED_Trim_Resultado!BA521+PLANEL_GerMED_Trim_Resultado!BA533+PLANEL_GerMED_Trim_Resultado!BA545+PLANEL_GerMED_Trim_Resultado!BA557+PLANEL_GerMED_Trim_Resultado!BA569+PLANEL_GerMED_Trim_Resultado!BA581+PLANEL_GerMED_Trim_Resultado!BA593+PLANEL_GerMED_Trim_Resultado!BA605+PLANEL_GerMED_Trim_Resultado!BA617</f>
        <v>0</v>
      </c>
      <c r="AO18" s="30">
        <f>PLANEL_GerMED_Trim_Resultado!BB485+PLANEL_GerMED_Trim_Resultado!BB497+PLANEL_GerMED_Trim_Resultado!BB509+PLANEL_GerMED_Trim_Resultado!BB521+PLANEL_GerMED_Trim_Resultado!BB533+PLANEL_GerMED_Trim_Resultado!BB545+PLANEL_GerMED_Trim_Resultado!BB557+PLANEL_GerMED_Trim_Resultado!BB569+PLANEL_GerMED_Trim_Resultado!BB581+PLANEL_GerMED_Trim_Resultado!BB593+PLANEL_GerMED_Trim_Resultado!BB605+PLANEL_GerMED_Trim_Resultado!BB617</f>
        <v>0</v>
      </c>
      <c r="AP18" s="30">
        <f>PLANEL_GerMED_Trim_Resultado!BC485+PLANEL_GerMED_Trim_Resultado!BC497+PLANEL_GerMED_Trim_Resultado!BC509+PLANEL_GerMED_Trim_Resultado!BC521+PLANEL_GerMED_Trim_Resultado!BC533+PLANEL_GerMED_Trim_Resultado!BC545+PLANEL_GerMED_Trim_Resultado!BC557+PLANEL_GerMED_Trim_Resultado!BC569+PLANEL_GerMED_Trim_Resultado!BC581+PLANEL_GerMED_Trim_Resultado!BC593+PLANEL_GerMED_Trim_Resultado!BC605+PLANEL_GerMED_Trim_Resultado!BC617</f>
        <v>0</v>
      </c>
      <c r="AQ18" s="30">
        <f>PLANEL_GerMED_Trim_Resultado!BD485+PLANEL_GerMED_Trim_Resultado!BD497+PLANEL_GerMED_Trim_Resultado!BD509+PLANEL_GerMED_Trim_Resultado!BD521+PLANEL_GerMED_Trim_Resultado!BD533+PLANEL_GerMED_Trim_Resultado!BD545+PLANEL_GerMED_Trim_Resultado!BD557+PLANEL_GerMED_Trim_Resultado!BD569+PLANEL_GerMED_Trim_Resultado!BD581+PLANEL_GerMED_Trim_Resultado!BD593+PLANEL_GerMED_Trim_Resultado!BD605+PLANEL_GerMED_Trim_Resultado!BD617</f>
        <v>0</v>
      </c>
      <c r="AR18" s="30">
        <f>PLANEL_GerMED_Trim_Resultado!BE485+PLANEL_GerMED_Trim_Resultado!BE497+PLANEL_GerMED_Trim_Resultado!BE509+PLANEL_GerMED_Trim_Resultado!BE521+PLANEL_GerMED_Trim_Resultado!BE533+PLANEL_GerMED_Trim_Resultado!BE545+PLANEL_GerMED_Trim_Resultado!BE557+PLANEL_GerMED_Trim_Resultado!BE569+PLANEL_GerMED_Trim_Resultado!BE581+PLANEL_GerMED_Trim_Resultado!BE593+PLANEL_GerMED_Trim_Resultado!BE605+PLANEL_GerMED_Trim_Resultado!BE617</f>
        <v>0</v>
      </c>
      <c r="AS18" s="30">
        <f>PLANEL_GerMED_Trim_Resultado!BF485+PLANEL_GerMED_Trim_Resultado!BF497+PLANEL_GerMED_Trim_Resultado!BF509+PLANEL_GerMED_Trim_Resultado!BF521+PLANEL_GerMED_Trim_Resultado!BF533+PLANEL_GerMED_Trim_Resultado!BF545+PLANEL_GerMED_Trim_Resultado!BF557+PLANEL_GerMED_Trim_Resultado!BF569+PLANEL_GerMED_Trim_Resultado!BF581+PLANEL_GerMED_Trim_Resultado!BF593+PLANEL_GerMED_Trim_Resultado!BF605+PLANEL_GerMED_Trim_Resultado!BF617</f>
        <v>0</v>
      </c>
      <c r="AT18" s="30">
        <f>PLANEL_GerMED_Trim_Resultado!BG485+PLANEL_GerMED_Trim_Resultado!BG497+PLANEL_GerMED_Trim_Resultado!BG509+PLANEL_GerMED_Trim_Resultado!BG521+PLANEL_GerMED_Trim_Resultado!BG533+PLANEL_GerMED_Trim_Resultado!BG545+PLANEL_GerMED_Trim_Resultado!BG557+PLANEL_GerMED_Trim_Resultado!BG569+PLANEL_GerMED_Trim_Resultado!BG581+PLANEL_GerMED_Trim_Resultado!BG593+PLANEL_GerMED_Trim_Resultado!BG605+PLANEL_GerMED_Trim_Resultado!BG617</f>
        <v>0</v>
      </c>
      <c r="AU18" s="30">
        <f>PLANEL_GerMED_Trim_Resultado!BH485+PLANEL_GerMED_Trim_Resultado!BH497+PLANEL_GerMED_Trim_Resultado!BH509+PLANEL_GerMED_Trim_Resultado!BH521+PLANEL_GerMED_Trim_Resultado!BH533+PLANEL_GerMED_Trim_Resultado!BH545+PLANEL_GerMED_Trim_Resultado!BH557+PLANEL_GerMED_Trim_Resultado!BH569+PLANEL_GerMED_Trim_Resultado!BH581+PLANEL_GerMED_Trim_Resultado!BH593+PLANEL_GerMED_Trim_Resultado!BH605+PLANEL_GerMED_Trim_Resultado!BH617</f>
        <v>0</v>
      </c>
      <c r="AV18" s="30">
        <f>PLANEL_GerMED_Trim_Resultado!BI485+PLANEL_GerMED_Trim_Resultado!BI497+PLANEL_GerMED_Trim_Resultado!BI509+PLANEL_GerMED_Trim_Resultado!BI521+PLANEL_GerMED_Trim_Resultado!BI533+PLANEL_GerMED_Trim_Resultado!BI545+PLANEL_GerMED_Trim_Resultado!BI557+PLANEL_GerMED_Trim_Resultado!BI569+PLANEL_GerMED_Trim_Resultado!BI581+PLANEL_GerMED_Trim_Resultado!BI593+PLANEL_GerMED_Trim_Resultado!BI605+PLANEL_GerMED_Trim_Resultado!BI617</f>
        <v>0</v>
      </c>
      <c r="AW18" s="30">
        <f>PLANEL_GerMED_Trim_Resultado!BJ485+PLANEL_GerMED_Trim_Resultado!BJ497+PLANEL_GerMED_Trim_Resultado!BJ509+PLANEL_GerMED_Trim_Resultado!BJ521+PLANEL_GerMED_Trim_Resultado!BJ533+PLANEL_GerMED_Trim_Resultado!BJ545+PLANEL_GerMED_Trim_Resultado!BJ557+PLANEL_GerMED_Trim_Resultado!BJ569+PLANEL_GerMED_Trim_Resultado!BJ581+PLANEL_GerMED_Trim_Resultado!BJ593+PLANEL_GerMED_Trim_Resultado!BJ605+PLANEL_GerMED_Trim_Resultado!BJ617</f>
        <v>0</v>
      </c>
      <c r="AX18" s="30">
        <f>PLANEL_GerMED_Trim_Resultado!BK485+PLANEL_GerMED_Trim_Resultado!BK497+PLANEL_GerMED_Trim_Resultado!BK509+PLANEL_GerMED_Trim_Resultado!BK521+PLANEL_GerMED_Trim_Resultado!BK533+PLANEL_GerMED_Trim_Resultado!BK545+PLANEL_GerMED_Trim_Resultado!BK557+PLANEL_GerMED_Trim_Resultado!BK569+PLANEL_GerMED_Trim_Resultado!BK581+PLANEL_GerMED_Trim_Resultado!BK593+PLANEL_GerMED_Trim_Resultado!BK605+PLANEL_GerMED_Trim_Resultado!BK617</f>
        <v>0</v>
      </c>
      <c r="AY18" s="30">
        <f>PLANEL_GerMED_Trim_Resultado!BL485+PLANEL_GerMED_Trim_Resultado!BL497+PLANEL_GerMED_Trim_Resultado!BL509+PLANEL_GerMED_Trim_Resultado!BL521+PLANEL_GerMED_Trim_Resultado!BL533+PLANEL_GerMED_Trim_Resultado!BL545+PLANEL_GerMED_Trim_Resultado!BL557+PLANEL_GerMED_Trim_Resultado!BL569+PLANEL_GerMED_Trim_Resultado!BL581+PLANEL_GerMED_Trim_Resultado!BL593+PLANEL_GerMED_Trim_Resultado!BL605+PLANEL_GerMED_Trim_Resultado!BL617</f>
        <v>0</v>
      </c>
      <c r="AZ18" s="30">
        <f>PLANEL_GerMED_Trim_Resultado!BM485+PLANEL_GerMED_Trim_Resultado!BM497+PLANEL_GerMED_Trim_Resultado!BM509+PLANEL_GerMED_Trim_Resultado!BM521+PLANEL_GerMED_Trim_Resultado!BM533+PLANEL_GerMED_Trim_Resultado!BM545+PLANEL_GerMED_Trim_Resultado!BM557+PLANEL_GerMED_Trim_Resultado!BM569+PLANEL_GerMED_Trim_Resultado!BM581+PLANEL_GerMED_Trim_Resultado!BM593+PLANEL_GerMED_Trim_Resultado!BM605+PLANEL_GerMED_Trim_Resultado!BM617</f>
        <v>0</v>
      </c>
      <c r="BA18" s="30">
        <f>PLANEL_GerMED_Trim_Resultado!BN485+PLANEL_GerMED_Trim_Resultado!BN497+PLANEL_GerMED_Trim_Resultado!BN509+PLANEL_GerMED_Trim_Resultado!BN521+PLANEL_GerMED_Trim_Resultado!BN533+PLANEL_GerMED_Trim_Resultado!BN545+PLANEL_GerMED_Trim_Resultado!BN557+PLANEL_GerMED_Trim_Resultado!BN569+PLANEL_GerMED_Trim_Resultado!BN581+PLANEL_GerMED_Trim_Resultado!BN593+PLANEL_GerMED_Trim_Resultado!BN605+PLANEL_GerMED_Trim_Resultado!BN617</f>
        <v>0</v>
      </c>
      <c r="BB18" s="30">
        <f>PLANEL_GerMED_Trim_Resultado!BO485+PLANEL_GerMED_Trim_Resultado!BO497+PLANEL_GerMED_Trim_Resultado!BO509+PLANEL_GerMED_Trim_Resultado!BO521+PLANEL_GerMED_Trim_Resultado!BO533+PLANEL_GerMED_Trim_Resultado!BO545+PLANEL_GerMED_Trim_Resultado!BO557+PLANEL_GerMED_Trim_Resultado!BO569+PLANEL_GerMED_Trim_Resultado!BO581+PLANEL_GerMED_Trim_Resultado!BO593+PLANEL_GerMED_Trim_Resultado!BO605+PLANEL_GerMED_Trim_Resultado!BO617</f>
        <v>0</v>
      </c>
      <c r="BC18" s="30">
        <f>PLANEL_GerMED_Trim_Resultado!BP485+PLANEL_GerMED_Trim_Resultado!BP497+PLANEL_GerMED_Trim_Resultado!BP509+PLANEL_GerMED_Trim_Resultado!BP521+PLANEL_GerMED_Trim_Resultado!BP533+PLANEL_GerMED_Trim_Resultado!BP545+PLANEL_GerMED_Trim_Resultado!BP557+PLANEL_GerMED_Trim_Resultado!BP569+PLANEL_GerMED_Trim_Resultado!BP581+PLANEL_GerMED_Trim_Resultado!BP593+PLANEL_GerMED_Trim_Resultado!BP605+PLANEL_GerMED_Trim_Resultado!BP617</f>
        <v>0</v>
      </c>
      <c r="BD18" s="30">
        <f>PLANEL_GerMED_Trim_Resultado!BQ485+PLANEL_GerMED_Trim_Resultado!BQ497+PLANEL_GerMED_Trim_Resultado!BQ509+PLANEL_GerMED_Trim_Resultado!BQ521+PLANEL_GerMED_Trim_Resultado!BQ533+PLANEL_GerMED_Trim_Resultado!BQ545+PLANEL_GerMED_Trim_Resultado!BQ557+PLANEL_GerMED_Trim_Resultado!BQ569+PLANEL_GerMED_Trim_Resultado!BQ581+PLANEL_GerMED_Trim_Resultado!BQ593+PLANEL_GerMED_Trim_Resultado!BQ605+PLANEL_GerMED_Trim_Resultado!BQ617</f>
        <v>0</v>
      </c>
      <c r="BE18" s="30">
        <f>PLANEL_GerMED_Trim_Resultado!BR485+PLANEL_GerMED_Trim_Resultado!BR497+PLANEL_GerMED_Trim_Resultado!BR509+PLANEL_GerMED_Trim_Resultado!BR521+PLANEL_GerMED_Trim_Resultado!BR533+PLANEL_GerMED_Trim_Resultado!BR545+PLANEL_GerMED_Trim_Resultado!BR557+PLANEL_GerMED_Trim_Resultado!BR569+PLANEL_GerMED_Trim_Resultado!BR581+PLANEL_GerMED_Trim_Resultado!BR593+PLANEL_GerMED_Trim_Resultado!BR605+PLANEL_GerMED_Trim_Resultado!BR617</f>
        <v>0</v>
      </c>
      <c r="BF18" s="30">
        <f>PLANEL_GerMED_Trim_Resultado!BS485+PLANEL_GerMED_Trim_Resultado!BS497+PLANEL_GerMED_Trim_Resultado!BS509+PLANEL_GerMED_Trim_Resultado!BS521+PLANEL_GerMED_Trim_Resultado!BS533+PLANEL_GerMED_Trim_Resultado!BS545+PLANEL_GerMED_Trim_Resultado!BS557+PLANEL_GerMED_Trim_Resultado!BS569+PLANEL_GerMED_Trim_Resultado!BS581+PLANEL_GerMED_Trim_Resultado!BS593+PLANEL_GerMED_Trim_Resultado!BS605+PLANEL_GerMED_Trim_Resultado!BS617</f>
        <v>0</v>
      </c>
      <c r="BG18" s="30">
        <f>PLANEL_GerMED_Trim_Resultado!BT485+PLANEL_GerMED_Trim_Resultado!BT497+PLANEL_GerMED_Trim_Resultado!BT509+PLANEL_GerMED_Trim_Resultado!BT521+PLANEL_GerMED_Trim_Resultado!BT533+PLANEL_GerMED_Trim_Resultado!BT545+PLANEL_GerMED_Trim_Resultado!BT557+PLANEL_GerMED_Trim_Resultado!BT569+PLANEL_GerMED_Trim_Resultado!BT581+PLANEL_GerMED_Trim_Resultado!BT593+PLANEL_GerMED_Trim_Resultado!BT605+PLANEL_GerMED_Trim_Resultado!BT617</f>
        <v>0</v>
      </c>
      <c r="BH18" s="30">
        <f>PLANEL_GerMED_Trim_Resultado!BU485+PLANEL_GerMED_Trim_Resultado!BU497+PLANEL_GerMED_Trim_Resultado!BU509+PLANEL_GerMED_Trim_Resultado!BU521+PLANEL_GerMED_Trim_Resultado!BU533+PLANEL_GerMED_Trim_Resultado!BU545+PLANEL_GerMED_Trim_Resultado!BU557+PLANEL_GerMED_Trim_Resultado!BU569+PLANEL_GerMED_Trim_Resultado!BU581+PLANEL_GerMED_Trim_Resultado!BU593+PLANEL_GerMED_Trim_Resultado!BU605+PLANEL_GerMED_Trim_Resultado!BU617</f>
        <v>0</v>
      </c>
      <c r="BI18" s="30">
        <f>PLANEL_GerMED_Trim_Resultado!BV485+PLANEL_GerMED_Trim_Resultado!BV497+PLANEL_GerMED_Trim_Resultado!BV509+PLANEL_GerMED_Trim_Resultado!BV521+PLANEL_GerMED_Trim_Resultado!BV533+PLANEL_GerMED_Trim_Resultado!BV545+PLANEL_GerMED_Trim_Resultado!BV557+PLANEL_GerMED_Trim_Resultado!BV569+PLANEL_GerMED_Trim_Resultado!BV581+PLANEL_GerMED_Trim_Resultado!BV593+PLANEL_GerMED_Trim_Resultado!BV605+PLANEL_GerMED_Trim_Resultado!BV617</f>
        <v>0</v>
      </c>
      <c r="BJ18" s="30">
        <f>PLANEL_GerMED_Trim_Resultado!BW485+PLANEL_GerMED_Trim_Resultado!BW497+PLANEL_GerMED_Trim_Resultado!BW509+PLANEL_GerMED_Trim_Resultado!BW521+PLANEL_GerMED_Trim_Resultado!BW533+PLANEL_GerMED_Trim_Resultado!BW545+PLANEL_GerMED_Trim_Resultado!BW557+PLANEL_GerMED_Trim_Resultado!BW569+PLANEL_GerMED_Trim_Resultado!BW581+PLANEL_GerMED_Trim_Resultado!BW593+PLANEL_GerMED_Trim_Resultado!BW605+PLANEL_GerMED_Trim_Resultado!BW617</f>
        <v>0</v>
      </c>
      <c r="BK18" s="30">
        <f>PLANEL_GerMED_Trim_Resultado!BX485+PLANEL_GerMED_Trim_Resultado!BX497+PLANEL_GerMED_Trim_Resultado!BX509+PLANEL_GerMED_Trim_Resultado!BX521+PLANEL_GerMED_Trim_Resultado!BX533+PLANEL_GerMED_Trim_Resultado!BX545+PLANEL_GerMED_Trim_Resultado!BX557+PLANEL_GerMED_Trim_Resultado!BX569+PLANEL_GerMED_Trim_Resultado!BX581+PLANEL_GerMED_Trim_Resultado!BX593+PLANEL_GerMED_Trim_Resultado!BX605+PLANEL_GerMED_Trim_Resultado!BX617</f>
        <v>0</v>
      </c>
      <c r="BL18" s="30">
        <f>PLANEL_GerMED_Trim_Resultado!BY485+PLANEL_GerMED_Trim_Resultado!BY497+PLANEL_GerMED_Trim_Resultado!BY509+PLANEL_GerMED_Trim_Resultado!BY521+PLANEL_GerMED_Trim_Resultado!BY533+PLANEL_GerMED_Trim_Resultado!BY545+PLANEL_GerMED_Trim_Resultado!BY557+PLANEL_GerMED_Trim_Resultado!BY569+PLANEL_GerMED_Trim_Resultado!BY581+PLANEL_GerMED_Trim_Resultado!BY593+PLANEL_GerMED_Trim_Resultado!BY605+PLANEL_GerMED_Trim_Resultado!BY617</f>
        <v>0</v>
      </c>
      <c r="BM18" s="30">
        <f>PLANEL_GerMED_Trim_Resultado!BZ485+PLANEL_GerMED_Trim_Resultado!BZ497+PLANEL_GerMED_Trim_Resultado!BZ509+PLANEL_GerMED_Trim_Resultado!BZ521+PLANEL_GerMED_Trim_Resultado!BZ533+PLANEL_GerMED_Trim_Resultado!BZ545+PLANEL_GerMED_Trim_Resultado!BZ557+PLANEL_GerMED_Trim_Resultado!BZ569+PLANEL_GerMED_Trim_Resultado!BZ581+PLANEL_GerMED_Trim_Resultado!BZ593+PLANEL_GerMED_Trim_Resultado!BZ605+PLANEL_GerMED_Trim_Resultado!BZ617</f>
        <v>0</v>
      </c>
      <c r="BN18" s="30">
        <f>PLANEL_GerMED_Trim_Resultado!CA485+PLANEL_GerMED_Trim_Resultado!CA497+PLANEL_GerMED_Trim_Resultado!CA509+PLANEL_GerMED_Trim_Resultado!CA521+PLANEL_GerMED_Trim_Resultado!CA533+PLANEL_GerMED_Trim_Resultado!CA545+PLANEL_GerMED_Trim_Resultado!CA557+PLANEL_GerMED_Trim_Resultado!CA569+PLANEL_GerMED_Trim_Resultado!CA581+PLANEL_GerMED_Trim_Resultado!CA593+PLANEL_GerMED_Trim_Resultado!CA605+PLANEL_GerMED_Trim_Resultado!CA617</f>
        <v>0</v>
      </c>
      <c r="BO18" s="30">
        <f>PLANEL_GerMED_Trim_Resultado!CB485+PLANEL_GerMED_Trim_Resultado!CB497+PLANEL_GerMED_Trim_Resultado!CB509+PLANEL_GerMED_Trim_Resultado!CB521+PLANEL_GerMED_Trim_Resultado!CB533+PLANEL_GerMED_Trim_Resultado!CB545+PLANEL_GerMED_Trim_Resultado!CB557+PLANEL_GerMED_Trim_Resultado!CB569+PLANEL_GerMED_Trim_Resultado!CB581+PLANEL_GerMED_Trim_Resultado!CB593+PLANEL_GerMED_Trim_Resultado!CB605+PLANEL_GerMED_Trim_Resultado!CB617</f>
        <v>0</v>
      </c>
      <c r="BP18" s="30">
        <f>PLANEL_GerMED_Trim_Resultado!CC485+PLANEL_GerMED_Trim_Resultado!CC497+PLANEL_GerMED_Trim_Resultado!CC509+PLANEL_GerMED_Trim_Resultado!CC521+PLANEL_GerMED_Trim_Resultado!CC533+PLANEL_GerMED_Trim_Resultado!CC545+PLANEL_GerMED_Trim_Resultado!CC557+PLANEL_GerMED_Trim_Resultado!CC569+PLANEL_GerMED_Trim_Resultado!CC581+PLANEL_GerMED_Trim_Resultado!CC593+PLANEL_GerMED_Trim_Resultado!CC605+PLANEL_GerMED_Trim_Resultado!CC617</f>
        <v>0</v>
      </c>
      <c r="BQ18" s="30">
        <f>PLANEL_GerMED_Trim_Resultado!CD485+PLANEL_GerMED_Trim_Resultado!CD497+PLANEL_GerMED_Trim_Resultado!CD509+PLANEL_GerMED_Trim_Resultado!CD521+PLANEL_GerMED_Trim_Resultado!CD533+PLANEL_GerMED_Trim_Resultado!CD545+PLANEL_GerMED_Trim_Resultado!CD557+PLANEL_GerMED_Trim_Resultado!CD569+PLANEL_GerMED_Trim_Resultado!CD581+PLANEL_GerMED_Trim_Resultado!CD593+PLANEL_GerMED_Trim_Resultado!CD605+PLANEL_GerMED_Trim_Resultado!CD617</f>
        <v>0</v>
      </c>
      <c r="BR18" s="30">
        <f>PLANEL_GerMED_Trim_Resultado!CE485+PLANEL_GerMED_Trim_Resultado!CE497+PLANEL_GerMED_Trim_Resultado!CE509+PLANEL_GerMED_Trim_Resultado!CE521+PLANEL_GerMED_Trim_Resultado!CE533+PLANEL_GerMED_Trim_Resultado!CE545+PLANEL_GerMED_Trim_Resultado!CE557+PLANEL_GerMED_Trim_Resultado!CE569+PLANEL_GerMED_Trim_Resultado!CE581+PLANEL_GerMED_Trim_Resultado!CE593+PLANEL_GerMED_Trim_Resultado!CE605+PLANEL_GerMED_Trim_Resultado!CE617</f>
        <v>0</v>
      </c>
      <c r="BS18" s="30">
        <f>PLANEL_GerMED_Trim_Resultado!CF485+PLANEL_GerMED_Trim_Resultado!CF497+PLANEL_GerMED_Trim_Resultado!CF509+PLANEL_GerMED_Trim_Resultado!CF521+PLANEL_GerMED_Trim_Resultado!CF533+PLANEL_GerMED_Trim_Resultado!CF545+PLANEL_GerMED_Trim_Resultado!CF557+PLANEL_GerMED_Trim_Resultado!CF569+PLANEL_GerMED_Trim_Resultado!CF581+PLANEL_GerMED_Trim_Resultado!CF593+PLANEL_GerMED_Trim_Resultado!CF605+PLANEL_GerMED_Trim_Resultado!CF617</f>
        <v>0</v>
      </c>
      <c r="BT18" s="30">
        <f>PLANEL_GerMED_Trim_Resultado!CG485+PLANEL_GerMED_Trim_Resultado!CG497+PLANEL_GerMED_Trim_Resultado!CG509+PLANEL_GerMED_Trim_Resultado!CG521+PLANEL_GerMED_Trim_Resultado!CG533+PLANEL_GerMED_Trim_Resultado!CG545+PLANEL_GerMED_Trim_Resultado!CG557+PLANEL_GerMED_Trim_Resultado!CG569+PLANEL_GerMED_Trim_Resultado!CG581+PLANEL_GerMED_Trim_Resultado!CG593+PLANEL_GerMED_Trim_Resultado!CG605+PLANEL_GerMED_Trim_Resultado!CG617</f>
        <v>0</v>
      </c>
      <c r="BU18" s="30">
        <f>PLANEL_GerMED_Trim_Resultado!CH485+PLANEL_GerMED_Trim_Resultado!CH497+PLANEL_GerMED_Trim_Resultado!CH509+PLANEL_GerMED_Trim_Resultado!CH521+PLANEL_GerMED_Trim_Resultado!CH533+PLANEL_GerMED_Trim_Resultado!CH545+PLANEL_GerMED_Trim_Resultado!CH557+PLANEL_GerMED_Trim_Resultado!CH569+PLANEL_GerMED_Trim_Resultado!CH581+PLANEL_GerMED_Trim_Resultado!CH593+PLANEL_GerMED_Trim_Resultado!CH605+PLANEL_GerMED_Trim_Resultado!CH617</f>
        <v>0</v>
      </c>
      <c r="BV18" s="30">
        <f>PLANEL_GerMED_Trim_Resultado!CI485+PLANEL_GerMED_Trim_Resultado!CI497+PLANEL_GerMED_Trim_Resultado!CI509+PLANEL_GerMED_Trim_Resultado!CI521+PLANEL_GerMED_Trim_Resultado!CI533+PLANEL_GerMED_Trim_Resultado!CI545+PLANEL_GerMED_Trim_Resultado!CI557+PLANEL_GerMED_Trim_Resultado!CI569+PLANEL_GerMED_Trim_Resultado!CI581+PLANEL_GerMED_Trim_Resultado!CI593+PLANEL_GerMED_Trim_Resultado!CI605+PLANEL_GerMED_Trim_Resultado!CI617</f>
        <v>0</v>
      </c>
      <c r="BW18" s="30">
        <f>PLANEL_GerMED_Trim_Resultado!CJ485+PLANEL_GerMED_Trim_Resultado!CJ497+PLANEL_GerMED_Trim_Resultado!CJ509+PLANEL_GerMED_Trim_Resultado!CJ521+PLANEL_GerMED_Trim_Resultado!CJ533+PLANEL_GerMED_Trim_Resultado!CJ545+PLANEL_GerMED_Trim_Resultado!CJ557+PLANEL_GerMED_Trim_Resultado!CJ569+PLANEL_GerMED_Trim_Resultado!CJ581+PLANEL_GerMED_Trim_Resultado!CJ593+PLANEL_GerMED_Trim_Resultado!CJ605+PLANEL_GerMED_Trim_Resultado!CJ617</f>
        <v>0</v>
      </c>
      <c r="BX18" s="30">
        <f>PLANEL_GerMED_Trim_Resultado!CK485+PLANEL_GerMED_Trim_Resultado!CK497+PLANEL_GerMED_Trim_Resultado!CK509+PLANEL_GerMED_Trim_Resultado!CK521+PLANEL_GerMED_Trim_Resultado!CK533+PLANEL_GerMED_Trim_Resultado!CK545+PLANEL_GerMED_Trim_Resultado!CK557+PLANEL_GerMED_Trim_Resultado!CK569+PLANEL_GerMED_Trim_Resultado!CK581+PLANEL_GerMED_Trim_Resultado!CK593+PLANEL_GerMED_Trim_Resultado!CK605+PLANEL_GerMED_Trim_Resultado!CK617</f>
        <v>0</v>
      </c>
      <c r="BY18" s="30">
        <f>PLANEL_GerMED_Trim_Resultado!CL485+PLANEL_GerMED_Trim_Resultado!CL497+PLANEL_GerMED_Trim_Resultado!CL509+PLANEL_GerMED_Trim_Resultado!CL521+PLANEL_GerMED_Trim_Resultado!CL533+PLANEL_GerMED_Trim_Resultado!CL545+PLANEL_GerMED_Trim_Resultado!CL557+PLANEL_GerMED_Trim_Resultado!CL569+PLANEL_GerMED_Trim_Resultado!CL581+PLANEL_GerMED_Trim_Resultado!CL593+PLANEL_GerMED_Trim_Resultado!CL605+PLANEL_GerMED_Trim_Resultado!CL617</f>
        <v>0</v>
      </c>
      <c r="BZ18" s="30">
        <f>PLANEL_GerMED_Trim_Resultado!CM485+PLANEL_GerMED_Trim_Resultado!CM497+PLANEL_GerMED_Trim_Resultado!CM509+PLANEL_GerMED_Trim_Resultado!CM521+PLANEL_GerMED_Trim_Resultado!CM533+PLANEL_GerMED_Trim_Resultado!CM545+PLANEL_GerMED_Trim_Resultado!CM557+PLANEL_GerMED_Trim_Resultado!CM569+PLANEL_GerMED_Trim_Resultado!CM581+PLANEL_GerMED_Trim_Resultado!CM593+PLANEL_GerMED_Trim_Resultado!CM605+PLANEL_GerMED_Trim_Resultado!CM617</f>
        <v>0</v>
      </c>
      <c r="CA18" s="30">
        <f>PLANEL_GerMED_Trim_Resultado!CN485+PLANEL_GerMED_Trim_Resultado!CN497+PLANEL_GerMED_Trim_Resultado!CN509+PLANEL_GerMED_Trim_Resultado!CN521+PLANEL_GerMED_Trim_Resultado!CN533+PLANEL_GerMED_Trim_Resultado!CN545+PLANEL_GerMED_Trim_Resultado!CN557+PLANEL_GerMED_Trim_Resultado!CN569+PLANEL_GerMED_Trim_Resultado!CN581+PLANEL_GerMED_Trim_Resultado!CN593+PLANEL_GerMED_Trim_Resultado!CN605+PLANEL_GerMED_Trim_Resultado!CN617</f>
        <v>0</v>
      </c>
      <c r="CB18" s="30">
        <f>PLANEL_GerMED_Trim_Resultado!CO485+PLANEL_GerMED_Trim_Resultado!CO497+PLANEL_GerMED_Trim_Resultado!CO509+PLANEL_GerMED_Trim_Resultado!CO521+PLANEL_GerMED_Trim_Resultado!CO533+PLANEL_GerMED_Trim_Resultado!CO545+PLANEL_GerMED_Trim_Resultado!CO557+PLANEL_GerMED_Trim_Resultado!CO569+PLANEL_GerMED_Trim_Resultado!CO581+PLANEL_GerMED_Trim_Resultado!CO593+PLANEL_GerMED_Trim_Resultado!CO605+PLANEL_GerMED_Trim_Resultado!CO617</f>
        <v>0</v>
      </c>
      <c r="CC18" s="30">
        <f>PLANEL_GerMED_Trim_Resultado!CP485+PLANEL_GerMED_Trim_Resultado!CP497+PLANEL_GerMED_Trim_Resultado!CP509+PLANEL_GerMED_Trim_Resultado!CP521+PLANEL_GerMED_Trim_Resultado!CP533+PLANEL_GerMED_Trim_Resultado!CP545+PLANEL_GerMED_Trim_Resultado!CP557+PLANEL_GerMED_Trim_Resultado!CP569+PLANEL_GerMED_Trim_Resultado!CP581+PLANEL_GerMED_Trim_Resultado!CP593+PLANEL_GerMED_Trim_Resultado!CP605+PLANEL_GerMED_Trim_Resultado!CP617</f>
        <v>0</v>
      </c>
      <c r="CD18" s="30">
        <f>PLANEL_GerMED_Trim_Resultado!CQ485+PLANEL_GerMED_Trim_Resultado!CQ497+PLANEL_GerMED_Trim_Resultado!CQ509+PLANEL_GerMED_Trim_Resultado!CQ521+PLANEL_GerMED_Trim_Resultado!CQ533+PLANEL_GerMED_Trim_Resultado!CQ545+PLANEL_GerMED_Trim_Resultado!CQ557+PLANEL_GerMED_Trim_Resultado!CQ569+PLANEL_GerMED_Trim_Resultado!CQ581+PLANEL_GerMED_Trim_Resultado!CQ593+PLANEL_GerMED_Trim_Resultado!CQ605+PLANEL_GerMED_Trim_Resultado!CQ617</f>
        <v>0</v>
      </c>
      <c r="CE18" s="30">
        <f>PLANEL_GerMED_Trim_Resultado!CR485+PLANEL_GerMED_Trim_Resultado!CR497+PLANEL_GerMED_Trim_Resultado!CR509+PLANEL_GerMED_Trim_Resultado!CR521+PLANEL_GerMED_Trim_Resultado!CR533+PLANEL_GerMED_Trim_Resultado!CR545+PLANEL_GerMED_Trim_Resultado!CR557+PLANEL_GerMED_Trim_Resultado!CR569+PLANEL_GerMED_Trim_Resultado!CR581+PLANEL_GerMED_Trim_Resultado!CR593+PLANEL_GerMED_Trim_Resultado!CR605+PLANEL_GerMED_Trim_Resultado!CR617</f>
        <v>0</v>
      </c>
      <c r="CF18" s="30">
        <f>PLANEL_GerMED_Trim_Resultado!CS485+PLANEL_GerMED_Trim_Resultado!CS497+PLANEL_GerMED_Trim_Resultado!CS509+PLANEL_GerMED_Trim_Resultado!CS521+PLANEL_GerMED_Trim_Resultado!CS533+PLANEL_GerMED_Trim_Resultado!CS545+PLANEL_GerMED_Trim_Resultado!CS557+PLANEL_GerMED_Trim_Resultado!CS569+PLANEL_GerMED_Trim_Resultado!CS581+PLANEL_GerMED_Trim_Resultado!CS593+PLANEL_GerMED_Trim_Resultado!CS605+PLANEL_GerMED_Trim_Resultado!CS617</f>
        <v>0</v>
      </c>
      <c r="CG18" s="30">
        <f>PLANEL_GerMED_Trim_Resultado!CT485+PLANEL_GerMED_Trim_Resultado!CT497+PLANEL_GerMED_Trim_Resultado!CT509+PLANEL_GerMED_Trim_Resultado!CT521+PLANEL_GerMED_Trim_Resultado!CT533+PLANEL_GerMED_Trim_Resultado!CT545+PLANEL_GerMED_Trim_Resultado!CT557+PLANEL_GerMED_Trim_Resultado!CT569+PLANEL_GerMED_Trim_Resultado!CT581+PLANEL_GerMED_Trim_Resultado!CT593+PLANEL_GerMED_Trim_Resultado!CT605+PLANEL_GerMED_Trim_Resultado!CT617</f>
        <v>0</v>
      </c>
      <c r="CH18" s="30">
        <f>PLANEL_GerMED_Trim_Resultado!CU485+PLANEL_GerMED_Trim_Resultado!CU497+PLANEL_GerMED_Trim_Resultado!CU509+PLANEL_GerMED_Trim_Resultado!CU521+PLANEL_GerMED_Trim_Resultado!CU533+PLANEL_GerMED_Trim_Resultado!CU545+PLANEL_GerMED_Trim_Resultado!CU557+PLANEL_GerMED_Trim_Resultado!CU569+PLANEL_GerMED_Trim_Resultado!CU581+PLANEL_GerMED_Trim_Resultado!CU593+PLANEL_GerMED_Trim_Resultado!CU605+PLANEL_GerMED_Trim_Resultado!CU617</f>
        <v>0</v>
      </c>
      <c r="CI18" s="30">
        <f>PLANEL_GerMED_Trim_Resultado!CV485+PLANEL_GerMED_Trim_Resultado!CV497+PLANEL_GerMED_Trim_Resultado!CV509+PLANEL_GerMED_Trim_Resultado!CV521+PLANEL_GerMED_Trim_Resultado!CV533+PLANEL_GerMED_Trim_Resultado!CV545+PLANEL_GerMED_Trim_Resultado!CV557+PLANEL_GerMED_Trim_Resultado!CV569+PLANEL_GerMED_Trim_Resultado!CV581+PLANEL_GerMED_Trim_Resultado!CV593+PLANEL_GerMED_Trim_Resultado!CV605+PLANEL_GerMED_Trim_Resultado!CV617</f>
        <v>0</v>
      </c>
      <c r="CJ18" s="30">
        <f>PLANEL_GerMED_Trim_Resultado!CW485+PLANEL_GerMED_Trim_Resultado!CW497+PLANEL_GerMED_Trim_Resultado!CW509+PLANEL_GerMED_Trim_Resultado!CW521+PLANEL_GerMED_Trim_Resultado!CW533+PLANEL_GerMED_Trim_Resultado!CW545+PLANEL_GerMED_Trim_Resultado!CW557+PLANEL_GerMED_Trim_Resultado!CW569+PLANEL_GerMED_Trim_Resultado!CW581+PLANEL_GerMED_Trim_Resultado!CW593+PLANEL_GerMED_Trim_Resultado!CW605+PLANEL_GerMED_Trim_Resultado!CW617</f>
        <v>0</v>
      </c>
      <c r="CK18" s="30">
        <f>PLANEL_GerMED_Trim_Resultado!CX485+PLANEL_GerMED_Trim_Resultado!CX497+PLANEL_GerMED_Trim_Resultado!CX509+PLANEL_GerMED_Trim_Resultado!CX521+PLANEL_GerMED_Trim_Resultado!CX533+PLANEL_GerMED_Trim_Resultado!CX545+PLANEL_GerMED_Trim_Resultado!CX557+PLANEL_GerMED_Trim_Resultado!CX569+PLANEL_GerMED_Trim_Resultado!CX581+PLANEL_GerMED_Trim_Resultado!CX593+PLANEL_GerMED_Trim_Resultado!CX605+PLANEL_GerMED_Trim_Resultado!CX617</f>
        <v>0</v>
      </c>
      <c r="CL18" s="30">
        <f>PLANEL_GerMED_Trim_Resultado!CY485+PLANEL_GerMED_Trim_Resultado!CY497+PLANEL_GerMED_Trim_Resultado!CY509+PLANEL_GerMED_Trim_Resultado!CY521+PLANEL_GerMED_Trim_Resultado!CY533+PLANEL_GerMED_Trim_Resultado!CY545+PLANEL_GerMED_Trim_Resultado!CY557+PLANEL_GerMED_Trim_Resultado!CY569+PLANEL_GerMED_Trim_Resultado!CY581+PLANEL_GerMED_Trim_Resultado!CY593+PLANEL_GerMED_Trim_Resultado!CY605+PLANEL_GerMED_Trim_Resultado!CY617</f>
        <v>0</v>
      </c>
      <c r="CM18" s="30">
        <f>PLANEL_GerMED_Trim_Resultado!CZ485+PLANEL_GerMED_Trim_Resultado!CZ497+PLANEL_GerMED_Trim_Resultado!CZ509+PLANEL_GerMED_Trim_Resultado!CZ521+PLANEL_GerMED_Trim_Resultado!CZ533+PLANEL_GerMED_Trim_Resultado!CZ545+PLANEL_GerMED_Trim_Resultado!CZ557+PLANEL_GerMED_Trim_Resultado!CZ569+PLANEL_GerMED_Trim_Resultado!CZ581+PLANEL_GerMED_Trim_Resultado!CZ593+PLANEL_GerMED_Trim_Resultado!CZ605+PLANEL_GerMED_Trim_Resultado!CZ617</f>
        <v>0</v>
      </c>
      <c r="CN18" s="30">
        <f>PLANEL_GerMED_Trim_Resultado!DA485+PLANEL_GerMED_Trim_Resultado!DA497+PLANEL_GerMED_Trim_Resultado!DA509+PLANEL_GerMED_Trim_Resultado!DA521+PLANEL_GerMED_Trim_Resultado!DA533+PLANEL_GerMED_Trim_Resultado!DA545+PLANEL_GerMED_Trim_Resultado!DA557+PLANEL_GerMED_Trim_Resultado!DA569+PLANEL_GerMED_Trim_Resultado!DA581+PLANEL_GerMED_Trim_Resultado!DA593+PLANEL_GerMED_Trim_Resultado!DA605+PLANEL_GerMED_Trim_Resultado!DA617</f>
        <v>0</v>
      </c>
      <c r="CO18" s="30">
        <f>PLANEL_GerMED_Trim_Resultado!DB485+PLANEL_GerMED_Trim_Resultado!DB497+PLANEL_GerMED_Trim_Resultado!DB509+PLANEL_GerMED_Trim_Resultado!DB521+PLANEL_GerMED_Trim_Resultado!DB533+PLANEL_GerMED_Trim_Resultado!DB545+PLANEL_GerMED_Trim_Resultado!DB557+PLANEL_GerMED_Trim_Resultado!DB569+PLANEL_GerMED_Trim_Resultado!DB581+PLANEL_GerMED_Trim_Resultado!DB593+PLANEL_GerMED_Trim_Resultado!DB605+PLANEL_GerMED_Trim_Resultado!DB617</f>
        <v>0</v>
      </c>
      <c r="CP18" s="30">
        <f>PLANEL_GerMED_Trim_Resultado!DC485+PLANEL_GerMED_Trim_Resultado!DC497+PLANEL_GerMED_Trim_Resultado!DC509+PLANEL_GerMED_Trim_Resultado!DC521+PLANEL_GerMED_Trim_Resultado!DC533+PLANEL_GerMED_Trim_Resultado!DC545+PLANEL_GerMED_Trim_Resultado!DC557+PLANEL_GerMED_Trim_Resultado!DC569+PLANEL_GerMED_Trim_Resultado!DC581+PLANEL_GerMED_Trim_Resultado!DC593+PLANEL_GerMED_Trim_Resultado!DC605+PLANEL_GerMED_Trim_Resultado!DC617</f>
        <v>0</v>
      </c>
      <c r="CQ18" s="30">
        <f>PLANEL_GerMED_Trim_Resultado!DD485+PLANEL_GerMED_Trim_Resultado!DD497+PLANEL_GerMED_Trim_Resultado!DD509+PLANEL_GerMED_Trim_Resultado!DD521+PLANEL_GerMED_Trim_Resultado!DD533+PLANEL_GerMED_Trim_Resultado!DD545+PLANEL_GerMED_Trim_Resultado!DD557+PLANEL_GerMED_Trim_Resultado!DD569+PLANEL_GerMED_Trim_Resultado!DD581+PLANEL_GerMED_Trim_Resultado!DD593+PLANEL_GerMED_Trim_Resultado!DD605+PLANEL_GerMED_Trim_Resultado!DD617</f>
        <v>0</v>
      </c>
      <c r="CR18" s="30">
        <f>PLANEL_GerMED_Trim_Resultado!DE485+PLANEL_GerMED_Trim_Resultado!DE497+PLANEL_GerMED_Trim_Resultado!DE509+PLANEL_GerMED_Trim_Resultado!DE521+PLANEL_GerMED_Trim_Resultado!DE533+PLANEL_GerMED_Trim_Resultado!DE545+PLANEL_GerMED_Trim_Resultado!DE557+PLANEL_GerMED_Trim_Resultado!DE569+PLANEL_GerMED_Trim_Resultado!DE581+PLANEL_GerMED_Trim_Resultado!DE593+PLANEL_GerMED_Trim_Resultado!DE605+PLANEL_GerMED_Trim_Resultado!DE617</f>
        <v>0</v>
      </c>
      <c r="CS18" s="30">
        <f>PLANEL_GerMED_Trim_Resultado!DF485+PLANEL_GerMED_Trim_Resultado!DF497+PLANEL_GerMED_Trim_Resultado!DF509+PLANEL_GerMED_Trim_Resultado!DF521+PLANEL_GerMED_Trim_Resultado!DF533+PLANEL_GerMED_Trim_Resultado!DF545+PLANEL_GerMED_Trim_Resultado!DF557+PLANEL_GerMED_Trim_Resultado!DF569+PLANEL_GerMED_Trim_Resultado!DF581+PLANEL_GerMED_Trim_Resultado!DF593+PLANEL_GerMED_Trim_Resultado!DF605+PLANEL_GerMED_Trim_Resultado!DF617</f>
        <v>0</v>
      </c>
      <c r="CT18" s="30">
        <f>PLANEL_GerMED_Trim_Resultado!DG485+PLANEL_GerMED_Trim_Resultado!DG497+PLANEL_GerMED_Trim_Resultado!DG509+PLANEL_GerMED_Trim_Resultado!DG521+PLANEL_GerMED_Trim_Resultado!DG533+PLANEL_GerMED_Trim_Resultado!DG545+PLANEL_GerMED_Trim_Resultado!DG557+PLANEL_GerMED_Trim_Resultado!DG569+PLANEL_GerMED_Trim_Resultado!DG581+PLANEL_GerMED_Trim_Resultado!DG593+PLANEL_GerMED_Trim_Resultado!DG605+PLANEL_GerMED_Trim_Resultado!DG617</f>
        <v>0</v>
      </c>
      <c r="CU18" s="30">
        <f>PLANEL_GerMED_Trim_Resultado!DH485+PLANEL_GerMED_Trim_Resultado!DH497+PLANEL_GerMED_Trim_Resultado!DH509+PLANEL_GerMED_Trim_Resultado!DH521+PLANEL_GerMED_Trim_Resultado!DH533+PLANEL_GerMED_Trim_Resultado!DH545+PLANEL_GerMED_Trim_Resultado!DH557+PLANEL_GerMED_Trim_Resultado!DH569+PLANEL_GerMED_Trim_Resultado!DH581+PLANEL_GerMED_Trim_Resultado!DH593+PLANEL_GerMED_Trim_Resultado!DH605+PLANEL_GerMED_Trim_Resultado!DH617</f>
        <v>0</v>
      </c>
      <c r="CV18" s="30">
        <f>PLANEL_GerMED_Trim_Resultado!DI485+PLANEL_GerMED_Trim_Resultado!DI497+PLANEL_GerMED_Trim_Resultado!DI509+PLANEL_GerMED_Trim_Resultado!DI521+PLANEL_GerMED_Trim_Resultado!DI533+PLANEL_GerMED_Trim_Resultado!DI545+PLANEL_GerMED_Trim_Resultado!DI557+PLANEL_GerMED_Trim_Resultado!DI569+PLANEL_GerMED_Trim_Resultado!DI581+PLANEL_GerMED_Trim_Resultado!DI593+PLANEL_GerMED_Trim_Resultado!DI605+PLANEL_GerMED_Trim_Resultado!DI617</f>
        <v>0</v>
      </c>
      <c r="CW18" s="30">
        <f>PLANEL_GerMED_Trim_Resultado!DJ485+PLANEL_GerMED_Trim_Resultado!DJ497+PLANEL_GerMED_Trim_Resultado!DJ509+PLANEL_GerMED_Trim_Resultado!DJ521+PLANEL_GerMED_Trim_Resultado!DJ533+PLANEL_GerMED_Trim_Resultado!DJ545+PLANEL_GerMED_Trim_Resultado!DJ557+PLANEL_GerMED_Trim_Resultado!DJ569+PLANEL_GerMED_Trim_Resultado!DJ581+PLANEL_GerMED_Trim_Resultado!DJ593+PLANEL_GerMED_Trim_Resultado!DJ605+PLANEL_GerMED_Trim_Resultado!DJ617</f>
        <v>0</v>
      </c>
      <c r="CX18" s="30">
        <f>PLANEL_GerMED_Trim_Resultado!DK485+PLANEL_GerMED_Trim_Resultado!DK497+PLANEL_GerMED_Trim_Resultado!DK509+PLANEL_GerMED_Trim_Resultado!DK521+PLANEL_GerMED_Trim_Resultado!DK533+PLANEL_GerMED_Trim_Resultado!DK545+PLANEL_GerMED_Trim_Resultado!DK557+PLANEL_GerMED_Trim_Resultado!DK569+PLANEL_GerMED_Trim_Resultado!DK581+PLANEL_GerMED_Trim_Resultado!DK593+PLANEL_GerMED_Trim_Resultado!DK605+PLANEL_GerMED_Trim_Resultado!DK617</f>
        <v>0</v>
      </c>
      <c r="CY18" s="30">
        <f>PLANEL_GerMED_Trim_Resultado!DL485+PLANEL_GerMED_Trim_Resultado!DL497+PLANEL_GerMED_Trim_Resultado!DL509+PLANEL_GerMED_Trim_Resultado!DL521+PLANEL_GerMED_Trim_Resultado!DL533+PLANEL_GerMED_Trim_Resultado!DL545+PLANEL_GerMED_Trim_Resultado!DL557+PLANEL_GerMED_Trim_Resultado!DL569+PLANEL_GerMED_Trim_Resultado!DL581+PLANEL_GerMED_Trim_Resultado!DL593+PLANEL_GerMED_Trim_Resultado!DL605+PLANEL_GerMED_Trim_Resultado!DL617</f>
        <v>0</v>
      </c>
      <c r="CZ18" s="30">
        <f>PLANEL_GerMED_Trim_Resultado!DM485+PLANEL_GerMED_Trim_Resultado!DM497+PLANEL_GerMED_Trim_Resultado!DM509+PLANEL_GerMED_Trim_Resultado!DM521+PLANEL_GerMED_Trim_Resultado!DM533+PLANEL_GerMED_Trim_Resultado!DM545+PLANEL_GerMED_Trim_Resultado!DM557+PLANEL_GerMED_Trim_Resultado!DM569+PLANEL_GerMED_Trim_Resultado!DM581+PLANEL_GerMED_Trim_Resultado!DM593+PLANEL_GerMED_Trim_Resultado!DM605+PLANEL_GerMED_Trim_Resultado!DM617</f>
        <v>0</v>
      </c>
      <c r="DA18" s="30">
        <f>PLANEL_GerMED_Trim_Resultado!DN485+PLANEL_GerMED_Trim_Resultado!DN497+PLANEL_GerMED_Trim_Resultado!DN509+PLANEL_GerMED_Trim_Resultado!DN521+PLANEL_GerMED_Trim_Resultado!DN533+PLANEL_GerMED_Trim_Resultado!DN545+PLANEL_GerMED_Trim_Resultado!DN557+PLANEL_GerMED_Trim_Resultado!DN569+PLANEL_GerMED_Trim_Resultado!DN581+PLANEL_GerMED_Trim_Resultado!DN593+PLANEL_GerMED_Trim_Resultado!DN605+PLANEL_GerMED_Trim_Resultado!DN617</f>
        <v>0</v>
      </c>
      <c r="DB18" s="30">
        <f>PLANEL_GerMED_Trim_Resultado!DO485+PLANEL_GerMED_Trim_Resultado!DO497+PLANEL_GerMED_Trim_Resultado!DO509+PLANEL_GerMED_Trim_Resultado!DO521+PLANEL_GerMED_Trim_Resultado!DO533+PLANEL_GerMED_Trim_Resultado!DO545+PLANEL_GerMED_Trim_Resultado!DO557+PLANEL_GerMED_Trim_Resultado!DO569+PLANEL_GerMED_Trim_Resultado!DO581+PLANEL_GerMED_Trim_Resultado!DO593+PLANEL_GerMED_Trim_Resultado!DO605+PLANEL_GerMED_Trim_Resultado!DO617</f>
        <v>0</v>
      </c>
      <c r="DC18" s="30">
        <f>PLANEL_GerMED_Trim_Resultado!DP485+PLANEL_GerMED_Trim_Resultado!DP497+PLANEL_GerMED_Trim_Resultado!DP509+PLANEL_GerMED_Trim_Resultado!DP521+PLANEL_GerMED_Trim_Resultado!DP533+PLANEL_GerMED_Trim_Resultado!DP545+PLANEL_GerMED_Trim_Resultado!DP557+PLANEL_GerMED_Trim_Resultado!DP569+PLANEL_GerMED_Trim_Resultado!DP581+PLANEL_GerMED_Trim_Resultado!DP593+PLANEL_GerMED_Trim_Resultado!DP605+PLANEL_GerMED_Trim_Resultado!DP617</f>
        <v>0</v>
      </c>
      <c r="DD18" s="30">
        <f>PLANEL_GerMED_Trim_Resultado!DQ485+PLANEL_GerMED_Trim_Resultado!DQ497+PLANEL_GerMED_Trim_Resultado!DQ509+PLANEL_GerMED_Trim_Resultado!DQ521+PLANEL_GerMED_Trim_Resultado!DQ533+PLANEL_GerMED_Trim_Resultado!DQ545+PLANEL_GerMED_Trim_Resultado!DQ557+PLANEL_GerMED_Trim_Resultado!DQ569+PLANEL_GerMED_Trim_Resultado!DQ581+PLANEL_GerMED_Trim_Resultado!DQ593+PLANEL_GerMED_Trim_Resultado!DQ605+PLANEL_GerMED_Trim_Resultado!DQ617</f>
        <v>0</v>
      </c>
      <c r="DE18" s="30">
        <f>PLANEL_GerMED_Trim_Resultado!DR485+PLANEL_GerMED_Trim_Resultado!DR497+PLANEL_GerMED_Trim_Resultado!DR509+PLANEL_GerMED_Trim_Resultado!DR521+PLANEL_GerMED_Trim_Resultado!DR533+PLANEL_GerMED_Trim_Resultado!DR545+PLANEL_GerMED_Trim_Resultado!DR557+PLANEL_GerMED_Trim_Resultado!DR569+PLANEL_GerMED_Trim_Resultado!DR581+PLANEL_GerMED_Trim_Resultado!DR593+PLANEL_GerMED_Trim_Resultado!DR605+PLANEL_GerMED_Trim_Resultado!DR617</f>
        <v>0</v>
      </c>
      <c r="DF18" s="30">
        <f>PLANEL_GerMED_Trim_Resultado!DS485+PLANEL_GerMED_Trim_Resultado!DS497+PLANEL_GerMED_Trim_Resultado!DS509+PLANEL_GerMED_Trim_Resultado!DS521+PLANEL_GerMED_Trim_Resultado!DS533+PLANEL_GerMED_Trim_Resultado!DS545+PLANEL_GerMED_Trim_Resultado!DS557+PLANEL_GerMED_Trim_Resultado!DS569+PLANEL_GerMED_Trim_Resultado!DS581+PLANEL_GerMED_Trim_Resultado!DS593+PLANEL_GerMED_Trim_Resultado!DS605+PLANEL_GerMED_Trim_Resultado!DS617</f>
        <v>0</v>
      </c>
      <c r="DG18" s="30">
        <f>PLANEL_GerMED_Trim_Resultado!DT485+PLANEL_GerMED_Trim_Resultado!DT497+PLANEL_GerMED_Trim_Resultado!DT509+PLANEL_GerMED_Trim_Resultado!DT521+PLANEL_GerMED_Trim_Resultado!DT533+PLANEL_GerMED_Trim_Resultado!DT545+PLANEL_GerMED_Trim_Resultado!DT557+PLANEL_GerMED_Trim_Resultado!DT569+PLANEL_GerMED_Trim_Resultado!DT581+PLANEL_GerMED_Trim_Resultado!DT593+PLANEL_GerMED_Trim_Resultado!DT605+PLANEL_GerMED_Trim_Resultado!DT617</f>
        <v>0</v>
      </c>
      <c r="DH18" s="30">
        <f>PLANEL_GerMED_Trim_Resultado!DU485+PLANEL_GerMED_Trim_Resultado!DU497+PLANEL_GerMED_Trim_Resultado!DU509+PLANEL_GerMED_Trim_Resultado!DU521+PLANEL_GerMED_Trim_Resultado!DU533+PLANEL_GerMED_Trim_Resultado!DU545+PLANEL_GerMED_Trim_Resultado!DU557+PLANEL_GerMED_Trim_Resultado!DU569+PLANEL_GerMED_Trim_Resultado!DU581+PLANEL_GerMED_Trim_Resultado!DU593+PLANEL_GerMED_Trim_Resultado!DU605+PLANEL_GerMED_Trim_Resultado!DU617</f>
        <v>0</v>
      </c>
      <c r="DI18" s="30">
        <f>PLANEL_GerMED_Trim_Resultado!DV485+PLANEL_GerMED_Trim_Resultado!DV497+PLANEL_GerMED_Trim_Resultado!DV509+PLANEL_GerMED_Trim_Resultado!DV521+PLANEL_GerMED_Trim_Resultado!DV533+PLANEL_GerMED_Trim_Resultado!DV545+PLANEL_GerMED_Trim_Resultado!DV557+PLANEL_GerMED_Trim_Resultado!DV569+PLANEL_GerMED_Trim_Resultado!DV581+PLANEL_GerMED_Trim_Resultado!DV593+PLANEL_GerMED_Trim_Resultado!DV605+PLANEL_GerMED_Trim_Resultado!DV617</f>
        <v>0</v>
      </c>
      <c r="DJ18" s="30">
        <f>PLANEL_GerMED_Trim_Resultado!DW485+PLANEL_GerMED_Trim_Resultado!DW497+PLANEL_GerMED_Trim_Resultado!DW509+PLANEL_GerMED_Trim_Resultado!DW521+PLANEL_GerMED_Trim_Resultado!DW533+PLANEL_GerMED_Trim_Resultado!DW545+PLANEL_GerMED_Trim_Resultado!DW557+PLANEL_GerMED_Trim_Resultado!DW569+PLANEL_GerMED_Trim_Resultado!DW581+PLANEL_GerMED_Trim_Resultado!DW593+PLANEL_GerMED_Trim_Resultado!DW605+PLANEL_GerMED_Trim_Resultado!DW617</f>
        <v>0</v>
      </c>
      <c r="DK18" s="30">
        <f>PLANEL_GerMED_Trim_Resultado!DX485+PLANEL_GerMED_Trim_Resultado!DX497+PLANEL_GerMED_Trim_Resultado!DX509+PLANEL_GerMED_Trim_Resultado!DX521+PLANEL_GerMED_Trim_Resultado!DX533+PLANEL_GerMED_Trim_Resultado!DX545+PLANEL_GerMED_Trim_Resultado!DX557+PLANEL_GerMED_Trim_Resultado!DX569+PLANEL_GerMED_Trim_Resultado!DX581+PLANEL_GerMED_Trim_Resultado!DX593+PLANEL_GerMED_Trim_Resultado!DX605+PLANEL_GerMED_Trim_Resultado!DX617</f>
        <v>0</v>
      </c>
      <c r="DL18" s="30">
        <f>PLANEL_GerMED_Trim_Resultado!DY485+PLANEL_GerMED_Trim_Resultado!DY497+PLANEL_GerMED_Trim_Resultado!DY509+PLANEL_GerMED_Trim_Resultado!DY521+PLANEL_GerMED_Trim_Resultado!DY533+PLANEL_GerMED_Trim_Resultado!DY545+PLANEL_GerMED_Trim_Resultado!DY557+PLANEL_GerMED_Trim_Resultado!DY569+PLANEL_GerMED_Trim_Resultado!DY581+PLANEL_GerMED_Trim_Resultado!DY593+PLANEL_GerMED_Trim_Resultado!DY605+PLANEL_GerMED_Trim_Resultado!DY617</f>
        <v>0</v>
      </c>
      <c r="DM18" s="30">
        <f>PLANEL_GerMED_Trim_Resultado!DZ485+PLANEL_GerMED_Trim_Resultado!DZ497+PLANEL_GerMED_Trim_Resultado!DZ509+PLANEL_GerMED_Trim_Resultado!DZ521+PLANEL_GerMED_Trim_Resultado!DZ533+PLANEL_GerMED_Trim_Resultado!DZ545+PLANEL_GerMED_Trim_Resultado!DZ557+PLANEL_GerMED_Trim_Resultado!DZ569+PLANEL_GerMED_Trim_Resultado!DZ581+PLANEL_GerMED_Trim_Resultado!DZ593+PLANEL_GerMED_Trim_Resultado!DZ605+PLANEL_GerMED_Trim_Resultado!DZ617</f>
        <v>0</v>
      </c>
      <c r="DN18" s="30">
        <f>PLANEL_GerMED_Trim_Resultado!EA485+PLANEL_GerMED_Trim_Resultado!EA497+PLANEL_GerMED_Trim_Resultado!EA509+PLANEL_GerMED_Trim_Resultado!EA521+PLANEL_GerMED_Trim_Resultado!EA533+PLANEL_GerMED_Trim_Resultado!EA545+PLANEL_GerMED_Trim_Resultado!EA557+PLANEL_GerMED_Trim_Resultado!EA569+PLANEL_GerMED_Trim_Resultado!EA581+PLANEL_GerMED_Trim_Resultado!EA593+PLANEL_GerMED_Trim_Resultado!EA605+PLANEL_GerMED_Trim_Resultado!EA617</f>
        <v>0</v>
      </c>
      <c r="DO18" s="30">
        <f>PLANEL_GerMED_Trim_Resultado!EB485+PLANEL_GerMED_Trim_Resultado!EB497+PLANEL_GerMED_Trim_Resultado!EB509+PLANEL_GerMED_Trim_Resultado!EB521+PLANEL_GerMED_Trim_Resultado!EB533+PLANEL_GerMED_Trim_Resultado!EB545+PLANEL_GerMED_Trim_Resultado!EB557+PLANEL_GerMED_Trim_Resultado!EB569+PLANEL_GerMED_Trim_Resultado!EB581+PLANEL_GerMED_Trim_Resultado!EB593+PLANEL_GerMED_Trim_Resultado!EB605+PLANEL_GerMED_Trim_Resultado!EB617</f>
        <v>0</v>
      </c>
      <c r="DP18" s="30">
        <f>PLANEL_GerMED_Trim_Resultado!EC485+PLANEL_GerMED_Trim_Resultado!EC497+PLANEL_GerMED_Trim_Resultado!EC509+PLANEL_GerMED_Trim_Resultado!EC521+PLANEL_GerMED_Trim_Resultado!EC533+PLANEL_GerMED_Trim_Resultado!EC545+PLANEL_GerMED_Trim_Resultado!EC557+PLANEL_GerMED_Trim_Resultado!EC569+PLANEL_GerMED_Trim_Resultado!EC581+PLANEL_GerMED_Trim_Resultado!EC593+PLANEL_GerMED_Trim_Resultado!EC605+PLANEL_GerMED_Trim_Resultado!EC617</f>
        <v>0</v>
      </c>
      <c r="DQ18" s="30">
        <f>PLANEL_GerMED_Trim_Resultado!ED485+PLANEL_GerMED_Trim_Resultado!ED497+PLANEL_GerMED_Trim_Resultado!ED509+PLANEL_GerMED_Trim_Resultado!ED521+PLANEL_GerMED_Trim_Resultado!ED533+PLANEL_GerMED_Trim_Resultado!ED545+PLANEL_GerMED_Trim_Resultado!ED557+PLANEL_GerMED_Trim_Resultado!ED569+PLANEL_GerMED_Trim_Resultado!ED581+PLANEL_GerMED_Trim_Resultado!ED593+PLANEL_GerMED_Trim_Resultado!ED605+PLANEL_GerMED_Trim_Resultado!ED617</f>
        <v>0</v>
      </c>
      <c r="DR18" s="30">
        <f>PLANEL_GerMED_Trim_Resultado!EE485+PLANEL_GerMED_Trim_Resultado!EE497+PLANEL_GerMED_Trim_Resultado!EE509+PLANEL_GerMED_Trim_Resultado!EE521+PLANEL_GerMED_Trim_Resultado!EE533+PLANEL_GerMED_Trim_Resultado!EE545+PLANEL_GerMED_Trim_Resultado!EE557+PLANEL_GerMED_Trim_Resultado!EE569+PLANEL_GerMED_Trim_Resultado!EE581+PLANEL_GerMED_Trim_Resultado!EE593+PLANEL_GerMED_Trim_Resultado!EE605+PLANEL_GerMED_Trim_Resultado!EE617</f>
        <v>0</v>
      </c>
      <c r="DS18" s="30">
        <f>PLANEL_GerMED_Trim_Resultado!EF485+PLANEL_GerMED_Trim_Resultado!EF497+PLANEL_GerMED_Trim_Resultado!EF509+PLANEL_GerMED_Trim_Resultado!EF521+PLANEL_GerMED_Trim_Resultado!EF533+PLANEL_GerMED_Trim_Resultado!EF545+PLANEL_GerMED_Trim_Resultado!EF557+PLANEL_GerMED_Trim_Resultado!EF569+PLANEL_GerMED_Trim_Resultado!EF581+PLANEL_GerMED_Trim_Resultado!EF593+PLANEL_GerMED_Trim_Resultado!EF605+PLANEL_GerMED_Trim_Resultado!EF617</f>
        <v>0</v>
      </c>
      <c r="DT18" s="30">
        <f>PLANEL_GerMED_Trim_Resultado!EG485+PLANEL_GerMED_Trim_Resultado!EG497+PLANEL_GerMED_Trim_Resultado!EG509+PLANEL_GerMED_Trim_Resultado!EG521+PLANEL_GerMED_Trim_Resultado!EG533+PLANEL_GerMED_Trim_Resultado!EG545+PLANEL_GerMED_Trim_Resultado!EG557+PLANEL_GerMED_Trim_Resultado!EG569+PLANEL_GerMED_Trim_Resultado!EG581+PLANEL_GerMED_Trim_Resultado!EG593+PLANEL_GerMED_Trim_Resultado!EG605+PLANEL_GerMED_Trim_Resultado!EG617</f>
        <v>0</v>
      </c>
      <c r="DU18" s="30">
        <f>PLANEL_GerMED_Trim_Resultado!EH485+PLANEL_GerMED_Trim_Resultado!EH497+PLANEL_GerMED_Trim_Resultado!EH509+PLANEL_GerMED_Trim_Resultado!EH521+PLANEL_GerMED_Trim_Resultado!EH533+PLANEL_GerMED_Trim_Resultado!EH545+PLANEL_GerMED_Trim_Resultado!EH557+PLANEL_GerMED_Trim_Resultado!EH569+PLANEL_GerMED_Trim_Resultado!EH581+PLANEL_GerMED_Trim_Resultado!EH593+PLANEL_GerMED_Trim_Resultado!EH605+PLANEL_GerMED_Trim_Resultado!EH617</f>
        <v>0</v>
      </c>
      <c r="DV18" s="30">
        <f>PLANEL_GerMED_Trim_Resultado!EI485+PLANEL_GerMED_Trim_Resultado!EI497+PLANEL_GerMED_Trim_Resultado!EI509+PLANEL_GerMED_Trim_Resultado!EI521+PLANEL_GerMED_Trim_Resultado!EI533+PLANEL_GerMED_Trim_Resultado!EI545+PLANEL_GerMED_Trim_Resultado!EI557+PLANEL_GerMED_Trim_Resultado!EI569+PLANEL_GerMED_Trim_Resultado!EI581+PLANEL_GerMED_Trim_Resultado!EI593+PLANEL_GerMED_Trim_Resultado!EI605+PLANEL_GerMED_Trim_Resultado!EI617</f>
        <v>0</v>
      </c>
      <c r="DW18" s="30">
        <f>PLANEL_GerMED_Trim_Resultado!EJ485+PLANEL_GerMED_Trim_Resultado!EJ497+PLANEL_GerMED_Trim_Resultado!EJ509+PLANEL_GerMED_Trim_Resultado!EJ521+PLANEL_GerMED_Trim_Resultado!EJ533+PLANEL_GerMED_Trim_Resultado!EJ545+PLANEL_GerMED_Trim_Resultado!EJ557+PLANEL_GerMED_Trim_Resultado!EJ569+PLANEL_GerMED_Trim_Resultado!EJ581+PLANEL_GerMED_Trim_Resultado!EJ593+PLANEL_GerMED_Trim_Resultado!EJ605+PLANEL_GerMED_Trim_Resultado!EJ617</f>
        <v>0</v>
      </c>
      <c r="DX18" s="30">
        <f>PLANEL_GerMED_Trim_Resultado!EK485+PLANEL_GerMED_Trim_Resultado!EK497+PLANEL_GerMED_Trim_Resultado!EK509+PLANEL_GerMED_Trim_Resultado!EK521+PLANEL_GerMED_Trim_Resultado!EK533+PLANEL_GerMED_Trim_Resultado!EK545+PLANEL_GerMED_Trim_Resultado!EK557+PLANEL_GerMED_Trim_Resultado!EK569+PLANEL_GerMED_Trim_Resultado!EK581+PLANEL_GerMED_Trim_Resultado!EK593+PLANEL_GerMED_Trim_Resultado!EK605+PLANEL_GerMED_Trim_Resultado!EK617</f>
        <v>0</v>
      </c>
      <c r="DY18" s="30">
        <f>PLANEL_GerMED_Trim_Resultado!EL485+PLANEL_GerMED_Trim_Resultado!EL497+PLANEL_GerMED_Trim_Resultado!EL509+PLANEL_GerMED_Trim_Resultado!EL521+PLANEL_GerMED_Trim_Resultado!EL533+PLANEL_GerMED_Trim_Resultado!EL545+PLANEL_GerMED_Trim_Resultado!EL557+PLANEL_GerMED_Trim_Resultado!EL569+PLANEL_GerMED_Trim_Resultado!EL581+PLANEL_GerMED_Trim_Resultado!EL593+PLANEL_GerMED_Trim_Resultado!EL605+PLANEL_GerMED_Trim_Resultado!EL617</f>
        <v>0</v>
      </c>
      <c r="DZ18" s="30">
        <f>PLANEL_GerMED_Trim_Resultado!EM485+PLANEL_GerMED_Trim_Resultado!EM497+PLANEL_GerMED_Trim_Resultado!EM509+PLANEL_GerMED_Trim_Resultado!EM521+PLANEL_GerMED_Trim_Resultado!EM533+PLANEL_GerMED_Trim_Resultado!EM545+PLANEL_GerMED_Trim_Resultado!EM557+PLANEL_GerMED_Trim_Resultado!EM569+PLANEL_GerMED_Trim_Resultado!EM581+PLANEL_GerMED_Trim_Resultado!EM593+PLANEL_GerMED_Trim_Resultado!EM605+PLANEL_GerMED_Trim_Resultado!EM617</f>
        <v>0</v>
      </c>
      <c r="EA18" s="30">
        <f>PLANEL_GerMED_Trim_Resultado!EN485+PLANEL_GerMED_Trim_Resultado!EN497+PLANEL_GerMED_Trim_Resultado!EN509+PLANEL_GerMED_Trim_Resultado!EN521+PLANEL_GerMED_Trim_Resultado!EN533+PLANEL_GerMED_Trim_Resultado!EN545+PLANEL_GerMED_Trim_Resultado!EN557+PLANEL_GerMED_Trim_Resultado!EN569+PLANEL_GerMED_Trim_Resultado!EN581+PLANEL_GerMED_Trim_Resultado!EN593+PLANEL_GerMED_Trim_Resultado!EN605+PLANEL_GerMED_Trim_Resultado!EN617</f>
        <v>0</v>
      </c>
      <c r="EB18" s="30">
        <f>PLANEL_GerMED_Trim_Resultado!EO485+PLANEL_GerMED_Trim_Resultado!EO497+PLANEL_GerMED_Trim_Resultado!EO509+PLANEL_GerMED_Trim_Resultado!EO521+PLANEL_GerMED_Trim_Resultado!EO533+PLANEL_GerMED_Trim_Resultado!EO545+PLANEL_GerMED_Trim_Resultado!EO557+PLANEL_GerMED_Trim_Resultado!EO569+PLANEL_GerMED_Trim_Resultado!EO581+PLANEL_GerMED_Trim_Resultado!EO593+PLANEL_GerMED_Trim_Resultado!EO605+PLANEL_GerMED_Trim_Resultado!EO617</f>
        <v>0</v>
      </c>
      <c r="EC18" s="30">
        <f>PLANEL_GerMED_Trim_Resultado!EP485+PLANEL_GerMED_Trim_Resultado!EP497+PLANEL_GerMED_Trim_Resultado!EP509+PLANEL_GerMED_Trim_Resultado!EP521+PLANEL_GerMED_Trim_Resultado!EP533+PLANEL_GerMED_Trim_Resultado!EP545+PLANEL_GerMED_Trim_Resultado!EP557+PLANEL_GerMED_Trim_Resultado!EP569+PLANEL_GerMED_Trim_Resultado!EP581+PLANEL_GerMED_Trim_Resultado!EP593+PLANEL_GerMED_Trim_Resultado!EP605+PLANEL_GerMED_Trim_Resultado!EP617</f>
        <v>0</v>
      </c>
      <c r="ED18" s="30">
        <f>PLANEL_GerMED_Trim_Resultado!EQ485+PLANEL_GerMED_Trim_Resultado!EQ497+PLANEL_GerMED_Trim_Resultado!EQ509+PLANEL_GerMED_Trim_Resultado!EQ521+PLANEL_GerMED_Trim_Resultado!EQ533+PLANEL_GerMED_Trim_Resultado!EQ545+PLANEL_GerMED_Trim_Resultado!EQ557+PLANEL_GerMED_Trim_Resultado!EQ569+PLANEL_GerMED_Trim_Resultado!EQ581+PLANEL_GerMED_Trim_Resultado!EQ593+PLANEL_GerMED_Trim_Resultado!EQ605+PLANEL_GerMED_Trim_Resultado!EQ617</f>
        <v>0</v>
      </c>
      <c r="EE18" s="30">
        <f>PLANEL_GerMED_Trim_Resultado!ER485+PLANEL_GerMED_Trim_Resultado!ER497+PLANEL_GerMED_Trim_Resultado!ER509+PLANEL_GerMED_Trim_Resultado!ER521+PLANEL_GerMED_Trim_Resultado!ER533+PLANEL_GerMED_Trim_Resultado!ER545+PLANEL_GerMED_Trim_Resultado!ER557+PLANEL_GerMED_Trim_Resultado!ER569+PLANEL_GerMED_Trim_Resultado!ER581+PLANEL_GerMED_Trim_Resultado!ER593+PLANEL_GerMED_Trim_Resultado!ER605+PLANEL_GerMED_Trim_Resultado!ER617</f>
        <v>0</v>
      </c>
      <c r="EF18" s="30">
        <f>PLANEL_GerMED_Trim_Resultado!ES485+PLANEL_GerMED_Trim_Resultado!ES497+PLANEL_GerMED_Trim_Resultado!ES509+PLANEL_GerMED_Trim_Resultado!ES521+PLANEL_GerMED_Trim_Resultado!ES533+PLANEL_GerMED_Trim_Resultado!ES545+PLANEL_GerMED_Trim_Resultado!ES557+PLANEL_GerMED_Trim_Resultado!ES569+PLANEL_GerMED_Trim_Resultado!ES581+PLANEL_GerMED_Trim_Resultado!ES593+PLANEL_GerMED_Trim_Resultado!ES605+PLANEL_GerMED_Trim_Resultado!ES617</f>
        <v>0</v>
      </c>
      <c r="EG18" s="30">
        <f>PLANEL_GerMED_Trim_Resultado!ET485+PLANEL_GerMED_Trim_Resultado!ET497+PLANEL_GerMED_Trim_Resultado!ET509+PLANEL_GerMED_Trim_Resultado!ET521+PLANEL_GerMED_Trim_Resultado!ET533+PLANEL_GerMED_Trim_Resultado!ET545+PLANEL_GerMED_Trim_Resultado!ET557+PLANEL_GerMED_Trim_Resultado!ET569+PLANEL_GerMED_Trim_Resultado!ET581+PLANEL_GerMED_Trim_Resultado!ET593+PLANEL_GerMED_Trim_Resultado!ET605+PLANEL_GerMED_Trim_Resultado!ET617</f>
        <v>0</v>
      </c>
      <c r="EH18" s="30">
        <f>PLANEL_GerMED_Trim_Resultado!EU485+PLANEL_GerMED_Trim_Resultado!EU497+PLANEL_GerMED_Trim_Resultado!EU509+PLANEL_GerMED_Trim_Resultado!EU521+PLANEL_GerMED_Trim_Resultado!EU533+PLANEL_GerMED_Trim_Resultado!EU545+PLANEL_GerMED_Trim_Resultado!EU557+PLANEL_GerMED_Trim_Resultado!EU569+PLANEL_GerMED_Trim_Resultado!EU581+PLANEL_GerMED_Trim_Resultado!EU593+PLANEL_GerMED_Trim_Resultado!EU605+PLANEL_GerMED_Trim_Resultado!EU617</f>
        <v>0</v>
      </c>
      <c r="EI18" s="30">
        <f>PLANEL_GerMED_Trim_Resultado!EV485+PLANEL_GerMED_Trim_Resultado!EV497+PLANEL_GerMED_Trim_Resultado!EV509+PLANEL_GerMED_Trim_Resultado!EV521+PLANEL_GerMED_Trim_Resultado!EV533+PLANEL_GerMED_Trim_Resultado!EV545+PLANEL_GerMED_Trim_Resultado!EV557+PLANEL_GerMED_Trim_Resultado!EV569+PLANEL_GerMED_Trim_Resultado!EV581+PLANEL_GerMED_Trim_Resultado!EV593+PLANEL_GerMED_Trim_Resultado!EV605+PLANEL_GerMED_Trim_Resultado!EV617</f>
        <v>0</v>
      </c>
      <c r="EJ18" s="30">
        <f>PLANEL_GerMED_Trim_Resultado!EW485+PLANEL_GerMED_Trim_Resultado!EW497+PLANEL_GerMED_Trim_Resultado!EW509+PLANEL_GerMED_Trim_Resultado!EW521+PLANEL_GerMED_Trim_Resultado!EW533+PLANEL_GerMED_Trim_Resultado!EW545+PLANEL_GerMED_Trim_Resultado!EW557+PLANEL_GerMED_Trim_Resultado!EW569+PLANEL_GerMED_Trim_Resultado!EW581+PLANEL_GerMED_Trim_Resultado!EW593+PLANEL_GerMED_Trim_Resultado!EW605+PLANEL_GerMED_Trim_Resultado!EW617</f>
        <v>0</v>
      </c>
      <c r="EK18" s="30">
        <f>PLANEL_GerMED_Trim_Resultado!EX485+PLANEL_GerMED_Trim_Resultado!EX497+PLANEL_GerMED_Trim_Resultado!EX509+PLANEL_GerMED_Trim_Resultado!EX521+PLANEL_GerMED_Trim_Resultado!EX533+PLANEL_GerMED_Trim_Resultado!EX545+PLANEL_GerMED_Trim_Resultado!EX557+PLANEL_GerMED_Trim_Resultado!EX569+PLANEL_GerMED_Trim_Resultado!EX581+PLANEL_GerMED_Trim_Resultado!EX593+PLANEL_GerMED_Trim_Resultado!EX605+PLANEL_GerMED_Trim_Resultado!EX617</f>
        <v>0</v>
      </c>
      <c r="EL18" s="30">
        <f>PLANEL_GerMED_Trim_Resultado!EY485+PLANEL_GerMED_Trim_Resultado!EY497+PLANEL_GerMED_Trim_Resultado!EY509+PLANEL_GerMED_Trim_Resultado!EY521+PLANEL_GerMED_Trim_Resultado!EY533+PLANEL_GerMED_Trim_Resultado!EY545+PLANEL_GerMED_Trim_Resultado!EY557+PLANEL_GerMED_Trim_Resultado!EY569+PLANEL_GerMED_Trim_Resultado!EY581+PLANEL_GerMED_Trim_Resultado!EY593+PLANEL_GerMED_Trim_Resultado!EY605+PLANEL_GerMED_Trim_Resultado!EY617</f>
        <v>0</v>
      </c>
      <c r="EM18" s="30">
        <f>PLANEL_GerMED_Trim_Resultado!EZ485+PLANEL_GerMED_Trim_Resultado!EZ497+PLANEL_GerMED_Trim_Resultado!EZ509+PLANEL_GerMED_Trim_Resultado!EZ521+PLANEL_GerMED_Trim_Resultado!EZ533+PLANEL_GerMED_Trim_Resultado!EZ545+PLANEL_GerMED_Trim_Resultado!EZ557+PLANEL_GerMED_Trim_Resultado!EZ569+PLANEL_GerMED_Trim_Resultado!EZ581+PLANEL_GerMED_Trim_Resultado!EZ593+PLANEL_GerMED_Trim_Resultado!EZ605+PLANEL_GerMED_Trim_Resultado!EZ617</f>
        <v>0</v>
      </c>
      <c r="EN18" s="30">
        <f>PLANEL_GerMED_Trim_Resultado!FA485+PLANEL_GerMED_Trim_Resultado!FA497+PLANEL_GerMED_Trim_Resultado!FA509+PLANEL_GerMED_Trim_Resultado!FA521+PLANEL_GerMED_Trim_Resultado!FA533+PLANEL_GerMED_Trim_Resultado!FA545+PLANEL_GerMED_Trim_Resultado!FA557+PLANEL_GerMED_Trim_Resultado!FA569+PLANEL_GerMED_Trim_Resultado!FA581+PLANEL_GerMED_Trim_Resultado!FA593+PLANEL_GerMED_Trim_Resultado!FA605+PLANEL_GerMED_Trim_Resultado!FA617</f>
        <v>0</v>
      </c>
      <c r="EO18" s="30">
        <f>PLANEL_GerMED_Trim_Resultado!FB485+PLANEL_GerMED_Trim_Resultado!FB497+PLANEL_GerMED_Trim_Resultado!FB509+PLANEL_GerMED_Trim_Resultado!FB521+PLANEL_GerMED_Trim_Resultado!FB533+PLANEL_GerMED_Trim_Resultado!FB545+PLANEL_GerMED_Trim_Resultado!FB557+PLANEL_GerMED_Trim_Resultado!FB569+PLANEL_GerMED_Trim_Resultado!FB581+PLANEL_GerMED_Trim_Resultado!FB593+PLANEL_GerMED_Trim_Resultado!FB605+PLANEL_GerMED_Trim_Resultado!FB617</f>
        <v>0</v>
      </c>
      <c r="EP18" s="30">
        <f>PLANEL_GerMED_Trim_Resultado!FC485+PLANEL_GerMED_Trim_Resultado!FC497+PLANEL_GerMED_Trim_Resultado!FC509+PLANEL_GerMED_Trim_Resultado!FC521+PLANEL_GerMED_Trim_Resultado!FC533+PLANEL_GerMED_Trim_Resultado!FC545+PLANEL_GerMED_Trim_Resultado!FC557+PLANEL_GerMED_Trim_Resultado!FC569+PLANEL_GerMED_Trim_Resultado!FC581+PLANEL_GerMED_Trim_Resultado!FC593+PLANEL_GerMED_Trim_Resultado!FC605+PLANEL_GerMED_Trim_Resultado!FC617</f>
        <v>0</v>
      </c>
    </row>
    <row r="19" spans="2:146" x14ac:dyDescent="0.25">
      <c r="B19" s="16" t="s">
        <v>8</v>
      </c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  <c r="BX19" s="1"/>
      <c r="BY19" s="1"/>
      <c r="BZ19" s="1"/>
      <c r="CA19" s="1"/>
      <c r="CB19" s="1"/>
      <c r="CC19" s="1"/>
      <c r="CD19" s="1"/>
      <c r="CE19" s="1"/>
      <c r="CF19" s="1"/>
      <c r="CG19" s="1"/>
      <c r="CH19" s="1"/>
      <c r="CI19" s="1"/>
      <c r="CJ19" s="1"/>
      <c r="CK19" s="1"/>
      <c r="CL19" s="1"/>
      <c r="CM19" s="1"/>
      <c r="CN19" s="1"/>
      <c r="CO19" s="1"/>
      <c r="CP19" s="1"/>
      <c r="CQ19" s="1"/>
      <c r="CR19" s="1"/>
      <c r="CS19" s="1"/>
      <c r="CT19" s="1"/>
      <c r="CU19" s="1"/>
      <c r="CV19" s="1"/>
      <c r="CW19" s="1"/>
      <c r="CX19" s="1"/>
      <c r="CY19" s="68"/>
      <c r="CZ19" s="68"/>
      <c r="DA19" s="68"/>
      <c r="DB19" s="68"/>
      <c r="DC19" s="1"/>
      <c r="DD19" s="1"/>
      <c r="DE19" s="1"/>
      <c r="DF19" s="1"/>
      <c r="DG19" s="1"/>
      <c r="DH19" s="1"/>
      <c r="DI19" s="1"/>
      <c r="DJ19" s="1"/>
      <c r="DK19" s="1"/>
      <c r="DL19" s="1"/>
      <c r="DM19" s="1"/>
      <c r="DN19" s="1"/>
      <c r="DO19" s="1"/>
      <c r="DP19" s="1"/>
      <c r="DQ19" s="1"/>
      <c r="DR19" s="1"/>
      <c r="DS19" s="1"/>
      <c r="DT19" s="1"/>
      <c r="DU19" s="1"/>
      <c r="DV19" s="1"/>
      <c r="DW19" s="1"/>
      <c r="DX19" s="1"/>
      <c r="DY19" s="1"/>
      <c r="DZ19" s="1"/>
      <c r="EA19" s="1"/>
      <c r="EB19" s="1"/>
      <c r="EC19" s="1"/>
      <c r="ED19" s="1"/>
      <c r="EE19" s="1"/>
      <c r="EF19" s="1"/>
      <c r="EG19" s="1"/>
      <c r="EH19" s="1"/>
      <c r="EI19" s="1"/>
      <c r="EJ19" s="1"/>
      <c r="EK19" s="1"/>
      <c r="EL19" s="1"/>
      <c r="EM19" s="1"/>
      <c r="EN19" s="1"/>
      <c r="EO19" s="1"/>
      <c r="EP19" s="1"/>
    </row>
    <row r="20" spans="2:146" x14ac:dyDescent="0.25">
      <c r="B20" s="25" t="s">
        <v>53</v>
      </c>
      <c r="C20" s="26">
        <f>PLANEL_GerMED_Trim_Resultado!P281+PLANEL_GerMED_Trim_Resultado!P293+PLANEL_GerMED_Trim_Resultado!P305+PLANEL_GerMED_Trim_Resultado!P317+PLANEL_GerMED_Trim_Resultado!P329+PLANEL_GerMED_Trim_Resultado!P341+PLANEL_GerMED_Trim_Resultado!P353+PLANEL_GerMED_Trim_Resultado!P365</f>
        <v>5.787811552</v>
      </c>
      <c r="D20" s="26">
        <f>PLANEL_GerMED_Trim_Resultado!Q281+PLANEL_GerMED_Trim_Resultado!Q293+PLANEL_GerMED_Trim_Resultado!Q305+PLANEL_GerMED_Trim_Resultado!Q317+PLANEL_GerMED_Trim_Resultado!Q329+PLANEL_GerMED_Trim_Resultado!Q341+PLANEL_GerMED_Trim_Resultado!Q353+PLANEL_GerMED_Trim_Resultado!Q365</f>
        <v>4.422974848</v>
      </c>
      <c r="E20" s="26">
        <f>PLANEL_GerMED_Trim_Resultado!R281+PLANEL_GerMED_Trim_Resultado!R293+PLANEL_GerMED_Trim_Resultado!R305+PLANEL_GerMED_Trim_Resultado!R317+PLANEL_GerMED_Trim_Resultado!R329+PLANEL_GerMED_Trim_Resultado!R341+PLANEL_GerMED_Trim_Resultado!R353+PLANEL_GerMED_Trim_Resultado!R365</f>
        <v>4.7792555840000004</v>
      </c>
      <c r="F20" s="26">
        <f>PLANEL_GerMED_Trim_Resultado!S281+PLANEL_GerMED_Trim_Resultado!S293+PLANEL_GerMED_Trim_Resultado!S305+PLANEL_GerMED_Trim_Resultado!S317+PLANEL_GerMED_Trim_Resultado!S329+PLANEL_GerMED_Trim_Resultado!S341+PLANEL_GerMED_Trim_Resultado!S353+PLANEL_GerMED_Trim_Resultado!S365</f>
        <v>5.7637152</v>
      </c>
      <c r="G20" s="26">
        <f>PLANEL_GerMED_Trim_Resultado!T281+PLANEL_GerMED_Trim_Resultado!T293+PLANEL_GerMED_Trim_Resultado!T305+PLANEL_GerMED_Trim_Resultado!T317+PLANEL_GerMED_Trim_Resultado!T329+PLANEL_GerMED_Trim_Resultado!T341+PLANEL_GerMED_Trim_Resultado!T353+PLANEL_GerMED_Trim_Resultado!T365</f>
        <v>5.787811552</v>
      </c>
      <c r="H20" s="26">
        <f>PLANEL_GerMED_Trim_Resultado!U281+PLANEL_GerMED_Trim_Resultado!U293+PLANEL_GerMED_Trim_Resultado!U305+PLANEL_GerMED_Trim_Resultado!U317+PLANEL_GerMED_Trim_Resultado!U329+PLANEL_GerMED_Trim_Resultado!U341+PLANEL_GerMED_Trim_Resultado!U353+PLANEL_GerMED_Trim_Resultado!U365</f>
        <v>4.422974848</v>
      </c>
      <c r="I20" s="26">
        <f>PLANEL_GerMED_Trim_Resultado!V281+PLANEL_GerMED_Trim_Resultado!V293+PLANEL_GerMED_Trim_Resultado!V305+PLANEL_GerMED_Trim_Resultado!V317+PLANEL_GerMED_Trim_Resultado!V329+PLANEL_GerMED_Trim_Resultado!V341+PLANEL_GerMED_Trim_Resultado!V353+PLANEL_GerMED_Trim_Resultado!V365</f>
        <v>4.7792555840000004</v>
      </c>
      <c r="J20" s="26">
        <f>PLANEL_GerMED_Trim_Resultado!W281+PLANEL_GerMED_Trim_Resultado!W293+PLANEL_GerMED_Trim_Resultado!W305+PLANEL_GerMED_Trim_Resultado!W317+PLANEL_GerMED_Trim_Resultado!W329+PLANEL_GerMED_Trim_Resultado!W341+PLANEL_GerMED_Trim_Resultado!W353+PLANEL_GerMED_Trim_Resultado!W365</f>
        <v>5.7637152</v>
      </c>
      <c r="K20" s="26">
        <f>PLANEL_GerMED_Trim_Resultado!X281+PLANEL_GerMED_Trim_Resultado!X293+PLANEL_GerMED_Trim_Resultado!X305+PLANEL_GerMED_Trim_Resultado!X317+PLANEL_GerMED_Trim_Resultado!X329+PLANEL_GerMED_Trim_Resultado!X341+PLANEL_GerMED_Trim_Resultado!X353+PLANEL_GerMED_Trim_Resultado!X365</f>
        <v>268.49426879999999</v>
      </c>
      <c r="L20" s="26">
        <f>PLANEL_GerMED_Trim_Resultado!Y281+PLANEL_GerMED_Trim_Resultado!Y293+PLANEL_GerMED_Trim_Resultado!Y305+PLANEL_GerMED_Trim_Resultado!Y317+PLANEL_GerMED_Trim_Resultado!Y329+PLANEL_GerMED_Trim_Resultado!Y341+PLANEL_GerMED_Trim_Resultado!Y353+PLANEL_GerMED_Trim_Resultado!Y365</f>
        <v>206.71161359999999</v>
      </c>
      <c r="M20" s="26">
        <f>PLANEL_GerMED_Trim_Resultado!Z281+PLANEL_GerMED_Trim_Resultado!Z293+PLANEL_GerMED_Trim_Resultado!Z305+PLANEL_GerMED_Trim_Resultado!Z317+PLANEL_GerMED_Trim_Resultado!Z329+PLANEL_GerMED_Trim_Resultado!Z341+PLANEL_GerMED_Trim_Resultado!Z353+PLANEL_GerMED_Trim_Resultado!Z365</f>
        <v>225.34731729999999</v>
      </c>
      <c r="N20" s="26">
        <f>PLANEL_GerMED_Trim_Resultado!AA281+PLANEL_GerMED_Trim_Resultado!AA293+PLANEL_GerMED_Trim_Resultado!AA305+PLANEL_GerMED_Trim_Resultado!AA317+PLANEL_GerMED_Trim_Resultado!AA329+PLANEL_GerMED_Trim_Resultado!AA341+PLANEL_GerMED_Trim_Resultado!AA353+PLANEL_GerMED_Trim_Resultado!AA365</f>
        <v>267.36784319999998</v>
      </c>
      <c r="O20" s="26">
        <f>PLANEL_GerMED_Trim_Resultado!AB281+PLANEL_GerMED_Trim_Resultado!AB293+PLANEL_GerMED_Trim_Resultado!AB305+PLANEL_GerMED_Trim_Resultado!AB317+PLANEL_GerMED_Trim_Resultado!AB329+PLANEL_GerMED_Trim_Resultado!AB341+PLANEL_GerMED_Trim_Resultado!AB353+PLANEL_GerMED_Trim_Resultado!AB365</f>
        <v>535.33176849999995</v>
      </c>
      <c r="P20" s="26">
        <f>PLANEL_GerMED_Trim_Resultado!AC281+PLANEL_GerMED_Trim_Resultado!AC293+PLANEL_GerMED_Trim_Resultado!AC305+PLANEL_GerMED_Trim_Resultado!AC317+PLANEL_GerMED_Trim_Resultado!AC329+PLANEL_GerMED_Trim_Resultado!AC341+PLANEL_GerMED_Trim_Resultado!AC353+PLANEL_GerMED_Trim_Resultado!AC365</f>
        <v>410.90540349999998</v>
      </c>
      <c r="Q20" s="26">
        <f>PLANEL_GerMED_Trim_Resultado!AD281+PLANEL_GerMED_Trim_Resultado!AD293+PLANEL_GerMED_Trim_Resultado!AD305+PLANEL_GerMED_Trim_Resultado!AD317+PLANEL_GerMED_Trim_Resultado!AD329+PLANEL_GerMED_Trim_Resultado!AD341+PLANEL_GerMED_Trim_Resultado!AD353+PLANEL_GerMED_Trim_Resultado!AD365</f>
        <v>446.35199219999998</v>
      </c>
      <c r="R20" s="26">
        <f>PLANEL_GerMED_Trim_Resultado!AE281+PLANEL_GerMED_Trim_Resultado!AE293+PLANEL_GerMED_Trim_Resultado!AE305+PLANEL_GerMED_Trim_Resultado!AE317+PLANEL_GerMED_Trim_Resultado!AE329+PLANEL_GerMED_Trim_Resultado!AE341+PLANEL_GerMED_Trim_Resultado!AE353+PLANEL_GerMED_Trim_Resultado!AE365</f>
        <v>533.092848</v>
      </c>
      <c r="S20" s="26">
        <f>PLANEL_GerMED_Trim_Resultado!AF281+PLANEL_GerMED_Trim_Resultado!AF293+PLANEL_GerMED_Trim_Resultado!AF305+PLANEL_GerMED_Trim_Resultado!AF317+PLANEL_GerMED_Trim_Resultado!AF329+PLANEL_GerMED_Trim_Resultado!AF341+PLANEL_GerMED_Trim_Resultado!AF353+PLANEL_GerMED_Trim_Resultado!AF365</f>
        <v>607.03930449999996</v>
      </c>
      <c r="T20" s="26">
        <f>PLANEL_GerMED_Trim_Resultado!AG281+PLANEL_GerMED_Trim_Resultado!AG293+PLANEL_GerMED_Trim_Resultado!AG305+PLANEL_GerMED_Trim_Resultado!AG317+PLANEL_GerMED_Trim_Resultado!AG329+PLANEL_GerMED_Trim_Resultado!AG341+PLANEL_GerMED_Trim_Resultado!AG353+PLANEL_GerMED_Trim_Resultado!AG365</f>
        <v>465.59602749999999</v>
      </c>
      <c r="U20" s="26">
        <f>PLANEL_GerMED_Trim_Resultado!AH281+PLANEL_GerMED_Trim_Resultado!AH293+PLANEL_GerMED_Trim_Resultado!AH305+PLANEL_GerMED_Trim_Resultado!AH317+PLANEL_GerMED_Trim_Resultado!AH329+PLANEL_GerMED_Trim_Resultado!AH341+PLANEL_GerMED_Trim_Resultado!AH353+PLANEL_GerMED_Trim_Resultado!AH365</f>
        <v>505.30890419999997</v>
      </c>
      <c r="V20" s="26">
        <f>PLANEL_GerMED_Trim_Resultado!AI281+PLANEL_GerMED_Trim_Resultado!AI293+PLANEL_GerMED_Trim_Resultado!AI305+PLANEL_GerMED_Trim_Resultado!AI317+PLANEL_GerMED_Trim_Resultado!AI329+PLANEL_GerMED_Trim_Resultado!AI341+PLANEL_GerMED_Trim_Resultado!AI353+PLANEL_GerMED_Trim_Resultado!AI365</f>
        <v>604.50244799999996</v>
      </c>
      <c r="W20" s="26">
        <f>PLANEL_GerMED_Trim_Resultado!AJ281+PLANEL_GerMED_Trim_Resultado!AJ293+PLANEL_GerMED_Trim_Resultado!AJ305+PLANEL_GerMED_Trim_Resultado!AJ317+PLANEL_GerMED_Trim_Resultado!AJ329+PLANEL_GerMED_Trim_Resultado!AJ341+PLANEL_GerMED_Trim_Resultado!AJ353+PLANEL_GerMED_Trim_Resultado!AJ365</f>
        <v>607.03930449999996</v>
      </c>
      <c r="X20" s="26">
        <f>PLANEL_GerMED_Trim_Resultado!AK281+PLANEL_GerMED_Trim_Resultado!AK293+PLANEL_GerMED_Trim_Resultado!AK305+PLANEL_GerMED_Trim_Resultado!AK317+PLANEL_GerMED_Trim_Resultado!AK329+PLANEL_GerMED_Trim_Resultado!AK341+PLANEL_GerMED_Trim_Resultado!AK353+PLANEL_GerMED_Trim_Resultado!AK365</f>
        <v>465.59602749999999</v>
      </c>
      <c r="Y20" s="26">
        <f>PLANEL_GerMED_Trim_Resultado!AL281+PLANEL_GerMED_Trim_Resultado!AL293+PLANEL_GerMED_Trim_Resultado!AL305+PLANEL_GerMED_Trim_Resultado!AL317+PLANEL_GerMED_Trim_Resultado!AL329+PLANEL_GerMED_Trim_Resultado!AL341+PLANEL_GerMED_Trim_Resultado!AL353+PLANEL_GerMED_Trim_Resultado!AL365</f>
        <v>505.30890419999997</v>
      </c>
      <c r="Z20" s="26">
        <f>PLANEL_GerMED_Trim_Resultado!AM281+PLANEL_GerMED_Trim_Resultado!AM293+PLANEL_GerMED_Trim_Resultado!AM305+PLANEL_GerMED_Trim_Resultado!AM317+PLANEL_GerMED_Trim_Resultado!AM329+PLANEL_GerMED_Trim_Resultado!AM341+PLANEL_GerMED_Trim_Resultado!AM353+PLANEL_GerMED_Trim_Resultado!AM365</f>
        <v>604.50244799999996</v>
      </c>
      <c r="AA20" s="26">
        <f>PLANEL_GerMED_Trim_Resultado!AN281+PLANEL_GerMED_Trim_Resultado!AN293+PLANEL_GerMED_Trim_Resultado!AN305+PLANEL_GerMED_Trim_Resultado!AN317+PLANEL_GerMED_Trim_Resultado!AN329+PLANEL_GerMED_Trim_Resultado!AN341+PLANEL_GerMED_Trim_Resultado!AN353+PLANEL_GerMED_Trim_Resultado!AN365</f>
        <v>607.03930449999996</v>
      </c>
      <c r="AB20" s="26">
        <f>PLANEL_GerMED_Trim_Resultado!AO281+PLANEL_GerMED_Trim_Resultado!AO293+PLANEL_GerMED_Trim_Resultado!AO305+PLANEL_GerMED_Trim_Resultado!AO317+PLANEL_GerMED_Trim_Resultado!AO329+PLANEL_GerMED_Trim_Resultado!AO341+PLANEL_GerMED_Trim_Resultado!AO353+PLANEL_GerMED_Trim_Resultado!AO365</f>
        <v>465.59602749999999</v>
      </c>
      <c r="AC20" s="26">
        <f>PLANEL_GerMED_Trim_Resultado!AP281+PLANEL_GerMED_Trim_Resultado!AP293+PLANEL_GerMED_Trim_Resultado!AP305+PLANEL_GerMED_Trim_Resultado!AP317+PLANEL_GerMED_Trim_Resultado!AP329+PLANEL_GerMED_Trim_Resultado!AP341+PLANEL_GerMED_Trim_Resultado!AP353+PLANEL_GerMED_Trim_Resultado!AP365</f>
        <v>505.30890419999997</v>
      </c>
      <c r="AD20" s="26">
        <f>PLANEL_GerMED_Trim_Resultado!AQ281+PLANEL_GerMED_Trim_Resultado!AQ293+PLANEL_GerMED_Trim_Resultado!AQ305+PLANEL_GerMED_Trim_Resultado!AQ317+PLANEL_GerMED_Trim_Resultado!AQ329+PLANEL_GerMED_Trim_Resultado!AQ341+PLANEL_GerMED_Trim_Resultado!AQ353+PLANEL_GerMED_Trim_Resultado!AQ365</f>
        <v>604.50244799999996</v>
      </c>
      <c r="AE20" s="26">
        <f>PLANEL_GerMED_Trim_Resultado!AR281+PLANEL_GerMED_Trim_Resultado!AR293+PLANEL_GerMED_Trim_Resultado!AR305+PLANEL_GerMED_Trim_Resultado!AR317+PLANEL_GerMED_Trim_Resultado!AR329+PLANEL_GerMED_Trim_Resultado!AR341+PLANEL_GerMED_Trim_Resultado!AR353+PLANEL_GerMED_Trim_Resultado!AR365</f>
        <v>607.03930449999996</v>
      </c>
      <c r="AF20" s="26">
        <f>PLANEL_GerMED_Trim_Resultado!AS281+PLANEL_GerMED_Trim_Resultado!AS293+PLANEL_GerMED_Trim_Resultado!AS305+PLANEL_GerMED_Trim_Resultado!AS317+PLANEL_GerMED_Trim_Resultado!AS329+PLANEL_GerMED_Trim_Resultado!AS341+PLANEL_GerMED_Trim_Resultado!AS353+PLANEL_GerMED_Trim_Resultado!AS365</f>
        <v>465.59602749999999</v>
      </c>
      <c r="AG20" s="26">
        <f>PLANEL_GerMED_Trim_Resultado!AT281+PLANEL_GerMED_Trim_Resultado!AT293+PLANEL_GerMED_Trim_Resultado!AT305+PLANEL_GerMED_Trim_Resultado!AT317+PLANEL_GerMED_Trim_Resultado!AT329+PLANEL_GerMED_Trim_Resultado!AT341+PLANEL_GerMED_Trim_Resultado!AT353+PLANEL_GerMED_Trim_Resultado!AT365</f>
        <v>505.30890419999997</v>
      </c>
      <c r="AH20" s="26">
        <f>PLANEL_GerMED_Trim_Resultado!AU281+PLANEL_GerMED_Trim_Resultado!AU293+PLANEL_GerMED_Trim_Resultado!AU305+PLANEL_GerMED_Trim_Resultado!AU317+PLANEL_GerMED_Trim_Resultado!AU329+PLANEL_GerMED_Trim_Resultado!AU341+PLANEL_GerMED_Trim_Resultado!AU353+PLANEL_GerMED_Trim_Resultado!AU365</f>
        <v>604.50244799999996</v>
      </c>
      <c r="AI20" s="26">
        <f>PLANEL_GerMED_Trim_Resultado!AV281+PLANEL_GerMED_Trim_Resultado!AV293+PLANEL_GerMED_Trim_Resultado!AV305+PLANEL_GerMED_Trim_Resultado!AV317+PLANEL_GerMED_Trim_Resultado!AV329+PLANEL_GerMED_Trim_Resultado!AV341+PLANEL_GerMED_Trim_Resultado!AV353+PLANEL_GerMED_Trim_Resultado!AV365</f>
        <v>607.03930449999996</v>
      </c>
      <c r="AJ20" s="26">
        <f>PLANEL_GerMED_Trim_Resultado!AW281+PLANEL_GerMED_Trim_Resultado!AW293+PLANEL_GerMED_Trim_Resultado!AW305+PLANEL_GerMED_Trim_Resultado!AW317+PLANEL_GerMED_Trim_Resultado!AW329+PLANEL_GerMED_Trim_Resultado!AW341+PLANEL_GerMED_Trim_Resultado!AW353+PLANEL_GerMED_Trim_Resultado!AW365</f>
        <v>465.59602749999999</v>
      </c>
      <c r="AK20" s="26">
        <f>PLANEL_GerMED_Trim_Resultado!AX281+PLANEL_GerMED_Trim_Resultado!AX293+PLANEL_GerMED_Trim_Resultado!AX305+PLANEL_GerMED_Trim_Resultado!AX317+PLANEL_GerMED_Trim_Resultado!AX329+PLANEL_GerMED_Trim_Resultado!AX341+PLANEL_GerMED_Trim_Resultado!AX353+PLANEL_GerMED_Trim_Resultado!AX365</f>
        <v>505.30890419999997</v>
      </c>
      <c r="AL20" s="26">
        <f>PLANEL_GerMED_Trim_Resultado!AY281+PLANEL_GerMED_Trim_Resultado!AY293+PLANEL_GerMED_Trim_Resultado!AY305+PLANEL_GerMED_Trim_Resultado!AY317+PLANEL_GerMED_Trim_Resultado!AY329+PLANEL_GerMED_Trim_Resultado!AY341+PLANEL_GerMED_Trim_Resultado!AY353+PLANEL_GerMED_Trim_Resultado!AY365</f>
        <v>604.50244799999996</v>
      </c>
      <c r="AM20" s="26">
        <f>PLANEL_GerMED_Trim_Resultado!AZ281+PLANEL_GerMED_Trim_Resultado!AZ293+PLANEL_GerMED_Trim_Resultado!AZ305+PLANEL_GerMED_Trim_Resultado!AZ317+PLANEL_GerMED_Trim_Resultado!AZ329+PLANEL_GerMED_Trim_Resultado!AZ341+PLANEL_GerMED_Trim_Resultado!AZ353+PLANEL_GerMED_Trim_Resultado!AZ365</f>
        <v>607.03930449999996</v>
      </c>
      <c r="AN20" s="26">
        <f>PLANEL_GerMED_Trim_Resultado!BA281+PLANEL_GerMED_Trim_Resultado!BA293+PLANEL_GerMED_Trim_Resultado!BA305+PLANEL_GerMED_Trim_Resultado!BA317+PLANEL_GerMED_Trim_Resultado!BA329+PLANEL_GerMED_Trim_Resultado!BA341+PLANEL_GerMED_Trim_Resultado!BA353+PLANEL_GerMED_Trim_Resultado!BA365</f>
        <v>465.59602749999999</v>
      </c>
      <c r="AO20" s="26">
        <f>PLANEL_GerMED_Trim_Resultado!BB281+PLANEL_GerMED_Trim_Resultado!BB293+PLANEL_GerMED_Trim_Resultado!BB305+PLANEL_GerMED_Trim_Resultado!BB317+PLANEL_GerMED_Trim_Resultado!BB329+PLANEL_GerMED_Trim_Resultado!BB341+PLANEL_GerMED_Trim_Resultado!BB353+PLANEL_GerMED_Trim_Resultado!BB365</f>
        <v>505.30890419999997</v>
      </c>
      <c r="AP20" s="26">
        <f>PLANEL_GerMED_Trim_Resultado!BC281+PLANEL_GerMED_Trim_Resultado!BC293+PLANEL_GerMED_Trim_Resultado!BC305+PLANEL_GerMED_Trim_Resultado!BC317+PLANEL_GerMED_Trim_Resultado!BC329+PLANEL_GerMED_Trim_Resultado!BC341+PLANEL_GerMED_Trim_Resultado!BC353+PLANEL_GerMED_Trim_Resultado!BC365</f>
        <v>604.50244799999996</v>
      </c>
      <c r="AQ20" s="26">
        <f>PLANEL_GerMED_Trim_Resultado!BD281+PLANEL_GerMED_Trim_Resultado!BD293+PLANEL_GerMED_Trim_Resultado!BD305+PLANEL_GerMED_Trim_Resultado!BD317+PLANEL_GerMED_Trim_Resultado!BD329+PLANEL_GerMED_Trim_Resultado!BD341+PLANEL_GerMED_Trim_Resultado!BD353+PLANEL_GerMED_Trim_Resultado!BD365</f>
        <v>607.03930449999996</v>
      </c>
      <c r="AR20" s="26">
        <f>PLANEL_GerMED_Trim_Resultado!BE281+PLANEL_GerMED_Trim_Resultado!BE293+PLANEL_GerMED_Trim_Resultado!BE305+PLANEL_GerMED_Trim_Resultado!BE317+PLANEL_GerMED_Trim_Resultado!BE329+PLANEL_GerMED_Trim_Resultado!BE341+PLANEL_GerMED_Trim_Resultado!BE353+PLANEL_GerMED_Trim_Resultado!BE365</f>
        <v>465.59602749999999</v>
      </c>
      <c r="AS20" s="26">
        <f>PLANEL_GerMED_Trim_Resultado!BF281+PLANEL_GerMED_Trim_Resultado!BF293+PLANEL_GerMED_Trim_Resultado!BF305+PLANEL_GerMED_Trim_Resultado!BF317+PLANEL_GerMED_Trim_Resultado!BF329+PLANEL_GerMED_Trim_Resultado!BF341+PLANEL_GerMED_Trim_Resultado!BF353+PLANEL_GerMED_Trim_Resultado!BF365</f>
        <v>505.30890419999997</v>
      </c>
      <c r="AT20" s="26">
        <f>PLANEL_GerMED_Trim_Resultado!BG281+PLANEL_GerMED_Trim_Resultado!BG293+PLANEL_GerMED_Trim_Resultado!BG305+PLANEL_GerMED_Trim_Resultado!BG317+PLANEL_GerMED_Trim_Resultado!BG329+PLANEL_GerMED_Trim_Resultado!BG341+PLANEL_GerMED_Trim_Resultado!BG353+PLANEL_GerMED_Trim_Resultado!BG365</f>
        <v>604.50244799999996</v>
      </c>
      <c r="AU20" s="26">
        <f>PLANEL_GerMED_Trim_Resultado!BH281+PLANEL_GerMED_Trim_Resultado!BH293+PLANEL_GerMED_Trim_Resultado!BH305+PLANEL_GerMED_Trim_Resultado!BH317+PLANEL_GerMED_Trim_Resultado!BH329+PLANEL_GerMED_Trim_Resultado!BH341+PLANEL_GerMED_Trim_Resultado!BH353+PLANEL_GerMED_Trim_Resultado!BH365</f>
        <v>607.03930449999996</v>
      </c>
      <c r="AV20" s="26">
        <f>PLANEL_GerMED_Trim_Resultado!BI281+PLANEL_GerMED_Trim_Resultado!BI293+PLANEL_GerMED_Trim_Resultado!BI305+PLANEL_GerMED_Trim_Resultado!BI317+PLANEL_GerMED_Trim_Resultado!BI329+PLANEL_GerMED_Trim_Resultado!BI341+PLANEL_GerMED_Trim_Resultado!BI353+PLANEL_GerMED_Trim_Resultado!BI365</f>
        <v>465.59602749999999</v>
      </c>
      <c r="AW20" s="26">
        <f>PLANEL_GerMED_Trim_Resultado!BJ281+PLANEL_GerMED_Trim_Resultado!BJ293+PLANEL_GerMED_Trim_Resultado!BJ305+PLANEL_GerMED_Trim_Resultado!BJ317+PLANEL_GerMED_Trim_Resultado!BJ329+PLANEL_GerMED_Trim_Resultado!BJ341+PLANEL_GerMED_Trim_Resultado!BJ353+PLANEL_GerMED_Trim_Resultado!BJ365</f>
        <v>505.30890419999997</v>
      </c>
      <c r="AX20" s="26">
        <f>PLANEL_GerMED_Trim_Resultado!BK281+PLANEL_GerMED_Trim_Resultado!BK293+PLANEL_GerMED_Trim_Resultado!BK305+PLANEL_GerMED_Trim_Resultado!BK317+PLANEL_GerMED_Trim_Resultado!BK329+PLANEL_GerMED_Trim_Resultado!BK341+PLANEL_GerMED_Trim_Resultado!BK353+PLANEL_GerMED_Trim_Resultado!BK365</f>
        <v>604.50244799999996</v>
      </c>
      <c r="AY20" s="26">
        <f>PLANEL_GerMED_Trim_Resultado!BL281+PLANEL_GerMED_Trim_Resultado!BL293+PLANEL_GerMED_Trim_Resultado!BL305+PLANEL_GerMED_Trim_Resultado!BL317+PLANEL_GerMED_Trim_Resultado!BL329+PLANEL_GerMED_Trim_Resultado!BL341+PLANEL_GerMED_Trim_Resultado!BL353+PLANEL_GerMED_Trim_Resultado!BL365</f>
        <v>607.03930449999996</v>
      </c>
      <c r="AZ20" s="26">
        <f>PLANEL_GerMED_Trim_Resultado!BM281+PLANEL_GerMED_Trim_Resultado!BM293+PLANEL_GerMED_Trim_Resultado!BM305+PLANEL_GerMED_Trim_Resultado!BM317+PLANEL_GerMED_Trim_Resultado!BM329+PLANEL_GerMED_Trim_Resultado!BM341+PLANEL_GerMED_Trim_Resultado!BM353+PLANEL_GerMED_Trim_Resultado!BM365</f>
        <v>465.59602749999999</v>
      </c>
      <c r="BA20" s="26">
        <f>PLANEL_GerMED_Trim_Resultado!BN281+PLANEL_GerMED_Trim_Resultado!BN293+PLANEL_GerMED_Trim_Resultado!BN305+PLANEL_GerMED_Trim_Resultado!BN317+PLANEL_GerMED_Trim_Resultado!BN329+PLANEL_GerMED_Trim_Resultado!BN341+PLANEL_GerMED_Trim_Resultado!BN353+PLANEL_GerMED_Trim_Resultado!BN365</f>
        <v>505.30890419999997</v>
      </c>
      <c r="BB20" s="26">
        <f>PLANEL_GerMED_Trim_Resultado!BO281+PLANEL_GerMED_Trim_Resultado!BO293+PLANEL_GerMED_Trim_Resultado!BO305+PLANEL_GerMED_Trim_Resultado!BO317+PLANEL_GerMED_Trim_Resultado!BO329+PLANEL_GerMED_Trim_Resultado!BO341+PLANEL_GerMED_Trim_Resultado!BO353+PLANEL_GerMED_Trim_Resultado!BO365</f>
        <v>604.50244799999996</v>
      </c>
      <c r="BC20" s="26">
        <f>PLANEL_GerMED_Trim_Resultado!BP281+PLANEL_GerMED_Trim_Resultado!BP293+PLANEL_GerMED_Trim_Resultado!BP305+PLANEL_GerMED_Trim_Resultado!BP317+PLANEL_GerMED_Trim_Resultado!BP329+PLANEL_GerMED_Trim_Resultado!BP341+PLANEL_GerMED_Trim_Resultado!BP353+PLANEL_GerMED_Trim_Resultado!BP365</f>
        <v>607.03930449999996</v>
      </c>
      <c r="BD20" s="26">
        <f>PLANEL_GerMED_Trim_Resultado!BQ281+PLANEL_GerMED_Trim_Resultado!BQ293+PLANEL_GerMED_Trim_Resultado!BQ305+PLANEL_GerMED_Trim_Resultado!BQ317+PLANEL_GerMED_Trim_Resultado!BQ329+PLANEL_GerMED_Trim_Resultado!BQ341+PLANEL_GerMED_Trim_Resultado!BQ353+PLANEL_GerMED_Trim_Resultado!BQ365</f>
        <v>465.59602749999999</v>
      </c>
      <c r="BE20" s="26">
        <f>PLANEL_GerMED_Trim_Resultado!BR281+PLANEL_GerMED_Trim_Resultado!BR293+PLANEL_GerMED_Trim_Resultado!BR305+PLANEL_GerMED_Trim_Resultado!BR317+PLANEL_GerMED_Trim_Resultado!BR329+PLANEL_GerMED_Trim_Resultado!BR341+PLANEL_GerMED_Trim_Resultado!BR353+PLANEL_GerMED_Trim_Resultado!BR365</f>
        <v>505.30890419999997</v>
      </c>
      <c r="BF20" s="26">
        <f>PLANEL_GerMED_Trim_Resultado!BS281+PLANEL_GerMED_Trim_Resultado!BS293+PLANEL_GerMED_Trim_Resultado!BS305+PLANEL_GerMED_Trim_Resultado!BS317+PLANEL_GerMED_Trim_Resultado!BS329+PLANEL_GerMED_Trim_Resultado!BS341+PLANEL_GerMED_Trim_Resultado!BS353+PLANEL_GerMED_Trim_Resultado!BS365</f>
        <v>604.50244799999996</v>
      </c>
      <c r="BG20" s="26">
        <f>PLANEL_GerMED_Trim_Resultado!BT281+PLANEL_GerMED_Trim_Resultado!BT293+PLANEL_GerMED_Trim_Resultado!BT305+PLANEL_GerMED_Trim_Resultado!BT317+PLANEL_GerMED_Trim_Resultado!BT329+PLANEL_GerMED_Trim_Resultado!BT341+PLANEL_GerMED_Trim_Resultado!BT353+PLANEL_GerMED_Trim_Resultado!BT365</f>
        <v>606.73686380000004</v>
      </c>
      <c r="BH20" s="26">
        <f>PLANEL_GerMED_Trim_Resultado!BU281+PLANEL_GerMED_Trim_Resultado!BU293+PLANEL_GerMED_Trim_Resultado!BU305+PLANEL_GerMED_Trim_Resultado!BU317+PLANEL_GerMED_Trim_Resultado!BU329+PLANEL_GerMED_Trim_Resultado!BU341+PLANEL_GerMED_Trim_Resultado!BU353+PLANEL_GerMED_Trim_Resultado!BU365</f>
        <v>465.37332600000002</v>
      </c>
      <c r="BI20" s="26">
        <f>PLANEL_GerMED_Trim_Resultado!BV281+PLANEL_GerMED_Trim_Resultado!BV293+PLANEL_GerMED_Trim_Resultado!BV305+PLANEL_GerMED_Trim_Resultado!BV317+PLANEL_GerMED_Trim_Resultado!BV329+PLANEL_GerMED_Trim_Resultado!BV341+PLANEL_GerMED_Trim_Resultado!BV353+PLANEL_GerMED_Trim_Resultado!BV365</f>
        <v>505.0791739</v>
      </c>
      <c r="BJ20" s="26">
        <f>PLANEL_GerMED_Trim_Resultado!BW281+PLANEL_GerMED_Trim_Resultado!BW293+PLANEL_GerMED_Trim_Resultado!BW305+PLANEL_GerMED_Trim_Resultado!BW317+PLANEL_GerMED_Trim_Resultado!BW329+PLANEL_GerMED_Trim_Resultado!BW341+PLANEL_GerMED_Trim_Resultado!BW353+PLANEL_GerMED_Trim_Resultado!BW365</f>
        <v>604.20121919999997</v>
      </c>
      <c r="BK20" s="26">
        <f>PLANEL_GerMED_Trim_Resultado!BX281+PLANEL_GerMED_Trim_Resultado!BX293+PLANEL_GerMED_Trim_Resultado!BX305+PLANEL_GerMED_Trim_Resultado!BX317+PLANEL_GerMED_Trim_Resultado!BX329+PLANEL_GerMED_Trim_Resultado!BX341+PLANEL_GerMED_Trim_Resultado!BX353+PLANEL_GerMED_Trim_Resultado!BX365</f>
        <v>1796.3033578</v>
      </c>
      <c r="BL20" s="26">
        <f>PLANEL_GerMED_Trim_Resultado!BY281+PLANEL_GerMED_Trim_Resultado!BY293+PLANEL_GerMED_Trim_Resultado!BY305+PLANEL_GerMED_Trim_Resultado!BY317+PLANEL_GerMED_Trim_Resultado!BY329+PLANEL_GerMED_Trim_Resultado!BY341+PLANEL_GerMED_Trim_Resultado!BY353+PLANEL_GerMED_Trim_Resultado!BY365</f>
        <v>1646.9588760000001</v>
      </c>
      <c r="BM20" s="26">
        <f>PLANEL_GerMED_Trim_Resultado!BZ281+PLANEL_GerMED_Trim_Resultado!BZ293+PLANEL_GerMED_Trim_Resultado!BZ305+PLANEL_GerMED_Trim_Resultado!BZ317+PLANEL_GerMED_Trim_Resultado!BZ329+PLANEL_GerMED_Trim_Resultado!BZ341+PLANEL_GerMED_Trim_Resultado!BZ353+PLANEL_GerMED_Trim_Resultado!BZ365</f>
        <v>1659.2048648999998</v>
      </c>
      <c r="BN20" s="26">
        <f>PLANEL_GerMED_Trim_Resultado!CA281+PLANEL_GerMED_Trim_Resultado!CA293+PLANEL_GerMED_Trim_Resultado!CA305+PLANEL_GerMED_Trim_Resultado!CA317+PLANEL_GerMED_Trim_Resultado!CA329+PLANEL_GerMED_Trim_Resultado!CA341+PLANEL_GerMED_Trim_Resultado!CA353+PLANEL_GerMED_Trim_Resultado!CA365</f>
        <v>1785.7867692</v>
      </c>
      <c r="BO20" s="26">
        <f>PLANEL_GerMED_Trim_Resultado!CB281+PLANEL_GerMED_Trim_Resultado!CB293+PLANEL_GerMED_Trim_Resultado!CB305+PLANEL_GerMED_Trim_Resultado!CB317+PLANEL_GerMED_Trim_Resultado!CB329+PLANEL_GerMED_Trim_Resultado!CB341+PLANEL_GerMED_Trim_Resultado!CB353+PLANEL_GerMED_Trim_Resultado!CB365</f>
        <v>3059.9133757999998</v>
      </c>
      <c r="BP20" s="26">
        <f>PLANEL_GerMED_Trim_Resultado!CC281+PLANEL_GerMED_Trim_Resultado!CC293+PLANEL_GerMED_Trim_Resultado!CC305+PLANEL_GerMED_Trim_Resultado!CC317+PLANEL_GerMED_Trim_Resultado!CC329+PLANEL_GerMED_Trim_Resultado!CC341+PLANEL_GerMED_Trim_Resultado!CC353+PLANEL_GerMED_Trim_Resultado!CC365</f>
        <v>2902.091183</v>
      </c>
      <c r="BQ20" s="26">
        <f>PLANEL_GerMED_Trim_Resultado!CD281+PLANEL_GerMED_Trim_Resultado!CD293+PLANEL_GerMED_Trim_Resultado!CD305+PLANEL_GerMED_Trim_Resultado!CD317+PLANEL_GerMED_Trim_Resultado!CD329+PLANEL_GerMED_Trim_Resultado!CD341+PLANEL_GerMED_Trim_Resultado!CD353+PLANEL_GerMED_Trim_Resultado!CD365</f>
        <v>2885.1680979000002</v>
      </c>
      <c r="BR20" s="26">
        <f>PLANEL_GerMED_Trim_Resultado!CE281+PLANEL_GerMED_Trim_Resultado!CE293+PLANEL_GerMED_Trim_Resultado!CE305+PLANEL_GerMED_Trim_Resultado!CE317+PLANEL_GerMED_Trim_Resultado!CE329+PLANEL_GerMED_Trim_Resultado!CE341+PLANEL_GerMED_Trim_Resultado!CE353+PLANEL_GerMED_Trim_Resultado!CE365</f>
        <v>3040.9190761999998</v>
      </c>
      <c r="BS20" s="26">
        <f>PLANEL_GerMED_Trim_Resultado!CF281+PLANEL_GerMED_Trim_Resultado!CF293+PLANEL_GerMED_Trim_Resultado!CF305+PLANEL_GerMED_Trim_Resultado!CF317+PLANEL_GerMED_Trim_Resultado!CF329+PLANEL_GerMED_Trim_Resultado!CF341+PLANEL_GerMED_Trim_Resultado!CF353+PLANEL_GerMED_Trim_Resultado!CF365</f>
        <v>4357.6439758000006</v>
      </c>
      <c r="BT20" s="26">
        <f>PLANEL_GerMED_Trim_Resultado!CG281+PLANEL_GerMED_Trim_Resultado!CG293+PLANEL_GerMED_Trim_Resultado!CG305+PLANEL_GerMED_Trim_Resultado!CG317+PLANEL_GerMED_Trim_Resultado!CG329+PLANEL_GerMED_Trim_Resultado!CG341+PLANEL_GerMED_Trim_Resultado!CG353+PLANEL_GerMED_Trim_Resultado!CG365</f>
        <v>4191.1756450000003</v>
      </c>
      <c r="BU20" s="26">
        <f>PLANEL_GerMED_Trim_Resultado!CH281+PLANEL_GerMED_Trim_Resultado!CH293+PLANEL_GerMED_Trim_Resultado!CH305+PLANEL_GerMED_Trim_Resultado!CH317+PLANEL_GerMED_Trim_Resultado!CH329+PLANEL_GerMED_Trim_Resultado!CH341+PLANEL_GerMED_Trim_Resultado!CH353+PLANEL_GerMED_Trim_Resultado!CH365</f>
        <v>4144.2672839000006</v>
      </c>
      <c r="BV20" s="26">
        <f>PLANEL_GerMED_Trim_Resultado!CI281+PLANEL_GerMED_Trim_Resultado!CI293+PLANEL_GerMED_Trim_Resultado!CI305+PLANEL_GerMED_Trim_Resultado!CI317+PLANEL_GerMED_Trim_Resultado!CI329+PLANEL_GerMED_Trim_Resultado!CI341+PLANEL_GerMED_Trim_Resultado!CI353+PLANEL_GerMED_Trim_Resultado!CI365</f>
        <v>4329.9423542000004</v>
      </c>
      <c r="BW20" s="26">
        <f>PLANEL_GerMED_Trim_Resultado!CJ281+PLANEL_GerMED_Trim_Resultado!CJ293+PLANEL_GerMED_Trim_Resultado!CJ305+PLANEL_GerMED_Trim_Resultado!CJ317+PLANEL_GerMED_Trim_Resultado!CJ329+PLANEL_GerMED_Trim_Resultado!CJ341+PLANEL_GerMED_Trim_Resultado!CJ353+PLANEL_GerMED_Trim_Resultado!CJ365</f>
        <v>5652.5824018000003</v>
      </c>
      <c r="BX20" s="26">
        <f>PLANEL_GerMED_Trim_Resultado!CK281+PLANEL_GerMED_Trim_Resultado!CK293+PLANEL_GerMED_Trim_Resultado!CK305+PLANEL_GerMED_Trim_Resultado!CK317+PLANEL_GerMED_Trim_Resultado!CK329+PLANEL_GerMED_Trim_Resultado!CK341+PLANEL_GerMED_Trim_Resultado!CK353+PLANEL_GerMED_Trim_Resultado!CK365</f>
        <v>5477.4261740000002</v>
      </c>
      <c r="BY20" s="26">
        <f>PLANEL_GerMED_Trim_Resultado!CL281+PLANEL_GerMED_Trim_Resultado!CL293+PLANEL_GerMED_Trim_Resultado!CL305+PLANEL_GerMED_Trim_Resultado!CL317+PLANEL_GerMED_Trim_Resultado!CL329+PLANEL_GerMED_Trim_Resultado!CL341+PLANEL_GerMED_Trim_Resultado!CL353+PLANEL_GerMED_Trim_Resultado!CL365</f>
        <v>5400.6255569000004</v>
      </c>
      <c r="BZ20" s="26">
        <f>PLANEL_GerMED_Trim_Resultado!CM281+PLANEL_GerMED_Trim_Resultado!CM293+PLANEL_GerMED_Trim_Resultado!CM305+PLANEL_GerMED_Trim_Resultado!CM317+PLANEL_GerMED_Trim_Resultado!CM329+PLANEL_GerMED_Trim_Resultado!CM341+PLANEL_GerMED_Trim_Resultado!CM353+PLANEL_GerMED_Trim_Resultado!CM365</f>
        <v>5616.1928832000003</v>
      </c>
      <c r="CA20" s="26">
        <f>PLANEL_GerMED_Trim_Resultado!CN281+PLANEL_GerMED_Trim_Resultado!CN293+PLANEL_GerMED_Trim_Resultado!CN305+PLANEL_GerMED_Trim_Resultado!CN317+PLANEL_GerMED_Trim_Resultado!CN329+PLANEL_GerMED_Trim_Resultado!CN341+PLANEL_GerMED_Trim_Resultado!CN353+PLANEL_GerMED_Trim_Resultado!CN365</f>
        <v>6982.6554147999996</v>
      </c>
      <c r="CB20" s="26">
        <f>PLANEL_GerMED_Trim_Resultado!CO281+PLANEL_GerMED_Trim_Resultado!CO293+PLANEL_GerMED_Trim_Resultado!CO305+PLANEL_GerMED_Trim_Resultado!CO317+PLANEL_GerMED_Trim_Resultado!CO329+PLANEL_GerMED_Trim_Resultado!CO341+PLANEL_GerMED_Trim_Resultado!CO353+PLANEL_GerMED_Trim_Resultado!CO365</f>
        <v>6798.5755669999999</v>
      </c>
      <c r="CC20" s="26">
        <f>PLANEL_GerMED_Trim_Resultado!CP281+PLANEL_GerMED_Trim_Resultado!CP293+PLANEL_GerMED_Trim_Resultado!CP305+PLANEL_GerMED_Trim_Resultado!CP317+PLANEL_GerMED_Trim_Resultado!CP329+PLANEL_GerMED_Trim_Resultado!CP341+PLANEL_GerMED_Trim_Resultado!CP353+PLANEL_GerMED_Trim_Resultado!CP365</f>
        <v>6691.0716499</v>
      </c>
      <c r="CD20" s="26">
        <f>PLANEL_GerMED_Trim_Resultado!CQ281+PLANEL_GerMED_Trim_Resultado!CQ293+PLANEL_GerMED_Trim_Resultado!CQ305+PLANEL_GerMED_Trim_Resultado!CQ317+PLANEL_GerMED_Trim_Resultado!CQ329+PLANEL_GerMED_Trim_Resultado!CQ341+PLANEL_GerMED_Trim_Resultado!CQ353+PLANEL_GerMED_Trim_Resultado!CQ365</f>
        <v>6937.3422762</v>
      </c>
      <c r="CE20" s="26">
        <f>PLANEL_GerMED_Trim_Resultado!CR281+PLANEL_GerMED_Trim_Resultado!CR293+PLANEL_GerMED_Trim_Resultado!CR305+PLANEL_GerMED_Trim_Resultado!CR317+PLANEL_GerMED_Trim_Resultado!CR329+PLANEL_GerMED_Trim_Resultado!CR341+PLANEL_GerMED_Trim_Resultado!CR353+PLANEL_GerMED_Trim_Resultado!CR365</f>
        <v>8351.4174609000002</v>
      </c>
      <c r="CF20" s="26">
        <f>PLANEL_GerMED_Trim_Resultado!CS281+PLANEL_GerMED_Trim_Resultado!CS293+PLANEL_GerMED_Trim_Resultado!CS305+PLANEL_GerMED_Trim_Resultado!CS317+PLANEL_GerMED_Trim_Resultado!CS329+PLANEL_GerMED_Trim_Resultado!CS341+PLANEL_GerMED_Trim_Resultado!CS353+PLANEL_GerMED_Trim_Resultado!CS365</f>
        <v>8158.7373057000004</v>
      </c>
      <c r="CG20" s="26">
        <f>PLANEL_GerMED_Trim_Resultado!CT281+PLANEL_GerMED_Trim_Resultado!CT293+PLANEL_GerMED_Trim_Resultado!CT305+PLANEL_GerMED_Trim_Resultado!CT317+PLANEL_GerMED_Trim_Resultado!CT329+PLANEL_GerMED_Trim_Resultado!CT341+PLANEL_GerMED_Trim_Resultado!CT353+PLANEL_GerMED_Trim_Resultado!CT365</f>
        <v>8019.4753425999997</v>
      </c>
      <c r="CH20" s="26">
        <f>PLANEL_GerMED_Trim_Resultado!CU281+PLANEL_GerMED_Trim_Resultado!CU293+PLANEL_GerMED_Trim_Resultado!CU305+PLANEL_GerMED_Trim_Resultado!CU317+PLANEL_GerMED_Trim_Resultado!CU329+PLANEL_GerMED_Trim_Resultado!CU341+PLANEL_GerMED_Trim_Resultado!CU353+PLANEL_GerMED_Trim_Resultado!CU365</f>
        <v>8296.9148258000005</v>
      </c>
      <c r="CI20" s="26">
        <f>PLANEL_GerMED_Trim_Resultado!CV281+PLANEL_GerMED_Trim_Resultado!CV293+PLANEL_GerMED_Trim_Resultado!CV305+PLANEL_GerMED_Trim_Resultado!CV317+PLANEL_GerMED_Trim_Resultado!CV329+PLANEL_GerMED_Trim_Resultado!CV341+PLANEL_GerMED_Trim_Resultado!CV353+PLANEL_GerMED_Trim_Resultado!CV365</f>
        <v>9805.1250659000016</v>
      </c>
      <c r="CJ20" s="26">
        <f>PLANEL_GerMED_Trim_Resultado!CW281+PLANEL_GerMED_Trim_Resultado!CW293+PLANEL_GerMED_Trim_Resultado!CW305+PLANEL_GerMED_Trim_Resultado!CW317+PLANEL_GerMED_Trim_Resultado!CW329+PLANEL_GerMED_Trim_Resultado!CW341+PLANEL_GerMED_Trim_Resultado!CW353+PLANEL_GerMED_Trim_Resultado!CW365</f>
        <v>9603.2967346999994</v>
      </c>
      <c r="CK20" s="26">
        <f>PLANEL_GerMED_Trim_Resultado!CX281+PLANEL_GerMED_Trim_Resultado!CX293+PLANEL_GerMED_Trim_Resultado!CX305+PLANEL_GerMED_Trim_Resultado!CX317+PLANEL_GerMED_Trim_Resultado!CX329+PLANEL_GerMED_Trim_Resultado!CX341+PLANEL_GerMED_Trim_Resultado!CX353+PLANEL_GerMED_Trim_Resultado!CX365</f>
        <v>9430.1918416000008</v>
      </c>
      <c r="CL20" s="26">
        <f>PLANEL_GerMED_Trim_Resultado!CY281+PLANEL_GerMED_Trim_Resultado!CY293+PLANEL_GerMED_Trim_Resultado!CY305+PLANEL_GerMED_Trim_Resultado!CY317+PLANEL_GerMED_Trim_Resultado!CY329+PLANEL_GerMED_Trim_Resultado!CY341+PLANEL_GerMED_Trim_Resultado!CY353+PLANEL_GerMED_Trim_Resultado!CY365</f>
        <v>9740.8624147999999</v>
      </c>
      <c r="CM20" s="26">
        <f>PLANEL_GerMED_Trim_Resultado!CZ281+PLANEL_GerMED_Trim_Resultado!CZ293+PLANEL_GerMED_Trim_Resultado!CZ305+PLANEL_GerMED_Trim_Resultado!CZ317+PLANEL_GerMED_Trim_Resultado!CZ329+PLANEL_GerMED_Trim_Resultado!CZ341+PLANEL_GerMED_Trim_Resultado!CZ353+PLANEL_GerMED_Trim_Resultado!CZ365</f>
        <v>10924.840672900002</v>
      </c>
      <c r="CN20" s="26">
        <f>PLANEL_GerMED_Trim_Resultado!DA281+PLANEL_GerMED_Trim_Resultado!DA293+PLANEL_GerMED_Trim_Resultado!DA305+PLANEL_GerMED_Trim_Resultado!DA317+PLANEL_GerMED_Trim_Resultado!DA329+PLANEL_GerMED_Trim_Resultado!DA341+PLANEL_GerMED_Trim_Resultado!DA353+PLANEL_GerMED_Trim_Resultado!DA365</f>
        <v>10715.5000427</v>
      </c>
      <c r="CO20" s="26">
        <f>PLANEL_GerMED_Trim_Resultado!DB281+PLANEL_GerMED_Trim_Resultado!DB293+PLANEL_GerMED_Trim_Resultado!DB305+PLANEL_GerMED_Trim_Resultado!DB317+PLANEL_GerMED_Trim_Resultado!DB329+PLANEL_GerMED_Trim_Resultado!DB341+PLANEL_GerMED_Trim_Resultado!DB353+PLANEL_GerMED_Trim_Resultado!DB365</f>
        <v>10516.547718600001</v>
      </c>
      <c r="CP20" s="26">
        <f>PLANEL_GerMED_Trim_Resultado!DC281+PLANEL_GerMED_Trim_Resultado!DC293+PLANEL_GerMED_Trim_Resultado!DC305+PLANEL_GerMED_Trim_Resultado!DC317+PLANEL_GerMED_Trim_Resultado!DC329+PLANEL_GerMED_Trim_Resultado!DC341+PLANEL_GerMED_Trim_Resultado!DC353+PLANEL_GerMED_Trim_Resultado!DC365</f>
        <v>10853.0657228</v>
      </c>
      <c r="CQ20" s="26">
        <f>PLANEL_GerMED_Trim_Resultado!DD281+PLANEL_GerMED_Trim_Resultado!DD293+PLANEL_GerMED_Trim_Resultado!DD305+PLANEL_GerMED_Trim_Resultado!DD317+PLANEL_GerMED_Trim_Resultado!DD329+PLANEL_GerMED_Trim_Resultado!DD341+PLANEL_GerMED_Trim_Resultado!DD353+PLANEL_GerMED_Trim_Resultado!DD365</f>
        <v>10662.134215600001</v>
      </c>
      <c r="CR20" s="26">
        <f>PLANEL_GerMED_Trim_Resultado!DE281+PLANEL_GerMED_Trim_Resultado!DE293+PLANEL_GerMED_Trim_Resultado!DE305+PLANEL_GerMED_Trim_Resultado!DE317+PLANEL_GerMED_Trim_Resultado!DE329+PLANEL_GerMED_Trim_Resultado!DE341+PLANEL_GerMED_Trim_Resultado!DE353+PLANEL_GerMED_Trim_Resultado!DE365</f>
        <v>10513.211404</v>
      </c>
      <c r="CS20" s="26">
        <f>PLANEL_GerMED_Trim_Resultado!DF281+PLANEL_GerMED_Trim_Resultado!DF293+PLANEL_GerMED_Trim_Resultado!DF305+PLANEL_GerMED_Trim_Resultado!DF317+PLANEL_GerMED_Trim_Resultado!DF329+PLANEL_GerMED_Trim_Resultado!DF341+PLANEL_GerMED_Trim_Resultado!DF353+PLANEL_GerMED_Trim_Resultado!DF365</f>
        <v>10295.9796568</v>
      </c>
      <c r="CT20" s="26">
        <f>PLANEL_GerMED_Trim_Resultado!DG281+PLANEL_GerMED_Trim_Resultado!DG293+PLANEL_GerMED_Trim_Resultado!DG305+PLANEL_GerMED_Trim_Resultado!DG317+PLANEL_GerMED_Trim_Resultado!DG329+PLANEL_GerMED_Trim_Resultado!DG341+PLANEL_GerMED_Trim_Resultado!DG353+PLANEL_GerMED_Trim_Resultado!DG365</f>
        <v>10591.461594799999</v>
      </c>
      <c r="CU20" s="26">
        <f>PLANEL_GerMED_Trim_Resultado!DH281+PLANEL_GerMED_Trim_Resultado!DH293+PLANEL_GerMED_Trim_Resultado!DH305+PLANEL_GerMED_Trim_Resultado!DH317+PLANEL_GerMED_Trim_Resultado!DH329+PLANEL_GerMED_Trim_Resultado!DH341+PLANEL_GerMED_Trim_Resultado!DH353+PLANEL_GerMED_Trim_Resultado!DH365</f>
        <v>10395.296716000001</v>
      </c>
      <c r="CV20" s="26">
        <f>PLANEL_GerMED_Trim_Resultado!DI281+PLANEL_GerMED_Trim_Resultado!DI293+PLANEL_GerMED_Trim_Resultado!DI305+PLANEL_GerMED_Trim_Resultado!DI317+PLANEL_GerMED_Trim_Resultado!DI329+PLANEL_GerMED_Trim_Resultado!DI341+PLANEL_GerMED_Trim_Resultado!DI353+PLANEL_GerMED_Trim_Resultado!DI365</f>
        <v>10309.017614</v>
      </c>
      <c r="CW20" s="26">
        <f>PLANEL_GerMED_Trim_Resultado!DJ281+PLANEL_GerMED_Trim_Resultado!DJ293+PLANEL_GerMED_Trim_Resultado!DJ305+PLANEL_GerMED_Trim_Resultado!DJ317+PLANEL_GerMED_Trim_Resultado!DJ329+PLANEL_GerMED_Trim_Resultado!DJ341+PLANEL_GerMED_Trim_Resultado!DJ353+PLANEL_GerMED_Trim_Resultado!DJ365</f>
        <v>10074.974982</v>
      </c>
      <c r="CX20" s="26">
        <f>PLANEL_GerMED_Trim_Resultado!DK281+PLANEL_GerMED_Trim_Resultado!DK293+PLANEL_GerMED_Trim_Resultado!DK305+PLANEL_GerMED_Trim_Resultado!DK317+PLANEL_GerMED_Trim_Resultado!DK329+PLANEL_GerMED_Trim_Resultado!DK341+PLANEL_GerMED_Trim_Resultado!DK353+PLANEL_GerMED_Trim_Resultado!DK365</f>
        <v>10325.73659</v>
      </c>
      <c r="CY20" s="26">
        <f>PLANEL_GerMED_Trim_Resultado!DL281+PLANEL_GerMED_Trim_Resultado!DL293+PLANEL_GerMED_Trim_Resultado!DL305+PLANEL_GerMED_Trim_Resultado!DL317+PLANEL_GerMED_Trim_Resultado!DL329+PLANEL_GerMED_Trim_Resultado!DL341+PLANEL_GerMED_Trim_Resultado!DL353+PLANEL_GerMED_Trim_Resultado!DL365</f>
        <v>11665.555275000001</v>
      </c>
      <c r="CZ20" s="26">
        <f>PLANEL_GerMED_Trim_Resultado!DM281+PLANEL_GerMED_Trim_Resultado!DM293+PLANEL_GerMED_Trim_Resultado!DM305+PLANEL_GerMED_Trim_Resultado!DM317+PLANEL_GerMED_Trim_Resultado!DM329+PLANEL_GerMED_Trim_Resultado!DM341+PLANEL_GerMED_Trim_Resultado!DM353+PLANEL_GerMED_Trim_Resultado!DM365</f>
        <v>11587.289672999999</v>
      </c>
      <c r="DA20" s="26">
        <f>PLANEL_GerMED_Trim_Resultado!DN281+PLANEL_GerMED_Trim_Resultado!DN293+PLANEL_GerMED_Trim_Resultado!DN305+PLANEL_GerMED_Trim_Resultado!DN317+PLANEL_GerMED_Trim_Resultado!DN329+PLANEL_GerMED_Trim_Resultado!DN341+PLANEL_GerMED_Trim_Resultado!DN353+PLANEL_GerMED_Trim_Resultado!DN365</f>
        <v>11318.002914000001</v>
      </c>
      <c r="DB20" s="26">
        <f>PLANEL_GerMED_Trim_Resultado!DO281+PLANEL_GerMED_Trim_Resultado!DO293+PLANEL_GerMED_Trim_Resultado!DO305+PLANEL_GerMED_Trim_Resultado!DO317+PLANEL_GerMED_Trim_Resultado!DO329+PLANEL_GerMED_Trim_Resultado!DO341+PLANEL_GerMED_Trim_Resultado!DO353+PLANEL_GerMED_Trim_Resultado!DO365</f>
        <v>11587.289672999999</v>
      </c>
      <c r="DC20" s="26">
        <f>PLANEL_GerMED_Trim_Resultado!DP281+PLANEL_GerMED_Trim_Resultado!DP293+PLANEL_GerMED_Trim_Resultado!DP305+PLANEL_GerMED_Trim_Resultado!DP317+PLANEL_GerMED_Trim_Resultado!DP329+PLANEL_GerMED_Trim_Resultado!DP341+PLANEL_GerMED_Trim_Resultado!DP353+PLANEL_GerMED_Trim_Resultado!DP365</f>
        <v>12841.853713</v>
      </c>
      <c r="DD20" s="26">
        <f>PLANEL_GerMED_Trim_Resultado!DQ281+PLANEL_GerMED_Trim_Resultado!DQ293+PLANEL_GerMED_Trim_Resultado!DQ305+PLANEL_GerMED_Trim_Resultado!DQ317+PLANEL_GerMED_Trim_Resultado!DQ329+PLANEL_GerMED_Trim_Resultado!DQ341+PLANEL_GerMED_Trim_Resultado!DQ353+PLANEL_GerMED_Trim_Resultado!DQ365</f>
        <v>12755.696185000001</v>
      </c>
      <c r="DE20" s="26">
        <f>PLANEL_GerMED_Trim_Resultado!DR281+PLANEL_GerMED_Trim_Resultado!DR293+PLANEL_GerMED_Trim_Resultado!DR305+PLANEL_GerMED_Trim_Resultado!DR317+PLANEL_GerMED_Trim_Resultado!DR329+PLANEL_GerMED_Trim_Resultado!DR341+PLANEL_GerMED_Trim_Resultado!DR353+PLANEL_GerMED_Trim_Resultado!DR365</f>
        <v>12459.255846</v>
      </c>
      <c r="DF20" s="26">
        <f>PLANEL_GerMED_Trim_Resultado!DS281+PLANEL_GerMED_Trim_Resultado!DS293+PLANEL_GerMED_Trim_Resultado!DS305+PLANEL_GerMED_Trim_Resultado!DS317+PLANEL_GerMED_Trim_Resultado!DS329+PLANEL_GerMED_Trim_Resultado!DS341+PLANEL_GerMED_Trim_Resultado!DS353+PLANEL_GerMED_Trim_Resultado!DS365</f>
        <v>12755.696185000001</v>
      </c>
      <c r="DG20" s="26">
        <f>PLANEL_GerMED_Trim_Resultado!DT281+PLANEL_GerMED_Trim_Resultado!DT293+PLANEL_GerMED_Trim_Resultado!DT305+PLANEL_GerMED_Trim_Resultado!DT317+PLANEL_GerMED_Trim_Resultado!DT329+PLANEL_GerMED_Trim_Resultado!DT341+PLANEL_GerMED_Trim_Resultado!DT353+PLANEL_GerMED_Trim_Resultado!DT365</f>
        <v>14023.962599</v>
      </c>
      <c r="DH20" s="26">
        <f>PLANEL_GerMED_Trim_Resultado!DU281+PLANEL_GerMED_Trim_Resultado!DU293+PLANEL_GerMED_Trim_Resultado!DU305+PLANEL_GerMED_Trim_Resultado!DU317+PLANEL_GerMED_Trim_Resultado!DU329+PLANEL_GerMED_Trim_Resultado!DU341+PLANEL_GerMED_Trim_Resultado!DU353+PLANEL_GerMED_Trim_Resultado!DU365</f>
        <v>13929.874159999999</v>
      </c>
      <c r="DI20" s="26">
        <f>PLANEL_GerMED_Trim_Resultado!DV281+PLANEL_GerMED_Trim_Resultado!DV293+PLANEL_GerMED_Trim_Resultado!DV305+PLANEL_GerMED_Trim_Resultado!DV317+PLANEL_GerMED_Trim_Resultado!DV329+PLANEL_GerMED_Trim_Resultado!DV341+PLANEL_GerMED_Trim_Resultado!DV353+PLANEL_GerMED_Trim_Resultado!DV365</f>
        <v>13606.146113000001</v>
      </c>
      <c r="DJ20" s="26">
        <f>PLANEL_GerMED_Trim_Resultado!DW281+PLANEL_GerMED_Trim_Resultado!DW293+PLANEL_GerMED_Trim_Resultado!DW305+PLANEL_GerMED_Trim_Resultado!DW317+PLANEL_GerMED_Trim_Resultado!DW329+PLANEL_GerMED_Trim_Resultado!DW341+PLANEL_GerMED_Trim_Resultado!DW353+PLANEL_GerMED_Trim_Resultado!DW365</f>
        <v>13929.874159999999</v>
      </c>
      <c r="DK20" s="26">
        <f>PLANEL_GerMED_Trim_Resultado!DX281+PLANEL_GerMED_Trim_Resultado!DX293+PLANEL_GerMED_Trim_Resultado!DX305+PLANEL_GerMED_Trim_Resultado!DX317+PLANEL_GerMED_Trim_Resultado!DX329+PLANEL_GerMED_Trim_Resultado!DX341+PLANEL_GerMED_Trim_Resultado!DX353+PLANEL_GerMED_Trim_Resultado!DX365</f>
        <v>15202.286799000001</v>
      </c>
      <c r="DL20" s="26">
        <f>PLANEL_GerMED_Trim_Resultado!DY281+PLANEL_GerMED_Trim_Resultado!DY293+PLANEL_GerMED_Trim_Resultado!DY305+PLANEL_GerMED_Trim_Resultado!DY317+PLANEL_GerMED_Trim_Resultado!DY329+PLANEL_GerMED_Trim_Resultado!DY341+PLANEL_GerMED_Trim_Resultado!DY353+PLANEL_GerMED_Trim_Resultado!DY365</f>
        <v>15100.292841999999</v>
      </c>
      <c r="DM20" s="26">
        <f>PLANEL_GerMED_Trim_Resultado!DZ281+PLANEL_GerMED_Trim_Resultado!DZ293+PLANEL_GerMED_Trim_Resultado!DZ305+PLANEL_GerMED_Trim_Resultado!DZ317+PLANEL_GerMED_Trim_Resultado!DZ329+PLANEL_GerMED_Trim_Resultado!DZ341+PLANEL_GerMED_Trim_Resultado!DZ353+PLANEL_GerMED_Trim_Resultado!DZ365</f>
        <v>14749.364453</v>
      </c>
      <c r="DN20" s="26">
        <f>PLANEL_GerMED_Trim_Resultado!EA281+PLANEL_GerMED_Trim_Resultado!EA293+PLANEL_GerMED_Trim_Resultado!EA305+PLANEL_GerMED_Trim_Resultado!EA317+PLANEL_GerMED_Trim_Resultado!EA329+PLANEL_GerMED_Trim_Resultado!EA341+PLANEL_GerMED_Trim_Resultado!EA353+PLANEL_GerMED_Trim_Resultado!EA365</f>
        <v>15100.292841999999</v>
      </c>
      <c r="DO20" s="26">
        <f>PLANEL_GerMED_Trim_Resultado!EB281+PLANEL_GerMED_Trim_Resultado!EB293+PLANEL_GerMED_Trim_Resultado!EB305+PLANEL_GerMED_Trim_Resultado!EB317+PLANEL_GerMED_Trim_Resultado!EB329+PLANEL_GerMED_Trim_Resultado!EB341+PLANEL_GerMED_Trim_Resultado!EB353+PLANEL_GerMED_Trim_Resultado!EB365</f>
        <v>16399.497128000003</v>
      </c>
      <c r="DP20" s="26">
        <f>PLANEL_GerMED_Trim_Resultado!EC281+PLANEL_GerMED_Trim_Resultado!EC293+PLANEL_GerMED_Trim_Resultado!EC305+PLANEL_GerMED_Trim_Resultado!EC317+PLANEL_GerMED_Trim_Resultado!EC329+PLANEL_GerMED_Trim_Resultado!EC341+PLANEL_GerMED_Trim_Resultado!EC353+PLANEL_GerMED_Trim_Resultado!EC365</f>
        <v>16289.470944000001</v>
      </c>
      <c r="DQ20" s="26">
        <f>PLANEL_GerMED_Trim_Resultado!ED281+PLANEL_GerMED_Trim_Resultado!ED293+PLANEL_GerMED_Trim_Resultado!ED305+PLANEL_GerMED_Trim_Resultado!ED317+PLANEL_GerMED_Trim_Resultado!ED329+PLANEL_GerMED_Trim_Resultado!ED341+PLANEL_GerMED_Trim_Resultado!ED353+PLANEL_GerMED_Trim_Resultado!ED365</f>
        <v>15910.906245</v>
      </c>
      <c r="DR20" s="26">
        <f>PLANEL_GerMED_Trim_Resultado!EE281+PLANEL_GerMED_Trim_Resultado!EE293+PLANEL_GerMED_Trim_Resultado!EE305+PLANEL_GerMED_Trim_Resultado!EE317+PLANEL_GerMED_Trim_Resultado!EE329+PLANEL_GerMED_Trim_Resultado!EE341+PLANEL_GerMED_Trim_Resultado!EE353+PLANEL_GerMED_Trim_Resultado!EE365</f>
        <v>16289.470944000001</v>
      </c>
      <c r="DS20" s="26">
        <f>PLANEL_GerMED_Trim_Resultado!EF281+PLANEL_GerMED_Trim_Resultado!EF293+PLANEL_GerMED_Trim_Resultado!EF305+PLANEL_GerMED_Trim_Resultado!EF317+PLANEL_GerMED_Trim_Resultado!EF329+PLANEL_GerMED_Trim_Resultado!EF341+PLANEL_GerMED_Trim_Resultado!EF353+PLANEL_GerMED_Trim_Resultado!EF365</f>
        <v>17614.110071000003</v>
      </c>
      <c r="DT20" s="26">
        <f>PLANEL_GerMED_Trim_Resultado!EG281+PLANEL_GerMED_Trim_Resultado!EG293+PLANEL_GerMED_Trim_Resultado!EG305+PLANEL_GerMED_Trim_Resultado!EG317+PLANEL_GerMED_Trim_Resultado!EG329+PLANEL_GerMED_Trim_Resultado!EG341+PLANEL_GerMED_Trim_Resultado!EG353+PLANEL_GerMED_Trim_Resultado!EG365</f>
        <v>17495.934903000001</v>
      </c>
      <c r="DU20" s="26">
        <f>PLANEL_GerMED_Trim_Resultado!EH281+PLANEL_GerMED_Trim_Resultado!EH293+PLANEL_GerMED_Trim_Resultado!EH305+PLANEL_GerMED_Trim_Resultado!EH317+PLANEL_GerMED_Trim_Resultado!EH329+PLANEL_GerMED_Trim_Resultado!EH341+PLANEL_GerMED_Trim_Resultado!EH353+PLANEL_GerMED_Trim_Resultado!EH365</f>
        <v>17089.332175</v>
      </c>
      <c r="DV20" s="26">
        <f>PLANEL_GerMED_Trim_Resultado!EI281+PLANEL_GerMED_Trim_Resultado!EI293+PLANEL_GerMED_Trim_Resultado!EI305+PLANEL_GerMED_Trim_Resultado!EI317+PLANEL_GerMED_Trim_Resultado!EI329+PLANEL_GerMED_Trim_Resultado!EI341+PLANEL_GerMED_Trim_Resultado!EI353+PLANEL_GerMED_Trim_Resultado!EI365</f>
        <v>17495.934903000001</v>
      </c>
      <c r="DW20" s="26">
        <f>PLANEL_GerMED_Trim_Resultado!EJ281+PLANEL_GerMED_Trim_Resultado!EJ293+PLANEL_GerMED_Trim_Resultado!EJ305+PLANEL_GerMED_Trim_Resultado!EJ317+PLANEL_GerMED_Trim_Resultado!EJ329+PLANEL_GerMED_Trim_Resultado!EJ341+PLANEL_GerMED_Trim_Resultado!EJ353+PLANEL_GerMED_Trim_Resultado!EJ365</f>
        <v>18830.827518999999</v>
      </c>
      <c r="DX20" s="26">
        <f>PLANEL_GerMED_Trim_Resultado!EK281+PLANEL_GerMED_Trim_Resultado!EK293+PLANEL_GerMED_Trim_Resultado!EK305+PLANEL_GerMED_Trim_Resultado!EK317+PLANEL_GerMED_Trim_Resultado!EK329+PLANEL_GerMED_Trim_Resultado!EK341+PLANEL_GerMED_Trim_Resultado!EK353+PLANEL_GerMED_Trim_Resultado!EK365</f>
        <v>18704.489247999998</v>
      </c>
      <c r="DY20" s="26">
        <f>PLANEL_GerMED_Trim_Resultado!EL281+PLANEL_GerMED_Trim_Resultado!EL293+PLANEL_GerMED_Trim_Resultado!EL305+PLANEL_GerMED_Trim_Resultado!EL317+PLANEL_GerMED_Trim_Resultado!EL329+PLANEL_GerMED_Trim_Resultado!EL341+PLANEL_GerMED_Trim_Resultado!EL353+PLANEL_GerMED_Trim_Resultado!EL365</f>
        <v>18269.799911000002</v>
      </c>
      <c r="DZ20" s="26">
        <f>PLANEL_GerMED_Trim_Resultado!EM281+PLANEL_GerMED_Trim_Resultado!EM293+PLANEL_GerMED_Trim_Resultado!EM305+PLANEL_GerMED_Trim_Resultado!EM317+PLANEL_GerMED_Trim_Resultado!EM329+PLANEL_GerMED_Trim_Resultado!EM341+PLANEL_GerMED_Trim_Resultado!EM353+PLANEL_GerMED_Trim_Resultado!EM365</f>
        <v>18704.489247999998</v>
      </c>
      <c r="EA20" s="26">
        <f>PLANEL_GerMED_Trim_Resultado!EN281+PLANEL_GerMED_Trim_Resultado!EN293+PLANEL_GerMED_Trim_Resultado!EN305+PLANEL_GerMED_Trim_Resultado!EN317+PLANEL_GerMED_Trim_Resultado!EN329+PLANEL_GerMED_Trim_Resultado!EN341+PLANEL_GerMED_Trim_Resultado!EN353+PLANEL_GerMED_Trim_Resultado!EN365</f>
        <v>20033.211144000001</v>
      </c>
      <c r="EB20" s="26">
        <f>PLANEL_GerMED_Trim_Resultado!EO281+PLANEL_GerMED_Trim_Resultado!EO293+PLANEL_GerMED_Trim_Resultado!EO305+PLANEL_GerMED_Trim_Resultado!EO317+PLANEL_GerMED_Trim_Resultado!EO329+PLANEL_GerMED_Trim_Resultado!EO341+PLANEL_GerMED_Trim_Resultado!EO353+PLANEL_GerMED_Trim_Resultado!EO365</f>
        <v>19898.805936999997</v>
      </c>
      <c r="EC20" s="26">
        <f>PLANEL_GerMED_Trim_Resultado!EP281+PLANEL_GerMED_Trim_Resultado!EP293+PLANEL_GerMED_Trim_Resultado!EP305+PLANEL_GerMED_Trim_Resultado!EP317+PLANEL_GerMED_Trim_Resultado!EP329+PLANEL_GerMED_Trim_Resultado!EP341+PLANEL_GerMED_Trim_Resultado!EP353+PLANEL_GerMED_Trim_Resultado!EP365</f>
        <v>19436.360871999997</v>
      </c>
      <c r="ED20" s="26">
        <f>PLANEL_GerMED_Trim_Resultado!EQ281+PLANEL_GerMED_Trim_Resultado!EQ293+PLANEL_GerMED_Trim_Resultado!EQ305+PLANEL_GerMED_Trim_Resultado!EQ317+PLANEL_GerMED_Trim_Resultado!EQ329+PLANEL_GerMED_Trim_Resultado!EQ341+PLANEL_GerMED_Trim_Resultado!EQ353+PLANEL_GerMED_Trim_Resultado!EQ365</f>
        <v>19898.805936999997</v>
      </c>
      <c r="EE20" s="26">
        <f>PLANEL_GerMED_Trim_Resultado!ER281+PLANEL_GerMED_Trim_Resultado!ER293+PLANEL_GerMED_Trim_Resultado!ER305+PLANEL_GerMED_Trim_Resultado!ER317+PLANEL_GerMED_Trim_Resultado!ER329+PLANEL_GerMED_Trim_Resultado!ER341+PLANEL_GerMED_Trim_Resultado!ER353+PLANEL_GerMED_Trim_Resultado!ER365</f>
        <v>21367.933499999999</v>
      </c>
      <c r="EF20" s="26">
        <f>PLANEL_GerMED_Trim_Resultado!ES281+PLANEL_GerMED_Trim_Resultado!ES293+PLANEL_GerMED_Trim_Resultado!ES305+PLANEL_GerMED_Trim_Resultado!ES317+PLANEL_GerMED_Trim_Resultado!ES329+PLANEL_GerMED_Trim_Resultado!ES341+PLANEL_GerMED_Trim_Resultado!ES353+PLANEL_GerMED_Trim_Resultado!ES365</f>
        <v>21224.573479999999</v>
      </c>
      <c r="EG20" s="26">
        <f>PLANEL_GerMED_Trim_Resultado!ET281+PLANEL_GerMED_Trim_Resultado!ET293+PLANEL_GerMED_Trim_Resultado!ET305+PLANEL_GerMED_Trim_Resultado!ET317+PLANEL_GerMED_Trim_Resultado!ET329+PLANEL_GerMED_Trim_Resultado!ET341+PLANEL_GerMED_Trim_Resultado!ET353+PLANEL_GerMED_Trim_Resultado!ET365</f>
        <v>20731.317790000001</v>
      </c>
      <c r="EH20" s="26">
        <f>PLANEL_GerMED_Trim_Resultado!EU281+PLANEL_GerMED_Trim_Resultado!EU293+PLANEL_GerMED_Trim_Resultado!EU305+PLANEL_GerMED_Trim_Resultado!EU317+PLANEL_GerMED_Trim_Resultado!EU329+PLANEL_GerMED_Trim_Resultado!EU341+PLANEL_GerMED_Trim_Resultado!EU353+PLANEL_GerMED_Trim_Resultado!EU365</f>
        <v>21224.573479999999</v>
      </c>
      <c r="EI20" s="26">
        <f>PLANEL_GerMED_Trim_Resultado!EV281+PLANEL_GerMED_Trim_Resultado!EV293+PLANEL_GerMED_Trim_Resultado!EV305+PLANEL_GerMED_Trim_Resultado!EV317+PLANEL_GerMED_Trim_Resultado!EV329+PLANEL_GerMED_Trim_Resultado!EV341+PLANEL_GerMED_Trim_Resultado!EV353+PLANEL_GerMED_Trim_Resultado!EV365</f>
        <v>22640.998919999998</v>
      </c>
      <c r="EJ20" s="26">
        <f>PLANEL_GerMED_Trim_Resultado!EW281+PLANEL_GerMED_Trim_Resultado!EW293+PLANEL_GerMED_Trim_Resultado!EW305+PLANEL_GerMED_Trim_Resultado!EW317+PLANEL_GerMED_Trim_Resultado!EW329+PLANEL_GerMED_Trim_Resultado!EW341+PLANEL_GerMED_Trim_Resultado!EW353+PLANEL_GerMED_Trim_Resultado!EW365</f>
        <v>22489.097750000001</v>
      </c>
      <c r="EK20" s="26">
        <f>PLANEL_GerMED_Trim_Resultado!EX281+PLANEL_GerMED_Trim_Resultado!EX293+PLANEL_GerMED_Trim_Resultado!EX305+PLANEL_GerMED_Trim_Resultado!EX317+PLANEL_GerMED_Trim_Resultado!EX329+PLANEL_GerMED_Trim_Resultado!EX341+PLANEL_GerMED_Trim_Resultado!EX353+PLANEL_GerMED_Trim_Resultado!EX365</f>
        <v>21966.454720000002</v>
      </c>
      <c r="EL20" s="26">
        <f>PLANEL_GerMED_Trim_Resultado!EY281+PLANEL_GerMED_Trim_Resultado!EY293+PLANEL_GerMED_Trim_Resultado!EY305+PLANEL_GerMED_Trim_Resultado!EY317+PLANEL_GerMED_Trim_Resultado!EY329+PLANEL_GerMED_Trim_Resultado!EY341+PLANEL_GerMED_Trim_Resultado!EY353+PLANEL_GerMED_Trim_Resultado!EY365</f>
        <v>22489.097750000001</v>
      </c>
      <c r="EM20" s="26">
        <f>PLANEL_GerMED_Trim_Resultado!EZ281+PLANEL_GerMED_Trim_Resultado!EZ293+PLANEL_GerMED_Trim_Resultado!EZ305+PLANEL_GerMED_Trim_Resultado!EZ317+PLANEL_GerMED_Trim_Resultado!EZ329+PLANEL_GerMED_Trim_Resultado!EZ341+PLANEL_GerMED_Trim_Resultado!EZ353+PLANEL_GerMED_Trim_Resultado!EZ365</f>
        <v>23882.746370000001</v>
      </c>
      <c r="EN20" s="26">
        <f>PLANEL_GerMED_Trim_Resultado!FA281+PLANEL_GerMED_Trim_Resultado!FA293+PLANEL_GerMED_Trim_Resultado!FA305+PLANEL_GerMED_Trim_Resultado!FA317+PLANEL_GerMED_Trim_Resultado!FA329+PLANEL_GerMED_Trim_Resultado!FA341+PLANEL_GerMED_Trim_Resultado!FA353+PLANEL_GerMED_Trim_Resultado!FA365</f>
        <v>23722.514170000002</v>
      </c>
      <c r="EO20" s="26">
        <f>PLANEL_GerMED_Trim_Resultado!FB281+PLANEL_GerMED_Trim_Resultado!FB293+PLANEL_GerMED_Trim_Resultado!FB305+PLANEL_GerMED_Trim_Resultado!FB317+PLANEL_GerMED_Trim_Resultado!FB329+PLANEL_GerMED_Trim_Resultado!FB341+PLANEL_GerMED_Trim_Resultado!FB353+PLANEL_GerMED_Trim_Resultado!FB365</f>
        <v>23171.206729999998</v>
      </c>
      <c r="EP20" s="26">
        <f>PLANEL_GerMED_Trim_Resultado!FC281+PLANEL_GerMED_Trim_Resultado!FC293+PLANEL_GerMED_Trim_Resultado!FC305+PLANEL_GerMED_Trim_Resultado!FC317+PLANEL_GerMED_Trim_Resultado!FC329+PLANEL_GerMED_Trim_Resultado!FC341+PLANEL_GerMED_Trim_Resultado!FC353+PLANEL_GerMED_Trim_Resultado!FC365</f>
        <v>23722.514170000002</v>
      </c>
    </row>
    <row r="21" spans="2:146" x14ac:dyDescent="0.25">
      <c r="B21" s="25" t="s">
        <v>694</v>
      </c>
      <c r="C21" s="26">
        <f>PLANEL_GerMED_Trim_Resultado!P197+PLANEL_GerMED_Trim_Resultado!P209+PLANEL_GerMED_Trim_Resultado!P221</f>
        <v>0</v>
      </c>
      <c r="D21" s="26">
        <f>PLANEL_GerMED_Trim_Resultado!Q197+PLANEL_GerMED_Trim_Resultado!Q209+PLANEL_GerMED_Trim_Resultado!Q221</f>
        <v>0</v>
      </c>
      <c r="E21" s="26">
        <f>PLANEL_GerMED_Trim_Resultado!R197+PLANEL_GerMED_Trim_Resultado!R209+PLANEL_GerMED_Trim_Resultado!R221</f>
        <v>0</v>
      </c>
      <c r="F21" s="26">
        <f>PLANEL_GerMED_Trim_Resultado!S197+PLANEL_GerMED_Trim_Resultado!S209+PLANEL_GerMED_Trim_Resultado!S221</f>
        <v>0</v>
      </c>
      <c r="G21" s="26">
        <f>PLANEL_GerMED_Trim_Resultado!T197+PLANEL_GerMED_Trim_Resultado!T209+PLANEL_GerMED_Trim_Resultado!T221</f>
        <v>0</v>
      </c>
      <c r="H21" s="26">
        <f>PLANEL_GerMED_Trim_Resultado!U197+PLANEL_GerMED_Trim_Resultado!U209+PLANEL_GerMED_Trim_Resultado!U221</f>
        <v>0</v>
      </c>
      <c r="I21" s="26">
        <f>PLANEL_GerMED_Trim_Resultado!V197+PLANEL_GerMED_Trim_Resultado!V209+PLANEL_GerMED_Trim_Resultado!V221</f>
        <v>0</v>
      </c>
      <c r="J21" s="26">
        <f>PLANEL_GerMED_Trim_Resultado!W197+PLANEL_GerMED_Trim_Resultado!W209+PLANEL_GerMED_Trim_Resultado!W221</f>
        <v>0</v>
      </c>
      <c r="K21" s="26">
        <f>PLANEL_GerMED_Trim_Resultado!X197+PLANEL_GerMED_Trim_Resultado!X209+PLANEL_GerMED_Trim_Resultado!X221</f>
        <v>0</v>
      </c>
      <c r="L21" s="26">
        <f>PLANEL_GerMED_Trim_Resultado!Y197+PLANEL_GerMED_Trim_Resultado!Y209+PLANEL_GerMED_Trim_Resultado!Y221</f>
        <v>0</v>
      </c>
      <c r="M21" s="26">
        <f>PLANEL_GerMED_Trim_Resultado!Z197+PLANEL_GerMED_Trim_Resultado!Z209+PLANEL_GerMED_Trim_Resultado!Z221</f>
        <v>0</v>
      </c>
      <c r="N21" s="26">
        <f>PLANEL_GerMED_Trim_Resultado!AA197+PLANEL_GerMED_Trim_Resultado!AA209+PLANEL_GerMED_Trim_Resultado!AA221</f>
        <v>0</v>
      </c>
      <c r="O21" s="26">
        <f>PLANEL_GerMED_Trim_Resultado!AB197+PLANEL_GerMED_Trim_Resultado!AB209+PLANEL_GerMED_Trim_Resultado!AB221</f>
        <v>0</v>
      </c>
      <c r="P21" s="26">
        <f>PLANEL_GerMED_Trim_Resultado!AC197+PLANEL_GerMED_Trim_Resultado!AC209+PLANEL_GerMED_Trim_Resultado!AC221</f>
        <v>0</v>
      </c>
      <c r="Q21" s="26">
        <f>PLANEL_GerMED_Trim_Resultado!AD197+PLANEL_GerMED_Trim_Resultado!AD209+PLANEL_GerMED_Trim_Resultado!AD221</f>
        <v>0</v>
      </c>
      <c r="R21" s="26">
        <f>PLANEL_GerMED_Trim_Resultado!AE197+PLANEL_GerMED_Trim_Resultado!AE209+PLANEL_GerMED_Trim_Resultado!AE221</f>
        <v>0</v>
      </c>
      <c r="S21" s="26">
        <f>PLANEL_GerMED_Trim_Resultado!AF197+PLANEL_GerMED_Trim_Resultado!AF209+PLANEL_GerMED_Trim_Resultado!AF221</f>
        <v>0</v>
      </c>
      <c r="T21" s="26">
        <f>PLANEL_GerMED_Trim_Resultado!AG197+PLANEL_GerMED_Trim_Resultado!AG209+PLANEL_GerMED_Trim_Resultado!AG221</f>
        <v>0</v>
      </c>
      <c r="U21" s="26">
        <f>PLANEL_GerMED_Trim_Resultado!AH197+PLANEL_GerMED_Trim_Resultado!AH209+PLANEL_GerMED_Trim_Resultado!AH221</f>
        <v>0</v>
      </c>
      <c r="V21" s="26">
        <f>PLANEL_GerMED_Trim_Resultado!AI197+PLANEL_GerMED_Trim_Resultado!AI209+PLANEL_GerMED_Trim_Resultado!AI221</f>
        <v>0</v>
      </c>
      <c r="W21" s="26">
        <f>PLANEL_GerMED_Trim_Resultado!AJ197+PLANEL_GerMED_Trim_Resultado!AJ209+PLANEL_GerMED_Trim_Resultado!AJ221</f>
        <v>0</v>
      </c>
      <c r="X21" s="26">
        <f>PLANEL_GerMED_Trim_Resultado!AK197+PLANEL_GerMED_Trim_Resultado!AK209+PLANEL_GerMED_Trim_Resultado!AK221</f>
        <v>0</v>
      </c>
      <c r="Y21" s="26">
        <f>PLANEL_GerMED_Trim_Resultado!AL197+PLANEL_GerMED_Trim_Resultado!AL209+PLANEL_GerMED_Trim_Resultado!AL221</f>
        <v>0</v>
      </c>
      <c r="Z21" s="26">
        <f>PLANEL_GerMED_Trim_Resultado!AM197+PLANEL_GerMED_Trim_Resultado!AM209+PLANEL_GerMED_Trim_Resultado!AM221</f>
        <v>0</v>
      </c>
      <c r="AA21" s="26">
        <f>PLANEL_GerMED_Trim_Resultado!AN197+PLANEL_GerMED_Trim_Resultado!AN209+PLANEL_GerMED_Trim_Resultado!AN221</f>
        <v>0</v>
      </c>
      <c r="AB21" s="26">
        <f>PLANEL_GerMED_Trim_Resultado!AO197+PLANEL_GerMED_Trim_Resultado!AO209+PLANEL_GerMED_Trim_Resultado!AO221</f>
        <v>0</v>
      </c>
      <c r="AC21" s="26">
        <f>PLANEL_GerMED_Trim_Resultado!AP197+PLANEL_GerMED_Trim_Resultado!AP209+PLANEL_GerMED_Trim_Resultado!AP221</f>
        <v>0</v>
      </c>
      <c r="AD21" s="26">
        <f>PLANEL_GerMED_Trim_Resultado!AQ197+PLANEL_GerMED_Trim_Resultado!AQ209+PLANEL_GerMED_Trim_Resultado!AQ221</f>
        <v>0</v>
      </c>
      <c r="AE21" s="26">
        <f>PLANEL_GerMED_Trim_Resultado!AR197+PLANEL_GerMED_Trim_Resultado!AR209+PLANEL_GerMED_Trim_Resultado!AR221</f>
        <v>0</v>
      </c>
      <c r="AF21" s="26">
        <f>PLANEL_GerMED_Trim_Resultado!AS197+PLANEL_GerMED_Trim_Resultado!AS209+PLANEL_GerMED_Trim_Resultado!AS221</f>
        <v>0</v>
      </c>
      <c r="AG21" s="26">
        <f>PLANEL_GerMED_Trim_Resultado!AT197+PLANEL_GerMED_Trim_Resultado!AT209+PLANEL_GerMED_Trim_Resultado!AT221</f>
        <v>0</v>
      </c>
      <c r="AH21" s="26">
        <f>PLANEL_GerMED_Trim_Resultado!AU197+PLANEL_GerMED_Trim_Resultado!AU209+PLANEL_GerMED_Trim_Resultado!AU221</f>
        <v>0</v>
      </c>
      <c r="AI21" s="26">
        <f>PLANEL_GerMED_Trim_Resultado!AV197+PLANEL_GerMED_Trim_Resultado!AV209+PLANEL_GerMED_Trim_Resultado!AV221</f>
        <v>0</v>
      </c>
      <c r="AJ21" s="26">
        <f>PLANEL_GerMED_Trim_Resultado!AW197+PLANEL_GerMED_Trim_Resultado!AW209+PLANEL_GerMED_Trim_Resultado!AW221</f>
        <v>0</v>
      </c>
      <c r="AK21" s="26">
        <f>PLANEL_GerMED_Trim_Resultado!AX197+PLANEL_GerMED_Trim_Resultado!AX209+PLANEL_GerMED_Trim_Resultado!AX221</f>
        <v>0</v>
      </c>
      <c r="AL21" s="26">
        <f>PLANEL_GerMED_Trim_Resultado!AY197+PLANEL_GerMED_Trim_Resultado!AY209+PLANEL_GerMED_Trim_Resultado!AY221</f>
        <v>0</v>
      </c>
      <c r="AM21" s="26">
        <f>PLANEL_GerMED_Trim_Resultado!AZ197+PLANEL_GerMED_Trim_Resultado!AZ209+PLANEL_GerMED_Trim_Resultado!AZ221</f>
        <v>0</v>
      </c>
      <c r="AN21" s="26">
        <f>PLANEL_GerMED_Trim_Resultado!BA197+PLANEL_GerMED_Trim_Resultado!BA209+PLANEL_GerMED_Trim_Resultado!BA221</f>
        <v>0</v>
      </c>
      <c r="AO21" s="26">
        <f>PLANEL_GerMED_Trim_Resultado!BB197+PLANEL_GerMED_Trim_Resultado!BB209+PLANEL_GerMED_Trim_Resultado!BB221</f>
        <v>0</v>
      </c>
      <c r="AP21" s="26">
        <f>PLANEL_GerMED_Trim_Resultado!BC197+PLANEL_GerMED_Trim_Resultado!BC209+PLANEL_GerMED_Trim_Resultado!BC221</f>
        <v>0</v>
      </c>
      <c r="AQ21" s="26">
        <f>PLANEL_GerMED_Trim_Resultado!BD197+PLANEL_GerMED_Trim_Resultado!BD209+PLANEL_GerMED_Trim_Resultado!BD221</f>
        <v>0</v>
      </c>
      <c r="AR21" s="26">
        <f>PLANEL_GerMED_Trim_Resultado!BE197+PLANEL_GerMED_Trim_Resultado!BE209+PLANEL_GerMED_Trim_Resultado!BE221</f>
        <v>0</v>
      </c>
      <c r="AS21" s="26">
        <f>PLANEL_GerMED_Trim_Resultado!BF197+PLANEL_GerMED_Trim_Resultado!BF209+PLANEL_GerMED_Trim_Resultado!BF221</f>
        <v>0</v>
      </c>
      <c r="AT21" s="26">
        <f>PLANEL_GerMED_Trim_Resultado!BG197+PLANEL_GerMED_Trim_Resultado!BG209+PLANEL_GerMED_Trim_Resultado!BG221</f>
        <v>0</v>
      </c>
      <c r="AU21" s="26">
        <f>PLANEL_GerMED_Trim_Resultado!BH197+PLANEL_GerMED_Trim_Resultado!BH209+PLANEL_GerMED_Trim_Resultado!BH221</f>
        <v>0</v>
      </c>
      <c r="AV21" s="26">
        <f>PLANEL_GerMED_Trim_Resultado!BI197+PLANEL_GerMED_Trim_Resultado!BI209+PLANEL_GerMED_Trim_Resultado!BI221</f>
        <v>0</v>
      </c>
      <c r="AW21" s="26">
        <f>PLANEL_GerMED_Trim_Resultado!BJ197+PLANEL_GerMED_Trim_Resultado!BJ209+PLANEL_GerMED_Trim_Resultado!BJ221</f>
        <v>0</v>
      </c>
      <c r="AX21" s="26">
        <f>PLANEL_GerMED_Trim_Resultado!BK197+PLANEL_GerMED_Trim_Resultado!BK209+PLANEL_GerMED_Trim_Resultado!BK221</f>
        <v>0</v>
      </c>
      <c r="AY21" s="26">
        <f>PLANEL_GerMED_Trim_Resultado!BL197+PLANEL_GerMED_Trim_Resultado!BL209+PLANEL_GerMED_Trim_Resultado!BL221</f>
        <v>0</v>
      </c>
      <c r="AZ21" s="26">
        <f>PLANEL_GerMED_Trim_Resultado!BM197+PLANEL_GerMED_Trim_Resultado!BM209+PLANEL_GerMED_Trim_Resultado!BM221</f>
        <v>0</v>
      </c>
      <c r="BA21" s="26">
        <f>PLANEL_GerMED_Trim_Resultado!BN197+PLANEL_GerMED_Trim_Resultado!BN209+PLANEL_GerMED_Trim_Resultado!BN221</f>
        <v>0</v>
      </c>
      <c r="BB21" s="26">
        <f>PLANEL_GerMED_Trim_Resultado!BO197+PLANEL_GerMED_Trim_Resultado!BO209+PLANEL_GerMED_Trim_Resultado!BO221</f>
        <v>0</v>
      </c>
      <c r="BC21" s="26">
        <f>PLANEL_GerMED_Trim_Resultado!BP197+PLANEL_GerMED_Trim_Resultado!BP209+PLANEL_GerMED_Trim_Resultado!BP221</f>
        <v>0</v>
      </c>
      <c r="BD21" s="26">
        <f>PLANEL_GerMED_Trim_Resultado!BQ197+PLANEL_GerMED_Trim_Resultado!BQ209+PLANEL_GerMED_Trim_Resultado!BQ221</f>
        <v>0</v>
      </c>
      <c r="BE21" s="26">
        <f>PLANEL_GerMED_Trim_Resultado!BR197+PLANEL_GerMED_Trim_Resultado!BR209+PLANEL_GerMED_Trim_Resultado!BR221</f>
        <v>0</v>
      </c>
      <c r="BF21" s="26">
        <f>PLANEL_GerMED_Trim_Resultado!BS197+PLANEL_GerMED_Trim_Resultado!BS209+PLANEL_GerMED_Trim_Resultado!BS221</f>
        <v>0</v>
      </c>
      <c r="BG21" s="26">
        <f>PLANEL_GerMED_Trim_Resultado!BT197+PLANEL_GerMED_Trim_Resultado!BT209+PLANEL_GerMED_Trim_Resultado!BT221</f>
        <v>0</v>
      </c>
      <c r="BH21" s="26">
        <f>PLANEL_GerMED_Trim_Resultado!BU197+PLANEL_GerMED_Trim_Resultado!BU209+PLANEL_GerMED_Trim_Resultado!BU221</f>
        <v>0</v>
      </c>
      <c r="BI21" s="26">
        <f>PLANEL_GerMED_Trim_Resultado!BV197+PLANEL_GerMED_Trim_Resultado!BV209+PLANEL_GerMED_Trim_Resultado!BV221</f>
        <v>0</v>
      </c>
      <c r="BJ21" s="26">
        <f>PLANEL_GerMED_Trim_Resultado!BW197+PLANEL_GerMED_Trim_Resultado!BW209+PLANEL_GerMED_Trim_Resultado!BW221</f>
        <v>0</v>
      </c>
      <c r="BK21" s="26">
        <f>PLANEL_GerMED_Trim_Resultado!BX197+PLANEL_GerMED_Trim_Resultado!BX209+PLANEL_GerMED_Trim_Resultado!BX221</f>
        <v>0</v>
      </c>
      <c r="BL21" s="26">
        <f>PLANEL_GerMED_Trim_Resultado!BY197+PLANEL_GerMED_Trim_Resultado!BY209+PLANEL_GerMED_Trim_Resultado!BY221</f>
        <v>0</v>
      </c>
      <c r="BM21" s="26">
        <f>PLANEL_GerMED_Trim_Resultado!BZ197+PLANEL_GerMED_Trim_Resultado!BZ209+PLANEL_GerMED_Trim_Resultado!BZ221</f>
        <v>0</v>
      </c>
      <c r="BN21" s="26">
        <f>PLANEL_GerMED_Trim_Resultado!CA197+PLANEL_GerMED_Trim_Resultado!CA209+PLANEL_GerMED_Trim_Resultado!CA221</f>
        <v>0</v>
      </c>
      <c r="BO21" s="26">
        <f>PLANEL_GerMED_Trim_Resultado!CB197+PLANEL_GerMED_Trim_Resultado!CB209+PLANEL_GerMED_Trim_Resultado!CB221</f>
        <v>0</v>
      </c>
      <c r="BP21" s="26">
        <f>PLANEL_GerMED_Trim_Resultado!CC197+PLANEL_GerMED_Trim_Resultado!CC209+PLANEL_GerMED_Trim_Resultado!CC221</f>
        <v>0</v>
      </c>
      <c r="BQ21" s="26">
        <f>PLANEL_GerMED_Trim_Resultado!CD197+PLANEL_GerMED_Trim_Resultado!CD209+PLANEL_GerMED_Trim_Resultado!CD221</f>
        <v>0</v>
      </c>
      <c r="BR21" s="26">
        <f>PLANEL_GerMED_Trim_Resultado!CE197+PLANEL_GerMED_Trim_Resultado!CE209+PLANEL_GerMED_Trim_Resultado!CE221</f>
        <v>0</v>
      </c>
      <c r="BS21" s="26">
        <f>PLANEL_GerMED_Trim_Resultado!CF197+PLANEL_GerMED_Trim_Resultado!CF209+PLANEL_GerMED_Trim_Resultado!CF221</f>
        <v>0</v>
      </c>
      <c r="BT21" s="26">
        <f>PLANEL_GerMED_Trim_Resultado!CG197+PLANEL_GerMED_Trim_Resultado!CG209+PLANEL_GerMED_Trim_Resultado!CG221</f>
        <v>0</v>
      </c>
      <c r="BU21" s="26">
        <f>PLANEL_GerMED_Trim_Resultado!CH197+PLANEL_GerMED_Trim_Resultado!CH209+PLANEL_GerMED_Trim_Resultado!CH221</f>
        <v>0</v>
      </c>
      <c r="BV21" s="26">
        <f>PLANEL_GerMED_Trim_Resultado!CI197+PLANEL_GerMED_Trim_Resultado!CI209+PLANEL_GerMED_Trim_Resultado!CI221</f>
        <v>0</v>
      </c>
      <c r="BW21" s="26">
        <f>PLANEL_GerMED_Trim_Resultado!CJ197+PLANEL_GerMED_Trim_Resultado!CJ209+PLANEL_GerMED_Trim_Resultado!CJ221</f>
        <v>0</v>
      </c>
      <c r="BX21" s="26">
        <f>PLANEL_GerMED_Trim_Resultado!CK197+PLANEL_GerMED_Trim_Resultado!CK209+PLANEL_GerMED_Trim_Resultado!CK221</f>
        <v>0</v>
      </c>
      <c r="BY21" s="26">
        <f>PLANEL_GerMED_Trim_Resultado!CL197+PLANEL_GerMED_Trim_Resultado!CL209+PLANEL_GerMED_Trim_Resultado!CL221</f>
        <v>0</v>
      </c>
      <c r="BZ21" s="26">
        <f>PLANEL_GerMED_Trim_Resultado!CM197+PLANEL_GerMED_Trim_Resultado!CM209+PLANEL_GerMED_Trim_Resultado!CM221</f>
        <v>0</v>
      </c>
      <c r="CA21" s="26">
        <f>PLANEL_GerMED_Trim_Resultado!CN197+PLANEL_GerMED_Trim_Resultado!CN209+PLANEL_GerMED_Trim_Resultado!CN221</f>
        <v>0</v>
      </c>
      <c r="CB21" s="26">
        <f>PLANEL_GerMED_Trim_Resultado!CO197+PLANEL_GerMED_Trim_Resultado!CO209+PLANEL_GerMED_Trim_Resultado!CO221</f>
        <v>0</v>
      </c>
      <c r="CC21" s="26">
        <f>PLANEL_GerMED_Trim_Resultado!CP197+PLANEL_GerMED_Trim_Resultado!CP209+PLANEL_GerMED_Trim_Resultado!CP221</f>
        <v>0</v>
      </c>
      <c r="CD21" s="26">
        <f>PLANEL_GerMED_Trim_Resultado!CQ197+PLANEL_GerMED_Trim_Resultado!CQ209+PLANEL_GerMED_Trim_Resultado!CQ221</f>
        <v>0</v>
      </c>
      <c r="CE21" s="26">
        <f>PLANEL_GerMED_Trim_Resultado!CR197+PLANEL_GerMED_Trim_Resultado!CR209+PLANEL_GerMED_Trim_Resultado!CR221</f>
        <v>0</v>
      </c>
      <c r="CF21" s="26">
        <f>PLANEL_GerMED_Trim_Resultado!CS197+PLANEL_GerMED_Trim_Resultado!CS209+PLANEL_GerMED_Trim_Resultado!CS221</f>
        <v>0</v>
      </c>
      <c r="CG21" s="26">
        <f>PLANEL_GerMED_Trim_Resultado!CT197+PLANEL_GerMED_Trim_Resultado!CT209+PLANEL_GerMED_Trim_Resultado!CT221</f>
        <v>0</v>
      </c>
      <c r="CH21" s="26">
        <f>PLANEL_GerMED_Trim_Resultado!CU197+PLANEL_GerMED_Trim_Resultado!CU209+PLANEL_GerMED_Trim_Resultado!CU221</f>
        <v>0</v>
      </c>
      <c r="CI21" s="26">
        <f>PLANEL_GerMED_Trim_Resultado!CV197+PLANEL_GerMED_Trim_Resultado!CV209+PLANEL_GerMED_Trim_Resultado!CV221</f>
        <v>0</v>
      </c>
      <c r="CJ21" s="26">
        <f>PLANEL_GerMED_Trim_Resultado!CW197+PLANEL_GerMED_Trim_Resultado!CW209+PLANEL_GerMED_Trim_Resultado!CW221</f>
        <v>0</v>
      </c>
      <c r="CK21" s="26">
        <f>PLANEL_GerMED_Trim_Resultado!CX197+PLANEL_GerMED_Trim_Resultado!CX209+PLANEL_GerMED_Trim_Resultado!CX221</f>
        <v>0</v>
      </c>
      <c r="CL21" s="26">
        <f>PLANEL_GerMED_Trim_Resultado!CY197+PLANEL_GerMED_Trim_Resultado!CY209+PLANEL_GerMED_Trim_Resultado!CY221</f>
        <v>0</v>
      </c>
      <c r="CM21" s="26">
        <f>PLANEL_GerMED_Trim_Resultado!CZ197+PLANEL_GerMED_Trim_Resultado!CZ209+PLANEL_GerMED_Trim_Resultado!CZ221</f>
        <v>0</v>
      </c>
      <c r="CN21" s="26">
        <f>PLANEL_GerMED_Trim_Resultado!DA197+PLANEL_GerMED_Trim_Resultado!DA209+PLANEL_GerMED_Trim_Resultado!DA221</f>
        <v>0</v>
      </c>
      <c r="CO21" s="26">
        <f>PLANEL_GerMED_Trim_Resultado!DB197+PLANEL_GerMED_Trim_Resultado!DB209+PLANEL_GerMED_Trim_Resultado!DB221</f>
        <v>0</v>
      </c>
      <c r="CP21" s="26">
        <f>PLANEL_GerMED_Trim_Resultado!DC197+PLANEL_GerMED_Trim_Resultado!DC209+PLANEL_GerMED_Trim_Resultado!DC221</f>
        <v>0</v>
      </c>
      <c r="CQ21" s="26">
        <f>PLANEL_GerMED_Trim_Resultado!DD197+PLANEL_GerMED_Trim_Resultado!DD209+PLANEL_GerMED_Trim_Resultado!DD221</f>
        <v>0</v>
      </c>
      <c r="CR21" s="26">
        <f>PLANEL_GerMED_Trim_Resultado!DE197+PLANEL_GerMED_Trim_Resultado!DE209+PLANEL_GerMED_Trim_Resultado!DE221</f>
        <v>0</v>
      </c>
      <c r="CS21" s="26">
        <f>PLANEL_GerMED_Trim_Resultado!DF197+PLANEL_GerMED_Trim_Resultado!DF209+PLANEL_GerMED_Trim_Resultado!DF221</f>
        <v>0</v>
      </c>
      <c r="CT21" s="26">
        <f>PLANEL_GerMED_Trim_Resultado!DG197+PLANEL_GerMED_Trim_Resultado!DG209+PLANEL_GerMED_Trim_Resultado!DG221</f>
        <v>0</v>
      </c>
      <c r="CU21" s="26">
        <f>PLANEL_GerMED_Trim_Resultado!DH197+PLANEL_GerMED_Trim_Resultado!DH209+PLANEL_GerMED_Trim_Resultado!DH221</f>
        <v>0</v>
      </c>
      <c r="CV21" s="26">
        <f>PLANEL_GerMED_Trim_Resultado!DI197+PLANEL_GerMED_Trim_Resultado!DI209+PLANEL_GerMED_Trim_Resultado!DI221</f>
        <v>0</v>
      </c>
      <c r="CW21" s="26">
        <f>PLANEL_GerMED_Trim_Resultado!DJ197+PLANEL_GerMED_Trim_Resultado!DJ209+PLANEL_GerMED_Trim_Resultado!DJ221</f>
        <v>0</v>
      </c>
      <c r="CX21" s="26">
        <f>PLANEL_GerMED_Trim_Resultado!DK197+PLANEL_GerMED_Trim_Resultado!DK209+PLANEL_GerMED_Trim_Resultado!DK221</f>
        <v>0</v>
      </c>
      <c r="CY21" s="26">
        <f>PLANEL_GerMED_Trim_Resultado!DL197+PLANEL_GerMED_Trim_Resultado!DL209+PLANEL_GerMED_Trim_Resultado!DL221</f>
        <v>0</v>
      </c>
      <c r="CZ21" s="26">
        <f>PLANEL_GerMED_Trim_Resultado!DM197+PLANEL_GerMED_Trim_Resultado!DM209+PLANEL_GerMED_Trim_Resultado!DM221</f>
        <v>0</v>
      </c>
      <c r="DA21" s="26">
        <f>PLANEL_GerMED_Trim_Resultado!DN197+PLANEL_GerMED_Trim_Resultado!DN209+PLANEL_GerMED_Trim_Resultado!DN221</f>
        <v>0</v>
      </c>
      <c r="DB21" s="26">
        <f>PLANEL_GerMED_Trim_Resultado!DO197+PLANEL_GerMED_Trim_Resultado!DO209+PLANEL_GerMED_Trim_Resultado!DO221</f>
        <v>0</v>
      </c>
      <c r="DC21" s="26">
        <f>PLANEL_GerMED_Trim_Resultado!DP197+PLANEL_GerMED_Trim_Resultado!DP209+PLANEL_GerMED_Trim_Resultado!DP221</f>
        <v>0</v>
      </c>
      <c r="DD21" s="26">
        <f>PLANEL_GerMED_Trim_Resultado!DQ197+PLANEL_GerMED_Trim_Resultado!DQ209+PLANEL_GerMED_Trim_Resultado!DQ221</f>
        <v>0</v>
      </c>
      <c r="DE21" s="26">
        <f>PLANEL_GerMED_Trim_Resultado!DR197+PLANEL_GerMED_Trim_Resultado!DR209+PLANEL_GerMED_Trim_Resultado!DR221</f>
        <v>0</v>
      </c>
      <c r="DF21" s="26">
        <f>PLANEL_GerMED_Trim_Resultado!DS197+PLANEL_GerMED_Trim_Resultado!DS209+PLANEL_GerMED_Trim_Resultado!DS221</f>
        <v>0</v>
      </c>
      <c r="DG21" s="26">
        <f>PLANEL_GerMED_Trim_Resultado!DT197+PLANEL_GerMED_Trim_Resultado!DT209+PLANEL_GerMED_Trim_Resultado!DT221</f>
        <v>0</v>
      </c>
      <c r="DH21" s="26">
        <f>PLANEL_GerMED_Trim_Resultado!DU197+PLANEL_GerMED_Trim_Resultado!DU209+PLANEL_GerMED_Trim_Resultado!DU221</f>
        <v>0</v>
      </c>
      <c r="DI21" s="26">
        <f>PLANEL_GerMED_Trim_Resultado!DV197+PLANEL_GerMED_Trim_Resultado!DV209+PLANEL_GerMED_Trim_Resultado!DV221</f>
        <v>0</v>
      </c>
      <c r="DJ21" s="26">
        <f>PLANEL_GerMED_Trim_Resultado!DW197+PLANEL_GerMED_Trim_Resultado!DW209+PLANEL_GerMED_Trim_Resultado!DW221</f>
        <v>0</v>
      </c>
      <c r="DK21" s="26">
        <f>PLANEL_GerMED_Trim_Resultado!DX197+PLANEL_GerMED_Trim_Resultado!DX209+PLANEL_GerMED_Trim_Resultado!DX221</f>
        <v>0</v>
      </c>
      <c r="DL21" s="26">
        <f>PLANEL_GerMED_Trim_Resultado!DY197+PLANEL_GerMED_Trim_Resultado!DY209+PLANEL_GerMED_Trim_Resultado!DY221</f>
        <v>0</v>
      </c>
      <c r="DM21" s="26">
        <f>PLANEL_GerMED_Trim_Resultado!DZ197+PLANEL_GerMED_Trim_Resultado!DZ209+PLANEL_GerMED_Trim_Resultado!DZ221</f>
        <v>0</v>
      </c>
      <c r="DN21" s="26">
        <f>PLANEL_GerMED_Trim_Resultado!EA197+PLANEL_GerMED_Trim_Resultado!EA209+PLANEL_GerMED_Trim_Resultado!EA221</f>
        <v>0</v>
      </c>
      <c r="DO21" s="26">
        <f>PLANEL_GerMED_Trim_Resultado!EB197+PLANEL_GerMED_Trim_Resultado!EB209+PLANEL_GerMED_Trim_Resultado!EB221</f>
        <v>0</v>
      </c>
      <c r="DP21" s="26">
        <f>PLANEL_GerMED_Trim_Resultado!EC197+PLANEL_GerMED_Trim_Resultado!EC209+PLANEL_GerMED_Trim_Resultado!EC221</f>
        <v>0</v>
      </c>
      <c r="DQ21" s="26">
        <f>PLANEL_GerMED_Trim_Resultado!ED197+PLANEL_GerMED_Trim_Resultado!ED209+PLANEL_GerMED_Trim_Resultado!ED221</f>
        <v>0</v>
      </c>
      <c r="DR21" s="26">
        <f>PLANEL_GerMED_Trim_Resultado!EE197+PLANEL_GerMED_Trim_Resultado!EE209+PLANEL_GerMED_Trim_Resultado!EE221</f>
        <v>0</v>
      </c>
      <c r="DS21" s="26">
        <f>PLANEL_GerMED_Trim_Resultado!EF197+PLANEL_GerMED_Trim_Resultado!EF209+PLANEL_GerMED_Trim_Resultado!EF221</f>
        <v>0</v>
      </c>
      <c r="DT21" s="26">
        <f>PLANEL_GerMED_Trim_Resultado!EG197+PLANEL_GerMED_Trim_Resultado!EG209+PLANEL_GerMED_Trim_Resultado!EG221</f>
        <v>0</v>
      </c>
      <c r="DU21" s="26">
        <f>PLANEL_GerMED_Trim_Resultado!EH197+PLANEL_GerMED_Trim_Resultado!EH209+PLANEL_GerMED_Trim_Resultado!EH221</f>
        <v>0</v>
      </c>
      <c r="DV21" s="26">
        <f>PLANEL_GerMED_Trim_Resultado!EI197+PLANEL_GerMED_Trim_Resultado!EI209+PLANEL_GerMED_Trim_Resultado!EI221</f>
        <v>0</v>
      </c>
      <c r="DW21" s="26">
        <f>PLANEL_GerMED_Trim_Resultado!EJ197+PLANEL_GerMED_Trim_Resultado!EJ209+PLANEL_GerMED_Trim_Resultado!EJ221</f>
        <v>0</v>
      </c>
      <c r="DX21" s="26">
        <f>PLANEL_GerMED_Trim_Resultado!EK197+PLANEL_GerMED_Trim_Resultado!EK209+PLANEL_GerMED_Trim_Resultado!EK221</f>
        <v>0</v>
      </c>
      <c r="DY21" s="26">
        <f>PLANEL_GerMED_Trim_Resultado!EL197+PLANEL_GerMED_Trim_Resultado!EL209+PLANEL_GerMED_Trim_Resultado!EL221</f>
        <v>0</v>
      </c>
      <c r="DZ21" s="26">
        <f>PLANEL_GerMED_Trim_Resultado!EM197+PLANEL_GerMED_Trim_Resultado!EM209+PLANEL_GerMED_Trim_Resultado!EM221</f>
        <v>0</v>
      </c>
      <c r="EA21" s="26">
        <f>PLANEL_GerMED_Trim_Resultado!EN197+PLANEL_GerMED_Trim_Resultado!EN209+PLANEL_GerMED_Trim_Resultado!EN221</f>
        <v>0</v>
      </c>
      <c r="EB21" s="26">
        <f>PLANEL_GerMED_Trim_Resultado!EO197+PLANEL_GerMED_Trim_Resultado!EO209+PLANEL_GerMED_Trim_Resultado!EO221</f>
        <v>0</v>
      </c>
      <c r="EC21" s="26">
        <f>PLANEL_GerMED_Trim_Resultado!EP197+PLANEL_GerMED_Trim_Resultado!EP209+PLANEL_GerMED_Trim_Resultado!EP221</f>
        <v>0</v>
      </c>
      <c r="ED21" s="26">
        <f>PLANEL_GerMED_Trim_Resultado!EQ197+PLANEL_GerMED_Trim_Resultado!EQ209+PLANEL_GerMED_Trim_Resultado!EQ221</f>
        <v>0</v>
      </c>
      <c r="EE21" s="26">
        <f>PLANEL_GerMED_Trim_Resultado!ER197+PLANEL_GerMED_Trim_Resultado!ER209+PLANEL_GerMED_Trim_Resultado!ER221</f>
        <v>0</v>
      </c>
      <c r="EF21" s="26">
        <f>PLANEL_GerMED_Trim_Resultado!ES197+PLANEL_GerMED_Trim_Resultado!ES209+PLANEL_GerMED_Trim_Resultado!ES221</f>
        <v>0</v>
      </c>
      <c r="EG21" s="26">
        <f>PLANEL_GerMED_Trim_Resultado!ET197+PLANEL_GerMED_Trim_Resultado!ET209+PLANEL_GerMED_Trim_Resultado!ET221</f>
        <v>0</v>
      </c>
      <c r="EH21" s="26">
        <f>PLANEL_GerMED_Trim_Resultado!EU197+PLANEL_GerMED_Trim_Resultado!EU209+PLANEL_GerMED_Trim_Resultado!EU221</f>
        <v>0</v>
      </c>
      <c r="EI21" s="26">
        <f>PLANEL_GerMED_Trim_Resultado!EV197+PLANEL_GerMED_Trim_Resultado!EV209+PLANEL_GerMED_Trim_Resultado!EV221</f>
        <v>0</v>
      </c>
      <c r="EJ21" s="26">
        <f>PLANEL_GerMED_Trim_Resultado!EW197+PLANEL_GerMED_Trim_Resultado!EW209+PLANEL_GerMED_Trim_Resultado!EW221</f>
        <v>0</v>
      </c>
      <c r="EK21" s="26">
        <f>PLANEL_GerMED_Trim_Resultado!EX197+PLANEL_GerMED_Trim_Resultado!EX209+PLANEL_GerMED_Trim_Resultado!EX221</f>
        <v>0</v>
      </c>
      <c r="EL21" s="26">
        <f>PLANEL_GerMED_Trim_Resultado!EY197+PLANEL_GerMED_Trim_Resultado!EY209+PLANEL_GerMED_Trim_Resultado!EY221</f>
        <v>0</v>
      </c>
      <c r="EM21" s="26">
        <f>PLANEL_GerMED_Trim_Resultado!EZ197+PLANEL_GerMED_Trim_Resultado!EZ209+PLANEL_GerMED_Trim_Resultado!EZ221</f>
        <v>0</v>
      </c>
      <c r="EN21" s="26">
        <f>PLANEL_GerMED_Trim_Resultado!FA197+PLANEL_GerMED_Trim_Resultado!FA209+PLANEL_GerMED_Trim_Resultado!FA221</f>
        <v>0</v>
      </c>
      <c r="EO21" s="26">
        <f>PLANEL_GerMED_Trim_Resultado!FB197+PLANEL_GerMED_Trim_Resultado!FB209+PLANEL_GerMED_Trim_Resultado!FB221</f>
        <v>0</v>
      </c>
      <c r="EP21" s="26">
        <f>PLANEL_GerMED_Trim_Resultado!FC197+PLANEL_GerMED_Trim_Resultado!FC209+PLANEL_GerMED_Trim_Resultado!FC221</f>
        <v>0</v>
      </c>
    </row>
    <row r="22" spans="2:146" x14ac:dyDescent="0.25">
      <c r="B22" s="231" t="s">
        <v>55</v>
      </c>
      <c r="C22" s="232">
        <f>PLANEL_GerMED_Trim_Resultado!P269</f>
        <v>427.56149110000001</v>
      </c>
      <c r="D22" s="232">
        <f>PLANEL_GerMED_Trim_Resultado!Q269</f>
        <v>427.56149110000001</v>
      </c>
      <c r="E22" s="232">
        <f>PLANEL_GerMED_Trim_Resultado!R269</f>
        <v>427.56149110000001</v>
      </c>
      <c r="F22" s="232">
        <f>PLANEL_GerMED_Trim_Resultado!S269</f>
        <v>427.56149110000001</v>
      </c>
      <c r="G22" s="232">
        <f>PLANEL_GerMED_Trim_Resultado!T269</f>
        <v>427.56149110000001</v>
      </c>
      <c r="H22" s="232">
        <f>PLANEL_GerMED_Trim_Resultado!U269</f>
        <v>427.56149110000001</v>
      </c>
      <c r="I22" s="232">
        <f>PLANEL_GerMED_Trim_Resultado!V269</f>
        <v>427.56149110000001</v>
      </c>
      <c r="J22" s="232">
        <f>PLANEL_GerMED_Trim_Resultado!W269</f>
        <v>427.56149110000001</v>
      </c>
      <c r="K22" s="232">
        <f>PLANEL_GerMED_Trim_Resultado!X269</f>
        <v>427.56149110000001</v>
      </c>
      <c r="L22" s="232">
        <f>PLANEL_GerMED_Trim_Resultado!Y269</f>
        <v>427.56149110000001</v>
      </c>
      <c r="M22" s="232">
        <f>PLANEL_GerMED_Trim_Resultado!Z269</f>
        <v>427.56149110000001</v>
      </c>
      <c r="N22" s="232">
        <f>PLANEL_GerMED_Trim_Resultado!AA269</f>
        <v>427.56149110000001</v>
      </c>
      <c r="O22" s="232">
        <f>PLANEL_GerMED_Trim_Resultado!AB269</f>
        <v>427.56149110000001</v>
      </c>
      <c r="P22" s="232">
        <f>PLANEL_GerMED_Trim_Resultado!AC269</f>
        <v>427.56149110000001</v>
      </c>
      <c r="Q22" s="232">
        <f>PLANEL_GerMED_Trim_Resultado!AD269</f>
        <v>427.56149110000001</v>
      </c>
      <c r="R22" s="232">
        <f>PLANEL_GerMED_Trim_Resultado!AE269</f>
        <v>427.56149110000001</v>
      </c>
      <c r="S22" s="232">
        <f>PLANEL_GerMED_Trim_Resultado!AF269</f>
        <v>427.56149110000001</v>
      </c>
      <c r="T22" s="232">
        <f>PLANEL_GerMED_Trim_Resultado!AG269</f>
        <v>427.56149110000001</v>
      </c>
      <c r="U22" s="232">
        <f>PLANEL_GerMED_Trim_Resultado!AH269</f>
        <v>427.56149110000001</v>
      </c>
      <c r="V22" s="232">
        <f>PLANEL_GerMED_Trim_Resultado!AI269</f>
        <v>427.56149110000001</v>
      </c>
      <c r="W22" s="232">
        <f>PLANEL_GerMED_Trim_Resultado!AJ269</f>
        <v>427.56149110000001</v>
      </c>
      <c r="X22" s="232">
        <f>PLANEL_GerMED_Trim_Resultado!AK269</f>
        <v>427.56149110000001</v>
      </c>
      <c r="Y22" s="232">
        <f>PLANEL_GerMED_Trim_Resultado!AL269</f>
        <v>427.56149110000001</v>
      </c>
      <c r="Z22" s="232">
        <f>PLANEL_GerMED_Trim_Resultado!AM269</f>
        <v>427.56149110000001</v>
      </c>
      <c r="AA22" s="232">
        <f>PLANEL_GerMED_Trim_Resultado!AN269</f>
        <v>427.56149110000001</v>
      </c>
      <c r="AB22" s="232">
        <f>PLANEL_GerMED_Trim_Resultado!AO269</f>
        <v>427.56149110000001</v>
      </c>
      <c r="AC22" s="232">
        <f>PLANEL_GerMED_Trim_Resultado!AP269</f>
        <v>427.56149110000001</v>
      </c>
      <c r="AD22" s="232">
        <f>PLANEL_GerMED_Trim_Resultado!AQ269</f>
        <v>427.56149110000001</v>
      </c>
      <c r="AE22" s="232">
        <f>PLANEL_GerMED_Trim_Resultado!AR269</f>
        <v>427.56149110000001</v>
      </c>
      <c r="AF22" s="232">
        <f>PLANEL_GerMED_Trim_Resultado!AS269</f>
        <v>427.56149110000001</v>
      </c>
      <c r="AG22" s="232">
        <f>PLANEL_GerMED_Trim_Resultado!AT269</f>
        <v>427.56149110000001</v>
      </c>
      <c r="AH22" s="232">
        <f>PLANEL_GerMED_Trim_Resultado!AU269</f>
        <v>427.56149110000001</v>
      </c>
      <c r="AI22" s="232">
        <f>PLANEL_GerMED_Trim_Resultado!AV269</f>
        <v>427.56149110000001</v>
      </c>
      <c r="AJ22" s="232">
        <f>PLANEL_GerMED_Trim_Resultado!AW269</f>
        <v>427.56149110000001</v>
      </c>
      <c r="AK22" s="232">
        <f>PLANEL_GerMED_Trim_Resultado!AX269</f>
        <v>427.56149110000001</v>
      </c>
      <c r="AL22" s="232">
        <f>PLANEL_GerMED_Trim_Resultado!AY269</f>
        <v>427.56149110000001</v>
      </c>
      <c r="AM22" s="232">
        <f>PLANEL_GerMED_Trim_Resultado!AZ269</f>
        <v>427.56149110000001</v>
      </c>
      <c r="AN22" s="232">
        <f>PLANEL_GerMED_Trim_Resultado!BA269</f>
        <v>427.56149110000001</v>
      </c>
      <c r="AO22" s="232">
        <f>PLANEL_GerMED_Trim_Resultado!BB269</f>
        <v>427.56149110000001</v>
      </c>
      <c r="AP22" s="232">
        <f>PLANEL_GerMED_Trim_Resultado!BC269</f>
        <v>427.56149110000001</v>
      </c>
      <c r="AQ22" s="232">
        <f>PLANEL_GerMED_Trim_Resultado!BD269</f>
        <v>427.56149110000001</v>
      </c>
      <c r="AR22" s="232">
        <f>PLANEL_GerMED_Trim_Resultado!BE269</f>
        <v>427.56149110000001</v>
      </c>
      <c r="AS22" s="232">
        <f>PLANEL_GerMED_Trim_Resultado!BF269</f>
        <v>427.56149110000001</v>
      </c>
      <c r="AT22" s="232">
        <f>PLANEL_GerMED_Trim_Resultado!BG269</f>
        <v>427.56149110000001</v>
      </c>
      <c r="AU22" s="232">
        <f>PLANEL_GerMED_Trim_Resultado!BH269</f>
        <v>427.56149110000001</v>
      </c>
      <c r="AV22" s="232">
        <f>PLANEL_GerMED_Trim_Resultado!BI269</f>
        <v>427.56149110000001</v>
      </c>
      <c r="AW22" s="232">
        <f>PLANEL_GerMED_Trim_Resultado!BJ269</f>
        <v>427.56149110000001</v>
      </c>
      <c r="AX22" s="232">
        <f>PLANEL_GerMED_Trim_Resultado!BK269</f>
        <v>427.56149110000001</v>
      </c>
      <c r="AY22" s="232">
        <f>PLANEL_GerMED_Trim_Resultado!BL269</f>
        <v>427.56149110000001</v>
      </c>
      <c r="AZ22" s="232">
        <f>PLANEL_GerMED_Trim_Resultado!BM269</f>
        <v>427.56149110000001</v>
      </c>
      <c r="BA22" s="232">
        <f>PLANEL_GerMED_Trim_Resultado!BN269</f>
        <v>427.56149110000001</v>
      </c>
      <c r="BB22" s="232">
        <f>PLANEL_GerMED_Trim_Resultado!BO269</f>
        <v>427.56149110000001</v>
      </c>
      <c r="BC22" s="232">
        <f>PLANEL_GerMED_Trim_Resultado!BP269</f>
        <v>427.56149110000001</v>
      </c>
      <c r="BD22" s="232">
        <f>PLANEL_GerMED_Trim_Resultado!BQ269</f>
        <v>427.56149110000001</v>
      </c>
      <c r="BE22" s="232">
        <f>PLANEL_GerMED_Trim_Resultado!BR269</f>
        <v>427.56149110000001</v>
      </c>
      <c r="BF22" s="232">
        <f>PLANEL_GerMED_Trim_Resultado!BS269</f>
        <v>427.56149110000001</v>
      </c>
      <c r="BG22" s="232">
        <f>PLANEL_GerMED_Trim_Resultado!BT269</f>
        <v>427.56149110000001</v>
      </c>
      <c r="BH22" s="232">
        <f>PLANEL_GerMED_Trim_Resultado!BU269</f>
        <v>427.56149110000001</v>
      </c>
      <c r="BI22" s="232">
        <f>PLANEL_GerMED_Trim_Resultado!BV269</f>
        <v>427.56149110000001</v>
      </c>
      <c r="BJ22" s="232">
        <f>PLANEL_GerMED_Trim_Resultado!BW269</f>
        <v>427.56149110000001</v>
      </c>
      <c r="BK22" s="232">
        <f>PLANEL_GerMED_Trim_Resultado!BX269</f>
        <v>427.56149110000001</v>
      </c>
      <c r="BL22" s="232">
        <f>PLANEL_GerMED_Trim_Resultado!BY269</f>
        <v>427.56149110000001</v>
      </c>
      <c r="BM22" s="232">
        <f>PLANEL_GerMED_Trim_Resultado!BZ269</f>
        <v>427.56149110000001</v>
      </c>
      <c r="BN22" s="232">
        <f>PLANEL_GerMED_Trim_Resultado!CA269</f>
        <v>427.56149110000001</v>
      </c>
      <c r="BO22" s="232">
        <f>PLANEL_GerMED_Trim_Resultado!CB269</f>
        <v>0</v>
      </c>
      <c r="BP22" s="232">
        <f>PLANEL_GerMED_Trim_Resultado!CC269</f>
        <v>0</v>
      </c>
      <c r="BQ22" s="232">
        <f>PLANEL_GerMED_Trim_Resultado!CD269</f>
        <v>0</v>
      </c>
      <c r="BR22" s="232">
        <f>PLANEL_GerMED_Trim_Resultado!CE269</f>
        <v>0</v>
      </c>
      <c r="BS22" s="232">
        <f>PLANEL_GerMED_Trim_Resultado!CF269</f>
        <v>0</v>
      </c>
      <c r="BT22" s="232">
        <f>PLANEL_GerMED_Trim_Resultado!CG269</f>
        <v>0</v>
      </c>
      <c r="BU22" s="232">
        <f>PLANEL_GerMED_Trim_Resultado!CH269</f>
        <v>0</v>
      </c>
      <c r="BV22" s="232">
        <f>PLANEL_GerMED_Trim_Resultado!CI269</f>
        <v>0</v>
      </c>
      <c r="BW22" s="232">
        <f>PLANEL_GerMED_Trim_Resultado!CJ269</f>
        <v>0</v>
      </c>
      <c r="BX22" s="232">
        <f>PLANEL_GerMED_Trim_Resultado!CK269</f>
        <v>0</v>
      </c>
      <c r="BY22" s="232">
        <f>PLANEL_GerMED_Trim_Resultado!CL269</f>
        <v>0</v>
      </c>
      <c r="BZ22" s="232">
        <f>PLANEL_GerMED_Trim_Resultado!CM269</f>
        <v>0</v>
      </c>
      <c r="CA22" s="232">
        <f>PLANEL_GerMED_Trim_Resultado!CN269</f>
        <v>0</v>
      </c>
      <c r="CB22" s="232">
        <f>PLANEL_GerMED_Trim_Resultado!CO269</f>
        <v>0</v>
      </c>
      <c r="CC22" s="232">
        <f>PLANEL_GerMED_Trim_Resultado!CP269</f>
        <v>0</v>
      </c>
      <c r="CD22" s="232">
        <f>PLANEL_GerMED_Trim_Resultado!CQ269</f>
        <v>0</v>
      </c>
      <c r="CE22" s="232">
        <f>PLANEL_GerMED_Trim_Resultado!CR269</f>
        <v>0</v>
      </c>
      <c r="CF22" s="232">
        <f>PLANEL_GerMED_Trim_Resultado!CS269</f>
        <v>0</v>
      </c>
      <c r="CG22" s="232">
        <f>PLANEL_GerMED_Trim_Resultado!CT269</f>
        <v>0</v>
      </c>
      <c r="CH22" s="232">
        <f>PLANEL_GerMED_Trim_Resultado!CU269</f>
        <v>0</v>
      </c>
      <c r="CI22" s="232">
        <f>PLANEL_GerMED_Trim_Resultado!CV269</f>
        <v>0</v>
      </c>
      <c r="CJ22" s="232">
        <f>PLANEL_GerMED_Trim_Resultado!CW269</f>
        <v>0</v>
      </c>
      <c r="CK22" s="232">
        <f>PLANEL_GerMED_Trim_Resultado!CX269</f>
        <v>0</v>
      </c>
      <c r="CL22" s="232">
        <f>PLANEL_GerMED_Trim_Resultado!CY269</f>
        <v>0</v>
      </c>
      <c r="CM22" s="232">
        <f>PLANEL_GerMED_Trim_Resultado!CZ269</f>
        <v>0</v>
      </c>
      <c r="CN22" s="232">
        <f>PLANEL_GerMED_Trim_Resultado!DA269</f>
        <v>0</v>
      </c>
      <c r="CO22" s="232">
        <f>PLANEL_GerMED_Trim_Resultado!DB269</f>
        <v>0</v>
      </c>
      <c r="CP22" s="232">
        <f>PLANEL_GerMED_Trim_Resultado!DC269</f>
        <v>0</v>
      </c>
      <c r="CQ22" s="232">
        <f>PLANEL_GerMED_Trim_Resultado!DD269</f>
        <v>0</v>
      </c>
      <c r="CR22" s="232">
        <f>PLANEL_GerMED_Trim_Resultado!DE269</f>
        <v>0</v>
      </c>
      <c r="CS22" s="232">
        <f>PLANEL_GerMED_Trim_Resultado!DF269</f>
        <v>0</v>
      </c>
      <c r="CT22" s="232">
        <f>PLANEL_GerMED_Trim_Resultado!DG269</f>
        <v>0</v>
      </c>
      <c r="CU22" s="232">
        <f>PLANEL_GerMED_Trim_Resultado!DH269</f>
        <v>0</v>
      </c>
      <c r="CV22" s="232">
        <f>PLANEL_GerMED_Trim_Resultado!DI269</f>
        <v>0</v>
      </c>
      <c r="CW22" s="232">
        <f>PLANEL_GerMED_Trim_Resultado!DJ269</f>
        <v>0</v>
      </c>
      <c r="CX22" s="232">
        <f>PLANEL_GerMED_Trim_Resultado!DK269</f>
        <v>0</v>
      </c>
      <c r="CY22" s="232">
        <f>PLANEL_GerMED_Trim_Resultado!DL269</f>
        <v>0</v>
      </c>
      <c r="CZ22" s="232">
        <f>PLANEL_GerMED_Trim_Resultado!DM269</f>
        <v>0</v>
      </c>
      <c r="DA22" s="232">
        <f>PLANEL_GerMED_Trim_Resultado!DN269</f>
        <v>0</v>
      </c>
      <c r="DB22" s="232">
        <f>PLANEL_GerMED_Trim_Resultado!DO269</f>
        <v>0</v>
      </c>
      <c r="DC22" s="232">
        <f>PLANEL_GerMED_Trim_Resultado!DP269</f>
        <v>0</v>
      </c>
      <c r="DD22" s="232">
        <f>PLANEL_GerMED_Trim_Resultado!DQ269</f>
        <v>0</v>
      </c>
      <c r="DE22" s="232">
        <f>PLANEL_GerMED_Trim_Resultado!DR269</f>
        <v>0</v>
      </c>
      <c r="DF22" s="232">
        <f>PLANEL_GerMED_Trim_Resultado!DS269</f>
        <v>0</v>
      </c>
      <c r="DG22" s="232">
        <f>PLANEL_GerMED_Trim_Resultado!DT269</f>
        <v>0</v>
      </c>
      <c r="DH22" s="232">
        <f>PLANEL_GerMED_Trim_Resultado!DU269</f>
        <v>0</v>
      </c>
      <c r="DI22" s="232">
        <f>PLANEL_GerMED_Trim_Resultado!DV269</f>
        <v>0</v>
      </c>
      <c r="DJ22" s="232">
        <f>PLANEL_GerMED_Trim_Resultado!DW269</f>
        <v>0</v>
      </c>
      <c r="DK22" s="232">
        <f>PLANEL_GerMED_Trim_Resultado!DX269</f>
        <v>0</v>
      </c>
      <c r="DL22" s="232">
        <f>PLANEL_GerMED_Trim_Resultado!DY269</f>
        <v>0</v>
      </c>
      <c r="DM22" s="232">
        <f>PLANEL_GerMED_Trim_Resultado!DZ269</f>
        <v>0</v>
      </c>
      <c r="DN22" s="232">
        <f>PLANEL_GerMED_Trim_Resultado!EA269</f>
        <v>0</v>
      </c>
      <c r="DO22" s="232">
        <f>PLANEL_GerMED_Trim_Resultado!EB269</f>
        <v>0</v>
      </c>
      <c r="DP22" s="232">
        <f>PLANEL_GerMED_Trim_Resultado!EC269</f>
        <v>0</v>
      </c>
      <c r="DQ22" s="232">
        <f>PLANEL_GerMED_Trim_Resultado!ED269</f>
        <v>0</v>
      </c>
      <c r="DR22" s="232">
        <f>PLANEL_GerMED_Trim_Resultado!EE269</f>
        <v>0</v>
      </c>
      <c r="DS22" s="232">
        <f>PLANEL_GerMED_Trim_Resultado!EF269</f>
        <v>0</v>
      </c>
      <c r="DT22" s="232">
        <f>PLANEL_GerMED_Trim_Resultado!EG269</f>
        <v>0</v>
      </c>
      <c r="DU22" s="232">
        <f>PLANEL_GerMED_Trim_Resultado!EH269</f>
        <v>0</v>
      </c>
      <c r="DV22" s="232">
        <f>PLANEL_GerMED_Trim_Resultado!EI269</f>
        <v>0</v>
      </c>
      <c r="DW22" s="232">
        <f>PLANEL_GerMED_Trim_Resultado!EJ269</f>
        <v>0</v>
      </c>
      <c r="DX22" s="232">
        <f>PLANEL_GerMED_Trim_Resultado!EK269</f>
        <v>0</v>
      </c>
      <c r="DY22" s="232">
        <f>PLANEL_GerMED_Trim_Resultado!EL269</f>
        <v>0</v>
      </c>
      <c r="DZ22" s="232">
        <f>PLANEL_GerMED_Trim_Resultado!EM269</f>
        <v>0</v>
      </c>
      <c r="EA22" s="232">
        <f>PLANEL_GerMED_Trim_Resultado!EN269</f>
        <v>0</v>
      </c>
      <c r="EB22" s="232">
        <f>PLANEL_GerMED_Trim_Resultado!EO269</f>
        <v>0</v>
      </c>
      <c r="EC22" s="232">
        <f>PLANEL_GerMED_Trim_Resultado!EP269</f>
        <v>0</v>
      </c>
      <c r="ED22" s="232">
        <f>PLANEL_GerMED_Trim_Resultado!EQ269</f>
        <v>0</v>
      </c>
      <c r="EE22" s="232">
        <f>PLANEL_GerMED_Trim_Resultado!ER269</f>
        <v>0</v>
      </c>
      <c r="EF22" s="232">
        <f>PLANEL_GerMED_Trim_Resultado!ES269</f>
        <v>0</v>
      </c>
      <c r="EG22" s="232">
        <f>PLANEL_GerMED_Trim_Resultado!ET269</f>
        <v>0</v>
      </c>
      <c r="EH22" s="232">
        <f>PLANEL_GerMED_Trim_Resultado!EU269</f>
        <v>0</v>
      </c>
      <c r="EI22" s="232">
        <f>PLANEL_GerMED_Trim_Resultado!EV269</f>
        <v>0</v>
      </c>
      <c r="EJ22" s="232">
        <f>PLANEL_GerMED_Trim_Resultado!EW269</f>
        <v>0</v>
      </c>
      <c r="EK22" s="232">
        <f>PLANEL_GerMED_Trim_Resultado!EX269</f>
        <v>0</v>
      </c>
      <c r="EL22" s="232">
        <f>PLANEL_GerMED_Trim_Resultado!EY269</f>
        <v>0</v>
      </c>
      <c r="EM22" s="232">
        <f>PLANEL_GerMED_Trim_Resultado!EZ269</f>
        <v>0</v>
      </c>
      <c r="EN22" s="232">
        <f>PLANEL_GerMED_Trim_Resultado!FA269</f>
        <v>0</v>
      </c>
      <c r="EO22" s="232">
        <f>PLANEL_GerMED_Trim_Resultado!FB269</f>
        <v>0</v>
      </c>
      <c r="EP22" s="232">
        <f>PLANEL_GerMED_Trim_Resultado!FC269</f>
        <v>0</v>
      </c>
    </row>
    <row r="23" spans="2:146" x14ac:dyDescent="0.25">
      <c r="B23" s="97" t="s">
        <v>56</v>
      </c>
      <c r="C23" s="32">
        <f>PLANEL_GerMED_Trim_Resultado!P101+PLANEL_GerMED_Trim_Resultado!P653</f>
        <v>0</v>
      </c>
      <c r="D23" s="32">
        <f>PLANEL_GerMED_Trim_Resultado!Q101+PLANEL_GerMED_Trim_Resultado!Q653</f>
        <v>0</v>
      </c>
      <c r="E23" s="32">
        <f>PLANEL_GerMED_Trim_Resultado!R101+PLANEL_GerMED_Trim_Resultado!R653</f>
        <v>0</v>
      </c>
      <c r="F23" s="32">
        <f>PLANEL_GerMED_Trim_Resultado!S101+PLANEL_GerMED_Trim_Resultado!S653</f>
        <v>0</v>
      </c>
      <c r="G23" s="32">
        <f>PLANEL_GerMED_Trim_Resultado!T101+PLANEL_GerMED_Trim_Resultado!T653</f>
        <v>0</v>
      </c>
      <c r="H23" s="32">
        <f>PLANEL_GerMED_Trim_Resultado!U101+PLANEL_GerMED_Trim_Resultado!U653</f>
        <v>0</v>
      </c>
      <c r="I23" s="32">
        <f>PLANEL_GerMED_Trim_Resultado!V101+PLANEL_GerMED_Trim_Resultado!V653</f>
        <v>0</v>
      </c>
      <c r="J23" s="32">
        <f>PLANEL_GerMED_Trim_Resultado!W101+PLANEL_GerMED_Trim_Resultado!W653</f>
        <v>0</v>
      </c>
      <c r="K23" s="32">
        <f>PLANEL_GerMED_Trim_Resultado!X101+PLANEL_GerMED_Trim_Resultado!X653</f>
        <v>0</v>
      </c>
      <c r="L23" s="32">
        <f>PLANEL_GerMED_Trim_Resultado!Y101+PLANEL_GerMED_Trim_Resultado!Y653</f>
        <v>0</v>
      </c>
      <c r="M23" s="32">
        <f>PLANEL_GerMED_Trim_Resultado!Z101+PLANEL_GerMED_Trim_Resultado!Z653</f>
        <v>0</v>
      </c>
      <c r="N23" s="32">
        <f>PLANEL_GerMED_Trim_Resultado!AA101+PLANEL_GerMED_Trim_Resultado!AA653</f>
        <v>0</v>
      </c>
      <c r="O23" s="32">
        <f>PLANEL_GerMED_Trim_Resultado!AB101+PLANEL_GerMED_Trim_Resultado!AB653</f>
        <v>0</v>
      </c>
      <c r="P23" s="32">
        <f>PLANEL_GerMED_Trim_Resultado!AC101+PLANEL_GerMED_Trim_Resultado!AC653</f>
        <v>0</v>
      </c>
      <c r="Q23" s="32">
        <f>PLANEL_GerMED_Trim_Resultado!AD101+PLANEL_GerMED_Trim_Resultado!AD653</f>
        <v>0</v>
      </c>
      <c r="R23" s="32">
        <f>PLANEL_GerMED_Trim_Resultado!AE101+PLANEL_GerMED_Trim_Resultado!AE653</f>
        <v>0</v>
      </c>
      <c r="S23" s="32">
        <f>PLANEL_GerMED_Trim_Resultado!AF101+PLANEL_GerMED_Trim_Resultado!AF653</f>
        <v>0</v>
      </c>
      <c r="T23" s="32">
        <f>PLANEL_GerMED_Trim_Resultado!AG101+PLANEL_GerMED_Trim_Resultado!AG653</f>
        <v>0</v>
      </c>
      <c r="U23" s="32">
        <f>PLANEL_GerMED_Trim_Resultado!AH101+PLANEL_GerMED_Trim_Resultado!AH653</f>
        <v>0</v>
      </c>
      <c r="V23" s="32">
        <f>PLANEL_GerMED_Trim_Resultado!AI101+PLANEL_GerMED_Trim_Resultado!AI653</f>
        <v>0</v>
      </c>
      <c r="W23" s="32">
        <f>PLANEL_GerMED_Trim_Resultado!AJ101+PLANEL_GerMED_Trim_Resultado!AJ653</f>
        <v>0</v>
      </c>
      <c r="X23" s="32">
        <f>PLANEL_GerMED_Trim_Resultado!AK101+PLANEL_GerMED_Trim_Resultado!AK653</f>
        <v>0</v>
      </c>
      <c r="Y23" s="32">
        <f>PLANEL_GerMED_Trim_Resultado!AL101+PLANEL_GerMED_Trim_Resultado!AL653</f>
        <v>0</v>
      </c>
      <c r="Z23" s="32">
        <f>PLANEL_GerMED_Trim_Resultado!AM101+PLANEL_GerMED_Trim_Resultado!AM653</f>
        <v>0</v>
      </c>
      <c r="AA23" s="32">
        <f>PLANEL_GerMED_Trim_Resultado!AN101+PLANEL_GerMED_Trim_Resultado!AN653</f>
        <v>0</v>
      </c>
      <c r="AB23" s="32">
        <f>PLANEL_GerMED_Trim_Resultado!AO101+PLANEL_GerMED_Trim_Resultado!AO653</f>
        <v>0</v>
      </c>
      <c r="AC23" s="32">
        <f>PLANEL_GerMED_Trim_Resultado!AP101+PLANEL_GerMED_Trim_Resultado!AP653</f>
        <v>0</v>
      </c>
      <c r="AD23" s="32">
        <f>PLANEL_GerMED_Trim_Resultado!AQ101+PLANEL_GerMED_Trim_Resultado!AQ653</f>
        <v>0</v>
      </c>
      <c r="AE23" s="32">
        <f>PLANEL_GerMED_Trim_Resultado!AR101+PLANEL_GerMED_Trim_Resultado!AR653</f>
        <v>0</v>
      </c>
      <c r="AF23" s="32">
        <f>PLANEL_GerMED_Trim_Resultado!AS101+PLANEL_GerMED_Trim_Resultado!AS653</f>
        <v>0</v>
      </c>
      <c r="AG23" s="32">
        <f>PLANEL_GerMED_Trim_Resultado!AT101+PLANEL_GerMED_Trim_Resultado!AT653</f>
        <v>0</v>
      </c>
      <c r="AH23" s="32">
        <f>PLANEL_GerMED_Trim_Resultado!AU101+PLANEL_GerMED_Trim_Resultado!AU653</f>
        <v>0</v>
      </c>
      <c r="AI23" s="32">
        <f>PLANEL_GerMED_Trim_Resultado!AV101+PLANEL_GerMED_Trim_Resultado!AV653</f>
        <v>0</v>
      </c>
      <c r="AJ23" s="32">
        <f>PLANEL_GerMED_Trim_Resultado!AW101+PLANEL_GerMED_Trim_Resultado!AW653</f>
        <v>0</v>
      </c>
      <c r="AK23" s="32">
        <f>PLANEL_GerMED_Trim_Resultado!AX101+PLANEL_GerMED_Trim_Resultado!AX653</f>
        <v>0</v>
      </c>
      <c r="AL23" s="32">
        <f>PLANEL_GerMED_Trim_Resultado!AY101+PLANEL_GerMED_Trim_Resultado!AY653</f>
        <v>0</v>
      </c>
      <c r="AM23" s="32">
        <f>PLANEL_GerMED_Trim_Resultado!AZ101+PLANEL_GerMED_Trim_Resultado!AZ653</f>
        <v>0</v>
      </c>
      <c r="AN23" s="32">
        <f>PLANEL_GerMED_Trim_Resultado!BA101+PLANEL_GerMED_Trim_Resultado!BA653</f>
        <v>0</v>
      </c>
      <c r="AO23" s="32">
        <f>PLANEL_GerMED_Trim_Resultado!BB101+PLANEL_GerMED_Trim_Resultado!BB653</f>
        <v>0</v>
      </c>
      <c r="AP23" s="32">
        <f>PLANEL_GerMED_Trim_Resultado!BC101+PLANEL_GerMED_Trim_Resultado!BC653</f>
        <v>0</v>
      </c>
      <c r="AQ23" s="32">
        <f>PLANEL_GerMED_Trim_Resultado!BD101+PLANEL_GerMED_Trim_Resultado!BD653</f>
        <v>0</v>
      </c>
      <c r="AR23" s="32">
        <f>PLANEL_GerMED_Trim_Resultado!BE101+PLANEL_GerMED_Trim_Resultado!BE653</f>
        <v>0</v>
      </c>
      <c r="AS23" s="32">
        <f>PLANEL_GerMED_Trim_Resultado!BF101+PLANEL_GerMED_Trim_Resultado!BF653</f>
        <v>0</v>
      </c>
      <c r="AT23" s="32">
        <f>PLANEL_GerMED_Trim_Resultado!BG101+PLANEL_GerMED_Trim_Resultado!BG653</f>
        <v>0</v>
      </c>
      <c r="AU23" s="32">
        <f>PLANEL_GerMED_Trim_Resultado!BH101+PLANEL_GerMED_Trim_Resultado!BH653</f>
        <v>0</v>
      </c>
      <c r="AV23" s="32">
        <f>PLANEL_GerMED_Trim_Resultado!BI101+PLANEL_GerMED_Trim_Resultado!BI653</f>
        <v>0</v>
      </c>
      <c r="AW23" s="32">
        <f>PLANEL_GerMED_Trim_Resultado!BJ101+PLANEL_GerMED_Trim_Resultado!BJ653</f>
        <v>0</v>
      </c>
      <c r="AX23" s="32">
        <f>PLANEL_GerMED_Trim_Resultado!BK101+PLANEL_GerMED_Trim_Resultado!BK653</f>
        <v>0</v>
      </c>
      <c r="AY23" s="32">
        <f>PLANEL_GerMED_Trim_Resultado!BL101+PLANEL_GerMED_Trim_Resultado!BL653</f>
        <v>0</v>
      </c>
      <c r="AZ23" s="32">
        <f>PLANEL_GerMED_Trim_Resultado!BM101+PLANEL_GerMED_Trim_Resultado!BM653</f>
        <v>0</v>
      </c>
      <c r="BA23" s="32">
        <f>PLANEL_GerMED_Trim_Resultado!BN101+PLANEL_GerMED_Trim_Resultado!BN653</f>
        <v>0</v>
      </c>
      <c r="BB23" s="32">
        <f>PLANEL_GerMED_Trim_Resultado!BO101+PLANEL_GerMED_Trim_Resultado!BO653</f>
        <v>0</v>
      </c>
      <c r="BC23" s="32">
        <f>PLANEL_GerMED_Trim_Resultado!BP101+PLANEL_GerMED_Trim_Resultado!BP653</f>
        <v>0</v>
      </c>
      <c r="BD23" s="32">
        <f>PLANEL_GerMED_Trim_Resultado!BQ101+PLANEL_GerMED_Trim_Resultado!BQ653</f>
        <v>0</v>
      </c>
      <c r="BE23" s="32">
        <f>PLANEL_GerMED_Trim_Resultado!BR101+PLANEL_GerMED_Trim_Resultado!BR653</f>
        <v>0</v>
      </c>
      <c r="BF23" s="32">
        <f>PLANEL_GerMED_Trim_Resultado!BS101+PLANEL_GerMED_Trim_Resultado!BS653</f>
        <v>0</v>
      </c>
      <c r="BG23" s="32">
        <f>PLANEL_GerMED_Trim_Resultado!BT101+PLANEL_GerMED_Trim_Resultado!BT653</f>
        <v>0</v>
      </c>
      <c r="BH23" s="32">
        <f>PLANEL_GerMED_Trim_Resultado!BU101+PLANEL_GerMED_Trim_Resultado!BU653</f>
        <v>0</v>
      </c>
      <c r="BI23" s="32">
        <f>PLANEL_GerMED_Trim_Resultado!BV101+PLANEL_GerMED_Trim_Resultado!BV653</f>
        <v>0</v>
      </c>
      <c r="BJ23" s="32">
        <f>PLANEL_GerMED_Trim_Resultado!BW101+PLANEL_GerMED_Trim_Resultado!BW653</f>
        <v>0</v>
      </c>
      <c r="BK23" s="32">
        <f>PLANEL_GerMED_Trim_Resultado!BX101+PLANEL_GerMED_Trim_Resultado!BX653</f>
        <v>0</v>
      </c>
      <c r="BL23" s="32">
        <f>PLANEL_GerMED_Trim_Resultado!BY101+PLANEL_GerMED_Trim_Resultado!BY653</f>
        <v>0</v>
      </c>
      <c r="BM23" s="32">
        <f>PLANEL_GerMED_Trim_Resultado!BZ101+PLANEL_GerMED_Trim_Resultado!BZ653</f>
        <v>0</v>
      </c>
      <c r="BN23" s="32">
        <f>PLANEL_GerMED_Trim_Resultado!CA101+PLANEL_GerMED_Trim_Resultado!CA653</f>
        <v>0</v>
      </c>
      <c r="BO23" s="32">
        <f>PLANEL_GerMED_Trim_Resultado!CB101+PLANEL_GerMED_Trim_Resultado!CB653</f>
        <v>0</v>
      </c>
      <c r="BP23" s="32">
        <f>PLANEL_GerMED_Trim_Resultado!CC101+PLANEL_GerMED_Trim_Resultado!CC653</f>
        <v>0</v>
      </c>
      <c r="BQ23" s="32">
        <f>PLANEL_GerMED_Trim_Resultado!CD101+PLANEL_GerMED_Trim_Resultado!CD653</f>
        <v>0</v>
      </c>
      <c r="BR23" s="32">
        <f>PLANEL_GerMED_Trim_Resultado!CE101+PLANEL_GerMED_Trim_Resultado!CE653</f>
        <v>0</v>
      </c>
      <c r="BS23" s="32">
        <f>PLANEL_GerMED_Trim_Resultado!CF101+PLANEL_GerMED_Trim_Resultado!CF653</f>
        <v>0</v>
      </c>
      <c r="BT23" s="32">
        <f>PLANEL_GerMED_Trim_Resultado!CG101+PLANEL_GerMED_Trim_Resultado!CG653</f>
        <v>0</v>
      </c>
      <c r="BU23" s="32">
        <f>PLANEL_GerMED_Trim_Resultado!CH101+PLANEL_GerMED_Trim_Resultado!CH653</f>
        <v>0</v>
      </c>
      <c r="BV23" s="32">
        <f>PLANEL_GerMED_Trim_Resultado!CI101+PLANEL_GerMED_Trim_Resultado!CI653</f>
        <v>0</v>
      </c>
      <c r="BW23" s="32">
        <f>PLANEL_GerMED_Trim_Resultado!CJ101+PLANEL_GerMED_Trim_Resultado!CJ653</f>
        <v>0</v>
      </c>
      <c r="BX23" s="32">
        <f>PLANEL_GerMED_Trim_Resultado!CK101+PLANEL_GerMED_Trim_Resultado!CK653</f>
        <v>0</v>
      </c>
      <c r="BY23" s="32">
        <f>PLANEL_GerMED_Trim_Resultado!CL101+PLANEL_GerMED_Trim_Resultado!CL653</f>
        <v>0</v>
      </c>
      <c r="BZ23" s="32">
        <f>PLANEL_GerMED_Trim_Resultado!CM101+PLANEL_GerMED_Trim_Resultado!CM653</f>
        <v>0</v>
      </c>
      <c r="CA23" s="32">
        <f>PLANEL_GerMED_Trim_Resultado!CN101+PLANEL_GerMED_Trim_Resultado!CN653</f>
        <v>0</v>
      </c>
      <c r="CB23" s="32">
        <f>PLANEL_GerMED_Trim_Resultado!CO101+PLANEL_GerMED_Trim_Resultado!CO653</f>
        <v>0</v>
      </c>
      <c r="CC23" s="32">
        <f>PLANEL_GerMED_Trim_Resultado!CP101+PLANEL_GerMED_Trim_Resultado!CP653</f>
        <v>0</v>
      </c>
      <c r="CD23" s="32">
        <f>PLANEL_GerMED_Trim_Resultado!CQ101+PLANEL_GerMED_Trim_Resultado!CQ653</f>
        <v>0</v>
      </c>
      <c r="CE23" s="32">
        <f>PLANEL_GerMED_Trim_Resultado!CR101+PLANEL_GerMED_Trim_Resultado!CR653</f>
        <v>0</v>
      </c>
      <c r="CF23" s="32">
        <f>PLANEL_GerMED_Trim_Resultado!CS101+PLANEL_GerMED_Trim_Resultado!CS653</f>
        <v>0</v>
      </c>
      <c r="CG23" s="32">
        <f>PLANEL_GerMED_Trim_Resultado!CT101+PLANEL_GerMED_Trim_Resultado!CT653</f>
        <v>0</v>
      </c>
      <c r="CH23" s="32">
        <f>PLANEL_GerMED_Trim_Resultado!CU101+PLANEL_GerMED_Trim_Resultado!CU653</f>
        <v>0</v>
      </c>
      <c r="CI23" s="32">
        <f>PLANEL_GerMED_Trim_Resultado!CV101+PLANEL_GerMED_Trim_Resultado!CV653</f>
        <v>0</v>
      </c>
      <c r="CJ23" s="32">
        <f>PLANEL_GerMED_Trim_Resultado!CW101+PLANEL_GerMED_Trim_Resultado!CW653</f>
        <v>0</v>
      </c>
      <c r="CK23" s="32">
        <f>PLANEL_GerMED_Trim_Resultado!CX101+PLANEL_GerMED_Trim_Resultado!CX653</f>
        <v>0</v>
      </c>
      <c r="CL23" s="32">
        <f>PLANEL_GerMED_Trim_Resultado!CY101+PLANEL_GerMED_Trim_Resultado!CY653</f>
        <v>0</v>
      </c>
      <c r="CM23" s="32">
        <f>PLANEL_GerMED_Trim_Resultado!CZ101+PLANEL_GerMED_Trim_Resultado!CZ653</f>
        <v>0</v>
      </c>
      <c r="CN23" s="32">
        <f>PLANEL_GerMED_Trim_Resultado!DA101+PLANEL_GerMED_Trim_Resultado!DA653</f>
        <v>0</v>
      </c>
      <c r="CO23" s="32">
        <f>PLANEL_GerMED_Trim_Resultado!DB101+PLANEL_GerMED_Trim_Resultado!DB653</f>
        <v>0</v>
      </c>
      <c r="CP23" s="32">
        <f>PLANEL_GerMED_Trim_Resultado!DC101+PLANEL_GerMED_Trim_Resultado!DC653</f>
        <v>0</v>
      </c>
      <c r="CQ23" s="32">
        <f>PLANEL_GerMED_Trim_Resultado!DD101+PLANEL_GerMED_Trim_Resultado!DD653</f>
        <v>0</v>
      </c>
      <c r="CR23" s="32">
        <f>PLANEL_GerMED_Trim_Resultado!DE101+PLANEL_GerMED_Trim_Resultado!DE653</f>
        <v>0</v>
      </c>
      <c r="CS23" s="32">
        <f>PLANEL_GerMED_Trim_Resultado!DF101+PLANEL_GerMED_Trim_Resultado!DF653</f>
        <v>0</v>
      </c>
      <c r="CT23" s="32">
        <f>PLANEL_GerMED_Trim_Resultado!DG101+PLANEL_GerMED_Trim_Resultado!DG653</f>
        <v>0</v>
      </c>
      <c r="CU23" s="32">
        <f>PLANEL_GerMED_Trim_Resultado!DH101+PLANEL_GerMED_Trim_Resultado!DH653</f>
        <v>0</v>
      </c>
      <c r="CV23" s="32">
        <f>PLANEL_GerMED_Trim_Resultado!DI101+PLANEL_GerMED_Trim_Resultado!DI653</f>
        <v>0</v>
      </c>
      <c r="CW23" s="32">
        <f>PLANEL_GerMED_Trim_Resultado!DJ101+PLANEL_GerMED_Trim_Resultado!DJ653</f>
        <v>0</v>
      </c>
      <c r="CX23" s="32">
        <f>PLANEL_GerMED_Trim_Resultado!DK101+PLANEL_GerMED_Trim_Resultado!DK653</f>
        <v>0</v>
      </c>
      <c r="CY23" s="32">
        <f>PLANEL_GerMED_Trim_Resultado!DL101+PLANEL_GerMED_Trim_Resultado!DL653</f>
        <v>0</v>
      </c>
      <c r="CZ23" s="32">
        <f>PLANEL_GerMED_Trim_Resultado!DM101+PLANEL_GerMED_Trim_Resultado!DM653</f>
        <v>0</v>
      </c>
      <c r="DA23" s="32">
        <f>PLANEL_GerMED_Trim_Resultado!DN101+PLANEL_GerMED_Trim_Resultado!DN653</f>
        <v>0</v>
      </c>
      <c r="DB23" s="32">
        <f>PLANEL_GerMED_Trim_Resultado!DO101+PLANEL_GerMED_Trim_Resultado!DO653</f>
        <v>0</v>
      </c>
      <c r="DC23" s="32">
        <f>PLANEL_GerMED_Trim_Resultado!DP101+PLANEL_GerMED_Trim_Resultado!DP653</f>
        <v>0</v>
      </c>
      <c r="DD23" s="32">
        <f>PLANEL_GerMED_Trim_Resultado!DQ101+PLANEL_GerMED_Trim_Resultado!DQ653</f>
        <v>0</v>
      </c>
      <c r="DE23" s="32">
        <f>PLANEL_GerMED_Trim_Resultado!DR101+PLANEL_GerMED_Trim_Resultado!DR653</f>
        <v>0</v>
      </c>
      <c r="DF23" s="32">
        <f>PLANEL_GerMED_Trim_Resultado!DS101+PLANEL_GerMED_Trim_Resultado!DS653</f>
        <v>0</v>
      </c>
      <c r="DG23" s="32">
        <f>PLANEL_GerMED_Trim_Resultado!DT101+PLANEL_GerMED_Trim_Resultado!DT653</f>
        <v>0</v>
      </c>
      <c r="DH23" s="32">
        <f>PLANEL_GerMED_Trim_Resultado!DU101+PLANEL_GerMED_Trim_Resultado!DU653</f>
        <v>0</v>
      </c>
      <c r="DI23" s="32">
        <f>PLANEL_GerMED_Trim_Resultado!DV101+PLANEL_GerMED_Trim_Resultado!DV653</f>
        <v>0</v>
      </c>
      <c r="DJ23" s="32">
        <f>PLANEL_GerMED_Trim_Resultado!DW101+PLANEL_GerMED_Trim_Resultado!DW653</f>
        <v>0</v>
      </c>
      <c r="DK23" s="32">
        <f>PLANEL_GerMED_Trim_Resultado!DX101+PLANEL_GerMED_Trim_Resultado!DX653</f>
        <v>0</v>
      </c>
      <c r="DL23" s="32">
        <f>PLANEL_GerMED_Trim_Resultado!DY101+PLANEL_GerMED_Trim_Resultado!DY653</f>
        <v>0</v>
      </c>
      <c r="DM23" s="32">
        <f>PLANEL_GerMED_Trim_Resultado!DZ101+PLANEL_GerMED_Trim_Resultado!DZ653</f>
        <v>0</v>
      </c>
      <c r="DN23" s="32">
        <f>PLANEL_GerMED_Trim_Resultado!EA101+PLANEL_GerMED_Trim_Resultado!EA653</f>
        <v>0</v>
      </c>
      <c r="DO23" s="32">
        <f>PLANEL_GerMED_Trim_Resultado!EB101+PLANEL_GerMED_Trim_Resultado!EB653</f>
        <v>0</v>
      </c>
      <c r="DP23" s="32">
        <f>PLANEL_GerMED_Trim_Resultado!EC101+PLANEL_GerMED_Trim_Resultado!EC653</f>
        <v>0</v>
      </c>
      <c r="DQ23" s="32">
        <f>PLANEL_GerMED_Trim_Resultado!ED101+PLANEL_GerMED_Trim_Resultado!ED653</f>
        <v>0</v>
      </c>
      <c r="DR23" s="32">
        <f>PLANEL_GerMED_Trim_Resultado!EE101+PLANEL_GerMED_Trim_Resultado!EE653</f>
        <v>0</v>
      </c>
      <c r="DS23" s="32">
        <f>PLANEL_GerMED_Trim_Resultado!EF101+PLANEL_GerMED_Trim_Resultado!EF653</f>
        <v>0</v>
      </c>
      <c r="DT23" s="32">
        <f>PLANEL_GerMED_Trim_Resultado!EG101+PLANEL_GerMED_Trim_Resultado!EG653</f>
        <v>0</v>
      </c>
      <c r="DU23" s="32">
        <f>PLANEL_GerMED_Trim_Resultado!EH101+PLANEL_GerMED_Trim_Resultado!EH653</f>
        <v>0</v>
      </c>
      <c r="DV23" s="32">
        <f>PLANEL_GerMED_Trim_Resultado!EI101+PLANEL_GerMED_Trim_Resultado!EI653</f>
        <v>0</v>
      </c>
      <c r="DW23" s="32">
        <f>PLANEL_GerMED_Trim_Resultado!EJ101+PLANEL_GerMED_Trim_Resultado!EJ653</f>
        <v>0</v>
      </c>
      <c r="DX23" s="32">
        <f>PLANEL_GerMED_Trim_Resultado!EK101+PLANEL_GerMED_Trim_Resultado!EK653</f>
        <v>0</v>
      </c>
      <c r="DY23" s="32">
        <f>PLANEL_GerMED_Trim_Resultado!EL101+PLANEL_GerMED_Trim_Resultado!EL653</f>
        <v>0</v>
      </c>
      <c r="DZ23" s="32">
        <f>PLANEL_GerMED_Trim_Resultado!EM101+PLANEL_GerMED_Trim_Resultado!EM653</f>
        <v>0</v>
      </c>
      <c r="EA23" s="32">
        <f>PLANEL_GerMED_Trim_Resultado!EN101+PLANEL_GerMED_Trim_Resultado!EN653</f>
        <v>0</v>
      </c>
      <c r="EB23" s="32">
        <f>PLANEL_GerMED_Trim_Resultado!EO101+PLANEL_GerMED_Trim_Resultado!EO653</f>
        <v>0</v>
      </c>
      <c r="EC23" s="32">
        <f>PLANEL_GerMED_Trim_Resultado!EP101+PLANEL_GerMED_Trim_Resultado!EP653</f>
        <v>0</v>
      </c>
      <c r="ED23" s="32">
        <f>PLANEL_GerMED_Trim_Resultado!EQ101+PLANEL_GerMED_Trim_Resultado!EQ653</f>
        <v>0</v>
      </c>
      <c r="EE23" s="32">
        <f>PLANEL_GerMED_Trim_Resultado!ER101+PLANEL_GerMED_Trim_Resultado!ER653</f>
        <v>0</v>
      </c>
      <c r="EF23" s="32">
        <f>PLANEL_GerMED_Trim_Resultado!ES101+PLANEL_GerMED_Trim_Resultado!ES653</f>
        <v>0</v>
      </c>
      <c r="EG23" s="32">
        <f>PLANEL_GerMED_Trim_Resultado!ET101+PLANEL_GerMED_Trim_Resultado!ET653</f>
        <v>0</v>
      </c>
      <c r="EH23" s="32">
        <f>PLANEL_GerMED_Trim_Resultado!EU101+PLANEL_GerMED_Trim_Resultado!EU653</f>
        <v>0</v>
      </c>
      <c r="EI23" s="32">
        <f>PLANEL_GerMED_Trim_Resultado!EV101+PLANEL_GerMED_Trim_Resultado!EV653</f>
        <v>0</v>
      </c>
      <c r="EJ23" s="32">
        <f>PLANEL_GerMED_Trim_Resultado!EW101+PLANEL_GerMED_Trim_Resultado!EW653</f>
        <v>0</v>
      </c>
      <c r="EK23" s="32">
        <f>PLANEL_GerMED_Trim_Resultado!EX101+PLANEL_GerMED_Trim_Resultado!EX653</f>
        <v>0</v>
      </c>
      <c r="EL23" s="32">
        <f>PLANEL_GerMED_Trim_Resultado!EY101+PLANEL_GerMED_Trim_Resultado!EY653</f>
        <v>0</v>
      </c>
      <c r="EM23" s="32">
        <f>PLANEL_GerMED_Trim_Resultado!EZ101+PLANEL_GerMED_Trim_Resultado!EZ653</f>
        <v>0</v>
      </c>
      <c r="EN23" s="32">
        <f>PLANEL_GerMED_Trim_Resultado!FA101+PLANEL_GerMED_Trim_Resultado!FA653</f>
        <v>0</v>
      </c>
      <c r="EO23" s="32">
        <f>PLANEL_GerMED_Trim_Resultado!FB101+PLANEL_GerMED_Trim_Resultado!FB653</f>
        <v>0</v>
      </c>
      <c r="EP23" s="32">
        <f>PLANEL_GerMED_Trim_Resultado!FC101+PLANEL_GerMED_Trim_Resultado!FC653</f>
        <v>0</v>
      </c>
    </row>
    <row r="24" spans="2:146" x14ac:dyDescent="0.25">
      <c r="B24" s="27" t="s">
        <v>9</v>
      </c>
      <c r="C24" s="28">
        <f t="shared" ref="C24:AH24" si="0">SUM(C4:C23)</f>
        <v>68270.870034452004</v>
      </c>
      <c r="D24" s="28">
        <f t="shared" si="0"/>
        <v>63578.197386248001</v>
      </c>
      <c r="E24" s="28">
        <f t="shared" si="0"/>
        <v>65366.522726184005</v>
      </c>
      <c r="F24" s="28">
        <f t="shared" si="0"/>
        <v>65191.122388900003</v>
      </c>
      <c r="G24" s="28">
        <f t="shared" si="0"/>
        <v>68315.507286652006</v>
      </c>
      <c r="H24" s="28">
        <f t="shared" si="0"/>
        <v>64242.538655748001</v>
      </c>
      <c r="I24" s="28">
        <f t="shared" si="0"/>
        <v>65725.855127083996</v>
      </c>
      <c r="J24" s="28">
        <f t="shared" si="0"/>
        <v>65244.853510200002</v>
      </c>
      <c r="K24" s="28">
        <f t="shared" si="0"/>
        <v>69555.949515700006</v>
      </c>
      <c r="L24" s="28">
        <f t="shared" si="0"/>
        <v>65414.336920500005</v>
      </c>
      <c r="M24" s="28">
        <f t="shared" si="0"/>
        <v>66900.391801800011</v>
      </c>
      <c r="N24" s="28">
        <f t="shared" si="0"/>
        <v>66451.530048399989</v>
      </c>
      <c r="O24" s="28">
        <f t="shared" si="0"/>
        <v>70679.150603100003</v>
      </c>
      <c r="P24" s="28">
        <f t="shared" si="0"/>
        <v>66462.633809400009</v>
      </c>
      <c r="Q24" s="28">
        <f t="shared" si="0"/>
        <v>66706.324879300009</v>
      </c>
      <c r="R24" s="28">
        <f t="shared" si="0"/>
        <v>68778.369295600001</v>
      </c>
      <c r="S24" s="28">
        <f t="shared" si="0"/>
        <v>75854.248668499989</v>
      </c>
      <c r="T24" s="28">
        <f t="shared" si="0"/>
        <v>71336.479221400004</v>
      </c>
      <c r="U24" s="28">
        <f t="shared" si="0"/>
        <v>72506.818684100013</v>
      </c>
      <c r="V24" s="28">
        <f t="shared" si="0"/>
        <v>72924.455193799993</v>
      </c>
      <c r="W24" s="28">
        <f t="shared" si="0"/>
        <v>79651.383368199997</v>
      </c>
      <c r="X24" s="28">
        <f t="shared" si="0"/>
        <v>74922.019009099997</v>
      </c>
      <c r="Y24" s="28">
        <f t="shared" si="0"/>
        <v>76454.818105800005</v>
      </c>
      <c r="Z24" s="28">
        <f t="shared" si="0"/>
        <v>76294.96907050001</v>
      </c>
      <c r="AA24" s="28">
        <f t="shared" si="0"/>
        <v>83543.712309199997</v>
      </c>
      <c r="AB24" s="28">
        <f t="shared" si="0"/>
        <v>78603.9690501</v>
      </c>
      <c r="AC24" s="28">
        <f t="shared" si="0"/>
        <v>80159.978815800016</v>
      </c>
      <c r="AD24" s="28">
        <f t="shared" si="0"/>
        <v>80101.964152500004</v>
      </c>
      <c r="AE24" s="28">
        <f t="shared" si="0"/>
        <v>86965.204168199998</v>
      </c>
      <c r="AF24" s="28">
        <f t="shared" si="0"/>
        <v>81817.148491100001</v>
      </c>
      <c r="AG24" s="28">
        <f t="shared" si="0"/>
        <v>83383.554995400002</v>
      </c>
      <c r="AH24" s="28">
        <f t="shared" si="0"/>
        <v>83421.860762730008</v>
      </c>
      <c r="AI24" s="28">
        <f t="shared" ref="AI24:BN24" si="1">SUM(AI4:AI23)</f>
        <v>90531.52011919998</v>
      </c>
      <c r="AJ24" s="28">
        <f t="shared" si="1"/>
        <v>85161.388816099992</v>
      </c>
      <c r="AK24" s="28">
        <f t="shared" si="1"/>
        <v>86738.180391800008</v>
      </c>
      <c r="AL24" s="28">
        <f t="shared" si="1"/>
        <v>86895.040411800001</v>
      </c>
      <c r="AM24" s="28">
        <f t="shared" si="1"/>
        <v>94135.380403499992</v>
      </c>
      <c r="AN24" s="28">
        <f t="shared" si="1"/>
        <v>88541.12169510001</v>
      </c>
      <c r="AO24" s="28">
        <f t="shared" si="1"/>
        <v>90130.183207800001</v>
      </c>
      <c r="AP24" s="28">
        <f t="shared" si="1"/>
        <v>90398.768345000004</v>
      </c>
      <c r="AQ24" s="28">
        <f t="shared" si="1"/>
        <v>97866.660213599986</v>
      </c>
      <c r="AR24" s="28">
        <f t="shared" si="1"/>
        <v>92036.421736300006</v>
      </c>
      <c r="AS24" s="28">
        <f t="shared" si="1"/>
        <v>93636.323152700017</v>
      </c>
      <c r="AT24" s="28">
        <f t="shared" si="1"/>
        <v>94024.006586700008</v>
      </c>
      <c r="AU24" s="28">
        <f t="shared" si="1"/>
        <v>101071.26757859999</v>
      </c>
      <c r="AV24" s="28">
        <f t="shared" si="1"/>
        <v>95046.3268541</v>
      </c>
      <c r="AW24" s="28">
        <f t="shared" si="1"/>
        <v>96654.903177700005</v>
      </c>
      <c r="AX24" s="28">
        <f t="shared" si="1"/>
        <v>97145.51894390001</v>
      </c>
      <c r="AY24" s="28">
        <f t="shared" si="1"/>
        <v>104084.33914139996</v>
      </c>
      <c r="AZ24" s="28">
        <f t="shared" si="1"/>
        <v>97865.526519099993</v>
      </c>
      <c r="BA24" s="28">
        <f t="shared" si="1"/>
        <v>99483.812944300007</v>
      </c>
      <c r="BB24" s="28">
        <f t="shared" si="1"/>
        <v>100071.29245939998</v>
      </c>
      <c r="BC24" s="28">
        <f t="shared" si="1"/>
        <v>107212.74435339999</v>
      </c>
      <c r="BD24" s="28">
        <f t="shared" si="1"/>
        <v>100791.22399279999</v>
      </c>
      <c r="BE24" s="28">
        <f t="shared" si="1"/>
        <v>102420.59828380002</v>
      </c>
      <c r="BF24" s="28">
        <f t="shared" si="1"/>
        <v>103107.97609229998</v>
      </c>
      <c r="BG24" s="28">
        <f t="shared" si="1"/>
        <v>110429.56864319998</v>
      </c>
      <c r="BH24" s="28">
        <f t="shared" si="1"/>
        <v>103802.39189280001</v>
      </c>
      <c r="BI24" s="28">
        <f t="shared" si="1"/>
        <v>105444.2049</v>
      </c>
      <c r="BJ24" s="28">
        <f t="shared" si="1"/>
        <v>106232.39489760001</v>
      </c>
      <c r="BK24" s="28">
        <f t="shared" si="1"/>
        <v>113747.94638519998</v>
      </c>
      <c r="BL24" s="28">
        <f t="shared" si="1"/>
        <v>106913.5862928</v>
      </c>
      <c r="BM24" s="28">
        <f t="shared" si="1"/>
        <v>108569.57463500003</v>
      </c>
      <c r="BN24" s="28">
        <f t="shared" si="1"/>
        <v>109459.3969846</v>
      </c>
      <c r="BO24" s="28">
        <f t="shared" ref="BO24:CT24" si="2">SUM(BO4:BO23)</f>
        <v>117231.19330437</v>
      </c>
      <c r="BP24" s="28">
        <f t="shared" si="2"/>
        <v>110175.33934999999</v>
      </c>
      <c r="BQ24" s="28">
        <f t="shared" si="2"/>
        <v>110601.68344879997</v>
      </c>
      <c r="BR24" s="28">
        <f t="shared" si="2"/>
        <v>112834.45497639998</v>
      </c>
      <c r="BS24" s="28">
        <f t="shared" si="2"/>
        <v>120773.21294217001</v>
      </c>
      <c r="BT24" s="28">
        <f t="shared" si="2"/>
        <v>113496.06000399998</v>
      </c>
      <c r="BU24" s="28">
        <f t="shared" si="2"/>
        <v>113934.5151046</v>
      </c>
      <c r="BV24" s="28">
        <f t="shared" si="2"/>
        <v>116087.41332959998</v>
      </c>
      <c r="BW24" s="28">
        <f t="shared" si="2"/>
        <v>124311.96852446999</v>
      </c>
      <c r="BX24" s="28">
        <f t="shared" si="2"/>
        <v>116817.72492899999</v>
      </c>
      <c r="BY24" s="28">
        <f t="shared" si="2"/>
        <v>117268.8365394</v>
      </c>
      <c r="BZ24" s="28">
        <f t="shared" si="2"/>
        <v>119339.89264379999</v>
      </c>
      <c r="CA24" s="28">
        <f t="shared" si="2"/>
        <v>127965.14794056998</v>
      </c>
      <c r="CB24" s="28">
        <f t="shared" si="2"/>
        <v>120238.83983499999</v>
      </c>
      <c r="CC24" s="28">
        <f t="shared" si="2"/>
        <v>120702.52413649998</v>
      </c>
      <c r="CD24" s="28">
        <f t="shared" si="2"/>
        <v>122204.8970265</v>
      </c>
      <c r="CE24" s="28">
        <f t="shared" si="2"/>
        <v>131740.52203527</v>
      </c>
      <c r="CF24" s="28">
        <f t="shared" si="2"/>
        <v>123779.82341030001</v>
      </c>
      <c r="CG24" s="28">
        <f t="shared" si="2"/>
        <v>124256.32218839999</v>
      </c>
      <c r="CH24" s="28">
        <f t="shared" si="2"/>
        <v>125684.7473667</v>
      </c>
      <c r="CI24" s="28">
        <f t="shared" si="2"/>
        <v>135761.7356942</v>
      </c>
      <c r="CJ24" s="28">
        <f t="shared" si="2"/>
        <v>127557.53131430001</v>
      </c>
      <c r="CK24" s="28">
        <f t="shared" si="2"/>
        <v>128050.23123949999</v>
      </c>
      <c r="CL24" s="28">
        <f t="shared" si="2"/>
        <v>129407.84331059999</v>
      </c>
      <c r="CM24" s="28">
        <f t="shared" si="2"/>
        <v>139735.07350619999</v>
      </c>
      <c r="CN24" s="28">
        <f t="shared" si="2"/>
        <v>131282.7159065</v>
      </c>
      <c r="CO24" s="28">
        <f t="shared" si="2"/>
        <v>131788.45279339998</v>
      </c>
      <c r="CP24" s="28">
        <f t="shared" si="2"/>
        <v>132519.66867809999</v>
      </c>
      <c r="CQ24" s="28">
        <f t="shared" si="2"/>
        <v>143746.77267489998</v>
      </c>
      <c r="CR24" s="28">
        <f t="shared" si="2"/>
        <v>135029.40413480002</v>
      </c>
      <c r="CS24" s="28">
        <f t="shared" si="2"/>
        <v>135549.64670499999</v>
      </c>
      <c r="CT24" s="28">
        <f t="shared" si="2"/>
        <v>136222.91684609998</v>
      </c>
      <c r="CU24" s="28">
        <f t="shared" ref="CU24:DZ24" si="3">SUM(CU4:CU23)</f>
        <v>147605.6658663</v>
      </c>
      <c r="CV24" s="28">
        <f t="shared" si="3"/>
        <v>138631.15673730001</v>
      </c>
      <c r="CW24" s="28">
        <f t="shared" si="3"/>
        <v>139165.112027</v>
      </c>
      <c r="CX24" s="28">
        <f t="shared" si="3"/>
        <v>139776.81359829998</v>
      </c>
      <c r="CY24" s="76">
        <f t="shared" si="3"/>
        <v>151431.58882109998</v>
      </c>
      <c r="CZ24" s="76">
        <f t="shared" si="3"/>
        <v>142203.1908519</v>
      </c>
      <c r="DA24" s="76">
        <f t="shared" si="3"/>
        <v>142751.75983560001</v>
      </c>
      <c r="DB24" s="76">
        <f t="shared" si="3"/>
        <v>143670.60345549998</v>
      </c>
      <c r="DC24" s="28">
        <f t="shared" si="3"/>
        <v>154810.84409329999</v>
      </c>
      <c r="DD24" s="28">
        <f t="shared" si="3"/>
        <v>145355.59462290001</v>
      </c>
      <c r="DE24" s="28">
        <f t="shared" si="3"/>
        <v>145917.10428989999</v>
      </c>
      <c r="DF24" s="28">
        <f t="shared" si="3"/>
        <v>147759.0465505</v>
      </c>
      <c r="DG24" s="28">
        <f t="shared" si="3"/>
        <v>158200.97963729998</v>
      </c>
      <c r="DH24" s="28">
        <f t="shared" si="3"/>
        <v>148516.38934430003</v>
      </c>
      <c r="DI24" s="28">
        <f t="shared" si="3"/>
        <v>149090.03353789999</v>
      </c>
      <c r="DJ24" s="28">
        <f t="shared" si="3"/>
        <v>151848.42196750001</v>
      </c>
      <c r="DK24" s="28">
        <f t="shared" si="3"/>
        <v>161604.39971829997</v>
      </c>
      <c r="DL24" s="28">
        <f t="shared" si="3"/>
        <v>151688.28528690001</v>
      </c>
      <c r="DM24" s="28">
        <f t="shared" si="3"/>
        <v>152274.46818489998</v>
      </c>
      <c r="DN24" s="28">
        <f t="shared" si="3"/>
        <v>155956.57412649997</v>
      </c>
      <c r="DO24" s="28">
        <f t="shared" si="3"/>
        <v>165074.94680450001</v>
      </c>
      <c r="DP24" s="28">
        <f t="shared" si="3"/>
        <v>154919.34464700002</v>
      </c>
      <c r="DQ24" s="28">
        <f t="shared" si="3"/>
        <v>155518.16570129999</v>
      </c>
      <c r="DR24" s="28">
        <f t="shared" si="3"/>
        <v>160013.960456</v>
      </c>
      <c r="DS24" s="28">
        <f t="shared" si="3"/>
        <v>168614.6030678</v>
      </c>
      <c r="DT24" s="28">
        <f t="shared" si="3"/>
        <v>158214.7204246</v>
      </c>
      <c r="DU24" s="28">
        <f t="shared" si="3"/>
        <v>158825.52883659999</v>
      </c>
      <c r="DV24" s="28">
        <f t="shared" si="3"/>
        <v>163964.47695799998</v>
      </c>
      <c r="DW24" s="28">
        <f t="shared" si="3"/>
        <v>172178.04444819997</v>
      </c>
      <c r="DX24" s="28">
        <f t="shared" si="3"/>
        <v>161531.00274589998</v>
      </c>
      <c r="DY24" s="28">
        <f t="shared" si="3"/>
        <v>162153.44716590003</v>
      </c>
      <c r="DZ24" s="28">
        <f t="shared" si="3"/>
        <v>167417.05766939998</v>
      </c>
      <c r="EA24" s="28">
        <f t="shared" ref="EA24:EP24" si="4">SUM(EA4:EA23)</f>
        <v>175710.11359220001</v>
      </c>
      <c r="EB24" s="28">
        <f t="shared" si="4"/>
        <v>164814.66445790001</v>
      </c>
      <c r="EC24" s="28">
        <f t="shared" si="4"/>
        <v>165449.2129819</v>
      </c>
      <c r="ED24" s="28">
        <f t="shared" si="4"/>
        <v>170837.3059869</v>
      </c>
      <c r="EE24" s="28">
        <f t="shared" si="4"/>
        <v>179590.77740119997</v>
      </c>
      <c r="EF24" s="28">
        <f t="shared" si="4"/>
        <v>168413.86445989998</v>
      </c>
      <c r="EG24" s="28">
        <f t="shared" si="4"/>
        <v>169062.05522089999</v>
      </c>
      <c r="EH24" s="28">
        <f t="shared" si="4"/>
        <v>174587.97962490001</v>
      </c>
      <c r="EI24" s="28">
        <f t="shared" si="4"/>
        <v>183320.00948119996</v>
      </c>
      <c r="EJ24" s="28">
        <f t="shared" si="4"/>
        <v>171871.55840490002</v>
      </c>
      <c r="EK24" s="28">
        <f t="shared" si="4"/>
        <v>172532.77303990003</v>
      </c>
      <c r="EL24" s="28">
        <f t="shared" si="4"/>
        <v>178193.33042900002</v>
      </c>
      <c r="EM24" s="28">
        <f t="shared" si="4"/>
        <v>187005.14696119999</v>
      </c>
      <c r="EN24" s="28">
        <f t="shared" si="4"/>
        <v>175289.51766390001</v>
      </c>
      <c r="EO24" s="28">
        <f t="shared" si="4"/>
        <v>175963.82350990002</v>
      </c>
      <c r="EP24" s="28">
        <f t="shared" si="4"/>
        <v>181757.67350970002</v>
      </c>
    </row>
    <row r="26" spans="2:146" x14ac:dyDescent="0.25">
      <c r="D26" s="1"/>
    </row>
    <row r="27" spans="2:146" x14ac:dyDescent="0.25">
      <c r="B27" s="12" t="s">
        <v>70</v>
      </c>
      <c r="C27" s="13"/>
      <c r="D27" s="13"/>
      <c r="E27" s="13"/>
      <c r="F27" s="13"/>
      <c r="G27" s="13"/>
      <c r="H27" s="13"/>
      <c r="I27" s="13"/>
      <c r="J27" s="13"/>
      <c r="K27" s="13"/>
      <c r="L27" s="13"/>
      <c r="M27" s="13"/>
      <c r="N27" s="13"/>
      <c r="O27" s="13"/>
      <c r="P27" s="13"/>
      <c r="Q27" s="13"/>
      <c r="R27" s="13"/>
      <c r="S27" s="13"/>
      <c r="T27" s="13"/>
      <c r="U27" s="13"/>
      <c r="V27" s="13"/>
      <c r="W27" s="13"/>
      <c r="X27" s="13"/>
      <c r="Y27" s="13"/>
      <c r="Z27" s="13"/>
      <c r="AA27" s="13"/>
      <c r="AB27" s="13"/>
      <c r="AC27" s="13"/>
      <c r="AD27" s="13"/>
      <c r="AE27" s="13"/>
      <c r="AF27" s="13"/>
      <c r="AG27" s="13"/>
      <c r="AH27" s="13"/>
      <c r="AI27" s="13"/>
      <c r="AJ27" s="13"/>
      <c r="AK27" s="13"/>
      <c r="AL27" s="13"/>
    </row>
    <row r="28" spans="2:146" x14ac:dyDescent="0.25">
      <c r="B28" s="14"/>
      <c r="C28" s="15" t="str">
        <f>C3</f>
        <v>2015_1° Trim</v>
      </c>
      <c r="D28" s="15" t="str">
        <f t="shared" ref="D28:BO28" si="5">D3</f>
        <v>2015_2° Trim</v>
      </c>
      <c r="E28" s="15" t="str">
        <f t="shared" si="5"/>
        <v>2015_3° Trim</v>
      </c>
      <c r="F28" s="15" t="str">
        <f t="shared" si="5"/>
        <v>2015_4° Trim</v>
      </c>
      <c r="G28" s="15" t="str">
        <f t="shared" si="5"/>
        <v>2016_1° Trim</v>
      </c>
      <c r="H28" s="15" t="str">
        <f t="shared" si="5"/>
        <v>2016_2° Trim</v>
      </c>
      <c r="I28" s="15" t="str">
        <f t="shared" si="5"/>
        <v>2016_3° Trim</v>
      </c>
      <c r="J28" s="15" t="str">
        <f t="shared" si="5"/>
        <v>2016_4° Trim</v>
      </c>
      <c r="K28" s="15" t="str">
        <f t="shared" si="5"/>
        <v>2017_1° Trim</v>
      </c>
      <c r="L28" s="15" t="str">
        <f t="shared" si="5"/>
        <v>2017_2° Trim</v>
      </c>
      <c r="M28" s="15" t="str">
        <f t="shared" si="5"/>
        <v>2017_3° Trim</v>
      </c>
      <c r="N28" s="15" t="str">
        <f t="shared" si="5"/>
        <v>2017_4° Trim</v>
      </c>
      <c r="O28" s="15" t="str">
        <f t="shared" si="5"/>
        <v>2018_1° Trim</v>
      </c>
      <c r="P28" s="15" t="str">
        <f t="shared" si="5"/>
        <v>2018_2° Trim</v>
      </c>
      <c r="Q28" s="15" t="str">
        <f t="shared" si="5"/>
        <v>2018_3° Trim</v>
      </c>
      <c r="R28" s="15" t="str">
        <f t="shared" si="5"/>
        <v>2018_4° Trim</v>
      </c>
      <c r="S28" s="15" t="str">
        <f t="shared" si="5"/>
        <v>2019_1° Trim</v>
      </c>
      <c r="T28" s="15" t="str">
        <f t="shared" si="5"/>
        <v>2019_2° Trim</v>
      </c>
      <c r="U28" s="15" t="str">
        <f t="shared" si="5"/>
        <v>2019_3° Trim</v>
      </c>
      <c r="V28" s="15" t="str">
        <f t="shared" si="5"/>
        <v>2019_4° Trim</v>
      </c>
      <c r="W28" s="15" t="str">
        <f t="shared" si="5"/>
        <v>2020_1° Trim</v>
      </c>
      <c r="X28" s="15" t="str">
        <f t="shared" si="5"/>
        <v>2020_2° Trim</v>
      </c>
      <c r="Y28" s="15" t="str">
        <f t="shared" si="5"/>
        <v>2020_3° Trim</v>
      </c>
      <c r="Z28" s="15" t="str">
        <f t="shared" si="5"/>
        <v>2020_4° Trim</v>
      </c>
      <c r="AA28" s="15" t="str">
        <f t="shared" si="5"/>
        <v>2021_1° Trim</v>
      </c>
      <c r="AB28" s="15" t="str">
        <f t="shared" si="5"/>
        <v>2021_2° Trim</v>
      </c>
      <c r="AC28" s="15" t="str">
        <f t="shared" si="5"/>
        <v>2021_3° Trim</v>
      </c>
      <c r="AD28" s="15" t="str">
        <f t="shared" si="5"/>
        <v>2021_4° Trim</v>
      </c>
      <c r="AE28" s="15" t="str">
        <f t="shared" si="5"/>
        <v>2022_1° Trim</v>
      </c>
      <c r="AF28" s="15" t="str">
        <f t="shared" si="5"/>
        <v>2022_2° Trim</v>
      </c>
      <c r="AG28" s="15" t="str">
        <f t="shared" si="5"/>
        <v>2022_3° Trim</v>
      </c>
      <c r="AH28" s="15" t="str">
        <f t="shared" si="5"/>
        <v>2022_4° Trim</v>
      </c>
      <c r="AI28" s="15" t="str">
        <f t="shared" si="5"/>
        <v>2023_1° Trim</v>
      </c>
      <c r="AJ28" s="15" t="str">
        <f t="shared" si="5"/>
        <v>2023_2° Trim</v>
      </c>
      <c r="AK28" s="15" t="str">
        <f t="shared" si="5"/>
        <v>2023_3° Trim</v>
      </c>
      <c r="AL28" s="15" t="str">
        <f t="shared" si="5"/>
        <v>2023_4° Trim</v>
      </c>
      <c r="AM28" s="15" t="str">
        <f t="shared" si="5"/>
        <v>2024_1° Trim</v>
      </c>
      <c r="AN28" s="15" t="str">
        <f t="shared" si="5"/>
        <v>2024_2° Trim</v>
      </c>
      <c r="AO28" s="15" t="str">
        <f t="shared" si="5"/>
        <v>2024_3° Trim</v>
      </c>
      <c r="AP28" s="15" t="str">
        <f t="shared" si="5"/>
        <v>2024_4° Trim</v>
      </c>
      <c r="AQ28" s="15" t="str">
        <f t="shared" si="5"/>
        <v>2025_1° Trim</v>
      </c>
      <c r="AR28" s="15" t="str">
        <f t="shared" si="5"/>
        <v>2025_2° Trim</v>
      </c>
      <c r="AS28" s="15" t="str">
        <f t="shared" si="5"/>
        <v>2025_3° Trim</v>
      </c>
      <c r="AT28" s="15" t="str">
        <f t="shared" si="5"/>
        <v>2025_4° Trim</v>
      </c>
      <c r="AU28" s="15" t="str">
        <f t="shared" si="5"/>
        <v>2026_1° Trim</v>
      </c>
      <c r="AV28" s="15" t="str">
        <f t="shared" si="5"/>
        <v>2026_2° Trim</v>
      </c>
      <c r="AW28" s="15" t="str">
        <f t="shared" si="5"/>
        <v>2026_3° Trim</v>
      </c>
      <c r="AX28" s="15" t="str">
        <f t="shared" si="5"/>
        <v>2026_4° Trim</v>
      </c>
      <c r="AY28" s="15" t="str">
        <f t="shared" si="5"/>
        <v>2027_1° Trim</v>
      </c>
      <c r="AZ28" s="15" t="str">
        <f t="shared" si="5"/>
        <v>2027_2° Trim</v>
      </c>
      <c r="BA28" s="15" t="str">
        <f t="shared" si="5"/>
        <v>2027_3° Trim</v>
      </c>
      <c r="BB28" s="15" t="str">
        <f t="shared" si="5"/>
        <v>2027_4° Trim</v>
      </c>
      <c r="BC28" s="15" t="str">
        <f t="shared" si="5"/>
        <v>2028_1° Trim</v>
      </c>
      <c r="BD28" s="15" t="str">
        <f t="shared" si="5"/>
        <v>2028_2° Trim</v>
      </c>
      <c r="BE28" s="15" t="str">
        <f t="shared" si="5"/>
        <v>2028_3° Trim</v>
      </c>
      <c r="BF28" s="15" t="str">
        <f t="shared" si="5"/>
        <v>2028_4° Trim</v>
      </c>
      <c r="BG28" s="15" t="str">
        <f t="shared" si="5"/>
        <v>2029_1° Trim</v>
      </c>
      <c r="BH28" s="15" t="str">
        <f t="shared" si="5"/>
        <v>2029_2° Trim</v>
      </c>
      <c r="BI28" s="15" t="str">
        <f t="shared" si="5"/>
        <v>2029_3° Trim</v>
      </c>
      <c r="BJ28" s="15" t="str">
        <f t="shared" si="5"/>
        <v>2029_4° Trim</v>
      </c>
      <c r="BK28" s="15" t="str">
        <f t="shared" si="5"/>
        <v>2030_1° Trim</v>
      </c>
      <c r="BL28" s="15" t="str">
        <f t="shared" si="5"/>
        <v>2030_2° Trim</v>
      </c>
      <c r="BM28" s="15" t="str">
        <f t="shared" si="5"/>
        <v>2030_3° Trim</v>
      </c>
      <c r="BN28" s="15" t="str">
        <f t="shared" si="5"/>
        <v>2030_4° Trim</v>
      </c>
      <c r="BO28" s="15" t="str">
        <f t="shared" si="5"/>
        <v>2031_1° Trim</v>
      </c>
      <c r="BP28" s="15" t="str">
        <f t="shared" ref="BP28:EA28" si="6">BP3</f>
        <v>2031_2° Trim</v>
      </c>
      <c r="BQ28" s="15" t="str">
        <f t="shared" si="6"/>
        <v>2031_3° Trim</v>
      </c>
      <c r="BR28" s="15" t="str">
        <f t="shared" si="6"/>
        <v>2031_4° Trim</v>
      </c>
      <c r="BS28" s="15" t="str">
        <f t="shared" si="6"/>
        <v>2032_1° Trim</v>
      </c>
      <c r="BT28" s="15" t="str">
        <f t="shared" si="6"/>
        <v>2032_2° Trim</v>
      </c>
      <c r="BU28" s="15" t="str">
        <f t="shared" si="6"/>
        <v>2032_3° Trim</v>
      </c>
      <c r="BV28" s="15" t="str">
        <f t="shared" si="6"/>
        <v>2032_4° Trim</v>
      </c>
      <c r="BW28" s="15" t="str">
        <f t="shared" si="6"/>
        <v>2033_1° Trim</v>
      </c>
      <c r="BX28" s="15" t="str">
        <f t="shared" si="6"/>
        <v>2033_2° Trim</v>
      </c>
      <c r="BY28" s="15" t="str">
        <f t="shared" si="6"/>
        <v>2033_3° Trim</v>
      </c>
      <c r="BZ28" s="15" t="str">
        <f t="shared" si="6"/>
        <v>2033_4° Trim</v>
      </c>
      <c r="CA28" s="15" t="str">
        <f t="shared" si="6"/>
        <v>2034_1° Trim</v>
      </c>
      <c r="CB28" s="15" t="str">
        <f t="shared" si="6"/>
        <v>2034_2° Trim</v>
      </c>
      <c r="CC28" s="15" t="str">
        <f t="shared" si="6"/>
        <v>2034_3° Trim</v>
      </c>
      <c r="CD28" s="15" t="str">
        <f t="shared" si="6"/>
        <v>2034_4° Trim</v>
      </c>
      <c r="CE28" s="15" t="str">
        <f t="shared" si="6"/>
        <v>2035_1° Trim</v>
      </c>
      <c r="CF28" s="15" t="str">
        <f t="shared" si="6"/>
        <v>2035_2° Trim</v>
      </c>
      <c r="CG28" s="15" t="str">
        <f t="shared" si="6"/>
        <v>2035_3° Trim</v>
      </c>
      <c r="CH28" s="15" t="str">
        <f t="shared" si="6"/>
        <v>2035_4° Trim</v>
      </c>
      <c r="CI28" s="15" t="str">
        <f t="shared" si="6"/>
        <v>2036_1° Trim</v>
      </c>
      <c r="CJ28" s="15" t="str">
        <f t="shared" si="6"/>
        <v>2036_2° Trim</v>
      </c>
      <c r="CK28" s="15" t="str">
        <f t="shared" si="6"/>
        <v>2036_3° Trim</v>
      </c>
      <c r="CL28" s="15" t="str">
        <f t="shared" si="6"/>
        <v>2036_4° Trim</v>
      </c>
      <c r="CM28" s="15" t="str">
        <f t="shared" si="6"/>
        <v>2037_1° Trim</v>
      </c>
      <c r="CN28" s="15" t="str">
        <f t="shared" si="6"/>
        <v>2037_2° Trim</v>
      </c>
      <c r="CO28" s="15" t="str">
        <f t="shared" si="6"/>
        <v>2037_3° Trim</v>
      </c>
      <c r="CP28" s="15" t="str">
        <f t="shared" si="6"/>
        <v>2037_4° Trim</v>
      </c>
      <c r="CQ28" s="15" t="str">
        <f t="shared" si="6"/>
        <v>2038_1° Trim</v>
      </c>
      <c r="CR28" s="15" t="str">
        <f t="shared" si="6"/>
        <v>2038_2° Trim</v>
      </c>
      <c r="CS28" s="15" t="str">
        <f t="shared" si="6"/>
        <v>2038_3° Trim</v>
      </c>
      <c r="CT28" s="15" t="str">
        <f t="shared" si="6"/>
        <v>2038_4° Trim</v>
      </c>
      <c r="CU28" s="15" t="str">
        <f t="shared" si="6"/>
        <v>2039_1° Trim</v>
      </c>
      <c r="CV28" s="15" t="str">
        <f t="shared" si="6"/>
        <v>2039_2° Trim</v>
      </c>
      <c r="CW28" s="15" t="str">
        <f t="shared" si="6"/>
        <v>2039_3° Trim</v>
      </c>
      <c r="CX28" s="15" t="str">
        <f t="shared" si="6"/>
        <v>2039_4° Trim</v>
      </c>
      <c r="CY28" s="67" t="str">
        <f t="shared" si="6"/>
        <v>2040_1° Trim</v>
      </c>
      <c r="CZ28" s="67" t="str">
        <f t="shared" si="6"/>
        <v>2040_2° Trim</v>
      </c>
      <c r="DA28" s="67" t="str">
        <f t="shared" si="6"/>
        <v>2040_3° Trim</v>
      </c>
      <c r="DB28" s="67" t="str">
        <f t="shared" si="6"/>
        <v>2040_4° Trim</v>
      </c>
      <c r="DC28" s="15" t="str">
        <f t="shared" si="6"/>
        <v>2041_1° Trim</v>
      </c>
      <c r="DD28" s="15" t="str">
        <f t="shared" si="6"/>
        <v>2041_2° Trim</v>
      </c>
      <c r="DE28" s="15" t="str">
        <f t="shared" si="6"/>
        <v>2041_3° Trim</v>
      </c>
      <c r="DF28" s="15" t="str">
        <f t="shared" si="6"/>
        <v>2041_4° Trim</v>
      </c>
      <c r="DG28" s="15" t="str">
        <f t="shared" si="6"/>
        <v>2042_1° Trim</v>
      </c>
      <c r="DH28" s="15" t="str">
        <f t="shared" si="6"/>
        <v>2042_2° Trim</v>
      </c>
      <c r="DI28" s="15" t="str">
        <f t="shared" si="6"/>
        <v>2042_3° Trim</v>
      </c>
      <c r="DJ28" s="15" t="str">
        <f t="shared" si="6"/>
        <v>2042_4° Trim</v>
      </c>
      <c r="DK28" s="15" t="str">
        <f t="shared" si="6"/>
        <v>2043_1° Trim</v>
      </c>
      <c r="DL28" s="15" t="str">
        <f t="shared" si="6"/>
        <v>2043_2° Trim</v>
      </c>
      <c r="DM28" s="15" t="str">
        <f t="shared" si="6"/>
        <v>2043_3° Trim</v>
      </c>
      <c r="DN28" s="15" t="str">
        <f t="shared" si="6"/>
        <v>2043_4° Trim</v>
      </c>
      <c r="DO28" s="15" t="str">
        <f t="shared" si="6"/>
        <v>2044_1° Trim</v>
      </c>
      <c r="DP28" s="15" t="str">
        <f t="shared" si="6"/>
        <v>2044_2° Trim</v>
      </c>
      <c r="DQ28" s="15" t="str">
        <f t="shared" si="6"/>
        <v>2044_3° Trim</v>
      </c>
      <c r="DR28" s="15" t="str">
        <f t="shared" si="6"/>
        <v>2044_4° Trim</v>
      </c>
      <c r="DS28" s="15" t="str">
        <f t="shared" si="6"/>
        <v>2045_1° Trim</v>
      </c>
      <c r="DT28" s="15" t="str">
        <f t="shared" si="6"/>
        <v>2045_2° Trim</v>
      </c>
      <c r="DU28" s="15" t="str">
        <f t="shared" si="6"/>
        <v>2045_3° Trim</v>
      </c>
      <c r="DV28" s="15" t="str">
        <f t="shared" si="6"/>
        <v>2045_4° Trim</v>
      </c>
      <c r="DW28" s="15" t="str">
        <f t="shared" si="6"/>
        <v>2046_1° Trim</v>
      </c>
      <c r="DX28" s="15" t="str">
        <f t="shared" si="6"/>
        <v>2046_2° Trim</v>
      </c>
      <c r="DY28" s="15" t="str">
        <f t="shared" si="6"/>
        <v>2046_3° Trim</v>
      </c>
      <c r="DZ28" s="15" t="str">
        <f t="shared" si="6"/>
        <v>2046_4° Trim</v>
      </c>
      <c r="EA28" s="15" t="str">
        <f t="shared" si="6"/>
        <v>2047_1° Trim</v>
      </c>
      <c r="EB28" s="15" t="str">
        <f t="shared" ref="EB28:EP28" si="7">EB3</f>
        <v>2047_2° Trim</v>
      </c>
      <c r="EC28" s="15" t="str">
        <f t="shared" si="7"/>
        <v>2047_3° Trim</v>
      </c>
      <c r="ED28" s="15" t="str">
        <f t="shared" si="7"/>
        <v>2047_4° Trim</v>
      </c>
      <c r="EE28" s="15" t="str">
        <f t="shared" si="7"/>
        <v>2048_1° Trim</v>
      </c>
      <c r="EF28" s="15" t="str">
        <f t="shared" si="7"/>
        <v>2048_2° Trim</v>
      </c>
      <c r="EG28" s="15" t="str">
        <f t="shared" si="7"/>
        <v>2048_3° Trim</v>
      </c>
      <c r="EH28" s="15" t="str">
        <f t="shared" si="7"/>
        <v>2048_4° Trim</v>
      </c>
      <c r="EI28" s="15" t="str">
        <f t="shared" si="7"/>
        <v>2049_1° Trim</v>
      </c>
      <c r="EJ28" s="15" t="str">
        <f t="shared" si="7"/>
        <v>2049_2° Trim</v>
      </c>
      <c r="EK28" s="15" t="str">
        <f t="shared" si="7"/>
        <v>2049_3° Trim</v>
      </c>
      <c r="EL28" s="15" t="str">
        <f t="shared" si="7"/>
        <v>2049_4° Trim</v>
      </c>
      <c r="EM28" s="15" t="str">
        <f t="shared" si="7"/>
        <v>2050_1° Trim</v>
      </c>
      <c r="EN28" s="15" t="str">
        <f t="shared" si="7"/>
        <v>2050_2° Trim</v>
      </c>
      <c r="EO28" s="15" t="str">
        <f t="shared" si="7"/>
        <v>2050_3° Trim</v>
      </c>
      <c r="EP28" s="15" t="str">
        <f t="shared" si="7"/>
        <v>2050_4° Trim</v>
      </c>
    </row>
    <row r="29" spans="2:146" x14ac:dyDescent="0.25">
      <c r="B29" s="16" t="s">
        <v>1</v>
      </c>
      <c r="C29" s="47">
        <f>IF(PLANEL_Pot_Trim!C4&lt;&gt;0,C4/PLANEL_Pot_Trim!C4,0)</f>
        <v>0.56360548972652069</v>
      </c>
      <c r="D29" s="47">
        <f>IF(PLANEL_Pot_Trim!D4&lt;&gt;0,D4/PLANEL_Pot_Trim!D4,0)</f>
        <v>0.49266454409650873</v>
      </c>
      <c r="E29" s="47">
        <f>IF(PLANEL_Pot_Trim!E4&lt;&gt;0,E4/PLANEL_Pot_Trim!E4,0)</f>
        <v>0.50230849474258477</v>
      </c>
      <c r="F29" s="47">
        <f>IF(PLANEL_Pot_Trim!F4&lt;&gt;0,F4/PLANEL_Pot_Trim!F4,0)</f>
        <v>0.49478672210631991</v>
      </c>
      <c r="G29" s="47">
        <f>IF(PLANEL_Pot_Trim!G4&lt;&gt;0,G4/PLANEL_Pot_Trim!G4,0)</f>
        <v>0.60149787223685991</v>
      </c>
      <c r="H29" s="47">
        <f>IF(PLANEL_Pot_Trim!H4&lt;&gt;0,H4/PLANEL_Pot_Trim!H4,0)</f>
        <v>0.50369905099477252</v>
      </c>
      <c r="I29" s="47">
        <f>IF(PLANEL_Pot_Trim!I4&lt;&gt;0,I4/PLANEL_Pot_Trim!I4,0)</f>
        <v>0.47682524418271216</v>
      </c>
      <c r="J29" s="47">
        <f>IF(PLANEL_Pot_Trim!J4&lt;&gt;0,J4/PLANEL_Pot_Trim!J4,0)</f>
        <v>0.50338983654498104</v>
      </c>
      <c r="K29" s="47">
        <f>IF(PLANEL_Pot_Trim!K4&lt;&gt;0,K4/PLANEL_Pot_Trim!K4,0)</f>
        <v>0.60891125596931073</v>
      </c>
      <c r="L29" s="47">
        <f>IF(PLANEL_Pot_Trim!L4&lt;&gt;0,L4/PLANEL_Pot_Trim!L4,0)</f>
        <v>0.51214959004637717</v>
      </c>
      <c r="M29" s="47">
        <f>IF(PLANEL_Pot_Trim!M4&lt;&gt;0,M4/PLANEL_Pot_Trim!M4,0)</f>
        <v>0.48577450899239527</v>
      </c>
      <c r="N29" s="47">
        <f>IF(PLANEL_Pot_Trim!N4&lt;&gt;0,N4/PLANEL_Pot_Trim!N4,0)</f>
        <v>0.50338983654498104</v>
      </c>
      <c r="O29" s="47">
        <f>IF(PLANEL_Pot_Trim!O4&lt;&gt;0,O4/PLANEL_Pot_Trim!O4,0)</f>
        <v>0.53500965018271496</v>
      </c>
      <c r="P29" s="47">
        <f>IF(PLANEL_Pot_Trim!P4&lt;&gt;0,P4/PLANEL_Pot_Trim!P4,0)</f>
        <v>0.44272225105846019</v>
      </c>
      <c r="Q29" s="47">
        <f>IF(PLANEL_Pot_Trim!Q4&lt;&gt;0,Q4/PLANEL_Pot_Trim!Q4,0)</f>
        <v>0.41297785140722704</v>
      </c>
      <c r="R29" s="47">
        <f>IF(PLANEL_Pot_Trim!R4&lt;&gt;0,R4/PLANEL_Pot_Trim!R4,0)</f>
        <v>0.46613750802513987</v>
      </c>
      <c r="S29" s="47">
        <f>IF(PLANEL_Pot_Trim!S4&lt;&gt;0,S4/PLANEL_Pot_Trim!S4,0)</f>
        <v>0.54890716582540566</v>
      </c>
      <c r="T29" s="47">
        <f>IF(PLANEL_Pot_Trim!T4&lt;&gt;0,T4/PLANEL_Pot_Trim!T4,0)</f>
        <v>0.45894641415109733</v>
      </c>
      <c r="U29" s="47">
        <f>IF(PLANEL_Pot_Trim!U4&lt;&gt;0,U4/PLANEL_Pot_Trim!U4,0)</f>
        <v>0.42984580188123633</v>
      </c>
      <c r="V29" s="47">
        <f>IF(PLANEL_Pot_Trim!V4&lt;&gt;0,V4/PLANEL_Pot_Trim!V4,0)</f>
        <v>0.45998534637557248</v>
      </c>
      <c r="W29" s="47">
        <f>IF(PLANEL_Pot_Trim!W4&lt;&gt;0,W4/PLANEL_Pot_Trim!W4,0)</f>
        <v>0.55592819035114782</v>
      </c>
      <c r="X29" s="47">
        <f>IF(PLANEL_Pot_Trim!X4&lt;&gt;0,X4/PLANEL_Pot_Trim!X4,0)</f>
        <v>0.46842114368232129</v>
      </c>
      <c r="Y29" s="47">
        <f>IF(PLANEL_Pot_Trim!Y4&lt;&gt;0,Y4/PLANEL_Pot_Trim!Y4,0)</f>
        <v>0.43810287702552403</v>
      </c>
      <c r="Z29" s="47">
        <f>IF(PLANEL_Pot_Trim!Z4&lt;&gt;0,Z4/PLANEL_Pot_Trim!Z4,0)</f>
        <v>0.46088325522773438</v>
      </c>
      <c r="AA29" s="47">
        <f>IF(PLANEL_Pot_Trim!AA4&lt;&gt;0,AA4/PLANEL_Pot_Trim!AA4,0)</f>
        <v>0.57917804939577677</v>
      </c>
      <c r="AB29" s="47">
        <f>IF(PLANEL_Pot_Trim!AB4&lt;&gt;0,AB4/PLANEL_Pot_Trim!AB4,0)</f>
        <v>0.48815341705118132</v>
      </c>
      <c r="AC29" s="47">
        <f>IF(PLANEL_Pot_Trim!AC4&lt;&gt;0,AC4/PLANEL_Pot_Trim!AC4,0)</f>
        <v>0.46250553321371163</v>
      </c>
      <c r="AD29" s="47">
        <f>IF(PLANEL_Pot_Trim!AD4&lt;&gt;0,AD4/PLANEL_Pot_Trim!AD4,0)</f>
        <v>0.46088325522773438</v>
      </c>
      <c r="AE29" s="47">
        <f>IF(PLANEL_Pot_Trim!AE4&lt;&gt;0,AE4/PLANEL_Pot_Trim!AE4,0)</f>
        <v>0.61444153960381265</v>
      </c>
      <c r="AF29" s="47">
        <f>IF(PLANEL_Pot_Trim!AF4&lt;&gt;0,AF4/PLANEL_Pot_Trim!AF4,0)</f>
        <v>0.49640763900191598</v>
      </c>
      <c r="AG29" s="47">
        <f>IF(PLANEL_Pot_Trim!AG4&lt;&gt;0,AG4/PLANEL_Pot_Trim!AG4,0)</f>
        <v>0.46279325223919787</v>
      </c>
      <c r="AH29" s="47">
        <f>IF(PLANEL_Pot_Trim!AH4&lt;&gt;0,AH4/PLANEL_Pot_Trim!AH4,0)</f>
        <v>0.4610863588575525</v>
      </c>
      <c r="AI29" s="47">
        <f>IF(PLANEL_Pot_Trim!AI4&lt;&gt;0,AI4/PLANEL_Pot_Trim!AI4,0)</f>
        <v>0.60499445897466675</v>
      </c>
      <c r="AJ29" s="47">
        <f>IF(PLANEL_Pot_Trim!AJ4&lt;&gt;0,AJ4/PLANEL_Pot_Trim!AJ4,0)</f>
        <v>0.51509919140699989</v>
      </c>
      <c r="AK29" s="47">
        <f>IF(PLANEL_Pot_Trim!AK4&lt;&gt;0,AK4/PLANEL_Pot_Trim!AK4,0)</f>
        <v>0.46295523877516209</v>
      </c>
      <c r="AL29" s="47">
        <f>IF(PLANEL_Pot_Trim!AL4&lt;&gt;0,AL4/PLANEL_Pot_Trim!AL4,0)</f>
        <v>0.4613333513625909</v>
      </c>
      <c r="AM29" s="47">
        <f>IF(PLANEL_Pot_Trim!AM4&lt;&gt;0,AM4/PLANEL_Pot_Trim!AM4,0)</f>
        <v>0.60943155724041853</v>
      </c>
      <c r="AN29" s="47">
        <f>IF(PLANEL_Pot_Trim!AN4&lt;&gt;0,AN4/PLANEL_Pot_Trim!AN4,0)</f>
        <v>0.5066686152607095</v>
      </c>
      <c r="AO29" s="47">
        <f>IF(PLANEL_Pot_Trim!AO4&lt;&gt;0,AO4/PLANEL_Pot_Trim!AO4,0)</f>
        <v>0.46326901660340786</v>
      </c>
      <c r="AP29" s="47">
        <f>IF(PLANEL_Pot_Trim!AP4&lt;&gt;0,AP4/PLANEL_Pot_Trim!AP4,0)</f>
        <v>0.46189217599018378</v>
      </c>
      <c r="AQ29" s="47">
        <f>IF(PLANEL_Pot_Trim!AQ4&lt;&gt;0,AQ4/PLANEL_Pot_Trim!AQ4,0)</f>
        <v>0.65632374939516969</v>
      </c>
      <c r="AR29" s="47">
        <f>IF(PLANEL_Pot_Trim!AR4&lt;&gt;0,AR4/PLANEL_Pot_Trim!AR4,0)</f>
        <v>0.52183642774558248</v>
      </c>
      <c r="AS29" s="47">
        <f>IF(PLANEL_Pot_Trim!AS4&lt;&gt;0,AS4/PLANEL_Pot_Trim!AS4,0)</f>
        <v>0.46323096435457123</v>
      </c>
      <c r="AT29" s="47">
        <f>IF(PLANEL_Pot_Trim!AT4&lt;&gt;0,AT4/PLANEL_Pot_Trim!AT4,0)</f>
        <v>0.46191655659889747</v>
      </c>
      <c r="AU29" s="47">
        <f>IF(PLANEL_Pot_Trim!AU4&lt;&gt;0,AU4/PLANEL_Pot_Trim!AU4,0)</f>
        <v>0.63642108155532973</v>
      </c>
      <c r="AV29" s="47">
        <f>IF(PLANEL_Pot_Trim!AV4&lt;&gt;0,AV4/PLANEL_Pot_Trim!AV4,0)</f>
        <v>0.52193922129157655</v>
      </c>
      <c r="AW29" s="47">
        <f>IF(PLANEL_Pot_Trim!AW4&lt;&gt;0,AW4/PLANEL_Pot_Trim!AW4,0)</f>
        <v>0.46449014084193019</v>
      </c>
      <c r="AX29" s="47">
        <f>IF(PLANEL_Pot_Trim!AX4&lt;&gt;0,AX4/PLANEL_Pot_Trim!AX4,0)</f>
        <v>0.46318760266720799</v>
      </c>
      <c r="AY29" s="47">
        <f>IF(PLANEL_Pot_Trim!AY4&lt;&gt;0,AY4/PLANEL_Pot_Trim!AY4,0)</f>
        <v>0.6368779911454463</v>
      </c>
      <c r="AZ29" s="47">
        <f>IF(PLANEL_Pot_Trim!AZ4&lt;&gt;0,AZ4/PLANEL_Pot_Trim!AZ4,0)</f>
        <v>0.53943123035824259</v>
      </c>
      <c r="BA29" s="47">
        <f>IF(PLANEL_Pot_Trim!BA4&lt;&gt;0,BA4/PLANEL_Pot_Trim!BA4,0)</f>
        <v>0.45272838789297248</v>
      </c>
      <c r="BB29" s="47">
        <f>IF(PLANEL_Pot_Trim!BB4&lt;&gt;0,BB4/PLANEL_Pot_Trim!BB4,0)</f>
        <v>0.46269820208420082</v>
      </c>
      <c r="BC29" s="47">
        <f>IF(PLANEL_Pot_Trim!BC4&lt;&gt;0,BC4/PLANEL_Pot_Trim!BC4,0)</f>
        <v>0.6359163860359448</v>
      </c>
      <c r="BD29" s="47">
        <f>IF(PLANEL_Pot_Trim!BD4&lt;&gt;0,BD4/PLANEL_Pot_Trim!BD4,0)</f>
        <v>0.53037518082662882</v>
      </c>
      <c r="BE29" s="47">
        <f>IF(PLANEL_Pot_Trim!BE4&lt;&gt;0,BE4/PLANEL_Pot_Trim!BE4,0)</f>
        <v>0.45298741525479941</v>
      </c>
      <c r="BF29" s="47">
        <f>IF(PLANEL_Pot_Trim!BF4&lt;&gt;0,BF4/PLANEL_Pot_Trim!BF4,0)</f>
        <v>0.46825048092955407</v>
      </c>
      <c r="BG29" s="47">
        <f>IF(PLANEL_Pot_Trim!BG4&lt;&gt;0,BG4/PLANEL_Pot_Trim!BG4,0)</f>
        <v>0.64415077948642663</v>
      </c>
      <c r="BH29" s="47">
        <f>IF(PLANEL_Pot_Trim!BH4&lt;&gt;0,BH4/PLANEL_Pot_Trim!BH4,0)</f>
        <v>0.52543371541866168</v>
      </c>
      <c r="BI29" s="47">
        <f>IF(PLANEL_Pot_Trim!BI4&lt;&gt;0,BI4/PLANEL_Pot_Trim!BI4,0)</f>
        <v>0.4632287587883559</v>
      </c>
      <c r="BJ29" s="47">
        <f>IF(PLANEL_Pot_Trim!BJ4&lt;&gt;0,BJ4/PLANEL_Pot_Trim!BJ4,0)</f>
        <v>0.4682887612176051</v>
      </c>
      <c r="BK29" s="47">
        <f>IF(PLANEL_Pot_Trim!BK4&lt;&gt;0,BK4/PLANEL_Pot_Trim!BK4,0)</f>
        <v>0.66662668708136785</v>
      </c>
      <c r="BL29" s="47">
        <f>IF(PLANEL_Pot_Trim!BL4&lt;&gt;0,BL4/PLANEL_Pot_Trim!BL4,0)</f>
        <v>0.52678174603824424</v>
      </c>
      <c r="BM29" s="47">
        <f>IF(PLANEL_Pot_Trim!BM4&lt;&gt;0,BM4/PLANEL_Pot_Trim!BM4,0)</f>
        <v>0.45890532162040953</v>
      </c>
      <c r="BN29" s="47">
        <f>IF(PLANEL_Pot_Trim!BN4&lt;&gt;0,BN4/PLANEL_Pot_Trim!BN4,0)</f>
        <v>0.4682887612176051</v>
      </c>
      <c r="BO29" s="47">
        <f>IF(PLANEL_Pot_Trim!BO4&lt;&gt;0,BO4/PLANEL_Pot_Trim!BO4,0)</f>
        <v>0.66127054799597185</v>
      </c>
      <c r="BP29" s="47">
        <f>IF(PLANEL_Pot_Trim!BP4&lt;&gt;0,BP4/PLANEL_Pot_Trim!BP4,0)</f>
        <v>0.5409459098869267</v>
      </c>
      <c r="BQ29" s="47">
        <f>IF(PLANEL_Pot_Trim!BQ4&lt;&gt;0,BQ4/PLANEL_Pot_Trim!BQ4,0)</f>
        <v>0.45761526306850797</v>
      </c>
      <c r="BR29" s="47">
        <f>IF(PLANEL_Pot_Trim!BR4&lt;&gt;0,BR4/PLANEL_Pot_Trim!BR4,0)</f>
        <v>0.4682887612176051</v>
      </c>
      <c r="BS29" s="47">
        <f>IF(PLANEL_Pot_Trim!BS4&lt;&gt;0,BS4/PLANEL_Pot_Trim!BS4,0)</f>
        <v>0.66662668708136785</v>
      </c>
      <c r="BT29" s="47">
        <f>IF(PLANEL_Pot_Trim!BT4&lt;&gt;0,BT4/PLANEL_Pot_Trim!BT4,0)</f>
        <v>0.56019483146069915</v>
      </c>
      <c r="BU29" s="47">
        <f>IF(PLANEL_Pot_Trim!BU4&lt;&gt;0,BU4/PLANEL_Pot_Trim!BU4,0)</f>
        <v>0.45474988202914685</v>
      </c>
      <c r="BV29" s="47">
        <f>IF(PLANEL_Pot_Trim!BV4&lt;&gt;0,BV4/PLANEL_Pot_Trim!BV4,0)</f>
        <v>0.4682887612176051</v>
      </c>
      <c r="BW29" s="47">
        <f>IF(PLANEL_Pot_Trim!BW4&lt;&gt;0,BW4/PLANEL_Pot_Trim!BW4,0)</f>
        <v>0.66724090652156909</v>
      </c>
      <c r="BX29" s="47">
        <f>IF(PLANEL_Pot_Trim!BX4&lt;&gt;0,BX4/PLANEL_Pot_Trim!BX4,0)</f>
        <v>0.55826343485878704</v>
      </c>
      <c r="BY29" s="47">
        <f>IF(PLANEL_Pot_Trim!BY4&lt;&gt;0,BY4/PLANEL_Pot_Trim!BY4,0)</f>
        <v>0.4518851460870541</v>
      </c>
      <c r="BZ29" s="47">
        <f>IF(PLANEL_Pot_Trim!BZ4&lt;&gt;0,BZ4/PLANEL_Pot_Trim!BZ4,0)</f>
        <v>0.46787546777326922</v>
      </c>
      <c r="CA29" s="47">
        <f>IF(PLANEL_Pot_Trim!CA4&lt;&gt;0,CA4/PLANEL_Pot_Trim!CA4,0)</f>
        <v>0.66961046978694239</v>
      </c>
      <c r="CB29" s="47">
        <f>IF(PLANEL_Pot_Trim!CB4&lt;&gt;0,CB4/PLANEL_Pot_Trim!CB4,0)</f>
        <v>0.54194215232877774</v>
      </c>
      <c r="CC29" s="47">
        <f>IF(PLANEL_Pot_Trim!CC4&lt;&gt;0,CC4/PLANEL_Pot_Trim!CC4,0)</f>
        <v>0.4535746525163124</v>
      </c>
      <c r="CD29" s="47">
        <f>IF(PLANEL_Pot_Trim!CD4&lt;&gt;0,CD4/PLANEL_Pot_Trim!CD4,0)</f>
        <v>0.46628104608162052</v>
      </c>
      <c r="CE29" s="47">
        <f>IF(PLANEL_Pot_Trim!CE4&lt;&gt;0,CE4/PLANEL_Pot_Trim!CE4,0)</f>
        <v>0.66961046978694239</v>
      </c>
      <c r="CF29" s="47">
        <f>IF(PLANEL_Pot_Trim!CF4&lt;&gt;0,CF4/PLANEL_Pot_Trim!CF4,0)</f>
        <v>0.55142917869445263</v>
      </c>
      <c r="CG29" s="47">
        <f>IF(PLANEL_Pot_Trim!CG4&lt;&gt;0,CG4/PLANEL_Pot_Trim!CG4,0)</f>
        <v>0.44888560365519375</v>
      </c>
      <c r="CH29" s="47">
        <f>IF(PLANEL_Pot_Trim!CH4&lt;&gt;0,CH4/PLANEL_Pot_Trim!CH4,0)</f>
        <v>0.46628104608162052</v>
      </c>
      <c r="CI29" s="47">
        <f>IF(PLANEL_Pot_Trim!CI4&lt;&gt;0,CI4/PLANEL_Pot_Trim!CI4,0)</f>
        <v>0.66961046978694239</v>
      </c>
      <c r="CJ29" s="47">
        <f>IF(PLANEL_Pot_Trim!CJ4&lt;&gt;0,CJ4/PLANEL_Pot_Trim!CJ4,0)</f>
        <v>0.53679619061941852</v>
      </c>
      <c r="CK29" s="47">
        <f>IF(PLANEL_Pot_Trim!CK4&lt;&gt;0,CK4/PLANEL_Pot_Trim!CK4,0)</f>
        <v>0.43968015307266378</v>
      </c>
      <c r="CL29" s="47">
        <f>IF(PLANEL_Pot_Trim!CL4&lt;&gt;0,CL4/PLANEL_Pot_Trim!CL4,0)</f>
        <v>0.46628104608162052</v>
      </c>
      <c r="CM29" s="47">
        <f>IF(PLANEL_Pot_Trim!CM4&lt;&gt;0,CM4/PLANEL_Pot_Trim!CM4,0)</f>
        <v>0.66961046978694239</v>
      </c>
      <c r="CN29" s="47">
        <f>IF(PLANEL_Pot_Trim!CN4&lt;&gt;0,CN4/PLANEL_Pot_Trim!CN4,0)</f>
        <v>0.53568159711325281</v>
      </c>
      <c r="CO29" s="47">
        <f>IF(PLANEL_Pot_Trim!CO4&lt;&gt;0,CO4/PLANEL_Pot_Trim!CO4,0)</f>
        <v>0.43190875452374999</v>
      </c>
      <c r="CP29" s="47">
        <f>IF(PLANEL_Pot_Trim!CP4&lt;&gt;0,CP4/PLANEL_Pot_Trim!CP4,0)</f>
        <v>0.46628104608162052</v>
      </c>
      <c r="CQ29" s="47">
        <f>IF(PLANEL_Pot_Trim!CQ4&lt;&gt;0,CQ4/PLANEL_Pot_Trim!CQ4,0)</f>
        <v>0.66961046978694239</v>
      </c>
      <c r="CR29" s="47">
        <f>IF(PLANEL_Pot_Trim!CR4&lt;&gt;0,CR4/PLANEL_Pot_Trim!CR4,0)</f>
        <v>0.55434054443132452</v>
      </c>
      <c r="CS29" s="47">
        <f>IF(PLANEL_Pot_Trim!CS4&lt;&gt;0,CS4/PLANEL_Pot_Trim!CS4,0)</f>
        <v>0.41148722486640221</v>
      </c>
      <c r="CT29" s="47">
        <f>IF(PLANEL_Pot_Trim!CT4&lt;&gt;0,CT4/PLANEL_Pot_Trim!CT4,0)</f>
        <v>0.46628104608162052</v>
      </c>
      <c r="CU29" s="47">
        <f>IF(PLANEL_Pot_Trim!CU4&lt;&gt;0,CU4/PLANEL_Pot_Trim!CU4,0)</f>
        <v>0.67021342671331874</v>
      </c>
      <c r="CV29" s="47">
        <f>IF(PLANEL_Pot_Trim!CV4&lt;&gt;0,CV4/PLANEL_Pot_Trim!CV4,0)</f>
        <v>0.52764265184688175</v>
      </c>
      <c r="CW29" s="47">
        <f>IF(PLANEL_Pot_Trim!CW4&lt;&gt;0,CW4/PLANEL_Pot_Trim!CW4,0)</f>
        <v>0.40685134736062406</v>
      </c>
      <c r="CX29" s="47">
        <f>IF(PLANEL_Pot_Trim!CX4&lt;&gt;0,CX4/PLANEL_Pot_Trim!CX4,0)</f>
        <v>0.46641982652192776</v>
      </c>
      <c r="CY29" s="77">
        <f>IF(PLANEL_Pot_Trim!CY4&lt;&gt;0,CY4/PLANEL_Pot_Trim!CY4,0)</f>
        <v>0.67021342671331874</v>
      </c>
      <c r="CZ29" s="77">
        <f>IF(PLANEL_Pot_Trim!CZ4&lt;&gt;0,CZ4/PLANEL_Pot_Trim!CZ4,0)</f>
        <v>0.52337879505236551</v>
      </c>
      <c r="DA29" s="77">
        <f>IF(PLANEL_Pot_Trim!DA4&lt;&gt;0,DA4/PLANEL_Pot_Trim!DA4,0)</f>
        <v>0.40498445488385332</v>
      </c>
      <c r="DB29" s="77">
        <f>IF(PLANEL_Pot_Trim!DB4&lt;&gt;0,DB4/PLANEL_Pot_Trim!DB4,0)</f>
        <v>0.46641982652192776</v>
      </c>
      <c r="DC29" s="47">
        <f>IF(PLANEL_Pot_Trim!DC4&lt;&gt;0,DC4/PLANEL_Pot_Trim!DC4,0)</f>
        <v>0.67021342671331874</v>
      </c>
      <c r="DD29" s="47">
        <f>IF(PLANEL_Pot_Trim!DD4&lt;&gt;0,DD4/PLANEL_Pot_Trim!DD4,0)</f>
        <v>0.53204635931590039</v>
      </c>
      <c r="DE29" s="47">
        <f>IF(PLANEL_Pot_Trim!DE4&lt;&gt;0,DE4/PLANEL_Pot_Trim!DE4,0)</f>
        <v>0.3867766654982488</v>
      </c>
      <c r="DF29" s="47">
        <f>IF(PLANEL_Pot_Trim!DF4&lt;&gt;0,DF4/PLANEL_Pot_Trim!DF4,0)</f>
        <v>0.46641982652192776</v>
      </c>
      <c r="DG29" s="47">
        <f>IF(PLANEL_Pot_Trim!DG4&lt;&gt;0,DG4/PLANEL_Pot_Trim!DG4,0)</f>
        <v>0.67021342671331874</v>
      </c>
      <c r="DH29" s="47">
        <f>IF(PLANEL_Pot_Trim!DH4&lt;&gt;0,DH4/PLANEL_Pot_Trim!DH4,0)</f>
        <v>0.52510711201816607</v>
      </c>
      <c r="DI29" s="47">
        <f>IF(PLANEL_Pot_Trim!DI4&lt;&gt;0,DI4/PLANEL_Pot_Trim!DI4,0)</f>
        <v>0.37498416373646343</v>
      </c>
      <c r="DJ29" s="47">
        <f>IF(PLANEL_Pot_Trim!DJ4&lt;&gt;0,DJ4/PLANEL_Pot_Trim!DJ4,0)</f>
        <v>0.46641982652192776</v>
      </c>
      <c r="DK29" s="47">
        <f>IF(PLANEL_Pot_Trim!DK4&lt;&gt;0,DK4/PLANEL_Pot_Trim!DK4,0)</f>
        <v>0.67021342671331874</v>
      </c>
      <c r="DL29" s="47">
        <f>IF(PLANEL_Pot_Trim!DL4&lt;&gt;0,DL4/PLANEL_Pot_Trim!DL4,0)</f>
        <v>0.50944682021068566</v>
      </c>
      <c r="DM29" s="47">
        <f>IF(PLANEL_Pot_Trim!DM4&lt;&gt;0,DM4/PLANEL_Pot_Trim!DM4,0)</f>
        <v>0.38365329187980207</v>
      </c>
      <c r="DN29" s="47">
        <f>IF(PLANEL_Pot_Trim!DN4&lt;&gt;0,DN4/PLANEL_Pot_Trim!DN4,0)</f>
        <v>0.46641982652192776</v>
      </c>
      <c r="DO29" s="47">
        <f>IF(PLANEL_Pot_Trim!DO4&lt;&gt;0,DO4/PLANEL_Pot_Trim!DO4,0)</f>
        <v>0.67021342671331874</v>
      </c>
      <c r="DP29" s="47">
        <f>IF(PLANEL_Pot_Trim!DP4&lt;&gt;0,DP4/PLANEL_Pot_Trim!DP4,0)</f>
        <v>0.51964206651739553</v>
      </c>
      <c r="DQ29" s="47">
        <f>IF(PLANEL_Pot_Trim!DQ4&lt;&gt;0,DQ4/PLANEL_Pot_Trim!DQ4,0)</f>
        <v>0.36411123662854478</v>
      </c>
      <c r="DR29" s="47">
        <f>IF(PLANEL_Pot_Trim!DR4&lt;&gt;0,DR4/PLANEL_Pot_Trim!DR4,0)</f>
        <v>0.46641982652192776</v>
      </c>
      <c r="DS29" s="47">
        <f>IF(PLANEL_Pot_Trim!DS4&lt;&gt;0,DS4/PLANEL_Pot_Trim!DS4,0)</f>
        <v>0.67021342671331874</v>
      </c>
      <c r="DT29" s="47">
        <f>IF(PLANEL_Pot_Trim!DT4&lt;&gt;0,DT4/PLANEL_Pot_Trim!DT4,0)</f>
        <v>0.50854443071384159</v>
      </c>
      <c r="DU29" s="47">
        <f>IF(PLANEL_Pot_Trim!DU4&lt;&gt;0,DU4/PLANEL_Pot_Trim!DU4,0)</f>
        <v>0.36738338790453695</v>
      </c>
      <c r="DV29" s="47">
        <f>IF(PLANEL_Pot_Trim!DV4&lt;&gt;0,DV4/PLANEL_Pot_Trim!DV4,0)</f>
        <v>0.46641982652192776</v>
      </c>
      <c r="DW29" s="47">
        <f>IF(PLANEL_Pot_Trim!DW4&lt;&gt;0,DW4/PLANEL_Pot_Trim!DW4,0)</f>
        <v>0.67021342671331874</v>
      </c>
      <c r="DX29" s="47">
        <f>IF(PLANEL_Pot_Trim!DX4&lt;&gt;0,DX4/PLANEL_Pot_Trim!DX4,0)</f>
        <v>0.50011416037540024</v>
      </c>
      <c r="DY29" s="47">
        <f>IF(PLANEL_Pot_Trim!DY4&lt;&gt;0,DY4/PLANEL_Pot_Trim!DY4,0)</f>
        <v>0.35219475822196078</v>
      </c>
      <c r="DZ29" s="47">
        <f>IF(PLANEL_Pot_Trim!DZ4&lt;&gt;0,DZ4/PLANEL_Pot_Trim!DZ4,0)</f>
        <v>0.46641982652192776</v>
      </c>
      <c r="EA29" s="47">
        <f>IF(PLANEL_Pot_Trim!EA4&lt;&gt;0,EA4/PLANEL_Pot_Trim!EA4,0)</f>
        <v>0.67021342671331874</v>
      </c>
      <c r="EB29" s="47">
        <f>IF(PLANEL_Pot_Trim!EB4&lt;&gt;0,EB4/PLANEL_Pot_Trim!EB4,0)</f>
        <v>0.50357925191652408</v>
      </c>
      <c r="EC29" s="47">
        <f>IF(PLANEL_Pot_Trim!EC4&lt;&gt;0,EC4/PLANEL_Pot_Trim!EC4,0)</f>
        <v>0.34204068215137651</v>
      </c>
      <c r="ED29" s="47">
        <f>IF(PLANEL_Pot_Trim!ED4&lt;&gt;0,ED4/PLANEL_Pot_Trim!ED4,0)</f>
        <v>0.46641982652192776</v>
      </c>
      <c r="EE29" s="47">
        <f>IF(PLANEL_Pot_Trim!EE4&lt;&gt;0,EE4/PLANEL_Pot_Trim!EE4,0)</f>
        <v>0.67021342671331874</v>
      </c>
      <c r="EF29" s="47">
        <f>IF(PLANEL_Pot_Trim!EF4&lt;&gt;0,EF4/PLANEL_Pot_Trim!EF4,0)</f>
        <v>0.52112259316236542</v>
      </c>
      <c r="EG29" s="47">
        <f>IF(PLANEL_Pot_Trim!EG4&lt;&gt;0,EG4/PLANEL_Pot_Trim!EG4,0)</f>
        <v>0.31203886375862261</v>
      </c>
      <c r="EH29" s="47">
        <f>IF(PLANEL_Pot_Trim!EH4&lt;&gt;0,EH4/PLANEL_Pot_Trim!EH4,0)</f>
        <v>0.46641982652192776</v>
      </c>
      <c r="EI29" s="47">
        <f>IF(PLANEL_Pot_Trim!EI4&lt;&gt;0,EI4/PLANEL_Pot_Trim!EI4,0)</f>
        <v>0.67021342671331874</v>
      </c>
      <c r="EJ29" s="47">
        <f>IF(PLANEL_Pot_Trim!EJ4&lt;&gt;0,EJ4/PLANEL_Pot_Trim!EJ4,0)</f>
        <v>0.50633531061784021</v>
      </c>
      <c r="EK29" s="47">
        <f>IF(PLANEL_Pot_Trim!EK4&lt;&gt;0,EK4/PLANEL_Pot_Trim!EK4,0)</f>
        <v>0.31877171698183421</v>
      </c>
      <c r="EL29" s="47">
        <f>IF(PLANEL_Pot_Trim!EL4&lt;&gt;0,EL4/PLANEL_Pot_Trim!EL4,0)</f>
        <v>0.46641982652192776</v>
      </c>
      <c r="EM29" s="47">
        <f>IF(PLANEL_Pot_Trim!EM4&lt;&gt;0,EM4/PLANEL_Pot_Trim!EM4,0)</f>
        <v>0.67021342671331874</v>
      </c>
      <c r="EN29" s="47">
        <f>IF(PLANEL_Pot_Trim!EN4&lt;&gt;0,EN4/PLANEL_Pot_Trim!EN4,0)</f>
        <v>0.49678788510980287</v>
      </c>
      <c r="EO29" s="47">
        <f>IF(PLANEL_Pot_Trim!EO4&lt;&gt;0,EO4/PLANEL_Pot_Trim!EO4,0)</f>
        <v>0.29273494209046563</v>
      </c>
      <c r="EP29" s="47">
        <f>IF(PLANEL_Pot_Trim!EP4&lt;&gt;0,EP4/PLANEL_Pot_Trim!EP4,0)</f>
        <v>0.46641982652192776</v>
      </c>
    </row>
    <row r="30" spans="2:146" x14ac:dyDescent="0.25">
      <c r="B30" s="16" t="s">
        <v>2</v>
      </c>
      <c r="C30" s="47">
        <f>IF(PLANEL_Pot_Trim!C5&lt;&gt;0,C5/PLANEL_Pot_Trim!C5,0)</f>
        <v>0.54743030414765315</v>
      </c>
      <c r="D30" s="47">
        <f>IF(PLANEL_Pot_Trim!D5&lt;&gt;0,D5/PLANEL_Pot_Trim!D5,0)</f>
        <v>0.51003194203081959</v>
      </c>
      <c r="E30" s="47">
        <f>IF(PLANEL_Pot_Trim!E5&lt;&gt;0,E5/PLANEL_Pot_Trim!E5,0)</f>
        <v>0.44465828506992516</v>
      </c>
      <c r="F30" s="47">
        <f>IF(PLANEL_Pot_Trim!F5&lt;&gt;0,F5/PLANEL_Pot_Trim!F5,0)</f>
        <v>0.49348843096378092</v>
      </c>
      <c r="G30" s="47">
        <f>IF(PLANEL_Pot_Trim!G5&lt;&gt;0,G5/PLANEL_Pot_Trim!G5,0)</f>
        <v>0.56219825470576479</v>
      </c>
      <c r="H30" s="47">
        <f>IF(PLANEL_Pot_Trim!H5&lt;&gt;0,H5/PLANEL_Pot_Trim!H5,0)</f>
        <v>0.52638293800686986</v>
      </c>
      <c r="I30" s="47">
        <f>IF(PLANEL_Pot_Trim!I5&lt;&gt;0,I5/PLANEL_Pot_Trim!I5,0)</f>
        <v>0.45201559759011278</v>
      </c>
      <c r="J30" s="47">
        <f>IF(PLANEL_Pot_Trim!J5&lt;&gt;0,J5/PLANEL_Pot_Trim!J5,0)</f>
        <v>0.50150973248899156</v>
      </c>
      <c r="K30" s="47">
        <f>IF(PLANEL_Pot_Trim!K5&lt;&gt;0,K5/PLANEL_Pot_Trim!K5,0)</f>
        <v>0.58106162892990554</v>
      </c>
      <c r="L30" s="47">
        <f>IF(PLANEL_Pot_Trim!L5&lt;&gt;0,L5/PLANEL_Pot_Trim!L5,0)</f>
        <v>0.52670458240237228</v>
      </c>
      <c r="M30" s="47">
        <f>IF(PLANEL_Pot_Trim!M5&lt;&gt;0,M5/PLANEL_Pot_Trim!M5,0)</f>
        <v>0.44011082830617132</v>
      </c>
      <c r="N30" s="47">
        <f>IF(PLANEL_Pot_Trim!N5&lt;&gt;0,N5/PLANEL_Pot_Trim!N5,0)</f>
        <v>0.50039314154512593</v>
      </c>
      <c r="O30" s="47">
        <f>IF(PLANEL_Pot_Trim!O5&lt;&gt;0,O5/PLANEL_Pot_Trim!O5,0)</f>
        <v>0.55493343955847241</v>
      </c>
      <c r="P30" s="47">
        <f>IF(PLANEL_Pot_Trim!P5&lt;&gt;0,P5/PLANEL_Pot_Trim!P5,0)</f>
        <v>0.5119030947799168</v>
      </c>
      <c r="Q30" s="47">
        <f>IF(PLANEL_Pot_Trim!Q5&lt;&gt;0,Q5/PLANEL_Pot_Trim!Q5,0)</f>
        <v>0.42476329215307823</v>
      </c>
      <c r="R30" s="47">
        <f>IF(PLANEL_Pot_Trim!R5&lt;&gt;0,R5/PLANEL_Pot_Trim!R5,0)</f>
        <v>0.48774891365020262</v>
      </c>
      <c r="S30" s="47">
        <f>IF(PLANEL_Pot_Trim!S5&lt;&gt;0,S5/PLANEL_Pot_Trim!S5,0)</f>
        <v>0.56171238595511597</v>
      </c>
      <c r="T30" s="47">
        <f>IF(PLANEL_Pot_Trim!T5&lt;&gt;0,T5/PLANEL_Pot_Trim!T5,0)</f>
        <v>0.51229290899994762</v>
      </c>
      <c r="U30" s="47">
        <f>IF(PLANEL_Pot_Trim!U5&lt;&gt;0,U5/PLANEL_Pot_Trim!U5,0)</f>
        <v>0.43187412327823671</v>
      </c>
      <c r="V30" s="47">
        <f>IF(PLANEL_Pot_Trim!V5&lt;&gt;0,V5/PLANEL_Pot_Trim!V5,0)</f>
        <v>0.5000554910348497</v>
      </c>
      <c r="W30" s="47">
        <f>IF(PLANEL_Pot_Trim!W5&lt;&gt;0,W5/PLANEL_Pot_Trim!W5,0)</f>
        <v>0.57795808784973401</v>
      </c>
      <c r="X30" s="47">
        <f>IF(PLANEL_Pot_Trim!X5&lt;&gt;0,X5/PLANEL_Pot_Trim!X5,0)</f>
        <v>0.52701980618819189</v>
      </c>
      <c r="Y30" s="47">
        <f>IF(PLANEL_Pot_Trim!Y5&lt;&gt;0,Y5/PLANEL_Pot_Trim!Y5,0)</f>
        <v>0.44050459849240736</v>
      </c>
      <c r="Z30" s="47">
        <f>IF(PLANEL_Pot_Trim!Z5&lt;&gt;0,Z5/PLANEL_Pot_Trim!Z5,0)</f>
        <v>0.49964685821699528</v>
      </c>
      <c r="AA30" s="47">
        <f>IF(PLANEL_Pot_Trim!AA5&lt;&gt;0,AA5/PLANEL_Pot_Trim!AA5,0)</f>
        <v>0.56515133321221767</v>
      </c>
      <c r="AB30" s="47">
        <f>IF(PLANEL_Pot_Trim!AB5&lt;&gt;0,AB5/PLANEL_Pot_Trim!AB5,0)</f>
        <v>0.53094759279149373</v>
      </c>
      <c r="AC30" s="47">
        <f>IF(PLANEL_Pot_Trim!AC5&lt;&gt;0,AC5/PLANEL_Pot_Trim!AC5,0)</f>
        <v>0.42895549044740616</v>
      </c>
      <c r="AD30" s="47">
        <f>IF(PLANEL_Pot_Trim!AD5&lt;&gt;0,AD5/PLANEL_Pot_Trim!AD5,0)</f>
        <v>0.48529790720749749</v>
      </c>
      <c r="AE30" s="47">
        <f>IF(PLANEL_Pot_Trim!AE5&lt;&gt;0,AE5/PLANEL_Pot_Trim!AE5,0)</f>
        <v>0.33994743068811678</v>
      </c>
      <c r="AF30" s="47">
        <f>IF(PLANEL_Pot_Trim!AF5&lt;&gt;0,AF5/PLANEL_Pot_Trim!AF5,0)</f>
        <v>0.53351615487309278</v>
      </c>
      <c r="AG30" s="47">
        <f>IF(PLANEL_Pot_Trim!AG5&lt;&gt;0,AG5/PLANEL_Pot_Trim!AG5,0)</f>
        <v>0.41898524880000815</v>
      </c>
      <c r="AH30" s="47">
        <f>IF(PLANEL_Pot_Trim!AH5&lt;&gt;0,AH5/PLANEL_Pot_Trim!AH5,0)</f>
        <v>0.47885129055256498</v>
      </c>
      <c r="AI30" s="47">
        <f>IF(PLANEL_Pot_Trim!AI5&lt;&gt;0,AI5/PLANEL_Pot_Trim!AI5,0)</f>
        <v>0.53320169674554607</v>
      </c>
      <c r="AJ30" s="47">
        <f>IF(PLANEL_Pot_Trim!AJ5&lt;&gt;0,AJ5/PLANEL_Pot_Trim!AJ5,0)</f>
        <v>0.38449207040309341</v>
      </c>
      <c r="AK30" s="47">
        <f>IF(PLANEL_Pot_Trim!AK5&lt;&gt;0,AK5/PLANEL_Pot_Trim!AK5,0)</f>
        <v>0.41898524880000815</v>
      </c>
      <c r="AL30" s="47">
        <f>IF(PLANEL_Pot_Trim!AL5&lt;&gt;0,AL5/PLANEL_Pot_Trim!AL5,0)</f>
        <v>0.47885129055256498</v>
      </c>
      <c r="AM30" s="47">
        <f>IF(PLANEL_Pot_Trim!AM5&lt;&gt;0,AM5/PLANEL_Pot_Trim!AM5,0)</f>
        <v>0.55772163438834577</v>
      </c>
      <c r="AN30" s="47">
        <f>IF(PLANEL_Pot_Trim!AN5&lt;&gt;0,AN5/PLANEL_Pot_Trim!AN5,0)</f>
        <v>0.5158406969326228</v>
      </c>
      <c r="AO30" s="47">
        <f>IF(PLANEL_Pot_Trim!AO5&lt;&gt;0,AO5/PLANEL_Pot_Trim!AO5,0)</f>
        <v>0.45469970936507831</v>
      </c>
      <c r="AP30" s="47">
        <f>IF(PLANEL_Pot_Trim!AP5&lt;&gt;0,AP5/PLANEL_Pot_Trim!AP5,0)</f>
        <v>0.49622829713459354</v>
      </c>
      <c r="AQ30" s="47">
        <f>IF(PLANEL_Pot_Trim!AQ5&lt;&gt;0,AQ5/PLANEL_Pot_Trim!AQ5,0)</f>
        <v>0.37716503710636706</v>
      </c>
      <c r="AR30" s="47">
        <f>IF(PLANEL_Pot_Trim!AR5&lt;&gt;0,AR5/PLANEL_Pot_Trim!AR5,0)</f>
        <v>0.52769140528685266</v>
      </c>
      <c r="AS30" s="47">
        <f>IF(PLANEL_Pot_Trim!AS5&lt;&gt;0,AS5/PLANEL_Pot_Trim!AS5,0)</f>
        <v>0.45469970936507831</v>
      </c>
      <c r="AT30" s="47">
        <f>IF(PLANEL_Pot_Trim!AT5&lt;&gt;0,AT5/PLANEL_Pot_Trim!AT5,0)</f>
        <v>0.49622829713459354</v>
      </c>
      <c r="AU30" s="47">
        <f>IF(PLANEL_Pot_Trim!AU5&lt;&gt;0,AU5/PLANEL_Pot_Trim!AU5,0)</f>
        <v>0.54955286859694719</v>
      </c>
      <c r="AV30" s="47">
        <f>IF(PLANEL_Pot_Trim!AV5&lt;&gt;0,AV5/PLANEL_Pot_Trim!AV5,0)</f>
        <v>0.52828037068138689</v>
      </c>
      <c r="AW30" s="47">
        <f>IF(PLANEL_Pot_Trim!AW5&lt;&gt;0,AW5/PLANEL_Pot_Trim!AW5,0)</f>
        <v>0.45469970936507831</v>
      </c>
      <c r="AX30" s="47">
        <f>IF(PLANEL_Pot_Trim!AX5&lt;&gt;0,AX5/PLANEL_Pot_Trim!AX5,0)</f>
        <v>0.49622829713459354</v>
      </c>
      <c r="AY30" s="47">
        <f>IF(PLANEL_Pot_Trim!AY5&lt;&gt;0,AY5/PLANEL_Pot_Trim!AY5,0)</f>
        <v>0.55392037553880302</v>
      </c>
      <c r="AZ30" s="47">
        <f>IF(PLANEL_Pot_Trim!AZ5&lt;&gt;0,AZ5/PLANEL_Pot_Trim!AZ5,0)</f>
        <v>0.35286132716601609</v>
      </c>
      <c r="BA30" s="47">
        <f>IF(PLANEL_Pot_Trim!BA5&lt;&gt;0,BA5/PLANEL_Pot_Trim!BA5,0)</f>
        <v>0.45469970936507831</v>
      </c>
      <c r="BB30" s="47">
        <f>IF(PLANEL_Pot_Trim!BB5&lt;&gt;0,BB5/PLANEL_Pot_Trim!BB5,0)</f>
        <v>0.49622829713459354</v>
      </c>
      <c r="BC30" s="47">
        <f>IF(PLANEL_Pot_Trim!BC5&lt;&gt;0,BC5/PLANEL_Pot_Trim!BC5,0)</f>
        <v>0.5569809510559196</v>
      </c>
      <c r="BD30" s="47">
        <f>IF(PLANEL_Pot_Trim!BD5&lt;&gt;0,BD5/PLANEL_Pot_Trim!BD5,0)</f>
        <v>0.42133061566256624</v>
      </c>
      <c r="BE30" s="47">
        <f>IF(PLANEL_Pot_Trim!BE5&lt;&gt;0,BE5/PLANEL_Pot_Trim!BE5,0)</f>
        <v>0.45469970936507831</v>
      </c>
      <c r="BF30" s="47">
        <f>IF(PLANEL_Pot_Trim!BF5&lt;&gt;0,BF5/PLANEL_Pot_Trim!BF5,0)</f>
        <v>0.49622829713459354</v>
      </c>
      <c r="BG30" s="47">
        <f>IF(PLANEL_Pot_Trim!BG5&lt;&gt;0,BG5/PLANEL_Pot_Trim!BG5,0)</f>
        <v>0.56537422476301502</v>
      </c>
      <c r="BH30" s="47">
        <f>IF(PLANEL_Pot_Trim!BH5&lt;&gt;0,BH5/PLANEL_Pot_Trim!BH5,0)</f>
        <v>0.52988441922438168</v>
      </c>
      <c r="BI30" s="47">
        <f>IF(PLANEL_Pot_Trim!BI5&lt;&gt;0,BI5/PLANEL_Pot_Trim!BI5,0)</f>
        <v>0.44396172656905353</v>
      </c>
      <c r="BJ30" s="47">
        <f>IF(PLANEL_Pot_Trim!BJ5&lt;&gt;0,BJ5/PLANEL_Pot_Trim!BJ5,0)</f>
        <v>0.49002999673831621</v>
      </c>
      <c r="BK30" s="47">
        <f>IF(PLANEL_Pot_Trim!BK5&lt;&gt;0,BK5/PLANEL_Pot_Trim!BK5,0)</f>
        <v>0.43945301315191504</v>
      </c>
      <c r="BL30" s="47">
        <f>IF(PLANEL_Pot_Trim!BL5&lt;&gt;0,BL5/PLANEL_Pot_Trim!BL5,0)</f>
        <v>0.5297445857469979</v>
      </c>
      <c r="BM30" s="47">
        <f>IF(PLANEL_Pot_Trim!BM5&lt;&gt;0,BM5/PLANEL_Pot_Trim!BM5,0)</f>
        <v>0.44383171534535099</v>
      </c>
      <c r="BN30" s="47">
        <f>IF(PLANEL_Pot_Trim!BN5&lt;&gt;0,BN5/PLANEL_Pot_Trim!BN5,0)</f>
        <v>0.49002999673831621</v>
      </c>
      <c r="BO30" s="47">
        <f>IF(PLANEL_Pot_Trim!BO5&lt;&gt;0,BO5/PLANEL_Pot_Trim!BO5,0)</f>
        <v>0.56548452084455736</v>
      </c>
      <c r="BP30" s="47">
        <f>IF(PLANEL_Pot_Trim!BP5&lt;&gt;0,BP5/PLANEL_Pot_Trim!BP5,0)</f>
        <v>0.45938905022214427</v>
      </c>
      <c r="BQ30" s="47">
        <f>IF(PLANEL_Pot_Trim!BQ5&lt;&gt;0,BQ5/PLANEL_Pot_Trim!BQ5,0)</f>
        <v>0.44058464638045175</v>
      </c>
      <c r="BR30" s="47">
        <f>IF(PLANEL_Pot_Trim!BR5&lt;&gt;0,BR5/PLANEL_Pot_Trim!BR5,0)</f>
        <v>0.49002999673831621</v>
      </c>
      <c r="BS30" s="47">
        <f>IF(PLANEL_Pot_Trim!BS5&lt;&gt;0,BS5/PLANEL_Pot_Trim!BS5,0)</f>
        <v>0.56550110784777941</v>
      </c>
      <c r="BT30" s="47">
        <f>IF(PLANEL_Pot_Trim!BT5&lt;&gt;0,BT5/PLANEL_Pot_Trim!BT5,0)</f>
        <v>0.334600101311187</v>
      </c>
      <c r="BU30" s="47">
        <f>IF(PLANEL_Pot_Trim!BU5&lt;&gt;0,BU5/PLANEL_Pot_Trim!BU5,0)</f>
        <v>0.44383171534535099</v>
      </c>
      <c r="BV30" s="47">
        <f>IF(PLANEL_Pot_Trim!BV5&lt;&gt;0,BV5/PLANEL_Pot_Trim!BV5,0)</f>
        <v>0.49002999673831621</v>
      </c>
      <c r="BW30" s="47">
        <f>IF(PLANEL_Pot_Trim!BW5&lt;&gt;0,BW5/PLANEL_Pot_Trim!BW5,0)</f>
        <v>0.56550110784777941</v>
      </c>
      <c r="BX30" s="47">
        <f>IF(PLANEL_Pot_Trim!BX5&lt;&gt;0,BX5/PLANEL_Pot_Trim!BX5,0)</f>
        <v>0.35647560256796734</v>
      </c>
      <c r="BY30" s="47">
        <f>IF(PLANEL_Pot_Trim!BY5&lt;&gt;0,BY5/PLANEL_Pot_Trim!BY5,0)</f>
        <v>0.44396172656905353</v>
      </c>
      <c r="BZ30" s="47">
        <f>IF(PLANEL_Pot_Trim!BZ5&lt;&gt;0,BZ5/PLANEL_Pot_Trim!BZ5,0)</f>
        <v>0.49002999673831621</v>
      </c>
      <c r="CA30" s="47">
        <f>IF(PLANEL_Pot_Trim!CA5&lt;&gt;0,CA5/PLANEL_Pot_Trim!CA5,0)</f>
        <v>0.56550110784777941</v>
      </c>
      <c r="CB30" s="47">
        <f>IF(PLANEL_Pot_Trim!CB5&lt;&gt;0,CB5/PLANEL_Pot_Trim!CB5,0)</f>
        <v>0.49722618040757577</v>
      </c>
      <c r="CC30" s="47">
        <f>IF(PLANEL_Pot_Trim!CC5&lt;&gt;0,CC5/PLANEL_Pot_Trim!CC5,0)</f>
        <v>0.44045463515674932</v>
      </c>
      <c r="CD30" s="47">
        <f>IF(PLANEL_Pot_Trim!CD5&lt;&gt;0,CD5/PLANEL_Pot_Trim!CD5,0)</f>
        <v>0.49002999673831621</v>
      </c>
      <c r="CE30" s="47">
        <f>IF(PLANEL_Pot_Trim!CE5&lt;&gt;0,CE5/PLANEL_Pot_Trim!CE5,0)</f>
        <v>0.56550110784777941</v>
      </c>
      <c r="CF30" s="47">
        <f>IF(PLANEL_Pot_Trim!CF5&lt;&gt;0,CF5/PLANEL_Pot_Trim!CF5,0)</f>
        <v>0.43341981411739317</v>
      </c>
      <c r="CG30" s="47">
        <f>IF(PLANEL_Pot_Trim!CG5&lt;&gt;0,CG5/PLANEL_Pot_Trim!CG5,0)</f>
        <v>0.44383171534535099</v>
      </c>
      <c r="CH30" s="47">
        <f>IF(PLANEL_Pot_Trim!CH5&lt;&gt;0,CH5/PLANEL_Pot_Trim!CH5,0)</f>
        <v>0.49002999673831621</v>
      </c>
      <c r="CI30" s="47">
        <f>IF(PLANEL_Pot_Trim!CI5&lt;&gt;0,CI5/PLANEL_Pot_Trim!CI5,0)</f>
        <v>0.56550110784777941</v>
      </c>
      <c r="CJ30" s="47">
        <f>IF(PLANEL_Pot_Trim!CJ5&lt;&gt;0,CJ5/PLANEL_Pot_Trim!CJ5,0)</f>
        <v>0.51942432825566165</v>
      </c>
      <c r="CK30" s="47">
        <f>IF(PLANEL_Pot_Trim!CK5&lt;&gt;0,CK5/PLANEL_Pot_Trim!CK5,0)</f>
        <v>0.44396172656905353</v>
      </c>
      <c r="CL30" s="47">
        <f>IF(PLANEL_Pot_Trim!CL5&lt;&gt;0,CL5/PLANEL_Pot_Trim!CL5,0)</f>
        <v>0.49002999673831621</v>
      </c>
      <c r="CM30" s="47">
        <f>IF(PLANEL_Pot_Trim!CM5&lt;&gt;0,CM5/PLANEL_Pot_Trim!CM5,0)</f>
        <v>0.56550110784777941</v>
      </c>
      <c r="CN30" s="47">
        <f>IF(PLANEL_Pot_Trim!CN5&lt;&gt;0,CN5/PLANEL_Pot_Trim!CN5,0)</f>
        <v>0.5204672421394223</v>
      </c>
      <c r="CO30" s="47">
        <f>IF(PLANEL_Pot_Trim!CO5&lt;&gt;0,CO5/PLANEL_Pot_Trim!CO5,0)</f>
        <v>0.44058464638045175</v>
      </c>
      <c r="CP30" s="47">
        <f>IF(PLANEL_Pot_Trim!CP5&lt;&gt;0,CP5/PLANEL_Pot_Trim!CP5,0)</f>
        <v>0.49002999673831621</v>
      </c>
      <c r="CQ30" s="47">
        <f>IF(PLANEL_Pot_Trim!CQ5&lt;&gt;0,CQ5/PLANEL_Pot_Trim!CQ5,0)</f>
        <v>0.56550110784777941</v>
      </c>
      <c r="CR30" s="47">
        <f>IF(PLANEL_Pot_Trim!CR5&lt;&gt;0,CR5/PLANEL_Pot_Trim!CR5,0)</f>
        <v>0.3297491947447711</v>
      </c>
      <c r="CS30" s="47">
        <f>IF(PLANEL_Pot_Trim!CS5&lt;&gt;0,CS5/PLANEL_Pot_Trim!CS5,0)</f>
        <v>0.43700676610909051</v>
      </c>
      <c r="CT30" s="47">
        <f>IF(PLANEL_Pot_Trim!CT5&lt;&gt;0,CT5/PLANEL_Pot_Trim!CT5,0)</f>
        <v>0.49002999673831621</v>
      </c>
      <c r="CU30" s="47">
        <f>IF(PLANEL_Pot_Trim!CU5&lt;&gt;0,CU5/PLANEL_Pot_Trim!CU5,0)</f>
        <v>0.56550110784777941</v>
      </c>
      <c r="CV30" s="47">
        <f>IF(PLANEL_Pot_Trim!CV5&lt;&gt;0,CV5/PLANEL_Pot_Trim!CV5,0)</f>
        <v>0.52971781713633559</v>
      </c>
      <c r="CW30" s="47">
        <f>IF(PLANEL_Pot_Trim!CW5&lt;&gt;0,CW5/PLANEL_Pot_Trim!CW5,0)</f>
        <v>0.43700676610909051</v>
      </c>
      <c r="CX30" s="47">
        <f>IF(PLANEL_Pot_Trim!CX5&lt;&gt;0,CX5/PLANEL_Pot_Trim!CX5,0)</f>
        <v>0.49002999673831621</v>
      </c>
      <c r="CY30" s="77">
        <f>IF(PLANEL_Pot_Trim!CY5&lt;&gt;0,CY5/PLANEL_Pot_Trim!CY5,0)</f>
        <v>0.56550110784777941</v>
      </c>
      <c r="CZ30" s="77">
        <f>IF(PLANEL_Pot_Trim!CZ5&lt;&gt;0,CZ5/PLANEL_Pot_Trim!CZ5,0)</f>
        <v>0.51158495901513212</v>
      </c>
      <c r="DA30" s="77">
        <f>IF(PLANEL_Pot_Trim!DA5&lt;&gt;0,DA5/PLANEL_Pot_Trim!DA5,0)</f>
        <v>0.35240008834602476</v>
      </c>
      <c r="DB30" s="77">
        <f>IF(PLANEL_Pot_Trim!DB5&lt;&gt;0,DB5/PLANEL_Pot_Trim!DB5,0)</f>
        <v>0.49002999673831621</v>
      </c>
      <c r="DC30" s="47">
        <f>IF(PLANEL_Pot_Trim!DC5&lt;&gt;0,DC5/PLANEL_Pot_Trim!DC5,0)</f>
        <v>0.56550110784777941</v>
      </c>
      <c r="DD30" s="47">
        <f>IF(PLANEL_Pot_Trim!DD5&lt;&gt;0,DD5/PLANEL_Pot_Trim!DD5,0)</f>
        <v>0.448042084496521</v>
      </c>
      <c r="DE30" s="47">
        <f>IF(PLANEL_Pot_Trim!DE5&lt;&gt;0,DE5/PLANEL_Pot_Trim!DE5,0)</f>
        <v>0.42631274313541628</v>
      </c>
      <c r="DF30" s="47">
        <f>IF(PLANEL_Pot_Trim!DF5&lt;&gt;0,DF5/PLANEL_Pot_Trim!DF5,0)</f>
        <v>0.49002999673831621</v>
      </c>
      <c r="DG30" s="47">
        <f>IF(PLANEL_Pot_Trim!DG5&lt;&gt;0,DG5/PLANEL_Pot_Trim!DG5,0)</f>
        <v>0.56550110784777941</v>
      </c>
      <c r="DH30" s="47">
        <f>IF(PLANEL_Pot_Trim!DH5&lt;&gt;0,DH5/PLANEL_Pot_Trim!DH5,0)</f>
        <v>0.44867060985577278</v>
      </c>
      <c r="DI30" s="47">
        <f>IF(PLANEL_Pot_Trim!DI5&lt;&gt;0,DI5/PLANEL_Pot_Trim!DI5,0)</f>
        <v>0.41923269339319313</v>
      </c>
      <c r="DJ30" s="47">
        <f>IF(PLANEL_Pot_Trim!DJ5&lt;&gt;0,DJ5/PLANEL_Pot_Trim!DJ5,0)</f>
        <v>0.49002999673831621</v>
      </c>
      <c r="DK30" s="47">
        <f>IF(PLANEL_Pot_Trim!DK5&lt;&gt;0,DK5/PLANEL_Pot_Trim!DK5,0)</f>
        <v>0.56550110784777941</v>
      </c>
      <c r="DL30" s="47">
        <f>IF(PLANEL_Pot_Trim!DL5&lt;&gt;0,DL5/PLANEL_Pot_Trim!DL5,0)</f>
        <v>0.52982928663304141</v>
      </c>
      <c r="DM30" s="47">
        <f>IF(PLANEL_Pot_Trim!DM5&lt;&gt;0,DM5/PLANEL_Pot_Trim!DM5,0)</f>
        <v>0.26056006936423615</v>
      </c>
      <c r="DN30" s="47">
        <f>IF(PLANEL_Pot_Trim!DN5&lt;&gt;0,DN5/PLANEL_Pot_Trim!DN5,0)</f>
        <v>0.49002999673831621</v>
      </c>
      <c r="DO30" s="47">
        <f>IF(PLANEL_Pot_Trim!DO5&lt;&gt;0,DO5/PLANEL_Pot_Trim!DO5,0)</f>
        <v>0.56550110784777941</v>
      </c>
      <c r="DP30" s="47">
        <f>IF(PLANEL_Pot_Trim!DP5&lt;&gt;0,DP5/PLANEL_Pot_Trim!DP5,0)</f>
        <v>0.41185031683074586</v>
      </c>
      <c r="DQ30" s="47">
        <f>IF(PLANEL_Pot_Trim!DQ5&lt;&gt;0,DQ5/PLANEL_Pot_Trim!DQ5,0)</f>
        <v>0.32421698861426396</v>
      </c>
      <c r="DR30" s="47">
        <f>IF(PLANEL_Pot_Trim!DR5&lt;&gt;0,DR5/PLANEL_Pot_Trim!DR5,0)</f>
        <v>0.49002999673831621</v>
      </c>
      <c r="DS30" s="47">
        <f>IF(PLANEL_Pot_Trim!DS5&lt;&gt;0,DS5/PLANEL_Pot_Trim!DS5,0)</f>
        <v>0.56550110784777941</v>
      </c>
      <c r="DT30" s="47">
        <f>IF(PLANEL_Pot_Trim!DT5&lt;&gt;0,DT5/PLANEL_Pot_Trim!DT5,0)</f>
        <v>0.44488359669668925</v>
      </c>
      <c r="DU30" s="47">
        <f>IF(PLANEL_Pot_Trim!DU5&lt;&gt;0,DU5/PLANEL_Pot_Trim!DU5,0)</f>
        <v>0.1846739717754968</v>
      </c>
      <c r="DV30" s="47">
        <f>IF(PLANEL_Pot_Trim!DV5&lt;&gt;0,DV5/PLANEL_Pot_Trim!DV5,0)</f>
        <v>0.49002999673831621</v>
      </c>
      <c r="DW30" s="47">
        <f>IF(PLANEL_Pot_Trim!DW5&lt;&gt;0,DW5/PLANEL_Pot_Trim!DW5,0)</f>
        <v>0.56550110784777941</v>
      </c>
      <c r="DX30" s="47">
        <f>IF(PLANEL_Pot_Trim!DX5&lt;&gt;0,DX5/PLANEL_Pot_Trim!DX5,0)</f>
        <v>0.45098964406118325</v>
      </c>
      <c r="DY30" s="47">
        <f>IF(PLANEL_Pot_Trim!DY5&lt;&gt;0,DY5/PLANEL_Pot_Trim!DY5,0)</f>
        <v>0.18179223580824563</v>
      </c>
      <c r="DZ30" s="47">
        <f>IF(PLANEL_Pot_Trim!DZ5&lt;&gt;0,DZ5/PLANEL_Pot_Trim!DZ5,0)</f>
        <v>0.49002999673831621</v>
      </c>
      <c r="EA30" s="47">
        <f>IF(PLANEL_Pot_Trim!EA5&lt;&gt;0,EA5/PLANEL_Pot_Trim!EA5,0)</f>
        <v>0.56550110784777941</v>
      </c>
      <c r="EB30" s="47">
        <f>IF(PLANEL_Pot_Trim!EB5&lt;&gt;0,EB5/PLANEL_Pot_Trim!EB5,0)</f>
        <v>0.38995756795308517</v>
      </c>
      <c r="EC30" s="47">
        <f>IF(PLANEL_Pot_Trim!EC5&lt;&gt;0,EC5/PLANEL_Pot_Trim!EC5,0)</f>
        <v>0.17412454206342351</v>
      </c>
      <c r="ED30" s="47">
        <f>IF(PLANEL_Pot_Trim!ED5&lt;&gt;0,ED5/PLANEL_Pot_Trim!ED5,0)</f>
        <v>0.49002999673831621</v>
      </c>
      <c r="EE30" s="47">
        <f>IF(PLANEL_Pot_Trim!EE5&lt;&gt;0,EE5/PLANEL_Pot_Trim!EE5,0)</f>
        <v>0.56550110784777941</v>
      </c>
      <c r="EF30" s="47">
        <f>IF(PLANEL_Pot_Trim!EF5&lt;&gt;0,EF5/PLANEL_Pot_Trim!EF5,0)</f>
        <v>0.22202614630759224</v>
      </c>
      <c r="EG30" s="47">
        <f>IF(PLANEL_Pot_Trim!EG5&lt;&gt;0,EG5/PLANEL_Pot_Trim!EG5,0)</f>
        <v>0.3059752503827442</v>
      </c>
      <c r="EH30" s="47">
        <f>IF(PLANEL_Pot_Trim!EH5&lt;&gt;0,EH5/PLANEL_Pot_Trim!EH5,0)</f>
        <v>0.49002999673831621</v>
      </c>
      <c r="EI30" s="47">
        <f>IF(PLANEL_Pot_Trim!EI5&lt;&gt;0,EI5/PLANEL_Pot_Trim!EI5,0)</f>
        <v>0.56550110784777941</v>
      </c>
      <c r="EJ30" s="47">
        <f>IF(PLANEL_Pot_Trim!EJ5&lt;&gt;0,EJ5/PLANEL_Pot_Trim!EJ5,0)</f>
        <v>0.29299875075903054</v>
      </c>
      <c r="EK30" s="47">
        <f>IF(PLANEL_Pot_Trim!EK5&lt;&gt;0,EK5/PLANEL_Pot_Trim!EK5,0)</f>
        <v>0.16872814229988631</v>
      </c>
      <c r="EL30" s="47">
        <f>IF(PLANEL_Pot_Trim!EL5&lt;&gt;0,EL5/PLANEL_Pot_Trim!EL5,0)</f>
        <v>0.49002999673831621</v>
      </c>
      <c r="EM30" s="47">
        <f>IF(PLANEL_Pot_Trim!EM5&lt;&gt;0,EM5/PLANEL_Pot_Trim!EM5,0)</f>
        <v>0.56550110784777941</v>
      </c>
      <c r="EN30" s="47">
        <f>IF(PLANEL_Pot_Trim!EN5&lt;&gt;0,EN5/PLANEL_Pot_Trim!EN5,0)</f>
        <v>0.32580495748749244</v>
      </c>
      <c r="EO30" s="47">
        <f>IF(PLANEL_Pot_Trim!EO5&lt;&gt;0,EO5/PLANEL_Pot_Trim!EO5,0)</f>
        <v>0.2738114712764802</v>
      </c>
      <c r="EP30" s="47">
        <f>IF(PLANEL_Pot_Trim!EP5&lt;&gt;0,EP5/PLANEL_Pot_Trim!EP5,0)</f>
        <v>0.49002999673831621</v>
      </c>
    </row>
    <row r="31" spans="2:146" x14ac:dyDescent="0.25">
      <c r="B31" s="16" t="s">
        <v>3</v>
      </c>
      <c r="C31" s="47">
        <f>IF(PLANEL_Pot_Trim!C6&lt;&gt;0,C6/PLANEL_Pot_Trim!C6,0)</f>
        <v>0</v>
      </c>
      <c r="D31" s="47">
        <f>IF(PLANEL_Pot_Trim!D6&lt;&gt;0,D6/PLANEL_Pot_Trim!D6,0)</f>
        <v>0</v>
      </c>
      <c r="E31" s="47">
        <f>IF(PLANEL_Pot_Trim!E6&lt;&gt;0,E6/PLANEL_Pot_Trim!E6,0)</f>
        <v>0</v>
      </c>
      <c r="F31" s="47">
        <f>IF(PLANEL_Pot_Trim!F6&lt;&gt;0,F6/PLANEL_Pot_Trim!F6,0)</f>
        <v>0</v>
      </c>
      <c r="G31" s="47">
        <f>IF(PLANEL_Pot_Trim!G6&lt;&gt;0,G6/PLANEL_Pot_Trim!G6,0)</f>
        <v>0</v>
      </c>
      <c r="H31" s="47">
        <f>IF(PLANEL_Pot_Trim!H6&lt;&gt;0,H6/PLANEL_Pot_Trim!H6,0)</f>
        <v>0</v>
      </c>
      <c r="I31" s="47">
        <f>IF(PLANEL_Pot_Trim!I6&lt;&gt;0,I6/PLANEL_Pot_Trim!I6,0)</f>
        <v>0</v>
      </c>
      <c r="J31" s="47">
        <f>IF(PLANEL_Pot_Trim!J6&lt;&gt;0,J6/PLANEL_Pot_Trim!J6,0)</f>
        <v>0</v>
      </c>
      <c r="K31" s="47">
        <f>IF(PLANEL_Pot_Trim!K6&lt;&gt;0,K6/PLANEL_Pot_Trim!K6,0)</f>
        <v>0</v>
      </c>
      <c r="L31" s="47">
        <f>IF(PLANEL_Pot_Trim!L6&lt;&gt;0,L6/PLANEL_Pot_Trim!L6,0)</f>
        <v>0</v>
      </c>
      <c r="M31" s="47">
        <f>IF(PLANEL_Pot_Trim!M6&lt;&gt;0,M6/PLANEL_Pot_Trim!M6,0)</f>
        <v>0</v>
      </c>
      <c r="N31" s="47">
        <f>IF(PLANEL_Pot_Trim!N6&lt;&gt;0,N6/PLANEL_Pot_Trim!N6,0)</f>
        <v>0</v>
      </c>
      <c r="O31" s="47">
        <f>IF(PLANEL_Pot_Trim!O6&lt;&gt;0,O6/PLANEL_Pot_Trim!O6,0)</f>
        <v>0</v>
      </c>
      <c r="P31" s="47">
        <f>IF(PLANEL_Pot_Trim!P6&lt;&gt;0,P6/PLANEL_Pot_Trim!P6,0)</f>
        <v>0</v>
      </c>
      <c r="Q31" s="47">
        <f>IF(PLANEL_Pot_Trim!Q6&lt;&gt;0,Q6/PLANEL_Pot_Trim!Q6,0)</f>
        <v>0</v>
      </c>
      <c r="R31" s="47">
        <f>IF(PLANEL_Pot_Trim!R6&lt;&gt;0,R6/PLANEL_Pot_Trim!R6,0)</f>
        <v>0</v>
      </c>
      <c r="S31" s="47">
        <f>IF(PLANEL_Pot_Trim!S6&lt;&gt;0,S6/PLANEL_Pot_Trim!S6,0)</f>
        <v>0</v>
      </c>
      <c r="T31" s="47">
        <f>IF(PLANEL_Pot_Trim!T6&lt;&gt;0,T6/PLANEL_Pot_Trim!T6,0)</f>
        <v>0</v>
      </c>
      <c r="U31" s="47">
        <f>IF(PLANEL_Pot_Trim!U6&lt;&gt;0,U6/PLANEL_Pot_Trim!U6,0)</f>
        <v>0</v>
      </c>
      <c r="V31" s="47">
        <f>IF(PLANEL_Pot_Trim!V6&lt;&gt;0,V6/PLANEL_Pot_Trim!V6,0)</f>
        <v>0</v>
      </c>
      <c r="W31" s="47">
        <f>IF(PLANEL_Pot_Trim!W6&lt;&gt;0,W6/PLANEL_Pot_Trim!W6,0)</f>
        <v>0</v>
      </c>
      <c r="X31" s="47">
        <f>IF(PLANEL_Pot_Trim!X6&lt;&gt;0,X6/PLANEL_Pot_Trim!X6,0)</f>
        <v>0</v>
      </c>
      <c r="Y31" s="47">
        <f>IF(PLANEL_Pot_Trim!Y6&lt;&gt;0,Y6/PLANEL_Pot_Trim!Y6,0)</f>
        <v>0</v>
      </c>
      <c r="Z31" s="47">
        <f>IF(PLANEL_Pot_Trim!Z6&lt;&gt;0,Z6/PLANEL_Pot_Trim!Z6,0)</f>
        <v>0</v>
      </c>
      <c r="AA31" s="47">
        <f>IF(PLANEL_Pot_Trim!AA6&lt;&gt;0,AA6/PLANEL_Pot_Trim!AA6,0)</f>
        <v>0</v>
      </c>
      <c r="AB31" s="47">
        <f>IF(PLANEL_Pot_Trim!AB6&lt;&gt;0,AB6/PLANEL_Pot_Trim!AB6,0)</f>
        <v>0</v>
      </c>
      <c r="AC31" s="47">
        <f>IF(PLANEL_Pot_Trim!AC6&lt;&gt;0,AC6/PLANEL_Pot_Trim!AC6,0)</f>
        <v>0</v>
      </c>
      <c r="AD31" s="47">
        <f>IF(PLANEL_Pot_Trim!AD6&lt;&gt;0,AD6/PLANEL_Pot_Trim!AD6,0)</f>
        <v>0</v>
      </c>
      <c r="AE31" s="47">
        <f>IF(PLANEL_Pot_Trim!AE6&lt;&gt;0,AE6/PLANEL_Pot_Trim!AE6,0)</f>
        <v>0</v>
      </c>
      <c r="AF31" s="47">
        <f>IF(PLANEL_Pot_Trim!AF6&lt;&gt;0,AF6/PLANEL_Pot_Trim!AF6,0)</f>
        <v>0</v>
      </c>
      <c r="AG31" s="47">
        <f>IF(PLANEL_Pot_Trim!AG6&lt;&gt;0,AG6/PLANEL_Pot_Trim!AG6,0)</f>
        <v>0</v>
      </c>
      <c r="AH31" s="47">
        <f>IF(PLANEL_Pot_Trim!AH6&lt;&gt;0,AH6/PLANEL_Pot_Trim!AH6,0)</f>
        <v>0</v>
      </c>
      <c r="AI31" s="47">
        <f>IF(PLANEL_Pot_Trim!AI6&lt;&gt;0,AI6/PLANEL_Pot_Trim!AI6,0)</f>
        <v>0</v>
      </c>
      <c r="AJ31" s="47">
        <f>IF(PLANEL_Pot_Trim!AJ6&lt;&gt;0,AJ6/PLANEL_Pot_Trim!AJ6,0)</f>
        <v>0</v>
      </c>
      <c r="AK31" s="47">
        <f>IF(PLANEL_Pot_Trim!AK6&lt;&gt;0,AK6/PLANEL_Pot_Trim!AK6,0)</f>
        <v>0</v>
      </c>
      <c r="AL31" s="47">
        <f>IF(PLANEL_Pot_Trim!AL6&lt;&gt;0,AL6/PLANEL_Pot_Trim!AL6,0)</f>
        <v>0</v>
      </c>
      <c r="AM31" s="47">
        <f>IF(PLANEL_Pot_Trim!AM6&lt;&gt;0,AM6/PLANEL_Pot_Trim!AM6,0)</f>
        <v>0</v>
      </c>
      <c r="AN31" s="47">
        <f>IF(PLANEL_Pot_Trim!AN6&lt;&gt;0,AN6/PLANEL_Pot_Trim!AN6,0)</f>
        <v>0</v>
      </c>
      <c r="AO31" s="47">
        <f>IF(PLANEL_Pot_Trim!AO6&lt;&gt;0,AO6/PLANEL_Pot_Trim!AO6,0)</f>
        <v>0</v>
      </c>
      <c r="AP31" s="47">
        <f>IF(PLANEL_Pot_Trim!AP6&lt;&gt;0,AP6/PLANEL_Pot_Trim!AP6,0)</f>
        <v>0</v>
      </c>
      <c r="AQ31" s="47">
        <f>IF(PLANEL_Pot_Trim!AQ6&lt;&gt;0,AQ6/PLANEL_Pot_Trim!AQ6,0)</f>
        <v>0</v>
      </c>
      <c r="AR31" s="47">
        <f>IF(PLANEL_Pot_Trim!AR6&lt;&gt;0,AR6/PLANEL_Pot_Trim!AR6,0)</f>
        <v>0</v>
      </c>
      <c r="AS31" s="47">
        <f>IF(PLANEL_Pot_Trim!AS6&lt;&gt;0,AS6/PLANEL_Pot_Trim!AS6,0)</f>
        <v>0</v>
      </c>
      <c r="AT31" s="47">
        <f>IF(PLANEL_Pot_Trim!AT6&lt;&gt;0,AT6/PLANEL_Pot_Trim!AT6,0)</f>
        <v>0</v>
      </c>
      <c r="AU31" s="47">
        <f>IF(PLANEL_Pot_Trim!AU6&lt;&gt;0,AU6/PLANEL_Pot_Trim!AU6,0)</f>
        <v>0</v>
      </c>
      <c r="AV31" s="47">
        <f>IF(PLANEL_Pot_Trim!AV6&lt;&gt;0,AV6/PLANEL_Pot_Trim!AV6,0)</f>
        <v>0</v>
      </c>
      <c r="AW31" s="47">
        <f>IF(PLANEL_Pot_Trim!AW6&lt;&gt;0,AW6/PLANEL_Pot_Trim!AW6,0)</f>
        <v>0</v>
      </c>
      <c r="AX31" s="47">
        <f>IF(PLANEL_Pot_Trim!AX6&lt;&gt;0,AX6/PLANEL_Pot_Trim!AX6,0)</f>
        <v>0</v>
      </c>
      <c r="AY31" s="47">
        <f>IF(PLANEL_Pot_Trim!AY6&lt;&gt;0,AY6/PLANEL_Pot_Trim!AY6,0)</f>
        <v>0</v>
      </c>
      <c r="AZ31" s="47">
        <f>IF(PLANEL_Pot_Trim!AZ6&lt;&gt;0,AZ6/PLANEL_Pot_Trim!AZ6,0)</f>
        <v>0</v>
      </c>
      <c r="BA31" s="47">
        <f>IF(PLANEL_Pot_Trim!BA6&lt;&gt;0,BA6/PLANEL_Pot_Trim!BA6,0)</f>
        <v>0</v>
      </c>
      <c r="BB31" s="47">
        <f>IF(PLANEL_Pot_Trim!BB6&lt;&gt;0,BB6/PLANEL_Pot_Trim!BB6,0)</f>
        <v>0</v>
      </c>
      <c r="BC31" s="47">
        <f>IF(PLANEL_Pot_Trim!BC6&lt;&gt;0,BC6/PLANEL_Pot_Trim!BC6,0)</f>
        <v>0</v>
      </c>
      <c r="BD31" s="47">
        <f>IF(PLANEL_Pot_Trim!BD6&lt;&gt;0,BD6/PLANEL_Pot_Trim!BD6,0)</f>
        <v>0</v>
      </c>
      <c r="BE31" s="47">
        <f>IF(PLANEL_Pot_Trim!BE6&lt;&gt;0,BE6/PLANEL_Pot_Trim!BE6,0)</f>
        <v>0</v>
      </c>
      <c r="BF31" s="47">
        <f>IF(PLANEL_Pot_Trim!BF6&lt;&gt;0,BF6/PLANEL_Pot_Trim!BF6,0)</f>
        <v>0</v>
      </c>
      <c r="BG31" s="47">
        <f>IF(PLANEL_Pot_Trim!BG6&lt;&gt;0,BG6/PLANEL_Pot_Trim!BG6,0)</f>
        <v>0</v>
      </c>
      <c r="BH31" s="47">
        <f>IF(PLANEL_Pot_Trim!BH6&lt;&gt;0,BH6/PLANEL_Pot_Trim!BH6,0)</f>
        <v>0</v>
      </c>
      <c r="BI31" s="47">
        <f>IF(PLANEL_Pot_Trim!BI6&lt;&gt;0,BI6/PLANEL_Pot_Trim!BI6,0)</f>
        <v>0</v>
      </c>
      <c r="BJ31" s="47">
        <f>IF(PLANEL_Pot_Trim!BJ6&lt;&gt;0,BJ6/PLANEL_Pot_Trim!BJ6,0)</f>
        <v>0</v>
      </c>
      <c r="BK31" s="47">
        <f>IF(PLANEL_Pot_Trim!BK6&lt;&gt;0,BK6/PLANEL_Pot_Trim!BK6,0)</f>
        <v>0</v>
      </c>
      <c r="BL31" s="47">
        <f>IF(PLANEL_Pot_Trim!BL6&lt;&gt;0,BL6/PLANEL_Pot_Trim!BL6,0)</f>
        <v>0</v>
      </c>
      <c r="BM31" s="47">
        <f>IF(PLANEL_Pot_Trim!BM6&lt;&gt;0,BM6/PLANEL_Pot_Trim!BM6,0)</f>
        <v>0</v>
      </c>
      <c r="BN31" s="47">
        <f>IF(PLANEL_Pot_Trim!BN6&lt;&gt;0,BN6/PLANEL_Pot_Trim!BN6,0)</f>
        <v>0</v>
      </c>
      <c r="BO31" s="47">
        <f>IF(PLANEL_Pot_Trim!BO6&lt;&gt;0,BO6/PLANEL_Pot_Trim!BO6,0)</f>
        <v>0</v>
      </c>
      <c r="BP31" s="47">
        <f>IF(PLANEL_Pot_Trim!BP6&lt;&gt;0,BP6/PLANEL_Pot_Trim!BP6,0)</f>
        <v>0</v>
      </c>
      <c r="BQ31" s="47">
        <f>IF(PLANEL_Pot_Trim!BQ6&lt;&gt;0,BQ6/PLANEL_Pot_Trim!BQ6,0)</f>
        <v>0</v>
      </c>
      <c r="BR31" s="47">
        <f>IF(PLANEL_Pot_Trim!BR6&lt;&gt;0,BR6/PLANEL_Pot_Trim!BR6,0)</f>
        <v>0</v>
      </c>
      <c r="BS31" s="47">
        <f>IF(PLANEL_Pot_Trim!BS6&lt;&gt;0,BS6/PLANEL_Pot_Trim!BS6,0)</f>
        <v>0</v>
      </c>
      <c r="BT31" s="47">
        <f>IF(PLANEL_Pot_Trim!BT6&lt;&gt;0,BT6/PLANEL_Pot_Trim!BT6,0)</f>
        <v>0</v>
      </c>
      <c r="BU31" s="47">
        <f>IF(PLANEL_Pot_Trim!BU6&lt;&gt;0,BU6/PLANEL_Pot_Trim!BU6,0)</f>
        <v>0</v>
      </c>
      <c r="BV31" s="47">
        <f>IF(PLANEL_Pot_Trim!BV6&lt;&gt;0,BV6/PLANEL_Pot_Trim!BV6,0)</f>
        <v>0</v>
      </c>
      <c r="BW31" s="47">
        <f>IF(PLANEL_Pot_Trim!BW6&lt;&gt;0,BW6/PLANEL_Pot_Trim!BW6,0)</f>
        <v>0</v>
      </c>
      <c r="BX31" s="47">
        <f>IF(PLANEL_Pot_Trim!BX6&lt;&gt;0,BX6/PLANEL_Pot_Trim!BX6,0)</f>
        <v>0</v>
      </c>
      <c r="BY31" s="47">
        <f>IF(PLANEL_Pot_Trim!BY6&lt;&gt;0,BY6/PLANEL_Pot_Trim!BY6,0)</f>
        <v>0</v>
      </c>
      <c r="BZ31" s="47">
        <f>IF(PLANEL_Pot_Trim!BZ6&lt;&gt;0,BZ6/PLANEL_Pot_Trim!BZ6,0)</f>
        <v>0</v>
      </c>
      <c r="CA31" s="47">
        <f>IF(PLANEL_Pot_Trim!CA6&lt;&gt;0,CA6/PLANEL_Pot_Trim!CA6,0)</f>
        <v>0</v>
      </c>
      <c r="CB31" s="47">
        <f>IF(PLANEL_Pot_Trim!CB6&lt;&gt;0,CB6/PLANEL_Pot_Trim!CB6,0)</f>
        <v>0</v>
      </c>
      <c r="CC31" s="47">
        <f>IF(PLANEL_Pot_Trim!CC6&lt;&gt;0,CC6/PLANEL_Pot_Trim!CC6,0)</f>
        <v>0</v>
      </c>
      <c r="CD31" s="47">
        <f>IF(PLANEL_Pot_Trim!CD6&lt;&gt;0,CD6/PLANEL_Pot_Trim!CD6,0)</f>
        <v>0</v>
      </c>
      <c r="CE31" s="47">
        <f>IF(PLANEL_Pot_Trim!CE6&lt;&gt;0,CE6/PLANEL_Pot_Trim!CE6,0)</f>
        <v>0</v>
      </c>
      <c r="CF31" s="47">
        <f>IF(PLANEL_Pot_Trim!CF6&lt;&gt;0,CF6/PLANEL_Pot_Trim!CF6,0)</f>
        <v>0</v>
      </c>
      <c r="CG31" s="47">
        <f>IF(PLANEL_Pot_Trim!CG6&lt;&gt;0,CG6/PLANEL_Pot_Trim!CG6,0)</f>
        <v>0</v>
      </c>
      <c r="CH31" s="47">
        <f>IF(PLANEL_Pot_Trim!CH6&lt;&gt;0,CH6/PLANEL_Pot_Trim!CH6,0)</f>
        <v>0</v>
      </c>
      <c r="CI31" s="47">
        <f>IF(PLANEL_Pot_Trim!CI6&lt;&gt;0,CI6/PLANEL_Pot_Trim!CI6,0)</f>
        <v>0</v>
      </c>
      <c r="CJ31" s="47">
        <f>IF(PLANEL_Pot_Trim!CJ6&lt;&gt;0,CJ6/PLANEL_Pot_Trim!CJ6,0)</f>
        <v>0</v>
      </c>
      <c r="CK31" s="47">
        <f>IF(PLANEL_Pot_Trim!CK6&lt;&gt;0,CK6/PLANEL_Pot_Trim!CK6,0)</f>
        <v>0</v>
      </c>
      <c r="CL31" s="47">
        <f>IF(PLANEL_Pot_Trim!CL6&lt;&gt;0,CL6/PLANEL_Pot_Trim!CL6,0)</f>
        <v>0</v>
      </c>
      <c r="CM31" s="47">
        <f>IF(PLANEL_Pot_Trim!CM6&lt;&gt;0,CM6/PLANEL_Pot_Trim!CM6,0)</f>
        <v>0</v>
      </c>
      <c r="CN31" s="47">
        <f>IF(PLANEL_Pot_Trim!CN6&lt;&gt;0,CN6/PLANEL_Pot_Trim!CN6,0)</f>
        <v>0</v>
      </c>
      <c r="CO31" s="47">
        <f>IF(PLANEL_Pot_Trim!CO6&lt;&gt;0,CO6/PLANEL_Pot_Trim!CO6,0)</f>
        <v>0</v>
      </c>
      <c r="CP31" s="47">
        <f>IF(PLANEL_Pot_Trim!CP6&lt;&gt;0,CP6/PLANEL_Pot_Trim!CP6,0)</f>
        <v>0</v>
      </c>
      <c r="CQ31" s="47">
        <f>IF(PLANEL_Pot_Trim!CQ6&lt;&gt;0,CQ6/PLANEL_Pot_Trim!CQ6,0)</f>
        <v>0</v>
      </c>
      <c r="CR31" s="47">
        <f>IF(PLANEL_Pot_Trim!CR6&lt;&gt;0,CR6/PLANEL_Pot_Trim!CR6,0)</f>
        <v>0</v>
      </c>
      <c r="CS31" s="47">
        <f>IF(PLANEL_Pot_Trim!CS6&lt;&gt;0,CS6/PLANEL_Pot_Trim!CS6,0)</f>
        <v>0</v>
      </c>
      <c r="CT31" s="47">
        <f>IF(PLANEL_Pot_Trim!CT6&lt;&gt;0,CT6/PLANEL_Pot_Trim!CT6,0)</f>
        <v>0</v>
      </c>
      <c r="CU31" s="47">
        <f>IF(PLANEL_Pot_Trim!CU6&lt;&gt;0,CU6/PLANEL_Pot_Trim!CU6,0)</f>
        <v>0</v>
      </c>
      <c r="CV31" s="47">
        <f>IF(PLANEL_Pot_Trim!CV6&lt;&gt;0,CV6/PLANEL_Pot_Trim!CV6,0)</f>
        <v>0</v>
      </c>
      <c r="CW31" s="47">
        <f>IF(PLANEL_Pot_Trim!CW6&lt;&gt;0,CW6/PLANEL_Pot_Trim!CW6,0)</f>
        <v>0</v>
      </c>
      <c r="CX31" s="47">
        <f>IF(PLANEL_Pot_Trim!CX6&lt;&gt;0,CX6/PLANEL_Pot_Trim!CX6,0)</f>
        <v>0</v>
      </c>
      <c r="CY31" s="77">
        <f>IF(PLANEL_Pot_Trim!CY6&lt;&gt;0,CY6/PLANEL_Pot_Trim!CY6,0)</f>
        <v>0</v>
      </c>
      <c r="CZ31" s="77">
        <f>IF(PLANEL_Pot_Trim!CZ6&lt;&gt;0,CZ6/PLANEL_Pot_Trim!CZ6,0)</f>
        <v>0</v>
      </c>
      <c r="DA31" s="77">
        <f>IF(PLANEL_Pot_Trim!DA6&lt;&gt;0,DA6/PLANEL_Pot_Trim!DA6,0)</f>
        <v>0</v>
      </c>
      <c r="DB31" s="77">
        <f>IF(PLANEL_Pot_Trim!DB6&lt;&gt;0,DB6/PLANEL_Pot_Trim!DB6,0)</f>
        <v>0</v>
      </c>
      <c r="DC31" s="47">
        <f>IF(PLANEL_Pot_Trim!DC6&lt;&gt;0,DC6/PLANEL_Pot_Trim!DC6,0)</f>
        <v>0</v>
      </c>
      <c r="DD31" s="47">
        <f>IF(PLANEL_Pot_Trim!DD6&lt;&gt;0,DD6/PLANEL_Pot_Trim!DD6,0)</f>
        <v>0</v>
      </c>
      <c r="DE31" s="47">
        <f>IF(PLANEL_Pot_Trim!DE6&lt;&gt;0,DE6/PLANEL_Pot_Trim!DE6,0)</f>
        <v>0</v>
      </c>
      <c r="DF31" s="47">
        <f>IF(PLANEL_Pot_Trim!DF6&lt;&gt;0,DF6/PLANEL_Pot_Trim!DF6,0)</f>
        <v>0</v>
      </c>
      <c r="DG31" s="47">
        <f>IF(PLANEL_Pot_Trim!DG6&lt;&gt;0,DG6/PLANEL_Pot_Trim!DG6,0)</f>
        <v>0</v>
      </c>
      <c r="DH31" s="47">
        <f>IF(PLANEL_Pot_Trim!DH6&lt;&gt;0,DH6/PLANEL_Pot_Trim!DH6,0)</f>
        <v>0</v>
      </c>
      <c r="DI31" s="47">
        <f>IF(PLANEL_Pot_Trim!DI6&lt;&gt;0,DI6/PLANEL_Pot_Trim!DI6,0)</f>
        <v>0</v>
      </c>
      <c r="DJ31" s="47">
        <f>IF(PLANEL_Pot_Trim!DJ6&lt;&gt;0,DJ6/PLANEL_Pot_Trim!DJ6,0)</f>
        <v>0</v>
      </c>
      <c r="DK31" s="47">
        <f>IF(PLANEL_Pot_Trim!DK6&lt;&gt;0,DK6/PLANEL_Pot_Trim!DK6,0)</f>
        <v>0</v>
      </c>
      <c r="DL31" s="47">
        <f>IF(PLANEL_Pot_Trim!DL6&lt;&gt;0,DL6/PLANEL_Pot_Trim!DL6,0)</f>
        <v>0</v>
      </c>
      <c r="DM31" s="47">
        <f>IF(PLANEL_Pot_Trim!DM6&lt;&gt;0,DM6/PLANEL_Pot_Trim!DM6,0)</f>
        <v>0</v>
      </c>
      <c r="DN31" s="47">
        <f>IF(PLANEL_Pot_Trim!DN6&lt;&gt;0,DN6/PLANEL_Pot_Trim!DN6,0)</f>
        <v>0</v>
      </c>
      <c r="DO31" s="47">
        <f>IF(PLANEL_Pot_Trim!DO6&lt;&gt;0,DO6/PLANEL_Pot_Trim!DO6,0)</f>
        <v>0</v>
      </c>
      <c r="DP31" s="47">
        <f>IF(PLANEL_Pot_Trim!DP6&lt;&gt;0,DP6/PLANEL_Pot_Trim!DP6,0)</f>
        <v>0</v>
      </c>
      <c r="DQ31" s="47">
        <f>IF(PLANEL_Pot_Trim!DQ6&lt;&gt;0,DQ6/PLANEL_Pot_Trim!DQ6,0)</f>
        <v>0</v>
      </c>
      <c r="DR31" s="47">
        <f>IF(PLANEL_Pot_Trim!DR6&lt;&gt;0,DR6/PLANEL_Pot_Trim!DR6,0)</f>
        <v>0</v>
      </c>
      <c r="DS31" s="47">
        <f>IF(PLANEL_Pot_Trim!DS6&lt;&gt;0,DS6/PLANEL_Pot_Trim!DS6,0)</f>
        <v>0</v>
      </c>
      <c r="DT31" s="47">
        <f>IF(PLANEL_Pot_Trim!DT6&lt;&gt;0,DT6/PLANEL_Pot_Trim!DT6,0)</f>
        <v>0</v>
      </c>
      <c r="DU31" s="47">
        <f>IF(PLANEL_Pot_Trim!DU6&lt;&gt;0,DU6/PLANEL_Pot_Trim!DU6,0)</f>
        <v>0</v>
      </c>
      <c r="DV31" s="47">
        <f>IF(PLANEL_Pot_Trim!DV6&lt;&gt;0,DV6/PLANEL_Pot_Trim!DV6,0)</f>
        <v>0</v>
      </c>
      <c r="DW31" s="47">
        <f>IF(PLANEL_Pot_Trim!DW6&lt;&gt;0,DW6/PLANEL_Pot_Trim!DW6,0)</f>
        <v>0</v>
      </c>
      <c r="DX31" s="47">
        <f>IF(PLANEL_Pot_Trim!DX6&lt;&gt;0,DX6/PLANEL_Pot_Trim!DX6,0)</f>
        <v>0</v>
      </c>
      <c r="DY31" s="47">
        <f>IF(PLANEL_Pot_Trim!DY6&lt;&gt;0,DY6/PLANEL_Pot_Trim!DY6,0)</f>
        <v>0</v>
      </c>
      <c r="DZ31" s="47">
        <f>IF(PLANEL_Pot_Trim!DZ6&lt;&gt;0,DZ6/PLANEL_Pot_Trim!DZ6,0)</f>
        <v>0</v>
      </c>
      <c r="EA31" s="47">
        <f>IF(PLANEL_Pot_Trim!EA6&lt;&gt;0,EA6/PLANEL_Pot_Trim!EA6,0)</f>
        <v>0</v>
      </c>
      <c r="EB31" s="47">
        <f>IF(PLANEL_Pot_Trim!EB6&lt;&gt;0,EB6/PLANEL_Pot_Trim!EB6,0)</f>
        <v>0</v>
      </c>
      <c r="EC31" s="47">
        <f>IF(PLANEL_Pot_Trim!EC6&lt;&gt;0,EC6/PLANEL_Pot_Trim!EC6,0)</f>
        <v>0</v>
      </c>
      <c r="ED31" s="47">
        <f>IF(PLANEL_Pot_Trim!ED6&lt;&gt;0,ED6/PLANEL_Pot_Trim!ED6,0)</f>
        <v>0</v>
      </c>
      <c r="EE31" s="47">
        <f>IF(PLANEL_Pot_Trim!EE6&lt;&gt;0,EE6/PLANEL_Pot_Trim!EE6,0)</f>
        <v>0</v>
      </c>
      <c r="EF31" s="47">
        <f>IF(PLANEL_Pot_Trim!EF6&lt;&gt;0,EF6/PLANEL_Pot_Trim!EF6,0)</f>
        <v>0</v>
      </c>
      <c r="EG31" s="47">
        <f>IF(PLANEL_Pot_Trim!EG6&lt;&gt;0,EG6/PLANEL_Pot_Trim!EG6,0)</f>
        <v>0</v>
      </c>
      <c r="EH31" s="47">
        <f>IF(PLANEL_Pot_Trim!EH6&lt;&gt;0,EH6/PLANEL_Pot_Trim!EH6,0)</f>
        <v>0</v>
      </c>
      <c r="EI31" s="47">
        <f>IF(PLANEL_Pot_Trim!EI6&lt;&gt;0,EI6/PLANEL_Pot_Trim!EI6,0)</f>
        <v>0</v>
      </c>
      <c r="EJ31" s="47">
        <f>IF(PLANEL_Pot_Trim!EJ6&lt;&gt;0,EJ6/PLANEL_Pot_Trim!EJ6,0)</f>
        <v>0</v>
      </c>
      <c r="EK31" s="47">
        <f>IF(PLANEL_Pot_Trim!EK6&lt;&gt;0,EK6/PLANEL_Pot_Trim!EK6,0)</f>
        <v>0</v>
      </c>
      <c r="EL31" s="47">
        <f>IF(PLANEL_Pot_Trim!EL6&lt;&gt;0,EL6/PLANEL_Pot_Trim!EL6,0)</f>
        <v>0</v>
      </c>
      <c r="EM31" s="47">
        <f>IF(PLANEL_Pot_Trim!EM6&lt;&gt;0,EM6/PLANEL_Pot_Trim!EM6,0)</f>
        <v>0</v>
      </c>
      <c r="EN31" s="47">
        <f>IF(PLANEL_Pot_Trim!EN6&lt;&gt;0,EN6/PLANEL_Pot_Trim!EN6,0)</f>
        <v>0</v>
      </c>
      <c r="EO31" s="47">
        <f>IF(PLANEL_Pot_Trim!EO6&lt;&gt;0,EO6/PLANEL_Pot_Trim!EO6,0)</f>
        <v>0</v>
      </c>
      <c r="EP31" s="47">
        <f>IF(PLANEL_Pot_Trim!EP6&lt;&gt;0,EP6/PLANEL_Pot_Trim!EP6,0)</f>
        <v>0</v>
      </c>
    </row>
    <row r="32" spans="2:146" x14ac:dyDescent="0.25">
      <c r="B32" s="17" t="s">
        <v>3</v>
      </c>
      <c r="C32" s="48">
        <f>IF(PLANEL_Pot_Trim!C7&lt;&gt;0,C7/PLANEL_Pot_Trim!C7,0)</f>
        <v>0.59614760651829712</v>
      </c>
      <c r="D32" s="48">
        <f>IF(PLANEL_Pot_Trim!D7&lt;&gt;0,D7/PLANEL_Pot_Trim!D7,0)</f>
        <v>0.49211502660511286</v>
      </c>
      <c r="E32" s="48">
        <f>IF(PLANEL_Pot_Trim!E7&lt;&gt;0,E7/PLANEL_Pot_Trim!E7,0)</f>
        <v>0.34228986363878955</v>
      </c>
      <c r="F32" s="48">
        <f>IF(PLANEL_Pot_Trim!F7&lt;&gt;0,F7/PLANEL_Pot_Trim!F7,0)</f>
        <v>0.63462565369767476</v>
      </c>
      <c r="G32" s="48">
        <f>IF(PLANEL_Pot_Trim!G7&lt;&gt;0,G7/PLANEL_Pot_Trim!G7,0)</f>
        <v>0.31971782145112454</v>
      </c>
      <c r="H32" s="48">
        <f>IF(PLANEL_Pot_Trim!H7&lt;&gt;0,H7/PLANEL_Pot_Trim!H7,0)</f>
        <v>0.31971782145112454</v>
      </c>
      <c r="I32" s="48">
        <f>IF(PLANEL_Pot_Trim!I7&lt;&gt;0,I7/PLANEL_Pot_Trim!I7,0)</f>
        <v>0.32234699371751485</v>
      </c>
      <c r="J32" s="48">
        <f>IF(PLANEL_Pot_Trim!J7&lt;&gt;0,J7/PLANEL_Pot_Trim!J7,0)</f>
        <v>0.41356908580125978</v>
      </c>
      <c r="K32" s="48">
        <f>IF(PLANEL_Pot_Trim!K7&lt;&gt;0,K7/PLANEL_Pot_Trim!K7,0)</f>
        <v>0.32234699371751485</v>
      </c>
      <c r="L32" s="48">
        <f>IF(PLANEL_Pot_Trim!L7&lt;&gt;0,L7/PLANEL_Pot_Trim!L7,0)</f>
        <v>0.31971782145112454</v>
      </c>
      <c r="M32" s="48">
        <f>IF(PLANEL_Pot_Trim!M7&lt;&gt;0,M7/PLANEL_Pot_Trim!M7,0)</f>
        <v>0.32234699371751485</v>
      </c>
      <c r="N32" s="48">
        <f>IF(PLANEL_Pot_Trim!N7&lt;&gt;0,N7/PLANEL_Pot_Trim!N7,0)</f>
        <v>0.46746166718211113</v>
      </c>
      <c r="O32" s="48">
        <f>IF(PLANEL_Pot_Trim!O7&lt;&gt;0,O7/PLANEL_Pot_Trim!O7,0)</f>
        <v>0.3200477703193913</v>
      </c>
      <c r="P32" s="48">
        <f>IF(PLANEL_Pot_Trim!P7&lt;&gt;0,P7/PLANEL_Pot_Trim!P7,0)</f>
        <v>0.32267099605809468</v>
      </c>
      <c r="Q32" s="48">
        <f>IF(PLANEL_Pot_Trim!Q7&lt;&gt;0,Q7/PLANEL_Pot_Trim!Q7,0)</f>
        <v>0.32005003764196516</v>
      </c>
      <c r="R32" s="48">
        <f>IF(PLANEL_Pot_Trim!R7&lt;&gt;0,R7/PLANEL_Pot_Trim!R7,0)</f>
        <v>0.32267099605809468</v>
      </c>
      <c r="S32" s="48">
        <f>IF(PLANEL_Pot_Trim!S7&lt;&gt;0,S7/PLANEL_Pot_Trim!S7,0)</f>
        <v>0.32267099605809468</v>
      </c>
      <c r="T32" s="48">
        <f>IF(PLANEL_Pot_Trim!T7&lt;&gt;0,T7/PLANEL_Pot_Trim!T7,0)</f>
        <v>0.3200477703193913</v>
      </c>
      <c r="U32" s="48">
        <f>IF(PLANEL_Pot_Trim!U7&lt;&gt;0,U7/PLANEL_Pot_Trim!U7,0)</f>
        <v>0.32013057173783099</v>
      </c>
      <c r="V32" s="48">
        <f>IF(PLANEL_Pot_Trim!V7&lt;&gt;0,V7/PLANEL_Pot_Trim!V7,0)</f>
        <v>0.40107186093474856</v>
      </c>
      <c r="W32" s="48">
        <f>IF(PLANEL_Pot_Trim!W7&lt;&gt;0,W7/PLANEL_Pot_Trim!W7,0)</f>
        <v>0.33709563188288522</v>
      </c>
      <c r="X32" s="48">
        <f>IF(PLANEL_Pot_Trim!X7&lt;&gt;0,X7/PLANEL_Pot_Trim!X7,0)</f>
        <v>0.33470662169419207</v>
      </c>
      <c r="Y32" s="48">
        <f>IF(PLANEL_Pot_Trim!Y7&lt;&gt;0,Y7/PLANEL_Pot_Trim!Y7,0)</f>
        <v>0.33709563188288522</v>
      </c>
      <c r="Z32" s="48">
        <f>IF(PLANEL_Pot_Trim!Z7&lt;&gt;0,Z7/PLANEL_Pot_Trim!Z7,0)</f>
        <v>0.45981768742413653</v>
      </c>
      <c r="AA32" s="48">
        <f>IF(PLANEL_Pot_Trim!AA7&lt;&gt;0,AA7/PLANEL_Pot_Trim!AA7,0)</f>
        <v>0.33470662169419207</v>
      </c>
      <c r="AB32" s="48">
        <f>IF(PLANEL_Pot_Trim!AB7&lt;&gt;0,AB7/PLANEL_Pot_Trim!AB7,0)</f>
        <v>0.33470662169419207</v>
      </c>
      <c r="AC32" s="48">
        <f>IF(PLANEL_Pot_Trim!AC7&lt;&gt;0,AC7/PLANEL_Pot_Trim!AC7,0)</f>
        <v>0.33709563188288522</v>
      </c>
      <c r="AD32" s="48">
        <f>IF(PLANEL_Pot_Trim!AD7&lt;&gt;0,AD7/PLANEL_Pot_Trim!AD7,0)</f>
        <v>0.63766068930003317</v>
      </c>
      <c r="AE32" s="48">
        <f>IF(PLANEL_Pot_Trim!AE7&lt;&gt;0,AE7/PLANEL_Pot_Trim!AE7,0)</f>
        <v>0.32405081247543244</v>
      </c>
      <c r="AF32" s="48">
        <f>IF(PLANEL_Pot_Trim!AF7&lt;&gt;0,AF7/PLANEL_Pot_Trim!AF7,0)</f>
        <v>0.32405081247543244</v>
      </c>
      <c r="AG32" s="48">
        <f>IF(PLANEL_Pot_Trim!AG7&lt;&gt;0,AG7/PLANEL_Pot_Trim!AG7,0)</f>
        <v>0.35390330092021999</v>
      </c>
      <c r="AH32" s="48">
        <f>IF(PLANEL_Pot_Trim!AH7&lt;&gt;0,AH7/PLANEL_Pot_Trim!AH7,0)</f>
        <v>0.68516421616438861</v>
      </c>
      <c r="AI32" s="48">
        <f>IF(PLANEL_Pot_Trim!AI7&lt;&gt;0,AI7/PLANEL_Pot_Trim!AI7,0)</f>
        <v>0.31161806482945564</v>
      </c>
      <c r="AJ32" s="48">
        <f>IF(PLANEL_Pot_Trim!AJ7&lt;&gt;0,AJ7/PLANEL_Pot_Trim!AJ7,0)</f>
        <v>0.31406328808071687</v>
      </c>
      <c r="AK32" s="48">
        <f>IF(PLANEL_Pot_Trim!AK7&lt;&gt;0,AK7/PLANEL_Pot_Trim!AK7,0)</f>
        <v>0.31406328808071687</v>
      </c>
      <c r="AL32" s="48">
        <f>IF(PLANEL_Pot_Trim!AL7&lt;&gt;0,AL7/PLANEL_Pot_Trim!AL7,0)</f>
        <v>0.69373085390407341</v>
      </c>
      <c r="AM32" s="48">
        <f>IF(PLANEL_Pot_Trim!AM7&lt;&gt;0,AM7/PLANEL_Pot_Trim!AM7,0)</f>
        <v>0.28376877515636528</v>
      </c>
      <c r="AN32" s="48">
        <f>IF(PLANEL_Pot_Trim!AN7&lt;&gt;0,AN7/PLANEL_Pot_Trim!AN7,0)</f>
        <v>0.28376877515636528</v>
      </c>
      <c r="AO32" s="48">
        <f>IF(PLANEL_Pot_Trim!AO7&lt;&gt;0,AO7/PLANEL_Pot_Trim!AO7,0)</f>
        <v>0.28376877515636528</v>
      </c>
      <c r="AP32" s="48">
        <f>IF(PLANEL_Pot_Trim!AP7&lt;&gt;0,AP7/PLANEL_Pot_Trim!AP7,0)</f>
        <v>0.69248810409308115</v>
      </c>
      <c r="AQ32" s="48">
        <f>IF(PLANEL_Pot_Trim!AQ7&lt;&gt;0,AQ7/PLANEL_Pot_Trim!AQ7,0)</f>
        <v>0.17423507701364921</v>
      </c>
      <c r="AR32" s="48">
        <f>IF(PLANEL_Pot_Trim!AR7&lt;&gt;0,AR7/PLANEL_Pot_Trim!AR7,0)</f>
        <v>0.17658043423633352</v>
      </c>
      <c r="AS32" s="48">
        <f>IF(PLANEL_Pot_Trim!AS7&lt;&gt;0,AS7/PLANEL_Pot_Trim!AS7,0)</f>
        <v>0.21884430537207336</v>
      </c>
      <c r="AT32" s="48">
        <f>IF(PLANEL_Pot_Trim!AT7&lt;&gt;0,AT7/PLANEL_Pot_Trim!AT7,0)</f>
        <v>0.70504664851392174</v>
      </c>
      <c r="AU32" s="48">
        <f>IF(PLANEL_Pot_Trim!AU7&lt;&gt;0,AU7/PLANEL_Pot_Trim!AU7,0)</f>
        <v>0.16811300423403996</v>
      </c>
      <c r="AV32" s="48">
        <f>IF(PLANEL_Pot_Trim!AV7&lt;&gt;0,AV7/PLANEL_Pot_Trim!AV7,0)</f>
        <v>0.16811300423403996</v>
      </c>
      <c r="AW32" s="48">
        <f>IF(PLANEL_Pot_Trim!AW7&lt;&gt;0,AW7/PLANEL_Pot_Trim!AW7,0)</f>
        <v>0.18862587055730284</v>
      </c>
      <c r="AX32" s="48">
        <f>IF(PLANEL_Pot_Trim!AX7&lt;&gt;0,AX7/PLANEL_Pot_Trim!AX7,0)</f>
        <v>0.6953840821375098</v>
      </c>
      <c r="AY32" s="48">
        <f>IF(PLANEL_Pot_Trim!AY7&lt;&gt;0,AY7/PLANEL_Pot_Trim!AY7,0)</f>
        <v>0.16741957859017248</v>
      </c>
      <c r="AZ32" s="48">
        <f>IF(PLANEL_Pot_Trim!AZ7&lt;&gt;0,AZ7/PLANEL_Pot_Trim!AZ7,0)</f>
        <v>0.16741957859017248</v>
      </c>
      <c r="BA32" s="48">
        <f>IF(PLANEL_Pot_Trim!BA7&lt;&gt;0,BA7/PLANEL_Pot_Trim!BA7,0)</f>
        <v>0.16741957859017248</v>
      </c>
      <c r="BB32" s="48">
        <f>IF(PLANEL_Pot_Trim!BB7&lt;&gt;0,BB7/PLANEL_Pot_Trim!BB7,0)</f>
        <v>0.64120958994060173</v>
      </c>
      <c r="BC32" s="48">
        <f>IF(PLANEL_Pot_Trim!BC7&lt;&gt;0,BC7/PLANEL_Pot_Trim!BC7,0)</f>
        <v>0.16154646125877198</v>
      </c>
      <c r="BD32" s="48">
        <f>IF(PLANEL_Pot_Trim!BD7&lt;&gt;0,BD7/PLANEL_Pot_Trim!BD7,0)</f>
        <v>0.15922945131504093</v>
      </c>
      <c r="BE32" s="48">
        <f>IF(PLANEL_Pot_Trim!BE7&lt;&gt;0,BE7/PLANEL_Pot_Trim!BE7,0)</f>
        <v>0.16154646125877198</v>
      </c>
      <c r="BF32" s="48">
        <f>IF(PLANEL_Pot_Trim!BF7&lt;&gt;0,BF7/PLANEL_Pot_Trim!BF7,0)</f>
        <v>0.61724410350207171</v>
      </c>
      <c r="BG32" s="48">
        <f>IF(PLANEL_Pot_Trim!BG7&lt;&gt;0,BG7/PLANEL_Pot_Trim!BG7,0)</f>
        <v>0.16154646125877198</v>
      </c>
      <c r="BH32" s="48">
        <f>IF(PLANEL_Pot_Trim!BH7&lt;&gt;0,BH7/PLANEL_Pot_Trim!BH7,0)</f>
        <v>0.15922945131504093</v>
      </c>
      <c r="BI32" s="48">
        <f>IF(PLANEL_Pot_Trim!BI7&lt;&gt;0,BI7/PLANEL_Pot_Trim!BI7,0)</f>
        <v>0.16154646125877198</v>
      </c>
      <c r="BJ32" s="48">
        <f>IF(PLANEL_Pot_Trim!BJ7&lt;&gt;0,BJ7/PLANEL_Pot_Trim!BJ7,0)</f>
        <v>0.61061149231198608</v>
      </c>
      <c r="BK32" s="48">
        <f>IF(PLANEL_Pot_Trim!BK7&lt;&gt;0,BK7/PLANEL_Pot_Trim!BK7,0)</f>
        <v>0.16154646125877198</v>
      </c>
      <c r="BL32" s="48">
        <f>IF(PLANEL_Pot_Trim!BL7&lt;&gt;0,BL7/PLANEL_Pot_Trim!BL7,0)</f>
        <v>0.16154646125877198</v>
      </c>
      <c r="BM32" s="48">
        <f>IF(PLANEL_Pot_Trim!BM7&lt;&gt;0,BM7/PLANEL_Pot_Trim!BM7,0)</f>
        <v>0.16154646125877198</v>
      </c>
      <c r="BN32" s="48">
        <f>IF(PLANEL_Pot_Trim!BN7&lt;&gt;0,BN7/PLANEL_Pot_Trim!BN7,0)</f>
        <v>0.61036639597199449</v>
      </c>
      <c r="BO32" s="48">
        <f>IF(PLANEL_Pot_Trim!BO7&lt;&gt;0,BO7/PLANEL_Pot_Trim!BO7,0)</f>
        <v>0.11523306521118425</v>
      </c>
      <c r="BP32" s="48">
        <f>IF(PLANEL_Pot_Trim!BP7&lt;&gt;0,BP7/PLANEL_Pot_Trim!BP7,0)</f>
        <v>0.11523306521118425</v>
      </c>
      <c r="BQ32" s="48">
        <f>IF(PLANEL_Pot_Trim!BQ7&lt;&gt;0,BQ7/PLANEL_Pot_Trim!BQ7,0)</f>
        <v>0.11523306521118425</v>
      </c>
      <c r="BR32" s="48">
        <f>IF(PLANEL_Pot_Trim!BR7&lt;&gt;0,BR7/PLANEL_Pot_Trim!BR7,0)</f>
        <v>0.63451524983732543</v>
      </c>
      <c r="BS32" s="48">
        <f>IF(PLANEL_Pot_Trim!BS7&lt;&gt;0,BS7/PLANEL_Pot_Trim!BS7,0)</f>
        <v>0.11349910462458303</v>
      </c>
      <c r="BT32" s="48">
        <f>IF(PLANEL_Pot_Trim!BT7&lt;&gt;0,BT7/PLANEL_Pot_Trim!BT7,0)</f>
        <v>0.11349910462458303</v>
      </c>
      <c r="BU32" s="48">
        <f>IF(PLANEL_Pot_Trim!BU7&lt;&gt;0,BU7/PLANEL_Pot_Trim!BU7,0)</f>
        <v>0.11349910462458303</v>
      </c>
      <c r="BV32" s="48">
        <f>IF(PLANEL_Pot_Trim!BV7&lt;&gt;0,BV7/PLANEL_Pot_Trim!BV7,0)</f>
        <v>0.62471173282699344</v>
      </c>
      <c r="BW32" s="48">
        <f>IF(PLANEL_Pot_Trim!BW7&lt;&gt;0,BW7/PLANEL_Pot_Trim!BW7,0)</f>
        <v>0.14839530375171212</v>
      </c>
      <c r="BX32" s="48">
        <f>IF(PLANEL_Pot_Trim!BX7&lt;&gt;0,BX7/PLANEL_Pot_Trim!BX7,0)</f>
        <v>0.11181655372879645</v>
      </c>
      <c r="BY32" s="48">
        <f>IF(PLANEL_Pot_Trim!BY7&lt;&gt;0,BY7/PLANEL_Pot_Trim!BY7,0)</f>
        <v>0.11181655372879645</v>
      </c>
      <c r="BZ32" s="48">
        <f>IF(PLANEL_Pot_Trim!BZ7&lt;&gt;0,BZ7/PLANEL_Pot_Trim!BZ7,0)</f>
        <v>0.61541216949105737</v>
      </c>
      <c r="CA32" s="48">
        <f>IF(PLANEL_Pot_Trim!CA7&lt;&gt;0,CA7/PLANEL_Pot_Trim!CA7,0)</f>
        <v>0.12267417742358525</v>
      </c>
      <c r="CB32" s="48">
        <f>IF(PLANEL_Pot_Trim!CB7&lt;&gt;0,CB7/PLANEL_Pot_Trim!CB7,0)</f>
        <v>7.4059183987531071E-2</v>
      </c>
      <c r="CC32" s="48">
        <f>IF(PLANEL_Pot_Trim!CC7&lt;&gt;0,CC7/PLANEL_Pot_Trim!CC7,0)</f>
        <v>7.4059183987531071E-2</v>
      </c>
      <c r="CD32" s="48">
        <f>IF(PLANEL_Pot_Trim!CD7&lt;&gt;0,CD7/PLANEL_Pot_Trim!CD7,0)</f>
        <v>0.57165884950412016</v>
      </c>
      <c r="CE32" s="48">
        <f>IF(PLANEL_Pot_Trim!CE7&lt;&gt;0,CE7/PLANEL_Pot_Trim!CE7,0)</f>
        <v>0.16510318779824149</v>
      </c>
      <c r="CF32" s="48">
        <f>IF(PLANEL_Pot_Trim!CF7&lt;&gt;0,CF7/PLANEL_Pot_Trim!CF7,0)</f>
        <v>7.2992933198179066E-2</v>
      </c>
      <c r="CG32" s="48">
        <f>IF(PLANEL_Pot_Trim!CG7&lt;&gt;0,CG7/PLANEL_Pot_Trim!CG7,0)</f>
        <v>7.2992933198179066E-2</v>
      </c>
      <c r="CH32" s="48">
        <f>IF(PLANEL_Pot_Trim!CH7&lt;&gt;0,CH7/PLANEL_Pot_Trim!CH7,0)</f>
        <v>0.55088920403558428</v>
      </c>
      <c r="CI32" s="48">
        <f>IF(PLANEL_Pot_Trim!CI7&lt;&gt;0,CI7/PLANEL_Pot_Trim!CI7,0)</f>
        <v>0.17664583818656482</v>
      </c>
      <c r="CJ32" s="48">
        <f>IF(PLANEL_Pot_Trim!CJ7&lt;&gt;0,CJ7/PLANEL_Pot_Trim!CJ7,0)</f>
        <v>7.1956948875814442E-2</v>
      </c>
      <c r="CK32" s="48">
        <f>IF(PLANEL_Pot_Trim!CK7&lt;&gt;0,CK7/PLANEL_Pot_Trim!CK7,0)</f>
        <v>7.1956948875814442E-2</v>
      </c>
      <c r="CL32" s="48">
        <f>IF(PLANEL_Pot_Trim!CL7&lt;&gt;0,CL7/PLANEL_Pot_Trim!CL7,0)</f>
        <v>0.49431002586536293</v>
      </c>
      <c r="CM32" s="48">
        <f>IF(PLANEL_Pot_Trim!CM7&lt;&gt;0,CM7/PLANEL_Pot_Trim!CM7,0)</f>
        <v>0.19086474412284746</v>
      </c>
      <c r="CN32" s="48">
        <f>IF(PLANEL_Pot_Trim!CN7&lt;&gt;0,CN7/PLANEL_Pot_Trim!CN7,0)</f>
        <v>5.2099739696075856E-2</v>
      </c>
      <c r="CO32" s="48">
        <f>IF(PLANEL_Pot_Trim!CO7&lt;&gt;0,CO7/PLANEL_Pot_Trim!CO7,0)</f>
        <v>5.2099739696075856E-2</v>
      </c>
      <c r="CP32" s="48">
        <f>IF(PLANEL_Pot_Trim!CP7&lt;&gt;0,CP7/PLANEL_Pot_Trim!CP7,0)</f>
        <v>0.39592230430089043</v>
      </c>
      <c r="CQ32" s="48">
        <f>IF(PLANEL_Pot_Trim!CQ7&lt;&gt;0,CQ7/PLANEL_Pot_Trim!CQ7,0)</f>
        <v>0.20233070581719606</v>
      </c>
      <c r="CR32" s="48">
        <f>IF(PLANEL_Pot_Trim!CR7&lt;&gt;0,CR7/PLANEL_Pot_Trim!CR7,0)</f>
        <v>5.1380711664365412E-2</v>
      </c>
      <c r="CS32" s="48">
        <f>IF(PLANEL_Pot_Trim!CS7&lt;&gt;0,CS7/PLANEL_Pot_Trim!CS7,0)</f>
        <v>5.1380711664365412E-2</v>
      </c>
      <c r="CT32" s="48">
        <f>IF(PLANEL_Pot_Trim!CT7&lt;&gt;0,CT7/PLANEL_Pot_Trim!CT7,0)</f>
        <v>0.29946406267142017</v>
      </c>
      <c r="CU32" s="48">
        <f>IF(PLANEL_Pot_Trim!CU7&lt;&gt;0,CU7/PLANEL_Pot_Trim!CU7,0)</f>
        <v>0.21025465853281239</v>
      </c>
      <c r="CV32" s="48">
        <f>IF(PLANEL_Pot_Trim!CV7&lt;&gt;0,CV7/PLANEL_Pot_Trim!CV7,0)</f>
        <v>4.9793902679595548E-2</v>
      </c>
      <c r="CW32" s="48">
        <f>IF(PLANEL_Pot_Trim!CW7&lt;&gt;0,CW7/PLANEL_Pot_Trim!CW7,0)</f>
        <v>4.9793902679595548E-2</v>
      </c>
      <c r="CX32" s="48">
        <f>IF(PLANEL_Pot_Trim!CX7&lt;&gt;0,CX7/PLANEL_Pot_Trim!CX7,0)</f>
        <v>0.2590680552011787</v>
      </c>
      <c r="CY32" s="48">
        <f>IF(PLANEL_Pot_Trim!CY7&lt;&gt;0,CY7/PLANEL_Pot_Trim!CY7,0)</f>
        <v>0.21651087285665421</v>
      </c>
      <c r="CZ32" s="48">
        <f>IF(PLANEL_Pot_Trim!CZ7&lt;&gt;0,CZ7/PLANEL_Pot_Trim!CZ7,0)</f>
        <v>4.9418554065179712E-2</v>
      </c>
      <c r="DA32" s="48">
        <f>IF(PLANEL_Pot_Trim!DA7&lt;&gt;0,DA7/PLANEL_Pot_Trim!DA7,0)</f>
        <v>4.9418554065179712E-2</v>
      </c>
      <c r="DB32" s="48">
        <f>IF(PLANEL_Pot_Trim!DB7&lt;&gt;0,DB7/PLANEL_Pot_Trim!DB7,0)</f>
        <v>0.21651087285665421</v>
      </c>
      <c r="DC32" s="48">
        <f>IF(PLANEL_Pot_Trim!DC7&lt;&gt;0,DC7/PLANEL_Pot_Trim!DC7,0)</f>
        <v>0.21467717077822199</v>
      </c>
      <c r="DD32" s="48">
        <f>IF(PLANEL_Pot_Trim!DD7&lt;&gt;0,DD7/PLANEL_Pot_Trim!DD7,0)</f>
        <v>9.7212147499181507E-3</v>
      </c>
      <c r="DE32" s="48">
        <f>IF(PLANEL_Pot_Trim!DE7&lt;&gt;0,DE7/PLANEL_Pot_Trim!DE7,0)</f>
        <v>9.7212147499181507E-3</v>
      </c>
      <c r="DF32" s="48">
        <f>IF(PLANEL_Pot_Trim!DF7&lt;&gt;0,DF7/PLANEL_Pot_Trim!DF7,0)</f>
        <v>0.21467717077822199</v>
      </c>
      <c r="DG32" s="48">
        <f>IF(PLANEL_Pot_Trim!DG7&lt;&gt;0,DG7/PLANEL_Pot_Trim!DG7,0)</f>
        <v>0.21467717077822199</v>
      </c>
      <c r="DH32" s="48">
        <f>IF(PLANEL_Pot_Trim!DH7&lt;&gt;0,DH7/PLANEL_Pot_Trim!DH7,0)</f>
        <v>9.7212147499181507E-3</v>
      </c>
      <c r="DI32" s="48">
        <f>IF(PLANEL_Pot_Trim!DI7&lt;&gt;0,DI7/PLANEL_Pot_Trim!DI7,0)</f>
        <v>9.7212147499181507E-3</v>
      </c>
      <c r="DJ32" s="48">
        <f>IF(PLANEL_Pot_Trim!DJ7&lt;&gt;0,DJ7/PLANEL_Pot_Trim!DJ7,0)</f>
        <v>0.21467717077822199</v>
      </c>
      <c r="DK32" s="48">
        <f>IF(PLANEL_Pot_Trim!DK7&lt;&gt;0,DK7/PLANEL_Pot_Trim!DK7,0)</f>
        <v>0.21467717077822199</v>
      </c>
      <c r="DL32" s="48">
        <f>IF(PLANEL_Pot_Trim!DL7&lt;&gt;0,DL7/PLANEL_Pot_Trim!DL7,0)</f>
        <v>9.7212147499181507E-3</v>
      </c>
      <c r="DM32" s="48">
        <f>IF(PLANEL_Pot_Trim!DM7&lt;&gt;0,DM7/PLANEL_Pot_Trim!DM7,0)</f>
        <v>9.7212147499181507E-3</v>
      </c>
      <c r="DN32" s="48">
        <f>IF(PLANEL_Pot_Trim!DN7&lt;&gt;0,DN7/PLANEL_Pot_Trim!DN7,0)</f>
        <v>0.21467717077822199</v>
      </c>
      <c r="DO32" s="48">
        <f>IF(PLANEL_Pot_Trim!DO7&lt;&gt;0,DO7/PLANEL_Pot_Trim!DO7,0)</f>
        <v>0.21467717077822199</v>
      </c>
      <c r="DP32" s="48">
        <f>IF(PLANEL_Pot_Trim!DP7&lt;&gt;0,DP7/PLANEL_Pot_Trim!DP7,0)</f>
        <v>9.7212147499181507E-3</v>
      </c>
      <c r="DQ32" s="48">
        <f>IF(PLANEL_Pot_Trim!DQ7&lt;&gt;0,DQ7/PLANEL_Pot_Trim!DQ7,0)</f>
        <v>9.7212147499181507E-3</v>
      </c>
      <c r="DR32" s="48">
        <f>IF(PLANEL_Pot_Trim!DR7&lt;&gt;0,DR7/PLANEL_Pot_Trim!DR7,0)</f>
        <v>0.21467717077822199</v>
      </c>
      <c r="DS32" s="48">
        <f>IF(PLANEL_Pot_Trim!DS7&lt;&gt;0,DS7/PLANEL_Pot_Trim!DS7,0)</f>
        <v>0.20311786605633259</v>
      </c>
      <c r="DT32" s="48">
        <f>IF(PLANEL_Pot_Trim!DT7&lt;&gt;0,DT7/PLANEL_Pot_Trim!DT7,0)</f>
        <v>0</v>
      </c>
      <c r="DU32" s="48">
        <f>IF(PLANEL_Pot_Trim!DU7&lt;&gt;0,DU7/PLANEL_Pot_Trim!DU7,0)</f>
        <v>0</v>
      </c>
      <c r="DV32" s="48">
        <f>IF(PLANEL_Pot_Trim!DV7&lt;&gt;0,DV7/PLANEL_Pot_Trim!DV7,0)</f>
        <v>0.21011308053454586</v>
      </c>
      <c r="DW32" s="48">
        <f>IF(PLANEL_Pot_Trim!DW7&lt;&gt;0,DW7/PLANEL_Pot_Trim!DW7,0)</f>
        <v>0.20363749246754051</v>
      </c>
      <c r="DX32" s="48">
        <f>IF(PLANEL_Pot_Trim!DX7&lt;&gt;0,DX7/PLANEL_Pot_Trim!DX7,0)</f>
        <v>0</v>
      </c>
      <c r="DY32" s="48">
        <f>IF(PLANEL_Pot_Trim!DY7&lt;&gt;0,DY7/PLANEL_Pot_Trim!DY7,0)</f>
        <v>0</v>
      </c>
      <c r="DZ32" s="48">
        <f>IF(PLANEL_Pot_Trim!DZ7&lt;&gt;0,DZ7/PLANEL_Pot_Trim!DZ7,0)</f>
        <v>0.21011308053454586</v>
      </c>
      <c r="EA32" s="48">
        <f>IF(PLANEL_Pot_Trim!EA7&lt;&gt;0,EA7/PLANEL_Pot_Trim!EA7,0)</f>
        <v>0.20405172614385877</v>
      </c>
      <c r="EB32" s="48">
        <f>IF(PLANEL_Pot_Trim!EB7&lt;&gt;0,EB7/PLANEL_Pot_Trim!EB7,0)</f>
        <v>0</v>
      </c>
      <c r="EC32" s="48">
        <f>IF(PLANEL_Pot_Trim!EC7&lt;&gt;0,EC7/PLANEL_Pot_Trim!EC7,0)</f>
        <v>0</v>
      </c>
      <c r="ED32" s="48">
        <f>IF(PLANEL_Pot_Trim!ED7&lt;&gt;0,ED7/PLANEL_Pot_Trim!ED7,0)</f>
        <v>0.16971060216438569</v>
      </c>
      <c r="EE32" s="48">
        <f>IF(PLANEL_Pot_Trim!EE7&lt;&gt;0,EE7/PLANEL_Pot_Trim!EE7,0)</f>
        <v>0.20447920927886495</v>
      </c>
      <c r="EF32" s="48">
        <f>IF(PLANEL_Pot_Trim!EF7&lt;&gt;0,EF7/PLANEL_Pot_Trim!EF7,0)</f>
        <v>0</v>
      </c>
      <c r="EG32" s="48">
        <f>IF(PLANEL_Pot_Trim!EG7&lt;&gt;0,EG7/PLANEL_Pot_Trim!EG7,0)</f>
        <v>0</v>
      </c>
      <c r="EH32" s="48">
        <f>IF(PLANEL_Pot_Trim!EH7&lt;&gt;0,EH7/PLANEL_Pot_Trim!EH7,0)</f>
        <v>0.11605475964465865</v>
      </c>
      <c r="EI32" s="48">
        <f>IF(PLANEL_Pot_Trim!EI7&lt;&gt;0,EI7/PLANEL_Pot_Trim!EI7,0)</f>
        <v>0.2049167307936971</v>
      </c>
      <c r="EJ32" s="48">
        <f>IF(PLANEL_Pot_Trim!EJ7&lt;&gt;0,EJ7/PLANEL_Pot_Trim!EJ7,0)</f>
        <v>0</v>
      </c>
      <c r="EK32" s="48">
        <f>IF(PLANEL_Pot_Trim!EK7&lt;&gt;0,EK7/PLANEL_Pot_Trim!EK7,0)</f>
        <v>0</v>
      </c>
      <c r="EL32" s="48">
        <f>IF(PLANEL_Pot_Trim!EL7&lt;&gt;0,EL7/PLANEL_Pot_Trim!EL7,0)</f>
        <v>6.3603294991101178E-2</v>
      </c>
      <c r="EM32" s="48">
        <f>IF(PLANEL_Pot_Trim!EM7&lt;&gt;0,EM7/PLANEL_Pot_Trim!EM7,0)</f>
        <v>0.2053490764096543</v>
      </c>
      <c r="EN32" s="48">
        <f>IF(PLANEL_Pot_Trim!EN7&lt;&gt;0,EN7/PLANEL_Pot_Trim!EN7,0)</f>
        <v>0</v>
      </c>
      <c r="EO32" s="48">
        <f>IF(PLANEL_Pot_Trim!EO7&lt;&gt;0,EO7/PLANEL_Pot_Trim!EO7,0)</f>
        <v>0</v>
      </c>
      <c r="EP32" s="48">
        <f>IF(PLANEL_Pot_Trim!EP7&lt;&gt;0,EP7/PLANEL_Pot_Trim!EP7,0)</f>
        <v>1.1673231093247411E-2</v>
      </c>
    </row>
    <row r="33" spans="2:146" x14ac:dyDescent="0.25">
      <c r="B33" s="16" t="s">
        <v>4</v>
      </c>
      <c r="C33" s="47">
        <f>IF(PLANEL_Pot_Trim!C8&lt;&gt;0,C8/PLANEL_Pot_Trim!C8,0)</f>
        <v>0</v>
      </c>
      <c r="D33" s="47">
        <f>IF(PLANEL_Pot_Trim!D8&lt;&gt;0,D8/PLANEL_Pot_Trim!D8,0)</f>
        <v>0</v>
      </c>
      <c r="E33" s="47">
        <f>IF(PLANEL_Pot_Trim!E8&lt;&gt;0,E8/PLANEL_Pot_Trim!E8,0)</f>
        <v>0</v>
      </c>
      <c r="F33" s="47">
        <f>IF(PLANEL_Pot_Trim!F8&lt;&gt;0,F8/PLANEL_Pot_Trim!F8,0)</f>
        <v>0</v>
      </c>
      <c r="G33" s="47">
        <f>IF(PLANEL_Pot_Trim!G8&lt;&gt;0,G8/PLANEL_Pot_Trim!G8,0)</f>
        <v>0</v>
      </c>
      <c r="H33" s="47">
        <f>IF(PLANEL_Pot_Trim!H8&lt;&gt;0,H8/PLANEL_Pot_Trim!H8,0)</f>
        <v>0</v>
      </c>
      <c r="I33" s="47">
        <f>IF(PLANEL_Pot_Trim!I8&lt;&gt;0,I8/PLANEL_Pot_Trim!I8,0)</f>
        <v>0</v>
      </c>
      <c r="J33" s="47">
        <f>IF(PLANEL_Pot_Trim!J8&lt;&gt;0,J8/PLANEL_Pot_Trim!J8,0)</f>
        <v>0</v>
      </c>
      <c r="K33" s="47">
        <f>IF(PLANEL_Pot_Trim!K8&lt;&gt;0,K8/PLANEL_Pot_Trim!K8,0)</f>
        <v>0</v>
      </c>
      <c r="L33" s="47">
        <f>IF(PLANEL_Pot_Trim!L8&lt;&gt;0,L8/PLANEL_Pot_Trim!L8,0)</f>
        <v>0</v>
      </c>
      <c r="M33" s="47">
        <f>IF(PLANEL_Pot_Trim!M8&lt;&gt;0,M8/PLANEL_Pot_Trim!M8,0)</f>
        <v>0</v>
      </c>
      <c r="N33" s="47">
        <f>IF(PLANEL_Pot_Trim!N8&lt;&gt;0,N8/PLANEL_Pot_Trim!N8,0)</f>
        <v>0</v>
      </c>
      <c r="O33" s="47">
        <f>IF(PLANEL_Pot_Trim!O8&lt;&gt;0,O8/PLANEL_Pot_Trim!O8,0)</f>
        <v>0</v>
      </c>
      <c r="P33" s="47">
        <f>IF(PLANEL_Pot_Trim!P8&lt;&gt;0,P8/PLANEL_Pot_Trim!P8,0)</f>
        <v>0</v>
      </c>
      <c r="Q33" s="47">
        <f>IF(PLANEL_Pot_Trim!Q8&lt;&gt;0,Q8/PLANEL_Pot_Trim!Q8,0)</f>
        <v>0</v>
      </c>
      <c r="R33" s="47">
        <f>IF(PLANEL_Pot_Trim!R8&lt;&gt;0,R8/PLANEL_Pot_Trim!R8,0)</f>
        <v>0</v>
      </c>
      <c r="S33" s="47">
        <f>IF(PLANEL_Pot_Trim!S8&lt;&gt;0,S8/PLANEL_Pot_Trim!S8,0)</f>
        <v>0</v>
      </c>
      <c r="T33" s="47">
        <f>IF(PLANEL_Pot_Trim!T8&lt;&gt;0,T8/PLANEL_Pot_Trim!T8,0)</f>
        <v>0</v>
      </c>
      <c r="U33" s="47">
        <f>IF(PLANEL_Pot_Trim!U8&lt;&gt;0,U8/PLANEL_Pot_Trim!U8,0)</f>
        <v>0</v>
      </c>
      <c r="V33" s="47">
        <f>IF(PLANEL_Pot_Trim!V8&lt;&gt;0,V8/PLANEL_Pot_Trim!V8,0)</f>
        <v>0</v>
      </c>
      <c r="W33" s="47">
        <f>IF(PLANEL_Pot_Trim!W8&lt;&gt;0,W8/PLANEL_Pot_Trim!W8,0)</f>
        <v>0</v>
      </c>
      <c r="X33" s="47">
        <f>IF(PLANEL_Pot_Trim!X8&lt;&gt;0,X8/PLANEL_Pot_Trim!X8,0)</f>
        <v>0</v>
      </c>
      <c r="Y33" s="47">
        <f>IF(PLANEL_Pot_Trim!Y8&lt;&gt;0,Y8/PLANEL_Pot_Trim!Y8,0)</f>
        <v>0</v>
      </c>
      <c r="Z33" s="47">
        <f>IF(PLANEL_Pot_Trim!Z8&lt;&gt;0,Z8/PLANEL_Pot_Trim!Z8,0)</f>
        <v>0</v>
      </c>
      <c r="AA33" s="47">
        <f>IF(PLANEL_Pot_Trim!AA8&lt;&gt;0,AA8/PLANEL_Pot_Trim!AA8,0)</f>
        <v>0</v>
      </c>
      <c r="AB33" s="47">
        <f>IF(PLANEL_Pot_Trim!AB8&lt;&gt;0,AB8/PLANEL_Pot_Trim!AB8,0)</f>
        <v>0</v>
      </c>
      <c r="AC33" s="47">
        <f>IF(PLANEL_Pot_Trim!AC8&lt;&gt;0,AC8/PLANEL_Pot_Trim!AC8,0)</f>
        <v>0</v>
      </c>
      <c r="AD33" s="47">
        <f>IF(PLANEL_Pot_Trim!AD8&lt;&gt;0,AD8/PLANEL_Pot_Trim!AD8,0)</f>
        <v>0</v>
      </c>
      <c r="AE33" s="47">
        <f>IF(PLANEL_Pot_Trim!AE8&lt;&gt;0,AE8/PLANEL_Pot_Trim!AE8,0)</f>
        <v>0</v>
      </c>
      <c r="AF33" s="47">
        <f>IF(PLANEL_Pot_Trim!AF8&lt;&gt;0,AF8/PLANEL_Pot_Trim!AF8,0)</f>
        <v>0</v>
      </c>
      <c r="AG33" s="47">
        <f>IF(PLANEL_Pot_Trim!AG8&lt;&gt;0,AG8/PLANEL_Pot_Trim!AG8,0)</f>
        <v>0</v>
      </c>
      <c r="AH33" s="47">
        <f>IF(PLANEL_Pot_Trim!AH8&lt;&gt;0,AH8/PLANEL_Pot_Trim!AH8,0)</f>
        <v>0</v>
      </c>
      <c r="AI33" s="47">
        <f>IF(PLANEL_Pot_Trim!AI8&lt;&gt;0,AI8/PLANEL_Pot_Trim!AI8,0)</f>
        <v>0</v>
      </c>
      <c r="AJ33" s="47">
        <f>IF(PLANEL_Pot_Trim!AJ8&lt;&gt;0,AJ8/PLANEL_Pot_Trim!AJ8,0)</f>
        <v>0</v>
      </c>
      <c r="AK33" s="47">
        <f>IF(PLANEL_Pot_Trim!AK8&lt;&gt;0,AK8/PLANEL_Pot_Trim!AK8,0)</f>
        <v>0</v>
      </c>
      <c r="AL33" s="47">
        <f>IF(PLANEL_Pot_Trim!AL8&lt;&gt;0,AL8/PLANEL_Pot_Trim!AL8,0)</f>
        <v>0</v>
      </c>
      <c r="AM33" s="47">
        <f>IF(PLANEL_Pot_Trim!AM8&lt;&gt;0,AM8/PLANEL_Pot_Trim!AM8,0)</f>
        <v>0</v>
      </c>
      <c r="AN33" s="47">
        <f>IF(PLANEL_Pot_Trim!AN8&lt;&gt;0,AN8/PLANEL_Pot_Trim!AN8,0)</f>
        <v>0</v>
      </c>
      <c r="AO33" s="47">
        <f>IF(PLANEL_Pot_Trim!AO8&lt;&gt;0,AO8/PLANEL_Pot_Trim!AO8,0)</f>
        <v>0</v>
      </c>
      <c r="AP33" s="47">
        <f>IF(PLANEL_Pot_Trim!AP8&lt;&gt;0,AP8/PLANEL_Pot_Trim!AP8,0)</f>
        <v>0</v>
      </c>
      <c r="AQ33" s="47">
        <f>IF(PLANEL_Pot_Trim!AQ8&lt;&gt;0,AQ8/PLANEL_Pot_Trim!AQ8,0)</f>
        <v>0</v>
      </c>
      <c r="AR33" s="47">
        <f>IF(PLANEL_Pot_Trim!AR8&lt;&gt;0,AR8/PLANEL_Pot_Trim!AR8,0)</f>
        <v>0</v>
      </c>
      <c r="AS33" s="47">
        <f>IF(PLANEL_Pot_Trim!AS8&lt;&gt;0,AS8/PLANEL_Pot_Trim!AS8,0)</f>
        <v>0</v>
      </c>
      <c r="AT33" s="47">
        <f>IF(PLANEL_Pot_Trim!AT8&lt;&gt;0,AT8/PLANEL_Pot_Trim!AT8,0)</f>
        <v>0</v>
      </c>
      <c r="AU33" s="47">
        <f>IF(PLANEL_Pot_Trim!AU8&lt;&gt;0,AU8/PLANEL_Pot_Trim!AU8,0)</f>
        <v>0</v>
      </c>
      <c r="AV33" s="47">
        <f>IF(PLANEL_Pot_Trim!AV8&lt;&gt;0,AV8/PLANEL_Pot_Trim!AV8,0)</f>
        <v>0</v>
      </c>
      <c r="AW33" s="47">
        <f>IF(PLANEL_Pot_Trim!AW8&lt;&gt;0,AW8/PLANEL_Pot_Trim!AW8,0)</f>
        <v>0</v>
      </c>
      <c r="AX33" s="47">
        <f>IF(PLANEL_Pot_Trim!AX8&lt;&gt;0,AX8/PLANEL_Pot_Trim!AX8,0)</f>
        <v>0</v>
      </c>
      <c r="AY33" s="47">
        <f>IF(PLANEL_Pot_Trim!AY8&lt;&gt;0,AY8/PLANEL_Pot_Trim!AY8,0)</f>
        <v>0</v>
      </c>
      <c r="AZ33" s="47">
        <f>IF(PLANEL_Pot_Trim!AZ8&lt;&gt;0,AZ8/PLANEL_Pot_Trim!AZ8,0)</f>
        <v>0</v>
      </c>
      <c r="BA33" s="47">
        <f>IF(PLANEL_Pot_Trim!BA8&lt;&gt;0,BA8/PLANEL_Pot_Trim!BA8,0)</f>
        <v>0</v>
      </c>
      <c r="BB33" s="47">
        <f>IF(PLANEL_Pot_Trim!BB8&lt;&gt;0,BB8/PLANEL_Pot_Trim!BB8,0)</f>
        <v>0</v>
      </c>
      <c r="BC33" s="47">
        <f>IF(PLANEL_Pot_Trim!BC8&lt;&gt;0,BC8/PLANEL_Pot_Trim!BC8,0)</f>
        <v>0</v>
      </c>
      <c r="BD33" s="47">
        <f>IF(PLANEL_Pot_Trim!BD8&lt;&gt;0,BD8/PLANEL_Pot_Trim!BD8,0)</f>
        <v>0</v>
      </c>
      <c r="BE33" s="47">
        <f>IF(PLANEL_Pot_Trim!BE8&lt;&gt;0,BE8/PLANEL_Pot_Trim!BE8,0)</f>
        <v>0</v>
      </c>
      <c r="BF33" s="47">
        <f>IF(PLANEL_Pot_Trim!BF8&lt;&gt;0,BF8/PLANEL_Pot_Trim!BF8,0)</f>
        <v>0</v>
      </c>
      <c r="BG33" s="47">
        <f>IF(PLANEL_Pot_Trim!BG8&lt;&gt;0,BG8/PLANEL_Pot_Trim!BG8,0)</f>
        <v>0</v>
      </c>
      <c r="BH33" s="47">
        <f>IF(PLANEL_Pot_Trim!BH8&lt;&gt;0,BH8/PLANEL_Pot_Trim!BH8,0)</f>
        <v>0</v>
      </c>
      <c r="BI33" s="47">
        <f>IF(PLANEL_Pot_Trim!BI8&lt;&gt;0,BI8/PLANEL_Pot_Trim!BI8,0)</f>
        <v>0</v>
      </c>
      <c r="BJ33" s="47">
        <f>IF(PLANEL_Pot_Trim!BJ8&lt;&gt;0,BJ8/PLANEL_Pot_Trim!BJ8,0)</f>
        <v>0</v>
      </c>
      <c r="BK33" s="47">
        <f>IF(PLANEL_Pot_Trim!BK8&lt;&gt;0,BK8/PLANEL_Pot_Trim!BK8,0)</f>
        <v>0</v>
      </c>
      <c r="BL33" s="47">
        <f>IF(PLANEL_Pot_Trim!BL8&lt;&gt;0,BL8/PLANEL_Pot_Trim!BL8,0)</f>
        <v>0</v>
      </c>
      <c r="BM33" s="47">
        <f>IF(PLANEL_Pot_Trim!BM8&lt;&gt;0,BM8/PLANEL_Pot_Trim!BM8,0)</f>
        <v>0</v>
      </c>
      <c r="BN33" s="47">
        <f>IF(PLANEL_Pot_Trim!BN8&lt;&gt;0,BN8/PLANEL_Pot_Trim!BN8,0)</f>
        <v>0</v>
      </c>
      <c r="BO33" s="47">
        <f>IF(PLANEL_Pot_Trim!BO8&lt;&gt;0,BO8/PLANEL_Pot_Trim!BO8,0)</f>
        <v>0</v>
      </c>
      <c r="BP33" s="47">
        <f>IF(PLANEL_Pot_Trim!BP8&lt;&gt;0,BP8/PLANEL_Pot_Trim!BP8,0)</f>
        <v>0</v>
      </c>
      <c r="BQ33" s="47">
        <f>IF(PLANEL_Pot_Trim!BQ8&lt;&gt;0,BQ8/PLANEL_Pot_Trim!BQ8,0)</f>
        <v>0</v>
      </c>
      <c r="BR33" s="47">
        <f>IF(PLANEL_Pot_Trim!BR8&lt;&gt;0,BR8/PLANEL_Pot_Trim!BR8,0)</f>
        <v>0</v>
      </c>
      <c r="BS33" s="47">
        <f>IF(PLANEL_Pot_Trim!BS8&lt;&gt;0,BS8/PLANEL_Pot_Trim!BS8,0)</f>
        <v>0</v>
      </c>
      <c r="BT33" s="47">
        <f>IF(PLANEL_Pot_Trim!BT8&lt;&gt;0,BT8/PLANEL_Pot_Trim!BT8,0)</f>
        <v>0</v>
      </c>
      <c r="BU33" s="47">
        <f>IF(PLANEL_Pot_Trim!BU8&lt;&gt;0,BU8/PLANEL_Pot_Trim!BU8,0)</f>
        <v>0</v>
      </c>
      <c r="BV33" s="47">
        <f>IF(PLANEL_Pot_Trim!BV8&lt;&gt;0,BV8/PLANEL_Pot_Trim!BV8,0)</f>
        <v>0</v>
      </c>
      <c r="BW33" s="47">
        <f>IF(PLANEL_Pot_Trim!BW8&lt;&gt;0,BW8/PLANEL_Pot_Trim!BW8,0)</f>
        <v>0</v>
      </c>
      <c r="BX33" s="47">
        <f>IF(PLANEL_Pot_Trim!BX8&lt;&gt;0,BX8/PLANEL_Pot_Trim!BX8,0)</f>
        <v>0</v>
      </c>
      <c r="BY33" s="47">
        <f>IF(PLANEL_Pot_Trim!BY8&lt;&gt;0,BY8/PLANEL_Pot_Trim!BY8,0)</f>
        <v>0</v>
      </c>
      <c r="BZ33" s="47">
        <f>IF(PLANEL_Pot_Trim!BZ8&lt;&gt;0,BZ8/PLANEL_Pot_Trim!BZ8,0)</f>
        <v>0</v>
      </c>
      <c r="CA33" s="47">
        <f>IF(PLANEL_Pot_Trim!CA8&lt;&gt;0,CA8/PLANEL_Pot_Trim!CA8,0)</f>
        <v>0</v>
      </c>
      <c r="CB33" s="47">
        <f>IF(PLANEL_Pot_Trim!CB8&lt;&gt;0,CB8/PLANEL_Pot_Trim!CB8,0)</f>
        <v>0</v>
      </c>
      <c r="CC33" s="47">
        <f>IF(PLANEL_Pot_Trim!CC8&lt;&gt;0,CC8/PLANEL_Pot_Trim!CC8,0)</f>
        <v>0</v>
      </c>
      <c r="CD33" s="47">
        <f>IF(PLANEL_Pot_Trim!CD8&lt;&gt;0,CD8/PLANEL_Pot_Trim!CD8,0)</f>
        <v>0</v>
      </c>
      <c r="CE33" s="47">
        <f>IF(PLANEL_Pot_Trim!CE8&lt;&gt;0,CE8/PLANEL_Pot_Trim!CE8,0)</f>
        <v>0</v>
      </c>
      <c r="CF33" s="47">
        <f>IF(PLANEL_Pot_Trim!CF8&lt;&gt;0,CF8/PLANEL_Pot_Trim!CF8,0)</f>
        <v>0</v>
      </c>
      <c r="CG33" s="47">
        <f>IF(PLANEL_Pot_Trim!CG8&lt;&gt;0,CG8/PLANEL_Pot_Trim!CG8,0)</f>
        <v>0</v>
      </c>
      <c r="CH33" s="47">
        <f>IF(PLANEL_Pot_Trim!CH8&lt;&gt;0,CH8/PLANEL_Pot_Trim!CH8,0)</f>
        <v>0</v>
      </c>
      <c r="CI33" s="47">
        <f>IF(PLANEL_Pot_Trim!CI8&lt;&gt;0,CI8/PLANEL_Pot_Trim!CI8,0)</f>
        <v>0</v>
      </c>
      <c r="CJ33" s="47">
        <f>IF(PLANEL_Pot_Trim!CJ8&lt;&gt;0,CJ8/PLANEL_Pot_Trim!CJ8,0)</f>
        <v>0</v>
      </c>
      <c r="CK33" s="47">
        <f>IF(PLANEL_Pot_Trim!CK8&lt;&gt;0,CK8/PLANEL_Pot_Trim!CK8,0)</f>
        <v>0</v>
      </c>
      <c r="CL33" s="47">
        <f>IF(PLANEL_Pot_Trim!CL8&lt;&gt;0,CL8/PLANEL_Pot_Trim!CL8,0)</f>
        <v>0</v>
      </c>
      <c r="CM33" s="47">
        <f>IF(PLANEL_Pot_Trim!CM8&lt;&gt;0,CM8/PLANEL_Pot_Trim!CM8,0)</f>
        <v>0</v>
      </c>
      <c r="CN33" s="47">
        <f>IF(PLANEL_Pot_Trim!CN8&lt;&gt;0,CN8/PLANEL_Pot_Trim!CN8,0)</f>
        <v>0</v>
      </c>
      <c r="CO33" s="47">
        <f>IF(PLANEL_Pot_Trim!CO8&lt;&gt;0,CO8/PLANEL_Pot_Trim!CO8,0)</f>
        <v>0</v>
      </c>
      <c r="CP33" s="47">
        <f>IF(PLANEL_Pot_Trim!CP8&lt;&gt;0,CP8/PLANEL_Pot_Trim!CP8,0)</f>
        <v>0</v>
      </c>
      <c r="CQ33" s="47">
        <f>IF(PLANEL_Pot_Trim!CQ8&lt;&gt;0,CQ8/PLANEL_Pot_Trim!CQ8,0)</f>
        <v>0</v>
      </c>
      <c r="CR33" s="47">
        <f>IF(PLANEL_Pot_Trim!CR8&lt;&gt;0,CR8/PLANEL_Pot_Trim!CR8,0)</f>
        <v>0</v>
      </c>
      <c r="CS33" s="47">
        <f>IF(PLANEL_Pot_Trim!CS8&lt;&gt;0,CS8/PLANEL_Pot_Trim!CS8,0)</f>
        <v>0</v>
      </c>
      <c r="CT33" s="47">
        <f>IF(PLANEL_Pot_Trim!CT8&lt;&gt;0,CT8/PLANEL_Pot_Trim!CT8,0)</f>
        <v>0</v>
      </c>
      <c r="CU33" s="47">
        <f>IF(PLANEL_Pot_Trim!CU8&lt;&gt;0,CU8/PLANEL_Pot_Trim!CU8,0)</f>
        <v>0</v>
      </c>
      <c r="CV33" s="47">
        <f>IF(PLANEL_Pot_Trim!CV8&lt;&gt;0,CV8/PLANEL_Pot_Trim!CV8,0)</f>
        <v>0</v>
      </c>
      <c r="CW33" s="47">
        <f>IF(PLANEL_Pot_Trim!CW8&lt;&gt;0,CW8/PLANEL_Pot_Trim!CW8,0)</f>
        <v>0</v>
      </c>
      <c r="CX33" s="47">
        <f>IF(PLANEL_Pot_Trim!CX8&lt;&gt;0,CX8/PLANEL_Pot_Trim!CX8,0)</f>
        <v>0</v>
      </c>
      <c r="CY33" s="77">
        <f>IF(PLANEL_Pot_Trim!CY8&lt;&gt;0,CY8/PLANEL_Pot_Trim!CY8,0)</f>
        <v>0</v>
      </c>
      <c r="CZ33" s="77">
        <f>IF(PLANEL_Pot_Trim!CZ8&lt;&gt;0,CZ8/PLANEL_Pot_Trim!CZ8,0)</f>
        <v>0</v>
      </c>
      <c r="DA33" s="77">
        <f>IF(PLANEL_Pot_Trim!DA8&lt;&gt;0,DA8/PLANEL_Pot_Trim!DA8,0)</f>
        <v>0</v>
      </c>
      <c r="DB33" s="77">
        <f>IF(PLANEL_Pot_Trim!DB8&lt;&gt;0,DB8/PLANEL_Pot_Trim!DB8,0)</f>
        <v>0</v>
      </c>
      <c r="DC33" s="47">
        <f>IF(PLANEL_Pot_Trim!DC8&lt;&gt;0,DC8/PLANEL_Pot_Trim!DC8,0)</f>
        <v>0</v>
      </c>
      <c r="DD33" s="47">
        <f>IF(PLANEL_Pot_Trim!DD8&lt;&gt;0,DD8/PLANEL_Pot_Trim!DD8,0)</f>
        <v>0</v>
      </c>
      <c r="DE33" s="47">
        <f>IF(PLANEL_Pot_Trim!DE8&lt;&gt;0,DE8/PLANEL_Pot_Trim!DE8,0)</f>
        <v>0</v>
      </c>
      <c r="DF33" s="47">
        <f>IF(PLANEL_Pot_Trim!DF8&lt;&gt;0,DF8/PLANEL_Pot_Trim!DF8,0)</f>
        <v>0</v>
      </c>
      <c r="DG33" s="47">
        <f>IF(PLANEL_Pot_Trim!DG8&lt;&gt;0,DG8/PLANEL_Pot_Trim!DG8,0)</f>
        <v>0</v>
      </c>
      <c r="DH33" s="47">
        <f>IF(PLANEL_Pot_Trim!DH8&lt;&gt;0,DH8/PLANEL_Pot_Trim!DH8,0)</f>
        <v>0</v>
      </c>
      <c r="DI33" s="47">
        <f>IF(PLANEL_Pot_Trim!DI8&lt;&gt;0,DI8/PLANEL_Pot_Trim!DI8,0)</f>
        <v>0</v>
      </c>
      <c r="DJ33" s="47">
        <f>IF(PLANEL_Pot_Trim!DJ8&lt;&gt;0,DJ8/PLANEL_Pot_Trim!DJ8,0)</f>
        <v>0</v>
      </c>
      <c r="DK33" s="47">
        <f>IF(PLANEL_Pot_Trim!DK8&lt;&gt;0,DK8/PLANEL_Pot_Trim!DK8,0)</f>
        <v>0</v>
      </c>
      <c r="DL33" s="47">
        <f>IF(PLANEL_Pot_Trim!DL8&lt;&gt;0,DL8/PLANEL_Pot_Trim!DL8,0)</f>
        <v>0</v>
      </c>
      <c r="DM33" s="47">
        <f>IF(PLANEL_Pot_Trim!DM8&lt;&gt;0,DM8/PLANEL_Pot_Trim!DM8,0)</f>
        <v>0</v>
      </c>
      <c r="DN33" s="47">
        <f>IF(PLANEL_Pot_Trim!DN8&lt;&gt;0,DN8/PLANEL_Pot_Trim!DN8,0)</f>
        <v>0</v>
      </c>
      <c r="DO33" s="47">
        <f>IF(PLANEL_Pot_Trim!DO8&lt;&gt;0,DO8/PLANEL_Pot_Trim!DO8,0)</f>
        <v>0</v>
      </c>
      <c r="DP33" s="47">
        <f>IF(PLANEL_Pot_Trim!DP8&lt;&gt;0,DP8/PLANEL_Pot_Trim!DP8,0)</f>
        <v>0</v>
      </c>
      <c r="DQ33" s="47">
        <f>IF(PLANEL_Pot_Trim!DQ8&lt;&gt;0,DQ8/PLANEL_Pot_Trim!DQ8,0)</f>
        <v>0</v>
      </c>
      <c r="DR33" s="47">
        <f>IF(PLANEL_Pot_Trim!DR8&lt;&gt;0,DR8/PLANEL_Pot_Trim!DR8,0)</f>
        <v>0</v>
      </c>
      <c r="DS33" s="47">
        <f>IF(PLANEL_Pot_Trim!DS8&lt;&gt;0,DS8/PLANEL_Pot_Trim!DS8,0)</f>
        <v>0</v>
      </c>
      <c r="DT33" s="47">
        <f>IF(PLANEL_Pot_Trim!DT8&lt;&gt;0,DT8/PLANEL_Pot_Trim!DT8,0)</f>
        <v>0</v>
      </c>
      <c r="DU33" s="47">
        <f>IF(PLANEL_Pot_Trim!DU8&lt;&gt;0,DU8/PLANEL_Pot_Trim!DU8,0)</f>
        <v>0</v>
      </c>
      <c r="DV33" s="47">
        <f>IF(PLANEL_Pot_Trim!DV8&lt;&gt;0,DV8/PLANEL_Pot_Trim!DV8,0)</f>
        <v>0</v>
      </c>
      <c r="DW33" s="47">
        <f>IF(PLANEL_Pot_Trim!DW8&lt;&gt;0,DW8/PLANEL_Pot_Trim!DW8,0)</f>
        <v>0</v>
      </c>
      <c r="DX33" s="47">
        <f>IF(PLANEL_Pot_Trim!DX8&lt;&gt;0,DX8/PLANEL_Pot_Trim!DX8,0)</f>
        <v>0</v>
      </c>
      <c r="DY33" s="47">
        <f>IF(PLANEL_Pot_Trim!DY8&lt;&gt;0,DY8/PLANEL_Pot_Trim!DY8,0)</f>
        <v>0</v>
      </c>
      <c r="DZ33" s="47">
        <f>IF(PLANEL_Pot_Trim!DZ8&lt;&gt;0,DZ8/PLANEL_Pot_Trim!DZ8,0)</f>
        <v>0</v>
      </c>
      <c r="EA33" s="47">
        <f>IF(PLANEL_Pot_Trim!EA8&lt;&gt;0,EA8/PLANEL_Pot_Trim!EA8,0)</f>
        <v>0</v>
      </c>
      <c r="EB33" s="47">
        <f>IF(PLANEL_Pot_Trim!EB8&lt;&gt;0,EB8/PLANEL_Pot_Trim!EB8,0)</f>
        <v>0</v>
      </c>
      <c r="EC33" s="47">
        <f>IF(PLANEL_Pot_Trim!EC8&lt;&gt;0,EC8/PLANEL_Pot_Trim!EC8,0)</f>
        <v>0</v>
      </c>
      <c r="ED33" s="47">
        <f>IF(PLANEL_Pot_Trim!ED8&lt;&gt;0,ED8/PLANEL_Pot_Trim!ED8,0)</f>
        <v>0</v>
      </c>
      <c r="EE33" s="47">
        <f>IF(PLANEL_Pot_Trim!EE8&lt;&gt;0,EE8/PLANEL_Pot_Trim!EE8,0)</f>
        <v>0</v>
      </c>
      <c r="EF33" s="47">
        <f>IF(PLANEL_Pot_Trim!EF8&lt;&gt;0,EF8/PLANEL_Pot_Trim!EF8,0)</f>
        <v>0</v>
      </c>
      <c r="EG33" s="47">
        <f>IF(PLANEL_Pot_Trim!EG8&lt;&gt;0,EG8/PLANEL_Pot_Trim!EG8,0)</f>
        <v>0</v>
      </c>
      <c r="EH33" s="47">
        <f>IF(PLANEL_Pot_Trim!EH8&lt;&gt;0,EH8/PLANEL_Pot_Trim!EH8,0)</f>
        <v>0</v>
      </c>
      <c r="EI33" s="47">
        <f>IF(PLANEL_Pot_Trim!EI8&lt;&gt;0,EI8/PLANEL_Pot_Trim!EI8,0)</f>
        <v>0</v>
      </c>
      <c r="EJ33" s="47">
        <f>IF(PLANEL_Pot_Trim!EJ8&lt;&gt;0,EJ8/PLANEL_Pot_Trim!EJ8,0)</f>
        <v>0</v>
      </c>
      <c r="EK33" s="47">
        <f>IF(PLANEL_Pot_Trim!EK8&lt;&gt;0,EK8/PLANEL_Pot_Trim!EK8,0)</f>
        <v>0</v>
      </c>
      <c r="EL33" s="47">
        <f>IF(PLANEL_Pot_Trim!EL8&lt;&gt;0,EL8/PLANEL_Pot_Trim!EL8,0)</f>
        <v>0</v>
      </c>
      <c r="EM33" s="47">
        <f>IF(PLANEL_Pot_Trim!EM8&lt;&gt;0,EM8/PLANEL_Pot_Trim!EM8,0)</f>
        <v>0</v>
      </c>
      <c r="EN33" s="47">
        <f>IF(PLANEL_Pot_Trim!EN8&lt;&gt;0,EN8/PLANEL_Pot_Trim!EN8,0)</f>
        <v>0</v>
      </c>
      <c r="EO33" s="47">
        <f>IF(PLANEL_Pot_Trim!EO8&lt;&gt;0,EO8/PLANEL_Pot_Trim!EO8,0)</f>
        <v>0</v>
      </c>
      <c r="EP33" s="47">
        <f>IF(PLANEL_Pot_Trim!EP8&lt;&gt;0,EP8/PLANEL_Pot_Trim!EP8,0)</f>
        <v>0</v>
      </c>
    </row>
    <row r="34" spans="2:146" x14ac:dyDescent="0.25">
      <c r="B34" s="19" t="s">
        <v>49</v>
      </c>
      <c r="C34" s="49">
        <f>IF(PLANEL_Pot_Trim!C9&lt;&gt;0,C9/PLANEL_Pot_Trim!C9,0)</f>
        <v>0.60161247772454818</v>
      </c>
      <c r="D34" s="49">
        <f>IF(PLANEL_Pot_Trim!D9&lt;&gt;0,D9/PLANEL_Pot_Trim!D9,0)</f>
        <v>0.60004516246615291</v>
      </c>
      <c r="E34" s="49">
        <f>IF(PLANEL_Pot_Trim!E9&lt;&gt;0,E9/PLANEL_Pot_Trim!E9,0)</f>
        <v>0.45339752563123425</v>
      </c>
      <c r="F34" s="49">
        <f>IF(PLANEL_Pot_Trim!F9&lt;&gt;0,F9/PLANEL_Pot_Trim!F9,0)</f>
        <v>0.60161247772454818</v>
      </c>
      <c r="G34" s="49">
        <f>IF(PLANEL_Pot_Trim!G9&lt;&gt;0,G9/PLANEL_Pot_Trim!G9,0)</f>
        <v>0.45339752563123425</v>
      </c>
      <c r="H34" s="49">
        <f>IF(PLANEL_Pot_Trim!H9&lt;&gt;0,H9/PLANEL_Pot_Trim!H9,0)</f>
        <v>0.45339752563123425</v>
      </c>
      <c r="I34" s="49">
        <f>IF(PLANEL_Pot_Trim!I9&lt;&gt;0,I9/PLANEL_Pot_Trim!I9,0)</f>
        <v>0.45339752563123425</v>
      </c>
      <c r="J34" s="49">
        <f>IF(PLANEL_Pot_Trim!J9&lt;&gt;0,J9/PLANEL_Pot_Trim!J9,0)</f>
        <v>0.47315851691777178</v>
      </c>
      <c r="K34" s="49">
        <f>IF(PLANEL_Pot_Trim!K9&lt;&gt;0,K9/PLANEL_Pot_Trim!K9,0)</f>
        <v>0.45339752563123425</v>
      </c>
      <c r="L34" s="49">
        <f>IF(PLANEL_Pot_Trim!L9&lt;&gt;0,L9/PLANEL_Pot_Trim!L9,0)</f>
        <v>0.45339752563123425</v>
      </c>
      <c r="M34" s="49">
        <f>IF(PLANEL_Pot_Trim!M9&lt;&gt;0,M9/PLANEL_Pot_Trim!M9,0)</f>
        <v>0.45339752563123425</v>
      </c>
      <c r="N34" s="49">
        <f>IF(PLANEL_Pot_Trim!N9&lt;&gt;0,N9/PLANEL_Pot_Trim!N9,0)</f>
        <v>0.5226213102594367</v>
      </c>
      <c r="O34" s="49">
        <f>IF(PLANEL_Pot_Trim!O9&lt;&gt;0,O9/PLANEL_Pot_Trim!O9,0)</f>
        <v>0.45339752563123425</v>
      </c>
      <c r="P34" s="49">
        <f>IF(PLANEL_Pot_Trim!P9&lt;&gt;0,P9/PLANEL_Pot_Trim!P9,0)</f>
        <v>0.45339752563123425</v>
      </c>
      <c r="Q34" s="49">
        <f>IF(PLANEL_Pot_Trim!Q9&lt;&gt;0,Q9/PLANEL_Pot_Trim!Q9,0)</f>
        <v>0.45339752563123425</v>
      </c>
      <c r="R34" s="49">
        <f>IF(PLANEL_Pot_Trim!R9&lt;&gt;0,R9/PLANEL_Pot_Trim!R9,0)</f>
        <v>0.45339752563123425</v>
      </c>
      <c r="S34" s="49">
        <f>IF(PLANEL_Pot_Trim!S9&lt;&gt;0,S9/PLANEL_Pot_Trim!S9,0)</f>
        <v>0.46105810758281918</v>
      </c>
      <c r="T34" s="49">
        <f>IF(PLANEL_Pot_Trim!T9&lt;&gt;0,T9/PLANEL_Pot_Trim!T9,0)</f>
        <v>0.46105810758281918</v>
      </c>
      <c r="U34" s="49">
        <f>IF(PLANEL_Pot_Trim!U9&lt;&gt;0,U9/PLANEL_Pot_Trim!U9,0)</f>
        <v>0.46105810758281918</v>
      </c>
      <c r="V34" s="49">
        <f>IF(PLANEL_Pot_Trim!V9&lt;&gt;0,V9/PLANEL_Pot_Trim!V9,0)</f>
        <v>0.55192525430776074</v>
      </c>
      <c r="W34" s="49">
        <f>IF(PLANEL_Pot_Trim!W9&lt;&gt;0,W9/PLANEL_Pot_Trim!W9,0)</f>
        <v>0.46105810758281918</v>
      </c>
      <c r="X34" s="49">
        <f>IF(PLANEL_Pot_Trim!X9&lt;&gt;0,X9/PLANEL_Pot_Trim!X9,0)</f>
        <v>0.46105810758281918</v>
      </c>
      <c r="Y34" s="49">
        <f>IF(PLANEL_Pot_Trim!Y9&lt;&gt;0,Y9/PLANEL_Pot_Trim!Y9,0)</f>
        <v>0.46105810758281918</v>
      </c>
      <c r="Z34" s="49">
        <f>IF(PLANEL_Pot_Trim!Z9&lt;&gt;0,Z9/PLANEL_Pot_Trim!Z9,0)</f>
        <v>0.55193220232454687</v>
      </c>
      <c r="AA34" s="49">
        <f>IF(PLANEL_Pot_Trim!AA9&lt;&gt;0,AA9/PLANEL_Pot_Trim!AA9,0)</f>
        <v>0.46105810758281918</v>
      </c>
      <c r="AB34" s="49">
        <f>IF(PLANEL_Pot_Trim!AB9&lt;&gt;0,AB9/PLANEL_Pot_Trim!AB9,0)</f>
        <v>0.46105810758281918</v>
      </c>
      <c r="AC34" s="49">
        <f>IF(PLANEL_Pot_Trim!AC9&lt;&gt;0,AC9/PLANEL_Pot_Trim!AC9,0)</f>
        <v>0.46105810758281918</v>
      </c>
      <c r="AD34" s="49">
        <f>IF(PLANEL_Pot_Trim!AD9&lt;&gt;0,AD9/PLANEL_Pot_Trim!AD9,0)</f>
        <v>0.65796103773037573</v>
      </c>
      <c r="AE34" s="49">
        <f>IF(PLANEL_Pot_Trim!AE9&lt;&gt;0,AE9/PLANEL_Pot_Trim!AE9,0)</f>
        <v>0.46105810758281918</v>
      </c>
      <c r="AF34" s="49">
        <f>IF(PLANEL_Pot_Trim!AF9&lt;&gt;0,AF9/PLANEL_Pot_Trim!AF9,0)</f>
        <v>0.46105810758281918</v>
      </c>
      <c r="AG34" s="49">
        <f>IF(PLANEL_Pot_Trim!AG9&lt;&gt;0,AG9/PLANEL_Pot_Trim!AG9,0)</f>
        <v>0.55192525430776074</v>
      </c>
      <c r="AH34" s="49">
        <f>IF(PLANEL_Pot_Trim!AH9&lt;&gt;0,AH9/PLANEL_Pot_Trim!AH9,0)</f>
        <v>0.65927071544605387</v>
      </c>
      <c r="AI34" s="49">
        <f>IF(PLANEL_Pot_Trim!AI9&lt;&gt;0,AI9/PLANEL_Pot_Trim!AI9,0)</f>
        <v>0.46105810758281918</v>
      </c>
      <c r="AJ34" s="49">
        <f>IF(PLANEL_Pot_Trim!AJ9&lt;&gt;0,AJ9/PLANEL_Pot_Trim!AJ9,0)</f>
        <v>0.46105810758281918</v>
      </c>
      <c r="AK34" s="49">
        <f>IF(PLANEL_Pot_Trim!AK9&lt;&gt;0,AK9/PLANEL_Pot_Trim!AK9,0)</f>
        <v>0.46105810758281918</v>
      </c>
      <c r="AL34" s="49">
        <f>IF(PLANEL_Pot_Trim!AL9&lt;&gt;0,AL9/PLANEL_Pot_Trim!AL9,0)</f>
        <v>0.65927071544605387</v>
      </c>
      <c r="AM34" s="49">
        <f>IF(PLANEL_Pot_Trim!AM9&lt;&gt;0,AM9/PLANEL_Pot_Trim!AM9,0)</f>
        <v>0.46105810758281918</v>
      </c>
      <c r="AN34" s="49">
        <f>IF(PLANEL_Pot_Trim!AN9&lt;&gt;0,AN9/PLANEL_Pot_Trim!AN9,0)</f>
        <v>0.46105810758281918</v>
      </c>
      <c r="AO34" s="49">
        <f>IF(PLANEL_Pot_Trim!AO9&lt;&gt;0,AO9/PLANEL_Pot_Trim!AO9,0)</f>
        <v>0.46105810758281918</v>
      </c>
      <c r="AP34" s="49">
        <f>IF(PLANEL_Pot_Trim!AP9&lt;&gt;0,AP9/PLANEL_Pot_Trim!AP9,0)</f>
        <v>0.65796103773037573</v>
      </c>
      <c r="AQ34" s="49">
        <f>IF(PLANEL_Pot_Trim!AQ9&lt;&gt;0,AQ9/PLANEL_Pot_Trim!AQ9,0)</f>
        <v>0.46105810758281918</v>
      </c>
      <c r="AR34" s="49">
        <f>IF(PLANEL_Pot_Trim!AR9&lt;&gt;0,AR9/PLANEL_Pot_Trim!AR9,0)</f>
        <v>0.46105810758281918</v>
      </c>
      <c r="AS34" s="49">
        <f>IF(PLANEL_Pot_Trim!AS9&lt;&gt;0,AS9/PLANEL_Pot_Trim!AS9,0)</f>
        <v>0.46105810758281918</v>
      </c>
      <c r="AT34" s="49">
        <f>IF(PLANEL_Pot_Trim!AT9&lt;&gt;0,AT9/PLANEL_Pot_Trim!AT9,0)</f>
        <v>0.65796103773037573</v>
      </c>
      <c r="AU34" s="49">
        <f>IF(PLANEL_Pot_Trim!AU9&lt;&gt;0,AU9/PLANEL_Pot_Trim!AU9,0)</f>
        <v>0.46105810758281918</v>
      </c>
      <c r="AV34" s="49">
        <f>IF(PLANEL_Pot_Trim!AV9&lt;&gt;0,AV9/PLANEL_Pot_Trim!AV9,0)</f>
        <v>0.46105810758281918</v>
      </c>
      <c r="AW34" s="49">
        <f>IF(PLANEL_Pot_Trim!AW9&lt;&gt;0,AW9/PLANEL_Pot_Trim!AW9,0)</f>
        <v>0.46105810758281918</v>
      </c>
      <c r="AX34" s="49">
        <f>IF(PLANEL_Pot_Trim!AX9&lt;&gt;0,AX9/PLANEL_Pot_Trim!AX9,0)</f>
        <v>0.65796103773037573</v>
      </c>
      <c r="AY34" s="49">
        <f>IF(PLANEL_Pot_Trim!AY9&lt;&gt;0,AY9/PLANEL_Pot_Trim!AY9,0)</f>
        <v>0.46105810758281918</v>
      </c>
      <c r="AZ34" s="49">
        <f>IF(PLANEL_Pot_Trim!AZ9&lt;&gt;0,AZ9/PLANEL_Pot_Trim!AZ9,0)</f>
        <v>0.46105810758281918</v>
      </c>
      <c r="BA34" s="49">
        <f>IF(PLANEL_Pot_Trim!BA9&lt;&gt;0,BA9/PLANEL_Pot_Trim!BA9,0)</f>
        <v>0.46105810758281918</v>
      </c>
      <c r="BB34" s="49">
        <f>IF(PLANEL_Pot_Trim!BB9&lt;&gt;0,BB9/PLANEL_Pot_Trim!BB9,0)</f>
        <v>0.62796696029704691</v>
      </c>
      <c r="BC34" s="49">
        <f>IF(PLANEL_Pot_Trim!BC9&lt;&gt;0,BC9/PLANEL_Pot_Trim!BC9,0)</f>
        <v>0.46105810758281918</v>
      </c>
      <c r="BD34" s="49">
        <f>IF(PLANEL_Pot_Trim!BD9&lt;&gt;0,BD9/PLANEL_Pot_Trim!BD9,0)</f>
        <v>0.46105810758281918</v>
      </c>
      <c r="BE34" s="49">
        <f>IF(PLANEL_Pot_Trim!BE9&lt;&gt;0,BE9/PLANEL_Pot_Trim!BE9,0)</f>
        <v>0.46105810758281918</v>
      </c>
      <c r="BF34" s="49">
        <f>IF(PLANEL_Pot_Trim!BF9&lt;&gt;0,BF9/PLANEL_Pot_Trim!BF9,0)</f>
        <v>0.62796696029704691</v>
      </c>
      <c r="BG34" s="49">
        <f>IF(PLANEL_Pot_Trim!BG9&lt;&gt;0,BG9/PLANEL_Pot_Trim!BG9,0)</f>
        <v>0.29242997121588088</v>
      </c>
      <c r="BH34" s="49">
        <f>IF(PLANEL_Pot_Trim!BH9&lt;&gt;0,BH9/PLANEL_Pot_Trim!BH9,0)</f>
        <v>0.29242997121588088</v>
      </c>
      <c r="BI34" s="49">
        <f>IF(PLANEL_Pot_Trim!BI9&lt;&gt;0,BI9/PLANEL_Pot_Trim!BI9,0)</f>
        <v>0.29242997121588088</v>
      </c>
      <c r="BJ34" s="49">
        <f>IF(PLANEL_Pot_Trim!BJ9&lt;&gt;0,BJ9/PLANEL_Pot_Trim!BJ9,0)</f>
        <v>0.48325656575682385</v>
      </c>
      <c r="BK34" s="49">
        <f>IF(PLANEL_Pot_Trim!BK9&lt;&gt;0,BK9/PLANEL_Pot_Trim!BK9,0)</f>
        <v>0.29242997121588088</v>
      </c>
      <c r="BL34" s="49">
        <f>IF(PLANEL_Pot_Trim!BL9&lt;&gt;0,BL9/PLANEL_Pot_Trim!BL9,0)</f>
        <v>0.29242997121588088</v>
      </c>
      <c r="BM34" s="49">
        <f>IF(PLANEL_Pot_Trim!BM9&lt;&gt;0,BM9/PLANEL_Pot_Trim!BM9,0)</f>
        <v>0.29242997121588088</v>
      </c>
      <c r="BN34" s="49">
        <f>IF(PLANEL_Pot_Trim!BN9&lt;&gt;0,BN9/PLANEL_Pot_Trim!BN9,0)</f>
        <v>0.48325656575682385</v>
      </c>
      <c r="BO34" s="49">
        <f>IF(PLANEL_Pot_Trim!BO9&lt;&gt;0,BO9/PLANEL_Pot_Trim!BO9,0)</f>
        <v>0.5</v>
      </c>
      <c r="BP34" s="49">
        <f>IF(PLANEL_Pot_Trim!BP9&lt;&gt;0,BP9/PLANEL_Pot_Trim!BP9,0)</f>
        <v>0.5</v>
      </c>
      <c r="BQ34" s="49">
        <f>IF(PLANEL_Pot_Trim!BQ9&lt;&gt;0,BQ9/PLANEL_Pot_Trim!BQ9,0)</f>
        <v>0.5</v>
      </c>
      <c r="BR34" s="49">
        <f>IF(PLANEL_Pot_Trim!BR9&lt;&gt;0,BR9/PLANEL_Pot_Trim!BR9,0)</f>
        <v>0.95237128000000004</v>
      </c>
      <c r="BS34" s="49">
        <f>IF(PLANEL_Pot_Trim!BS9&lt;&gt;0,BS9/PLANEL_Pot_Trim!BS9,0)</f>
        <v>0.5</v>
      </c>
      <c r="BT34" s="49">
        <f>IF(PLANEL_Pot_Trim!BT9&lt;&gt;0,BT9/PLANEL_Pot_Trim!BT9,0)</f>
        <v>0.5</v>
      </c>
      <c r="BU34" s="49">
        <f>IF(PLANEL_Pot_Trim!BU9&lt;&gt;0,BU9/PLANEL_Pot_Trim!BU9,0)</f>
        <v>0.5</v>
      </c>
      <c r="BV34" s="49">
        <f>IF(PLANEL_Pot_Trim!BV9&lt;&gt;0,BV9/PLANEL_Pot_Trim!BV9,0)</f>
        <v>0.95237128000000004</v>
      </c>
      <c r="BW34" s="49">
        <f>IF(PLANEL_Pot_Trim!BW9&lt;&gt;0,BW9/PLANEL_Pot_Trim!BW9,0)</f>
        <v>0.5</v>
      </c>
      <c r="BX34" s="49">
        <f>IF(PLANEL_Pot_Trim!BX9&lt;&gt;0,BX9/PLANEL_Pot_Trim!BX9,0)</f>
        <v>0.5</v>
      </c>
      <c r="BY34" s="49">
        <f>IF(PLANEL_Pot_Trim!BY9&lt;&gt;0,BY9/PLANEL_Pot_Trim!BY9,0)</f>
        <v>0.5</v>
      </c>
      <c r="BZ34" s="49">
        <f>IF(PLANEL_Pot_Trim!BZ9&lt;&gt;0,BZ9/PLANEL_Pot_Trim!BZ9,0)</f>
        <v>0.95237128000000004</v>
      </c>
      <c r="CA34" s="49">
        <f>IF(PLANEL_Pot_Trim!CA9&lt;&gt;0,CA9/PLANEL_Pot_Trim!CA9,0)</f>
        <v>0.95237128000000004</v>
      </c>
      <c r="CB34" s="49">
        <f>IF(PLANEL_Pot_Trim!CB9&lt;&gt;0,CB9/PLANEL_Pot_Trim!CB9,0)</f>
        <v>0.5</v>
      </c>
      <c r="CC34" s="49">
        <f>IF(PLANEL_Pot_Trim!CC9&lt;&gt;0,CC9/PLANEL_Pot_Trim!CC9,0)</f>
        <v>0.5</v>
      </c>
      <c r="CD34" s="49">
        <f>IF(PLANEL_Pot_Trim!CD9&lt;&gt;0,CD9/PLANEL_Pot_Trim!CD9,0)</f>
        <v>0.95237128000000004</v>
      </c>
      <c r="CE34" s="49">
        <f>IF(PLANEL_Pot_Trim!CE9&lt;&gt;0,CE9/PLANEL_Pot_Trim!CE9,0)</f>
        <v>0.95237128000000004</v>
      </c>
      <c r="CF34" s="49">
        <f>IF(PLANEL_Pot_Trim!CF9&lt;&gt;0,CF9/PLANEL_Pot_Trim!CF9,0)</f>
        <v>0.5</v>
      </c>
      <c r="CG34" s="49">
        <f>IF(PLANEL_Pot_Trim!CG9&lt;&gt;0,CG9/PLANEL_Pot_Trim!CG9,0)</f>
        <v>0.5</v>
      </c>
      <c r="CH34" s="49">
        <f>IF(PLANEL_Pot_Trim!CH9&lt;&gt;0,CH9/PLANEL_Pot_Trim!CH9,0)</f>
        <v>0.95237128000000004</v>
      </c>
      <c r="CI34" s="49">
        <f>IF(PLANEL_Pot_Trim!CI9&lt;&gt;0,CI9/PLANEL_Pot_Trim!CI9,0)</f>
        <v>0.95237128000000004</v>
      </c>
      <c r="CJ34" s="49">
        <f>IF(PLANEL_Pot_Trim!CJ9&lt;&gt;0,CJ9/PLANEL_Pot_Trim!CJ9,0)</f>
        <v>0.5</v>
      </c>
      <c r="CK34" s="49">
        <f>IF(PLANEL_Pot_Trim!CK9&lt;&gt;0,CK9/PLANEL_Pot_Trim!CK9,0)</f>
        <v>0.5</v>
      </c>
      <c r="CL34" s="49">
        <f>IF(PLANEL_Pot_Trim!CL9&lt;&gt;0,CL9/PLANEL_Pot_Trim!CL9,0)</f>
        <v>0.95237128000000004</v>
      </c>
      <c r="CM34" s="49">
        <f>IF(PLANEL_Pot_Trim!CM9&lt;&gt;0,CM9/PLANEL_Pot_Trim!CM9,0)</f>
        <v>0.95237128000000004</v>
      </c>
      <c r="CN34" s="49">
        <f>IF(PLANEL_Pot_Trim!CN9&lt;&gt;0,CN9/PLANEL_Pot_Trim!CN9,0)</f>
        <v>0.5</v>
      </c>
      <c r="CO34" s="49">
        <f>IF(PLANEL_Pot_Trim!CO9&lt;&gt;0,CO9/PLANEL_Pot_Trim!CO9,0)</f>
        <v>0.5</v>
      </c>
      <c r="CP34" s="49">
        <f>IF(PLANEL_Pot_Trim!CP9&lt;&gt;0,CP9/PLANEL_Pot_Trim!CP9,0)</f>
        <v>0.95237128000000004</v>
      </c>
      <c r="CQ34" s="49">
        <f>IF(PLANEL_Pot_Trim!CQ9&lt;&gt;0,CQ9/PLANEL_Pot_Trim!CQ9,0)</f>
        <v>0.95237128000000004</v>
      </c>
      <c r="CR34" s="49">
        <f>IF(PLANEL_Pot_Trim!CR9&lt;&gt;0,CR9/PLANEL_Pot_Trim!CR9,0)</f>
        <v>0.5</v>
      </c>
      <c r="CS34" s="49">
        <f>IF(PLANEL_Pot_Trim!CS9&lt;&gt;0,CS9/PLANEL_Pot_Trim!CS9,0)</f>
        <v>0.86992615411764707</v>
      </c>
      <c r="CT34" s="49">
        <f>IF(PLANEL_Pot_Trim!CT9&lt;&gt;0,CT9/PLANEL_Pot_Trim!CT9,0)</f>
        <v>0.95237128000000004</v>
      </c>
      <c r="CU34" s="49">
        <f>IF(PLANEL_Pot_Trim!CU9&lt;&gt;0,CU9/PLANEL_Pot_Trim!CU9,0)</f>
        <v>0.95237128000000004</v>
      </c>
      <c r="CV34" s="49">
        <f>IF(PLANEL_Pot_Trim!CV9&lt;&gt;0,CV9/PLANEL_Pot_Trim!CV9,0)</f>
        <v>0.5</v>
      </c>
      <c r="CW34" s="49">
        <f>IF(PLANEL_Pot_Trim!CW9&lt;&gt;0,CW9/PLANEL_Pot_Trim!CW9,0)</f>
        <v>0.5</v>
      </c>
      <c r="CX34" s="49">
        <f>IF(PLANEL_Pot_Trim!CX9&lt;&gt;0,CX9/PLANEL_Pot_Trim!CX9,0)</f>
        <v>0.95237128000000004</v>
      </c>
      <c r="CY34" s="49">
        <f>IF(PLANEL_Pot_Trim!CY9&lt;&gt;0,CY9/PLANEL_Pot_Trim!CY9,0)</f>
        <v>0.95237128000000004</v>
      </c>
      <c r="CZ34" s="49">
        <f>IF(PLANEL_Pot_Trim!CZ9&lt;&gt;0,CZ9/PLANEL_Pot_Trim!CZ9,0)</f>
        <v>0.5</v>
      </c>
      <c r="DA34" s="49">
        <f>IF(PLANEL_Pot_Trim!DA9&lt;&gt;0,DA9/PLANEL_Pot_Trim!DA9,0)</f>
        <v>0.5</v>
      </c>
      <c r="DB34" s="49">
        <f>IF(PLANEL_Pot_Trim!DB9&lt;&gt;0,DB9/PLANEL_Pot_Trim!DB9,0)</f>
        <v>0.95237128000000004</v>
      </c>
      <c r="DC34" s="49">
        <f>IF(PLANEL_Pot_Trim!DC9&lt;&gt;0,DC9/PLANEL_Pot_Trim!DC9,0)</f>
        <v>0.95237128000000004</v>
      </c>
      <c r="DD34" s="49">
        <f>IF(PLANEL_Pot_Trim!DD9&lt;&gt;0,DD9/PLANEL_Pot_Trim!DD9,0)</f>
        <v>0.5</v>
      </c>
      <c r="DE34" s="49">
        <f>IF(PLANEL_Pot_Trim!DE9&lt;&gt;0,DE9/PLANEL_Pot_Trim!DE9,0)</f>
        <v>0.5</v>
      </c>
      <c r="DF34" s="49">
        <f>IF(PLANEL_Pot_Trim!DF9&lt;&gt;0,DF9/PLANEL_Pot_Trim!DF9,0)</f>
        <v>0.95237128000000004</v>
      </c>
      <c r="DG34" s="49">
        <f>IF(PLANEL_Pot_Trim!DG9&lt;&gt;0,DG9/PLANEL_Pot_Trim!DG9,0)</f>
        <v>0.95237128000000004</v>
      </c>
      <c r="DH34" s="49">
        <f>IF(PLANEL_Pot_Trim!DH9&lt;&gt;0,DH9/PLANEL_Pot_Trim!DH9,0)</f>
        <v>0.5</v>
      </c>
      <c r="DI34" s="49">
        <f>IF(PLANEL_Pot_Trim!DI9&lt;&gt;0,DI9/PLANEL_Pot_Trim!DI9,0)</f>
        <v>0.5</v>
      </c>
      <c r="DJ34" s="49">
        <f>IF(PLANEL_Pot_Trim!DJ9&lt;&gt;0,DJ9/PLANEL_Pot_Trim!DJ9,0)</f>
        <v>0.95237128000000004</v>
      </c>
      <c r="DK34" s="49">
        <f>IF(PLANEL_Pot_Trim!DK9&lt;&gt;0,DK9/PLANEL_Pot_Trim!DK9,0)</f>
        <v>0.95237128000000004</v>
      </c>
      <c r="DL34" s="49">
        <f>IF(PLANEL_Pot_Trim!DL9&lt;&gt;0,DL9/PLANEL_Pot_Trim!DL9,0)</f>
        <v>0.5</v>
      </c>
      <c r="DM34" s="49">
        <f>IF(PLANEL_Pot_Trim!DM9&lt;&gt;0,DM9/PLANEL_Pot_Trim!DM9,0)</f>
        <v>0.5</v>
      </c>
      <c r="DN34" s="49">
        <f>IF(PLANEL_Pot_Trim!DN9&lt;&gt;0,DN9/PLANEL_Pot_Trim!DN9,0)</f>
        <v>0.95237128000000004</v>
      </c>
      <c r="DO34" s="49">
        <f>IF(PLANEL_Pot_Trim!DO9&lt;&gt;0,DO9/PLANEL_Pot_Trim!DO9,0)</f>
        <v>0.95237128000000004</v>
      </c>
      <c r="DP34" s="49">
        <f>IF(PLANEL_Pot_Trim!DP9&lt;&gt;0,DP9/PLANEL_Pot_Trim!DP9,0)</f>
        <v>0.5</v>
      </c>
      <c r="DQ34" s="49">
        <f>IF(PLANEL_Pot_Trim!DQ9&lt;&gt;0,DQ9/PLANEL_Pot_Trim!DQ9,0)</f>
        <v>0.5</v>
      </c>
      <c r="DR34" s="49">
        <f>IF(PLANEL_Pot_Trim!DR9&lt;&gt;0,DR9/PLANEL_Pot_Trim!DR9,0)</f>
        <v>0.95237128000000004</v>
      </c>
      <c r="DS34" s="49">
        <f>IF(PLANEL_Pot_Trim!DS9&lt;&gt;0,DS9/PLANEL_Pot_Trim!DS9,0)</f>
        <v>0</v>
      </c>
      <c r="DT34" s="49">
        <f>IF(PLANEL_Pot_Trim!DT9&lt;&gt;0,DT9/PLANEL_Pot_Trim!DT9,0)</f>
        <v>0</v>
      </c>
      <c r="DU34" s="49">
        <f>IF(PLANEL_Pot_Trim!DU9&lt;&gt;0,DU9/PLANEL_Pot_Trim!DU9,0)</f>
        <v>0</v>
      </c>
      <c r="DV34" s="49">
        <f>IF(PLANEL_Pot_Trim!DV9&lt;&gt;0,DV9/PLANEL_Pot_Trim!DV9,0)</f>
        <v>0</v>
      </c>
      <c r="DW34" s="49">
        <f>IF(PLANEL_Pot_Trim!DW9&lt;&gt;0,DW9/PLANEL_Pot_Trim!DW9,0)</f>
        <v>0</v>
      </c>
      <c r="DX34" s="49">
        <f>IF(PLANEL_Pot_Trim!DX9&lt;&gt;0,DX9/PLANEL_Pot_Trim!DX9,0)</f>
        <v>0</v>
      </c>
      <c r="DY34" s="49">
        <f>IF(PLANEL_Pot_Trim!DY9&lt;&gt;0,DY9/PLANEL_Pot_Trim!DY9,0)</f>
        <v>0</v>
      </c>
      <c r="DZ34" s="49">
        <f>IF(PLANEL_Pot_Trim!DZ9&lt;&gt;0,DZ9/PLANEL_Pot_Trim!DZ9,0)</f>
        <v>0</v>
      </c>
      <c r="EA34" s="49">
        <f>IF(PLANEL_Pot_Trim!EA9&lt;&gt;0,EA9/PLANEL_Pot_Trim!EA9,0)</f>
        <v>0</v>
      </c>
      <c r="EB34" s="49">
        <f>IF(PLANEL_Pot_Trim!EB9&lt;&gt;0,EB9/PLANEL_Pot_Trim!EB9,0)</f>
        <v>0</v>
      </c>
      <c r="EC34" s="49">
        <f>IF(PLANEL_Pot_Trim!EC9&lt;&gt;0,EC9/PLANEL_Pot_Trim!EC9,0)</f>
        <v>0</v>
      </c>
      <c r="ED34" s="49">
        <f>IF(PLANEL_Pot_Trim!ED9&lt;&gt;0,ED9/PLANEL_Pot_Trim!ED9,0)</f>
        <v>0</v>
      </c>
      <c r="EE34" s="49">
        <f>IF(PLANEL_Pot_Trim!EE9&lt;&gt;0,EE9/PLANEL_Pot_Trim!EE9,0)</f>
        <v>0</v>
      </c>
      <c r="EF34" s="49">
        <f>IF(PLANEL_Pot_Trim!EF9&lt;&gt;0,EF9/PLANEL_Pot_Trim!EF9,0)</f>
        <v>0</v>
      </c>
      <c r="EG34" s="49">
        <f>IF(PLANEL_Pot_Trim!EG9&lt;&gt;0,EG9/PLANEL_Pot_Trim!EG9,0)</f>
        <v>0</v>
      </c>
      <c r="EH34" s="49">
        <f>IF(PLANEL_Pot_Trim!EH9&lt;&gt;0,EH9/PLANEL_Pot_Trim!EH9,0)</f>
        <v>0</v>
      </c>
      <c r="EI34" s="49">
        <f>IF(PLANEL_Pot_Trim!EI9&lt;&gt;0,EI9/PLANEL_Pot_Trim!EI9,0)</f>
        <v>0</v>
      </c>
      <c r="EJ34" s="49">
        <f>IF(PLANEL_Pot_Trim!EJ9&lt;&gt;0,EJ9/PLANEL_Pot_Trim!EJ9,0)</f>
        <v>0</v>
      </c>
      <c r="EK34" s="49">
        <f>IF(PLANEL_Pot_Trim!EK9&lt;&gt;0,EK9/PLANEL_Pot_Trim!EK9,0)</f>
        <v>0</v>
      </c>
      <c r="EL34" s="49">
        <f>IF(PLANEL_Pot_Trim!EL9&lt;&gt;0,EL9/PLANEL_Pot_Trim!EL9,0)</f>
        <v>0</v>
      </c>
      <c r="EM34" s="49">
        <f>IF(PLANEL_Pot_Trim!EM9&lt;&gt;0,EM9/PLANEL_Pot_Trim!EM9,0)</f>
        <v>0</v>
      </c>
      <c r="EN34" s="49">
        <f>IF(PLANEL_Pot_Trim!EN9&lt;&gt;0,EN9/PLANEL_Pot_Trim!EN9,0)</f>
        <v>0</v>
      </c>
      <c r="EO34" s="49">
        <f>IF(PLANEL_Pot_Trim!EO9&lt;&gt;0,EO9/PLANEL_Pot_Trim!EO9,0)</f>
        <v>0</v>
      </c>
      <c r="EP34" s="49">
        <f>IF(PLANEL_Pot_Trim!EP9&lt;&gt;0,EP9/PLANEL_Pot_Trim!EP9,0)</f>
        <v>0</v>
      </c>
    </row>
    <row r="35" spans="2:146" x14ac:dyDescent="0.25">
      <c r="B35" s="19" t="s">
        <v>50</v>
      </c>
      <c r="C35" s="49">
        <f>IF(PLANEL_Pot_Trim!C10&lt;&gt;0,C10/PLANEL_Pot_Trim!C10,0)</f>
        <v>0.642480499238965</v>
      </c>
      <c r="D35" s="49">
        <f>IF(PLANEL_Pot_Trim!D10&lt;&gt;0,D10/PLANEL_Pot_Trim!D10,0)</f>
        <v>0.21636543475854431</v>
      </c>
      <c r="E35" s="49">
        <f>IF(PLANEL_Pot_Trim!E10&lt;&gt;0,E10/PLANEL_Pot_Trim!E10,0)</f>
        <v>0.8588459339975093</v>
      </c>
      <c r="F35" s="49">
        <f>IF(PLANEL_Pot_Trim!F10&lt;&gt;0,F10/PLANEL_Pot_Trim!F10,0)</f>
        <v>0</v>
      </c>
      <c r="G35" s="49">
        <f>IF(PLANEL_Pot_Trim!G10&lt;&gt;0,G10/PLANEL_Pot_Trim!G10,0)</f>
        <v>0</v>
      </c>
      <c r="H35" s="49">
        <f>IF(PLANEL_Pot_Trim!H10&lt;&gt;0,H10/PLANEL_Pot_Trim!H10,0)</f>
        <v>0</v>
      </c>
      <c r="I35" s="49">
        <f>IF(PLANEL_Pot_Trim!I10&lt;&gt;0,I10/PLANEL_Pot_Trim!I10,0)</f>
        <v>0.8588459339975093</v>
      </c>
      <c r="J35" s="49">
        <f>IF(PLANEL_Pot_Trim!J10&lt;&gt;0,J10/PLANEL_Pot_Trim!J10,0)</f>
        <v>0</v>
      </c>
      <c r="K35" s="49">
        <f>IF(PLANEL_Pot_Trim!K10&lt;&gt;0,K10/PLANEL_Pot_Trim!K10,0)</f>
        <v>0</v>
      </c>
      <c r="L35" s="49">
        <f>IF(PLANEL_Pot_Trim!L10&lt;&gt;0,L10/PLANEL_Pot_Trim!L10,0)</f>
        <v>0</v>
      </c>
      <c r="M35" s="49">
        <f>IF(PLANEL_Pot_Trim!M10&lt;&gt;0,M10/PLANEL_Pot_Trim!M10,0)</f>
        <v>0.8588459339975093</v>
      </c>
      <c r="N35" s="49">
        <f>IF(PLANEL_Pot_Trim!N10&lt;&gt;0,N10/PLANEL_Pot_Trim!N10,0)</f>
        <v>0</v>
      </c>
      <c r="O35" s="49">
        <f>IF(PLANEL_Pot_Trim!O10&lt;&gt;0,O10/PLANEL_Pot_Trim!O10,0)</f>
        <v>0</v>
      </c>
      <c r="P35" s="49">
        <f>IF(PLANEL_Pot_Trim!P10&lt;&gt;0,P10/PLANEL_Pot_Trim!P10,0)</f>
        <v>0</v>
      </c>
      <c r="Q35" s="49">
        <f>IF(PLANEL_Pot_Trim!Q10&lt;&gt;0,Q10/PLANEL_Pot_Trim!Q10,0)</f>
        <v>0</v>
      </c>
      <c r="R35" s="49">
        <f>IF(PLANEL_Pot_Trim!R10&lt;&gt;0,R10/PLANEL_Pot_Trim!R10,0)</f>
        <v>0</v>
      </c>
      <c r="S35" s="49">
        <f>IF(PLANEL_Pot_Trim!S10&lt;&gt;0,S10/PLANEL_Pot_Trim!S10,0)</f>
        <v>0</v>
      </c>
      <c r="T35" s="49">
        <f>IF(PLANEL_Pot_Trim!T10&lt;&gt;0,T10/PLANEL_Pot_Trim!T10,0)</f>
        <v>0</v>
      </c>
      <c r="U35" s="49">
        <f>IF(PLANEL_Pot_Trim!U10&lt;&gt;0,U10/PLANEL_Pot_Trim!U10,0)</f>
        <v>0.623013206724782</v>
      </c>
      <c r="V35" s="49">
        <f>IF(PLANEL_Pot_Trim!V10&lt;&gt;0,V10/PLANEL_Pot_Trim!V10,0)</f>
        <v>0</v>
      </c>
      <c r="W35" s="49">
        <f>IF(PLANEL_Pot_Trim!W10&lt;&gt;0,W10/PLANEL_Pot_Trim!W10,0)</f>
        <v>0</v>
      </c>
      <c r="X35" s="49">
        <f>IF(PLANEL_Pot_Trim!X10&lt;&gt;0,X10/PLANEL_Pot_Trim!X10,0)</f>
        <v>0</v>
      </c>
      <c r="Y35" s="49">
        <f>IF(PLANEL_Pot_Trim!Y10&lt;&gt;0,Y10/PLANEL_Pot_Trim!Y10,0)</f>
        <v>0.8588459339975093</v>
      </c>
      <c r="Z35" s="49">
        <f>IF(PLANEL_Pot_Trim!Z10&lt;&gt;0,Z10/PLANEL_Pot_Trim!Z10,0)</f>
        <v>0</v>
      </c>
      <c r="AA35" s="49">
        <f>IF(PLANEL_Pot_Trim!AA10&lt;&gt;0,AA10/PLANEL_Pot_Trim!AA10,0)</f>
        <v>0</v>
      </c>
      <c r="AB35" s="49">
        <f>IF(PLANEL_Pot_Trim!AB10&lt;&gt;0,AB10/PLANEL_Pot_Trim!AB10,0)</f>
        <v>0</v>
      </c>
      <c r="AC35" s="49">
        <f>IF(PLANEL_Pot_Trim!AC10&lt;&gt;0,AC10/PLANEL_Pot_Trim!AC10,0)</f>
        <v>0.8588459339975093</v>
      </c>
      <c r="AD35" s="49">
        <f>IF(PLANEL_Pot_Trim!AD10&lt;&gt;0,AD10/PLANEL_Pot_Trim!AD10,0)</f>
        <v>0</v>
      </c>
      <c r="AE35" s="49">
        <f>IF(PLANEL_Pot_Trim!AE10&lt;&gt;0,AE10/PLANEL_Pot_Trim!AE10,0)</f>
        <v>0</v>
      </c>
      <c r="AF35" s="49">
        <f>IF(PLANEL_Pot_Trim!AF10&lt;&gt;0,AF10/PLANEL_Pot_Trim!AF10,0)</f>
        <v>0</v>
      </c>
      <c r="AG35" s="49">
        <f>IF(PLANEL_Pot_Trim!AG10&lt;&gt;0,AG10/PLANEL_Pot_Trim!AG10,0)</f>
        <v>0.8588459339975093</v>
      </c>
      <c r="AH35" s="49">
        <f>IF(PLANEL_Pot_Trim!AH10&lt;&gt;0,AH10/PLANEL_Pot_Trim!AH10,0)</f>
        <v>0</v>
      </c>
      <c r="AI35" s="49">
        <f>IF(PLANEL_Pot_Trim!AI10&lt;&gt;0,AI10/PLANEL_Pot_Trim!AI10,0)</f>
        <v>0</v>
      </c>
      <c r="AJ35" s="49">
        <f>IF(PLANEL_Pot_Trim!AJ10&lt;&gt;0,AJ10/PLANEL_Pot_Trim!AJ10,0)</f>
        <v>0</v>
      </c>
      <c r="AK35" s="49">
        <f>IF(PLANEL_Pot_Trim!AK10&lt;&gt;0,AK10/PLANEL_Pot_Trim!AK10,0)</f>
        <v>0.8588459339975093</v>
      </c>
      <c r="AL35" s="49">
        <f>IF(PLANEL_Pot_Trim!AL10&lt;&gt;0,AL10/PLANEL_Pot_Trim!AL10,0)</f>
        <v>0</v>
      </c>
      <c r="AM35" s="49">
        <f>IF(PLANEL_Pot_Trim!AM10&lt;&gt;0,AM10/PLANEL_Pot_Trim!AM10,0)</f>
        <v>0</v>
      </c>
      <c r="AN35" s="49">
        <f>IF(PLANEL_Pot_Trim!AN10&lt;&gt;0,AN10/PLANEL_Pot_Trim!AN10,0)</f>
        <v>0</v>
      </c>
      <c r="AO35" s="49">
        <f>IF(PLANEL_Pot_Trim!AO10&lt;&gt;0,AO10/PLANEL_Pot_Trim!AO10,0)</f>
        <v>0.8588459339975093</v>
      </c>
      <c r="AP35" s="49">
        <f>IF(PLANEL_Pot_Trim!AP10&lt;&gt;0,AP10/PLANEL_Pot_Trim!AP10,0)</f>
        <v>0</v>
      </c>
      <c r="AQ35" s="49">
        <f>IF(PLANEL_Pot_Trim!AQ10&lt;&gt;0,AQ10/PLANEL_Pot_Trim!AQ10,0)</f>
        <v>0</v>
      </c>
      <c r="AR35" s="49">
        <f>IF(PLANEL_Pot_Trim!AR10&lt;&gt;0,AR10/PLANEL_Pot_Trim!AR10,0)</f>
        <v>0</v>
      </c>
      <c r="AS35" s="49">
        <f>IF(PLANEL_Pot_Trim!AS10&lt;&gt;0,AS10/PLANEL_Pot_Trim!AS10,0)</f>
        <v>0.8588459339975093</v>
      </c>
      <c r="AT35" s="49">
        <f>IF(PLANEL_Pot_Trim!AT10&lt;&gt;0,AT10/PLANEL_Pot_Trim!AT10,0)</f>
        <v>0</v>
      </c>
      <c r="AU35" s="49">
        <f>IF(PLANEL_Pot_Trim!AU10&lt;&gt;0,AU10/PLANEL_Pot_Trim!AU10,0)</f>
        <v>0</v>
      </c>
      <c r="AV35" s="49">
        <f>IF(PLANEL_Pot_Trim!AV10&lt;&gt;0,AV10/PLANEL_Pot_Trim!AV10,0)</f>
        <v>0</v>
      </c>
      <c r="AW35" s="49">
        <f>IF(PLANEL_Pot_Trim!AW10&lt;&gt;0,AW10/PLANEL_Pot_Trim!AW10,0)</f>
        <v>0.8588459339975093</v>
      </c>
      <c r="AX35" s="49">
        <f>IF(PLANEL_Pot_Trim!AX10&lt;&gt;0,AX10/PLANEL_Pot_Trim!AX10,0)</f>
        <v>0</v>
      </c>
      <c r="AY35" s="49">
        <f>IF(PLANEL_Pot_Trim!AY10&lt;&gt;0,AY10/PLANEL_Pot_Trim!AY10,0)</f>
        <v>0</v>
      </c>
      <c r="AZ35" s="49">
        <f>IF(PLANEL_Pot_Trim!AZ10&lt;&gt;0,AZ10/PLANEL_Pot_Trim!AZ10,0)</f>
        <v>0</v>
      </c>
      <c r="BA35" s="49">
        <f>IF(PLANEL_Pot_Trim!BA10&lt;&gt;0,BA10/PLANEL_Pot_Trim!BA10,0)</f>
        <v>0.8588459339975093</v>
      </c>
      <c r="BB35" s="49">
        <f>IF(PLANEL_Pot_Trim!BB10&lt;&gt;0,BB10/PLANEL_Pot_Trim!BB10,0)</f>
        <v>0</v>
      </c>
      <c r="BC35" s="49">
        <f>IF(PLANEL_Pot_Trim!BC10&lt;&gt;0,BC10/PLANEL_Pot_Trim!BC10,0)</f>
        <v>0</v>
      </c>
      <c r="BD35" s="49">
        <f>IF(PLANEL_Pot_Trim!BD10&lt;&gt;0,BD10/PLANEL_Pot_Trim!BD10,0)</f>
        <v>0</v>
      </c>
      <c r="BE35" s="49">
        <f>IF(PLANEL_Pot_Trim!BE10&lt;&gt;0,BE10/PLANEL_Pot_Trim!BE10,0)</f>
        <v>0.8588459339975093</v>
      </c>
      <c r="BF35" s="49">
        <f>IF(PLANEL_Pot_Trim!BF10&lt;&gt;0,BF10/PLANEL_Pot_Trim!BF10,0)</f>
        <v>0</v>
      </c>
      <c r="BG35" s="49">
        <f>IF(PLANEL_Pot_Trim!BG10&lt;&gt;0,BG10/PLANEL_Pot_Trim!BG10,0)</f>
        <v>0</v>
      </c>
      <c r="BH35" s="49">
        <f>IF(PLANEL_Pot_Trim!BH10&lt;&gt;0,BH10/PLANEL_Pot_Trim!BH10,0)</f>
        <v>0</v>
      </c>
      <c r="BI35" s="49">
        <f>IF(PLANEL_Pot_Trim!BI10&lt;&gt;0,BI10/PLANEL_Pot_Trim!BI10,0)</f>
        <v>0.8588459339975093</v>
      </c>
      <c r="BJ35" s="49">
        <f>IF(PLANEL_Pot_Trim!BJ10&lt;&gt;0,BJ10/PLANEL_Pot_Trim!BJ10,0)</f>
        <v>0</v>
      </c>
      <c r="BK35" s="49">
        <f>IF(PLANEL_Pot_Trim!BK10&lt;&gt;0,BK10/PLANEL_Pot_Trim!BK10,0)</f>
        <v>0</v>
      </c>
      <c r="BL35" s="49">
        <f>IF(PLANEL_Pot_Trim!BL10&lt;&gt;0,BL10/PLANEL_Pot_Trim!BL10,0)</f>
        <v>0</v>
      </c>
      <c r="BM35" s="49">
        <f>IF(PLANEL_Pot_Trim!BM10&lt;&gt;0,BM10/PLANEL_Pot_Trim!BM10,0)</f>
        <v>0.8588459339975093</v>
      </c>
      <c r="BN35" s="49">
        <f>IF(PLANEL_Pot_Trim!BN10&lt;&gt;0,BN10/PLANEL_Pot_Trim!BN10,0)</f>
        <v>0</v>
      </c>
      <c r="BO35" s="49">
        <f>IF(PLANEL_Pot_Trim!BO10&lt;&gt;0,BO10/PLANEL_Pot_Trim!BO10,0)</f>
        <v>0</v>
      </c>
      <c r="BP35" s="49">
        <f>IF(PLANEL_Pot_Trim!BP10&lt;&gt;0,BP10/PLANEL_Pot_Trim!BP10,0)</f>
        <v>0</v>
      </c>
      <c r="BQ35" s="49">
        <f>IF(PLANEL_Pot_Trim!BQ10&lt;&gt;0,BQ10/PLANEL_Pot_Trim!BQ10,0)</f>
        <v>0</v>
      </c>
      <c r="BR35" s="49">
        <f>IF(PLANEL_Pot_Trim!BR10&lt;&gt;0,BR10/PLANEL_Pot_Trim!BR10,0)</f>
        <v>0</v>
      </c>
      <c r="BS35" s="49">
        <f>IF(PLANEL_Pot_Trim!BS10&lt;&gt;0,BS10/PLANEL_Pot_Trim!BS10,0)</f>
        <v>0</v>
      </c>
      <c r="BT35" s="49">
        <f>IF(PLANEL_Pot_Trim!BT10&lt;&gt;0,BT10/PLANEL_Pot_Trim!BT10,0)</f>
        <v>0</v>
      </c>
      <c r="BU35" s="49">
        <f>IF(PLANEL_Pot_Trim!BU10&lt;&gt;0,BU10/PLANEL_Pot_Trim!BU10,0)</f>
        <v>0</v>
      </c>
      <c r="BV35" s="49">
        <f>IF(PLANEL_Pot_Trim!BV10&lt;&gt;0,BV10/PLANEL_Pot_Trim!BV10,0)</f>
        <v>0</v>
      </c>
      <c r="BW35" s="49">
        <f>IF(PLANEL_Pot_Trim!BW10&lt;&gt;0,BW10/PLANEL_Pot_Trim!BW10,0)</f>
        <v>0</v>
      </c>
      <c r="BX35" s="49">
        <f>IF(PLANEL_Pot_Trim!BX10&lt;&gt;0,BX10/PLANEL_Pot_Trim!BX10,0)</f>
        <v>0</v>
      </c>
      <c r="BY35" s="49">
        <f>IF(PLANEL_Pot_Trim!BY10&lt;&gt;0,BY10/PLANEL_Pot_Trim!BY10,0)</f>
        <v>0</v>
      </c>
      <c r="BZ35" s="49">
        <f>IF(PLANEL_Pot_Trim!BZ10&lt;&gt;0,BZ10/PLANEL_Pot_Trim!BZ10,0)</f>
        <v>0</v>
      </c>
      <c r="CA35" s="49">
        <f>IF(PLANEL_Pot_Trim!CA10&lt;&gt;0,CA10/PLANEL_Pot_Trim!CA10,0)</f>
        <v>0</v>
      </c>
      <c r="CB35" s="49">
        <f>IF(PLANEL_Pot_Trim!CB10&lt;&gt;0,CB10/PLANEL_Pot_Trim!CB10,0)</f>
        <v>0</v>
      </c>
      <c r="CC35" s="49">
        <f>IF(PLANEL_Pot_Trim!CC10&lt;&gt;0,CC10/PLANEL_Pot_Trim!CC10,0)</f>
        <v>0</v>
      </c>
      <c r="CD35" s="49">
        <f>IF(PLANEL_Pot_Trim!CD10&lt;&gt;0,CD10/PLANEL_Pot_Trim!CD10,0)</f>
        <v>0</v>
      </c>
      <c r="CE35" s="49">
        <f>IF(PLANEL_Pot_Trim!CE10&lt;&gt;0,CE10/PLANEL_Pot_Trim!CE10,0)</f>
        <v>0</v>
      </c>
      <c r="CF35" s="49">
        <f>IF(PLANEL_Pot_Trim!CF10&lt;&gt;0,CF10/PLANEL_Pot_Trim!CF10,0)</f>
        <v>0</v>
      </c>
      <c r="CG35" s="49">
        <f>IF(PLANEL_Pot_Trim!CG10&lt;&gt;0,CG10/PLANEL_Pot_Trim!CG10,0)</f>
        <v>0</v>
      </c>
      <c r="CH35" s="49">
        <f>IF(PLANEL_Pot_Trim!CH10&lt;&gt;0,CH10/PLANEL_Pot_Trim!CH10,0)</f>
        <v>0</v>
      </c>
      <c r="CI35" s="49">
        <f>IF(PLANEL_Pot_Trim!CI10&lt;&gt;0,CI10/PLANEL_Pot_Trim!CI10,0)</f>
        <v>0</v>
      </c>
      <c r="CJ35" s="49">
        <f>IF(PLANEL_Pot_Trim!CJ10&lt;&gt;0,CJ10/PLANEL_Pot_Trim!CJ10,0)</f>
        <v>0</v>
      </c>
      <c r="CK35" s="49">
        <f>IF(PLANEL_Pot_Trim!CK10&lt;&gt;0,CK10/PLANEL_Pot_Trim!CK10,0)</f>
        <v>0</v>
      </c>
      <c r="CL35" s="49">
        <f>IF(PLANEL_Pot_Trim!CL10&lt;&gt;0,CL10/PLANEL_Pot_Trim!CL10,0)</f>
        <v>0</v>
      </c>
      <c r="CM35" s="49">
        <f>IF(PLANEL_Pot_Trim!CM10&lt;&gt;0,CM10/PLANEL_Pot_Trim!CM10,0)</f>
        <v>0</v>
      </c>
      <c r="CN35" s="49">
        <f>IF(PLANEL_Pot_Trim!CN10&lt;&gt;0,CN10/PLANEL_Pot_Trim!CN10,0)</f>
        <v>0</v>
      </c>
      <c r="CO35" s="49">
        <f>IF(PLANEL_Pot_Trim!CO10&lt;&gt;0,CO10/PLANEL_Pot_Trim!CO10,0)</f>
        <v>0</v>
      </c>
      <c r="CP35" s="49">
        <f>IF(PLANEL_Pot_Trim!CP10&lt;&gt;0,CP10/PLANEL_Pot_Trim!CP10,0)</f>
        <v>0</v>
      </c>
      <c r="CQ35" s="49">
        <f>IF(PLANEL_Pot_Trim!CQ10&lt;&gt;0,CQ10/PLANEL_Pot_Trim!CQ10,0)</f>
        <v>0</v>
      </c>
      <c r="CR35" s="49">
        <f>IF(PLANEL_Pot_Trim!CR10&lt;&gt;0,CR10/PLANEL_Pot_Trim!CR10,0)</f>
        <v>0</v>
      </c>
      <c r="CS35" s="49">
        <f>IF(PLANEL_Pot_Trim!CS10&lt;&gt;0,CS10/PLANEL_Pot_Trim!CS10,0)</f>
        <v>0</v>
      </c>
      <c r="CT35" s="49">
        <f>IF(PLANEL_Pot_Trim!CT10&lt;&gt;0,CT10/PLANEL_Pot_Trim!CT10,0)</f>
        <v>0</v>
      </c>
      <c r="CU35" s="49">
        <f>IF(PLANEL_Pot_Trim!CU10&lt;&gt;0,CU10/PLANEL_Pot_Trim!CU10,0)</f>
        <v>0</v>
      </c>
      <c r="CV35" s="49">
        <f>IF(PLANEL_Pot_Trim!CV10&lt;&gt;0,CV10/PLANEL_Pot_Trim!CV10,0)</f>
        <v>0</v>
      </c>
      <c r="CW35" s="49">
        <f>IF(PLANEL_Pot_Trim!CW10&lt;&gt;0,CW10/PLANEL_Pot_Trim!CW10,0)</f>
        <v>0</v>
      </c>
      <c r="CX35" s="49">
        <f>IF(PLANEL_Pot_Trim!CX10&lt;&gt;0,CX10/PLANEL_Pot_Trim!CX10,0)</f>
        <v>0</v>
      </c>
      <c r="CY35" s="79">
        <f>IF(PLANEL_Pot_Trim!CY10&lt;&gt;0,CY10/PLANEL_Pot_Trim!CY10,0)</f>
        <v>0</v>
      </c>
      <c r="CZ35" s="79">
        <f>IF(PLANEL_Pot_Trim!CZ10&lt;&gt;0,CZ10/PLANEL_Pot_Trim!CZ10,0)</f>
        <v>0</v>
      </c>
      <c r="DA35" s="79">
        <f>IF(PLANEL_Pot_Trim!DA10&lt;&gt;0,DA10/PLANEL_Pot_Trim!DA10,0)</f>
        <v>0</v>
      </c>
      <c r="DB35" s="79">
        <f>IF(PLANEL_Pot_Trim!DB10&lt;&gt;0,DB10/PLANEL_Pot_Trim!DB10,0)</f>
        <v>0</v>
      </c>
      <c r="DC35" s="49">
        <f>IF(PLANEL_Pot_Trim!DC10&lt;&gt;0,DC10/PLANEL_Pot_Trim!DC10,0)</f>
        <v>0</v>
      </c>
      <c r="DD35" s="49">
        <f>IF(PLANEL_Pot_Trim!DD10&lt;&gt;0,DD10/PLANEL_Pot_Trim!DD10,0)</f>
        <v>0</v>
      </c>
      <c r="DE35" s="49">
        <f>IF(PLANEL_Pot_Trim!DE10&lt;&gt;0,DE10/PLANEL_Pot_Trim!DE10,0)</f>
        <v>0</v>
      </c>
      <c r="DF35" s="49">
        <f>IF(PLANEL_Pot_Trim!DF10&lt;&gt;0,DF10/PLANEL_Pot_Trim!DF10,0)</f>
        <v>0</v>
      </c>
      <c r="DG35" s="49">
        <f>IF(PLANEL_Pot_Trim!DG10&lt;&gt;0,DG10/PLANEL_Pot_Trim!DG10,0)</f>
        <v>0</v>
      </c>
      <c r="DH35" s="49">
        <f>IF(PLANEL_Pot_Trim!DH10&lt;&gt;0,DH10/PLANEL_Pot_Trim!DH10,0)</f>
        <v>0</v>
      </c>
      <c r="DI35" s="49">
        <f>IF(PLANEL_Pot_Trim!DI10&lt;&gt;0,DI10/PLANEL_Pot_Trim!DI10,0)</f>
        <v>0</v>
      </c>
      <c r="DJ35" s="49">
        <f>IF(PLANEL_Pot_Trim!DJ10&lt;&gt;0,DJ10/PLANEL_Pot_Trim!DJ10,0)</f>
        <v>0</v>
      </c>
      <c r="DK35" s="49">
        <f>IF(PLANEL_Pot_Trim!DK10&lt;&gt;0,DK10/PLANEL_Pot_Trim!DK10,0)</f>
        <v>0</v>
      </c>
      <c r="DL35" s="49">
        <f>IF(PLANEL_Pot_Trim!DL10&lt;&gt;0,DL10/PLANEL_Pot_Trim!DL10,0)</f>
        <v>0</v>
      </c>
      <c r="DM35" s="49">
        <f>IF(PLANEL_Pot_Trim!DM10&lt;&gt;0,DM10/PLANEL_Pot_Trim!DM10,0)</f>
        <v>0</v>
      </c>
      <c r="DN35" s="49">
        <f>IF(PLANEL_Pot_Trim!DN10&lt;&gt;0,DN10/PLANEL_Pot_Trim!DN10,0)</f>
        <v>0</v>
      </c>
      <c r="DO35" s="49">
        <f>IF(PLANEL_Pot_Trim!DO10&lt;&gt;0,DO10/PLANEL_Pot_Trim!DO10,0)</f>
        <v>0</v>
      </c>
      <c r="DP35" s="49">
        <f>IF(PLANEL_Pot_Trim!DP10&lt;&gt;0,DP10/PLANEL_Pot_Trim!DP10,0)</f>
        <v>0</v>
      </c>
      <c r="DQ35" s="49">
        <f>IF(PLANEL_Pot_Trim!DQ10&lt;&gt;0,DQ10/PLANEL_Pot_Trim!DQ10,0)</f>
        <v>0</v>
      </c>
      <c r="DR35" s="49">
        <f>IF(PLANEL_Pot_Trim!DR10&lt;&gt;0,DR10/PLANEL_Pot_Trim!DR10,0)</f>
        <v>0</v>
      </c>
      <c r="DS35" s="49">
        <f>IF(PLANEL_Pot_Trim!DS10&lt;&gt;0,DS10/PLANEL_Pot_Trim!DS10,0)</f>
        <v>0</v>
      </c>
      <c r="DT35" s="49">
        <f>IF(PLANEL_Pot_Trim!DT10&lt;&gt;0,DT10/PLANEL_Pot_Trim!DT10,0)</f>
        <v>0</v>
      </c>
      <c r="DU35" s="49">
        <f>IF(PLANEL_Pot_Trim!DU10&lt;&gt;0,DU10/PLANEL_Pot_Trim!DU10,0)</f>
        <v>0</v>
      </c>
      <c r="DV35" s="49">
        <f>IF(PLANEL_Pot_Trim!DV10&lt;&gt;0,DV10/PLANEL_Pot_Trim!DV10,0)</f>
        <v>0</v>
      </c>
      <c r="DW35" s="49">
        <f>IF(PLANEL_Pot_Trim!DW10&lt;&gt;0,DW10/PLANEL_Pot_Trim!DW10,0)</f>
        <v>0</v>
      </c>
      <c r="DX35" s="49">
        <f>IF(PLANEL_Pot_Trim!DX10&lt;&gt;0,DX10/PLANEL_Pot_Trim!DX10,0)</f>
        <v>0</v>
      </c>
      <c r="DY35" s="49">
        <f>IF(PLANEL_Pot_Trim!DY10&lt;&gt;0,DY10/PLANEL_Pot_Trim!DY10,0)</f>
        <v>0</v>
      </c>
      <c r="DZ35" s="49">
        <f>IF(PLANEL_Pot_Trim!DZ10&lt;&gt;0,DZ10/PLANEL_Pot_Trim!DZ10,0)</f>
        <v>0</v>
      </c>
      <c r="EA35" s="49">
        <f>IF(PLANEL_Pot_Trim!EA10&lt;&gt;0,EA10/PLANEL_Pot_Trim!EA10,0)</f>
        <v>0</v>
      </c>
      <c r="EB35" s="49">
        <f>IF(PLANEL_Pot_Trim!EB10&lt;&gt;0,EB10/PLANEL_Pot_Trim!EB10,0)</f>
        <v>0</v>
      </c>
      <c r="EC35" s="49">
        <f>IF(PLANEL_Pot_Trim!EC10&lt;&gt;0,EC10/PLANEL_Pot_Trim!EC10,0)</f>
        <v>0</v>
      </c>
      <c r="ED35" s="49">
        <f>IF(PLANEL_Pot_Trim!ED10&lt;&gt;0,ED10/PLANEL_Pot_Trim!ED10,0)</f>
        <v>0</v>
      </c>
      <c r="EE35" s="49">
        <f>IF(PLANEL_Pot_Trim!EE10&lt;&gt;0,EE10/PLANEL_Pot_Trim!EE10,0)</f>
        <v>0</v>
      </c>
      <c r="EF35" s="49">
        <f>IF(PLANEL_Pot_Trim!EF10&lt;&gt;0,EF10/PLANEL_Pot_Trim!EF10,0)</f>
        <v>0</v>
      </c>
      <c r="EG35" s="49">
        <f>IF(PLANEL_Pot_Trim!EG10&lt;&gt;0,EG10/PLANEL_Pot_Trim!EG10,0)</f>
        <v>0</v>
      </c>
      <c r="EH35" s="49">
        <f>IF(PLANEL_Pot_Trim!EH10&lt;&gt;0,EH10/PLANEL_Pot_Trim!EH10,0)</f>
        <v>0</v>
      </c>
      <c r="EI35" s="49">
        <f>IF(PLANEL_Pot_Trim!EI10&lt;&gt;0,EI10/PLANEL_Pot_Trim!EI10,0)</f>
        <v>0</v>
      </c>
      <c r="EJ35" s="49">
        <f>IF(PLANEL_Pot_Trim!EJ10&lt;&gt;0,EJ10/PLANEL_Pot_Trim!EJ10,0)</f>
        <v>0</v>
      </c>
      <c r="EK35" s="49">
        <f>IF(PLANEL_Pot_Trim!EK10&lt;&gt;0,EK10/PLANEL_Pot_Trim!EK10,0)</f>
        <v>0</v>
      </c>
      <c r="EL35" s="49">
        <f>IF(PLANEL_Pot_Trim!EL10&lt;&gt;0,EL10/PLANEL_Pot_Trim!EL10,0)</f>
        <v>0</v>
      </c>
      <c r="EM35" s="49">
        <f>IF(PLANEL_Pot_Trim!EM10&lt;&gt;0,EM10/PLANEL_Pot_Trim!EM10,0)</f>
        <v>0</v>
      </c>
      <c r="EN35" s="49">
        <f>IF(PLANEL_Pot_Trim!EN10&lt;&gt;0,EN10/PLANEL_Pot_Trim!EN10,0)</f>
        <v>0</v>
      </c>
      <c r="EO35" s="49">
        <f>IF(PLANEL_Pot_Trim!EO10&lt;&gt;0,EO10/PLANEL_Pot_Trim!EO10,0)</f>
        <v>0</v>
      </c>
      <c r="EP35" s="49">
        <f>IF(PLANEL_Pot_Trim!EP10&lt;&gt;0,EP10/PLANEL_Pot_Trim!EP10,0)</f>
        <v>0</v>
      </c>
    </row>
    <row r="36" spans="2:146" x14ac:dyDescent="0.25">
      <c r="B36" s="16" t="s">
        <v>5</v>
      </c>
      <c r="C36" s="47">
        <f>IF(PLANEL_Pot_Trim!C11&lt;&gt;0,C11/PLANEL_Pot_Trim!C11,0)</f>
        <v>0.88941916231155782</v>
      </c>
      <c r="D36" s="47">
        <f>IF(PLANEL_Pot_Trim!D11&lt;&gt;0,D11/PLANEL_Pot_Trim!D11,0)</f>
        <v>0.88941916231155782</v>
      </c>
      <c r="E36" s="47">
        <f>IF(PLANEL_Pot_Trim!E11&lt;&gt;0,E11/PLANEL_Pot_Trim!E11,0)</f>
        <v>0.79889447236180899</v>
      </c>
      <c r="F36" s="47">
        <f>IF(PLANEL_Pot_Trim!F11&lt;&gt;0,F11/PLANEL_Pot_Trim!F11,0)</f>
        <v>0.88941916231155782</v>
      </c>
      <c r="G36" s="47">
        <f>IF(PLANEL_Pot_Trim!G11&lt;&gt;0,G11/PLANEL_Pot_Trim!G11,0)</f>
        <v>0.79889447236180899</v>
      </c>
      <c r="H36" s="47">
        <f>IF(PLANEL_Pot_Trim!H11&lt;&gt;0,H11/PLANEL_Pot_Trim!H11,0)</f>
        <v>0.79889447236180899</v>
      </c>
      <c r="I36" s="47">
        <f>IF(PLANEL_Pot_Trim!I11&lt;&gt;0,I11/PLANEL_Pot_Trim!I11,0)</f>
        <v>0.79889447236180899</v>
      </c>
      <c r="J36" s="47">
        <f>IF(PLANEL_Pot_Trim!J11&lt;&gt;0,J11/PLANEL_Pot_Trim!J11,0)</f>
        <v>0.88941916231155782</v>
      </c>
      <c r="K36" s="47">
        <f>IF(PLANEL_Pot_Trim!K11&lt;&gt;0,K11/PLANEL_Pot_Trim!K11,0)</f>
        <v>0.79889447236180899</v>
      </c>
      <c r="L36" s="47">
        <f>IF(PLANEL_Pot_Trim!L11&lt;&gt;0,L11/PLANEL_Pot_Trim!L11,0)</f>
        <v>0.79889447236180899</v>
      </c>
      <c r="M36" s="47">
        <f>IF(PLANEL_Pot_Trim!M11&lt;&gt;0,M11/PLANEL_Pot_Trim!M11,0)</f>
        <v>0.79889447236180899</v>
      </c>
      <c r="N36" s="47">
        <f>IF(PLANEL_Pot_Trim!N11&lt;&gt;0,N11/PLANEL_Pot_Trim!N11,0)</f>
        <v>0.88941916231155782</v>
      </c>
      <c r="O36" s="47">
        <f>IF(PLANEL_Pot_Trim!O11&lt;&gt;0,O11/PLANEL_Pot_Trim!O11,0)</f>
        <v>0.79889447236180899</v>
      </c>
      <c r="P36" s="47">
        <f>IF(PLANEL_Pot_Trim!P11&lt;&gt;0,P11/PLANEL_Pot_Trim!P11,0)</f>
        <v>0.79889447236180899</v>
      </c>
      <c r="Q36" s="47">
        <f>IF(PLANEL_Pot_Trim!Q11&lt;&gt;0,Q11/PLANEL_Pot_Trim!Q11,0)</f>
        <v>0.79889447236180899</v>
      </c>
      <c r="R36" s="47">
        <f>IF(PLANEL_Pot_Trim!R11&lt;&gt;0,R11/PLANEL_Pot_Trim!R11,0)</f>
        <v>0.79889447236180899</v>
      </c>
      <c r="S36" s="47">
        <f>IF(PLANEL_Pot_Trim!S11&lt;&gt;0,S11/PLANEL_Pot_Trim!S11,0)</f>
        <v>0</v>
      </c>
      <c r="T36" s="47">
        <f>IF(PLANEL_Pot_Trim!T11&lt;&gt;0,T11/PLANEL_Pot_Trim!T11,0)</f>
        <v>0</v>
      </c>
      <c r="U36" s="47">
        <f>IF(PLANEL_Pot_Trim!U11&lt;&gt;0,U11/PLANEL_Pot_Trim!U11,0)</f>
        <v>0</v>
      </c>
      <c r="V36" s="47">
        <f>IF(PLANEL_Pot_Trim!V11&lt;&gt;0,V11/PLANEL_Pot_Trim!V11,0)</f>
        <v>0</v>
      </c>
      <c r="W36" s="47">
        <f>IF(PLANEL_Pot_Trim!W11&lt;&gt;0,W11/PLANEL_Pot_Trim!W11,0)</f>
        <v>0.79889447236180899</v>
      </c>
      <c r="X36" s="47">
        <f>IF(PLANEL_Pot_Trim!X11&lt;&gt;0,X11/PLANEL_Pot_Trim!X11,0)</f>
        <v>0.79889447236180899</v>
      </c>
      <c r="Y36" s="47">
        <f>IF(PLANEL_Pot_Trim!Y11&lt;&gt;0,Y11/PLANEL_Pot_Trim!Y11,0)</f>
        <v>0.79889447236180899</v>
      </c>
      <c r="Z36" s="47">
        <f>IF(PLANEL_Pot_Trim!Z11&lt;&gt;0,Z11/PLANEL_Pot_Trim!Z11,0)</f>
        <v>0.88941916231155782</v>
      </c>
      <c r="AA36" s="47">
        <f>IF(PLANEL_Pot_Trim!AA11&lt;&gt;0,AA11/PLANEL_Pot_Trim!AA11,0)</f>
        <v>0.79889447236180899</v>
      </c>
      <c r="AB36" s="47">
        <f>IF(PLANEL_Pot_Trim!AB11&lt;&gt;0,AB11/PLANEL_Pot_Trim!AB11,0)</f>
        <v>0.79889447236180899</v>
      </c>
      <c r="AC36" s="47">
        <f>IF(PLANEL_Pot_Trim!AC11&lt;&gt;0,AC11/PLANEL_Pot_Trim!AC11,0)</f>
        <v>0.79889447236180899</v>
      </c>
      <c r="AD36" s="47">
        <f>IF(PLANEL_Pot_Trim!AD11&lt;&gt;0,AD11/PLANEL_Pot_Trim!AD11,0)</f>
        <v>0.88941916231155782</v>
      </c>
      <c r="AE36" s="47">
        <f>IF(PLANEL_Pot_Trim!AE11&lt;&gt;0,AE11/PLANEL_Pot_Trim!AE11,0)</f>
        <v>0.79889447236180899</v>
      </c>
      <c r="AF36" s="47">
        <f>IF(PLANEL_Pot_Trim!AF11&lt;&gt;0,AF11/PLANEL_Pot_Trim!AF11,0)</f>
        <v>0.79889447236180899</v>
      </c>
      <c r="AG36" s="47">
        <f>IF(PLANEL_Pot_Trim!AG11&lt;&gt;0,AG11/PLANEL_Pot_Trim!AG11,0)</f>
        <v>0.88941916231155782</v>
      </c>
      <c r="AH36" s="47">
        <f>IF(PLANEL_Pot_Trim!AH11&lt;&gt;0,AH11/PLANEL_Pot_Trim!AH11,0)</f>
        <v>0.88941916231155782</v>
      </c>
      <c r="AI36" s="47">
        <f>IF(PLANEL_Pot_Trim!AI11&lt;&gt;0,AI11/PLANEL_Pot_Trim!AI11,0)</f>
        <v>0.79889447236180899</v>
      </c>
      <c r="AJ36" s="47">
        <f>IF(PLANEL_Pot_Trim!AJ11&lt;&gt;0,AJ11/PLANEL_Pot_Trim!AJ11,0)</f>
        <v>0.79889447236180899</v>
      </c>
      <c r="AK36" s="47">
        <f>IF(PLANEL_Pot_Trim!AK11&lt;&gt;0,AK11/PLANEL_Pot_Trim!AK11,0)</f>
        <v>0.8822315708542714</v>
      </c>
      <c r="AL36" s="47">
        <f>IF(PLANEL_Pot_Trim!AL11&lt;&gt;0,AL11/PLANEL_Pot_Trim!AL11,0)</f>
        <v>0.88941916231155782</v>
      </c>
      <c r="AM36" s="47">
        <f>IF(PLANEL_Pot_Trim!AM11&lt;&gt;0,AM11/PLANEL_Pot_Trim!AM11,0)</f>
        <v>0.79889447236180899</v>
      </c>
      <c r="AN36" s="47">
        <f>IF(PLANEL_Pot_Trim!AN11&lt;&gt;0,AN11/PLANEL_Pot_Trim!AN11,0)</f>
        <v>0.79889447236180899</v>
      </c>
      <c r="AO36" s="47">
        <f>IF(PLANEL_Pot_Trim!AO11&lt;&gt;0,AO11/PLANEL_Pot_Trim!AO11,0)</f>
        <v>0.80840371105527642</v>
      </c>
      <c r="AP36" s="47">
        <f>IF(PLANEL_Pot_Trim!AP11&lt;&gt;0,AP11/PLANEL_Pot_Trim!AP11,0)</f>
        <v>0.88941916231155782</v>
      </c>
      <c r="AQ36" s="47">
        <f>IF(PLANEL_Pot_Trim!AQ11&lt;&gt;0,AQ11/PLANEL_Pot_Trim!AQ11,0)</f>
        <v>0.79889447236180899</v>
      </c>
      <c r="AR36" s="47">
        <f>IF(PLANEL_Pot_Trim!AR11&lt;&gt;0,AR11/PLANEL_Pot_Trim!AR11,0)</f>
        <v>0.79889447236180899</v>
      </c>
      <c r="AS36" s="47">
        <f>IF(PLANEL_Pot_Trim!AS11&lt;&gt;0,AS11/PLANEL_Pot_Trim!AS11,0)</f>
        <v>0.88941916231155782</v>
      </c>
      <c r="AT36" s="47">
        <f>IF(PLANEL_Pot_Trim!AT11&lt;&gt;0,AT11/PLANEL_Pot_Trim!AT11,0)</f>
        <v>0.88941916231155782</v>
      </c>
      <c r="AU36" s="47">
        <f>IF(PLANEL_Pot_Trim!AU11&lt;&gt;0,AU11/PLANEL_Pot_Trim!AU11,0)</f>
        <v>0.8461031045655375</v>
      </c>
      <c r="AV36" s="47">
        <f>IF(PLANEL_Pot_Trim!AV11&lt;&gt;0,AV11/PLANEL_Pot_Trim!AV11,0)</f>
        <v>0.8461031045655375</v>
      </c>
      <c r="AW36" s="47">
        <f>IF(PLANEL_Pot_Trim!AW11&lt;&gt;0,AW11/PLANEL_Pot_Trim!AW11,0)</f>
        <v>0.89916470486008837</v>
      </c>
      <c r="AX36" s="47">
        <f>IF(PLANEL_Pot_Trim!AX11&lt;&gt;0,AX11/PLANEL_Pot_Trim!AX11,0)</f>
        <v>0.89916470486008837</v>
      </c>
      <c r="AY36" s="47">
        <f>IF(PLANEL_Pot_Trim!AY11&lt;&gt;0,AY11/PLANEL_Pot_Trim!AY11,0)</f>
        <v>0.8461031045655375</v>
      </c>
      <c r="AZ36" s="47">
        <f>IF(PLANEL_Pot_Trim!AZ11&lt;&gt;0,AZ11/PLANEL_Pot_Trim!AZ11,0)</f>
        <v>0.8461031045655375</v>
      </c>
      <c r="BA36" s="47">
        <f>IF(PLANEL_Pot_Trim!BA11&lt;&gt;0,BA11/PLANEL_Pot_Trim!BA11,0)</f>
        <v>0.89916470486008837</v>
      </c>
      <c r="BB36" s="47">
        <f>IF(PLANEL_Pot_Trim!BB11&lt;&gt;0,BB11/PLANEL_Pot_Trim!BB11,0)</f>
        <v>0.89916470486008837</v>
      </c>
      <c r="BC36" s="47">
        <f>IF(PLANEL_Pot_Trim!BC11&lt;&gt;0,BC11/PLANEL_Pot_Trim!BC11,0)</f>
        <v>0.8461031045655375</v>
      </c>
      <c r="BD36" s="47">
        <f>IF(PLANEL_Pot_Trim!BD11&lt;&gt;0,BD11/PLANEL_Pot_Trim!BD11,0)</f>
        <v>0.8461031045655375</v>
      </c>
      <c r="BE36" s="47">
        <f>IF(PLANEL_Pot_Trim!BE11&lt;&gt;0,BE11/PLANEL_Pot_Trim!BE11,0)</f>
        <v>0.89916470486008837</v>
      </c>
      <c r="BF36" s="47">
        <f>IF(PLANEL_Pot_Trim!BF11&lt;&gt;0,BF11/PLANEL_Pot_Trim!BF11,0)</f>
        <v>0.89916470486008837</v>
      </c>
      <c r="BG36" s="47">
        <f>IF(PLANEL_Pot_Trim!BG11&lt;&gt;0,BG11/PLANEL_Pot_Trim!BG11,0)</f>
        <v>0.8461031045655375</v>
      </c>
      <c r="BH36" s="47">
        <f>IF(PLANEL_Pot_Trim!BH11&lt;&gt;0,BH11/PLANEL_Pot_Trim!BH11,0)</f>
        <v>0.8461031045655375</v>
      </c>
      <c r="BI36" s="47">
        <f>IF(PLANEL_Pot_Trim!BI11&lt;&gt;0,BI11/PLANEL_Pot_Trim!BI11,0)</f>
        <v>0.89916470486008837</v>
      </c>
      <c r="BJ36" s="47">
        <f>IF(PLANEL_Pot_Trim!BJ11&lt;&gt;0,BJ11/PLANEL_Pot_Trim!BJ11,0)</f>
        <v>0.89916470486008837</v>
      </c>
      <c r="BK36" s="47">
        <f>IF(PLANEL_Pot_Trim!BK11&lt;&gt;0,BK11/PLANEL_Pot_Trim!BK11,0)</f>
        <v>0.8461031045655375</v>
      </c>
      <c r="BL36" s="47">
        <f>IF(PLANEL_Pot_Trim!BL11&lt;&gt;0,BL11/PLANEL_Pot_Trim!BL11,0)</f>
        <v>0.8461031045655375</v>
      </c>
      <c r="BM36" s="47">
        <f>IF(PLANEL_Pot_Trim!BM11&lt;&gt;0,BM11/PLANEL_Pot_Trim!BM11,0)</f>
        <v>0.89916470486008837</v>
      </c>
      <c r="BN36" s="47">
        <f>IF(PLANEL_Pot_Trim!BN11&lt;&gt;0,BN11/PLANEL_Pot_Trim!BN11,0)</f>
        <v>0.89916470486008837</v>
      </c>
      <c r="BO36" s="47">
        <f>IF(PLANEL_Pot_Trim!BO11&lt;&gt;0,BO11/PLANEL_Pot_Trim!BO11,0)</f>
        <v>0.8461031045655375</v>
      </c>
      <c r="BP36" s="47">
        <f>IF(PLANEL_Pot_Trim!BP11&lt;&gt;0,BP11/PLANEL_Pot_Trim!BP11,0)</f>
        <v>0.8461031045655375</v>
      </c>
      <c r="BQ36" s="47">
        <f>IF(PLANEL_Pot_Trim!BQ11&lt;&gt;0,BQ11/PLANEL_Pot_Trim!BQ11,0)</f>
        <v>0.89916470486008837</v>
      </c>
      <c r="BR36" s="47">
        <f>IF(PLANEL_Pot_Trim!BR11&lt;&gt;0,BR11/PLANEL_Pot_Trim!BR11,0)</f>
        <v>0.89916470486008837</v>
      </c>
      <c r="BS36" s="47">
        <f>IF(PLANEL_Pot_Trim!BS11&lt;&gt;0,BS11/PLANEL_Pot_Trim!BS11,0)</f>
        <v>0.89082070338733432</v>
      </c>
      <c r="BT36" s="47">
        <f>IF(PLANEL_Pot_Trim!BT11&lt;&gt;0,BT11/PLANEL_Pot_Trim!BT11,0)</f>
        <v>0.8461031045655375</v>
      </c>
      <c r="BU36" s="47">
        <f>IF(PLANEL_Pot_Trim!BU11&lt;&gt;0,BU11/PLANEL_Pot_Trim!BU11,0)</f>
        <v>0.89916470486008837</v>
      </c>
      <c r="BV36" s="47">
        <f>IF(PLANEL_Pot_Trim!BV11&lt;&gt;0,BV11/PLANEL_Pot_Trim!BV11,0)</f>
        <v>0.89916470486008837</v>
      </c>
      <c r="BW36" s="47">
        <f>IF(PLANEL_Pot_Trim!BW11&lt;&gt;0,BW11/PLANEL_Pot_Trim!BW11,0)</f>
        <v>0.89916470486008837</v>
      </c>
      <c r="BX36" s="47">
        <f>IF(PLANEL_Pot_Trim!BX11&lt;&gt;0,BX11/PLANEL_Pot_Trim!BX11,0)</f>
        <v>0.8461031045655375</v>
      </c>
      <c r="BY36" s="47">
        <f>IF(PLANEL_Pot_Trim!BY11&lt;&gt;0,BY11/PLANEL_Pot_Trim!BY11,0)</f>
        <v>0.89916470486008837</v>
      </c>
      <c r="BZ36" s="47">
        <f>IF(PLANEL_Pot_Trim!BZ11&lt;&gt;0,BZ11/PLANEL_Pot_Trim!BZ11,0)</f>
        <v>0.89916470486008837</v>
      </c>
      <c r="CA36" s="47">
        <f>IF(PLANEL_Pot_Trim!CA11&lt;&gt;0,CA11/PLANEL_Pot_Trim!CA11,0)</f>
        <v>0.89916470486008837</v>
      </c>
      <c r="CB36" s="47">
        <f>IF(PLANEL_Pot_Trim!CB11&lt;&gt;0,CB11/PLANEL_Pot_Trim!CB11,0)</f>
        <v>0.8461031045655375</v>
      </c>
      <c r="CC36" s="47">
        <f>IF(PLANEL_Pot_Trim!CC11&lt;&gt;0,CC11/PLANEL_Pot_Trim!CC11,0)</f>
        <v>0.89916470486008837</v>
      </c>
      <c r="CD36" s="47">
        <f>IF(PLANEL_Pot_Trim!CD11&lt;&gt;0,CD11/PLANEL_Pot_Trim!CD11,0)</f>
        <v>0.89916470486008837</v>
      </c>
      <c r="CE36" s="47">
        <f>IF(PLANEL_Pot_Trim!CE11&lt;&gt;0,CE11/PLANEL_Pot_Trim!CE11,0)</f>
        <v>0.89916470486008837</v>
      </c>
      <c r="CF36" s="47">
        <f>IF(PLANEL_Pot_Trim!CF11&lt;&gt;0,CF11/PLANEL_Pot_Trim!CF11,0)</f>
        <v>0.8461031045655375</v>
      </c>
      <c r="CG36" s="47">
        <f>IF(PLANEL_Pot_Trim!CG11&lt;&gt;0,CG11/PLANEL_Pot_Trim!CG11,0)</f>
        <v>0.89916470486008837</v>
      </c>
      <c r="CH36" s="47">
        <f>IF(PLANEL_Pot_Trim!CH11&lt;&gt;0,CH11/PLANEL_Pot_Trim!CH11,0)</f>
        <v>0.89916470486008837</v>
      </c>
      <c r="CI36" s="47">
        <f>IF(PLANEL_Pot_Trim!CI11&lt;&gt;0,CI11/PLANEL_Pot_Trim!CI11,0)</f>
        <v>0.89916470486008837</v>
      </c>
      <c r="CJ36" s="47">
        <f>IF(PLANEL_Pot_Trim!CJ11&lt;&gt;0,CJ11/PLANEL_Pot_Trim!CJ11,0)</f>
        <v>0.8461031045655375</v>
      </c>
      <c r="CK36" s="47">
        <f>IF(PLANEL_Pot_Trim!CK11&lt;&gt;0,CK11/PLANEL_Pot_Trim!CK11,0)</f>
        <v>0.89916470486008837</v>
      </c>
      <c r="CL36" s="47">
        <f>IF(PLANEL_Pot_Trim!CL11&lt;&gt;0,CL11/PLANEL_Pot_Trim!CL11,0)</f>
        <v>0.89916470486008837</v>
      </c>
      <c r="CM36" s="47">
        <f>IF(PLANEL_Pot_Trim!CM11&lt;&gt;0,CM11/PLANEL_Pot_Trim!CM11,0)</f>
        <v>0.89916470486008837</v>
      </c>
      <c r="CN36" s="47">
        <f>IF(PLANEL_Pot_Trim!CN11&lt;&gt;0,CN11/PLANEL_Pot_Trim!CN11,0)</f>
        <v>0.8461031045655375</v>
      </c>
      <c r="CO36" s="47">
        <f>IF(PLANEL_Pot_Trim!CO11&lt;&gt;0,CO11/PLANEL_Pot_Trim!CO11,0)</f>
        <v>0.89916470486008837</v>
      </c>
      <c r="CP36" s="47">
        <f>IF(PLANEL_Pot_Trim!CP11&lt;&gt;0,CP11/PLANEL_Pot_Trim!CP11,0)</f>
        <v>0.89916470486008837</v>
      </c>
      <c r="CQ36" s="47">
        <f>IF(PLANEL_Pot_Trim!CQ11&lt;&gt;0,CQ11/PLANEL_Pot_Trim!CQ11,0)</f>
        <v>0.89916470486008837</v>
      </c>
      <c r="CR36" s="47">
        <f>IF(PLANEL_Pot_Trim!CR11&lt;&gt;0,CR11/PLANEL_Pot_Trim!CR11,0)</f>
        <v>0.8461031045655375</v>
      </c>
      <c r="CS36" s="47">
        <f>IF(PLANEL_Pot_Trim!CS11&lt;&gt;0,CS11/PLANEL_Pot_Trim!CS11,0)</f>
        <v>0.89916470486008837</v>
      </c>
      <c r="CT36" s="47">
        <f>IF(PLANEL_Pot_Trim!CT11&lt;&gt;0,CT11/PLANEL_Pot_Trim!CT11,0)</f>
        <v>0.89916470486008837</v>
      </c>
      <c r="CU36" s="47">
        <f>IF(PLANEL_Pot_Trim!CU11&lt;&gt;0,CU11/PLANEL_Pot_Trim!CU11,0)</f>
        <v>0.89916470486008837</v>
      </c>
      <c r="CV36" s="47">
        <f>IF(PLANEL_Pot_Trim!CV11&lt;&gt;0,CV11/PLANEL_Pot_Trim!CV11,0)</f>
        <v>0.8461031045655375</v>
      </c>
      <c r="CW36" s="47">
        <f>IF(PLANEL_Pot_Trim!CW11&lt;&gt;0,CW11/PLANEL_Pot_Trim!CW11,0)</f>
        <v>0.8461031045655375</v>
      </c>
      <c r="CX36" s="47">
        <f>IF(PLANEL_Pot_Trim!CX11&lt;&gt;0,CX11/PLANEL_Pot_Trim!CX11,0)</f>
        <v>0.89916470486008837</v>
      </c>
      <c r="CY36" s="77">
        <f>IF(PLANEL_Pot_Trim!CY11&lt;&gt;0,CY11/PLANEL_Pot_Trim!CY11,0)</f>
        <v>0.89916470486008837</v>
      </c>
      <c r="CZ36" s="77">
        <f>IF(PLANEL_Pot_Trim!CZ11&lt;&gt;0,CZ11/PLANEL_Pot_Trim!CZ11,0)</f>
        <v>0.8461031045655375</v>
      </c>
      <c r="DA36" s="77">
        <f>IF(PLANEL_Pot_Trim!DA11&lt;&gt;0,DA11/PLANEL_Pot_Trim!DA11,0)</f>
        <v>0.8461031045655375</v>
      </c>
      <c r="DB36" s="77">
        <f>IF(PLANEL_Pot_Trim!DB11&lt;&gt;0,DB11/PLANEL_Pot_Trim!DB11,0)</f>
        <v>0.89916470486008837</v>
      </c>
      <c r="DC36" s="47">
        <f>IF(PLANEL_Pot_Trim!DC11&lt;&gt;0,DC11/PLANEL_Pot_Trim!DC11,0)</f>
        <v>0.89916470486008837</v>
      </c>
      <c r="DD36" s="47">
        <f>IF(PLANEL_Pot_Trim!DD11&lt;&gt;0,DD11/PLANEL_Pot_Trim!DD11,0)</f>
        <v>0.8461031045655375</v>
      </c>
      <c r="DE36" s="47">
        <f>IF(PLANEL_Pot_Trim!DE11&lt;&gt;0,DE11/PLANEL_Pot_Trim!DE11,0)</f>
        <v>0.8461031045655375</v>
      </c>
      <c r="DF36" s="47">
        <f>IF(PLANEL_Pot_Trim!DF11&lt;&gt;0,DF11/PLANEL_Pot_Trim!DF11,0)</f>
        <v>0.89916470486008837</v>
      </c>
      <c r="DG36" s="47">
        <f>IF(PLANEL_Pot_Trim!DG11&lt;&gt;0,DG11/PLANEL_Pot_Trim!DG11,0)</f>
        <v>0.89916470486008837</v>
      </c>
      <c r="DH36" s="47">
        <f>IF(PLANEL_Pot_Trim!DH11&lt;&gt;0,DH11/PLANEL_Pot_Trim!DH11,0)</f>
        <v>0.8461031045655375</v>
      </c>
      <c r="DI36" s="47">
        <f>IF(PLANEL_Pot_Trim!DI11&lt;&gt;0,DI11/PLANEL_Pot_Trim!DI11,0)</f>
        <v>0.8461031045655375</v>
      </c>
      <c r="DJ36" s="47">
        <f>IF(PLANEL_Pot_Trim!DJ11&lt;&gt;0,DJ11/PLANEL_Pot_Trim!DJ11,0)</f>
        <v>0.89916470486008837</v>
      </c>
      <c r="DK36" s="47">
        <f>IF(PLANEL_Pot_Trim!DK11&lt;&gt;0,DK11/PLANEL_Pot_Trim!DK11,0)</f>
        <v>0.89916470486008837</v>
      </c>
      <c r="DL36" s="47">
        <f>IF(PLANEL_Pot_Trim!DL11&lt;&gt;0,DL11/PLANEL_Pot_Trim!DL11,0)</f>
        <v>0.8461031045655375</v>
      </c>
      <c r="DM36" s="47">
        <f>IF(PLANEL_Pot_Trim!DM11&lt;&gt;0,DM11/PLANEL_Pot_Trim!DM11,0)</f>
        <v>0.8461031045655375</v>
      </c>
      <c r="DN36" s="47">
        <f>IF(PLANEL_Pot_Trim!DN11&lt;&gt;0,DN11/PLANEL_Pot_Trim!DN11,0)</f>
        <v>0.89916470486008837</v>
      </c>
      <c r="DO36" s="47">
        <f>IF(PLANEL_Pot_Trim!DO11&lt;&gt;0,DO11/PLANEL_Pot_Trim!DO11,0)</f>
        <v>0.89916470486008837</v>
      </c>
      <c r="DP36" s="47">
        <f>IF(PLANEL_Pot_Trim!DP11&lt;&gt;0,DP11/PLANEL_Pot_Trim!DP11,0)</f>
        <v>0.8461031045655375</v>
      </c>
      <c r="DQ36" s="47">
        <f>IF(PLANEL_Pot_Trim!DQ11&lt;&gt;0,DQ11/PLANEL_Pot_Trim!DQ11,0)</f>
        <v>0.8461031045655375</v>
      </c>
      <c r="DR36" s="47">
        <f>IF(PLANEL_Pot_Trim!DR11&lt;&gt;0,DR11/PLANEL_Pot_Trim!DR11,0)</f>
        <v>0.89916470486008837</v>
      </c>
      <c r="DS36" s="47">
        <f>IF(PLANEL_Pot_Trim!DS11&lt;&gt;0,DS11/PLANEL_Pot_Trim!DS11,0)</f>
        <v>0.89916470486008837</v>
      </c>
      <c r="DT36" s="47">
        <f>IF(PLANEL_Pot_Trim!DT11&lt;&gt;0,DT11/PLANEL_Pot_Trim!DT11,0)</f>
        <v>0.8461031045655375</v>
      </c>
      <c r="DU36" s="47">
        <f>IF(PLANEL_Pot_Trim!DU11&lt;&gt;0,DU11/PLANEL_Pot_Trim!DU11,0)</f>
        <v>0.8461031045655375</v>
      </c>
      <c r="DV36" s="47">
        <f>IF(PLANEL_Pot_Trim!DV11&lt;&gt;0,DV11/PLANEL_Pot_Trim!DV11,0)</f>
        <v>0.89916470486008837</v>
      </c>
      <c r="DW36" s="47">
        <f>IF(PLANEL_Pot_Trim!DW11&lt;&gt;0,DW11/PLANEL_Pot_Trim!DW11,0)</f>
        <v>0.89916470486008837</v>
      </c>
      <c r="DX36" s="47">
        <f>IF(PLANEL_Pot_Trim!DX11&lt;&gt;0,DX11/PLANEL_Pot_Trim!DX11,0)</f>
        <v>0.8461031045655375</v>
      </c>
      <c r="DY36" s="47">
        <f>IF(PLANEL_Pot_Trim!DY11&lt;&gt;0,DY11/PLANEL_Pot_Trim!DY11,0)</f>
        <v>0.8461031045655375</v>
      </c>
      <c r="DZ36" s="47">
        <f>IF(PLANEL_Pot_Trim!DZ11&lt;&gt;0,DZ11/PLANEL_Pot_Trim!DZ11,0)</f>
        <v>0.89916470486008837</v>
      </c>
      <c r="EA36" s="47">
        <f>IF(PLANEL_Pot_Trim!EA11&lt;&gt;0,EA11/PLANEL_Pot_Trim!EA11,0)</f>
        <v>0.89916470486008837</v>
      </c>
      <c r="EB36" s="47">
        <f>IF(PLANEL_Pot_Trim!EB11&lt;&gt;0,EB11/PLANEL_Pot_Trim!EB11,0)</f>
        <v>0.8461031045655375</v>
      </c>
      <c r="EC36" s="47">
        <f>IF(PLANEL_Pot_Trim!EC11&lt;&gt;0,EC11/PLANEL_Pot_Trim!EC11,0)</f>
        <v>0.8461031045655375</v>
      </c>
      <c r="ED36" s="47">
        <f>IF(PLANEL_Pot_Trim!ED11&lt;&gt;0,ED11/PLANEL_Pot_Trim!ED11,0)</f>
        <v>0.89916470486008837</v>
      </c>
      <c r="EE36" s="47">
        <f>IF(PLANEL_Pot_Trim!EE11&lt;&gt;0,EE11/PLANEL_Pot_Trim!EE11,0)</f>
        <v>0.89916470486008837</v>
      </c>
      <c r="EF36" s="47">
        <f>IF(PLANEL_Pot_Trim!EF11&lt;&gt;0,EF11/PLANEL_Pot_Trim!EF11,0)</f>
        <v>0.8461031045655375</v>
      </c>
      <c r="EG36" s="47">
        <f>IF(PLANEL_Pot_Trim!EG11&lt;&gt;0,EG11/PLANEL_Pot_Trim!EG11,0)</f>
        <v>0.8461031045655375</v>
      </c>
      <c r="EH36" s="47">
        <f>IF(PLANEL_Pot_Trim!EH11&lt;&gt;0,EH11/PLANEL_Pot_Trim!EH11,0)</f>
        <v>0.89916470486008837</v>
      </c>
      <c r="EI36" s="47">
        <f>IF(PLANEL_Pot_Trim!EI11&lt;&gt;0,EI11/PLANEL_Pot_Trim!EI11,0)</f>
        <v>0.89916470486008837</v>
      </c>
      <c r="EJ36" s="47">
        <f>IF(PLANEL_Pot_Trim!EJ11&lt;&gt;0,EJ11/PLANEL_Pot_Trim!EJ11,0)</f>
        <v>0.8461031045655375</v>
      </c>
      <c r="EK36" s="47">
        <f>IF(PLANEL_Pot_Trim!EK11&lt;&gt;0,EK11/PLANEL_Pot_Trim!EK11,0)</f>
        <v>0.8461031045655375</v>
      </c>
      <c r="EL36" s="47">
        <f>IF(PLANEL_Pot_Trim!EL11&lt;&gt;0,EL11/PLANEL_Pot_Trim!EL11,0)</f>
        <v>0.89916470486008837</v>
      </c>
      <c r="EM36" s="47">
        <f>IF(PLANEL_Pot_Trim!EM11&lt;&gt;0,EM11/PLANEL_Pot_Trim!EM11,0)</f>
        <v>0.89916470486008837</v>
      </c>
      <c r="EN36" s="47">
        <f>IF(PLANEL_Pot_Trim!EN11&lt;&gt;0,EN11/PLANEL_Pot_Trim!EN11,0)</f>
        <v>0.8461031045655375</v>
      </c>
      <c r="EO36" s="47">
        <f>IF(PLANEL_Pot_Trim!EO11&lt;&gt;0,EO11/PLANEL_Pot_Trim!EO11,0)</f>
        <v>0.8461031045655375</v>
      </c>
      <c r="EP36" s="47">
        <f>IF(PLANEL_Pot_Trim!EP11&lt;&gt;0,EP11/PLANEL_Pot_Trim!EP11,0)</f>
        <v>0.89916470486008837</v>
      </c>
    </row>
    <row r="37" spans="2:146" x14ac:dyDescent="0.25">
      <c r="B37" s="16" t="s">
        <v>57</v>
      </c>
      <c r="C37" s="47">
        <f>IF(PLANEL_Pot_Trim!C12&lt;&gt;0,C12/PLANEL_Pot_Trim!C12,0)</f>
        <v>0.14000313746672324</v>
      </c>
      <c r="D37" s="47">
        <f>IF(PLANEL_Pot_Trim!D12&lt;&gt;0,D12/PLANEL_Pot_Trim!D12,0)</f>
        <v>0</v>
      </c>
      <c r="E37" s="47">
        <f>IF(PLANEL_Pot_Trim!E12&lt;&gt;0,E12/PLANEL_Pot_Trim!E12,0)</f>
        <v>0</v>
      </c>
      <c r="F37" s="47">
        <f>IF(PLANEL_Pot_Trim!F12&lt;&gt;0,F12/PLANEL_Pot_Trim!F12,0)</f>
        <v>9.9962335429607613E-2</v>
      </c>
      <c r="G37" s="47">
        <f>IF(PLANEL_Pot_Trim!G12&lt;&gt;0,G12/PLANEL_Pot_Trim!G12,0)</f>
        <v>0</v>
      </c>
      <c r="H37" s="47">
        <f>IF(PLANEL_Pot_Trim!H12&lt;&gt;0,H12/PLANEL_Pot_Trim!H12,0)</f>
        <v>0</v>
      </c>
      <c r="I37" s="47">
        <f>IF(PLANEL_Pot_Trim!I12&lt;&gt;0,I12/PLANEL_Pot_Trim!I12,0)</f>
        <v>0</v>
      </c>
      <c r="J37" s="47">
        <f>IF(PLANEL_Pot_Trim!J12&lt;&gt;0,J12/PLANEL_Pot_Trim!J12,0)</f>
        <v>0</v>
      </c>
      <c r="K37" s="47">
        <f>IF(PLANEL_Pot_Trim!K12&lt;&gt;0,K12/PLANEL_Pot_Trim!K12,0)</f>
        <v>0</v>
      </c>
      <c r="L37" s="47">
        <f>IF(PLANEL_Pot_Trim!L12&lt;&gt;0,L12/PLANEL_Pot_Trim!L12,0)</f>
        <v>0</v>
      </c>
      <c r="M37" s="47">
        <f>IF(PLANEL_Pot_Trim!M12&lt;&gt;0,M12/PLANEL_Pot_Trim!M12,0)</f>
        <v>0</v>
      </c>
      <c r="N37" s="47">
        <f>IF(PLANEL_Pot_Trim!N12&lt;&gt;0,N12/PLANEL_Pot_Trim!N12,0)</f>
        <v>0</v>
      </c>
      <c r="O37" s="47">
        <f>IF(PLANEL_Pot_Trim!O12&lt;&gt;0,O12/PLANEL_Pot_Trim!O12,0)</f>
        <v>0</v>
      </c>
      <c r="P37" s="47">
        <f>IF(PLANEL_Pot_Trim!P12&lt;&gt;0,P12/PLANEL_Pot_Trim!P12,0)</f>
        <v>0</v>
      </c>
      <c r="Q37" s="47">
        <f>IF(PLANEL_Pot_Trim!Q12&lt;&gt;0,Q12/PLANEL_Pot_Trim!Q12,0)</f>
        <v>0</v>
      </c>
      <c r="R37" s="47">
        <f>IF(PLANEL_Pot_Trim!R12&lt;&gt;0,R12/PLANEL_Pot_Trim!R12,0)</f>
        <v>0</v>
      </c>
      <c r="S37" s="47">
        <f>IF(PLANEL_Pot_Trim!S12&lt;&gt;0,S12/PLANEL_Pot_Trim!S12,0)</f>
        <v>0</v>
      </c>
      <c r="T37" s="47">
        <f>IF(PLANEL_Pot_Trim!T12&lt;&gt;0,T12/PLANEL_Pot_Trim!T12,0)</f>
        <v>0</v>
      </c>
      <c r="U37" s="47">
        <f>IF(PLANEL_Pot_Trim!U12&lt;&gt;0,U12/PLANEL_Pot_Trim!U12,0)</f>
        <v>0</v>
      </c>
      <c r="V37" s="47">
        <f>IF(PLANEL_Pot_Trim!V12&lt;&gt;0,V12/PLANEL_Pot_Trim!V12,0)</f>
        <v>0</v>
      </c>
      <c r="W37" s="47">
        <f>IF(PLANEL_Pot_Trim!W12&lt;&gt;0,W12/PLANEL_Pot_Trim!W12,0)</f>
        <v>0</v>
      </c>
      <c r="X37" s="47">
        <f>IF(PLANEL_Pot_Trim!X12&lt;&gt;0,X12/PLANEL_Pot_Trim!X12,0)</f>
        <v>0</v>
      </c>
      <c r="Y37" s="47">
        <f>IF(PLANEL_Pot_Trim!Y12&lt;&gt;0,Y12/PLANEL_Pot_Trim!Y12,0)</f>
        <v>0</v>
      </c>
      <c r="Z37" s="47">
        <f>IF(PLANEL_Pot_Trim!Z12&lt;&gt;0,Z12/PLANEL_Pot_Trim!Z12,0)</f>
        <v>0</v>
      </c>
      <c r="AA37" s="47">
        <f>IF(PLANEL_Pot_Trim!AA12&lt;&gt;0,AA12/PLANEL_Pot_Trim!AA12,0)</f>
        <v>0</v>
      </c>
      <c r="AB37" s="47">
        <f>IF(PLANEL_Pot_Trim!AB12&lt;&gt;0,AB12/PLANEL_Pot_Trim!AB12,0)</f>
        <v>0</v>
      </c>
      <c r="AC37" s="47">
        <f>IF(PLANEL_Pot_Trim!AC12&lt;&gt;0,AC12/PLANEL_Pot_Trim!AC12,0)</f>
        <v>0</v>
      </c>
      <c r="AD37" s="47">
        <f>IF(PLANEL_Pot_Trim!AD12&lt;&gt;0,AD12/PLANEL_Pot_Trim!AD12,0)</f>
        <v>0</v>
      </c>
      <c r="AE37" s="47">
        <f>IF(PLANEL_Pot_Trim!AE12&lt;&gt;0,AE12/PLANEL_Pot_Trim!AE12,0)</f>
        <v>0</v>
      </c>
      <c r="AF37" s="47">
        <f>IF(PLANEL_Pot_Trim!AF12&lt;&gt;0,AF12/PLANEL_Pot_Trim!AF12,0)</f>
        <v>0</v>
      </c>
      <c r="AG37" s="47">
        <f>IF(PLANEL_Pot_Trim!AG12&lt;&gt;0,AG12/PLANEL_Pot_Trim!AG12,0)</f>
        <v>0</v>
      </c>
      <c r="AH37" s="47">
        <f>IF(PLANEL_Pot_Trim!AH12&lt;&gt;0,AH12/PLANEL_Pot_Trim!AH12,0)</f>
        <v>9.617517562405957E-2</v>
      </c>
      <c r="AI37" s="47">
        <f>IF(PLANEL_Pot_Trim!AI12&lt;&gt;0,AI12/PLANEL_Pot_Trim!AI12,0)</f>
        <v>0</v>
      </c>
      <c r="AJ37" s="47">
        <f>IF(PLANEL_Pot_Trim!AJ12&lt;&gt;0,AJ12/PLANEL_Pot_Trim!AJ12,0)</f>
        <v>0</v>
      </c>
      <c r="AK37" s="47">
        <f>IF(PLANEL_Pot_Trim!AK12&lt;&gt;0,AK12/PLANEL_Pot_Trim!AK12,0)</f>
        <v>0</v>
      </c>
      <c r="AL37" s="47">
        <f>IF(PLANEL_Pot_Trim!AL12&lt;&gt;0,AL12/PLANEL_Pot_Trim!AL12,0)</f>
        <v>6.5351498808021311E-2</v>
      </c>
      <c r="AM37" s="47">
        <f>IF(PLANEL_Pot_Trim!AM12&lt;&gt;0,AM12/PLANEL_Pot_Trim!AM12,0)</f>
        <v>0</v>
      </c>
      <c r="AN37" s="47">
        <f>IF(PLANEL_Pot_Trim!AN12&lt;&gt;0,AN12/PLANEL_Pot_Trim!AN12,0)</f>
        <v>0</v>
      </c>
      <c r="AO37" s="47">
        <f>IF(PLANEL_Pot_Trim!AO12&lt;&gt;0,AO12/PLANEL_Pot_Trim!AO12,0)</f>
        <v>0</v>
      </c>
      <c r="AP37" s="47">
        <f>IF(PLANEL_Pot_Trim!AP12&lt;&gt;0,AP12/PLANEL_Pot_Trim!AP12,0)</f>
        <v>0</v>
      </c>
      <c r="AQ37" s="47">
        <f>IF(PLANEL_Pot_Trim!AQ12&lt;&gt;0,AQ12/PLANEL_Pot_Trim!AQ12,0)</f>
        <v>0</v>
      </c>
      <c r="AR37" s="47">
        <f>IF(PLANEL_Pot_Trim!AR12&lt;&gt;0,AR12/PLANEL_Pot_Trim!AR12,0)</f>
        <v>0</v>
      </c>
      <c r="AS37" s="47">
        <f>IF(PLANEL_Pot_Trim!AS12&lt;&gt;0,AS12/PLANEL_Pot_Trim!AS12,0)</f>
        <v>0</v>
      </c>
      <c r="AT37" s="47">
        <f>IF(PLANEL_Pot_Trim!AT12&lt;&gt;0,AT12/PLANEL_Pot_Trim!AT12,0)</f>
        <v>0</v>
      </c>
      <c r="AU37" s="47">
        <f>IF(PLANEL_Pot_Trim!AU12&lt;&gt;0,AU12/PLANEL_Pot_Trim!AU12,0)</f>
        <v>0</v>
      </c>
      <c r="AV37" s="47">
        <f>IF(PLANEL_Pot_Trim!AV12&lt;&gt;0,AV12/PLANEL_Pot_Trim!AV12,0)</f>
        <v>0</v>
      </c>
      <c r="AW37" s="47">
        <f>IF(PLANEL_Pot_Trim!AW12&lt;&gt;0,AW12/PLANEL_Pot_Trim!AW12,0)</f>
        <v>0</v>
      </c>
      <c r="AX37" s="47">
        <f>IF(PLANEL_Pot_Trim!AX12&lt;&gt;0,AX12/PLANEL_Pot_Trim!AX12,0)</f>
        <v>0</v>
      </c>
      <c r="AY37" s="47">
        <f>IF(PLANEL_Pot_Trim!AY12&lt;&gt;0,AY12/PLANEL_Pot_Trim!AY12,0)</f>
        <v>0</v>
      </c>
      <c r="AZ37" s="47">
        <f>IF(PLANEL_Pot_Trim!AZ12&lt;&gt;0,AZ12/PLANEL_Pot_Trim!AZ12,0)</f>
        <v>0</v>
      </c>
      <c r="BA37" s="47">
        <f>IF(PLANEL_Pot_Trim!BA12&lt;&gt;0,BA12/PLANEL_Pot_Trim!BA12,0)</f>
        <v>0</v>
      </c>
      <c r="BB37" s="47">
        <f>IF(PLANEL_Pot_Trim!BB12&lt;&gt;0,BB12/PLANEL_Pot_Trim!BB12,0)</f>
        <v>0</v>
      </c>
      <c r="BC37" s="47">
        <f>IF(PLANEL_Pot_Trim!BC12&lt;&gt;0,BC12/PLANEL_Pot_Trim!BC12,0)</f>
        <v>0</v>
      </c>
      <c r="BD37" s="47">
        <f>IF(PLANEL_Pot_Trim!BD12&lt;&gt;0,BD12/PLANEL_Pot_Trim!BD12,0)</f>
        <v>0</v>
      </c>
      <c r="BE37" s="47">
        <f>IF(PLANEL_Pot_Trim!BE12&lt;&gt;0,BE12/PLANEL_Pot_Trim!BE12,0)</f>
        <v>0</v>
      </c>
      <c r="BF37" s="47">
        <f>IF(PLANEL_Pot_Trim!BF12&lt;&gt;0,BF12/PLANEL_Pot_Trim!BF12,0)</f>
        <v>0</v>
      </c>
      <c r="BG37" s="47">
        <f>IF(PLANEL_Pot_Trim!BG12&lt;&gt;0,BG12/PLANEL_Pot_Trim!BG12,0)</f>
        <v>0</v>
      </c>
      <c r="BH37" s="47">
        <f>IF(PLANEL_Pot_Trim!BH12&lt;&gt;0,BH12/PLANEL_Pot_Trim!BH12,0)</f>
        <v>0</v>
      </c>
      <c r="BI37" s="47">
        <f>IF(PLANEL_Pot_Trim!BI12&lt;&gt;0,BI12/PLANEL_Pot_Trim!BI12,0)</f>
        <v>0</v>
      </c>
      <c r="BJ37" s="47">
        <f>IF(PLANEL_Pot_Trim!BJ12&lt;&gt;0,BJ12/PLANEL_Pot_Trim!BJ12,0)</f>
        <v>0</v>
      </c>
      <c r="BK37" s="47">
        <f>IF(PLANEL_Pot_Trim!BK12&lt;&gt;0,BK12/PLANEL_Pot_Trim!BK12,0)</f>
        <v>0</v>
      </c>
      <c r="BL37" s="47">
        <f>IF(PLANEL_Pot_Trim!BL12&lt;&gt;0,BL12/PLANEL_Pot_Trim!BL12,0)</f>
        <v>0</v>
      </c>
      <c r="BM37" s="47">
        <f>IF(PLANEL_Pot_Trim!BM12&lt;&gt;0,BM12/PLANEL_Pot_Trim!BM12,0)</f>
        <v>0</v>
      </c>
      <c r="BN37" s="47">
        <f>IF(PLANEL_Pot_Trim!BN12&lt;&gt;0,BN12/PLANEL_Pot_Trim!BN12,0)</f>
        <v>0</v>
      </c>
      <c r="BO37" s="47">
        <f>IF(PLANEL_Pot_Trim!BO12&lt;&gt;0,BO12/PLANEL_Pot_Trim!BO12,0)</f>
        <v>0</v>
      </c>
      <c r="BP37" s="47">
        <f>IF(PLANEL_Pot_Trim!BP12&lt;&gt;0,BP12/PLANEL_Pot_Trim!BP12,0)</f>
        <v>0</v>
      </c>
      <c r="BQ37" s="47">
        <f>IF(PLANEL_Pot_Trim!BQ12&lt;&gt;0,BQ12/PLANEL_Pot_Trim!BQ12,0)</f>
        <v>0</v>
      </c>
      <c r="BR37" s="47">
        <f>IF(PLANEL_Pot_Trim!BR12&lt;&gt;0,BR12/PLANEL_Pot_Trim!BR12,0)</f>
        <v>0</v>
      </c>
      <c r="BS37" s="47">
        <f>IF(PLANEL_Pot_Trim!BS12&lt;&gt;0,BS12/PLANEL_Pot_Trim!BS12,0)</f>
        <v>0</v>
      </c>
      <c r="BT37" s="47">
        <f>IF(PLANEL_Pot_Trim!BT12&lt;&gt;0,BT12/PLANEL_Pot_Trim!BT12,0)</f>
        <v>0</v>
      </c>
      <c r="BU37" s="47">
        <f>IF(PLANEL_Pot_Trim!BU12&lt;&gt;0,BU12/PLANEL_Pot_Trim!BU12,0)</f>
        <v>0</v>
      </c>
      <c r="BV37" s="47">
        <f>IF(PLANEL_Pot_Trim!BV12&lt;&gt;0,BV12/PLANEL_Pot_Trim!BV12,0)</f>
        <v>0</v>
      </c>
      <c r="BW37" s="47">
        <f>IF(PLANEL_Pot_Trim!BW12&lt;&gt;0,BW12/PLANEL_Pot_Trim!BW12,0)</f>
        <v>0</v>
      </c>
      <c r="BX37" s="47">
        <f>IF(PLANEL_Pot_Trim!BX12&lt;&gt;0,BX12/PLANEL_Pot_Trim!BX12,0)</f>
        <v>0</v>
      </c>
      <c r="BY37" s="47">
        <f>IF(PLANEL_Pot_Trim!BY12&lt;&gt;0,BY12/PLANEL_Pot_Trim!BY12,0)</f>
        <v>0</v>
      </c>
      <c r="BZ37" s="47">
        <f>IF(PLANEL_Pot_Trim!BZ12&lt;&gt;0,BZ12/PLANEL_Pot_Trim!BZ12,0)</f>
        <v>0</v>
      </c>
      <c r="CA37" s="47">
        <f>IF(PLANEL_Pot_Trim!CA12&lt;&gt;0,CA12/PLANEL_Pot_Trim!CA12,0)</f>
        <v>0</v>
      </c>
      <c r="CB37" s="47">
        <f>IF(PLANEL_Pot_Trim!CB12&lt;&gt;0,CB12/PLANEL_Pot_Trim!CB12,0)</f>
        <v>0</v>
      </c>
      <c r="CC37" s="47">
        <f>IF(PLANEL_Pot_Trim!CC12&lt;&gt;0,CC12/PLANEL_Pot_Trim!CC12,0)</f>
        <v>0</v>
      </c>
      <c r="CD37" s="47">
        <f>IF(PLANEL_Pot_Trim!CD12&lt;&gt;0,CD12/PLANEL_Pot_Trim!CD12,0)</f>
        <v>0</v>
      </c>
      <c r="CE37" s="47">
        <f>IF(PLANEL_Pot_Trim!CE12&lt;&gt;0,CE12/PLANEL_Pot_Trim!CE12,0)</f>
        <v>0</v>
      </c>
      <c r="CF37" s="47">
        <f>IF(PLANEL_Pot_Trim!CF12&lt;&gt;0,CF12/PLANEL_Pot_Trim!CF12,0)</f>
        <v>0</v>
      </c>
      <c r="CG37" s="47">
        <f>IF(PLANEL_Pot_Trim!CG12&lt;&gt;0,CG12/PLANEL_Pot_Trim!CG12,0)</f>
        <v>0</v>
      </c>
      <c r="CH37" s="47">
        <f>IF(PLANEL_Pot_Trim!CH12&lt;&gt;0,CH12/PLANEL_Pot_Trim!CH12,0)</f>
        <v>0</v>
      </c>
      <c r="CI37" s="47">
        <f>IF(PLANEL_Pot_Trim!CI12&lt;&gt;0,CI12/PLANEL_Pot_Trim!CI12,0)</f>
        <v>0</v>
      </c>
      <c r="CJ37" s="47">
        <f>IF(PLANEL_Pot_Trim!CJ12&lt;&gt;0,CJ12/PLANEL_Pot_Trim!CJ12,0)</f>
        <v>0</v>
      </c>
      <c r="CK37" s="47">
        <f>IF(PLANEL_Pot_Trim!CK12&lt;&gt;0,CK12/PLANEL_Pot_Trim!CK12,0)</f>
        <v>0</v>
      </c>
      <c r="CL37" s="47">
        <f>IF(PLANEL_Pot_Trim!CL12&lt;&gt;0,CL12/PLANEL_Pot_Trim!CL12,0)</f>
        <v>0</v>
      </c>
      <c r="CM37" s="47">
        <f>IF(PLANEL_Pot_Trim!CM12&lt;&gt;0,CM12/PLANEL_Pot_Trim!CM12,0)</f>
        <v>0</v>
      </c>
      <c r="CN37" s="47">
        <f>IF(PLANEL_Pot_Trim!CN12&lt;&gt;0,CN12/PLANEL_Pot_Trim!CN12,0)</f>
        <v>0</v>
      </c>
      <c r="CO37" s="47">
        <f>IF(PLANEL_Pot_Trim!CO12&lt;&gt;0,CO12/PLANEL_Pot_Trim!CO12,0)</f>
        <v>0</v>
      </c>
      <c r="CP37" s="47">
        <f>IF(PLANEL_Pot_Trim!CP12&lt;&gt;0,CP12/PLANEL_Pot_Trim!CP12,0)</f>
        <v>0</v>
      </c>
      <c r="CQ37" s="47">
        <f>IF(PLANEL_Pot_Trim!CQ12&lt;&gt;0,CQ12/PLANEL_Pot_Trim!CQ12,0)</f>
        <v>0</v>
      </c>
      <c r="CR37" s="47">
        <f>IF(PLANEL_Pot_Trim!CR12&lt;&gt;0,CR12/PLANEL_Pot_Trim!CR12,0)</f>
        <v>0</v>
      </c>
      <c r="CS37" s="47">
        <f>IF(PLANEL_Pot_Trim!CS12&lt;&gt;0,CS12/PLANEL_Pot_Trim!CS12,0)</f>
        <v>0</v>
      </c>
      <c r="CT37" s="47">
        <f>IF(PLANEL_Pot_Trim!CT12&lt;&gt;0,CT12/PLANEL_Pot_Trim!CT12,0)</f>
        <v>0</v>
      </c>
      <c r="CU37" s="47">
        <f>IF(PLANEL_Pot_Trim!CU12&lt;&gt;0,CU12/PLANEL_Pot_Trim!CU12,0)</f>
        <v>0</v>
      </c>
      <c r="CV37" s="47">
        <f>IF(PLANEL_Pot_Trim!CV12&lt;&gt;0,CV12/PLANEL_Pot_Trim!CV12,0)</f>
        <v>0</v>
      </c>
      <c r="CW37" s="47">
        <f>IF(PLANEL_Pot_Trim!CW12&lt;&gt;0,CW12/PLANEL_Pot_Trim!CW12,0)</f>
        <v>0</v>
      </c>
      <c r="CX37" s="47">
        <f>IF(PLANEL_Pot_Trim!CX12&lt;&gt;0,CX12/PLANEL_Pot_Trim!CX12,0)</f>
        <v>0</v>
      </c>
      <c r="CY37" s="77">
        <f>IF(PLANEL_Pot_Trim!CY12&lt;&gt;0,CY12/PLANEL_Pot_Trim!CY12,0)</f>
        <v>0</v>
      </c>
      <c r="CZ37" s="77">
        <f>IF(PLANEL_Pot_Trim!CZ12&lt;&gt;0,CZ12/PLANEL_Pot_Trim!CZ12,0)</f>
        <v>0</v>
      </c>
      <c r="DA37" s="77">
        <f>IF(PLANEL_Pot_Trim!DA12&lt;&gt;0,DA12/PLANEL_Pot_Trim!DA12,0)</f>
        <v>0</v>
      </c>
      <c r="DB37" s="77">
        <f>IF(PLANEL_Pot_Trim!DB12&lt;&gt;0,DB12/PLANEL_Pot_Trim!DB12,0)</f>
        <v>0</v>
      </c>
      <c r="DC37" s="47">
        <f>IF(PLANEL_Pot_Trim!DC12&lt;&gt;0,DC12/PLANEL_Pot_Trim!DC12,0)</f>
        <v>0</v>
      </c>
      <c r="DD37" s="47">
        <f>IF(PLANEL_Pot_Trim!DD12&lt;&gt;0,DD12/PLANEL_Pot_Trim!DD12,0)</f>
        <v>0</v>
      </c>
      <c r="DE37" s="47">
        <f>IF(PLANEL_Pot_Trim!DE12&lt;&gt;0,DE12/PLANEL_Pot_Trim!DE12,0)</f>
        <v>0</v>
      </c>
      <c r="DF37" s="47">
        <f>IF(PLANEL_Pot_Trim!DF12&lt;&gt;0,DF12/PLANEL_Pot_Trim!DF12,0)</f>
        <v>0</v>
      </c>
      <c r="DG37" s="47">
        <f>IF(PLANEL_Pot_Trim!DG12&lt;&gt;0,DG12/PLANEL_Pot_Trim!DG12,0)</f>
        <v>0</v>
      </c>
      <c r="DH37" s="47">
        <f>IF(PLANEL_Pot_Trim!DH12&lt;&gt;0,DH12/PLANEL_Pot_Trim!DH12,0)</f>
        <v>0</v>
      </c>
      <c r="DI37" s="47">
        <f>IF(PLANEL_Pot_Trim!DI12&lt;&gt;0,DI12/PLANEL_Pot_Trim!DI12,0)</f>
        <v>0</v>
      </c>
      <c r="DJ37" s="47">
        <f>IF(PLANEL_Pot_Trim!DJ12&lt;&gt;0,DJ12/PLANEL_Pot_Trim!DJ12,0)</f>
        <v>0</v>
      </c>
      <c r="DK37" s="47">
        <f>IF(PLANEL_Pot_Trim!DK12&lt;&gt;0,DK12/PLANEL_Pot_Trim!DK12,0)</f>
        <v>0</v>
      </c>
      <c r="DL37" s="47">
        <f>IF(PLANEL_Pot_Trim!DL12&lt;&gt;0,DL12/PLANEL_Pot_Trim!DL12,0)</f>
        <v>0</v>
      </c>
      <c r="DM37" s="47">
        <f>IF(PLANEL_Pot_Trim!DM12&lt;&gt;0,DM12/PLANEL_Pot_Trim!DM12,0)</f>
        <v>0</v>
      </c>
      <c r="DN37" s="47">
        <f>IF(PLANEL_Pot_Trim!DN12&lt;&gt;0,DN12/PLANEL_Pot_Trim!DN12,0)</f>
        <v>0</v>
      </c>
      <c r="DO37" s="47">
        <f>IF(PLANEL_Pot_Trim!DO12&lt;&gt;0,DO12/PLANEL_Pot_Trim!DO12,0)</f>
        <v>0</v>
      </c>
      <c r="DP37" s="47">
        <f>IF(PLANEL_Pot_Trim!DP12&lt;&gt;0,DP12/PLANEL_Pot_Trim!DP12,0)</f>
        <v>0</v>
      </c>
      <c r="DQ37" s="47">
        <f>IF(PLANEL_Pot_Trim!DQ12&lt;&gt;0,DQ12/PLANEL_Pot_Trim!DQ12,0)</f>
        <v>0</v>
      </c>
      <c r="DR37" s="47">
        <f>IF(PLANEL_Pot_Trim!DR12&lt;&gt;0,DR12/PLANEL_Pot_Trim!DR12,0)</f>
        <v>0</v>
      </c>
      <c r="DS37" s="47">
        <f>IF(PLANEL_Pot_Trim!DS12&lt;&gt;0,DS12/PLANEL_Pot_Trim!DS12,0)</f>
        <v>0</v>
      </c>
      <c r="DT37" s="47">
        <f>IF(PLANEL_Pot_Trim!DT12&lt;&gt;0,DT12/PLANEL_Pot_Trim!DT12,0)</f>
        <v>0</v>
      </c>
      <c r="DU37" s="47">
        <f>IF(PLANEL_Pot_Trim!DU12&lt;&gt;0,DU12/PLANEL_Pot_Trim!DU12,0)</f>
        <v>0</v>
      </c>
      <c r="DV37" s="47">
        <f>IF(PLANEL_Pot_Trim!DV12&lt;&gt;0,DV12/PLANEL_Pot_Trim!DV12,0)</f>
        <v>0</v>
      </c>
      <c r="DW37" s="47">
        <f>IF(PLANEL_Pot_Trim!DW12&lt;&gt;0,DW12/PLANEL_Pot_Trim!DW12,0)</f>
        <v>0</v>
      </c>
      <c r="DX37" s="47">
        <f>IF(PLANEL_Pot_Trim!DX12&lt;&gt;0,DX12/PLANEL_Pot_Trim!DX12,0)</f>
        <v>0</v>
      </c>
      <c r="DY37" s="47">
        <f>IF(PLANEL_Pot_Trim!DY12&lt;&gt;0,DY12/PLANEL_Pot_Trim!DY12,0)</f>
        <v>0</v>
      </c>
      <c r="DZ37" s="47">
        <f>IF(PLANEL_Pot_Trim!DZ12&lt;&gt;0,DZ12/PLANEL_Pot_Trim!DZ12,0)</f>
        <v>0</v>
      </c>
      <c r="EA37" s="47">
        <f>IF(PLANEL_Pot_Trim!EA12&lt;&gt;0,EA12/PLANEL_Pot_Trim!EA12,0)</f>
        <v>0</v>
      </c>
      <c r="EB37" s="47">
        <f>IF(PLANEL_Pot_Trim!EB12&lt;&gt;0,EB12/PLANEL_Pot_Trim!EB12,0)</f>
        <v>0</v>
      </c>
      <c r="EC37" s="47">
        <f>IF(PLANEL_Pot_Trim!EC12&lt;&gt;0,EC12/PLANEL_Pot_Trim!EC12,0)</f>
        <v>0</v>
      </c>
      <c r="ED37" s="47">
        <f>IF(PLANEL_Pot_Trim!ED12&lt;&gt;0,ED12/PLANEL_Pot_Trim!ED12,0)</f>
        <v>0</v>
      </c>
      <c r="EE37" s="47">
        <f>IF(PLANEL_Pot_Trim!EE12&lt;&gt;0,EE12/PLANEL_Pot_Trim!EE12,0)</f>
        <v>0</v>
      </c>
      <c r="EF37" s="47">
        <f>IF(PLANEL_Pot_Trim!EF12&lt;&gt;0,EF12/PLANEL_Pot_Trim!EF12,0)</f>
        <v>0</v>
      </c>
      <c r="EG37" s="47">
        <f>IF(PLANEL_Pot_Trim!EG12&lt;&gt;0,EG12/PLANEL_Pot_Trim!EG12,0)</f>
        <v>0</v>
      </c>
      <c r="EH37" s="47">
        <f>IF(PLANEL_Pot_Trim!EH12&lt;&gt;0,EH12/PLANEL_Pot_Trim!EH12,0)</f>
        <v>0</v>
      </c>
      <c r="EI37" s="47">
        <f>IF(PLANEL_Pot_Trim!EI12&lt;&gt;0,EI12/PLANEL_Pot_Trim!EI12,0)</f>
        <v>0</v>
      </c>
      <c r="EJ37" s="47">
        <f>IF(PLANEL_Pot_Trim!EJ12&lt;&gt;0,EJ12/PLANEL_Pot_Trim!EJ12,0)</f>
        <v>0</v>
      </c>
      <c r="EK37" s="47">
        <f>IF(PLANEL_Pot_Trim!EK12&lt;&gt;0,EK12/PLANEL_Pot_Trim!EK12,0)</f>
        <v>0</v>
      </c>
      <c r="EL37" s="47">
        <f>IF(PLANEL_Pot_Trim!EL12&lt;&gt;0,EL12/PLANEL_Pot_Trim!EL12,0)</f>
        <v>0</v>
      </c>
      <c r="EM37" s="47">
        <f>IF(PLANEL_Pot_Trim!EM12&lt;&gt;0,EM12/PLANEL_Pot_Trim!EM12,0)</f>
        <v>0</v>
      </c>
      <c r="EN37" s="47">
        <f>IF(PLANEL_Pot_Trim!EN12&lt;&gt;0,EN12/PLANEL_Pot_Trim!EN12,0)</f>
        <v>0</v>
      </c>
      <c r="EO37" s="47">
        <f>IF(PLANEL_Pot_Trim!EO12&lt;&gt;0,EO12/PLANEL_Pot_Trim!EO12,0)</f>
        <v>0</v>
      </c>
      <c r="EP37" s="47">
        <f>IF(PLANEL_Pot_Trim!EP12&lt;&gt;0,EP12/PLANEL_Pot_Trim!EP12,0)</f>
        <v>0</v>
      </c>
    </row>
    <row r="38" spans="2:146" x14ac:dyDescent="0.25">
      <c r="B38" s="16" t="s">
        <v>6</v>
      </c>
      <c r="C38" s="47">
        <f>IF(PLANEL_Pot_Trim!C13&lt;&gt;0,C13/PLANEL_Pot_Trim!C13,0)</f>
        <v>0</v>
      </c>
      <c r="D38" s="47">
        <f>IF(PLANEL_Pot_Trim!D13&lt;&gt;0,D13/PLANEL_Pot_Trim!D13,0)</f>
        <v>0</v>
      </c>
      <c r="E38" s="47">
        <f>IF(PLANEL_Pot_Trim!E13&lt;&gt;0,E13/PLANEL_Pot_Trim!E13,0)</f>
        <v>0</v>
      </c>
      <c r="F38" s="47">
        <f>IF(PLANEL_Pot_Trim!F13&lt;&gt;0,F13/PLANEL_Pot_Trim!F13,0)</f>
        <v>0</v>
      </c>
      <c r="G38" s="47">
        <f>IF(PLANEL_Pot_Trim!G13&lt;&gt;0,G13/PLANEL_Pot_Trim!G13,0)</f>
        <v>0</v>
      </c>
      <c r="H38" s="47">
        <f>IF(PLANEL_Pot_Trim!H13&lt;&gt;0,H13/PLANEL_Pot_Trim!H13,0)</f>
        <v>0</v>
      </c>
      <c r="I38" s="47">
        <f>IF(PLANEL_Pot_Trim!I13&lt;&gt;0,I13/PLANEL_Pot_Trim!I13,0)</f>
        <v>0</v>
      </c>
      <c r="J38" s="47">
        <f>IF(PLANEL_Pot_Trim!J13&lt;&gt;0,J13/PLANEL_Pot_Trim!J13,0)</f>
        <v>0</v>
      </c>
      <c r="K38" s="47">
        <f>IF(PLANEL_Pot_Trim!K13&lt;&gt;0,K13/PLANEL_Pot_Trim!K13,0)</f>
        <v>0</v>
      </c>
      <c r="L38" s="47">
        <f>IF(PLANEL_Pot_Trim!L13&lt;&gt;0,L13/PLANEL_Pot_Trim!L13,0)</f>
        <v>0</v>
      </c>
      <c r="M38" s="47">
        <f>IF(PLANEL_Pot_Trim!M13&lt;&gt;0,M13/PLANEL_Pot_Trim!M13,0)</f>
        <v>0</v>
      </c>
      <c r="N38" s="47">
        <f>IF(PLANEL_Pot_Trim!N13&lt;&gt;0,N13/PLANEL_Pot_Trim!N13,0)</f>
        <v>0</v>
      </c>
      <c r="O38" s="47">
        <f>IF(PLANEL_Pot_Trim!O13&lt;&gt;0,O13/PLANEL_Pot_Trim!O13,0)</f>
        <v>0</v>
      </c>
      <c r="P38" s="47">
        <f>IF(PLANEL_Pot_Trim!P13&lt;&gt;0,P13/PLANEL_Pot_Trim!P13,0)</f>
        <v>0</v>
      </c>
      <c r="Q38" s="47">
        <f>IF(PLANEL_Pot_Trim!Q13&lt;&gt;0,Q13/PLANEL_Pot_Trim!Q13,0)</f>
        <v>0</v>
      </c>
      <c r="R38" s="47">
        <f>IF(PLANEL_Pot_Trim!R13&lt;&gt;0,R13/PLANEL_Pot_Trim!R13,0)</f>
        <v>0</v>
      </c>
      <c r="S38" s="47">
        <f>IF(PLANEL_Pot_Trim!S13&lt;&gt;0,S13/PLANEL_Pot_Trim!S13,0)</f>
        <v>0</v>
      </c>
      <c r="T38" s="47">
        <f>IF(PLANEL_Pot_Trim!T13&lt;&gt;0,T13/PLANEL_Pot_Trim!T13,0)</f>
        <v>0</v>
      </c>
      <c r="U38" s="47">
        <f>IF(PLANEL_Pot_Trim!U13&lt;&gt;0,U13/PLANEL_Pot_Trim!U13,0)</f>
        <v>0</v>
      </c>
      <c r="V38" s="47">
        <f>IF(PLANEL_Pot_Trim!V13&lt;&gt;0,V13/PLANEL_Pot_Trim!V13,0)</f>
        <v>0</v>
      </c>
      <c r="W38" s="47">
        <f>IF(PLANEL_Pot_Trim!W13&lt;&gt;0,W13/PLANEL_Pot_Trim!W13,0)</f>
        <v>0</v>
      </c>
      <c r="X38" s="47">
        <f>IF(PLANEL_Pot_Trim!X13&lt;&gt;0,X13/PLANEL_Pot_Trim!X13,0)</f>
        <v>0</v>
      </c>
      <c r="Y38" s="47">
        <f>IF(PLANEL_Pot_Trim!Y13&lt;&gt;0,Y13/PLANEL_Pot_Trim!Y13,0)</f>
        <v>0</v>
      </c>
      <c r="Z38" s="47">
        <f>IF(PLANEL_Pot_Trim!Z13&lt;&gt;0,Z13/PLANEL_Pot_Trim!Z13,0)</f>
        <v>0</v>
      </c>
      <c r="AA38" s="47">
        <f>IF(PLANEL_Pot_Trim!AA13&lt;&gt;0,AA13/PLANEL_Pot_Trim!AA13,0)</f>
        <v>0</v>
      </c>
      <c r="AB38" s="47">
        <f>IF(PLANEL_Pot_Trim!AB13&lt;&gt;0,AB13/PLANEL_Pot_Trim!AB13,0)</f>
        <v>0</v>
      </c>
      <c r="AC38" s="47">
        <f>IF(PLANEL_Pot_Trim!AC13&lt;&gt;0,AC13/PLANEL_Pot_Trim!AC13,0)</f>
        <v>0</v>
      </c>
      <c r="AD38" s="47">
        <f>IF(PLANEL_Pot_Trim!AD13&lt;&gt;0,AD13/PLANEL_Pot_Trim!AD13,0)</f>
        <v>0</v>
      </c>
      <c r="AE38" s="47">
        <f>IF(PLANEL_Pot_Trim!AE13&lt;&gt;0,AE13/PLANEL_Pot_Trim!AE13,0)</f>
        <v>0</v>
      </c>
      <c r="AF38" s="47">
        <f>IF(PLANEL_Pot_Trim!AF13&lt;&gt;0,AF13/PLANEL_Pot_Trim!AF13,0)</f>
        <v>0</v>
      </c>
      <c r="AG38" s="47">
        <f>IF(PLANEL_Pot_Trim!AG13&lt;&gt;0,AG13/PLANEL_Pot_Trim!AG13,0)</f>
        <v>0</v>
      </c>
      <c r="AH38" s="47">
        <f>IF(PLANEL_Pot_Trim!AH13&lt;&gt;0,AH13/PLANEL_Pot_Trim!AH13,0)</f>
        <v>0</v>
      </c>
      <c r="AI38" s="47">
        <f>IF(PLANEL_Pot_Trim!AI13&lt;&gt;0,AI13/PLANEL_Pot_Trim!AI13,0)</f>
        <v>0</v>
      </c>
      <c r="AJ38" s="47">
        <f>IF(PLANEL_Pot_Trim!AJ13&lt;&gt;0,AJ13/PLANEL_Pot_Trim!AJ13,0)</f>
        <v>0</v>
      </c>
      <c r="AK38" s="47">
        <f>IF(PLANEL_Pot_Trim!AK13&lt;&gt;0,AK13/PLANEL_Pot_Trim!AK13,0)</f>
        <v>0</v>
      </c>
      <c r="AL38" s="47">
        <f>IF(PLANEL_Pot_Trim!AL13&lt;&gt;0,AL13/PLANEL_Pot_Trim!AL13,0)</f>
        <v>0</v>
      </c>
      <c r="AM38" s="47">
        <f>IF(PLANEL_Pot_Trim!AM13&lt;&gt;0,AM13/PLANEL_Pot_Trim!AM13,0)</f>
        <v>0</v>
      </c>
      <c r="AN38" s="47">
        <f>IF(PLANEL_Pot_Trim!AN13&lt;&gt;0,AN13/PLANEL_Pot_Trim!AN13,0)</f>
        <v>0</v>
      </c>
      <c r="AO38" s="47">
        <f>IF(PLANEL_Pot_Trim!AO13&lt;&gt;0,AO13/PLANEL_Pot_Trim!AO13,0)</f>
        <v>0</v>
      </c>
      <c r="AP38" s="47">
        <f>IF(PLANEL_Pot_Trim!AP13&lt;&gt;0,AP13/PLANEL_Pot_Trim!AP13,0)</f>
        <v>0</v>
      </c>
      <c r="AQ38" s="47">
        <f>IF(PLANEL_Pot_Trim!AQ13&lt;&gt;0,AQ13/PLANEL_Pot_Trim!AQ13,0)</f>
        <v>0</v>
      </c>
      <c r="AR38" s="47">
        <f>IF(PLANEL_Pot_Trim!AR13&lt;&gt;0,AR13/PLANEL_Pot_Trim!AR13,0)</f>
        <v>0</v>
      </c>
      <c r="AS38" s="47">
        <f>IF(PLANEL_Pot_Trim!AS13&lt;&gt;0,AS13/PLANEL_Pot_Trim!AS13,0)</f>
        <v>0</v>
      </c>
      <c r="AT38" s="47">
        <f>IF(PLANEL_Pot_Trim!AT13&lt;&gt;0,AT13/PLANEL_Pot_Trim!AT13,0)</f>
        <v>0</v>
      </c>
      <c r="AU38" s="47">
        <f>IF(PLANEL_Pot_Trim!AU13&lt;&gt;0,AU13/PLANEL_Pot_Trim!AU13,0)</f>
        <v>0</v>
      </c>
      <c r="AV38" s="47">
        <f>IF(PLANEL_Pot_Trim!AV13&lt;&gt;0,AV13/PLANEL_Pot_Trim!AV13,0)</f>
        <v>0</v>
      </c>
      <c r="AW38" s="47">
        <f>IF(PLANEL_Pot_Trim!AW13&lt;&gt;0,AW13/PLANEL_Pot_Trim!AW13,0)</f>
        <v>0</v>
      </c>
      <c r="AX38" s="47">
        <f>IF(PLANEL_Pot_Trim!AX13&lt;&gt;0,AX13/PLANEL_Pot_Trim!AX13,0)</f>
        <v>0</v>
      </c>
      <c r="AY38" s="47">
        <f>IF(PLANEL_Pot_Trim!AY13&lt;&gt;0,AY13/PLANEL_Pot_Trim!AY13,0)</f>
        <v>0</v>
      </c>
      <c r="AZ38" s="47">
        <f>IF(PLANEL_Pot_Trim!AZ13&lt;&gt;0,AZ13/PLANEL_Pot_Trim!AZ13,0)</f>
        <v>0</v>
      </c>
      <c r="BA38" s="47">
        <f>IF(PLANEL_Pot_Trim!BA13&lt;&gt;0,BA13/PLANEL_Pot_Trim!BA13,0)</f>
        <v>0</v>
      </c>
      <c r="BB38" s="47">
        <f>IF(PLANEL_Pot_Trim!BB13&lt;&gt;0,BB13/PLANEL_Pot_Trim!BB13,0)</f>
        <v>0</v>
      </c>
      <c r="BC38" s="47">
        <f>IF(PLANEL_Pot_Trim!BC13&lt;&gt;0,BC13/PLANEL_Pot_Trim!BC13,0)</f>
        <v>0</v>
      </c>
      <c r="BD38" s="47">
        <f>IF(PLANEL_Pot_Trim!BD13&lt;&gt;0,BD13/PLANEL_Pot_Trim!BD13,0)</f>
        <v>0</v>
      </c>
      <c r="BE38" s="47">
        <f>IF(PLANEL_Pot_Trim!BE13&lt;&gt;0,BE13/PLANEL_Pot_Trim!BE13,0)</f>
        <v>0</v>
      </c>
      <c r="BF38" s="47">
        <f>IF(PLANEL_Pot_Trim!BF13&lt;&gt;0,BF13/PLANEL_Pot_Trim!BF13,0)</f>
        <v>0</v>
      </c>
      <c r="BG38" s="47">
        <f>IF(PLANEL_Pot_Trim!BG13&lt;&gt;0,BG13/PLANEL_Pot_Trim!BG13,0)</f>
        <v>0</v>
      </c>
      <c r="BH38" s="47">
        <f>IF(PLANEL_Pot_Trim!BH13&lt;&gt;0,BH13/PLANEL_Pot_Trim!BH13,0)</f>
        <v>0</v>
      </c>
      <c r="BI38" s="47">
        <f>IF(PLANEL_Pot_Trim!BI13&lt;&gt;0,BI13/PLANEL_Pot_Trim!BI13,0)</f>
        <v>0</v>
      </c>
      <c r="BJ38" s="47">
        <f>IF(PLANEL_Pot_Trim!BJ13&lt;&gt;0,BJ13/PLANEL_Pot_Trim!BJ13,0)</f>
        <v>0</v>
      </c>
      <c r="BK38" s="47">
        <f>IF(PLANEL_Pot_Trim!BK13&lt;&gt;0,BK13/PLANEL_Pot_Trim!BK13,0)</f>
        <v>0</v>
      </c>
      <c r="BL38" s="47">
        <f>IF(PLANEL_Pot_Trim!BL13&lt;&gt;0,BL13/PLANEL_Pot_Trim!BL13,0)</f>
        <v>0</v>
      </c>
      <c r="BM38" s="47">
        <f>IF(PLANEL_Pot_Trim!BM13&lt;&gt;0,BM13/PLANEL_Pot_Trim!BM13,0)</f>
        <v>0</v>
      </c>
      <c r="BN38" s="47">
        <f>IF(PLANEL_Pot_Trim!BN13&lt;&gt;0,BN13/PLANEL_Pot_Trim!BN13,0)</f>
        <v>0</v>
      </c>
      <c r="BO38" s="47">
        <f>IF(PLANEL_Pot_Trim!BO13&lt;&gt;0,BO13/PLANEL_Pot_Trim!BO13,0)</f>
        <v>0</v>
      </c>
      <c r="BP38" s="47">
        <f>IF(PLANEL_Pot_Trim!BP13&lt;&gt;0,BP13/PLANEL_Pot_Trim!BP13,0)</f>
        <v>0</v>
      </c>
      <c r="BQ38" s="47">
        <f>IF(PLANEL_Pot_Trim!BQ13&lt;&gt;0,BQ13/PLANEL_Pot_Trim!BQ13,0)</f>
        <v>0</v>
      </c>
      <c r="BR38" s="47">
        <f>IF(PLANEL_Pot_Trim!BR13&lt;&gt;0,BR13/PLANEL_Pot_Trim!BR13,0)</f>
        <v>0</v>
      </c>
      <c r="BS38" s="47">
        <f>IF(PLANEL_Pot_Trim!BS13&lt;&gt;0,BS13/PLANEL_Pot_Trim!BS13,0)</f>
        <v>0</v>
      </c>
      <c r="BT38" s="47">
        <f>IF(PLANEL_Pot_Trim!BT13&lt;&gt;0,BT13/PLANEL_Pot_Trim!BT13,0)</f>
        <v>0</v>
      </c>
      <c r="BU38" s="47">
        <f>IF(PLANEL_Pot_Trim!BU13&lt;&gt;0,BU13/PLANEL_Pot_Trim!BU13,0)</f>
        <v>0</v>
      </c>
      <c r="BV38" s="47">
        <f>IF(PLANEL_Pot_Trim!BV13&lt;&gt;0,BV13/PLANEL_Pot_Trim!BV13,0)</f>
        <v>0</v>
      </c>
      <c r="BW38" s="47">
        <f>IF(PLANEL_Pot_Trim!BW13&lt;&gt;0,BW13/PLANEL_Pot_Trim!BW13,0)</f>
        <v>0</v>
      </c>
      <c r="BX38" s="47">
        <f>IF(PLANEL_Pot_Trim!BX13&lt;&gt;0,BX13/PLANEL_Pot_Trim!BX13,0)</f>
        <v>0</v>
      </c>
      <c r="BY38" s="47">
        <f>IF(PLANEL_Pot_Trim!BY13&lt;&gt;0,BY13/PLANEL_Pot_Trim!BY13,0)</f>
        <v>0</v>
      </c>
      <c r="BZ38" s="47">
        <f>IF(PLANEL_Pot_Trim!BZ13&lt;&gt;0,BZ13/PLANEL_Pot_Trim!BZ13,0)</f>
        <v>0</v>
      </c>
      <c r="CA38" s="47">
        <f>IF(PLANEL_Pot_Trim!CA13&lt;&gt;0,CA13/PLANEL_Pot_Trim!CA13,0)</f>
        <v>0</v>
      </c>
      <c r="CB38" s="47">
        <f>IF(PLANEL_Pot_Trim!CB13&lt;&gt;0,CB13/PLANEL_Pot_Trim!CB13,0)</f>
        <v>0</v>
      </c>
      <c r="CC38" s="47">
        <f>IF(PLANEL_Pot_Trim!CC13&lt;&gt;0,CC13/PLANEL_Pot_Trim!CC13,0)</f>
        <v>0</v>
      </c>
      <c r="CD38" s="47">
        <f>IF(PLANEL_Pot_Trim!CD13&lt;&gt;0,CD13/PLANEL_Pot_Trim!CD13,0)</f>
        <v>0</v>
      </c>
      <c r="CE38" s="47">
        <f>IF(PLANEL_Pot_Trim!CE13&lt;&gt;0,CE13/PLANEL_Pot_Trim!CE13,0)</f>
        <v>0</v>
      </c>
      <c r="CF38" s="47">
        <f>IF(PLANEL_Pot_Trim!CF13&lt;&gt;0,CF13/PLANEL_Pot_Trim!CF13,0)</f>
        <v>0</v>
      </c>
      <c r="CG38" s="47">
        <f>IF(PLANEL_Pot_Trim!CG13&lt;&gt;0,CG13/PLANEL_Pot_Trim!CG13,0)</f>
        <v>0</v>
      </c>
      <c r="CH38" s="47">
        <f>IF(PLANEL_Pot_Trim!CH13&lt;&gt;0,CH13/PLANEL_Pot_Trim!CH13,0)</f>
        <v>0</v>
      </c>
      <c r="CI38" s="47">
        <f>IF(PLANEL_Pot_Trim!CI13&lt;&gt;0,CI13/PLANEL_Pot_Trim!CI13,0)</f>
        <v>0</v>
      </c>
      <c r="CJ38" s="47">
        <f>IF(PLANEL_Pot_Trim!CJ13&lt;&gt;0,CJ13/PLANEL_Pot_Trim!CJ13,0)</f>
        <v>0</v>
      </c>
      <c r="CK38" s="47">
        <f>IF(PLANEL_Pot_Trim!CK13&lt;&gt;0,CK13/PLANEL_Pot_Trim!CK13,0)</f>
        <v>0</v>
      </c>
      <c r="CL38" s="47">
        <f>IF(PLANEL_Pot_Trim!CL13&lt;&gt;0,CL13/PLANEL_Pot_Trim!CL13,0)</f>
        <v>0</v>
      </c>
      <c r="CM38" s="47">
        <f>IF(PLANEL_Pot_Trim!CM13&lt;&gt;0,CM13/PLANEL_Pot_Trim!CM13,0)</f>
        <v>0</v>
      </c>
      <c r="CN38" s="47">
        <f>IF(PLANEL_Pot_Trim!CN13&lt;&gt;0,CN13/PLANEL_Pot_Trim!CN13,0)</f>
        <v>0</v>
      </c>
      <c r="CO38" s="47">
        <f>IF(PLANEL_Pot_Trim!CO13&lt;&gt;0,CO13/PLANEL_Pot_Trim!CO13,0)</f>
        <v>0</v>
      </c>
      <c r="CP38" s="47">
        <f>IF(PLANEL_Pot_Trim!CP13&lt;&gt;0,CP13/PLANEL_Pot_Trim!CP13,0)</f>
        <v>0</v>
      </c>
      <c r="CQ38" s="47">
        <f>IF(PLANEL_Pot_Trim!CQ13&lt;&gt;0,CQ13/PLANEL_Pot_Trim!CQ13,0)</f>
        <v>0</v>
      </c>
      <c r="CR38" s="47">
        <f>IF(PLANEL_Pot_Trim!CR13&lt;&gt;0,CR13/PLANEL_Pot_Trim!CR13,0)</f>
        <v>0</v>
      </c>
      <c r="CS38" s="47">
        <f>IF(PLANEL_Pot_Trim!CS13&lt;&gt;0,CS13/PLANEL_Pot_Trim!CS13,0)</f>
        <v>0</v>
      </c>
      <c r="CT38" s="47">
        <f>IF(PLANEL_Pot_Trim!CT13&lt;&gt;0,CT13/PLANEL_Pot_Trim!CT13,0)</f>
        <v>0</v>
      </c>
      <c r="CU38" s="47">
        <f>IF(PLANEL_Pot_Trim!CU13&lt;&gt;0,CU13/PLANEL_Pot_Trim!CU13,0)</f>
        <v>0</v>
      </c>
      <c r="CV38" s="47">
        <f>IF(PLANEL_Pot_Trim!CV13&lt;&gt;0,CV13/PLANEL_Pot_Trim!CV13,0)</f>
        <v>0</v>
      </c>
      <c r="CW38" s="47">
        <f>IF(PLANEL_Pot_Trim!CW13&lt;&gt;0,CW13/PLANEL_Pot_Trim!CW13,0)</f>
        <v>0</v>
      </c>
      <c r="CX38" s="47">
        <f>IF(PLANEL_Pot_Trim!CX13&lt;&gt;0,CX13/PLANEL_Pot_Trim!CX13,0)</f>
        <v>0</v>
      </c>
      <c r="CY38" s="77">
        <f>IF(PLANEL_Pot_Trim!CY13&lt;&gt;0,CY13/PLANEL_Pot_Trim!CY13,0)</f>
        <v>0</v>
      </c>
      <c r="CZ38" s="77">
        <f>IF(PLANEL_Pot_Trim!CZ13&lt;&gt;0,CZ13/PLANEL_Pot_Trim!CZ13,0)</f>
        <v>0</v>
      </c>
      <c r="DA38" s="77">
        <f>IF(PLANEL_Pot_Trim!DA13&lt;&gt;0,DA13/PLANEL_Pot_Trim!DA13,0)</f>
        <v>0</v>
      </c>
      <c r="DB38" s="77">
        <f>IF(PLANEL_Pot_Trim!DB13&lt;&gt;0,DB13/PLANEL_Pot_Trim!DB13,0)</f>
        <v>0</v>
      </c>
      <c r="DC38" s="47">
        <f>IF(PLANEL_Pot_Trim!DC13&lt;&gt;0,DC13/PLANEL_Pot_Trim!DC13,0)</f>
        <v>0</v>
      </c>
      <c r="DD38" s="47">
        <f>IF(PLANEL_Pot_Trim!DD13&lt;&gt;0,DD13/PLANEL_Pot_Trim!DD13,0)</f>
        <v>0</v>
      </c>
      <c r="DE38" s="47">
        <f>IF(PLANEL_Pot_Trim!DE13&lt;&gt;0,DE13/PLANEL_Pot_Trim!DE13,0)</f>
        <v>0</v>
      </c>
      <c r="DF38" s="47">
        <f>IF(PLANEL_Pot_Trim!DF13&lt;&gt;0,DF13/PLANEL_Pot_Trim!DF13,0)</f>
        <v>0</v>
      </c>
      <c r="DG38" s="47">
        <f>IF(PLANEL_Pot_Trim!DG13&lt;&gt;0,DG13/PLANEL_Pot_Trim!DG13,0)</f>
        <v>0</v>
      </c>
      <c r="DH38" s="47">
        <f>IF(PLANEL_Pot_Trim!DH13&lt;&gt;0,DH13/PLANEL_Pot_Trim!DH13,0)</f>
        <v>0</v>
      </c>
      <c r="DI38" s="47">
        <f>IF(PLANEL_Pot_Trim!DI13&lt;&gt;0,DI13/PLANEL_Pot_Trim!DI13,0)</f>
        <v>0</v>
      </c>
      <c r="DJ38" s="47">
        <f>IF(PLANEL_Pot_Trim!DJ13&lt;&gt;0,DJ13/PLANEL_Pot_Trim!DJ13,0)</f>
        <v>0</v>
      </c>
      <c r="DK38" s="47">
        <f>IF(PLANEL_Pot_Trim!DK13&lt;&gt;0,DK13/PLANEL_Pot_Trim!DK13,0)</f>
        <v>0</v>
      </c>
      <c r="DL38" s="47">
        <f>IF(PLANEL_Pot_Trim!DL13&lt;&gt;0,DL13/PLANEL_Pot_Trim!DL13,0)</f>
        <v>0</v>
      </c>
      <c r="DM38" s="47">
        <f>IF(PLANEL_Pot_Trim!DM13&lt;&gt;0,DM13/PLANEL_Pot_Trim!DM13,0)</f>
        <v>0</v>
      </c>
      <c r="DN38" s="47">
        <f>IF(PLANEL_Pot_Trim!DN13&lt;&gt;0,DN13/PLANEL_Pot_Trim!DN13,0)</f>
        <v>0</v>
      </c>
      <c r="DO38" s="47">
        <f>IF(PLANEL_Pot_Trim!DO13&lt;&gt;0,DO13/PLANEL_Pot_Trim!DO13,0)</f>
        <v>0</v>
      </c>
      <c r="DP38" s="47">
        <f>IF(PLANEL_Pot_Trim!DP13&lt;&gt;0,DP13/PLANEL_Pot_Trim!DP13,0)</f>
        <v>0</v>
      </c>
      <c r="DQ38" s="47">
        <f>IF(PLANEL_Pot_Trim!DQ13&lt;&gt;0,DQ13/PLANEL_Pot_Trim!DQ13,0)</f>
        <v>0</v>
      </c>
      <c r="DR38" s="47">
        <f>IF(PLANEL_Pot_Trim!DR13&lt;&gt;0,DR13/PLANEL_Pot_Trim!DR13,0)</f>
        <v>0</v>
      </c>
      <c r="DS38" s="47">
        <f>IF(PLANEL_Pot_Trim!DS13&lt;&gt;0,DS13/PLANEL_Pot_Trim!DS13,0)</f>
        <v>0</v>
      </c>
      <c r="DT38" s="47">
        <f>IF(PLANEL_Pot_Trim!DT13&lt;&gt;0,DT13/PLANEL_Pot_Trim!DT13,0)</f>
        <v>0</v>
      </c>
      <c r="DU38" s="47">
        <f>IF(PLANEL_Pot_Trim!DU13&lt;&gt;0,DU13/PLANEL_Pot_Trim!DU13,0)</f>
        <v>0</v>
      </c>
      <c r="DV38" s="47">
        <f>IF(PLANEL_Pot_Trim!DV13&lt;&gt;0,DV13/PLANEL_Pot_Trim!DV13,0)</f>
        <v>0</v>
      </c>
      <c r="DW38" s="47">
        <f>IF(PLANEL_Pot_Trim!DW13&lt;&gt;0,DW13/PLANEL_Pot_Trim!DW13,0)</f>
        <v>0</v>
      </c>
      <c r="DX38" s="47">
        <f>IF(PLANEL_Pot_Trim!DX13&lt;&gt;0,DX13/PLANEL_Pot_Trim!DX13,0)</f>
        <v>0</v>
      </c>
      <c r="DY38" s="47">
        <f>IF(PLANEL_Pot_Trim!DY13&lt;&gt;0,DY13/PLANEL_Pot_Trim!DY13,0)</f>
        <v>0</v>
      </c>
      <c r="DZ38" s="47">
        <f>IF(PLANEL_Pot_Trim!DZ13&lt;&gt;0,DZ13/PLANEL_Pot_Trim!DZ13,0)</f>
        <v>0</v>
      </c>
      <c r="EA38" s="47">
        <f>IF(PLANEL_Pot_Trim!EA13&lt;&gt;0,EA13/PLANEL_Pot_Trim!EA13,0)</f>
        <v>0</v>
      </c>
      <c r="EB38" s="47">
        <f>IF(PLANEL_Pot_Trim!EB13&lt;&gt;0,EB13/PLANEL_Pot_Trim!EB13,0)</f>
        <v>0</v>
      </c>
      <c r="EC38" s="47">
        <f>IF(PLANEL_Pot_Trim!EC13&lt;&gt;0,EC13/PLANEL_Pot_Trim!EC13,0)</f>
        <v>0</v>
      </c>
      <c r="ED38" s="47">
        <f>IF(PLANEL_Pot_Trim!ED13&lt;&gt;0,ED13/PLANEL_Pot_Trim!ED13,0)</f>
        <v>0</v>
      </c>
      <c r="EE38" s="47">
        <f>IF(PLANEL_Pot_Trim!EE13&lt;&gt;0,EE13/PLANEL_Pot_Trim!EE13,0)</f>
        <v>0</v>
      </c>
      <c r="EF38" s="47">
        <f>IF(PLANEL_Pot_Trim!EF13&lt;&gt;0,EF13/PLANEL_Pot_Trim!EF13,0)</f>
        <v>0</v>
      </c>
      <c r="EG38" s="47">
        <f>IF(PLANEL_Pot_Trim!EG13&lt;&gt;0,EG13/PLANEL_Pot_Trim!EG13,0)</f>
        <v>0</v>
      </c>
      <c r="EH38" s="47">
        <f>IF(PLANEL_Pot_Trim!EH13&lt;&gt;0,EH13/PLANEL_Pot_Trim!EH13,0)</f>
        <v>0</v>
      </c>
      <c r="EI38" s="47">
        <f>IF(PLANEL_Pot_Trim!EI13&lt;&gt;0,EI13/PLANEL_Pot_Trim!EI13,0)</f>
        <v>0</v>
      </c>
      <c r="EJ38" s="47">
        <f>IF(PLANEL_Pot_Trim!EJ13&lt;&gt;0,EJ13/PLANEL_Pot_Trim!EJ13,0)</f>
        <v>0</v>
      </c>
      <c r="EK38" s="47">
        <f>IF(PLANEL_Pot_Trim!EK13&lt;&gt;0,EK13/PLANEL_Pot_Trim!EK13,0)</f>
        <v>0</v>
      </c>
      <c r="EL38" s="47">
        <f>IF(PLANEL_Pot_Trim!EL13&lt;&gt;0,EL13/PLANEL_Pot_Trim!EL13,0)</f>
        <v>0</v>
      </c>
      <c r="EM38" s="47">
        <f>IF(PLANEL_Pot_Trim!EM13&lt;&gt;0,EM13/PLANEL_Pot_Trim!EM13,0)</f>
        <v>0</v>
      </c>
      <c r="EN38" s="47">
        <f>IF(PLANEL_Pot_Trim!EN13&lt;&gt;0,EN13/PLANEL_Pot_Trim!EN13,0)</f>
        <v>0</v>
      </c>
      <c r="EO38" s="47">
        <f>IF(PLANEL_Pot_Trim!EO13&lt;&gt;0,EO13/PLANEL_Pot_Trim!EO13,0)</f>
        <v>0</v>
      </c>
      <c r="EP38" s="47">
        <f>IF(PLANEL_Pot_Trim!EP13&lt;&gt;0,EP13/PLANEL_Pot_Trim!EP13,0)</f>
        <v>0</v>
      </c>
    </row>
    <row r="39" spans="2:146" x14ac:dyDescent="0.25">
      <c r="B39" s="23" t="s">
        <v>51</v>
      </c>
      <c r="C39" s="52">
        <f>IF(PLANEL_Pot_Trim!C14&lt;&gt;0,C14/PLANEL_Pot_Trim!C14,0)</f>
        <v>3.7319543782573066E-2</v>
      </c>
      <c r="D39" s="52">
        <f>IF(PLANEL_Pot_Trim!D14&lt;&gt;0,D14/PLANEL_Pot_Trim!D14,0)</f>
        <v>0.38177285420622903</v>
      </c>
      <c r="E39" s="52">
        <f>IF(PLANEL_Pot_Trim!E14&lt;&gt;0,E14/PLANEL_Pot_Trim!E14,0)</f>
        <v>0.52241801048706293</v>
      </c>
      <c r="F39" s="52">
        <f>IF(PLANEL_Pot_Trim!F14&lt;&gt;0,F14/PLANEL_Pot_Trim!F14,0)</f>
        <v>0.33291317351310623</v>
      </c>
      <c r="G39" s="52">
        <f>IF(PLANEL_Pot_Trim!G14&lt;&gt;0,G14/PLANEL_Pot_Trim!G14,0)</f>
        <v>3.7319543782013014E-2</v>
      </c>
      <c r="H39" s="52">
        <f>IF(PLANEL_Pot_Trim!H14&lt;&gt;0,H14/PLANEL_Pot_Trim!H14,0)</f>
        <v>0.38177285424221596</v>
      </c>
      <c r="I39" s="52">
        <f>IF(PLANEL_Pot_Trim!I14&lt;&gt;0,I14/PLANEL_Pot_Trim!I14,0)</f>
        <v>0.52241801047901826</v>
      </c>
      <c r="J39" s="52">
        <f>IF(PLANEL_Pot_Trim!J14&lt;&gt;0,J14/PLANEL_Pot_Trim!J14,0)</f>
        <v>0.33291317349938843</v>
      </c>
      <c r="K39" s="52">
        <f>IF(PLANEL_Pot_Trim!K14&lt;&gt;0,K14/PLANEL_Pot_Trim!K14,0)</f>
        <v>3.7319543782586721E-2</v>
      </c>
      <c r="L39" s="52">
        <f>IF(PLANEL_Pot_Trim!L14&lt;&gt;0,L14/PLANEL_Pot_Trim!L14,0)</f>
        <v>0.38177285424477836</v>
      </c>
      <c r="M39" s="52">
        <f>IF(PLANEL_Pot_Trim!M14&lt;&gt;0,M14/PLANEL_Pot_Trim!M14,0)</f>
        <v>0.52241801052062387</v>
      </c>
      <c r="N39" s="52">
        <f>IF(PLANEL_Pot_Trim!N14&lt;&gt;0,N14/PLANEL_Pot_Trim!N14,0)</f>
        <v>0.33291317351045813</v>
      </c>
      <c r="O39" s="52">
        <f>IF(PLANEL_Pot_Trim!O14&lt;&gt;0,O14/PLANEL_Pot_Trim!O14,0)</f>
        <v>3.7319543775256453E-2</v>
      </c>
      <c r="P39" s="52">
        <f>IF(PLANEL_Pot_Trim!P14&lt;&gt;0,P14/PLANEL_Pot_Trim!P14,0)</f>
        <v>0.38177285414340023</v>
      </c>
      <c r="Q39" s="52">
        <f>IF(PLANEL_Pot_Trim!Q14&lt;&gt;0,Q14/PLANEL_Pot_Trim!Q14,0)</f>
        <v>0.52241801046149028</v>
      </c>
      <c r="R39" s="52">
        <f>IF(PLANEL_Pot_Trim!R14&lt;&gt;0,R14/PLANEL_Pot_Trim!R14,0)</f>
        <v>0.33291317342836285</v>
      </c>
      <c r="S39" s="52">
        <f>IF(PLANEL_Pot_Trim!S14&lt;&gt;0,S14/PLANEL_Pot_Trim!S14,0)</f>
        <v>3.7319543775256453E-2</v>
      </c>
      <c r="T39" s="52">
        <f>IF(PLANEL_Pot_Trim!T14&lt;&gt;0,T14/PLANEL_Pot_Trim!T14,0)</f>
        <v>0.38177285414340023</v>
      </c>
      <c r="U39" s="52">
        <f>IF(PLANEL_Pot_Trim!U14&lt;&gt;0,U14/PLANEL_Pot_Trim!U14,0)</f>
        <v>0.52241801046149028</v>
      </c>
      <c r="V39" s="52">
        <f>IF(PLANEL_Pot_Trim!V14&lt;&gt;0,V14/PLANEL_Pot_Trim!V14,0)</f>
        <v>0.33291317342836285</v>
      </c>
      <c r="W39" s="52">
        <f>IF(PLANEL_Pot_Trim!W14&lt;&gt;0,W14/PLANEL_Pot_Trim!W14,0)</f>
        <v>3.7319543775256453E-2</v>
      </c>
      <c r="X39" s="52">
        <f>IF(PLANEL_Pot_Trim!X14&lt;&gt;0,X14/PLANEL_Pot_Trim!X14,0)</f>
        <v>0.38177285414340023</v>
      </c>
      <c r="Y39" s="52">
        <f>IF(PLANEL_Pot_Trim!Y14&lt;&gt;0,Y14/PLANEL_Pot_Trim!Y14,0)</f>
        <v>0.52241801046149028</v>
      </c>
      <c r="Z39" s="52">
        <f>IF(PLANEL_Pot_Trim!Z14&lt;&gt;0,Z14/PLANEL_Pot_Trim!Z14,0)</f>
        <v>0.33291317342836285</v>
      </c>
      <c r="AA39" s="52">
        <f>IF(PLANEL_Pot_Trim!AA14&lt;&gt;0,AA14/PLANEL_Pot_Trim!AA14,0)</f>
        <v>3.7319543775256453E-2</v>
      </c>
      <c r="AB39" s="52">
        <f>IF(PLANEL_Pot_Trim!AB14&lt;&gt;0,AB14/PLANEL_Pot_Trim!AB14,0)</f>
        <v>0.38177285414340023</v>
      </c>
      <c r="AC39" s="52">
        <f>IF(PLANEL_Pot_Trim!AC14&lt;&gt;0,AC14/PLANEL_Pot_Trim!AC14,0)</f>
        <v>0.52241801046149028</v>
      </c>
      <c r="AD39" s="52">
        <f>IF(PLANEL_Pot_Trim!AD14&lt;&gt;0,AD14/PLANEL_Pot_Trim!AD14,0)</f>
        <v>0.33291317342836285</v>
      </c>
      <c r="AE39" s="52">
        <f>IF(PLANEL_Pot_Trim!AE14&lt;&gt;0,AE14/PLANEL_Pot_Trim!AE14,0)</f>
        <v>3.7319543775256453E-2</v>
      </c>
      <c r="AF39" s="52">
        <f>IF(PLANEL_Pot_Trim!AF14&lt;&gt;0,AF14/PLANEL_Pot_Trim!AF14,0)</f>
        <v>0.38177285414340023</v>
      </c>
      <c r="AG39" s="52">
        <f>IF(PLANEL_Pot_Trim!AG14&lt;&gt;0,AG14/PLANEL_Pot_Trim!AG14,0)</f>
        <v>0.52241801046149028</v>
      </c>
      <c r="AH39" s="52">
        <f>IF(PLANEL_Pot_Trim!AH14&lt;&gt;0,AH14/PLANEL_Pot_Trim!AH14,0)</f>
        <v>0.33291317342836285</v>
      </c>
      <c r="AI39" s="52">
        <f>IF(PLANEL_Pot_Trim!AI14&lt;&gt;0,AI14/PLANEL_Pot_Trim!AI14,0)</f>
        <v>3.7319543775256453E-2</v>
      </c>
      <c r="AJ39" s="52">
        <f>IF(PLANEL_Pot_Trim!AJ14&lt;&gt;0,AJ14/PLANEL_Pot_Trim!AJ14,0)</f>
        <v>0.38177285414340023</v>
      </c>
      <c r="AK39" s="52">
        <f>IF(PLANEL_Pot_Trim!AK14&lt;&gt;0,AK14/PLANEL_Pot_Trim!AK14,0)</f>
        <v>0.52241801046149028</v>
      </c>
      <c r="AL39" s="52">
        <f>IF(PLANEL_Pot_Trim!AL14&lt;&gt;0,AL14/PLANEL_Pot_Trim!AL14,0)</f>
        <v>0.33291317342836285</v>
      </c>
      <c r="AM39" s="52">
        <f>IF(PLANEL_Pot_Trim!AM14&lt;&gt;0,AM14/PLANEL_Pot_Trim!AM14,0)</f>
        <v>3.6393904391264199E-2</v>
      </c>
      <c r="AN39" s="52">
        <f>IF(PLANEL_Pot_Trim!AN14&lt;&gt;0,AN14/PLANEL_Pot_Trim!AN14,0)</f>
        <v>0.37230371403063361</v>
      </c>
      <c r="AO39" s="52">
        <f>IF(PLANEL_Pot_Trim!AO14&lt;&gt;0,AO14/PLANEL_Pot_Trim!AO14,0)</f>
        <v>0.50946043805745345</v>
      </c>
      <c r="AP39" s="52">
        <f>IF(PLANEL_Pot_Trim!AP14&lt;&gt;0,AP14/PLANEL_Pot_Trim!AP14,0)</f>
        <v>0.32465590348928386</v>
      </c>
      <c r="AQ39" s="52">
        <f>IF(PLANEL_Pot_Trim!AQ14&lt;&gt;0,AQ14/PLANEL_Pot_Trim!AQ14,0)</f>
        <v>3.6393904391264199E-2</v>
      </c>
      <c r="AR39" s="52">
        <f>IF(PLANEL_Pot_Trim!AR14&lt;&gt;0,AR14/PLANEL_Pot_Trim!AR14,0)</f>
        <v>0.37230371403063361</v>
      </c>
      <c r="AS39" s="52">
        <f>IF(PLANEL_Pot_Trim!AS14&lt;&gt;0,AS14/PLANEL_Pot_Trim!AS14,0)</f>
        <v>0.50946043805745345</v>
      </c>
      <c r="AT39" s="52">
        <f>IF(PLANEL_Pot_Trim!AT14&lt;&gt;0,AT14/PLANEL_Pot_Trim!AT14,0)</f>
        <v>0.32465590348928386</v>
      </c>
      <c r="AU39" s="52">
        <f>IF(PLANEL_Pot_Trim!AU14&lt;&gt;0,AU14/PLANEL_Pot_Trim!AU14,0)</f>
        <v>3.6393904391264199E-2</v>
      </c>
      <c r="AV39" s="52">
        <f>IF(PLANEL_Pot_Trim!AV14&lt;&gt;0,AV14/PLANEL_Pot_Trim!AV14,0)</f>
        <v>0.37230371403063361</v>
      </c>
      <c r="AW39" s="52">
        <f>IF(PLANEL_Pot_Trim!AW14&lt;&gt;0,AW14/PLANEL_Pot_Trim!AW14,0)</f>
        <v>0.50946043805745345</v>
      </c>
      <c r="AX39" s="52">
        <f>IF(PLANEL_Pot_Trim!AX14&lt;&gt;0,AX14/PLANEL_Pot_Trim!AX14,0)</f>
        <v>0.32465590348928386</v>
      </c>
      <c r="AY39" s="52">
        <f>IF(PLANEL_Pot_Trim!AY14&lt;&gt;0,AY14/PLANEL_Pot_Trim!AY14,0)</f>
        <v>3.6393904391264199E-2</v>
      </c>
      <c r="AZ39" s="52">
        <f>IF(PLANEL_Pot_Trim!AZ14&lt;&gt;0,AZ14/PLANEL_Pot_Trim!AZ14,0)</f>
        <v>0.37230371403063361</v>
      </c>
      <c r="BA39" s="52">
        <f>IF(PLANEL_Pot_Trim!BA14&lt;&gt;0,BA14/PLANEL_Pot_Trim!BA14,0)</f>
        <v>0.50946043805745345</v>
      </c>
      <c r="BB39" s="52">
        <f>IF(PLANEL_Pot_Trim!BB14&lt;&gt;0,BB14/PLANEL_Pot_Trim!BB14,0)</f>
        <v>0.32465590348928386</v>
      </c>
      <c r="BC39" s="52">
        <f>IF(PLANEL_Pot_Trim!BC14&lt;&gt;0,BC14/PLANEL_Pot_Trim!BC14,0)</f>
        <v>3.6393904391264199E-2</v>
      </c>
      <c r="BD39" s="52">
        <f>IF(PLANEL_Pot_Trim!BD14&lt;&gt;0,BD14/PLANEL_Pot_Trim!BD14,0)</f>
        <v>0.37230371403063361</v>
      </c>
      <c r="BE39" s="52">
        <f>IF(PLANEL_Pot_Trim!BE14&lt;&gt;0,BE14/PLANEL_Pot_Trim!BE14,0)</f>
        <v>0.50946043805745345</v>
      </c>
      <c r="BF39" s="52">
        <f>IF(PLANEL_Pot_Trim!BF14&lt;&gt;0,BF14/PLANEL_Pot_Trim!BF14,0)</f>
        <v>0.32465590348928386</v>
      </c>
      <c r="BG39" s="52">
        <f>IF(PLANEL_Pot_Trim!BG14&lt;&gt;0,BG14/PLANEL_Pot_Trim!BG14,0)</f>
        <v>3.6393904391264199E-2</v>
      </c>
      <c r="BH39" s="52">
        <f>IF(PLANEL_Pot_Trim!BH14&lt;&gt;0,BH14/PLANEL_Pot_Trim!BH14,0)</f>
        <v>0.37230371403063361</v>
      </c>
      <c r="BI39" s="52">
        <f>IF(PLANEL_Pot_Trim!BI14&lt;&gt;0,BI14/PLANEL_Pot_Trim!BI14,0)</f>
        <v>0.50946043805745345</v>
      </c>
      <c r="BJ39" s="52">
        <f>IF(PLANEL_Pot_Trim!BJ14&lt;&gt;0,BJ14/PLANEL_Pot_Trim!BJ14,0)</f>
        <v>0.32465590348928386</v>
      </c>
      <c r="BK39" s="52">
        <f>IF(PLANEL_Pot_Trim!BK14&lt;&gt;0,BK14/PLANEL_Pot_Trim!BK14,0)</f>
        <v>3.6393904391264199E-2</v>
      </c>
      <c r="BL39" s="52">
        <f>IF(PLANEL_Pot_Trim!BL14&lt;&gt;0,BL14/PLANEL_Pot_Trim!BL14,0)</f>
        <v>0.37230371403063361</v>
      </c>
      <c r="BM39" s="52">
        <f>IF(PLANEL_Pot_Trim!BM14&lt;&gt;0,BM14/PLANEL_Pot_Trim!BM14,0)</f>
        <v>0.50946043805745345</v>
      </c>
      <c r="BN39" s="52">
        <f>IF(PLANEL_Pot_Trim!BN14&lt;&gt;0,BN14/PLANEL_Pot_Trim!BN14,0)</f>
        <v>0.32465590348928386</v>
      </c>
      <c r="BO39" s="52">
        <f>IF(PLANEL_Pot_Trim!BO14&lt;&gt;0,BO14/PLANEL_Pot_Trim!BO14,0)</f>
        <v>3.5962213173987123E-2</v>
      </c>
      <c r="BP39" s="52">
        <f>IF(PLANEL_Pot_Trim!BP14&lt;&gt;0,BP14/PLANEL_Pot_Trim!BP14,0)</f>
        <v>0.36788758316956605</v>
      </c>
      <c r="BQ39" s="52">
        <f>IF(PLANEL_Pot_Trim!BQ14&lt;&gt;0,BQ14/PLANEL_Pot_Trim!BQ14,0)</f>
        <v>0.50341740427741144</v>
      </c>
      <c r="BR39" s="52">
        <f>IF(PLANEL_Pot_Trim!BR14&lt;&gt;0,BR14/PLANEL_Pot_Trim!BR14,0)</f>
        <v>0.32080495361389033</v>
      </c>
      <c r="BS39" s="52">
        <f>IF(PLANEL_Pot_Trim!BS14&lt;&gt;0,BS14/PLANEL_Pot_Trim!BS14,0)</f>
        <v>3.5962213173987123E-2</v>
      </c>
      <c r="BT39" s="52">
        <f>IF(PLANEL_Pot_Trim!BT14&lt;&gt;0,BT14/PLANEL_Pot_Trim!BT14,0)</f>
        <v>0.36788758316956605</v>
      </c>
      <c r="BU39" s="52">
        <f>IF(PLANEL_Pot_Trim!BU14&lt;&gt;0,BU14/PLANEL_Pot_Trim!BU14,0)</f>
        <v>0.50341740427741144</v>
      </c>
      <c r="BV39" s="52">
        <f>IF(PLANEL_Pot_Trim!BV14&lt;&gt;0,BV14/PLANEL_Pot_Trim!BV14,0)</f>
        <v>0.32080495361389033</v>
      </c>
      <c r="BW39" s="52">
        <f>IF(PLANEL_Pot_Trim!BW14&lt;&gt;0,BW14/PLANEL_Pot_Trim!BW14,0)</f>
        <v>3.5962213173987123E-2</v>
      </c>
      <c r="BX39" s="52">
        <f>IF(PLANEL_Pot_Trim!BX14&lt;&gt;0,BX14/PLANEL_Pot_Trim!BX14,0)</f>
        <v>0.36788758316956605</v>
      </c>
      <c r="BY39" s="52">
        <f>IF(PLANEL_Pot_Trim!BY14&lt;&gt;0,BY14/PLANEL_Pot_Trim!BY14,0)</f>
        <v>0.50341740427741144</v>
      </c>
      <c r="BZ39" s="52">
        <f>IF(PLANEL_Pot_Trim!BZ14&lt;&gt;0,BZ14/PLANEL_Pot_Trim!BZ14,0)</f>
        <v>0.32080495361389033</v>
      </c>
      <c r="CA39" s="52">
        <f>IF(PLANEL_Pot_Trim!CA14&lt;&gt;0,CA14/PLANEL_Pot_Trim!CA14,0)</f>
        <v>3.5962213173987123E-2</v>
      </c>
      <c r="CB39" s="52">
        <f>IF(PLANEL_Pot_Trim!CB14&lt;&gt;0,CB14/PLANEL_Pot_Trim!CB14,0)</f>
        <v>0.36788758316956605</v>
      </c>
      <c r="CC39" s="52">
        <f>IF(PLANEL_Pot_Trim!CC14&lt;&gt;0,CC14/PLANEL_Pot_Trim!CC14,0)</f>
        <v>0.50341740427741144</v>
      </c>
      <c r="CD39" s="52">
        <f>IF(PLANEL_Pot_Trim!CD14&lt;&gt;0,CD14/PLANEL_Pot_Trim!CD14,0)</f>
        <v>0.32080495361389033</v>
      </c>
      <c r="CE39" s="52">
        <f>IF(PLANEL_Pot_Trim!CE14&lt;&gt;0,CE14/PLANEL_Pot_Trim!CE14,0)</f>
        <v>3.5962213173987123E-2</v>
      </c>
      <c r="CF39" s="52">
        <f>IF(PLANEL_Pot_Trim!CF14&lt;&gt;0,CF14/PLANEL_Pot_Trim!CF14,0)</f>
        <v>0.36788758316956605</v>
      </c>
      <c r="CG39" s="52">
        <f>IF(PLANEL_Pot_Trim!CG14&lt;&gt;0,CG14/PLANEL_Pot_Trim!CG14,0)</f>
        <v>0.50341740427741144</v>
      </c>
      <c r="CH39" s="52">
        <f>IF(PLANEL_Pot_Trim!CH14&lt;&gt;0,CH14/PLANEL_Pot_Trim!CH14,0)</f>
        <v>0.32080495361389033</v>
      </c>
      <c r="CI39" s="52">
        <f>IF(PLANEL_Pot_Trim!CI14&lt;&gt;0,CI14/PLANEL_Pot_Trim!CI14,0)</f>
        <v>3.5823068552540548E-2</v>
      </c>
      <c r="CJ39" s="52">
        <f>IF(PLANEL_Pot_Trim!CJ14&lt;&gt;0,CJ14/PLANEL_Pot_Trim!CJ14,0)</f>
        <v>0.36646415643016372</v>
      </c>
      <c r="CK39" s="52">
        <f>IF(PLANEL_Pot_Trim!CK14&lt;&gt;0,CK14/PLANEL_Pot_Trim!CK14,0)</f>
        <v>0.501469586901376</v>
      </c>
      <c r="CL39" s="52">
        <f>IF(PLANEL_Pot_Trim!CL14&lt;&gt;0,CL14/PLANEL_Pot_Trim!CL14,0)</f>
        <v>0.3195636985164117</v>
      </c>
      <c r="CM39" s="52">
        <f>IF(PLANEL_Pot_Trim!CM14&lt;&gt;0,CM14/PLANEL_Pot_Trim!CM14,0)</f>
        <v>3.5823068552540548E-2</v>
      </c>
      <c r="CN39" s="52">
        <f>IF(PLANEL_Pot_Trim!CN14&lt;&gt;0,CN14/PLANEL_Pot_Trim!CN14,0)</f>
        <v>0.36646415643016372</v>
      </c>
      <c r="CO39" s="52">
        <f>IF(PLANEL_Pot_Trim!CO14&lt;&gt;0,CO14/PLANEL_Pot_Trim!CO14,0)</f>
        <v>0.501469586901376</v>
      </c>
      <c r="CP39" s="52">
        <f>IF(PLANEL_Pot_Trim!CP14&lt;&gt;0,CP14/PLANEL_Pot_Trim!CP14,0)</f>
        <v>0.3195636985164117</v>
      </c>
      <c r="CQ39" s="52">
        <f>IF(PLANEL_Pot_Trim!CQ14&lt;&gt;0,CQ14/PLANEL_Pot_Trim!CQ14,0)</f>
        <v>3.5823068552540548E-2</v>
      </c>
      <c r="CR39" s="52">
        <f>IF(PLANEL_Pot_Trim!CR14&lt;&gt;0,CR14/PLANEL_Pot_Trim!CR14,0)</f>
        <v>0.36646415643016372</v>
      </c>
      <c r="CS39" s="52">
        <f>IF(PLANEL_Pot_Trim!CS14&lt;&gt;0,CS14/PLANEL_Pot_Trim!CS14,0)</f>
        <v>0.501469586901376</v>
      </c>
      <c r="CT39" s="52">
        <f>IF(PLANEL_Pot_Trim!CT14&lt;&gt;0,CT14/PLANEL_Pot_Trim!CT14,0)</f>
        <v>0.3195636985164117</v>
      </c>
      <c r="CU39" s="52">
        <f>IF(PLANEL_Pot_Trim!CU14&lt;&gt;0,CU14/PLANEL_Pot_Trim!CU14,0)</f>
        <v>3.5823068552540548E-2</v>
      </c>
      <c r="CV39" s="52">
        <f>IF(PLANEL_Pot_Trim!CV14&lt;&gt;0,CV14/PLANEL_Pot_Trim!CV14,0)</f>
        <v>0.36646415643016372</v>
      </c>
      <c r="CW39" s="52">
        <f>IF(PLANEL_Pot_Trim!CW14&lt;&gt;0,CW14/PLANEL_Pot_Trim!CW14,0)</f>
        <v>0.501469586901376</v>
      </c>
      <c r="CX39" s="52">
        <f>IF(PLANEL_Pot_Trim!CX14&lt;&gt;0,CX14/PLANEL_Pot_Trim!CX14,0)</f>
        <v>0.3195636985164117</v>
      </c>
      <c r="CY39" s="82">
        <f>IF(PLANEL_Pot_Trim!CY14&lt;&gt;0,CY14/PLANEL_Pot_Trim!CY14,0)</f>
        <v>3.5823068552540548E-2</v>
      </c>
      <c r="CZ39" s="82">
        <f>IF(PLANEL_Pot_Trim!CZ14&lt;&gt;0,CZ14/PLANEL_Pot_Trim!CZ14,0)</f>
        <v>0.36646415643016372</v>
      </c>
      <c r="DA39" s="82">
        <f>IF(PLANEL_Pot_Trim!DA14&lt;&gt;0,DA14/PLANEL_Pot_Trim!DA14,0)</f>
        <v>0.501469586901376</v>
      </c>
      <c r="DB39" s="82">
        <f>IF(PLANEL_Pot_Trim!DB14&lt;&gt;0,DB14/PLANEL_Pot_Trim!DB14,0)</f>
        <v>0.3195636985164117</v>
      </c>
      <c r="DC39" s="52">
        <f>IF(PLANEL_Pot_Trim!DC14&lt;&gt;0,DC14/PLANEL_Pot_Trim!DC14,0)</f>
        <v>3.5823068552540548E-2</v>
      </c>
      <c r="DD39" s="52">
        <f>IF(PLANEL_Pot_Trim!DD14&lt;&gt;0,DD14/PLANEL_Pot_Trim!DD14,0)</f>
        <v>0.36646415643016372</v>
      </c>
      <c r="DE39" s="52">
        <f>IF(PLANEL_Pot_Trim!DE14&lt;&gt;0,DE14/PLANEL_Pot_Trim!DE14,0)</f>
        <v>0.501469586901376</v>
      </c>
      <c r="DF39" s="52">
        <f>IF(PLANEL_Pot_Trim!DF14&lt;&gt;0,DF14/PLANEL_Pot_Trim!DF14,0)</f>
        <v>0.3195636985164117</v>
      </c>
      <c r="DG39" s="52">
        <f>IF(PLANEL_Pot_Trim!DG14&lt;&gt;0,DG14/PLANEL_Pot_Trim!DG14,0)</f>
        <v>3.5823068552540548E-2</v>
      </c>
      <c r="DH39" s="52">
        <f>IF(PLANEL_Pot_Trim!DH14&lt;&gt;0,DH14/PLANEL_Pot_Trim!DH14,0)</f>
        <v>0.36646415643016372</v>
      </c>
      <c r="DI39" s="52">
        <f>IF(PLANEL_Pot_Trim!DI14&lt;&gt;0,DI14/PLANEL_Pot_Trim!DI14,0)</f>
        <v>0.501469586901376</v>
      </c>
      <c r="DJ39" s="52">
        <f>IF(PLANEL_Pot_Trim!DJ14&lt;&gt;0,DJ14/PLANEL_Pot_Trim!DJ14,0)</f>
        <v>0.3195636985164117</v>
      </c>
      <c r="DK39" s="52">
        <f>IF(PLANEL_Pot_Trim!DK14&lt;&gt;0,DK14/PLANEL_Pot_Trim!DK14,0)</f>
        <v>3.5823068552540548E-2</v>
      </c>
      <c r="DL39" s="52">
        <f>IF(PLANEL_Pot_Trim!DL14&lt;&gt;0,DL14/PLANEL_Pot_Trim!DL14,0)</f>
        <v>0.36646415643016372</v>
      </c>
      <c r="DM39" s="52">
        <f>IF(PLANEL_Pot_Trim!DM14&lt;&gt;0,DM14/PLANEL_Pot_Trim!DM14,0)</f>
        <v>0.501469586901376</v>
      </c>
      <c r="DN39" s="52">
        <f>IF(PLANEL_Pot_Trim!DN14&lt;&gt;0,DN14/PLANEL_Pot_Trim!DN14,0)</f>
        <v>0.3195636985164117</v>
      </c>
      <c r="DO39" s="52">
        <f>IF(PLANEL_Pot_Trim!DO14&lt;&gt;0,DO14/PLANEL_Pot_Trim!DO14,0)</f>
        <v>3.5823068552540548E-2</v>
      </c>
      <c r="DP39" s="52">
        <f>IF(PLANEL_Pot_Trim!DP14&lt;&gt;0,DP14/PLANEL_Pot_Trim!DP14,0)</f>
        <v>0.36646415643016372</v>
      </c>
      <c r="DQ39" s="52">
        <f>IF(PLANEL_Pot_Trim!DQ14&lt;&gt;0,DQ14/PLANEL_Pot_Trim!DQ14,0)</f>
        <v>0.501469586901376</v>
      </c>
      <c r="DR39" s="52">
        <f>IF(PLANEL_Pot_Trim!DR14&lt;&gt;0,DR14/PLANEL_Pot_Trim!DR14,0)</f>
        <v>0.3195636985164117</v>
      </c>
      <c r="DS39" s="52">
        <f>IF(PLANEL_Pot_Trim!DS14&lt;&gt;0,DS14/PLANEL_Pot_Trim!DS14,0)</f>
        <v>3.5823068552540548E-2</v>
      </c>
      <c r="DT39" s="52">
        <f>IF(PLANEL_Pot_Trim!DT14&lt;&gt;0,DT14/PLANEL_Pot_Trim!DT14,0)</f>
        <v>0.36646415643016372</v>
      </c>
      <c r="DU39" s="52">
        <f>IF(PLANEL_Pot_Trim!DU14&lt;&gt;0,DU14/PLANEL_Pot_Trim!DU14,0)</f>
        <v>0.501469586901376</v>
      </c>
      <c r="DV39" s="52">
        <f>IF(PLANEL_Pot_Trim!DV14&lt;&gt;0,DV14/PLANEL_Pot_Trim!DV14,0)</f>
        <v>0.3195636985164117</v>
      </c>
      <c r="DW39" s="52">
        <f>IF(PLANEL_Pot_Trim!DW14&lt;&gt;0,DW14/PLANEL_Pot_Trim!DW14,0)</f>
        <v>3.5823068555431131E-2</v>
      </c>
      <c r="DX39" s="52">
        <f>IF(PLANEL_Pot_Trim!DX14&lt;&gt;0,DX14/PLANEL_Pot_Trim!DX14,0)</f>
        <v>0.36646415640164237</v>
      </c>
      <c r="DY39" s="52">
        <f>IF(PLANEL_Pot_Trim!DY14&lt;&gt;0,DY14/PLANEL_Pot_Trim!DY14,0)</f>
        <v>0.50146958693542365</v>
      </c>
      <c r="DZ39" s="52">
        <f>IF(PLANEL_Pot_Trim!DZ14&lt;&gt;0,DZ14/PLANEL_Pot_Trim!DZ14,0)</f>
        <v>0.31956369846957822</v>
      </c>
      <c r="EA39" s="52">
        <f>IF(PLANEL_Pot_Trim!EA14&lt;&gt;0,EA14/PLANEL_Pot_Trim!EA14,0)</f>
        <v>3.5823068555431131E-2</v>
      </c>
      <c r="EB39" s="52">
        <f>IF(PLANEL_Pot_Trim!EB14&lt;&gt;0,EB14/PLANEL_Pot_Trim!EB14,0)</f>
        <v>0.36646415640164237</v>
      </c>
      <c r="EC39" s="52">
        <f>IF(PLANEL_Pot_Trim!EC14&lt;&gt;0,EC14/PLANEL_Pot_Trim!EC14,0)</f>
        <v>0.50146958693542365</v>
      </c>
      <c r="ED39" s="52">
        <f>IF(PLANEL_Pot_Trim!ED14&lt;&gt;0,ED14/PLANEL_Pot_Trim!ED14,0)</f>
        <v>0.31956369846957822</v>
      </c>
      <c r="EE39" s="52">
        <f>IF(PLANEL_Pot_Trim!EE14&lt;&gt;0,EE14/PLANEL_Pot_Trim!EE14,0)</f>
        <v>3.5823068555431131E-2</v>
      </c>
      <c r="EF39" s="52">
        <f>IF(PLANEL_Pot_Trim!EF14&lt;&gt;0,EF14/PLANEL_Pot_Trim!EF14,0)</f>
        <v>0.36646415640164237</v>
      </c>
      <c r="EG39" s="52">
        <f>IF(PLANEL_Pot_Trim!EG14&lt;&gt;0,EG14/PLANEL_Pot_Trim!EG14,0)</f>
        <v>0.50146958693542365</v>
      </c>
      <c r="EH39" s="52">
        <f>IF(PLANEL_Pot_Trim!EH14&lt;&gt;0,EH14/PLANEL_Pot_Trim!EH14,0)</f>
        <v>0.31956369846957822</v>
      </c>
      <c r="EI39" s="52">
        <f>IF(PLANEL_Pot_Trim!EI14&lt;&gt;0,EI14/PLANEL_Pot_Trim!EI14,0)</f>
        <v>3.5823068555431131E-2</v>
      </c>
      <c r="EJ39" s="52">
        <f>IF(PLANEL_Pot_Trim!EJ14&lt;&gt;0,EJ14/PLANEL_Pot_Trim!EJ14,0)</f>
        <v>0.36646415640164237</v>
      </c>
      <c r="EK39" s="52">
        <f>IF(PLANEL_Pot_Trim!EK14&lt;&gt;0,EK14/PLANEL_Pot_Trim!EK14,0)</f>
        <v>0.50146958693542365</v>
      </c>
      <c r="EL39" s="52">
        <f>IF(PLANEL_Pot_Trim!EL14&lt;&gt;0,EL14/PLANEL_Pot_Trim!EL14,0)</f>
        <v>0.31956369846957822</v>
      </c>
      <c r="EM39" s="52">
        <f>IF(PLANEL_Pot_Trim!EM14&lt;&gt;0,EM14/PLANEL_Pot_Trim!EM14,0)</f>
        <v>3.5823068555431131E-2</v>
      </c>
      <c r="EN39" s="52">
        <f>IF(PLANEL_Pot_Trim!EN14&lt;&gt;0,EN14/PLANEL_Pot_Trim!EN14,0)</f>
        <v>0.36646415640164237</v>
      </c>
      <c r="EO39" s="52">
        <f>IF(PLANEL_Pot_Trim!EO14&lt;&gt;0,EO14/PLANEL_Pot_Trim!EO14,0)</f>
        <v>0.50146958693542365</v>
      </c>
      <c r="EP39" s="52">
        <f>IF(PLANEL_Pot_Trim!EP14&lt;&gt;0,EP14/PLANEL_Pot_Trim!EP14,0)</f>
        <v>0.31956369846957822</v>
      </c>
    </row>
    <row r="40" spans="2:146" x14ac:dyDescent="0.25">
      <c r="B40" s="23" t="s">
        <v>52</v>
      </c>
      <c r="C40" s="52">
        <f>IF(PLANEL_Pot_Trim!C15&lt;&gt;0,C15/PLANEL_Pot_Trim!C15,0)</f>
        <v>0.96505478255602661</v>
      </c>
      <c r="D40" s="52">
        <f>IF(PLANEL_Pot_Trim!D15&lt;&gt;0,D15/PLANEL_Pot_Trim!D15,0)</f>
        <v>0.96505478255602661</v>
      </c>
      <c r="E40" s="52">
        <f>IF(PLANEL_Pot_Trim!E15&lt;&gt;0,E15/PLANEL_Pot_Trim!E15,0)</f>
        <v>0.96508506723198062</v>
      </c>
      <c r="F40" s="52">
        <f>IF(PLANEL_Pot_Trim!F15&lt;&gt;0,F15/PLANEL_Pot_Trim!F15,0)</f>
        <v>0.96508506723198062</v>
      </c>
      <c r="G40" s="52">
        <f>IF(PLANEL_Pot_Trim!G15&lt;&gt;0,G15/PLANEL_Pot_Trim!G15,0)</f>
        <v>0.96505478255602661</v>
      </c>
      <c r="H40" s="52">
        <f>IF(PLANEL_Pot_Trim!H15&lt;&gt;0,H15/PLANEL_Pot_Trim!H15,0)</f>
        <v>0.96505478255602661</v>
      </c>
      <c r="I40" s="52">
        <f>IF(PLANEL_Pot_Trim!I15&lt;&gt;0,I15/PLANEL_Pot_Trim!I15,0)</f>
        <v>0.96508506723198062</v>
      </c>
      <c r="J40" s="52">
        <f>IF(PLANEL_Pot_Trim!J15&lt;&gt;0,J15/PLANEL_Pot_Trim!J15,0)</f>
        <v>0.96508506723198062</v>
      </c>
      <c r="K40" s="52">
        <f>IF(PLANEL_Pot_Trim!K15&lt;&gt;0,K15/PLANEL_Pot_Trim!K15,0)</f>
        <v>0.96508506723198062</v>
      </c>
      <c r="L40" s="52">
        <f>IF(PLANEL_Pot_Trim!L15&lt;&gt;0,L15/PLANEL_Pot_Trim!L15,0)</f>
        <v>0.96505478255602661</v>
      </c>
      <c r="M40" s="52">
        <f>IF(PLANEL_Pot_Trim!M15&lt;&gt;0,M15/PLANEL_Pot_Trim!M15,0)</f>
        <v>0.96508506723198062</v>
      </c>
      <c r="N40" s="52">
        <f>IF(PLANEL_Pot_Trim!N15&lt;&gt;0,N15/PLANEL_Pot_Trim!N15,0)</f>
        <v>0.96508506723198062</v>
      </c>
      <c r="O40" s="52">
        <f>IF(PLANEL_Pot_Trim!O15&lt;&gt;0,O15/PLANEL_Pot_Trim!O15,0)</f>
        <v>0.8701597211881188</v>
      </c>
      <c r="P40" s="52">
        <f>IF(PLANEL_Pot_Trim!P15&lt;&gt;0,P15/PLANEL_Pot_Trim!P15,0)</f>
        <v>0.95755516673267327</v>
      </c>
      <c r="Q40" s="52">
        <f>IF(PLANEL_Pot_Trim!Q15&lt;&gt;0,Q15/PLANEL_Pot_Trim!Q15,0)</f>
        <v>0.90081556277227715</v>
      </c>
      <c r="R40" s="52">
        <f>IF(PLANEL_Pot_Trim!R15&lt;&gt;0,R15/PLANEL_Pot_Trim!R15,0)</f>
        <v>0.95757496871287129</v>
      </c>
      <c r="S40" s="52">
        <f>IF(PLANEL_Pot_Trim!S15&lt;&gt;0,S15/PLANEL_Pot_Trim!S15,0)</f>
        <v>0.93462086576980574</v>
      </c>
      <c r="T40" s="52">
        <f>IF(PLANEL_Pot_Trim!T15&lt;&gt;0,T15/PLANEL_Pot_Trim!T15,0)</f>
        <v>0.93462086576980574</v>
      </c>
      <c r="U40" s="52">
        <f>IF(PLANEL_Pot_Trim!U15&lt;&gt;0,U15/PLANEL_Pot_Trim!U15,0)</f>
        <v>0.69104321255605383</v>
      </c>
      <c r="V40" s="52">
        <f>IF(PLANEL_Pot_Trim!V15&lt;&gt;0,V15/PLANEL_Pot_Trim!V15,0)</f>
        <v>0.9346358134529148</v>
      </c>
      <c r="W40" s="52">
        <f>IF(PLANEL_Pot_Trim!W15&lt;&gt;0,W15/PLANEL_Pot_Trim!W15,0)</f>
        <v>0.93009199568845624</v>
      </c>
      <c r="X40" s="52">
        <f>IF(PLANEL_Pot_Trim!X15&lt;&gt;0,X15/PLANEL_Pot_Trim!X15,0)</f>
        <v>0.76482252420027819</v>
      </c>
      <c r="Y40" s="52">
        <f>IF(PLANEL_Pot_Trim!Y15&lt;&gt;0,Y15/PLANEL_Pot_Trim!Y15,0)</f>
        <v>0.93009199568845624</v>
      </c>
      <c r="Z40" s="52">
        <f>IF(PLANEL_Pot_Trim!Z15&lt;&gt;0,Z15/PLANEL_Pot_Trim!Z15,0)</f>
        <v>0.93009199568845624</v>
      </c>
      <c r="AA40" s="52">
        <f>IF(PLANEL_Pot_Trim!AA15&lt;&gt;0,AA15/PLANEL_Pot_Trim!AA15,0)</f>
        <v>0.93019139488950286</v>
      </c>
      <c r="AB40" s="52">
        <f>IF(PLANEL_Pot_Trim!AB15&lt;&gt;0,AB15/PLANEL_Pot_Trim!AB15,0)</f>
        <v>0.93019139488950286</v>
      </c>
      <c r="AC40" s="52">
        <f>IF(PLANEL_Pot_Trim!AC15&lt;&gt;0,AC15/PLANEL_Pot_Trim!AC15,0)</f>
        <v>0.93020520704419896</v>
      </c>
      <c r="AD40" s="52">
        <f>IF(PLANEL_Pot_Trim!AD15&lt;&gt;0,AD15/PLANEL_Pot_Trim!AD15,0)</f>
        <v>0.93020520704419896</v>
      </c>
      <c r="AE40" s="52">
        <f>IF(PLANEL_Pot_Trim!AE15&lt;&gt;0,AE15/PLANEL_Pot_Trim!AE15,0)</f>
        <v>0.93020520704419896</v>
      </c>
      <c r="AF40" s="52">
        <f>IF(PLANEL_Pot_Trim!AF15&lt;&gt;0,AF15/PLANEL_Pot_Trim!AF15,0)</f>
        <v>0.93020520704419896</v>
      </c>
      <c r="AG40" s="52">
        <f>IF(PLANEL_Pot_Trim!AG15&lt;&gt;0,AG15/PLANEL_Pot_Trim!AG15,0)</f>
        <v>0.93020520704419896</v>
      </c>
      <c r="AH40" s="52">
        <f>IF(PLANEL_Pot_Trim!AH15&lt;&gt;0,AH15/PLANEL_Pot_Trim!AH15,0)</f>
        <v>0.93020520704419896</v>
      </c>
      <c r="AI40" s="52">
        <f>IF(PLANEL_Pot_Trim!AI15&lt;&gt;0,AI15/PLANEL_Pot_Trim!AI15,0)</f>
        <v>0.93020520704419896</v>
      </c>
      <c r="AJ40" s="52">
        <f>IF(PLANEL_Pot_Trim!AJ15&lt;&gt;0,AJ15/PLANEL_Pot_Trim!AJ15,0)</f>
        <v>0.93020520704419896</v>
      </c>
      <c r="AK40" s="52">
        <f>IF(PLANEL_Pot_Trim!AK15&lt;&gt;0,AK15/PLANEL_Pot_Trim!AK15,0)</f>
        <v>0.93020520704419896</v>
      </c>
      <c r="AL40" s="52">
        <f>IF(PLANEL_Pot_Trim!AL15&lt;&gt;0,AL15/PLANEL_Pot_Trim!AL15,0)</f>
        <v>0.93020520704419896</v>
      </c>
      <c r="AM40" s="52">
        <f>IF(PLANEL_Pot_Trim!AM15&lt;&gt;0,AM15/PLANEL_Pot_Trim!AM15,0)</f>
        <v>0.92911393357348704</v>
      </c>
      <c r="AN40" s="52">
        <f>IF(PLANEL_Pot_Trim!AN15&lt;&gt;0,AN15/PLANEL_Pot_Trim!AN15,0)</f>
        <v>0.92909952435158505</v>
      </c>
      <c r="AO40" s="52">
        <f>IF(PLANEL_Pot_Trim!AO15&lt;&gt;0,AO15/PLANEL_Pot_Trim!AO15,0)</f>
        <v>0.92911393357348704</v>
      </c>
      <c r="AP40" s="52">
        <f>IF(PLANEL_Pot_Trim!AP15&lt;&gt;0,AP15/PLANEL_Pot_Trim!AP15,0)</f>
        <v>0.92911393357348704</v>
      </c>
      <c r="AQ40" s="52">
        <f>IF(PLANEL_Pot_Trim!AQ15&lt;&gt;0,AQ15/PLANEL_Pot_Trim!AQ15,0)</f>
        <v>0.906806728962536</v>
      </c>
      <c r="AR40" s="52">
        <f>IF(PLANEL_Pot_Trim!AR15&lt;&gt;0,AR15/PLANEL_Pot_Trim!AR15,0)</f>
        <v>0.84331855057636895</v>
      </c>
      <c r="AS40" s="52">
        <f>IF(PLANEL_Pot_Trim!AS15&lt;&gt;0,AS15/PLANEL_Pot_Trim!AS15,0)</f>
        <v>0.92911393357348704</v>
      </c>
      <c r="AT40" s="52">
        <f>IF(PLANEL_Pot_Trim!AT15&lt;&gt;0,AT15/PLANEL_Pot_Trim!AT15,0)</f>
        <v>0.92911393357348704</v>
      </c>
      <c r="AU40" s="52">
        <f>IF(PLANEL_Pot_Trim!AU15&lt;&gt;0,AU15/PLANEL_Pot_Trim!AU15,0)</f>
        <v>0.92911393357348704</v>
      </c>
      <c r="AV40" s="52">
        <f>IF(PLANEL_Pot_Trim!AV15&lt;&gt;0,AV15/PLANEL_Pot_Trim!AV15,0)</f>
        <v>0.92909952435158505</v>
      </c>
      <c r="AW40" s="52">
        <f>IF(PLANEL_Pot_Trim!AW15&lt;&gt;0,AW15/PLANEL_Pot_Trim!AW15,0)</f>
        <v>0.92911393357348704</v>
      </c>
      <c r="AX40" s="52">
        <f>IF(PLANEL_Pot_Trim!AX15&lt;&gt;0,AX15/PLANEL_Pot_Trim!AX15,0)</f>
        <v>0.92911393357348704</v>
      </c>
      <c r="AY40" s="52">
        <f>IF(PLANEL_Pot_Trim!AY15&lt;&gt;0,AY15/PLANEL_Pot_Trim!AY15,0)</f>
        <v>0.92911393357348704</v>
      </c>
      <c r="AZ40" s="52">
        <f>IF(PLANEL_Pot_Trim!AZ15&lt;&gt;0,AZ15/PLANEL_Pot_Trim!AZ15,0)</f>
        <v>0.73559815547550433</v>
      </c>
      <c r="BA40" s="52">
        <f>IF(PLANEL_Pot_Trim!BA15&lt;&gt;0,BA15/PLANEL_Pot_Trim!BA15,0)</f>
        <v>0.73559815547550433</v>
      </c>
      <c r="BB40" s="52">
        <f>IF(PLANEL_Pot_Trim!BB15&lt;&gt;0,BB15/PLANEL_Pot_Trim!BB15,0)</f>
        <v>0.92911393357348704</v>
      </c>
      <c r="BC40" s="52">
        <f>IF(PLANEL_Pot_Trim!BC15&lt;&gt;0,BC15/PLANEL_Pot_Trim!BC15,0)</f>
        <v>0.92911393357348704</v>
      </c>
      <c r="BD40" s="52">
        <f>IF(PLANEL_Pot_Trim!BD15&lt;&gt;0,BD15/PLANEL_Pot_Trim!BD15,0)</f>
        <v>0.92911393357348704</v>
      </c>
      <c r="BE40" s="52">
        <f>IF(PLANEL_Pot_Trim!BE15&lt;&gt;0,BE15/PLANEL_Pot_Trim!BE15,0)</f>
        <v>0.92911393357348704</v>
      </c>
      <c r="BF40" s="52">
        <f>IF(PLANEL_Pot_Trim!BF15&lt;&gt;0,BF15/PLANEL_Pot_Trim!BF15,0)</f>
        <v>0.92911393357348704</v>
      </c>
      <c r="BG40" s="52">
        <f>IF(PLANEL_Pot_Trim!BG15&lt;&gt;0,BG15/PLANEL_Pot_Trim!BG15,0)</f>
        <v>0.41715933180075193</v>
      </c>
      <c r="BH40" s="52">
        <f>IF(PLANEL_Pot_Trim!BH15&lt;&gt;0,BH15/PLANEL_Pot_Trim!BH15,0)</f>
        <v>0.41715611821799065</v>
      </c>
      <c r="BI40" s="52">
        <f>IF(PLANEL_Pot_Trim!BI15&lt;&gt;0,BI15/PLANEL_Pot_Trim!BI15,0)</f>
        <v>0.41715933180075193</v>
      </c>
      <c r="BJ40" s="52">
        <f>IF(PLANEL_Pot_Trim!BJ15&lt;&gt;0,BJ15/PLANEL_Pot_Trim!BJ15,0)</f>
        <v>0.90703306563183084</v>
      </c>
      <c r="BK40" s="52">
        <f>IF(PLANEL_Pot_Trim!BK15&lt;&gt;0,BK15/PLANEL_Pot_Trim!BK15,0)</f>
        <v>0.41715933180075193</v>
      </c>
      <c r="BL40" s="52">
        <f>IF(PLANEL_Pot_Trim!BL15&lt;&gt;0,BL15/PLANEL_Pot_Trim!BL15,0)</f>
        <v>0.37400093138433643</v>
      </c>
      <c r="BM40" s="52">
        <f>IF(PLANEL_Pot_Trim!BM15&lt;&gt;0,BM15/PLANEL_Pot_Trim!BM15,0)</f>
        <v>0.41218432005632011</v>
      </c>
      <c r="BN40" s="52">
        <f>IF(PLANEL_Pot_Trim!BN15&lt;&gt;0,BN15/PLANEL_Pot_Trim!BN15,0)</f>
        <v>0.90703306563183084</v>
      </c>
      <c r="BO40" s="52">
        <f>IF(PLANEL_Pot_Trim!BO15&lt;&gt;0,BO15/PLANEL_Pot_Trim!BO15,0)</f>
        <v>0.35855325447369046</v>
      </c>
      <c r="BP40" s="52">
        <f>IF(PLANEL_Pot_Trim!BP15&lt;&gt;0,BP15/PLANEL_Pot_Trim!BP15,0)</f>
        <v>0.35855325447369046</v>
      </c>
      <c r="BQ40" s="52">
        <f>IF(PLANEL_Pot_Trim!BQ15&lt;&gt;0,BQ15/PLANEL_Pot_Trim!BQ15,0)</f>
        <v>0.33028755215227912</v>
      </c>
      <c r="BR40" s="52">
        <f>IF(PLANEL_Pot_Trim!BR15&lt;&gt;0,BR15/PLANEL_Pot_Trim!BR15,0)</f>
        <v>0.90073191492823368</v>
      </c>
      <c r="BS40" s="52">
        <f>IF(PLANEL_Pot_Trim!BS15&lt;&gt;0,BS15/PLANEL_Pot_Trim!BS15,0)</f>
        <v>0.35855325447369046</v>
      </c>
      <c r="BT40" s="52">
        <f>IF(PLANEL_Pot_Trim!BT15&lt;&gt;0,BT15/PLANEL_Pot_Trim!BT15,0)</f>
        <v>0.35855325447369046</v>
      </c>
      <c r="BU40" s="52">
        <f>IF(PLANEL_Pot_Trim!BU15&lt;&gt;0,BU15/PLANEL_Pot_Trim!BU15,0)</f>
        <v>0.31078673388106937</v>
      </c>
      <c r="BV40" s="52">
        <f>IF(PLANEL_Pot_Trim!BV15&lt;&gt;0,BV15/PLANEL_Pot_Trim!BV15,0)</f>
        <v>0.90073191492823368</v>
      </c>
      <c r="BW40" s="52">
        <f>IF(PLANEL_Pot_Trim!BW15&lt;&gt;0,BW15/PLANEL_Pot_Trim!BW15,0)</f>
        <v>0.35855325447369046</v>
      </c>
      <c r="BX40" s="52">
        <f>IF(PLANEL_Pot_Trim!BX15&lt;&gt;0,BX15/PLANEL_Pot_Trim!BX15,0)</f>
        <v>0.35855325447369046</v>
      </c>
      <c r="BY40" s="52">
        <f>IF(PLANEL_Pot_Trim!BY15&lt;&gt;0,BY15/PLANEL_Pot_Trim!BY15,0)</f>
        <v>0.31078673388106937</v>
      </c>
      <c r="BZ40" s="52">
        <f>IF(PLANEL_Pot_Trim!BZ15&lt;&gt;0,BZ15/PLANEL_Pot_Trim!BZ15,0)</f>
        <v>0.90073191492823368</v>
      </c>
      <c r="CA40" s="52">
        <f>IF(PLANEL_Pot_Trim!CA15&lt;&gt;0,CA15/PLANEL_Pot_Trim!CA15,0)</f>
        <v>0.35855325447369046</v>
      </c>
      <c r="CB40" s="52">
        <f>IF(PLANEL_Pot_Trim!CB15&lt;&gt;0,CB15/PLANEL_Pot_Trim!CB15,0)</f>
        <v>0.35855325447369046</v>
      </c>
      <c r="CC40" s="52">
        <f>IF(PLANEL_Pot_Trim!CC15&lt;&gt;0,CC15/PLANEL_Pot_Trim!CC15,0)</f>
        <v>0.31078673388106937</v>
      </c>
      <c r="CD40" s="52">
        <f>IF(PLANEL_Pot_Trim!CD15&lt;&gt;0,CD15/PLANEL_Pot_Trim!CD15,0)</f>
        <v>0.90073191492823368</v>
      </c>
      <c r="CE40" s="52">
        <f>IF(PLANEL_Pot_Trim!CE15&lt;&gt;0,CE15/PLANEL_Pot_Trim!CE15,0)</f>
        <v>0.35855325447369046</v>
      </c>
      <c r="CF40" s="52">
        <f>IF(PLANEL_Pot_Trim!CF15&lt;&gt;0,CF15/PLANEL_Pot_Trim!CF15,0)</f>
        <v>0.35855325447369046</v>
      </c>
      <c r="CG40" s="52">
        <f>IF(PLANEL_Pot_Trim!CG15&lt;&gt;0,CG15/PLANEL_Pot_Trim!CG15,0)</f>
        <v>0.31078673388106937</v>
      </c>
      <c r="CH40" s="52">
        <f>IF(PLANEL_Pot_Trim!CH15&lt;&gt;0,CH15/PLANEL_Pot_Trim!CH15,0)</f>
        <v>0.90073191492823368</v>
      </c>
      <c r="CI40" s="52">
        <f>IF(PLANEL_Pot_Trim!CI15&lt;&gt;0,CI15/PLANEL_Pot_Trim!CI15,0)</f>
        <v>0.35713511144076032</v>
      </c>
      <c r="CJ40" s="52">
        <f>IF(PLANEL_Pot_Trim!CJ15&lt;&gt;0,CJ15/PLANEL_Pot_Trim!CJ15,0)</f>
        <v>0.35713511144076032</v>
      </c>
      <c r="CK40" s="52">
        <f>IF(PLANEL_Pot_Trim!CK15&lt;&gt;0,CK15/PLANEL_Pot_Trim!CK15,0)</f>
        <v>0.30923228991255997</v>
      </c>
      <c r="CL40" s="52">
        <f>IF(PLANEL_Pot_Trim!CL15&lt;&gt;0,CL15/PLANEL_Pot_Trim!CL15,0)</f>
        <v>0.90086086927133657</v>
      </c>
      <c r="CM40" s="52">
        <f>IF(PLANEL_Pot_Trim!CM15&lt;&gt;0,CM15/PLANEL_Pot_Trim!CM15,0)</f>
        <v>0.35713511144076032</v>
      </c>
      <c r="CN40" s="52">
        <f>IF(PLANEL_Pot_Trim!CN15&lt;&gt;0,CN15/PLANEL_Pot_Trim!CN15,0)</f>
        <v>0.35713511144076032</v>
      </c>
      <c r="CO40" s="52">
        <f>IF(PLANEL_Pot_Trim!CO15&lt;&gt;0,CO15/PLANEL_Pot_Trim!CO15,0)</f>
        <v>0.30923228991255997</v>
      </c>
      <c r="CP40" s="52">
        <f>IF(PLANEL_Pot_Trim!CP15&lt;&gt;0,CP15/PLANEL_Pot_Trim!CP15,0)</f>
        <v>0.90086086927133657</v>
      </c>
      <c r="CQ40" s="52">
        <f>IF(PLANEL_Pot_Trim!CQ15&lt;&gt;0,CQ15/PLANEL_Pot_Trim!CQ15,0)</f>
        <v>0.35713511144076032</v>
      </c>
      <c r="CR40" s="52">
        <f>IF(PLANEL_Pot_Trim!CR15&lt;&gt;0,CR15/PLANEL_Pot_Trim!CR15,0)</f>
        <v>0.35713511144076032</v>
      </c>
      <c r="CS40" s="52">
        <f>IF(PLANEL_Pot_Trim!CS15&lt;&gt;0,CS15/PLANEL_Pot_Trim!CS15,0)</f>
        <v>0.30923228991255997</v>
      </c>
      <c r="CT40" s="52">
        <f>IF(PLANEL_Pot_Trim!CT15&lt;&gt;0,CT15/PLANEL_Pot_Trim!CT15,0)</f>
        <v>0.90086086927133657</v>
      </c>
      <c r="CU40" s="52">
        <f>IF(PLANEL_Pot_Trim!CU15&lt;&gt;0,CU15/PLANEL_Pot_Trim!CU15,0)</f>
        <v>0.35713511144076032</v>
      </c>
      <c r="CV40" s="52">
        <f>IF(PLANEL_Pot_Trim!CV15&lt;&gt;0,CV15/PLANEL_Pot_Trim!CV15,0)</f>
        <v>0.30923228991255997</v>
      </c>
      <c r="CW40" s="52">
        <f>IF(PLANEL_Pot_Trim!CW15&lt;&gt;0,CW15/PLANEL_Pot_Trim!CW15,0)</f>
        <v>0.30923228991255997</v>
      </c>
      <c r="CX40" s="52">
        <f>IF(PLANEL_Pot_Trim!CX15&lt;&gt;0,CX15/PLANEL_Pot_Trim!CX15,0)</f>
        <v>0.90086086927133657</v>
      </c>
      <c r="CY40" s="82">
        <f>IF(PLANEL_Pot_Trim!CY15&lt;&gt;0,CY15/PLANEL_Pot_Trim!CY15,0)</f>
        <v>0.35803369665408791</v>
      </c>
      <c r="CZ40" s="82">
        <f>IF(PLANEL_Pot_Trim!CZ15&lt;&gt;0,CZ15/PLANEL_Pot_Trim!CZ15,0)</f>
        <v>0.35713511144076032</v>
      </c>
      <c r="DA40" s="82">
        <f>IF(PLANEL_Pot_Trim!DA15&lt;&gt;0,DA15/PLANEL_Pot_Trim!DA15,0)</f>
        <v>0.30923228991255997</v>
      </c>
      <c r="DB40" s="82">
        <f>IF(PLANEL_Pot_Trim!DB15&lt;&gt;0,DB15/PLANEL_Pot_Trim!DB15,0)</f>
        <v>0.90086086927133657</v>
      </c>
      <c r="DC40" s="52">
        <f>IF(PLANEL_Pot_Trim!DC15&lt;&gt;0,DC15/PLANEL_Pot_Trim!DC15,0)</f>
        <v>0.360920820748243</v>
      </c>
      <c r="DD40" s="52">
        <f>IF(PLANEL_Pot_Trim!DD15&lt;&gt;0,DD15/PLANEL_Pot_Trim!DD15,0)</f>
        <v>0.30923228991255997</v>
      </c>
      <c r="DE40" s="52">
        <f>IF(PLANEL_Pot_Trim!DE15&lt;&gt;0,DE15/PLANEL_Pot_Trim!DE15,0)</f>
        <v>0.30923228991255997</v>
      </c>
      <c r="DF40" s="52">
        <f>IF(PLANEL_Pot_Trim!DF15&lt;&gt;0,DF15/PLANEL_Pot_Trim!DF15,0)</f>
        <v>0.90086086927133657</v>
      </c>
      <c r="DG40" s="52">
        <f>IF(PLANEL_Pot_Trim!DG15&lt;&gt;0,DG15/PLANEL_Pot_Trim!DG15,0)</f>
        <v>0.36442907310143724</v>
      </c>
      <c r="DH40" s="52">
        <f>IF(PLANEL_Pot_Trim!DH15&lt;&gt;0,DH15/PLANEL_Pot_Trim!DH15,0)</f>
        <v>0.35713511144076032</v>
      </c>
      <c r="DI40" s="52">
        <f>IF(PLANEL_Pot_Trim!DI15&lt;&gt;0,DI15/PLANEL_Pot_Trim!DI15,0)</f>
        <v>0.30923228991255997</v>
      </c>
      <c r="DJ40" s="52">
        <f>IF(PLANEL_Pot_Trim!DJ15&lt;&gt;0,DJ15/PLANEL_Pot_Trim!DJ15,0)</f>
        <v>0.90086086927133657</v>
      </c>
      <c r="DK40" s="52">
        <f>IF(PLANEL_Pot_Trim!DK15&lt;&gt;0,DK15/PLANEL_Pot_Trim!DK15,0)</f>
        <v>0.36796444566667352</v>
      </c>
      <c r="DL40" s="52">
        <f>IF(PLANEL_Pot_Trim!DL15&lt;&gt;0,DL15/PLANEL_Pot_Trim!DL15,0)</f>
        <v>0.30923228991255997</v>
      </c>
      <c r="DM40" s="52">
        <f>IF(PLANEL_Pot_Trim!DM15&lt;&gt;0,DM15/PLANEL_Pot_Trim!DM15,0)</f>
        <v>0.30923228991255997</v>
      </c>
      <c r="DN40" s="52">
        <f>IF(PLANEL_Pot_Trim!DN15&lt;&gt;0,DN15/PLANEL_Pot_Trim!DN15,0)</f>
        <v>0.90086086927133657</v>
      </c>
      <c r="DO40" s="52">
        <f>IF(PLANEL_Pot_Trim!DO15&lt;&gt;0,DO15/PLANEL_Pot_Trim!DO15,0)</f>
        <v>0.37005934525809397</v>
      </c>
      <c r="DP40" s="52">
        <f>IF(PLANEL_Pot_Trim!DP15&lt;&gt;0,DP15/PLANEL_Pot_Trim!DP15,0)</f>
        <v>0.35713511144076032</v>
      </c>
      <c r="DQ40" s="52">
        <f>IF(PLANEL_Pot_Trim!DQ15&lt;&gt;0,DQ15/PLANEL_Pot_Trim!DQ15,0)</f>
        <v>0.30923228991255997</v>
      </c>
      <c r="DR40" s="52">
        <f>IF(PLANEL_Pot_Trim!DR15&lt;&gt;0,DR15/PLANEL_Pot_Trim!DR15,0)</f>
        <v>0.90086086927133657</v>
      </c>
      <c r="DS40" s="52">
        <f>IF(PLANEL_Pot_Trim!DS15&lt;&gt;0,DS15/PLANEL_Pot_Trim!DS15,0)</f>
        <v>0.35713511144076032</v>
      </c>
      <c r="DT40" s="52">
        <f>IF(PLANEL_Pot_Trim!DT15&lt;&gt;0,DT15/PLANEL_Pot_Trim!DT15,0)</f>
        <v>0.30923228991255997</v>
      </c>
      <c r="DU40" s="52">
        <f>IF(PLANEL_Pot_Trim!DU15&lt;&gt;0,DU15/PLANEL_Pot_Trim!DU15,0)</f>
        <v>0.30923228991255997</v>
      </c>
      <c r="DV40" s="52">
        <f>IF(PLANEL_Pot_Trim!DV15&lt;&gt;0,DV15/PLANEL_Pot_Trim!DV15,0)</f>
        <v>0.73545745035139376</v>
      </c>
      <c r="DW40" s="52">
        <f>IF(PLANEL_Pot_Trim!DW15&lt;&gt;0,DW15/PLANEL_Pot_Trim!DW15,0)</f>
        <v>0.27020850004598562</v>
      </c>
      <c r="DX40" s="52">
        <f>IF(PLANEL_Pot_Trim!DX15&lt;&gt;0,DX15/PLANEL_Pot_Trim!DX15,0)</f>
        <v>0.27020850004598562</v>
      </c>
      <c r="DY40" s="52">
        <f>IF(PLANEL_Pot_Trim!DY15&lt;&gt;0,DY15/PLANEL_Pot_Trim!DY15,0)</f>
        <v>0.27020850004598562</v>
      </c>
      <c r="DZ40" s="52">
        <f>IF(PLANEL_Pot_Trim!DZ15&lt;&gt;0,DZ15/PLANEL_Pot_Trim!DZ15,0)</f>
        <v>0.32353951248178869</v>
      </c>
      <c r="EA40" s="52">
        <f>IF(PLANEL_Pot_Trim!EA15&lt;&gt;0,EA15/PLANEL_Pot_Trim!EA15,0)</f>
        <v>0.27020850004598562</v>
      </c>
      <c r="EB40" s="52">
        <f>IF(PLANEL_Pot_Trim!EB15&lt;&gt;0,EB15/PLANEL_Pot_Trim!EB15,0)</f>
        <v>0.27020850004598562</v>
      </c>
      <c r="EC40" s="52">
        <f>IF(PLANEL_Pot_Trim!EC15&lt;&gt;0,EC15/PLANEL_Pot_Trim!EC15,0)</f>
        <v>0.27020850004598562</v>
      </c>
      <c r="ED40" s="52">
        <f>IF(PLANEL_Pot_Trim!ED15&lt;&gt;0,ED15/PLANEL_Pot_Trim!ED15,0)</f>
        <v>0.27020850004598562</v>
      </c>
      <c r="EE40" s="52">
        <f>IF(PLANEL_Pot_Trim!EE15&lt;&gt;0,EE15/PLANEL_Pot_Trim!EE15,0)</f>
        <v>0.27020850004598562</v>
      </c>
      <c r="EF40" s="52">
        <f>IF(PLANEL_Pot_Trim!EF15&lt;&gt;0,EF15/PLANEL_Pot_Trim!EF15,0)</f>
        <v>0.27020850004598562</v>
      </c>
      <c r="EG40" s="52">
        <f>IF(PLANEL_Pot_Trim!EG15&lt;&gt;0,EG15/PLANEL_Pot_Trim!EG15,0)</f>
        <v>0.27020850004598562</v>
      </c>
      <c r="EH40" s="52">
        <f>IF(PLANEL_Pot_Trim!EH15&lt;&gt;0,EH15/PLANEL_Pot_Trim!EH15,0)</f>
        <v>0.27020850004598562</v>
      </c>
      <c r="EI40" s="52">
        <f>IF(PLANEL_Pot_Trim!EI15&lt;&gt;0,EI15/PLANEL_Pot_Trim!EI15,0)</f>
        <v>0.27020850004598562</v>
      </c>
      <c r="EJ40" s="52">
        <f>IF(PLANEL_Pot_Trim!EJ15&lt;&gt;0,EJ15/PLANEL_Pot_Trim!EJ15,0)</f>
        <v>0.27020850004598562</v>
      </c>
      <c r="EK40" s="52">
        <f>IF(PLANEL_Pot_Trim!EK15&lt;&gt;0,EK15/PLANEL_Pot_Trim!EK15,0)</f>
        <v>0.27020850004598562</v>
      </c>
      <c r="EL40" s="52">
        <f>IF(PLANEL_Pot_Trim!EL15&lt;&gt;0,EL15/PLANEL_Pot_Trim!EL15,0)</f>
        <v>0.27020850004598562</v>
      </c>
      <c r="EM40" s="52">
        <f>IF(PLANEL_Pot_Trim!EM15&lt;&gt;0,EM15/PLANEL_Pot_Trim!EM15,0)</f>
        <v>0.27020850004598562</v>
      </c>
      <c r="EN40" s="52">
        <f>IF(PLANEL_Pot_Trim!EN15&lt;&gt;0,EN15/PLANEL_Pot_Trim!EN15,0)</f>
        <v>0.27020850004598562</v>
      </c>
      <c r="EO40" s="52">
        <f>IF(PLANEL_Pot_Trim!EO15&lt;&gt;0,EO15/PLANEL_Pot_Trim!EO15,0)</f>
        <v>0.27020850004598562</v>
      </c>
      <c r="EP40" s="52">
        <f>IF(PLANEL_Pot_Trim!EP15&lt;&gt;0,EP15/PLANEL_Pot_Trim!EP15,0)</f>
        <v>0.27020850004598562</v>
      </c>
    </row>
    <row r="41" spans="2:146" x14ac:dyDescent="0.25">
      <c r="B41" s="16" t="s">
        <v>7</v>
      </c>
      <c r="C41" s="47">
        <f>IF(PLANEL_Pot_Trim!C16&lt;&gt;0,C16/PLANEL_Pot_Trim!C16,0)</f>
        <v>0</v>
      </c>
      <c r="D41" s="47">
        <f>IF(PLANEL_Pot_Trim!D16&lt;&gt;0,D16/PLANEL_Pot_Trim!D16,0)</f>
        <v>0</v>
      </c>
      <c r="E41" s="47">
        <f>IF(PLANEL_Pot_Trim!E16&lt;&gt;0,E16/PLANEL_Pot_Trim!E16,0)</f>
        <v>0</v>
      </c>
      <c r="F41" s="47">
        <f>IF(PLANEL_Pot_Trim!F16&lt;&gt;0,F16/PLANEL_Pot_Trim!F16,0)</f>
        <v>0</v>
      </c>
      <c r="G41" s="47">
        <f>IF(PLANEL_Pot_Trim!G16&lt;&gt;0,G16/PLANEL_Pot_Trim!G16,0)</f>
        <v>0</v>
      </c>
      <c r="H41" s="47">
        <f>IF(PLANEL_Pot_Trim!H16&lt;&gt;0,H16/PLANEL_Pot_Trim!H16,0)</f>
        <v>0</v>
      </c>
      <c r="I41" s="47">
        <f>IF(PLANEL_Pot_Trim!I16&lt;&gt;0,I16/PLANEL_Pot_Trim!I16,0)</f>
        <v>0</v>
      </c>
      <c r="J41" s="47">
        <f>IF(PLANEL_Pot_Trim!J16&lt;&gt;0,J16/PLANEL_Pot_Trim!J16,0)</f>
        <v>0</v>
      </c>
      <c r="K41" s="47">
        <f>IF(PLANEL_Pot_Trim!K16&lt;&gt;0,K16/PLANEL_Pot_Trim!K16,0)</f>
        <v>0</v>
      </c>
      <c r="L41" s="47">
        <f>IF(PLANEL_Pot_Trim!L16&lt;&gt;0,L16/PLANEL_Pot_Trim!L16,0)</f>
        <v>0</v>
      </c>
      <c r="M41" s="47">
        <f>IF(PLANEL_Pot_Trim!M16&lt;&gt;0,M16/PLANEL_Pot_Trim!M16,0)</f>
        <v>0</v>
      </c>
      <c r="N41" s="47">
        <f>IF(PLANEL_Pot_Trim!N16&lt;&gt;0,N16/PLANEL_Pot_Trim!N16,0)</f>
        <v>0</v>
      </c>
      <c r="O41" s="47">
        <f>IF(PLANEL_Pot_Trim!O16&lt;&gt;0,O16/PLANEL_Pot_Trim!O16,0)</f>
        <v>0</v>
      </c>
      <c r="P41" s="47">
        <f>IF(PLANEL_Pot_Trim!P16&lt;&gt;0,P16/PLANEL_Pot_Trim!P16,0)</f>
        <v>0</v>
      </c>
      <c r="Q41" s="47">
        <f>IF(PLANEL_Pot_Trim!Q16&lt;&gt;0,Q16/PLANEL_Pot_Trim!Q16,0)</f>
        <v>0</v>
      </c>
      <c r="R41" s="47">
        <f>IF(PLANEL_Pot_Trim!R16&lt;&gt;0,R16/PLANEL_Pot_Trim!R16,0)</f>
        <v>0</v>
      </c>
      <c r="S41" s="47">
        <f>IF(PLANEL_Pot_Trim!S16&lt;&gt;0,S16/PLANEL_Pot_Trim!S16,0)</f>
        <v>0</v>
      </c>
      <c r="T41" s="47">
        <f>IF(PLANEL_Pot_Trim!T16&lt;&gt;0,T16/PLANEL_Pot_Trim!T16,0)</f>
        <v>0</v>
      </c>
      <c r="U41" s="47">
        <f>IF(PLANEL_Pot_Trim!U16&lt;&gt;0,U16/PLANEL_Pot_Trim!U16,0)</f>
        <v>0</v>
      </c>
      <c r="V41" s="47">
        <f>IF(PLANEL_Pot_Trim!V16&lt;&gt;0,V16/PLANEL_Pot_Trim!V16,0)</f>
        <v>0</v>
      </c>
      <c r="W41" s="47">
        <f>IF(PLANEL_Pot_Trim!W16&lt;&gt;0,W16/PLANEL_Pot_Trim!W16,0)</f>
        <v>0</v>
      </c>
      <c r="X41" s="47">
        <f>IF(PLANEL_Pot_Trim!X16&lt;&gt;0,X16/PLANEL_Pot_Trim!X16,0)</f>
        <v>0</v>
      </c>
      <c r="Y41" s="47">
        <f>IF(PLANEL_Pot_Trim!Y16&lt;&gt;0,Y16/PLANEL_Pot_Trim!Y16,0)</f>
        <v>0</v>
      </c>
      <c r="Z41" s="47">
        <f>IF(PLANEL_Pot_Trim!Z16&lt;&gt;0,Z16/PLANEL_Pot_Trim!Z16,0)</f>
        <v>0</v>
      </c>
      <c r="AA41" s="47">
        <f>IF(PLANEL_Pot_Trim!AA16&lt;&gt;0,AA16/PLANEL_Pot_Trim!AA16,0)</f>
        <v>0</v>
      </c>
      <c r="AB41" s="47">
        <f>IF(PLANEL_Pot_Trim!AB16&lt;&gt;0,AB16/PLANEL_Pot_Trim!AB16,0)</f>
        <v>0</v>
      </c>
      <c r="AC41" s="47">
        <f>IF(PLANEL_Pot_Trim!AC16&lt;&gt;0,AC16/PLANEL_Pot_Trim!AC16,0)</f>
        <v>0</v>
      </c>
      <c r="AD41" s="47">
        <f>IF(PLANEL_Pot_Trim!AD16&lt;&gt;0,AD16/PLANEL_Pot_Trim!AD16,0)</f>
        <v>0</v>
      </c>
      <c r="AE41" s="47">
        <f>IF(PLANEL_Pot_Trim!AE16&lt;&gt;0,AE16/PLANEL_Pot_Trim!AE16,0)</f>
        <v>0</v>
      </c>
      <c r="AF41" s="47">
        <f>IF(PLANEL_Pot_Trim!AF16&lt;&gt;0,AF16/PLANEL_Pot_Trim!AF16,0)</f>
        <v>0</v>
      </c>
      <c r="AG41" s="47">
        <f>IF(PLANEL_Pot_Trim!AG16&lt;&gt;0,AG16/PLANEL_Pot_Trim!AG16,0)</f>
        <v>0</v>
      </c>
      <c r="AH41" s="47">
        <f>IF(PLANEL_Pot_Trim!AH16&lt;&gt;0,AH16/PLANEL_Pot_Trim!AH16,0)</f>
        <v>0</v>
      </c>
      <c r="AI41" s="47">
        <f>IF(PLANEL_Pot_Trim!AI16&lt;&gt;0,AI16/PLANEL_Pot_Trim!AI16,0)</f>
        <v>0</v>
      </c>
      <c r="AJ41" s="47">
        <f>IF(PLANEL_Pot_Trim!AJ16&lt;&gt;0,AJ16/PLANEL_Pot_Trim!AJ16,0)</f>
        <v>0</v>
      </c>
      <c r="AK41" s="47">
        <f>IF(PLANEL_Pot_Trim!AK16&lt;&gt;0,AK16/PLANEL_Pot_Trim!AK16,0)</f>
        <v>0</v>
      </c>
      <c r="AL41" s="47">
        <f>IF(PLANEL_Pot_Trim!AL16&lt;&gt;0,AL16/PLANEL_Pot_Trim!AL16,0)</f>
        <v>0</v>
      </c>
      <c r="AM41" s="47">
        <f>IF(PLANEL_Pot_Trim!AM16&lt;&gt;0,AM16/PLANEL_Pot_Trim!AM16,0)</f>
        <v>0</v>
      </c>
      <c r="AN41" s="47">
        <f>IF(PLANEL_Pot_Trim!AN16&lt;&gt;0,AN16/PLANEL_Pot_Trim!AN16,0)</f>
        <v>0</v>
      </c>
      <c r="AO41" s="47">
        <f>IF(PLANEL_Pot_Trim!AO16&lt;&gt;0,AO16/PLANEL_Pot_Trim!AO16,0)</f>
        <v>0</v>
      </c>
      <c r="AP41" s="47">
        <f>IF(PLANEL_Pot_Trim!AP16&lt;&gt;0,AP16/PLANEL_Pot_Trim!AP16,0)</f>
        <v>0</v>
      </c>
      <c r="AQ41" s="47">
        <f>IF(PLANEL_Pot_Trim!AQ16&lt;&gt;0,AQ16/PLANEL_Pot_Trim!AQ16,0)</f>
        <v>0</v>
      </c>
      <c r="AR41" s="47">
        <f>IF(PLANEL_Pot_Trim!AR16&lt;&gt;0,AR16/PLANEL_Pot_Trim!AR16,0)</f>
        <v>0</v>
      </c>
      <c r="AS41" s="47">
        <f>IF(PLANEL_Pot_Trim!AS16&lt;&gt;0,AS16/PLANEL_Pot_Trim!AS16,0)</f>
        <v>0</v>
      </c>
      <c r="AT41" s="47">
        <f>IF(PLANEL_Pot_Trim!AT16&lt;&gt;0,AT16/PLANEL_Pot_Trim!AT16,0)</f>
        <v>0</v>
      </c>
      <c r="AU41" s="47">
        <f>IF(PLANEL_Pot_Trim!AU16&lt;&gt;0,AU16/PLANEL_Pot_Trim!AU16,0)</f>
        <v>0</v>
      </c>
      <c r="AV41" s="47">
        <f>IF(PLANEL_Pot_Trim!AV16&lt;&gt;0,AV16/PLANEL_Pot_Trim!AV16,0)</f>
        <v>0</v>
      </c>
      <c r="AW41" s="47">
        <f>IF(PLANEL_Pot_Trim!AW16&lt;&gt;0,AW16/PLANEL_Pot_Trim!AW16,0)</f>
        <v>0</v>
      </c>
      <c r="AX41" s="47">
        <f>IF(PLANEL_Pot_Trim!AX16&lt;&gt;0,AX16/PLANEL_Pot_Trim!AX16,0)</f>
        <v>0</v>
      </c>
      <c r="AY41" s="47">
        <f>IF(PLANEL_Pot_Trim!AY16&lt;&gt;0,AY16/PLANEL_Pot_Trim!AY16,0)</f>
        <v>0</v>
      </c>
      <c r="AZ41" s="47">
        <f>IF(PLANEL_Pot_Trim!AZ16&lt;&gt;0,AZ16/PLANEL_Pot_Trim!AZ16,0)</f>
        <v>0</v>
      </c>
      <c r="BA41" s="47">
        <f>IF(PLANEL_Pot_Trim!BA16&lt;&gt;0,BA16/PLANEL_Pot_Trim!BA16,0)</f>
        <v>0</v>
      </c>
      <c r="BB41" s="47">
        <f>IF(PLANEL_Pot_Trim!BB16&lt;&gt;0,BB16/PLANEL_Pot_Trim!BB16,0)</f>
        <v>0</v>
      </c>
      <c r="BC41" s="47">
        <f>IF(PLANEL_Pot_Trim!BC16&lt;&gt;0,BC16/PLANEL_Pot_Trim!BC16,0)</f>
        <v>0</v>
      </c>
      <c r="BD41" s="47">
        <f>IF(PLANEL_Pot_Trim!BD16&lt;&gt;0,BD16/PLANEL_Pot_Trim!BD16,0)</f>
        <v>0</v>
      </c>
      <c r="BE41" s="47">
        <f>IF(PLANEL_Pot_Trim!BE16&lt;&gt;0,BE16/PLANEL_Pot_Trim!BE16,0)</f>
        <v>0</v>
      </c>
      <c r="BF41" s="47">
        <f>IF(PLANEL_Pot_Trim!BF16&lt;&gt;0,BF16/PLANEL_Pot_Trim!BF16,0)</f>
        <v>0</v>
      </c>
      <c r="BG41" s="47">
        <f>IF(PLANEL_Pot_Trim!BG16&lt;&gt;0,BG16/PLANEL_Pot_Trim!BG16,0)</f>
        <v>0</v>
      </c>
      <c r="BH41" s="47">
        <f>IF(PLANEL_Pot_Trim!BH16&lt;&gt;0,BH16/PLANEL_Pot_Trim!BH16,0)</f>
        <v>0</v>
      </c>
      <c r="BI41" s="47">
        <f>IF(PLANEL_Pot_Trim!BI16&lt;&gt;0,BI16/PLANEL_Pot_Trim!BI16,0)</f>
        <v>0</v>
      </c>
      <c r="BJ41" s="47">
        <f>IF(PLANEL_Pot_Trim!BJ16&lt;&gt;0,BJ16/PLANEL_Pot_Trim!BJ16,0)</f>
        <v>0</v>
      </c>
      <c r="BK41" s="47">
        <f>IF(PLANEL_Pot_Trim!BK16&lt;&gt;0,BK16/PLANEL_Pot_Trim!BK16,0)</f>
        <v>0</v>
      </c>
      <c r="BL41" s="47">
        <f>IF(PLANEL_Pot_Trim!BL16&lt;&gt;0,BL16/PLANEL_Pot_Trim!BL16,0)</f>
        <v>0</v>
      </c>
      <c r="BM41" s="47">
        <f>IF(PLANEL_Pot_Trim!BM16&lt;&gt;0,BM16/PLANEL_Pot_Trim!BM16,0)</f>
        <v>0</v>
      </c>
      <c r="BN41" s="47">
        <f>IF(PLANEL_Pot_Trim!BN16&lt;&gt;0,BN16/PLANEL_Pot_Trim!BN16,0)</f>
        <v>0</v>
      </c>
      <c r="BO41" s="47">
        <f>IF(PLANEL_Pot_Trim!BO16&lt;&gt;0,BO16/PLANEL_Pot_Trim!BO16,0)</f>
        <v>0</v>
      </c>
      <c r="BP41" s="47">
        <f>IF(PLANEL_Pot_Trim!BP16&lt;&gt;0,BP16/PLANEL_Pot_Trim!BP16,0)</f>
        <v>0</v>
      </c>
      <c r="BQ41" s="47">
        <f>IF(PLANEL_Pot_Trim!BQ16&lt;&gt;0,BQ16/PLANEL_Pot_Trim!BQ16,0)</f>
        <v>0</v>
      </c>
      <c r="BR41" s="47">
        <f>IF(PLANEL_Pot_Trim!BR16&lt;&gt;0,BR16/PLANEL_Pot_Trim!BR16,0)</f>
        <v>0</v>
      </c>
      <c r="BS41" s="47">
        <f>IF(PLANEL_Pot_Trim!BS16&lt;&gt;0,BS16/PLANEL_Pot_Trim!BS16,0)</f>
        <v>0</v>
      </c>
      <c r="BT41" s="47">
        <f>IF(PLANEL_Pot_Trim!BT16&lt;&gt;0,BT16/PLANEL_Pot_Trim!BT16,0)</f>
        <v>0</v>
      </c>
      <c r="BU41" s="47">
        <f>IF(PLANEL_Pot_Trim!BU16&lt;&gt;0,BU16/PLANEL_Pot_Trim!BU16,0)</f>
        <v>0</v>
      </c>
      <c r="BV41" s="47">
        <f>IF(PLANEL_Pot_Trim!BV16&lt;&gt;0,BV16/PLANEL_Pot_Trim!BV16,0)</f>
        <v>0</v>
      </c>
      <c r="BW41" s="47">
        <f>IF(PLANEL_Pot_Trim!BW16&lt;&gt;0,BW16/PLANEL_Pot_Trim!BW16,0)</f>
        <v>0</v>
      </c>
      <c r="BX41" s="47">
        <f>IF(PLANEL_Pot_Trim!BX16&lt;&gt;0,BX16/PLANEL_Pot_Trim!BX16,0)</f>
        <v>0</v>
      </c>
      <c r="BY41" s="47">
        <f>IF(PLANEL_Pot_Trim!BY16&lt;&gt;0,BY16/PLANEL_Pot_Trim!BY16,0)</f>
        <v>0</v>
      </c>
      <c r="BZ41" s="47">
        <f>IF(PLANEL_Pot_Trim!BZ16&lt;&gt;0,BZ16/PLANEL_Pot_Trim!BZ16,0)</f>
        <v>0</v>
      </c>
      <c r="CA41" s="47">
        <f>IF(PLANEL_Pot_Trim!CA16&lt;&gt;0,CA16/PLANEL_Pot_Trim!CA16,0)</f>
        <v>0</v>
      </c>
      <c r="CB41" s="47">
        <f>IF(PLANEL_Pot_Trim!CB16&lt;&gt;0,CB16/PLANEL_Pot_Trim!CB16,0)</f>
        <v>0</v>
      </c>
      <c r="CC41" s="47">
        <f>IF(PLANEL_Pot_Trim!CC16&lt;&gt;0,CC16/PLANEL_Pot_Trim!CC16,0)</f>
        <v>0</v>
      </c>
      <c r="CD41" s="47">
        <f>IF(PLANEL_Pot_Trim!CD16&lt;&gt;0,CD16/PLANEL_Pot_Trim!CD16,0)</f>
        <v>0</v>
      </c>
      <c r="CE41" s="47">
        <f>IF(PLANEL_Pot_Trim!CE16&lt;&gt;0,CE16/PLANEL_Pot_Trim!CE16,0)</f>
        <v>0</v>
      </c>
      <c r="CF41" s="47">
        <f>IF(PLANEL_Pot_Trim!CF16&lt;&gt;0,CF16/PLANEL_Pot_Trim!CF16,0)</f>
        <v>0</v>
      </c>
      <c r="CG41" s="47">
        <f>IF(PLANEL_Pot_Trim!CG16&lt;&gt;0,CG16/PLANEL_Pot_Trim!CG16,0)</f>
        <v>0</v>
      </c>
      <c r="CH41" s="47">
        <f>IF(PLANEL_Pot_Trim!CH16&lt;&gt;0,CH16/PLANEL_Pot_Trim!CH16,0)</f>
        <v>0</v>
      </c>
      <c r="CI41" s="47">
        <f>IF(PLANEL_Pot_Trim!CI16&lt;&gt;0,CI16/PLANEL_Pot_Trim!CI16,0)</f>
        <v>0</v>
      </c>
      <c r="CJ41" s="47">
        <f>IF(PLANEL_Pot_Trim!CJ16&lt;&gt;0,CJ16/PLANEL_Pot_Trim!CJ16,0)</f>
        <v>0</v>
      </c>
      <c r="CK41" s="47">
        <f>IF(PLANEL_Pot_Trim!CK16&lt;&gt;0,CK16/PLANEL_Pot_Trim!CK16,0)</f>
        <v>0</v>
      </c>
      <c r="CL41" s="47">
        <f>IF(PLANEL_Pot_Trim!CL16&lt;&gt;0,CL16/PLANEL_Pot_Trim!CL16,0)</f>
        <v>0</v>
      </c>
      <c r="CM41" s="47">
        <f>IF(PLANEL_Pot_Trim!CM16&lt;&gt;0,CM16/PLANEL_Pot_Trim!CM16,0)</f>
        <v>0</v>
      </c>
      <c r="CN41" s="47">
        <f>IF(PLANEL_Pot_Trim!CN16&lt;&gt;0,CN16/PLANEL_Pot_Trim!CN16,0)</f>
        <v>0</v>
      </c>
      <c r="CO41" s="47">
        <f>IF(PLANEL_Pot_Trim!CO16&lt;&gt;0,CO16/PLANEL_Pot_Trim!CO16,0)</f>
        <v>0</v>
      </c>
      <c r="CP41" s="47">
        <f>IF(PLANEL_Pot_Trim!CP16&lt;&gt;0,CP16/PLANEL_Pot_Trim!CP16,0)</f>
        <v>0</v>
      </c>
      <c r="CQ41" s="47">
        <f>IF(PLANEL_Pot_Trim!CQ16&lt;&gt;0,CQ16/PLANEL_Pot_Trim!CQ16,0)</f>
        <v>0</v>
      </c>
      <c r="CR41" s="47">
        <f>IF(PLANEL_Pot_Trim!CR16&lt;&gt;0,CR16/PLANEL_Pot_Trim!CR16,0)</f>
        <v>0</v>
      </c>
      <c r="CS41" s="47">
        <f>IF(PLANEL_Pot_Trim!CS16&lt;&gt;0,CS16/PLANEL_Pot_Trim!CS16,0)</f>
        <v>0</v>
      </c>
      <c r="CT41" s="47">
        <f>IF(PLANEL_Pot_Trim!CT16&lt;&gt;0,CT16/PLANEL_Pot_Trim!CT16,0)</f>
        <v>0</v>
      </c>
      <c r="CU41" s="47">
        <f>IF(PLANEL_Pot_Trim!CU16&lt;&gt;0,CU16/PLANEL_Pot_Trim!CU16,0)</f>
        <v>0</v>
      </c>
      <c r="CV41" s="47">
        <f>IF(PLANEL_Pot_Trim!CV16&lt;&gt;0,CV16/PLANEL_Pot_Trim!CV16,0)</f>
        <v>0</v>
      </c>
      <c r="CW41" s="47">
        <f>IF(PLANEL_Pot_Trim!CW16&lt;&gt;0,CW16/PLANEL_Pot_Trim!CW16,0)</f>
        <v>0</v>
      </c>
      <c r="CX41" s="47">
        <f>IF(PLANEL_Pot_Trim!CX16&lt;&gt;0,CX16/PLANEL_Pot_Trim!CX16,0)</f>
        <v>0</v>
      </c>
      <c r="CY41" s="77">
        <f>IF(PLANEL_Pot_Trim!CY16&lt;&gt;0,CY16/PLANEL_Pot_Trim!CY16,0)</f>
        <v>0</v>
      </c>
      <c r="CZ41" s="77">
        <f>IF(PLANEL_Pot_Trim!CZ16&lt;&gt;0,CZ16/PLANEL_Pot_Trim!CZ16,0)</f>
        <v>0</v>
      </c>
      <c r="DA41" s="77">
        <f>IF(PLANEL_Pot_Trim!DA16&lt;&gt;0,DA16/PLANEL_Pot_Trim!DA16,0)</f>
        <v>0</v>
      </c>
      <c r="DB41" s="77">
        <f>IF(PLANEL_Pot_Trim!DB16&lt;&gt;0,DB16/PLANEL_Pot_Trim!DB16,0)</f>
        <v>0</v>
      </c>
      <c r="DC41" s="47">
        <f>IF(PLANEL_Pot_Trim!DC16&lt;&gt;0,DC16/PLANEL_Pot_Trim!DC16,0)</f>
        <v>0</v>
      </c>
      <c r="DD41" s="47">
        <f>IF(PLANEL_Pot_Trim!DD16&lt;&gt;0,DD16/PLANEL_Pot_Trim!DD16,0)</f>
        <v>0</v>
      </c>
      <c r="DE41" s="47">
        <f>IF(PLANEL_Pot_Trim!DE16&lt;&gt;0,DE16/PLANEL_Pot_Trim!DE16,0)</f>
        <v>0</v>
      </c>
      <c r="DF41" s="47">
        <f>IF(PLANEL_Pot_Trim!DF16&lt;&gt;0,DF16/PLANEL_Pot_Trim!DF16,0)</f>
        <v>0</v>
      </c>
      <c r="DG41" s="47">
        <f>IF(PLANEL_Pot_Trim!DG16&lt;&gt;0,DG16/PLANEL_Pot_Trim!DG16,0)</f>
        <v>0</v>
      </c>
      <c r="DH41" s="47">
        <f>IF(PLANEL_Pot_Trim!DH16&lt;&gt;0,DH16/PLANEL_Pot_Trim!DH16,0)</f>
        <v>0</v>
      </c>
      <c r="DI41" s="47">
        <f>IF(PLANEL_Pot_Trim!DI16&lt;&gt;0,DI16/PLANEL_Pot_Trim!DI16,0)</f>
        <v>0</v>
      </c>
      <c r="DJ41" s="47">
        <f>IF(PLANEL_Pot_Trim!DJ16&lt;&gt;0,DJ16/PLANEL_Pot_Trim!DJ16,0)</f>
        <v>0</v>
      </c>
      <c r="DK41" s="47">
        <f>IF(PLANEL_Pot_Trim!DK16&lt;&gt;0,DK16/PLANEL_Pot_Trim!DK16,0)</f>
        <v>0</v>
      </c>
      <c r="DL41" s="47">
        <f>IF(PLANEL_Pot_Trim!DL16&lt;&gt;0,DL16/PLANEL_Pot_Trim!DL16,0)</f>
        <v>0</v>
      </c>
      <c r="DM41" s="47">
        <f>IF(PLANEL_Pot_Trim!DM16&lt;&gt;0,DM16/PLANEL_Pot_Trim!DM16,0)</f>
        <v>0</v>
      </c>
      <c r="DN41" s="47">
        <f>IF(PLANEL_Pot_Trim!DN16&lt;&gt;0,DN16/PLANEL_Pot_Trim!DN16,0)</f>
        <v>0</v>
      </c>
      <c r="DO41" s="47">
        <f>IF(PLANEL_Pot_Trim!DO16&lt;&gt;0,DO16/PLANEL_Pot_Trim!DO16,0)</f>
        <v>0</v>
      </c>
      <c r="DP41" s="47">
        <f>IF(PLANEL_Pot_Trim!DP16&lt;&gt;0,DP16/PLANEL_Pot_Trim!DP16,0)</f>
        <v>0</v>
      </c>
      <c r="DQ41" s="47">
        <f>IF(PLANEL_Pot_Trim!DQ16&lt;&gt;0,DQ16/PLANEL_Pot_Trim!DQ16,0)</f>
        <v>0</v>
      </c>
      <c r="DR41" s="47">
        <f>IF(PLANEL_Pot_Trim!DR16&lt;&gt;0,DR16/PLANEL_Pot_Trim!DR16,0)</f>
        <v>0</v>
      </c>
      <c r="DS41" s="47">
        <f>IF(PLANEL_Pot_Trim!DS16&lt;&gt;0,DS16/PLANEL_Pot_Trim!DS16,0)</f>
        <v>0</v>
      </c>
      <c r="DT41" s="47">
        <f>IF(PLANEL_Pot_Trim!DT16&lt;&gt;0,DT16/PLANEL_Pot_Trim!DT16,0)</f>
        <v>0</v>
      </c>
      <c r="DU41" s="47">
        <f>IF(PLANEL_Pot_Trim!DU16&lt;&gt;0,DU16/PLANEL_Pot_Trim!DU16,0)</f>
        <v>0</v>
      </c>
      <c r="DV41" s="47">
        <f>IF(PLANEL_Pot_Trim!DV16&lt;&gt;0,DV16/PLANEL_Pot_Trim!DV16,0)</f>
        <v>0</v>
      </c>
      <c r="DW41" s="47">
        <f>IF(PLANEL_Pot_Trim!DW16&lt;&gt;0,DW16/PLANEL_Pot_Trim!DW16,0)</f>
        <v>0</v>
      </c>
      <c r="DX41" s="47">
        <f>IF(PLANEL_Pot_Trim!DX16&lt;&gt;0,DX16/PLANEL_Pot_Trim!DX16,0)</f>
        <v>0</v>
      </c>
      <c r="DY41" s="47">
        <f>IF(PLANEL_Pot_Trim!DY16&lt;&gt;0,DY16/PLANEL_Pot_Trim!DY16,0)</f>
        <v>0</v>
      </c>
      <c r="DZ41" s="47">
        <f>IF(PLANEL_Pot_Trim!DZ16&lt;&gt;0,DZ16/PLANEL_Pot_Trim!DZ16,0)</f>
        <v>0</v>
      </c>
      <c r="EA41" s="47">
        <f>IF(PLANEL_Pot_Trim!EA16&lt;&gt;0,EA16/PLANEL_Pot_Trim!EA16,0)</f>
        <v>0</v>
      </c>
      <c r="EB41" s="47">
        <f>IF(PLANEL_Pot_Trim!EB16&lt;&gt;0,EB16/PLANEL_Pot_Trim!EB16,0)</f>
        <v>0</v>
      </c>
      <c r="EC41" s="47">
        <f>IF(PLANEL_Pot_Trim!EC16&lt;&gt;0,EC16/PLANEL_Pot_Trim!EC16,0)</f>
        <v>0</v>
      </c>
      <c r="ED41" s="47">
        <f>IF(PLANEL_Pot_Trim!ED16&lt;&gt;0,ED16/PLANEL_Pot_Trim!ED16,0)</f>
        <v>0</v>
      </c>
      <c r="EE41" s="47">
        <f>IF(PLANEL_Pot_Trim!EE16&lt;&gt;0,EE16/PLANEL_Pot_Trim!EE16,0)</f>
        <v>0</v>
      </c>
      <c r="EF41" s="47">
        <f>IF(PLANEL_Pot_Trim!EF16&lt;&gt;0,EF16/PLANEL_Pot_Trim!EF16,0)</f>
        <v>0</v>
      </c>
      <c r="EG41" s="47">
        <f>IF(PLANEL_Pot_Trim!EG16&lt;&gt;0,EG16/PLANEL_Pot_Trim!EG16,0)</f>
        <v>0</v>
      </c>
      <c r="EH41" s="47">
        <f>IF(PLANEL_Pot_Trim!EH16&lt;&gt;0,EH16/PLANEL_Pot_Trim!EH16,0)</f>
        <v>0</v>
      </c>
      <c r="EI41" s="47">
        <f>IF(PLANEL_Pot_Trim!EI16&lt;&gt;0,EI16/PLANEL_Pot_Trim!EI16,0)</f>
        <v>0</v>
      </c>
      <c r="EJ41" s="47">
        <f>IF(PLANEL_Pot_Trim!EJ16&lt;&gt;0,EJ16/PLANEL_Pot_Trim!EJ16,0)</f>
        <v>0</v>
      </c>
      <c r="EK41" s="47">
        <f>IF(PLANEL_Pot_Trim!EK16&lt;&gt;0,EK16/PLANEL_Pot_Trim!EK16,0)</f>
        <v>0</v>
      </c>
      <c r="EL41" s="47">
        <f>IF(PLANEL_Pot_Trim!EL16&lt;&gt;0,EL16/PLANEL_Pot_Trim!EL16,0)</f>
        <v>0</v>
      </c>
      <c r="EM41" s="47">
        <f>IF(PLANEL_Pot_Trim!EM16&lt;&gt;0,EM16/PLANEL_Pot_Trim!EM16,0)</f>
        <v>0</v>
      </c>
      <c r="EN41" s="47">
        <f>IF(PLANEL_Pot_Trim!EN16&lt;&gt;0,EN16/PLANEL_Pot_Trim!EN16,0)</f>
        <v>0</v>
      </c>
      <c r="EO41" s="47">
        <f>IF(PLANEL_Pot_Trim!EO16&lt;&gt;0,EO16/PLANEL_Pot_Trim!EO16,0)</f>
        <v>0</v>
      </c>
      <c r="EP41" s="47">
        <f>IF(PLANEL_Pot_Trim!EP16&lt;&gt;0,EP16/PLANEL_Pot_Trim!EP16,0)</f>
        <v>0</v>
      </c>
    </row>
    <row r="42" spans="2:146" x14ac:dyDescent="0.25">
      <c r="B42" s="29" t="s">
        <v>58</v>
      </c>
      <c r="C42" s="51">
        <f>IF(PLANEL_Pot_Trim!C17&lt;&gt;0,C17/PLANEL_Pot_Trim!C17,0)</f>
        <v>0.35544476365738481</v>
      </c>
      <c r="D42" s="51">
        <f>IF(PLANEL_Pot_Trim!D17&lt;&gt;0,D17/PLANEL_Pot_Trim!D17,0)</f>
        <v>0.41259834165121045</v>
      </c>
      <c r="E42" s="51">
        <f>IF(PLANEL_Pot_Trim!E17&lt;&gt;0,E17/PLANEL_Pot_Trim!E17,0)</f>
        <v>0.53922348187048519</v>
      </c>
      <c r="F42" s="51">
        <f>IF(PLANEL_Pot_Trim!F17&lt;&gt;0,F17/PLANEL_Pot_Trim!F17,0)</f>
        <v>0.4540862909080926</v>
      </c>
      <c r="G42" s="51">
        <f>IF(PLANEL_Pot_Trim!G17&lt;&gt;0,G17/PLANEL_Pot_Trim!G17,0)</f>
        <v>0.35514789610803832</v>
      </c>
      <c r="H42" s="51">
        <f>IF(PLANEL_Pot_Trim!H17&lt;&gt;0,H17/PLANEL_Pot_Trim!H17,0)</f>
        <v>0.41664030747735864</v>
      </c>
      <c r="I42" s="51">
        <f>IF(PLANEL_Pot_Trim!I17&lt;&gt;0,I17/PLANEL_Pot_Trim!I17,0)</f>
        <v>0.54665746663169568</v>
      </c>
      <c r="J42" s="51">
        <f>IF(PLANEL_Pot_Trim!J17&lt;&gt;0,J17/PLANEL_Pot_Trim!J17,0)</f>
        <v>0.45767505055332586</v>
      </c>
      <c r="K42" s="51">
        <f>IF(PLANEL_Pot_Trim!K17&lt;&gt;0,K17/PLANEL_Pot_Trim!K17,0)</f>
        <v>0.35513921167958107</v>
      </c>
      <c r="L42" s="51">
        <f>IF(PLANEL_Pot_Trim!L17&lt;&gt;0,L17/PLANEL_Pot_Trim!L17,0)</f>
        <v>0.41675854861854084</v>
      </c>
      <c r="M42" s="51">
        <f>IF(PLANEL_Pot_Trim!M17&lt;&gt;0,M17/PLANEL_Pot_Trim!M17,0)</f>
        <v>0.54687493576614199</v>
      </c>
      <c r="N42" s="51">
        <f>IF(PLANEL_Pot_Trim!N17&lt;&gt;0,N17/PLANEL_Pot_Trim!N17,0)</f>
        <v>0.45778003386103377</v>
      </c>
      <c r="O42" s="51">
        <f>IF(PLANEL_Pot_Trim!O17&lt;&gt;0,O17/PLANEL_Pot_Trim!O17,0)</f>
        <v>0.35490934084035075</v>
      </c>
      <c r="P42" s="51">
        <f>IF(PLANEL_Pot_Trim!P17&lt;&gt;0,P17/PLANEL_Pot_Trim!P17,0)</f>
        <v>0.41988832825963091</v>
      </c>
      <c r="Q42" s="51">
        <f>IF(PLANEL_Pot_Trim!Q17&lt;&gt;0,Q17/PLANEL_Pot_Trim!Q17,0)</f>
        <v>0.55263122765614869</v>
      </c>
      <c r="R42" s="51">
        <f>IF(PLANEL_Pot_Trim!R17&lt;&gt;0,R17/PLANEL_Pot_Trim!R17,0)</f>
        <v>0.46055888652210647</v>
      </c>
      <c r="S42" s="51">
        <f>IF(PLANEL_Pot_Trim!S17&lt;&gt;0,S17/PLANEL_Pot_Trim!S17,0)</f>
        <v>0.35485863658374006</v>
      </c>
      <c r="T42" s="51">
        <f>IF(PLANEL_Pot_Trim!T17&lt;&gt;0,T17/PLANEL_Pot_Trim!T17,0)</f>
        <v>0.42057868614834049</v>
      </c>
      <c r="U42" s="51">
        <f>IF(PLANEL_Pot_Trim!U17&lt;&gt;0,U17/PLANEL_Pot_Trim!U17,0)</f>
        <v>0.55390093412272856</v>
      </c>
      <c r="V42" s="51">
        <f>IF(PLANEL_Pot_Trim!V17&lt;&gt;0,V17/PLANEL_Pot_Trim!V17,0)</f>
        <v>0.4611718379054221</v>
      </c>
      <c r="W42" s="51">
        <f>IF(PLANEL_Pot_Trim!W17&lt;&gt;0,W17/PLANEL_Pot_Trim!W17,0)</f>
        <v>0.35485343880399112</v>
      </c>
      <c r="X42" s="51">
        <f>IF(PLANEL_Pot_Trim!X17&lt;&gt;0,X17/PLANEL_Pot_Trim!X17,0)</f>
        <v>0.42064945618681043</v>
      </c>
      <c r="Y42" s="51">
        <f>IF(PLANEL_Pot_Trim!Y17&lt;&gt;0,Y17/PLANEL_Pot_Trim!Y17,0)</f>
        <v>0.55403109434429809</v>
      </c>
      <c r="Z42" s="51">
        <f>IF(PLANEL_Pot_Trim!Z17&lt;&gt;0,Z17/PLANEL_Pot_Trim!Z17,0)</f>
        <v>0.46123467281953595</v>
      </c>
      <c r="AA42" s="51">
        <f>IF(PLANEL_Pot_Trim!AA17&lt;&gt;0,AA17/PLANEL_Pot_Trim!AA17,0)</f>
        <v>0.35485343880399112</v>
      </c>
      <c r="AB42" s="51">
        <f>IF(PLANEL_Pot_Trim!AB17&lt;&gt;0,AB17/PLANEL_Pot_Trim!AB17,0)</f>
        <v>0.42064945618681043</v>
      </c>
      <c r="AC42" s="51">
        <f>IF(PLANEL_Pot_Trim!AC17&lt;&gt;0,AC17/PLANEL_Pot_Trim!AC17,0)</f>
        <v>0.55403109434429809</v>
      </c>
      <c r="AD42" s="51">
        <f>IF(PLANEL_Pot_Trim!AD17&lt;&gt;0,AD17/PLANEL_Pot_Trim!AD17,0)</f>
        <v>0.46123467281953595</v>
      </c>
      <c r="AE42" s="51">
        <f>IF(PLANEL_Pot_Trim!AE17&lt;&gt;0,AE17/PLANEL_Pot_Trim!AE17,0)</f>
        <v>0.35472910852338191</v>
      </c>
      <c r="AF42" s="51">
        <f>IF(PLANEL_Pot_Trim!AF17&lt;&gt;0,AF17/PLANEL_Pot_Trim!AF17,0)</f>
        <v>0.42234226066823938</v>
      </c>
      <c r="AG42" s="51">
        <f>IF(PLANEL_Pot_Trim!AG17&lt;&gt;0,AG17/PLANEL_Pot_Trim!AG17,0)</f>
        <v>0.55714450092070467</v>
      </c>
      <c r="AH42" s="51">
        <f>IF(PLANEL_Pot_Trim!AH17&lt;&gt;0,AH17/PLANEL_Pot_Trim!AH17,0)</f>
        <v>0.46273767133613097</v>
      </c>
      <c r="AI42" s="51">
        <f>IF(PLANEL_Pot_Trim!AI17&lt;&gt;0,AI17/PLANEL_Pot_Trim!AI17,0)</f>
        <v>0.35458416742944937</v>
      </c>
      <c r="AJ42" s="51">
        <f>IF(PLANEL_Pot_Trim!AJ17&lt;&gt;0,AJ17/PLANEL_Pot_Trim!AJ17,0)</f>
        <v>0.42431568893728966</v>
      </c>
      <c r="AK42" s="51">
        <f>IF(PLANEL_Pot_Trim!AK17&lt;&gt;0,AK17/PLANEL_Pot_Trim!AK17,0)</f>
        <v>0.56077403096366696</v>
      </c>
      <c r="AL42" s="51">
        <f>IF(PLANEL_Pot_Trim!AL17&lt;&gt;0,AL17/PLANEL_Pot_Trim!AL17,0)</f>
        <v>0.46448982864601968</v>
      </c>
      <c r="AM42" s="51">
        <f>IF(PLANEL_Pot_Trim!AM17&lt;&gt;0,AM17/PLANEL_Pot_Trim!AM17,0)</f>
        <v>0.35453394048411746</v>
      </c>
      <c r="AN42" s="51">
        <f>IF(PLANEL_Pot_Trim!AN17&lt;&gt;0,AN17/PLANEL_Pot_Trim!AN17,0)</f>
        <v>0.42499954851811667</v>
      </c>
      <c r="AO42" s="51">
        <f>IF(PLANEL_Pot_Trim!AO17&lt;&gt;0,AO17/PLANEL_Pot_Trim!AO17,0)</f>
        <v>0.56203178568750711</v>
      </c>
      <c r="AP42" s="51">
        <f>IF(PLANEL_Pot_Trim!AP17&lt;&gt;0,AP17/PLANEL_Pot_Trim!AP17,0)</f>
        <v>0.46509701032405298</v>
      </c>
      <c r="AQ42" s="51">
        <f>IF(PLANEL_Pot_Trim!AQ17&lt;&gt;0,AQ17/PLANEL_Pot_Trim!AQ17,0)</f>
        <v>0.35445917909027497</v>
      </c>
      <c r="AR42" s="51">
        <f>IF(PLANEL_Pot_Trim!AR17&lt;&gt;0,AR17/PLANEL_Pot_Trim!AR17,0)</f>
        <v>0.42601745407988895</v>
      </c>
      <c r="AS42" s="51">
        <f>IF(PLANEL_Pot_Trim!AS17&lt;&gt;0,AS17/PLANEL_Pot_Trim!AS17,0)</f>
        <v>0.56390391790544303</v>
      </c>
      <c r="AT42" s="51">
        <f>IF(PLANEL_Pot_Trim!AT17&lt;&gt;0,AT17/PLANEL_Pot_Trim!AT17,0)</f>
        <v>0.46600078310882365</v>
      </c>
      <c r="AU42" s="51">
        <f>IF(PLANEL_Pot_Trim!AU17&lt;&gt;0,AU17/PLANEL_Pot_Trim!AU17,0)</f>
        <v>0.35444151003125396</v>
      </c>
      <c r="AV42" s="51">
        <f>IF(PLANEL_Pot_Trim!AV17&lt;&gt;0,AV17/PLANEL_Pot_Trim!AV17,0)</f>
        <v>0.42625802469586754</v>
      </c>
      <c r="AW42" s="51">
        <f>IF(PLANEL_Pot_Trim!AW17&lt;&gt;0,AW17/PLANEL_Pot_Trim!AW17,0)</f>
        <v>0.56434637530035436</v>
      </c>
      <c r="AX42" s="51">
        <f>IF(PLANEL_Pot_Trim!AX17&lt;&gt;0,AX17/PLANEL_Pot_Trim!AX17,0)</f>
        <v>0.46621437968977569</v>
      </c>
      <c r="AY42" s="51">
        <f>IF(PLANEL_Pot_Trim!AY17&lt;&gt;0,AY17/PLANEL_Pot_Trim!AY17,0)</f>
        <v>0.35437714017967187</v>
      </c>
      <c r="AZ42" s="51">
        <f>IF(PLANEL_Pot_Trim!AZ17&lt;&gt;0,AZ17/PLANEL_Pot_Trim!AZ17,0)</f>
        <v>0.42713444437552139</v>
      </c>
      <c r="BA42" s="51">
        <f>IF(PLANEL_Pot_Trim!BA17&lt;&gt;0,BA17/PLANEL_Pot_Trim!BA17,0)</f>
        <v>0.56595828670754433</v>
      </c>
      <c r="BB42" s="51">
        <f>IF(PLANEL_Pot_Trim!BB17&lt;&gt;0,BB17/PLANEL_Pot_Trim!BB17,0)</f>
        <v>0.46699253055371082</v>
      </c>
      <c r="BC42" s="51">
        <f>IF(PLANEL_Pot_Trim!BC17&lt;&gt;0,BC17/PLANEL_Pot_Trim!BC17,0)</f>
        <v>0.35436957394968455</v>
      </c>
      <c r="BD42" s="51">
        <f>IF(PLANEL_Pot_Trim!BD17&lt;&gt;0,BD17/PLANEL_Pot_Trim!BD17,0)</f>
        <v>0.42723746166332166</v>
      </c>
      <c r="BE42" s="51">
        <f>IF(PLANEL_Pot_Trim!BE17&lt;&gt;0,BE17/PLANEL_Pot_Trim!BE17,0)</f>
        <v>0.56614775643805637</v>
      </c>
      <c r="BF42" s="51">
        <f>IF(PLANEL_Pot_Trim!BF17&lt;&gt;0,BF17/PLANEL_Pot_Trim!BF17,0)</f>
        <v>0.46708399715671617</v>
      </c>
      <c r="BG42" s="51">
        <f>IF(PLANEL_Pot_Trim!BG17&lt;&gt;0,BG17/PLANEL_Pot_Trim!BG17,0)</f>
        <v>0.35436443315526173</v>
      </c>
      <c r="BH42" s="51">
        <f>IF(PLANEL_Pot_Trim!BH17&lt;&gt;0,BH17/PLANEL_Pot_Trim!BH17,0)</f>
        <v>0.42730745556606642</v>
      </c>
      <c r="BI42" s="51">
        <f>IF(PLANEL_Pot_Trim!BI17&lt;&gt;0,BI17/PLANEL_Pot_Trim!BI17,0)</f>
        <v>0.56627648917849649</v>
      </c>
      <c r="BJ42" s="51">
        <f>IF(PLANEL_Pot_Trim!BJ17&lt;&gt;0,BJ17/PLANEL_Pot_Trim!BJ17,0)</f>
        <v>0.46714614288772593</v>
      </c>
      <c r="BK42" s="51">
        <f>IF(PLANEL_Pot_Trim!BK17&lt;&gt;0,BK17/PLANEL_Pot_Trim!BK17,0)</f>
        <v>0.35434788113916049</v>
      </c>
      <c r="BL42" s="51">
        <f>IF(PLANEL_Pot_Trim!BL17&lt;&gt;0,BL17/PLANEL_Pot_Trim!BL17,0)</f>
        <v>0.42753281748736716</v>
      </c>
      <c r="BM42" s="51">
        <f>IF(PLANEL_Pot_Trim!BM17&lt;&gt;0,BM17/PLANEL_Pot_Trim!BM17,0)</f>
        <v>0.56669097488180586</v>
      </c>
      <c r="BN42" s="51">
        <f>IF(PLANEL_Pot_Trim!BN17&lt;&gt;0,BN17/PLANEL_Pot_Trim!BN17,0)</f>
        <v>0.4673462360569467</v>
      </c>
      <c r="BO42" s="51">
        <f>IF(PLANEL_Pot_Trim!BO17&lt;&gt;0,BO17/PLANEL_Pot_Trim!BO17,0)</f>
        <v>0.35432404680032037</v>
      </c>
      <c r="BP42" s="51">
        <f>IF(PLANEL_Pot_Trim!BP17&lt;&gt;0,BP17/PLANEL_Pot_Trim!BP17,0)</f>
        <v>0.42785733130183379</v>
      </c>
      <c r="BQ42" s="51">
        <f>IF(PLANEL_Pot_Trim!BQ17&lt;&gt;0,BQ17/PLANEL_Pot_Trim!BQ17,0)</f>
        <v>0.56728782081254725</v>
      </c>
      <c r="BR42" s="51">
        <f>IF(PLANEL_Pot_Trim!BR17&lt;&gt;0,BR17/PLANEL_Pot_Trim!BR17,0)</f>
        <v>0.46763436371928219</v>
      </c>
      <c r="BS42" s="51">
        <f>IF(PLANEL_Pot_Trim!BS17&lt;&gt;0,BS17/PLANEL_Pot_Trim!BS17,0)</f>
        <v>0.35428943735134871</v>
      </c>
      <c r="BT42" s="51">
        <f>IF(PLANEL_Pot_Trim!BT17&lt;&gt;0,BT17/PLANEL_Pot_Trim!BT17,0)</f>
        <v>0.42832855248456858</v>
      </c>
      <c r="BU42" s="51">
        <f>IF(PLANEL_Pot_Trim!BU17&lt;&gt;0,BU17/PLANEL_Pot_Trim!BU17,0)</f>
        <v>0.5681544909871441</v>
      </c>
      <c r="BV42" s="51">
        <f>IF(PLANEL_Pot_Trim!BV17&lt;&gt;0,BV17/PLANEL_Pot_Trim!BV17,0)</f>
        <v>0.46805274915170381</v>
      </c>
      <c r="BW42" s="51">
        <f>IF(PLANEL_Pot_Trim!BW17&lt;&gt;0,BW17/PLANEL_Pot_Trim!BW17,0)</f>
        <v>0.35426663686099175</v>
      </c>
      <c r="BX42" s="51">
        <f>IF(PLANEL_Pot_Trim!BX17&lt;&gt;0,BX17/PLANEL_Pot_Trim!BX17,0)</f>
        <v>0.42863899010160406</v>
      </c>
      <c r="BY42" s="51">
        <f>IF(PLANEL_Pot_Trim!BY17&lt;&gt;0,BY17/PLANEL_Pot_Trim!BY17,0)</f>
        <v>0.5687254479383731</v>
      </c>
      <c r="BZ42" s="51">
        <f>IF(PLANEL_Pot_Trim!BZ17&lt;&gt;0,BZ17/PLANEL_Pot_Trim!BZ17,0)</f>
        <v>0.46832837892218954</v>
      </c>
      <c r="CA42" s="51">
        <f>IF(PLANEL_Pot_Trim!CA17&lt;&gt;0,CA17/PLANEL_Pot_Trim!CA17,0)</f>
        <v>0.3542437279591108</v>
      </c>
      <c r="CB42" s="51">
        <f>IF(PLANEL_Pot_Trim!CB17&lt;&gt;0,CB17/PLANEL_Pot_Trim!CB17,0)</f>
        <v>0.42895090353442356</v>
      </c>
      <c r="CC42" s="51">
        <f>IF(PLANEL_Pot_Trim!CC17&lt;&gt;0,CC17/PLANEL_Pot_Trim!CC17,0)</f>
        <v>0.56929911925921606</v>
      </c>
      <c r="CD42" s="51">
        <f>IF(PLANEL_Pot_Trim!CD17&lt;&gt;0,CD17/PLANEL_Pot_Trim!CD17,0)</f>
        <v>0.46860531898351676</v>
      </c>
      <c r="CE42" s="51">
        <f>IF(PLANEL_Pot_Trim!CE17&lt;&gt;0,CE17/PLANEL_Pot_Trim!CE17,0)</f>
        <v>0.35431763984285097</v>
      </c>
      <c r="CF42" s="51">
        <f>IF(PLANEL_Pot_Trim!CF17&lt;&gt;0,CF17/PLANEL_Pot_Trim!CF17,0)</f>
        <v>0.42794456394231861</v>
      </c>
      <c r="CG42" s="51">
        <f>IF(PLANEL_Pot_Trim!CG17&lt;&gt;0,CG17/PLANEL_Pot_Trim!CG17,0)</f>
        <v>0.56744825912464913</v>
      </c>
      <c r="CH42" s="51">
        <f>IF(PLANEL_Pot_Trim!CH17&lt;&gt;0,CH17/PLANEL_Pot_Trim!CH17,0)</f>
        <v>0.46771181538915002</v>
      </c>
      <c r="CI42" s="51">
        <f>IF(PLANEL_Pot_Trim!CI17&lt;&gt;0,CI17/PLANEL_Pot_Trim!CI17,0)</f>
        <v>0.35445503269960649</v>
      </c>
      <c r="CJ42" s="51">
        <f>IF(PLANEL_Pot_Trim!CJ17&lt;&gt;0,CJ17/PLANEL_Pot_Trim!CJ17,0)</f>
        <v>0.42607390843434534</v>
      </c>
      <c r="CK42" s="51">
        <f>IF(PLANEL_Pot_Trim!CK17&lt;&gt;0,CK17/PLANEL_Pot_Trim!CK17,0)</f>
        <v>0.56400774882679472</v>
      </c>
      <c r="CL42" s="51">
        <f>IF(PLANEL_Pot_Trim!CL17&lt;&gt;0,CL17/PLANEL_Pot_Trim!CL17,0)</f>
        <v>0.46605090751585071</v>
      </c>
      <c r="CM42" s="51">
        <f>IF(PLANEL_Pot_Trim!CM17&lt;&gt;0,CM17/PLANEL_Pot_Trim!CM17,0)</f>
        <v>0.35456213302138778</v>
      </c>
      <c r="CN42" s="51">
        <f>IF(PLANEL_Pot_Trim!CN17&lt;&gt;0,CN17/PLANEL_Pot_Trim!CN17,0)</f>
        <v>0.42461569631450535</v>
      </c>
      <c r="CO42" s="51">
        <f>IF(PLANEL_Pot_Trim!CO17&lt;&gt;0,CO17/PLANEL_Pot_Trim!CO17,0)</f>
        <v>0.56132580458616077</v>
      </c>
      <c r="CP42" s="51">
        <f>IF(PLANEL_Pot_Trim!CP17&lt;&gt;0,CP17/PLANEL_Pot_Trim!CP17,0)</f>
        <v>0.46475619764039944</v>
      </c>
      <c r="CQ42" s="51">
        <f>IF(PLANEL_Pot_Trim!CQ17&lt;&gt;0,CQ17/PLANEL_Pot_Trim!CQ17,0)</f>
        <v>0.3545993982743027</v>
      </c>
      <c r="CR42" s="51">
        <f>IF(PLANEL_Pot_Trim!CR17&lt;&gt;0,CR17/PLANEL_Pot_Trim!CR17,0)</f>
        <v>0.42410831519943859</v>
      </c>
      <c r="CS42" s="51">
        <f>IF(PLANEL_Pot_Trim!CS17&lt;&gt;0,CS17/PLANEL_Pot_Trim!CS17,0)</f>
        <v>0.56039262919218635</v>
      </c>
      <c r="CT42" s="51">
        <f>IF(PLANEL_Pot_Trim!CT17&lt;&gt;0,CT17/PLANEL_Pot_Trim!CT17,0)</f>
        <v>0.46430570669723936</v>
      </c>
      <c r="CU42" s="51">
        <f>IF(PLANEL_Pot_Trim!CU17&lt;&gt;0,CU17/PLANEL_Pot_Trim!CU17,0)</f>
        <v>0.35498951037975696</v>
      </c>
      <c r="CV42" s="51">
        <f>IF(PLANEL_Pot_Trim!CV17&lt;&gt;0,CV17/PLANEL_Pot_Trim!CV17,0)</f>
        <v>0.41879678891838312</v>
      </c>
      <c r="CW42" s="51">
        <f>IF(PLANEL_Pot_Trim!CW17&lt;&gt;0,CW17/PLANEL_Pot_Trim!CW17,0)</f>
        <v>0.55062366811715657</v>
      </c>
      <c r="CX42" s="51">
        <f>IF(PLANEL_Pot_Trim!CX17&lt;&gt;0,CX17/PLANEL_Pot_Trim!CX17,0)</f>
        <v>0.45958973614704024</v>
      </c>
      <c r="CY42" s="81">
        <f>IF(PLANEL_Pot_Trim!CY17&lt;&gt;0,CY17/PLANEL_Pot_Trim!CY17,0)</f>
        <v>0.35494088013519437</v>
      </c>
      <c r="CZ42" s="81">
        <f>IF(PLANEL_Pot_Trim!CZ17&lt;&gt;0,CZ17/PLANEL_Pot_Trim!CZ17,0)</f>
        <v>0.41945890837625222</v>
      </c>
      <c r="DA42" s="81">
        <f>IF(PLANEL_Pot_Trim!DA17&lt;&gt;0,DA17/PLANEL_Pot_Trim!DA17,0)</f>
        <v>0.5518414384586805</v>
      </c>
      <c r="DB42" s="81">
        <f>IF(PLANEL_Pot_Trim!DB17&lt;&gt;0,DB17/PLANEL_Pot_Trim!DB17,0)</f>
        <v>0.46017761536234103</v>
      </c>
      <c r="DC42" s="51">
        <f>IF(PLANEL_Pot_Trim!DC17&lt;&gt;0,DC17/PLANEL_Pot_Trim!DC17,0)</f>
        <v>0.35490184946084785</v>
      </c>
      <c r="DD42" s="51">
        <f>IF(PLANEL_Pot_Trim!DD17&lt;&gt;0,DD17/PLANEL_Pot_Trim!DD17,0)</f>
        <v>0.41999032618790022</v>
      </c>
      <c r="DE42" s="51">
        <f>IF(PLANEL_Pot_Trim!DE17&lt;&gt;0,DE17/PLANEL_Pot_Trim!DE17,0)</f>
        <v>0.55281882227001367</v>
      </c>
      <c r="DF42" s="51">
        <f>IF(PLANEL_Pot_Trim!DF17&lt;&gt;0,DF17/PLANEL_Pot_Trim!DF17,0)</f>
        <v>0.46064944785961537</v>
      </c>
      <c r="DG42" s="51">
        <f>IF(PLANEL_Pot_Trim!DG17&lt;&gt;0,DG17/PLANEL_Pot_Trim!DG17,0)</f>
        <v>0.35486689311022773</v>
      </c>
      <c r="DH42" s="51">
        <f>IF(PLANEL_Pot_Trim!DH17&lt;&gt;0,DH17/PLANEL_Pot_Trim!DH17,0)</f>
        <v>0.42046627018527871</v>
      </c>
      <c r="DI42" s="51">
        <f>IF(PLANEL_Pot_Trim!DI17&lt;&gt;0,DI17/PLANEL_Pot_Trim!DI17,0)</f>
        <v>0.55369417867482851</v>
      </c>
      <c r="DJ42" s="51">
        <f>IF(PLANEL_Pot_Trim!DJ17&lt;&gt;0,DJ17/PLANEL_Pot_Trim!DJ17,0)</f>
        <v>0.4610720265569852</v>
      </c>
      <c r="DK42" s="51">
        <f>IF(PLANEL_Pot_Trim!DK17&lt;&gt;0,DK17/PLANEL_Pot_Trim!DK17,0)</f>
        <v>0.35483482911887276</v>
      </c>
      <c r="DL42" s="51">
        <f>IF(PLANEL_Pot_Trim!DL17&lt;&gt;0,DL17/PLANEL_Pot_Trim!DL17,0)</f>
        <v>0.42090283375144477</v>
      </c>
      <c r="DM42" s="51">
        <f>IF(PLANEL_Pot_Trim!DM17&lt;&gt;0,DM17/PLANEL_Pot_Trim!DM17,0)</f>
        <v>0.55449710648898975</v>
      </c>
      <c r="DN42" s="51">
        <f>IF(PLANEL_Pot_Trim!DN17&lt;&gt;0,DN17/PLANEL_Pot_Trim!DN17,0)</f>
        <v>0.46145964038021187</v>
      </c>
      <c r="DO42" s="51">
        <f>IF(PLANEL_Pot_Trim!DO17&lt;&gt;0,DO17/PLANEL_Pot_Trim!DO17,0)</f>
        <v>0.35487629803270365</v>
      </c>
      <c r="DP42" s="51">
        <f>IF(PLANEL_Pot_Trim!DP17&lt;&gt;0,DP17/PLANEL_Pot_Trim!DP17,0)</f>
        <v>0.4203382184775587</v>
      </c>
      <c r="DQ42" s="51">
        <f>IF(PLANEL_Pot_Trim!DQ17&lt;&gt;0,DQ17/PLANEL_Pot_Trim!DQ17,0)</f>
        <v>0.55345866587879511</v>
      </c>
      <c r="DR42" s="51">
        <f>IF(PLANEL_Pot_Trim!DR17&lt;&gt;0,DR17/PLANEL_Pot_Trim!DR17,0)</f>
        <v>0.46095833264101926</v>
      </c>
      <c r="DS42" s="51">
        <f>IF(PLANEL_Pot_Trim!DS17&lt;&gt;0,DS17/PLANEL_Pot_Trim!DS17,0)</f>
        <v>0.35493974274933793</v>
      </c>
      <c r="DT42" s="51">
        <f>IF(PLANEL_Pot_Trim!DT17&lt;&gt;0,DT17/PLANEL_Pot_Trim!DT17,0)</f>
        <v>0.41947439441962664</v>
      </c>
      <c r="DU42" s="51">
        <f>IF(PLANEL_Pot_Trim!DU17&lt;&gt;0,DU17/PLANEL_Pot_Trim!DU17,0)</f>
        <v>0.5518699204099391</v>
      </c>
      <c r="DV42" s="51">
        <f>IF(PLANEL_Pot_Trim!DV17&lt;&gt;0,DV17/PLANEL_Pot_Trim!DV17,0)</f>
        <v>0.46019136502602093</v>
      </c>
      <c r="DW42" s="51">
        <f>IF(PLANEL_Pot_Trim!DW17&lt;&gt;0,DW17/PLANEL_Pot_Trim!DW17,0)</f>
        <v>0.35497026279148391</v>
      </c>
      <c r="DX42" s="51">
        <f>IF(PLANEL_Pot_Trim!DX17&lt;&gt;0,DX17/PLANEL_Pot_Trim!DX17,0)</f>
        <v>0.41905885207821142</v>
      </c>
      <c r="DY42" s="51">
        <f>IF(PLANEL_Pot_Trim!DY17&lt;&gt;0,DY17/PLANEL_Pot_Trim!DY17,0)</f>
        <v>0.55110565478242235</v>
      </c>
      <c r="DZ42" s="51">
        <f>IF(PLANEL_Pot_Trim!DZ17&lt;&gt;0,DZ17/PLANEL_Pot_Trim!DZ17,0)</f>
        <v>0.45982241545229646</v>
      </c>
      <c r="EA42" s="51">
        <f>IF(PLANEL_Pot_Trim!EA17&lt;&gt;0,EA17/PLANEL_Pot_Trim!EA17,0)</f>
        <v>0.35500240059541427</v>
      </c>
      <c r="EB42" s="51">
        <f>IF(PLANEL_Pot_Trim!EB17&lt;&gt;0,EB17/PLANEL_Pot_Trim!EB17,0)</f>
        <v>0.4186212842508174</v>
      </c>
      <c r="EC42" s="51">
        <f>IF(PLANEL_Pot_Trim!EC17&lt;&gt;0,EC17/PLANEL_Pot_Trim!EC17,0)</f>
        <v>0.55030087985620046</v>
      </c>
      <c r="ED42" s="51">
        <f>IF(PLANEL_Pot_Trim!ED17&lt;&gt;0,ED17/PLANEL_Pot_Trim!ED17,0)</f>
        <v>0.45943390999954692</v>
      </c>
      <c r="EE42" s="51">
        <f>IF(PLANEL_Pot_Trim!EE17&lt;&gt;0,EE17/PLANEL_Pot_Trim!EE17,0)</f>
        <v>0.35503985002235039</v>
      </c>
      <c r="EF42" s="51">
        <f>IF(PLANEL_Pot_Trim!EF17&lt;&gt;0,EF17/PLANEL_Pot_Trim!EF17,0)</f>
        <v>0.41811139549584092</v>
      </c>
      <c r="EG42" s="51">
        <f>IF(PLANEL_Pot_Trim!EG17&lt;&gt;0,EG17/PLANEL_Pot_Trim!EG17,0)</f>
        <v>0.54936309223074886</v>
      </c>
      <c r="EH42" s="51">
        <f>IF(PLANEL_Pot_Trim!EH17&lt;&gt;0,EH17/PLANEL_Pot_Trim!EH17,0)</f>
        <v>0.45898119257581399</v>
      </c>
      <c r="EI42" s="51">
        <f>IF(PLANEL_Pot_Trim!EI17&lt;&gt;0,EI17/PLANEL_Pot_Trim!EI17,0)</f>
        <v>0.35506831964159602</v>
      </c>
      <c r="EJ42" s="51">
        <f>IF(PLANEL_Pot_Trim!EJ17&lt;&gt;0,EJ17/PLANEL_Pot_Trim!EJ17,0)</f>
        <v>0.4177237709975532</v>
      </c>
      <c r="EK42" s="51">
        <f>IF(PLANEL_Pot_Trim!EK17&lt;&gt;0,EK17/PLANEL_Pot_Trim!EK17,0)</f>
        <v>0.54865017320227483</v>
      </c>
      <c r="EL42" s="51">
        <f>IF(PLANEL_Pot_Trim!EL17&lt;&gt;0,EL17/PLANEL_Pot_Trim!EL17,0)</f>
        <v>0.45863703054218269</v>
      </c>
      <c r="EM42" s="51">
        <f>IF(PLANEL_Pot_Trim!EM17&lt;&gt;0,EM17/PLANEL_Pot_Trim!EM17,0)</f>
        <v>0.35509511721735743</v>
      </c>
      <c r="EN42" s="51">
        <f>IF(PLANEL_Pot_Trim!EN17&lt;&gt;0,EN17/PLANEL_Pot_Trim!EN17,0)</f>
        <v>0.41735891091899696</v>
      </c>
      <c r="EO42" s="51">
        <f>IF(PLANEL_Pot_Trim!EO17&lt;&gt;0,EO17/PLANEL_Pot_Trim!EO17,0)</f>
        <v>0.54797912237265622</v>
      </c>
      <c r="EP42" s="51">
        <f>IF(PLANEL_Pot_Trim!EP17&lt;&gt;0,EP17/PLANEL_Pot_Trim!EP17,0)</f>
        <v>0.45831308044519131</v>
      </c>
    </row>
    <row r="43" spans="2:146" x14ac:dyDescent="0.25">
      <c r="B43" s="29" t="s">
        <v>59</v>
      </c>
      <c r="C43" s="51">
        <f>IF(PLANEL_Pot_Trim!C18&lt;&gt;0,C18/PLANEL_Pot_Trim!C18,0)</f>
        <v>0</v>
      </c>
      <c r="D43" s="51">
        <f>IF(PLANEL_Pot_Trim!D18&lt;&gt;0,D18/PLANEL_Pot_Trim!D18,0)</f>
        <v>0</v>
      </c>
      <c r="E43" s="51">
        <f>IF(PLANEL_Pot_Trim!E18&lt;&gt;0,E18/PLANEL_Pot_Trim!E18,0)</f>
        <v>0</v>
      </c>
      <c r="F43" s="51">
        <f>IF(PLANEL_Pot_Trim!F18&lt;&gt;0,F18/PLANEL_Pot_Trim!F18,0)</f>
        <v>0</v>
      </c>
      <c r="G43" s="51">
        <f>IF(PLANEL_Pot_Trim!G18&lt;&gt;0,G18/PLANEL_Pot_Trim!G18,0)</f>
        <v>0</v>
      </c>
      <c r="H43" s="51">
        <f>IF(PLANEL_Pot_Trim!H18&lt;&gt;0,H18/PLANEL_Pot_Trim!H18,0)</f>
        <v>0</v>
      </c>
      <c r="I43" s="51">
        <f>IF(PLANEL_Pot_Trim!I18&lt;&gt;0,I18/PLANEL_Pot_Trim!I18,0)</f>
        <v>0</v>
      </c>
      <c r="J43" s="51">
        <f>IF(PLANEL_Pot_Trim!J18&lt;&gt;0,J18/PLANEL_Pot_Trim!J18,0)</f>
        <v>0</v>
      </c>
      <c r="K43" s="51">
        <f>IF(PLANEL_Pot_Trim!K18&lt;&gt;0,K18/PLANEL_Pot_Trim!K18,0)</f>
        <v>0</v>
      </c>
      <c r="L43" s="51">
        <f>IF(PLANEL_Pot_Trim!L18&lt;&gt;0,L18/PLANEL_Pot_Trim!L18,0)</f>
        <v>0</v>
      </c>
      <c r="M43" s="51">
        <f>IF(PLANEL_Pot_Trim!M18&lt;&gt;0,M18/PLANEL_Pot_Trim!M18,0)</f>
        <v>0</v>
      </c>
      <c r="N43" s="51">
        <f>IF(PLANEL_Pot_Trim!N18&lt;&gt;0,N18/PLANEL_Pot_Trim!N18,0)</f>
        <v>0</v>
      </c>
      <c r="O43" s="51">
        <f>IF(PLANEL_Pot_Trim!O18&lt;&gt;0,O18/PLANEL_Pot_Trim!O18,0)</f>
        <v>0</v>
      </c>
      <c r="P43" s="51">
        <f>IF(PLANEL_Pot_Trim!P18&lt;&gt;0,P18/PLANEL_Pot_Trim!P18,0)</f>
        <v>0</v>
      </c>
      <c r="Q43" s="51">
        <f>IF(PLANEL_Pot_Trim!Q18&lt;&gt;0,Q18/PLANEL_Pot_Trim!Q18,0)</f>
        <v>0</v>
      </c>
      <c r="R43" s="51">
        <f>IF(PLANEL_Pot_Trim!R18&lt;&gt;0,R18/PLANEL_Pot_Trim!R18,0)</f>
        <v>0</v>
      </c>
      <c r="S43" s="51">
        <f>IF(PLANEL_Pot_Trim!S18&lt;&gt;0,S18/PLANEL_Pot_Trim!S18,0)</f>
        <v>0</v>
      </c>
      <c r="T43" s="51">
        <f>IF(PLANEL_Pot_Trim!T18&lt;&gt;0,T18/PLANEL_Pot_Trim!T18,0)</f>
        <v>0</v>
      </c>
      <c r="U43" s="51">
        <f>IF(PLANEL_Pot_Trim!U18&lt;&gt;0,U18/PLANEL_Pot_Trim!U18,0)</f>
        <v>0</v>
      </c>
      <c r="V43" s="51">
        <f>IF(PLANEL_Pot_Trim!V18&lt;&gt;0,V18/PLANEL_Pot_Trim!V18,0)</f>
        <v>0</v>
      </c>
      <c r="W43" s="51">
        <f>IF(PLANEL_Pot_Trim!W18&lt;&gt;0,W18/PLANEL_Pot_Trim!W18,0)</f>
        <v>0</v>
      </c>
      <c r="X43" s="51">
        <f>IF(PLANEL_Pot_Trim!X18&lt;&gt;0,X18/PLANEL_Pot_Trim!X18,0)</f>
        <v>0</v>
      </c>
      <c r="Y43" s="51">
        <f>IF(PLANEL_Pot_Trim!Y18&lt;&gt;0,Y18/PLANEL_Pot_Trim!Y18,0)</f>
        <v>0</v>
      </c>
      <c r="Z43" s="51">
        <f>IF(PLANEL_Pot_Trim!Z18&lt;&gt;0,Z18/PLANEL_Pot_Trim!Z18,0)</f>
        <v>0</v>
      </c>
      <c r="AA43" s="51">
        <f>IF(PLANEL_Pot_Trim!AA18&lt;&gt;0,AA18/PLANEL_Pot_Trim!AA18,0)</f>
        <v>0</v>
      </c>
      <c r="AB43" s="51">
        <f>IF(PLANEL_Pot_Trim!AB18&lt;&gt;0,AB18/PLANEL_Pot_Trim!AB18,0)</f>
        <v>0</v>
      </c>
      <c r="AC43" s="51">
        <f>IF(PLANEL_Pot_Trim!AC18&lt;&gt;0,AC18/PLANEL_Pot_Trim!AC18,0)</f>
        <v>0</v>
      </c>
      <c r="AD43" s="51">
        <f>IF(PLANEL_Pot_Trim!AD18&lt;&gt;0,AD18/PLANEL_Pot_Trim!AD18,0)</f>
        <v>0</v>
      </c>
      <c r="AE43" s="51">
        <f>IF(PLANEL_Pot_Trim!AE18&lt;&gt;0,AE18/PLANEL_Pot_Trim!AE18,0)</f>
        <v>0</v>
      </c>
      <c r="AF43" s="51">
        <f>IF(PLANEL_Pot_Trim!AF18&lt;&gt;0,AF18/PLANEL_Pot_Trim!AF18,0)</f>
        <v>0</v>
      </c>
      <c r="AG43" s="51">
        <f>IF(PLANEL_Pot_Trim!AG18&lt;&gt;0,AG18/PLANEL_Pot_Trim!AG18,0)</f>
        <v>0</v>
      </c>
      <c r="AH43" s="51">
        <f>IF(PLANEL_Pot_Trim!AH18&lt;&gt;0,AH18/PLANEL_Pot_Trim!AH18,0)</f>
        <v>0</v>
      </c>
      <c r="AI43" s="51">
        <f>IF(PLANEL_Pot_Trim!AI18&lt;&gt;0,AI18/PLANEL_Pot_Trim!AI18,0)</f>
        <v>0</v>
      </c>
      <c r="AJ43" s="51">
        <f>IF(PLANEL_Pot_Trim!AJ18&lt;&gt;0,AJ18/PLANEL_Pot_Trim!AJ18,0)</f>
        <v>0</v>
      </c>
      <c r="AK43" s="51">
        <f>IF(PLANEL_Pot_Trim!AK18&lt;&gt;0,AK18/PLANEL_Pot_Trim!AK18,0)</f>
        <v>0</v>
      </c>
      <c r="AL43" s="51">
        <f>IF(PLANEL_Pot_Trim!AL18&lt;&gt;0,AL18/PLANEL_Pot_Trim!AL18,0)</f>
        <v>0</v>
      </c>
      <c r="AM43" s="51">
        <f>IF(PLANEL_Pot_Trim!AM18&lt;&gt;0,AM18/PLANEL_Pot_Trim!AM18,0)</f>
        <v>0</v>
      </c>
      <c r="AN43" s="51">
        <f>IF(PLANEL_Pot_Trim!AN18&lt;&gt;0,AN18/PLANEL_Pot_Trim!AN18,0)</f>
        <v>0</v>
      </c>
      <c r="AO43" s="51">
        <f>IF(PLANEL_Pot_Trim!AO18&lt;&gt;0,AO18/PLANEL_Pot_Trim!AO18,0)</f>
        <v>0</v>
      </c>
      <c r="AP43" s="51">
        <f>IF(PLANEL_Pot_Trim!AP18&lt;&gt;0,AP18/PLANEL_Pot_Trim!AP18,0)</f>
        <v>0</v>
      </c>
      <c r="AQ43" s="51">
        <f>IF(PLANEL_Pot_Trim!AQ18&lt;&gt;0,AQ18/PLANEL_Pot_Trim!AQ18,0)</f>
        <v>0</v>
      </c>
      <c r="AR43" s="51">
        <f>IF(PLANEL_Pot_Trim!AR18&lt;&gt;0,AR18/PLANEL_Pot_Trim!AR18,0)</f>
        <v>0</v>
      </c>
      <c r="AS43" s="51">
        <f>IF(PLANEL_Pot_Trim!AS18&lt;&gt;0,AS18/PLANEL_Pot_Trim!AS18,0)</f>
        <v>0</v>
      </c>
      <c r="AT43" s="51">
        <f>IF(PLANEL_Pot_Trim!AT18&lt;&gt;0,AT18/PLANEL_Pot_Trim!AT18,0)</f>
        <v>0</v>
      </c>
      <c r="AU43" s="51">
        <f>IF(PLANEL_Pot_Trim!AU18&lt;&gt;0,AU18/PLANEL_Pot_Trim!AU18,0)</f>
        <v>0</v>
      </c>
      <c r="AV43" s="51">
        <f>IF(PLANEL_Pot_Trim!AV18&lt;&gt;0,AV18/PLANEL_Pot_Trim!AV18,0)</f>
        <v>0</v>
      </c>
      <c r="AW43" s="51">
        <f>IF(PLANEL_Pot_Trim!AW18&lt;&gt;0,AW18/PLANEL_Pot_Trim!AW18,0)</f>
        <v>0</v>
      </c>
      <c r="AX43" s="51">
        <f>IF(PLANEL_Pot_Trim!AX18&lt;&gt;0,AX18/PLANEL_Pot_Trim!AX18,0)</f>
        <v>0</v>
      </c>
      <c r="AY43" s="51">
        <f>IF(PLANEL_Pot_Trim!AY18&lt;&gt;0,AY18/PLANEL_Pot_Trim!AY18,0)</f>
        <v>0</v>
      </c>
      <c r="AZ43" s="51">
        <f>IF(PLANEL_Pot_Trim!AZ18&lt;&gt;0,AZ18/PLANEL_Pot_Trim!AZ18,0)</f>
        <v>0</v>
      </c>
      <c r="BA43" s="51">
        <f>IF(PLANEL_Pot_Trim!BA18&lt;&gt;0,BA18/PLANEL_Pot_Trim!BA18,0)</f>
        <v>0</v>
      </c>
      <c r="BB43" s="51">
        <f>IF(PLANEL_Pot_Trim!BB18&lt;&gt;0,BB18/PLANEL_Pot_Trim!BB18,0)</f>
        <v>0</v>
      </c>
      <c r="BC43" s="51">
        <f>IF(PLANEL_Pot_Trim!BC18&lt;&gt;0,BC18/PLANEL_Pot_Trim!BC18,0)</f>
        <v>0</v>
      </c>
      <c r="BD43" s="51">
        <f>IF(PLANEL_Pot_Trim!BD18&lt;&gt;0,BD18/PLANEL_Pot_Trim!BD18,0)</f>
        <v>0</v>
      </c>
      <c r="BE43" s="51">
        <f>IF(PLANEL_Pot_Trim!BE18&lt;&gt;0,BE18/PLANEL_Pot_Trim!BE18,0)</f>
        <v>0</v>
      </c>
      <c r="BF43" s="51">
        <f>IF(PLANEL_Pot_Trim!BF18&lt;&gt;0,BF18/PLANEL_Pot_Trim!BF18,0)</f>
        <v>0</v>
      </c>
      <c r="BG43" s="51">
        <f>IF(PLANEL_Pot_Trim!BG18&lt;&gt;0,BG18/PLANEL_Pot_Trim!BG18,0)</f>
        <v>0</v>
      </c>
      <c r="BH43" s="51">
        <f>IF(PLANEL_Pot_Trim!BH18&lt;&gt;0,BH18/PLANEL_Pot_Trim!BH18,0)</f>
        <v>0</v>
      </c>
      <c r="BI43" s="51">
        <f>IF(PLANEL_Pot_Trim!BI18&lt;&gt;0,BI18/PLANEL_Pot_Trim!BI18,0)</f>
        <v>0</v>
      </c>
      <c r="BJ43" s="51">
        <f>IF(PLANEL_Pot_Trim!BJ18&lt;&gt;0,BJ18/PLANEL_Pot_Trim!BJ18,0)</f>
        <v>0</v>
      </c>
      <c r="BK43" s="51">
        <f>IF(PLANEL_Pot_Trim!BK18&lt;&gt;0,BK18/PLANEL_Pot_Trim!BK18,0)</f>
        <v>0</v>
      </c>
      <c r="BL43" s="51">
        <f>IF(PLANEL_Pot_Trim!BL18&lt;&gt;0,BL18/PLANEL_Pot_Trim!BL18,0)</f>
        <v>0</v>
      </c>
      <c r="BM43" s="51">
        <f>IF(PLANEL_Pot_Trim!BM18&lt;&gt;0,BM18/PLANEL_Pot_Trim!BM18,0)</f>
        <v>0</v>
      </c>
      <c r="BN43" s="51">
        <f>IF(PLANEL_Pot_Trim!BN18&lt;&gt;0,BN18/PLANEL_Pot_Trim!BN18,0)</f>
        <v>0</v>
      </c>
      <c r="BO43" s="51">
        <f>IF(PLANEL_Pot_Trim!BO18&lt;&gt;0,BO18/PLANEL_Pot_Trim!BO18,0)</f>
        <v>0</v>
      </c>
      <c r="BP43" s="51">
        <f>IF(PLANEL_Pot_Trim!BP18&lt;&gt;0,BP18/PLANEL_Pot_Trim!BP18,0)</f>
        <v>0</v>
      </c>
      <c r="BQ43" s="51">
        <f>IF(PLANEL_Pot_Trim!BQ18&lt;&gt;0,BQ18/PLANEL_Pot_Trim!BQ18,0)</f>
        <v>0</v>
      </c>
      <c r="BR43" s="51">
        <f>IF(PLANEL_Pot_Trim!BR18&lt;&gt;0,BR18/PLANEL_Pot_Trim!BR18,0)</f>
        <v>0</v>
      </c>
      <c r="BS43" s="51">
        <f>IF(PLANEL_Pot_Trim!BS18&lt;&gt;0,BS18/PLANEL_Pot_Trim!BS18,0)</f>
        <v>0</v>
      </c>
      <c r="BT43" s="51">
        <f>IF(PLANEL_Pot_Trim!BT18&lt;&gt;0,BT18/PLANEL_Pot_Trim!BT18,0)</f>
        <v>0</v>
      </c>
      <c r="BU43" s="51">
        <f>IF(PLANEL_Pot_Trim!BU18&lt;&gt;0,BU18/PLANEL_Pot_Trim!BU18,0)</f>
        <v>0</v>
      </c>
      <c r="BV43" s="51">
        <f>IF(PLANEL_Pot_Trim!BV18&lt;&gt;0,BV18/PLANEL_Pot_Trim!BV18,0)</f>
        <v>0</v>
      </c>
      <c r="BW43" s="51">
        <f>IF(PLANEL_Pot_Trim!BW18&lt;&gt;0,BW18/PLANEL_Pot_Trim!BW18,0)</f>
        <v>0</v>
      </c>
      <c r="BX43" s="51">
        <f>IF(PLANEL_Pot_Trim!BX18&lt;&gt;0,BX18/PLANEL_Pot_Trim!BX18,0)</f>
        <v>0</v>
      </c>
      <c r="BY43" s="51">
        <f>IF(PLANEL_Pot_Trim!BY18&lt;&gt;0,BY18/PLANEL_Pot_Trim!BY18,0)</f>
        <v>0</v>
      </c>
      <c r="BZ43" s="51">
        <f>IF(PLANEL_Pot_Trim!BZ18&lt;&gt;0,BZ18/PLANEL_Pot_Trim!BZ18,0)</f>
        <v>0</v>
      </c>
      <c r="CA43" s="51">
        <f>IF(PLANEL_Pot_Trim!CA18&lt;&gt;0,CA18/PLANEL_Pot_Trim!CA18,0)</f>
        <v>0</v>
      </c>
      <c r="CB43" s="51">
        <f>IF(PLANEL_Pot_Trim!CB18&lt;&gt;0,CB18/PLANEL_Pot_Trim!CB18,0)</f>
        <v>0</v>
      </c>
      <c r="CC43" s="51">
        <f>IF(PLANEL_Pot_Trim!CC18&lt;&gt;0,CC18/PLANEL_Pot_Trim!CC18,0)</f>
        <v>0</v>
      </c>
      <c r="CD43" s="51">
        <f>IF(PLANEL_Pot_Trim!CD18&lt;&gt;0,CD18/PLANEL_Pot_Trim!CD18,0)</f>
        <v>0</v>
      </c>
      <c r="CE43" s="51">
        <f>IF(PLANEL_Pot_Trim!CE18&lt;&gt;0,CE18/PLANEL_Pot_Trim!CE18,0)</f>
        <v>0</v>
      </c>
      <c r="CF43" s="51">
        <f>IF(PLANEL_Pot_Trim!CF18&lt;&gt;0,CF18/PLANEL_Pot_Trim!CF18,0)</f>
        <v>0</v>
      </c>
      <c r="CG43" s="51">
        <f>IF(PLANEL_Pot_Trim!CG18&lt;&gt;0,CG18/PLANEL_Pot_Trim!CG18,0)</f>
        <v>0</v>
      </c>
      <c r="CH43" s="51">
        <f>IF(PLANEL_Pot_Trim!CH18&lt;&gt;0,CH18/PLANEL_Pot_Trim!CH18,0)</f>
        <v>0</v>
      </c>
      <c r="CI43" s="51">
        <f>IF(PLANEL_Pot_Trim!CI18&lt;&gt;0,CI18/PLANEL_Pot_Trim!CI18,0)</f>
        <v>0</v>
      </c>
      <c r="CJ43" s="51">
        <f>IF(PLANEL_Pot_Trim!CJ18&lt;&gt;0,CJ18/PLANEL_Pot_Trim!CJ18,0)</f>
        <v>0</v>
      </c>
      <c r="CK43" s="51">
        <f>IF(PLANEL_Pot_Trim!CK18&lt;&gt;0,CK18/PLANEL_Pot_Trim!CK18,0)</f>
        <v>0</v>
      </c>
      <c r="CL43" s="51">
        <f>IF(PLANEL_Pot_Trim!CL18&lt;&gt;0,CL18/PLANEL_Pot_Trim!CL18,0)</f>
        <v>0</v>
      </c>
      <c r="CM43" s="51">
        <f>IF(PLANEL_Pot_Trim!CM18&lt;&gt;0,CM18/PLANEL_Pot_Trim!CM18,0)</f>
        <v>0</v>
      </c>
      <c r="CN43" s="51">
        <f>IF(PLANEL_Pot_Trim!CN18&lt;&gt;0,CN18/PLANEL_Pot_Trim!CN18,0)</f>
        <v>0</v>
      </c>
      <c r="CO43" s="51">
        <f>IF(PLANEL_Pot_Trim!CO18&lt;&gt;0,CO18/PLANEL_Pot_Trim!CO18,0)</f>
        <v>0</v>
      </c>
      <c r="CP43" s="51">
        <f>IF(PLANEL_Pot_Trim!CP18&lt;&gt;0,CP18/PLANEL_Pot_Trim!CP18,0)</f>
        <v>0</v>
      </c>
      <c r="CQ43" s="51">
        <f>IF(PLANEL_Pot_Trim!CQ18&lt;&gt;0,CQ18/PLANEL_Pot_Trim!CQ18,0)</f>
        <v>0</v>
      </c>
      <c r="CR43" s="51">
        <f>IF(PLANEL_Pot_Trim!CR18&lt;&gt;0,CR18/PLANEL_Pot_Trim!CR18,0)</f>
        <v>0</v>
      </c>
      <c r="CS43" s="51">
        <f>IF(PLANEL_Pot_Trim!CS18&lt;&gt;0,CS18/PLANEL_Pot_Trim!CS18,0)</f>
        <v>0</v>
      </c>
      <c r="CT43" s="51">
        <f>IF(PLANEL_Pot_Trim!CT18&lt;&gt;0,CT18/PLANEL_Pot_Trim!CT18,0)</f>
        <v>0</v>
      </c>
      <c r="CU43" s="51">
        <f>IF(PLANEL_Pot_Trim!CU18&lt;&gt;0,CU18/PLANEL_Pot_Trim!CU18,0)</f>
        <v>0</v>
      </c>
      <c r="CV43" s="51">
        <f>IF(PLANEL_Pot_Trim!CV18&lt;&gt;0,CV18/PLANEL_Pot_Trim!CV18,0)</f>
        <v>0</v>
      </c>
      <c r="CW43" s="51">
        <f>IF(PLANEL_Pot_Trim!CW18&lt;&gt;0,CW18/PLANEL_Pot_Trim!CW18,0)</f>
        <v>0</v>
      </c>
      <c r="CX43" s="51">
        <f>IF(PLANEL_Pot_Trim!CX18&lt;&gt;0,CX18/PLANEL_Pot_Trim!CX18,0)</f>
        <v>0</v>
      </c>
      <c r="CY43" s="81">
        <f>IF(PLANEL_Pot_Trim!CY18&lt;&gt;0,CY18/PLANEL_Pot_Trim!CY18,0)</f>
        <v>0</v>
      </c>
      <c r="CZ43" s="81">
        <f>IF(PLANEL_Pot_Trim!CZ18&lt;&gt;0,CZ18/PLANEL_Pot_Trim!CZ18,0)</f>
        <v>0</v>
      </c>
      <c r="DA43" s="81">
        <f>IF(PLANEL_Pot_Trim!DA18&lt;&gt;0,DA18/PLANEL_Pot_Trim!DA18,0)</f>
        <v>0</v>
      </c>
      <c r="DB43" s="81">
        <f>IF(PLANEL_Pot_Trim!DB18&lt;&gt;0,DB18/PLANEL_Pot_Trim!DB18,0)</f>
        <v>0</v>
      </c>
      <c r="DC43" s="51">
        <f>IF(PLANEL_Pot_Trim!DC18&lt;&gt;0,DC18/PLANEL_Pot_Trim!DC18,0)</f>
        <v>0</v>
      </c>
      <c r="DD43" s="51">
        <f>IF(PLANEL_Pot_Trim!DD18&lt;&gt;0,DD18/PLANEL_Pot_Trim!DD18,0)</f>
        <v>0</v>
      </c>
      <c r="DE43" s="51">
        <f>IF(PLANEL_Pot_Trim!DE18&lt;&gt;0,DE18/PLANEL_Pot_Trim!DE18,0)</f>
        <v>0</v>
      </c>
      <c r="DF43" s="51">
        <f>IF(PLANEL_Pot_Trim!DF18&lt;&gt;0,DF18/PLANEL_Pot_Trim!DF18,0)</f>
        <v>0</v>
      </c>
      <c r="DG43" s="51">
        <f>IF(PLANEL_Pot_Trim!DG18&lt;&gt;0,DG18/PLANEL_Pot_Trim!DG18,0)</f>
        <v>0</v>
      </c>
      <c r="DH43" s="51">
        <f>IF(PLANEL_Pot_Trim!DH18&lt;&gt;0,DH18/PLANEL_Pot_Trim!DH18,0)</f>
        <v>0</v>
      </c>
      <c r="DI43" s="51">
        <f>IF(PLANEL_Pot_Trim!DI18&lt;&gt;0,DI18/PLANEL_Pot_Trim!DI18,0)</f>
        <v>0</v>
      </c>
      <c r="DJ43" s="51">
        <f>IF(PLANEL_Pot_Trim!DJ18&lt;&gt;0,DJ18/PLANEL_Pot_Trim!DJ18,0)</f>
        <v>0</v>
      </c>
      <c r="DK43" s="51">
        <f>IF(PLANEL_Pot_Trim!DK18&lt;&gt;0,DK18/PLANEL_Pot_Trim!DK18,0)</f>
        <v>0</v>
      </c>
      <c r="DL43" s="51">
        <f>IF(PLANEL_Pot_Trim!DL18&lt;&gt;0,DL18/PLANEL_Pot_Trim!DL18,0)</f>
        <v>0</v>
      </c>
      <c r="DM43" s="51">
        <f>IF(PLANEL_Pot_Trim!DM18&lt;&gt;0,DM18/PLANEL_Pot_Trim!DM18,0)</f>
        <v>0</v>
      </c>
      <c r="DN43" s="51">
        <f>IF(PLANEL_Pot_Trim!DN18&lt;&gt;0,DN18/PLANEL_Pot_Trim!DN18,0)</f>
        <v>0</v>
      </c>
      <c r="DO43" s="51">
        <f>IF(PLANEL_Pot_Trim!DO18&lt;&gt;0,DO18/PLANEL_Pot_Trim!DO18,0)</f>
        <v>0</v>
      </c>
      <c r="DP43" s="51">
        <f>IF(PLANEL_Pot_Trim!DP18&lt;&gt;0,DP18/PLANEL_Pot_Trim!DP18,0)</f>
        <v>0</v>
      </c>
      <c r="DQ43" s="51">
        <f>IF(PLANEL_Pot_Trim!DQ18&lt;&gt;0,DQ18/PLANEL_Pot_Trim!DQ18,0)</f>
        <v>0</v>
      </c>
      <c r="DR43" s="51">
        <f>IF(PLANEL_Pot_Trim!DR18&lt;&gt;0,DR18/PLANEL_Pot_Trim!DR18,0)</f>
        <v>0</v>
      </c>
      <c r="DS43" s="51">
        <f>IF(PLANEL_Pot_Trim!DS18&lt;&gt;0,DS18/PLANEL_Pot_Trim!DS18,0)</f>
        <v>0</v>
      </c>
      <c r="DT43" s="51">
        <f>IF(PLANEL_Pot_Trim!DT18&lt;&gt;0,DT18/PLANEL_Pot_Trim!DT18,0)</f>
        <v>0</v>
      </c>
      <c r="DU43" s="51">
        <f>IF(PLANEL_Pot_Trim!DU18&lt;&gt;0,DU18/PLANEL_Pot_Trim!DU18,0)</f>
        <v>0</v>
      </c>
      <c r="DV43" s="51">
        <f>IF(PLANEL_Pot_Trim!DV18&lt;&gt;0,DV18/PLANEL_Pot_Trim!DV18,0)</f>
        <v>0</v>
      </c>
      <c r="DW43" s="51">
        <f>IF(PLANEL_Pot_Trim!DW18&lt;&gt;0,DW18/PLANEL_Pot_Trim!DW18,0)</f>
        <v>0</v>
      </c>
      <c r="DX43" s="51">
        <f>IF(PLANEL_Pot_Trim!DX18&lt;&gt;0,DX18/PLANEL_Pot_Trim!DX18,0)</f>
        <v>0</v>
      </c>
      <c r="DY43" s="51">
        <f>IF(PLANEL_Pot_Trim!DY18&lt;&gt;0,DY18/PLANEL_Pot_Trim!DY18,0)</f>
        <v>0</v>
      </c>
      <c r="DZ43" s="51">
        <f>IF(PLANEL_Pot_Trim!DZ18&lt;&gt;0,DZ18/PLANEL_Pot_Trim!DZ18,0)</f>
        <v>0</v>
      </c>
      <c r="EA43" s="51">
        <f>IF(PLANEL_Pot_Trim!EA18&lt;&gt;0,EA18/PLANEL_Pot_Trim!EA18,0)</f>
        <v>0</v>
      </c>
      <c r="EB43" s="51">
        <f>IF(PLANEL_Pot_Trim!EB18&lt;&gt;0,EB18/PLANEL_Pot_Trim!EB18,0)</f>
        <v>0</v>
      </c>
      <c r="EC43" s="51">
        <f>IF(PLANEL_Pot_Trim!EC18&lt;&gt;0,EC18/PLANEL_Pot_Trim!EC18,0)</f>
        <v>0</v>
      </c>
      <c r="ED43" s="51">
        <f>IF(PLANEL_Pot_Trim!ED18&lt;&gt;0,ED18/PLANEL_Pot_Trim!ED18,0)</f>
        <v>0</v>
      </c>
      <c r="EE43" s="51">
        <f>IF(PLANEL_Pot_Trim!EE18&lt;&gt;0,EE18/PLANEL_Pot_Trim!EE18,0)</f>
        <v>0</v>
      </c>
      <c r="EF43" s="51">
        <f>IF(PLANEL_Pot_Trim!EF18&lt;&gt;0,EF18/PLANEL_Pot_Trim!EF18,0)</f>
        <v>0</v>
      </c>
      <c r="EG43" s="51">
        <f>IF(PLANEL_Pot_Trim!EG18&lt;&gt;0,EG18/PLANEL_Pot_Trim!EG18,0)</f>
        <v>0</v>
      </c>
      <c r="EH43" s="51">
        <f>IF(PLANEL_Pot_Trim!EH18&lt;&gt;0,EH18/PLANEL_Pot_Trim!EH18,0)</f>
        <v>0</v>
      </c>
      <c r="EI43" s="51">
        <f>IF(PLANEL_Pot_Trim!EI18&lt;&gt;0,EI18/PLANEL_Pot_Trim!EI18,0)</f>
        <v>0</v>
      </c>
      <c r="EJ43" s="51">
        <f>IF(PLANEL_Pot_Trim!EJ18&lt;&gt;0,EJ18/PLANEL_Pot_Trim!EJ18,0)</f>
        <v>0</v>
      </c>
      <c r="EK43" s="51">
        <f>IF(PLANEL_Pot_Trim!EK18&lt;&gt;0,EK18/PLANEL_Pot_Trim!EK18,0)</f>
        <v>0</v>
      </c>
      <c r="EL43" s="51">
        <f>IF(PLANEL_Pot_Trim!EL18&lt;&gt;0,EL18/PLANEL_Pot_Trim!EL18,0)</f>
        <v>0</v>
      </c>
      <c r="EM43" s="51">
        <f>IF(PLANEL_Pot_Trim!EM18&lt;&gt;0,EM18/PLANEL_Pot_Trim!EM18,0)</f>
        <v>0</v>
      </c>
      <c r="EN43" s="51">
        <f>IF(PLANEL_Pot_Trim!EN18&lt;&gt;0,EN18/PLANEL_Pot_Trim!EN18,0)</f>
        <v>0</v>
      </c>
      <c r="EO43" s="51">
        <f>IF(PLANEL_Pot_Trim!EO18&lt;&gt;0,EO18/PLANEL_Pot_Trim!EO18,0)</f>
        <v>0</v>
      </c>
      <c r="EP43" s="51">
        <f>IF(PLANEL_Pot_Trim!EP18&lt;&gt;0,EP18/PLANEL_Pot_Trim!EP18,0)</f>
        <v>0</v>
      </c>
    </row>
    <row r="44" spans="2:146" x14ac:dyDescent="0.25">
      <c r="B44" s="16" t="s">
        <v>8</v>
      </c>
      <c r="C44" s="47">
        <f>IF(PLANEL_Pot_Trim!C19&lt;&gt;0,C19/PLANEL_Pot_Trim!C19,0)</f>
        <v>0</v>
      </c>
      <c r="D44" s="47">
        <f>IF(PLANEL_Pot_Trim!D19&lt;&gt;0,D19/PLANEL_Pot_Trim!D19,0)</f>
        <v>0</v>
      </c>
      <c r="E44" s="47">
        <f>IF(PLANEL_Pot_Trim!E19&lt;&gt;0,E19/PLANEL_Pot_Trim!E19,0)</f>
        <v>0</v>
      </c>
      <c r="F44" s="47">
        <f>IF(PLANEL_Pot_Trim!F19&lt;&gt;0,F19/PLANEL_Pot_Trim!F19,0)</f>
        <v>0</v>
      </c>
      <c r="G44" s="47">
        <f>IF(PLANEL_Pot_Trim!G19&lt;&gt;0,G19/PLANEL_Pot_Trim!G19,0)</f>
        <v>0</v>
      </c>
      <c r="H44" s="47">
        <f>IF(PLANEL_Pot_Trim!H19&lt;&gt;0,H19/PLANEL_Pot_Trim!H19,0)</f>
        <v>0</v>
      </c>
      <c r="I44" s="47">
        <f>IF(PLANEL_Pot_Trim!I19&lt;&gt;0,I19/PLANEL_Pot_Trim!I19,0)</f>
        <v>0</v>
      </c>
      <c r="J44" s="47">
        <f>IF(PLANEL_Pot_Trim!J19&lt;&gt;0,J19/PLANEL_Pot_Trim!J19,0)</f>
        <v>0</v>
      </c>
      <c r="K44" s="47">
        <f>IF(PLANEL_Pot_Trim!K19&lt;&gt;0,K19/PLANEL_Pot_Trim!K19,0)</f>
        <v>0</v>
      </c>
      <c r="L44" s="47">
        <f>IF(PLANEL_Pot_Trim!L19&lt;&gt;0,L19/PLANEL_Pot_Trim!L19,0)</f>
        <v>0</v>
      </c>
      <c r="M44" s="47">
        <f>IF(PLANEL_Pot_Trim!M19&lt;&gt;0,M19/PLANEL_Pot_Trim!M19,0)</f>
        <v>0</v>
      </c>
      <c r="N44" s="47">
        <f>IF(PLANEL_Pot_Trim!N19&lt;&gt;0,N19/PLANEL_Pot_Trim!N19,0)</f>
        <v>0</v>
      </c>
      <c r="O44" s="47">
        <f>IF(PLANEL_Pot_Trim!O19&lt;&gt;0,O19/PLANEL_Pot_Trim!O19,0)</f>
        <v>0</v>
      </c>
      <c r="P44" s="47">
        <f>IF(PLANEL_Pot_Trim!P19&lt;&gt;0,P19/PLANEL_Pot_Trim!P19,0)</f>
        <v>0</v>
      </c>
      <c r="Q44" s="47">
        <f>IF(PLANEL_Pot_Trim!Q19&lt;&gt;0,Q19/PLANEL_Pot_Trim!Q19,0)</f>
        <v>0</v>
      </c>
      <c r="R44" s="47">
        <f>IF(PLANEL_Pot_Trim!R19&lt;&gt;0,R19/PLANEL_Pot_Trim!R19,0)</f>
        <v>0</v>
      </c>
      <c r="S44" s="47">
        <f>IF(PLANEL_Pot_Trim!S19&lt;&gt;0,S19/PLANEL_Pot_Trim!S19,0)</f>
        <v>0</v>
      </c>
      <c r="T44" s="47">
        <f>IF(PLANEL_Pot_Trim!T19&lt;&gt;0,T19/PLANEL_Pot_Trim!T19,0)</f>
        <v>0</v>
      </c>
      <c r="U44" s="47">
        <f>IF(PLANEL_Pot_Trim!U19&lt;&gt;0,U19/PLANEL_Pot_Trim!U19,0)</f>
        <v>0</v>
      </c>
      <c r="V44" s="47">
        <f>IF(PLANEL_Pot_Trim!V19&lt;&gt;0,V19/PLANEL_Pot_Trim!V19,0)</f>
        <v>0</v>
      </c>
      <c r="W44" s="47">
        <f>IF(PLANEL_Pot_Trim!W19&lt;&gt;0,W19/PLANEL_Pot_Trim!W19,0)</f>
        <v>0</v>
      </c>
      <c r="X44" s="47">
        <f>IF(PLANEL_Pot_Trim!X19&lt;&gt;0,X19/PLANEL_Pot_Trim!X19,0)</f>
        <v>0</v>
      </c>
      <c r="Y44" s="47">
        <f>IF(PLANEL_Pot_Trim!Y19&lt;&gt;0,Y19/PLANEL_Pot_Trim!Y19,0)</f>
        <v>0</v>
      </c>
      <c r="Z44" s="47">
        <f>IF(PLANEL_Pot_Trim!Z19&lt;&gt;0,Z19/PLANEL_Pot_Trim!Z19,0)</f>
        <v>0</v>
      </c>
      <c r="AA44" s="47">
        <f>IF(PLANEL_Pot_Trim!AA19&lt;&gt;0,AA19/PLANEL_Pot_Trim!AA19,0)</f>
        <v>0</v>
      </c>
      <c r="AB44" s="47">
        <f>IF(PLANEL_Pot_Trim!AB19&lt;&gt;0,AB19/PLANEL_Pot_Trim!AB19,0)</f>
        <v>0</v>
      </c>
      <c r="AC44" s="47">
        <f>IF(PLANEL_Pot_Trim!AC19&lt;&gt;0,AC19/PLANEL_Pot_Trim!AC19,0)</f>
        <v>0</v>
      </c>
      <c r="AD44" s="47">
        <f>IF(PLANEL_Pot_Trim!AD19&lt;&gt;0,AD19/PLANEL_Pot_Trim!AD19,0)</f>
        <v>0</v>
      </c>
      <c r="AE44" s="47">
        <f>IF(PLANEL_Pot_Trim!AE19&lt;&gt;0,AE19/PLANEL_Pot_Trim!AE19,0)</f>
        <v>0</v>
      </c>
      <c r="AF44" s="47">
        <f>IF(PLANEL_Pot_Trim!AF19&lt;&gt;0,AF19/PLANEL_Pot_Trim!AF19,0)</f>
        <v>0</v>
      </c>
      <c r="AG44" s="47">
        <f>IF(PLANEL_Pot_Trim!AG19&lt;&gt;0,AG19/PLANEL_Pot_Trim!AG19,0)</f>
        <v>0</v>
      </c>
      <c r="AH44" s="47">
        <f>IF(PLANEL_Pot_Trim!AH19&lt;&gt;0,AH19/PLANEL_Pot_Trim!AH19,0)</f>
        <v>0</v>
      </c>
      <c r="AI44" s="47">
        <f>IF(PLANEL_Pot_Trim!AI19&lt;&gt;0,AI19/PLANEL_Pot_Trim!AI19,0)</f>
        <v>0</v>
      </c>
      <c r="AJ44" s="47">
        <f>IF(PLANEL_Pot_Trim!AJ19&lt;&gt;0,AJ19/PLANEL_Pot_Trim!AJ19,0)</f>
        <v>0</v>
      </c>
      <c r="AK44" s="47">
        <f>IF(PLANEL_Pot_Trim!AK19&lt;&gt;0,AK19/PLANEL_Pot_Trim!AK19,0)</f>
        <v>0</v>
      </c>
      <c r="AL44" s="47">
        <f>IF(PLANEL_Pot_Trim!AL19&lt;&gt;0,AL19/PLANEL_Pot_Trim!AL19,0)</f>
        <v>0</v>
      </c>
      <c r="AM44" s="47">
        <f>IF(PLANEL_Pot_Trim!AM19&lt;&gt;0,AM19/PLANEL_Pot_Trim!AM19,0)</f>
        <v>0</v>
      </c>
      <c r="AN44" s="47">
        <f>IF(PLANEL_Pot_Trim!AN19&lt;&gt;0,AN19/PLANEL_Pot_Trim!AN19,0)</f>
        <v>0</v>
      </c>
      <c r="AO44" s="47">
        <f>IF(PLANEL_Pot_Trim!AO19&lt;&gt;0,AO19/PLANEL_Pot_Trim!AO19,0)</f>
        <v>0</v>
      </c>
      <c r="AP44" s="47">
        <f>IF(PLANEL_Pot_Trim!AP19&lt;&gt;0,AP19/PLANEL_Pot_Trim!AP19,0)</f>
        <v>0</v>
      </c>
      <c r="AQ44" s="47">
        <f>IF(PLANEL_Pot_Trim!AQ19&lt;&gt;0,AQ19/PLANEL_Pot_Trim!AQ19,0)</f>
        <v>0</v>
      </c>
      <c r="AR44" s="47">
        <f>IF(PLANEL_Pot_Trim!AR19&lt;&gt;0,AR19/PLANEL_Pot_Trim!AR19,0)</f>
        <v>0</v>
      </c>
      <c r="AS44" s="47">
        <f>IF(PLANEL_Pot_Trim!AS19&lt;&gt;0,AS19/PLANEL_Pot_Trim!AS19,0)</f>
        <v>0</v>
      </c>
      <c r="AT44" s="47">
        <f>IF(PLANEL_Pot_Trim!AT19&lt;&gt;0,AT19/PLANEL_Pot_Trim!AT19,0)</f>
        <v>0</v>
      </c>
      <c r="AU44" s="47">
        <f>IF(PLANEL_Pot_Trim!AU19&lt;&gt;0,AU19/PLANEL_Pot_Trim!AU19,0)</f>
        <v>0</v>
      </c>
      <c r="AV44" s="47">
        <f>IF(PLANEL_Pot_Trim!AV19&lt;&gt;0,AV19/PLANEL_Pot_Trim!AV19,0)</f>
        <v>0</v>
      </c>
      <c r="AW44" s="47">
        <f>IF(PLANEL_Pot_Trim!AW19&lt;&gt;0,AW19/PLANEL_Pot_Trim!AW19,0)</f>
        <v>0</v>
      </c>
      <c r="AX44" s="47">
        <f>IF(PLANEL_Pot_Trim!AX19&lt;&gt;0,AX19/PLANEL_Pot_Trim!AX19,0)</f>
        <v>0</v>
      </c>
      <c r="AY44" s="47">
        <f>IF(PLANEL_Pot_Trim!AY19&lt;&gt;0,AY19/PLANEL_Pot_Trim!AY19,0)</f>
        <v>0</v>
      </c>
      <c r="AZ44" s="47">
        <f>IF(PLANEL_Pot_Trim!AZ19&lt;&gt;0,AZ19/PLANEL_Pot_Trim!AZ19,0)</f>
        <v>0</v>
      </c>
      <c r="BA44" s="47">
        <f>IF(PLANEL_Pot_Trim!BA19&lt;&gt;0,BA19/PLANEL_Pot_Trim!BA19,0)</f>
        <v>0</v>
      </c>
      <c r="BB44" s="47">
        <f>IF(PLANEL_Pot_Trim!BB19&lt;&gt;0,BB19/PLANEL_Pot_Trim!BB19,0)</f>
        <v>0</v>
      </c>
      <c r="BC44" s="47">
        <f>IF(PLANEL_Pot_Trim!BC19&lt;&gt;0,BC19/PLANEL_Pot_Trim!BC19,0)</f>
        <v>0</v>
      </c>
      <c r="BD44" s="47">
        <f>IF(PLANEL_Pot_Trim!BD19&lt;&gt;0,BD19/PLANEL_Pot_Trim!BD19,0)</f>
        <v>0</v>
      </c>
      <c r="BE44" s="47">
        <f>IF(PLANEL_Pot_Trim!BE19&lt;&gt;0,BE19/PLANEL_Pot_Trim!BE19,0)</f>
        <v>0</v>
      </c>
      <c r="BF44" s="47">
        <f>IF(PLANEL_Pot_Trim!BF19&lt;&gt;0,BF19/PLANEL_Pot_Trim!BF19,0)</f>
        <v>0</v>
      </c>
      <c r="BG44" s="47">
        <f>IF(PLANEL_Pot_Trim!BG19&lt;&gt;0,BG19/PLANEL_Pot_Trim!BG19,0)</f>
        <v>0</v>
      </c>
      <c r="BH44" s="47">
        <f>IF(PLANEL_Pot_Trim!BH19&lt;&gt;0,BH19/PLANEL_Pot_Trim!BH19,0)</f>
        <v>0</v>
      </c>
      <c r="BI44" s="47">
        <f>IF(PLANEL_Pot_Trim!BI19&lt;&gt;0,BI19/PLANEL_Pot_Trim!BI19,0)</f>
        <v>0</v>
      </c>
      <c r="BJ44" s="47">
        <f>IF(PLANEL_Pot_Trim!BJ19&lt;&gt;0,BJ19/PLANEL_Pot_Trim!BJ19,0)</f>
        <v>0</v>
      </c>
      <c r="BK44" s="47">
        <f>IF(PLANEL_Pot_Trim!BK19&lt;&gt;0,BK19/PLANEL_Pot_Trim!BK19,0)</f>
        <v>0</v>
      </c>
      <c r="BL44" s="47">
        <f>IF(PLANEL_Pot_Trim!BL19&lt;&gt;0,BL19/PLANEL_Pot_Trim!BL19,0)</f>
        <v>0</v>
      </c>
      <c r="BM44" s="47">
        <f>IF(PLANEL_Pot_Trim!BM19&lt;&gt;0,BM19/PLANEL_Pot_Trim!BM19,0)</f>
        <v>0</v>
      </c>
      <c r="BN44" s="47">
        <f>IF(PLANEL_Pot_Trim!BN19&lt;&gt;0,BN19/PLANEL_Pot_Trim!BN19,0)</f>
        <v>0</v>
      </c>
      <c r="BO44" s="47">
        <f>IF(PLANEL_Pot_Trim!BO19&lt;&gt;0,BO19/PLANEL_Pot_Trim!BO19,0)</f>
        <v>0</v>
      </c>
      <c r="BP44" s="47">
        <f>IF(PLANEL_Pot_Trim!BP19&lt;&gt;0,BP19/PLANEL_Pot_Trim!BP19,0)</f>
        <v>0</v>
      </c>
      <c r="BQ44" s="47">
        <f>IF(PLANEL_Pot_Trim!BQ19&lt;&gt;0,BQ19/PLANEL_Pot_Trim!BQ19,0)</f>
        <v>0</v>
      </c>
      <c r="BR44" s="47">
        <f>IF(PLANEL_Pot_Trim!BR19&lt;&gt;0,BR19/PLANEL_Pot_Trim!BR19,0)</f>
        <v>0</v>
      </c>
      <c r="BS44" s="47">
        <f>IF(PLANEL_Pot_Trim!BS19&lt;&gt;0,BS19/PLANEL_Pot_Trim!BS19,0)</f>
        <v>0</v>
      </c>
      <c r="BT44" s="47">
        <f>IF(PLANEL_Pot_Trim!BT19&lt;&gt;0,BT19/PLANEL_Pot_Trim!BT19,0)</f>
        <v>0</v>
      </c>
      <c r="BU44" s="47">
        <f>IF(PLANEL_Pot_Trim!BU19&lt;&gt;0,BU19/PLANEL_Pot_Trim!BU19,0)</f>
        <v>0</v>
      </c>
      <c r="BV44" s="47">
        <f>IF(PLANEL_Pot_Trim!BV19&lt;&gt;0,BV19/PLANEL_Pot_Trim!BV19,0)</f>
        <v>0</v>
      </c>
      <c r="BW44" s="47">
        <f>IF(PLANEL_Pot_Trim!BW19&lt;&gt;0,BW19/PLANEL_Pot_Trim!BW19,0)</f>
        <v>0</v>
      </c>
      <c r="BX44" s="47">
        <f>IF(PLANEL_Pot_Trim!BX19&lt;&gt;0,BX19/PLANEL_Pot_Trim!BX19,0)</f>
        <v>0</v>
      </c>
      <c r="BY44" s="47">
        <f>IF(PLANEL_Pot_Trim!BY19&lt;&gt;0,BY19/PLANEL_Pot_Trim!BY19,0)</f>
        <v>0</v>
      </c>
      <c r="BZ44" s="47">
        <f>IF(PLANEL_Pot_Trim!BZ19&lt;&gt;0,BZ19/PLANEL_Pot_Trim!BZ19,0)</f>
        <v>0</v>
      </c>
      <c r="CA44" s="47">
        <f>IF(PLANEL_Pot_Trim!CA19&lt;&gt;0,CA19/PLANEL_Pot_Trim!CA19,0)</f>
        <v>0</v>
      </c>
      <c r="CB44" s="47">
        <f>IF(PLANEL_Pot_Trim!CB19&lt;&gt;0,CB19/PLANEL_Pot_Trim!CB19,0)</f>
        <v>0</v>
      </c>
      <c r="CC44" s="47">
        <f>IF(PLANEL_Pot_Trim!CC19&lt;&gt;0,CC19/PLANEL_Pot_Trim!CC19,0)</f>
        <v>0</v>
      </c>
      <c r="CD44" s="47">
        <f>IF(PLANEL_Pot_Trim!CD19&lt;&gt;0,CD19/PLANEL_Pot_Trim!CD19,0)</f>
        <v>0</v>
      </c>
      <c r="CE44" s="47">
        <f>IF(PLANEL_Pot_Trim!CE19&lt;&gt;0,CE19/PLANEL_Pot_Trim!CE19,0)</f>
        <v>0</v>
      </c>
      <c r="CF44" s="47">
        <f>IF(PLANEL_Pot_Trim!CF19&lt;&gt;0,CF19/PLANEL_Pot_Trim!CF19,0)</f>
        <v>0</v>
      </c>
      <c r="CG44" s="47">
        <f>IF(PLANEL_Pot_Trim!CG19&lt;&gt;0,CG19/PLANEL_Pot_Trim!CG19,0)</f>
        <v>0</v>
      </c>
      <c r="CH44" s="47">
        <f>IF(PLANEL_Pot_Trim!CH19&lt;&gt;0,CH19/PLANEL_Pot_Trim!CH19,0)</f>
        <v>0</v>
      </c>
      <c r="CI44" s="47">
        <f>IF(PLANEL_Pot_Trim!CI19&lt;&gt;0,CI19/PLANEL_Pot_Trim!CI19,0)</f>
        <v>0</v>
      </c>
      <c r="CJ44" s="47">
        <f>IF(PLANEL_Pot_Trim!CJ19&lt;&gt;0,CJ19/PLANEL_Pot_Trim!CJ19,0)</f>
        <v>0</v>
      </c>
      <c r="CK44" s="47">
        <f>IF(PLANEL_Pot_Trim!CK19&lt;&gt;0,CK19/PLANEL_Pot_Trim!CK19,0)</f>
        <v>0</v>
      </c>
      <c r="CL44" s="47">
        <f>IF(PLANEL_Pot_Trim!CL19&lt;&gt;0,CL19/PLANEL_Pot_Trim!CL19,0)</f>
        <v>0</v>
      </c>
      <c r="CM44" s="47">
        <f>IF(PLANEL_Pot_Trim!CM19&lt;&gt;0,CM19/PLANEL_Pot_Trim!CM19,0)</f>
        <v>0</v>
      </c>
      <c r="CN44" s="47">
        <f>IF(PLANEL_Pot_Trim!CN19&lt;&gt;0,CN19/PLANEL_Pot_Trim!CN19,0)</f>
        <v>0</v>
      </c>
      <c r="CO44" s="47">
        <f>IF(PLANEL_Pot_Trim!CO19&lt;&gt;0,CO19/PLANEL_Pot_Trim!CO19,0)</f>
        <v>0</v>
      </c>
      <c r="CP44" s="47">
        <f>IF(PLANEL_Pot_Trim!CP19&lt;&gt;0,CP19/PLANEL_Pot_Trim!CP19,0)</f>
        <v>0</v>
      </c>
      <c r="CQ44" s="47">
        <f>IF(PLANEL_Pot_Trim!CQ19&lt;&gt;0,CQ19/PLANEL_Pot_Trim!CQ19,0)</f>
        <v>0</v>
      </c>
      <c r="CR44" s="47">
        <f>IF(PLANEL_Pot_Trim!CR19&lt;&gt;0,CR19/PLANEL_Pot_Trim!CR19,0)</f>
        <v>0</v>
      </c>
      <c r="CS44" s="47">
        <f>IF(PLANEL_Pot_Trim!CS19&lt;&gt;0,CS19/PLANEL_Pot_Trim!CS19,0)</f>
        <v>0</v>
      </c>
      <c r="CT44" s="47">
        <f>IF(PLANEL_Pot_Trim!CT19&lt;&gt;0,CT19/PLANEL_Pot_Trim!CT19,0)</f>
        <v>0</v>
      </c>
      <c r="CU44" s="47">
        <f>IF(PLANEL_Pot_Trim!CU19&lt;&gt;0,CU19/PLANEL_Pot_Trim!CU19,0)</f>
        <v>0</v>
      </c>
      <c r="CV44" s="47">
        <f>IF(PLANEL_Pot_Trim!CV19&lt;&gt;0,CV19/PLANEL_Pot_Trim!CV19,0)</f>
        <v>0</v>
      </c>
      <c r="CW44" s="47">
        <f>IF(PLANEL_Pot_Trim!CW19&lt;&gt;0,CW19/PLANEL_Pot_Trim!CW19,0)</f>
        <v>0</v>
      </c>
      <c r="CX44" s="47">
        <f>IF(PLANEL_Pot_Trim!CX19&lt;&gt;0,CX19/PLANEL_Pot_Trim!CX19,0)</f>
        <v>0</v>
      </c>
      <c r="CY44" s="77">
        <f>IF(PLANEL_Pot_Trim!CY19&lt;&gt;0,CY19/PLANEL_Pot_Trim!CY19,0)</f>
        <v>0</v>
      </c>
      <c r="CZ44" s="77">
        <f>IF(PLANEL_Pot_Trim!CZ19&lt;&gt;0,CZ19/PLANEL_Pot_Trim!CZ19,0)</f>
        <v>0</v>
      </c>
      <c r="DA44" s="77">
        <f>IF(PLANEL_Pot_Trim!DA19&lt;&gt;0,DA19/PLANEL_Pot_Trim!DA19,0)</f>
        <v>0</v>
      </c>
      <c r="DB44" s="77">
        <f>IF(PLANEL_Pot_Trim!DB19&lt;&gt;0,DB19/PLANEL_Pot_Trim!DB19,0)</f>
        <v>0</v>
      </c>
      <c r="DC44" s="47">
        <f>IF(PLANEL_Pot_Trim!DC19&lt;&gt;0,DC19/PLANEL_Pot_Trim!DC19,0)</f>
        <v>0</v>
      </c>
      <c r="DD44" s="47">
        <f>IF(PLANEL_Pot_Trim!DD19&lt;&gt;0,DD19/PLANEL_Pot_Trim!DD19,0)</f>
        <v>0</v>
      </c>
      <c r="DE44" s="47">
        <f>IF(PLANEL_Pot_Trim!DE19&lt;&gt;0,DE19/PLANEL_Pot_Trim!DE19,0)</f>
        <v>0</v>
      </c>
      <c r="DF44" s="47">
        <f>IF(PLANEL_Pot_Trim!DF19&lt;&gt;0,DF19/PLANEL_Pot_Trim!DF19,0)</f>
        <v>0</v>
      </c>
      <c r="DG44" s="47">
        <f>IF(PLANEL_Pot_Trim!DG19&lt;&gt;0,DG19/PLANEL_Pot_Trim!DG19,0)</f>
        <v>0</v>
      </c>
      <c r="DH44" s="47">
        <f>IF(PLANEL_Pot_Trim!DH19&lt;&gt;0,DH19/PLANEL_Pot_Trim!DH19,0)</f>
        <v>0</v>
      </c>
      <c r="DI44" s="47">
        <f>IF(PLANEL_Pot_Trim!DI19&lt;&gt;0,DI19/PLANEL_Pot_Trim!DI19,0)</f>
        <v>0</v>
      </c>
      <c r="DJ44" s="47">
        <f>IF(PLANEL_Pot_Trim!DJ19&lt;&gt;0,DJ19/PLANEL_Pot_Trim!DJ19,0)</f>
        <v>0</v>
      </c>
      <c r="DK44" s="47">
        <f>IF(PLANEL_Pot_Trim!DK19&lt;&gt;0,DK19/PLANEL_Pot_Trim!DK19,0)</f>
        <v>0</v>
      </c>
      <c r="DL44" s="47">
        <f>IF(PLANEL_Pot_Trim!DL19&lt;&gt;0,DL19/PLANEL_Pot_Trim!DL19,0)</f>
        <v>0</v>
      </c>
      <c r="DM44" s="47">
        <f>IF(PLANEL_Pot_Trim!DM19&lt;&gt;0,DM19/PLANEL_Pot_Trim!DM19,0)</f>
        <v>0</v>
      </c>
      <c r="DN44" s="47">
        <f>IF(PLANEL_Pot_Trim!DN19&lt;&gt;0,DN19/PLANEL_Pot_Trim!DN19,0)</f>
        <v>0</v>
      </c>
      <c r="DO44" s="47">
        <f>IF(PLANEL_Pot_Trim!DO19&lt;&gt;0,DO19/PLANEL_Pot_Trim!DO19,0)</f>
        <v>0</v>
      </c>
      <c r="DP44" s="47">
        <f>IF(PLANEL_Pot_Trim!DP19&lt;&gt;0,DP19/PLANEL_Pot_Trim!DP19,0)</f>
        <v>0</v>
      </c>
      <c r="DQ44" s="47">
        <f>IF(PLANEL_Pot_Trim!DQ19&lt;&gt;0,DQ19/PLANEL_Pot_Trim!DQ19,0)</f>
        <v>0</v>
      </c>
      <c r="DR44" s="47">
        <f>IF(PLANEL_Pot_Trim!DR19&lt;&gt;0,DR19/PLANEL_Pot_Trim!DR19,0)</f>
        <v>0</v>
      </c>
      <c r="DS44" s="47">
        <f>IF(PLANEL_Pot_Trim!DS19&lt;&gt;0,DS19/PLANEL_Pot_Trim!DS19,0)</f>
        <v>0</v>
      </c>
      <c r="DT44" s="47">
        <f>IF(PLANEL_Pot_Trim!DT19&lt;&gt;0,DT19/PLANEL_Pot_Trim!DT19,0)</f>
        <v>0</v>
      </c>
      <c r="DU44" s="47">
        <f>IF(PLANEL_Pot_Trim!DU19&lt;&gt;0,DU19/PLANEL_Pot_Trim!DU19,0)</f>
        <v>0</v>
      </c>
      <c r="DV44" s="47">
        <f>IF(PLANEL_Pot_Trim!DV19&lt;&gt;0,DV19/PLANEL_Pot_Trim!DV19,0)</f>
        <v>0</v>
      </c>
      <c r="DW44" s="47">
        <f>IF(PLANEL_Pot_Trim!DW19&lt;&gt;0,DW19/PLANEL_Pot_Trim!DW19,0)</f>
        <v>0</v>
      </c>
      <c r="DX44" s="47">
        <f>IF(PLANEL_Pot_Trim!DX19&lt;&gt;0,DX19/PLANEL_Pot_Trim!DX19,0)</f>
        <v>0</v>
      </c>
      <c r="DY44" s="47">
        <f>IF(PLANEL_Pot_Trim!DY19&lt;&gt;0,DY19/PLANEL_Pot_Trim!DY19,0)</f>
        <v>0</v>
      </c>
      <c r="DZ44" s="47">
        <f>IF(PLANEL_Pot_Trim!DZ19&lt;&gt;0,DZ19/PLANEL_Pot_Trim!DZ19,0)</f>
        <v>0</v>
      </c>
      <c r="EA44" s="47">
        <f>IF(PLANEL_Pot_Trim!EA19&lt;&gt;0,EA19/PLANEL_Pot_Trim!EA19,0)</f>
        <v>0</v>
      </c>
      <c r="EB44" s="47">
        <f>IF(PLANEL_Pot_Trim!EB19&lt;&gt;0,EB19/PLANEL_Pot_Trim!EB19,0)</f>
        <v>0</v>
      </c>
      <c r="EC44" s="47">
        <f>IF(PLANEL_Pot_Trim!EC19&lt;&gt;0,EC19/PLANEL_Pot_Trim!EC19,0)</f>
        <v>0</v>
      </c>
      <c r="ED44" s="47">
        <f>IF(PLANEL_Pot_Trim!ED19&lt;&gt;0,ED19/PLANEL_Pot_Trim!ED19,0)</f>
        <v>0</v>
      </c>
      <c r="EE44" s="47">
        <f>IF(PLANEL_Pot_Trim!EE19&lt;&gt;0,EE19/PLANEL_Pot_Trim!EE19,0)</f>
        <v>0</v>
      </c>
      <c r="EF44" s="47">
        <f>IF(PLANEL_Pot_Trim!EF19&lt;&gt;0,EF19/PLANEL_Pot_Trim!EF19,0)</f>
        <v>0</v>
      </c>
      <c r="EG44" s="47">
        <f>IF(PLANEL_Pot_Trim!EG19&lt;&gt;0,EG19/PLANEL_Pot_Trim!EG19,0)</f>
        <v>0</v>
      </c>
      <c r="EH44" s="47">
        <f>IF(PLANEL_Pot_Trim!EH19&lt;&gt;0,EH19/PLANEL_Pot_Trim!EH19,0)</f>
        <v>0</v>
      </c>
      <c r="EI44" s="47">
        <f>IF(PLANEL_Pot_Trim!EI19&lt;&gt;0,EI19/PLANEL_Pot_Trim!EI19,0)</f>
        <v>0</v>
      </c>
      <c r="EJ44" s="47">
        <f>IF(PLANEL_Pot_Trim!EJ19&lt;&gt;0,EJ19/PLANEL_Pot_Trim!EJ19,0)</f>
        <v>0</v>
      </c>
      <c r="EK44" s="47">
        <f>IF(PLANEL_Pot_Trim!EK19&lt;&gt;0,EK19/PLANEL_Pot_Trim!EK19,0)</f>
        <v>0</v>
      </c>
      <c r="EL44" s="47">
        <f>IF(PLANEL_Pot_Trim!EL19&lt;&gt;0,EL19/PLANEL_Pot_Trim!EL19,0)</f>
        <v>0</v>
      </c>
      <c r="EM44" s="47">
        <f>IF(PLANEL_Pot_Trim!EM19&lt;&gt;0,EM19/PLANEL_Pot_Trim!EM19,0)</f>
        <v>0</v>
      </c>
      <c r="EN44" s="47">
        <f>IF(PLANEL_Pot_Trim!EN19&lt;&gt;0,EN19/PLANEL_Pot_Trim!EN19,0)</f>
        <v>0</v>
      </c>
      <c r="EO44" s="47">
        <f>IF(PLANEL_Pot_Trim!EO19&lt;&gt;0,EO19/PLANEL_Pot_Trim!EO19,0)</f>
        <v>0</v>
      </c>
      <c r="EP44" s="47">
        <f>IF(PLANEL_Pot_Trim!EP19&lt;&gt;0,EP19/PLANEL_Pot_Trim!EP19,0)</f>
        <v>0</v>
      </c>
    </row>
    <row r="45" spans="2:146" x14ac:dyDescent="0.25">
      <c r="B45" s="25" t="s">
        <v>53</v>
      </c>
      <c r="C45" s="53">
        <f>IF(PLANEL_Pot_Trim!C20&lt;&gt;0,C20/PLANEL_Pot_Trim!C20,0)</f>
        <v>0.27956390629377387</v>
      </c>
      <c r="D45" s="53">
        <f>IF(PLANEL_Pot_Trim!D20&lt;&gt;0,D20/PLANEL_Pot_Trim!D20,0)</f>
        <v>0.21363932029174515</v>
      </c>
      <c r="E45" s="53">
        <f>IF(PLANEL_Pot_Trim!E20&lt;&gt;0,E20/PLANEL_Pot_Trim!E20,0)</f>
        <v>0.2308484559725644</v>
      </c>
      <c r="F45" s="53">
        <f>IF(PLANEL_Pot_Trim!F20&lt;&gt;0,F20/PLANEL_Pot_Trim!F20,0)</f>
        <v>0.27840000000000004</v>
      </c>
      <c r="G45" s="53">
        <f>IF(PLANEL_Pot_Trim!G20&lt;&gt;0,G20/PLANEL_Pot_Trim!G20,0)</f>
        <v>0.27956390629377387</v>
      </c>
      <c r="H45" s="53">
        <f>IF(PLANEL_Pot_Trim!H20&lt;&gt;0,H20/PLANEL_Pot_Trim!H20,0)</f>
        <v>0.21363932029174515</v>
      </c>
      <c r="I45" s="53">
        <f>IF(PLANEL_Pot_Trim!I20&lt;&gt;0,I20/PLANEL_Pot_Trim!I20,0)</f>
        <v>0.2308484559725644</v>
      </c>
      <c r="J45" s="53">
        <f>IF(PLANEL_Pot_Trim!J20&lt;&gt;0,J20/PLANEL_Pot_Trim!J20,0)</f>
        <v>0.27840000000000004</v>
      </c>
      <c r="K45" s="53">
        <f>IF(PLANEL_Pot_Trim!K20&lt;&gt;0,K20/PLANEL_Pot_Trim!K20,0)</f>
        <v>0.279572904277817</v>
      </c>
      <c r="L45" s="53">
        <f>IF(PLANEL_Pot_Trim!L20&lt;&gt;0,L20/PLANEL_Pot_Trim!L20,0)</f>
        <v>0.2152409674157853</v>
      </c>
      <c r="M45" s="53">
        <f>IF(PLANEL_Pot_Trim!M20&lt;&gt;0,M20/PLANEL_Pot_Trim!M20,0)</f>
        <v>0.23464561925418559</v>
      </c>
      <c r="N45" s="53">
        <f>IF(PLANEL_Pot_Trim!N20&lt;&gt;0,N20/PLANEL_Pot_Trim!N20,0)</f>
        <v>0.27839999999999998</v>
      </c>
      <c r="O45" s="53">
        <f>IF(PLANEL_Pot_Trim!O20&lt;&gt;0,O20/PLANEL_Pot_Trim!O20,0)</f>
        <v>0.27956924372468789</v>
      </c>
      <c r="P45" s="53">
        <f>IF(PLANEL_Pot_Trim!P20&lt;&gt;0,P20/PLANEL_Pot_Trim!P20,0)</f>
        <v>0.21458938112484299</v>
      </c>
      <c r="Q45" s="53">
        <f>IF(PLANEL_Pot_Trim!Q20&lt;&gt;0,Q20/PLANEL_Pot_Trim!Q20,0)</f>
        <v>0.23310084743151532</v>
      </c>
      <c r="R45" s="53">
        <f>IF(PLANEL_Pot_Trim!R20&lt;&gt;0,R20/PLANEL_Pot_Trim!R20,0)</f>
        <v>0.27839999999999998</v>
      </c>
      <c r="S45" s="53">
        <f>IF(PLANEL_Pot_Trim!S20&lt;&gt;0,S20/PLANEL_Pot_Trim!S20,0)</f>
        <v>0.27956833414312326</v>
      </c>
      <c r="T45" s="53">
        <f>IF(PLANEL_Pot_Trim!T20&lt;&gt;0,T20/PLANEL_Pot_Trim!T20,0)</f>
        <v>0.21442747582719468</v>
      </c>
      <c r="U45" s="53">
        <f>IF(PLANEL_Pot_Trim!U20&lt;&gt;0,U20/PLANEL_Pot_Trim!U20,0)</f>
        <v>0.23271700452945066</v>
      </c>
      <c r="V45" s="53">
        <f>IF(PLANEL_Pot_Trim!V20&lt;&gt;0,V20/PLANEL_Pot_Trim!V20,0)</f>
        <v>0.27839999999999998</v>
      </c>
      <c r="W45" s="53">
        <f>IF(PLANEL_Pot_Trim!W20&lt;&gt;0,W20/PLANEL_Pot_Trim!W20,0)</f>
        <v>0.27956833414312326</v>
      </c>
      <c r="X45" s="53">
        <f>IF(PLANEL_Pot_Trim!X20&lt;&gt;0,X20/PLANEL_Pot_Trim!X20,0)</f>
        <v>0.21442747582719468</v>
      </c>
      <c r="Y45" s="53">
        <f>IF(PLANEL_Pot_Trim!Y20&lt;&gt;0,Y20/PLANEL_Pot_Trim!Y20,0)</f>
        <v>0.23271700452945066</v>
      </c>
      <c r="Z45" s="53">
        <f>IF(PLANEL_Pot_Trim!Z20&lt;&gt;0,Z20/PLANEL_Pot_Trim!Z20,0)</f>
        <v>0.27839999999999998</v>
      </c>
      <c r="AA45" s="53">
        <f>IF(PLANEL_Pot_Trim!AA20&lt;&gt;0,AA20/PLANEL_Pot_Trim!AA20,0)</f>
        <v>0.27956833414312326</v>
      </c>
      <c r="AB45" s="53">
        <f>IF(PLANEL_Pot_Trim!AB20&lt;&gt;0,AB20/PLANEL_Pot_Trim!AB20,0)</f>
        <v>0.21442747582719468</v>
      </c>
      <c r="AC45" s="53">
        <f>IF(PLANEL_Pot_Trim!AC20&lt;&gt;0,AC20/PLANEL_Pot_Trim!AC20,0)</f>
        <v>0.23271700452945066</v>
      </c>
      <c r="AD45" s="53">
        <f>IF(PLANEL_Pot_Trim!AD20&lt;&gt;0,AD20/PLANEL_Pot_Trim!AD20,0)</f>
        <v>0.27839999999999998</v>
      </c>
      <c r="AE45" s="53">
        <f>IF(PLANEL_Pot_Trim!AE20&lt;&gt;0,AE20/PLANEL_Pot_Trim!AE20,0)</f>
        <v>0.27956833414312326</v>
      </c>
      <c r="AF45" s="53">
        <f>IF(PLANEL_Pot_Trim!AF20&lt;&gt;0,AF20/PLANEL_Pot_Trim!AF20,0)</f>
        <v>0.21442747582719468</v>
      </c>
      <c r="AG45" s="53">
        <f>IF(PLANEL_Pot_Trim!AG20&lt;&gt;0,AG20/PLANEL_Pot_Trim!AG20,0)</f>
        <v>0.23271700452945066</v>
      </c>
      <c r="AH45" s="53">
        <f>IF(PLANEL_Pot_Trim!AH20&lt;&gt;0,AH20/PLANEL_Pot_Trim!AH20,0)</f>
        <v>0.27839999999999998</v>
      </c>
      <c r="AI45" s="53">
        <f>IF(PLANEL_Pot_Trim!AI20&lt;&gt;0,AI20/PLANEL_Pot_Trim!AI20,0)</f>
        <v>0.27956833414312326</v>
      </c>
      <c r="AJ45" s="53">
        <f>IF(PLANEL_Pot_Trim!AJ20&lt;&gt;0,AJ20/PLANEL_Pot_Trim!AJ20,0)</f>
        <v>0.21442747582719468</v>
      </c>
      <c r="AK45" s="53">
        <f>IF(PLANEL_Pot_Trim!AK20&lt;&gt;0,AK20/PLANEL_Pot_Trim!AK20,0)</f>
        <v>0.23271700452945066</v>
      </c>
      <c r="AL45" s="53">
        <f>IF(PLANEL_Pot_Trim!AL20&lt;&gt;0,AL20/PLANEL_Pot_Trim!AL20,0)</f>
        <v>0.27839999999999998</v>
      </c>
      <c r="AM45" s="53">
        <f>IF(PLANEL_Pot_Trim!AM20&lt;&gt;0,AM20/PLANEL_Pot_Trim!AM20,0)</f>
        <v>0.27956833414312326</v>
      </c>
      <c r="AN45" s="53">
        <f>IF(PLANEL_Pot_Trim!AN20&lt;&gt;0,AN20/PLANEL_Pot_Trim!AN20,0)</f>
        <v>0.21442747582719468</v>
      </c>
      <c r="AO45" s="53">
        <f>IF(PLANEL_Pot_Trim!AO20&lt;&gt;0,AO20/PLANEL_Pot_Trim!AO20,0)</f>
        <v>0.23271700452945066</v>
      </c>
      <c r="AP45" s="53">
        <f>IF(PLANEL_Pot_Trim!AP20&lt;&gt;0,AP20/PLANEL_Pot_Trim!AP20,0)</f>
        <v>0.27839999999999998</v>
      </c>
      <c r="AQ45" s="53">
        <f>IF(PLANEL_Pot_Trim!AQ20&lt;&gt;0,AQ20/PLANEL_Pot_Trim!AQ20,0)</f>
        <v>0.27956833414312326</v>
      </c>
      <c r="AR45" s="53">
        <f>IF(PLANEL_Pot_Trim!AR20&lt;&gt;0,AR20/PLANEL_Pot_Trim!AR20,0)</f>
        <v>0.21442747582719468</v>
      </c>
      <c r="AS45" s="53">
        <f>IF(PLANEL_Pot_Trim!AS20&lt;&gt;0,AS20/PLANEL_Pot_Trim!AS20,0)</f>
        <v>0.23271700452945066</v>
      </c>
      <c r="AT45" s="53">
        <f>IF(PLANEL_Pot_Trim!AT20&lt;&gt;0,AT20/PLANEL_Pot_Trim!AT20,0)</f>
        <v>0.27839999999999998</v>
      </c>
      <c r="AU45" s="53">
        <f>IF(PLANEL_Pot_Trim!AU20&lt;&gt;0,AU20/PLANEL_Pot_Trim!AU20,0)</f>
        <v>0.27956833414312326</v>
      </c>
      <c r="AV45" s="53">
        <f>IF(PLANEL_Pot_Trim!AV20&lt;&gt;0,AV20/PLANEL_Pot_Trim!AV20,0)</f>
        <v>0.21442747582719468</v>
      </c>
      <c r="AW45" s="53">
        <f>IF(PLANEL_Pot_Trim!AW20&lt;&gt;0,AW20/PLANEL_Pot_Trim!AW20,0)</f>
        <v>0.23271700452945066</v>
      </c>
      <c r="AX45" s="53">
        <f>IF(PLANEL_Pot_Trim!AX20&lt;&gt;0,AX20/PLANEL_Pot_Trim!AX20,0)</f>
        <v>0.27839999999999998</v>
      </c>
      <c r="AY45" s="53">
        <f>IF(PLANEL_Pot_Trim!AY20&lt;&gt;0,AY20/PLANEL_Pot_Trim!AY20,0)</f>
        <v>0.27956833414312326</v>
      </c>
      <c r="AZ45" s="53">
        <f>IF(PLANEL_Pot_Trim!AZ20&lt;&gt;0,AZ20/PLANEL_Pot_Trim!AZ20,0)</f>
        <v>0.21442747582719468</v>
      </c>
      <c r="BA45" s="53">
        <f>IF(PLANEL_Pot_Trim!BA20&lt;&gt;0,BA20/PLANEL_Pot_Trim!BA20,0)</f>
        <v>0.23271700452945066</v>
      </c>
      <c r="BB45" s="53">
        <f>IF(PLANEL_Pot_Trim!BB20&lt;&gt;0,BB20/PLANEL_Pot_Trim!BB20,0)</f>
        <v>0.27839999999999998</v>
      </c>
      <c r="BC45" s="53">
        <f>IF(PLANEL_Pot_Trim!BC20&lt;&gt;0,BC20/PLANEL_Pot_Trim!BC20,0)</f>
        <v>0.27956833414312326</v>
      </c>
      <c r="BD45" s="53">
        <f>IF(PLANEL_Pot_Trim!BD20&lt;&gt;0,BD20/PLANEL_Pot_Trim!BD20,0)</f>
        <v>0.21442747582719468</v>
      </c>
      <c r="BE45" s="53">
        <f>IF(PLANEL_Pot_Trim!BE20&lt;&gt;0,BE20/PLANEL_Pot_Trim!BE20,0)</f>
        <v>0.23271700452945066</v>
      </c>
      <c r="BF45" s="53">
        <f>IF(PLANEL_Pot_Trim!BF20&lt;&gt;0,BF20/PLANEL_Pot_Trim!BF20,0)</f>
        <v>0.27839999999999998</v>
      </c>
      <c r="BG45" s="53">
        <f>IF(PLANEL_Pot_Trim!BG20&lt;&gt;0,BG20/PLANEL_Pot_Trim!BG20,0)</f>
        <v>0.27956835821280651</v>
      </c>
      <c r="BH45" s="53">
        <f>IF(PLANEL_Pot_Trim!BH20&lt;&gt;0,BH20/PLANEL_Pot_Trim!BH20,0)</f>
        <v>0.21443176518237653</v>
      </c>
      <c r="BI45" s="53">
        <f>IF(PLANEL_Pot_Trim!BI20&lt;&gt;0,BI20/PLANEL_Pot_Trim!BI20,0)</f>
        <v>0.23272717357297251</v>
      </c>
      <c r="BJ45" s="53">
        <f>IF(PLANEL_Pot_Trim!BJ20&lt;&gt;0,BJ20/PLANEL_Pot_Trim!BJ20,0)</f>
        <v>0.27839999999999998</v>
      </c>
      <c r="BK45" s="53">
        <f>IF(PLANEL_Pot_Trim!BK20&lt;&gt;0,BK20/PLANEL_Pot_Trim!BK20,0)</f>
        <v>0.28274811275235112</v>
      </c>
      <c r="BL45" s="53">
        <f>IF(PLANEL_Pot_Trim!BL20&lt;&gt;0,BL20/PLANEL_Pot_Trim!BL20,0)</f>
        <v>0.25924046289155889</v>
      </c>
      <c r="BM45" s="53">
        <f>IF(PLANEL_Pot_Trim!BM20&lt;&gt;0,BM20/PLANEL_Pot_Trim!BM20,0)</f>
        <v>0.26116804947387301</v>
      </c>
      <c r="BN45" s="53">
        <f>IF(PLANEL_Pot_Trim!BN20&lt;&gt;0,BN20/PLANEL_Pot_Trim!BN20,0)</f>
        <v>0.28109274337037504</v>
      </c>
      <c r="BO45" s="53">
        <f>IF(PLANEL_Pot_Trim!BO20&lt;&gt;0,BO20/PLANEL_Pot_Trim!BO20,0)</f>
        <v>0.2834271015335888</v>
      </c>
      <c r="BP45" s="53">
        <f>IF(PLANEL_Pot_Trim!BP20&lt;&gt;0,BP20/PLANEL_Pot_Trim!BP20,0)</f>
        <v>0.26880868552980752</v>
      </c>
      <c r="BQ45" s="53">
        <f>IF(PLANEL_Pot_Trim!BQ20&lt;&gt;0,BQ20/PLANEL_Pot_Trim!BQ20,0)</f>
        <v>0.26724117025410293</v>
      </c>
      <c r="BR45" s="53">
        <f>IF(PLANEL_Pot_Trim!BR20&lt;&gt;0,BR20/PLANEL_Pot_Trim!BR20,0)</f>
        <v>0.28166773823792651</v>
      </c>
      <c r="BS45" s="53">
        <f>IF(PLANEL_Pot_Trim!BS20&lt;&gt;0,BS20/PLANEL_Pot_Trim!BS20,0)</f>
        <v>0.28371584746110468</v>
      </c>
      <c r="BT45" s="53">
        <f>IF(PLANEL_Pot_Trim!BT20&lt;&gt;0,BT20/PLANEL_Pot_Trim!BT20,0)</f>
        <v>0.27287748989663957</v>
      </c>
      <c r="BU45" s="53">
        <f>IF(PLANEL_Pot_Trim!BU20&lt;&gt;0,BU20/PLANEL_Pot_Trim!BU20,0)</f>
        <v>0.26982339793859828</v>
      </c>
      <c r="BV45" s="53">
        <f>IF(PLANEL_Pot_Trim!BV20&lt;&gt;0,BV20/PLANEL_Pot_Trim!BV20,0)</f>
        <v>0.2819122606853291</v>
      </c>
      <c r="BW45" s="53">
        <f>IF(PLANEL_Pot_Trim!BW20&lt;&gt;0,BW20/PLANEL_Pot_Trim!BW20,0)</f>
        <v>0.28387182207516476</v>
      </c>
      <c r="BX45" s="53">
        <f>IF(PLANEL_Pot_Trim!BX20&lt;&gt;0,BX20/PLANEL_Pot_Trim!BX20,0)</f>
        <v>0.2750755031541765</v>
      </c>
      <c r="BY45" s="53">
        <f>IF(PLANEL_Pot_Trim!BY20&lt;&gt;0,BY20/PLANEL_Pot_Trim!BY20,0)</f>
        <v>0.2712185879315463</v>
      </c>
      <c r="BZ45" s="53">
        <f>IF(PLANEL_Pot_Trim!BZ20&lt;&gt;0,BZ20/PLANEL_Pot_Trim!BZ20,0)</f>
        <v>0.28204434602702599</v>
      </c>
      <c r="CA45" s="53">
        <f>IF(PLANEL_Pot_Trim!CA20&lt;&gt;0,CA20/PLANEL_Pot_Trim!CA20,0)</f>
        <v>0.28397189204377016</v>
      </c>
      <c r="CB45" s="53">
        <f>IF(PLANEL_Pot_Trim!CB20&lt;&gt;0,CB20/PLANEL_Pot_Trim!CB20,0)</f>
        <v>0.27648569953366869</v>
      </c>
      <c r="CC45" s="53">
        <f>IF(PLANEL_Pot_Trim!CC20&lt;&gt;0,CC20/PLANEL_Pot_Trim!CC20,0)</f>
        <v>0.27211371080910729</v>
      </c>
      <c r="CD45" s="53">
        <f>IF(PLANEL_Pot_Trim!CD20&lt;&gt;0,CD20/PLANEL_Pot_Trim!CD20,0)</f>
        <v>0.28212908913595236</v>
      </c>
      <c r="CE45" s="53">
        <f>IF(PLANEL_Pot_Trim!CE20&lt;&gt;0,CE20/PLANEL_Pot_Trim!CE20,0)</f>
        <v>0.28404305677437952</v>
      </c>
      <c r="CF45" s="53">
        <f>IF(PLANEL_Pot_Trim!CF20&lt;&gt;0,CF20/PLANEL_Pot_Trim!CF20,0)</f>
        <v>0.2774897428586276</v>
      </c>
      <c r="CG45" s="53">
        <f>IF(PLANEL_Pot_Trim!CG20&lt;&gt;0,CG20/PLANEL_Pot_Trim!CG20,0)</f>
        <v>0.27275325424738023</v>
      </c>
      <c r="CH45" s="53">
        <f>IF(PLANEL_Pot_Trim!CH20&lt;&gt;0,CH20/PLANEL_Pot_Trim!CH20,0)</f>
        <v>0.28218934808977092</v>
      </c>
      <c r="CI45" s="53">
        <f>IF(PLANEL_Pot_Trim!CI20&lt;&gt;0,CI20/PLANEL_Pot_Trim!CI20,0)</f>
        <v>0.284097012074082</v>
      </c>
      <c r="CJ45" s="53">
        <f>IF(PLANEL_Pot_Trim!CJ20&lt;&gt;0,CJ20/PLANEL_Pot_Trim!CJ20,0)</f>
        <v>0.27824916969976798</v>
      </c>
      <c r="CK45" s="53">
        <f>IF(PLANEL_Pot_Trim!CK20&lt;&gt;0,CK20/PLANEL_Pot_Trim!CK20,0)</f>
        <v>0.27323356994203057</v>
      </c>
      <c r="CL45" s="53">
        <f>IF(PLANEL_Pot_Trim!CL20&lt;&gt;0,CL20/PLANEL_Pot_Trim!CL20,0)</f>
        <v>0.28223504427226753</v>
      </c>
      <c r="CM45" s="53">
        <f>IF(PLANEL_Pot_Trim!CM20&lt;&gt;0,CM20/PLANEL_Pot_Trim!CM20,0)</f>
        <v>0.28412782769178235</v>
      </c>
      <c r="CN45" s="53">
        <f>IF(PLANEL_Pot_Trim!CN20&lt;&gt;0,CN20/PLANEL_Pot_Trim!CN20,0)</f>
        <v>0.27868340060243363</v>
      </c>
      <c r="CO45" s="53">
        <f>IF(PLANEL_Pot_Trim!CO20&lt;&gt;0,CO20/PLANEL_Pot_Trim!CO20,0)</f>
        <v>0.27350914741620763</v>
      </c>
      <c r="CP45" s="53">
        <f>IF(PLANEL_Pot_Trim!CP20&lt;&gt;0,CP20/PLANEL_Pot_Trim!CP20,0)</f>
        <v>0.28226114045439438</v>
      </c>
      <c r="CQ45" s="53">
        <f>IF(PLANEL_Pot_Trim!CQ20&lt;&gt;0,CQ20/PLANEL_Pot_Trim!CQ20,0)</f>
        <v>0.28424192660986103</v>
      </c>
      <c r="CR45" s="53">
        <f>IF(PLANEL_Pot_Trim!CR20&lt;&gt;0,CR20/PLANEL_Pot_Trim!CR20,0)</f>
        <v>0.28027179211057779</v>
      </c>
      <c r="CS45" s="53">
        <f>IF(PLANEL_Pot_Trim!CS20&lt;&gt;0,CS20/PLANEL_Pot_Trim!CS20,0)</f>
        <v>0.27448060911696925</v>
      </c>
      <c r="CT45" s="53">
        <f>IF(PLANEL_Pot_Trim!CT20&lt;&gt;0,CT20/PLANEL_Pot_Trim!CT20,0)</f>
        <v>0.28235786461171347</v>
      </c>
      <c r="CU45" s="53">
        <f>IF(PLANEL_Pot_Trim!CU20&lt;&gt;0,CU20/PLANEL_Pot_Trim!CU20,0)</f>
        <v>0.28436402486724288</v>
      </c>
      <c r="CV45" s="53">
        <f>IF(PLANEL_Pot_Trim!CV20&lt;&gt;0,CV20/PLANEL_Pot_Trim!CV20,0)</f>
        <v>0.28200385436158631</v>
      </c>
      <c r="CW45" s="53">
        <f>IF(PLANEL_Pot_Trim!CW20&lt;&gt;0,CW20/PLANEL_Pot_Trim!CW20,0)</f>
        <v>0.27560160278144558</v>
      </c>
      <c r="CX45" s="53">
        <f>IF(PLANEL_Pot_Trim!CX20&lt;&gt;0,CX20/PLANEL_Pot_Trim!CX20,0)</f>
        <v>0.28246120304887307</v>
      </c>
      <c r="CY45" s="83">
        <f>IF(PLANEL_Pot_Trim!CY20&lt;&gt;0,CY20/PLANEL_Pot_Trim!CY20,0)</f>
        <v>0.28439795995113903</v>
      </c>
      <c r="CZ45" s="83">
        <f>IF(PLANEL_Pot_Trim!CZ20&lt;&gt;0,CZ20/PLANEL_Pot_Trim!CZ20,0)</f>
        <v>0.28248990011014291</v>
      </c>
      <c r="DA45" s="83">
        <f>IF(PLANEL_Pot_Trim!DA20&lt;&gt;0,DA20/PLANEL_Pot_Trim!DA20,0)</f>
        <v>0.27592488000642101</v>
      </c>
      <c r="DB45" s="83">
        <f>IF(PLANEL_Pot_Trim!DB20&lt;&gt;0,DB20/PLANEL_Pot_Trim!DB20,0)</f>
        <v>0.28248990011014291</v>
      </c>
      <c r="DC45" s="53">
        <f>IF(PLANEL_Pot_Trim!DC20&lt;&gt;0,DC20/PLANEL_Pot_Trim!DC20,0)</f>
        <v>0.28439795994510536</v>
      </c>
      <c r="DD45" s="53">
        <f>IF(PLANEL_Pot_Trim!DD20&lt;&gt;0,DD20/PLANEL_Pot_Trim!DD20,0)</f>
        <v>0.28248990011630448</v>
      </c>
      <c r="DE45" s="53">
        <f>IF(PLANEL_Pot_Trim!DE20&lt;&gt;0,DE20/PLANEL_Pot_Trim!DE20,0)</f>
        <v>0.27592488002331816</v>
      </c>
      <c r="DF45" s="53">
        <f>IF(PLANEL_Pot_Trim!DF20&lt;&gt;0,DF20/PLANEL_Pot_Trim!DF20,0)</f>
        <v>0.28248990011630448</v>
      </c>
      <c r="DG45" s="53">
        <f>IF(PLANEL_Pot_Trim!DG20&lt;&gt;0,DG20/PLANEL_Pot_Trim!DG20,0)</f>
        <v>0.28439795998089923</v>
      </c>
      <c r="DH45" s="53">
        <f>IF(PLANEL_Pot_Trim!DH20&lt;&gt;0,DH20/PLANEL_Pot_Trim!DH20,0)</f>
        <v>0.28248990012117769</v>
      </c>
      <c r="DI45" s="53">
        <f>IF(PLANEL_Pot_Trim!DI20&lt;&gt;0,DI20/PLANEL_Pot_Trim!DI20,0)</f>
        <v>0.27592488003463206</v>
      </c>
      <c r="DJ45" s="53">
        <f>IF(PLANEL_Pot_Trim!DJ20&lt;&gt;0,DJ20/PLANEL_Pot_Trim!DJ20,0)</f>
        <v>0.28248990012117769</v>
      </c>
      <c r="DK45" s="53">
        <f>IF(PLANEL_Pot_Trim!DK20&lt;&gt;0,DK20/PLANEL_Pot_Trim!DK20,0)</f>
        <v>0.28439795997660178</v>
      </c>
      <c r="DL45" s="53">
        <f>IF(PLANEL_Pot_Trim!DL20&lt;&gt;0,DL20/PLANEL_Pot_Trim!DL20,0)</f>
        <v>0.28248990011138136</v>
      </c>
      <c r="DM45" s="53">
        <f>IF(PLANEL_Pot_Trim!DM20&lt;&gt;0,DM20/PLANEL_Pot_Trim!DM20,0)</f>
        <v>0.27592488004242438</v>
      </c>
      <c r="DN45" s="53">
        <f>IF(PLANEL_Pot_Trim!DN20&lt;&gt;0,DN20/PLANEL_Pot_Trim!DN20,0)</f>
        <v>0.28248990011138136</v>
      </c>
      <c r="DO45" s="53">
        <f>IF(PLANEL_Pot_Trim!DO20&lt;&gt;0,DO20/PLANEL_Pot_Trim!DO20,0)</f>
        <v>0.2843979599714121</v>
      </c>
      <c r="DP45" s="53">
        <f>IF(PLANEL_Pot_Trim!DP20&lt;&gt;0,DP20/PLANEL_Pot_Trim!DP20,0)</f>
        <v>0.28248990010659986</v>
      </c>
      <c r="DQ45" s="53">
        <f>IF(PLANEL_Pot_Trim!DQ20&lt;&gt;0,DQ20/PLANEL_Pot_Trim!DQ20,0)</f>
        <v>0.27592488001650389</v>
      </c>
      <c r="DR45" s="53">
        <f>IF(PLANEL_Pot_Trim!DR20&lt;&gt;0,DR20/PLANEL_Pot_Trim!DR20,0)</f>
        <v>0.28248990010659986</v>
      </c>
      <c r="DS45" s="53">
        <f>IF(PLANEL_Pot_Trim!DS20&lt;&gt;0,DS20/PLANEL_Pot_Trim!DS20,0)</f>
        <v>0.2843979599430938</v>
      </c>
      <c r="DT45" s="53">
        <f>IF(PLANEL_Pot_Trim!DT20&lt;&gt;0,DT20/PLANEL_Pot_Trim!DT20,0)</f>
        <v>0.28248990006611674</v>
      </c>
      <c r="DU45" s="53">
        <f>IF(PLANEL_Pot_Trim!DU20&lt;&gt;0,DU20/PLANEL_Pot_Trim!DU20,0)</f>
        <v>0.2759248799836726</v>
      </c>
      <c r="DV45" s="53">
        <f>IF(PLANEL_Pot_Trim!DV20&lt;&gt;0,DV20/PLANEL_Pot_Trim!DV20,0)</f>
        <v>0.28248990006611674</v>
      </c>
      <c r="DW45" s="53">
        <f>IF(PLANEL_Pot_Trim!DW20&lt;&gt;0,DW20/PLANEL_Pot_Trim!DW20,0)</f>
        <v>0.28439795996005679</v>
      </c>
      <c r="DX45" s="53">
        <f>IF(PLANEL_Pot_Trim!DX20&lt;&gt;0,DX20/PLANEL_Pot_Trim!DX20,0)</f>
        <v>0.28248990007787544</v>
      </c>
      <c r="DY45" s="53">
        <f>IF(PLANEL_Pot_Trim!DY20&lt;&gt;0,DY20/PLANEL_Pot_Trim!DY20,0)</f>
        <v>0.27592488000456994</v>
      </c>
      <c r="DZ45" s="53">
        <f>IF(PLANEL_Pot_Trim!DZ20&lt;&gt;0,DZ20/PLANEL_Pot_Trim!DZ20,0)</f>
        <v>0.28248990007787544</v>
      </c>
      <c r="EA45" s="53">
        <f>IF(PLANEL_Pot_Trim!EA20&lt;&gt;0,EA20/PLANEL_Pot_Trim!EA20,0)</f>
        <v>0.2843979599626606</v>
      </c>
      <c r="EB45" s="53">
        <f>IF(PLANEL_Pot_Trim!EB20&lt;&gt;0,EB20/PLANEL_Pot_Trim!EB20,0)</f>
        <v>0.28248990007129321</v>
      </c>
      <c r="EC45" s="53">
        <f>IF(PLANEL_Pot_Trim!EC20&lt;&gt;0,EC20/PLANEL_Pot_Trim!EC20,0)</f>
        <v>0.2759248800085865</v>
      </c>
      <c r="ED45" s="53">
        <f>IF(PLANEL_Pot_Trim!ED20&lt;&gt;0,ED20/PLANEL_Pot_Trim!ED20,0)</f>
        <v>0.28248990007129321</v>
      </c>
      <c r="EE45" s="53">
        <f>IF(PLANEL_Pot_Trim!EE20&lt;&gt;0,EE20/PLANEL_Pot_Trim!EE20,0)</f>
        <v>0.28439795998855738</v>
      </c>
      <c r="EF45" s="53">
        <f>IF(PLANEL_Pot_Trim!EF20&lt;&gt;0,EF20/PLANEL_Pot_Trim!EF20,0)</f>
        <v>0.28248990008038144</v>
      </c>
      <c r="EG45" s="53">
        <f>IF(PLANEL_Pot_Trim!EG20&lt;&gt;0,EG20/PLANEL_Pot_Trim!EG20,0)</f>
        <v>0.27592488002410193</v>
      </c>
      <c r="EH45" s="53">
        <f>IF(PLANEL_Pot_Trim!EH20&lt;&gt;0,EH20/PLANEL_Pot_Trim!EH20,0)</f>
        <v>0.28248990008038144</v>
      </c>
      <c r="EI45" s="53">
        <f>IF(PLANEL_Pot_Trim!EI20&lt;&gt;0,EI20/PLANEL_Pot_Trim!EI20,0)</f>
        <v>0.28439795995722505</v>
      </c>
      <c r="EJ45" s="53">
        <f>IF(PLANEL_Pot_Trim!EJ20&lt;&gt;0,EJ20/PLANEL_Pot_Trim!EJ20,0)</f>
        <v>0.28248990002507457</v>
      </c>
      <c r="EK45" s="53">
        <f>IF(PLANEL_Pot_Trim!EK20&lt;&gt;0,EK20/PLANEL_Pot_Trim!EK20,0)</f>
        <v>0.27592487999026671</v>
      </c>
      <c r="EL45" s="53">
        <f>IF(PLANEL_Pot_Trim!EL20&lt;&gt;0,EL20/PLANEL_Pot_Trim!EL20,0)</f>
        <v>0.28248990002507457</v>
      </c>
      <c r="EM45" s="53">
        <f>IF(PLANEL_Pot_Trim!EM20&lt;&gt;0,EM20/PLANEL_Pot_Trim!EM20,0)</f>
        <v>0.28439796001604917</v>
      </c>
      <c r="EN45" s="53">
        <f>IF(PLANEL_Pot_Trim!EN20&lt;&gt;0,EN20/PLANEL_Pot_Trim!EN20,0)</f>
        <v>0.2824899001094161</v>
      </c>
      <c r="EO45" s="53">
        <f>IF(PLANEL_Pot_Trim!EO20&lt;&gt;0,EO20/PLANEL_Pot_Trim!EO20,0)</f>
        <v>0.27592487995433784</v>
      </c>
      <c r="EP45" s="53">
        <f>IF(PLANEL_Pot_Trim!EP20&lt;&gt;0,EP20/PLANEL_Pot_Trim!EP20,0)</f>
        <v>0.2824899001094161</v>
      </c>
    </row>
    <row r="46" spans="2:146" x14ac:dyDescent="0.25">
      <c r="B46" s="25" t="s">
        <v>54</v>
      </c>
      <c r="C46" s="53">
        <f>IF(PLANEL_Pot_Trim!C21&lt;&gt;0,C21/PLANEL_Pot_Trim!C21,0)</f>
        <v>0</v>
      </c>
      <c r="D46" s="53">
        <f>IF(PLANEL_Pot_Trim!D21&lt;&gt;0,D21/PLANEL_Pot_Trim!D21,0)</f>
        <v>0</v>
      </c>
      <c r="E46" s="53">
        <f>IF(PLANEL_Pot_Trim!E21&lt;&gt;0,E21/PLANEL_Pot_Trim!E21,0)</f>
        <v>0</v>
      </c>
      <c r="F46" s="53">
        <f>IF(PLANEL_Pot_Trim!F21&lt;&gt;0,F21/PLANEL_Pot_Trim!F21,0)</f>
        <v>0</v>
      </c>
      <c r="G46" s="53">
        <f>IF(PLANEL_Pot_Trim!G21&lt;&gt;0,G21/PLANEL_Pot_Trim!G21,0)</f>
        <v>0</v>
      </c>
      <c r="H46" s="53">
        <f>IF(PLANEL_Pot_Trim!H21&lt;&gt;0,H21/PLANEL_Pot_Trim!H21,0)</f>
        <v>0</v>
      </c>
      <c r="I46" s="53">
        <f>IF(PLANEL_Pot_Trim!I21&lt;&gt;0,I21/PLANEL_Pot_Trim!I21,0)</f>
        <v>0</v>
      </c>
      <c r="J46" s="53">
        <f>IF(PLANEL_Pot_Trim!J21&lt;&gt;0,J21/PLANEL_Pot_Trim!J21,0)</f>
        <v>0</v>
      </c>
      <c r="K46" s="53">
        <f>IF(PLANEL_Pot_Trim!K21&lt;&gt;0,K21/PLANEL_Pot_Trim!K21,0)</f>
        <v>0</v>
      </c>
      <c r="L46" s="53">
        <f>IF(PLANEL_Pot_Trim!L21&lt;&gt;0,L21/PLANEL_Pot_Trim!L21,0)</f>
        <v>0</v>
      </c>
      <c r="M46" s="53">
        <f>IF(PLANEL_Pot_Trim!M21&lt;&gt;0,M21/PLANEL_Pot_Trim!M21,0)</f>
        <v>0</v>
      </c>
      <c r="N46" s="53">
        <f>IF(PLANEL_Pot_Trim!N21&lt;&gt;0,N21/PLANEL_Pot_Trim!N21,0)</f>
        <v>0</v>
      </c>
      <c r="O46" s="53">
        <f>IF(PLANEL_Pot_Trim!O21&lt;&gt;0,O21/PLANEL_Pot_Trim!O21,0)</f>
        <v>0</v>
      </c>
      <c r="P46" s="53">
        <f>IF(PLANEL_Pot_Trim!P21&lt;&gt;0,P21/PLANEL_Pot_Trim!P21,0)</f>
        <v>0</v>
      </c>
      <c r="Q46" s="53">
        <f>IF(PLANEL_Pot_Trim!Q21&lt;&gt;0,Q21/PLANEL_Pot_Trim!Q21,0)</f>
        <v>0</v>
      </c>
      <c r="R46" s="53">
        <f>IF(PLANEL_Pot_Trim!R21&lt;&gt;0,R21/PLANEL_Pot_Trim!R21,0)</f>
        <v>0</v>
      </c>
      <c r="S46" s="53">
        <f>IF(PLANEL_Pot_Trim!S21&lt;&gt;0,S21/PLANEL_Pot_Trim!S21,0)</f>
        <v>0</v>
      </c>
      <c r="T46" s="53">
        <f>IF(PLANEL_Pot_Trim!T21&lt;&gt;0,T21/PLANEL_Pot_Trim!T21,0)</f>
        <v>0</v>
      </c>
      <c r="U46" s="53">
        <f>IF(PLANEL_Pot_Trim!U21&lt;&gt;0,U21/PLANEL_Pot_Trim!U21,0)</f>
        <v>0</v>
      </c>
      <c r="V46" s="53">
        <f>IF(PLANEL_Pot_Trim!V21&lt;&gt;0,V21/PLANEL_Pot_Trim!V21,0)</f>
        <v>0</v>
      </c>
      <c r="W46" s="53">
        <f>IF(PLANEL_Pot_Trim!W21&lt;&gt;0,W21/PLANEL_Pot_Trim!W21,0)</f>
        <v>0</v>
      </c>
      <c r="X46" s="53">
        <f>IF(PLANEL_Pot_Trim!X21&lt;&gt;0,X21/PLANEL_Pot_Trim!X21,0)</f>
        <v>0</v>
      </c>
      <c r="Y46" s="53">
        <f>IF(PLANEL_Pot_Trim!Y21&lt;&gt;0,Y21/PLANEL_Pot_Trim!Y21,0)</f>
        <v>0</v>
      </c>
      <c r="Z46" s="53">
        <f>IF(PLANEL_Pot_Trim!Z21&lt;&gt;0,Z21/PLANEL_Pot_Trim!Z21,0)</f>
        <v>0</v>
      </c>
      <c r="AA46" s="53">
        <f>IF(PLANEL_Pot_Trim!AA21&lt;&gt;0,AA21/PLANEL_Pot_Trim!AA21,0)</f>
        <v>0</v>
      </c>
      <c r="AB46" s="53">
        <f>IF(PLANEL_Pot_Trim!AB21&lt;&gt;0,AB21/PLANEL_Pot_Trim!AB21,0)</f>
        <v>0</v>
      </c>
      <c r="AC46" s="53">
        <f>IF(PLANEL_Pot_Trim!AC21&lt;&gt;0,AC21/PLANEL_Pot_Trim!AC21,0)</f>
        <v>0</v>
      </c>
      <c r="AD46" s="53">
        <f>IF(PLANEL_Pot_Trim!AD21&lt;&gt;0,AD21/PLANEL_Pot_Trim!AD21,0)</f>
        <v>0</v>
      </c>
      <c r="AE46" s="53">
        <f>IF(PLANEL_Pot_Trim!AE21&lt;&gt;0,AE21/PLANEL_Pot_Trim!AE21,0)</f>
        <v>0</v>
      </c>
      <c r="AF46" s="53">
        <f>IF(PLANEL_Pot_Trim!AF21&lt;&gt;0,AF21/PLANEL_Pot_Trim!AF21,0)</f>
        <v>0</v>
      </c>
      <c r="AG46" s="53">
        <f>IF(PLANEL_Pot_Trim!AG21&lt;&gt;0,AG21/PLANEL_Pot_Trim!AG21,0)</f>
        <v>0</v>
      </c>
      <c r="AH46" s="53">
        <f>IF(PLANEL_Pot_Trim!AH21&lt;&gt;0,AH21/PLANEL_Pot_Trim!AH21,0)</f>
        <v>0</v>
      </c>
      <c r="AI46" s="53">
        <f>IF(PLANEL_Pot_Trim!AI21&lt;&gt;0,AI21/PLANEL_Pot_Trim!AI21,0)</f>
        <v>0</v>
      </c>
      <c r="AJ46" s="53">
        <f>IF(PLANEL_Pot_Trim!AJ21&lt;&gt;0,AJ21/PLANEL_Pot_Trim!AJ21,0)</f>
        <v>0</v>
      </c>
      <c r="AK46" s="53">
        <f>IF(PLANEL_Pot_Trim!AK21&lt;&gt;0,AK21/PLANEL_Pot_Trim!AK21,0)</f>
        <v>0</v>
      </c>
      <c r="AL46" s="53">
        <f>IF(PLANEL_Pot_Trim!AL21&lt;&gt;0,AL21/PLANEL_Pot_Trim!AL21,0)</f>
        <v>0</v>
      </c>
      <c r="AM46" s="53">
        <f>IF(PLANEL_Pot_Trim!AM21&lt;&gt;0,AM21/PLANEL_Pot_Trim!AM21,0)</f>
        <v>0</v>
      </c>
      <c r="AN46" s="53">
        <f>IF(PLANEL_Pot_Trim!AN21&lt;&gt;0,AN21/PLANEL_Pot_Trim!AN21,0)</f>
        <v>0</v>
      </c>
      <c r="AO46" s="53">
        <f>IF(PLANEL_Pot_Trim!AO21&lt;&gt;0,AO21/PLANEL_Pot_Trim!AO21,0)</f>
        <v>0</v>
      </c>
      <c r="AP46" s="53">
        <f>IF(PLANEL_Pot_Trim!AP21&lt;&gt;0,AP21/PLANEL_Pot_Trim!AP21,0)</f>
        <v>0</v>
      </c>
      <c r="AQ46" s="53">
        <f>IF(PLANEL_Pot_Trim!AQ21&lt;&gt;0,AQ21/PLANEL_Pot_Trim!AQ21,0)</f>
        <v>0</v>
      </c>
      <c r="AR46" s="53">
        <f>IF(PLANEL_Pot_Trim!AR21&lt;&gt;0,AR21/PLANEL_Pot_Trim!AR21,0)</f>
        <v>0</v>
      </c>
      <c r="AS46" s="53">
        <f>IF(PLANEL_Pot_Trim!AS21&lt;&gt;0,AS21/PLANEL_Pot_Trim!AS21,0)</f>
        <v>0</v>
      </c>
      <c r="AT46" s="53">
        <f>IF(PLANEL_Pot_Trim!AT21&lt;&gt;0,AT21/PLANEL_Pot_Trim!AT21,0)</f>
        <v>0</v>
      </c>
      <c r="AU46" s="53">
        <f>IF(PLANEL_Pot_Trim!AU21&lt;&gt;0,AU21/PLANEL_Pot_Trim!AU21,0)</f>
        <v>0</v>
      </c>
      <c r="AV46" s="53">
        <f>IF(PLANEL_Pot_Trim!AV21&lt;&gt;0,AV21/PLANEL_Pot_Trim!AV21,0)</f>
        <v>0</v>
      </c>
      <c r="AW46" s="53">
        <f>IF(PLANEL_Pot_Trim!AW21&lt;&gt;0,AW21/PLANEL_Pot_Trim!AW21,0)</f>
        <v>0</v>
      </c>
      <c r="AX46" s="53">
        <f>IF(PLANEL_Pot_Trim!AX21&lt;&gt;0,AX21/PLANEL_Pot_Trim!AX21,0)</f>
        <v>0</v>
      </c>
      <c r="AY46" s="53">
        <f>IF(PLANEL_Pot_Trim!AY21&lt;&gt;0,AY21/PLANEL_Pot_Trim!AY21,0)</f>
        <v>0</v>
      </c>
      <c r="AZ46" s="53">
        <f>IF(PLANEL_Pot_Trim!AZ21&lt;&gt;0,AZ21/PLANEL_Pot_Trim!AZ21,0)</f>
        <v>0</v>
      </c>
      <c r="BA46" s="53">
        <f>IF(PLANEL_Pot_Trim!BA21&lt;&gt;0,BA21/PLANEL_Pot_Trim!BA21,0)</f>
        <v>0</v>
      </c>
      <c r="BB46" s="53">
        <f>IF(PLANEL_Pot_Trim!BB21&lt;&gt;0,BB21/PLANEL_Pot_Trim!BB21,0)</f>
        <v>0</v>
      </c>
      <c r="BC46" s="53">
        <f>IF(PLANEL_Pot_Trim!BC21&lt;&gt;0,BC21/PLANEL_Pot_Trim!BC21,0)</f>
        <v>0</v>
      </c>
      <c r="BD46" s="53">
        <f>IF(PLANEL_Pot_Trim!BD21&lt;&gt;0,BD21/PLANEL_Pot_Trim!BD21,0)</f>
        <v>0</v>
      </c>
      <c r="BE46" s="53">
        <f>IF(PLANEL_Pot_Trim!BE21&lt;&gt;0,BE21/PLANEL_Pot_Trim!BE21,0)</f>
        <v>0</v>
      </c>
      <c r="BF46" s="53">
        <f>IF(PLANEL_Pot_Trim!BF21&lt;&gt;0,BF21/PLANEL_Pot_Trim!BF21,0)</f>
        <v>0</v>
      </c>
      <c r="BG46" s="53">
        <f>IF(PLANEL_Pot_Trim!BG21&lt;&gt;0,BG21/PLANEL_Pot_Trim!BG21,0)</f>
        <v>0</v>
      </c>
      <c r="BH46" s="53">
        <f>IF(PLANEL_Pot_Trim!BH21&lt;&gt;0,BH21/PLANEL_Pot_Trim!BH21,0)</f>
        <v>0</v>
      </c>
      <c r="BI46" s="53">
        <f>IF(PLANEL_Pot_Trim!BI21&lt;&gt;0,BI21/PLANEL_Pot_Trim!BI21,0)</f>
        <v>0</v>
      </c>
      <c r="BJ46" s="53">
        <f>IF(PLANEL_Pot_Trim!BJ21&lt;&gt;0,BJ21/PLANEL_Pot_Trim!BJ21,0)</f>
        <v>0</v>
      </c>
      <c r="BK46" s="53">
        <f>IF(PLANEL_Pot_Trim!BK21&lt;&gt;0,BK21/PLANEL_Pot_Trim!BK21,0)</f>
        <v>0</v>
      </c>
      <c r="BL46" s="53">
        <f>IF(PLANEL_Pot_Trim!BL21&lt;&gt;0,BL21/PLANEL_Pot_Trim!BL21,0)</f>
        <v>0</v>
      </c>
      <c r="BM46" s="53">
        <f>IF(PLANEL_Pot_Trim!BM21&lt;&gt;0,BM21/PLANEL_Pot_Trim!BM21,0)</f>
        <v>0</v>
      </c>
      <c r="BN46" s="53">
        <f>IF(PLANEL_Pot_Trim!BN21&lt;&gt;0,BN21/PLANEL_Pot_Trim!BN21,0)</f>
        <v>0</v>
      </c>
      <c r="BO46" s="53">
        <f>IF(PLANEL_Pot_Trim!BO21&lt;&gt;0,BO21/PLANEL_Pot_Trim!BO21,0)</f>
        <v>0</v>
      </c>
      <c r="BP46" s="53">
        <f>IF(PLANEL_Pot_Trim!BP21&lt;&gt;0,BP21/PLANEL_Pot_Trim!BP21,0)</f>
        <v>0</v>
      </c>
      <c r="BQ46" s="53">
        <f>IF(PLANEL_Pot_Trim!BQ21&lt;&gt;0,BQ21/PLANEL_Pot_Trim!BQ21,0)</f>
        <v>0</v>
      </c>
      <c r="BR46" s="53">
        <f>IF(PLANEL_Pot_Trim!BR21&lt;&gt;0,BR21/PLANEL_Pot_Trim!BR21,0)</f>
        <v>0</v>
      </c>
      <c r="BS46" s="53">
        <f>IF(PLANEL_Pot_Trim!BS21&lt;&gt;0,BS21/PLANEL_Pot_Trim!BS21,0)</f>
        <v>0</v>
      </c>
      <c r="BT46" s="53">
        <f>IF(PLANEL_Pot_Trim!BT21&lt;&gt;0,BT21/PLANEL_Pot_Trim!BT21,0)</f>
        <v>0</v>
      </c>
      <c r="BU46" s="53">
        <f>IF(PLANEL_Pot_Trim!BU21&lt;&gt;0,BU21/PLANEL_Pot_Trim!BU21,0)</f>
        <v>0</v>
      </c>
      <c r="BV46" s="53">
        <f>IF(PLANEL_Pot_Trim!BV21&lt;&gt;0,BV21/PLANEL_Pot_Trim!BV21,0)</f>
        <v>0</v>
      </c>
      <c r="BW46" s="53">
        <f>IF(PLANEL_Pot_Trim!BW21&lt;&gt;0,BW21/PLANEL_Pot_Trim!BW21,0)</f>
        <v>0</v>
      </c>
      <c r="BX46" s="53">
        <f>IF(PLANEL_Pot_Trim!BX21&lt;&gt;0,BX21/PLANEL_Pot_Trim!BX21,0)</f>
        <v>0</v>
      </c>
      <c r="BY46" s="53">
        <f>IF(PLANEL_Pot_Trim!BY21&lt;&gt;0,BY21/PLANEL_Pot_Trim!BY21,0)</f>
        <v>0</v>
      </c>
      <c r="BZ46" s="53">
        <f>IF(PLANEL_Pot_Trim!BZ21&lt;&gt;0,BZ21/PLANEL_Pot_Trim!BZ21,0)</f>
        <v>0</v>
      </c>
      <c r="CA46" s="53">
        <f>IF(PLANEL_Pot_Trim!CA21&lt;&gt;0,CA21/PLANEL_Pot_Trim!CA21,0)</f>
        <v>0</v>
      </c>
      <c r="CB46" s="53">
        <f>IF(PLANEL_Pot_Trim!CB21&lt;&gt;0,CB21/PLANEL_Pot_Trim!CB21,0)</f>
        <v>0</v>
      </c>
      <c r="CC46" s="53">
        <f>IF(PLANEL_Pot_Trim!CC21&lt;&gt;0,CC21/PLANEL_Pot_Trim!CC21,0)</f>
        <v>0</v>
      </c>
      <c r="CD46" s="53">
        <f>IF(PLANEL_Pot_Trim!CD21&lt;&gt;0,CD21/PLANEL_Pot_Trim!CD21,0)</f>
        <v>0</v>
      </c>
      <c r="CE46" s="53">
        <f>IF(PLANEL_Pot_Trim!CE21&lt;&gt;0,CE21/PLANEL_Pot_Trim!CE21,0)</f>
        <v>0</v>
      </c>
      <c r="CF46" s="53">
        <f>IF(PLANEL_Pot_Trim!CF21&lt;&gt;0,CF21/PLANEL_Pot_Trim!CF21,0)</f>
        <v>0</v>
      </c>
      <c r="CG46" s="53">
        <f>IF(PLANEL_Pot_Trim!CG21&lt;&gt;0,CG21/PLANEL_Pot_Trim!CG21,0)</f>
        <v>0</v>
      </c>
      <c r="CH46" s="53">
        <f>IF(PLANEL_Pot_Trim!CH21&lt;&gt;0,CH21/PLANEL_Pot_Trim!CH21,0)</f>
        <v>0</v>
      </c>
      <c r="CI46" s="53">
        <f>IF(PLANEL_Pot_Trim!CI21&lt;&gt;0,CI21/PLANEL_Pot_Trim!CI21,0)</f>
        <v>0</v>
      </c>
      <c r="CJ46" s="53">
        <f>IF(PLANEL_Pot_Trim!CJ21&lt;&gt;0,CJ21/PLANEL_Pot_Trim!CJ21,0)</f>
        <v>0</v>
      </c>
      <c r="CK46" s="53">
        <f>IF(PLANEL_Pot_Trim!CK21&lt;&gt;0,CK21/PLANEL_Pot_Trim!CK21,0)</f>
        <v>0</v>
      </c>
      <c r="CL46" s="53">
        <f>IF(PLANEL_Pot_Trim!CL21&lt;&gt;0,CL21/PLANEL_Pot_Trim!CL21,0)</f>
        <v>0</v>
      </c>
      <c r="CM46" s="53">
        <f>IF(PLANEL_Pot_Trim!CM21&lt;&gt;0,CM21/PLANEL_Pot_Trim!CM21,0)</f>
        <v>0</v>
      </c>
      <c r="CN46" s="53">
        <f>IF(PLANEL_Pot_Trim!CN21&lt;&gt;0,CN21/PLANEL_Pot_Trim!CN21,0)</f>
        <v>0</v>
      </c>
      <c r="CO46" s="53">
        <f>IF(PLANEL_Pot_Trim!CO21&lt;&gt;0,CO21/PLANEL_Pot_Trim!CO21,0)</f>
        <v>0</v>
      </c>
      <c r="CP46" s="53">
        <f>IF(PLANEL_Pot_Trim!CP21&lt;&gt;0,CP21/PLANEL_Pot_Trim!CP21,0)</f>
        <v>0</v>
      </c>
      <c r="CQ46" s="53">
        <f>IF(PLANEL_Pot_Trim!CQ21&lt;&gt;0,CQ21/PLANEL_Pot_Trim!CQ21,0)</f>
        <v>0</v>
      </c>
      <c r="CR46" s="53">
        <f>IF(PLANEL_Pot_Trim!CR21&lt;&gt;0,CR21/PLANEL_Pot_Trim!CR21,0)</f>
        <v>0</v>
      </c>
      <c r="CS46" s="53">
        <f>IF(PLANEL_Pot_Trim!CS21&lt;&gt;0,CS21/PLANEL_Pot_Trim!CS21,0)</f>
        <v>0</v>
      </c>
      <c r="CT46" s="53">
        <f>IF(PLANEL_Pot_Trim!CT21&lt;&gt;0,CT21/PLANEL_Pot_Trim!CT21,0)</f>
        <v>0</v>
      </c>
      <c r="CU46" s="53">
        <f>IF(PLANEL_Pot_Trim!CU21&lt;&gt;0,CU21/PLANEL_Pot_Trim!CU21,0)</f>
        <v>0</v>
      </c>
      <c r="CV46" s="53">
        <f>IF(PLANEL_Pot_Trim!CV21&lt;&gt;0,CV21/PLANEL_Pot_Trim!CV21,0)</f>
        <v>0</v>
      </c>
      <c r="CW46" s="53">
        <f>IF(PLANEL_Pot_Trim!CW21&lt;&gt;0,CW21/PLANEL_Pot_Trim!CW21,0)</f>
        <v>0</v>
      </c>
      <c r="CX46" s="53">
        <f>IF(PLANEL_Pot_Trim!CX21&lt;&gt;0,CX21/PLANEL_Pot_Trim!CX21,0)</f>
        <v>0</v>
      </c>
      <c r="CY46" s="83">
        <f>IF(PLANEL_Pot_Trim!CY21&lt;&gt;0,CY21/PLANEL_Pot_Trim!CY21,0)</f>
        <v>0</v>
      </c>
      <c r="CZ46" s="83">
        <f>IF(PLANEL_Pot_Trim!CZ21&lt;&gt;0,CZ21/PLANEL_Pot_Trim!CZ21,0)</f>
        <v>0</v>
      </c>
      <c r="DA46" s="83">
        <f>IF(PLANEL_Pot_Trim!DA21&lt;&gt;0,DA21/PLANEL_Pot_Trim!DA21,0)</f>
        <v>0</v>
      </c>
      <c r="DB46" s="83">
        <f>IF(PLANEL_Pot_Trim!DB21&lt;&gt;0,DB21/PLANEL_Pot_Trim!DB21,0)</f>
        <v>0</v>
      </c>
      <c r="DC46" s="53">
        <f>IF(PLANEL_Pot_Trim!DC21&lt;&gt;0,DC21/PLANEL_Pot_Trim!DC21,0)</f>
        <v>0</v>
      </c>
      <c r="DD46" s="53">
        <f>IF(PLANEL_Pot_Trim!DD21&lt;&gt;0,DD21/PLANEL_Pot_Trim!DD21,0)</f>
        <v>0</v>
      </c>
      <c r="DE46" s="53">
        <f>IF(PLANEL_Pot_Trim!DE21&lt;&gt;0,DE21/PLANEL_Pot_Trim!DE21,0)</f>
        <v>0</v>
      </c>
      <c r="DF46" s="53">
        <f>IF(PLANEL_Pot_Trim!DF21&lt;&gt;0,DF21/PLANEL_Pot_Trim!DF21,0)</f>
        <v>0</v>
      </c>
      <c r="DG46" s="53">
        <f>IF(PLANEL_Pot_Trim!DG21&lt;&gt;0,DG21/PLANEL_Pot_Trim!DG21,0)</f>
        <v>0</v>
      </c>
      <c r="DH46" s="53">
        <f>IF(PLANEL_Pot_Trim!DH21&lt;&gt;0,DH21/PLANEL_Pot_Trim!DH21,0)</f>
        <v>0</v>
      </c>
      <c r="DI46" s="53">
        <f>IF(PLANEL_Pot_Trim!DI21&lt;&gt;0,DI21/PLANEL_Pot_Trim!DI21,0)</f>
        <v>0</v>
      </c>
      <c r="DJ46" s="53">
        <f>IF(PLANEL_Pot_Trim!DJ21&lt;&gt;0,DJ21/PLANEL_Pot_Trim!DJ21,0)</f>
        <v>0</v>
      </c>
      <c r="DK46" s="53">
        <f>IF(PLANEL_Pot_Trim!DK21&lt;&gt;0,DK21/PLANEL_Pot_Trim!DK21,0)</f>
        <v>0</v>
      </c>
      <c r="DL46" s="53">
        <f>IF(PLANEL_Pot_Trim!DL21&lt;&gt;0,DL21/PLANEL_Pot_Trim!DL21,0)</f>
        <v>0</v>
      </c>
      <c r="DM46" s="53">
        <f>IF(PLANEL_Pot_Trim!DM21&lt;&gt;0,DM21/PLANEL_Pot_Trim!DM21,0)</f>
        <v>0</v>
      </c>
      <c r="DN46" s="53">
        <f>IF(PLANEL_Pot_Trim!DN21&lt;&gt;0,DN21/PLANEL_Pot_Trim!DN21,0)</f>
        <v>0</v>
      </c>
      <c r="DO46" s="53">
        <f>IF(PLANEL_Pot_Trim!DO21&lt;&gt;0,DO21/PLANEL_Pot_Trim!DO21,0)</f>
        <v>0</v>
      </c>
      <c r="DP46" s="53">
        <f>IF(PLANEL_Pot_Trim!DP21&lt;&gt;0,DP21/PLANEL_Pot_Trim!DP21,0)</f>
        <v>0</v>
      </c>
      <c r="DQ46" s="53">
        <f>IF(PLANEL_Pot_Trim!DQ21&lt;&gt;0,DQ21/PLANEL_Pot_Trim!DQ21,0)</f>
        <v>0</v>
      </c>
      <c r="DR46" s="53">
        <f>IF(PLANEL_Pot_Trim!DR21&lt;&gt;0,DR21/PLANEL_Pot_Trim!DR21,0)</f>
        <v>0</v>
      </c>
      <c r="DS46" s="53">
        <f>IF(PLANEL_Pot_Trim!DS21&lt;&gt;0,DS21/PLANEL_Pot_Trim!DS21,0)</f>
        <v>0</v>
      </c>
      <c r="DT46" s="53">
        <f>IF(PLANEL_Pot_Trim!DT21&lt;&gt;0,DT21/PLANEL_Pot_Trim!DT21,0)</f>
        <v>0</v>
      </c>
      <c r="DU46" s="53">
        <f>IF(PLANEL_Pot_Trim!DU21&lt;&gt;0,DU21/PLANEL_Pot_Trim!DU21,0)</f>
        <v>0</v>
      </c>
      <c r="DV46" s="53">
        <f>IF(PLANEL_Pot_Trim!DV21&lt;&gt;0,DV21/PLANEL_Pot_Trim!DV21,0)</f>
        <v>0</v>
      </c>
      <c r="DW46" s="53">
        <f>IF(PLANEL_Pot_Trim!DW21&lt;&gt;0,DW21/PLANEL_Pot_Trim!DW21,0)</f>
        <v>0</v>
      </c>
      <c r="DX46" s="53">
        <f>IF(PLANEL_Pot_Trim!DX21&lt;&gt;0,DX21/PLANEL_Pot_Trim!DX21,0)</f>
        <v>0</v>
      </c>
      <c r="DY46" s="53">
        <f>IF(PLANEL_Pot_Trim!DY21&lt;&gt;0,DY21/PLANEL_Pot_Trim!DY21,0)</f>
        <v>0</v>
      </c>
      <c r="DZ46" s="53">
        <f>IF(PLANEL_Pot_Trim!DZ21&lt;&gt;0,DZ21/PLANEL_Pot_Trim!DZ21,0)</f>
        <v>0</v>
      </c>
      <c r="EA46" s="53">
        <f>IF(PLANEL_Pot_Trim!EA21&lt;&gt;0,EA21/PLANEL_Pot_Trim!EA21,0)</f>
        <v>0</v>
      </c>
      <c r="EB46" s="53">
        <f>IF(PLANEL_Pot_Trim!EB21&lt;&gt;0,EB21/PLANEL_Pot_Trim!EB21,0)</f>
        <v>0</v>
      </c>
      <c r="EC46" s="53">
        <f>IF(PLANEL_Pot_Trim!EC21&lt;&gt;0,EC21/PLANEL_Pot_Trim!EC21,0)</f>
        <v>0</v>
      </c>
      <c r="ED46" s="53">
        <f>IF(PLANEL_Pot_Trim!ED21&lt;&gt;0,ED21/PLANEL_Pot_Trim!ED21,0)</f>
        <v>0</v>
      </c>
      <c r="EE46" s="53">
        <f>IF(PLANEL_Pot_Trim!EE21&lt;&gt;0,EE21/PLANEL_Pot_Trim!EE21,0)</f>
        <v>0</v>
      </c>
      <c r="EF46" s="53">
        <f>IF(PLANEL_Pot_Trim!EF21&lt;&gt;0,EF21/PLANEL_Pot_Trim!EF21,0)</f>
        <v>0</v>
      </c>
      <c r="EG46" s="53">
        <f>IF(PLANEL_Pot_Trim!EG21&lt;&gt;0,EG21/PLANEL_Pot_Trim!EG21,0)</f>
        <v>0</v>
      </c>
      <c r="EH46" s="53">
        <f>IF(PLANEL_Pot_Trim!EH21&lt;&gt;0,EH21/PLANEL_Pot_Trim!EH21,0)</f>
        <v>0</v>
      </c>
      <c r="EI46" s="53">
        <f>IF(PLANEL_Pot_Trim!EI21&lt;&gt;0,EI21/PLANEL_Pot_Trim!EI21,0)</f>
        <v>0</v>
      </c>
      <c r="EJ46" s="53">
        <f>IF(PLANEL_Pot_Trim!EJ21&lt;&gt;0,EJ21/PLANEL_Pot_Trim!EJ21,0)</f>
        <v>0</v>
      </c>
      <c r="EK46" s="53">
        <f>IF(PLANEL_Pot_Trim!EK21&lt;&gt;0,EK21/PLANEL_Pot_Trim!EK21,0)</f>
        <v>0</v>
      </c>
      <c r="EL46" s="53">
        <f>IF(PLANEL_Pot_Trim!EL21&lt;&gt;0,EL21/PLANEL_Pot_Trim!EL21,0)</f>
        <v>0</v>
      </c>
      <c r="EM46" s="53">
        <f>IF(PLANEL_Pot_Trim!EM21&lt;&gt;0,EM21/PLANEL_Pot_Trim!EM21,0)</f>
        <v>0</v>
      </c>
      <c r="EN46" s="53">
        <f>IF(PLANEL_Pot_Trim!EN21&lt;&gt;0,EN21/PLANEL_Pot_Trim!EN21,0)</f>
        <v>0</v>
      </c>
      <c r="EO46" s="53">
        <f>IF(PLANEL_Pot_Trim!EO21&lt;&gt;0,EO21/PLANEL_Pot_Trim!EO21,0)</f>
        <v>0</v>
      </c>
      <c r="EP46" s="53">
        <f>IF(PLANEL_Pot_Trim!EP21&lt;&gt;0,EP21/PLANEL_Pot_Trim!EP21,0)</f>
        <v>0</v>
      </c>
    </row>
    <row r="47" spans="2:146" x14ac:dyDescent="0.25">
      <c r="B47" s="231" t="s">
        <v>55</v>
      </c>
      <c r="C47" s="260">
        <f>IF(PLANEL_Pot_Trim!C22&lt;&gt;0,C22/PLANEL_Pot_Trim!C22,0)</f>
        <v>0.87257447163265311</v>
      </c>
      <c r="D47" s="260">
        <f>IF(PLANEL_Pot_Trim!D22&lt;&gt;0,D22/PLANEL_Pot_Trim!D22,0)</f>
        <v>0.87257447163265311</v>
      </c>
      <c r="E47" s="260">
        <f>IF(PLANEL_Pot_Trim!E22&lt;&gt;0,E22/PLANEL_Pot_Trim!E22,0)</f>
        <v>0.87257447163265311</v>
      </c>
      <c r="F47" s="260">
        <f>IF(PLANEL_Pot_Trim!F22&lt;&gt;0,F22/PLANEL_Pot_Trim!F22,0)</f>
        <v>0.87257447163265311</v>
      </c>
      <c r="G47" s="260">
        <f>IF(PLANEL_Pot_Trim!G22&lt;&gt;0,G22/PLANEL_Pot_Trim!G22,0)</f>
        <v>0.87257447163265311</v>
      </c>
      <c r="H47" s="260">
        <f>IF(PLANEL_Pot_Trim!H22&lt;&gt;0,H22/PLANEL_Pot_Trim!H22,0)</f>
        <v>0.87257447163265311</v>
      </c>
      <c r="I47" s="260">
        <f>IF(PLANEL_Pot_Trim!I22&lt;&gt;0,I22/PLANEL_Pot_Trim!I22,0)</f>
        <v>0.87257447163265311</v>
      </c>
      <c r="J47" s="260">
        <f>IF(PLANEL_Pot_Trim!J22&lt;&gt;0,J22/PLANEL_Pot_Trim!J22,0)</f>
        <v>0.87257447163265311</v>
      </c>
      <c r="K47" s="260">
        <f>IF(PLANEL_Pot_Trim!K22&lt;&gt;0,K22/PLANEL_Pot_Trim!K22,0)</f>
        <v>0.87257447163265311</v>
      </c>
      <c r="L47" s="260">
        <f>IF(PLANEL_Pot_Trim!L22&lt;&gt;0,L22/PLANEL_Pot_Trim!L22,0)</f>
        <v>0.87257447163265311</v>
      </c>
      <c r="M47" s="260">
        <f>IF(PLANEL_Pot_Trim!M22&lt;&gt;0,M22/PLANEL_Pot_Trim!M22,0)</f>
        <v>0.87257447163265311</v>
      </c>
      <c r="N47" s="260">
        <f>IF(PLANEL_Pot_Trim!N22&lt;&gt;0,N22/PLANEL_Pot_Trim!N22,0)</f>
        <v>0.87257447163265311</v>
      </c>
      <c r="O47" s="260">
        <f>IF(PLANEL_Pot_Trim!O22&lt;&gt;0,O22/PLANEL_Pot_Trim!O22,0)</f>
        <v>0.87257447163265311</v>
      </c>
      <c r="P47" s="260">
        <f>IF(PLANEL_Pot_Trim!P22&lt;&gt;0,P22/PLANEL_Pot_Trim!P22,0)</f>
        <v>0.87257447163265311</v>
      </c>
      <c r="Q47" s="260">
        <f>IF(PLANEL_Pot_Trim!Q22&lt;&gt;0,Q22/PLANEL_Pot_Trim!Q22,0)</f>
        <v>0.87257447163265311</v>
      </c>
      <c r="R47" s="260">
        <f>IF(PLANEL_Pot_Trim!R22&lt;&gt;0,R22/PLANEL_Pot_Trim!R22,0)</f>
        <v>0.87257447163265311</v>
      </c>
      <c r="S47" s="260">
        <f>IF(PLANEL_Pot_Trim!S22&lt;&gt;0,S22/PLANEL_Pot_Trim!S22,0)</f>
        <v>0.87257447163265311</v>
      </c>
      <c r="T47" s="260">
        <f>IF(PLANEL_Pot_Trim!T22&lt;&gt;0,T22/PLANEL_Pot_Trim!T22,0)</f>
        <v>0.87257447163265311</v>
      </c>
      <c r="U47" s="260">
        <f>IF(PLANEL_Pot_Trim!U22&lt;&gt;0,U22/PLANEL_Pot_Trim!U22,0)</f>
        <v>0.87257447163265311</v>
      </c>
      <c r="V47" s="260">
        <f>IF(PLANEL_Pot_Trim!V22&lt;&gt;0,V22/PLANEL_Pot_Trim!V22,0)</f>
        <v>0.87257447163265311</v>
      </c>
      <c r="W47" s="260">
        <f>IF(PLANEL_Pot_Trim!W22&lt;&gt;0,W22/PLANEL_Pot_Trim!W22,0)</f>
        <v>0.87257447163265311</v>
      </c>
      <c r="X47" s="260">
        <f>IF(PLANEL_Pot_Trim!X22&lt;&gt;0,X22/PLANEL_Pot_Trim!X22,0)</f>
        <v>0.87257447163265311</v>
      </c>
      <c r="Y47" s="260">
        <f>IF(PLANEL_Pot_Trim!Y22&lt;&gt;0,Y22/PLANEL_Pot_Trim!Y22,0)</f>
        <v>0.87257447163265311</v>
      </c>
      <c r="Z47" s="260">
        <f>IF(PLANEL_Pot_Trim!Z22&lt;&gt;0,Z22/PLANEL_Pot_Trim!Z22,0)</f>
        <v>0.87257447163265311</v>
      </c>
      <c r="AA47" s="260">
        <f>IF(PLANEL_Pot_Trim!AA22&lt;&gt;0,AA22/PLANEL_Pot_Trim!AA22,0)</f>
        <v>0.87257447163265311</v>
      </c>
      <c r="AB47" s="260">
        <f>IF(PLANEL_Pot_Trim!AB22&lt;&gt;0,AB22/PLANEL_Pot_Trim!AB22,0)</f>
        <v>0.87257447163265311</v>
      </c>
      <c r="AC47" s="260">
        <f>IF(PLANEL_Pot_Trim!AC22&lt;&gt;0,AC22/PLANEL_Pot_Trim!AC22,0)</f>
        <v>0.87257447163265311</v>
      </c>
      <c r="AD47" s="260">
        <f>IF(PLANEL_Pot_Trim!AD22&lt;&gt;0,AD22/PLANEL_Pot_Trim!AD22,0)</f>
        <v>0.87257447163265311</v>
      </c>
      <c r="AE47" s="260">
        <f>IF(PLANEL_Pot_Trim!AE22&lt;&gt;0,AE22/PLANEL_Pot_Trim!AE22,0)</f>
        <v>0.87257447163265311</v>
      </c>
      <c r="AF47" s="260">
        <f>IF(PLANEL_Pot_Trim!AF22&lt;&gt;0,AF22/PLANEL_Pot_Trim!AF22,0)</f>
        <v>0.87257447163265311</v>
      </c>
      <c r="AG47" s="260">
        <f>IF(PLANEL_Pot_Trim!AG22&lt;&gt;0,AG22/PLANEL_Pot_Trim!AG22,0)</f>
        <v>0.87257447163265311</v>
      </c>
      <c r="AH47" s="260">
        <f>IF(PLANEL_Pot_Trim!AH22&lt;&gt;0,AH22/PLANEL_Pot_Trim!AH22,0)</f>
        <v>0.87257447163265311</v>
      </c>
      <c r="AI47" s="260">
        <f>IF(PLANEL_Pot_Trim!AI22&lt;&gt;0,AI22/PLANEL_Pot_Trim!AI22,0)</f>
        <v>0.87257447163265311</v>
      </c>
      <c r="AJ47" s="260">
        <f>IF(PLANEL_Pot_Trim!AJ22&lt;&gt;0,AJ22/PLANEL_Pot_Trim!AJ22,0)</f>
        <v>0.87257447163265311</v>
      </c>
      <c r="AK47" s="260">
        <f>IF(PLANEL_Pot_Trim!AK22&lt;&gt;0,AK22/PLANEL_Pot_Trim!AK22,0)</f>
        <v>0.87257447163265311</v>
      </c>
      <c r="AL47" s="260">
        <f>IF(PLANEL_Pot_Trim!AL22&lt;&gt;0,AL22/PLANEL_Pot_Trim!AL22,0)</f>
        <v>0.87257447163265311</v>
      </c>
      <c r="AM47" s="260">
        <f>IF(PLANEL_Pot_Trim!AM22&lt;&gt;0,AM22/PLANEL_Pot_Trim!AM22,0)</f>
        <v>0.87257447163265311</v>
      </c>
      <c r="AN47" s="260">
        <f>IF(PLANEL_Pot_Trim!AN22&lt;&gt;0,AN22/PLANEL_Pot_Trim!AN22,0)</f>
        <v>0.87257447163265311</v>
      </c>
      <c r="AO47" s="260">
        <f>IF(PLANEL_Pot_Trim!AO22&lt;&gt;0,AO22/PLANEL_Pot_Trim!AO22,0)</f>
        <v>0.87257447163265311</v>
      </c>
      <c r="AP47" s="260">
        <f>IF(PLANEL_Pot_Trim!AP22&lt;&gt;0,AP22/PLANEL_Pot_Trim!AP22,0)</f>
        <v>0.87257447163265311</v>
      </c>
      <c r="AQ47" s="260">
        <f>IF(PLANEL_Pot_Trim!AQ22&lt;&gt;0,AQ22/PLANEL_Pot_Trim!AQ22,0)</f>
        <v>0.87257447163265311</v>
      </c>
      <c r="AR47" s="260">
        <f>IF(PLANEL_Pot_Trim!AR22&lt;&gt;0,AR22/PLANEL_Pot_Trim!AR22,0)</f>
        <v>0.87257447163265311</v>
      </c>
      <c r="AS47" s="260">
        <f>IF(PLANEL_Pot_Trim!AS22&lt;&gt;0,AS22/PLANEL_Pot_Trim!AS22,0)</f>
        <v>0.87257447163265311</v>
      </c>
      <c r="AT47" s="260">
        <f>IF(PLANEL_Pot_Trim!AT22&lt;&gt;0,AT22/PLANEL_Pot_Trim!AT22,0)</f>
        <v>0.87257447163265311</v>
      </c>
      <c r="AU47" s="260">
        <f>IF(PLANEL_Pot_Trim!AU22&lt;&gt;0,AU22/PLANEL_Pot_Trim!AU22,0)</f>
        <v>0.87257447163265311</v>
      </c>
      <c r="AV47" s="260">
        <f>IF(PLANEL_Pot_Trim!AV22&lt;&gt;0,AV22/PLANEL_Pot_Trim!AV22,0)</f>
        <v>0.87257447163265311</v>
      </c>
      <c r="AW47" s="260">
        <f>IF(PLANEL_Pot_Trim!AW22&lt;&gt;0,AW22/PLANEL_Pot_Trim!AW22,0)</f>
        <v>0.87257447163265311</v>
      </c>
      <c r="AX47" s="260">
        <f>IF(PLANEL_Pot_Trim!AX22&lt;&gt;0,AX22/PLANEL_Pot_Trim!AX22,0)</f>
        <v>0.87257447163265311</v>
      </c>
      <c r="AY47" s="260">
        <f>IF(PLANEL_Pot_Trim!AY22&lt;&gt;0,AY22/PLANEL_Pot_Trim!AY22,0)</f>
        <v>0.87257447163265311</v>
      </c>
      <c r="AZ47" s="260">
        <f>IF(PLANEL_Pot_Trim!AZ22&lt;&gt;0,AZ22/PLANEL_Pot_Trim!AZ22,0)</f>
        <v>0.87257447163265311</v>
      </c>
      <c r="BA47" s="260">
        <f>IF(PLANEL_Pot_Trim!BA22&lt;&gt;0,BA22/PLANEL_Pot_Trim!BA22,0)</f>
        <v>0.87257447163265311</v>
      </c>
      <c r="BB47" s="260">
        <f>IF(PLANEL_Pot_Trim!BB22&lt;&gt;0,BB22/PLANEL_Pot_Trim!BB22,0)</f>
        <v>0.87257447163265311</v>
      </c>
      <c r="BC47" s="260">
        <f>IF(PLANEL_Pot_Trim!BC22&lt;&gt;0,BC22/PLANEL_Pot_Trim!BC22,0)</f>
        <v>0.87257447163265311</v>
      </c>
      <c r="BD47" s="260">
        <f>IF(PLANEL_Pot_Trim!BD22&lt;&gt;0,BD22/PLANEL_Pot_Trim!BD22,0)</f>
        <v>0.87257447163265311</v>
      </c>
      <c r="BE47" s="260">
        <f>IF(PLANEL_Pot_Trim!BE22&lt;&gt;0,BE22/PLANEL_Pot_Trim!BE22,0)</f>
        <v>0.87257447163265311</v>
      </c>
      <c r="BF47" s="260">
        <f>IF(PLANEL_Pot_Trim!BF22&lt;&gt;0,BF22/PLANEL_Pot_Trim!BF22,0)</f>
        <v>0.87257447163265311</v>
      </c>
      <c r="BG47" s="260">
        <f>IF(PLANEL_Pot_Trim!BG22&lt;&gt;0,BG22/PLANEL_Pot_Trim!BG22,0)</f>
        <v>0.87257447163265311</v>
      </c>
      <c r="BH47" s="260">
        <f>IF(PLANEL_Pot_Trim!BH22&lt;&gt;0,BH22/PLANEL_Pot_Trim!BH22,0)</f>
        <v>0.87257447163265311</v>
      </c>
      <c r="BI47" s="260">
        <f>IF(PLANEL_Pot_Trim!BI22&lt;&gt;0,BI22/PLANEL_Pot_Trim!BI22,0)</f>
        <v>0.87257447163265311</v>
      </c>
      <c r="BJ47" s="260">
        <f>IF(PLANEL_Pot_Trim!BJ22&lt;&gt;0,BJ22/PLANEL_Pot_Trim!BJ22,0)</f>
        <v>0.87257447163265311</v>
      </c>
      <c r="BK47" s="260">
        <f>IF(PLANEL_Pot_Trim!BK22&lt;&gt;0,BK22/PLANEL_Pot_Trim!BK22,0)</f>
        <v>0.87257447163265311</v>
      </c>
      <c r="BL47" s="260">
        <f>IF(PLANEL_Pot_Trim!BL22&lt;&gt;0,BL22/PLANEL_Pot_Trim!BL22,0)</f>
        <v>0.87257447163265311</v>
      </c>
      <c r="BM47" s="260">
        <f>IF(PLANEL_Pot_Trim!BM22&lt;&gt;0,BM22/PLANEL_Pot_Trim!BM22,0)</f>
        <v>0.87257447163265311</v>
      </c>
      <c r="BN47" s="260">
        <f>IF(PLANEL_Pot_Trim!BN22&lt;&gt;0,BN22/PLANEL_Pot_Trim!BN22,0)</f>
        <v>0.87257447163265311</v>
      </c>
      <c r="BO47" s="260">
        <f>IF(PLANEL_Pot_Trim!BO22&lt;&gt;0,BO22/PLANEL_Pot_Trim!BO22,0)</f>
        <v>0</v>
      </c>
      <c r="BP47" s="260">
        <f>IF(PLANEL_Pot_Trim!BP22&lt;&gt;0,BP22/PLANEL_Pot_Trim!BP22,0)</f>
        <v>0</v>
      </c>
      <c r="BQ47" s="260">
        <f>IF(PLANEL_Pot_Trim!BQ22&lt;&gt;0,BQ22/PLANEL_Pot_Trim!BQ22,0)</f>
        <v>0</v>
      </c>
      <c r="BR47" s="260">
        <f>IF(PLANEL_Pot_Trim!BR22&lt;&gt;0,BR22/PLANEL_Pot_Trim!BR22,0)</f>
        <v>0</v>
      </c>
      <c r="BS47" s="260">
        <f>IF(PLANEL_Pot_Trim!BS22&lt;&gt;0,BS22/PLANEL_Pot_Trim!BS22,0)</f>
        <v>0</v>
      </c>
      <c r="BT47" s="260">
        <f>IF(PLANEL_Pot_Trim!BT22&lt;&gt;0,BT22/PLANEL_Pot_Trim!BT22,0)</f>
        <v>0</v>
      </c>
      <c r="BU47" s="260">
        <f>IF(PLANEL_Pot_Trim!BU22&lt;&gt;0,BU22/PLANEL_Pot_Trim!BU22,0)</f>
        <v>0</v>
      </c>
      <c r="BV47" s="260">
        <f>IF(PLANEL_Pot_Trim!BV22&lt;&gt;0,BV22/PLANEL_Pot_Trim!BV22,0)</f>
        <v>0</v>
      </c>
      <c r="BW47" s="260">
        <f>IF(PLANEL_Pot_Trim!BW22&lt;&gt;0,BW22/PLANEL_Pot_Trim!BW22,0)</f>
        <v>0</v>
      </c>
      <c r="BX47" s="260">
        <f>IF(PLANEL_Pot_Trim!BX22&lt;&gt;0,BX22/PLANEL_Pot_Trim!BX22,0)</f>
        <v>0</v>
      </c>
      <c r="BY47" s="260">
        <f>IF(PLANEL_Pot_Trim!BY22&lt;&gt;0,BY22/PLANEL_Pot_Trim!BY22,0)</f>
        <v>0</v>
      </c>
      <c r="BZ47" s="260">
        <f>IF(PLANEL_Pot_Trim!BZ22&lt;&gt;0,BZ22/PLANEL_Pot_Trim!BZ22,0)</f>
        <v>0</v>
      </c>
      <c r="CA47" s="260">
        <f>IF(PLANEL_Pot_Trim!CA22&lt;&gt;0,CA22/PLANEL_Pot_Trim!CA22,0)</f>
        <v>0</v>
      </c>
      <c r="CB47" s="260">
        <f>IF(PLANEL_Pot_Trim!CB22&lt;&gt;0,CB22/PLANEL_Pot_Trim!CB22,0)</f>
        <v>0</v>
      </c>
      <c r="CC47" s="260">
        <f>IF(PLANEL_Pot_Trim!CC22&lt;&gt;0,CC22/PLANEL_Pot_Trim!CC22,0)</f>
        <v>0</v>
      </c>
      <c r="CD47" s="260">
        <f>IF(PLANEL_Pot_Trim!CD22&lt;&gt;0,CD22/PLANEL_Pot_Trim!CD22,0)</f>
        <v>0</v>
      </c>
      <c r="CE47" s="260">
        <f>IF(PLANEL_Pot_Trim!CE22&lt;&gt;0,CE22/PLANEL_Pot_Trim!CE22,0)</f>
        <v>0</v>
      </c>
      <c r="CF47" s="260">
        <f>IF(PLANEL_Pot_Trim!CF22&lt;&gt;0,CF22/PLANEL_Pot_Trim!CF22,0)</f>
        <v>0</v>
      </c>
      <c r="CG47" s="260">
        <f>IF(PLANEL_Pot_Trim!CG22&lt;&gt;0,CG22/PLANEL_Pot_Trim!CG22,0)</f>
        <v>0</v>
      </c>
      <c r="CH47" s="260">
        <f>IF(PLANEL_Pot_Trim!CH22&lt;&gt;0,CH22/PLANEL_Pot_Trim!CH22,0)</f>
        <v>0</v>
      </c>
      <c r="CI47" s="260">
        <f>IF(PLANEL_Pot_Trim!CI22&lt;&gt;0,CI22/PLANEL_Pot_Trim!CI22,0)</f>
        <v>0</v>
      </c>
      <c r="CJ47" s="260">
        <f>IF(PLANEL_Pot_Trim!CJ22&lt;&gt;0,CJ22/PLANEL_Pot_Trim!CJ22,0)</f>
        <v>0</v>
      </c>
      <c r="CK47" s="260">
        <f>IF(PLANEL_Pot_Trim!CK22&lt;&gt;0,CK22/PLANEL_Pot_Trim!CK22,0)</f>
        <v>0</v>
      </c>
      <c r="CL47" s="260">
        <f>IF(PLANEL_Pot_Trim!CL22&lt;&gt;0,CL22/PLANEL_Pot_Trim!CL22,0)</f>
        <v>0</v>
      </c>
      <c r="CM47" s="260">
        <f>IF(PLANEL_Pot_Trim!CM22&lt;&gt;0,CM22/PLANEL_Pot_Trim!CM22,0)</f>
        <v>0</v>
      </c>
      <c r="CN47" s="260">
        <f>IF(PLANEL_Pot_Trim!CN22&lt;&gt;0,CN22/PLANEL_Pot_Trim!CN22,0)</f>
        <v>0</v>
      </c>
      <c r="CO47" s="260">
        <f>IF(PLANEL_Pot_Trim!CO22&lt;&gt;0,CO22/PLANEL_Pot_Trim!CO22,0)</f>
        <v>0</v>
      </c>
      <c r="CP47" s="260">
        <f>IF(PLANEL_Pot_Trim!CP22&lt;&gt;0,CP22/PLANEL_Pot_Trim!CP22,0)</f>
        <v>0</v>
      </c>
      <c r="CQ47" s="260">
        <f>IF(PLANEL_Pot_Trim!CQ22&lt;&gt;0,CQ22/PLANEL_Pot_Trim!CQ22,0)</f>
        <v>0</v>
      </c>
      <c r="CR47" s="260">
        <f>IF(PLANEL_Pot_Trim!CR22&lt;&gt;0,CR22/PLANEL_Pot_Trim!CR22,0)</f>
        <v>0</v>
      </c>
      <c r="CS47" s="260">
        <f>IF(PLANEL_Pot_Trim!CS22&lt;&gt;0,CS22/PLANEL_Pot_Trim!CS22,0)</f>
        <v>0</v>
      </c>
      <c r="CT47" s="260">
        <f>IF(PLANEL_Pot_Trim!CT22&lt;&gt;0,CT22/PLANEL_Pot_Trim!CT22,0)</f>
        <v>0</v>
      </c>
      <c r="CU47" s="260">
        <f>IF(PLANEL_Pot_Trim!CU22&lt;&gt;0,CU22/PLANEL_Pot_Trim!CU22,0)</f>
        <v>0</v>
      </c>
      <c r="CV47" s="260">
        <f>IF(PLANEL_Pot_Trim!CV22&lt;&gt;0,CV22/PLANEL_Pot_Trim!CV22,0)</f>
        <v>0</v>
      </c>
      <c r="CW47" s="260">
        <f>IF(PLANEL_Pot_Trim!CW22&lt;&gt;0,CW22/PLANEL_Pot_Trim!CW22,0)</f>
        <v>0</v>
      </c>
      <c r="CX47" s="260">
        <f>IF(PLANEL_Pot_Trim!CX22&lt;&gt;0,CX22/PLANEL_Pot_Trim!CX22,0)</f>
        <v>0</v>
      </c>
      <c r="CY47" s="261">
        <f>IF(PLANEL_Pot_Trim!CY22&lt;&gt;0,CY22/PLANEL_Pot_Trim!CY22,0)</f>
        <v>0</v>
      </c>
      <c r="CZ47" s="261">
        <f>IF(PLANEL_Pot_Trim!CZ22&lt;&gt;0,CZ22/PLANEL_Pot_Trim!CZ22,0)</f>
        <v>0</v>
      </c>
      <c r="DA47" s="261">
        <f>IF(PLANEL_Pot_Trim!DA22&lt;&gt;0,DA22/PLANEL_Pot_Trim!DA22,0)</f>
        <v>0</v>
      </c>
      <c r="DB47" s="261">
        <f>IF(PLANEL_Pot_Trim!DB22&lt;&gt;0,DB22/PLANEL_Pot_Trim!DB22,0)</f>
        <v>0</v>
      </c>
      <c r="DC47" s="260">
        <f>IF(PLANEL_Pot_Trim!DC22&lt;&gt;0,DC22/PLANEL_Pot_Trim!DC22,0)</f>
        <v>0</v>
      </c>
      <c r="DD47" s="260">
        <f>IF(PLANEL_Pot_Trim!DD22&lt;&gt;0,DD22/PLANEL_Pot_Trim!DD22,0)</f>
        <v>0</v>
      </c>
      <c r="DE47" s="260">
        <f>IF(PLANEL_Pot_Trim!DE22&lt;&gt;0,DE22/PLANEL_Pot_Trim!DE22,0)</f>
        <v>0</v>
      </c>
      <c r="DF47" s="260">
        <f>IF(PLANEL_Pot_Trim!DF22&lt;&gt;0,DF22/PLANEL_Pot_Trim!DF22,0)</f>
        <v>0</v>
      </c>
      <c r="DG47" s="260">
        <f>IF(PLANEL_Pot_Trim!DG22&lt;&gt;0,DG22/PLANEL_Pot_Trim!DG22,0)</f>
        <v>0</v>
      </c>
      <c r="DH47" s="260">
        <f>IF(PLANEL_Pot_Trim!DH22&lt;&gt;0,DH22/PLANEL_Pot_Trim!DH22,0)</f>
        <v>0</v>
      </c>
      <c r="DI47" s="260">
        <f>IF(PLANEL_Pot_Trim!DI22&lt;&gt;0,DI22/PLANEL_Pot_Trim!DI22,0)</f>
        <v>0</v>
      </c>
      <c r="DJ47" s="260">
        <f>IF(PLANEL_Pot_Trim!DJ22&lt;&gt;0,DJ22/PLANEL_Pot_Trim!DJ22,0)</f>
        <v>0</v>
      </c>
      <c r="DK47" s="260">
        <f>IF(PLANEL_Pot_Trim!DK22&lt;&gt;0,DK22/PLANEL_Pot_Trim!DK22,0)</f>
        <v>0</v>
      </c>
      <c r="DL47" s="260">
        <f>IF(PLANEL_Pot_Trim!DL22&lt;&gt;0,DL22/PLANEL_Pot_Trim!DL22,0)</f>
        <v>0</v>
      </c>
      <c r="DM47" s="260">
        <f>IF(PLANEL_Pot_Trim!DM22&lt;&gt;0,DM22/PLANEL_Pot_Trim!DM22,0)</f>
        <v>0</v>
      </c>
      <c r="DN47" s="260">
        <f>IF(PLANEL_Pot_Trim!DN22&lt;&gt;0,DN22/PLANEL_Pot_Trim!DN22,0)</f>
        <v>0</v>
      </c>
      <c r="DO47" s="260">
        <f>IF(PLANEL_Pot_Trim!DO22&lt;&gt;0,DO22/PLANEL_Pot_Trim!DO22,0)</f>
        <v>0</v>
      </c>
      <c r="DP47" s="260">
        <f>IF(PLANEL_Pot_Trim!DP22&lt;&gt;0,DP22/PLANEL_Pot_Trim!DP22,0)</f>
        <v>0</v>
      </c>
      <c r="DQ47" s="260">
        <f>IF(PLANEL_Pot_Trim!DQ22&lt;&gt;0,DQ22/PLANEL_Pot_Trim!DQ22,0)</f>
        <v>0</v>
      </c>
      <c r="DR47" s="260">
        <f>IF(PLANEL_Pot_Trim!DR22&lt;&gt;0,DR22/PLANEL_Pot_Trim!DR22,0)</f>
        <v>0</v>
      </c>
      <c r="DS47" s="260">
        <f>IF(PLANEL_Pot_Trim!DS22&lt;&gt;0,DS22/PLANEL_Pot_Trim!DS22,0)</f>
        <v>0</v>
      </c>
      <c r="DT47" s="260">
        <f>IF(PLANEL_Pot_Trim!DT22&lt;&gt;0,DT22/PLANEL_Pot_Trim!DT22,0)</f>
        <v>0</v>
      </c>
      <c r="DU47" s="260">
        <f>IF(PLANEL_Pot_Trim!DU22&lt;&gt;0,DU22/PLANEL_Pot_Trim!DU22,0)</f>
        <v>0</v>
      </c>
      <c r="DV47" s="260">
        <f>IF(PLANEL_Pot_Trim!DV22&lt;&gt;0,DV22/PLANEL_Pot_Trim!DV22,0)</f>
        <v>0</v>
      </c>
      <c r="DW47" s="260">
        <f>IF(PLANEL_Pot_Trim!DW22&lt;&gt;0,DW22/PLANEL_Pot_Trim!DW22,0)</f>
        <v>0</v>
      </c>
      <c r="DX47" s="260">
        <f>IF(PLANEL_Pot_Trim!DX22&lt;&gt;0,DX22/PLANEL_Pot_Trim!DX22,0)</f>
        <v>0</v>
      </c>
      <c r="DY47" s="260">
        <f>IF(PLANEL_Pot_Trim!DY22&lt;&gt;0,DY22/PLANEL_Pot_Trim!DY22,0)</f>
        <v>0</v>
      </c>
      <c r="DZ47" s="260">
        <f>IF(PLANEL_Pot_Trim!DZ22&lt;&gt;0,DZ22/PLANEL_Pot_Trim!DZ22,0)</f>
        <v>0</v>
      </c>
      <c r="EA47" s="260">
        <f>IF(PLANEL_Pot_Trim!EA22&lt;&gt;0,EA22/PLANEL_Pot_Trim!EA22,0)</f>
        <v>0</v>
      </c>
      <c r="EB47" s="260">
        <f>IF(PLANEL_Pot_Trim!EB22&lt;&gt;0,EB22/PLANEL_Pot_Trim!EB22,0)</f>
        <v>0</v>
      </c>
      <c r="EC47" s="260">
        <f>IF(PLANEL_Pot_Trim!EC22&lt;&gt;0,EC22/PLANEL_Pot_Trim!EC22,0)</f>
        <v>0</v>
      </c>
      <c r="ED47" s="260">
        <f>IF(PLANEL_Pot_Trim!ED22&lt;&gt;0,ED22/PLANEL_Pot_Trim!ED22,0)</f>
        <v>0</v>
      </c>
      <c r="EE47" s="260">
        <f>IF(PLANEL_Pot_Trim!EE22&lt;&gt;0,EE22/PLANEL_Pot_Trim!EE22,0)</f>
        <v>0</v>
      </c>
      <c r="EF47" s="260">
        <f>IF(PLANEL_Pot_Trim!EF22&lt;&gt;0,EF22/PLANEL_Pot_Trim!EF22,0)</f>
        <v>0</v>
      </c>
      <c r="EG47" s="260">
        <f>IF(PLANEL_Pot_Trim!EG22&lt;&gt;0,EG22/PLANEL_Pot_Trim!EG22,0)</f>
        <v>0</v>
      </c>
      <c r="EH47" s="260">
        <f>IF(PLANEL_Pot_Trim!EH22&lt;&gt;0,EH22/PLANEL_Pot_Trim!EH22,0)</f>
        <v>0</v>
      </c>
      <c r="EI47" s="260">
        <f>IF(PLANEL_Pot_Trim!EI22&lt;&gt;0,EI22/PLANEL_Pot_Trim!EI22,0)</f>
        <v>0</v>
      </c>
      <c r="EJ47" s="260">
        <f>IF(PLANEL_Pot_Trim!EJ22&lt;&gt;0,EJ22/PLANEL_Pot_Trim!EJ22,0)</f>
        <v>0</v>
      </c>
      <c r="EK47" s="260">
        <f>IF(PLANEL_Pot_Trim!EK22&lt;&gt;0,EK22/PLANEL_Pot_Trim!EK22,0)</f>
        <v>0</v>
      </c>
      <c r="EL47" s="260">
        <f>IF(PLANEL_Pot_Trim!EL22&lt;&gt;0,EL22/PLANEL_Pot_Trim!EL22,0)</f>
        <v>0</v>
      </c>
      <c r="EM47" s="260">
        <f>IF(PLANEL_Pot_Trim!EM22&lt;&gt;0,EM22/PLANEL_Pot_Trim!EM22,0)</f>
        <v>0</v>
      </c>
      <c r="EN47" s="260">
        <f>IF(PLANEL_Pot_Trim!EN22&lt;&gt;0,EN22/PLANEL_Pot_Trim!EN22,0)</f>
        <v>0</v>
      </c>
      <c r="EO47" s="260">
        <f>IF(PLANEL_Pot_Trim!EO22&lt;&gt;0,EO22/PLANEL_Pot_Trim!EO22,0)</f>
        <v>0</v>
      </c>
      <c r="EP47" s="260">
        <f>IF(PLANEL_Pot_Trim!EP22&lt;&gt;0,EP22/PLANEL_Pot_Trim!EP22,0)</f>
        <v>0</v>
      </c>
    </row>
    <row r="48" spans="2:146" x14ac:dyDescent="0.25">
      <c r="B48" s="97" t="s">
        <v>56</v>
      </c>
      <c r="C48" s="54">
        <f>IF(PLANEL_Pot_Trim!C23&lt;&gt;0,C23/PLANEL_Pot_Trim!C23,0)</f>
        <v>0</v>
      </c>
      <c r="D48" s="54">
        <f>IF(PLANEL_Pot_Trim!D23&lt;&gt;0,D23/PLANEL_Pot_Trim!D23,0)</f>
        <v>0</v>
      </c>
      <c r="E48" s="54">
        <f>IF(PLANEL_Pot_Trim!E23&lt;&gt;0,E23/PLANEL_Pot_Trim!E23,0)</f>
        <v>0</v>
      </c>
      <c r="F48" s="54">
        <f>IF(PLANEL_Pot_Trim!F23&lt;&gt;0,F23/PLANEL_Pot_Trim!F23,0)</f>
        <v>0</v>
      </c>
      <c r="G48" s="54">
        <f>IF(PLANEL_Pot_Trim!G23&lt;&gt;0,G23/PLANEL_Pot_Trim!G23,0)</f>
        <v>0</v>
      </c>
      <c r="H48" s="54">
        <f>IF(PLANEL_Pot_Trim!H23&lt;&gt;0,H23/PLANEL_Pot_Trim!H23,0)</f>
        <v>0</v>
      </c>
      <c r="I48" s="54">
        <f>IF(PLANEL_Pot_Trim!I23&lt;&gt;0,I23/PLANEL_Pot_Trim!I23,0)</f>
        <v>0</v>
      </c>
      <c r="J48" s="54">
        <f>IF(PLANEL_Pot_Trim!J23&lt;&gt;0,J23/PLANEL_Pot_Trim!J23,0)</f>
        <v>0</v>
      </c>
      <c r="K48" s="54">
        <f>IF(PLANEL_Pot_Trim!K23&lt;&gt;0,K23/PLANEL_Pot_Trim!K23,0)</f>
        <v>0</v>
      </c>
      <c r="L48" s="54">
        <f>IF(PLANEL_Pot_Trim!L23&lt;&gt;0,L23/PLANEL_Pot_Trim!L23,0)</f>
        <v>0</v>
      </c>
      <c r="M48" s="54">
        <f>IF(PLANEL_Pot_Trim!M23&lt;&gt;0,M23/PLANEL_Pot_Trim!M23,0)</f>
        <v>0</v>
      </c>
      <c r="N48" s="54">
        <f>IF(PLANEL_Pot_Trim!N23&lt;&gt;0,N23/PLANEL_Pot_Trim!N23,0)</f>
        <v>0</v>
      </c>
      <c r="O48" s="54">
        <f>IF(PLANEL_Pot_Trim!O23&lt;&gt;0,O23/PLANEL_Pot_Trim!O23,0)</f>
        <v>0</v>
      </c>
      <c r="P48" s="54">
        <f>IF(PLANEL_Pot_Trim!P23&lt;&gt;0,P23/PLANEL_Pot_Trim!P23,0)</f>
        <v>0</v>
      </c>
      <c r="Q48" s="54">
        <f>IF(PLANEL_Pot_Trim!Q23&lt;&gt;0,Q23/PLANEL_Pot_Trim!Q23,0)</f>
        <v>0</v>
      </c>
      <c r="R48" s="54">
        <f>IF(PLANEL_Pot_Trim!R23&lt;&gt;0,R23/PLANEL_Pot_Trim!R23,0)</f>
        <v>0</v>
      </c>
      <c r="S48" s="54">
        <f>IF(PLANEL_Pot_Trim!S23&lt;&gt;0,S23/PLANEL_Pot_Trim!S23,0)</f>
        <v>0</v>
      </c>
      <c r="T48" s="54">
        <f>IF(PLANEL_Pot_Trim!T23&lt;&gt;0,T23/PLANEL_Pot_Trim!T23,0)</f>
        <v>0</v>
      </c>
      <c r="U48" s="54">
        <f>IF(PLANEL_Pot_Trim!U23&lt;&gt;0,U23/PLANEL_Pot_Trim!U23,0)</f>
        <v>0</v>
      </c>
      <c r="V48" s="54">
        <f>IF(PLANEL_Pot_Trim!V23&lt;&gt;0,V23/PLANEL_Pot_Trim!V23,0)</f>
        <v>0</v>
      </c>
      <c r="W48" s="54">
        <f>IF(PLANEL_Pot_Trim!W23&lt;&gt;0,W23/PLANEL_Pot_Trim!W23,0)</f>
        <v>0</v>
      </c>
      <c r="X48" s="54">
        <f>IF(PLANEL_Pot_Trim!X23&lt;&gt;0,X23/PLANEL_Pot_Trim!X23,0)</f>
        <v>0</v>
      </c>
      <c r="Y48" s="54">
        <f>IF(PLANEL_Pot_Trim!Y23&lt;&gt;0,Y23/PLANEL_Pot_Trim!Y23,0)</f>
        <v>0</v>
      </c>
      <c r="Z48" s="54">
        <f>IF(PLANEL_Pot_Trim!Z23&lt;&gt;0,Z23/PLANEL_Pot_Trim!Z23,0)</f>
        <v>0</v>
      </c>
      <c r="AA48" s="54">
        <f>IF(PLANEL_Pot_Trim!AA23&lt;&gt;0,AA23/PLANEL_Pot_Trim!AA23,0)</f>
        <v>0</v>
      </c>
      <c r="AB48" s="54">
        <f>IF(PLANEL_Pot_Trim!AB23&lt;&gt;0,AB23/PLANEL_Pot_Trim!AB23,0)</f>
        <v>0</v>
      </c>
      <c r="AC48" s="54">
        <f>IF(PLANEL_Pot_Trim!AC23&lt;&gt;0,AC23/PLANEL_Pot_Trim!AC23,0)</f>
        <v>0</v>
      </c>
      <c r="AD48" s="54">
        <f>IF(PLANEL_Pot_Trim!AD23&lt;&gt;0,AD23/PLANEL_Pot_Trim!AD23,0)</f>
        <v>0</v>
      </c>
      <c r="AE48" s="54">
        <f>IF(PLANEL_Pot_Trim!AE23&lt;&gt;0,AE23/PLANEL_Pot_Trim!AE23,0)</f>
        <v>0</v>
      </c>
      <c r="AF48" s="54">
        <f>IF(PLANEL_Pot_Trim!AF23&lt;&gt;0,AF23/PLANEL_Pot_Trim!AF23,0)</f>
        <v>0</v>
      </c>
      <c r="AG48" s="54">
        <f>IF(PLANEL_Pot_Trim!AG23&lt;&gt;0,AG23/PLANEL_Pot_Trim!AG23,0)</f>
        <v>0</v>
      </c>
      <c r="AH48" s="54">
        <f>IF(PLANEL_Pot_Trim!AH23&lt;&gt;0,AH23/PLANEL_Pot_Trim!AH23,0)</f>
        <v>0</v>
      </c>
      <c r="AI48" s="54">
        <f>IF(PLANEL_Pot_Trim!AI23&lt;&gt;0,AI23/PLANEL_Pot_Trim!AI23,0)</f>
        <v>0</v>
      </c>
      <c r="AJ48" s="54">
        <f>IF(PLANEL_Pot_Trim!AJ23&lt;&gt;0,AJ23/PLANEL_Pot_Trim!AJ23,0)</f>
        <v>0</v>
      </c>
      <c r="AK48" s="54">
        <f>IF(PLANEL_Pot_Trim!AK23&lt;&gt;0,AK23/PLANEL_Pot_Trim!AK23,0)</f>
        <v>0</v>
      </c>
      <c r="AL48" s="54">
        <f>IF(PLANEL_Pot_Trim!AL23&lt;&gt;0,AL23/PLANEL_Pot_Trim!AL23,0)</f>
        <v>0</v>
      </c>
      <c r="AM48" s="54">
        <f>IF(PLANEL_Pot_Trim!AM23&lt;&gt;0,AM23/PLANEL_Pot_Trim!AM23,0)</f>
        <v>0</v>
      </c>
      <c r="AN48" s="54">
        <f>IF(PLANEL_Pot_Trim!AN23&lt;&gt;0,AN23/PLANEL_Pot_Trim!AN23,0)</f>
        <v>0</v>
      </c>
      <c r="AO48" s="54">
        <f>IF(PLANEL_Pot_Trim!AO23&lt;&gt;0,AO23/PLANEL_Pot_Trim!AO23,0)</f>
        <v>0</v>
      </c>
      <c r="AP48" s="54">
        <f>IF(PLANEL_Pot_Trim!AP23&lt;&gt;0,AP23/PLANEL_Pot_Trim!AP23,0)</f>
        <v>0</v>
      </c>
      <c r="AQ48" s="54">
        <f>IF(PLANEL_Pot_Trim!AQ23&lt;&gt;0,AQ23/PLANEL_Pot_Trim!AQ23,0)</f>
        <v>0</v>
      </c>
      <c r="AR48" s="54">
        <f>IF(PLANEL_Pot_Trim!AR23&lt;&gt;0,AR23/PLANEL_Pot_Trim!AR23,0)</f>
        <v>0</v>
      </c>
      <c r="AS48" s="54">
        <f>IF(PLANEL_Pot_Trim!AS23&lt;&gt;0,AS23/PLANEL_Pot_Trim!AS23,0)</f>
        <v>0</v>
      </c>
      <c r="AT48" s="54">
        <f>IF(PLANEL_Pot_Trim!AT23&lt;&gt;0,AT23/PLANEL_Pot_Trim!AT23,0)</f>
        <v>0</v>
      </c>
      <c r="AU48" s="54">
        <f>IF(PLANEL_Pot_Trim!AU23&lt;&gt;0,AU23/PLANEL_Pot_Trim!AU23,0)</f>
        <v>0</v>
      </c>
      <c r="AV48" s="54">
        <f>IF(PLANEL_Pot_Trim!AV23&lt;&gt;0,AV23/PLANEL_Pot_Trim!AV23,0)</f>
        <v>0</v>
      </c>
      <c r="AW48" s="54">
        <f>IF(PLANEL_Pot_Trim!AW23&lt;&gt;0,AW23/PLANEL_Pot_Trim!AW23,0)</f>
        <v>0</v>
      </c>
      <c r="AX48" s="54">
        <f>IF(PLANEL_Pot_Trim!AX23&lt;&gt;0,AX23/PLANEL_Pot_Trim!AX23,0)</f>
        <v>0</v>
      </c>
      <c r="AY48" s="54">
        <f>IF(PLANEL_Pot_Trim!AY23&lt;&gt;0,AY23/PLANEL_Pot_Trim!AY23,0)</f>
        <v>0</v>
      </c>
      <c r="AZ48" s="54">
        <f>IF(PLANEL_Pot_Trim!AZ23&lt;&gt;0,AZ23/PLANEL_Pot_Trim!AZ23,0)</f>
        <v>0</v>
      </c>
      <c r="BA48" s="54">
        <f>IF(PLANEL_Pot_Trim!BA23&lt;&gt;0,BA23/PLANEL_Pot_Trim!BA23,0)</f>
        <v>0</v>
      </c>
      <c r="BB48" s="54">
        <f>IF(PLANEL_Pot_Trim!BB23&lt;&gt;0,BB23/PLANEL_Pot_Trim!BB23,0)</f>
        <v>0</v>
      </c>
      <c r="BC48" s="54">
        <f>IF(PLANEL_Pot_Trim!BC23&lt;&gt;0,BC23/PLANEL_Pot_Trim!BC23,0)</f>
        <v>0</v>
      </c>
      <c r="BD48" s="54">
        <f>IF(PLANEL_Pot_Trim!BD23&lt;&gt;0,BD23/PLANEL_Pot_Trim!BD23,0)</f>
        <v>0</v>
      </c>
      <c r="BE48" s="54">
        <f>IF(PLANEL_Pot_Trim!BE23&lt;&gt;0,BE23/PLANEL_Pot_Trim!BE23,0)</f>
        <v>0</v>
      </c>
      <c r="BF48" s="54">
        <f>IF(PLANEL_Pot_Trim!BF23&lt;&gt;0,BF23/PLANEL_Pot_Trim!BF23,0)</f>
        <v>0</v>
      </c>
      <c r="BG48" s="54">
        <f>IF(PLANEL_Pot_Trim!BG23&lt;&gt;0,BG23/PLANEL_Pot_Trim!BG23,0)</f>
        <v>0</v>
      </c>
      <c r="BH48" s="54">
        <f>IF(PLANEL_Pot_Trim!BH23&lt;&gt;0,BH23/PLANEL_Pot_Trim!BH23,0)</f>
        <v>0</v>
      </c>
      <c r="BI48" s="54">
        <f>IF(PLANEL_Pot_Trim!BI23&lt;&gt;0,BI23/PLANEL_Pot_Trim!BI23,0)</f>
        <v>0</v>
      </c>
      <c r="BJ48" s="54">
        <f>IF(PLANEL_Pot_Trim!BJ23&lt;&gt;0,BJ23/PLANEL_Pot_Trim!BJ23,0)</f>
        <v>0</v>
      </c>
      <c r="BK48" s="54">
        <f>IF(PLANEL_Pot_Trim!BK23&lt;&gt;0,BK23/PLANEL_Pot_Trim!BK23,0)</f>
        <v>0</v>
      </c>
      <c r="BL48" s="54">
        <f>IF(PLANEL_Pot_Trim!BL23&lt;&gt;0,BL23/PLANEL_Pot_Trim!BL23,0)</f>
        <v>0</v>
      </c>
      <c r="BM48" s="54">
        <f>IF(PLANEL_Pot_Trim!BM23&lt;&gt;0,BM23/PLANEL_Pot_Trim!BM23,0)</f>
        <v>0</v>
      </c>
      <c r="BN48" s="54">
        <f>IF(PLANEL_Pot_Trim!BN23&lt;&gt;0,BN23/PLANEL_Pot_Trim!BN23,0)</f>
        <v>0</v>
      </c>
      <c r="BO48" s="54">
        <f>IF(PLANEL_Pot_Trim!BO23&lt;&gt;0,BO23/PLANEL_Pot_Trim!BO23,0)</f>
        <v>0</v>
      </c>
      <c r="BP48" s="54">
        <f>IF(PLANEL_Pot_Trim!BP23&lt;&gt;0,BP23/PLANEL_Pot_Trim!BP23,0)</f>
        <v>0</v>
      </c>
      <c r="BQ48" s="54">
        <f>IF(PLANEL_Pot_Trim!BQ23&lt;&gt;0,BQ23/PLANEL_Pot_Trim!BQ23,0)</f>
        <v>0</v>
      </c>
      <c r="BR48" s="54">
        <f>IF(PLANEL_Pot_Trim!BR23&lt;&gt;0,BR23/PLANEL_Pot_Trim!BR23,0)</f>
        <v>0</v>
      </c>
      <c r="BS48" s="54">
        <f>IF(PLANEL_Pot_Trim!BS23&lt;&gt;0,BS23/PLANEL_Pot_Trim!BS23,0)</f>
        <v>0</v>
      </c>
      <c r="BT48" s="54">
        <f>IF(PLANEL_Pot_Trim!BT23&lt;&gt;0,BT23/PLANEL_Pot_Trim!BT23,0)</f>
        <v>0</v>
      </c>
      <c r="BU48" s="54">
        <f>IF(PLANEL_Pot_Trim!BU23&lt;&gt;0,BU23/PLANEL_Pot_Trim!BU23,0)</f>
        <v>0</v>
      </c>
      <c r="BV48" s="54">
        <f>IF(PLANEL_Pot_Trim!BV23&lt;&gt;0,BV23/PLANEL_Pot_Trim!BV23,0)</f>
        <v>0</v>
      </c>
      <c r="BW48" s="54">
        <f>IF(PLANEL_Pot_Trim!BW23&lt;&gt;0,BW23/PLANEL_Pot_Trim!BW23,0)</f>
        <v>0</v>
      </c>
      <c r="BX48" s="54">
        <f>IF(PLANEL_Pot_Trim!BX23&lt;&gt;0,BX23/PLANEL_Pot_Trim!BX23,0)</f>
        <v>0</v>
      </c>
      <c r="BY48" s="54">
        <f>IF(PLANEL_Pot_Trim!BY23&lt;&gt;0,BY23/PLANEL_Pot_Trim!BY23,0)</f>
        <v>0</v>
      </c>
      <c r="BZ48" s="54">
        <f>IF(PLANEL_Pot_Trim!BZ23&lt;&gt;0,BZ23/PLANEL_Pot_Trim!BZ23,0)</f>
        <v>0</v>
      </c>
      <c r="CA48" s="54">
        <f>IF(PLANEL_Pot_Trim!CA23&lt;&gt;0,CA23/PLANEL_Pot_Trim!CA23,0)</f>
        <v>0</v>
      </c>
      <c r="CB48" s="54">
        <f>IF(PLANEL_Pot_Trim!CB23&lt;&gt;0,CB23/PLANEL_Pot_Trim!CB23,0)</f>
        <v>0</v>
      </c>
      <c r="CC48" s="54">
        <f>IF(PLANEL_Pot_Trim!CC23&lt;&gt;0,CC23/PLANEL_Pot_Trim!CC23,0)</f>
        <v>0</v>
      </c>
      <c r="CD48" s="54">
        <f>IF(PLANEL_Pot_Trim!CD23&lt;&gt;0,CD23/PLANEL_Pot_Trim!CD23,0)</f>
        <v>0</v>
      </c>
      <c r="CE48" s="54">
        <f>IF(PLANEL_Pot_Trim!CE23&lt;&gt;0,CE23/PLANEL_Pot_Trim!CE23,0)</f>
        <v>0</v>
      </c>
      <c r="CF48" s="54">
        <f>IF(PLANEL_Pot_Trim!CF23&lt;&gt;0,CF23/PLANEL_Pot_Trim!CF23,0)</f>
        <v>0</v>
      </c>
      <c r="CG48" s="54">
        <f>IF(PLANEL_Pot_Trim!CG23&lt;&gt;0,CG23/PLANEL_Pot_Trim!CG23,0)</f>
        <v>0</v>
      </c>
      <c r="CH48" s="54">
        <f>IF(PLANEL_Pot_Trim!CH23&lt;&gt;0,CH23/PLANEL_Pot_Trim!CH23,0)</f>
        <v>0</v>
      </c>
      <c r="CI48" s="54">
        <f>IF(PLANEL_Pot_Trim!CI23&lt;&gt;0,CI23/PLANEL_Pot_Trim!CI23,0)</f>
        <v>0</v>
      </c>
      <c r="CJ48" s="54">
        <f>IF(PLANEL_Pot_Trim!CJ23&lt;&gt;0,CJ23/PLANEL_Pot_Trim!CJ23,0)</f>
        <v>0</v>
      </c>
      <c r="CK48" s="54">
        <f>IF(PLANEL_Pot_Trim!CK23&lt;&gt;0,CK23/PLANEL_Pot_Trim!CK23,0)</f>
        <v>0</v>
      </c>
      <c r="CL48" s="54">
        <f>IF(PLANEL_Pot_Trim!CL23&lt;&gt;0,CL23/PLANEL_Pot_Trim!CL23,0)</f>
        <v>0</v>
      </c>
      <c r="CM48" s="54">
        <f>IF(PLANEL_Pot_Trim!CM23&lt;&gt;0,CM23/PLANEL_Pot_Trim!CM23,0)</f>
        <v>0</v>
      </c>
      <c r="CN48" s="54">
        <f>IF(PLANEL_Pot_Trim!CN23&lt;&gt;0,CN23/PLANEL_Pot_Trim!CN23,0)</f>
        <v>0</v>
      </c>
      <c r="CO48" s="54">
        <f>IF(PLANEL_Pot_Trim!CO23&lt;&gt;0,CO23/PLANEL_Pot_Trim!CO23,0)</f>
        <v>0</v>
      </c>
      <c r="CP48" s="54">
        <f>IF(PLANEL_Pot_Trim!CP23&lt;&gt;0,CP23/PLANEL_Pot_Trim!CP23,0)</f>
        <v>0</v>
      </c>
      <c r="CQ48" s="54">
        <f>IF(PLANEL_Pot_Trim!CQ23&lt;&gt;0,CQ23/PLANEL_Pot_Trim!CQ23,0)</f>
        <v>0</v>
      </c>
      <c r="CR48" s="54">
        <f>IF(PLANEL_Pot_Trim!CR23&lt;&gt;0,CR23/PLANEL_Pot_Trim!CR23,0)</f>
        <v>0</v>
      </c>
      <c r="CS48" s="54">
        <f>IF(PLANEL_Pot_Trim!CS23&lt;&gt;0,CS23/PLANEL_Pot_Trim!CS23,0)</f>
        <v>0</v>
      </c>
      <c r="CT48" s="54">
        <f>IF(PLANEL_Pot_Trim!CT23&lt;&gt;0,CT23/PLANEL_Pot_Trim!CT23,0)</f>
        <v>0</v>
      </c>
      <c r="CU48" s="54">
        <f>IF(PLANEL_Pot_Trim!CU23&lt;&gt;0,CU23/PLANEL_Pot_Trim!CU23,0)</f>
        <v>0</v>
      </c>
      <c r="CV48" s="54">
        <f>IF(PLANEL_Pot_Trim!CV23&lt;&gt;0,CV23/PLANEL_Pot_Trim!CV23,0)</f>
        <v>0</v>
      </c>
      <c r="CW48" s="54">
        <f>IF(PLANEL_Pot_Trim!CW23&lt;&gt;0,CW23/PLANEL_Pot_Trim!CW23,0)</f>
        <v>0</v>
      </c>
      <c r="CX48" s="54">
        <f>IF(PLANEL_Pot_Trim!CX23&lt;&gt;0,CX23/PLANEL_Pot_Trim!CX23,0)</f>
        <v>0</v>
      </c>
      <c r="CY48" s="84">
        <f>IF(PLANEL_Pot_Trim!CY23&lt;&gt;0,CY23/PLANEL_Pot_Trim!CY23,0)</f>
        <v>0</v>
      </c>
      <c r="CZ48" s="84">
        <f>IF(PLANEL_Pot_Trim!CZ23&lt;&gt;0,CZ23/PLANEL_Pot_Trim!CZ23,0)</f>
        <v>0</v>
      </c>
      <c r="DA48" s="84">
        <f>IF(PLANEL_Pot_Trim!DA23&lt;&gt;0,DA23/PLANEL_Pot_Trim!DA23,0)</f>
        <v>0</v>
      </c>
      <c r="DB48" s="84">
        <f>IF(PLANEL_Pot_Trim!DB23&lt;&gt;0,DB23/PLANEL_Pot_Trim!DB23,0)</f>
        <v>0</v>
      </c>
      <c r="DC48" s="54">
        <f>IF(PLANEL_Pot_Trim!DC23&lt;&gt;0,DC23/PLANEL_Pot_Trim!DC23,0)</f>
        <v>0</v>
      </c>
      <c r="DD48" s="54">
        <f>IF(PLANEL_Pot_Trim!DD23&lt;&gt;0,DD23/PLANEL_Pot_Trim!DD23,0)</f>
        <v>0</v>
      </c>
      <c r="DE48" s="54">
        <f>IF(PLANEL_Pot_Trim!DE23&lt;&gt;0,DE23/PLANEL_Pot_Trim!DE23,0)</f>
        <v>0</v>
      </c>
      <c r="DF48" s="54">
        <f>IF(PLANEL_Pot_Trim!DF23&lt;&gt;0,DF23/PLANEL_Pot_Trim!DF23,0)</f>
        <v>0</v>
      </c>
      <c r="DG48" s="54">
        <f>IF(PLANEL_Pot_Trim!DG23&lt;&gt;0,DG23/PLANEL_Pot_Trim!DG23,0)</f>
        <v>0</v>
      </c>
      <c r="DH48" s="54">
        <f>IF(PLANEL_Pot_Trim!DH23&lt;&gt;0,DH23/PLANEL_Pot_Trim!DH23,0)</f>
        <v>0</v>
      </c>
      <c r="DI48" s="54">
        <f>IF(PLANEL_Pot_Trim!DI23&lt;&gt;0,DI23/PLANEL_Pot_Trim!DI23,0)</f>
        <v>0</v>
      </c>
      <c r="DJ48" s="54">
        <f>IF(PLANEL_Pot_Trim!DJ23&lt;&gt;0,DJ23/PLANEL_Pot_Trim!DJ23,0)</f>
        <v>0</v>
      </c>
      <c r="DK48" s="54">
        <f>IF(PLANEL_Pot_Trim!DK23&lt;&gt;0,DK23/PLANEL_Pot_Trim!DK23,0)</f>
        <v>0</v>
      </c>
      <c r="DL48" s="54">
        <f>IF(PLANEL_Pot_Trim!DL23&lt;&gt;0,DL23/PLANEL_Pot_Trim!DL23,0)</f>
        <v>0</v>
      </c>
      <c r="DM48" s="54">
        <f>IF(PLANEL_Pot_Trim!DM23&lt;&gt;0,DM23/PLANEL_Pot_Trim!DM23,0)</f>
        <v>0</v>
      </c>
      <c r="DN48" s="54">
        <f>IF(PLANEL_Pot_Trim!DN23&lt;&gt;0,DN23/PLANEL_Pot_Trim!DN23,0)</f>
        <v>0</v>
      </c>
      <c r="DO48" s="54">
        <f>IF(PLANEL_Pot_Trim!DO23&lt;&gt;0,DO23/PLANEL_Pot_Trim!DO23,0)</f>
        <v>0</v>
      </c>
      <c r="DP48" s="54">
        <f>IF(PLANEL_Pot_Trim!DP23&lt;&gt;0,DP23/PLANEL_Pot_Trim!DP23,0)</f>
        <v>0</v>
      </c>
      <c r="DQ48" s="54">
        <f>IF(PLANEL_Pot_Trim!DQ23&lt;&gt;0,DQ23/PLANEL_Pot_Trim!DQ23,0)</f>
        <v>0</v>
      </c>
      <c r="DR48" s="54">
        <f>IF(PLANEL_Pot_Trim!DR23&lt;&gt;0,DR23/PLANEL_Pot_Trim!DR23,0)</f>
        <v>0</v>
      </c>
      <c r="DS48" s="54">
        <f>IF(PLANEL_Pot_Trim!DS23&lt;&gt;0,DS23/PLANEL_Pot_Trim!DS23,0)</f>
        <v>0</v>
      </c>
      <c r="DT48" s="54">
        <f>IF(PLANEL_Pot_Trim!DT23&lt;&gt;0,DT23/PLANEL_Pot_Trim!DT23,0)</f>
        <v>0</v>
      </c>
      <c r="DU48" s="54">
        <f>IF(PLANEL_Pot_Trim!DU23&lt;&gt;0,DU23/PLANEL_Pot_Trim!DU23,0)</f>
        <v>0</v>
      </c>
      <c r="DV48" s="54">
        <f>IF(PLANEL_Pot_Trim!DV23&lt;&gt;0,DV23/PLANEL_Pot_Trim!DV23,0)</f>
        <v>0</v>
      </c>
      <c r="DW48" s="54">
        <f>IF(PLANEL_Pot_Trim!DW23&lt;&gt;0,DW23/PLANEL_Pot_Trim!DW23,0)</f>
        <v>0</v>
      </c>
      <c r="DX48" s="54">
        <f>IF(PLANEL_Pot_Trim!DX23&lt;&gt;0,DX23/PLANEL_Pot_Trim!DX23,0)</f>
        <v>0</v>
      </c>
      <c r="DY48" s="54">
        <f>IF(PLANEL_Pot_Trim!DY23&lt;&gt;0,DY23/PLANEL_Pot_Trim!DY23,0)</f>
        <v>0</v>
      </c>
      <c r="DZ48" s="54">
        <f>IF(PLANEL_Pot_Trim!DZ23&lt;&gt;0,DZ23/PLANEL_Pot_Trim!DZ23,0)</f>
        <v>0</v>
      </c>
      <c r="EA48" s="54">
        <f>IF(PLANEL_Pot_Trim!EA23&lt;&gt;0,EA23/PLANEL_Pot_Trim!EA23,0)</f>
        <v>0</v>
      </c>
      <c r="EB48" s="54">
        <f>IF(PLANEL_Pot_Trim!EB23&lt;&gt;0,EB23/PLANEL_Pot_Trim!EB23,0)</f>
        <v>0</v>
      </c>
      <c r="EC48" s="54">
        <f>IF(PLANEL_Pot_Trim!EC23&lt;&gt;0,EC23/PLANEL_Pot_Trim!EC23,0)</f>
        <v>0</v>
      </c>
      <c r="ED48" s="54">
        <f>IF(PLANEL_Pot_Trim!ED23&lt;&gt;0,ED23/PLANEL_Pot_Trim!ED23,0)</f>
        <v>0</v>
      </c>
      <c r="EE48" s="54">
        <f>IF(PLANEL_Pot_Trim!EE23&lt;&gt;0,EE23/PLANEL_Pot_Trim!EE23,0)</f>
        <v>0</v>
      </c>
      <c r="EF48" s="54">
        <f>IF(PLANEL_Pot_Trim!EF23&lt;&gt;0,EF23/PLANEL_Pot_Trim!EF23,0)</f>
        <v>0</v>
      </c>
      <c r="EG48" s="54">
        <f>IF(PLANEL_Pot_Trim!EG23&lt;&gt;0,EG23/PLANEL_Pot_Trim!EG23,0)</f>
        <v>0</v>
      </c>
      <c r="EH48" s="54">
        <f>IF(PLANEL_Pot_Trim!EH23&lt;&gt;0,EH23/PLANEL_Pot_Trim!EH23,0)</f>
        <v>0</v>
      </c>
      <c r="EI48" s="54">
        <f>IF(PLANEL_Pot_Trim!EI23&lt;&gt;0,EI23/PLANEL_Pot_Trim!EI23,0)</f>
        <v>0</v>
      </c>
      <c r="EJ48" s="54">
        <f>IF(PLANEL_Pot_Trim!EJ23&lt;&gt;0,EJ23/PLANEL_Pot_Trim!EJ23,0)</f>
        <v>0</v>
      </c>
      <c r="EK48" s="54">
        <f>IF(PLANEL_Pot_Trim!EK23&lt;&gt;0,EK23/PLANEL_Pot_Trim!EK23,0)</f>
        <v>0</v>
      </c>
      <c r="EL48" s="54">
        <f>IF(PLANEL_Pot_Trim!EL23&lt;&gt;0,EL23/PLANEL_Pot_Trim!EL23,0)</f>
        <v>0</v>
      </c>
      <c r="EM48" s="54">
        <f>IF(PLANEL_Pot_Trim!EM23&lt;&gt;0,EM23/PLANEL_Pot_Trim!EM23,0)</f>
        <v>0</v>
      </c>
      <c r="EN48" s="54">
        <f>IF(PLANEL_Pot_Trim!EN23&lt;&gt;0,EN23/PLANEL_Pot_Trim!EN23,0)</f>
        <v>0</v>
      </c>
      <c r="EO48" s="54">
        <f>IF(PLANEL_Pot_Trim!EO23&lt;&gt;0,EO23/PLANEL_Pot_Trim!EO23,0)</f>
        <v>0</v>
      </c>
      <c r="EP48" s="54">
        <f>IF(PLANEL_Pot_Trim!EP23&lt;&gt;0,EP23/PLANEL_Pot_Trim!EP23,0)</f>
        <v>0</v>
      </c>
    </row>
    <row r="49" spans="4:4" x14ac:dyDescent="0.25">
      <c r="D49" s="1"/>
    </row>
  </sheetData>
  <dataValidations count="1">
    <dataValidation type="custom" allowBlank="1" showInputMessage="1" showErrorMessage="1" sqref="C29:EP48">
      <formula1>(C10:WZT29)&lt;=0</formula1>
    </dataValidation>
  </dataValidations>
  <pageMargins left="0.511811024" right="0.511811024" top="0.78740157499999996" bottom="0.78740157499999996" header="0.31496062000000002" footer="0.3149606200000000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0">
    <tabColor theme="0" tint="-0.499984740745262"/>
  </sheetPr>
  <dimension ref="A1:AP761"/>
  <sheetViews>
    <sheetView workbookViewId="0">
      <selection activeCell="G748" sqref="G748"/>
    </sheetView>
  </sheetViews>
  <sheetFormatPr defaultColWidth="8.85546875" defaultRowHeight="15" x14ac:dyDescent="0.25"/>
  <cols>
    <col min="1" max="1" width="8.85546875" style="33"/>
    <col min="2" max="2" width="23.5703125" style="33" bestFit="1" customWidth="1"/>
    <col min="3" max="16384" width="8.85546875" style="33"/>
  </cols>
  <sheetData>
    <row r="1" spans="1:42" s="56" customFormat="1" x14ac:dyDescent="0.25">
      <c r="A1" s="55" t="s">
        <v>71</v>
      </c>
    </row>
    <row r="3" spans="1:42" x14ac:dyDescent="0.25">
      <c r="C3" s="33" t="s">
        <v>11</v>
      </c>
      <c r="D3" s="33">
        <v>2012</v>
      </c>
      <c r="E3" s="33">
        <v>2013</v>
      </c>
      <c r="F3" s="33">
        <v>2014</v>
      </c>
      <c r="G3" s="33">
        <v>2015</v>
      </c>
      <c r="H3" s="33">
        <v>2016</v>
      </c>
      <c r="I3" s="33">
        <v>2017</v>
      </c>
      <c r="J3" s="33">
        <v>2018</v>
      </c>
      <c r="K3" s="33">
        <v>2019</v>
      </c>
      <c r="L3" s="33">
        <v>2020</v>
      </c>
      <c r="M3" s="33">
        <v>2021</v>
      </c>
      <c r="N3" s="33">
        <v>2022</v>
      </c>
      <c r="O3" s="33">
        <v>2023</v>
      </c>
      <c r="P3" s="33">
        <v>2024</v>
      </c>
      <c r="Q3" s="33">
        <v>2025</v>
      </c>
      <c r="R3" s="33">
        <v>2026</v>
      </c>
      <c r="S3" s="33">
        <v>2027</v>
      </c>
      <c r="T3" s="33">
        <v>2028</v>
      </c>
      <c r="U3" s="33">
        <v>2029</v>
      </c>
      <c r="V3" s="33">
        <v>2030</v>
      </c>
      <c r="W3" s="33">
        <v>2031</v>
      </c>
      <c r="X3" s="33">
        <v>2032</v>
      </c>
      <c r="Y3" s="33">
        <v>2033</v>
      </c>
      <c r="Z3" s="33">
        <v>2034</v>
      </c>
      <c r="AA3" s="33">
        <v>2035</v>
      </c>
      <c r="AB3" s="33">
        <v>2036</v>
      </c>
      <c r="AC3" s="33">
        <v>2037</v>
      </c>
      <c r="AD3" s="33">
        <v>2038</v>
      </c>
      <c r="AE3" s="33">
        <v>2039</v>
      </c>
      <c r="AF3" s="33">
        <v>2040</v>
      </c>
      <c r="AG3" s="33">
        <v>2041</v>
      </c>
      <c r="AH3" s="33">
        <v>2042</v>
      </c>
      <c r="AI3" s="33">
        <v>2043</v>
      </c>
      <c r="AJ3" s="33">
        <v>2044</v>
      </c>
      <c r="AK3" s="33">
        <v>2045</v>
      </c>
      <c r="AL3" s="33">
        <v>2046</v>
      </c>
      <c r="AM3" s="33">
        <v>2047</v>
      </c>
      <c r="AN3" s="33">
        <v>2048</v>
      </c>
      <c r="AO3" s="33">
        <v>2049</v>
      </c>
      <c r="AP3" s="33">
        <v>2050</v>
      </c>
    </row>
    <row r="4" spans="1:42" x14ac:dyDescent="0.25">
      <c r="B4" s="33" t="s">
        <v>12</v>
      </c>
      <c r="C4" s="33" t="s">
        <v>13</v>
      </c>
    </row>
    <row r="5" spans="1:42" x14ac:dyDescent="0.25">
      <c r="B5" s="33" t="s">
        <v>14</v>
      </c>
      <c r="C5" s="4" t="s">
        <v>36</v>
      </c>
      <c r="D5" s="33">
        <v>2677.7408249999999</v>
      </c>
      <c r="E5" s="33">
        <v>2790.8840960000002</v>
      </c>
      <c r="F5" s="33">
        <v>2978.0288999999998</v>
      </c>
      <c r="G5" s="33">
        <v>3011.1639140000002</v>
      </c>
      <c r="H5" s="33">
        <v>3151.8778000000002</v>
      </c>
      <c r="I5" s="33">
        <v>3181.6355910000002</v>
      </c>
      <c r="J5" s="33">
        <v>3200.8872019999999</v>
      </c>
      <c r="K5" s="33">
        <v>3200.8872019999999</v>
      </c>
      <c r="L5" s="33">
        <v>3200.8872019999999</v>
      </c>
      <c r="M5" s="33">
        <v>3200.8872019999999</v>
      </c>
      <c r="N5" s="33">
        <v>3200.8872019999999</v>
      </c>
      <c r="O5" s="33">
        <v>3200.8872019999999</v>
      </c>
      <c r="P5" s="33">
        <v>1179.895215</v>
      </c>
      <c r="Q5" s="33">
        <v>1179.895215</v>
      </c>
      <c r="R5" s="33">
        <v>1179.895215</v>
      </c>
      <c r="S5" s="33">
        <v>1179.895215</v>
      </c>
      <c r="T5" s="33">
        <v>1179.895215</v>
      </c>
      <c r="U5" s="33">
        <v>1179.895215</v>
      </c>
      <c r="V5" s="33">
        <v>1179.895215</v>
      </c>
      <c r="W5" s="33">
        <v>255.97447059999999</v>
      </c>
      <c r="X5" s="33">
        <v>255.97447059999999</v>
      </c>
      <c r="Y5" s="33">
        <v>255.97447059999999</v>
      </c>
      <c r="Z5" s="33">
        <v>255.97447059999999</v>
      </c>
      <c r="AA5" s="33">
        <v>255.97447059999999</v>
      </c>
    </row>
    <row r="6" spans="1:42" x14ac:dyDescent="0.25">
      <c r="B6" s="33" t="s">
        <v>14</v>
      </c>
      <c r="C6" s="4" t="s">
        <v>37</v>
      </c>
      <c r="D6" s="33">
        <v>242.37274429999999</v>
      </c>
      <c r="E6" s="33">
        <v>258.64235439999999</v>
      </c>
      <c r="F6" s="33">
        <v>272.02380199999999</v>
      </c>
      <c r="G6" s="33">
        <v>285.90100039999999</v>
      </c>
      <c r="H6" s="33">
        <v>392.786269</v>
      </c>
      <c r="I6" s="33">
        <v>396.59042340000002</v>
      </c>
      <c r="J6" s="33">
        <v>396.59042340000002</v>
      </c>
      <c r="K6" s="33">
        <v>396.59042340000002</v>
      </c>
      <c r="L6" s="33">
        <v>396.59042340000002</v>
      </c>
      <c r="M6" s="33">
        <v>396.59042340000002</v>
      </c>
      <c r="N6" s="33">
        <v>396.59042340000002</v>
      </c>
      <c r="O6" s="33">
        <v>396.59042340000002</v>
      </c>
      <c r="P6" s="33">
        <v>201.25506050000001</v>
      </c>
      <c r="Q6" s="33">
        <v>201.25506050000001</v>
      </c>
      <c r="R6" s="33">
        <v>201.25506050000001</v>
      </c>
      <c r="S6" s="33">
        <v>201.25506050000001</v>
      </c>
      <c r="T6" s="33">
        <v>201.25506050000001</v>
      </c>
      <c r="U6" s="33">
        <v>201.25506050000001</v>
      </c>
      <c r="V6" s="33">
        <v>201.25506050000001</v>
      </c>
      <c r="W6" s="33">
        <v>110.68942300000001</v>
      </c>
      <c r="X6" s="33">
        <v>110.68942300000001</v>
      </c>
      <c r="Y6" s="33">
        <v>110.68942300000001</v>
      </c>
      <c r="Z6" s="33">
        <v>110.68942300000001</v>
      </c>
      <c r="AA6" s="33">
        <v>110.68942300000001</v>
      </c>
    </row>
    <row r="7" spans="1:42" x14ac:dyDescent="0.25">
      <c r="B7" s="33" t="s">
        <v>14</v>
      </c>
      <c r="C7" s="4" t="s">
        <v>38</v>
      </c>
      <c r="D7" s="33">
        <v>329.89656669999999</v>
      </c>
      <c r="E7" s="33">
        <v>331.43166780000001</v>
      </c>
      <c r="F7" s="33">
        <v>341.21286880000002</v>
      </c>
      <c r="G7" s="33">
        <v>365.10831100000001</v>
      </c>
      <c r="H7" s="33">
        <v>375.9409114</v>
      </c>
      <c r="I7" s="33">
        <v>375.9409114</v>
      </c>
      <c r="J7" s="33">
        <v>375.9409114</v>
      </c>
      <c r="K7" s="33">
        <v>375.9409114</v>
      </c>
      <c r="L7" s="33">
        <v>375.9409114</v>
      </c>
      <c r="M7" s="33">
        <v>375.9409114</v>
      </c>
      <c r="N7" s="33">
        <v>375.9409114</v>
      </c>
      <c r="O7" s="33">
        <v>375.9409114</v>
      </c>
      <c r="P7" s="33">
        <v>127.717665</v>
      </c>
      <c r="Q7" s="33">
        <v>127.717665</v>
      </c>
      <c r="R7" s="33">
        <v>127.717665</v>
      </c>
      <c r="S7" s="33">
        <v>127.717665</v>
      </c>
      <c r="T7" s="33">
        <v>127.717665</v>
      </c>
      <c r="U7" s="33">
        <v>127.717665</v>
      </c>
      <c r="V7" s="33">
        <v>127.717665</v>
      </c>
      <c r="W7" s="33">
        <v>10.832600449999999</v>
      </c>
      <c r="X7" s="33">
        <v>10.832600449999999</v>
      </c>
      <c r="Y7" s="33">
        <v>10.832600449999999</v>
      </c>
      <c r="Z7" s="33">
        <v>10.832600449999999</v>
      </c>
      <c r="AA7" s="33">
        <v>10.832600449999999</v>
      </c>
    </row>
    <row r="8" spans="1:42" x14ac:dyDescent="0.25">
      <c r="B8" s="33" t="s">
        <v>14</v>
      </c>
      <c r="C8" s="4" t="s">
        <v>39</v>
      </c>
      <c r="D8" s="33">
        <v>30.29942067</v>
      </c>
      <c r="E8" s="33">
        <v>55.787892309999997</v>
      </c>
      <c r="F8" s="33">
        <v>55.787892309999997</v>
      </c>
      <c r="G8" s="33">
        <v>55.787892309999997</v>
      </c>
      <c r="H8" s="33">
        <v>55.787892309999997</v>
      </c>
      <c r="I8" s="33">
        <v>55.787892309999997</v>
      </c>
      <c r="J8" s="33">
        <v>55.787892309999997</v>
      </c>
      <c r="K8" s="33">
        <v>55.787892309999997</v>
      </c>
      <c r="L8" s="33">
        <v>55.787892309999997</v>
      </c>
      <c r="M8" s="33">
        <v>55.787892309999997</v>
      </c>
      <c r="N8" s="33">
        <v>55.787892309999997</v>
      </c>
      <c r="O8" s="33">
        <v>55.787892309999997</v>
      </c>
      <c r="P8" s="33">
        <v>27.049640530000001</v>
      </c>
      <c r="Q8" s="33">
        <v>27.049640530000001</v>
      </c>
      <c r="R8" s="33">
        <v>27.049640530000001</v>
      </c>
      <c r="S8" s="33">
        <v>27.049640530000001</v>
      </c>
      <c r="T8" s="33">
        <v>27.049640530000001</v>
      </c>
      <c r="U8" s="33">
        <v>27.049640530000001</v>
      </c>
      <c r="V8" s="33">
        <v>27.049640530000001</v>
      </c>
    </row>
    <row r="9" spans="1:42" x14ac:dyDescent="0.25">
      <c r="B9" s="33" t="s">
        <v>14</v>
      </c>
      <c r="C9" s="4" t="s">
        <v>40</v>
      </c>
    </row>
    <row r="10" spans="1:42" x14ac:dyDescent="0.25">
      <c r="B10" s="33" t="s">
        <v>14</v>
      </c>
      <c r="C10" s="4" t="s">
        <v>41</v>
      </c>
      <c r="I10" s="33">
        <v>7.646541493</v>
      </c>
      <c r="J10" s="33">
        <v>7.646541493</v>
      </c>
      <c r="K10" s="33">
        <v>7.646541493</v>
      </c>
      <c r="L10" s="33">
        <v>7.646541493</v>
      </c>
      <c r="M10" s="33">
        <v>7.646541493</v>
      </c>
      <c r="N10" s="33">
        <v>7.646541493</v>
      </c>
      <c r="O10" s="33">
        <v>7.646541493</v>
      </c>
      <c r="P10" s="33">
        <v>7.646541493</v>
      </c>
      <c r="Q10" s="33">
        <v>7.646541493</v>
      </c>
      <c r="R10" s="33">
        <v>7.646541493</v>
      </c>
      <c r="S10" s="33">
        <v>7.646541493</v>
      </c>
      <c r="T10" s="33">
        <v>7.646541493</v>
      </c>
      <c r="U10" s="33">
        <v>7.646541493</v>
      </c>
      <c r="V10" s="33">
        <v>7.646541493</v>
      </c>
      <c r="W10" s="33">
        <v>7.646541493</v>
      </c>
      <c r="X10" s="33">
        <v>7.646541493</v>
      </c>
      <c r="Y10" s="33">
        <v>7.646541493</v>
      </c>
      <c r="Z10" s="33">
        <v>7.646541493</v>
      </c>
      <c r="AA10" s="33">
        <v>7.646541493</v>
      </c>
    </row>
    <row r="11" spans="1:42" x14ac:dyDescent="0.25">
      <c r="B11" s="33" t="s">
        <v>14</v>
      </c>
      <c r="C11" s="4" t="s">
        <v>42</v>
      </c>
    </row>
    <row r="12" spans="1:42" x14ac:dyDescent="0.25">
      <c r="B12" s="33" t="s">
        <v>14</v>
      </c>
      <c r="C12" s="4" t="s">
        <v>43</v>
      </c>
    </row>
    <row r="13" spans="1:42" x14ac:dyDescent="0.25">
      <c r="B13" s="33" t="s">
        <v>14</v>
      </c>
      <c r="C13" s="4" t="s">
        <v>44</v>
      </c>
    </row>
    <row r="14" spans="1:42" x14ac:dyDescent="0.25">
      <c r="B14" s="33" t="s">
        <v>14</v>
      </c>
      <c r="C14" s="4" t="s">
        <v>45</v>
      </c>
    </row>
    <row r="15" spans="1:42" x14ac:dyDescent="0.25">
      <c r="B15" s="33" t="s">
        <v>14</v>
      </c>
      <c r="C15" s="4" t="s">
        <v>46</v>
      </c>
    </row>
    <row r="16" spans="1:42" x14ac:dyDescent="0.25">
      <c r="B16" s="33" t="s">
        <v>14</v>
      </c>
      <c r="C16" s="4" t="s">
        <v>15</v>
      </c>
      <c r="D16" s="33">
        <v>3280.309557</v>
      </c>
      <c r="E16" s="33">
        <v>3436.7460110000002</v>
      </c>
      <c r="F16" s="33">
        <v>3647.0534640000001</v>
      </c>
      <c r="G16" s="33">
        <v>3717.9611169999998</v>
      </c>
      <c r="H16" s="33">
        <v>3976.3928729999998</v>
      </c>
      <c r="I16" s="33">
        <v>4017.6013600000001</v>
      </c>
      <c r="J16" s="33">
        <v>4036.8529709999998</v>
      </c>
      <c r="K16" s="33">
        <v>4036.8529709999998</v>
      </c>
      <c r="L16" s="33">
        <v>4036.8529709999998</v>
      </c>
      <c r="M16" s="33">
        <v>4036.8529709999998</v>
      </c>
      <c r="N16" s="33">
        <v>4036.8529709999998</v>
      </c>
      <c r="O16" s="33">
        <v>4036.8529709999998</v>
      </c>
      <c r="P16" s="33">
        <v>1543.564122</v>
      </c>
      <c r="Q16" s="33">
        <v>1543.564122</v>
      </c>
      <c r="R16" s="33">
        <v>1543.564122</v>
      </c>
      <c r="S16" s="33">
        <v>1543.564122</v>
      </c>
      <c r="T16" s="33">
        <v>1543.564122</v>
      </c>
      <c r="U16" s="33">
        <v>1543.564122</v>
      </c>
      <c r="V16" s="33">
        <v>1543.564122</v>
      </c>
      <c r="W16" s="33">
        <v>385.14303560000002</v>
      </c>
      <c r="X16" s="33">
        <v>385.14303560000002</v>
      </c>
      <c r="Y16" s="33">
        <v>385.14303560000002</v>
      </c>
      <c r="Z16" s="33">
        <v>385.14303560000002</v>
      </c>
      <c r="AA16" s="33">
        <v>385.14303560000002</v>
      </c>
      <c r="AB16" s="33">
        <v>0</v>
      </c>
      <c r="AC16" s="33">
        <v>0</v>
      </c>
      <c r="AD16" s="33">
        <v>0</v>
      </c>
      <c r="AE16" s="33">
        <v>0</v>
      </c>
      <c r="AF16" s="33">
        <v>0</v>
      </c>
      <c r="AG16" s="33">
        <v>0</v>
      </c>
      <c r="AH16" s="33">
        <v>0</v>
      </c>
      <c r="AI16" s="33">
        <v>0</v>
      </c>
      <c r="AJ16" s="33">
        <v>0</v>
      </c>
      <c r="AK16" s="33">
        <v>0</v>
      </c>
      <c r="AL16" s="33">
        <v>0</v>
      </c>
      <c r="AM16" s="33">
        <v>0</v>
      </c>
      <c r="AN16" s="33">
        <v>0</v>
      </c>
      <c r="AO16" s="33">
        <v>0</v>
      </c>
      <c r="AP16" s="33">
        <v>0</v>
      </c>
    </row>
    <row r="17" spans="2:42" x14ac:dyDescent="0.25">
      <c r="B17" s="33" t="s">
        <v>16</v>
      </c>
      <c r="C17" s="4" t="s">
        <v>36</v>
      </c>
    </row>
    <row r="18" spans="2:42" x14ac:dyDescent="0.25">
      <c r="B18" s="33" t="s">
        <v>16</v>
      </c>
      <c r="C18" s="4" t="s">
        <v>37</v>
      </c>
    </row>
    <row r="19" spans="2:42" x14ac:dyDescent="0.25">
      <c r="B19" s="33" t="s">
        <v>16</v>
      </c>
      <c r="C19" s="4" t="s">
        <v>38</v>
      </c>
    </row>
    <row r="20" spans="2:42" x14ac:dyDescent="0.25">
      <c r="B20" s="33" t="s">
        <v>16</v>
      </c>
      <c r="C20" s="4" t="s">
        <v>39</v>
      </c>
    </row>
    <row r="21" spans="2:42" x14ac:dyDescent="0.25">
      <c r="B21" s="33" t="s">
        <v>16</v>
      </c>
      <c r="C21" s="4" t="s">
        <v>40</v>
      </c>
    </row>
    <row r="22" spans="2:42" x14ac:dyDescent="0.25">
      <c r="B22" s="33" t="s">
        <v>16</v>
      </c>
      <c r="C22" s="4" t="s">
        <v>41</v>
      </c>
    </row>
    <row r="23" spans="2:42" x14ac:dyDescent="0.25">
      <c r="B23" s="33" t="s">
        <v>16</v>
      </c>
      <c r="C23" s="4" t="s">
        <v>42</v>
      </c>
    </row>
    <row r="24" spans="2:42" x14ac:dyDescent="0.25">
      <c r="B24" s="33" t="s">
        <v>16</v>
      </c>
      <c r="C24" s="4" t="s">
        <v>43</v>
      </c>
    </row>
    <row r="25" spans="2:42" x14ac:dyDescent="0.25">
      <c r="B25" s="33" t="s">
        <v>16</v>
      </c>
      <c r="C25" s="4" t="s">
        <v>44</v>
      </c>
    </row>
    <row r="26" spans="2:42" x14ac:dyDescent="0.25">
      <c r="B26" s="33" t="s">
        <v>16</v>
      </c>
      <c r="C26" s="4" t="s">
        <v>45</v>
      </c>
    </row>
    <row r="27" spans="2:42" x14ac:dyDescent="0.25">
      <c r="B27" s="33" t="s">
        <v>16</v>
      </c>
      <c r="C27" s="4" t="s">
        <v>46</v>
      </c>
    </row>
    <row r="28" spans="2:42" x14ac:dyDescent="0.25">
      <c r="B28" s="33" t="s">
        <v>16</v>
      </c>
      <c r="C28" s="4" t="s">
        <v>15</v>
      </c>
      <c r="D28" s="33">
        <v>0</v>
      </c>
      <c r="E28" s="33">
        <v>0</v>
      </c>
      <c r="F28" s="33">
        <v>0</v>
      </c>
      <c r="G28" s="33">
        <v>0</v>
      </c>
      <c r="H28" s="33">
        <v>0</v>
      </c>
      <c r="I28" s="33">
        <v>0</v>
      </c>
      <c r="J28" s="33">
        <v>0</v>
      </c>
      <c r="K28" s="33">
        <v>0</v>
      </c>
      <c r="L28" s="33">
        <v>0</v>
      </c>
      <c r="M28" s="33">
        <v>0</v>
      </c>
      <c r="N28" s="33">
        <v>0</v>
      </c>
      <c r="O28" s="33">
        <v>0</v>
      </c>
      <c r="P28" s="33">
        <v>0</v>
      </c>
      <c r="Q28" s="33">
        <v>0</v>
      </c>
      <c r="R28" s="33">
        <v>0</v>
      </c>
      <c r="S28" s="33">
        <v>0</v>
      </c>
      <c r="T28" s="33">
        <v>0</v>
      </c>
      <c r="U28" s="33">
        <v>0</v>
      </c>
      <c r="V28" s="33">
        <v>0</v>
      </c>
      <c r="W28" s="33">
        <v>0</v>
      </c>
      <c r="X28" s="33">
        <v>0</v>
      </c>
      <c r="Y28" s="33">
        <v>0</v>
      </c>
      <c r="Z28" s="33">
        <v>0</v>
      </c>
      <c r="AA28" s="33">
        <v>0</v>
      </c>
      <c r="AB28" s="33">
        <v>0</v>
      </c>
      <c r="AC28" s="33">
        <v>0</v>
      </c>
      <c r="AD28" s="33">
        <v>0</v>
      </c>
      <c r="AE28" s="33">
        <v>0</v>
      </c>
      <c r="AF28" s="33">
        <v>0</v>
      </c>
      <c r="AG28" s="33">
        <v>0</v>
      </c>
      <c r="AH28" s="33">
        <v>0</v>
      </c>
      <c r="AI28" s="33">
        <v>0</v>
      </c>
      <c r="AJ28" s="33">
        <v>0</v>
      </c>
      <c r="AK28" s="33">
        <v>0</v>
      </c>
      <c r="AL28" s="33">
        <v>0</v>
      </c>
      <c r="AM28" s="33">
        <v>0</v>
      </c>
      <c r="AN28" s="33">
        <v>0</v>
      </c>
      <c r="AO28" s="33">
        <v>0</v>
      </c>
      <c r="AP28" s="33">
        <v>0</v>
      </c>
    </row>
    <row r="29" spans="2:42" x14ac:dyDescent="0.25">
      <c r="B29" s="33" t="s">
        <v>17</v>
      </c>
      <c r="C29" s="4" t="s">
        <v>36</v>
      </c>
    </row>
    <row r="30" spans="2:42" x14ac:dyDescent="0.25">
      <c r="B30" s="33" t="s">
        <v>17</v>
      </c>
      <c r="C30" s="4" t="s">
        <v>37</v>
      </c>
    </row>
    <row r="31" spans="2:42" x14ac:dyDescent="0.25">
      <c r="B31" s="33" t="s">
        <v>17</v>
      </c>
      <c r="C31" s="4" t="s">
        <v>38</v>
      </c>
      <c r="D31" s="33">
        <v>696.48098519999996</v>
      </c>
      <c r="E31" s="33">
        <v>696.48098519999996</v>
      </c>
      <c r="F31" s="33">
        <v>696.48098519999996</v>
      </c>
      <c r="G31" s="33">
        <v>696.48098519999996</v>
      </c>
      <c r="H31" s="33">
        <v>464.32065679999999</v>
      </c>
      <c r="I31" s="33">
        <v>464.32065679999999</v>
      </c>
      <c r="J31" s="33">
        <v>155.70854700000001</v>
      </c>
      <c r="K31" s="33">
        <v>379.10250079999997</v>
      </c>
      <c r="L31" s="33">
        <v>232.1603284</v>
      </c>
      <c r="M31" s="33">
        <v>379.10250079999997</v>
      </c>
      <c r="N31" s="33">
        <v>464.32065679999999</v>
      </c>
      <c r="O31" s="33">
        <v>464.32065679999999</v>
      </c>
      <c r="P31" s="33">
        <v>464.32065679999999</v>
      </c>
      <c r="Q31" s="33">
        <v>464.32065679999999</v>
      </c>
      <c r="R31" s="33">
        <v>464.32065679999999</v>
      </c>
      <c r="S31" s="33">
        <v>464.32065679999999</v>
      </c>
      <c r="T31" s="33">
        <v>464.32065679999999</v>
      </c>
      <c r="U31" s="33">
        <v>464.32065679999999</v>
      </c>
      <c r="V31" s="33">
        <v>464.32065679999999</v>
      </c>
    </row>
    <row r="32" spans="2:42" x14ac:dyDescent="0.25">
      <c r="B32" s="33" t="s">
        <v>17</v>
      </c>
      <c r="C32" s="4" t="s">
        <v>39</v>
      </c>
      <c r="E32" s="33">
        <v>91.274070100000003</v>
      </c>
      <c r="F32" s="33">
        <v>84.335140390000007</v>
      </c>
      <c r="G32" s="33">
        <v>141.53556879999999</v>
      </c>
      <c r="H32" s="33">
        <v>156.36729969999999</v>
      </c>
      <c r="I32" s="33">
        <v>156.36729969999999</v>
      </c>
      <c r="J32" s="33">
        <v>0.38132997600000001</v>
      </c>
      <c r="K32" s="33">
        <v>156.36729969999999</v>
      </c>
      <c r="L32" s="33">
        <v>78.183649849999995</v>
      </c>
      <c r="M32" s="33">
        <v>82.424820350000005</v>
      </c>
      <c r="N32" s="33">
        <v>234.5509495</v>
      </c>
      <c r="O32" s="33">
        <v>156.36729969999999</v>
      </c>
      <c r="P32" s="33">
        <v>156.36729969999999</v>
      </c>
      <c r="Q32" s="33">
        <v>222.8218123</v>
      </c>
      <c r="R32" s="33">
        <v>234.5509495</v>
      </c>
      <c r="S32" s="33">
        <v>234.5509495</v>
      </c>
      <c r="T32" s="33">
        <v>234.5509495</v>
      </c>
      <c r="U32" s="33">
        <v>234.5509495</v>
      </c>
      <c r="V32" s="33">
        <v>234.5509495</v>
      </c>
    </row>
    <row r="33" spans="2:42" x14ac:dyDescent="0.25">
      <c r="B33" s="33" t="s">
        <v>17</v>
      </c>
      <c r="C33" s="4" t="s">
        <v>40</v>
      </c>
    </row>
    <row r="34" spans="2:42" x14ac:dyDescent="0.25">
      <c r="B34" s="33" t="s">
        <v>17</v>
      </c>
      <c r="C34" s="4" t="s">
        <v>41</v>
      </c>
    </row>
    <row r="35" spans="2:42" x14ac:dyDescent="0.25">
      <c r="B35" s="33" t="s">
        <v>17</v>
      </c>
      <c r="C35" s="4" t="s">
        <v>42</v>
      </c>
    </row>
    <row r="36" spans="2:42" x14ac:dyDescent="0.25">
      <c r="B36" s="33" t="s">
        <v>17</v>
      </c>
      <c r="C36" s="4" t="s">
        <v>43</v>
      </c>
    </row>
    <row r="37" spans="2:42" x14ac:dyDescent="0.25">
      <c r="B37" s="33" t="s">
        <v>17</v>
      </c>
      <c r="C37" s="4" t="s">
        <v>44</v>
      </c>
    </row>
    <row r="38" spans="2:42" x14ac:dyDescent="0.25">
      <c r="B38" s="33" t="s">
        <v>17</v>
      </c>
      <c r="C38" s="4" t="s">
        <v>45</v>
      </c>
    </row>
    <row r="39" spans="2:42" x14ac:dyDescent="0.25">
      <c r="B39" s="33" t="s">
        <v>17</v>
      </c>
      <c r="C39" s="4" t="s">
        <v>46</v>
      </c>
    </row>
    <row r="40" spans="2:42" x14ac:dyDescent="0.25">
      <c r="B40" s="33" t="s">
        <v>17</v>
      </c>
      <c r="C40" s="4" t="s">
        <v>15</v>
      </c>
      <c r="D40" s="33">
        <v>696.48098519999996</v>
      </c>
      <c r="E40" s="33">
        <v>787.75505529999998</v>
      </c>
      <c r="F40" s="33">
        <v>780.81612559999996</v>
      </c>
      <c r="G40" s="33">
        <v>838.01655400000004</v>
      </c>
      <c r="H40" s="33">
        <v>620.68795650000004</v>
      </c>
      <c r="I40" s="33">
        <v>620.68795650000004</v>
      </c>
      <c r="J40" s="33">
        <v>156.089877</v>
      </c>
      <c r="K40" s="33">
        <v>535.46980050000002</v>
      </c>
      <c r="L40" s="33">
        <v>310.3439783</v>
      </c>
      <c r="M40" s="33">
        <v>461.52732120000002</v>
      </c>
      <c r="N40" s="33">
        <v>698.87160640000002</v>
      </c>
      <c r="O40" s="33">
        <v>620.68795650000004</v>
      </c>
      <c r="P40" s="33">
        <v>620.68795650000004</v>
      </c>
      <c r="Q40" s="33">
        <v>687.14246909999997</v>
      </c>
      <c r="R40" s="33">
        <v>698.87160640000002</v>
      </c>
      <c r="S40" s="33">
        <v>698.87160640000002</v>
      </c>
      <c r="T40" s="33">
        <v>698.87160640000002</v>
      </c>
      <c r="U40" s="33">
        <v>698.87160640000002</v>
      </c>
      <c r="V40" s="33">
        <v>698.87160640000002</v>
      </c>
      <c r="W40" s="33">
        <v>0</v>
      </c>
      <c r="X40" s="33">
        <v>0</v>
      </c>
      <c r="Y40" s="33">
        <v>0</v>
      </c>
      <c r="Z40" s="33">
        <v>0</v>
      </c>
      <c r="AA40" s="33">
        <v>0</v>
      </c>
      <c r="AB40" s="33">
        <v>0</v>
      </c>
      <c r="AC40" s="33">
        <v>0</v>
      </c>
      <c r="AD40" s="33">
        <v>0</v>
      </c>
      <c r="AE40" s="33">
        <v>0</v>
      </c>
      <c r="AF40" s="33">
        <v>0</v>
      </c>
      <c r="AG40" s="33">
        <v>0</v>
      </c>
      <c r="AH40" s="33">
        <v>0</v>
      </c>
      <c r="AI40" s="33">
        <v>0</v>
      </c>
      <c r="AJ40" s="33">
        <v>0</v>
      </c>
      <c r="AK40" s="33">
        <v>0</v>
      </c>
      <c r="AL40" s="33">
        <v>0</v>
      </c>
      <c r="AM40" s="33">
        <v>0</v>
      </c>
      <c r="AN40" s="33">
        <v>0</v>
      </c>
      <c r="AO40" s="33">
        <v>0</v>
      </c>
      <c r="AP40" s="33">
        <v>0</v>
      </c>
    </row>
    <row r="41" spans="2:42" x14ac:dyDescent="0.25">
      <c r="B41" s="33" t="s">
        <v>18</v>
      </c>
      <c r="C41" s="4" t="s">
        <v>36</v>
      </c>
    </row>
    <row r="42" spans="2:42" x14ac:dyDescent="0.25">
      <c r="B42" s="33" t="s">
        <v>18</v>
      </c>
      <c r="C42" s="4" t="s">
        <v>37</v>
      </c>
    </row>
    <row r="43" spans="2:42" x14ac:dyDescent="0.25">
      <c r="B43" s="33" t="s">
        <v>18</v>
      </c>
      <c r="C43" s="4" t="s">
        <v>38</v>
      </c>
    </row>
    <row r="44" spans="2:42" x14ac:dyDescent="0.25">
      <c r="B44" s="33" t="s">
        <v>18</v>
      </c>
      <c r="C44" s="4" t="s">
        <v>39</v>
      </c>
    </row>
    <row r="45" spans="2:42" x14ac:dyDescent="0.25">
      <c r="B45" s="33" t="s">
        <v>18</v>
      </c>
      <c r="C45" s="4" t="s">
        <v>40</v>
      </c>
    </row>
    <row r="46" spans="2:42" x14ac:dyDescent="0.25">
      <c r="B46" s="33" t="s">
        <v>18</v>
      </c>
      <c r="C46" s="4" t="s">
        <v>41</v>
      </c>
    </row>
    <row r="47" spans="2:42" x14ac:dyDescent="0.25">
      <c r="B47" s="33" t="s">
        <v>18</v>
      </c>
      <c r="C47" s="4" t="s">
        <v>42</v>
      </c>
    </row>
    <row r="48" spans="2:42" x14ac:dyDescent="0.25">
      <c r="B48" s="33" t="s">
        <v>18</v>
      </c>
      <c r="C48" s="4" t="s">
        <v>43</v>
      </c>
    </row>
    <row r="49" spans="2:42" x14ac:dyDescent="0.25">
      <c r="B49" s="33" t="s">
        <v>18</v>
      </c>
      <c r="C49" s="4" t="s">
        <v>44</v>
      </c>
    </row>
    <row r="50" spans="2:42" x14ac:dyDescent="0.25">
      <c r="B50" s="33" t="s">
        <v>18</v>
      </c>
      <c r="C50" s="4" t="s">
        <v>45</v>
      </c>
    </row>
    <row r="51" spans="2:42" x14ac:dyDescent="0.25">
      <c r="B51" s="33" t="s">
        <v>18</v>
      </c>
      <c r="C51" s="4" t="s">
        <v>46</v>
      </c>
    </row>
    <row r="52" spans="2:42" x14ac:dyDescent="0.25">
      <c r="B52" s="33" t="s">
        <v>18</v>
      </c>
      <c r="C52" s="4" t="s">
        <v>15</v>
      </c>
      <c r="D52" s="33">
        <v>0</v>
      </c>
      <c r="E52" s="33">
        <v>0</v>
      </c>
      <c r="F52" s="33">
        <v>0</v>
      </c>
      <c r="G52" s="33">
        <v>0</v>
      </c>
      <c r="H52" s="33">
        <v>0</v>
      </c>
      <c r="I52" s="33">
        <v>0</v>
      </c>
      <c r="J52" s="33">
        <v>0</v>
      </c>
      <c r="K52" s="33">
        <v>0</v>
      </c>
      <c r="L52" s="33">
        <v>0</v>
      </c>
      <c r="M52" s="33">
        <v>0</v>
      </c>
      <c r="N52" s="33">
        <v>0</v>
      </c>
      <c r="O52" s="33">
        <v>0</v>
      </c>
      <c r="P52" s="33">
        <v>0</v>
      </c>
      <c r="Q52" s="33">
        <v>0</v>
      </c>
      <c r="R52" s="33">
        <v>0</v>
      </c>
      <c r="S52" s="33">
        <v>0</v>
      </c>
      <c r="T52" s="33">
        <v>0</v>
      </c>
      <c r="U52" s="33">
        <v>0</v>
      </c>
      <c r="V52" s="33">
        <v>0</v>
      </c>
      <c r="W52" s="33">
        <v>0</v>
      </c>
      <c r="X52" s="33">
        <v>0</v>
      </c>
      <c r="Y52" s="33">
        <v>0</v>
      </c>
      <c r="Z52" s="33">
        <v>0</v>
      </c>
      <c r="AA52" s="33">
        <v>0</v>
      </c>
      <c r="AB52" s="33">
        <v>0</v>
      </c>
      <c r="AC52" s="33">
        <v>0</v>
      </c>
      <c r="AD52" s="33">
        <v>0</v>
      </c>
      <c r="AE52" s="33">
        <v>0</v>
      </c>
      <c r="AF52" s="33">
        <v>0</v>
      </c>
      <c r="AG52" s="33">
        <v>0</v>
      </c>
      <c r="AH52" s="33">
        <v>0</v>
      </c>
      <c r="AI52" s="33">
        <v>0</v>
      </c>
      <c r="AJ52" s="33">
        <v>0</v>
      </c>
      <c r="AK52" s="33">
        <v>0</v>
      </c>
      <c r="AL52" s="33">
        <v>0</v>
      </c>
      <c r="AM52" s="33">
        <v>0</v>
      </c>
      <c r="AN52" s="33">
        <v>0</v>
      </c>
      <c r="AO52" s="33">
        <v>0</v>
      </c>
      <c r="AP52" s="33">
        <v>0</v>
      </c>
    </row>
    <row r="53" spans="2:42" x14ac:dyDescent="0.25">
      <c r="B53" s="33" t="s">
        <v>761</v>
      </c>
      <c r="C53" s="4" t="s">
        <v>36</v>
      </c>
    </row>
    <row r="54" spans="2:42" x14ac:dyDescent="0.25">
      <c r="B54" s="33" t="s">
        <v>761</v>
      </c>
      <c r="C54" s="4" t="s">
        <v>37</v>
      </c>
      <c r="D54" s="33">
        <v>975.76074340000002</v>
      </c>
      <c r="E54" s="33">
        <v>975.76074340000002</v>
      </c>
      <c r="F54" s="33">
        <v>975.76074340000002</v>
      </c>
      <c r="G54" s="33">
        <v>975.76074340000002</v>
      </c>
      <c r="H54" s="33">
        <v>911.04132340000001</v>
      </c>
      <c r="I54" s="33">
        <v>919.57625740000003</v>
      </c>
      <c r="J54" s="33">
        <v>800.70760810000002</v>
      </c>
      <c r="K54" s="33">
        <v>1102.4371759999999</v>
      </c>
      <c r="L54" s="33">
        <v>1055.4506839999999</v>
      </c>
      <c r="M54" s="33">
        <v>1150.1008899999999</v>
      </c>
      <c r="N54" s="33">
        <v>1171.480454</v>
      </c>
      <c r="O54" s="33">
        <v>1142.434804</v>
      </c>
      <c r="P54" s="33">
        <v>1142.434804</v>
      </c>
      <c r="Q54" s="33">
        <v>1189.421296</v>
      </c>
      <c r="R54" s="33">
        <v>1204.9345269999999</v>
      </c>
      <c r="S54" s="33">
        <v>1204.9345269999999</v>
      </c>
      <c r="T54" s="33">
        <v>1204.9345269999999</v>
      </c>
      <c r="U54" s="33">
        <v>351.05323320000002</v>
      </c>
      <c r="V54" s="33">
        <v>351.05323320000002</v>
      </c>
      <c r="W54" s="33">
        <v>285.35467640000002</v>
      </c>
      <c r="X54" s="33">
        <v>285.35467640000002</v>
      </c>
      <c r="Y54" s="33">
        <v>285.35467640000002</v>
      </c>
      <c r="Z54" s="33">
        <v>285.35467640000002</v>
      </c>
      <c r="AA54" s="33">
        <v>285.35467640000002</v>
      </c>
      <c r="AB54" s="33">
        <v>285.35467640000002</v>
      </c>
      <c r="AC54" s="33">
        <v>285.35467640000002</v>
      </c>
      <c r="AD54" s="33">
        <v>285.35467640000002</v>
      </c>
      <c r="AE54" s="33">
        <v>285.35467640000002</v>
      </c>
      <c r="AF54" s="33">
        <v>246.9031176</v>
      </c>
      <c r="AG54" s="33">
        <v>246.9031176</v>
      </c>
      <c r="AH54" s="33">
        <v>246.9031176</v>
      </c>
      <c r="AI54" s="33">
        <v>246.9031176</v>
      </c>
      <c r="AJ54" s="33">
        <v>246.9031176</v>
      </c>
    </row>
    <row r="55" spans="2:42" x14ac:dyDescent="0.25">
      <c r="B55" s="33" t="s">
        <v>761</v>
      </c>
      <c r="C55" s="4" t="s">
        <v>38</v>
      </c>
    </row>
    <row r="56" spans="2:42" x14ac:dyDescent="0.25">
      <c r="B56" s="33" t="s">
        <v>761</v>
      </c>
      <c r="C56" s="4" t="s">
        <v>39</v>
      </c>
    </row>
    <row r="57" spans="2:42" x14ac:dyDescent="0.25">
      <c r="B57" s="33" t="s">
        <v>761</v>
      </c>
      <c r="C57" s="4" t="s">
        <v>40</v>
      </c>
    </row>
    <row r="58" spans="2:42" x14ac:dyDescent="0.25">
      <c r="B58" s="33" t="s">
        <v>761</v>
      </c>
      <c r="C58" s="4" t="s">
        <v>41</v>
      </c>
    </row>
    <row r="59" spans="2:42" x14ac:dyDescent="0.25">
      <c r="B59" s="33" t="s">
        <v>761</v>
      </c>
      <c r="C59" s="4" t="s">
        <v>42</v>
      </c>
    </row>
    <row r="60" spans="2:42" x14ac:dyDescent="0.25">
      <c r="B60" s="33" t="s">
        <v>761</v>
      </c>
      <c r="C60" s="4" t="s">
        <v>43</v>
      </c>
    </row>
    <row r="61" spans="2:42" x14ac:dyDescent="0.25">
      <c r="B61" s="33" t="s">
        <v>761</v>
      </c>
      <c r="C61" s="4" t="s">
        <v>44</v>
      </c>
    </row>
    <row r="62" spans="2:42" x14ac:dyDescent="0.25">
      <c r="B62" s="33" t="s">
        <v>761</v>
      </c>
      <c r="C62" s="4" t="s">
        <v>45</v>
      </c>
    </row>
    <row r="63" spans="2:42" x14ac:dyDescent="0.25">
      <c r="B63" s="33" t="s">
        <v>761</v>
      </c>
      <c r="C63" s="4" t="s">
        <v>46</v>
      </c>
    </row>
    <row r="64" spans="2:42" x14ac:dyDescent="0.25">
      <c r="B64" s="33" t="s">
        <v>761</v>
      </c>
      <c r="C64" s="4" t="s">
        <v>15</v>
      </c>
      <c r="D64" s="33">
        <v>975.76074340000002</v>
      </c>
      <c r="E64" s="33">
        <v>975.76074340000002</v>
      </c>
      <c r="F64" s="33">
        <v>975.76074340000002</v>
      </c>
      <c r="G64" s="33">
        <v>975.76074340000002</v>
      </c>
      <c r="H64" s="33">
        <v>911.04132340000001</v>
      </c>
      <c r="I64" s="33">
        <v>919.57625740000003</v>
      </c>
      <c r="J64" s="33">
        <v>800.70760810000002</v>
      </c>
      <c r="K64" s="33">
        <v>1102.4371759999999</v>
      </c>
      <c r="L64" s="33">
        <v>1055.4506839999999</v>
      </c>
      <c r="M64" s="33">
        <v>1150.1008899999999</v>
      </c>
      <c r="N64" s="33">
        <v>1171.480454</v>
      </c>
      <c r="O64" s="33">
        <v>1142.434804</v>
      </c>
      <c r="P64" s="33">
        <v>1142.434804</v>
      </c>
      <c r="Q64" s="33">
        <v>1189.421296</v>
      </c>
      <c r="R64" s="33">
        <v>1204.9345269999999</v>
      </c>
      <c r="S64" s="33">
        <v>1204.9345269999999</v>
      </c>
      <c r="T64" s="33">
        <v>1204.9345269999999</v>
      </c>
      <c r="U64" s="33">
        <v>351.05323320000002</v>
      </c>
      <c r="V64" s="33">
        <v>351.05323320000002</v>
      </c>
      <c r="W64" s="33">
        <v>285.35467640000002</v>
      </c>
      <c r="X64" s="33">
        <v>285.35467640000002</v>
      </c>
      <c r="Y64" s="33">
        <v>285.35467640000002</v>
      </c>
      <c r="Z64" s="33">
        <v>285.35467640000002</v>
      </c>
      <c r="AA64" s="33">
        <v>285.35467640000002</v>
      </c>
      <c r="AB64" s="33">
        <v>285.35467640000002</v>
      </c>
      <c r="AC64" s="33">
        <v>285.35467640000002</v>
      </c>
      <c r="AD64" s="33">
        <v>285.35467640000002</v>
      </c>
      <c r="AE64" s="33">
        <v>285.35467640000002</v>
      </c>
      <c r="AF64" s="33">
        <v>246.9031176</v>
      </c>
      <c r="AG64" s="33">
        <v>246.9031176</v>
      </c>
      <c r="AH64" s="33">
        <v>246.9031176</v>
      </c>
      <c r="AI64" s="33">
        <v>246.9031176</v>
      </c>
      <c r="AJ64" s="33">
        <v>246.9031176</v>
      </c>
      <c r="AK64" s="33">
        <v>0</v>
      </c>
      <c r="AL64" s="33">
        <v>0</v>
      </c>
      <c r="AM64" s="33">
        <v>0</v>
      </c>
      <c r="AN64" s="33">
        <v>0</v>
      </c>
      <c r="AO64" s="33">
        <v>0</v>
      </c>
      <c r="AP64" s="33">
        <v>0</v>
      </c>
    </row>
    <row r="65" spans="2:42" x14ac:dyDescent="0.25">
      <c r="B65" s="33" t="s">
        <v>19</v>
      </c>
      <c r="C65" s="4" t="s">
        <v>36</v>
      </c>
    </row>
    <row r="66" spans="2:42" x14ac:dyDescent="0.25">
      <c r="B66" s="33" t="s">
        <v>19</v>
      </c>
      <c r="C66" s="4" t="s">
        <v>37</v>
      </c>
    </row>
    <row r="67" spans="2:42" x14ac:dyDescent="0.25">
      <c r="B67" s="33" t="s">
        <v>19</v>
      </c>
      <c r="C67" s="4" t="s">
        <v>38</v>
      </c>
    </row>
    <row r="68" spans="2:42" x14ac:dyDescent="0.25">
      <c r="B68" s="33" t="s">
        <v>19</v>
      </c>
      <c r="C68" s="4" t="s">
        <v>39</v>
      </c>
    </row>
    <row r="69" spans="2:42" x14ac:dyDescent="0.25">
      <c r="B69" s="33" t="s">
        <v>19</v>
      </c>
      <c r="C69" s="4" t="s">
        <v>40</v>
      </c>
    </row>
    <row r="70" spans="2:42" x14ac:dyDescent="0.25">
      <c r="B70" s="33" t="s">
        <v>19</v>
      </c>
      <c r="C70" s="4" t="s">
        <v>41</v>
      </c>
    </row>
    <row r="71" spans="2:42" x14ac:dyDescent="0.25">
      <c r="B71" s="33" t="s">
        <v>19</v>
      </c>
      <c r="C71" s="4" t="s">
        <v>42</v>
      </c>
    </row>
    <row r="72" spans="2:42" x14ac:dyDescent="0.25">
      <c r="B72" s="33" t="s">
        <v>19</v>
      </c>
      <c r="C72" s="4" t="s">
        <v>43</v>
      </c>
    </row>
    <row r="73" spans="2:42" x14ac:dyDescent="0.25">
      <c r="B73" s="33" t="s">
        <v>19</v>
      </c>
      <c r="C73" s="4" t="s">
        <v>44</v>
      </c>
    </row>
    <row r="74" spans="2:42" x14ac:dyDescent="0.25">
      <c r="B74" s="33" t="s">
        <v>19</v>
      </c>
      <c r="C74" s="4" t="s">
        <v>45</v>
      </c>
    </row>
    <row r="75" spans="2:42" x14ac:dyDescent="0.25">
      <c r="B75" s="33" t="s">
        <v>19</v>
      </c>
      <c r="C75" s="4" t="s">
        <v>46</v>
      </c>
    </row>
    <row r="76" spans="2:42" x14ac:dyDescent="0.25">
      <c r="B76" s="33" t="s">
        <v>19</v>
      </c>
      <c r="C76" s="4" t="s">
        <v>15</v>
      </c>
      <c r="D76" s="33">
        <v>0</v>
      </c>
      <c r="E76" s="33">
        <v>0</v>
      </c>
      <c r="F76" s="33">
        <v>0</v>
      </c>
      <c r="G76" s="33">
        <v>0</v>
      </c>
      <c r="H76" s="33">
        <v>0</v>
      </c>
      <c r="I76" s="33">
        <v>0</v>
      </c>
      <c r="J76" s="33">
        <v>0</v>
      </c>
      <c r="K76" s="33">
        <v>0</v>
      </c>
      <c r="L76" s="33">
        <v>0</v>
      </c>
      <c r="M76" s="33">
        <v>0</v>
      </c>
      <c r="N76" s="33">
        <v>0</v>
      </c>
      <c r="O76" s="33">
        <v>0</v>
      </c>
      <c r="P76" s="33">
        <v>0</v>
      </c>
      <c r="Q76" s="33">
        <v>0</v>
      </c>
      <c r="R76" s="33">
        <v>0</v>
      </c>
      <c r="S76" s="33">
        <v>0</v>
      </c>
      <c r="T76" s="33">
        <v>0</v>
      </c>
      <c r="U76" s="33">
        <v>0</v>
      </c>
      <c r="V76" s="33">
        <v>0</v>
      </c>
      <c r="W76" s="33">
        <v>0</v>
      </c>
      <c r="X76" s="33">
        <v>0</v>
      </c>
      <c r="Y76" s="33">
        <v>0</v>
      </c>
      <c r="Z76" s="33">
        <v>0</v>
      </c>
      <c r="AA76" s="33">
        <v>0</v>
      </c>
      <c r="AB76" s="33">
        <v>0</v>
      </c>
      <c r="AC76" s="33">
        <v>0</v>
      </c>
      <c r="AD76" s="33">
        <v>0</v>
      </c>
      <c r="AE76" s="33">
        <v>0</v>
      </c>
      <c r="AF76" s="33">
        <v>0</v>
      </c>
      <c r="AG76" s="33">
        <v>0</v>
      </c>
      <c r="AH76" s="33">
        <v>0</v>
      </c>
      <c r="AI76" s="33">
        <v>0</v>
      </c>
      <c r="AJ76" s="33">
        <v>0</v>
      </c>
      <c r="AK76" s="33">
        <v>0</v>
      </c>
      <c r="AL76" s="33">
        <v>0</v>
      </c>
      <c r="AM76" s="33">
        <v>0</v>
      </c>
      <c r="AN76" s="33">
        <v>0</v>
      </c>
      <c r="AO76" s="33">
        <v>0</v>
      </c>
      <c r="AP76" s="33">
        <v>0</v>
      </c>
    </row>
    <row r="77" spans="2:42" x14ac:dyDescent="0.25">
      <c r="B77" s="33" t="s">
        <v>762</v>
      </c>
      <c r="C77" s="4" t="s">
        <v>36</v>
      </c>
    </row>
    <row r="78" spans="2:42" x14ac:dyDescent="0.25">
      <c r="B78" s="33" t="s">
        <v>762</v>
      </c>
      <c r="C78" s="4" t="s">
        <v>37</v>
      </c>
    </row>
    <row r="79" spans="2:42" x14ac:dyDescent="0.25">
      <c r="B79" s="33" t="s">
        <v>762</v>
      </c>
      <c r="C79" s="4" t="s">
        <v>38</v>
      </c>
    </row>
    <row r="80" spans="2:42" x14ac:dyDescent="0.25">
      <c r="B80" s="33" t="s">
        <v>762</v>
      </c>
      <c r="C80" s="4" t="s">
        <v>39</v>
      </c>
    </row>
    <row r="81" spans="2:42" x14ac:dyDescent="0.25">
      <c r="B81" s="33" t="s">
        <v>762</v>
      </c>
      <c r="C81" s="4" t="s">
        <v>40</v>
      </c>
    </row>
    <row r="82" spans="2:42" x14ac:dyDescent="0.25">
      <c r="B82" s="33" t="s">
        <v>762</v>
      </c>
      <c r="C82" s="4" t="s">
        <v>41</v>
      </c>
    </row>
    <row r="83" spans="2:42" x14ac:dyDescent="0.25">
      <c r="B83" s="33" t="s">
        <v>762</v>
      </c>
      <c r="C83" s="4" t="s">
        <v>42</v>
      </c>
    </row>
    <row r="84" spans="2:42" x14ac:dyDescent="0.25">
      <c r="B84" s="33" t="s">
        <v>762</v>
      </c>
      <c r="C84" s="4" t="s">
        <v>43</v>
      </c>
    </row>
    <row r="85" spans="2:42" x14ac:dyDescent="0.25">
      <c r="B85" s="33" t="s">
        <v>762</v>
      </c>
      <c r="C85" s="4" t="s">
        <v>44</v>
      </c>
    </row>
    <row r="86" spans="2:42" x14ac:dyDescent="0.25">
      <c r="B86" s="33" t="s">
        <v>762</v>
      </c>
      <c r="C86" s="4" t="s">
        <v>45</v>
      </c>
    </row>
    <row r="87" spans="2:42" x14ac:dyDescent="0.25">
      <c r="B87" s="33" t="s">
        <v>762</v>
      </c>
      <c r="C87" s="4" t="s">
        <v>46</v>
      </c>
    </row>
    <row r="88" spans="2:42" x14ac:dyDescent="0.25">
      <c r="B88" s="33" t="s">
        <v>762</v>
      </c>
      <c r="C88" s="4" t="s">
        <v>15</v>
      </c>
      <c r="D88" s="33">
        <v>0</v>
      </c>
      <c r="E88" s="33">
        <v>0</v>
      </c>
      <c r="F88" s="33">
        <v>0</v>
      </c>
      <c r="G88" s="33">
        <v>0</v>
      </c>
      <c r="H88" s="33">
        <v>0</v>
      </c>
      <c r="I88" s="33">
        <v>0</v>
      </c>
      <c r="J88" s="33">
        <v>0</v>
      </c>
      <c r="K88" s="33">
        <v>0</v>
      </c>
      <c r="L88" s="33">
        <v>0</v>
      </c>
      <c r="M88" s="33">
        <v>0</v>
      </c>
      <c r="N88" s="33">
        <v>0</v>
      </c>
      <c r="O88" s="33">
        <v>0</v>
      </c>
      <c r="P88" s="33">
        <v>0</v>
      </c>
      <c r="Q88" s="33">
        <v>0</v>
      </c>
      <c r="R88" s="33">
        <v>0</v>
      </c>
      <c r="S88" s="33">
        <v>0</v>
      </c>
      <c r="T88" s="33">
        <v>0</v>
      </c>
      <c r="U88" s="33">
        <v>0</v>
      </c>
      <c r="V88" s="33">
        <v>0</v>
      </c>
      <c r="W88" s="33">
        <v>0</v>
      </c>
      <c r="X88" s="33">
        <v>0</v>
      </c>
      <c r="Y88" s="33">
        <v>0</v>
      </c>
      <c r="Z88" s="33">
        <v>0</v>
      </c>
      <c r="AA88" s="33">
        <v>0</v>
      </c>
      <c r="AB88" s="33">
        <v>0</v>
      </c>
      <c r="AC88" s="33">
        <v>0</v>
      </c>
      <c r="AD88" s="33">
        <v>0</v>
      </c>
      <c r="AE88" s="33">
        <v>0</v>
      </c>
      <c r="AF88" s="33">
        <v>0</v>
      </c>
      <c r="AG88" s="33">
        <v>0</v>
      </c>
      <c r="AH88" s="33">
        <v>0</v>
      </c>
      <c r="AI88" s="33">
        <v>0</v>
      </c>
      <c r="AJ88" s="33">
        <v>0</v>
      </c>
      <c r="AK88" s="33">
        <v>0</v>
      </c>
      <c r="AL88" s="33">
        <v>0</v>
      </c>
      <c r="AM88" s="33">
        <v>0</v>
      </c>
      <c r="AN88" s="33">
        <v>0</v>
      </c>
      <c r="AO88" s="33">
        <v>0</v>
      </c>
      <c r="AP88" s="33">
        <v>0</v>
      </c>
    </row>
    <row r="89" spans="2:42" x14ac:dyDescent="0.25">
      <c r="B89" s="33" t="s">
        <v>673</v>
      </c>
      <c r="C89" s="4" t="s">
        <v>36</v>
      </c>
    </row>
    <row r="90" spans="2:42" x14ac:dyDescent="0.25">
      <c r="B90" s="33" t="s">
        <v>673</v>
      </c>
      <c r="C90" s="4" t="s">
        <v>37</v>
      </c>
    </row>
    <row r="91" spans="2:42" x14ac:dyDescent="0.25">
      <c r="B91" s="33" t="s">
        <v>673</v>
      </c>
      <c r="C91" s="4" t="s">
        <v>38</v>
      </c>
    </row>
    <row r="92" spans="2:42" x14ac:dyDescent="0.25">
      <c r="B92" s="33" t="s">
        <v>673</v>
      </c>
      <c r="C92" s="4" t="s">
        <v>39</v>
      </c>
    </row>
    <row r="93" spans="2:42" x14ac:dyDescent="0.25">
      <c r="B93" s="33" t="s">
        <v>673</v>
      </c>
      <c r="C93" s="4" t="s">
        <v>40</v>
      </c>
    </row>
    <row r="94" spans="2:42" x14ac:dyDescent="0.25">
      <c r="B94" s="33" t="s">
        <v>673</v>
      </c>
      <c r="C94" s="4" t="s">
        <v>41</v>
      </c>
    </row>
    <row r="95" spans="2:42" x14ac:dyDescent="0.25">
      <c r="B95" s="33" t="s">
        <v>673</v>
      </c>
      <c r="C95" s="4" t="s">
        <v>42</v>
      </c>
    </row>
    <row r="96" spans="2:42" x14ac:dyDescent="0.25">
      <c r="B96" s="33" t="s">
        <v>673</v>
      </c>
      <c r="C96" s="4" t="s">
        <v>43</v>
      </c>
    </row>
    <row r="97" spans="1:42" x14ac:dyDescent="0.25">
      <c r="B97" s="33" t="s">
        <v>673</v>
      </c>
      <c r="C97" s="4" t="s">
        <v>44</v>
      </c>
    </row>
    <row r="98" spans="1:42" x14ac:dyDescent="0.25">
      <c r="B98" s="33" t="s">
        <v>673</v>
      </c>
      <c r="C98" s="4" t="s">
        <v>45</v>
      </c>
    </row>
    <row r="99" spans="1:42" x14ac:dyDescent="0.25">
      <c r="B99" s="33" t="s">
        <v>673</v>
      </c>
      <c r="C99" s="4" t="s">
        <v>46</v>
      </c>
    </row>
    <row r="100" spans="1:42" x14ac:dyDescent="0.25">
      <c r="B100" s="33" t="s">
        <v>673</v>
      </c>
      <c r="C100" s="4" t="s">
        <v>15</v>
      </c>
      <c r="D100" s="33">
        <v>0</v>
      </c>
      <c r="E100" s="33">
        <v>0</v>
      </c>
      <c r="F100" s="33">
        <v>0</v>
      </c>
      <c r="G100" s="33">
        <v>0</v>
      </c>
      <c r="H100" s="33">
        <v>0</v>
      </c>
      <c r="I100" s="33">
        <v>0</v>
      </c>
      <c r="J100" s="33">
        <v>0</v>
      </c>
      <c r="K100" s="33">
        <v>0</v>
      </c>
      <c r="L100" s="33">
        <v>0</v>
      </c>
      <c r="M100" s="33">
        <v>0</v>
      </c>
      <c r="N100" s="33">
        <v>0</v>
      </c>
      <c r="O100" s="33">
        <v>0</v>
      </c>
      <c r="P100" s="33">
        <v>0</v>
      </c>
      <c r="Q100" s="33">
        <v>0</v>
      </c>
      <c r="R100" s="33">
        <v>0</v>
      </c>
      <c r="S100" s="33">
        <v>0</v>
      </c>
      <c r="T100" s="33">
        <v>0</v>
      </c>
      <c r="U100" s="33">
        <v>0</v>
      </c>
      <c r="V100" s="33">
        <v>0</v>
      </c>
      <c r="W100" s="33">
        <v>0</v>
      </c>
      <c r="X100" s="33">
        <v>0</v>
      </c>
      <c r="Y100" s="33">
        <v>0</v>
      </c>
      <c r="Z100" s="33">
        <v>0</v>
      </c>
      <c r="AA100" s="33">
        <v>0</v>
      </c>
      <c r="AB100" s="33">
        <v>0</v>
      </c>
      <c r="AC100" s="33">
        <v>0</v>
      </c>
      <c r="AD100" s="33">
        <v>0</v>
      </c>
      <c r="AE100" s="33">
        <v>0</v>
      </c>
      <c r="AF100" s="33">
        <v>0</v>
      </c>
      <c r="AG100" s="33">
        <v>0</v>
      </c>
      <c r="AH100" s="33">
        <v>0</v>
      </c>
      <c r="AI100" s="33">
        <v>0</v>
      </c>
      <c r="AJ100" s="33">
        <v>0</v>
      </c>
      <c r="AK100" s="33">
        <v>0</v>
      </c>
      <c r="AL100" s="33">
        <v>0</v>
      </c>
      <c r="AM100" s="33">
        <v>0</v>
      </c>
      <c r="AN100" s="33">
        <v>0</v>
      </c>
      <c r="AO100" s="33">
        <v>0</v>
      </c>
      <c r="AP100" s="33">
        <v>0</v>
      </c>
    </row>
    <row r="101" spans="1:42" x14ac:dyDescent="0.25">
      <c r="B101" s="33" t="s">
        <v>763</v>
      </c>
      <c r="C101" s="4" t="s">
        <v>36</v>
      </c>
      <c r="D101" s="33">
        <v>2839.4818749999999</v>
      </c>
      <c r="E101" s="33">
        <v>2850.4761389999999</v>
      </c>
      <c r="F101" s="33">
        <v>2776.0929299999998</v>
      </c>
      <c r="G101" s="33">
        <v>2851.7630880000002</v>
      </c>
      <c r="H101" s="33">
        <v>2390.1399019999999</v>
      </c>
      <c r="I101" s="33">
        <v>2394.4876140000001</v>
      </c>
      <c r="J101" s="33">
        <v>1880.386489</v>
      </c>
      <c r="K101" s="33">
        <v>2145.6530419999999</v>
      </c>
      <c r="L101" s="33">
        <v>2096.7031750000001</v>
      </c>
      <c r="M101" s="33">
        <v>2117.1426070000002</v>
      </c>
      <c r="N101" s="33">
        <v>2302.5806950000001</v>
      </c>
      <c r="O101" s="33">
        <v>2228.9039320000002</v>
      </c>
      <c r="P101" s="33">
        <v>1957.0817099999999</v>
      </c>
      <c r="Q101" s="33">
        <v>600.51041350000003</v>
      </c>
      <c r="R101" s="33">
        <v>529.34791359999997</v>
      </c>
      <c r="S101" s="33">
        <v>529.34791359999997</v>
      </c>
      <c r="T101" s="33">
        <v>529.34791359999997</v>
      </c>
      <c r="U101" s="33">
        <v>529.34791359999997</v>
      </c>
      <c r="V101" s="33">
        <v>529.34791359999997</v>
      </c>
      <c r="W101" s="33">
        <v>366.13992919999998</v>
      </c>
      <c r="X101" s="33">
        <v>366.13992919999998</v>
      </c>
      <c r="Y101" s="33">
        <v>366.13992919999998</v>
      </c>
    </row>
    <row r="102" spans="1:42" x14ac:dyDescent="0.25">
      <c r="B102" s="33" t="s">
        <v>763</v>
      </c>
      <c r="C102" s="4" t="s">
        <v>37</v>
      </c>
      <c r="D102" s="33">
        <v>167.70012600000001</v>
      </c>
      <c r="E102" s="33">
        <v>176.36203140000001</v>
      </c>
      <c r="F102" s="33">
        <v>146.96835949999999</v>
      </c>
      <c r="G102" s="33">
        <v>176.36203140000001</v>
      </c>
      <c r="H102" s="33">
        <v>117.5746876</v>
      </c>
      <c r="I102" s="33">
        <v>117.5746876</v>
      </c>
      <c r="J102" s="33">
        <v>117.5746876</v>
      </c>
      <c r="K102" s="33">
        <v>117.5746876</v>
      </c>
      <c r="L102" s="33">
        <v>117.5746876</v>
      </c>
      <c r="M102" s="33">
        <v>117.5746876</v>
      </c>
    </row>
    <row r="103" spans="1:42" x14ac:dyDescent="0.25">
      <c r="B103" s="33" t="s">
        <v>763</v>
      </c>
      <c r="C103" s="4" t="s">
        <v>38</v>
      </c>
      <c r="D103" s="33">
        <v>1201.870496</v>
      </c>
      <c r="E103" s="33">
        <v>1201.870496</v>
      </c>
      <c r="F103" s="33">
        <v>1201.870496</v>
      </c>
      <c r="G103" s="33">
        <v>1201.870496</v>
      </c>
      <c r="H103" s="33">
        <v>981.48619380000002</v>
      </c>
      <c r="I103" s="33">
        <v>994.07841570000005</v>
      </c>
      <c r="J103" s="33">
        <v>848.72444010000004</v>
      </c>
      <c r="K103" s="33">
        <v>886.91975809999997</v>
      </c>
      <c r="L103" s="33">
        <v>1584.8330530000001</v>
      </c>
      <c r="M103" s="33">
        <v>1852.2110520000001</v>
      </c>
      <c r="N103" s="33">
        <v>1523.9862089999999</v>
      </c>
      <c r="O103" s="33">
        <v>1706.2818749999999</v>
      </c>
      <c r="P103" s="33">
        <v>1378.921908</v>
      </c>
      <c r="Q103" s="33">
        <v>945.5676277</v>
      </c>
      <c r="R103" s="33">
        <v>897.36581179999996</v>
      </c>
      <c r="S103" s="33">
        <v>897.36581179999996</v>
      </c>
      <c r="T103" s="33">
        <v>897.36581179999996</v>
      </c>
      <c r="U103" s="33">
        <v>897.36581179999996</v>
      </c>
      <c r="V103" s="33">
        <v>897.36581179999996</v>
      </c>
      <c r="W103" s="33">
        <v>897.36581179999996</v>
      </c>
      <c r="X103" s="33">
        <v>897.36581179999996</v>
      </c>
      <c r="Y103" s="33">
        <v>897.36581179999996</v>
      </c>
      <c r="Z103" s="33">
        <v>897.36581179999996</v>
      </c>
      <c r="AA103" s="33">
        <v>897.36581179999996</v>
      </c>
      <c r="AB103" s="33">
        <v>897.36581179999996</v>
      </c>
      <c r="AC103" s="33">
        <v>897.36581179999996</v>
      </c>
      <c r="AD103" s="33">
        <v>897.36581179999996</v>
      </c>
      <c r="AE103" s="33">
        <v>877.81061179999995</v>
      </c>
      <c r="AF103" s="33">
        <v>877.81061179999995</v>
      </c>
    </row>
    <row r="104" spans="1:42" x14ac:dyDescent="0.25">
      <c r="B104" s="33" t="s">
        <v>763</v>
      </c>
      <c r="C104" s="4" t="s">
        <v>39</v>
      </c>
      <c r="D104" s="33">
        <v>434.34207500000002</v>
      </c>
      <c r="E104" s="33">
        <v>549.46574559999999</v>
      </c>
      <c r="F104" s="33">
        <v>542.94500040000003</v>
      </c>
      <c r="G104" s="33">
        <v>549.46574559999999</v>
      </c>
      <c r="H104" s="33">
        <v>1027.2279559999999</v>
      </c>
      <c r="I104" s="33">
        <v>1089.847096</v>
      </c>
      <c r="J104" s="33">
        <v>823.13322189999997</v>
      </c>
      <c r="K104" s="33">
        <v>925.18058880000001</v>
      </c>
      <c r="L104" s="33">
        <v>859.03221780000001</v>
      </c>
      <c r="M104" s="33">
        <v>968.04636000000005</v>
      </c>
      <c r="N104" s="33">
        <v>1160.266243</v>
      </c>
      <c r="O104" s="33">
        <v>1009.649231</v>
      </c>
      <c r="P104" s="33">
        <v>1189.462552</v>
      </c>
      <c r="Q104" s="33">
        <v>1279.2074909999999</v>
      </c>
      <c r="R104" s="33">
        <v>1318.6248740000001</v>
      </c>
      <c r="S104" s="33">
        <v>1360.667211</v>
      </c>
      <c r="T104" s="33">
        <v>1237.141333</v>
      </c>
      <c r="U104" s="33">
        <v>1237.141333</v>
      </c>
      <c r="V104" s="33">
        <v>1237.141333</v>
      </c>
      <c r="W104" s="33">
        <v>621.15622670000005</v>
      </c>
      <c r="X104" s="33">
        <v>621.15622670000005</v>
      </c>
      <c r="Y104" s="33">
        <v>657.62781219999999</v>
      </c>
      <c r="Z104" s="33">
        <v>182.8222428</v>
      </c>
      <c r="AA104" s="33">
        <v>182.8222428</v>
      </c>
      <c r="AB104" s="33">
        <v>182.8222428</v>
      </c>
      <c r="AC104" s="33">
        <v>182.8222428</v>
      </c>
      <c r="AD104" s="33">
        <v>182.8222428</v>
      </c>
      <c r="AE104" s="33">
        <v>182.8222428</v>
      </c>
      <c r="AF104" s="33">
        <v>182.8222428</v>
      </c>
      <c r="AG104" s="33">
        <v>179.81332159999999</v>
      </c>
      <c r="AH104" s="33">
        <v>179.81332159999999</v>
      </c>
      <c r="AI104" s="33">
        <v>179.81332159999999</v>
      </c>
      <c r="AJ104" s="33">
        <v>179.81332159999999</v>
      </c>
    </row>
    <row r="105" spans="1:42" x14ac:dyDescent="0.25">
      <c r="B105" s="33" t="s">
        <v>763</v>
      </c>
      <c r="C105" s="4" t="s">
        <v>40</v>
      </c>
    </row>
    <row r="106" spans="1:42" x14ac:dyDescent="0.25">
      <c r="B106" s="33" t="s">
        <v>763</v>
      </c>
      <c r="C106" s="4" t="s">
        <v>41</v>
      </c>
    </row>
    <row r="107" spans="1:42" x14ac:dyDescent="0.25">
      <c r="B107" s="33" t="s">
        <v>763</v>
      </c>
      <c r="C107" s="4" t="s">
        <v>42</v>
      </c>
      <c r="D107" s="33">
        <v>313.8110542</v>
      </c>
      <c r="E107" s="33">
        <v>305.69230160000001</v>
      </c>
      <c r="F107" s="33">
        <v>313.8110542</v>
      </c>
      <c r="G107" s="33">
        <v>305.69230160000001</v>
      </c>
      <c r="H107" s="33">
        <v>709.72253760000001</v>
      </c>
      <c r="I107" s="33">
        <v>762.38540399999999</v>
      </c>
      <c r="J107" s="33">
        <v>701.60378509999998</v>
      </c>
      <c r="K107" s="33">
        <v>709.72253760000001</v>
      </c>
      <c r="L107" s="33">
        <v>654.57942609999998</v>
      </c>
      <c r="M107" s="33">
        <v>709.72253760000001</v>
      </c>
      <c r="N107" s="33">
        <v>781.10315439999999</v>
      </c>
      <c r="O107" s="33">
        <v>709.72253760000001</v>
      </c>
      <c r="P107" s="33">
        <v>709.72253760000001</v>
      </c>
      <c r="Q107" s="33">
        <v>781.10315439999999</v>
      </c>
      <c r="R107" s="33">
        <v>781.10315439999999</v>
      </c>
      <c r="S107" s="33">
        <v>800.37253109999995</v>
      </c>
      <c r="T107" s="33">
        <v>800.37253109999995</v>
      </c>
      <c r="U107" s="33">
        <v>794.0948052</v>
      </c>
      <c r="V107" s="33">
        <v>800.37253109999995</v>
      </c>
      <c r="W107" s="33">
        <v>486.5614769</v>
      </c>
      <c r="X107" s="33">
        <v>486.5614769</v>
      </c>
      <c r="Y107" s="33">
        <v>486.5614769</v>
      </c>
      <c r="Z107" s="33">
        <v>486.5614769</v>
      </c>
      <c r="AA107" s="33">
        <v>486.5614769</v>
      </c>
      <c r="AB107" s="33">
        <v>486.5614769</v>
      </c>
      <c r="AC107" s="33">
        <v>27.388129320000001</v>
      </c>
      <c r="AD107" s="33">
        <v>27.388129320000001</v>
      </c>
      <c r="AE107" s="33">
        <v>27.388129320000001</v>
      </c>
      <c r="AF107" s="33">
        <v>27.388129320000001</v>
      </c>
      <c r="AG107" s="33">
        <v>13.69406466</v>
      </c>
      <c r="AH107" s="33">
        <v>27.388129320000001</v>
      </c>
      <c r="AI107" s="33">
        <v>13.69406466</v>
      </c>
      <c r="AJ107" s="33">
        <v>13.69406466</v>
      </c>
      <c r="AK107" s="33">
        <v>13.69406466</v>
      </c>
      <c r="AL107" s="33">
        <v>13.69406466</v>
      </c>
      <c r="AM107" s="33">
        <v>13.69406466</v>
      </c>
      <c r="AN107" s="33">
        <v>13.69406466</v>
      </c>
      <c r="AO107" s="33">
        <v>13.69406466</v>
      </c>
      <c r="AP107" s="33">
        <v>13.69406466</v>
      </c>
    </row>
    <row r="108" spans="1:42" x14ac:dyDescent="0.25">
      <c r="B108" s="33" t="s">
        <v>763</v>
      </c>
      <c r="C108" s="4" t="s">
        <v>43</v>
      </c>
    </row>
    <row r="109" spans="1:42" x14ac:dyDescent="0.25">
      <c r="B109" s="33" t="s">
        <v>763</v>
      </c>
      <c r="C109" s="4" t="s">
        <v>44</v>
      </c>
    </row>
    <row r="110" spans="1:42" x14ac:dyDescent="0.25">
      <c r="B110" s="33" t="s">
        <v>763</v>
      </c>
      <c r="C110" s="4" t="s">
        <v>45</v>
      </c>
    </row>
    <row r="111" spans="1:42" x14ac:dyDescent="0.25">
      <c r="B111" s="33" t="s">
        <v>763</v>
      </c>
      <c r="C111" s="4" t="s">
        <v>46</v>
      </c>
    </row>
    <row r="112" spans="1:42" x14ac:dyDescent="0.25">
      <c r="A112" s="33">
        <v>8</v>
      </c>
      <c r="B112" s="33" t="s">
        <v>763</v>
      </c>
      <c r="C112" s="4" t="s">
        <v>15</v>
      </c>
      <c r="D112" s="33">
        <v>4957.2056259999999</v>
      </c>
      <c r="E112" s="33">
        <v>5083.8667139999998</v>
      </c>
      <c r="F112" s="33">
        <v>4981.6878399999996</v>
      </c>
      <c r="G112" s="33">
        <v>5085.1536619999997</v>
      </c>
      <c r="H112" s="33">
        <v>5226.1512769999999</v>
      </c>
      <c r="I112" s="33">
        <v>5358.3732179999997</v>
      </c>
      <c r="J112" s="33">
        <v>4371.4226239999998</v>
      </c>
      <c r="K112" s="33">
        <v>4785.0506139999998</v>
      </c>
      <c r="L112" s="33">
        <v>5312.7225589999998</v>
      </c>
      <c r="M112" s="33">
        <v>5764.6972450000003</v>
      </c>
      <c r="N112" s="33">
        <v>5767.9363020000001</v>
      </c>
      <c r="O112" s="33">
        <v>5654.5575740000004</v>
      </c>
      <c r="P112" s="33">
        <v>5235.1887079999997</v>
      </c>
      <c r="Q112" s="33">
        <v>3606.3886870000001</v>
      </c>
      <c r="R112" s="33">
        <v>3526.4417530000001</v>
      </c>
      <c r="S112" s="33">
        <v>3587.7534679999999</v>
      </c>
      <c r="T112" s="33">
        <v>3464.2275890000001</v>
      </c>
      <c r="U112" s="33">
        <v>3457.9498629999998</v>
      </c>
      <c r="V112" s="33">
        <v>3464.2275890000001</v>
      </c>
      <c r="W112" s="33">
        <v>2371.2234450000001</v>
      </c>
      <c r="X112" s="33">
        <v>2371.2234450000001</v>
      </c>
      <c r="Y112" s="33">
        <v>2407.6950299999999</v>
      </c>
      <c r="Z112" s="33">
        <v>1566.749532</v>
      </c>
      <c r="AA112" s="33">
        <v>1566.749532</v>
      </c>
      <c r="AB112" s="33">
        <v>1566.749532</v>
      </c>
      <c r="AC112" s="33">
        <v>1107.576184</v>
      </c>
      <c r="AD112" s="33">
        <v>1107.576184</v>
      </c>
      <c r="AE112" s="33">
        <v>1088.020984</v>
      </c>
      <c r="AF112" s="33">
        <v>1088.020984</v>
      </c>
      <c r="AG112" s="33">
        <v>193.50738630000001</v>
      </c>
      <c r="AH112" s="33">
        <v>207.2014509</v>
      </c>
      <c r="AI112" s="33">
        <v>193.50738630000001</v>
      </c>
      <c r="AJ112" s="33">
        <v>193.50738630000001</v>
      </c>
      <c r="AK112" s="33">
        <v>13.69406466</v>
      </c>
      <c r="AL112" s="33">
        <v>13.69406466</v>
      </c>
      <c r="AM112" s="33">
        <v>13.69406466</v>
      </c>
      <c r="AN112" s="33">
        <v>13.69406466</v>
      </c>
      <c r="AO112" s="33">
        <v>13.69406466</v>
      </c>
      <c r="AP112" s="33">
        <v>13.69406466</v>
      </c>
    </row>
    <row r="113" spans="1:42" x14ac:dyDescent="0.25">
      <c r="B113" s="33" t="s">
        <v>764</v>
      </c>
      <c r="C113" s="4" t="s">
        <v>36</v>
      </c>
    </row>
    <row r="114" spans="1:42" x14ac:dyDescent="0.25">
      <c r="B114" s="33" t="s">
        <v>764</v>
      </c>
      <c r="C114" s="4" t="s">
        <v>37</v>
      </c>
    </row>
    <row r="115" spans="1:42" x14ac:dyDescent="0.25">
      <c r="B115" s="33" t="s">
        <v>764</v>
      </c>
      <c r="C115" s="4" t="s">
        <v>38</v>
      </c>
    </row>
    <row r="116" spans="1:42" x14ac:dyDescent="0.25">
      <c r="B116" s="33" t="s">
        <v>764</v>
      </c>
      <c r="C116" s="4" t="s">
        <v>39</v>
      </c>
    </row>
    <row r="117" spans="1:42" x14ac:dyDescent="0.25">
      <c r="B117" s="33" t="s">
        <v>764</v>
      </c>
      <c r="C117" s="4" t="s">
        <v>40</v>
      </c>
    </row>
    <row r="118" spans="1:42" x14ac:dyDescent="0.25">
      <c r="B118" s="33" t="s">
        <v>764</v>
      </c>
      <c r="C118" s="4" t="s">
        <v>41</v>
      </c>
    </row>
    <row r="119" spans="1:42" x14ac:dyDescent="0.25">
      <c r="B119" s="33" t="s">
        <v>764</v>
      </c>
      <c r="C119" s="4" t="s">
        <v>42</v>
      </c>
    </row>
    <row r="120" spans="1:42" x14ac:dyDescent="0.25">
      <c r="B120" s="33" t="s">
        <v>764</v>
      </c>
      <c r="C120" s="4" t="s">
        <v>43</v>
      </c>
    </row>
    <row r="121" spans="1:42" x14ac:dyDescent="0.25">
      <c r="B121" s="33" t="s">
        <v>764</v>
      </c>
      <c r="C121" s="4" t="s">
        <v>44</v>
      </c>
    </row>
    <row r="122" spans="1:42" x14ac:dyDescent="0.25">
      <c r="B122" s="33" t="s">
        <v>764</v>
      </c>
      <c r="C122" s="4" t="s">
        <v>45</v>
      </c>
    </row>
    <row r="123" spans="1:42" x14ac:dyDescent="0.25">
      <c r="B123" s="33" t="s">
        <v>764</v>
      </c>
      <c r="C123" s="4" t="s">
        <v>46</v>
      </c>
    </row>
    <row r="124" spans="1:42" x14ac:dyDescent="0.25">
      <c r="A124" s="33">
        <v>4</v>
      </c>
      <c r="B124" s="33" t="s">
        <v>764</v>
      </c>
      <c r="C124" s="4" t="s">
        <v>15</v>
      </c>
      <c r="D124" s="33">
        <v>0</v>
      </c>
      <c r="E124" s="33">
        <v>0</v>
      </c>
      <c r="F124" s="33">
        <v>0</v>
      </c>
      <c r="G124" s="33">
        <v>0</v>
      </c>
      <c r="H124" s="33">
        <v>0</v>
      </c>
      <c r="I124" s="33">
        <v>0</v>
      </c>
      <c r="J124" s="33">
        <v>0</v>
      </c>
      <c r="K124" s="33">
        <v>0</v>
      </c>
      <c r="L124" s="33">
        <v>0</v>
      </c>
      <c r="M124" s="33">
        <v>0</v>
      </c>
      <c r="N124" s="33">
        <v>0</v>
      </c>
      <c r="O124" s="33">
        <v>0</v>
      </c>
      <c r="P124" s="33">
        <v>0</v>
      </c>
      <c r="Q124" s="33">
        <v>0</v>
      </c>
      <c r="R124" s="33">
        <v>0</v>
      </c>
      <c r="S124" s="33">
        <v>0</v>
      </c>
      <c r="T124" s="33">
        <v>0</v>
      </c>
      <c r="U124" s="33">
        <v>0</v>
      </c>
      <c r="V124" s="33">
        <v>0</v>
      </c>
      <c r="W124" s="33">
        <v>0</v>
      </c>
      <c r="X124" s="33">
        <v>0</v>
      </c>
      <c r="Y124" s="33">
        <v>0</v>
      </c>
      <c r="Z124" s="33">
        <v>0</v>
      </c>
      <c r="AA124" s="33">
        <v>0</v>
      </c>
      <c r="AB124" s="33">
        <v>0</v>
      </c>
      <c r="AC124" s="33">
        <v>0</v>
      </c>
      <c r="AD124" s="33">
        <v>0</v>
      </c>
      <c r="AE124" s="33">
        <v>0</v>
      </c>
      <c r="AF124" s="33">
        <v>0</v>
      </c>
      <c r="AG124" s="33">
        <v>0</v>
      </c>
      <c r="AH124" s="33">
        <v>0</v>
      </c>
      <c r="AI124" s="33">
        <v>0</v>
      </c>
      <c r="AJ124" s="33">
        <v>0</v>
      </c>
      <c r="AK124" s="33">
        <v>0</v>
      </c>
      <c r="AL124" s="33">
        <v>0</v>
      </c>
      <c r="AM124" s="33">
        <v>0</v>
      </c>
      <c r="AN124" s="33">
        <v>0</v>
      </c>
      <c r="AO124" s="33">
        <v>0</v>
      </c>
      <c r="AP124" s="33">
        <v>0</v>
      </c>
    </row>
    <row r="125" spans="1:42" x14ac:dyDescent="0.25">
      <c r="B125" s="33" t="s">
        <v>765</v>
      </c>
      <c r="C125" s="4" t="s">
        <v>36</v>
      </c>
    </row>
    <row r="126" spans="1:42" x14ac:dyDescent="0.25">
      <c r="B126" s="33" t="s">
        <v>765</v>
      </c>
      <c r="C126" s="4" t="s">
        <v>37</v>
      </c>
    </row>
    <row r="127" spans="1:42" x14ac:dyDescent="0.25">
      <c r="B127" s="33" t="s">
        <v>765</v>
      </c>
      <c r="C127" s="4" t="s">
        <v>38</v>
      </c>
    </row>
    <row r="128" spans="1:42" x14ac:dyDescent="0.25">
      <c r="B128" s="33" t="s">
        <v>765</v>
      </c>
      <c r="C128" s="4" t="s">
        <v>39</v>
      </c>
    </row>
    <row r="129" spans="1:42" x14ac:dyDescent="0.25">
      <c r="B129" s="33" t="s">
        <v>765</v>
      </c>
      <c r="C129" s="4" t="s">
        <v>40</v>
      </c>
    </row>
    <row r="130" spans="1:42" x14ac:dyDescent="0.25">
      <c r="B130" s="33" t="s">
        <v>765</v>
      </c>
      <c r="C130" s="4" t="s">
        <v>41</v>
      </c>
    </row>
    <row r="131" spans="1:42" x14ac:dyDescent="0.25">
      <c r="B131" s="33" t="s">
        <v>765</v>
      </c>
      <c r="C131" s="4" t="s">
        <v>42</v>
      </c>
    </row>
    <row r="132" spans="1:42" x14ac:dyDescent="0.25">
      <c r="B132" s="33" t="s">
        <v>765</v>
      </c>
      <c r="C132" s="4" t="s">
        <v>43</v>
      </c>
    </row>
    <row r="133" spans="1:42" x14ac:dyDescent="0.25">
      <c r="B133" s="33" t="s">
        <v>765</v>
      </c>
      <c r="C133" s="4" t="s">
        <v>44</v>
      </c>
    </row>
    <row r="134" spans="1:42" x14ac:dyDescent="0.25">
      <c r="B134" s="33" t="s">
        <v>765</v>
      </c>
      <c r="C134" s="4" t="s">
        <v>45</v>
      </c>
    </row>
    <row r="135" spans="1:42" x14ac:dyDescent="0.25">
      <c r="B135" s="33" t="s">
        <v>765</v>
      </c>
      <c r="C135" s="4" t="s">
        <v>46</v>
      </c>
    </row>
    <row r="136" spans="1:42" x14ac:dyDescent="0.25">
      <c r="A136" s="33">
        <v>4</v>
      </c>
      <c r="B136" s="33" t="s">
        <v>765</v>
      </c>
      <c r="C136" s="4" t="s">
        <v>15</v>
      </c>
      <c r="D136" s="33">
        <v>0</v>
      </c>
      <c r="E136" s="33">
        <v>0</v>
      </c>
      <c r="F136" s="33">
        <v>0</v>
      </c>
      <c r="G136" s="33">
        <v>0</v>
      </c>
      <c r="H136" s="33">
        <v>0</v>
      </c>
      <c r="I136" s="33">
        <v>0</v>
      </c>
      <c r="J136" s="33">
        <v>0</v>
      </c>
      <c r="K136" s="33">
        <v>0</v>
      </c>
      <c r="L136" s="33">
        <v>0</v>
      </c>
      <c r="M136" s="33">
        <v>0</v>
      </c>
      <c r="N136" s="33">
        <v>0</v>
      </c>
      <c r="O136" s="33">
        <v>0</v>
      </c>
      <c r="P136" s="33">
        <v>0</v>
      </c>
      <c r="Q136" s="33">
        <v>0</v>
      </c>
      <c r="R136" s="33">
        <v>0</v>
      </c>
      <c r="S136" s="33">
        <v>0</v>
      </c>
      <c r="T136" s="33">
        <v>0</v>
      </c>
      <c r="U136" s="33">
        <v>0</v>
      </c>
      <c r="V136" s="33">
        <v>0</v>
      </c>
      <c r="W136" s="33">
        <v>0</v>
      </c>
      <c r="X136" s="33">
        <v>0</v>
      </c>
      <c r="Y136" s="33">
        <v>0</v>
      </c>
      <c r="Z136" s="33">
        <v>0</v>
      </c>
      <c r="AA136" s="33">
        <v>0</v>
      </c>
      <c r="AB136" s="33">
        <v>0</v>
      </c>
      <c r="AC136" s="33">
        <v>0</v>
      </c>
      <c r="AD136" s="33">
        <v>0</v>
      </c>
      <c r="AE136" s="33">
        <v>0</v>
      </c>
      <c r="AF136" s="33">
        <v>0</v>
      </c>
      <c r="AG136" s="33">
        <v>0</v>
      </c>
      <c r="AH136" s="33">
        <v>0</v>
      </c>
      <c r="AI136" s="33">
        <v>0</v>
      </c>
      <c r="AJ136" s="33">
        <v>0</v>
      </c>
      <c r="AK136" s="33">
        <v>0</v>
      </c>
      <c r="AL136" s="33">
        <v>0</v>
      </c>
      <c r="AM136" s="33">
        <v>0</v>
      </c>
      <c r="AN136" s="33">
        <v>0</v>
      </c>
      <c r="AO136" s="33">
        <v>0</v>
      </c>
      <c r="AP136" s="33">
        <v>0</v>
      </c>
    </row>
    <row r="137" spans="1:42" x14ac:dyDescent="0.25">
      <c r="B137" s="33" t="s">
        <v>766</v>
      </c>
      <c r="C137" s="4" t="s">
        <v>36</v>
      </c>
      <c r="D137" s="33">
        <v>1431.8595769999999</v>
      </c>
      <c r="E137" s="33">
        <v>1623.7903859999999</v>
      </c>
      <c r="F137" s="33">
        <v>1408.463996</v>
      </c>
      <c r="G137" s="33">
        <v>1623.7903859999999</v>
      </c>
      <c r="H137" s="33">
        <v>546.69204400000001</v>
      </c>
      <c r="I137" s="33">
        <v>867.20053399999995</v>
      </c>
      <c r="J137" s="33">
        <v>54.136265690000002</v>
      </c>
      <c r="K137" s="33">
        <v>185.57796500000001</v>
      </c>
      <c r="L137" s="33">
        <v>210.90418740000001</v>
      </c>
      <c r="M137" s="33">
        <v>452.28993550000001</v>
      </c>
      <c r="N137" s="33">
        <v>746.55934620000005</v>
      </c>
      <c r="O137" s="33">
        <v>655.46437409999999</v>
      </c>
      <c r="P137" s="33">
        <v>571.42896870000004</v>
      </c>
      <c r="Q137" s="33">
        <v>421.96481990000001</v>
      </c>
      <c r="R137" s="33">
        <v>206.63843</v>
      </c>
      <c r="S137" s="33">
        <v>270.01670309999997</v>
      </c>
      <c r="T137" s="33">
        <v>302.94103039999999</v>
      </c>
      <c r="U137" s="33">
        <v>309.95764500000001</v>
      </c>
      <c r="V137" s="33">
        <v>309.95764500000001</v>
      </c>
    </row>
    <row r="138" spans="1:42" x14ac:dyDescent="0.25">
      <c r="B138" s="33" t="s">
        <v>766</v>
      </c>
      <c r="C138" s="4" t="s">
        <v>37</v>
      </c>
    </row>
    <row r="139" spans="1:42" x14ac:dyDescent="0.25">
      <c r="B139" s="33" t="s">
        <v>766</v>
      </c>
      <c r="C139" s="4" t="s">
        <v>38</v>
      </c>
      <c r="D139" s="33">
        <v>125.7010191</v>
      </c>
      <c r="E139" s="33">
        <v>125.7010191</v>
      </c>
      <c r="F139" s="33">
        <v>125.7010191</v>
      </c>
      <c r="G139" s="33">
        <v>125.7010191</v>
      </c>
      <c r="H139" s="33">
        <v>83.800679400000007</v>
      </c>
      <c r="I139" s="33">
        <v>83.800679400000007</v>
      </c>
      <c r="L139" s="33">
        <v>41.900339700000004</v>
      </c>
      <c r="M139" s="33">
        <v>41.900339700000004</v>
      </c>
      <c r="N139" s="33">
        <v>41.900339700000004</v>
      </c>
      <c r="O139" s="33">
        <v>41.900339700000004</v>
      </c>
      <c r="P139" s="33">
        <v>41.900339700000004</v>
      </c>
    </row>
    <row r="140" spans="1:42" x14ac:dyDescent="0.25">
      <c r="B140" s="33" t="s">
        <v>766</v>
      </c>
      <c r="C140" s="4" t="s">
        <v>39</v>
      </c>
    </row>
    <row r="141" spans="1:42" x14ac:dyDescent="0.25">
      <c r="B141" s="33" t="s">
        <v>766</v>
      </c>
      <c r="C141" s="4" t="s">
        <v>40</v>
      </c>
    </row>
    <row r="142" spans="1:42" x14ac:dyDescent="0.25">
      <c r="B142" s="33" t="s">
        <v>766</v>
      </c>
      <c r="C142" s="4" t="s">
        <v>41</v>
      </c>
    </row>
    <row r="143" spans="1:42" x14ac:dyDescent="0.25">
      <c r="B143" s="33" t="s">
        <v>766</v>
      </c>
      <c r="C143" s="4" t="s">
        <v>42</v>
      </c>
    </row>
    <row r="144" spans="1:42" x14ac:dyDescent="0.25">
      <c r="B144" s="33" t="s">
        <v>766</v>
      </c>
      <c r="C144" s="4" t="s">
        <v>43</v>
      </c>
    </row>
    <row r="145" spans="1:42" x14ac:dyDescent="0.25">
      <c r="B145" s="33" t="s">
        <v>766</v>
      </c>
      <c r="C145" s="4" t="s">
        <v>44</v>
      </c>
    </row>
    <row r="146" spans="1:42" x14ac:dyDescent="0.25">
      <c r="B146" s="33" t="s">
        <v>766</v>
      </c>
      <c r="C146" s="4" t="s">
        <v>45</v>
      </c>
    </row>
    <row r="147" spans="1:42" x14ac:dyDescent="0.25">
      <c r="B147" s="33" t="s">
        <v>766</v>
      </c>
      <c r="C147" s="4" t="s">
        <v>46</v>
      </c>
    </row>
    <row r="148" spans="1:42" x14ac:dyDescent="0.25">
      <c r="A148" s="33">
        <v>10</v>
      </c>
      <c r="B148" s="33" t="s">
        <v>766</v>
      </c>
      <c r="C148" s="4" t="s">
        <v>15</v>
      </c>
      <c r="D148" s="33">
        <v>1557.560596</v>
      </c>
      <c r="E148" s="33">
        <v>1749.491405</v>
      </c>
      <c r="F148" s="33">
        <v>1534.165015</v>
      </c>
      <c r="G148" s="33">
        <v>1749.491405</v>
      </c>
      <c r="H148" s="33">
        <v>630.49272340000005</v>
      </c>
      <c r="I148" s="33">
        <v>951.00121339999998</v>
      </c>
      <c r="J148" s="33">
        <v>54.136265690000002</v>
      </c>
      <c r="K148" s="33">
        <v>185.57796500000001</v>
      </c>
      <c r="L148" s="33">
        <v>252.8045271</v>
      </c>
      <c r="M148" s="33">
        <v>494.19027519999997</v>
      </c>
      <c r="N148" s="33">
        <v>788.45968589999995</v>
      </c>
      <c r="O148" s="33">
        <v>697.3647138</v>
      </c>
      <c r="P148" s="33">
        <v>613.32930839999995</v>
      </c>
      <c r="Q148" s="33">
        <v>421.96481990000001</v>
      </c>
      <c r="R148" s="33">
        <v>206.63843</v>
      </c>
      <c r="S148" s="33">
        <v>270.01670309999997</v>
      </c>
      <c r="T148" s="33">
        <v>302.94103039999999</v>
      </c>
      <c r="U148" s="33">
        <v>309.95764500000001</v>
      </c>
      <c r="V148" s="33">
        <v>309.95764500000001</v>
      </c>
      <c r="W148" s="33">
        <v>0</v>
      </c>
      <c r="X148" s="33">
        <v>0</v>
      </c>
      <c r="Y148" s="33">
        <v>0</v>
      </c>
      <c r="Z148" s="33">
        <v>0</v>
      </c>
      <c r="AA148" s="33">
        <v>0</v>
      </c>
      <c r="AB148" s="33">
        <v>0</v>
      </c>
      <c r="AC148" s="33">
        <v>0</v>
      </c>
      <c r="AD148" s="33">
        <v>0</v>
      </c>
      <c r="AE148" s="33">
        <v>0</v>
      </c>
      <c r="AF148" s="33">
        <v>0</v>
      </c>
      <c r="AG148" s="33">
        <v>0</v>
      </c>
      <c r="AH148" s="33">
        <v>0</v>
      </c>
      <c r="AI148" s="33">
        <v>0</v>
      </c>
      <c r="AJ148" s="33">
        <v>0</v>
      </c>
      <c r="AK148" s="33">
        <v>0</v>
      </c>
      <c r="AL148" s="33">
        <v>0</v>
      </c>
      <c r="AM148" s="33">
        <v>0</v>
      </c>
      <c r="AN148" s="33">
        <v>0</v>
      </c>
      <c r="AO148" s="33">
        <v>0</v>
      </c>
      <c r="AP148" s="33">
        <v>0</v>
      </c>
    </row>
    <row r="149" spans="1:42" x14ac:dyDescent="0.25">
      <c r="B149" s="33" t="s">
        <v>21</v>
      </c>
      <c r="C149" s="4" t="s">
        <v>36</v>
      </c>
      <c r="D149" s="33">
        <v>1724.9081000000001</v>
      </c>
      <c r="E149" s="33">
        <v>1760.009491</v>
      </c>
      <c r="F149" s="33">
        <v>1724.9081000000001</v>
      </c>
      <c r="G149" s="33">
        <v>1724.9081000000001</v>
      </c>
      <c r="H149" s="33">
        <v>1679.8720659999999</v>
      </c>
      <c r="I149" s="33">
        <v>1724.9081000000001</v>
      </c>
      <c r="J149" s="33">
        <v>1679.8720659999999</v>
      </c>
      <c r="K149" s="33">
        <v>1679.8720659999999</v>
      </c>
      <c r="L149" s="33">
        <v>1634.836033</v>
      </c>
      <c r="M149" s="33">
        <v>1724.9081000000001</v>
      </c>
      <c r="N149" s="33">
        <v>1724.9081000000001</v>
      </c>
      <c r="O149" s="33">
        <v>1724.9081000000001</v>
      </c>
      <c r="P149" s="33">
        <v>1724.9081000000001</v>
      </c>
      <c r="Q149" s="33">
        <v>1724.9081000000001</v>
      </c>
      <c r="R149" s="33">
        <v>3007.6281399999998</v>
      </c>
      <c r="S149" s="33">
        <v>3007.6281399999998</v>
      </c>
      <c r="T149" s="33">
        <v>3007.6281399999998</v>
      </c>
      <c r="U149" s="33">
        <v>3007.6281399999998</v>
      </c>
      <c r="V149" s="33">
        <v>3007.6281399999998</v>
      </c>
      <c r="W149" s="33">
        <v>3007.6281399999998</v>
      </c>
      <c r="X149" s="33">
        <v>3007.6281399999998</v>
      </c>
      <c r="Y149" s="33">
        <v>3007.6281399999998</v>
      </c>
      <c r="Z149" s="33">
        <v>3007.6281399999998</v>
      </c>
      <c r="AA149" s="33">
        <v>3007.6281399999998</v>
      </c>
      <c r="AB149" s="33">
        <v>3007.6281399999998</v>
      </c>
      <c r="AC149" s="33">
        <v>3007.6281399999998</v>
      </c>
      <c r="AD149" s="33">
        <v>3007.6281399999998</v>
      </c>
      <c r="AE149" s="33">
        <v>3007.6281399999998</v>
      </c>
      <c r="AF149" s="33">
        <v>2962.5921060000001</v>
      </c>
      <c r="AG149" s="33">
        <v>2962.5921060000001</v>
      </c>
      <c r="AH149" s="33">
        <v>2962.5921060000001</v>
      </c>
      <c r="AI149" s="33">
        <v>2962.5921060000001</v>
      </c>
      <c r="AJ149" s="33">
        <v>2962.5921060000001</v>
      </c>
      <c r="AK149" s="33">
        <v>2962.5921060000001</v>
      </c>
      <c r="AL149" s="33">
        <v>2962.5921060000001</v>
      </c>
      <c r="AM149" s="33">
        <v>2962.5921060000001</v>
      </c>
      <c r="AN149" s="33">
        <v>2962.5921060000001</v>
      </c>
      <c r="AO149" s="33">
        <v>2962.5921060000001</v>
      </c>
      <c r="AP149" s="33">
        <v>2962.5921060000001</v>
      </c>
    </row>
    <row r="150" spans="1:42" x14ac:dyDescent="0.25">
      <c r="B150" s="33" t="s">
        <v>21</v>
      </c>
      <c r="C150" s="4" t="s">
        <v>37</v>
      </c>
    </row>
    <row r="151" spans="1:42" x14ac:dyDescent="0.25">
      <c r="B151" s="33" t="s">
        <v>21</v>
      </c>
      <c r="C151" s="4" t="s">
        <v>38</v>
      </c>
    </row>
    <row r="152" spans="1:42" x14ac:dyDescent="0.25">
      <c r="B152" s="33" t="s">
        <v>21</v>
      </c>
      <c r="C152" s="4" t="s">
        <v>39</v>
      </c>
    </row>
    <row r="153" spans="1:42" x14ac:dyDescent="0.25">
      <c r="B153" s="33" t="s">
        <v>21</v>
      </c>
      <c r="C153" s="4" t="s">
        <v>40</v>
      </c>
    </row>
    <row r="154" spans="1:42" x14ac:dyDescent="0.25">
      <c r="B154" s="33" t="s">
        <v>21</v>
      </c>
      <c r="C154" s="4" t="s">
        <v>41</v>
      </c>
    </row>
    <row r="155" spans="1:42" x14ac:dyDescent="0.25">
      <c r="B155" s="33" t="s">
        <v>21</v>
      </c>
      <c r="C155" s="4" t="s">
        <v>42</v>
      </c>
    </row>
    <row r="156" spans="1:42" x14ac:dyDescent="0.25">
      <c r="B156" s="33" t="s">
        <v>21</v>
      </c>
      <c r="C156" s="4" t="s">
        <v>43</v>
      </c>
    </row>
    <row r="157" spans="1:42" x14ac:dyDescent="0.25">
      <c r="B157" s="33" t="s">
        <v>21</v>
      </c>
      <c r="C157" s="4" t="s">
        <v>44</v>
      </c>
    </row>
    <row r="158" spans="1:42" x14ac:dyDescent="0.25">
      <c r="B158" s="33" t="s">
        <v>21</v>
      </c>
      <c r="C158" s="4" t="s">
        <v>45</v>
      </c>
    </row>
    <row r="159" spans="1:42" x14ac:dyDescent="0.25">
      <c r="B159" s="33" t="s">
        <v>21</v>
      </c>
      <c r="C159" s="4" t="s">
        <v>46</v>
      </c>
    </row>
    <row r="160" spans="1:42" x14ac:dyDescent="0.25">
      <c r="B160" s="33" t="s">
        <v>21</v>
      </c>
      <c r="C160" s="4" t="s">
        <v>15</v>
      </c>
      <c r="D160" s="33">
        <v>1724.9081000000001</v>
      </c>
      <c r="E160" s="33">
        <v>1760.009491</v>
      </c>
      <c r="F160" s="33">
        <v>1724.9081000000001</v>
      </c>
      <c r="G160" s="33">
        <v>1724.9081000000001</v>
      </c>
      <c r="H160" s="33">
        <v>1679.8720659999999</v>
      </c>
      <c r="I160" s="33">
        <v>1724.9081000000001</v>
      </c>
      <c r="J160" s="33">
        <v>1679.8720659999999</v>
      </c>
      <c r="K160" s="33">
        <v>1679.8720659999999</v>
      </c>
      <c r="L160" s="33">
        <v>1634.836033</v>
      </c>
      <c r="M160" s="33">
        <v>1724.9081000000001</v>
      </c>
      <c r="N160" s="33">
        <v>1724.9081000000001</v>
      </c>
      <c r="O160" s="33">
        <v>1724.9081000000001</v>
      </c>
      <c r="P160" s="33">
        <v>1724.9081000000001</v>
      </c>
      <c r="Q160" s="33">
        <v>1724.9081000000001</v>
      </c>
      <c r="R160" s="33">
        <v>3007.6281399999998</v>
      </c>
      <c r="S160" s="33">
        <v>3007.6281399999998</v>
      </c>
      <c r="T160" s="33">
        <v>3007.6281399999998</v>
      </c>
      <c r="U160" s="33">
        <v>3007.6281399999998</v>
      </c>
      <c r="V160" s="33">
        <v>3007.6281399999998</v>
      </c>
      <c r="W160" s="33">
        <v>3007.6281399999998</v>
      </c>
      <c r="X160" s="33">
        <v>3007.6281399999998</v>
      </c>
      <c r="Y160" s="33">
        <v>3007.6281399999998</v>
      </c>
      <c r="Z160" s="33">
        <v>3007.6281399999998</v>
      </c>
      <c r="AA160" s="33">
        <v>3007.6281399999998</v>
      </c>
      <c r="AB160" s="33">
        <v>3007.6281399999998</v>
      </c>
      <c r="AC160" s="33">
        <v>3007.6281399999998</v>
      </c>
      <c r="AD160" s="33">
        <v>3007.6281399999998</v>
      </c>
      <c r="AE160" s="33">
        <v>3007.6281399999998</v>
      </c>
      <c r="AF160" s="33">
        <v>2962.5921060000001</v>
      </c>
      <c r="AG160" s="33">
        <v>2962.5921060000001</v>
      </c>
      <c r="AH160" s="33">
        <v>2962.5921060000001</v>
      </c>
      <c r="AI160" s="33">
        <v>2962.5921060000001</v>
      </c>
      <c r="AJ160" s="33">
        <v>2962.5921060000001</v>
      </c>
      <c r="AK160" s="33">
        <v>2962.5921060000001</v>
      </c>
      <c r="AL160" s="33">
        <v>2962.5921060000001</v>
      </c>
      <c r="AM160" s="33">
        <v>2962.5921060000001</v>
      </c>
      <c r="AN160" s="33">
        <v>2962.5921060000001</v>
      </c>
      <c r="AO160" s="33">
        <v>2962.5921060000001</v>
      </c>
      <c r="AP160" s="33">
        <v>2962.5921060000001</v>
      </c>
    </row>
    <row r="161" spans="2:42" x14ac:dyDescent="0.25">
      <c r="B161" s="33" t="s">
        <v>22</v>
      </c>
      <c r="C161" s="4" t="s">
        <v>36</v>
      </c>
      <c r="D161" s="33">
        <v>158.21081430000001</v>
      </c>
      <c r="E161" s="33">
        <v>158.21081430000001</v>
      </c>
      <c r="F161" s="33">
        <v>139.45992820000001</v>
      </c>
      <c r="G161" s="33">
        <v>158.21081430000001</v>
      </c>
      <c r="H161" s="33">
        <v>40.236347379999998</v>
      </c>
      <c r="I161" s="33">
        <v>50.164690460000003</v>
      </c>
      <c r="M161" s="33">
        <v>40.236347379999998</v>
      </c>
      <c r="N161" s="33">
        <v>44.513605939999998</v>
      </c>
      <c r="O161" s="33">
        <v>40.236347379999998</v>
      </c>
      <c r="P161" s="33">
        <v>40.236347379999998</v>
      </c>
      <c r="Q161" s="33">
        <v>18.750886090000002</v>
      </c>
      <c r="R161" s="33">
        <v>18.750886090000002</v>
      </c>
    </row>
    <row r="162" spans="2:42" x14ac:dyDescent="0.25">
      <c r="B162" s="33" t="s">
        <v>22</v>
      </c>
      <c r="C162" s="4" t="s">
        <v>37</v>
      </c>
    </row>
    <row r="163" spans="2:42" x14ac:dyDescent="0.25">
      <c r="B163" s="33" t="s">
        <v>22</v>
      </c>
      <c r="C163" s="4" t="s">
        <v>38</v>
      </c>
      <c r="D163" s="33">
        <v>1019.704059</v>
      </c>
      <c r="E163" s="33">
        <v>1203.476525</v>
      </c>
      <c r="F163" s="33">
        <v>755.85004049999998</v>
      </c>
      <c r="G163" s="33">
        <v>1203.476525</v>
      </c>
      <c r="H163" s="33">
        <v>259.92255690000002</v>
      </c>
      <c r="I163" s="33">
        <v>280.19891330000002</v>
      </c>
      <c r="M163" s="33">
        <v>259.92255690000002</v>
      </c>
      <c r="N163" s="33">
        <v>304.4937946</v>
      </c>
      <c r="O163" s="33">
        <v>304.4937946</v>
      </c>
      <c r="P163" s="33">
        <v>259.92255690000002</v>
      </c>
      <c r="Q163" s="33">
        <v>134.31663069999999</v>
      </c>
      <c r="R163" s="33">
        <v>127.54339299999999</v>
      </c>
      <c r="S163" s="33">
        <v>43.08444969</v>
      </c>
    </row>
    <row r="164" spans="2:42" x14ac:dyDescent="0.25">
      <c r="B164" s="33" t="s">
        <v>22</v>
      </c>
      <c r="C164" s="4" t="s">
        <v>39</v>
      </c>
      <c r="E164" s="33">
        <v>0.70907743729999995</v>
      </c>
      <c r="G164" s="33">
        <v>50.386175180000002</v>
      </c>
      <c r="H164" s="33">
        <v>39.30006427</v>
      </c>
      <c r="I164" s="33">
        <v>39.30006427</v>
      </c>
      <c r="M164" s="33">
        <v>39.30006427</v>
      </c>
      <c r="N164" s="33">
        <v>39.30006427</v>
      </c>
      <c r="O164" s="33">
        <v>39.30006427</v>
      </c>
      <c r="P164" s="33">
        <v>39.30006427</v>
      </c>
    </row>
    <row r="165" spans="2:42" x14ac:dyDescent="0.25">
      <c r="B165" s="33" t="s">
        <v>22</v>
      </c>
      <c r="C165" s="4" t="s">
        <v>40</v>
      </c>
    </row>
    <row r="166" spans="2:42" x14ac:dyDescent="0.25">
      <c r="B166" s="33" t="s">
        <v>22</v>
      </c>
      <c r="C166" s="4" t="s">
        <v>41</v>
      </c>
      <c r="Q166" s="33">
        <v>76.323091199999993</v>
      </c>
      <c r="R166" s="33">
        <v>76.323091199999993</v>
      </c>
    </row>
    <row r="167" spans="2:42" x14ac:dyDescent="0.25">
      <c r="B167" s="33" t="s">
        <v>22</v>
      </c>
      <c r="C167" s="4" t="s">
        <v>42</v>
      </c>
      <c r="Q167" s="33">
        <v>24.426191930000002</v>
      </c>
      <c r="R167" s="33">
        <v>24.426191930000002</v>
      </c>
    </row>
    <row r="168" spans="2:42" x14ac:dyDescent="0.25">
      <c r="B168" s="33" t="s">
        <v>22</v>
      </c>
      <c r="C168" s="4" t="s">
        <v>43</v>
      </c>
    </row>
    <row r="169" spans="2:42" x14ac:dyDescent="0.25">
      <c r="B169" s="33" t="s">
        <v>22</v>
      </c>
      <c r="C169" s="4" t="s">
        <v>44</v>
      </c>
    </row>
    <row r="170" spans="2:42" x14ac:dyDescent="0.25">
      <c r="B170" s="33" t="s">
        <v>22</v>
      </c>
      <c r="C170" s="4" t="s">
        <v>45</v>
      </c>
    </row>
    <row r="171" spans="2:42" x14ac:dyDescent="0.25">
      <c r="B171" s="33" t="s">
        <v>22</v>
      </c>
      <c r="C171" s="4" t="s">
        <v>46</v>
      </c>
    </row>
    <row r="172" spans="2:42" x14ac:dyDescent="0.25">
      <c r="B172" s="33" t="s">
        <v>22</v>
      </c>
      <c r="C172" s="4" t="s">
        <v>15</v>
      </c>
      <c r="D172" s="33">
        <v>1177.9148729999999</v>
      </c>
      <c r="E172" s="33">
        <v>1362.3964169999999</v>
      </c>
      <c r="F172" s="33">
        <v>895.30996879999998</v>
      </c>
      <c r="G172" s="33">
        <v>1412.0735139999999</v>
      </c>
      <c r="H172" s="33">
        <v>339.45896859999999</v>
      </c>
      <c r="I172" s="33">
        <v>369.66366799999997</v>
      </c>
      <c r="J172" s="33">
        <v>0</v>
      </c>
      <c r="K172" s="33">
        <v>0</v>
      </c>
      <c r="L172" s="33">
        <v>0</v>
      </c>
      <c r="M172" s="33">
        <v>339.45896859999999</v>
      </c>
      <c r="N172" s="33">
        <v>388.30746479999999</v>
      </c>
      <c r="O172" s="33">
        <v>384.03020629999997</v>
      </c>
      <c r="P172" s="33">
        <v>339.45896859999999</v>
      </c>
      <c r="Q172" s="33">
        <v>253.81679990000001</v>
      </c>
      <c r="R172" s="33">
        <v>247.0435622</v>
      </c>
      <c r="S172" s="33">
        <v>43.08444969</v>
      </c>
      <c r="T172" s="33">
        <v>0</v>
      </c>
      <c r="U172" s="33">
        <v>0</v>
      </c>
      <c r="V172" s="33">
        <v>0</v>
      </c>
      <c r="W172" s="33">
        <v>0</v>
      </c>
      <c r="X172" s="33">
        <v>0</v>
      </c>
      <c r="Y172" s="33">
        <v>0</v>
      </c>
      <c r="Z172" s="33">
        <v>0</v>
      </c>
      <c r="AA172" s="33">
        <v>0</v>
      </c>
      <c r="AB172" s="33">
        <v>0</v>
      </c>
      <c r="AC172" s="33">
        <v>0</v>
      </c>
      <c r="AD172" s="33">
        <v>0</v>
      </c>
      <c r="AE172" s="33">
        <v>0</v>
      </c>
      <c r="AF172" s="33">
        <v>0</v>
      </c>
      <c r="AG172" s="33">
        <v>0</v>
      </c>
      <c r="AH172" s="33">
        <v>0</v>
      </c>
      <c r="AI172" s="33">
        <v>0</v>
      </c>
      <c r="AJ172" s="33">
        <v>0</v>
      </c>
      <c r="AK172" s="33">
        <v>0</v>
      </c>
      <c r="AL172" s="33">
        <v>0</v>
      </c>
      <c r="AM172" s="33">
        <v>0</v>
      </c>
      <c r="AN172" s="33">
        <v>0</v>
      </c>
      <c r="AO172" s="33">
        <v>0</v>
      </c>
      <c r="AP172" s="33">
        <v>0</v>
      </c>
    </row>
    <row r="173" spans="2:42" x14ac:dyDescent="0.25">
      <c r="B173" s="33" t="s">
        <v>23</v>
      </c>
      <c r="C173" s="4" t="s">
        <v>36</v>
      </c>
      <c r="D173" s="33">
        <v>123.4320462</v>
      </c>
      <c r="E173" s="33">
        <v>175.8540826</v>
      </c>
      <c r="F173" s="33">
        <v>99.439787440000003</v>
      </c>
      <c r="G173" s="33">
        <v>175.8540826</v>
      </c>
      <c r="I173" s="33">
        <v>23.025492270000001</v>
      </c>
      <c r="N173" s="33">
        <v>44.171797990000002</v>
      </c>
      <c r="O173" s="33">
        <v>36.061155919999997</v>
      </c>
      <c r="Q173" s="33">
        <v>32.24249717</v>
      </c>
      <c r="R173" s="33">
        <v>2.8459530000000002</v>
      </c>
    </row>
    <row r="174" spans="2:42" x14ac:dyDescent="0.25">
      <c r="B174" s="33" t="s">
        <v>23</v>
      </c>
      <c r="C174" s="4" t="s">
        <v>37</v>
      </c>
    </row>
    <row r="175" spans="2:42" x14ac:dyDescent="0.25">
      <c r="B175" s="33" t="s">
        <v>23</v>
      </c>
      <c r="C175" s="4" t="s">
        <v>38</v>
      </c>
      <c r="D175" s="33">
        <v>174.06504050000001</v>
      </c>
      <c r="E175" s="33">
        <v>211.23117360000001</v>
      </c>
      <c r="F175" s="33">
        <v>106.55861729999999</v>
      </c>
      <c r="G175" s="33">
        <v>211.23117360000001</v>
      </c>
      <c r="H175" s="33">
        <v>1.886061038</v>
      </c>
      <c r="I175" s="33">
        <v>1.886061038</v>
      </c>
      <c r="M175" s="33">
        <v>1.886061038</v>
      </c>
      <c r="N175" s="33">
        <v>38.792747169999998</v>
      </c>
      <c r="O175" s="33">
        <v>10.34409629</v>
      </c>
    </row>
    <row r="176" spans="2:42" x14ac:dyDescent="0.25">
      <c r="B176" s="33" t="s">
        <v>23</v>
      </c>
      <c r="C176" s="4" t="s">
        <v>39</v>
      </c>
    </row>
    <row r="177" spans="2:42" x14ac:dyDescent="0.25">
      <c r="B177" s="33" t="s">
        <v>23</v>
      </c>
      <c r="C177" s="4" t="s">
        <v>40</v>
      </c>
    </row>
    <row r="178" spans="2:42" x14ac:dyDescent="0.25">
      <c r="B178" s="33" t="s">
        <v>23</v>
      </c>
      <c r="C178" s="4" t="s">
        <v>41</v>
      </c>
    </row>
    <row r="179" spans="2:42" x14ac:dyDescent="0.25">
      <c r="B179" s="33" t="s">
        <v>23</v>
      </c>
      <c r="C179" s="4" t="s">
        <v>42</v>
      </c>
    </row>
    <row r="180" spans="2:42" x14ac:dyDescent="0.25">
      <c r="B180" s="33" t="s">
        <v>23</v>
      </c>
      <c r="C180" s="4" t="s">
        <v>43</v>
      </c>
    </row>
    <row r="181" spans="2:42" x14ac:dyDescent="0.25">
      <c r="B181" s="33" t="s">
        <v>23</v>
      </c>
      <c r="C181" s="4" t="s">
        <v>44</v>
      </c>
    </row>
    <row r="182" spans="2:42" x14ac:dyDescent="0.25">
      <c r="B182" s="33" t="s">
        <v>23</v>
      </c>
      <c r="C182" s="4" t="s">
        <v>45</v>
      </c>
    </row>
    <row r="183" spans="2:42" x14ac:dyDescent="0.25">
      <c r="B183" s="33" t="s">
        <v>23</v>
      </c>
      <c r="C183" s="4" t="s">
        <v>46</v>
      </c>
    </row>
    <row r="184" spans="2:42" x14ac:dyDescent="0.25">
      <c r="B184" s="33" t="s">
        <v>23</v>
      </c>
      <c r="C184" s="4" t="s">
        <v>15</v>
      </c>
      <c r="D184" s="33">
        <v>297.49708659999999</v>
      </c>
      <c r="E184" s="33">
        <v>387.0852562</v>
      </c>
      <c r="F184" s="33">
        <v>205.9984048</v>
      </c>
      <c r="G184" s="33">
        <v>387.0852562</v>
      </c>
      <c r="H184" s="33">
        <v>1.886061038</v>
      </c>
      <c r="I184" s="33">
        <v>24.911553309999999</v>
      </c>
      <c r="J184" s="33">
        <v>0</v>
      </c>
      <c r="K184" s="33">
        <v>0</v>
      </c>
      <c r="L184" s="33">
        <v>0</v>
      </c>
      <c r="M184" s="33">
        <v>1.886061038</v>
      </c>
      <c r="N184" s="33">
        <v>82.96454516</v>
      </c>
      <c r="O184" s="33">
        <v>46.40525221</v>
      </c>
      <c r="P184" s="33">
        <v>0</v>
      </c>
      <c r="Q184" s="33">
        <v>32.24249717</v>
      </c>
      <c r="R184" s="33">
        <v>2.8459530000000002</v>
      </c>
      <c r="S184" s="33">
        <v>0</v>
      </c>
      <c r="T184" s="33">
        <v>0</v>
      </c>
      <c r="U184" s="33">
        <v>0</v>
      </c>
      <c r="V184" s="33">
        <v>0</v>
      </c>
      <c r="W184" s="33">
        <v>0</v>
      </c>
      <c r="X184" s="33">
        <v>0</v>
      </c>
      <c r="Y184" s="33">
        <v>0</v>
      </c>
      <c r="Z184" s="33">
        <v>0</v>
      </c>
      <c r="AA184" s="33">
        <v>0</v>
      </c>
      <c r="AB184" s="33">
        <v>0</v>
      </c>
      <c r="AC184" s="33">
        <v>0</v>
      </c>
      <c r="AD184" s="33">
        <v>0</v>
      </c>
      <c r="AE184" s="33">
        <v>0</v>
      </c>
      <c r="AF184" s="33">
        <v>0</v>
      </c>
      <c r="AG184" s="33">
        <v>0</v>
      </c>
      <c r="AH184" s="33">
        <v>0</v>
      </c>
      <c r="AI184" s="33">
        <v>0</v>
      </c>
      <c r="AJ184" s="33">
        <v>0</v>
      </c>
      <c r="AK184" s="33">
        <v>0</v>
      </c>
      <c r="AL184" s="33">
        <v>0</v>
      </c>
      <c r="AM184" s="33">
        <v>0</v>
      </c>
      <c r="AN184" s="33">
        <v>0</v>
      </c>
      <c r="AO184" s="33">
        <v>0</v>
      </c>
      <c r="AP184" s="33">
        <v>0</v>
      </c>
    </row>
    <row r="185" spans="2:42" x14ac:dyDescent="0.25">
      <c r="B185" s="33" t="s">
        <v>691</v>
      </c>
      <c r="C185" s="4" t="s">
        <v>36</v>
      </c>
    </row>
    <row r="186" spans="2:42" x14ac:dyDescent="0.25">
      <c r="B186" s="33" t="s">
        <v>691</v>
      </c>
      <c r="C186" s="4" t="s">
        <v>37</v>
      </c>
    </row>
    <row r="187" spans="2:42" x14ac:dyDescent="0.25">
      <c r="B187" s="33" t="s">
        <v>691</v>
      </c>
      <c r="C187" s="4" t="s">
        <v>38</v>
      </c>
    </row>
    <row r="188" spans="2:42" x14ac:dyDescent="0.25">
      <c r="B188" s="33" t="s">
        <v>691</v>
      </c>
      <c r="C188" s="4" t="s">
        <v>39</v>
      </c>
    </row>
    <row r="189" spans="2:42" x14ac:dyDescent="0.25">
      <c r="B189" s="33" t="s">
        <v>691</v>
      </c>
      <c r="C189" s="4" t="s">
        <v>40</v>
      </c>
    </row>
    <row r="190" spans="2:42" x14ac:dyDescent="0.25">
      <c r="B190" s="33" t="s">
        <v>691</v>
      </c>
      <c r="C190" s="4" t="s">
        <v>41</v>
      </c>
    </row>
    <row r="191" spans="2:42" x14ac:dyDescent="0.25">
      <c r="B191" s="33" t="s">
        <v>691</v>
      </c>
      <c r="C191" s="4" t="s">
        <v>42</v>
      </c>
    </row>
    <row r="192" spans="2:42" x14ac:dyDescent="0.25">
      <c r="B192" s="33" t="s">
        <v>691</v>
      </c>
      <c r="C192" s="4" t="s">
        <v>43</v>
      </c>
    </row>
    <row r="193" spans="2:42" x14ac:dyDescent="0.25">
      <c r="B193" s="33" t="s">
        <v>691</v>
      </c>
      <c r="C193" s="4" t="s">
        <v>44</v>
      </c>
    </row>
    <row r="194" spans="2:42" x14ac:dyDescent="0.25">
      <c r="B194" s="33" t="s">
        <v>691</v>
      </c>
      <c r="C194" s="4" t="s">
        <v>45</v>
      </c>
    </row>
    <row r="195" spans="2:42" x14ac:dyDescent="0.25">
      <c r="B195" s="33" t="s">
        <v>691</v>
      </c>
      <c r="C195" s="4" t="s">
        <v>46</v>
      </c>
    </row>
    <row r="196" spans="2:42" x14ac:dyDescent="0.25">
      <c r="B196" s="33" t="s">
        <v>691</v>
      </c>
      <c r="C196" s="4" t="s">
        <v>15</v>
      </c>
      <c r="D196" s="33">
        <v>0</v>
      </c>
      <c r="E196" s="33">
        <v>0</v>
      </c>
      <c r="F196" s="33">
        <v>0</v>
      </c>
      <c r="G196" s="33">
        <v>0</v>
      </c>
      <c r="H196" s="33">
        <v>0</v>
      </c>
      <c r="I196" s="33">
        <v>0</v>
      </c>
      <c r="J196" s="33">
        <v>0</v>
      </c>
      <c r="K196" s="33">
        <v>0</v>
      </c>
      <c r="L196" s="33">
        <v>0</v>
      </c>
      <c r="M196" s="33">
        <v>0</v>
      </c>
      <c r="N196" s="33">
        <v>0</v>
      </c>
      <c r="O196" s="33">
        <v>0</v>
      </c>
      <c r="P196" s="33">
        <v>0</v>
      </c>
      <c r="Q196" s="33">
        <v>0</v>
      </c>
      <c r="R196" s="33">
        <v>0</v>
      </c>
      <c r="S196" s="33">
        <v>0</v>
      </c>
      <c r="T196" s="33">
        <v>0</v>
      </c>
      <c r="U196" s="33">
        <v>0</v>
      </c>
      <c r="V196" s="33">
        <v>0</v>
      </c>
      <c r="W196" s="33">
        <v>0</v>
      </c>
      <c r="X196" s="33">
        <v>0</v>
      </c>
      <c r="Y196" s="33">
        <v>0</v>
      </c>
      <c r="Z196" s="33">
        <v>0</v>
      </c>
      <c r="AA196" s="33">
        <v>0</v>
      </c>
      <c r="AB196" s="33">
        <v>0</v>
      </c>
      <c r="AC196" s="33">
        <v>0</v>
      </c>
      <c r="AD196" s="33">
        <v>0</v>
      </c>
      <c r="AE196" s="33">
        <v>0</v>
      </c>
      <c r="AF196" s="33">
        <v>0</v>
      </c>
      <c r="AG196" s="33">
        <v>0</v>
      </c>
      <c r="AH196" s="33">
        <v>0</v>
      </c>
      <c r="AI196" s="33">
        <v>0</v>
      </c>
      <c r="AJ196" s="33">
        <v>0</v>
      </c>
      <c r="AK196" s="33">
        <v>0</v>
      </c>
      <c r="AL196" s="33">
        <v>0</v>
      </c>
      <c r="AM196" s="33">
        <v>0</v>
      </c>
      <c r="AN196" s="33">
        <v>0</v>
      </c>
      <c r="AO196" s="33">
        <v>0</v>
      </c>
      <c r="AP196" s="33">
        <v>0</v>
      </c>
    </row>
    <row r="197" spans="2:42" x14ac:dyDescent="0.25">
      <c r="B197" s="33" t="s">
        <v>692</v>
      </c>
      <c r="C197" s="4" t="s">
        <v>36</v>
      </c>
    </row>
    <row r="198" spans="2:42" x14ac:dyDescent="0.25">
      <c r="B198" s="33" t="s">
        <v>692</v>
      </c>
      <c r="C198" s="4" t="s">
        <v>37</v>
      </c>
    </row>
    <row r="199" spans="2:42" x14ac:dyDescent="0.25">
      <c r="B199" s="33" t="s">
        <v>692</v>
      </c>
      <c r="C199" s="4" t="s">
        <v>38</v>
      </c>
    </row>
    <row r="200" spans="2:42" x14ac:dyDescent="0.25">
      <c r="B200" s="33" t="s">
        <v>692</v>
      </c>
      <c r="C200" s="4" t="s">
        <v>39</v>
      </c>
    </row>
    <row r="201" spans="2:42" x14ac:dyDescent="0.25">
      <c r="B201" s="33" t="s">
        <v>692</v>
      </c>
      <c r="C201" s="4" t="s">
        <v>40</v>
      </c>
    </row>
    <row r="202" spans="2:42" x14ac:dyDescent="0.25">
      <c r="B202" s="33" t="s">
        <v>692</v>
      </c>
      <c r="C202" s="4" t="s">
        <v>41</v>
      </c>
    </row>
    <row r="203" spans="2:42" x14ac:dyDescent="0.25">
      <c r="B203" s="33" t="s">
        <v>692</v>
      </c>
      <c r="C203" s="4" t="s">
        <v>42</v>
      </c>
    </row>
    <row r="204" spans="2:42" x14ac:dyDescent="0.25">
      <c r="B204" s="33" t="s">
        <v>692</v>
      </c>
      <c r="C204" s="4" t="s">
        <v>43</v>
      </c>
    </row>
    <row r="205" spans="2:42" x14ac:dyDescent="0.25">
      <c r="B205" s="33" t="s">
        <v>692</v>
      </c>
      <c r="C205" s="4" t="s">
        <v>44</v>
      </c>
    </row>
    <row r="206" spans="2:42" x14ac:dyDescent="0.25">
      <c r="B206" s="33" t="s">
        <v>692</v>
      </c>
      <c r="C206" s="4" t="s">
        <v>45</v>
      </c>
    </row>
    <row r="207" spans="2:42" x14ac:dyDescent="0.25">
      <c r="B207" s="33" t="s">
        <v>692</v>
      </c>
      <c r="C207" s="4" t="s">
        <v>46</v>
      </c>
    </row>
    <row r="208" spans="2:42" x14ac:dyDescent="0.25">
      <c r="B208" s="33" t="s">
        <v>692</v>
      </c>
      <c r="C208" s="4" t="s">
        <v>15</v>
      </c>
      <c r="D208" s="33">
        <v>0</v>
      </c>
      <c r="E208" s="33">
        <v>0</v>
      </c>
      <c r="F208" s="33">
        <v>0</v>
      </c>
      <c r="G208" s="33">
        <v>0</v>
      </c>
      <c r="H208" s="33">
        <v>0</v>
      </c>
      <c r="I208" s="33">
        <v>0</v>
      </c>
      <c r="J208" s="33">
        <v>0</v>
      </c>
      <c r="K208" s="33">
        <v>0</v>
      </c>
      <c r="L208" s="33">
        <v>0</v>
      </c>
      <c r="M208" s="33">
        <v>0</v>
      </c>
      <c r="N208" s="33">
        <v>0</v>
      </c>
      <c r="O208" s="33">
        <v>0</v>
      </c>
      <c r="P208" s="33">
        <v>0</v>
      </c>
      <c r="Q208" s="33">
        <v>0</v>
      </c>
      <c r="R208" s="33">
        <v>0</v>
      </c>
      <c r="S208" s="33">
        <v>0</v>
      </c>
      <c r="T208" s="33">
        <v>0</v>
      </c>
      <c r="U208" s="33">
        <v>0</v>
      </c>
      <c r="V208" s="33">
        <v>0</v>
      </c>
      <c r="W208" s="33">
        <v>0</v>
      </c>
      <c r="X208" s="33">
        <v>0</v>
      </c>
      <c r="Y208" s="33">
        <v>0</v>
      </c>
      <c r="Z208" s="33">
        <v>0</v>
      </c>
      <c r="AA208" s="33">
        <v>0</v>
      </c>
      <c r="AB208" s="33">
        <v>0</v>
      </c>
      <c r="AC208" s="33">
        <v>0</v>
      </c>
      <c r="AD208" s="33">
        <v>0</v>
      </c>
      <c r="AE208" s="33">
        <v>0</v>
      </c>
      <c r="AF208" s="33">
        <v>0</v>
      </c>
      <c r="AG208" s="33">
        <v>0</v>
      </c>
      <c r="AH208" s="33">
        <v>0</v>
      </c>
      <c r="AI208" s="33">
        <v>0</v>
      </c>
      <c r="AJ208" s="33">
        <v>0</v>
      </c>
      <c r="AK208" s="33">
        <v>0</v>
      </c>
      <c r="AL208" s="33">
        <v>0</v>
      </c>
      <c r="AM208" s="33">
        <v>0</v>
      </c>
      <c r="AN208" s="33">
        <v>0</v>
      </c>
      <c r="AO208" s="33">
        <v>0</v>
      </c>
      <c r="AP208" s="33">
        <v>0</v>
      </c>
    </row>
    <row r="209" spans="2:42" x14ac:dyDescent="0.25">
      <c r="B209" s="33" t="s">
        <v>693</v>
      </c>
      <c r="C209" s="4" t="s">
        <v>36</v>
      </c>
    </row>
    <row r="210" spans="2:42" x14ac:dyDescent="0.25">
      <c r="B210" s="33" t="s">
        <v>693</v>
      </c>
      <c r="C210" s="4" t="s">
        <v>37</v>
      </c>
    </row>
    <row r="211" spans="2:42" x14ac:dyDescent="0.25">
      <c r="B211" s="33" t="s">
        <v>693</v>
      </c>
      <c r="C211" s="4" t="s">
        <v>38</v>
      </c>
    </row>
    <row r="212" spans="2:42" x14ac:dyDescent="0.25">
      <c r="B212" s="33" t="s">
        <v>693</v>
      </c>
      <c r="C212" s="4" t="s">
        <v>39</v>
      </c>
    </row>
    <row r="213" spans="2:42" x14ac:dyDescent="0.25">
      <c r="B213" s="33" t="s">
        <v>693</v>
      </c>
      <c r="C213" s="4" t="s">
        <v>40</v>
      </c>
    </row>
    <row r="214" spans="2:42" x14ac:dyDescent="0.25">
      <c r="B214" s="33" t="s">
        <v>693</v>
      </c>
      <c r="C214" s="4" t="s">
        <v>41</v>
      </c>
    </row>
    <row r="215" spans="2:42" x14ac:dyDescent="0.25">
      <c r="B215" s="33" t="s">
        <v>693</v>
      </c>
      <c r="C215" s="4" t="s">
        <v>42</v>
      </c>
    </row>
    <row r="216" spans="2:42" x14ac:dyDescent="0.25">
      <c r="B216" s="33" t="s">
        <v>693</v>
      </c>
      <c r="C216" s="4" t="s">
        <v>43</v>
      </c>
    </row>
    <row r="217" spans="2:42" x14ac:dyDescent="0.25">
      <c r="B217" s="33" t="s">
        <v>693</v>
      </c>
      <c r="C217" s="4" t="s">
        <v>44</v>
      </c>
    </row>
    <row r="218" spans="2:42" x14ac:dyDescent="0.25">
      <c r="B218" s="33" t="s">
        <v>693</v>
      </c>
      <c r="C218" s="4" t="s">
        <v>45</v>
      </c>
    </row>
    <row r="219" spans="2:42" x14ac:dyDescent="0.25">
      <c r="B219" s="33" t="s">
        <v>693</v>
      </c>
      <c r="C219" s="4" t="s">
        <v>46</v>
      </c>
    </row>
    <row r="220" spans="2:42" x14ac:dyDescent="0.25">
      <c r="B220" s="33" t="s">
        <v>693</v>
      </c>
      <c r="C220" s="4" t="s">
        <v>15</v>
      </c>
      <c r="D220" s="33">
        <v>0</v>
      </c>
      <c r="E220" s="33">
        <v>0</v>
      </c>
      <c r="F220" s="33">
        <v>0</v>
      </c>
      <c r="G220" s="33">
        <v>0</v>
      </c>
      <c r="H220" s="33">
        <v>0</v>
      </c>
      <c r="I220" s="33">
        <v>0</v>
      </c>
      <c r="J220" s="33">
        <v>0</v>
      </c>
      <c r="K220" s="33">
        <v>0</v>
      </c>
      <c r="L220" s="33">
        <v>0</v>
      </c>
      <c r="M220" s="33">
        <v>0</v>
      </c>
      <c r="N220" s="33">
        <v>0</v>
      </c>
      <c r="O220" s="33">
        <v>0</v>
      </c>
      <c r="P220" s="33">
        <v>0</v>
      </c>
      <c r="Q220" s="33">
        <v>0</v>
      </c>
      <c r="R220" s="33">
        <v>0</v>
      </c>
      <c r="S220" s="33">
        <v>0</v>
      </c>
      <c r="T220" s="33">
        <v>0</v>
      </c>
      <c r="U220" s="33">
        <v>0</v>
      </c>
      <c r="V220" s="33">
        <v>0</v>
      </c>
      <c r="W220" s="33">
        <v>0</v>
      </c>
      <c r="X220" s="33">
        <v>0</v>
      </c>
      <c r="Y220" s="33">
        <v>0</v>
      </c>
      <c r="Z220" s="33">
        <v>0</v>
      </c>
      <c r="AA220" s="33">
        <v>0</v>
      </c>
      <c r="AB220" s="33">
        <v>0</v>
      </c>
      <c r="AC220" s="33">
        <v>0</v>
      </c>
      <c r="AD220" s="33">
        <v>0</v>
      </c>
      <c r="AE220" s="33">
        <v>0</v>
      </c>
      <c r="AF220" s="33">
        <v>0</v>
      </c>
      <c r="AG220" s="33">
        <v>0</v>
      </c>
      <c r="AH220" s="33">
        <v>0</v>
      </c>
      <c r="AI220" s="33">
        <v>0</v>
      </c>
      <c r="AJ220" s="33">
        <v>0</v>
      </c>
      <c r="AK220" s="33">
        <v>0</v>
      </c>
      <c r="AL220" s="33">
        <v>0</v>
      </c>
      <c r="AM220" s="33">
        <v>0</v>
      </c>
      <c r="AN220" s="33">
        <v>0</v>
      </c>
      <c r="AO220" s="33">
        <v>0</v>
      </c>
      <c r="AP220" s="33">
        <v>0</v>
      </c>
    </row>
    <row r="221" spans="2:42" x14ac:dyDescent="0.25">
      <c r="B221" s="33" t="s">
        <v>24</v>
      </c>
      <c r="C221" s="4" t="s">
        <v>36</v>
      </c>
    </row>
    <row r="222" spans="2:42" x14ac:dyDescent="0.25">
      <c r="B222" s="33" t="s">
        <v>24</v>
      </c>
      <c r="C222" s="4" t="s">
        <v>37</v>
      </c>
    </row>
    <row r="223" spans="2:42" x14ac:dyDescent="0.25">
      <c r="B223" s="33" t="s">
        <v>24</v>
      </c>
      <c r="C223" s="4" t="s">
        <v>38</v>
      </c>
    </row>
    <row r="224" spans="2:42" x14ac:dyDescent="0.25">
      <c r="B224" s="33" t="s">
        <v>24</v>
      </c>
      <c r="C224" s="4" t="s">
        <v>39</v>
      </c>
    </row>
    <row r="225" spans="2:42" x14ac:dyDescent="0.25">
      <c r="B225" s="33" t="s">
        <v>24</v>
      </c>
      <c r="C225" s="4" t="s">
        <v>40</v>
      </c>
    </row>
    <row r="226" spans="2:42" x14ac:dyDescent="0.25">
      <c r="B226" s="33" t="s">
        <v>24</v>
      </c>
      <c r="C226" s="4" t="s">
        <v>41</v>
      </c>
    </row>
    <row r="227" spans="2:42" x14ac:dyDescent="0.25">
      <c r="B227" s="33" t="s">
        <v>24</v>
      </c>
      <c r="C227" s="4" t="s">
        <v>42</v>
      </c>
    </row>
    <row r="228" spans="2:42" x14ac:dyDescent="0.25">
      <c r="B228" s="33" t="s">
        <v>24</v>
      </c>
      <c r="C228" s="4" t="s">
        <v>43</v>
      </c>
    </row>
    <row r="229" spans="2:42" x14ac:dyDescent="0.25">
      <c r="B229" s="33" t="s">
        <v>24</v>
      </c>
      <c r="C229" s="4" t="s">
        <v>44</v>
      </c>
    </row>
    <row r="230" spans="2:42" x14ac:dyDescent="0.25">
      <c r="B230" s="33" t="s">
        <v>24</v>
      </c>
      <c r="C230" s="4" t="s">
        <v>45</v>
      </c>
    </row>
    <row r="231" spans="2:42" x14ac:dyDescent="0.25">
      <c r="B231" s="33" t="s">
        <v>24</v>
      </c>
      <c r="C231" s="4" t="s">
        <v>46</v>
      </c>
    </row>
    <row r="232" spans="2:42" x14ac:dyDescent="0.25">
      <c r="B232" s="33" t="s">
        <v>24</v>
      </c>
      <c r="C232" s="4" t="s">
        <v>15</v>
      </c>
      <c r="D232" s="33">
        <v>0</v>
      </c>
      <c r="E232" s="33">
        <v>0</v>
      </c>
      <c r="F232" s="33">
        <v>0</v>
      </c>
      <c r="G232" s="33">
        <v>0</v>
      </c>
      <c r="H232" s="33">
        <v>0</v>
      </c>
      <c r="I232" s="33">
        <v>0</v>
      </c>
      <c r="J232" s="33">
        <v>0</v>
      </c>
      <c r="K232" s="33">
        <v>0</v>
      </c>
      <c r="L232" s="33">
        <v>0</v>
      </c>
      <c r="M232" s="33">
        <v>0</v>
      </c>
      <c r="N232" s="33">
        <v>0</v>
      </c>
      <c r="O232" s="33">
        <v>0</v>
      </c>
      <c r="P232" s="33">
        <v>0</v>
      </c>
      <c r="Q232" s="33">
        <v>0</v>
      </c>
      <c r="R232" s="33">
        <v>0</v>
      </c>
      <c r="S232" s="33">
        <v>0</v>
      </c>
      <c r="T232" s="33">
        <v>0</v>
      </c>
      <c r="U232" s="33">
        <v>0</v>
      </c>
      <c r="V232" s="33">
        <v>0</v>
      </c>
      <c r="W232" s="33">
        <v>0</v>
      </c>
      <c r="X232" s="33">
        <v>0</v>
      </c>
      <c r="Y232" s="33">
        <v>0</v>
      </c>
      <c r="Z232" s="33">
        <v>0</v>
      </c>
      <c r="AA232" s="33">
        <v>0</v>
      </c>
      <c r="AB232" s="33">
        <v>0</v>
      </c>
      <c r="AC232" s="33">
        <v>0</v>
      </c>
      <c r="AD232" s="33">
        <v>0</v>
      </c>
      <c r="AE232" s="33">
        <v>0</v>
      </c>
      <c r="AF232" s="33">
        <v>0</v>
      </c>
      <c r="AG232" s="33">
        <v>0</v>
      </c>
      <c r="AH232" s="33">
        <v>0</v>
      </c>
      <c r="AI232" s="33">
        <v>0</v>
      </c>
      <c r="AJ232" s="33">
        <v>0</v>
      </c>
      <c r="AK232" s="33">
        <v>0</v>
      </c>
      <c r="AL232" s="33">
        <v>0</v>
      </c>
      <c r="AM232" s="33">
        <v>0</v>
      </c>
      <c r="AN232" s="33">
        <v>0</v>
      </c>
      <c r="AO232" s="33">
        <v>0</v>
      </c>
      <c r="AP232" s="33">
        <v>0</v>
      </c>
    </row>
    <row r="233" spans="2:42" x14ac:dyDescent="0.25">
      <c r="B233" s="33" t="s">
        <v>1</v>
      </c>
      <c r="C233" s="4" t="s">
        <v>36</v>
      </c>
      <c r="D233" s="33">
        <v>17956.020270000001</v>
      </c>
      <c r="E233" s="33">
        <v>17956.020270000001</v>
      </c>
      <c r="F233" s="33">
        <v>17956.020270000001</v>
      </c>
      <c r="G233" s="33">
        <v>17956.020270000001</v>
      </c>
      <c r="H233" s="33">
        <v>17956.020270000001</v>
      </c>
      <c r="I233" s="33">
        <v>17956.020270000001</v>
      </c>
      <c r="J233" s="33">
        <v>18138.426500000001</v>
      </c>
      <c r="K233" s="33">
        <v>18222.46701</v>
      </c>
      <c r="L233" s="33">
        <v>18222.46701</v>
      </c>
      <c r="M233" s="33">
        <v>18222.46701</v>
      </c>
      <c r="N233" s="33">
        <v>18222.46701</v>
      </c>
      <c r="O233" s="33">
        <v>18222.46701</v>
      </c>
      <c r="P233" s="33">
        <v>18222.46701</v>
      </c>
      <c r="Q233" s="33">
        <v>18222.46701</v>
      </c>
      <c r="R233" s="33">
        <v>18458.021680000002</v>
      </c>
      <c r="S233" s="33">
        <v>18458.021680000002</v>
      </c>
      <c r="T233" s="33">
        <v>19239.69873</v>
      </c>
      <c r="U233" s="33">
        <v>19630.204600000001</v>
      </c>
      <c r="V233" s="33">
        <v>19505.358349999999</v>
      </c>
      <c r="W233" s="33">
        <v>19494.912649999998</v>
      </c>
      <c r="X233" s="33">
        <v>19622.10284</v>
      </c>
      <c r="Y233" s="33">
        <v>19630.204600000001</v>
      </c>
      <c r="Z233" s="33">
        <v>19561.112140000001</v>
      </c>
      <c r="AA233" s="33">
        <v>19611.545839999999</v>
      </c>
      <c r="AB233" s="33">
        <v>19630.204600000001</v>
      </c>
      <c r="AC233" s="33">
        <v>19590.538339999999</v>
      </c>
      <c r="AD233" s="33">
        <v>19540.317920000001</v>
      </c>
      <c r="AE233" s="33">
        <v>19738.6283</v>
      </c>
      <c r="AF233" s="33">
        <v>19745.898270000002</v>
      </c>
      <c r="AG233" s="33">
        <v>19692.812750000001</v>
      </c>
      <c r="AH233" s="33">
        <v>19691.033469999998</v>
      </c>
      <c r="AI233" s="33">
        <v>19767.409650000001</v>
      </c>
      <c r="AJ233" s="33">
        <v>19543.446</v>
      </c>
      <c r="AK233" s="33">
        <v>19648.796249999999</v>
      </c>
      <c r="AL233" s="33">
        <v>19341.65969</v>
      </c>
      <c r="AM233" s="33">
        <v>17980.556639999999</v>
      </c>
      <c r="AN233" s="33">
        <v>18948.137790000001</v>
      </c>
      <c r="AO233" s="33">
        <v>18329.669819999999</v>
      </c>
      <c r="AP233" s="33">
        <v>18780.231690000001</v>
      </c>
    </row>
    <row r="234" spans="2:42" x14ac:dyDescent="0.25">
      <c r="B234" s="33" t="s">
        <v>1</v>
      </c>
      <c r="C234" s="4" t="s">
        <v>37</v>
      </c>
      <c r="D234" s="33">
        <v>7002.9905650000001</v>
      </c>
      <c r="E234" s="33">
        <v>7002.9905650000001</v>
      </c>
      <c r="F234" s="33">
        <v>6902.7734330000003</v>
      </c>
      <c r="G234" s="33">
        <v>7002.9905650000001</v>
      </c>
      <c r="H234" s="33">
        <v>6569.7383760000002</v>
      </c>
      <c r="I234" s="33">
        <v>7002.9905650000001</v>
      </c>
      <c r="J234" s="33">
        <v>7002.9905650000001</v>
      </c>
      <c r="K234" s="33">
        <v>7201.3022920000003</v>
      </c>
      <c r="L234" s="33">
        <v>7201.3022920000003</v>
      </c>
      <c r="M234" s="33">
        <v>7201.3022920000003</v>
      </c>
      <c r="N234" s="33">
        <v>7275.0750740000003</v>
      </c>
      <c r="O234" s="33">
        <v>7324.0454170000003</v>
      </c>
      <c r="P234" s="33">
        <v>7525.6722319999999</v>
      </c>
      <c r="Q234" s="33">
        <v>7525.6722319999999</v>
      </c>
      <c r="R234" s="33">
        <v>7866.1795389999997</v>
      </c>
      <c r="S234" s="33">
        <v>7866.1795389999997</v>
      </c>
      <c r="T234" s="33">
        <v>8759.757979</v>
      </c>
      <c r="U234" s="33">
        <v>8907.4514899999995</v>
      </c>
      <c r="V234" s="33">
        <v>8907.4514899999995</v>
      </c>
      <c r="W234" s="33">
        <v>8907.4514899999995</v>
      </c>
      <c r="X234" s="33">
        <v>8907.4514899999995</v>
      </c>
      <c r="Y234" s="33">
        <v>8838.9031200000009</v>
      </c>
      <c r="Z234" s="33">
        <v>8907.4514899999995</v>
      </c>
      <c r="AA234" s="33">
        <v>8907.4514899999995</v>
      </c>
      <c r="AB234" s="33">
        <v>8907.4514899999995</v>
      </c>
      <c r="AC234" s="33">
        <v>8907.4514899999995</v>
      </c>
      <c r="AD234" s="33">
        <v>8907.4514899999995</v>
      </c>
      <c r="AE234" s="33">
        <v>8907.4514899999995</v>
      </c>
      <c r="AF234" s="33">
        <v>8907.4514899999995</v>
      </c>
      <c r="AG234" s="33">
        <v>8907.4514899999995</v>
      </c>
      <c r="AH234" s="33">
        <v>8907.4514899999995</v>
      </c>
      <c r="AI234" s="33">
        <v>8819.5636259999992</v>
      </c>
      <c r="AJ234" s="33">
        <v>8907.4514899999995</v>
      </c>
      <c r="AK234" s="33">
        <v>8879.3503440000004</v>
      </c>
      <c r="AL234" s="33">
        <v>8589.9245429999992</v>
      </c>
      <c r="AM234" s="33">
        <v>8672.2086780000009</v>
      </c>
      <c r="AN234" s="33">
        <v>8584.6445559999993</v>
      </c>
      <c r="AO234" s="33">
        <v>8641.7898760000007</v>
      </c>
      <c r="AP234" s="33">
        <v>7312.8167020000001</v>
      </c>
    </row>
    <row r="235" spans="2:42" x14ac:dyDescent="0.25">
      <c r="B235" s="33" t="s">
        <v>1</v>
      </c>
      <c r="C235" s="4" t="s">
        <v>38</v>
      </c>
      <c r="D235" s="33">
        <v>5206.8159779999996</v>
      </c>
      <c r="E235" s="33">
        <v>5362.7833330000003</v>
      </c>
      <c r="F235" s="33">
        <v>4943.511501</v>
      </c>
      <c r="G235" s="33">
        <v>5305.7005499999996</v>
      </c>
      <c r="H235" s="33">
        <v>5362.7833330000003</v>
      </c>
      <c r="I235" s="33">
        <v>5091.9018180000003</v>
      </c>
      <c r="J235" s="33">
        <v>4399.1480769999998</v>
      </c>
      <c r="K235" s="33">
        <v>5289.6429049999997</v>
      </c>
      <c r="L235" s="33">
        <v>4854.2786679999999</v>
      </c>
      <c r="M235" s="33">
        <v>5362.7833330000003</v>
      </c>
      <c r="N235" s="33">
        <v>5066.462681</v>
      </c>
      <c r="O235" s="33">
        <v>5362.7833330000003</v>
      </c>
      <c r="P235" s="33">
        <v>5362.7833330000003</v>
      </c>
      <c r="Q235" s="33">
        <v>5362.7833330000003</v>
      </c>
      <c r="R235" s="33">
        <v>5268.0659729999998</v>
      </c>
      <c r="S235" s="33">
        <v>4568.8437130000002</v>
      </c>
      <c r="T235" s="33">
        <v>4659.4952510000003</v>
      </c>
      <c r="U235" s="33">
        <v>5226.0424540000004</v>
      </c>
      <c r="V235" s="33">
        <v>5094.5325119999998</v>
      </c>
      <c r="W235" s="33">
        <v>5040.1651060000004</v>
      </c>
      <c r="X235" s="33">
        <v>5020.8763929999996</v>
      </c>
      <c r="Y235" s="33">
        <v>4906.4785220000003</v>
      </c>
      <c r="Z235" s="33">
        <v>5014.6865269999998</v>
      </c>
      <c r="AA235" s="33">
        <v>4933.9472029999997</v>
      </c>
      <c r="AB235" s="33">
        <v>4694.1441279999999</v>
      </c>
      <c r="AC235" s="33">
        <v>4377.2434160000003</v>
      </c>
      <c r="AD235" s="33">
        <v>3791.5175599999998</v>
      </c>
      <c r="AE235" s="33">
        <v>3822.461667</v>
      </c>
      <c r="AF235" s="33">
        <v>3791.5175599999998</v>
      </c>
      <c r="AG235" s="33">
        <v>3812.2685860000001</v>
      </c>
      <c r="AH235" s="33">
        <v>3819.5765620000002</v>
      </c>
      <c r="AI235" s="33">
        <v>3791.5175599999998</v>
      </c>
      <c r="AJ235" s="33">
        <v>3791.5175599999998</v>
      </c>
      <c r="AK235" s="33">
        <v>3850.9407890000002</v>
      </c>
      <c r="AL235" s="33">
        <v>3791.5175599999998</v>
      </c>
      <c r="AM235" s="33">
        <v>3791.5175599999998</v>
      </c>
      <c r="AN235" s="33">
        <v>3791.5175599999998</v>
      </c>
      <c r="AO235" s="33">
        <v>3871.3348660000001</v>
      </c>
      <c r="AP235" s="33">
        <v>2511.1697770000001</v>
      </c>
    </row>
    <row r="236" spans="2:42" x14ac:dyDescent="0.25">
      <c r="B236" s="33" t="s">
        <v>1</v>
      </c>
      <c r="C236" s="4" t="s">
        <v>39</v>
      </c>
      <c r="D236" s="33">
        <v>3167.2011550000002</v>
      </c>
      <c r="E236" s="33">
        <v>3757.8082920000002</v>
      </c>
      <c r="F236" s="33">
        <v>3677.7102420000001</v>
      </c>
      <c r="G236" s="33">
        <v>3737.4731449999999</v>
      </c>
      <c r="H236" s="33">
        <v>5045.7731290000002</v>
      </c>
      <c r="I236" s="33">
        <v>5048.7800379999999</v>
      </c>
      <c r="J236" s="33">
        <v>5216.5148520000002</v>
      </c>
      <c r="K236" s="33">
        <v>6733.7746459999998</v>
      </c>
      <c r="L236" s="33">
        <v>7718.5212229999997</v>
      </c>
      <c r="M236" s="33">
        <v>9642.7908399999997</v>
      </c>
      <c r="N236" s="33">
        <v>8288.6825140000001</v>
      </c>
      <c r="O236" s="33">
        <v>9642.7908399999997</v>
      </c>
      <c r="P236" s="33">
        <v>9342.6066489999994</v>
      </c>
      <c r="Q236" s="33">
        <v>9523.5736120000001</v>
      </c>
      <c r="R236" s="33">
        <v>8975.343691</v>
      </c>
      <c r="S236" s="33">
        <v>9642.7908399999997</v>
      </c>
      <c r="T236" s="33">
        <v>9541.1144889999996</v>
      </c>
      <c r="U236" s="33">
        <v>9597.6839729999992</v>
      </c>
      <c r="V236" s="33">
        <v>9642.7908399999997</v>
      </c>
      <c r="W236" s="33">
        <v>9642.7908399999997</v>
      </c>
      <c r="X236" s="33">
        <v>9642.7908399999997</v>
      </c>
      <c r="Y236" s="33">
        <v>9642.7908399999997</v>
      </c>
      <c r="Z236" s="33">
        <v>9642.7908399999997</v>
      </c>
      <c r="AA236" s="33">
        <v>9642.7908399999997</v>
      </c>
      <c r="AB236" s="33">
        <v>9642.7908399999997</v>
      </c>
      <c r="AC236" s="33">
        <v>9642.7908399999997</v>
      </c>
      <c r="AD236" s="33">
        <v>9642.7908399999997</v>
      </c>
      <c r="AE236" s="33">
        <v>9642.7908399999997</v>
      </c>
      <c r="AF236" s="33">
        <v>9581.8808979999994</v>
      </c>
      <c r="AG236" s="33">
        <v>9642.7908399999997</v>
      </c>
      <c r="AH236" s="33">
        <v>9642.7908399999997</v>
      </c>
      <c r="AI236" s="33">
        <v>9642.7908399999997</v>
      </c>
      <c r="AJ236" s="33">
        <v>9642.7908399999997</v>
      </c>
      <c r="AK236" s="33">
        <v>8476.6638490000005</v>
      </c>
      <c r="AL236" s="33">
        <v>8476.6638490000005</v>
      </c>
      <c r="AM236" s="33">
        <v>9642.7908399999997</v>
      </c>
      <c r="AN236" s="33">
        <v>8770.8346459999993</v>
      </c>
      <c r="AO236" s="33">
        <v>9642.7908399999997</v>
      </c>
      <c r="AP236" s="33">
        <v>9642.7908399999997</v>
      </c>
    </row>
    <row r="237" spans="2:42" x14ac:dyDescent="0.25">
      <c r="B237" s="33" t="s">
        <v>1</v>
      </c>
      <c r="C237" s="4" t="s">
        <v>40</v>
      </c>
      <c r="D237" s="33">
        <v>7280.4463239999995</v>
      </c>
      <c r="E237" s="33">
        <v>7280.4463239999995</v>
      </c>
      <c r="F237" s="33">
        <v>7280.4463239999995</v>
      </c>
      <c r="G237" s="33">
        <v>7280.4463239999995</v>
      </c>
      <c r="H237" s="33">
        <v>7109.0909590000001</v>
      </c>
      <c r="I237" s="33">
        <v>7151.5977439999997</v>
      </c>
      <c r="J237" s="33">
        <v>7258.9511050000001</v>
      </c>
      <c r="K237" s="33">
        <v>6416.8004659999997</v>
      </c>
      <c r="L237" s="33">
        <v>7258.4841990000004</v>
      </c>
      <c r="M237" s="33">
        <v>7280.4463239999995</v>
      </c>
      <c r="N237" s="33">
        <v>7280.4463239999995</v>
      </c>
      <c r="O237" s="33">
        <v>7280.4463239999995</v>
      </c>
      <c r="P237" s="33">
        <v>7280.4463239999995</v>
      </c>
      <c r="Q237" s="33">
        <v>7280.4463239999995</v>
      </c>
      <c r="R237" s="33">
        <v>7280.4463239999995</v>
      </c>
      <c r="S237" s="33">
        <v>7280.4463239999995</v>
      </c>
      <c r="T237" s="33">
        <v>7280.4463239999995</v>
      </c>
      <c r="U237" s="33">
        <v>7280.4463239999995</v>
      </c>
      <c r="V237" s="33">
        <v>7280.4463239999995</v>
      </c>
      <c r="W237" s="33">
        <v>7280.4463239999995</v>
      </c>
      <c r="X237" s="33">
        <v>7280.4463239999995</v>
      </c>
      <c r="Y237" s="33">
        <v>7280.4463239999995</v>
      </c>
      <c r="Z237" s="33">
        <v>7280.4463239999995</v>
      </c>
      <c r="AA237" s="33">
        <v>7280.4463239999995</v>
      </c>
      <c r="AB237" s="33">
        <v>7280.4463239999995</v>
      </c>
      <c r="AC237" s="33">
        <v>7280.4463239999995</v>
      </c>
      <c r="AD237" s="33">
        <v>7280.4463239999995</v>
      </c>
      <c r="AE237" s="33">
        <v>7280.4463239999995</v>
      </c>
      <c r="AF237" s="33">
        <v>7280.4463239999995</v>
      </c>
      <c r="AG237" s="33">
        <v>7280.4463239999995</v>
      </c>
      <c r="AH237" s="33">
        <v>7280.4463239999995</v>
      </c>
      <c r="AI237" s="33">
        <v>7280.4463239999995</v>
      </c>
      <c r="AJ237" s="33">
        <v>7280.4463239999995</v>
      </c>
      <c r="AK237" s="33">
        <v>7280.4463239999995</v>
      </c>
      <c r="AL237" s="33">
        <v>7280.4463239999995</v>
      </c>
      <c r="AM237" s="33">
        <v>7280.4463239999995</v>
      </c>
      <c r="AN237" s="33">
        <v>7203.6631180000004</v>
      </c>
      <c r="AO237" s="33">
        <v>7280.4463239999995</v>
      </c>
      <c r="AP237" s="33">
        <v>7249.9128870000004</v>
      </c>
    </row>
    <row r="238" spans="2:42" x14ac:dyDescent="0.25">
      <c r="B238" s="33" t="s">
        <v>1</v>
      </c>
      <c r="C238" s="4" t="s">
        <v>41</v>
      </c>
      <c r="D238" s="33">
        <v>475.15027320000002</v>
      </c>
      <c r="E238" s="33">
        <v>508.7479452</v>
      </c>
      <c r="F238" s="33">
        <v>536.07262430000003</v>
      </c>
      <c r="G238" s="33">
        <v>493.54893959999998</v>
      </c>
      <c r="H238" s="33">
        <v>2073.7859910000002</v>
      </c>
      <c r="I238" s="33">
        <v>2047.5758290000001</v>
      </c>
      <c r="J238" s="33">
        <v>3567.5373979999999</v>
      </c>
      <c r="K238" s="33">
        <v>4527.490417</v>
      </c>
      <c r="L238" s="33">
        <v>4527.490417</v>
      </c>
      <c r="M238" s="33">
        <v>3019.2597040000001</v>
      </c>
      <c r="N238" s="33">
        <v>4527.490417</v>
      </c>
      <c r="O238" s="33">
        <v>4527.490417</v>
      </c>
      <c r="P238" s="33">
        <v>4527.490417</v>
      </c>
      <c r="Q238" s="33">
        <v>4527.490417</v>
      </c>
      <c r="R238" s="33">
        <v>4527.490417</v>
      </c>
      <c r="S238" s="33">
        <v>4527.490417</v>
      </c>
      <c r="T238" s="33">
        <v>4527.490417</v>
      </c>
      <c r="U238" s="33">
        <v>4527.490417</v>
      </c>
      <c r="V238" s="33">
        <v>4527.490417</v>
      </c>
      <c r="W238" s="33">
        <v>4527.490417</v>
      </c>
      <c r="X238" s="33">
        <v>4080.6305689999999</v>
      </c>
      <c r="Y238" s="33">
        <v>4527.490417</v>
      </c>
      <c r="Z238" s="33">
        <v>4527.490417</v>
      </c>
      <c r="AA238" s="33">
        <v>4527.490417</v>
      </c>
      <c r="AB238" s="33">
        <v>4527.490417</v>
      </c>
      <c r="AC238" s="33">
        <v>4527.490417</v>
      </c>
      <c r="AD238" s="33">
        <v>4527.490417</v>
      </c>
      <c r="AE238" s="33">
        <v>4527.490417</v>
      </c>
      <c r="AF238" s="33">
        <v>4527.490417</v>
      </c>
      <c r="AG238" s="33">
        <v>4517.1235500000003</v>
      </c>
      <c r="AH238" s="33">
        <v>3201.6226889999998</v>
      </c>
      <c r="AI238" s="33">
        <v>3992.5558249999999</v>
      </c>
      <c r="AJ238" s="33">
        <v>3996.3232290000001</v>
      </c>
      <c r="AK238" s="33">
        <v>3231.4666109999998</v>
      </c>
      <c r="AL238" s="33">
        <v>4253.6879319999998</v>
      </c>
      <c r="AM238" s="33">
        <v>4527.490417</v>
      </c>
      <c r="AN238" s="33">
        <v>4527.490417</v>
      </c>
      <c r="AO238" s="33">
        <v>3082.1348929999999</v>
      </c>
      <c r="AP238" s="33">
        <v>3811.2827870000001</v>
      </c>
    </row>
    <row r="239" spans="2:42" x14ac:dyDescent="0.25">
      <c r="B239" s="33" t="s">
        <v>1</v>
      </c>
      <c r="C239" s="4" t="s">
        <v>42</v>
      </c>
      <c r="D239" s="33">
        <v>149.61094869999999</v>
      </c>
      <c r="E239" s="33">
        <v>111.02001490000001</v>
      </c>
      <c r="F239" s="33">
        <v>166.34752979999999</v>
      </c>
      <c r="G239" s="33">
        <v>226.3016518</v>
      </c>
      <c r="H239" s="33">
        <v>198.83425700000001</v>
      </c>
      <c r="I239" s="33">
        <v>226.3016518</v>
      </c>
      <c r="J239" s="33">
        <v>81.023154759999997</v>
      </c>
      <c r="K239" s="33">
        <v>225.67141369999999</v>
      </c>
      <c r="L239" s="33">
        <v>350.72741070000001</v>
      </c>
      <c r="M239" s="33">
        <v>309.1086391</v>
      </c>
      <c r="N239" s="33">
        <v>350.72741070000001</v>
      </c>
      <c r="O239" s="33">
        <v>282.48670770000001</v>
      </c>
      <c r="P239" s="33">
        <v>228.63988359999999</v>
      </c>
      <c r="Q239" s="33">
        <v>411.2216722</v>
      </c>
      <c r="R239" s="33">
        <v>563.57513110000002</v>
      </c>
      <c r="S239" s="33">
        <v>559.97181820000003</v>
      </c>
      <c r="T239" s="33">
        <v>552.17996860000005</v>
      </c>
      <c r="U239" s="33">
        <v>644.46606050000003</v>
      </c>
      <c r="V239" s="33">
        <v>660.81756600000006</v>
      </c>
      <c r="W239" s="33">
        <v>873.58324089999996</v>
      </c>
      <c r="X239" s="33">
        <v>873.58324089999996</v>
      </c>
      <c r="Y239" s="33">
        <v>873.58324089999996</v>
      </c>
      <c r="Z239" s="33">
        <v>815.0452282</v>
      </c>
      <c r="AA239" s="33">
        <v>873.58324089999996</v>
      </c>
      <c r="AB239" s="33">
        <v>873.58324089999996</v>
      </c>
      <c r="AC239" s="33">
        <v>862.29132019999997</v>
      </c>
      <c r="AD239" s="33">
        <v>873.58324089999996</v>
      </c>
      <c r="AE239" s="33">
        <v>873.58324089999996</v>
      </c>
      <c r="AF239" s="33">
        <v>873.58324089999996</v>
      </c>
      <c r="AG239" s="33">
        <v>873.58324089999996</v>
      </c>
      <c r="AH239" s="33">
        <v>832.0592054</v>
      </c>
      <c r="AI239" s="33">
        <v>695.13863879999997</v>
      </c>
      <c r="AJ239" s="33">
        <v>873.58324089999996</v>
      </c>
      <c r="AK239" s="33">
        <v>873.58324089999996</v>
      </c>
      <c r="AL239" s="33">
        <v>873.58324089999996</v>
      </c>
      <c r="AM239" s="33">
        <v>695.13863879999997</v>
      </c>
      <c r="AN239" s="33">
        <v>786.20694060000005</v>
      </c>
      <c r="AO239" s="33">
        <v>802.59907699999997</v>
      </c>
      <c r="AP239" s="33">
        <v>873.58324089999996</v>
      </c>
    </row>
    <row r="240" spans="2:42" x14ac:dyDescent="0.25">
      <c r="B240" s="33" t="s">
        <v>1</v>
      </c>
      <c r="C240" s="4" t="s">
        <v>43</v>
      </c>
      <c r="Y240" s="33">
        <v>215.58536190000001</v>
      </c>
      <c r="Z240" s="33">
        <v>1005.671096</v>
      </c>
      <c r="AA240" s="33">
        <v>828.09396779999997</v>
      </c>
      <c r="AB240" s="33">
        <v>1240.675176</v>
      </c>
      <c r="AC240" s="33">
        <v>1069.5605109999999</v>
      </c>
      <c r="AD240" s="33">
        <v>828.09396779999997</v>
      </c>
      <c r="AE240" s="33">
        <v>870.08275300000003</v>
      </c>
      <c r="AF240" s="33">
        <v>1052.3604130000001</v>
      </c>
      <c r="AG240" s="33">
        <v>870.08275300000003</v>
      </c>
      <c r="AH240" s="33">
        <v>1208.7651109999999</v>
      </c>
      <c r="AI240" s="33">
        <v>870.08275300000003</v>
      </c>
      <c r="AJ240" s="33">
        <v>714.43296129999999</v>
      </c>
      <c r="AK240" s="33">
        <v>785.63836939999999</v>
      </c>
      <c r="AL240" s="33">
        <v>714.43296129999999</v>
      </c>
      <c r="AM240" s="33">
        <v>760.0115697</v>
      </c>
      <c r="AN240" s="33">
        <v>961.54834740000001</v>
      </c>
      <c r="AO240" s="33">
        <v>967.95348009999998</v>
      </c>
      <c r="AP240" s="33">
        <v>1313.603333</v>
      </c>
    </row>
    <row r="241" spans="2:42" x14ac:dyDescent="0.25">
      <c r="B241" s="33" t="s">
        <v>1</v>
      </c>
      <c r="C241" s="4" t="s">
        <v>44</v>
      </c>
      <c r="L241" s="33">
        <v>1685.665878</v>
      </c>
      <c r="M241" s="33">
        <v>1911.44119</v>
      </c>
      <c r="N241" s="33">
        <v>1911.44119</v>
      </c>
      <c r="O241" s="33">
        <v>1339.3887500000001</v>
      </c>
      <c r="P241" s="33">
        <v>1911.44119</v>
      </c>
      <c r="Q241" s="33">
        <v>1339.3887500000001</v>
      </c>
      <c r="R241" s="33">
        <v>1911.44119</v>
      </c>
      <c r="S241" s="33">
        <v>1339.3887500000001</v>
      </c>
      <c r="T241" s="33">
        <v>2043.6283040000001</v>
      </c>
      <c r="U241" s="33">
        <v>2075.113456</v>
      </c>
      <c r="V241" s="33">
        <v>2075.113456</v>
      </c>
      <c r="W241" s="33">
        <v>2052.2613879999999</v>
      </c>
      <c r="X241" s="33">
        <v>2075.113456</v>
      </c>
      <c r="Y241" s="33">
        <v>2075.113456</v>
      </c>
      <c r="Z241" s="33">
        <v>2046.553932</v>
      </c>
      <c r="AA241" s="33">
        <v>2075.113456</v>
      </c>
      <c r="AB241" s="33">
        <v>1533.6827699999999</v>
      </c>
      <c r="AC241" s="33">
        <v>2075.113456</v>
      </c>
      <c r="AD241" s="33">
        <v>2075.113456</v>
      </c>
      <c r="AE241" s="33">
        <v>2075.113456</v>
      </c>
      <c r="AF241" s="33">
        <v>1463.7689909999999</v>
      </c>
      <c r="AG241" s="33">
        <v>2075.113456</v>
      </c>
      <c r="AH241" s="33">
        <v>1833.2112689999999</v>
      </c>
      <c r="AI241" s="33">
        <v>2075.113456</v>
      </c>
      <c r="AJ241" s="33">
        <v>1789.870651</v>
      </c>
      <c r="AK241" s="33">
        <v>1829.162675</v>
      </c>
      <c r="AL241" s="33">
        <v>1447.642116</v>
      </c>
      <c r="AM241" s="33">
        <v>1415.1389059999999</v>
      </c>
      <c r="AN241" s="33">
        <v>1217.8182099999999</v>
      </c>
      <c r="AO241" s="33">
        <v>1257.1102350000001</v>
      </c>
      <c r="AP241" s="33">
        <v>1806.3106069999999</v>
      </c>
    </row>
    <row r="242" spans="2:42" x14ac:dyDescent="0.25">
      <c r="B242" s="33" t="s">
        <v>1</v>
      </c>
      <c r="C242" s="4" t="s">
        <v>45</v>
      </c>
    </row>
    <row r="243" spans="2:42" x14ac:dyDescent="0.25">
      <c r="B243" s="33" t="s">
        <v>1</v>
      </c>
      <c r="C243" s="4" t="s">
        <v>46</v>
      </c>
    </row>
    <row r="244" spans="2:42" x14ac:dyDescent="0.25">
      <c r="B244" s="33" t="s">
        <v>1</v>
      </c>
      <c r="C244" s="4" t="s">
        <v>15</v>
      </c>
      <c r="D244" s="33">
        <v>41238.235509999999</v>
      </c>
      <c r="E244" s="33">
        <v>41979.816740000002</v>
      </c>
      <c r="F244" s="33">
        <v>41462.88192</v>
      </c>
      <c r="G244" s="33">
        <v>42002.481440000003</v>
      </c>
      <c r="H244" s="33">
        <v>44316.026310000001</v>
      </c>
      <c r="I244" s="33">
        <v>44525.167909999996</v>
      </c>
      <c r="J244" s="33">
        <v>45664.591659999998</v>
      </c>
      <c r="K244" s="33">
        <v>48617.149149999997</v>
      </c>
      <c r="L244" s="33">
        <v>51818.937100000003</v>
      </c>
      <c r="M244" s="33">
        <v>52949.599329999997</v>
      </c>
      <c r="N244" s="33">
        <v>52922.79262</v>
      </c>
      <c r="O244" s="33">
        <v>53981.898800000003</v>
      </c>
      <c r="P244" s="33">
        <v>54401.547039999998</v>
      </c>
      <c r="Q244" s="33">
        <v>54193.04335</v>
      </c>
      <c r="R244" s="33">
        <v>54850.563950000003</v>
      </c>
      <c r="S244" s="33">
        <v>54243.13308</v>
      </c>
      <c r="T244" s="33">
        <v>56603.811459999997</v>
      </c>
      <c r="U244" s="33">
        <v>57888.89877</v>
      </c>
      <c r="V244" s="33">
        <v>57694.000950000001</v>
      </c>
      <c r="W244" s="33">
        <v>57819.101459999998</v>
      </c>
      <c r="X244" s="33">
        <v>57502.995159999999</v>
      </c>
      <c r="Y244" s="33">
        <v>57990.595880000001</v>
      </c>
      <c r="Z244" s="33">
        <v>58801.247990000003</v>
      </c>
      <c r="AA244" s="33">
        <v>58680.462780000002</v>
      </c>
      <c r="AB244" s="33">
        <v>58330.468990000001</v>
      </c>
      <c r="AC244" s="33">
        <v>58332.926119999996</v>
      </c>
      <c r="AD244" s="33">
        <v>57466.805220000002</v>
      </c>
      <c r="AE244" s="33">
        <v>57738.048490000001</v>
      </c>
      <c r="AF244" s="33">
        <v>57224.397599999997</v>
      </c>
      <c r="AG244" s="33">
        <v>57671.672989999999</v>
      </c>
      <c r="AH244" s="33">
        <v>56416.956960000003</v>
      </c>
      <c r="AI244" s="33">
        <v>56934.61868</v>
      </c>
      <c r="AJ244" s="33">
        <v>56539.862300000001</v>
      </c>
      <c r="AK244" s="33">
        <v>54856.048450000002</v>
      </c>
      <c r="AL244" s="33">
        <v>54769.558219999999</v>
      </c>
      <c r="AM244" s="33">
        <v>54765.299579999999</v>
      </c>
      <c r="AN244" s="33">
        <v>54791.861579999997</v>
      </c>
      <c r="AO244" s="33">
        <v>53875.829409999998</v>
      </c>
      <c r="AP244" s="33">
        <v>53301.701869999997</v>
      </c>
    </row>
    <row r="245" spans="2:42" x14ac:dyDescent="0.25">
      <c r="B245" s="33" t="s">
        <v>25</v>
      </c>
      <c r="C245" s="4" t="s">
        <v>36</v>
      </c>
      <c r="D245" s="33">
        <v>1808.069238</v>
      </c>
      <c r="E245" s="33">
        <v>1808.069238</v>
      </c>
      <c r="F245" s="33">
        <v>1808.069238</v>
      </c>
      <c r="G245" s="33">
        <v>1808.069238</v>
      </c>
      <c r="H245" s="33">
        <v>1888.6771659999999</v>
      </c>
      <c r="I245" s="33">
        <v>1894.1083920000001</v>
      </c>
      <c r="J245" s="33">
        <v>1938.5065669999999</v>
      </c>
      <c r="K245" s="33">
        <v>1959.1660079999999</v>
      </c>
      <c r="L245" s="33">
        <v>1959.783259</v>
      </c>
      <c r="M245" s="33">
        <v>3218.3283970000002</v>
      </c>
      <c r="N245" s="33">
        <v>4173.2139429999997</v>
      </c>
      <c r="O245" s="33">
        <v>3554.1030230000001</v>
      </c>
      <c r="P245" s="33">
        <v>3554.1030230000001</v>
      </c>
      <c r="Q245" s="33">
        <v>4173.2139429999997</v>
      </c>
      <c r="R245" s="33">
        <v>4173.2139429999997</v>
      </c>
      <c r="S245" s="33">
        <v>4173.2139429999997</v>
      </c>
      <c r="T245" s="33">
        <v>4165.8489390000004</v>
      </c>
      <c r="U245" s="33">
        <v>4885.8287700000001</v>
      </c>
      <c r="V245" s="33">
        <v>4933.9686879999999</v>
      </c>
      <c r="W245" s="33">
        <v>4902.8028020000002</v>
      </c>
      <c r="X245" s="33">
        <v>5194.7787010000002</v>
      </c>
      <c r="Y245" s="33">
        <v>4909.0404120000003</v>
      </c>
      <c r="Z245" s="33">
        <v>5194.7787010000002</v>
      </c>
      <c r="AA245" s="33">
        <v>5194.7787010000002</v>
      </c>
      <c r="AB245" s="33">
        <v>5194.7787010000002</v>
      </c>
      <c r="AC245" s="33">
        <v>4909.0404120000003</v>
      </c>
      <c r="AD245" s="33">
        <v>4984.6121249999997</v>
      </c>
      <c r="AE245" s="33">
        <v>4893.7032239999999</v>
      </c>
      <c r="AF245" s="33">
        <v>5194.7787010000002</v>
      </c>
      <c r="AG245" s="33">
        <v>4688.1354119999996</v>
      </c>
      <c r="AH245" s="33">
        <v>5194.7787010000002</v>
      </c>
      <c r="AI245" s="33">
        <v>4575.6677810000001</v>
      </c>
      <c r="AJ245" s="33">
        <v>4100.3576210000001</v>
      </c>
      <c r="AK245" s="33">
        <v>5027.3451160000004</v>
      </c>
      <c r="AL245" s="33">
        <v>4542.1439609999998</v>
      </c>
      <c r="AM245" s="33">
        <v>3929.9837090000001</v>
      </c>
      <c r="AN245" s="33">
        <v>3831.6912670000002</v>
      </c>
      <c r="AO245" s="33">
        <v>4231.1103869999997</v>
      </c>
      <c r="AP245" s="33">
        <v>4543.4023829999996</v>
      </c>
    </row>
    <row r="246" spans="2:42" x14ac:dyDescent="0.25">
      <c r="B246" s="33" t="s">
        <v>25</v>
      </c>
      <c r="C246" s="4" t="s">
        <v>37</v>
      </c>
      <c r="D246" s="33">
        <v>838.42159800000002</v>
      </c>
      <c r="E246" s="33">
        <v>838.42159800000002</v>
      </c>
      <c r="F246" s="33">
        <v>838.42159800000002</v>
      </c>
      <c r="G246" s="33">
        <v>838.96615689999999</v>
      </c>
      <c r="H246" s="33">
        <v>901.90713370000003</v>
      </c>
      <c r="I246" s="33">
        <v>928.38692249999997</v>
      </c>
      <c r="J246" s="33">
        <v>994.71910630000002</v>
      </c>
      <c r="K246" s="33">
        <v>1036.0128999999999</v>
      </c>
      <c r="L246" s="33">
        <v>1040.4101680000001</v>
      </c>
      <c r="M246" s="33">
        <v>1040.4101680000001</v>
      </c>
      <c r="N246" s="33">
        <v>1040.4101680000001</v>
      </c>
      <c r="O246" s="33">
        <v>1040.4101680000001</v>
      </c>
      <c r="P246" s="33">
        <v>2531.5002500000001</v>
      </c>
      <c r="Q246" s="33">
        <v>2605.9488150000002</v>
      </c>
      <c r="R246" s="33">
        <v>2605.9488150000002</v>
      </c>
      <c r="S246" s="33">
        <v>2605.9488150000002</v>
      </c>
      <c r="T246" s="33">
        <v>2605.9488150000002</v>
      </c>
      <c r="U246" s="33">
        <v>2605.9488150000002</v>
      </c>
      <c r="V246" s="33">
        <v>2605.9488150000002</v>
      </c>
      <c r="W246" s="33">
        <v>2605.9488150000002</v>
      </c>
      <c r="X246" s="33">
        <v>2605.9488150000002</v>
      </c>
      <c r="Y246" s="33">
        <v>2605.9488150000002</v>
      </c>
      <c r="Z246" s="33">
        <v>2605.9488150000002</v>
      </c>
      <c r="AA246" s="33">
        <v>2605.9488150000002</v>
      </c>
      <c r="AB246" s="33">
        <v>2605.9488150000002</v>
      </c>
      <c r="AC246" s="33">
        <v>2605.9488150000002</v>
      </c>
      <c r="AD246" s="33">
        <v>2595.8891629999998</v>
      </c>
      <c r="AE246" s="33">
        <v>2605.9488150000002</v>
      </c>
      <c r="AF246" s="33">
        <v>2605.9488150000002</v>
      </c>
      <c r="AG246" s="33">
        <v>2391.7539099999999</v>
      </c>
      <c r="AH246" s="33">
        <v>2605.9488150000002</v>
      </c>
      <c r="AI246" s="33">
        <v>2153.4759260000001</v>
      </c>
      <c r="AJ246" s="33">
        <v>2551.6760869999998</v>
      </c>
      <c r="AK246" s="33">
        <v>2605.9488150000002</v>
      </c>
      <c r="AL246" s="33">
        <v>2500.680445</v>
      </c>
      <c r="AM246" s="33">
        <v>2605.9488150000002</v>
      </c>
      <c r="AN246" s="33">
        <v>2179.4620949999999</v>
      </c>
      <c r="AO246" s="33">
        <v>2179.4620949999999</v>
      </c>
      <c r="AP246" s="33">
        <v>1957.8325070000001</v>
      </c>
    </row>
    <row r="247" spans="2:42" x14ac:dyDescent="0.25">
      <c r="B247" s="33" t="s">
        <v>25</v>
      </c>
      <c r="C247" s="4" t="s">
        <v>38</v>
      </c>
      <c r="D247" s="33">
        <v>55.480336700000002</v>
      </c>
      <c r="E247" s="33">
        <v>55.480336700000002</v>
      </c>
      <c r="F247" s="33">
        <v>55.480336700000002</v>
      </c>
      <c r="G247" s="33">
        <v>55.480336700000002</v>
      </c>
      <c r="H247" s="33">
        <v>57.33176718</v>
      </c>
      <c r="I247" s="33">
        <v>43.383562959999999</v>
      </c>
      <c r="J247" s="33">
        <v>43.383562959999999</v>
      </c>
      <c r="K247" s="33">
        <v>57.33176718</v>
      </c>
      <c r="L247" s="33">
        <v>79.813918220000005</v>
      </c>
      <c r="M247" s="33">
        <v>107.4813339</v>
      </c>
      <c r="N247" s="33">
        <v>107.4813339</v>
      </c>
      <c r="O247" s="33">
        <v>107.4813339</v>
      </c>
      <c r="P247" s="33">
        <v>107.4813339</v>
      </c>
      <c r="Q247" s="33">
        <v>107.4813339</v>
      </c>
      <c r="R247" s="33">
        <v>79.345344010000005</v>
      </c>
      <c r="S247" s="33">
        <v>79.871298760000002</v>
      </c>
      <c r="T247" s="33">
        <v>93.533129630000005</v>
      </c>
      <c r="U247" s="33">
        <v>107.4813339</v>
      </c>
      <c r="V247" s="33">
        <v>107.4813339</v>
      </c>
      <c r="W247" s="33">
        <v>93.533129630000005</v>
      </c>
      <c r="X247" s="33">
        <v>107.4813339</v>
      </c>
      <c r="Y247" s="33">
        <v>79.871298760000002</v>
      </c>
      <c r="Z247" s="33">
        <v>93.533129630000005</v>
      </c>
      <c r="AA247" s="33">
        <v>107.4813339</v>
      </c>
      <c r="AB247" s="33">
        <v>93.007174879999994</v>
      </c>
      <c r="AC247" s="33">
        <v>93.819502979999996</v>
      </c>
      <c r="AD247" s="33">
        <v>79.345344010000005</v>
      </c>
      <c r="AE247" s="33">
        <v>79.345344010000005</v>
      </c>
      <c r="AF247" s="33">
        <v>79.345344010000005</v>
      </c>
      <c r="AG247" s="33">
        <v>79.345344010000005</v>
      </c>
      <c r="AH247" s="33">
        <v>79.345344010000005</v>
      </c>
      <c r="AI247" s="33">
        <v>79.345344010000005</v>
      </c>
      <c r="AJ247" s="33">
        <v>79.345344010000005</v>
      </c>
      <c r="AK247" s="33">
        <v>79.345344010000005</v>
      </c>
      <c r="AL247" s="33">
        <v>79.345344010000005</v>
      </c>
      <c r="AM247" s="33">
        <v>79.345344010000005</v>
      </c>
      <c r="AN247" s="33">
        <v>79.345344010000005</v>
      </c>
      <c r="AO247" s="33">
        <v>79.345344010000005</v>
      </c>
      <c r="AP247" s="33">
        <v>53.179675830000001</v>
      </c>
    </row>
    <row r="248" spans="2:42" x14ac:dyDescent="0.25">
      <c r="B248" s="33" t="s">
        <v>25</v>
      </c>
      <c r="C248" s="4" t="s">
        <v>39</v>
      </c>
      <c r="D248" s="33">
        <v>22.477404329999999</v>
      </c>
      <c r="E248" s="33">
        <v>41.459562230000003</v>
      </c>
      <c r="F248" s="33">
        <v>41.459562230000003</v>
      </c>
      <c r="G248" s="33">
        <v>41.459562230000003</v>
      </c>
      <c r="H248" s="33">
        <v>94.915795790000004</v>
      </c>
      <c r="I248" s="33">
        <v>94.915795790000004</v>
      </c>
      <c r="J248" s="33">
        <v>94.915795790000004</v>
      </c>
      <c r="K248" s="33">
        <v>69.916909689999997</v>
      </c>
      <c r="L248" s="33">
        <v>69.916909689999997</v>
      </c>
      <c r="M248" s="33">
        <v>94.915795790000004</v>
      </c>
      <c r="N248" s="33">
        <v>69.916909689999997</v>
      </c>
      <c r="O248" s="33">
        <v>94.915795790000004</v>
      </c>
      <c r="P248" s="33">
        <v>69.916909689999997</v>
      </c>
      <c r="Q248" s="33">
        <v>69.916909689999997</v>
      </c>
      <c r="R248" s="33">
        <v>69.916909689999997</v>
      </c>
      <c r="S248" s="33">
        <v>94.915795790000004</v>
      </c>
      <c r="T248" s="33">
        <v>69.916909689999997</v>
      </c>
      <c r="U248" s="33">
        <v>69.916909689999997</v>
      </c>
      <c r="V248" s="33">
        <v>94.915795790000004</v>
      </c>
      <c r="W248" s="33">
        <v>94.915795790000004</v>
      </c>
      <c r="X248" s="33">
        <v>94.915795790000004</v>
      </c>
      <c r="Y248" s="33">
        <v>94.915795790000004</v>
      </c>
      <c r="Z248" s="33">
        <v>94.915795790000004</v>
      </c>
      <c r="AA248" s="33">
        <v>94.915795790000004</v>
      </c>
      <c r="AB248" s="33">
        <v>94.915795790000004</v>
      </c>
      <c r="AC248" s="33">
        <v>94.915795790000004</v>
      </c>
      <c r="AD248" s="33">
        <v>94.915795790000004</v>
      </c>
      <c r="AE248" s="33">
        <v>94.915795790000004</v>
      </c>
      <c r="AF248" s="33">
        <v>94.915795790000004</v>
      </c>
      <c r="AG248" s="33">
        <v>94.915795790000004</v>
      </c>
      <c r="AH248" s="33">
        <v>94.915795790000004</v>
      </c>
      <c r="AI248" s="33">
        <v>94.915795790000004</v>
      </c>
      <c r="AJ248" s="33">
        <v>94.915795790000004</v>
      </c>
      <c r="AK248" s="33">
        <v>75.93363789</v>
      </c>
      <c r="AL248" s="33">
        <v>75.93363789</v>
      </c>
      <c r="AM248" s="33">
        <v>94.915795790000004</v>
      </c>
      <c r="AN248" s="33">
        <v>69.916909689999997</v>
      </c>
      <c r="AO248" s="33">
        <v>94.915795790000004</v>
      </c>
      <c r="AP248" s="33">
        <v>94.915795790000004</v>
      </c>
    </row>
    <row r="249" spans="2:42" x14ac:dyDescent="0.25">
      <c r="B249" s="33" t="s">
        <v>25</v>
      </c>
      <c r="C249" s="4" t="s">
        <v>40</v>
      </c>
    </row>
    <row r="250" spans="2:42" x14ac:dyDescent="0.25">
      <c r="B250" s="33" t="s">
        <v>25</v>
      </c>
      <c r="C250" s="4" t="s">
        <v>41</v>
      </c>
      <c r="H250" s="33">
        <v>58.884020499999998</v>
      </c>
      <c r="I250" s="33">
        <v>152.44187260000001</v>
      </c>
      <c r="J250" s="33">
        <v>151.43836680000001</v>
      </c>
      <c r="K250" s="33">
        <v>152.44187260000001</v>
      </c>
      <c r="L250" s="33">
        <v>228.7702262</v>
      </c>
      <c r="M250" s="33">
        <v>181.86128740000001</v>
      </c>
      <c r="N250" s="33">
        <v>228.7702262</v>
      </c>
      <c r="O250" s="33">
        <v>228.7702262</v>
      </c>
      <c r="P250" s="33">
        <v>228.7702262</v>
      </c>
      <c r="Q250" s="33">
        <v>228.7702262</v>
      </c>
      <c r="R250" s="33">
        <v>228.7702262</v>
      </c>
      <c r="S250" s="33">
        <v>228.7702262</v>
      </c>
      <c r="T250" s="33">
        <v>228.7702262</v>
      </c>
      <c r="U250" s="33">
        <v>228.7702262</v>
      </c>
      <c r="V250" s="33">
        <v>228.7702262</v>
      </c>
      <c r="W250" s="33">
        <v>228.7702262</v>
      </c>
      <c r="X250" s="33">
        <v>206.15073599999999</v>
      </c>
      <c r="Y250" s="33">
        <v>228.7702262</v>
      </c>
      <c r="Z250" s="33">
        <v>228.7702262</v>
      </c>
      <c r="AA250" s="33">
        <v>228.7702262</v>
      </c>
      <c r="AB250" s="33">
        <v>228.7702262</v>
      </c>
      <c r="AC250" s="33">
        <v>228.7702262</v>
      </c>
      <c r="AD250" s="33">
        <v>228.7702262</v>
      </c>
      <c r="AE250" s="33">
        <v>228.7702262</v>
      </c>
      <c r="AF250" s="33">
        <v>228.7702262</v>
      </c>
      <c r="AG250" s="33">
        <v>219.15292700000001</v>
      </c>
      <c r="AH250" s="33">
        <v>196.53343670000001</v>
      </c>
      <c r="AI250" s="33">
        <v>187.80831470000001</v>
      </c>
      <c r="AJ250" s="33">
        <v>189.83915469999999</v>
      </c>
      <c r="AK250" s="33">
        <v>206.15073599999999</v>
      </c>
      <c r="AL250" s="33">
        <v>219.15292700000001</v>
      </c>
      <c r="AM250" s="33">
        <v>228.7702262</v>
      </c>
      <c r="AN250" s="33">
        <v>228.7702262</v>
      </c>
      <c r="AO250" s="33">
        <v>206.15073599999999</v>
      </c>
      <c r="AP250" s="33">
        <v>206.15073599999999</v>
      </c>
    </row>
    <row r="251" spans="2:42" x14ac:dyDescent="0.25">
      <c r="B251" s="33" t="s">
        <v>25</v>
      </c>
      <c r="C251" s="4" t="s">
        <v>42</v>
      </c>
    </row>
    <row r="252" spans="2:42" x14ac:dyDescent="0.25">
      <c r="B252" s="33" t="s">
        <v>25</v>
      </c>
      <c r="C252" s="4" t="s">
        <v>43</v>
      </c>
      <c r="K252" s="33">
        <v>0.85311573460000001</v>
      </c>
      <c r="L252" s="33">
        <v>0.85311573460000001</v>
      </c>
      <c r="M252" s="33">
        <v>1.6498688509999999</v>
      </c>
      <c r="N252" s="33">
        <v>1.223310983</v>
      </c>
      <c r="O252" s="33">
        <v>1.223310983</v>
      </c>
      <c r="P252" s="33">
        <v>1.223310983</v>
      </c>
      <c r="Q252" s="33">
        <v>1.6498688509999999</v>
      </c>
      <c r="R252" s="33">
        <v>1.8143031460000001</v>
      </c>
      <c r="S252" s="33">
        <v>1.8143031460000001</v>
      </c>
      <c r="T252" s="33">
        <v>1.3215026240000001</v>
      </c>
      <c r="U252" s="33">
        <v>1.4716495080000001</v>
      </c>
      <c r="V252" s="33">
        <v>1.3215026240000001</v>
      </c>
      <c r="W252" s="33">
        <v>1.3215026240000001</v>
      </c>
      <c r="X252" s="33">
        <v>1.8143031460000001</v>
      </c>
      <c r="Y252" s="33">
        <v>1.3215026240000001</v>
      </c>
      <c r="Z252" s="33">
        <v>1.8143031460000001</v>
      </c>
      <c r="AA252" s="33">
        <v>1.8143031460000001</v>
      </c>
      <c r="AB252" s="33">
        <v>1.8143031460000001</v>
      </c>
      <c r="AC252" s="33">
        <v>1.8143031460000001</v>
      </c>
      <c r="AD252" s="33">
        <v>1.8143031460000001</v>
      </c>
      <c r="AE252" s="33">
        <v>1.8143031460000001</v>
      </c>
      <c r="AF252" s="33">
        <v>1.8143031460000001</v>
      </c>
      <c r="AG252" s="33">
        <v>1.8143031460000001</v>
      </c>
      <c r="AH252" s="33">
        <v>1.3215026240000001</v>
      </c>
      <c r="AI252" s="33">
        <v>1.3215026240000001</v>
      </c>
      <c r="AJ252" s="33">
        <v>1.3215026240000001</v>
      </c>
      <c r="AK252" s="33">
        <v>1.8143031460000001</v>
      </c>
      <c r="AL252" s="33">
        <v>1.3215026240000001</v>
      </c>
      <c r="AM252" s="33">
        <v>1.3215026240000001</v>
      </c>
      <c r="AN252" s="33">
        <v>0.95130737489999995</v>
      </c>
      <c r="AO252" s="33">
        <v>0.95130737489999995</v>
      </c>
      <c r="AP252" s="33">
        <v>0.95130737489999995</v>
      </c>
    </row>
    <row r="253" spans="2:42" x14ac:dyDescent="0.25">
      <c r="B253" s="33" t="s">
        <v>25</v>
      </c>
      <c r="C253" s="4" t="s">
        <v>44</v>
      </c>
      <c r="L253" s="33">
        <v>1.4775450000000001</v>
      </c>
      <c r="M253" s="33">
        <v>1.990845</v>
      </c>
      <c r="N253" s="33">
        <v>1.990845</v>
      </c>
      <c r="O253" s="33">
        <v>1.5399</v>
      </c>
      <c r="P253" s="33">
        <v>1.990845</v>
      </c>
      <c r="Q253" s="33">
        <v>1.5399</v>
      </c>
      <c r="R253" s="33">
        <v>1.990845</v>
      </c>
      <c r="S253" s="33">
        <v>1.5399</v>
      </c>
      <c r="T253" s="33">
        <v>1.990845</v>
      </c>
      <c r="U253" s="33">
        <v>1.990845</v>
      </c>
      <c r="V253" s="33">
        <v>1.990845</v>
      </c>
      <c r="W253" s="33">
        <v>1.990845</v>
      </c>
      <c r="X253" s="33">
        <v>1.990845</v>
      </c>
      <c r="Y253" s="33">
        <v>1.990845</v>
      </c>
      <c r="Z253" s="33">
        <v>1.990845</v>
      </c>
      <c r="AA253" s="33">
        <v>1.990845</v>
      </c>
      <c r="AB253" s="33">
        <v>1.5399</v>
      </c>
      <c r="AC253" s="33">
        <v>1.990845</v>
      </c>
      <c r="AD253" s="33">
        <v>1.990845</v>
      </c>
      <c r="AE253" s="33">
        <v>1.990845</v>
      </c>
      <c r="AF253" s="33">
        <v>1.5399</v>
      </c>
      <c r="AG253" s="33">
        <v>1.990845</v>
      </c>
      <c r="AH253" s="33">
        <v>1.4775450000000001</v>
      </c>
      <c r="AI253" s="33">
        <v>1.990845</v>
      </c>
      <c r="AJ253" s="33">
        <v>1.4775450000000001</v>
      </c>
      <c r="AK253" s="33">
        <v>1.4775450000000001</v>
      </c>
      <c r="AL253" s="33">
        <v>1.5399</v>
      </c>
      <c r="AM253" s="33">
        <v>1.0266</v>
      </c>
      <c r="AN253" s="33">
        <v>1.0266</v>
      </c>
      <c r="AO253" s="33">
        <v>1.0266</v>
      </c>
      <c r="AP253" s="33">
        <v>1.4775450000000001</v>
      </c>
    </row>
    <row r="254" spans="2:42" x14ac:dyDescent="0.25">
      <c r="B254" s="33" t="s">
        <v>25</v>
      </c>
      <c r="C254" s="4" t="s">
        <v>45</v>
      </c>
    </row>
    <row r="255" spans="2:42" x14ac:dyDescent="0.25">
      <c r="B255" s="33" t="s">
        <v>25</v>
      </c>
      <c r="C255" s="4" t="s">
        <v>46</v>
      </c>
    </row>
    <row r="256" spans="2:42" x14ac:dyDescent="0.25">
      <c r="B256" s="33" t="s">
        <v>25</v>
      </c>
      <c r="C256" s="4" t="s">
        <v>15</v>
      </c>
      <c r="D256" s="33">
        <v>2724.448578</v>
      </c>
      <c r="E256" s="33">
        <v>2743.4307349999999</v>
      </c>
      <c r="F256" s="33">
        <v>2743.4307349999999</v>
      </c>
      <c r="G256" s="33">
        <v>2743.9752939999998</v>
      </c>
      <c r="H256" s="33">
        <v>3001.7158829999998</v>
      </c>
      <c r="I256" s="33">
        <v>3113.2365460000001</v>
      </c>
      <c r="J256" s="33">
        <v>3222.9633990000002</v>
      </c>
      <c r="K256" s="33">
        <v>3275.722573</v>
      </c>
      <c r="L256" s="33">
        <v>3381.025142</v>
      </c>
      <c r="M256" s="33">
        <v>4646.6376970000001</v>
      </c>
      <c r="N256" s="33">
        <v>5623.0067369999997</v>
      </c>
      <c r="O256" s="33">
        <v>5028.4437580000003</v>
      </c>
      <c r="P256" s="33">
        <v>6494.9858990000002</v>
      </c>
      <c r="Q256" s="33">
        <v>7188.5209969999996</v>
      </c>
      <c r="R256" s="33">
        <v>7161.0003859999997</v>
      </c>
      <c r="S256" s="33">
        <v>7186.0742819999996</v>
      </c>
      <c r="T256" s="33">
        <v>7167.3303669999996</v>
      </c>
      <c r="U256" s="33">
        <v>7901.4085489999998</v>
      </c>
      <c r="V256" s="33">
        <v>7974.3972059999996</v>
      </c>
      <c r="W256" s="33">
        <v>7929.2831159999996</v>
      </c>
      <c r="X256" s="33">
        <v>8213.0805299999993</v>
      </c>
      <c r="Y256" s="33">
        <v>7921.8588950000003</v>
      </c>
      <c r="Z256" s="33">
        <v>8221.751816</v>
      </c>
      <c r="AA256" s="33">
        <v>8235.7000200000002</v>
      </c>
      <c r="AB256" s="33">
        <v>8220.7749160000003</v>
      </c>
      <c r="AC256" s="33">
        <v>7936.2999</v>
      </c>
      <c r="AD256" s="33">
        <v>7987.337802</v>
      </c>
      <c r="AE256" s="33">
        <v>7906.4885530000001</v>
      </c>
      <c r="AF256" s="33">
        <v>8207.1130850000009</v>
      </c>
      <c r="AG256" s="33">
        <v>7477.1085370000001</v>
      </c>
      <c r="AH256" s="33">
        <v>8174.32114</v>
      </c>
      <c r="AI256" s="33">
        <v>7094.5255100000004</v>
      </c>
      <c r="AJ256" s="33">
        <v>7018.9330499999996</v>
      </c>
      <c r="AK256" s="33">
        <v>7998.015496</v>
      </c>
      <c r="AL256" s="33">
        <v>7420.1177170000001</v>
      </c>
      <c r="AM256" s="33">
        <v>6941.3119930000003</v>
      </c>
      <c r="AN256" s="33">
        <v>6391.1637490000003</v>
      </c>
      <c r="AO256" s="33">
        <v>6792.9622650000001</v>
      </c>
      <c r="AP256" s="33">
        <v>6857.9099500000002</v>
      </c>
    </row>
    <row r="257" spans="2:42" x14ac:dyDescent="0.25">
      <c r="B257" s="33" t="s">
        <v>26</v>
      </c>
      <c r="C257" s="4" t="s">
        <v>36</v>
      </c>
      <c r="D257" s="33">
        <v>427.56149110000001</v>
      </c>
      <c r="E257" s="33">
        <v>427.56149110000001</v>
      </c>
      <c r="F257" s="33">
        <v>427.56149110000001</v>
      </c>
      <c r="G257" s="33">
        <v>427.56149110000001</v>
      </c>
      <c r="H257" s="33">
        <v>427.56149110000001</v>
      </c>
      <c r="I257" s="33">
        <v>427.56149110000001</v>
      </c>
      <c r="J257" s="33">
        <v>427.56149110000001</v>
      </c>
      <c r="K257" s="33">
        <v>427.56149110000001</v>
      </c>
      <c r="L257" s="33">
        <v>427.56149110000001</v>
      </c>
      <c r="M257" s="33">
        <v>427.56149110000001</v>
      </c>
      <c r="N257" s="33">
        <v>427.56149110000001</v>
      </c>
      <c r="O257" s="33">
        <v>427.56149110000001</v>
      </c>
      <c r="P257" s="33">
        <v>427.56149110000001</v>
      </c>
      <c r="Q257" s="33">
        <v>427.56149110000001</v>
      </c>
      <c r="R257" s="33">
        <v>427.56149110000001</v>
      </c>
      <c r="S257" s="33">
        <v>427.56149110000001</v>
      </c>
      <c r="T257" s="33">
        <v>427.56149110000001</v>
      </c>
      <c r="U257" s="33">
        <v>427.56149110000001</v>
      </c>
      <c r="V257" s="33">
        <v>427.56149110000001</v>
      </c>
    </row>
    <row r="258" spans="2:42" x14ac:dyDescent="0.25">
      <c r="B258" s="33" t="s">
        <v>26</v>
      </c>
      <c r="C258" s="4" t="s">
        <v>37</v>
      </c>
    </row>
    <row r="259" spans="2:42" x14ac:dyDescent="0.25">
      <c r="B259" s="33" t="s">
        <v>26</v>
      </c>
      <c r="C259" s="4" t="s">
        <v>38</v>
      </c>
    </row>
    <row r="260" spans="2:42" x14ac:dyDescent="0.25">
      <c r="B260" s="33" t="s">
        <v>26</v>
      </c>
      <c r="C260" s="4" t="s">
        <v>39</v>
      </c>
    </row>
    <row r="261" spans="2:42" x14ac:dyDescent="0.25">
      <c r="B261" s="33" t="s">
        <v>26</v>
      </c>
      <c r="C261" s="4" t="s">
        <v>40</v>
      </c>
    </row>
    <row r="262" spans="2:42" x14ac:dyDescent="0.25">
      <c r="B262" s="33" t="s">
        <v>26</v>
      </c>
      <c r="C262" s="4" t="s">
        <v>41</v>
      </c>
    </row>
    <row r="263" spans="2:42" x14ac:dyDescent="0.25">
      <c r="B263" s="33" t="s">
        <v>26</v>
      </c>
      <c r="C263" s="4" t="s">
        <v>42</v>
      </c>
    </row>
    <row r="264" spans="2:42" x14ac:dyDescent="0.25">
      <c r="B264" s="33" t="s">
        <v>26</v>
      </c>
      <c r="C264" s="4" t="s">
        <v>43</v>
      </c>
    </row>
    <row r="265" spans="2:42" x14ac:dyDescent="0.25">
      <c r="B265" s="33" t="s">
        <v>26</v>
      </c>
      <c r="C265" s="4" t="s">
        <v>44</v>
      </c>
    </row>
    <row r="266" spans="2:42" x14ac:dyDescent="0.25">
      <c r="B266" s="33" t="s">
        <v>26</v>
      </c>
      <c r="C266" s="4" t="s">
        <v>45</v>
      </c>
    </row>
    <row r="267" spans="2:42" x14ac:dyDescent="0.25">
      <c r="B267" s="33" t="s">
        <v>26</v>
      </c>
      <c r="C267" s="4" t="s">
        <v>46</v>
      </c>
    </row>
    <row r="268" spans="2:42" x14ac:dyDescent="0.25">
      <c r="B268" s="33" t="s">
        <v>26</v>
      </c>
      <c r="C268" s="4" t="s">
        <v>15</v>
      </c>
      <c r="D268" s="33">
        <v>427.56149110000001</v>
      </c>
      <c r="E268" s="33">
        <v>427.56149110000001</v>
      </c>
      <c r="F268" s="33">
        <v>427.56149110000001</v>
      </c>
      <c r="G268" s="33">
        <v>427.56149110000001</v>
      </c>
      <c r="H268" s="33">
        <v>427.56149110000001</v>
      </c>
      <c r="I268" s="33">
        <v>427.56149110000001</v>
      </c>
      <c r="J268" s="33">
        <v>427.56149110000001</v>
      </c>
      <c r="K268" s="33">
        <v>427.56149110000001</v>
      </c>
      <c r="L268" s="33">
        <v>427.56149110000001</v>
      </c>
      <c r="M268" s="33">
        <v>427.56149110000001</v>
      </c>
      <c r="N268" s="33">
        <v>427.56149110000001</v>
      </c>
      <c r="O268" s="33">
        <v>427.56149110000001</v>
      </c>
      <c r="P268" s="33">
        <v>427.56149110000001</v>
      </c>
      <c r="Q268" s="33">
        <v>427.56149110000001</v>
      </c>
      <c r="R268" s="33">
        <v>427.56149110000001</v>
      </c>
      <c r="S268" s="33">
        <v>427.56149110000001</v>
      </c>
      <c r="T268" s="33">
        <v>427.56149110000001</v>
      </c>
      <c r="U268" s="33">
        <v>427.56149110000001</v>
      </c>
      <c r="V268" s="33">
        <v>427.56149110000001</v>
      </c>
      <c r="W268" s="33">
        <v>0</v>
      </c>
      <c r="X268" s="33">
        <v>0</v>
      </c>
      <c r="Y268" s="33">
        <v>0</v>
      </c>
      <c r="Z268" s="33">
        <v>0</v>
      </c>
      <c r="AA268" s="33">
        <v>0</v>
      </c>
      <c r="AB268" s="33">
        <v>0</v>
      </c>
      <c r="AC268" s="33">
        <v>0</v>
      </c>
      <c r="AD268" s="33">
        <v>0</v>
      </c>
      <c r="AE268" s="33">
        <v>0</v>
      </c>
      <c r="AF268" s="33">
        <v>0</v>
      </c>
      <c r="AG268" s="33">
        <v>0</v>
      </c>
      <c r="AH268" s="33">
        <v>0</v>
      </c>
      <c r="AI268" s="33">
        <v>0</v>
      </c>
      <c r="AJ268" s="33">
        <v>0</v>
      </c>
      <c r="AK268" s="33">
        <v>0</v>
      </c>
      <c r="AL268" s="33">
        <v>0</v>
      </c>
      <c r="AM268" s="33">
        <v>0</v>
      </c>
      <c r="AN268" s="33">
        <v>0</v>
      </c>
      <c r="AO268" s="33">
        <v>0</v>
      </c>
      <c r="AP268" s="33">
        <v>0</v>
      </c>
    </row>
    <row r="269" spans="2:42" x14ac:dyDescent="0.25">
      <c r="B269" s="33" t="s">
        <v>60</v>
      </c>
      <c r="C269" s="4" t="s">
        <v>36</v>
      </c>
      <c r="D269" s="33">
        <v>0.26402531200000001</v>
      </c>
      <c r="E269" s="33">
        <v>0.26402531200000001</v>
      </c>
      <c r="F269" s="33">
        <v>0.61052803200000005</v>
      </c>
      <c r="G269" s="33">
        <v>0.61052803200000005</v>
      </c>
      <c r="H269" s="33">
        <v>0.61052803200000005</v>
      </c>
      <c r="I269" s="33">
        <v>39.653088029999999</v>
      </c>
      <c r="J269" s="33">
        <v>106.757488</v>
      </c>
      <c r="K269" s="33">
        <v>147.74132800000001</v>
      </c>
      <c r="L269" s="33">
        <v>147.74132800000001</v>
      </c>
      <c r="M269" s="33">
        <v>147.74132800000001</v>
      </c>
      <c r="N269" s="33">
        <v>147.74132800000001</v>
      </c>
      <c r="O269" s="33">
        <v>147.74132800000001</v>
      </c>
      <c r="P269" s="33">
        <v>147.74132800000001</v>
      </c>
      <c r="Q269" s="33">
        <v>147.74132800000001</v>
      </c>
      <c r="R269" s="33">
        <v>147.74132800000001</v>
      </c>
      <c r="S269" s="33">
        <v>147.74132800000001</v>
      </c>
      <c r="T269" s="33">
        <v>147.74132800000001</v>
      </c>
      <c r="U269" s="33">
        <v>147.4773027</v>
      </c>
      <c r="V269" s="33">
        <v>147.4773027</v>
      </c>
      <c r="W269" s="33">
        <v>147.4773027</v>
      </c>
      <c r="X269" s="33">
        <v>147.4773027</v>
      </c>
      <c r="Y269" s="33">
        <v>147.4773027</v>
      </c>
      <c r="Z269" s="33">
        <v>147.4773027</v>
      </c>
      <c r="AA269" s="33">
        <v>147.13079999999999</v>
      </c>
      <c r="AB269" s="33">
        <v>147.13079999999999</v>
      </c>
      <c r="AC269" s="33">
        <v>147.13079999999999</v>
      </c>
      <c r="AD269" s="33">
        <v>108.08824</v>
      </c>
      <c r="AE269" s="33">
        <v>40.983840000000001</v>
      </c>
    </row>
    <row r="270" spans="2:42" x14ac:dyDescent="0.25">
      <c r="B270" s="33" t="s">
        <v>60</v>
      </c>
      <c r="C270" s="4" t="s">
        <v>37</v>
      </c>
      <c r="F270" s="33">
        <v>0.97557596800000002</v>
      </c>
      <c r="G270" s="33">
        <v>0.97557596800000002</v>
      </c>
      <c r="H270" s="33">
        <v>0.97557596800000002</v>
      </c>
      <c r="I270" s="33">
        <v>0.97557596800000002</v>
      </c>
      <c r="J270" s="33">
        <v>0.97557596800000002</v>
      </c>
      <c r="K270" s="33">
        <v>0.97557596800000002</v>
      </c>
      <c r="L270" s="33">
        <v>0.97557596800000002</v>
      </c>
      <c r="M270" s="33">
        <v>0.97557596800000002</v>
      </c>
      <c r="N270" s="33">
        <v>0.97557596800000002</v>
      </c>
      <c r="O270" s="33">
        <v>0.97557596800000002</v>
      </c>
      <c r="P270" s="33">
        <v>0.97557596800000002</v>
      </c>
      <c r="Q270" s="33">
        <v>0.97557596800000002</v>
      </c>
      <c r="R270" s="33">
        <v>0.97557596800000002</v>
      </c>
      <c r="S270" s="33">
        <v>0.97557596800000002</v>
      </c>
      <c r="T270" s="33">
        <v>0.97557596800000002</v>
      </c>
      <c r="U270" s="33">
        <v>0.97557596800000002</v>
      </c>
      <c r="V270" s="33">
        <v>0.97557596800000002</v>
      </c>
      <c r="W270" s="33">
        <v>0.97557596800000002</v>
      </c>
      <c r="X270" s="33">
        <v>0.97557596800000002</v>
      </c>
      <c r="Y270" s="33">
        <v>0.97557596800000002</v>
      </c>
      <c r="Z270" s="33">
        <v>0.97557596800000002</v>
      </c>
    </row>
    <row r="271" spans="2:42" x14ac:dyDescent="0.25">
      <c r="B271" s="33" t="s">
        <v>60</v>
      </c>
      <c r="C271" s="4" t="s">
        <v>38</v>
      </c>
      <c r="D271" s="33">
        <v>0.25363200000000002</v>
      </c>
      <c r="E271" s="33">
        <v>0.25363200000000002</v>
      </c>
      <c r="F271" s="33">
        <v>1.066015296</v>
      </c>
      <c r="G271" s="33">
        <v>3.6023352960000001</v>
      </c>
      <c r="H271" s="33">
        <v>3.6023352960000001</v>
      </c>
      <c r="I271" s="33">
        <v>201.35159669999999</v>
      </c>
      <c r="J271" s="33">
        <v>372.41927900000002</v>
      </c>
      <c r="K271" s="33">
        <v>395.62660699999998</v>
      </c>
      <c r="L271" s="33">
        <v>395.62660699999998</v>
      </c>
      <c r="M271" s="33">
        <v>395.62660699999998</v>
      </c>
      <c r="N271" s="33">
        <v>395.62660699999998</v>
      </c>
      <c r="O271" s="33">
        <v>395.62660699999998</v>
      </c>
      <c r="P271" s="33">
        <v>395.62660699999998</v>
      </c>
      <c r="Q271" s="33">
        <v>395.62660699999998</v>
      </c>
      <c r="R271" s="33">
        <v>395.62660699999998</v>
      </c>
      <c r="S271" s="33">
        <v>395.62660699999998</v>
      </c>
      <c r="T271" s="33">
        <v>395.62660699999998</v>
      </c>
      <c r="U271" s="33">
        <v>395.62660699999998</v>
      </c>
      <c r="V271" s="33">
        <v>395.62660699999998</v>
      </c>
      <c r="W271" s="33">
        <v>395.62660699999998</v>
      </c>
      <c r="X271" s="33">
        <v>395.372975</v>
      </c>
      <c r="Y271" s="33">
        <v>395.372975</v>
      </c>
      <c r="Z271" s="33">
        <v>395.372975</v>
      </c>
      <c r="AA271" s="33">
        <v>394.56059169999997</v>
      </c>
      <c r="AB271" s="33">
        <v>392.02427169999999</v>
      </c>
      <c r="AC271" s="33">
        <v>392.02427169999999</v>
      </c>
      <c r="AD271" s="33">
        <v>194.27501029999999</v>
      </c>
      <c r="AE271" s="33">
        <v>23.207328</v>
      </c>
    </row>
    <row r="272" spans="2:42" x14ac:dyDescent="0.25">
      <c r="B272" s="33" t="s">
        <v>60</v>
      </c>
      <c r="C272" s="4" t="s">
        <v>39</v>
      </c>
      <c r="J272" s="33">
        <v>1.26816</v>
      </c>
      <c r="K272" s="33">
        <v>1.26816</v>
      </c>
      <c r="L272" s="33">
        <v>1.26816</v>
      </c>
      <c r="M272" s="33">
        <v>1.26816</v>
      </c>
      <c r="N272" s="33">
        <v>1.26816</v>
      </c>
      <c r="O272" s="33">
        <v>1.26816</v>
      </c>
      <c r="P272" s="33">
        <v>1.26816</v>
      </c>
      <c r="Q272" s="33">
        <v>1.26816</v>
      </c>
      <c r="R272" s="33">
        <v>1.26816</v>
      </c>
      <c r="S272" s="33">
        <v>1.26816</v>
      </c>
      <c r="T272" s="33">
        <v>1.26816</v>
      </c>
      <c r="U272" s="33">
        <v>1.26816</v>
      </c>
      <c r="V272" s="33">
        <v>1.26816</v>
      </c>
      <c r="W272" s="33">
        <v>1.26816</v>
      </c>
      <c r="X272" s="33">
        <v>1.26816</v>
      </c>
      <c r="Y272" s="33">
        <v>1.26816</v>
      </c>
      <c r="Z272" s="33">
        <v>1.26816</v>
      </c>
      <c r="AA272" s="33">
        <v>1.26816</v>
      </c>
      <c r="AB272" s="33">
        <v>1.26816</v>
      </c>
      <c r="AC272" s="33">
        <v>1.26816</v>
      </c>
      <c r="AD272" s="33">
        <v>1.26816</v>
      </c>
    </row>
    <row r="273" spans="2:42" x14ac:dyDescent="0.25">
      <c r="B273" s="33" t="s">
        <v>60</v>
      </c>
      <c r="C273" s="4" t="s">
        <v>40</v>
      </c>
    </row>
    <row r="274" spans="2:42" x14ac:dyDescent="0.25">
      <c r="B274" s="33" t="s">
        <v>60</v>
      </c>
      <c r="C274" s="4" t="s">
        <v>41</v>
      </c>
    </row>
    <row r="275" spans="2:42" x14ac:dyDescent="0.25">
      <c r="B275" s="33" t="s">
        <v>60</v>
      </c>
      <c r="C275" s="4" t="s">
        <v>42</v>
      </c>
    </row>
    <row r="276" spans="2:42" x14ac:dyDescent="0.25">
      <c r="B276" s="33" t="s">
        <v>60</v>
      </c>
      <c r="C276" s="4" t="s">
        <v>43</v>
      </c>
    </row>
    <row r="277" spans="2:42" x14ac:dyDescent="0.25">
      <c r="B277" s="33" t="s">
        <v>60</v>
      </c>
      <c r="C277" s="4" t="s">
        <v>44</v>
      </c>
    </row>
    <row r="278" spans="2:42" x14ac:dyDescent="0.25">
      <c r="B278" s="33" t="s">
        <v>60</v>
      </c>
      <c r="C278" s="4" t="s">
        <v>45</v>
      </c>
    </row>
    <row r="279" spans="2:42" x14ac:dyDescent="0.25">
      <c r="B279" s="33" t="s">
        <v>60</v>
      </c>
      <c r="C279" s="4" t="s">
        <v>46</v>
      </c>
    </row>
    <row r="280" spans="2:42" x14ac:dyDescent="0.25">
      <c r="B280" s="33" t="s">
        <v>60</v>
      </c>
      <c r="C280" s="4" t="s">
        <v>15</v>
      </c>
      <c r="D280" s="33">
        <v>0.51765731199999998</v>
      </c>
      <c r="E280" s="33">
        <v>0.51765731199999998</v>
      </c>
      <c r="F280" s="33">
        <v>2.652119296</v>
      </c>
      <c r="G280" s="33">
        <v>5.1884392960000003</v>
      </c>
      <c r="H280" s="33">
        <v>5.1884392960000003</v>
      </c>
      <c r="I280" s="33">
        <v>241.9802607</v>
      </c>
      <c r="J280" s="33">
        <v>481.420503</v>
      </c>
      <c r="K280" s="33">
        <v>545.611671</v>
      </c>
      <c r="L280" s="33">
        <v>545.611671</v>
      </c>
      <c r="M280" s="33">
        <v>545.611671</v>
      </c>
      <c r="N280" s="33">
        <v>545.611671</v>
      </c>
      <c r="O280" s="33">
        <v>545.611671</v>
      </c>
      <c r="P280" s="33">
        <v>545.611671</v>
      </c>
      <c r="Q280" s="33">
        <v>545.611671</v>
      </c>
      <c r="R280" s="33">
        <v>545.611671</v>
      </c>
      <c r="S280" s="33">
        <v>545.611671</v>
      </c>
      <c r="T280" s="33">
        <v>545.611671</v>
      </c>
      <c r="U280" s="33">
        <v>545.34764570000004</v>
      </c>
      <c r="V280" s="33">
        <v>545.34764570000004</v>
      </c>
      <c r="W280" s="33">
        <v>545.34764570000004</v>
      </c>
      <c r="X280" s="33">
        <v>545.0940137</v>
      </c>
      <c r="Y280" s="33">
        <v>545.0940137</v>
      </c>
      <c r="Z280" s="33">
        <v>545.0940137</v>
      </c>
      <c r="AA280" s="33">
        <v>542.95955170000002</v>
      </c>
      <c r="AB280" s="33">
        <v>540.42323169999997</v>
      </c>
      <c r="AC280" s="33">
        <v>540.42323169999997</v>
      </c>
      <c r="AD280" s="33">
        <v>303.63141030000003</v>
      </c>
      <c r="AE280" s="33">
        <v>64.191168000000005</v>
      </c>
      <c r="AF280" s="33">
        <v>0</v>
      </c>
      <c r="AG280" s="33">
        <v>0</v>
      </c>
      <c r="AH280" s="33">
        <v>0</v>
      </c>
      <c r="AI280" s="33">
        <v>0</v>
      </c>
      <c r="AJ280" s="33">
        <v>0</v>
      </c>
      <c r="AK280" s="33">
        <v>0</v>
      </c>
      <c r="AL280" s="33">
        <v>0</v>
      </c>
      <c r="AM280" s="33">
        <v>0</v>
      </c>
      <c r="AN280" s="33">
        <v>0</v>
      </c>
      <c r="AO280" s="33">
        <v>0</v>
      </c>
      <c r="AP280" s="33">
        <v>0</v>
      </c>
    </row>
    <row r="281" spans="2:42" x14ac:dyDescent="0.25">
      <c r="B281" s="33" t="s">
        <v>61</v>
      </c>
      <c r="C281" s="4" t="s">
        <v>36</v>
      </c>
    </row>
    <row r="282" spans="2:42" x14ac:dyDescent="0.25">
      <c r="B282" s="33" t="s">
        <v>61</v>
      </c>
      <c r="C282" s="4" t="s">
        <v>37</v>
      </c>
    </row>
    <row r="283" spans="2:42" x14ac:dyDescent="0.25">
      <c r="B283" s="33" t="s">
        <v>61</v>
      </c>
      <c r="C283" s="4" t="s">
        <v>38</v>
      </c>
    </row>
    <row r="284" spans="2:42" x14ac:dyDescent="0.25">
      <c r="B284" s="33" t="s">
        <v>61</v>
      </c>
      <c r="C284" s="4" t="s">
        <v>39</v>
      </c>
    </row>
    <row r="285" spans="2:42" x14ac:dyDescent="0.25">
      <c r="B285" s="33" t="s">
        <v>61</v>
      </c>
      <c r="C285" s="4" t="s">
        <v>40</v>
      </c>
    </row>
    <row r="286" spans="2:42" x14ac:dyDescent="0.25">
      <c r="B286" s="33" t="s">
        <v>61</v>
      </c>
      <c r="C286" s="4" t="s">
        <v>41</v>
      </c>
    </row>
    <row r="287" spans="2:42" x14ac:dyDescent="0.25">
      <c r="B287" s="33" t="s">
        <v>61</v>
      </c>
      <c r="C287" s="4" t="s">
        <v>42</v>
      </c>
    </row>
    <row r="288" spans="2:42" x14ac:dyDescent="0.25">
      <c r="B288" s="33" t="s">
        <v>61</v>
      </c>
      <c r="C288" s="4" t="s">
        <v>43</v>
      </c>
    </row>
    <row r="289" spans="2:42" x14ac:dyDescent="0.25">
      <c r="B289" s="33" t="s">
        <v>61</v>
      </c>
      <c r="C289" s="4" t="s">
        <v>44</v>
      </c>
    </row>
    <row r="290" spans="2:42" x14ac:dyDescent="0.25">
      <c r="B290" s="33" t="s">
        <v>61</v>
      </c>
      <c r="C290" s="4" t="s">
        <v>45</v>
      </c>
    </row>
    <row r="291" spans="2:42" x14ac:dyDescent="0.25">
      <c r="B291" s="33" t="s">
        <v>61</v>
      </c>
      <c r="C291" s="4" t="s">
        <v>46</v>
      </c>
    </row>
    <row r="292" spans="2:42" x14ac:dyDescent="0.25">
      <c r="B292" s="33" t="s">
        <v>61</v>
      </c>
      <c r="C292" s="4" t="s">
        <v>15</v>
      </c>
      <c r="D292" s="33">
        <v>0</v>
      </c>
      <c r="E292" s="33">
        <v>0</v>
      </c>
      <c r="F292" s="33">
        <v>0</v>
      </c>
      <c r="G292" s="33">
        <v>0</v>
      </c>
      <c r="H292" s="33">
        <v>0</v>
      </c>
      <c r="I292" s="33">
        <v>0</v>
      </c>
      <c r="J292" s="33">
        <v>0</v>
      </c>
      <c r="K292" s="33">
        <v>0</v>
      </c>
      <c r="L292" s="33">
        <v>0</v>
      </c>
      <c r="M292" s="33">
        <v>0</v>
      </c>
      <c r="N292" s="33">
        <v>0</v>
      </c>
      <c r="O292" s="33">
        <v>0</v>
      </c>
      <c r="P292" s="33">
        <v>0</v>
      </c>
      <c r="Q292" s="33">
        <v>0</v>
      </c>
      <c r="R292" s="33">
        <v>0</v>
      </c>
      <c r="S292" s="33">
        <v>0</v>
      </c>
      <c r="T292" s="33">
        <v>0</v>
      </c>
      <c r="U292" s="33">
        <v>0</v>
      </c>
      <c r="V292" s="33">
        <v>0</v>
      </c>
      <c r="W292" s="33">
        <v>0</v>
      </c>
      <c r="X292" s="33">
        <v>0</v>
      </c>
      <c r="Y292" s="33">
        <v>0</v>
      </c>
      <c r="Z292" s="33">
        <v>0</v>
      </c>
      <c r="AA292" s="33">
        <v>0</v>
      </c>
      <c r="AB292" s="33">
        <v>0</v>
      </c>
      <c r="AC292" s="33">
        <v>0</v>
      </c>
      <c r="AD292" s="33">
        <v>0</v>
      </c>
      <c r="AE292" s="33">
        <v>0</v>
      </c>
      <c r="AF292" s="33">
        <v>0</v>
      </c>
      <c r="AG292" s="33">
        <v>0</v>
      </c>
      <c r="AH292" s="33">
        <v>0</v>
      </c>
      <c r="AI292" s="33">
        <v>0</v>
      </c>
      <c r="AJ292" s="33">
        <v>0</v>
      </c>
      <c r="AK292" s="33">
        <v>0</v>
      </c>
      <c r="AL292" s="33">
        <v>0</v>
      </c>
      <c r="AM292" s="33">
        <v>0</v>
      </c>
      <c r="AN292" s="33">
        <v>0</v>
      </c>
      <c r="AO292" s="33">
        <v>0</v>
      </c>
      <c r="AP292" s="33">
        <v>0</v>
      </c>
    </row>
    <row r="293" spans="2:42" x14ac:dyDescent="0.25">
      <c r="B293" s="33" t="s">
        <v>62</v>
      </c>
      <c r="C293" s="4" t="s">
        <v>36</v>
      </c>
      <c r="V293" s="33">
        <v>1176.715821</v>
      </c>
      <c r="W293" s="33">
        <v>2426.675287</v>
      </c>
      <c r="X293" s="33">
        <v>3710.663301</v>
      </c>
      <c r="Y293" s="33">
        <v>4991.6127399999996</v>
      </c>
      <c r="Z293" s="33">
        <v>6307.3172130000003</v>
      </c>
      <c r="AA293" s="33">
        <v>7663.6766820000003</v>
      </c>
      <c r="AB293" s="33">
        <v>9104.4457829999992</v>
      </c>
      <c r="AC293" s="33">
        <v>10212.06531</v>
      </c>
      <c r="AD293" s="33">
        <v>10212.06531</v>
      </c>
      <c r="AE293" s="33">
        <v>10212.06531</v>
      </c>
      <c r="AF293" s="33">
        <v>10212.06531</v>
      </c>
      <c r="AG293" s="33">
        <v>10212.06531</v>
      </c>
      <c r="AH293" s="33">
        <v>10212.06531</v>
      </c>
      <c r="AI293" s="33">
        <v>10212.06531</v>
      </c>
      <c r="AJ293" s="33">
        <v>10212.06531</v>
      </c>
      <c r="AK293" s="33">
        <v>10212.06531</v>
      </c>
      <c r="AL293" s="33">
        <v>10212.06531</v>
      </c>
      <c r="AM293" s="33">
        <v>10212.06531</v>
      </c>
      <c r="AN293" s="33">
        <v>10212.06531</v>
      </c>
      <c r="AO293" s="33">
        <v>10212.06531</v>
      </c>
      <c r="AP293" s="33">
        <v>10212.06531</v>
      </c>
    </row>
    <row r="294" spans="2:42" x14ac:dyDescent="0.25">
      <c r="B294" s="33" t="s">
        <v>62</v>
      </c>
      <c r="C294" s="4" t="s">
        <v>37</v>
      </c>
    </row>
    <row r="295" spans="2:42" x14ac:dyDescent="0.25">
      <c r="B295" s="33" t="s">
        <v>62</v>
      </c>
      <c r="C295" s="4" t="s">
        <v>38</v>
      </c>
    </row>
    <row r="296" spans="2:42" x14ac:dyDescent="0.25">
      <c r="B296" s="33" t="s">
        <v>62</v>
      </c>
      <c r="C296" s="4" t="s">
        <v>39</v>
      </c>
    </row>
    <row r="297" spans="2:42" x14ac:dyDescent="0.25">
      <c r="B297" s="33" t="s">
        <v>62</v>
      </c>
      <c r="C297" s="4" t="s">
        <v>40</v>
      </c>
    </row>
    <row r="298" spans="2:42" x14ac:dyDescent="0.25">
      <c r="B298" s="33" t="s">
        <v>62</v>
      </c>
      <c r="C298" s="4" t="s">
        <v>41</v>
      </c>
    </row>
    <row r="299" spans="2:42" x14ac:dyDescent="0.25">
      <c r="B299" s="33" t="s">
        <v>62</v>
      </c>
      <c r="C299" s="4" t="s">
        <v>42</v>
      </c>
    </row>
    <row r="300" spans="2:42" x14ac:dyDescent="0.25">
      <c r="B300" s="33" t="s">
        <v>62</v>
      </c>
      <c r="C300" s="4" t="s">
        <v>43</v>
      </c>
    </row>
    <row r="301" spans="2:42" x14ac:dyDescent="0.25">
      <c r="B301" s="33" t="s">
        <v>62</v>
      </c>
      <c r="C301" s="4" t="s">
        <v>44</v>
      </c>
    </row>
    <row r="302" spans="2:42" x14ac:dyDescent="0.25">
      <c r="B302" s="33" t="s">
        <v>62</v>
      </c>
      <c r="C302" s="4" t="s">
        <v>45</v>
      </c>
    </row>
    <row r="303" spans="2:42" x14ac:dyDescent="0.25">
      <c r="B303" s="33" t="s">
        <v>62</v>
      </c>
      <c r="C303" s="4" t="s">
        <v>46</v>
      </c>
    </row>
    <row r="304" spans="2:42" x14ac:dyDescent="0.25">
      <c r="B304" s="33" t="s">
        <v>62</v>
      </c>
      <c r="C304" s="4" t="s">
        <v>15</v>
      </c>
      <c r="D304" s="33">
        <v>0</v>
      </c>
      <c r="E304" s="33">
        <v>0</v>
      </c>
      <c r="F304" s="33">
        <v>0</v>
      </c>
      <c r="G304" s="33">
        <v>0</v>
      </c>
      <c r="H304" s="33">
        <v>0</v>
      </c>
      <c r="I304" s="33">
        <v>0</v>
      </c>
      <c r="J304" s="33">
        <v>0</v>
      </c>
      <c r="K304" s="33">
        <v>0</v>
      </c>
      <c r="L304" s="33">
        <v>0</v>
      </c>
      <c r="M304" s="33">
        <v>0</v>
      </c>
      <c r="N304" s="33">
        <v>0</v>
      </c>
      <c r="O304" s="33">
        <v>0</v>
      </c>
      <c r="P304" s="33">
        <v>0</v>
      </c>
      <c r="Q304" s="33">
        <v>0</v>
      </c>
      <c r="R304" s="33">
        <v>0</v>
      </c>
      <c r="S304" s="33">
        <v>0</v>
      </c>
      <c r="T304" s="33">
        <v>0</v>
      </c>
      <c r="U304" s="33">
        <v>0</v>
      </c>
      <c r="V304" s="33">
        <v>1176.715821</v>
      </c>
      <c r="W304" s="33">
        <v>2426.675287</v>
      </c>
      <c r="X304" s="33">
        <v>3710.663301</v>
      </c>
      <c r="Y304" s="33">
        <v>4991.6127399999996</v>
      </c>
      <c r="Z304" s="33">
        <v>6307.3172130000003</v>
      </c>
      <c r="AA304" s="33">
        <v>7663.6766820000003</v>
      </c>
      <c r="AB304" s="33">
        <v>9104.4457829999992</v>
      </c>
      <c r="AC304" s="33">
        <v>10212.06531</v>
      </c>
      <c r="AD304" s="33">
        <v>10212.06531</v>
      </c>
      <c r="AE304" s="33">
        <v>10212.06531</v>
      </c>
      <c r="AF304" s="33">
        <v>10212.06531</v>
      </c>
      <c r="AG304" s="33">
        <v>10212.06531</v>
      </c>
      <c r="AH304" s="33">
        <v>10212.06531</v>
      </c>
      <c r="AI304" s="33">
        <v>10212.06531</v>
      </c>
      <c r="AJ304" s="33">
        <v>10212.06531</v>
      </c>
      <c r="AK304" s="33">
        <v>10212.06531</v>
      </c>
      <c r="AL304" s="33">
        <v>10212.06531</v>
      </c>
      <c r="AM304" s="33">
        <v>10212.06531</v>
      </c>
      <c r="AN304" s="33">
        <v>10212.06531</v>
      </c>
      <c r="AO304" s="33">
        <v>10212.06531</v>
      </c>
      <c r="AP304" s="33">
        <v>10212.06531</v>
      </c>
    </row>
    <row r="305" spans="2:42" x14ac:dyDescent="0.25">
      <c r="B305" s="33" t="s">
        <v>63</v>
      </c>
      <c r="C305" s="4" t="s">
        <v>36</v>
      </c>
      <c r="AF305" s="33">
        <v>1327.4690760000001</v>
      </c>
      <c r="AG305" s="33">
        <v>2491.0601750000001</v>
      </c>
      <c r="AH305" s="33">
        <v>3660.3989510000001</v>
      </c>
      <c r="AI305" s="33">
        <v>4825.9939270000004</v>
      </c>
      <c r="AJ305" s="33">
        <v>6010.2710079999997</v>
      </c>
      <c r="AK305" s="33">
        <v>7211.7627060000004</v>
      </c>
      <c r="AL305" s="33">
        <v>8415.336174</v>
      </c>
      <c r="AM305" s="33">
        <v>9604.7306649999991</v>
      </c>
      <c r="AN305" s="33">
        <v>10925.034250000001</v>
      </c>
      <c r="AO305" s="33">
        <v>12184.34698</v>
      </c>
      <c r="AP305" s="33">
        <v>13412.680050000001</v>
      </c>
    </row>
    <row r="306" spans="2:42" x14ac:dyDescent="0.25">
      <c r="B306" s="33" t="s">
        <v>63</v>
      </c>
      <c r="C306" s="4" t="s">
        <v>37</v>
      </c>
    </row>
    <row r="307" spans="2:42" x14ac:dyDescent="0.25">
      <c r="B307" s="33" t="s">
        <v>63</v>
      </c>
      <c r="C307" s="4" t="s">
        <v>38</v>
      </c>
    </row>
    <row r="308" spans="2:42" x14ac:dyDescent="0.25">
      <c r="B308" s="33" t="s">
        <v>63</v>
      </c>
      <c r="C308" s="4" t="s">
        <v>39</v>
      </c>
    </row>
    <row r="309" spans="2:42" x14ac:dyDescent="0.25">
      <c r="B309" s="33" t="s">
        <v>63</v>
      </c>
      <c r="C309" s="4" t="s">
        <v>40</v>
      </c>
    </row>
    <row r="310" spans="2:42" x14ac:dyDescent="0.25">
      <c r="B310" s="33" t="s">
        <v>63</v>
      </c>
      <c r="C310" s="4" t="s">
        <v>41</v>
      </c>
    </row>
    <row r="311" spans="2:42" x14ac:dyDescent="0.25">
      <c r="B311" s="33" t="s">
        <v>63</v>
      </c>
      <c r="C311" s="4" t="s">
        <v>42</v>
      </c>
    </row>
    <row r="312" spans="2:42" x14ac:dyDescent="0.25">
      <c r="B312" s="33" t="s">
        <v>63</v>
      </c>
      <c r="C312" s="4" t="s">
        <v>43</v>
      </c>
    </row>
    <row r="313" spans="2:42" x14ac:dyDescent="0.25">
      <c r="B313" s="33" t="s">
        <v>63</v>
      </c>
      <c r="C313" s="4" t="s">
        <v>44</v>
      </c>
    </row>
    <row r="314" spans="2:42" x14ac:dyDescent="0.25">
      <c r="B314" s="33" t="s">
        <v>63</v>
      </c>
      <c r="C314" s="4" t="s">
        <v>45</v>
      </c>
    </row>
    <row r="315" spans="2:42" x14ac:dyDescent="0.25">
      <c r="B315" s="33" t="s">
        <v>63</v>
      </c>
      <c r="C315" s="4" t="s">
        <v>46</v>
      </c>
    </row>
    <row r="316" spans="2:42" x14ac:dyDescent="0.25">
      <c r="B316" s="33" t="s">
        <v>63</v>
      </c>
      <c r="C316" s="4" t="s">
        <v>15</v>
      </c>
      <c r="D316" s="33">
        <v>0</v>
      </c>
      <c r="E316" s="33">
        <v>0</v>
      </c>
      <c r="F316" s="33">
        <v>0</v>
      </c>
      <c r="G316" s="33">
        <v>0</v>
      </c>
      <c r="H316" s="33">
        <v>0</v>
      </c>
      <c r="I316" s="33">
        <v>0</v>
      </c>
      <c r="J316" s="33">
        <v>0</v>
      </c>
      <c r="K316" s="33">
        <v>0</v>
      </c>
      <c r="L316" s="33">
        <v>0</v>
      </c>
      <c r="M316" s="33">
        <v>0</v>
      </c>
      <c r="N316" s="33">
        <v>0</v>
      </c>
      <c r="O316" s="33">
        <v>0</v>
      </c>
      <c r="P316" s="33">
        <v>0</v>
      </c>
      <c r="Q316" s="33">
        <v>0</v>
      </c>
      <c r="R316" s="33">
        <v>0</v>
      </c>
      <c r="S316" s="33">
        <v>0</v>
      </c>
      <c r="T316" s="33">
        <v>0</v>
      </c>
      <c r="U316" s="33">
        <v>0</v>
      </c>
      <c r="V316" s="33">
        <v>0</v>
      </c>
      <c r="W316" s="33">
        <v>0</v>
      </c>
      <c r="X316" s="33">
        <v>0</v>
      </c>
      <c r="Y316" s="33">
        <v>0</v>
      </c>
      <c r="Z316" s="33">
        <v>0</v>
      </c>
      <c r="AA316" s="33">
        <v>0</v>
      </c>
      <c r="AB316" s="33">
        <v>0</v>
      </c>
      <c r="AC316" s="33">
        <v>0</v>
      </c>
      <c r="AD316" s="33">
        <v>0</v>
      </c>
      <c r="AE316" s="33">
        <v>0</v>
      </c>
      <c r="AF316" s="33">
        <v>1327.4690760000001</v>
      </c>
      <c r="AG316" s="33">
        <v>2491.0601750000001</v>
      </c>
      <c r="AH316" s="33">
        <v>3660.3989510000001</v>
      </c>
      <c r="AI316" s="33">
        <v>4825.9939270000004</v>
      </c>
      <c r="AJ316" s="33">
        <v>6010.2710079999997</v>
      </c>
      <c r="AK316" s="33">
        <v>7211.7627060000004</v>
      </c>
      <c r="AL316" s="33">
        <v>8415.336174</v>
      </c>
      <c r="AM316" s="33">
        <v>9604.7306649999991</v>
      </c>
      <c r="AN316" s="33">
        <v>10925.034250000001</v>
      </c>
      <c r="AO316" s="33">
        <v>12184.34698</v>
      </c>
      <c r="AP316" s="33">
        <v>13412.680050000001</v>
      </c>
    </row>
    <row r="317" spans="2:42" x14ac:dyDescent="0.25">
      <c r="B317" s="33" t="s">
        <v>64</v>
      </c>
      <c r="C317" s="4" t="s">
        <v>36</v>
      </c>
    </row>
    <row r="318" spans="2:42" x14ac:dyDescent="0.25">
      <c r="B318" s="33" t="s">
        <v>64</v>
      </c>
      <c r="C318" s="4" t="s">
        <v>37</v>
      </c>
    </row>
    <row r="319" spans="2:42" x14ac:dyDescent="0.25">
      <c r="B319" s="33" t="s">
        <v>64</v>
      </c>
      <c r="C319" s="4" t="s">
        <v>38</v>
      </c>
    </row>
    <row r="320" spans="2:42" x14ac:dyDescent="0.25">
      <c r="B320" s="33" t="s">
        <v>64</v>
      </c>
      <c r="C320" s="4" t="s">
        <v>39</v>
      </c>
    </row>
    <row r="321" spans="2:42" x14ac:dyDescent="0.25">
      <c r="B321" s="33" t="s">
        <v>64</v>
      </c>
      <c r="C321" s="4" t="s">
        <v>40</v>
      </c>
    </row>
    <row r="322" spans="2:42" x14ac:dyDescent="0.25">
      <c r="B322" s="33" t="s">
        <v>64</v>
      </c>
      <c r="C322" s="4" t="s">
        <v>41</v>
      </c>
    </row>
    <row r="323" spans="2:42" x14ac:dyDescent="0.25">
      <c r="B323" s="33" t="s">
        <v>64</v>
      </c>
      <c r="C323" s="4" t="s">
        <v>42</v>
      </c>
    </row>
    <row r="324" spans="2:42" x14ac:dyDescent="0.25">
      <c r="B324" s="33" t="s">
        <v>64</v>
      </c>
      <c r="C324" s="4" t="s">
        <v>43</v>
      </c>
    </row>
    <row r="325" spans="2:42" x14ac:dyDescent="0.25">
      <c r="B325" s="33" t="s">
        <v>64</v>
      </c>
      <c r="C325" s="4" t="s">
        <v>44</v>
      </c>
    </row>
    <row r="326" spans="2:42" x14ac:dyDescent="0.25">
      <c r="B326" s="33" t="s">
        <v>64</v>
      </c>
      <c r="C326" s="4" t="s">
        <v>45</v>
      </c>
    </row>
    <row r="327" spans="2:42" x14ac:dyDescent="0.25">
      <c r="B327" s="33" t="s">
        <v>64</v>
      </c>
      <c r="C327" s="4" t="s">
        <v>46</v>
      </c>
    </row>
    <row r="328" spans="2:42" x14ac:dyDescent="0.25">
      <c r="B328" s="33" t="s">
        <v>64</v>
      </c>
      <c r="C328" s="4" t="s">
        <v>15</v>
      </c>
      <c r="D328" s="33">
        <v>0</v>
      </c>
      <c r="E328" s="33">
        <v>0</v>
      </c>
      <c r="F328" s="33">
        <v>0</v>
      </c>
      <c r="G328" s="33">
        <v>0</v>
      </c>
      <c r="H328" s="33">
        <v>0</v>
      </c>
      <c r="I328" s="33">
        <v>0</v>
      </c>
      <c r="J328" s="33">
        <v>0</v>
      </c>
      <c r="K328" s="33">
        <v>0</v>
      </c>
      <c r="L328" s="33">
        <v>0</v>
      </c>
      <c r="M328" s="33">
        <v>0</v>
      </c>
      <c r="N328" s="33">
        <v>0</v>
      </c>
      <c r="O328" s="33">
        <v>0</v>
      </c>
      <c r="P328" s="33">
        <v>0</v>
      </c>
      <c r="Q328" s="33">
        <v>0</v>
      </c>
      <c r="R328" s="33">
        <v>0</v>
      </c>
      <c r="S328" s="33">
        <v>0</v>
      </c>
      <c r="T328" s="33">
        <v>0</v>
      </c>
      <c r="U328" s="33">
        <v>0</v>
      </c>
      <c r="V328" s="33">
        <v>0</v>
      </c>
      <c r="W328" s="33">
        <v>0</v>
      </c>
      <c r="X328" s="33">
        <v>0</v>
      </c>
      <c r="Y328" s="33">
        <v>0</v>
      </c>
      <c r="Z328" s="33">
        <v>0</v>
      </c>
      <c r="AA328" s="33">
        <v>0</v>
      </c>
      <c r="AB328" s="33">
        <v>0</v>
      </c>
      <c r="AC328" s="33">
        <v>0</v>
      </c>
      <c r="AD328" s="33">
        <v>0</v>
      </c>
      <c r="AE328" s="33">
        <v>0</v>
      </c>
      <c r="AF328" s="33">
        <v>0</v>
      </c>
      <c r="AG328" s="33">
        <v>0</v>
      </c>
      <c r="AH328" s="33">
        <v>0</v>
      </c>
      <c r="AI328" s="33">
        <v>0</v>
      </c>
      <c r="AJ328" s="33">
        <v>0</v>
      </c>
      <c r="AK328" s="33">
        <v>0</v>
      </c>
      <c r="AL328" s="33">
        <v>0</v>
      </c>
      <c r="AM328" s="33">
        <v>0</v>
      </c>
      <c r="AN328" s="33">
        <v>0</v>
      </c>
      <c r="AO328" s="33">
        <v>0</v>
      </c>
      <c r="AP328" s="33">
        <v>0</v>
      </c>
    </row>
    <row r="329" spans="2:42" x14ac:dyDescent="0.25">
      <c r="B329" s="33" t="s">
        <v>65</v>
      </c>
      <c r="C329" s="4" t="s">
        <v>36</v>
      </c>
    </row>
    <row r="330" spans="2:42" x14ac:dyDescent="0.25">
      <c r="B330" s="33" t="s">
        <v>65</v>
      </c>
      <c r="C330" s="4" t="s">
        <v>37</v>
      </c>
    </row>
    <row r="331" spans="2:42" x14ac:dyDescent="0.25">
      <c r="B331" s="33" t="s">
        <v>65</v>
      </c>
      <c r="C331" s="4" t="s">
        <v>38</v>
      </c>
    </row>
    <row r="332" spans="2:42" x14ac:dyDescent="0.25">
      <c r="B332" s="33" t="s">
        <v>65</v>
      </c>
      <c r="C332" s="4" t="s">
        <v>39</v>
      </c>
    </row>
    <row r="333" spans="2:42" x14ac:dyDescent="0.25">
      <c r="B333" s="33" t="s">
        <v>65</v>
      </c>
      <c r="C333" s="4" t="s">
        <v>40</v>
      </c>
    </row>
    <row r="334" spans="2:42" x14ac:dyDescent="0.25">
      <c r="B334" s="33" t="s">
        <v>65</v>
      </c>
      <c r="C334" s="4" t="s">
        <v>41</v>
      </c>
    </row>
    <row r="335" spans="2:42" x14ac:dyDescent="0.25">
      <c r="B335" s="33" t="s">
        <v>65</v>
      </c>
      <c r="C335" s="4" t="s">
        <v>42</v>
      </c>
    </row>
    <row r="336" spans="2:42" x14ac:dyDescent="0.25">
      <c r="B336" s="33" t="s">
        <v>65</v>
      </c>
      <c r="C336" s="4" t="s">
        <v>43</v>
      </c>
    </row>
    <row r="337" spans="2:42" x14ac:dyDescent="0.25">
      <c r="B337" s="33" t="s">
        <v>65</v>
      </c>
      <c r="C337" s="4" t="s">
        <v>44</v>
      </c>
    </row>
    <row r="338" spans="2:42" x14ac:dyDescent="0.25">
      <c r="B338" s="33" t="s">
        <v>65</v>
      </c>
      <c r="C338" s="4" t="s">
        <v>45</v>
      </c>
    </row>
    <row r="339" spans="2:42" x14ac:dyDescent="0.25">
      <c r="B339" s="33" t="s">
        <v>65</v>
      </c>
      <c r="C339" s="4" t="s">
        <v>46</v>
      </c>
    </row>
    <row r="340" spans="2:42" x14ac:dyDescent="0.25">
      <c r="B340" s="33" t="s">
        <v>65</v>
      </c>
      <c r="C340" s="4" t="s">
        <v>15</v>
      </c>
      <c r="D340" s="33">
        <v>0</v>
      </c>
      <c r="E340" s="33">
        <v>0</v>
      </c>
      <c r="F340" s="33">
        <v>0</v>
      </c>
      <c r="G340" s="33">
        <v>0</v>
      </c>
      <c r="H340" s="33">
        <v>0</v>
      </c>
      <c r="I340" s="33">
        <v>0</v>
      </c>
      <c r="J340" s="33">
        <v>0</v>
      </c>
      <c r="K340" s="33">
        <v>0</v>
      </c>
      <c r="L340" s="33">
        <v>0</v>
      </c>
      <c r="M340" s="33">
        <v>0</v>
      </c>
      <c r="N340" s="33">
        <v>0</v>
      </c>
      <c r="O340" s="33">
        <v>0</v>
      </c>
      <c r="P340" s="33">
        <v>0</v>
      </c>
      <c r="Q340" s="33">
        <v>0</v>
      </c>
      <c r="R340" s="33">
        <v>0</v>
      </c>
      <c r="S340" s="33">
        <v>0</v>
      </c>
      <c r="T340" s="33">
        <v>0</v>
      </c>
      <c r="U340" s="33">
        <v>0</v>
      </c>
      <c r="V340" s="33">
        <v>0</v>
      </c>
      <c r="W340" s="33">
        <v>0</v>
      </c>
      <c r="X340" s="33">
        <v>0</v>
      </c>
      <c r="Y340" s="33">
        <v>0</v>
      </c>
      <c r="Z340" s="33">
        <v>0</v>
      </c>
      <c r="AA340" s="33">
        <v>0</v>
      </c>
      <c r="AB340" s="33">
        <v>0</v>
      </c>
      <c r="AC340" s="33">
        <v>0</v>
      </c>
      <c r="AD340" s="33">
        <v>0</v>
      </c>
      <c r="AE340" s="33">
        <v>0</v>
      </c>
      <c r="AF340" s="33">
        <v>0</v>
      </c>
      <c r="AG340" s="33">
        <v>0</v>
      </c>
      <c r="AH340" s="33">
        <v>0</v>
      </c>
      <c r="AI340" s="33">
        <v>0</v>
      </c>
      <c r="AJ340" s="33">
        <v>0</v>
      </c>
      <c r="AK340" s="33">
        <v>0</v>
      </c>
      <c r="AL340" s="33">
        <v>0</v>
      </c>
      <c r="AM340" s="33">
        <v>0</v>
      </c>
      <c r="AN340" s="33">
        <v>0</v>
      </c>
      <c r="AO340" s="33">
        <v>0</v>
      </c>
      <c r="AP340" s="33">
        <v>0</v>
      </c>
    </row>
    <row r="341" spans="2:42" x14ac:dyDescent="0.25">
      <c r="B341" s="33" t="s">
        <v>66</v>
      </c>
      <c r="C341" s="33" t="s">
        <v>36</v>
      </c>
    </row>
    <row r="342" spans="2:42" x14ac:dyDescent="0.25">
      <c r="B342" s="33" t="s">
        <v>66</v>
      </c>
      <c r="C342" s="33" t="s">
        <v>37</v>
      </c>
    </row>
    <row r="343" spans="2:42" x14ac:dyDescent="0.25">
      <c r="B343" s="33" t="s">
        <v>66</v>
      </c>
      <c r="C343" s="33" t="s">
        <v>38</v>
      </c>
    </row>
    <row r="344" spans="2:42" x14ac:dyDescent="0.25">
      <c r="B344" s="33" t="s">
        <v>66</v>
      </c>
      <c r="C344" s="33" t="s">
        <v>39</v>
      </c>
    </row>
    <row r="345" spans="2:42" x14ac:dyDescent="0.25">
      <c r="B345" s="33" t="s">
        <v>66</v>
      </c>
      <c r="C345" s="33" t="s">
        <v>40</v>
      </c>
    </row>
    <row r="346" spans="2:42" x14ac:dyDescent="0.25">
      <c r="B346" s="33" t="s">
        <v>66</v>
      </c>
      <c r="C346" s="33" t="s">
        <v>41</v>
      </c>
    </row>
    <row r="347" spans="2:42" x14ac:dyDescent="0.25">
      <c r="B347" s="33" t="s">
        <v>66</v>
      </c>
      <c r="C347" s="33" t="s">
        <v>42</v>
      </c>
    </row>
    <row r="348" spans="2:42" x14ac:dyDescent="0.25">
      <c r="B348" s="33" t="s">
        <v>66</v>
      </c>
      <c r="C348" s="33" t="s">
        <v>43</v>
      </c>
    </row>
    <row r="349" spans="2:42" x14ac:dyDescent="0.25">
      <c r="B349" s="33" t="s">
        <v>66</v>
      </c>
      <c r="C349" s="33" t="s">
        <v>44</v>
      </c>
    </row>
    <row r="350" spans="2:42" x14ac:dyDescent="0.25">
      <c r="B350" s="33" t="s">
        <v>66</v>
      </c>
      <c r="C350" s="33" t="s">
        <v>45</v>
      </c>
    </row>
    <row r="351" spans="2:42" x14ac:dyDescent="0.25">
      <c r="B351" s="33" t="s">
        <v>66</v>
      </c>
      <c r="C351" s="33" t="s">
        <v>46</v>
      </c>
    </row>
    <row r="352" spans="2:42" x14ac:dyDescent="0.25">
      <c r="B352" s="33" t="s">
        <v>66</v>
      </c>
      <c r="C352" s="33" t="s">
        <v>15</v>
      </c>
      <c r="D352" s="33">
        <v>0</v>
      </c>
      <c r="E352" s="33">
        <v>0</v>
      </c>
      <c r="F352" s="33">
        <v>0</v>
      </c>
      <c r="G352" s="33">
        <v>0</v>
      </c>
      <c r="H352" s="33">
        <v>0</v>
      </c>
      <c r="I352" s="33">
        <v>0</v>
      </c>
      <c r="J352" s="33">
        <v>0</v>
      </c>
      <c r="K352" s="33">
        <v>0</v>
      </c>
      <c r="L352" s="33">
        <v>0</v>
      </c>
      <c r="M352" s="33">
        <v>0</v>
      </c>
      <c r="N352" s="33">
        <v>0</v>
      </c>
      <c r="O352" s="33">
        <v>0</v>
      </c>
      <c r="P352" s="33">
        <v>0</v>
      </c>
      <c r="Q352" s="33">
        <v>0</v>
      </c>
      <c r="R352" s="33">
        <v>0</v>
      </c>
      <c r="S352" s="33">
        <v>0</v>
      </c>
      <c r="T352" s="33">
        <v>0</v>
      </c>
      <c r="U352" s="33">
        <v>0</v>
      </c>
      <c r="V352" s="33">
        <v>0</v>
      </c>
      <c r="W352" s="33">
        <v>0</v>
      </c>
      <c r="X352" s="33">
        <v>0</v>
      </c>
      <c r="Y352" s="33">
        <v>0</v>
      </c>
      <c r="Z352" s="33">
        <v>0</v>
      </c>
      <c r="AA352" s="33">
        <v>0</v>
      </c>
      <c r="AB352" s="33">
        <v>0</v>
      </c>
      <c r="AC352" s="33">
        <v>0</v>
      </c>
      <c r="AD352" s="33">
        <v>0</v>
      </c>
      <c r="AE352" s="33">
        <v>0</v>
      </c>
      <c r="AF352" s="33">
        <v>0</v>
      </c>
      <c r="AG352" s="33">
        <v>0</v>
      </c>
      <c r="AH352" s="33">
        <v>0</v>
      </c>
      <c r="AI352" s="33">
        <v>0</v>
      </c>
      <c r="AJ352" s="33">
        <v>0</v>
      </c>
      <c r="AK352" s="33">
        <v>0</v>
      </c>
      <c r="AL352" s="33">
        <v>0</v>
      </c>
      <c r="AM352" s="33">
        <v>0</v>
      </c>
      <c r="AN352" s="33">
        <v>0</v>
      </c>
      <c r="AO352" s="33">
        <v>0</v>
      </c>
      <c r="AP352" s="33">
        <v>0</v>
      </c>
    </row>
    <row r="353" spans="2:42" x14ac:dyDescent="0.25">
      <c r="B353" s="33" t="s">
        <v>67</v>
      </c>
      <c r="C353" s="33" t="s">
        <v>36</v>
      </c>
    </row>
    <row r="354" spans="2:42" x14ac:dyDescent="0.25">
      <c r="B354" s="33" t="s">
        <v>67</v>
      </c>
      <c r="C354" s="33" t="s">
        <v>37</v>
      </c>
    </row>
    <row r="355" spans="2:42" x14ac:dyDescent="0.25">
      <c r="B355" s="33" t="s">
        <v>67</v>
      </c>
      <c r="C355" s="33" t="s">
        <v>38</v>
      </c>
    </row>
    <row r="356" spans="2:42" x14ac:dyDescent="0.25">
      <c r="B356" s="33" t="s">
        <v>67</v>
      </c>
      <c r="C356" s="33" t="s">
        <v>39</v>
      </c>
    </row>
    <row r="357" spans="2:42" x14ac:dyDescent="0.25">
      <c r="B357" s="33" t="s">
        <v>67</v>
      </c>
      <c r="C357" s="33" t="s">
        <v>40</v>
      </c>
    </row>
    <row r="358" spans="2:42" x14ac:dyDescent="0.25">
      <c r="B358" s="33" t="s">
        <v>67</v>
      </c>
      <c r="C358" s="33" t="s">
        <v>41</v>
      </c>
    </row>
    <row r="359" spans="2:42" x14ac:dyDescent="0.25">
      <c r="B359" s="33" t="s">
        <v>67</v>
      </c>
      <c r="C359" s="33" t="s">
        <v>42</v>
      </c>
    </row>
    <row r="360" spans="2:42" x14ac:dyDescent="0.25">
      <c r="B360" s="33" t="s">
        <v>67</v>
      </c>
      <c r="C360" s="33" t="s">
        <v>43</v>
      </c>
    </row>
    <row r="361" spans="2:42" x14ac:dyDescent="0.25">
      <c r="B361" s="33" t="s">
        <v>67</v>
      </c>
      <c r="C361" s="33" t="s">
        <v>44</v>
      </c>
    </row>
    <row r="362" spans="2:42" x14ac:dyDescent="0.25">
      <c r="B362" s="33" t="s">
        <v>67</v>
      </c>
      <c r="C362" s="33" t="s">
        <v>45</v>
      </c>
    </row>
    <row r="363" spans="2:42" x14ac:dyDescent="0.25">
      <c r="B363" s="33" t="s">
        <v>67</v>
      </c>
      <c r="C363" s="33" t="s">
        <v>46</v>
      </c>
    </row>
    <row r="364" spans="2:42" x14ac:dyDescent="0.25">
      <c r="B364" s="33" t="s">
        <v>67</v>
      </c>
      <c r="C364" s="33" t="s">
        <v>15</v>
      </c>
      <c r="D364" s="33">
        <v>0</v>
      </c>
      <c r="E364" s="33">
        <v>0</v>
      </c>
      <c r="F364" s="33">
        <v>0</v>
      </c>
      <c r="G364" s="33">
        <v>0</v>
      </c>
      <c r="H364" s="33">
        <v>0</v>
      </c>
      <c r="I364" s="33">
        <v>0</v>
      </c>
      <c r="J364" s="33">
        <v>0</v>
      </c>
      <c r="K364" s="33">
        <v>0</v>
      </c>
      <c r="L364" s="33">
        <v>0</v>
      </c>
      <c r="M364" s="33">
        <v>0</v>
      </c>
      <c r="N364" s="33">
        <v>0</v>
      </c>
      <c r="O364" s="33">
        <v>0</v>
      </c>
      <c r="P364" s="33">
        <v>0</v>
      </c>
      <c r="Q364" s="33">
        <v>0</v>
      </c>
      <c r="R364" s="33">
        <v>0</v>
      </c>
      <c r="S364" s="33">
        <v>0</v>
      </c>
      <c r="T364" s="33">
        <v>0</v>
      </c>
      <c r="U364" s="33">
        <v>0</v>
      </c>
      <c r="V364" s="33">
        <v>0</v>
      </c>
      <c r="W364" s="33">
        <v>0</v>
      </c>
      <c r="X364" s="33">
        <v>0</v>
      </c>
      <c r="Y364" s="33">
        <v>0</v>
      </c>
      <c r="Z364" s="33">
        <v>0</v>
      </c>
      <c r="AA364" s="33">
        <v>0</v>
      </c>
      <c r="AB364" s="33">
        <v>0</v>
      </c>
      <c r="AC364" s="33">
        <v>0</v>
      </c>
      <c r="AD364" s="33">
        <v>0</v>
      </c>
      <c r="AE364" s="33">
        <v>0</v>
      </c>
      <c r="AF364" s="33">
        <v>0</v>
      </c>
      <c r="AG364" s="33">
        <v>0</v>
      </c>
      <c r="AH364" s="33">
        <v>0</v>
      </c>
      <c r="AI364" s="33">
        <v>0</v>
      </c>
      <c r="AJ364" s="33">
        <v>0</v>
      </c>
      <c r="AK364" s="33">
        <v>0</v>
      </c>
      <c r="AL364" s="33">
        <v>0</v>
      </c>
      <c r="AM364" s="33">
        <v>0</v>
      </c>
      <c r="AN364" s="33">
        <v>0</v>
      </c>
      <c r="AO364" s="33">
        <v>0</v>
      </c>
      <c r="AP364" s="33">
        <v>0</v>
      </c>
    </row>
    <row r="365" spans="2:42" x14ac:dyDescent="0.25">
      <c r="B365" s="33" t="s">
        <v>27</v>
      </c>
      <c r="C365" s="33" t="s">
        <v>36</v>
      </c>
      <c r="G365" s="33">
        <v>31.94202924</v>
      </c>
      <c r="H365" s="33">
        <v>31.94202924</v>
      </c>
      <c r="I365" s="33">
        <v>31.94202924</v>
      </c>
      <c r="J365" s="33">
        <v>31.94202924</v>
      </c>
      <c r="K365" s="33">
        <v>173.63802920000001</v>
      </c>
      <c r="L365" s="33">
        <v>217.1028149</v>
      </c>
      <c r="M365" s="33">
        <v>221.8352399</v>
      </c>
      <c r="N365" s="33">
        <v>221.8352399</v>
      </c>
      <c r="O365" s="33">
        <v>221.8352399</v>
      </c>
      <c r="P365" s="33">
        <v>221.8352399</v>
      </c>
      <c r="Q365" s="33">
        <v>221.8352399</v>
      </c>
      <c r="R365" s="33">
        <v>221.8352399</v>
      </c>
      <c r="S365" s="33">
        <v>221.8352399</v>
      </c>
      <c r="T365" s="33">
        <v>221.8352399</v>
      </c>
      <c r="U365" s="33">
        <v>1227.5193670000001</v>
      </c>
      <c r="V365" s="33">
        <v>1227.5193670000001</v>
      </c>
      <c r="W365" s="33">
        <v>1195.5773380000001</v>
      </c>
      <c r="X365" s="33">
        <v>1195.5773380000001</v>
      </c>
      <c r="Y365" s="33">
        <v>1195.5773380000001</v>
      </c>
      <c r="Z365" s="33">
        <v>1195.5773380000001</v>
      </c>
      <c r="AA365" s="33">
        <v>1195.5773380000001</v>
      </c>
      <c r="AB365" s="33">
        <v>1195.5773380000001</v>
      </c>
      <c r="AC365" s="33">
        <v>1195.5773380000001</v>
      </c>
      <c r="AD365" s="33">
        <v>1195.5773380000001</v>
      </c>
      <c r="AE365" s="33">
        <v>1195.5773380000001</v>
      </c>
      <c r="AF365" s="33">
        <v>1195.5773380000001</v>
      </c>
      <c r="AG365" s="33">
        <v>1195.5773380000001</v>
      </c>
      <c r="AH365" s="33">
        <v>1195.5773380000001</v>
      </c>
      <c r="AI365" s="33">
        <v>1195.5773380000001</v>
      </c>
      <c r="AJ365" s="33">
        <v>1195.5773380000001</v>
      </c>
      <c r="AK365" s="33">
        <v>1195.5773380000001</v>
      </c>
      <c r="AL365" s="33">
        <v>1005.684127</v>
      </c>
      <c r="AM365" s="33">
        <v>1005.684127</v>
      </c>
      <c r="AN365" s="33">
        <v>1005.684127</v>
      </c>
      <c r="AO365" s="33">
        <v>915.44197740000004</v>
      </c>
      <c r="AP365" s="33">
        <v>734.92301599999996</v>
      </c>
    </row>
    <row r="366" spans="2:42" x14ac:dyDescent="0.25">
      <c r="B366" s="33" t="s">
        <v>27</v>
      </c>
      <c r="C366" s="33" t="s">
        <v>37</v>
      </c>
      <c r="D366" s="33">
        <v>3.2655599999999998</v>
      </c>
      <c r="E366" s="33">
        <v>3.2655599999999998</v>
      </c>
      <c r="F366" s="33">
        <v>3.2655599999999998</v>
      </c>
      <c r="G366" s="33">
        <v>3.2655599999999998</v>
      </c>
      <c r="H366" s="33">
        <v>3.2655599999999998</v>
      </c>
      <c r="I366" s="33">
        <v>3.2655599999999998</v>
      </c>
      <c r="J366" s="33">
        <v>10.10988</v>
      </c>
      <c r="K366" s="33">
        <v>10.10988</v>
      </c>
      <c r="L366" s="33">
        <v>10.10988</v>
      </c>
      <c r="M366" s="33">
        <v>10.10988</v>
      </c>
      <c r="N366" s="33">
        <v>10.10988</v>
      </c>
      <c r="O366" s="33">
        <v>10.10988</v>
      </c>
      <c r="P366" s="33">
        <v>10.10988</v>
      </c>
      <c r="Q366" s="33">
        <v>10.10988</v>
      </c>
      <c r="R366" s="33">
        <v>10.10988</v>
      </c>
      <c r="S366" s="33">
        <v>10.10988</v>
      </c>
      <c r="T366" s="33">
        <v>10.10988</v>
      </c>
      <c r="U366" s="33">
        <v>424.46084819999999</v>
      </c>
      <c r="V366" s="33">
        <v>424.45599149999998</v>
      </c>
      <c r="W366" s="33">
        <v>416.66054500000001</v>
      </c>
      <c r="X366" s="33">
        <v>416.66054500000001</v>
      </c>
      <c r="Y366" s="33">
        <v>416.66054500000001</v>
      </c>
      <c r="Z366" s="33">
        <v>416.66054500000001</v>
      </c>
      <c r="AA366" s="33">
        <v>416.66054500000001</v>
      </c>
      <c r="AB366" s="33">
        <v>409.81622499999997</v>
      </c>
      <c r="AC366" s="33">
        <v>409.81622499999997</v>
      </c>
      <c r="AD366" s="33">
        <v>427.15543939999998</v>
      </c>
      <c r="AE366" s="33">
        <v>409.81622499999997</v>
      </c>
      <c r="AF366" s="33">
        <v>409.81622499999997</v>
      </c>
      <c r="AG366" s="33">
        <v>409.81622499999997</v>
      </c>
      <c r="AH366" s="33">
        <v>409.81622499999997</v>
      </c>
      <c r="AI366" s="33">
        <v>409.81622499999997</v>
      </c>
      <c r="AJ366" s="33">
        <v>409.81622499999997</v>
      </c>
      <c r="AK366" s="33">
        <v>409.81622499999997</v>
      </c>
      <c r="AL366" s="33">
        <v>409.81622499999997</v>
      </c>
      <c r="AM366" s="33">
        <v>409.81622499999997</v>
      </c>
      <c r="AN366" s="33">
        <v>397.94180569999997</v>
      </c>
      <c r="AO366" s="33">
        <v>299.4810875</v>
      </c>
      <c r="AP366" s="33">
        <v>299.4810875</v>
      </c>
    </row>
    <row r="367" spans="2:42" x14ac:dyDescent="0.25">
      <c r="B367" s="33" t="s">
        <v>27</v>
      </c>
      <c r="C367" s="33" t="s">
        <v>38</v>
      </c>
      <c r="D367" s="33">
        <v>28.663499999999999</v>
      </c>
      <c r="E367" s="33">
        <v>28.663499999999999</v>
      </c>
      <c r="F367" s="33">
        <v>28.663499999999999</v>
      </c>
      <c r="G367" s="33">
        <v>28.663499999999999</v>
      </c>
      <c r="H367" s="33">
        <v>28.663499999999999</v>
      </c>
      <c r="I367" s="33">
        <v>28.663499999999999</v>
      </c>
      <c r="J367" s="33">
        <v>186.72345000000001</v>
      </c>
      <c r="K367" s="33">
        <v>186.72345000000001</v>
      </c>
      <c r="L367" s="33">
        <v>186.72345000000001</v>
      </c>
      <c r="M367" s="33">
        <v>186.72345000000001</v>
      </c>
      <c r="N367" s="33">
        <v>186.72345000000001</v>
      </c>
      <c r="O367" s="33">
        <v>186.72345000000001</v>
      </c>
      <c r="P367" s="33">
        <v>158.05994999999999</v>
      </c>
      <c r="Q367" s="33">
        <v>158.05994999999999</v>
      </c>
      <c r="R367" s="33">
        <v>158.05994999999999</v>
      </c>
      <c r="S367" s="33">
        <v>158.05994999999999</v>
      </c>
      <c r="T367" s="33">
        <v>158.05994999999999</v>
      </c>
      <c r="U367" s="33">
        <v>158.05994999999999</v>
      </c>
      <c r="V367" s="33">
        <v>158.05994999999999</v>
      </c>
      <c r="W367" s="33">
        <v>158.05994999999999</v>
      </c>
      <c r="X367" s="33">
        <v>158.05994999999999</v>
      </c>
      <c r="Y367" s="33">
        <v>158.05994999999999</v>
      </c>
      <c r="Z367" s="33">
        <v>158.05994999999999</v>
      </c>
      <c r="AA367" s="33">
        <v>158.05994999999999</v>
      </c>
      <c r="AB367" s="33">
        <v>158.05994999999999</v>
      </c>
      <c r="AC367" s="33">
        <v>158.05994999999999</v>
      </c>
      <c r="AD367" s="33">
        <v>124.48496249999999</v>
      </c>
      <c r="AE367" s="33">
        <v>124.48496249999999</v>
      </c>
      <c r="AF367" s="33">
        <v>124.48496249999999</v>
      </c>
      <c r="AG367" s="33">
        <v>124.48496249999999</v>
      </c>
      <c r="AH367" s="33">
        <v>124.48496249999999</v>
      </c>
      <c r="AI367" s="33">
        <v>124.48496249999999</v>
      </c>
      <c r="AJ367" s="33">
        <v>124.48496249999999</v>
      </c>
      <c r="AK367" s="33">
        <v>124.48496249999999</v>
      </c>
    </row>
    <row r="368" spans="2:42" x14ac:dyDescent="0.25">
      <c r="B368" s="33" t="s">
        <v>27</v>
      </c>
      <c r="C368" s="33" t="s">
        <v>39</v>
      </c>
      <c r="F368" s="33">
        <v>254.79499999999999</v>
      </c>
      <c r="G368" s="33">
        <v>254.79499999999999</v>
      </c>
      <c r="H368" s="33">
        <v>254.8</v>
      </c>
      <c r="I368" s="33">
        <v>254.8</v>
      </c>
      <c r="J368" s="33">
        <v>254.8</v>
      </c>
      <c r="K368" s="33">
        <v>254.8</v>
      </c>
      <c r="L368" s="33">
        <v>254.8</v>
      </c>
      <c r="M368" s="33">
        <v>254.8</v>
      </c>
      <c r="N368" s="33">
        <v>254.8</v>
      </c>
      <c r="O368" s="33">
        <v>254.8</v>
      </c>
      <c r="P368" s="33">
        <v>254.8</v>
      </c>
      <c r="Q368" s="33">
        <v>254.8</v>
      </c>
      <c r="R368" s="33">
        <v>254.8</v>
      </c>
      <c r="S368" s="33">
        <v>254.8</v>
      </c>
      <c r="T368" s="33">
        <v>254.8</v>
      </c>
      <c r="U368" s="33">
        <v>254.8</v>
      </c>
      <c r="V368" s="33">
        <v>254.8</v>
      </c>
    </row>
    <row r="369" spans="2:42" x14ac:dyDescent="0.25">
      <c r="B369" s="33" t="s">
        <v>27</v>
      </c>
      <c r="C369" s="33" t="s">
        <v>40</v>
      </c>
    </row>
    <row r="370" spans="2:42" x14ac:dyDescent="0.25">
      <c r="B370" s="33" t="s">
        <v>27</v>
      </c>
      <c r="C370" s="33" t="s">
        <v>41</v>
      </c>
    </row>
    <row r="371" spans="2:42" x14ac:dyDescent="0.25">
      <c r="B371" s="33" t="s">
        <v>27</v>
      </c>
      <c r="C371" s="33" t="s">
        <v>42</v>
      </c>
    </row>
    <row r="372" spans="2:42" x14ac:dyDescent="0.25">
      <c r="B372" s="33" t="s">
        <v>27</v>
      </c>
      <c r="C372" s="33" t="s">
        <v>43</v>
      </c>
    </row>
    <row r="373" spans="2:42" x14ac:dyDescent="0.25">
      <c r="B373" s="33" t="s">
        <v>27</v>
      </c>
      <c r="C373" s="33" t="s">
        <v>44</v>
      </c>
    </row>
    <row r="374" spans="2:42" x14ac:dyDescent="0.25">
      <c r="B374" s="33" t="s">
        <v>27</v>
      </c>
      <c r="C374" s="33" t="s">
        <v>45</v>
      </c>
    </row>
    <row r="375" spans="2:42" x14ac:dyDescent="0.25">
      <c r="B375" s="33" t="s">
        <v>27</v>
      </c>
      <c r="C375" s="33" t="s">
        <v>46</v>
      </c>
    </row>
    <row r="376" spans="2:42" x14ac:dyDescent="0.25">
      <c r="B376" s="33" t="s">
        <v>27</v>
      </c>
      <c r="C376" s="33" t="s">
        <v>15</v>
      </c>
      <c r="D376" s="33">
        <v>31.92906</v>
      </c>
      <c r="E376" s="33">
        <v>31.92906</v>
      </c>
      <c r="F376" s="33">
        <v>286.72406000000001</v>
      </c>
      <c r="G376" s="33">
        <v>318.66608919999999</v>
      </c>
      <c r="H376" s="33">
        <v>318.67108919999998</v>
      </c>
      <c r="I376" s="33">
        <v>318.67108919999998</v>
      </c>
      <c r="J376" s="33">
        <v>483.57535919999998</v>
      </c>
      <c r="K376" s="33">
        <v>625.27135920000001</v>
      </c>
      <c r="L376" s="33">
        <v>668.7361449</v>
      </c>
      <c r="M376" s="33">
        <v>673.46856990000003</v>
      </c>
      <c r="N376" s="33">
        <v>673.46856990000003</v>
      </c>
      <c r="O376" s="33">
        <v>673.46856990000003</v>
      </c>
      <c r="P376" s="33">
        <v>644.80506990000003</v>
      </c>
      <c r="Q376" s="33">
        <v>644.80506990000003</v>
      </c>
      <c r="R376" s="33">
        <v>644.80506990000003</v>
      </c>
      <c r="S376" s="33">
        <v>644.80506990000003</v>
      </c>
      <c r="T376" s="33">
        <v>644.80506990000003</v>
      </c>
      <c r="U376" s="33">
        <v>2064.8401650000001</v>
      </c>
      <c r="V376" s="33">
        <v>2064.8353090000001</v>
      </c>
      <c r="W376" s="33">
        <v>1770.2978330000001</v>
      </c>
      <c r="X376" s="33">
        <v>1770.2978330000001</v>
      </c>
      <c r="Y376" s="33">
        <v>1770.2978330000001</v>
      </c>
      <c r="Z376" s="33">
        <v>1770.2978330000001</v>
      </c>
      <c r="AA376" s="33">
        <v>1770.2978330000001</v>
      </c>
      <c r="AB376" s="33">
        <v>1763.4535129999999</v>
      </c>
      <c r="AC376" s="33">
        <v>1763.4535129999999</v>
      </c>
      <c r="AD376" s="33">
        <v>1747.21774</v>
      </c>
      <c r="AE376" s="33">
        <v>1729.8785250000001</v>
      </c>
      <c r="AF376" s="33">
        <v>1729.8785250000001</v>
      </c>
      <c r="AG376" s="33">
        <v>1729.8785250000001</v>
      </c>
      <c r="AH376" s="33">
        <v>1729.8785250000001</v>
      </c>
      <c r="AI376" s="33">
        <v>1729.8785250000001</v>
      </c>
      <c r="AJ376" s="33">
        <v>1729.8785250000001</v>
      </c>
      <c r="AK376" s="33">
        <v>1729.8785250000001</v>
      </c>
      <c r="AL376" s="33">
        <v>1415.500352</v>
      </c>
      <c r="AM376" s="33">
        <v>1415.500352</v>
      </c>
      <c r="AN376" s="33">
        <v>1403.625933</v>
      </c>
      <c r="AO376" s="33">
        <v>1214.923065</v>
      </c>
      <c r="AP376" s="33">
        <v>1034.404104</v>
      </c>
    </row>
    <row r="377" spans="2:42" x14ac:dyDescent="0.25">
      <c r="B377" s="33" t="s">
        <v>28</v>
      </c>
      <c r="C377" s="33" t="s">
        <v>36</v>
      </c>
      <c r="D377" s="33">
        <v>11.0578448</v>
      </c>
      <c r="E377" s="33">
        <v>11.0578448</v>
      </c>
      <c r="F377" s="33">
        <v>11.0578448</v>
      </c>
      <c r="G377" s="33">
        <v>11.0578448</v>
      </c>
      <c r="H377" s="33">
        <v>11.0578448</v>
      </c>
      <c r="I377" s="33">
        <v>11.0578448</v>
      </c>
      <c r="J377" s="33">
        <v>11.0578448</v>
      </c>
      <c r="K377" s="33">
        <v>11.0578448</v>
      </c>
      <c r="L377" s="33">
        <v>11.0578448</v>
      </c>
      <c r="M377" s="33">
        <v>11.0578448</v>
      </c>
      <c r="N377" s="33">
        <v>11.0578448</v>
      </c>
      <c r="O377" s="33">
        <v>11.0578448</v>
      </c>
      <c r="P377" s="33">
        <v>11.0578448</v>
      </c>
      <c r="Q377" s="33">
        <v>11.0578448</v>
      </c>
      <c r="R377" s="33">
        <v>11.0578448</v>
      </c>
      <c r="S377" s="33">
        <v>11.0578448</v>
      </c>
      <c r="T377" s="33">
        <v>11.0578448</v>
      </c>
      <c r="U377" s="33">
        <v>11.0578448</v>
      </c>
      <c r="V377" s="33">
        <v>11.0578448</v>
      </c>
    </row>
    <row r="378" spans="2:42" x14ac:dyDescent="0.25">
      <c r="B378" s="33" t="s">
        <v>28</v>
      </c>
      <c r="C378" s="33" t="s">
        <v>37</v>
      </c>
      <c r="D378" s="33">
        <v>257.31686409999998</v>
      </c>
      <c r="E378" s="33">
        <v>352.51453739999999</v>
      </c>
      <c r="F378" s="33">
        <v>572.9625972</v>
      </c>
      <c r="G378" s="33">
        <v>589.70278370000005</v>
      </c>
      <c r="H378" s="33">
        <v>692.19855700000005</v>
      </c>
      <c r="I378" s="33">
        <v>692.19855700000005</v>
      </c>
      <c r="J378" s="33">
        <v>801.37875269999995</v>
      </c>
      <c r="K378" s="33">
        <v>808.3700139</v>
      </c>
      <c r="L378" s="33">
        <v>807.39900539999996</v>
      </c>
      <c r="M378" s="33">
        <v>807.39900539999996</v>
      </c>
      <c r="N378" s="33">
        <v>807.39900539999996</v>
      </c>
      <c r="O378" s="33">
        <v>807.39900539999996</v>
      </c>
      <c r="P378" s="33">
        <v>807.39900539999996</v>
      </c>
      <c r="Q378" s="33">
        <v>805.53466909999997</v>
      </c>
      <c r="R378" s="33">
        <v>805.53466909999997</v>
      </c>
      <c r="S378" s="33">
        <v>743.77852849999999</v>
      </c>
      <c r="T378" s="33">
        <v>742.96326969999996</v>
      </c>
      <c r="U378" s="33">
        <v>742.96326969999996</v>
      </c>
      <c r="V378" s="33">
        <v>742.96326969999996</v>
      </c>
      <c r="W378" s="33">
        <v>739.85604249999994</v>
      </c>
      <c r="X378" s="33">
        <v>627.60745989999998</v>
      </c>
      <c r="Y378" s="33">
        <v>551.05314980000003</v>
      </c>
      <c r="Z378" s="33">
        <v>455.85547650000001</v>
      </c>
      <c r="AA378" s="33">
        <v>235.4074167</v>
      </c>
      <c r="AB378" s="33">
        <v>218.66723020000001</v>
      </c>
      <c r="AC378" s="33">
        <v>116.1714569</v>
      </c>
      <c r="AD378" s="33">
        <v>116.1714569</v>
      </c>
      <c r="AE378" s="33">
        <v>6.9912612000000003</v>
      </c>
    </row>
    <row r="379" spans="2:42" x14ac:dyDescent="0.25">
      <c r="B379" s="33" t="s">
        <v>28</v>
      </c>
      <c r="C379" s="33" t="s">
        <v>38</v>
      </c>
    </row>
    <row r="380" spans="2:42" x14ac:dyDescent="0.25">
      <c r="B380" s="33" t="s">
        <v>28</v>
      </c>
      <c r="C380" s="33" t="s">
        <v>39</v>
      </c>
    </row>
    <row r="381" spans="2:42" x14ac:dyDescent="0.25">
      <c r="B381" s="33" t="s">
        <v>28</v>
      </c>
      <c r="C381" s="33" t="s">
        <v>40</v>
      </c>
    </row>
    <row r="382" spans="2:42" x14ac:dyDescent="0.25">
      <c r="B382" s="33" t="s">
        <v>28</v>
      </c>
      <c r="C382" s="33" t="s">
        <v>41</v>
      </c>
    </row>
    <row r="383" spans="2:42" x14ac:dyDescent="0.25">
      <c r="B383" s="33" t="s">
        <v>28</v>
      </c>
      <c r="C383" s="33" t="s">
        <v>42</v>
      </c>
    </row>
    <row r="384" spans="2:42" x14ac:dyDescent="0.25">
      <c r="B384" s="33" t="s">
        <v>28</v>
      </c>
      <c r="C384" s="33" t="s">
        <v>43</v>
      </c>
    </row>
    <row r="385" spans="2:42" x14ac:dyDescent="0.25">
      <c r="B385" s="33" t="s">
        <v>28</v>
      </c>
      <c r="C385" s="33" t="s">
        <v>44</v>
      </c>
    </row>
    <row r="386" spans="2:42" x14ac:dyDescent="0.25">
      <c r="B386" s="33" t="s">
        <v>28</v>
      </c>
      <c r="C386" s="33" t="s">
        <v>45</v>
      </c>
    </row>
    <row r="387" spans="2:42" x14ac:dyDescent="0.25">
      <c r="B387" s="33" t="s">
        <v>28</v>
      </c>
      <c r="C387" s="33" t="s">
        <v>46</v>
      </c>
    </row>
    <row r="388" spans="2:42" x14ac:dyDescent="0.25">
      <c r="B388" s="33" t="s">
        <v>28</v>
      </c>
      <c r="C388" s="33" t="s">
        <v>15</v>
      </c>
      <c r="D388" s="33">
        <v>268.37470889999997</v>
      </c>
      <c r="E388" s="33">
        <v>363.57238219999999</v>
      </c>
      <c r="F388" s="33">
        <v>584.020442</v>
      </c>
      <c r="G388" s="33">
        <v>600.76062850000005</v>
      </c>
      <c r="H388" s="33">
        <v>703.25640180000005</v>
      </c>
      <c r="I388" s="33">
        <v>703.25640180000005</v>
      </c>
      <c r="J388" s="33">
        <v>812.43659749999995</v>
      </c>
      <c r="K388" s="33">
        <v>819.4278587</v>
      </c>
      <c r="L388" s="33">
        <v>818.45685019999996</v>
      </c>
      <c r="M388" s="33">
        <v>818.45685019999996</v>
      </c>
      <c r="N388" s="33">
        <v>818.45685019999996</v>
      </c>
      <c r="O388" s="33">
        <v>818.45685019999996</v>
      </c>
      <c r="P388" s="33">
        <v>818.45685019999996</v>
      </c>
      <c r="Q388" s="33">
        <v>816.59251389999997</v>
      </c>
      <c r="R388" s="33">
        <v>816.59251389999997</v>
      </c>
      <c r="S388" s="33">
        <v>754.83637329999999</v>
      </c>
      <c r="T388" s="33">
        <v>754.02111449999995</v>
      </c>
      <c r="U388" s="33">
        <v>754.02111449999995</v>
      </c>
      <c r="V388" s="33">
        <v>754.02111449999995</v>
      </c>
      <c r="W388" s="33">
        <v>739.85604249999994</v>
      </c>
      <c r="X388" s="33">
        <v>627.60745989999998</v>
      </c>
      <c r="Y388" s="33">
        <v>551.05314980000003</v>
      </c>
      <c r="Z388" s="33">
        <v>455.85547650000001</v>
      </c>
      <c r="AA388" s="33">
        <v>235.4074167</v>
      </c>
      <c r="AB388" s="33">
        <v>218.66723020000001</v>
      </c>
      <c r="AC388" s="33">
        <v>116.1714569</v>
      </c>
      <c r="AD388" s="33">
        <v>116.1714569</v>
      </c>
      <c r="AE388" s="33">
        <v>6.9912612000000003</v>
      </c>
      <c r="AF388" s="33">
        <v>0</v>
      </c>
      <c r="AG388" s="33">
        <v>0</v>
      </c>
      <c r="AH388" s="33">
        <v>0</v>
      </c>
      <c r="AI388" s="33">
        <v>0</v>
      </c>
      <c r="AJ388" s="33">
        <v>0</v>
      </c>
      <c r="AK388" s="33">
        <v>0</v>
      </c>
      <c r="AL388" s="33">
        <v>0</v>
      </c>
      <c r="AM388" s="33">
        <v>0</v>
      </c>
      <c r="AN388" s="33">
        <v>0</v>
      </c>
      <c r="AO388" s="33">
        <v>0</v>
      </c>
      <c r="AP388" s="33">
        <v>0</v>
      </c>
    </row>
    <row r="389" spans="2:42" x14ac:dyDescent="0.25">
      <c r="B389" s="33" t="s">
        <v>29</v>
      </c>
      <c r="C389" s="33" t="s">
        <v>36</v>
      </c>
    </row>
    <row r="390" spans="2:42" x14ac:dyDescent="0.25">
      <c r="B390" s="33" t="s">
        <v>29</v>
      </c>
      <c r="C390" s="33" t="s">
        <v>37</v>
      </c>
    </row>
    <row r="391" spans="2:42" x14ac:dyDescent="0.25">
      <c r="B391" s="33" t="s">
        <v>29</v>
      </c>
      <c r="C391" s="33" t="s">
        <v>38</v>
      </c>
      <c r="D391" s="33">
        <v>1111.8730909999999</v>
      </c>
      <c r="E391" s="33">
        <v>1647.468136</v>
      </c>
      <c r="F391" s="33">
        <v>2060.0338780000002</v>
      </c>
      <c r="G391" s="33">
        <v>2286.1671930000002</v>
      </c>
      <c r="H391" s="33">
        <v>3723.7977599999999</v>
      </c>
      <c r="I391" s="33">
        <v>3763.960497</v>
      </c>
      <c r="J391" s="33">
        <v>5855.4768789999998</v>
      </c>
      <c r="K391" s="33">
        <v>6409.9712820000004</v>
      </c>
      <c r="L391" s="33">
        <v>6457.8905519999998</v>
      </c>
      <c r="M391" s="33">
        <v>6457.8905519999998</v>
      </c>
      <c r="N391" s="33">
        <v>6457.8905519999998</v>
      </c>
      <c r="O391" s="33">
        <v>6457.8905519999998</v>
      </c>
      <c r="P391" s="33">
        <v>6457.8905519999998</v>
      </c>
      <c r="Q391" s="33">
        <v>6457.8905519999998</v>
      </c>
      <c r="R391" s="33">
        <v>6457.8905519999998</v>
      </c>
      <c r="S391" s="33">
        <v>6435.3913140000004</v>
      </c>
      <c r="T391" s="33">
        <v>6428.7967099999996</v>
      </c>
      <c r="U391" s="33">
        <v>6383.980783</v>
      </c>
      <c r="V391" s="33">
        <v>6266.8158880000001</v>
      </c>
      <c r="W391" s="33">
        <v>6142.2029679999996</v>
      </c>
      <c r="X391" s="33">
        <v>6081.961601</v>
      </c>
      <c r="Y391" s="33">
        <v>5352.8630700000003</v>
      </c>
      <c r="Z391" s="33">
        <v>4817.2680259999997</v>
      </c>
      <c r="AA391" s="33">
        <v>4404.702284</v>
      </c>
      <c r="AB391" s="33">
        <v>4178.5689689999999</v>
      </c>
      <c r="AC391" s="33">
        <v>2740.9384020000002</v>
      </c>
      <c r="AD391" s="33">
        <v>2700.7756650000001</v>
      </c>
      <c r="AE391" s="33">
        <v>609.25928329999999</v>
      </c>
      <c r="AF391" s="33">
        <v>52.483009420000002</v>
      </c>
    </row>
    <row r="392" spans="2:42" x14ac:dyDescent="0.25">
      <c r="B392" s="33" t="s">
        <v>29</v>
      </c>
      <c r="C392" s="33" t="s">
        <v>39</v>
      </c>
      <c r="J392" s="33">
        <v>109.5297588</v>
      </c>
      <c r="K392" s="33">
        <v>109.5297588</v>
      </c>
      <c r="L392" s="33">
        <v>109.5297588</v>
      </c>
      <c r="M392" s="33">
        <v>109.5297588</v>
      </c>
      <c r="N392" s="33">
        <v>109.5297588</v>
      </c>
      <c r="O392" s="33">
        <v>109.5297588</v>
      </c>
      <c r="P392" s="33">
        <v>109.5297588</v>
      </c>
      <c r="Q392" s="33">
        <v>109.5297588</v>
      </c>
      <c r="R392" s="33">
        <v>109.5297588</v>
      </c>
      <c r="S392" s="33">
        <v>109.5297588</v>
      </c>
      <c r="T392" s="33">
        <v>109.5297588</v>
      </c>
      <c r="U392" s="33">
        <v>109.5297588</v>
      </c>
      <c r="V392" s="33">
        <v>109.5297588</v>
      </c>
      <c r="W392" s="33">
        <v>109.5297588</v>
      </c>
      <c r="X392" s="33">
        <v>109.5297588</v>
      </c>
      <c r="Y392" s="33">
        <v>109.5297588</v>
      </c>
      <c r="Z392" s="33">
        <v>109.5297588</v>
      </c>
      <c r="AA392" s="33">
        <v>109.5297588</v>
      </c>
      <c r="AB392" s="33">
        <v>109.5297588</v>
      </c>
      <c r="AC392" s="33">
        <v>109.5297588</v>
      </c>
      <c r="AD392" s="33">
        <v>109.5297588</v>
      </c>
    </row>
    <row r="393" spans="2:42" x14ac:dyDescent="0.25">
      <c r="B393" s="33" t="s">
        <v>29</v>
      </c>
      <c r="C393" s="33" t="s">
        <v>40</v>
      </c>
    </row>
    <row r="394" spans="2:42" x14ac:dyDescent="0.25">
      <c r="B394" s="33" t="s">
        <v>29</v>
      </c>
      <c r="C394" s="33" t="s">
        <v>41</v>
      </c>
    </row>
    <row r="395" spans="2:42" x14ac:dyDescent="0.25">
      <c r="B395" s="33" t="s">
        <v>29</v>
      </c>
      <c r="C395" s="33" t="s">
        <v>42</v>
      </c>
    </row>
    <row r="396" spans="2:42" x14ac:dyDescent="0.25">
      <c r="B396" s="33" t="s">
        <v>29</v>
      </c>
      <c r="C396" s="33" t="s">
        <v>43</v>
      </c>
    </row>
    <row r="397" spans="2:42" x14ac:dyDescent="0.25">
      <c r="B397" s="33" t="s">
        <v>29</v>
      </c>
      <c r="C397" s="33" t="s">
        <v>44</v>
      </c>
    </row>
    <row r="398" spans="2:42" x14ac:dyDescent="0.25">
      <c r="B398" s="33" t="s">
        <v>29</v>
      </c>
      <c r="C398" s="33" t="s">
        <v>45</v>
      </c>
    </row>
    <row r="399" spans="2:42" x14ac:dyDescent="0.25">
      <c r="B399" s="33" t="s">
        <v>29</v>
      </c>
      <c r="C399" s="33" t="s">
        <v>46</v>
      </c>
    </row>
    <row r="400" spans="2:42" x14ac:dyDescent="0.25">
      <c r="B400" s="33" t="s">
        <v>29</v>
      </c>
      <c r="C400" s="33" t="s">
        <v>15</v>
      </c>
      <c r="D400" s="33">
        <v>1111.8730909999999</v>
      </c>
      <c r="E400" s="33">
        <v>1647.468136</v>
      </c>
      <c r="F400" s="33">
        <v>2060.0338780000002</v>
      </c>
      <c r="G400" s="33">
        <v>2286.1671930000002</v>
      </c>
      <c r="H400" s="33">
        <v>3723.7977599999999</v>
      </c>
      <c r="I400" s="33">
        <v>3763.960497</v>
      </c>
      <c r="J400" s="33">
        <v>5965.0066370000004</v>
      </c>
      <c r="K400" s="33">
        <v>6519.5010410000004</v>
      </c>
      <c r="L400" s="33">
        <v>6567.4203109999999</v>
      </c>
      <c r="M400" s="33">
        <v>6567.4203109999999</v>
      </c>
      <c r="N400" s="33">
        <v>6567.4203109999999</v>
      </c>
      <c r="O400" s="33">
        <v>6567.4203109999999</v>
      </c>
      <c r="P400" s="33">
        <v>6567.4203109999999</v>
      </c>
      <c r="Q400" s="33">
        <v>6567.4203109999999</v>
      </c>
      <c r="R400" s="33">
        <v>6567.4203109999999</v>
      </c>
      <c r="S400" s="33">
        <v>6544.9210730000004</v>
      </c>
      <c r="T400" s="33">
        <v>6538.3264689999996</v>
      </c>
      <c r="U400" s="33">
        <v>6493.510542</v>
      </c>
      <c r="V400" s="33">
        <v>6376.3456470000001</v>
      </c>
      <c r="W400" s="33">
        <v>6251.7327269999996</v>
      </c>
      <c r="X400" s="33">
        <v>6191.49136</v>
      </c>
      <c r="Y400" s="33">
        <v>5462.3928290000003</v>
      </c>
      <c r="Z400" s="33">
        <v>4926.7977849999997</v>
      </c>
      <c r="AA400" s="33">
        <v>4514.232043</v>
      </c>
      <c r="AB400" s="33">
        <v>4288.0987279999999</v>
      </c>
      <c r="AC400" s="33">
        <v>2850.4681609999998</v>
      </c>
      <c r="AD400" s="33">
        <v>2810.3054240000001</v>
      </c>
      <c r="AE400" s="33">
        <v>609.25928329999999</v>
      </c>
      <c r="AF400" s="33">
        <v>52.483009420000002</v>
      </c>
      <c r="AG400" s="33">
        <v>0</v>
      </c>
      <c r="AH400" s="33">
        <v>0</v>
      </c>
      <c r="AI400" s="33">
        <v>0</v>
      </c>
      <c r="AJ400" s="33">
        <v>0</v>
      </c>
      <c r="AK400" s="33">
        <v>0</v>
      </c>
      <c r="AL400" s="33">
        <v>0</v>
      </c>
      <c r="AM400" s="33">
        <v>0</v>
      </c>
      <c r="AN400" s="33">
        <v>0</v>
      </c>
      <c r="AO400" s="33">
        <v>0</v>
      </c>
      <c r="AP400" s="33">
        <v>0</v>
      </c>
    </row>
    <row r="401" spans="2:42" x14ac:dyDescent="0.25">
      <c r="B401" s="33" t="s">
        <v>30</v>
      </c>
      <c r="C401" s="33" t="s">
        <v>36</v>
      </c>
    </row>
    <row r="402" spans="2:42" x14ac:dyDescent="0.25">
      <c r="B402" s="33" t="s">
        <v>30</v>
      </c>
      <c r="C402" s="33" t="s">
        <v>37</v>
      </c>
    </row>
    <row r="403" spans="2:42" x14ac:dyDescent="0.25">
      <c r="B403" s="33" t="s">
        <v>30</v>
      </c>
      <c r="C403" s="33" t="s">
        <v>38</v>
      </c>
    </row>
    <row r="404" spans="2:42" x14ac:dyDescent="0.25">
      <c r="B404" s="33" t="s">
        <v>30</v>
      </c>
      <c r="C404" s="33" t="s">
        <v>39</v>
      </c>
    </row>
    <row r="405" spans="2:42" x14ac:dyDescent="0.25">
      <c r="B405" s="33" t="s">
        <v>30</v>
      </c>
      <c r="C405" s="33" t="s">
        <v>40</v>
      </c>
    </row>
    <row r="406" spans="2:42" x14ac:dyDescent="0.25">
      <c r="B406" s="33" t="s">
        <v>30</v>
      </c>
      <c r="C406" s="33" t="s">
        <v>41</v>
      </c>
    </row>
    <row r="407" spans="2:42" x14ac:dyDescent="0.25">
      <c r="B407" s="33" t="s">
        <v>30</v>
      </c>
      <c r="C407" s="33" t="s">
        <v>42</v>
      </c>
    </row>
    <row r="408" spans="2:42" x14ac:dyDescent="0.25">
      <c r="B408" s="33" t="s">
        <v>30</v>
      </c>
      <c r="C408" s="33" t="s">
        <v>43</v>
      </c>
    </row>
    <row r="409" spans="2:42" x14ac:dyDescent="0.25">
      <c r="B409" s="33" t="s">
        <v>30</v>
      </c>
      <c r="C409" s="33" t="s">
        <v>44</v>
      </c>
    </row>
    <row r="410" spans="2:42" x14ac:dyDescent="0.25">
      <c r="B410" s="33" t="s">
        <v>30</v>
      </c>
      <c r="C410" s="33" t="s">
        <v>45</v>
      </c>
    </row>
    <row r="411" spans="2:42" x14ac:dyDescent="0.25">
      <c r="B411" s="33" t="s">
        <v>30</v>
      </c>
      <c r="C411" s="33" t="s">
        <v>46</v>
      </c>
    </row>
    <row r="412" spans="2:42" x14ac:dyDescent="0.25">
      <c r="B412" s="33" t="s">
        <v>30</v>
      </c>
      <c r="C412" s="33" t="s">
        <v>15</v>
      </c>
      <c r="D412" s="33">
        <v>0</v>
      </c>
      <c r="E412" s="33">
        <v>0</v>
      </c>
      <c r="F412" s="33">
        <v>0</v>
      </c>
      <c r="G412" s="33">
        <v>0</v>
      </c>
      <c r="H412" s="33">
        <v>0</v>
      </c>
      <c r="I412" s="33">
        <v>0</v>
      </c>
      <c r="J412" s="33">
        <v>0</v>
      </c>
      <c r="K412" s="33">
        <v>0</v>
      </c>
      <c r="L412" s="33">
        <v>0</v>
      </c>
      <c r="M412" s="33">
        <v>0</v>
      </c>
      <c r="N412" s="33">
        <v>0</v>
      </c>
      <c r="O412" s="33">
        <v>0</v>
      </c>
      <c r="P412" s="33">
        <v>0</v>
      </c>
      <c r="Q412" s="33">
        <v>0</v>
      </c>
      <c r="R412" s="33">
        <v>0</v>
      </c>
      <c r="S412" s="33">
        <v>0</v>
      </c>
      <c r="T412" s="33">
        <v>0</v>
      </c>
      <c r="U412" s="33">
        <v>0</v>
      </c>
      <c r="V412" s="33">
        <v>0</v>
      </c>
      <c r="W412" s="33">
        <v>0</v>
      </c>
      <c r="X412" s="33">
        <v>0</v>
      </c>
      <c r="Y412" s="33">
        <v>0</v>
      </c>
      <c r="Z412" s="33">
        <v>0</v>
      </c>
      <c r="AA412" s="33">
        <v>0</v>
      </c>
      <c r="AB412" s="33">
        <v>0</v>
      </c>
      <c r="AC412" s="33">
        <v>0</v>
      </c>
      <c r="AD412" s="33">
        <v>0</v>
      </c>
      <c r="AE412" s="33">
        <v>0</v>
      </c>
      <c r="AF412" s="33">
        <v>0</v>
      </c>
      <c r="AG412" s="33">
        <v>0</v>
      </c>
      <c r="AH412" s="33">
        <v>0</v>
      </c>
      <c r="AI412" s="33">
        <v>0</v>
      </c>
      <c r="AJ412" s="33">
        <v>0</v>
      </c>
      <c r="AK412" s="33">
        <v>0</v>
      </c>
      <c r="AL412" s="33">
        <v>0</v>
      </c>
      <c r="AM412" s="33">
        <v>0</v>
      </c>
      <c r="AN412" s="33">
        <v>0</v>
      </c>
      <c r="AO412" s="33">
        <v>0</v>
      </c>
      <c r="AP412" s="33">
        <v>0</v>
      </c>
    </row>
    <row r="413" spans="2:42" x14ac:dyDescent="0.25">
      <c r="B413" s="33" t="s">
        <v>31</v>
      </c>
      <c r="C413" s="33" t="s">
        <v>36</v>
      </c>
    </row>
    <row r="414" spans="2:42" x14ac:dyDescent="0.25">
      <c r="B414" s="33" t="s">
        <v>31</v>
      </c>
      <c r="C414" s="33" t="s">
        <v>37</v>
      </c>
    </row>
    <row r="415" spans="2:42" x14ac:dyDescent="0.25">
      <c r="B415" s="33" t="s">
        <v>31</v>
      </c>
      <c r="C415" s="33" t="s">
        <v>38</v>
      </c>
      <c r="N415" s="33">
        <v>1635.9091960000001</v>
      </c>
      <c r="O415" s="33">
        <v>4740.526323</v>
      </c>
      <c r="P415" s="33">
        <v>6370.9825289999999</v>
      </c>
      <c r="Q415" s="33">
        <v>9758.8894650000002</v>
      </c>
      <c r="R415" s="33">
        <v>10827.42842</v>
      </c>
      <c r="S415" s="33">
        <v>14462.470740000001</v>
      </c>
      <c r="T415" s="33">
        <v>15219.507460000001</v>
      </c>
      <c r="U415" s="33">
        <v>15821.6631</v>
      </c>
      <c r="V415" s="33">
        <v>15821.6631</v>
      </c>
      <c r="W415" s="33">
        <v>15821.6631</v>
      </c>
      <c r="X415" s="33">
        <v>15821.6631</v>
      </c>
      <c r="Y415" s="33">
        <v>15821.6631</v>
      </c>
      <c r="Z415" s="33">
        <v>15821.6631</v>
      </c>
      <c r="AA415" s="33">
        <v>15821.6631</v>
      </c>
      <c r="AB415" s="33">
        <v>15821.6631</v>
      </c>
      <c r="AC415" s="33">
        <v>15821.6631</v>
      </c>
      <c r="AD415" s="33">
        <v>15821.6631</v>
      </c>
      <c r="AE415" s="33">
        <v>15821.6631</v>
      </c>
      <c r="AF415" s="33">
        <v>15821.6631</v>
      </c>
      <c r="AG415" s="33">
        <v>15821.6631</v>
      </c>
      <c r="AH415" s="33">
        <v>15821.6631</v>
      </c>
      <c r="AI415" s="33">
        <v>15821.6631</v>
      </c>
      <c r="AJ415" s="33">
        <v>15821.6631</v>
      </c>
      <c r="AK415" s="33">
        <v>15821.6631</v>
      </c>
      <c r="AL415" s="33">
        <v>15821.6631</v>
      </c>
      <c r="AM415" s="33">
        <v>15821.6631</v>
      </c>
      <c r="AN415" s="33">
        <v>15821.6631</v>
      </c>
      <c r="AO415" s="33">
        <v>15821.6631</v>
      </c>
      <c r="AP415" s="33">
        <v>15821.6631</v>
      </c>
    </row>
    <row r="416" spans="2:42" x14ac:dyDescent="0.25">
      <c r="B416" s="33" t="s">
        <v>31</v>
      </c>
      <c r="C416" s="33" t="s">
        <v>39</v>
      </c>
    </row>
    <row r="417" spans="2:42" x14ac:dyDescent="0.25">
      <c r="B417" s="33" t="s">
        <v>31</v>
      </c>
      <c r="C417" s="33" t="s">
        <v>40</v>
      </c>
    </row>
    <row r="418" spans="2:42" x14ac:dyDescent="0.25">
      <c r="B418" s="33" t="s">
        <v>31</v>
      </c>
      <c r="C418" s="33" t="s">
        <v>41</v>
      </c>
    </row>
    <row r="419" spans="2:42" x14ac:dyDescent="0.25">
      <c r="B419" s="33" t="s">
        <v>31</v>
      </c>
      <c r="C419" s="33" t="s">
        <v>42</v>
      </c>
    </row>
    <row r="420" spans="2:42" x14ac:dyDescent="0.25">
      <c r="B420" s="33" t="s">
        <v>31</v>
      </c>
      <c r="C420" s="33" t="s">
        <v>43</v>
      </c>
    </row>
    <row r="421" spans="2:42" x14ac:dyDescent="0.25">
      <c r="B421" s="33" t="s">
        <v>31</v>
      </c>
      <c r="C421" s="33" t="s">
        <v>44</v>
      </c>
    </row>
    <row r="422" spans="2:42" x14ac:dyDescent="0.25">
      <c r="B422" s="33" t="s">
        <v>31</v>
      </c>
      <c r="C422" s="33" t="s">
        <v>45</v>
      </c>
    </row>
    <row r="423" spans="2:42" x14ac:dyDescent="0.25">
      <c r="B423" s="33" t="s">
        <v>31</v>
      </c>
      <c r="C423" s="33" t="s">
        <v>46</v>
      </c>
    </row>
    <row r="424" spans="2:42" x14ac:dyDescent="0.25">
      <c r="B424" s="33" t="s">
        <v>31</v>
      </c>
      <c r="C424" s="33" t="s">
        <v>15</v>
      </c>
      <c r="D424" s="33">
        <v>0</v>
      </c>
      <c r="E424" s="33">
        <v>0</v>
      </c>
      <c r="F424" s="33">
        <v>0</v>
      </c>
      <c r="G424" s="33">
        <v>0</v>
      </c>
      <c r="H424" s="33">
        <v>0</v>
      </c>
      <c r="I424" s="33">
        <v>0</v>
      </c>
      <c r="J424" s="33">
        <v>0</v>
      </c>
      <c r="K424" s="33">
        <v>0</v>
      </c>
      <c r="L424" s="33">
        <v>0</v>
      </c>
      <c r="M424" s="33">
        <v>0</v>
      </c>
      <c r="N424" s="33">
        <v>1635.9091960000001</v>
      </c>
      <c r="O424" s="33">
        <v>4740.526323</v>
      </c>
      <c r="P424" s="33">
        <v>6370.9825289999999</v>
      </c>
      <c r="Q424" s="33">
        <v>9758.8894650000002</v>
      </c>
      <c r="R424" s="33">
        <v>10827.42842</v>
      </c>
      <c r="S424" s="33">
        <v>14462.470740000001</v>
      </c>
      <c r="T424" s="33">
        <v>15219.507460000001</v>
      </c>
      <c r="U424" s="33">
        <v>15821.6631</v>
      </c>
      <c r="V424" s="33">
        <v>15821.6631</v>
      </c>
      <c r="W424" s="33">
        <v>15821.6631</v>
      </c>
      <c r="X424" s="33">
        <v>15821.6631</v>
      </c>
      <c r="Y424" s="33">
        <v>15821.6631</v>
      </c>
      <c r="Z424" s="33">
        <v>15821.6631</v>
      </c>
      <c r="AA424" s="33">
        <v>15821.6631</v>
      </c>
      <c r="AB424" s="33">
        <v>15821.6631</v>
      </c>
      <c r="AC424" s="33">
        <v>15821.6631</v>
      </c>
      <c r="AD424" s="33">
        <v>15821.6631</v>
      </c>
      <c r="AE424" s="33">
        <v>15821.6631</v>
      </c>
      <c r="AF424" s="33">
        <v>15821.6631</v>
      </c>
      <c r="AG424" s="33">
        <v>15821.6631</v>
      </c>
      <c r="AH424" s="33">
        <v>15821.6631</v>
      </c>
      <c r="AI424" s="33">
        <v>15821.6631</v>
      </c>
      <c r="AJ424" s="33">
        <v>15821.6631</v>
      </c>
      <c r="AK424" s="33">
        <v>15821.6631</v>
      </c>
      <c r="AL424" s="33">
        <v>15821.6631</v>
      </c>
      <c r="AM424" s="33">
        <v>15821.6631</v>
      </c>
      <c r="AN424" s="33">
        <v>15821.6631</v>
      </c>
      <c r="AO424" s="33">
        <v>15821.6631</v>
      </c>
      <c r="AP424" s="33">
        <v>15821.6631</v>
      </c>
    </row>
    <row r="425" spans="2:42" x14ac:dyDescent="0.25">
      <c r="B425" s="33" t="s">
        <v>32</v>
      </c>
      <c r="C425" s="33" t="s">
        <v>36</v>
      </c>
    </row>
    <row r="426" spans="2:42" x14ac:dyDescent="0.25">
      <c r="B426" s="33" t="s">
        <v>32</v>
      </c>
      <c r="C426" s="33" t="s">
        <v>37</v>
      </c>
      <c r="AA426" s="33">
        <v>660.64944330000003</v>
      </c>
      <c r="AB426" s="33">
        <v>1578.756709</v>
      </c>
      <c r="AC426" s="33">
        <v>2536.5620020000001</v>
      </c>
      <c r="AD426" s="33">
        <v>3141.94344</v>
      </c>
      <c r="AE426" s="33">
        <v>6710.9921469999999</v>
      </c>
      <c r="AF426" s="33">
        <v>6710.9921469999999</v>
      </c>
      <c r="AG426" s="33">
        <v>6710.9921469999999</v>
      </c>
      <c r="AH426" s="33">
        <v>6710.9921469999999</v>
      </c>
      <c r="AI426" s="33">
        <v>6710.9921469999999</v>
      </c>
      <c r="AJ426" s="33">
        <v>6710.9921469999999</v>
      </c>
      <c r="AK426" s="33">
        <v>6710.9921469999999</v>
      </c>
      <c r="AL426" s="33">
        <v>6710.9921469999999</v>
      </c>
      <c r="AM426" s="33">
        <v>6710.9921469999999</v>
      </c>
      <c r="AN426" s="33">
        <v>6710.9921469999999</v>
      </c>
      <c r="AO426" s="33">
        <v>6710.9921469999999</v>
      </c>
      <c r="AP426" s="33">
        <v>6710.9921469999999</v>
      </c>
    </row>
    <row r="427" spans="2:42" x14ac:dyDescent="0.25">
      <c r="B427" s="33" t="s">
        <v>32</v>
      </c>
      <c r="C427" s="33" t="s">
        <v>38</v>
      </c>
    </row>
    <row r="428" spans="2:42" x14ac:dyDescent="0.25">
      <c r="B428" s="33" t="s">
        <v>32</v>
      </c>
      <c r="C428" s="33" t="s">
        <v>39</v>
      </c>
    </row>
    <row r="429" spans="2:42" x14ac:dyDescent="0.25">
      <c r="B429" s="33" t="s">
        <v>32</v>
      </c>
      <c r="C429" s="33" t="s">
        <v>40</v>
      </c>
    </row>
    <row r="430" spans="2:42" x14ac:dyDescent="0.25">
      <c r="B430" s="33" t="s">
        <v>32</v>
      </c>
      <c r="C430" s="33" t="s">
        <v>41</v>
      </c>
    </row>
    <row r="431" spans="2:42" x14ac:dyDescent="0.25">
      <c r="B431" s="33" t="s">
        <v>32</v>
      </c>
      <c r="C431" s="33" t="s">
        <v>42</v>
      </c>
    </row>
    <row r="432" spans="2:42" x14ac:dyDescent="0.25">
      <c r="B432" s="33" t="s">
        <v>32</v>
      </c>
      <c r="C432" s="33" t="s">
        <v>43</v>
      </c>
    </row>
    <row r="433" spans="2:42" x14ac:dyDescent="0.25">
      <c r="B433" s="33" t="s">
        <v>32</v>
      </c>
      <c r="C433" s="33" t="s">
        <v>44</v>
      </c>
    </row>
    <row r="434" spans="2:42" x14ac:dyDescent="0.25">
      <c r="B434" s="33" t="s">
        <v>32</v>
      </c>
      <c r="C434" s="33" t="s">
        <v>45</v>
      </c>
    </row>
    <row r="435" spans="2:42" x14ac:dyDescent="0.25">
      <c r="B435" s="33" t="s">
        <v>32</v>
      </c>
      <c r="C435" s="33" t="s">
        <v>46</v>
      </c>
    </row>
    <row r="436" spans="2:42" x14ac:dyDescent="0.25">
      <c r="B436" s="33" t="s">
        <v>32</v>
      </c>
      <c r="C436" s="33" t="s">
        <v>15</v>
      </c>
      <c r="D436" s="33">
        <v>0</v>
      </c>
      <c r="E436" s="33">
        <v>0</v>
      </c>
      <c r="F436" s="33">
        <v>0</v>
      </c>
      <c r="G436" s="33">
        <v>0</v>
      </c>
      <c r="H436" s="33">
        <v>0</v>
      </c>
      <c r="I436" s="33">
        <v>0</v>
      </c>
      <c r="J436" s="33">
        <v>0</v>
      </c>
      <c r="K436" s="33">
        <v>0</v>
      </c>
      <c r="L436" s="33">
        <v>0</v>
      </c>
      <c r="M436" s="33">
        <v>0</v>
      </c>
      <c r="N436" s="33">
        <v>0</v>
      </c>
      <c r="O436" s="33">
        <v>0</v>
      </c>
      <c r="P436" s="33">
        <v>0</v>
      </c>
      <c r="Q436" s="33">
        <v>0</v>
      </c>
      <c r="R436" s="33">
        <v>0</v>
      </c>
      <c r="S436" s="33">
        <v>0</v>
      </c>
      <c r="T436" s="33">
        <v>0</v>
      </c>
      <c r="U436" s="33">
        <v>0</v>
      </c>
      <c r="V436" s="33">
        <v>0</v>
      </c>
      <c r="W436" s="33">
        <v>0</v>
      </c>
      <c r="X436" s="33">
        <v>0</v>
      </c>
      <c r="Y436" s="33">
        <v>0</v>
      </c>
      <c r="Z436" s="33">
        <v>0</v>
      </c>
      <c r="AA436" s="33">
        <v>660.64944330000003</v>
      </c>
      <c r="AB436" s="33">
        <v>1578.756709</v>
      </c>
      <c r="AC436" s="33">
        <v>2536.5620020000001</v>
      </c>
      <c r="AD436" s="33">
        <v>3141.94344</v>
      </c>
      <c r="AE436" s="33">
        <v>6710.9921469999999</v>
      </c>
      <c r="AF436" s="33">
        <v>6710.9921469999999</v>
      </c>
      <c r="AG436" s="33">
        <v>6710.9921469999999</v>
      </c>
      <c r="AH436" s="33">
        <v>6710.9921469999999</v>
      </c>
      <c r="AI436" s="33">
        <v>6710.9921469999999</v>
      </c>
      <c r="AJ436" s="33">
        <v>6710.9921469999999</v>
      </c>
      <c r="AK436" s="33">
        <v>6710.9921469999999</v>
      </c>
      <c r="AL436" s="33">
        <v>6710.9921469999999</v>
      </c>
      <c r="AM436" s="33">
        <v>6710.9921469999999</v>
      </c>
      <c r="AN436" s="33">
        <v>6710.9921469999999</v>
      </c>
      <c r="AO436" s="33">
        <v>6710.9921469999999</v>
      </c>
      <c r="AP436" s="33">
        <v>6710.9921469999999</v>
      </c>
    </row>
    <row r="437" spans="2:42" x14ac:dyDescent="0.25">
      <c r="B437" s="33" t="s">
        <v>33</v>
      </c>
      <c r="C437" s="33" t="s">
        <v>36</v>
      </c>
    </row>
    <row r="438" spans="2:42" x14ac:dyDescent="0.25">
      <c r="B438" s="33" t="s">
        <v>33</v>
      </c>
      <c r="C438" s="33" t="s">
        <v>37</v>
      </c>
    </row>
    <row r="439" spans="2:42" x14ac:dyDescent="0.25">
      <c r="B439" s="33" t="s">
        <v>33</v>
      </c>
      <c r="C439" s="33" t="s">
        <v>38</v>
      </c>
      <c r="V439" s="33">
        <v>2113.7127810000002</v>
      </c>
      <c r="W439" s="33">
        <v>5277.3188019999998</v>
      </c>
      <c r="X439" s="33">
        <v>7368.1748589999997</v>
      </c>
      <c r="Y439" s="33">
        <v>9934.2676319999991</v>
      </c>
      <c r="Z439" s="33">
        <v>11911.500459999999</v>
      </c>
      <c r="AA439" s="33">
        <v>14115.876969999999</v>
      </c>
      <c r="AB439" s="33">
        <v>16341.121069999999</v>
      </c>
      <c r="AC439" s="33">
        <v>20139.764319999998</v>
      </c>
      <c r="AD439" s="33">
        <v>24715.69915</v>
      </c>
      <c r="AE439" s="33">
        <v>27456.66</v>
      </c>
      <c r="AF439" s="33">
        <v>27456.66</v>
      </c>
      <c r="AG439" s="33">
        <v>27456.66</v>
      </c>
      <c r="AH439" s="33">
        <v>27456.66</v>
      </c>
      <c r="AI439" s="33">
        <v>27456.66</v>
      </c>
      <c r="AJ439" s="33">
        <v>27456.66</v>
      </c>
      <c r="AK439" s="33">
        <v>27456.66</v>
      </c>
      <c r="AL439" s="33">
        <v>27456.66</v>
      </c>
      <c r="AM439" s="33">
        <v>27456.66</v>
      </c>
      <c r="AN439" s="33">
        <v>27456.66</v>
      </c>
      <c r="AO439" s="33">
        <v>27456.66</v>
      </c>
      <c r="AP439" s="33">
        <v>27456.66</v>
      </c>
    </row>
    <row r="440" spans="2:42" x14ac:dyDescent="0.25">
      <c r="B440" s="33" t="s">
        <v>33</v>
      </c>
      <c r="C440" s="33" t="s">
        <v>39</v>
      </c>
    </row>
    <row r="441" spans="2:42" x14ac:dyDescent="0.25">
      <c r="B441" s="33" t="s">
        <v>33</v>
      </c>
      <c r="C441" s="33" t="s">
        <v>40</v>
      </c>
    </row>
    <row r="442" spans="2:42" x14ac:dyDescent="0.25">
      <c r="B442" s="33" t="s">
        <v>33</v>
      </c>
      <c r="C442" s="33" t="s">
        <v>41</v>
      </c>
    </row>
    <row r="443" spans="2:42" x14ac:dyDescent="0.25">
      <c r="B443" s="33" t="s">
        <v>33</v>
      </c>
      <c r="C443" s="33" t="s">
        <v>42</v>
      </c>
    </row>
    <row r="444" spans="2:42" x14ac:dyDescent="0.25">
      <c r="B444" s="33" t="s">
        <v>33</v>
      </c>
      <c r="C444" s="33" t="s">
        <v>43</v>
      </c>
    </row>
    <row r="445" spans="2:42" x14ac:dyDescent="0.25">
      <c r="B445" s="33" t="s">
        <v>33</v>
      </c>
      <c r="C445" s="33" t="s">
        <v>44</v>
      </c>
    </row>
    <row r="446" spans="2:42" x14ac:dyDescent="0.25">
      <c r="B446" s="33" t="s">
        <v>33</v>
      </c>
      <c r="C446" s="33" t="s">
        <v>45</v>
      </c>
    </row>
    <row r="447" spans="2:42" x14ac:dyDescent="0.25">
      <c r="B447" s="33" t="s">
        <v>33</v>
      </c>
      <c r="C447" s="33" t="s">
        <v>46</v>
      </c>
    </row>
    <row r="448" spans="2:42" x14ac:dyDescent="0.25">
      <c r="B448" s="33" t="s">
        <v>33</v>
      </c>
      <c r="C448" s="33" t="s">
        <v>15</v>
      </c>
      <c r="D448" s="33">
        <v>0</v>
      </c>
      <c r="E448" s="33">
        <v>0</v>
      </c>
      <c r="F448" s="33">
        <v>0</v>
      </c>
      <c r="G448" s="33">
        <v>0</v>
      </c>
      <c r="H448" s="33">
        <v>0</v>
      </c>
      <c r="I448" s="33">
        <v>0</v>
      </c>
      <c r="J448" s="33">
        <v>0</v>
      </c>
      <c r="K448" s="33">
        <v>0</v>
      </c>
      <c r="L448" s="33">
        <v>0</v>
      </c>
      <c r="M448" s="33">
        <v>0</v>
      </c>
      <c r="N448" s="33">
        <v>0</v>
      </c>
      <c r="O448" s="33">
        <v>0</v>
      </c>
      <c r="P448" s="33">
        <v>0</v>
      </c>
      <c r="Q448" s="33">
        <v>0</v>
      </c>
      <c r="R448" s="33">
        <v>0</v>
      </c>
      <c r="S448" s="33">
        <v>0</v>
      </c>
      <c r="T448" s="33">
        <v>0</v>
      </c>
      <c r="U448" s="33">
        <v>0</v>
      </c>
      <c r="V448" s="33">
        <v>2113.7127810000002</v>
      </c>
      <c r="W448" s="33">
        <v>5277.3188019999998</v>
      </c>
      <c r="X448" s="33">
        <v>7368.1748589999997</v>
      </c>
      <c r="Y448" s="33">
        <v>9934.2676319999991</v>
      </c>
      <c r="Z448" s="33">
        <v>11911.500459999999</v>
      </c>
      <c r="AA448" s="33">
        <v>14115.876969999999</v>
      </c>
      <c r="AB448" s="33">
        <v>16341.121069999999</v>
      </c>
      <c r="AC448" s="33">
        <v>20139.764319999998</v>
      </c>
      <c r="AD448" s="33">
        <v>24715.69915</v>
      </c>
      <c r="AE448" s="33">
        <v>27456.66</v>
      </c>
      <c r="AF448" s="33">
        <v>27456.66</v>
      </c>
      <c r="AG448" s="33">
        <v>27456.66</v>
      </c>
      <c r="AH448" s="33">
        <v>27456.66</v>
      </c>
      <c r="AI448" s="33">
        <v>27456.66</v>
      </c>
      <c r="AJ448" s="33">
        <v>27456.66</v>
      </c>
      <c r="AK448" s="33">
        <v>27456.66</v>
      </c>
      <c r="AL448" s="33">
        <v>27456.66</v>
      </c>
      <c r="AM448" s="33">
        <v>27456.66</v>
      </c>
      <c r="AN448" s="33">
        <v>27456.66</v>
      </c>
      <c r="AO448" s="33">
        <v>27456.66</v>
      </c>
      <c r="AP448" s="33">
        <v>27456.66</v>
      </c>
    </row>
    <row r="449" spans="2:42" x14ac:dyDescent="0.25">
      <c r="B449" s="33" t="s">
        <v>34</v>
      </c>
      <c r="C449" s="33" t="s">
        <v>36</v>
      </c>
    </row>
    <row r="450" spans="2:42" x14ac:dyDescent="0.25">
      <c r="B450" s="33" t="s">
        <v>34</v>
      </c>
      <c r="C450" s="33" t="s">
        <v>37</v>
      </c>
      <c r="AJ450" s="33">
        <v>736.50865250000004</v>
      </c>
      <c r="AK450" s="33">
        <v>1851.1639170000001</v>
      </c>
      <c r="AL450" s="33">
        <v>2620.2364210000001</v>
      </c>
      <c r="AM450" s="33">
        <v>3381.8642490000002</v>
      </c>
      <c r="AN450" s="33">
        <v>4277.1822069999998</v>
      </c>
      <c r="AO450" s="33">
        <v>5078.1634770000001</v>
      </c>
      <c r="AP450" s="33">
        <v>5882.2262190000001</v>
      </c>
    </row>
    <row r="451" spans="2:42" x14ac:dyDescent="0.25">
      <c r="B451" s="33" t="s">
        <v>34</v>
      </c>
      <c r="C451" s="33" t="s">
        <v>38</v>
      </c>
    </row>
    <row r="452" spans="2:42" x14ac:dyDescent="0.25">
      <c r="B452" s="33" t="s">
        <v>34</v>
      </c>
      <c r="C452" s="33" t="s">
        <v>39</v>
      </c>
    </row>
    <row r="453" spans="2:42" x14ac:dyDescent="0.25">
      <c r="B453" s="33" t="s">
        <v>34</v>
      </c>
      <c r="C453" s="33" t="s">
        <v>40</v>
      </c>
    </row>
    <row r="454" spans="2:42" x14ac:dyDescent="0.25">
      <c r="B454" s="33" t="s">
        <v>34</v>
      </c>
      <c r="C454" s="33" t="s">
        <v>41</v>
      </c>
    </row>
    <row r="455" spans="2:42" x14ac:dyDescent="0.25">
      <c r="B455" s="33" t="s">
        <v>34</v>
      </c>
      <c r="C455" s="33" t="s">
        <v>42</v>
      </c>
    </row>
    <row r="456" spans="2:42" x14ac:dyDescent="0.25">
      <c r="B456" s="33" t="s">
        <v>34</v>
      </c>
      <c r="C456" s="33" t="s">
        <v>43</v>
      </c>
    </row>
    <row r="457" spans="2:42" x14ac:dyDescent="0.25">
      <c r="B457" s="33" t="s">
        <v>34</v>
      </c>
      <c r="C457" s="33" t="s">
        <v>44</v>
      </c>
    </row>
    <row r="458" spans="2:42" x14ac:dyDescent="0.25">
      <c r="B458" s="33" t="s">
        <v>34</v>
      </c>
      <c r="C458" s="33" t="s">
        <v>45</v>
      </c>
    </row>
    <row r="459" spans="2:42" x14ac:dyDescent="0.25">
      <c r="B459" s="33" t="s">
        <v>34</v>
      </c>
      <c r="C459" s="33" t="s">
        <v>46</v>
      </c>
    </row>
    <row r="460" spans="2:42" x14ac:dyDescent="0.25">
      <c r="B460" s="33" t="s">
        <v>34</v>
      </c>
      <c r="C460" s="33" t="s">
        <v>15</v>
      </c>
      <c r="D460" s="33">
        <v>0</v>
      </c>
      <c r="E460" s="33">
        <v>0</v>
      </c>
      <c r="F460" s="33">
        <v>0</v>
      </c>
      <c r="G460" s="33">
        <v>0</v>
      </c>
      <c r="H460" s="33">
        <v>0</v>
      </c>
      <c r="I460" s="33">
        <v>0</v>
      </c>
      <c r="J460" s="33">
        <v>0</v>
      </c>
      <c r="K460" s="33">
        <v>0</v>
      </c>
      <c r="L460" s="33">
        <v>0</v>
      </c>
      <c r="M460" s="33">
        <v>0</v>
      </c>
      <c r="N460" s="33">
        <v>0</v>
      </c>
      <c r="O460" s="33">
        <v>0</v>
      </c>
      <c r="P460" s="33">
        <v>0</v>
      </c>
      <c r="Q460" s="33">
        <v>0</v>
      </c>
      <c r="R460" s="33">
        <v>0</v>
      </c>
      <c r="S460" s="33">
        <v>0</v>
      </c>
      <c r="T460" s="33">
        <v>0</v>
      </c>
      <c r="U460" s="33">
        <v>0</v>
      </c>
      <c r="V460" s="33">
        <v>0</v>
      </c>
      <c r="W460" s="33">
        <v>0</v>
      </c>
      <c r="X460" s="33">
        <v>0</v>
      </c>
      <c r="Y460" s="33">
        <v>0</v>
      </c>
      <c r="Z460" s="33">
        <v>0</v>
      </c>
      <c r="AA460" s="33">
        <v>0</v>
      </c>
      <c r="AB460" s="33">
        <v>0</v>
      </c>
      <c r="AC460" s="33">
        <v>0</v>
      </c>
      <c r="AD460" s="33">
        <v>0</v>
      </c>
      <c r="AE460" s="33">
        <v>0</v>
      </c>
      <c r="AF460" s="33">
        <v>0</v>
      </c>
      <c r="AG460" s="33">
        <v>0</v>
      </c>
      <c r="AH460" s="33">
        <v>0</v>
      </c>
      <c r="AI460" s="33">
        <v>0</v>
      </c>
      <c r="AJ460" s="33">
        <v>736.50865250000004</v>
      </c>
      <c r="AK460" s="33">
        <v>1851.1639170000001</v>
      </c>
      <c r="AL460" s="33">
        <v>2620.2364210000001</v>
      </c>
      <c r="AM460" s="33">
        <v>3381.8642490000002</v>
      </c>
      <c r="AN460" s="33">
        <v>4277.1822069999998</v>
      </c>
      <c r="AO460" s="33">
        <v>5078.1634770000001</v>
      </c>
      <c r="AP460" s="33">
        <v>5882.2262190000001</v>
      </c>
    </row>
    <row r="461" spans="2:42" x14ac:dyDescent="0.25">
      <c r="B461" s="33" t="s">
        <v>35</v>
      </c>
      <c r="C461" s="33" t="s">
        <v>36</v>
      </c>
    </row>
    <row r="462" spans="2:42" x14ac:dyDescent="0.25">
      <c r="B462" s="33" t="s">
        <v>35</v>
      </c>
      <c r="C462" s="33" t="s">
        <v>37</v>
      </c>
    </row>
    <row r="463" spans="2:42" x14ac:dyDescent="0.25">
      <c r="B463" s="33" t="s">
        <v>35</v>
      </c>
      <c r="C463" s="33" t="s">
        <v>38</v>
      </c>
      <c r="AF463" s="33">
        <v>3715.6358679999998</v>
      </c>
      <c r="AG463" s="33">
        <v>6640.9411559999999</v>
      </c>
      <c r="AH463" s="33">
        <v>9481.2664199999999</v>
      </c>
      <c r="AI463" s="33">
        <v>12343.54891</v>
      </c>
      <c r="AJ463" s="33">
        <v>14393.34705</v>
      </c>
      <c r="AK463" s="33">
        <v>16847.262470000001</v>
      </c>
      <c r="AL463" s="33">
        <v>19382.603279999999</v>
      </c>
      <c r="AM463" s="33">
        <v>21475.059539999998</v>
      </c>
      <c r="AN463" s="33">
        <v>23686.954249999999</v>
      </c>
      <c r="AO463" s="33">
        <v>25895.38249</v>
      </c>
      <c r="AP463" s="33">
        <v>28083.716369999998</v>
      </c>
    </row>
    <row r="464" spans="2:42" x14ac:dyDescent="0.25">
      <c r="B464" s="33" t="s">
        <v>35</v>
      </c>
      <c r="C464" s="33" t="s">
        <v>39</v>
      </c>
    </row>
    <row r="465" spans="2:42" x14ac:dyDescent="0.25">
      <c r="B465" s="33" t="s">
        <v>35</v>
      </c>
      <c r="C465" s="33" t="s">
        <v>40</v>
      </c>
    </row>
    <row r="466" spans="2:42" x14ac:dyDescent="0.25">
      <c r="B466" s="33" t="s">
        <v>35</v>
      </c>
      <c r="C466" s="33" t="s">
        <v>41</v>
      </c>
    </row>
    <row r="467" spans="2:42" x14ac:dyDescent="0.25">
      <c r="B467" s="33" t="s">
        <v>35</v>
      </c>
      <c r="C467" s="33" t="s">
        <v>42</v>
      </c>
    </row>
    <row r="468" spans="2:42" x14ac:dyDescent="0.25">
      <c r="B468" s="33" t="s">
        <v>35</v>
      </c>
      <c r="C468" s="33" t="s">
        <v>43</v>
      </c>
    </row>
    <row r="469" spans="2:42" x14ac:dyDescent="0.25">
      <c r="B469" s="33" t="s">
        <v>35</v>
      </c>
      <c r="C469" s="33" t="s">
        <v>44</v>
      </c>
    </row>
    <row r="470" spans="2:42" x14ac:dyDescent="0.25">
      <c r="B470" s="33" t="s">
        <v>35</v>
      </c>
      <c r="C470" s="33" t="s">
        <v>45</v>
      </c>
    </row>
    <row r="471" spans="2:42" x14ac:dyDescent="0.25">
      <c r="B471" s="33" t="s">
        <v>35</v>
      </c>
      <c r="C471" s="33" t="s">
        <v>46</v>
      </c>
    </row>
    <row r="472" spans="2:42" x14ac:dyDescent="0.25">
      <c r="B472" s="33" t="s">
        <v>35</v>
      </c>
      <c r="C472" s="33" t="s">
        <v>15</v>
      </c>
      <c r="D472" s="33">
        <v>0</v>
      </c>
      <c r="E472" s="33">
        <v>0</v>
      </c>
      <c r="F472" s="33">
        <v>0</v>
      </c>
      <c r="G472" s="33">
        <v>0</v>
      </c>
      <c r="H472" s="33">
        <v>0</v>
      </c>
      <c r="I472" s="33">
        <v>0</v>
      </c>
      <c r="J472" s="33">
        <v>0</v>
      </c>
      <c r="K472" s="33">
        <v>0</v>
      </c>
      <c r="L472" s="33">
        <v>0</v>
      </c>
      <c r="M472" s="33">
        <v>0</v>
      </c>
      <c r="N472" s="33">
        <v>0</v>
      </c>
      <c r="O472" s="33">
        <v>0</v>
      </c>
      <c r="P472" s="33">
        <v>0</v>
      </c>
      <c r="Q472" s="33">
        <v>0</v>
      </c>
      <c r="R472" s="33">
        <v>0</v>
      </c>
      <c r="S472" s="33">
        <v>0</v>
      </c>
      <c r="T472" s="33">
        <v>0</v>
      </c>
      <c r="U472" s="33">
        <v>0</v>
      </c>
      <c r="V472" s="33">
        <v>0</v>
      </c>
      <c r="W472" s="33">
        <v>0</v>
      </c>
      <c r="X472" s="33">
        <v>0</v>
      </c>
      <c r="Y472" s="33">
        <v>0</v>
      </c>
      <c r="Z472" s="33">
        <v>0</v>
      </c>
      <c r="AA472" s="33">
        <v>0</v>
      </c>
      <c r="AB472" s="33">
        <v>0</v>
      </c>
      <c r="AC472" s="33">
        <v>0</v>
      </c>
      <c r="AD472" s="33">
        <v>0</v>
      </c>
      <c r="AE472" s="33">
        <v>0</v>
      </c>
      <c r="AF472" s="33">
        <v>3715.6358679999998</v>
      </c>
      <c r="AG472" s="33">
        <v>6640.9411559999999</v>
      </c>
      <c r="AH472" s="33">
        <v>9481.2664199999999</v>
      </c>
      <c r="AI472" s="33">
        <v>12343.54891</v>
      </c>
      <c r="AJ472" s="33">
        <v>14393.34705</v>
      </c>
      <c r="AK472" s="33">
        <v>16847.262470000001</v>
      </c>
      <c r="AL472" s="33">
        <v>19382.603279999999</v>
      </c>
      <c r="AM472" s="33">
        <v>21475.059539999998</v>
      </c>
      <c r="AN472" s="33">
        <v>23686.954249999999</v>
      </c>
      <c r="AO472" s="33">
        <v>25895.38249</v>
      </c>
      <c r="AP472" s="33">
        <v>28083.716369999998</v>
      </c>
    </row>
    <row r="473" spans="2:42" x14ac:dyDescent="0.25">
      <c r="B473" s="33" t="s">
        <v>228</v>
      </c>
      <c r="C473" s="33" t="s">
        <v>36</v>
      </c>
    </row>
    <row r="474" spans="2:42" x14ac:dyDescent="0.25">
      <c r="B474" s="33" t="s">
        <v>228</v>
      </c>
      <c r="C474" s="33" t="s">
        <v>37</v>
      </c>
    </row>
    <row r="475" spans="2:42" x14ac:dyDescent="0.25">
      <c r="B475" s="33" t="s">
        <v>228</v>
      </c>
      <c r="C475" s="33" t="s">
        <v>38</v>
      </c>
    </row>
    <row r="476" spans="2:42" x14ac:dyDescent="0.25">
      <c r="B476" s="33" t="s">
        <v>228</v>
      </c>
      <c r="C476" s="33" t="s">
        <v>39</v>
      </c>
    </row>
    <row r="477" spans="2:42" x14ac:dyDescent="0.25">
      <c r="B477" s="33" t="s">
        <v>228</v>
      </c>
      <c r="C477" s="33" t="s">
        <v>40</v>
      </c>
    </row>
    <row r="478" spans="2:42" x14ac:dyDescent="0.25">
      <c r="B478" s="33" t="s">
        <v>228</v>
      </c>
      <c r="C478" s="33" t="s">
        <v>41</v>
      </c>
    </row>
    <row r="479" spans="2:42" x14ac:dyDescent="0.25">
      <c r="B479" s="33" t="s">
        <v>228</v>
      </c>
      <c r="C479" s="33" t="s">
        <v>42</v>
      </c>
    </row>
    <row r="480" spans="2:42" x14ac:dyDescent="0.25">
      <c r="B480" s="33" t="s">
        <v>228</v>
      </c>
      <c r="C480" s="33" t="s">
        <v>43</v>
      </c>
    </row>
    <row r="481" spans="2:42" x14ac:dyDescent="0.25">
      <c r="B481" s="33" t="s">
        <v>228</v>
      </c>
      <c r="C481" s="33" t="s">
        <v>44</v>
      </c>
    </row>
    <row r="482" spans="2:42" x14ac:dyDescent="0.25">
      <c r="B482" s="33" t="s">
        <v>228</v>
      </c>
      <c r="C482" s="33" t="s">
        <v>45</v>
      </c>
    </row>
    <row r="483" spans="2:42" x14ac:dyDescent="0.25">
      <c r="B483" s="33" t="s">
        <v>228</v>
      </c>
      <c r="C483" s="33" t="s">
        <v>46</v>
      </c>
    </row>
    <row r="484" spans="2:42" x14ac:dyDescent="0.25">
      <c r="B484" s="33" t="s">
        <v>228</v>
      </c>
      <c r="C484" s="33" t="s">
        <v>15</v>
      </c>
      <c r="D484" s="33">
        <v>0</v>
      </c>
      <c r="E484" s="33">
        <v>0</v>
      </c>
      <c r="F484" s="33">
        <v>0</v>
      </c>
      <c r="G484" s="33">
        <v>0</v>
      </c>
      <c r="H484" s="33">
        <v>0</v>
      </c>
      <c r="I484" s="33">
        <v>0</v>
      </c>
      <c r="J484" s="33">
        <v>0</v>
      </c>
      <c r="K484" s="33">
        <v>0</v>
      </c>
      <c r="L484" s="33">
        <v>0</v>
      </c>
      <c r="M484" s="33">
        <v>0</v>
      </c>
      <c r="N484" s="33">
        <v>0</v>
      </c>
      <c r="O484" s="33">
        <v>0</v>
      </c>
      <c r="P484" s="33">
        <v>0</v>
      </c>
      <c r="Q484" s="33">
        <v>0</v>
      </c>
      <c r="R484" s="33">
        <v>0</v>
      </c>
      <c r="S484" s="33">
        <v>0</v>
      </c>
      <c r="T484" s="33">
        <v>0</v>
      </c>
      <c r="U484" s="33">
        <v>0</v>
      </c>
      <c r="V484" s="33">
        <v>0</v>
      </c>
      <c r="W484" s="33">
        <v>0</v>
      </c>
      <c r="X484" s="33">
        <v>0</v>
      </c>
      <c r="Y484" s="33">
        <v>0</v>
      </c>
      <c r="Z484" s="33">
        <v>0</v>
      </c>
      <c r="AA484" s="33">
        <v>0</v>
      </c>
      <c r="AB484" s="33">
        <v>0</v>
      </c>
      <c r="AC484" s="33">
        <v>0</v>
      </c>
      <c r="AD484" s="33">
        <v>0</v>
      </c>
      <c r="AE484" s="33">
        <v>0</v>
      </c>
      <c r="AF484" s="33">
        <v>0</v>
      </c>
      <c r="AG484" s="33">
        <v>0</v>
      </c>
      <c r="AH484" s="33">
        <v>0</v>
      </c>
      <c r="AI484" s="33">
        <v>0</v>
      </c>
      <c r="AJ484" s="33">
        <v>0</v>
      </c>
      <c r="AK484" s="33">
        <v>0</v>
      </c>
      <c r="AL484" s="33">
        <v>0</v>
      </c>
      <c r="AM484" s="33">
        <v>0</v>
      </c>
      <c r="AN484" s="33">
        <v>0</v>
      </c>
      <c r="AO484" s="33">
        <v>0</v>
      </c>
      <c r="AP484" s="33">
        <v>0</v>
      </c>
    </row>
    <row r="485" spans="2:42" x14ac:dyDescent="0.25">
      <c r="B485" s="33" t="s">
        <v>229</v>
      </c>
      <c r="C485" s="33" t="s">
        <v>36</v>
      </c>
    </row>
    <row r="486" spans="2:42" x14ac:dyDescent="0.25">
      <c r="B486" s="33" t="s">
        <v>229</v>
      </c>
      <c r="C486" s="33" t="s">
        <v>37</v>
      </c>
    </row>
    <row r="487" spans="2:42" x14ac:dyDescent="0.25">
      <c r="B487" s="33" t="s">
        <v>229</v>
      </c>
      <c r="C487" s="33" t="s">
        <v>38</v>
      </c>
    </row>
    <row r="488" spans="2:42" x14ac:dyDescent="0.25">
      <c r="B488" s="33" t="s">
        <v>229</v>
      </c>
      <c r="C488" s="33" t="s">
        <v>39</v>
      </c>
    </row>
    <row r="489" spans="2:42" x14ac:dyDescent="0.25">
      <c r="B489" s="33" t="s">
        <v>229</v>
      </c>
      <c r="C489" s="33" t="s">
        <v>40</v>
      </c>
    </row>
    <row r="490" spans="2:42" x14ac:dyDescent="0.25">
      <c r="B490" s="33" t="s">
        <v>229</v>
      </c>
      <c r="C490" s="33" t="s">
        <v>41</v>
      </c>
    </row>
    <row r="491" spans="2:42" x14ac:dyDescent="0.25">
      <c r="B491" s="33" t="s">
        <v>229</v>
      </c>
      <c r="C491" s="33" t="s">
        <v>42</v>
      </c>
    </row>
    <row r="492" spans="2:42" x14ac:dyDescent="0.25">
      <c r="B492" s="33" t="s">
        <v>229</v>
      </c>
      <c r="C492" s="33" t="s">
        <v>43</v>
      </c>
    </row>
    <row r="493" spans="2:42" x14ac:dyDescent="0.25">
      <c r="B493" s="33" t="s">
        <v>229</v>
      </c>
      <c r="C493" s="33" t="s">
        <v>44</v>
      </c>
    </row>
    <row r="494" spans="2:42" x14ac:dyDescent="0.25">
      <c r="B494" s="33" t="s">
        <v>229</v>
      </c>
      <c r="C494" s="33" t="s">
        <v>45</v>
      </c>
    </row>
    <row r="495" spans="2:42" x14ac:dyDescent="0.25">
      <c r="B495" s="33" t="s">
        <v>229</v>
      </c>
      <c r="C495" s="33" t="s">
        <v>46</v>
      </c>
    </row>
    <row r="496" spans="2:42" x14ac:dyDescent="0.25">
      <c r="B496" s="33" t="s">
        <v>229</v>
      </c>
      <c r="C496" s="33" t="s">
        <v>15</v>
      </c>
      <c r="D496" s="33">
        <v>0</v>
      </c>
      <c r="E496" s="33">
        <v>0</v>
      </c>
      <c r="F496" s="33">
        <v>0</v>
      </c>
      <c r="G496" s="33">
        <v>0</v>
      </c>
      <c r="H496" s="33">
        <v>0</v>
      </c>
      <c r="I496" s="33">
        <v>0</v>
      </c>
      <c r="J496" s="33">
        <v>0</v>
      </c>
      <c r="K496" s="33">
        <v>0</v>
      </c>
      <c r="L496" s="33">
        <v>0</v>
      </c>
      <c r="M496" s="33">
        <v>0</v>
      </c>
      <c r="N496" s="33">
        <v>0</v>
      </c>
      <c r="O496" s="33">
        <v>0</v>
      </c>
      <c r="P496" s="33">
        <v>0</v>
      </c>
      <c r="Q496" s="33">
        <v>0</v>
      </c>
      <c r="R496" s="33">
        <v>0</v>
      </c>
      <c r="S496" s="33">
        <v>0</v>
      </c>
      <c r="T496" s="33">
        <v>0</v>
      </c>
      <c r="U496" s="33">
        <v>0</v>
      </c>
      <c r="V496" s="33">
        <v>0</v>
      </c>
      <c r="W496" s="33">
        <v>0</v>
      </c>
      <c r="X496" s="33">
        <v>0</v>
      </c>
      <c r="Y496" s="33">
        <v>0</v>
      </c>
      <c r="Z496" s="33">
        <v>0</v>
      </c>
      <c r="AA496" s="33">
        <v>0</v>
      </c>
      <c r="AB496" s="33">
        <v>0</v>
      </c>
      <c r="AC496" s="33">
        <v>0</v>
      </c>
      <c r="AD496" s="33">
        <v>0</v>
      </c>
      <c r="AE496" s="33">
        <v>0</v>
      </c>
      <c r="AF496" s="33">
        <v>0</v>
      </c>
      <c r="AG496" s="33">
        <v>0</v>
      </c>
      <c r="AH496" s="33">
        <v>0</v>
      </c>
      <c r="AI496" s="33">
        <v>0</v>
      </c>
      <c r="AJ496" s="33">
        <v>0</v>
      </c>
      <c r="AK496" s="33">
        <v>0</v>
      </c>
      <c r="AL496" s="33">
        <v>0</v>
      </c>
      <c r="AM496" s="33">
        <v>0</v>
      </c>
      <c r="AN496" s="33">
        <v>0</v>
      </c>
      <c r="AO496" s="33">
        <v>0</v>
      </c>
      <c r="AP496" s="33">
        <v>0</v>
      </c>
    </row>
    <row r="497" spans="2:42" x14ac:dyDescent="0.25">
      <c r="B497" s="33" t="s">
        <v>230</v>
      </c>
      <c r="C497" s="33" t="s">
        <v>36</v>
      </c>
    </row>
    <row r="498" spans="2:42" x14ac:dyDescent="0.25">
      <c r="B498" s="33" t="s">
        <v>230</v>
      </c>
      <c r="C498" s="33" t="s">
        <v>37</v>
      </c>
    </row>
    <row r="499" spans="2:42" x14ac:dyDescent="0.25">
      <c r="B499" s="33" t="s">
        <v>230</v>
      </c>
      <c r="C499" s="33" t="s">
        <v>38</v>
      </c>
    </row>
    <row r="500" spans="2:42" x14ac:dyDescent="0.25">
      <c r="B500" s="33" t="s">
        <v>230</v>
      </c>
      <c r="C500" s="33" t="s">
        <v>39</v>
      </c>
    </row>
    <row r="501" spans="2:42" x14ac:dyDescent="0.25">
      <c r="B501" s="33" t="s">
        <v>230</v>
      </c>
      <c r="C501" s="33" t="s">
        <v>40</v>
      </c>
    </row>
    <row r="502" spans="2:42" x14ac:dyDescent="0.25">
      <c r="B502" s="33" t="s">
        <v>230</v>
      </c>
      <c r="C502" s="33" t="s">
        <v>41</v>
      </c>
    </row>
    <row r="503" spans="2:42" x14ac:dyDescent="0.25">
      <c r="B503" s="33" t="s">
        <v>230</v>
      </c>
      <c r="C503" s="33" t="s">
        <v>42</v>
      </c>
    </row>
    <row r="504" spans="2:42" x14ac:dyDescent="0.25">
      <c r="B504" s="33" t="s">
        <v>230</v>
      </c>
      <c r="C504" s="33" t="s">
        <v>43</v>
      </c>
    </row>
    <row r="505" spans="2:42" x14ac:dyDescent="0.25">
      <c r="B505" s="33" t="s">
        <v>230</v>
      </c>
      <c r="C505" s="33" t="s">
        <v>44</v>
      </c>
    </row>
    <row r="506" spans="2:42" x14ac:dyDescent="0.25">
      <c r="B506" s="33" t="s">
        <v>230</v>
      </c>
      <c r="C506" s="33" t="s">
        <v>45</v>
      </c>
    </row>
    <row r="507" spans="2:42" x14ac:dyDescent="0.25">
      <c r="B507" s="33" t="s">
        <v>230</v>
      </c>
      <c r="C507" s="33" t="s">
        <v>46</v>
      </c>
    </row>
    <row r="508" spans="2:42" x14ac:dyDescent="0.25">
      <c r="B508" s="33" t="s">
        <v>230</v>
      </c>
      <c r="C508" s="33" t="s">
        <v>15</v>
      </c>
      <c r="D508" s="33">
        <v>0</v>
      </c>
      <c r="E508" s="33">
        <v>0</v>
      </c>
      <c r="F508" s="33">
        <v>0</v>
      </c>
      <c r="G508" s="33">
        <v>0</v>
      </c>
      <c r="H508" s="33">
        <v>0</v>
      </c>
      <c r="I508" s="33">
        <v>0</v>
      </c>
      <c r="J508" s="33">
        <v>0</v>
      </c>
      <c r="K508" s="33">
        <v>0</v>
      </c>
      <c r="L508" s="33">
        <v>0</v>
      </c>
      <c r="M508" s="33">
        <v>0</v>
      </c>
      <c r="N508" s="33">
        <v>0</v>
      </c>
      <c r="O508" s="33">
        <v>0</v>
      </c>
      <c r="P508" s="33">
        <v>0</v>
      </c>
      <c r="Q508" s="33">
        <v>0</v>
      </c>
      <c r="R508" s="33">
        <v>0</v>
      </c>
      <c r="S508" s="33">
        <v>0</v>
      </c>
      <c r="T508" s="33">
        <v>0</v>
      </c>
      <c r="U508" s="33">
        <v>0</v>
      </c>
      <c r="V508" s="33">
        <v>0</v>
      </c>
      <c r="W508" s="33">
        <v>0</v>
      </c>
      <c r="X508" s="33">
        <v>0</v>
      </c>
      <c r="Y508" s="33">
        <v>0</v>
      </c>
      <c r="Z508" s="33">
        <v>0</v>
      </c>
      <c r="AA508" s="33">
        <v>0</v>
      </c>
      <c r="AB508" s="33">
        <v>0</v>
      </c>
      <c r="AC508" s="33">
        <v>0</v>
      </c>
      <c r="AD508" s="33">
        <v>0</v>
      </c>
      <c r="AE508" s="33">
        <v>0</v>
      </c>
      <c r="AF508" s="33">
        <v>0</v>
      </c>
      <c r="AG508" s="33">
        <v>0</v>
      </c>
      <c r="AH508" s="33">
        <v>0</v>
      </c>
      <c r="AI508" s="33">
        <v>0</v>
      </c>
      <c r="AJ508" s="33">
        <v>0</v>
      </c>
      <c r="AK508" s="33">
        <v>0</v>
      </c>
      <c r="AL508" s="33">
        <v>0</v>
      </c>
      <c r="AM508" s="33">
        <v>0</v>
      </c>
      <c r="AN508" s="33">
        <v>0</v>
      </c>
      <c r="AO508" s="33">
        <v>0</v>
      </c>
      <c r="AP508" s="33">
        <v>0</v>
      </c>
    </row>
    <row r="509" spans="2:42" x14ac:dyDescent="0.25">
      <c r="B509" s="33" t="s">
        <v>231</v>
      </c>
      <c r="C509" s="33" t="s">
        <v>36</v>
      </c>
    </row>
    <row r="510" spans="2:42" x14ac:dyDescent="0.25">
      <c r="B510" s="33" t="s">
        <v>231</v>
      </c>
      <c r="C510" s="33" t="s">
        <v>37</v>
      </c>
    </row>
    <row r="511" spans="2:42" x14ac:dyDescent="0.25">
      <c r="B511" s="33" t="s">
        <v>231</v>
      </c>
      <c r="C511" s="33" t="s">
        <v>38</v>
      </c>
    </row>
    <row r="512" spans="2:42" x14ac:dyDescent="0.25">
      <c r="B512" s="33" t="s">
        <v>231</v>
      </c>
      <c r="C512" s="33" t="s">
        <v>39</v>
      </c>
    </row>
    <row r="513" spans="2:42" x14ac:dyDescent="0.25">
      <c r="B513" s="33" t="s">
        <v>231</v>
      </c>
      <c r="C513" s="33" t="s">
        <v>40</v>
      </c>
    </row>
    <row r="514" spans="2:42" x14ac:dyDescent="0.25">
      <c r="B514" s="33" t="s">
        <v>231</v>
      </c>
      <c r="C514" s="33" t="s">
        <v>41</v>
      </c>
    </row>
    <row r="515" spans="2:42" x14ac:dyDescent="0.25">
      <c r="B515" s="33" t="s">
        <v>231</v>
      </c>
      <c r="C515" s="33" t="s">
        <v>42</v>
      </c>
    </row>
    <row r="516" spans="2:42" x14ac:dyDescent="0.25">
      <c r="B516" s="33" t="s">
        <v>231</v>
      </c>
      <c r="C516" s="33" t="s">
        <v>43</v>
      </c>
    </row>
    <row r="517" spans="2:42" x14ac:dyDescent="0.25">
      <c r="B517" s="33" t="s">
        <v>231</v>
      </c>
      <c r="C517" s="33" t="s">
        <v>44</v>
      </c>
    </row>
    <row r="518" spans="2:42" x14ac:dyDescent="0.25">
      <c r="B518" s="33" t="s">
        <v>231</v>
      </c>
      <c r="C518" s="33" t="s">
        <v>45</v>
      </c>
    </row>
    <row r="519" spans="2:42" x14ac:dyDescent="0.25">
      <c r="B519" s="33" t="s">
        <v>231</v>
      </c>
      <c r="C519" s="33" t="s">
        <v>46</v>
      </c>
    </row>
    <row r="520" spans="2:42" x14ac:dyDescent="0.25">
      <c r="B520" s="33" t="s">
        <v>231</v>
      </c>
      <c r="C520" s="33" t="s">
        <v>15</v>
      </c>
      <c r="D520" s="33">
        <v>0</v>
      </c>
      <c r="E520" s="33">
        <v>0</v>
      </c>
      <c r="F520" s="33">
        <v>0</v>
      </c>
      <c r="G520" s="33">
        <v>0</v>
      </c>
      <c r="H520" s="33">
        <v>0</v>
      </c>
      <c r="I520" s="33">
        <v>0</v>
      </c>
      <c r="J520" s="33">
        <v>0</v>
      </c>
      <c r="K520" s="33">
        <v>0</v>
      </c>
      <c r="L520" s="33">
        <v>0</v>
      </c>
      <c r="M520" s="33">
        <v>0</v>
      </c>
      <c r="N520" s="33">
        <v>0</v>
      </c>
      <c r="O520" s="33">
        <v>0</v>
      </c>
      <c r="P520" s="33">
        <v>0</v>
      </c>
      <c r="Q520" s="33">
        <v>0</v>
      </c>
      <c r="R520" s="33">
        <v>0</v>
      </c>
      <c r="S520" s="33">
        <v>0</v>
      </c>
      <c r="T520" s="33">
        <v>0</v>
      </c>
      <c r="U520" s="33">
        <v>0</v>
      </c>
      <c r="V520" s="33">
        <v>0</v>
      </c>
      <c r="W520" s="33">
        <v>0</v>
      </c>
      <c r="X520" s="33">
        <v>0</v>
      </c>
      <c r="Y520" s="33">
        <v>0</v>
      </c>
      <c r="Z520" s="33">
        <v>0</v>
      </c>
      <c r="AA520" s="33">
        <v>0</v>
      </c>
      <c r="AB520" s="33">
        <v>0</v>
      </c>
      <c r="AC520" s="33">
        <v>0</v>
      </c>
      <c r="AD520" s="33">
        <v>0</v>
      </c>
      <c r="AE520" s="33">
        <v>0</v>
      </c>
      <c r="AF520" s="33">
        <v>0</v>
      </c>
      <c r="AG520" s="33">
        <v>0</v>
      </c>
      <c r="AH520" s="33">
        <v>0</v>
      </c>
      <c r="AI520" s="33">
        <v>0</v>
      </c>
      <c r="AJ520" s="33">
        <v>0</v>
      </c>
      <c r="AK520" s="33">
        <v>0</v>
      </c>
      <c r="AL520" s="33">
        <v>0</v>
      </c>
      <c r="AM520" s="33">
        <v>0</v>
      </c>
      <c r="AN520" s="33">
        <v>0</v>
      </c>
      <c r="AO520" s="33">
        <v>0</v>
      </c>
      <c r="AP520" s="33">
        <v>0</v>
      </c>
    </row>
    <row r="521" spans="2:42" x14ac:dyDescent="0.25">
      <c r="B521" s="33" t="s">
        <v>232</v>
      </c>
      <c r="C521" s="33" t="s">
        <v>36</v>
      </c>
    </row>
    <row r="522" spans="2:42" x14ac:dyDescent="0.25">
      <c r="B522" s="33" t="s">
        <v>232</v>
      </c>
      <c r="C522" s="33" t="s">
        <v>37</v>
      </c>
    </row>
    <row r="523" spans="2:42" x14ac:dyDescent="0.25">
      <c r="B523" s="33" t="s">
        <v>232</v>
      </c>
      <c r="C523" s="33" t="s">
        <v>38</v>
      </c>
    </row>
    <row r="524" spans="2:42" x14ac:dyDescent="0.25">
      <c r="B524" s="33" t="s">
        <v>232</v>
      </c>
      <c r="C524" s="33" t="s">
        <v>39</v>
      </c>
    </row>
    <row r="525" spans="2:42" x14ac:dyDescent="0.25">
      <c r="B525" s="33" t="s">
        <v>232</v>
      </c>
      <c r="C525" s="33" t="s">
        <v>40</v>
      </c>
    </row>
    <row r="526" spans="2:42" x14ac:dyDescent="0.25">
      <c r="B526" s="33" t="s">
        <v>232</v>
      </c>
      <c r="C526" s="33" t="s">
        <v>41</v>
      </c>
    </row>
    <row r="527" spans="2:42" x14ac:dyDescent="0.25">
      <c r="B527" s="33" t="s">
        <v>232</v>
      </c>
      <c r="C527" s="33" t="s">
        <v>42</v>
      </c>
    </row>
    <row r="528" spans="2:42" x14ac:dyDescent="0.25">
      <c r="B528" s="33" t="s">
        <v>232</v>
      </c>
      <c r="C528" s="33" t="s">
        <v>43</v>
      </c>
    </row>
    <row r="529" spans="2:42" x14ac:dyDescent="0.25">
      <c r="B529" s="33" t="s">
        <v>232</v>
      </c>
      <c r="C529" s="33" t="s">
        <v>44</v>
      </c>
    </row>
    <row r="530" spans="2:42" x14ac:dyDescent="0.25">
      <c r="B530" s="33" t="s">
        <v>232</v>
      </c>
      <c r="C530" s="33" t="s">
        <v>45</v>
      </c>
    </row>
    <row r="531" spans="2:42" x14ac:dyDescent="0.25">
      <c r="B531" s="33" t="s">
        <v>232</v>
      </c>
      <c r="C531" s="33" t="s">
        <v>46</v>
      </c>
    </row>
    <row r="532" spans="2:42" x14ac:dyDescent="0.25">
      <c r="B532" s="33" t="s">
        <v>232</v>
      </c>
      <c r="C532" s="33" t="s">
        <v>15</v>
      </c>
      <c r="D532" s="33">
        <v>0</v>
      </c>
      <c r="E532" s="33">
        <v>0</v>
      </c>
      <c r="F532" s="33">
        <v>0</v>
      </c>
      <c r="G532" s="33">
        <v>0</v>
      </c>
      <c r="H532" s="33">
        <v>0</v>
      </c>
      <c r="I532" s="33">
        <v>0</v>
      </c>
      <c r="J532" s="33">
        <v>0</v>
      </c>
      <c r="K532" s="33">
        <v>0</v>
      </c>
      <c r="L532" s="33">
        <v>0</v>
      </c>
      <c r="M532" s="33">
        <v>0</v>
      </c>
      <c r="N532" s="33">
        <v>0</v>
      </c>
      <c r="O532" s="33">
        <v>0</v>
      </c>
      <c r="P532" s="33">
        <v>0</v>
      </c>
      <c r="Q532" s="33">
        <v>0</v>
      </c>
      <c r="R532" s="33">
        <v>0</v>
      </c>
      <c r="S532" s="33">
        <v>0</v>
      </c>
      <c r="T532" s="33">
        <v>0</v>
      </c>
      <c r="U532" s="33">
        <v>0</v>
      </c>
      <c r="V532" s="33">
        <v>0</v>
      </c>
      <c r="W532" s="33">
        <v>0</v>
      </c>
      <c r="X532" s="33">
        <v>0</v>
      </c>
      <c r="Y532" s="33">
        <v>0</v>
      </c>
      <c r="Z532" s="33">
        <v>0</v>
      </c>
      <c r="AA532" s="33">
        <v>0</v>
      </c>
      <c r="AB532" s="33">
        <v>0</v>
      </c>
      <c r="AC532" s="33">
        <v>0</v>
      </c>
      <c r="AD532" s="33">
        <v>0</v>
      </c>
      <c r="AE532" s="33">
        <v>0</v>
      </c>
      <c r="AF532" s="33">
        <v>0</v>
      </c>
      <c r="AG532" s="33">
        <v>0</v>
      </c>
      <c r="AH532" s="33">
        <v>0</v>
      </c>
      <c r="AI532" s="33">
        <v>0</v>
      </c>
      <c r="AJ532" s="33">
        <v>0</v>
      </c>
      <c r="AK532" s="33">
        <v>0</v>
      </c>
      <c r="AL532" s="33">
        <v>0</v>
      </c>
      <c r="AM532" s="33">
        <v>0</v>
      </c>
      <c r="AN532" s="33">
        <v>0</v>
      </c>
      <c r="AO532" s="33">
        <v>0</v>
      </c>
      <c r="AP532" s="33">
        <v>0</v>
      </c>
    </row>
    <row r="533" spans="2:42" x14ac:dyDescent="0.25">
      <c r="B533" s="33" t="s">
        <v>233</v>
      </c>
      <c r="C533" s="33" t="s">
        <v>36</v>
      </c>
    </row>
    <row r="534" spans="2:42" x14ac:dyDescent="0.25">
      <c r="B534" s="33" t="s">
        <v>233</v>
      </c>
      <c r="C534" s="33" t="s">
        <v>37</v>
      </c>
    </row>
    <row r="535" spans="2:42" x14ac:dyDescent="0.25">
      <c r="B535" s="33" t="s">
        <v>233</v>
      </c>
      <c r="C535" s="33" t="s">
        <v>38</v>
      </c>
    </row>
    <row r="536" spans="2:42" x14ac:dyDescent="0.25">
      <c r="B536" s="33" t="s">
        <v>233</v>
      </c>
      <c r="C536" s="33" t="s">
        <v>39</v>
      </c>
    </row>
    <row r="537" spans="2:42" x14ac:dyDescent="0.25">
      <c r="B537" s="33" t="s">
        <v>233</v>
      </c>
      <c r="C537" s="33" t="s">
        <v>40</v>
      </c>
    </row>
    <row r="538" spans="2:42" x14ac:dyDescent="0.25">
      <c r="B538" s="33" t="s">
        <v>233</v>
      </c>
      <c r="C538" s="33" t="s">
        <v>41</v>
      </c>
    </row>
    <row r="539" spans="2:42" x14ac:dyDescent="0.25">
      <c r="B539" s="33" t="s">
        <v>233</v>
      </c>
      <c r="C539" s="33" t="s">
        <v>42</v>
      </c>
    </row>
    <row r="540" spans="2:42" x14ac:dyDescent="0.25">
      <c r="B540" s="33" t="s">
        <v>233</v>
      </c>
      <c r="C540" s="33" t="s">
        <v>43</v>
      </c>
    </row>
    <row r="541" spans="2:42" x14ac:dyDescent="0.25">
      <c r="B541" s="33" t="s">
        <v>233</v>
      </c>
      <c r="C541" s="33" t="s">
        <v>44</v>
      </c>
    </row>
    <row r="542" spans="2:42" x14ac:dyDescent="0.25">
      <c r="B542" s="33" t="s">
        <v>233</v>
      </c>
      <c r="C542" s="33" t="s">
        <v>45</v>
      </c>
    </row>
    <row r="543" spans="2:42" x14ac:dyDescent="0.25">
      <c r="B543" s="33" t="s">
        <v>233</v>
      </c>
      <c r="C543" s="33" t="s">
        <v>46</v>
      </c>
    </row>
    <row r="544" spans="2:42" x14ac:dyDescent="0.25">
      <c r="B544" s="33" t="s">
        <v>233</v>
      </c>
      <c r="C544" s="33" t="s">
        <v>15</v>
      </c>
      <c r="D544" s="33">
        <v>0</v>
      </c>
      <c r="E544" s="33">
        <v>0</v>
      </c>
      <c r="F544" s="33">
        <v>0</v>
      </c>
      <c r="G544" s="33">
        <v>0</v>
      </c>
      <c r="H544" s="33">
        <v>0</v>
      </c>
      <c r="I544" s="33">
        <v>0</v>
      </c>
      <c r="J544" s="33">
        <v>0</v>
      </c>
      <c r="K544" s="33">
        <v>0</v>
      </c>
      <c r="L544" s="33">
        <v>0</v>
      </c>
      <c r="M544" s="33">
        <v>0</v>
      </c>
      <c r="N544" s="33">
        <v>0</v>
      </c>
      <c r="O544" s="33">
        <v>0</v>
      </c>
      <c r="P544" s="33">
        <v>0</v>
      </c>
      <c r="Q544" s="33">
        <v>0</v>
      </c>
      <c r="R544" s="33">
        <v>0</v>
      </c>
      <c r="S544" s="33">
        <v>0</v>
      </c>
      <c r="T544" s="33">
        <v>0</v>
      </c>
      <c r="U544" s="33">
        <v>0</v>
      </c>
      <c r="V544" s="33">
        <v>0</v>
      </c>
      <c r="W544" s="33">
        <v>0</v>
      </c>
      <c r="X544" s="33">
        <v>0</v>
      </c>
      <c r="Y544" s="33">
        <v>0</v>
      </c>
      <c r="Z544" s="33">
        <v>0</v>
      </c>
      <c r="AA544" s="33">
        <v>0</v>
      </c>
      <c r="AB544" s="33">
        <v>0</v>
      </c>
      <c r="AC544" s="33">
        <v>0</v>
      </c>
      <c r="AD544" s="33">
        <v>0</v>
      </c>
      <c r="AE544" s="33">
        <v>0</v>
      </c>
      <c r="AF544" s="33">
        <v>0</v>
      </c>
      <c r="AG544" s="33">
        <v>0</v>
      </c>
      <c r="AH544" s="33">
        <v>0</v>
      </c>
      <c r="AI544" s="33">
        <v>0</v>
      </c>
      <c r="AJ544" s="33">
        <v>0</v>
      </c>
      <c r="AK544" s="33">
        <v>0</v>
      </c>
      <c r="AL544" s="33">
        <v>0</v>
      </c>
      <c r="AM544" s="33">
        <v>0</v>
      </c>
      <c r="AN544" s="33">
        <v>0</v>
      </c>
      <c r="AO544" s="33">
        <v>0</v>
      </c>
      <c r="AP544" s="33">
        <v>0</v>
      </c>
    </row>
    <row r="545" spans="2:42" x14ac:dyDescent="0.25">
      <c r="B545" s="33" t="s">
        <v>234</v>
      </c>
      <c r="C545" s="33" t="s">
        <v>36</v>
      </c>
    </row>
    <row r="546" spans="2:42" x14ac:dyDescent="0.25">
      <c r="B546" s="33" t="s">
        <v>234</v>
      </c>
      <c r="C546" s="33" t="s">
        <v>37</v>
      </c>
    </row>
    <row r="547" spans="2:42" x14ac:dyDescent="0.25">
      <c r="B547" s="33" t="s">
        <v>234</v>
      </c>
      <c r="C547" s="33" t="s">
        <v>38</v>
      </c>
    </row>
    <row r="548" spans="2:42" x14ac:dyDescent="0.25">
      <c r="B548" s="33" t="s">
        <v>234</v>
      </c>
      <c r="C548" s="33" t="s">
        <v>39</v>
      </c>
    </row>
    <row r="549" spans="2:42" x14ac:dyDescent="0.25">
      <c r="B549" s="33" t="s">
        <v>234</v>
      </c>
      <c r="C549" s="33" t="s">
        <v>40</v>
      </c>
    </row>
    <row r="550" spans="2:42" x14ac:dyDescent="0.25">
      <c r="B550" s="33" t="s">
        <v>234</v>
      </c>
      <c r="C550" s="33" t="s">
        <v>41</v>
      </c>
    </row>
    <row r="551" spans="2:42" x14ac:dyDescent="0.25">
      <c r="B551" s="33" t="s">
        <v>234</v>
      </c>
      <c r="C551" s="33" t="s">
        <v>42</v>
      </c>
    </row>
    <row r="552" spans="2:42" x14ac:dyDescent="0.25">
      <c r="B552" s="33" t="s">
        <v>234</v>
      </c>
      <c r="C552" s="33" t="s">
        <v>43</v>
      </c>
    </row>
    <row r="553" spans="2:42" x14ac:dyDescent="0.25">
      <c r="B553" s="33" t="s">
        <v>234</v>
      </c>
      <c r="C553" s="33" t="s">
        <v>44</v>
      </c>
    </row>
    <row r="554" spans="2:42" x14ac:dyDescent="0.25">
      <c r="B554" s="33" t="s">
        <v>234</v>
      </c>
      <c r="C554" s="33" t="s">
        <v>45</v>
      </c>
    </row>
    <row r="555" spans="2:42" x14ac:dyDescent="0.25">
      <c r="B555" s="33" t="s">
        <v>234</v>
      </c>
      <c r="C555" s="33" t="s">
        <v>46</v>
      </c>
    </row>
    <row r="556" spans="2:42" x14ac:dyDescent="0.25">
      <c r="B556" s="33" t="s">
        <v>234</v>
      </c>
      <c r="C556" s="33" t="s">
        <v>15</v>
      </c>
      <c r="D556" s="33">
        <v>0</v>
      </c>
      <c r="E556" s="33">
        <v>0</v>
      </c>
      <c r="F556" s="33">
        <v>0</v>
      </c>
      <c r="G556" s="33">
        <v>0</v>
      </c>
      <c r="H556" s="33">
        <v>0</v>
      </c>
      <c r="I556" s="33">
        <v>0</v>
      </c>
      <c r="J556" s="33">
        <v>0</v>
      </c>
      <c r="K556" s="33">
        <v>0</v>
      </c>
      <c r="L556" s="33">
        <v>0</v>
      </c>
      <c r="M556" s="33">
        <v>0</v>
      </c>
      <c r="N556" s="33">
        <v>0</v>
      </c>
      <c r="O556" s="33">
        <v>0</v>
      </c>
      <c r="P556" s="33">
        <v>0</v>
      </c>
      <c r="Q556" s="33">
        <v>0</v>
      </c>
      <c r="R556" s="33">
        <v>0</v>
      </c>
      <c r="S556" s="33">
        <v>0</v>
      </c>
      <c r="T556" s="33">
        <v>0</v>
      </c>
      <c r="U556" s="33">
        <v>0</v>
      </c>
      <c r="V556" s="33">
        <v>0</v>
      </c>
      <c r="W556" s="33">
        <v>0</v>
      </c>
      <c r="X556" s="33">
        <v>0</v>
      </c>
      <c r="Y556" s="33">
        <v>0</v>
      </c>
      <c r="Z556" s="33">
        <v>0</v>
      </c>
      <c r="AA556" s="33">
        <v>0</v>
      </c>
      <c r="AB556" s="33">
        <v>0</v>
      </c>
      <c r="AC556" s="33">
        <v>0</v>
      </c>
      <c r="AD556" s="33">
        <v>0</v>
      </c>
      <c r="AE556" s="33">
        <v>0</v>
      </c>
      <c r="AF556" s="33">
        <v>0</v>
      </c>
      <c r="AG556" s="33">
        <v>0</v>
      </c>
      <c r="AH556" s="33">
        <v>0</v>
      </c>
      <c r="AI556" s="33">
        <v>0</v>
      </c>
      <c r="AJ556" s="33">
        <v>0</v>
      </c>
      <c r="AK556" s="33">
        <v>0</v>
      </c>
      <c r="AL556" s="33">
        <v>0</v>
      </c>
      <c r="AM556" s="33">
        <v>0</v>
      </c>
      <c r="AN556" s="33">
        <v>0</v>
      </c>
      <c r="AO556" s="33">
        <v>0</v>
      </c>
      <c r="AP556" s="33">
        <v>0</v>
      </c>
    </row>
    <row r="557" spans="2:42" x14ac:dyDescent="0.25">
      <c r="B557" s="33" t="s">
        <v>235</v>
      </c>
      <c r="C557" s="33" t="s">
        <v>36</v>
      </c>
    </row>
    <row r="558" spans="2:42" x14ac:dyDescent="0.25">
      <c r="B558" s="33" t="s">
        <v>235</v>
      </c>
      <c r="C558" s="33" t="s">
        <v>37</v>
      </c>
    </row>
    <row r="559" spans="2:42" x14ac:dyDescent="0.25">
      <c r="B559" s="33" t="s">
        <v>235</v>
      </c>
      <c r="C559" s="33" t="s">
        <v>38</v>
      </c>
    </row>
    <row r="560" spans="2:42" x14ac:dyDescent="0.25">
      <c r="B560" s="33" t="s">
        <v>235</v>
      </c>
      <c r="C560" s="33" t="s">
        <v>39</v>
      </c>
    </row>
    <row r="561" spans="2:42" x14ac:dyDescent="0.25">
      <c r="B561" s="33" t="s">
        <v>235</v>
      </c>
      <c r="C561" s="33" t="s">
        <v>40</v>
      </c>
    </row>
    <row r="562" spans="2:42" x14ac:dyDescent="0.25">
      <c r="B562" s="33" t="s">
        <v>235</v>
      </c>
      <c r="C562" s="33" t="s">
        <v>41</v>
      </c>
    </row>
    <row r="563" spans="2:42" x14ac:dyDescent="0.25">
      <c r="B563" s="33" t="s">
        <v>235</v>
      </c>
      <c r="C563" s="33" t="s">
        <v>42</v>
      </c>
    </row>
    <row r="564" spans="2:42" x14ac:dyDescent="0.25">
      <c r="B564" s="33" t="s">
        <v>235</v>
      </c>
      <c r="C564" s="33" t="s">
        <v>43</v>
      </c>
    </row>
    <row r="565" spans="2:42" x14ac:dyDescent="0.25">
      <c r="B565" s="33" t="s">
        <v>235</v>
      </c>
      <c r="C565" s="33" t="s">
        <v>44</v>
      </c>
    </row>
    <row r="566" spans="2:42" x14ac:dyDescent="0.25">
      <c r="B566" s="33" t="s">
        <v>235</v>
      </c>
      <c r="C566" s="33" t="s">
        <v>45</v>
      </c>
    </row>
    <row r="567" spans="2:42" x14ac:dyDescent="0.25">
      <c r="B567" s="33" t="s">
        <v>235</v>
      </c>
      <c r="C567" s="33" t="s">
        <v>46</v>
      </c>
    </row>
    <row r="568" spans="2:42" x14ac:dyDescent="0.25">
      <c r="B568" s="33" t="s">
        <v>235</v>
      </c>
      <c r="C568" s="33" t="s">
        <v>15</v>
      </c>
      <c r="D568" s="33">
        <v>0</v>
      </c>
      <c r="E568" s="33">
        <v>0</v>
      </c>
      <c r="F568" s="33">
        <v>0</v>
      </c>
      <c r="G568" s="33">
        <v>0</v>
      </c>
      <c r="H568" s="33">
        <v>0</v>
      </c>
      <c r="I568" s="33">
        <v>0</v>
      </c>
      <c r="J568" s="33">
        <v>0</v>
      </c>
      <c r="K568" s="33">
        <v>0</v>
      </c>
      <c r="L568" s="33">
        <v>0</v>
      </c>
      <c r="M568" s="33">
        <v>0</v>
      </c>
      <c r="N568" s="33">
        <v>0</v>
      </c>
      <c r="O568" s="33">
        <v>0</v>
      </c>
      <c r="P568" s="33">
        <v>0</v>
      </c>
      <c r="Q568" s="33">
        <v>0</v>
      </c>
      <c r="R568" s="33">
        <v>0</v>
      </c>
      <c r="S568" s="33">
        <v>0</v>
      </c>
      <c r="T568" s="33">
        <v>0</v>
      </c>
      <c r="U568" s="33">
        <v>0</v>
      </c>
      <c r="V568" s="33">
        <v>0</v>
      </c>
      <c r="W568" s="33">
        <v>0</v>
      </c>
      <c r="X568" s="33">
        <v>0</v>
      </c>
      <c r="Y568" s="33">
        <v>0</v>
      </c>
      <c r="Z568" s="33">
        <v>0</v>
      </c>
      <c r="AA568" s="33">
        <v>0</v>
      </c>
      <c r="AB568" s="33">
        <v>0</v>
      </c>
      <c r="AC568" s="33">
        <v>0</v>
      </c>
      <c r="AD568" s="33">
        <v>0</v>
      </c>
      <c r="AE568" s="33">
        <v>0</v>
      </c>
      <c r="AF568" s="33">
        <v>0</v>
      </c>
      <c r="AG568" s="33">
        <v>0</v>
      </c>
      <c r="AH568" s="33">
        <v>0</v>
      </c>
      <c r="AI568" s="33">
        <v>0</v>
      </c>
      <c r="AJ568" s="33">
        <v>0</v>
      </c>
      <c r="AK568" s="33">
        <v>0</v>
      </c>
      <c r="AL568" s="33">
        <v>0</v>
      </c>
      <c r="AM568" s="33">
        <v>0</v>
      </c>
      <c r="AN568" s="33">
        <v>0</v>
      </c>
      <c r="AO568" s="33">
        <v>0</v>
      </c>
      <c r="AP568" s="33">
        <v>0</v>
      </c>
    </row>
    <row r="569" spans="2:42" x14ac:dyDescent="0.25">
      <c r="B569" s="33" t="s">
        <v>236</v>
      </c>
      <c r="C569" s="33" t="s">
        <v>36</v>
      </c>
    </row>
    <row r="570" spans="2:42" x14ac:dyDescent="0.25">
      <c r="B570" s="33" t="s">
        <v>236</v>
      </c>
      <c r="C570" s="33" t="s">
        <v>37</v>
      </c>
    </row>
    <row r="571" spans="2:42" x14ac:dyDescent="0.25">
      <c r="B571" s="33" t="s">
        <v>236</v>
      </c>
      <c r="C571" s="33" t="s">
        <v>38</v>
      </c>
    </row>
    <row r="572" spans="2:42" x14ac:dyDescent="0.25">
      <c r="B572" s="33" t="s">
        <v>236</v>
      </c>
      <c r="C572" s="33" t="s">
        <v>39</v>
      </c>
    </row>
    <row r="573" spans="2:42" x14ac:dyDescent="0.25">
      <c r="B573" s="33" t="s">
        <v>236</v>
      </c>
      <c r="C573" s="33" t="s">
        <v>40</v>
      </c>
    </row>
    <row r="574" spans="2:42" x14ac:dyDescent="0.25">
      <c r="B574" s="33" t="s">
        <v>236</v>
      </c>
      <c r="C574" s="33" t="s">
        <v>41</v>
      </c>
    </row>
    <row r="575" spans="2:42" x14ac:dyDescent="0.25">
      <c r="B575" s="33" t="s">
        <v>236</v>
      </c>
      <c r="C575" s="33" t="s">
        <v>42</v>
      </c>
    </row>
    <row r="576" spans="2:42" x14ac:dyDescent="0.25">
      <c r="B576" s="33" t="s">
        <v>236</v>
      </c>
      <c r="C576" s="33" t="s">
        <v>43</v>
      </c>
    </row>
    <row r="577" spans="2:42" x14ac:dyDescent="0.25">
      <c r="B577" s="33" t="s">
        <v>236</v>
      </c>
      <c r="C577" s="33" t="s">
        <v>44</v>
      </c>
    </row>
    <row r="578" spans="2:42" x14ac:dyDescent="0.25">
      <c r="B578" s="33" t="s">
        <v>236</v>
      </c>
      <c r="C578" s="33" t="s">
        <v>45</v>
      </c>
    </row>
    <row r="579" spans="2:42" x14ac:dyDescent="0.25">
      <c r="B579" s="33" t="s">
        <v>236</v>
      </c>
      <c r="C579" s="33" t="s">
        <v>46</v>
      </c>
    </row>
    <row r="580" spans="2:42" x14ac:dyDescent="0.25">
      <c r="B580" s="33" t="s">
        <v>236</v>
      </c>
      <c r="C580" s="33" t="s">
        <v>15</v>
      </c>
      <c r="D580" s="33">
        <v>0</v>
      </c>
      <c r="E580" s="33">
        <v>0</v>
      </c>
      <c r="F580" s="33">
        <v>0</v>
      </c>
      <c r="G580" s="33">
        <v>0</v>
      </c>
      <c r="H580" s="33">
        <v>0</v>
      </c>
      <c r="I580" s="33">
        <v>0</v>
      </c>
      <c r="J580" s="33">
        <v>0</v>
      </c>
      <c r="K580" s="33">
        <v>0</v>
      </c>
      <c r="L580" s="33">
        <v>0</v>
      </c>
      <c r="M580" s="33">
        <v>0</v>
      </c>
      <c r="N580" s="33">
        <v>0</v>
      </c>
      <c r="O580" s="33">
        <v>0</v>
      </c>
      <c r="P580" s="33">
        <v>0</v>
      </c>
      <c r="Q580" s="33">
        <v>0</v>
      </c>
      <c r="R580" s="33">
        <v>0</v>
      </c>
      <c r="S580" s="33">
        <v>0</v>
      </c>
      <c r="T580" s="33">
        <v>0</v>
      </c>
      <c r="U580" s="33">
        <v>0</v>
      </c>
      <c r="V580" s="33">
        <v>0</v>
      </c>
      <c r="W580" s="33">
        <v>0</v>
      </c>
      <c r="X580" s="33">
        <v>0</v>
      </c>
      <c r="Y580" s="33">
        <v>0</v>
      </c>
      <c r="Z580" s="33">
        <v>0</v>
      </c>
      <c r="AA580" s="33">
        <v>0</v>
      </c>
      <c r="AB580" s="33">
        <v>0</v>
      </c>
      <c r="AC580" s="33">
        <v>0</v>
      </c>
      <c r="AD580" s="33">
        <v>0</v>
      </c>
      <c r="AE580" s="33">
        <v>0</v>
      </c>
      <c r="AF580" s="33">
        <v>0</v>
      </c>
      <c r="AG580" s="33">
        <v>0</v>
      </c>
      <c r="AH580" s="33">
        <v>0</v>
      </c>
      <c r="AI580" s="33">
        <v>0</v>
      </c>
      <c r="AJ580" s="33">
        <v>0</v>
      </c>
      <c r="AK580" s="33">
        <v>0</v>
      </c>
      <c r="AL580" s="33">
        <v>0</v>
      </c>
      <c r="AM580" s="33">
        <v>0</v>
      </c>
      <c r="AN580" s="33">
        <v>0</v>
      </c>
      <c r="AO580" s="33">
        <v>0</v>
      </c>
      <c r="AP580" s="33">
        <v>0</v>
      </c>
    </row>
    <row r="581" spans="2:42" x14ac:dyDescent="0.25">
      <c r="B581" s="33" t="s">
        <v>237</v>
      </c>
      <c r="C581" s="33" t="s">
        <v>36</v>
      </c>
    </row>
    <row r="582" spans="2:42" x14ac:dyDescent="0.25">
      <c r="B582" s="33" t="s">
        <v>237</v>
      </c>
      <c r="C582" s="33" t="s">
        <v>37</v>
      </c>
    </row>
    <row r="583" spans="2:42" x14ac:dyDescent="0.25">
      <c r="B583" s="33" t="s">
        <v>237</v>
      </c>
      <c r="C583" s="33" t="s">
        <v>38</v>
      </c>
    </row>
    <row r="584" spans="2:42" x14ac:dyDescent="0.25">
      <c r="B584" s="33" t="s">
        <v>237</v>
      </c>
      <c r="C584" s="33" t="s">
        <v>39</v>
      </c>
    </row>
    <row r="585" spans="2:42" x14ac:dyDescent="0.25">
      <c r="B585" s="33" t="s">
        <v>237</v>
      </c>
      <c r="C585" s="33" t="s">
        <v>40</v>
      </c>
    </row>
    <row r="586" spans="2:42" x14ac:dyDescent="0.25">
      <c r="B586" s="33" t="s">
        <v>237</v>
      </c>
      <c r="C586" s="33" t="s">
        <v>41</v>
      </c>
    </row>
    <row r="587" spans="2:42" x14ac:dyDescent="0.25">
      <c r="B587" s="33" t="s">
        <v>237</v>
      </c>
      <c r="C587" s="33" t="s">
        <v>42</v>
      </c>
    </row>
    <row r="588" spans="2:42" x14ac:dyDescent="0.25">
      <c r="B588" s="33" t="s">
        <v>237</v>
      </c>
      <c r="C588" s="33" t="s">
        <v>43</v>
      </c>
    </row>
    <row r="589" spans="2:42" x14ac:dyDescent="0.25">
      <c r="B589" s="33" t="s">
        <v>237</v>
      </c>
      <c r="C589" s="33" t="s">
        <v>44</v>
      </c>
    </row>
    <row r="590" spans="2:42" x14ac:dyDescent="0.25">
      <c r="B590" s="33" t="s">
        <v>237</v>
      </c>
      <c r="C590" s="33" t="s">
        <v>45</v>
      </c>
    </row>
    <row r="591" spans="2:42" x14ac:dyDescent="0.25">
      <c r="B591" s="33" t="s">
        <v>237</v>
      </c>
      <c r="C591" s="33" t="s">
        <v>46</v>
      </c>
    </row>
    <row r="592" spans="2:42" x14ac:dyDescent="0.25">
      <c r="B592" s="33" t="s">
        <v>237</v>
      </c>
      <c r="C592" s="33" t="s">
        <v>15</v>
      </c>
      <c r="D592" s="33">
        <v>0</v>
      </c>
      <c r="E592" s="33">
        <v>0</v>
      </c>
      <c r="F592" s="33">
        <v>0</v>
      </c>
      <c r="G592" s="33">
        <v>0</v>
      </c>
      <c r="H592" s="33">
        <v>0</v>
      </c>
      <c r="I592" s="33">
        <v>0</v>
      </c>
      <c r="J592" s="33">
        <v>0</v>
      </c>
      <c r="K592" s="33">
        <v>0</v>
      </c>
      <c r="L592" s="33">
        <v>0</v>
      </c>
      <c r="M592" s="33">
        <v>0</v>
      </c>
      <c r="N592" s="33">
        <v>0</v>
      </c>
      <c r="O592" s="33">
        <v>0</v>
      </c>
      <c r="P592" s="33">
        <v>0</v>
      </c>
      <c r="Q592" s="33">
        <v>0</v>
      </c>
      <c r="R592" s="33">
        <v>0</v>
      </c>
      <c r="S592" s="33">
        <v>0</v>
      </c>
      <c r="T592" s="33">
        <v>0</v>
      </c>
      <c r="U592" s="33">
        <v>0</v>
      </c>
      <c r="V592" s="33">
        <v>0</v>
      </c>
      <c r="W592" s="33">
        <v>0</v>
      </c>
      <c r="X592" s="33">
        <v>0</v>
      </c>
      <c r="Y592" s="33">
        <v>0</v>
      </c>
      <c r="Z592" s="33">
        <v>0</v>
      </c>
      <c r="AA592" s="33">
        <v>0</v>
      </c>
      <c r="AB592" s="33">
        <v>0</v>
      </c>
      <c r="AC592" s="33">
        <v>0</v>
      </c>
      <c r="AD592" s="33">
        <v>0</v>
      </c>
      <c r="AE592" s="33">
        <v>0</v>
      </c>
      <c r="AF592" s="33">
        <v>0</v>
      </c>
      <c r="AG592" s="33">
        <v>0</v>
      </c>
      <c r="AH592" s="33">
        <v>0</v>
      </c>
      <c r="AI592" s="33">
        <v>0</v>
      </c>
      <c r="AJ592" s="33">
        <v>0</v>
      </c>
      <c r="AK592" s="33">
        <v>0</v>
      </c>
      <c r="AL592" s="33">
        <v>0</v>
      </c>
      <c r="AM592" s="33">
        <v>0</v>
      </c>
      <c r="AN592" s="33">
        <v>0</v>
      </c>
      <c r="AO592" s="33">
        <v>0</v>
      </c>
      <c r="AP592" s="33">
        <v>0</v>
      </c>
    </row>
    <row r="593" spans="2:42" x14ac:dyDescent="0.25">
      <c r="B593" s="33" t="s">
        <v>238</v>
      </c>
      <c r="C593" s="33" t="s">
        <v>36</v>
      </c>
    </row>
    <row r="594" spans="2:42" x14ac:dyDescent="0.25">
      <c r="B594" s="33" t="s">
        <v>238</v>
      </c>
      <c r="C594" s="33" t="s">
        <v>37</v>
      </c>
    </row>
    <row r="595" spans="2:42" x14ac:dyDescent="0.25">
      <c r="B595" s="33" t="s">
        <v>238</v>
      </c>
      <c r="C595" s="33" t="s">
        <v>38</v>
      </c>
    </row>
    <row r="596" spans="2:42" x14ac:dyDescent="0.25">
      <c r="B596" s="33" t="s">
        <v>238</v>
      </c>
      <c r="C596" s="33" t="s">
        <v>39</v>
      </c>
    </row>
    <row r="597" spans="2:42" x14ac:dyDescent="0.25">
      <c r="B597" s="33" t="s">
        <v>238</v>
      </c>
      <c r="C597" s="33" t="s">
        <v>40</v>
      </c>
    </row>
    <row r="598" spans="2:42" x14ac:dyDescent="0.25">
      <c r="B598" s="33" t="s">
        <v>238</v>
      </c>
      <c r="C598" s="33" t="s">
        <v>41</v>
      </c>
    </row>
    <row r="599" spans="2:42" x14ac:dyDescent="0.25">
      <c r="B599" s="33" t="s">
        <v>238</v>
      </c>
      <c r="C599" s="33" t="s">
        <v>42</v>
      </c>
    </row>
    <row r="600" spans="2:42" x14ac:dyDescent="0.25">
      <c r="B600" s="33" t="s">
        <v>238</v>
      </c>
      <c r="C600" s="33" t="s">
        <v>43</v>
      </c>
    </row>
    <row r="601" spans="2:42" x14ac:dyDescent="0.25">
      <c r="B601" s="33" t="s">
        <v>238</v>
      </c>
      <c r="C601" s="33" t="s">
        <v>44</v>
      </c>
    </row>
    <row r="602" spans="2:42" x14ac:dyDescent="0.25">
      <c r="B602" s="33" t="s">
        <v>238</v>
      </c>
      <c r="C602" s="33" t="s">
        <v>45</v>
      </c>
    </row>
    <row r="603" spans="2:42" x14ac:dyDescent="0.25">
      <c r="B603" s="33" t="s">
        <v>238</v>
      </c>
      <c r="C603" s="33" t="s">
        <v>46</v>
      </c>
    </row>
    <row r="604" spans="2:42" x14ac:dyDescent="0.25">
      <c r="B604" s="33" t="s">
        <v>238</v>
      </c>
      <c r="C604" s="33" t="s">
        <v>15</v>
      </c>
      <c r="D604" s="33">
        <v>0</v>
      </c>
      <c r="E604" s="33">
        <v>0</v>
      </c>
      <c r="F604" s="33">
        <v>0</v>
      </c>
      <c r="G604" s="33">
        <v>0</v>
      </c>
      <c r="H604" s="33">
        <v>0</v>
      </c>
      <c r="I604" s="33">
        <v>0</v>
      </c>
      <c r="J604" s="33">
        <v>0</v>
      </c>
      <c r="K604" s="33">
        <v>0</v>
      </c>
      <c r="L604" s="33">
        <v>0</v>
      </c>
      <c r="M604" s="33">
        <v>0</v>
      </c>
      <c r="N604" s="33">
        <v>0</v>
      </c>
      <c r="O604" s="33">
        <v>0</v>
      </c>
      <c r="P604" s="33">
        <v>0</v>
      </c>
      <c r="Q604" s="33">
        <v>0</v>
      </c>
      <c r="R604" s="33">
        <v>0</v>
      </c>
      <c r="S604" s="33">
        <v>0</v>
      </c>
      <c r="T604" s="33">
        <v>0</v>
      </c>
      <c r="U604" s="33">
        <v>0</v>
      </c>
      <c r="V604" s="33">
        <v>0</v>
      </c>
      <c r="W604" s="33">
        <v>0</v>
      </c>
      <c r="X604" s="33">
        <v>0</v>
      </c>
      <c r="Y604" s="33">
        <v>0</v>
      </c>
      <c r="Z604" s="33">
        <v>0</v>
      </c>
      <c r="AA604" s="33">
        <v>0</v>
      </c>
      <c r="AB604" s="33">
        <v>0</v>
      </c>
      <c r="AC604" s="33">
        <v>0</v>
      </c>
      <c r="AD604" s="33">
        <v>0</v>
      </c>
      <c r="AE604" s="33">
        <v>0</v>
      </c>
      <c r="AF604" s="33">
        <v>0</v>
      </c>
      <c r="AG604" s="33">
        <v>0</v>
      </c>
      <c r="AH604" s="33">
        <v>0</v>
      </c>
      <c r="AI604" s="33">
        <v>0</v>
      </c>
      <c r="AJ604" s="33">
        <v>0</v>
      </c>
      <c r="AK604" s="33">
        <v>0</v>
      </c>
      <c r="AL604" s="33">
        <v>0</v>
      </c>
      <c r="AM604" s="33">
        <v>0</v>
      </c>
      <c r="AN604" s="33">
        <v>0</v>
      </c>
      <c r="AO604" s="33">
        <v>0</v>
      </c>
      <c r="AP604" s="33">
        <v>0</v>
      </c>
    </row>
    <row r="605" spans="2:42" x14ac:dyDescent="0.25">
      <c r="B605" s="33" t="s">
        <v>239</v>
      </c>
      <c r="C605" s="33" t="s">
        <v>36</v>
      </c>
    </row>
    <row r="606" spans="2:42" x14ac:dyDescent="0.25">
      <c r="B606" s="33" t="s">
        <v>239</v>
      </c>
      <c r="C606" s="33" t="s">
        <v>37</v>
      </c>
    </row>
    <row r="607" spans="2:42" x14ac:dyDescent="0.25">
      <c r="B607" s="33" t="s">
        <v>239</v>
      </c>
      <c r="C607" s="33" t="s">
        <v>38</v>
      </c>
    </row>
    <row r="608" spans="2:42" x14ac:dyDescent="0.25">
      <c r="B608" s="33" t="s">
        <v>239</v>
      </c>
      <c r="C608" s="33" t="s">
        <v>39</v>
      </c>
    </row>
    <row r="609" spans="2:42" x14ac:dyDescent="0.25">
      <c r="B609" s="33" t="s">
        <v>239</v>
      </c>
      <c r="C609" s="33" t="s">
        <v>40</v>
      </c>
    </row>
    <row r="610" spans="2:42" x14ac:dyDescent="0.25">
      <c r="B610" s="33" t="s">
        <v>239</v>
      </c>
      <c r="C610" s="33" t="s">
        <v>41</v>
      </c>
    </row>
    <row r="611" spans="2:42" x14ac:dyDescent="0.25">
      <c r="B611" s="33" t="s">
        <v>239</v>
      </c>
      <c r="C611" s="33" t="s">
        <v>42</v>
      </c>
    </row>
    <row r="612" spans="2:42" x14ac:dyDescent="0.25">
      <c r="B612" s="33" t="s">
        <v>239</v>
      </c>
      <c r="C612" s="33" t="s">
        <v>43</v>
      </c>
    </row>
    <row r="613" spans="2:42" x14ac:dyDescent="0.25">
      <c r="B613" s="33" t="s">
        <v>239</v>
      </c>
      <c r="C613" s="33" t="s">
        <v>44</v>
      </c>
    </row>
    <row r="614" spans="2:42" x14ac:dyDescent="0.25">
      <c r="B614" s="33" t="s">
        <v>239</v>
      </c>
      <c r="C614" s="33" t="s">
        <v>45</v>
      </c>
    </row>
    <row r="615" spans="2:42" x14ac:dyDescent="0.25">
      <c r="B615" s="33" t="s">
        <v>239</v>
      </c>
      <c r="C615" s="33" t="s">
        <v>46</v>
      </c>
    </row>
    <row r="616" spans="2:42" x14ac:dyDescent="0.25">
      <c r="B616" s="33" t="s">
        <v>239</v>
      </c>
      <c r="C616" s="33" t="s">
        <v>15</v>
      </c>
      <c r="D616" s="33">
        <v>0</v>
      </c>
      <c r="E616" s="33">
        <v>0</v>
      </c>
      <c r="F616" s="33">
        <v>0</v>
      </c>
      <c r="G616" s="33">
        <v>0</v>
      </c>
      <c r="H616" s="33">
        <v>0</v>
      </c>
      <c r="I616" s="33">
        <v>0</v>
      </c>
      <c r="J616" s="33">
        <v>0</v>
      </c>
      <c r="K616" s="33">
        <v>0</v>
      </c>
      <c r="L616" s="33">
        <v>0</v>
      </c>
      <c r="M616" s="33">
        <v>0</v>
      </c>
      <c r="N616" s="33">
        <v>0</v>
      </c>
      <c r="O616" s="33">
        <v>0</v>
      </c>
      <c r="P616" s="33">
        <v>0</v>
      </c>
      <c r="Q616" s="33">
        <v>0</v>
      </c>
      <c r="R616" s="33">
        <v>0</v>
      </c>
      <c r="S616" s="33">
        <v>0</v>
      </c>
      <c r="T616" s="33">
        <v>0</v>
      </c>
      <c r="U616" s="33">
        <v>0</v>
      </c>
      <c r="V616" s="33">
        <v>0</v>
      </c>
      <c r="W616" s="33">
        <v>0</v>
      </c>
      <c r="X616" s="33">
        <v>0</v>
      </c>
      <c r="Y616" s="33">
        <v>0</v>
      </c>
      <c r="Z616" s="33">
        <v>0</v>
      </c>
      <c r="AA616" s="33">
        <v>0</v>
      </c>
      <c r="AB616" s="33">
        <v>0</v>
      </c>
      <c r="AC616" s="33">
        <v>0</v>
      </c>
      <c r="AD616" s="33">
        <v>0</v>
      </c>
      <c r="AE616" s="33">
        <v>0</v>
      </c>
      <c r="AF616" s="33">
        <v>0</v>
      </c>
      <c r="AG616" s="33">
        <v>0</v>
      </c>
      <c r="AH616" s="33">
        <v>0</v>
      </c>
      <c r="AI616" s="33">
        <v>0</v>
      </c>
      <c r="AJ616" s="33">
        <v>0</v>
      </c>
      <c r="AK616" s="33">
        <v>0</v>
      </c>
      <c r="AL616" s="33">
        <v>0</v>
      </c>
      <c r="AM616" s="33">
        <v>0</v>
      </c>
      <c r="AN616" s="33">
        <v>0</v>
      </c>
      <c r="AO616" s="33">
        <v>0</v>
      </c>
      <c r="AP616" s="33">
        <v>0</v>
      </c>
    </row>
    <row r="617" spans="2:42" x14ac:dyDescent="0.25">
      <c r="B617" s="33" t="s">
        <v>647</v>
      </c>
      <c r="C617" s="33" t="s">
        <v>36</v>
      </c>
    </row>
    <row r="618" spans="2:42" x14ac:dyDescent="0.25">
      <c r="B618" s="33" t="s">
        <v>647</v>
      </c>
      <c r="C618" s="33" t="s">
        <v>37</v>
      </c>
    </row>
    <row r="619" spans="2:42" x14ac:dyDescent="0.25">
      <c r="B619" s="33" t="s">
        <v>647</v>
      </c>
      <c r="C619" s="33" t="s">
        <v>38</v>
      </c>
    </row>
    <row r="620" spans="2:42" x14ac:dyDescent="0.25">
      <c r="B620" s="33" t="s">
        <v>647</v>
      </c>
      <c r="C620" s="33" t="s">
        <v>39</v>
      </c>
    </row>
    <row r="621" spans="2:42" x14ac:dyDescent="0.25">
      <c r="B621" s="33" t="s">
        <v>647</v>
      </c>
      <c r="C621" s="33" t="s">
        <v>40</v>
      </c>
    </row>
    <row r="622" spans="2:42" x14ac:dyDescent="0.25">
      <c r="B622" s="33" t="s">
        <v>647</v>
      </c>
      <c r="C622" s="33" t="s">
        <v>41</v>
      </c>
    </row>
    <row r="623" spans="2:42" x14ac:dyDescent="0.25">
      <c r="B623" s="33" t="s">
        <v>647</v>
      </c>
      <c r="C623" s="33" t="s">
        <v>42</v>
      </c>
    </row>
    <row r="624" spans="2:42" x14ac:dyDescent="0.25">
      <c r="B624" s="33" t="s">
        <v>647</v>
      </c>
      <c r="C624" s="33" t="s">
        <v>43</v>
      </c>
    </row>
    <row r="625" spans="2:42" x14ac:dyDescent="0.25">
      <c r="B625" s="33" t="s">
        <v>647</v>
      </c>
      <c r="C625" s="33" t="s">
        <v>44</v>
      </c>
    </row>
    <row r="626" spans="2:42" x14ac:dyDescent="0.25">
      <c r="B626" s="33" t="s">
        <v>647</v>
      </c>
      <c r="C626" s="33" t="s">
        <v>45</v>
      </c>
    </row>
    <row r="627" spans="2:42" x14ac:dyDescent="0.25">
      <c r="B627" s="33" t="s">
        <v>647</v>
      </c>
      <c r="C627" s="33" t="s">
        <v>46</v>
      </c>
    </row>
    <row r="628" spans="2:42" x14ac:dyDescent="0.25">
      <c r="B628" s="33" t="s">
        <v>647</v>
      </c>
      <c r="C628" s="33" t="s">
        <v>15</v>
      </c>
      <c r="D628" s="33">
        <v>0</v>
      </c>
      <c r="E628" s="33">
        <v>0</v>
      </c>
      <c r="F628" s="33">
        <v>0</v>
      </c>
      <c r="G628" s="33">
        <v>0</v>
      </c>
      <c r="H628" s="33">
        <v>0</v>
      </c>
      <c r="I628" s="33">
        <v>0</v>
      </c>
      <c r="J628" s="33">
        <v>0</v>
      </c>
      <c r="K628" s="33">
        <v>0</v>
      </c>
      <c r="L628" s="33">
        <v>0</v>
      </c>
      <c r="M628" s="33">
        <v>0</v>
      </c>
      <c r="N628" s="33">
        <v>0</v>
      </c>
      <c r="O628" s="33">
        <v>0</v>
      </c>
      <c r="P628" s="33">
        <v>0</v>
      </c>
      <c r="Q628" s="33">
        <v>0</v>
      </c>
      <c r="R628" s="33">
        <v>0</v>
      </c>
      <c r="S628" s="33">
        <v>0</v>
      </c>
      <c r="T628" s="33">
        <v>0</v>
      </c>
      <c r="U628" s="33">
        <v>0</v>
      </c>
      <c r="V628" s="33">
        <v>0</v>
      </c>
      <c r="W628" s="33">
        <v>0</v>
      </c>
      <c r="X628" s="33">
        <v>0</v>
      </c>
      <c r="Y628" s="33">
        <v>0</v>
      </c>
      <c r="Z628" s="33">
        <v>0</v>
      </c>
      <c r="AA628" s="33">
        <v>0</v>
      </c>
      <c r="AB628" s="33">
        <v>0</v>
      </c>
      <c r="AC628" s="33">
        <v>0</v>
      </c>
      <c r="AD628" s="33">
        <v>0</v>
      </c>
      <c r="AE628" s="33">
        <v>0</v>
      </c>
      <c r="AF628" s="33">
        <v>0</v>
      </c>
      <c r="AG628" s="33">
        <v>0</v>
      </c>
      <c r="AH628" s="33">
        <v>0</v>
      </c>
      <c r="AI628" s="33">
        <v>0</v>
      </c>
      <c r="AJ628" s="33">
        <v>0</v>
      </c>
      <c r="AK628" s="33">
        <v>0</v>
      </c>
      <c r="AL628" s="33">
        <v>0</v>
      </c>
      <c r="AM628" s="33">
        <v>0</v>
      </c>
      <c r="AN628" s="33">
        <v>0</v>
      </c>
      <c r="AO628" s="33">
        <v>0</v>
      </c>
      <c r="AP628" s="33">
        <v>0</v>
      </c>
    </row>
    <row r="629" spans="2:42" x14ac:dyDescent="0.25">
      <c r="B629" s="33" t="s">
        <v>767</v>
      </c>
      <c r="C629" s="33" t="s">
        <v>36</v>
      </c>
    </row>
    <row r="630" spans="2:42" x14ac:dyDescent="0.25">
      <c r="B630" s="33" t="s">
        <v>767</v>
      </c>
      <c r="C630" s="33" t="s">
        <v>37</v>
      </c>
    </row>
    <row r="631" spans="2:42" x14ac:dyDescent="0.25">
      <c r="B631" s="33" t="s">
        <v>767</v>
      </c>
      <c r="C631" s="33" t="s">
        <v>38</v>
      </c>
    </row>
    <row r="632" spans="2:42" x14ac:dyDescent="0.25">
      <c r="B632" s="33" t="s">
        <v>767</v>
      </c>
      <c r="C632" s="33" t="s">
        <v>39</v>
      </c>
    </row>
    <row r="633" spans="2:42" x14ac:dyDescent="0.25">
      <c r="B633" s="33" t="s">
        <v>767</v>
      </c>
      <c r="C633" s="33" t="s">
        <v>40</v>
      </c>
    </row>
    <row r="634" spans="2:42" x14ac:dyDescent="0.25">
      <c r="B634" s="33" t="s">
        <v>767</v>
      </c>
      <c r="C634" s="33" t="s">
        <v>41</v>
      </c>
    </row>
    <row r="635" spans="2:42" x14ac:dyDescent="0.25">
      <c r="B635" s="33" t="s">
        <v>767</v>
      </c>
      <c r="C635" s="33" t="s">
        <v>42</v>
      </c>
    </row>
    <row r="636" spans="2:42" x14ac:dyDescent="0.25">
      <c r="B636" s="33" t="s">
        <v>767</v>
      </c>
      <c r="C636" s="33" t="s">
        <v>43</v>
      </c>
    </row>
    <row r="637" spans="2:42" x14ac:dyDescent="0.25">
      <c r="B637" s="33" t="s">
        <v>767</v>
      </c>
      <c r="C637" s="33" t="s">
        <v>44</v>
      </c>
    </row>
    <row r="638" spans="2:42" x14ac:dyDescent="0.25">
      <c r="B638" s="33" t="s">
        <v>767</v>
      </c>
      <c r="C638" s="33" t="s">
        <v>45</v>
      </c>
    </row>
    <row r="639" spans="2:42" x14ac:dyDescent="0.25">
      <c r="B639" s="33" t="s">
        <v>767</v>
      </c>
      <c r="C639" s="33" t="s">
        <v>46</v>
      </c>
    </row>
    <row r="640" spans="2:42" x14ac:dyDescent="0.25">
      <c r="B640" s="33" t="s">
        <v>767</v>
      </c>
      <c r="C640" s="33" t="s">
        <v>15</v>
      </c>
      <c r="D640" s="33">
        <v>0</v>
      </c>
      <c r="E640" s="33">
        <v>0</v>
      </c>
      <c r="F640" s="33">
        <v>0</v>
      </c>
      <c r="G640" s="33">
        <v>0</v>
      </c>
      <c r="H640" s="33">
        <v>0</v>
      </c>
      <c r="I640" s="33">
        <v>0</v>
      </c>
      <c r="J640" s="33">
        <v>0</v>
      </c>
      <c r="K640" s="33">
        <v>0</v>
      </c>
      <c r="L640" s="33">
        <v>0</v>
      </c>
      <c r="M640" s="33">
        <v>0</v>
      </c>
      <c r="N640" s="33">
        <v>0</v>
      </c>
      <c r="O640" s="33">
        <v>0</v>
      </c>
      <c r="P640" s="33">
        <v>0</v>
      </c>
      <c r="Q640" s="33">
        <v>0</v>
      </c>
      <c r="R640" s="33">
        <v>0</v>
      </c>
      <c r="S640" s="33">
        <v>0</v>
      </c>
      <c r="T640" s="33">
        <v>0</v>
      </c>
      <c r="U640" s="33">
        <v>0</v>
      </c>
      <c r="V640" s="33">
        <v>0</v>
      </c>
      <c r="W640" s="33">
        <v>0</v>
      </c>
      <c r="X640" s="33">
        <v>0</v>
      </c>
      <c r="Y640" s="33">
        <v>0</v>
      </c>
      <c r="Z640" s="33">
        <v>0</v>
      </c>
      <c r="AA640" s="33">
        <v>0</v>
      </c>
      <c r="AB640" s="33">
        <v>0</v>
      </c>
      <c r="AC640" s="33">
        <v>0</v>
      </c>
      <c r="AD640" s="33">
        <v>0</v>
      </c>
      <c r="AE640" s="33">
        <v>0</v>
      </c>
      <c r="AF640" s="33">
        <v>0</v>
      </c>
      <c r="AG640" s="33">
        <v>0</v>
      </c>
      <c r="AH640" s="33">
        <v>0</v>
      </c>
      <c r="AI640" s="33">
        <v>0</v>
      </c>
      <c r="AJ640" s="33">
        <v>0</v>
      </c>
      <c r="AK640" s="33">
        <v>0</v>
      </c>
      <c r="AL640" s="33">
        <v>0</v>
      </c>
      <c r="AM640" s="33">
        <v>0</v>
      </c>
      <c r="AN640" s="33">
        <v>0</v>
      </c>
      <c r="AO640" s="33">
        <v>0</v>
      </c>
      <c r="AP640" s="33">
        <v>0</v>
      </c>
    </row>
    <row r="641" spans="2:42" x14ac:dyDescent="0.25">
      <c r="B641" s="33" t="s">
        <v>674</v>
      </c>
      <c r="C641" s="33" t="s">
        <v>36</v>
      </c>
    </row>
    <row r="642" spans="2:42" x14ac:dyDescent="0.25">
      <c r="B642" s="33" t="s">
        <v>674</v>
      </c>
      <c r="C642" s="33" t="s">
        <v>37</v>
      </c>
    </row>
    <row r="643" spans="2:42" x14ac:dyDescent="0.25">
      <c r="B643" s="33" t="s">
        <v>674</v>
      </c>
      <c r="C643" s="33" t="s">
        <v>38</v>
      </c>
    </row>
    <row r="644" spans="2:42" x14ac:dyDescent="0.25">
      <c r="B644" s="33" t="s">
        <v>674</v>
      </c>
      <c r="C644" s="33" t="s">
        <v>39</v>
      </c>
    </row>
    <row r="645" spans="2:42" x14ac:dyDescent="0.25">
      <c r="B645" s="33" t="s">
        <v>674</v>
      </c>
      <c r="C645" s="33" t="s">
        <v>40</v>
      </c>
    </row>
    <row r="646" spans="2:42" x14ac:dyDescent="0.25">
      <c r="B646" s="33" t="s">
        <v>674</v>
      </c>
      <c r="C646" s="33" t="s">
        <v>41</v>
      </c>
    </row>
    <row r="647" spans="2:42" x14ac:dyDescent="0.25">
      <c r="B647" s="33" t="s">
        <v>674</v>
      </c>
      <c r="C647" s="33" t="s">
        <v>42</v>
      </c>
    </row>
    <row r="648" spans="2:42" x14ac:dyDescent="0.25">
      <c r="B648" s="33" t="s">
        <v>674</v>
      </c>
      <c r="C648" s="33" t="s">
        <v>43</v>
      </c>
    </row>
    <row r="649" spans="2:42" x14ac:dyDescent="0.25">
      <c r="B649" s="33" t="s">
        <v>674</v>
      </c>
      <c r="C649" s="33" t="s">
        <v>44</v>
      </c>
    </row>
    <row r="650" spans="2:42" x14ac:dyDescent="0.25">
      <c r="B650" s="33" t="s">
        <v>674</v>
      </c>
      <c r="C650" s="33" t="s">
        <v>45</v>
      </c>
    </row>
    <row r="651" spans="2:42" x14ac:dyDescent="0.25">
      <c r="B651" s="33" t="s">
        <v>674</v>
      </c>
      <c r="C651" s="33" t="s">
        <v>46</v>
      </c>
    </row>
    <row r="652" spans="2:42" x14ac:dyDescent="0.25">
      <c r="B652" s="33" t="s">
        <v>674</v>
      </c>
      <c r="C652" s="33" t="s">
        <v>15</v>
      </c>
      <c r="D652" s="33">
        <v>0</v>
      </c>
      <c r="E652" s="33">
        <v>0</v>
      </c>
      <c r="F652" s="33">
        <v>0</v>
      </c>
      <c r="G652" s="33">
        <v>0</v>
      </c>
      <c r="H652" s="33">
        <v>0</v>
      </c>
      <c r="I652" s="33">
        <v>0</v>
      </c>
      <c r="J652" s="33">
        <v>0</v>
      </c>
      <c r="K652" s="33">
        <v>0</v>
      </c>
      <c r="L652" s="33">
        <v>0</v>
      </c>
      <c r="M652" s="33">
        <v>0</v>
      </c>
      <c r="N652" s="33">
        <v>0</v>
      </c>
      <c r="O652" s="33">
        <v>0</v>
      </c>
      <c r="P652" s="33">
        <v>0</v>
      </c>
      <c r="Q652" s="33">
        <v>0</v>
      </c>
      <c r="R652" s="33">
        <v>0</v>
      </c>
      <c r="S652" s="33">
        <v>0</v>
      </c>
      <c r="T652" s="33">
        <v>0</v>
      </c>
      <c r="U652" s="33">
        <v>0</v>
      </c>
      <c r="V652" s="33">
        <v>0</v>
      </c>
      <c r="W652" s="33">
        <v>0</v>
      </c>
      <c r="X652" s="33">
        <v>0</v>
      </c>
      <c r="Y652" s="33">
        <v>0</v>
      </c>
      <c r="Z652" s="33">
        <v>0</v>
      </c>
      <c r="AA652" s="33">
        <v>0</v>
      </c>
      <c r="AB652" s="33">
        <v>0</v>
      </c>
      <c r="AC652" s="33">
        <v>0</v>
      </c>
      <c r="AD652" s="33">
        <v>0</v>
      </c>
      <c r="AE652" s="33">
        <v>0</v>
      </c>
      <c r="AF652" s="33">
        <v>0</v>
      </c>
      <c r="AG652" s="33">
        <v>0</v>
      </c>
      <c r="AH652" s="33">
        <v>0</v>
      </c>
      <c r="AI652" s="33">
        <v>0</v>
      </c>
      <c r="AJ652" s="33">
        <v>0</v>
      </c>
      <c r="AK652" s="33">
        <v>0</v>
      </c>
      <c r="AL652" s="33">
        <v>0</v>
      </c>
      <c r="AM652" s="33">
        <v>0</v>
      </c>
      <c r="AN652" s="33">
        <v>0</v>
      </c>
      <c r="AO652" s="33">
        <v>0</v>
      </c>
      <c r="AP652" s="33">
        <v>0</v>
      </c>
    </row>
    <row r="653" spans="2:42" x14ac:dyDescent="0.25">
      <c r="B653" s="33" t="s">
        <v>768</v>
      </c>
      <c r="C653" s="33" t="s">
        <v>36</v>
      </c>
      <c r="W653" s="33">
        <v>1014.865158</v>
      </c>
      <c r="X653" s="33">
        <v>1014.865695</v>
      </c>
      <c r="Y653" s="33">
        <v>1013.719678</v>
      </c>
      <c r="Z653" s="33">
        <v>1322.888868</v>
      </c>
      <c r="AA653" s="33">
        <v>1322.0643970000001</v>
      </c>
      <c r="AB653" s="33">
        <v>1320.9191450000001</v>
      </c>
      <c r="AC653" s="33">
        <v>1382.986942</v>
      </c>
      <c r="AD653" s="33">
        <v>1396.3362119999999</v>
      </c>
      <c r="AE653" s="33">
        <v>1207.5362720000001</v>
      </c>
      <c r="AF653" s="33">
        <v>930.89080769999998</v>
      </c>
      <c r="AG653" s="33">
        <v>930.89080769999998</v>
      </c>
      <c r="AH653" s="33">
        <v>930.89080769999998</v>
      </c>
      <c r="AI653" s="33">
        <v>930.89080769999998</v>
      </c>
      <c r="AJ653" s="33">
        <v>930.89080769999998</v>
      </c>
      <c r="AK653" s="33">
        <v>930.89080769999998</v>
      </c>
      <c r="AL653" s="33">
        <v>930.89080769999998</v>
      </c>
      <c r="AM653" s="33">
        <v>930.89080769999998</v>
      </c>
      <c r="AN653" s="33">
        <v>930.89080769999998</v>
      </c>
      <c r="AO653" s="33">
        <v>930.89080769999998</v>
      </c>
      <c r="AP653" s="33">
        <v>930.89080769999998</v>
      </c>
    </row>
    <row r="654" spans="2:42" x14ac:dyDescent="0.25">
      <c r="B654" s="33" t="s">
        <v>768</v>
      </c>
      <c r="C654" s="33" t="s">
        <v>37</v>
      </c>
    </row>
    <row r="655" spans="2:42" x14ac:dyDescent="0.25">
      <c r="B655" s="33" t="s">
        <v>768</v>
      </c>
      <c r="C655" s="33" t="s">
        <v>38</v>
      </c>
      <c r="AE655" s="33">
        <v>13.264601839999999</v>
      </c>
      <c r="AF655" s="33">
        <v>13.264601839999999</v>
      </c>
      <c r="AG655" s="33">
        <v>585.53742409999995</v>
      </c>
      <c r="AH655" s="33">
        <v>585.53742409999995</v>
      </c>
      <c r="AI655" s="33">
        <v>585.53742409999995</v>
      </c>
      <c r="AJ655" s="33">
        <v>585.53742409999995</v>
      </c>
      <c r="AK655" s="33">
        <v>585.53742409999995</v>
      </c>
      <c r="AL655" s="33">
        <v>585.53742409999995</v>
      </c>
      <c r="AM655" s="33">
        <v>585.53742409999995</v>
      </c>
      <c r="AN655" s="33">
        <v>585.53742409999995</v>
      </c>
      <c r="AO655" s="33">
        <v>585.53742409999995</v>
      </c>
      <c r="AP655" s="33">
        <v>579.21941809999998</v>
      </c>
    </row>
    <row r="656" spans="2:42" x14ac:dyDescent="0.25">
      <c r="B656" s="33" t="s">
        <v>768</v>
      </c>
      <c r="C656" s="33" t="s">
        <v>39</v>
      </c>
    </row>
    <row r="657" spans="1:42" x14ac:dyDescent="0.25">
      <c r="B657" s="33" t="s">
        <v>768</v>
      </c>
      <c r="C657" s="33" t="s">
        <v>40</v>
      </c>
    </row>
    <row r="658" spans="1:42" x14ac:dyDescent="0.25">
      <c r="B658" s="33" t="s">
        <v>768</v>
      </c>
      <c r="C658" s="33" t="s">
        <v>41</v>
      </c>
    </row>
    <row r="659" spans="1:42" x14ac:dyDescent="0.25">
      <c r="B659" s="33" t="s">
        <v>768</v>
      </c>
      <c r="C659" s="33" t="s">
        <v>42</v>
      </c>
    </row>
    <row r="660" spans="1:42" x14ac:dyDescent="0.25">
      <c r="B660" s="33" t="s">
        <v>768</v>
      </c>
      <c r="C660" s="33" t="s">
        <v>43</v>
      </c>
    </row>
    <row r="661" spans="1:42" x14ac:dyDescent="0.25">
      <c r="B661" s="33" t="s">
        <v>768</v>
      </c>
      <c r="C661" s="33" t="s">
        <v>44</v>
      </c>
    </row>
    <row r="662" spans="1:42" x14ac:dyDescent="0.25">
      <c r="B662" s="33" t="s">
        <v>768</v>
      </c>
      <c r="C662" s="33" t="s">
        <v>45</v>
      </c>
    </row>
    <row r="663" spans="1:42" x14ac:dyDescent="0.25">
      <c r="B663" s="33" t="s">
        <v>768</v>
      </c>
      <c r="C663" s="33" t="s">
        <v>46</v>
      </c>
    </row>
    <row r="664" spans="1:42" x14ac:dyDescent="0.25">
      <c r="A664" s="33">
        <v>4</v>
      </c>
      <c r="B664" s="33" t="s">
        <v>768</v>
      </c>
      <c r="C664" s="33" t="s">
        <v>15</v>
      </c>
      <c r="D664" s="33">
        <v>0</v>
      </c>
      <c r="E664" s="33">
        <v>0</v>
      </c>
      <c r="F664" s="33">
        <v>0</v>
      </c>
      <c r="G664" s="33">
        <v>0</v>
      </c>
      <c r="H664" s="33">
        <v>0</v>
      </c>
      <c r="I664" s="33">
        <v>0</v>
      </c>
      <c r="J664" s="33">
        <v>0</v>
      </c>
      <c r="K664" s="33">
        <v>0</v>
      </c>
      <c r="L664" s="33">
        <v>0</v>
      </c>
      <c r="M664" s="33">
        <v>0</v>
      </c>
      <c r="N664" s="33">
        <v>0</v>
      </c>
      <c r="O664" s="33">
        <v>0</v>
      </c>
      <c r="P664" s="33">
        <v>0</v>
      </c>
      <c r="Q664" s="33">
        <v>0</v>
      </c>
      <c r="R664" s="33">
        <v>0</v>
      </c>
      <c r="S664" s="33">
        <v>0</v>
      </c>
      <c r="T664" s="33">
        <v>0</v>
      </c>
      <c r="U664" s="33">
        <v>0</v>
      </c>
      <c r="V664" s="33">
        <v>0</v>
      </c>
      <c r="W664" s="33">
        <v>1014.865158</v>
      </c>
      <c r="X664" s="33">
        <v>1014.865695</v>
      </c>
      <c r="Y664" s="33">
        <v>1013.719678</v>
      </c>
      <c r="Z664" s="33">
        <v>1322.888868</v>
      </c>
      <c r="AA664" s="33">
        <v>1322.0643970000001</v>
      </c>
      <c r="AB664" s="33">
        <v>1320.9191450000001</v>
      </c>
      <c r="AC664" s="33">
        <v>1382.986942</v>
      </c>
      <c r="AD664" s="33">
        <v>1396.3362119999999</v>
      </c>
      <c r="AE664" s="33">
        <v>1220.8008729999999</v>
      </c>
      <c r="AF664" s="33">
        <v>944.15540950000002</v>
      </c>
      <c r="AG664" s="33">
        <v>1516.428232</v>
      </c>
      <c r="AH664" s="33">
        <v>1516.428232</v>
      </c>
      <c r="AI664" s="33">
        <v>1516.428232</v>
      </c>
      <c r="AJ664" s="33">
        <v>1516.428232</v>
      </c>
      <c r="AK664" s="33">
        <v>1516.428232</v>
      </c>
      <c r="AL664" s="33">
        <v>1516.428232</v>
      </c>
      <c r="AM664" s="33">
        <v>1516.428232</v>
      </c>
      <c r="AN664" s="33">
        <v>1516.428232</v>
      </c>
      <c r="AO664" s="33">
        <v>1516.428232</v>
      </c>
      <c r="AP664" s="33">
        <v>1510.110226</v>
      </c>
    </row>
    <row r="665" spans="1:42" x14ac:dyDescent="0.25">
      <c r="B665" s="33" t="s">
        <v>769</v>
      </c>
      <c r="C665" s="33" t="s">
        <v>36</v>
      </c>
      <c r="P665" s="33">
        <v>207.02253590000001</v>
      </c>
      <c r="Q665" s="33">
        <v>1260.610911</v>
      </c>
      <c r="R665" s="33">
        <v>1357.2530099999999</v>
      </c>
      <c r="S665" s="33">
        <v>1357.2530099999999</v>
      </c>
      <c r="T665" s="33">
        <v>1357.2530099999999</v>
      </c>
      <c r="U665" s="33">
        <v>1357.2530099999999</v>
      </c>
      <c r="V665" s="33">
        <v>1357.2530099999999</v>
      </c>
      <c r="W665" s="33">
        <v>1357.2530099999999</v>
      </c>
      <c r="X665" s="33">
        <v>1357.2530099999999</v>
      </c>
      <c r="Y665" s="33">
        <v>1357.2530099999999</v>
      </c>
      <c r="Z665" s="33">
        <v>1357.2530099999999</v>
      </c>
      <c r="AA665" s="33">
        <v>1357.2530099999999</v>
      </c>
      <c r="AB665" s="33">
        <v>1357.2530099999999</v>
      </c>
      <c r="AC665" s="33">
        <v>1357.2530099999999</v>
      </c>
      <c r="AD665" s="33">
        <v>1357.2530099999999</v>
      </c>
      <c r="AE665" s="33">
        <v>1357.2530099999999</v>
      </c>
      <c r="AF665" s="33">
        <v>1194.456623</v>
      </c>
      <c r="AG665" s="33">
        <v>1048.86718</v>
      </c>
      <c r="AH665" s="33">
        <v>793.57335560000001</v>
      </c>
      <c r="AI665" s="33">
        <v>678.62650480000002</v>
      </c>
      <c r="AJ665" s="33">
        <v>678.62650480000002</v>
      </c>
      <c r="AK665" s="33">
        <v>678.62650480000002</v>
      </c>
      <c r="AL665" s="33">
        <v>678.62650480000002</v>
      </c>
      <c r="AM665" s="33">
        <v>678.62650480000002</v>
      </c>
      <c r="AN665" s="33">
        <v>678.62650480000002</v>
      </c>
      <c r="AO665" s="33">
        <v>678.62650480000002</v>
      </c>
      <c r="AP665" s="33">
        <v>678.62650480000002</v>
      </c>
    </row>
    <row r="666" spans="1:42" x14ac:dyDescent="0.25">
      <c r="B666" s="33" t="s">
        <v>769</v>
      </c>
      <c r="C666" s="33" t="s">
        <v>37</v>
      </c>
      <c r="N666" s="33">
        <v>24.821209960000001</v>
      </c>
      <c r="O666" s="33">
        <v>109.6873956</v>
      </c>
      <c r="P666" s="33">
        <v>117.96020919999999</v>
      </c>
      <c r="Q666" s="33">
        <v>117.96020919999999</v>
      </c>
      <c r="R666" s="33">
        <v>117.96020919999999</v>
      </c>
      <c r="S666" s="33">
        <v>117.96020919999999</v>
      </c>
      <c r="T666" s="33">
        <v>117.96020919999999</v>
      </c>
      <c r="U666" s="33">
        <v>117.96020919999999</v>
      </c>
      <c r="V666" s="33">
        <v>117.96020919999999</v>
      </c>
      <c r="W666" s="33">
        <v>117.96020919999999</v>
      </c>
      <c r="X666" s="33">
        <v>117.96020919999999</v>
      </c>
      <c r="Y666" s="33">
        <v>117.96020919999999</v>
      </c>
      <c r="Z666" s="33">
        <v>117.96020919999999</v>
      </c>
      <c r="AA666" s="33">
        <v>117.96020919999999</v>
      </c>
      <c r="AB666" s="33">
        <v>117.96020919999999</v>
      </c>
      <c r="AC666" s="33">
        <v>117.96020919999999</v>
      </c>
      <c r="AD666" s="33">
        <v>117.96020919999999</v>
      </c>
      <c r="AE666" s="33">
        <v>58.980104609999998</v>
      </c>
      <c r="AF666" s="33">
        <v>117.96020919999999</v>
      </c>
      <c r="AG666" s="33">
        <v>117.96020919999999</v>
      </c>
      <c r="AH666" s="33">
        <v>117.96020919999999</v>
      </c>
      <c r="AI666" s="33">
        <v>58.980104609999998</v>
      </c>
      <c r="AJ666" s="33">
        <v>58.980104609999998</v>
      </c>
      <c r="AK666" s="33">
        <v>58.980104609999998</v>
      </c>
      <c r="AL666" s="33">
        <v>58.980104609999998</v>
      </c>
      <c r="AM666" s="33">
        <v>58.980104609999998</v>
      </c>
      <c r="AN666" s="33">
        <v>58.980104609999998</v>
      </c>
      <c r="AO666" s="33">
        <v>58.980104609999998</v>
      </c>
      <c r="AP666" s="33">
        <v>58.980104609999998</v>
      </c>
    </row>
    <row r="667" spans="1:42" x14ac:dyDescent="0.25">
      <c r="B667" s="33" t="s">
        <v>769</v>
      </c>
      <c r="C667" s="33" t="s">
        <v>38</v>
      </c>
      <c r="O667" s="33">
        <v>131.22481110000001</v>
      </c>
      <c r="P667" s="33">
        <v>437.89209870000002</v>
      </c>
      <c r="Q667" s="33">
        <v>735.23793060000003</v>
      </c>
      <c r="R667" s="33">
        <v>735.23793060000003</v>
      </c>
      <c r="S667" s="33">
        <v>735.23793060000003</v>
      </c>
      <c r="T667" s="33">
        <v>735.23793060000003</v>
      </c>
      <c r="U667" s="33">
        <v>735.23793060000003</v>
      </c>
      <c r="V667" s="33">
        <v>735.23793060000003</v>
      </c>
      <c r="W667" s="33">
        <v>735.23793060000003</v>
      </c>
      <c r="X667" s="33">
        <v>735.23793060000003</v>
      </c>
      <c r="Y667" s="33">
        <v>735.23793060000003</v>
      </c>
      <c r="Z667" s="33">
        <v>735.23793060000003</v>
      </c>
      <c r="AA667" s="33">
        <v>735.23793060000003</v>
      </c>
      <c r="AB667" s="33">
        <v>735.23793060000003</v>
      </c>
      <c r="AC667" s="33">
        <v>735.23793060000003</v>
      </c>
      <c r="AD667" s="33">
        <v>553.41108269999995</v>
      </c>
      <c r="AE667" s="33">
        <v>484.199209</v>
      </c>
      <c r="AF667" s="33">
        <v>367.61896530000001</v>
      </c>
      <c r="AG667" s="33">
        <v>367.61896530000001</v>
      </c>
      <c r="AH667" s="33">
        <v>367.61896530000001</v>
      </c>
      <c r="AI667" s="33">
        <v>367.61896530000001</v>
      </c>
      <c r="AJ667" s="33">
        <v>367.61896530000001</v>
      </c>
      <c r="AK667" s="33">
        <v>367.61896530000001</v>
      </c>
      <c r="AL667" s="33">
        <v>367.61896530000001</v>
      </c>
      <c r="AM667" s="33">
        <v>367.61896530000001</v>
      </c>
      <c r="AN667" s="33">
        <v>367.61896530000001</v>
      </c>
      <c r="AO667" s="33">
        <v>367.61896530000001</v>
      </c>
      <c r="AP667" s="33">
        <v>367.61896530000001</v>
      </c>
    </row>
    <row r="668" spans="1:42" x14ac:dyDescent="0.25">
      <c r="B668" s="33" t="s">
        <v>769</v>
      </c>
      <c r="C668" s="33" t="s">
        <v>39</v>
      </c>
      <c r="T668" s="33">
        <v>84.324968839999997</v>
      </c>
      <c r="U668" s="33">
        <v>78.820817340000005</v>
      </c>
      <c r="V668" s="33">
        <v>84.324968839999997</v>
      </c>
      <c r="W668" s="33">
        <v>84.324968839999997</v>
      </c>
      <c r="X668" s="33">
        <v>84.324968839999997</v>
      </c>
      <c r="Y668" s="33">
        <v>84.324968839999997</v>
      </c>
      <c r="Z668" s="33">
        <v>84.324968839999997</v>
      </c>
      <c r="AA668" s="33">
        <v>84.324968839999997</v>
      </c>
      <c r="AB668" s="33">
        <v>84.324968839999997</v>
      </c>
      <c r="AC668" s="33">
        <v>84.324968839999997</v>
      </c>
      <c r="AD668" s="33">
        <v>84.324968839999997</v>
      </c>
      <c r="AE668" s="33">
        <v>84.324968839999997</v>
      </c>
      <c r="AF668" s="33">
        <v>84.324968839999997</v>
      </c>
      <c r="AG668" s="33">
        <v>42.162484419999998</v>
      </c>
      <c r="AH668" s="33">
        <v>84.324968839999997</v>
      </c>
      <c r="AI668" s="33">
        <v>70.966813130000006</v>
      </c>
      <c r="AJ668" s="33">
        <v>42.162484419999998</v>
      </c>
      <c r="AK668" s="33">
        <v>42.162484419999998</v>
      </c>
      <c r="AL668" s="33">
        <v>42.162484419999998</v>
      </c>
      <c r="AM668" s="33">
        <v>42.162484419999998</v>
      </c>
      <c r="AN668" s="33">
        <v>42.162484419999998</v>
      </c>
      <c r="AO668" s="33">
        <v>42.162484419999998</v>
      </c>
      <c r="AP668" s="33">
        <v>42.162484419999998</v>
      </c>
    </row>
    <row r="669" spans="1:42" x14ac:dyDescent="0.25">
      <c r="B669" s="33" t="s">
        <v>769</v>
      </c>
      <c r="C669" s="33" t="s">
        <v>40</v>
      </c>
    </row>
    <row r="670" spans="1:42" x14ac:dyDescent="0.25">
      <c r="B670" s="33" t="s">
        <v>769</v>
      </c>
      <c r="C670" s="33" t="s">
        <v>41</v>
      </c>
    </row>
    <row r="671" spans="1:42" x14ac:dyDescent="0.25">
      <c r="B671" s="33" t="s">
        <v>769</v>
      </c>
      <c r="C671" s="33" t="s">
        <v>42</v>
      </c>
    </row>
    <row r="672" spans="1:42" x14ac:dyDescent="0.25">
      <c r="B672" s="33" t="s">
        <v>769</v>
      </c>
      <c r="C672" s="33" t="s">
        <v>43</v>
      </c>
    </row>
    <row r="673" spans="1:42" x14ac:dyDescent="0.25">
      <c r="B673" s="33" t="s">
        <v>769</v>
      </c>
      <c r="C673" s="33" t="s">
        <v>44</v>
      </c>
    </row>
    <row r="674" spans="1:42" x14ac:dyDescent="0.25">
      <c r="B674" s="33" t="s">
        <v>769</v>
      </c>
      <c r="C674" s="33" t="s">
        <v>45</v>
      </c>
    </row>
    <row r="675" spans="1:42" x14ac:dyDescent="0.25">
      <c r="B675" s="33" t="s">
        <v>769</v>
      </c>
      <c r="C675" s="33" t="s">
        <v>46</v>
      </c>
    </row>
    <row r="676" spans="1:42" x14ac:dyDescent="0.25">
      <c r="A676" s="33">
        <v>8</v>
      </c>
      <c r="B676" s="33" t="s">
        <v>769</v>
      </c>
      <c r="C676" s="33" t="s">
        <v>15</v>
      </c>
      <c r="D676" s="33">
        <v>0</v>
      </c>
      <c r="E676" s="33">
        <v>0</v>
      </c>
      <c r="F676" s="33">
        <v>0</v>
      </c>
      <c r="G676" s="33">
        <v>0</v>
      </c>
      <c r="H676" s="33">
        <v>0</v>
      </c>
      <c r="I676" s="33">
        <v>0</v>
      </c>
      <c r="J676" s="33">
        <v>0</v>
      </c>
      <c r="K676" s="33">
        <v>0</v>
      </c>
      <c r="L676" s="33">
        <v>0</v>
      </c>
      <c r="M676" s="33">
        <v>0</v>
      </c>
      <c r="N676" s="33">
        <v>24.821209960000001</v>
      </c>
      <c r="O676" s="33">
        <v>240.91220670000001</v>
      </c>
      <c r="P676" s="33">
        <v>762.87484380000001</v>
      </c>
      <c r="Q676" s="33">
        <v>2113.8090499999998</v>
      </c>
      <c r="R676" s="33">
        <v>2210.451149</v>
      </c>
      <c r="S676" s="33">
        <v>2210.451149</v>
      </c>
      <c r="T676" s="33">
        <v>2294.7761180000002</v>
      </c>
      <c r="U676" s="33">
        <v>2289.2719670000001</v>
      </c>
      <c r="V676" s="33">
        <v>2294.7761180000002</v>
      </c>
      <c r="W676" s="33">
        <v>2294.7761180000002</v>
      </c>
      <c r="X676" s="33">
        <v>2294.7761180000002</v>
      </c>
      <c r="Y676" s="33">
        <v>2294.7761180000002</v>
      </c>
      <c r="Z676" s="33">
        <v>2294.7761180000002</v>
      </c>
      <c r="AA676" s="33">
        <v>2294.7761180000002</v>
      </c>
      <c r="AB676" s="33">
        <v>2294.7761180000002</v>
      </c>
      <c r="AC676" s="33">
        <v>2294.7761180000002</v>
      </c>
      <c r="AD676" s="33">
        <v>2112.949271</v>
      </c>
      <c r="AE676" s="33">
        <v>1984.757292</v>
      </c>
      <c r="AF676" s="33">
        <v>1764.360766</v>
      </c>
      <c r="AG676" s="33">
        <v>1576.608839</v>
      </c>
      <c r="AH676" s="33">
        <v>1363.4774990000001</v>
      </c>
      <c r="AI676" s="33">
        <v>1176.1923879999999</v>
      </c>
      <c r="AJ676" s="33">
        <v>1147.3880590000001</v>
      </c>
      <c r="AK676" s="33">
        <v>1147.3880590000001</v>
      </c>
      <c r="AL676" s="33">
        <v>1147.3880590000001</v>
      </c>
      <c r="AM676" s="33">
        <v>1147.3880590000001</v>
      </c>
      <c r="AN676" s="33">
        <v>1147.3880590000001</v>
      </c>
      <c r="AO676" s="33">
        <v>1147.3880590000001</v>
      </c>
      <c r="AP676" s="33">
        <v>1147.3880590000001</v>
      </c>
    </row>
    <row r="677" spans="1:42" x14ac:dyDescent="0.25">
      <c r="B677" s="33" t="s">
        <v>770</v>
      </c>
      <c r="C677" s="33" t="s">
        <v>36</v>
      </c>
      <c r="P677" s="33">
        <v>144.9631487</v>
      </c>
      <c r="Q677" s="33">
        <v>246.10573769999999</v>
      </c>
      <c r="R677" s="33">
        <v>534.67187509999997</v>
      </c>
      <c r="S677" s="33">
        <v>545.08240379999995</v>
      </c>
      <c r="T677" s="33">
        <v>509.77333470000002</v>
      </c>
      <c r="U677" s="33">
        <v>466.15600749999999</v>
      </c>
      <c r="V677" s="33">
        <v>598.50305600000002</v>
      </c>
      <c r="W677" s="33">
        <v>798.79175520000001</v>
      </c>
      <c r="X677" s="33">
        <v>932.31201499999997</v>
      </c>
      <c r="Y677" s="33">
        <v>932.31201499999997</v>
      </c>
      <c r="Z677" s="33">
        <v>917.13405450000005</v>
      </c>
      <c r="AA677" s="33">
        <v>925.86256060000005</v>
      </c>
      <c r="AB677" s="33">
        <v>807.43039439999995</v>
      </c>
      <c r="AC677" s="33">
        <v>612.38727370000004</v>
      </c>
      <c r="AD677" s="33">
        <v>466.15600749999999</v>
      </c>
      <c r="AE677" s="33">
        <v>466.15600749999999</v>
      </c>
      <c r="AF677" s="33">
        <v>466.15600749999999</v>
      </c>
      <c r="AG677" s="33">
        <v>466.15600749999999</v>
      </c>
      <c r="AH677" s="33">
        <v>466.15600749999999</v>
      </c>
      <c r="AI677" s="33">
        <v>466.15600749999999</v>
      </c>
      <c r="AJ677" s="33">
        <v>466.15600749999999</v>
      </c>
      <c r="AK677" s="33">
        <v>466.15600749999999</v>
      </c>
      <c r="AL677" s="33">
        <v>466.15600749999999</v>
      </c>
      <c r="AM677" s="33">
        <v>466.15600749999999</v>
      </c>
      <c r="AN677" s="33">
        <v>466.15600749999999</v>
      </c>
      <c r="AO677" s="33">
        <v>466.15600749999999</v>
      </c>
      <c r="AP677" s="33">
        <v>466.15600749999999</v>
      </c>
    </row>
    <row r="678" spans="1:42" x14ac:dyDescent="0.25">
      <c r="B678" s="33" t="s">
        <v>770</v>
      </c>
      <c r="C678" s="33" t="s">
        <v>37</v>
      </c>
    </row>
    <row r="679" spans="1:42" x14ac:dyDescent="0.25">
      <c r="B679" s="33" t="s">
        <v>770</v>
      </c>
      <c r="C679" s="33" t="s">
        <v>38</v>
      </c>
      <c r="Q679" s="33">
        <v>26.412912420000001</v>
      </c>
      <c r="R679" s="33">
        <v>52.821539469999998</v>
      </c>
      <c r="S679" s="33">
        <v>52.821539469999998</v>
      </c>
      <c r="T679" s="33">
        <v>52.821539469999998</v>
      </c>
      <c r="U679" s="33">
        <v>52.821539469999998</v>
      </c>
      <c r="V679" s="33">
        <v>52.821539469999998</v>
      </c>
      <c r="W679" s="33">
        <v>52.821539469999998</v>
      </c>
      <c r="X679" s="33">
        <v>64.320850849999999</v>
      </c>
      <c r="Y679" s="33">
        <v>105.64307890000001</v>
      </c>
      <c r="Z679" s="33">
        <v>52.821539469999998</v>
      </c>
      <c r="AA679" s="33">
        <v>105.64307890000001</v>
      </c>
      <c r="AB679" s="33">
        <v>52.821539469999998</v>
      </c>
      <c r="AC679" s="33">
        <v>52.821539469999998</v>
      </c>
      <c r="AD679" s="33">
        <v>52.821539469999998</v>
      </c>
      <c r="AE679" s="33">
        <v>52.821539469999998</v>
      </c>
      <c r="AF679" s="33">
        <v>52.821539469999998</v>
      </c>
      <c r="AG679" s="33">
        <v>52.821539469999998</v>
      </c>
      <c r="AH679" s="33">
        <v>52.821539469999998</v>
      </c>
      <c r="AI679" s="33">
        <v>52.821539469999998</v>
      </c>
      <c r="AJ679" s="33">
        <v>52.821539469999998</v>
      </c>
      <c r="AK679" s="33">
        <v>52.821539469999998</v>
      </c>
      <c r="AL679" s="33">
        <v>52.821539469999998</v>
      </c>
      <c r="AM679" s="33">
        <v>52.821539469999998</v>
      </c>
      <c r="AN679" s="33">
        <v>52.821539469999998</v>
      </c>
      <c r="AO679" s="33">
        <v>52.821539469999998</v>
      </c>
      <c r="AP679" s="33">
        <v>52.821539469999998</v>
      </c>
    </row>
    <row r="680" spans="1:42" x14ac:dyDescent="0.25">
      <c r="B680" s="33" t="s">
        <v>770</v>
      </c>
      <c r="C680" s="33" t="s">
        <v>39</v>
      </c>
    </row>
    <row r="681" spans="1:42" x14ac:dyDescent="0.25">
      <c r="B681" s="33" t="s">
        <v>770</v>
      </c>
      <c r="C681" s="33" t="s">
        <v>40</v>
      </c>
    </row>
    <row r="682" spans="1:42" x14ac:dyDescent="0.25">
      <c r="B682" s="33" t="s">
        <v>770</v>
      </c>
      <c r="C682" s="33" t="s">
        <v>41</v>
      </c>
    </row>
    <row r="683" spans="1:42" x14ac:dyDescent="0.25">
      <c r="B683" s="33" t="s">
        <v>770</v>
      </c>
      <c r="C683" s="33" t="s">
        <v>42</v>
      </c>
    </row>
    <row r="684" spans="1:42" x14ac:dyDescent="0.25">
      <c r="B684" s="33" t="s">
        <v>770</v>
      </c>
      <c r="C684" s="33" t="s">
        <v>43</v>
      </c>
    </row>
    <row r="685" spans="1:42" x14ac:dyDescent="0.25">
      <c r="B685" s="33" t="s">
        <v>770</v>
      </c>
      <c r="C685" s="33" t="s">
        <v>44</v>
      </c>
    </row>
    <row r="686" spans="1:42" x14ac:dyDescent="0.25">
      <c r="B686" s="33" t="s">
        <v>770</v>
      </c>
      <c r="C686" s="33" t="s">
        <v>45</v>
      </c>
    </row>
    <row r="687" spans="1:42" x14ac:dyDescent="0.25">
      <c r="B687" s="33" t="s">
        <v>770</v>
      </c>
      <c r="C687" s="33" t="s">
        <v>46</v>
      </c>
    </row>
    <row r="688" spans="1:42" x14ac:dyDescent="0.25">
      <c r="A688" s="33">
        <v>10</v>
      </c>
      <c r="B688" s="33" t="s">
        <v>770</v>
      </c>
      <c r="C688" s="33" t="s">
        <v>15</v>
      </c>
      <c r="D688" s="33">
        <v>0</v>
      </c>
      <c r="E688" s="33">
        <v>0</v>
      </c>
      <c r="F688" s="33">
        <v>0</v>
      </c>
      <c r="G688" s="33">
        <v>0</v>
      </c>
      <c r="H688" s="33">
        <v>0</v>
      </c>
      <c r="I688" s="33">
        <v>0</v>
      </c>
      <c r="J688" s="33">
        <v>0</v>
      </c>
      <c r="K688" s="33">
        <v>0</v>
      </c>
      <c r="L688" s="33">
        <v>0</v>
      </c>
      <c r="M688" s="33">
        <v>0</v>
      </c>
      <c r="N688" s="33">
        <v>0</v>
      </c>
      <c r="O688" s="33">
        <v>0</v>
      </c>
      <c r="P688" s="33">
        <v>144.9631487</v>
      </c>
      <c r="Q688" s="33">
        <v>272.5186501</v>
      </c>
      <c r="R688" s="33">
        <v>587.49341460000005</v>
      </c>
      <c r="S688" s="33">
        <v>597.90394330000004</v>
      </c>
      <c r="T688" s="33">
        <v>562.59487420000005</v>
      </c>
      <c r="U688" s="33">
        <v>518.97754699999996</v>
      </c>
      <c r="V688" s="33">
        <v>651.32459549999999</v>
      </c>
      <c r="W688" s="33">
        <v>851.61329469999998</v>
      </c>
      <c r="X688" s="33">
        <v>996.63286589999996</v>
      </c>
      <c r="Y688" s="33">
        <v>1037.9550939999999</v>
      </c>
      <c r="Z688" s="33">
        <v>969.95559400000002</v>
      </c>
      <c r="AA688" s="33">
        <v>1031.5056400000001</v>
      </c>
      <c r="AB688" s="33">
        <v>860.25193379999996</v>
      </c>
      <c r="AC688" s="33">
        <v>665.20881320000001</v>
      </c>
      <c r="AD688" s="33">
        <v>518.97754699999996</v>
      </c>
      <c r="AE688" s="33">
        <v>518.97754699999996</v>
      </c>
      <c r="AF688" s="33">
        <v>518.97754699999996</v>
      </c>
      <c r="AG688" s="33">
        <v>518.97754699999996</v>
      </c>
      <c r="AH688" s="33">
        <v>518.97754699999996</v>
      </c>
      <c r="AI688" s="33">
        <v>518.97754699999996</v>
      </c>
      <c r="AJ688" s="33">
        <v>518.97754699999996</v>
      </c>
      <c r="AK688" s="33">
        <v>518.97754699999996</v>
      </c>
      <c r="AL688" s="33">
        <v>518.97754699999996</v>
      </c>
      <c r="AM688" s="33">
        <v>518.97754699999996</v>
      </c>
      <c r="AN688" s="33">
        <v>518.97754699999996</v>
      </c>
      <c r="AO688" s="33">
        <v>518.97754699999996</v>
      </c>
      <c r="AP688" s="33">
        <v>518.97754699999996</v>
      </c>
    </row>
    <row r="689" spans="2:42" x14ac:dyDescent="0.25">
      <c r="B689" s="33" t="s">
        <v>696</v>
      </c>
      <c r="C689" s="33" t="s">
        <v>36</v>
      </c>
    </row>
    <row r="690" spans="2:42" x14ac:dyDescent="0.25">
      <c r="B690" s="33" t="s">
        <v>696</v>
      </c>
      <c r="C690" s="33" t="s">
        <v>37</v>
      </c>
    </row>
    <row r="691" spans="2:42" x14ac:dyDescent="0.25">
      <c r="B691" s="33" t="s">
        <v>696</v>
      </c>
      <c r="C691" s="33" t="s">
        <v>38</v>
      </c>
    </row>
    <row r="692" spans="2:42" x14ac:dyDescent="0.25">
      <c r="B692" s="33" t="s">
        <v>696</v>
      </c>
      <c r="C692" s="33" t="s">
        <v>39</v>
      </c>
    </row>
    <row r="693" spans="2:42" x14ac:dyDescent="0.25">
      <c r="B693" s="33" t="s">
        <v>696</v>
      </c>
      <c r="C693" s="33" t="s">
        <v>40</v>
      </c>
    </row>
    <row r="694" spans="2:42" x14ac:dyDescent="0.25">
      <c r="B694" s="33" t="s">
        <v>696</v>
      </c>
      <c r="C694" s="33" t="s">
        <v>41</v>
      </c>
    </row>
    <row r="695" spans="2:42" x14ac:dyDescent="0.25">
      <c r="B695" s="33" t="s">
        <v>696</v>
      </c>
      <c r="C695" s="33" t="s">
        <v>42</v>
      </c>
    </row>
    <row r="696" spans="2:42" x14ac:dyDescent="0.25">
      <c r="B696" s="33" t="s">
        <v>696</v>
      </c>
      <c r="C696" s="33" t="s">
        <v>43</v>
      </c>
    </row>
    <row r="697" spans="2:42" x14ac:dyDescent="0.25">
      <c r="B697" s="33" t="s">
        <v>696</v>
      </c>
      <c r="C697" s="33" t="s">
        <v>44</v>
      </c>
    </row>
    <row r="698" spans="2:42" x14ac:dyDescent="0.25">
      <c r="B698" s="33" t="s">
        <v>696</v>
      </c>
      <c r="C698" s="33" t="s">
        <v>45</v>
      </c>
    </row>
    <row r="699" spans="2:42" x14ac:dyDescent="0.25">
      <c r="B699" s="33" t="s">
        <v>696</v>
      </c>
      <c r="C699" s="33" t="s">
        <v>46</v>
      </c>
    </row>
    <row r="700" spans="2:42" x14ac:dyDescent="0.25">
      <c r="B700" s="33" t="s">
        <v>696</v>
      </c>
      <c r="C700" s="33" t="s">
        <v>15</v>
      </c>
      <c r="D700" s="33">
        <v>0</v>
      </c>
      <c r="E700" s="33">
        <v>0</v>
      </c>
      <c r="F700" s="33">
        <v>0</v>
      </c>
      <c r="G700" s="33">
        <v>0</v>
      </c>
      <c r="H700" s="33">
        <v>0</v>
      </c>
      <c r="I700" s="33">
        <v>0</v>
      </c>
      <c r="J700" s="33">
        <v>0</v>
      </c>
      <c r="K700" s="33">
        <v>0</v>
      </c>
      <c r="L700" s="33">
        <v>0</v>
      </c>
      <c r="M700" s="33">
        <v>0</v>
      </c>
      <c r="N700" s="33">
        <v>0</v>
      </c>
      <c r="O700" s="33">
        <v>0</v>
      </c>
      <c r="P700" s="33">
        <v>0</v>
      </c>
      <c r="Q700" s="33">
        <v>0</v>
      </c>
      <c r="R700" s="33">
        <v>0</v>
      </c>
      <c r="S700" s="33">
        <v>0</v>
      </c>
      <c r="T700" s="33">
        <v>0</v>
      </c>
      <c r="U700" s="33">
        <v>0</v>
      </c>
      <c r="V700" s="33">
        <v>0</v>
      </c>
      <c r="W700" s="33">
        <v>0</v>
      </c>
      <c r="X700" s="33">
        <v>0</v>
      </c>
      <c r="Y700" s="33">
        <v>0</v>
      </c>
      <c r="Z700" s="33">
        <v>0</v>
      </c>
      <c r="AA700" s="33">
        <v>0</v>
      </c>
      <c r="AB700" s="33">
        <v>0</v>
      </c>
      <c r="AC700" s="33">
        <v>0</v>
      </c>
      <c r="AD700" s="33">
        <v>0</v>
      </c>
      <c r="AE700" s="33">
        <v>0</v>
      </c>
      <c r="AF700" s="33">
        <v>0</v>
      </c>
      <c r="AG700" s="33">
        <v>0</v>
      </c>
      <c r="AH700" s="33">
        <v>0</v>
      </c>
      <c r="AI700" s="33">
        <v>0</v>
      </c>
      <c r="AJ700" s="33">
        <v>0</v>
      </c>
      <c r="AK700" s="33">
        <v>0</v>
      </c>
      <c r="AL700" s="33">
        <v>0</v>
      </c>
      <c r="AM700" s="33">
        <v>0</v>
      </c>
      <c r="AN700" s="33">
        <v>0</v>
      </c>
      <c r="AO700" s="33">
        <v>0</v>
      </c>
      <c r="AP700" s="33">
        <v>0</v>
      </c>
    </row>
    <row r="701" spans="2:42" x14ac:dyDescent="0.25">
      <c r="B701" s="33" t="s">
        <v>695</v>
      </c>
      <c r="C701" s="33" t="s">
        <v>36</v>
      </c>
      <c r="P701" s="33">
        <v>2402.601482</v>
      </c>
      <c r="Q701" s="33">
        <v>2402.601482</v>
      </c>
      <c r="R701" s="33">
        <v>2402.601482</v>
      </c>
      <c r="S701" s="33">
        <v>2402.601482</v>
      </c>
      <c r="T701" s="33">
        <v>2402.601482</v>
      </c>
      <c r="U701" s="33">
        <v>2402.601482</v>
      </c>
      <c r="V701" s="33">
        <v>2402.601482</v>
      </c>
      <c r="W701" s="33">
        <v>3606.3488649999999</v>
      </c>
      <c r="X701" s="33">
        <v>3606.3488649999999</v>
      </c>
      <c r="Y701" s="33">
        <v>3606.3488649999999</v>
      </c>
      <c r="Z701" s="33">
        <v>3606.3488649999999</v>
      </c>
      <c r="AA701" s="33">
        <v>3606.3488649999999</v>
      </c>
      <c r="AB701" s="33">
        <v>3978.5441300000002</v>
      </c>
      <c r="AC701" s="33">
        <v>3978.5441300000002</v>
      </c>
      <c r="AD701" s="33">
        <v>3978.5441300000002</v>
      </c>
      <c r="AE701" s="33">
        <v>3978.5441300000002</v>
      </c>
      <c r="AF701" s="33">
        <v>3978.5441300000002</v>
      </c>
      <c r="AG701" s="33">
        <v>3978.5441300000002</v>
      </c>
      <c r="AH701" s="33">
        <v>3978.5441300000002</v>
      </c>
      <c r="AI701" s="33">
        <v>3978.5441300000002</v>
      </c>
      <c r="AJ701" s="33">
        <v>3978.5441300000002</v>
      </c>
      <c r="AK701" s="33">
        <v>3978.5441300000002</v>
      </c>
      <c r="AL701" s="33">
        <v>4096.5945590000001</v>
      </c>
      <c r="AM701" s="33">
        <v>4096.5945590000001</v>
      </c>
      <c r="AN701" s="33">
        <v>4096.5945590000001</v>
      </c>
      <c r="AO701" s="33">
        <v>4096.5945590000001</v>
      </c>
      <c r="AP701" s="33">
        <v>4096.5945590000001</v>
      </c>
    </row>
    <row r="702" spans="2:42" x14ac:dyDescent="0.25">
      <c r="B702" s="33" t="s">
        <v>695</v>
      </c>
      <c r="C702" s="33" t="s">
        <v>37</v>
      </c>
    </row>
    <row r="703" spans="2:42" x14ac:dyDescent="0.25">
      <c r="B703" s="33" t="s">
        <v>695</v>
      </c>
      <c r="C703" s="33" t="s">
        <v>38</v>
      </c>
    </row>
    <row r="704" spans="2:42" x14ac:dyDescent="0.25">
      <c r="B704" s="33" t="s">
        <v>695</v>
      </c>
      <c r="C704" s="33" t="s">
        <v>39</v>
      </c>
    </row>
    <row r="705" spans="2:42" x14ac:dyDescent="0.25">
      <c r="B705" s="33" t="s">
        <v>695</v>
      </c>
      <c r="C705" s="33" t="s">
        <v>40</v>
      </c>
    </row>
    <row r="706" spans="2:42" x14ac:dyDescent="0.25">
      <c r="B706" s="33" t="s">
        <v>695</v>
      </c>
      <c r="C706" s="33" t="s">
        <v>41</v>
      </c>
    </row>
    <row r="707" spans="2:42" x14ac:dyDescent="0.25">
      <c r="B707" s="33" t="s">
        <v>695</v>
      </c>
      <c r="C707" s="33" t="s">
        <v>42</v>
      </c>
    </row>
    <row r="708" spans="2:42" x14ac:dyDescent="0.25">
      <c r="B708" s="33" t="s">
        <v>695</v>
      </c>
      <c r="C708" s="33" t="s">
        <v>43</v>
      </c>
    </row>
    <row r="709" spans="2:42" x14ac:dyDescent="0.25">
      <c r="B709" s="33" t="s">
        <v>695</v>
      </c>
      <c r="C709" s="33" t="s">
        <v>44</v>
      </c>
    </row>
    <row r="710" spans="2:42" x14ac:dyDescent="0.25">
      <c r="B710" s="33" t="s">
        <v>695</v>
      </c>
      <c r="C710" s="33" t="s">
        <v>45</v>
      </c>
    </row>
    <row r="711" spans="2:42" x14ac:dyDescent="0.25">
      <c r="B711" s="33" t="s">
        <v>695</v>
      </c>
      <c r="C711" s="33" t="s">
        <v>46</v>
      </c>
    </row>
    <row r="712" spans="2:42" x14ac:dyDescent="0.25">
      <c r="B712" s="33" t="s">
        <v>695</v>
      </c>
      <c r="C712" s="33" t="s">
        <v>15</v>
      </c>
      <c r="D712" s="33">
        <v>0</v>
      </c>
      <c r="E712" s="33">
        <v>0</v>
      </c>
      <c r="F712" s="33">
        <v>0</v>
      </c>
      <c r="G712" s="33">
        <v>0</v>
      </c>
      <c r="H712" s="33">
        <v>0</v>
      </c>
      <c r="I712" s="33">
        <v>0</v>
      </c>
      <c r="J712" s="33">
        <v>0</v>
      </c>
      <c r="K712" s="33">
        <v>0</v>
      </c>
      <c r="L712" s="33">
        <v>0</v>
      </c>
      <c r="M712" s="33">
        <v>0</v>
      </c>
      <c r="N712" s="33">
        <v>0</v>
      </c>
      <c r="O712" s="33">
        <v>0</v>
      </c>
      <c r="P712" s="33">
        <v>2402.601482</v>
      </c>
      <c r="Q712" s="33">
        <v>2402.601482</v>
      </c>
      <c r="R712" s="33">
        <v>2402.601482</v>
      </c>
      <c r="S712" s="33">
        <v>2402.601482</v>
      </c>
      <c r="T712" s="33">
        <v>2402.601482</v>
      </c>
      <c r="U712" s="33">
        <v>2402.601482</v>
      </c>
      <c r="V712" s="33">
        <v>2402.601482</v>
      </c>
      <c r="W712" s="33">
        <v>3606.3488649999999</v>
      </c>
      <c r="X712" s="33">
        <v>3606.3488649999999</v>
      </c>
      <c r="Y712" s="33">
        <v>3606.3488649999999</v>
      </c>
      <c r="Z712" s="33">
        <v>3606.3488649999999</v>
      </c>
      <c r="AA712" s="33">
        <v>3606.3488649999999</v>
      </c>
      <c r="AB712" s="33">
        <v>3978.5441300000002</v>
      </c>
      <c r="AC712" s="33">
        <v>3978.5441300000002</v>
      </c>
      <c r="AD712" s="33">
        <v>3978.5441300000002</v>
      </c>
      <c r="AE712" s="33">
        <v>3978.5441300000002</v>
      </c>
      <c r="AF712" s="33">
        <v>3978.5441300000002</v>
      </c>
      <c r="AG712" s="33">
        <v>3978.5441300000002</v>
      </c>
      <c r="AH712" s="33">
        <v>3978.5441300000002</v>
      </c>
      <c r="AI712" s="33">
        <v>3978.5441300000002</v>
      </c>
      <c r="AJ712" s="33">
        <v>3978.5441300000002</v>
      </c>
      <c r="AK712" s="33">
        <v>3978.5441300000002</v>
      </c>
      <c r="AL712" s="33">
        <v>4096.5945590000001</v>
      </c>
      <c r="AM712" s="33">
        <v>4096.5945590000001</v>
      </c>
      <c r="AN712" s="33">
        <v>4096.5945590000001</v>
      </c>
      <c r="AO712" s="33">
        <v>4096.5945590000001</v>
      </c>
      <c r="AP712" s="33">
        <v>4096.5945590000001</v>
      </c>
    </row>
    <row r="713" spans="2:42" x14ac:dyDescent="0.25">
      <c r="B713" s="33" t="s">
        <v>771</v>
      </c>
      <c r="C713" s="33" t="s">
        <v>36</v>
      </c>
    </row>
    <row r="714" spans="2:42" x14ac:dyDescent="0.25">
      <c r="B714" s="33" t="s">
        <v>771</v>
      </c>
      <c r="C714" s="33" t="s">
        <v>37</v>
      </c>
    </row>
    <row r="715" spans="2:42" x14ac:dyDescent="0.25">
      <c r="B715" s="33" t="s">
        <v>771</v>
      </c>
      <c r="C715" s="33" t="s">
        <v>38</v>
      </c>
    </row>
    <row r="716" spans="2:42" x14ac:dyDescent="0.25">
      <c r="B716" s="33" t="s">
        <v>771</v>
      </c>
      <c r="C716" s="33" t="s">
        <v>39</v>
      </c>
    </row>
    <row r="717" spans="2:42" x14ac:dyDescent="0.25">
      <c r="B717" s="33" t="s">
        <v>771</v>
      </c>
      <c r="C717" s="33" t="s">
        <v>40</v>
      </c>
    </row>
    <row r="718" spans="2:42" x14ac:dyDescent="0.25">
      <c r="B718" s="33" t="s">
        <v>771</v>
      </c>
      <c r="C718" s="33" t="s">
        <v>41</v>
      </c>
    </row>
    <row r="719" spans="2:42" x14ac:dyDescent="0.25">
      <c r="B719" s="33" t="s">
        <v>771</v>
      </c>
      <c r="C719" s="33" t="s">
        <v>42</v>
      </c>
    </row>
    <row r="720" spans="2:42" x14ac:dyDescent="0.25">
      <c r="B720" s="33" t="s">
        <v>771</v>
      </c>
      <c r="C720" s="33" t="s">
        <v>43</v>
      </c>
    </row>
    <row r="721" spans="1:42" x14ac:dyDescent="0.25">
      <c r="B721" s="33" t="s">
        <v>771</v>
      </c>
      <c r="C721" s="33" t="s">
        <v>44</v>
      </c>
    </row>
    <row r="722" spans="1:42" x14ac:dyDescent="0.25">
      <c r="B722" s="33" t="s">
        <v>771</v>
      </c>
      <c r="C722" s="33" t="s">
        <v>45</v>
      </c>
    </row>
    <row r="723" spans="1:42" x14ac:dyDescent="0.25">
      <c r="B723" s="33" t="s">
        <v>771</v>
      </c>
      <c r="C723" s="33" t="s">
        <v>46</v>
      </c>
    </row>
    <row r="724" spans="1:42" x14ac:dyDescent="0.25">
      <c r="A724" s="33">
        <v>6</v>
      </c>
      <c r="B724" s="33" t="s">
        <v>771</v>
      </c>
      <c r="C724" s="33" t="s">
        <v>15</v>
      </c>
      <c r="D724" s="33">
        <v>0</v>
      </c>
      <c r="E724" s="33">
        <v>0</v>
      </c>
      <c r="F724" s="33">
        <v>0</v>
      </c>
      <c r="G724" s="33">
        <v>0</v>
      </c>
      <c r="H724" s="33">
        <v>0</v>
      </c>
      <c r="I724" s="33">
        <v>0</v>
      </c>
      <c r="J724" s="33">
        <v>0</v>
      </c>
      <c r="K724" s="33">
        <v>0</v>
      </c>
      <c r="L724" s="33">
        <v>0</v>
      </c>
      <c r="M724" s="33">
        <v>0</v>
      </c>
      <c r="N724" s="33">
        <v>0</v>
      </c>
      <c r="O724" s="33">
        <v>0</v>
      </c>
      <c r="P724" s="33">
        <v>0</v>
      </c>
      <c r="Q724" s="33">
        <v>0</v>
      </c>
      <c r="R724" s="33">
        <v>0</v>
      </c>
      <c r="S724" s="33">
        <v>0</v>
      </c>
      <c r="T724" s="33">
        <v>0</v>
      </c>
      <c r="U724" s="33">
        <v>0</v>
      </c>
      <c r="V724" s="33">
        <v>0</v>
      </c>
      <c r="W724" s="33">
        <v>0</v>
      </c>
      <c r="X724" s="33">
        <v>0</v>
      </c>
      <c r="Y724" s="33">
        <v>0</v>
      </c>
      <c r="Z724" s="33">
        <v>0</v>
      </c>
      <c r="AA724" s="33">
        <v>0</v>
      </c>
      <c r="AB724" s="33">
        <v>0</v>
      </c>
      <c r="AC724" s="33">
        <v>0</v>
      </c>
      <c r="AD724" s="33">
        <v>0</v>
      </c>
      <c r="AE724" s="33">
        <v>0</v>
      </c>
      <c r="AF724" s="33">
        <v>0</v>
      </c>
      <c r="AG724" s="33">
        <v>0</v>
      </c>
      <c r="AH724" s="33">
        <v>0</v>
      </c>
      <c r="AI724" s="33">
        <v>0</v>
      </c>
      <c r="AJ724" s="33">
        <v>0</v>
      </c>
      <c r="AK724" s="33">
        <v>0</v>
      </c>
      <c r="AL724" s="33">
        <v>0</v>
      </c>
      <c r="AM724" s="33">
        <v>0</v>
      </c>
      <c r="AN724" s="33">
        <v>0</v>
      </c>
      <c r="AO724" s="33">
        <v>0</v>
      </c>
      <c r="AP724" s="33">
        <v>0</v>
      </c>
    </row>
    <row r="725" spans="1:42" x14ac:dyDescent="0.25">
      <c r="B725" s="33" t="s">
        <v>707</v>
      </c>
      <c r="C725" s="33" t="s">
        <v>36</v>
      </c>
    </row>
    <row r="726" spans="1:42" x14ac:dyDescent="0.25">
      <c r="B726" s="33" t="s">
        <v>707</v>
      </c>
      <c r="C726" s="33" t="s">
        <v>37</v>
      </c>
    </row>
    <row r="727" spans="1:42" x14ac:dyDescent="0.25">
      <c r="B727" s="33" t="s">
        <v>707</v>
      </c>
      <c r="C727" s="33" t="s">
        <v>38</v>
      </c>
    </row>
    <row r="728" spans="1:42" x14ac:dyDescent="0.25">
      <c r="B728" s="33" t="s">
        <v>707</v>
      </c>
      <c r="C728" s="33" t="s">
        <v>39</v>
      </c>
    </row>
    <row r="729" spans="1:42" x14ac:dyDescent="0.25">
      <c r="B729" s="33" t="s">
        <v>707</v>
      </c>
      <c r="C729" s="33" t="s">
        <v>40</v>
      </c>
    </row>
    <row r="730" spans="1:42" x14ac:dyDescent="0.25">
      <c r="B730" s="33" t="s">
        <v>707</v>
      </c>
      <c r="C730" s="33" t="s">
        <v>41</v>
      </c>
    </row>
    <row r="731" spans="1:42" x14ac:dyDescent="0.25">
      <c r="B731" s="33" t="s">
        <v>707</v>
      </c>
      <c r="C731" s="33" t="s">
        <v>42</v>
      </c>
    </row>
    <row r="732" spans="1:42" x14ac:dyDescent="0.25">
      <c r="B732" s="33" t="s">
        <v>707</v>
      </c>
      <c r="C732" s="33" t="s">
        <v>43</v>
      </c>
    </row>
    <row r="733" spans="1:42" x14ac:dyDescent="0.25">
      <c r="B733" s="33" t="s">
        <v>707</v>
      </c>
      <c r="C733" s="33" t="s">
        <v>44</v>
      </c>
    </row>
    <row r="734" spans="1:42" x14ac:dyDescent="0.25">
      <c r="B734" s="33" t="s">
        <v>707</v>
      </c>
      <c r="C734" s="33" t="s">
        <v>45</v>
      </c>
    </row>
    <row r="735" spans="1:42" x14ac:dyDescent="0.25">
      <c r="B735" s="33" t="s">
        <v>707</v>
      </c>
      <c r="C735" s="33" t="s">
        <v>46</v>
      </c>
    </row>
    <row r="736" spans="1:42" x14ac:dyDescent="0.25">
      <c r="B736" s="33" t="s">
        <v>707</v>
      </c>
      <c r="C736" s="33" t="s">
        <v>15</v>
      </c>
      <c r="D736" s="33">
        <v>0</v>
      </c>
      <c r="E736" s="33">
        <v>0</v>
      </c>
      <c r="F736" s="33">
        <v>0</v>
      </c>
      <c r="G736" s="33">
        <v>0</v>
      </c>
      <c r="H736" s="33">
        <v>0</v>
      </c>
      <c r="I736" s="33">
        <v>0</v>
      </c>
      <c r="J736" s="33">
        <v>0</v>
      </c>
      <c r="K736" s="33">
        <v>0</v>
      </c>
      <c r="L736" s="33">
        <v>0</v>
      </c>
      <c r="M736" s="33">
        <v>0</v>
      </c>
      <c r="N736" s="33">
        <v>0</v>
      </c>
      <c r="O736" s="33">
        <v>0</v>
      </c>
      <c r="P736" s="33">
        <v>0</v>
      </c>
      <c r="Q736" s="33">
        <v>0</v>
      </c>
      <c r="R736" s="33">
        <v>0</v>
      </c>
      <c r="S736" s="33">
        <v>0</v>
      </c>
      <c r="T736" s="33">
        <v>0</v>
      </c>
      <c r="U736" s="33">
        <v>0</v>
      </c>
      <c r="V736" s="33">
        <v>0</v>
      </c>
      <c r="W736" s="33">
        <v>0</v>
      </c>
      <c r="X736" s="33">
        <v>0</v>
      </c>
      <c r="Y736" s="33">
        <v>0</v>
      </c>
      <c r="Z736" s="33">
        <v>0</v>
      </c>
      <c r="AA736" s="33">
        <v>0</v>
      </c>
      <c r="AB736" s="33">
        <v>0</v>
      </c>
      <c r="AC736" s="33">
        <v>0</v>
      </c>
      <c r="AD736" s="33">
        <v>0</v>
      </c>
      <c r="AE736" s="33">
        <v>0</v>
      </c>
      <c r="AF736" s="33">
        <v>0</v>
      </c>
      <c r="AG736" s="33">
        <v>0</v>
      </c>
      <c r="AH736" s="33">
        <v>0</v>
      </c>
      <c r="AI736" s="33">
        <v>0</v>
      </c>
      <c r="AJ736" s="33">
        <v>0</v>
      </c>
      <c r="AK736" s="33">
        <v>0</v>
      </c>
      <c r="AL736" s="33">
        <v>0</v>
      </c>
      <c r="AM736" s="33">
        <v>0</v>
      </c>
      <c r="AN736" s="33">
        <v>0</v>
      </c>
      <c r="AO736" s="33">
        <v>0</v>
      </c>
      <c r="AP736" s="33">
        <v>0</v>
      </c>
    </row>
    <row r="737" spans="2:42" x14ac:dyDescent="0.25">
      <c r="B737" s="33" t="s">
        <v>720</v>
      </c>
      <c r="C737" s="33" t="s">
        <v>36</v>
      </c>
    </row>
    <row r="738" spans="2:42" x14ac:dyDescent="0.25">
      <c r="B738" s="33" t="s">
        <v>720</v>
      </c>
      <c r="C738" s="33" t="s">
        <v>37</v>
      </c>
    </row>
    <row r="739" spans="2:42" x14ac:dyDescent="0.25">
      <c r="B739" s="33" t="s">
        <v>720</v>
      </c>
      <c r="C739" s="33" t="s">
        <v>38</v>
      </c>
    </row>
    <row r="740" spans="2:42" x14ac:dyDescent="0.25">
      <c r="B740" s="33" t="s">
        <v>720</v>
      </c>
      <c r="C740" s="33" t="s">
        <v>39</v>
      </c>
    </row>
    <row r="741" spans="2:42" x14ac:dyDescent="0.25">
      <c r="B741" s="33" t="s">
        <v>720</v>
      </c>
      <c r="C741" s="33" t="s">
        <v>40</v>
      </c>
    </row>
    <row r="742" spans="2:42" x14ac:dyDescent="0.25">
      <c r="B742" s="33" t="s">
        <v>720</v>
      </c>
      <c r="C742" s="33" t="s">
        <v>41</v>
      </c>
    </row>
    <row r="743" spans="2:42" x14ac:dyDescent="0.25">
      <c r="B743" s="33" t="s">
        <v>720</v>
      </c>
      <c r="C743" s="33" t="s">
        <v>42</v>
      </c>
    </row>
    <row r="744" spans="2:42" x14ac:dyDescent="0.25">
      <c r="B744" s="33" t="s">
        <v>720</v>
      </c>
      <c r="C744" s="33" t="s">
        <v>43</v>
      </c>
    </row>
    <row r="745" spans="2:42" x14ac:dyDescent="0.25">
      <c r="B745" s="33" t="s">
        <v>720</v>
      </c>
      <c r="C745" s="33" t="s">
        <v>44</v>
      </c>
    </row>
    <row r="746" spans="2:42" x14ac:dyDescent="0.25">
      <c r="B746" s="33" t="s">
        <v>720</v>
      </c>
      <c r="C746" s="33" t="s">
        <v>45</v>
      </c>
    </row>
    <row r="747" spans="2:42" x14ac:dyDescent="0.25">
      <c r="B747" s="33" t="s">
        <v>720</v>
      </c>
      <c r="C747" s="33" t="s">
        <v>46</v>
      </c>
    </row>
    <row r="748" spans="2:42" x14ac:dyDescent="0.25">
      <c r="B748" s="33" t="s">
        <v>720</v>
      </c>
      <c r="C748" s="33" t="s">
        <v>15</v>
      </c>
      <c r="D748" s="33">
        <v>0</v>
      </c>
      <c r="E748" s="33">
        <v>0</v>
      </c>
      <c r="F748" s="33">
        <v>0</v>
      </c>
      <c r="G748" s="33">
        <v>0</v>
      </c>
      <c r="H748" s="33">
        <v>0</v>
      </c>
      <c r="I748" s="33">
        <v>0</v>
      </c>
      <c r="J748" s="33">
        <v>0</v>
      </c>
      <c r="K748" s="33">
        <v>0</v>
      </c>
      <c r="L748" s="33">
        <v>0</v>
      </c>
      <c r="M748" s="33">
        <v>0</v>
      </c>
      <c r="N748" s="33">
        <v>0</v>
      </c>
      <c r="O748" s="33">
        <v>0</v>
      </c>
      <c r="P748" s="33">
        <v>0</v>
      </c>
      <c r="Q748" s="33">
        <v>0</v>
      </c>
      <c r="R748" s="33">
        <v>0</v>
      </c>
      <c r="S748" s="33">
        <v>0</v>
      </c>
      <c r="T748" s="33">
        <v>0</v>
      </c>
      <c r="U748" s="33">
        <v>0</v>
      </c>
      <c r="V748" s="33">
        <v>0</v>
      </c>
      <c r="W748" s="33">
        <v>0</v>
      </c>
      <c r="X748" s="33">
        <v>0</v>
      </c>
      <c r="Y748" s="33">
        <v>0</v>
      </c>
      <c r="Z748" s="33">
        <v>0</v>
      </c>
      <c r="AA748" s="33">
        <v>0</v>
      </c>
      <c r="AB748" s="33">
        <v>0</v>
      </c>
      <c r="AC748" s="33">
        <v>0</v>
      </c>
      <c r="AD748" s="33">
        <v>0</v>
      </c>
      <c r="AE748" s="33">
        <v>0</v>
      </c>
      <c r="AF748" s="33">
        <v>0</v>
      </c>
      <c r="AG748" s="33">
        <v>0</v>
      </c>
      <c r="AH748" s="33">
        <v>0</v>
      </c>
      <c r="AI748" s="33">
        <v>0</v>
      </c>
      <c r="AJ748" s="33">
        <v>0</v>
      </c>
      <c r="AK748" s="33">
        <v>0</v>
      </c>
      <c r="AL748" s="33">
        <v>0</v>
      </c>
      <c r="AM748" s="33">
        <v>0</v>
      </c>
      <c r="AN748" s="33">
        <v>0</v>
      </c>
      <c r="AO748" s="33">
        <v>0</v>
      </c>
      <c r="AP748" s="33">
        <v>0</v>
      </c>
    </row>
    <row r="749" spans="2:42" x14ac:dyDescent="0.25">
      <c r="B749" s="33" t="s">
        <v>772</v>
      </c>
      <c r="C749" s="33" t="s">
        <v>36</v>
      </c>
    </row>
    <row r="750" spans="2:42" x14ac:dyDescent="0.25">
      <c r="B750" s="33" t="s">
        <v>772</v>
      </c>
      <c r="C750" s="33" t="s">
        <v>37</v>
      </c>
      <c r="W750" s="33">
        <v>94.747156000000004</v>
      </c>
      <c r="X750" s="33">
        <v>189.49431200000001</v>
      </c>
      <c r="Y750" s="33">
        <v>284.241468</v>
      </c>
      <c r="Z750" s="33">
        <v>378.98862400000002</v>
      </c>
      <c r="AA750" s="33">
        <v>473.73577999999998</v>
      </c>
      <c r="AB750" s="33">
        <v>568.482936</v>
      </c>
      <c r="AC750" s="33">
        <v>663.23009200000001</v>
      </c>
      <c r="AD750" s="33">
        <v>757.97724800000003</v>
      </c>
      <c r="AE750" s="33">
        <v>852.72440400000005</v>
      </c>
      <c r="AF750" s="33">
        <v>905.58759899999995</v>
      </c>
      <c r="AG750" s="33">
        <v>905.58759899999995</v>
      </c>
      <c r="AH750" s="33">
        <v>905.58759899999995</v>
      </c>
      <c r="AI750" s="33">
        <v>905.58759899999995</v>
      </c>
      <c r="AJ750" s="33">
        <v>810.84044300000005</v>
      </c>
      <c r="AK750" s="33">
        <v>594.91453349999995</v>
      </c>
      <c r="AL750" s="33">
        <v>500.16737749999999</v>
      </c>
      <c r="AM750" s="33">
        <v>479.22539699999999</v>
      </c>
      <c r="AN750" s="33">
        <v>452.79379949999998</v>
      </c>
      <c r="AO750" s="33">
        <v>452.79379949999998</v>
      </c>
      <c r="AP750" s="33">
        <v>452.79379949999998</v>
      </c>
    </row>
    <row r="751" spans="2:42" x14ac:dyDescent="0.25">
      <c r="B751" s="33" t="s">
        <v>772</v>
      </c>
      <c r="C751" s="33" t="s">
        <v>38</v>
      </c>
    </row>
    <row r="752" spans="2:42" x14ac:dyDescent="0.25">
      <c r="B752" s="33" t="s">
        <v>772</v>
      </c>
      <c r="C752" s="33" t="s">
        <v>39</v>
      </c>
      <c r="W752" s="33">
        <v>346.77459099999999</v>
      </c>
      <c r="X752" s="33">
        <v>346.77459099999999</v>
      </c>
      <c r="Y752" s="33">
        <v>346.77459099999999</v>
      </c>
      <c r="Z752" s="33">
        <v>592.64346079999996</v>
      </c>
      <c r="AA752" s="33">
        <v>592.64346079999996</v>
      </c>
      <c r="AB752" s="33">
        <v>592.64346079999996</v>
      </c>
      <c r="AC752" s="33">
        <v>592.64346079999996</v>
      </c>
      <c r="AD752" s="33">
        <v>592.64346079999996</v>
      </c>
      <c r="AE752" s="33">
        <v>592.64346079999996</v>
      </c>
      <c r="AF752" s="33">
        <v>592.64346079999996</v>
      </c>
      <c r="AG752" s="33">
        <v>592.64346079999996</v>
      </c>
      <c r="AH752" s="33">
        <v>592.64346079999996</v>
      </c>
      <c r="AI752" s="33">
        <v>592.64346079999996</v>
      </c>
      <c r="AJ752" s="33">
        <v>543.1203342</v>
      </c>
      <c r="AK752" s="33">
        <v>513.4818454</v>
      </c>
      <c r="AL752" s="33">
        <v>467.68275010000002</v>
      </c>
      <c r="AM752" s="33">
        <v>296.32173039999998</v>
      </c>
      <c r="AN752" s="33">
        <v>296.32173039999998</v>
      </c>
      <c r="AO752" s="33">
        <v>296.32173039999998</v>
      </c>
      <c r="AP752" s="33">
        <v>296.32173039999998</v>
      </c>
    </row>
    <row r="753" spans="2:42" x14ac:dyDescent="0.25">
      <c r="B753" s="33" t="s">
        <v>772</v>
      </c>
      <c r="C753" s="33" t="s">
        <v>40</v>
      </c>
    </row>
    <row r="754" spans="2:42" x14ac:dyDescent="0.25">
      <c r="B754" s="33" t="s">
        <v>772</v>
      </c>
      <c r="C754" s="33" t="s">
        <v>41</v>
      </c>
    </row>
    <row r="755" spans="2:42" x14ac:dyDescent="0.25">
      <c r="B755" s="33" t="s">
        <v>772</v>
      </c>
      <c r="C755" s="33" t="s">
        <v>42</v>
      </c>
      <c r="W755" s="33">
        <v>183.3357469</v>
      </c>
      <c r="X755" s="33">
        <v>183.3357469</v>
      </c>
      <c r="Y755" s="33">
        <v>183.3357469</v>
      </c>
      <c r="Z755" s="33">
        <v>183.3357469</v>
      </c>
      <c r="AA755" s="33">
        <v>183.3357469</v>
      </c>
      <c r="AB755" s="33">
        <v>183.3357469</v>
      </c>
      <c r="AC755" s="33">
        <v>463.31359279999998</v>
      </c>
      <c r="AD755" s="33">
        <v>463.31359279999998</v>
      </c>
      <c r="AE755" s="33">
        <v>463.31359279999998</v>
      </c>
      <c r="AF755" s="33">
        <v>463.31359279999998</v>
      </c>
      <c r="AG755" s="33">
        <v>463.31359279999998</v>
      </c>
      <c r="AH755" s="33">
        <v>463.31359279999998</v>
      </c>
      <c r="AI755" s="33">
        <v>463.31359279999998</v>
      </c>
      <c r="AJ755" s="33">
        <v>463.31359279999998</v>
      </c>
      <c r="AK755" s="33">
        <v>463.31359279999998</v>
      </c>
      <c r="AL755" s="33">
        <v>371.64571940000002</v>
      </c>
      <c r="AM755" s="33">
        <v>386.44966169999998</v>
      </c>
      <c r="AN755" s="33">
        <v>231.65679639999999</v>
      </c>
      <c r="AO755" s="33">
        <v>231.65679639999999</v>
      </c>
      <c r="AP755" s="33">
        <v>231.65679639999999</v>
      </c>
    </row>
    <row r="756" spans="2:42" x14ac:dyDescent="0.25">
      <c r="B756" s="33" t="s">
        <v>772</v>
      </c>
      <c r="C756" s="33" t="s">
        <v>43</v>
      </c>
    </row>
    <row r="757" spans="2:42" x14ac:dyDescent="0.25">
      <c r="B757" s="33" t="s">
        <v>772</v>
      </c>
      <c r="C757" s="33" t="s">
        <v>44</v>
      </c>
    </row>
    <row r="758" spans="2:42" x14ac:dyDescent="0.25">
      <c r="B758" s="33" t="s">
        <v>772</v>
      </c>
      <c r="C758" s="33" t="s">
        <v>45</v>
      </c>
    </row>
    <row r="759" spans="2:42" x14ac:dyDescent="0.25">
      <c r="B759" s="33" t="s">
        <v>772</v>
      </c>
      <c r="C759" s="33" t="s">
        <v>46</v>
      </c>
    </row>
    <row r="760" spans="2:42" x14ac:dyDescent="0.25">
      <c r="B760" s="33" t="s">
        <v>772</v>
      </c>
      <c r="C760" s="33" t="s">
        <v>15</v>
      </c>
      <c r="D760" s="33">
        <v>0</v>
      </c>
      <c r="E760" s="33">
        <v>0</v>
      </c>
      <c r="F760" s="33">
        <v>0</v>
      </c>
      <c r="G760" s="33">
        <v>0</v>
      </c>
      <c r="H760" s="33">
        <v>0</v>
      </c>
      <c r="I760" s="33">
        <v>0</v>
      </c>
      <c r="J760" s="33">
        <v>0</v>
      </c>
      <c r="K760" s="33">
        <v>0</v>
      </c>
      <c r="L760" s="33">
        <v>0</v>
      </c>
      <c r="M760" s="33">
        <v>0</v>
      </c>
      <c r="N760" s="33">
        <v>0</v>
      </c>
      <c r="O760" s="33">
        <v>0</v>
      </c>
      <c r="P760" s="33">
        <v>0</v>
      </c>
      <c r="Q760" s="33">
        <v>0</v>
      </c>
      <c r="R760" s="33">
        <v>0</v>
      </c>
      <c r="S760" s="33">
        <v>0</v>
      </c>
      <c r="T760" s="33">
        <v>0</v>
      </c>
      <c r="U760" s="33">
        <v>0</v>
      </c>
      <c r="V760" s="33">
        <v>0</v>
      </c>
      <c r="W760" s="33">
        <v>624.85749380000004</v>
      </c>
      <c r="X760" s="33">
        <v>719.60464979999995</v>
      </c>
      <c r="Y760" s="33">
        <v>814.35180579999997</v>
      </c>
      <c r="Z760" s="33">
        <v>1154.967832</v>
      </c>
      <c r="AA760" s="33">
        <v>1249.7149879999999</v>
      </c>
      <c r="AB760" s="33">
        <v>1344.4621440000001</v>
      </c>
      <c r="AC760" s="33">
        <v>1719.187146</v>
      </c>
      <c r="AD760" s="33">
        <v>1813.9343019999999</v>
      </c>
      <c r="AE760" s="33">
        <v>1908.681458</v>
      </c>
      <c r="AF760" s="33">
        <v>1961.5446529999999</v>
      </c>
      <c r="AG760" s="33">
        <v>1961.5446529999999</v>
      </c>
      <c r="AH760" s="33">
        <v>1961.5446529999999</v>
      </c>
      <c r="AI760" s="33">
        <v>1961.5446529999999</v>
      </c>
      <c r="AJ760" s="33">
        <v>1817.2743700000001</v>
      </c>
      <c r="AK760" s="33">
        <v>1571.7099720000001</v>
      </c>
      <c r="AL760" s="33">
        <v>1339.4958469999999</v>
      </c>
      <c r="AM760" s="33">
        <v>1161.996789</v>
      </c>
      <c r="AN760" s="33">
        <v>980.77232630000003</v>
      </c>
      <c r="AO760" s="33">
        <v>980.77232630000003</v>
      </c>
      <c r="AP760" s="33">
        <v>980.77232630000003</v>
      </c>
    </row>
    <row r="761" spans="2:42" x14ac:dyDescent="0.25">
      <c r="B761" s="33" t="s">
        <v>15</v>
      </c>
      <c r="D761" s="33">
        <v>60470.577660000003</v>
      </c>
      <c r="E761" s="33">
        <v>62737.407299999999</v>
      </c>
      <c r="F761" s="33">
        <v>62313.004309999997</v>
      </c>
      <c r="G761" s="33">
        <v>64275.250930000002</v>
      </c>
      <c r="H761" s="33">
        <v>65882.200630000007</v>
      </c>
      <c r="I761" s="33">
        <v>67080.557530000005</v>
      </c>
      <c r="J761" s="33">
        <v>68156.637050000005</v>
      </c>
      <c r="K761" s="33">
        <v>73155.505739999993</v>
      </c>
      <c r="L761" s="33">
        <v>76830.759460000001</v>
      </c>
      <c r="M761" s="33">
        <v>80602.37775</v>
      </c>
      <c r="N761" s="33">
        <v>83898.82978</v>
      </c>
      <c r="O761" s="33">
        <v>87331.541559999998</v>
      </c>
      <c r="P761" s="33">
        <v>90801.382299999997</v>
      </c>
      <c r="Q761" s="33">
        <v>94390.822839999993</v>
      </c>
      <c r="R761" s="33">
        <v>97479.497950000004</v>
      </c>
      <c r="S761" s="33">
        <v>100376.2234</v>
      </c>
      <c r="T761" s="33">
        <v>103383.1146</v>
      </c>
      <c r="U761" s="33">
        <v>106477.12699999999</v>
      </c>
      <c r="V761" s="33">
        <v>109672.6056</v>
      </c>
      <c r="W761" s="33">
        <v>113023.08620000001</v>
      </c>
      <c r="X761" s="33">
        <v>116432.64509999999</v>
      </c>
      <c r="Y761" s="33">
        <v>119841.8085</v>
      </c>
      <c r="Z761" s="33">
        <v>123355.3383</v>
      </c>
      <c r="AA761" s="33">
        <v>126990.21120000001</v>
      </c>
      <c r="AB761" s="33">
        <v>130866.5591</v>
      </c>
      <c r="AC761" s="33">
        <v>134691.05919999999</v>
      </c>
      <c r="AD761" s="33">
        <v>138544.14050000001</v>
      </c>
      <c r="AE761" s="33">
        <v>142249.00289999999</v>
      </c>
      <c r="AF761" s="33">
        <v>145923.4564</v>
      </c>
      <c r="AG761" s="33">
        <v>149167.14790000001</v>
      </c>
      <c r="AH761" s="33">
        <v>152419.8713</v>
      </c>
      <c r="AI761" s="33">
        <v>155684.63570000001</v>
      </c>
      <c r="AJ761" s="33">
        <v>159011.79610000001</v>
      </c>
      <c r="AK761" s="33">
        <v>162404.8462</v>
      </c>
      <c r="AL761" s="33">
        <v>165819.9031</v>
      </c>
      <c r="AM761" s="33">
        <v>169202.81830000001</v>
      </c>
      <c r="AN761" s="33">
        <v>172913.64939999999</v>
      </c>
      <c r="AO761" s="33">
        <v>176479.4351</v>
      </c>
      <c r="AP761" s="33">
        <v>180004.14799999999</v>
      </c>
    </row>
  </sheetData>
  <conditionalFormatting sqref="C5:C340">
    <cfRule type="beginsWith" dxfId="6" priority="1" operator="beginsWith" text="sum">
      <formula>LEFT(C5,LEN("sum"))="sum"</formula>
    </cfRule>
  </conditionalFormatting>
  <pageMargins left="0.511811024" right="0.511811024" top="0.78740157499999996" bottom="0.78740157499999996" header="0.31496062000000002" footer="0.3149606200000000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1"/>
  <dimension ref="B2:AN49"/>
  <sheetViews>
    <sheetView zoomScale="90" zoomScaleNormal="90" workbookViewId="0">
      <pane xSplit="2" ySplit="3" topLeftCell="S4" activePane="bottomRight" state="frozen"/>
      <selection pane="topRight" activeCell="C1" sqref="C1"/>
      <selection pane="bottomLeft" activeCell="A4" sqref="A4"/>
      <selection pane="bottomRight" activeCell="AL8" sqref="AL8"/>
    </sheetView>
  </sheetViews>
  <sheetFormatPr defaultColWidth="9.140625" defaultRowHeight="15" x14ac:dyDescent="0.25"/>
  <cols>
    <col min="1" max="1" width="9.140625" style="33"/>
    <col min="2" max="2" width="30.5703125" style="33" bestFit="1" customWidth="1"/>
    <col min="3" max="27" width="9.140625" style="33"/>
    <col min="28" max="28" width="9.140625" style="66"/>
    <col min="29" max="16384" width="9.140625" style="33"/>
  </cols>
  <sheetData>
    <row r="2" spans="2:38" x14ac:dyDescent="0.25">
      <c r="B2" s="12" t="s">
        <v>672</v>
      </c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  <c r="X2" s="13"/>
      <c r="Y2" s="13"/>
      <c r="Z2" s="13"/>
      <c r="AA2" s="13"/>
      <c r="AB2" s="85"/>
      <c r="AC2" s="13"/>
      <c r="AD2" s="13"/>
      <c r="AE2" s="13"/>
      <c r="AF2" s="13"/>
      <c r="AG2" s="13"/>
      <c r="AH2" s="13"/>
      <c r="AI2" s="13"/>
      <c r="AJ2" s="13"/>
      <c r="AK2" s="13"/>
      <c r="AL2" s="13"/>
    </row>
    <row r="3" spans="2:38" x14ac:dyDescent="0.25">
      <c r="B3" s="14"/>
      <c r="C3" s="15">
        <v>2015</v>
      </c>
      <c r="D3" s="15">
        <v>2016</v>
      </c>
      <c r="E3" s="15">
        <v>2017</v>
      </c>
      <c r="F3" s="15">
        <v>2018</v>
      </c>
      <c r="G3" s="15">
        <v>2019</v>
      </c>
      <c r="H3" s="15">
        <v>2020</v>
      </c>
      <c r="I3" s="15">
        <v>2021</v>
      </c>
      <c r="J3" s="15">
        <v>2022</v>
      </c>
      <c r="K3" s="15">
        <v>2023</v>
      </c>
      <c r="L3" s="15">
        <v>2024</v>
      </c>
      <c r="M3" s="15">
        <v>2025</v>
      </c>
      <c r="N3" s="15">
        <v>2026</v>
      </c>
      <c r="O3" s="15">
        <v>2027</v>
      </c>
      <c r="P3" s="15">
        <v>2028</v>
      </c>
      <c r="Q3" s="15">
        <v>2029</v>
      </c>
      <c r="R3" s="15">
        <v>2030</v>
      </c>
      <c r="S3" s="15">
        <v>2031</v>
      </c>
      <c r="T3" s="15">
        <v>2032</v>
      </c>
      <c r="U3" s="15">
        <v>2033</v>
      </c>
      <c r="V3" s="15">
        <v>2034</v>
      </c>
      <c r="W3" s="15">
        <v>2035</v>
      </c>
      <c r="X3" s="15">
        <v>2036</v>
      </c>
      <c r="Y3" s="15">
        <v>2037</v>
      </c>
      <c r="Z3" s="15">
        <v>2038</v>
      </c>
      <c r="AA3" s="15">
        <v>2039</v>
      </c>
      <c r="AB3" s="67">
        <v>2040</v>
      </c>
      <c r="AC3" s="15">
        <v>2041</v>
      </c>
      <c r="AD3" s="15">
        <v>2042</v>
      </c>
      <c r="AE3" s="15">
        <v>2043</v>
      </c>
      <c r="AF3" s="15">
        <v>2044</v>
      </c>
      <c r="AG3" s="15">
        <v>2045</v>
      </c>
      <c r="AH3" s="15">
        <v>2046</v>
      </c>
      <c r="AI3" s="15">
        <v>2047</v>
      </c>
      <c r="AJ3" s="15">
        <v>2048</v>
      </c>
      <c r="AK3" s="15">
        <v>2049</v>
      </c>
      <c r="AL3" s="15">
        <v>2050</v>
      </c>
    </row>
    <row r="4" spans="2:38" x14ac:dyDescent="0.25">
      <c r="B4" s="16" t="s">
        <v>1</v>
      </c>
      <c r="C4" s="1">
        <f>PLANEL_GerCrit_Resultado!G244+PLANEL_GerCrit_Resultado!G748</f>
        <v>42002.481440000003</v>
      </c>
      <c r="D4" s="1">
        <f>PLANEL_GerCrit_Resultado!H244+PLANEL_GerCrit_Resultado!H748</f>
        <v>44316.026310000001</v>
      </c>
      <c r="E4" s="1">
        <f>PLANEL_GerCrit_Resultado!I244+PLANEL_GerCrit_Resultado!I748</f>
        <v>44525.167909999996</v>
      </c>
      <c r="F4" s="1">
        <f>PLANEL_GerCrit_Resultado!J244+PLANEL_GerCrit_Resultado!J748</f>
        <v>45664.591659999998</v>
      </c>
      <c r="G4" s="1">
        <f>PLANEL_GerCrit_Resultado!K244+PLANEL_GerCrit_Resultado!K748</f>
        <v>48617.149149999997</v>
      </c>
      <c r="H4" s="1">
        <f>PLANEL_GerCrit_Resultado!L244+PLANEL_GerCrit_Resultado!L748</f>
        <v>51818.937100000003</v>
      </c>
      <c r="I4" s="1">
        <f>PLANEL_GerCrit_Resultado!M244+PLANEL_GerCrit_Resultado!M748</f>
        <v>52949.599329999997</v>
      </c>
      <c r="J4" s="1">
        <f>PLANEL_GerCrit_Resultado!N244+PLANEL_GerCrit_Resultado!N748</f>
        <v>52922.79262</v>
      </c>
      <c r="K4" s="1">
        <f>PLANEL_GerCrit_Resultado!O244+PLANEL_GerCrit_Resultado!O748</f>
        <v>53981.898800000003</v>
      </c>
      <c r="L4" s="1">
        <f>PLANEL_GerCrit_Resultado!P244+PLANEL_GerCrit_Resultado!P748</f>
        <v>54401.547039999998</v>
      </c>
      <c r="M4" s="1">
        <f>PLANEL_GerCrit_Resultado!Q244+PLANEL_GerCrit_Resultado!Q748</f>
        <v>54193.04335</v>
      </c>
      <c r="N4" s="1">
        <f>PLANEL_GerCrit_Resultado!R244+PLANEL_GerCrit_Resultado!R748</f>
        <v>54850.563950000003</v>
      </c>
      <c r="O4" s="1">
        <f>PLANEL_GerCrit_Resultado!S244+PLANEL_GerCrit_Resultado!S748</f>
        <v>54243.13308</v>
      </c>
      <c r="P4" s="1">
        <f>PLANEL_GerCrit_Resultado!T244+PLANEL_GerCrit_Resultado!T748</f>
        <v>56603.811459999997</v>
      </c>
      <c r="Q4" s="1">
        <f>PLANEL_GerCrit_Resultado!U244+PLANEL_GerCrit_Resultado!U748</f>
        <v>57888.89877</v>
      </c>
      <c r="R4" s="1">
        <f>PLANEL_GerCrit_Resultado!V244+PLANEL_GerCrit_Resultado!V748</f>
        <v>57694.000950000001</v>
      </c>
      <c r="S4" s="1">
        <f>PLANEL_GerCrit_Resultado!W244+PLANEL_GerCrit_Resultado!W748</f>
        <v>57819.101459999998</v>
      </c>
      <c r="T4" s="1">
        <f>PLANEL_GerCrit_Resultado!X244+PLANEL_GerCrit_Resultado!X748</f>
        <v>57502.995159999999</v>
      </c>
      <c r="U4" s="1">
        <f>PLANEL_GerCrit_Resultado!Y244+PLANEL_GerCrit_Resultado!Y748</f>
        <v>57990.595880000001</v>
      </c>
      <c r="V4" s="1">
        <f>PLANEL_GerCrit_Resultado!Z244+PLANEL_GerCrit_Resultado!Z748</f>
        <v>58801.247990000003</v>
      </c>
      <c r="W4" s="1">
        <f>PLANEL_GerCrit_Resultado!AA244+PLANEL_GerCrit_Resultado!AA748</f>
        <v>58680.462780000002</v>
      </c>
      <c r="X4" s="1">
        <f>PLANEL_GerCrit_Resultado!AB244+PLANEL_GerCrit_Resultado!AB748</f>
        <v>58330.468990000001</v>
      </c>
      <c r="Y4" s="1">
        <f>PLANEL_GerCrit_Resultado!AC244+PLANEL_GerCrit_Resultado!AC748</f>
        <v>58332.926119999996</v>
      </c>
      <c r="Z4" s="1">
        <f>PLANEL_GerCrit_Resultado!AD244+PLANEL_GerCrit_Resultado!AD748</f>
        <v>57466.805220000002</v>
      </c>
      <c r="AA4" s="1">
        <f>PLANEL_GerCrit_Resultado!AE244+PLANEL_GerCrit_Resultado!AE748</f>
        <v>57738.048490000001</v>
      </c>
      <c r="AB4" s="1">
        <f>PLANEL_GerCrit_Resultado!AF244+PLANEL_GerCrit_Resultado!AF748</f>
        <v>57224.397599999997</v>
      </c>
      <c r="AC4" s="1">
        <f>PLANEL_GerCrit_Resultado!AG244+PLANEL_GerCrit_Resultado!AG748</f>
        <v>57671.672989999999</v>
      </c>
      <c r="AD4" s="1">
        <f>PLANEL_GerCrit_Resultado!AH244+PLANEL_GerCrit_Resultado!AH748</f>
        <v>56416.956960000003</v>
      </c>
      <c r="AE4" s="1">
        <f>PLANEL_GerCrit_Resultado!AI244+PLANEL_GerCrit_Resultado!AI748</f>
        <v>56934.61868</v>
      </c>
      <c r="AF4" s="1">
        <f>PLANEL_GerCrit_Resultado!AJ244+PLANEL_GerCrit_Resultado!AJ748</f>
        <v>56539.862300000001</v>
      </c>
      <c r="AG4" s="1">
        <f>PLANEL_GerCrit_Resultado!AK244+PLANEL_GerCrit_Resultado!AK748</f>
        <v>54856.048450000002</v>
      </c>
      <c r="AH4" s="1">
        <f>PLANEL_GerCrit_Resultado!AL244+PLANEL_GerCrit_Resultado!AL748</f>
        <v>54769.558219999999</v>
      </c>
      <c r="AI4" s="1">
        <f>PLANEL_GerCrit_Resultado!AM244+PLANEL_GerCrit_Resultado!AM748</f>
        <v>54765.299579999999</v>
      </c>
      <c r="AJ4" s="1">
        <f>PLANEL_GerCrit_Resultado!AN244+PLANEL_GerCrit_Resultado!AN748</f>
        <v>54791.861579999997</v>
      </c>
      <c r="AK4" s="1">
        <f>PLANEL_GerCrit_Resultado!AO244+PLANEL_GerCrit_Resultado!AO748</f>
        <v>53875.829409999998</v>
      </c>
      <c r="AL4" s="1">
        <f>PLANEL_GerCrit_Resultado!AP244+PLANEL_GerCrit_Resultado!AP748</f>
        <v>53301.701869999997</v>
      </c>
    </row>
    <row r="5" spans="2:38" x14ac:dyDescent="0.25">
      <c r="B5" s="16" t="s">
        <v>2</v>
      </c>
      <c r="C5" s="1">
        <f>PLANEL_GerCrit_Resultado!G256</f>
        <v>2743.9752939999998</v>
      </c>
      <c r="D5" s="1">
        <f>PLANEL_GerCrit_Resultado!H256</f>
        <v>3001.7158829999998</v>
      </c>
      <c r="E5" s="1">
        <f>PLANEL_GerCrit_Resultado!I256</f>
        <v>3113.2365460000001</v>
      </c>
      <c r="F5" s="1">
        <f>PLANEL_GerCrit_Resultado!J256</f>
        <v>3222.9633990000002</v>
      </c>
      <c r="G5" s="1">
        <f>PLANEL_GerCrit_Resultado!K256</f>
        <v>3275.722573</v>
      </c>
      <c r="H5" s="1">
        <f>PLANEL_GerCrit_Resultado!L256</f>
        <v>3381.025142</v>
      </c>
      <c r="I5" s="1">
        <f>PLANEL_GerCrit_Resultado!M256</f>
        <v>4646.6376970000001</v>
      </c>
      <c r="J5" s="1">
        <f>PLANEL_GerCrit_Resultado!N256</f>
        <v>5623.0067369999997</v>
      </c>
      <c r="K5" s="1">
        <f>PLANEL_GerCrit_Resultado!O256</f>
        <v>5028.4437580000003</v>
      </c>
      <c r="L5" s="1">
        <f>PLANEL_GerCrit_Resultado!P256</f>
        <v>6494.9858990000002</v>
      </c>
      <c r="M5" s="1">
        <f>PLANEL_GerCrit_Resultado!Q256</f>
        <v>7188.5209969999996</v>
      </c>
      <c r="N5" s="1">
        <f>PLANEL_GerCrit_Resultado!R256</f>
        <v>7161.0003859999997</v>
      </c>
      <c r="O5" s="1">
        <f>PLANEL_GerCrit_Resultado!S256</f>
        <v>7186.0742819999996</v>
      </c>
      <c r="P5" s="1">
        <f>PLANEL_GerCrit_Resultado!T256</f>
        <v>7167.3303669999996</v>
      </c>
      <c r="Q5" s="1">
        <f>PLANEL_GerCrit_Resultado!U256</f>
        <v>7901.4085489999998</v>
      </c>
      <c r="R5" s="1">
        <f>PLANEL_GerCrit_Resultado!V256</f>
        <v>7974.3972059999996</v>
      </c>
      <c r="S5" s="1">
        <f>PLANEL_GerCrit_Resultado!W256</f>
        <v>7929.2831159999996</v>
      </c>
      <c r="T5" s="1">
        <f>PLANEL_GerCrit_Resultado!X256</f>
        <v>8213.0805299999993</v>
      </c>
      <c r="U5" s="1">
        <f>PLANEL_GerCrit_Resultado!Y256</f>
        <v>7921.8588950000003</v>
      </c>
      <c r="V5" s="1">
        <f>PLANEL_GerCrit_Resultado!Z256</f>
        <v>8221.751816</v>
      </c>
      <c r="W5" s="1">
        <f>PLANEL_GerCrit_Resultado!AA256</f>
        <v>8235.7000200000002</v>
      </c>
      <c r="X5" s="1">
        <f>PLANEL_GerCrit_Resultado!AB256</f>
        <v>8220.7749160000003</v>
      </c>
      <c r="Y5" s="1">
        <f>PLANEL_GerCrit_Resultado!AC256</f>
        <v>7936.2999</v>
      </c>
      <c r="Z5" s="1">
        <f>PLANEL_GerCrit_Resultado!AD256</f>
        <v>7987.337802</v>
      </c>
      <c r="AA5" s="1">
        <f>PLANEL_GerCrit_Resultado!AE256</f>
        <v>7906.4885530000001</v>
      </c>
      <c r="AB5" s="68">
        <f>PLANEL_GerCrit_Resultado!AF256</f>
        <v>8207.1130850000009</v>
      </c>
      <c r="AC5" s="1">
        <f>PLANEL_GerCrit_Resultado!AG256</f>
        <v>7477.1085370000001</v>
      </c>
      <c r="AD5" s="1">
        <f>PLANEL_GerCrit_Resultado!AH256</f>
        <v>8174.32114</v>
      </c>
      <c r="AE5" s="1">
        <f>PLANEL_GerCrit_Resultado!AI256</f>
        <v>7094.5255100000004</v>
      </c>
      <c r="AF5" s="1">
        <f>PLANEL_GerCrit_Resultado!AJ256</f>
        <v>7018.9330499999996</v>
      </c>
      <c r="AG5" s="1">
        <f>PLANEL_GerCrit_Resultado!AK256</f>
        <v>7998.015496</v>
      </c>
      <c r="AH5" s="1">
        <f>PLANEL_GerCrit_Resultado!AL256</f>
        <v>7420.1177170000001</v>
      </c>
      <c r="AI5" s="1">
        <f>PLANEL_GerCrit_Resultado!AM256</f>
        <v>6941.3119930000003</v>
      </c>
      <c r="AJ5" s="1">
        <f>PLANEL_GerCrit_Resultado!AN256</f>
        <v>6391.1637490000003</v>
      </c>
      <c r="AK5" s="1">
        <f>PLANEL_GerCrit_Resultado!AO256</f>
        <v>6792.9622650000001</v>
      </c>
      <c r="AL5" s="1">
        <f>PLANEL_GerCrit_Resultado!AP256</f>
        <v>6857.9099500000002</v>
      </c>
    </row>
    <row r="6" spans="2:38" x14ac:dyDescent="0.25">
      <c r="B6" s="16" t="s">
        <v>3</v>
      </c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68"/>
      <c r="AC6" s="1"/>
      <c r="AD6" s="1"/>
      <c r="AE6" s="1"/>
      <c r="AF6" s="1"/>
      <c r="AG6" s="1"/>
      <c r="AH6" s="1"/>
      <c r="AI6" s="1"/>
      <c r="AJ6" s="1"/>
      <c r="AK6" s="1"/>
      <c r="AL6" s="1"/>
    </row>
    <row r="7" spans="2:38" x14ac:dyDescent="0.25">
      <c r="B7" s="17" t="s">
        <v>3</v>
      </c>
      <c r="C7" s="18">
        <f>PLANEL_GerCrit_Resultado!G112+PLANEL_GerCrit_Resultado!G124+PLANEL_GerCrit_Resultado!G136+PLANEL_GerCrit_Resultado!G148+PLANEL_GerCrit_Resultado!G664+PLANEL_GerCrit_Resultado!G676+PLANEL_GerCrit_Resultado!G688+PLANEL_GerCrit_Resultado!G724+PLANEL_GerCrit_Resultado!G760</f>
        <v>6834.6450669999995</v>
      </c>
      <c r="D7" s="18">
        <f>PLANEL_GerCrit_Resultado!H112+PLANEL_GerCrit_Resultado!H124+PLANEL_GerCrit_Resultado!H136+PLANEL_GerCrit_Resultado!H148+PLANEL_GerCrit_Resultado!H664+PLANEL_GerCrit_Resultado!H676+PLANEL_GerCrit_Resultado!H688+PLANEL_GerCrit_Resultado!H724+PLANEL_GerCrit_Resultado!H760</f>
        <v>5856.6440003999996</v>
      </c>
      <c r="E7" s="18">
        <f>PLANEL_GerCrit_Resultado!I112+PLANEL_GerCrit_Resultado!I124+PLANEL_GerCrit_Resultado!I136+PLANEL_GerCrit_Resultado!I148+PLANEL_GerCrit_Resultado!I664+PLANEL_GerCrit_Resultado!I676+PLANEL_GerCrit_Resultado!I688+PLANEL_GerCrit_Resultado!I724+PLANEL_GerCrit_Resultado!I760</f>
        <v>6309.3744313999996</v>
      </c>
      <c r="F7" s="18">
        <f>PLANEL_GerCrit_Resultado!J112+PLANEL_GerCrit_Resultado!J124+PLANEL_GerCrit_Resultado!J136+PLANEL_GerCrit_Resultado!J148+PLANEL_GerCrit_Resultado!J664+PLANEL_GerCrit_Resultado!J676+PLANEL_GerCrit_Resultado!J688+PLANEL_GerCrit_Resultado!J724+PLANEL_GerCrit_Resultado!J760</f>
        <v>4425.5588896899999</v>
      </c>
      <c r="G7" s="18">
        <f>PLANEL_GerCrit_Resultado!K112+PLANEL_GerCrit_Resultado!K124+PLANEL_GerCrit_Resultado!K136+PLANEL_GerCrit_Resultado!K148+PLANEL_GerCrit_Resultado!K664+PLANEL_GerCrit_Resultado!K676+PLANEL_GerCrit_Resultado!K688+PLANEL_GerCrit_Resultado!K724+PLANEL_GerCrit_Resultado!K760</f>
        <v>4970.6285790000002</v>
      </c>
      <c r="H7" s="18">
        <f>PLANEL_GerCrit_Resultado!L112+PLANEL_GerCrit_Resultado!L124+PLANEL_GerCrit_Resultado!L136+PLANEL_GerCrit_Resultado!L148+PLANEL_GerCrit_Resultado!L664+PLANEL_GerCrit_Resultado!L676+PLANEL_GerCrit_Resultado!L688+PLANEL_GerCrit_Resultado!L724+PLANEL_GerCrit_Resultado!L760</f>
        <v>5565.5270860999999</v>
      </c>
      <c r="I7" s="18">
        <f>PLANEL_GerCrit_Resultado!M112+PLANEL_GerCrit_Resultado!M124+PLANEL_GerCrit_Resultado!M136+PLANEL_GerCrit_Resultado!M148+PLANEL_GerCrit_Resultado!M664+PLANEL_GerCrit_Resultado!M676+PLANEL_GerCrit_Resultado!M688+PLANEL_GerCrit_Resultado!M724+PLANEL_GerCrit_Resultado!M760</f>
        <v>6258.8875201999999</v>
      </c>
      <c r="J7" s="18">
        <f>PLANEL_GerCrit_Resultado!N112+PLANEL_GerCrit_Resultado!N124+PLANEL_GerCrit_Resultado!N136+PLANEL_GerCrit_Resultado!N148+PLANEL_GerCrit_Resultado!N664+PLANEL_GerCrit_Resultado!N676+PLANEL_GerCrit_Resultado!N688+PLANEL_GerCrit_Resultado!N724+PLANEL_GerCrit_Resultado!N760</f>
        <v>6581.2171978599999</v>
      </c>
      <c r="K7" s="18">
        <f>PLANEL_GerCrit_Resultado!O112+PLANEL_GerCrit_Resultado!O124+PLANEL_GerCrit_Resultado!O136+PLANEL_GerCrit_Resultado!O148+PLANEL_GerCrit_Resultado!O664+PLANEL_GerCrit_Resultado!O676+PLANEL_GerCrit_Resultado!O688+PLANEL_GerCrit_Resultado!O724+PLANEL_GerCrit_Resultado!O760</f>
        <v>6592.8344944999999</v>
      </c>
      <c r="L7" s="18">
        <f>PLANEL_GerCrit_Resultado!P112+PLANEL_GerCrit_Resultado!P124+PLANEL_GerCrit_Resultado!P136+PLANEL_GerCrit_Resultado!P148+PLANEL_GerCrit_Resultado!P664+PLANEL_GerCrit_Resultado!P676+PLANEL_GerCrit_Resultado!P688+PLANEL_GerCrit_Resultado!P724+PLANEL_GerCrit_Resultado!P760</f>
        <v>6756.3560088999993</v>
      </c>
      <c r="M7" s="18">
        <f>PLANEL_GerCrit_Resultado!Q112+PLANEL_GerCrit_Resultado!Q124+PLANEL_GerCrit_Resultado!Q136+PLANEL_GerCrit_Resultado!Q148+PLANEL_GerCrit_Resultado!Q664+PLANEL_GerCrit_Resultado!Q676+PLANEL_GerCrit_Resultado!Q688+PLANEL_GerCrit_Resultado!Q724+PLANEL_GerCrit_Resultado!Q760</f>
        <v>6414.6812069999996</v>
      </c>
      <c r="N7" s="18">
        <f>PLANEL_GerCrit_Resultado!R112+PLANEL_GerCrit_Resultado!R124+PLANEL_GerCrit_Resultado!R136+PLANEL_GerCrit_Resultado!R148+PLANEL_GerCrit_Resultado!R664+PLANEL_GerCrit_Resultado!R676+PLANEL_GerCrit_Resultado!R688+PLANEL_GerCrit_Resultado!R724+PLANEL_GerCrit_Resultado!R760</f>
        <v>6531.0247466000001</v>
      </c>
      <c r="O7" s="18">
        <f>PLANEL_GerCrit_Resultado!S112+PLANEL_GerCrit_Resultado!S124+PLANEL_GerCrit_Resultado!S136+PLANEL_GerCrit_Resultado!S148+PLANEL_GerCrit_Resultado!S664+PLANEL_GerCrit_Resultado!S676+PLANEL_GerCrit_Resultado!S688+PLANEL_GerCrit_Resultado!S724+PLANEL_GerCrit_Resultado!S760</f>
        <v>6666.1252633999993</v>
      </c>
      <c r="P7" s="18">
        <f>PLANEL_GerCrit_Resultado!T112+PLANEL_GerCrit_Resultado!T124+PLANEL_GerCrit_Resultado!T136+PLANEL_GerCrit_Resultado!T148+PLANEL_GerCrit_Resultado!T664+PLANEL_GerCrit_Resultado!T676+PLANEL_GerCrit_Resultado!T688+PLANEL_GerCrit_Resultado!T724+PLANEL_GerCrit_Resultado!T760</f>
        <v>6624.5396116000002</v>
      </c>
      <c r="Q7" s="18">
        <f>PLANEL_GerCrit_Resultado!U112+PLANEL_GerCrit_Resultado!U124+PLANEL_GerCrit_Resultado!U136+PLANEL_GerCrit_Resultado!U148+PLANEL_GerCrit_Resultado!U664+PLANEL_GerCrit_Resultado!U676+PLANEL_GerCrit_Resultado!U688+PLANEL_GerCrit_Resultado!U724+PLANEL_GerCrit_Resultado!U760</f>
        <v>6576.1570219999994</v>
      </c>
      <c r="R7" s="18">
        <f>PLANEL_GerCrit_Resultado!V112+PLANEL_GerCrit_Resultado!V124+PLANEL_GerCrit_Resultado!V136+PLANEL_GerCrit_Resultado!V148+PLANEL_GerCrit_Resultado!V664+PLANEL_GerCrit_Resultado!V676+PLANEL_GerCrit_Resultado!V688+PLANEL_GerCrit_Resultado!V724+PLANEL_GerCrit_Resultado!V760</f>
        <v>6720.2859475000005</v>
      </c>
      <c r="S7" s="18">
        <f>PLANEL_GerCrit_Resultado!W112+PLANEL_GerCrit_Resultado!W124+PLANEL_GerCrit_Resultado!W136+PLANEL_GerCrit_Resultado!W148+PLANEL_GerCrit_Resultado!W664+PLANEL_GerCrit_Resultado!W676+PLANEL_GerCrit_Resultado!W688+PLANEL_GerCrit_Resultado!W724+PLANEL_GerCrit_Resultado!W760</f>
        <v>7157.3355094999997</v>
      </c>
      <c r="T7" s="18">
        <f>PLANEL_GerCrit_Resultado!X112+PLANEL_GerCrit_Resultado!X124+PLANEL_GerCrit_Resultado!X136+PLANEL_GerCrit_Resultado!X148+PLANEL_GerCrit_Resultado!X664+PLANEL_GerCrit_Resultado!X676+PLANEL_GerCrit_Resultado!X688+PLANEL_GerCrit_Resultado!X724+PLANEL_GerCrit_Resultado!X760</f>
        <v>7397.1027736999995</v>
      </c>
      <c r="U7" s="18">
        <f>PLANEL_GerCrit_Resultado!Y112+PLANEL_GerCrit_Resultado!Y124+PLANEL_GerCrit_Resultado!Y136+PLANEL_GerCrit_Resultado!Y148+PLANEL_GerCrit_Resultado!Y664+PLANEL_GerCrit_Resultado!Y676+PLANEL_GerCrit_Resultado!Y688+PLANEL_GerCrit_Resultado!Y724+PLANEL_GerCrit_Resultado!Y760</f>
        <v>7568.4977257999999</v>
      </c>
      <c r="V7" s="18">
        <f>PLANEL_GerCrit_Resultado!Z112+PLANEL_GerCrit_Resultado!Z124+PLANEL_GerCrit_Resultado!Z136+PLANEL_GerCrit_Resultado!Z148+PLANEL_GerCrit_Resultado!Z664+PLANEL_GerCrit_Resultado!Z676+PLANEL_GerCrit_Resultado!Z688+PLANEL_GerCrit_Resultado!Z724+PLANEL_GerCrit_Resultado!Z760</f>
        <v>7309.3379439999999</v>
      </c>
      <c r="W7" s="18">
        <f>PLANEL_GerCrit_Resultado!AA112+PLANEL_GerCrit_Resultado!AA124+PLANEL_GerCrit_Resultado!AA136+PLANEL_GerCrit_Resultado!AA148+PLANEL_GerCrit_Resultado!AA664+PLANEL_GerCrit_Resultado!AA676+PLANEL_GerCrit_Resultado!AA688+PLANEL_GerCrit_Resultado!AA724+PLANEL_GerCrit_Resultado!AA760</f>
        <v>7464.8106749999997</v>
      </c>
      <c r="X7" s="18">
        <f>PLANEL_GerCrit_Resultado!AB112+PLANEL_GerCrit_Resultado!AB124+PLANEL_GerCrit_Resultado!AB136+PLANEL_GerCrit_Resultado!AB148+PLANEL_GerCrit_Resultado!AB664+PLANEL_GerCrit_Resultado!AB676+PLANEL_GerCrit_Resultado!AB688+PLANEL_GerCrit_Resultado!AB724+PLANEL_GerCrit_Resultado!AB760</f>
        <v>7387.1588728000006</v>
      </c>
      <c r="Y7" s="18">
        <f>PLANEL_GerCrit_Resultado!AC112+PLANEL_GerCrit_Resultado!AC124+PLANEL_GerCrit_Resultado!AC136+PLANEL_GerCrit_Resultado!AC148+PLANEL_GerCrit_Resultado!AC664+PLANEL_GerCrit_Resultado!AC676+PLANEL_GerCrit_Resultado!AC688+PLANEL_GerCrit_Resultado!AC724+PLANEL_GerCrit_Resultado!AC760</f>
        <v>7169.7352032000008</v>
      </c>
      <c r="Z7" s="18">
        <f>PLANEL_GerCrit_Resultado!AD112+PLANEL_GerCrit_Resultado!AD124+PLANEL_GerCrit_Resultado!AD136+PLANEL_GerCrit_Resultado!AD148+PLANEL_GerCrit_Resultado!AD664+PLANEL_GerCrit_Resultado!AD676+PLANEL_GerCrit_Resultado!AD688+PLANEL_GerCrit_Resultado!AD724+PLANEL_GerCrit_Resultado!AD760</f>
        <v>6949.7735159999993</v>
      </c>
      <c r="AA7" s="18">
        <f>PLANEL_GerCrit_Resultado!AE112+PLANEL_GerCrit_Resultado!AE124+PLANEL_GerCrit_Resultado!AE136+PLANEL_GerCrit_Resultado!AE148+PLANEL_GerCrit_Resultado!AE664+PLANEL_GerCrit_Resultado!AE676+PLANEL_GerCrit_Resultado!AE688+PLANEL_GerCrit_Resultado!AE724+PLANEL_GerCrit_Resultado!AE760</f>
        <v>6721.2381539999997</v>
      </c>
      <c r="AB7" s="18">
        <f>PLANEL_GerCrit_Resultado!AF112+PLANEL_GerCrit_Resultado!AF124+PLANEL_GerCrit_Resultado!AF136+PLANEL_GerCrit_Resultado!AF148+PLANEL_GerCrit_Resultado!AF664+PLANEL_GerCrit_Resultado!AF676+PLANEL_GerCrit_Resultado!AF688+PLANEL_GerCrit_Resultado!AF724+PLANEL_GerCrit_Resultado!AF760</f>
        <v>6277.0593595</v>
      </c>
      <c r="AC7" s="18">
        <f>PLANEL_GerCrit_Resultado!AG112+PLANEL_GerCrit_Resultado!AG124+PLANEL_GerCrit_Resultado!AG136+PLANEL_GerCrit_Resultado!AG148+PLANEL_GerCrit_Resultado!AG664+PLANEL_GerCrit_Resultado!AG676+PLANEL_GerCrit_Resultado!AG688+PLANEL_GerCrit_Resultado!AG724+PLANEL_GerCrit_Resultado!AG760</f>
        <v>5767.0666572999999</v>
      </c>
      <c r="AD7" s="18">
        <f>PLANEL_GerCrit_Resultado!AH112+PLANEL_GerCrit_Resultado!AH124+PLANEL_GerCrit_Resultado!AH136+PLANEL_GerCrit_Resultado!AH148+PLANEL_GerCrit_Resultado!AH664+PLANEL_GerCrit_Resultado!AH676+PLANEL_GerCrit_Resultado!AH688+PLANEL_GerCrit_Resultado!AH724+PLANEL_GerCrit_Resultado!AH760</f>
        <v>5567.6293819000002</v>
      </c>
      <c r="AE7" s="18">
        <f>PLANEL_GerCrit_Resultado!AI112+PLANEL_GerCrit_Resultado!AI124+PLANEL_GerCrit_Resultado!AI136+PLANEL_GerCrit_Resultado!AI148+PLANEL_GerCrit_Resultado!AI664+PLANEL_GerCrit_Resultado!AI676+PLANEL_GerCrit_Resultado!AI688+PLANEL_GerCrit_Resultado!AI724+PLANEL_GerCrit_Resultado!AI760</f>
        <v>5366.6502062999998</v>
      </c>
      <c r="AF7" s="18">
        <f>PLANEL_GerCrit_Resultado!AJ112+PLANEL_GerCrit_Resultado!AJ124+PLANEL_GerCrit_Resultado!AJ136+PLANEL_GerCrit_Resultado!AJ148+PLANEL_GerCrit_Resultado!AJ664+PLANEL_GerCrit_Resultado!AJ676+PLANEL_GerCrit_Resultado!AJ688+PLANEL_GerCrit_Resultado!AJ724+PLANEL_GerCrit_Resultado!AJ760</f>
        <v>5193.5755943000004</v>
      </c>
      <c r="AG7" s="18">
        <f>PLANEL_GerCrit_Resultado!AK112+PLANEL_GerCrit_Resultado!AK124+PLANEL_GerCrit_Resultado!AK136+PLANEL_GerCrit_Resultado!AK148+PLANEL_GerCrit_Resultado!AK664+PLANEL_GerCrit_Resultado!AK676+PLANEL_GerCrit_Resultado!AK688+PLANEL_GerCrit_Resultado!AK724+PLANEL_GerCrit_Resultado!AK760</f>
        <v>4768.1978746599998</v>
      </c>
      <c r="AH7" s="18">
        <f>PLANEL_GerCrit_Resultado!AL112+PLANEL_GerCrit_Resultado!AL124+PLANEL_GerCrit_Resultado!AL136+PLANEL_GerCrit_Resultado!AL148+PLANEL_GerCrit_Resultado!AL664+PLANEL_GerCrit_Resultado!AL676+PLANEL_GerCrit_Resultado!AL688+PLANEL_GerCrit_Resultado!AL724+PLANEL_GerCrit_Resultado!AL760</f>
        <v>4535.9837496600003</v>
      </c>
      <c r="AI7" s="18">
        <f>PLANEL_GerCrit_Resultado!AM112+PLANEL_GerCrit_Resultado!AM124+PLANEL_GerCrit_Resultado!AM136+PLANEL_GerCrit_Resultado!AM148+PLANEL_GerCrit_Resultado!AM664+PLANEL_GerCrit_Resultado!AM676+PLANEL_GerCrit_Resultado!AM688+PLANEL_GerCrit_Resultado!AM724+PLANEL_GerCrit_Resultado!AM760</f>
        <v>4358.48469166</v>
      </c>
      <c r="AJ7" s="18">
        <f>PLANEL_GerCrit_Resultado!AN112+PLANEL_GerCrit_Resultado!AN124+PLANEL_GerCrit_Resultado!AN136+PLANEL_GerCrit_Resultado!AN148+PLANEL_GerCrit_Resultado!AN664+PLANEL_GerCrit_Resultado!AN676+PLANEL_GerCrit_Resultado!AN688+PLANEL_GerCrit_Resultado!AN724+PLANEL_GerCrit_Resultado!AN760</f>
        <v>4177.2602289599999</v>
      </c>
      <c r="AK7" s="18">
        <f>PLANEL_GerCrit_Resultado!AO112+PLANEL_GerCrit_Resultado!AO124+PLANEL_GerCrit_Resultado!AO136+PLANEL_GerCrit_Resultado!AO148+PLANEL_GerCrit_Resultado!AO664+PLANEL_GerCrit_Resultado!AO676+PLANEL_GerCrit_Resultado!AO688+PLANEL_GerCrit_Resultado!AO724+PLANEL_GerCrit_Resultado!AO760</f>
        <v>4177.2602289599999</v>
      </c>
      <c r="AL7" s="18">
        <f>PLANEL_GerCrit_Resultado!AP112+PLANEL_GerCrit_Resultado!AP124+PLANEL_GerCrit_Resultado!AP136+PLANEL_GerCrit_Resultado!AP148+PLANEL_GerCrit_Resultado!AP664+PLANEL_GerCrit_Resultado!AP676+PLANEL_GerCrit_Resultado!AP688+PLANEL_GerCrit_Resultado!AP724+PLANEL_GerCrit_Resultado!AP760</f>
        <v>4170.9422229600004</v>
      </c>
    </row>
    <row r="8" spans="2:38" x14ac:dyDescent="0.25">
      <c r="B8" s="16" t="s">
        <v>4</v>
      </c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68"/>
      <c r="AC8" s="1"/>
      <c r="AD8" s="1"/>
      <c r="AE8" s="1"/>
      <c r="AF8" s="1"/>
      <c r="AG8" s="1"/>
      <c r="AH8" s="1"/>
      <c r="AI8" s="1"/>
      <c r="AJ8" s="1"/>
      <c r="AK8" s="1"/>
      <c r="AL8" s="1"/>
    </row>
    <row r="9" spans="2:38" x14ac:dyDescent="0.25">
      <c r="B9" s="19" t="s">
        <v>49</v>
      </c>
      <c r="C9" s="20">
        <f>PLANEL_GerCrit_Resultado!G64+PLANEL_GerCrit_Resultado!G76+PLANEL_GerCrit_Resultado!G88+PLANEL_GerCrit_Resultado!G640+PLANEL_GerCrit_Resultado!G700</f>
        <v>975.76074340000002</v>
      </c>
      <c r="D9" s="20">
        <f>PLANEL_GerCrit_Resultado!H64+PLANEL_GerCrit_Resultado!H76+PLANEL_GerCrit_Resultado!H88+PLANEL_GerCrit_Resultado!H640+PLANEL_GerCrit_Resultado!H700</f>
        <v>911.04132340000001</v>
      </c>
      <c r="E9" s="20">
        <f>PLANEL_GerCrit_Resultado!I64+PLANEL_GerCrit_Resultado!I76+PLANEL_GerCrit_Resultado!I88+PLANEL_GerCrit_Resultado!I640+PLANEL_GerCrit_Resultado!I700</f>
        <v>919.57625740000003</v>
      </c>
      <c r="F9" s="20">
        <f>PLANEL_GerCrit_Resultado!J64+PLANEL_GerCrit_Resultado!J76+PLANEL_GerCrit_Resultado!J88+PLANEL_GerCrit_Resultado!J640+PLANEL_GerCrit_Resultado!J700</f>
        <v>800.70760810000002</v>
      </c>
      <c r="G9" s="20">
        <f>PLANEL_GerCrit_Resultado!K64+PLANEL_GerCrit_Resultado!K76+PLANEL_GerCrit_Resultado!K88+PLANEL_GerCrit_Resultado!K640+PLANEL_GerCrit_Resultado!K700</f>
        <v>1102.4371759999999</v>
      </c>
      <c r="H9" s="20">
        <f>PLANEL_GerCrit_Resultado!L64+PLANEL_GerCrit_Resultado!L76+PLANEL_GerCrit_Resultado!L88+PLANEL_GerCrit_Resultado!L640+PLANEL_GerCrit_Resultado!L700</f>
        <v>1055.4506839999999</v>
      </c>
      <c r="I9" s="20">
        <f>PLANEL_GerCrit_Resultado!M64+PLANEL_GerCrit_Resultado!M76+PLANEL_GerCrit_Resultado!M88+PLANEL_GerCrit_Resultado!M640+PLANEL_GerCrit_Resultado!M700</f>
        <v>1150.1008899999999</v>
      </c>
      <c r="J9" s="20">
        <f>PLANEL_GerCrit_Resultado!N64+PLANEL_GerCrit_Resultado!N76+PLANEL_GerCrit_Resultado!N88+PLANEL_GerCrit_Resultado!N640+PLANEL_GerCrit_Resultado!N700</f>
        <v>1171.480454</v>
      </c>
      <c r="K9" s="20">
        <f>PLANEL_GerCrit_Resultado!O64+PLANEL_GerCrit_Resultado!O76+PLANEL_GerCrit_Resultado!O88+PLANEL_GerCrit_Resultado!O640+PLANEL_GerCrit_Resultado!O700</f>
        <v>1142.434804</v>
      </c>
      <c r="L9" s="20">
        <f>PLANEL_GerCrit_Resultado!P64+PLANEL_GerCrit_Resultado!P76+PLANEL_GerCrit_Resultado!P88+PLANEL_GerCrit_Resultado!P640+PLANEL_GerCrit_Resultado!P700</f>
        <v>1142.434804</v>
      </c>
      <c r="M9" s="20">
        <f>PLANEL_GerCrit_Resultado!Q64+PLANEL_GerCrit_Resultado!Q76+PLANEL_GerCrit_Resultado!Q88+PLANEL_GerCrit_Resultado!Q640+PLANEL_GerCrit_Resultado!Q700</f>
        <v>1189.421296</v>
      </c>
      <c r="N9" s="20">
        <f>PLANEL_GerCrit_Resultado!R64+PLANEL_GerCrit_Resultado!R76+PLANEL_GerCrit_Resultado!R88+PLANEL_GerCrit_Resultado!R640+PLANEL_GerCrit_Resultado!R700</f>
        <v>1204.9345269999999</v>
      </c>
      <c r="O9" s="20">
        <f>PLANEL_GerCrit_Resultado!S64+PLANEL_GerCrit_Resultado!S76+PLANEL_GerCrit_Resultado!S88+PLANEL_GerCrit_Resultado!S640+PLANEL_GerCrit_Resultado!S700</f>
        <v>1204.9345269999999</v>
      </c>
      <c r="P9" s="20">
        <f>PLANEL_GerCrit_Resultado!T64+PLANEL_GerCrit_Resultado!T76+PLANEL_GerCrit_Resultado!T88+PLANEL_GerCrit_Resultado!T640+PLANEL_GerCrit_Resultado!T700</f>
        <v>1204.9345269999999</v>
      </c>
      <c r="Q9" s="20">
        <f>PLANEL_GerCrit_Resultado!U64+PLANEL_GerCrit_Resultado!U76+PLANEL_GerCrit_Resultado!U88+PLANEL_GerCrit_Resultado!U640+PLANEL_GerCrit_Resultado!U700</f>
        <v>351.05323320000002</v>
      </c>
      <c r="R9" s="20">
        <f>PLANEL_GerCrit_Resultado!V64+PLANEL_GerCrit_Resultado!V76+PLANEL_GerCrit_Resultado!V88+PLANEL_GerCrit_Resultado!V640+PLANEL_GerCrit_Resultado!V700</f>
        <v>351.05323320000002</v>
      </c>
      <c r="S9" s="20">
        <f>PLANEL_GerCrit_Resultado!W64+PLANEL_GerCrit_Resultado!W76+PLANEL_GerCrit_Resultado!W88+PLANEL_GerCrit_Resultado!W640+PLANEL_GerCrit_Resultado!W700</f>
        <v>285.35467640000002</v>
      </c>
      <c r="T9" s="20">
        <f>PLANEL_GerCrit_Resultado!X64+PLANEL_GerCrit_Resultado!X76+PLANEL_GerCrit_Resultado!X88+PLANEL_GerCrit_Resultado!X640+PLANEL_GerCrit_Resultado!X700</f>
        <v>285.35467640000002</v>
      </c>
      <c r="U9" s="20">
        <f>PLANEL_GerCrit_Resultado!Y64+PLANEL_GerCrit_Resultado!Y76+PLANEL_GerCrit_Resultado!Y88+PLANEL_GerCrit_Resultado!Y640+PLANEL_GerCrit_Resultado!Y700</f>
        <v>285.35467640000002</v>
      </c>
      <c r="V9" s="20">
        <f>PLANEL_GerCrit_Resultado!Z64+PLANEL_GerCrit_Resultado!Z76+PLANEL_GerCrit_Resultado!Z88+PLANEL_GerCrit_Resultado!Z640+PLANEL_GerCrit_Resultado!Z700</f>
        <v>285.35467640000002</v>
      </c>
      <c r="W9" s="20">
        <f>PLANEL_GerCrit_Resultado!AA64+PLANEL_GerCrit_Resultado!AA76+PLANEL_GerCrit_Resultado!AA88+PLANEL_GerCrit_Resultado!AA640+PLANEL_GerCrit_Resultado!AA700</f>
        <v>285.35467640000002</v>
      </c>
      <c r="X9" s="20">
        <f>PLANEL_GerCrit_Resultado!AB64+PLANEL_GerCrit_Resultado!AB76+PLANEL_GerCrit_Resultado!AB88+PLANEL_GerCrit_Resultado!AB640+PLANEL_GerCrit_Resultado!AB700</f>
        <v>285.35467640000002</v>
      </c>
      <c r="Y9" s="20">
        <f>PLANEL_GerCrit_Resultado!AC64+PLANEL_GerCrit_Resultado!AC76+PLANEL_GerCrit_Resultado!AC88+PLANEL_GerCrit_Resultado!AC640+PLANEL_GerCrit_Resultado!AC700</f>
        <v>285.35467640000002</v>
      </c>
      <c r="Z9" s="20">
        <f>PLANEL_GerCrit_Resultado!AD64+PLANEL_GerCrit_Resultado!AD76+PLANEL_GerCrit_Resultado!AD88+PLANEL_GerCrit_Resultado!AD640+PLANEL_GerCrit_Resultado!AD700</f>
        <v>285.35467640000002</v>
      </c>
      <c r="AA9" s="20">
        <f>PLANEL_GerCrit_Resultado!AE64+PLANEL_GerCrit_Resultado!AE76+PLANEL_GerCrit_Resultado!AE88+PLANEL_GerCrit_Resultado!AE640+PLANEL_GerCrit_Resultado!AE700</f>
        <v>285.35467640000002</v>
      </c>
      <c r="AB9" s="20">
        <f>PLANEL_GerCrit_Resultado!AF64+PLANEL_GerCrit_Resultado!AF76+PLANEL_GerCrit_Resultado!AF88+PLANEL_GerCrit_Resultado!AF640+PLANEL_GerCrit_Resultado!AF700</f>
        <v>246.9031176</v>
      </c>
      <c r="AC9" s="20">
        <f>PLANEL_GerCrit_Resultado!AG64+PLANEL_GerCrit_Resultado!AG76+PLANEL_GerCrit_Resultado!AG88+PLANEL_GerCrit_Resultado!AG640+PLANEL_GerCrit_Resultado!AG700</f>
        <v>246.9031176</v>
      </c>
      <c r="AD9" s="20">
        <f>PLANEL_GerCrit_Resultado!AH64+PLANEL_GerCrit_Resultado!AH76+PLANEL_GerCrit_Resultado!AH88+PLANEL_GerCrit_Resultado!AH640+PLANEL_GerCrit_Resultado!AH700</f>
        <v>246.9031176</v>
      </c>
      <c r="AE9" s="20">
        <f>PLANEL_GerCrit_Resultado!AI64+PLANEL_GerCrit_Resultado!AI76+PLANEL_GerCrit_Resultado!AI88+PLANEL_GerCrit_Resultado!AI640+PLANEL_GerCrit_Resultado!AI700</f>
        <v>246.9031176</v>
      </c>
      <c r="AF9" s="20">
        <f>PLANEL_GerCrit_Resultado!AJ64+PLANEL_GerCrit_Resultado!AJ76+PLANEL_GerCrit_Resultado!AJ88+PLANEL_GerCrit_Resultado!AJ640+PLANEL_GerCrit_Resultado!AJ700</f>
        <v>246.9031176</v>
      </c>
      <c r="AG9" s="20">
        <f>PLANEL_GerCrit_Resultado!AK64+PLANEL_GerCrit_Resultado!AK76+PLANEL_GerCrit_Resultado!AK88+PLANEL_GerCrit_Resultado!AK640+PLANEL_GerCrit_Resultado!AK700</f>
        <v>0</v>
      </c>
      <c r="AH9" s="20">
        <f>PLANEL_GerCrit_Resultado!AL64+PLANEL_GerCrit_Resultado!AL76+PLANEL_GerCrit_Resultado!AL88+PLANEL_GerCrit_Resultado!AL640+PLANEL_GerCrit_Resultado!AL700</f>
        <v>0</v>
      </c>
      <c r="AI9" s="20">
        <f>PLANEL_GerCrit_Resultado!AM64+PLANEL_GerCrit_Resultado!AM76+PLANEL_GerCrit_Resultado!AM88+PLANEL_GerCrit_Resultado!AM640+PLANEL_GerCrit_Resultado!AM700</f>
        <v>0</v>
      </c>
      <c r="AJ9" s="20">
        <f>PLANEL_GerCrit_Resultado!AN64+PLANEL_GerCrit_Resultado!AN76+PLANEL_GerCrit_Resultado!AN88+PLANEL_GerCrit_Resultado!AN640+PLANEL_GerCrit_Resultado!AN700</f>
        <v>0</v>
      </c>
      <c r="AK9" s="20">
        <f>PLANEL_GerCrit_Resultado!AO64+PLANEL_GerCrit_Resultado!AO76+PLANEL_GerCrit_Resultado!AO88+PLANEL_GerCrit_Resultado!AO640+PLANEL_GerCrit_Resultado!AO700</f>
        <v>0</v>
      </c>
      <c r="AL9" s="20">
        <f>PLANEL_GerCrit_Resultado!AP64+PLANEL_GerCrit_Resultado!AP76+PLANEL_GerCrit_Resultado!AP88+PLANEL_GerCrit_Resultado!AP640+PLANEL_GerCrit_Resultado!AP700</f>
        <v>0</v>
      </c>
    </row>
    <row r="10" spans="2:38" x14ac:dyDescent="0.25">
      <c r="B10" s="19" t="s">
        <v>50</v>
      </c>
      <c r="C10" s="20">
        <f>PLANEL_GerCrit_Resultado!G40+PLANEL_GerCrit_Resultado!G52</f>
        <v>838.01655400000004</v>
      </c>
      <c r="D10" s="20">
        <f>PLANEL_GerCrit_Resultado!H40+PLANEL_GerCrit_Resultado!H52</f>
        <v>620.68795650000004</v>
      </c>
      <c r="E10" s="20">
        <f>PLANEL_GerCrit_Resultado!I40+PLANEL_GerCrit_Resultado!I52</f>
        <v>620.68795650000004</v>
      </c>
      <c r="F10" s="20">
        <f>PLANEL_GerCrit_Resultado!J40+PLANEL_GerCrit_Resultado!J52</f>
        <v>156.089877</v>
      </c>
      <c r="G10" s="20">
        <f>PLANEL_GerCrit_Resultado!K40+PLANEL_GerCrit_Resultado!K52</f>
        <v>535.46980050000002</v>
      </c>
      <c r="H10" s="20">
        <f>PLANEL_GerCrit_Resultado!L40+PLANEL_GerCrit_Resultado!L52</f>
        <v>310.3439783</v>
      </c>
      <c r="I10" s="20">
        <f>PLANEL_GerCrit_Resultado!M40+PLANEL_GerCrit_Resultado!M52</f>
        <v>461.52732120000002</v>
      </c>
      <c r="J10" s="20">
        <f>PLANEL_GerCrit_Resultado!N40+PLANEL_GerCrit_Resultado!N52</f>
        <v>698.87160640000002</v>
      </c>
      <c r="K10" s="20">
        <f>PLANEL_GerCrit_Resultado!O40+PLANEL_GerCrit_Resultado!O52</f>
        <v>620.68795650000004</v>
      </c>
      <c r="L10" s="20">
        <f>PLANEL_GerCrit_Resultado!P40+PLANEL_GerCrit_Resultado!P52</f>
        <v>620.68795650000004</v>
      </c>
      <c r="M10" s="20">
        <f>PLANEL_GerCrit_Resultado!Q40+PLANEL_GerCrit_Resultado!Q52</f>
        <v>687.14246909999997</v>
      </c>
      <c r="N10" s="20">
        <f>PLANEL_GerCrit_Resultado!R40+PLANEL_GerCrit_Resultado!R52</f>
        <v>698.87160640000002</v>
      </c>
      <c r="O10" s="20">
        <f>PLANEL_GerCrit_Resultado!S40+PLANEL_GerCrit_Resultado!S52</f>
        <v>698.87160640000002</v>
      </c>
      <c r="P10" s="20">
        <f>PLANEL_GerCrit_Resultado!T40+PLANEL_GerCrit_Resultado!T52</f>
        <v>698.87160640000002</v>
      </c>
      <c r="Q10" s="20">
        <f>PLANEL_GerCrit_Resultado!U40+PLANEL_GerCrit_Resultado!U52</f>
        <v>698.87160640000002</v>
      </c>
      <c r="R10" s="20">
        <f>PLANEL_GerCrit_Resultado!V40+PLANEL_GerCrit_Resultado!V52</f>
        <v>698.87160640000002</v>
      </c>
      <c r="S10" s="20">
        <f>PLANEL_GerCrit_Resultado!W40+PLANEL_GerCrit_Resultado!W52</f>
        <v>0</v>
      </c>
      <c r="T10" s="20">
        <f>PLANEL_GerCrit_Resultado!X40+PLANEL_GerCrit_Resultado!X52</f>
        <v>0</v>
      </c>
      <c r="U10" s="20">
        <f>PLANEL_GerCrit_Resultado!Y40+PLANEL_GerCrit_Resultado!Y52</f>
        <v>0</v>
      </c>
      <c r="V10" s="20">
        <f>PLANEL_GerCrit_Resultado!Z40+PLANEL_GerCrit_Resultado!Z52</f>
        <v>0</v>
      </c>
      <c r="W10" s="20">
        <f>PLANEL_GerCrit_Resultado!AA40+PLANEL_GerCrit_Resultado!AA52</f>
        <v>0</v>
      </c>
      <c r="X10" s="20">
        <f>PLANEL_GerCrit_Resultado!AB40+PLANEL_GerCrit_Resultado!AB52</f>
        <v>0</v>
      </c>
      <c r="Y10" s="20">
        <f>PLANEL_GerCrit_Resultado!AC40+PLANEL_GerCrit_Resultado!AC52</f>
        <v>0</v>
      </c>
      <c r="Z10" s="20">
        <f>PLANEL_GerCrit_Resultado!AD40+PLANEL_GerCrit_Resultado!AD52</f>
        <v>0</v>
      </c>
      <c r="AA10" s="20">
        <f>PLANEL_GerCrit_Resultado!AE40+PLANEL_GerCrit_Resultado!AE52</f>
        <v>0</v>
      </c>
      <c r="AB10" s="20">
        <f>PLANEL_GerCrit_Resultado!AF40+PLANEL_GerCrit_Resultado!AF52</f>
        <v>0</v>
      </c>
      <c r="AC10" s="20">
        <f>PLANEL_GerCrit_Resultado!AG40+PLANEL_GerCrit_Resultado!AG52</f>
        <v>0</v>
      </c>
      <c r="AD10" s="20">
        <f>PLANEL_GerCrit_Resultado!AH40+PLANEL_GerCrit_Resultado!AH52</f>
        <v>0</v>
      </c>
      <c r="AE10" s="20">
        <f>PLANEL_GerCrit_Resultado!AI40+PLANEL_GerCrit_Resultado!AI52</f>
        <v>0</v>
      </c>
      <c r="AF10" s="20">
        <f>PLANEL_GerCrit_Resultado!AJ40+PLANEL_GerCrit_Resultado!AJ52</f>
        <v>0</v>
      </c>
      <c r="AG10" s="20">
        <f>PLANEL_GerCrit_Resultado!AK40+PLANEL_GerCrit_Resultado!AK52</f>
        <v>0</v>
      </c>
      <c r="AH10" s="20">
        <f>PLANEL_GerCrit_Resultado!AL40+PLANEL_GerCrit_Resultado!AL52</f>
        <v>0</v>
      </c>
      <c r="AI10" s="20">
        <f>PLANEL_GerCrit_Resultado!AM40+PLANEL_GerCrit_Resultado!AM52</f>
        <v>0</v>
      </c>
      <c r="AJ10" s="20">
        <f>PLANEL_GerCrit_Resultado!AN40+PLANEL_GerCrit_Resultado!AN52</f>
        <v>0</v>
      </c>
      <c r="AK10" s="20">
        <f>PLANEL_GerCrit_Resultado!AO40+PLANEL_GerCrit_Resultado!AO52</f>
        <v>0</v>
      </c>
      <c r="AL10" s="20">
        <f>PLANEL_GerCrit_Resultado!AP40+PLANEL_GerCrit_Resultado!AP52</f>
        <v>0</v>
      </c>
    </row>
    <row r="11" spans="2:38" x14ac:dyDescent="0.25">
      <c r="B11" s="16" t="s">
        <v>5</v>
      </c>
      <c r="C11" s="1">
        <f>PLANEL_GerCrit_Resultado!G160</f>
        <v>1724.9081000000001</v>
      </c>
      <c r="D11" s="1">
        <f>PLANEL_GerCrit_Resultado!H160</f>
        <v>1679.8720659999999</v>
      </c>
      <c r="E11" s="1">
        <f>PLANEL_GerCrit_Resultado!I160</f>
        <v>1724.9081000000001</v>
      </c>
      <c r="F11" s="1">
        <f>PLANEL_GerCrit_Resultado!J160</f>
        <v>1679.8720659999999</v>
      </c>
      <c r="G11" s="1">
        <f>PLANEL_GerCrit_Resultado!K160</f>
        <v>1679.8720659999999</v>
      </c>
      <c r="H11" s="1">
        <f>PLANEL_GerCrit_Resultado!L160</f>
        <v>1634.836033</v>
      </c>
      <c r="I11" s="1">
        <f>PLANEL_GerCrit_Resultado!M160</f>
        <v>1724.9081000000001</v>
      </c>
      <c r="J11" s="1">
        <f>PLANEL_GerCrit_Resultado!N160</f>
        <v>1724.9081000000001</v>
      </c>
      <c r="K11" s="1">
        <f>PLANEL_GerCrit_Resultado!O160</f>
        <v>1724.9081000000001</v>
      </c>
      <c r="L11" s="1">
        <f>PLANEL_GerCrit_Resultado!P160</f>
        <v>1724.9081000000001</v>
      </c>
      <c r="M11" s="1">
        <f>PLANEL_GerCrit_Resultado!Q160</f>
        <v>1724.9081000000001</v>
      </c>
      <c r="N11" s="1">
        <f>PLANEL_GerCrit_Resultado!R160</f>
        <v>3007.6281399999998</v>
      </c>
      <c r="O11" s="1">
        <f>PLANEL_GerCrit_Resultado!S160</f>
        <v>3007.6281399999998</v>
      </c>
      <c r="P11" s="1">
        <f>PLANEL_GerCrit_Resultado!T160</f>
        <v>3007.6281399999998</v>
      </c>
      <c r="Q11" s="1">
        <f>PLANEL_GerCrit_Resultado!U160</f>
        <v>3007.6281399999998</v>
      </c>
      <c r="R11" s="1">
        <f>PLANEL_GerCrit_Resultado!V160</f>
        <v>3007.6281399999998</v>
      </c>
      <c r="S11" s="1">
        <f>PLANEL_GerCrit_Resultado!W160</f>
        <v>3007.6281399999998</v>
      </c>
      <c r="T11" s="1">
        <f>PLANEL_GerCrit_Resultado!X160</f>
        <v>3007.6281399999998</v>
      </c>
      <c r="U11" s="1">
        <f>PLANEL_GerCrit_Resultado!Y160</f>
        <v>3007.6281399999998</v>
      </c>
      <c r="V11" s="1">
        <f>PLANEL_GerCrit_Resultado!Z160</f>
        <v>3007.6281399999998</v>
      </c>
      <c r="W11" s="1">
        <f>PLANEL_GerCrit_Resultado!AA160</f>
        <v>3007.6281399999998</v>
      </c>
      <c r="X11" s="1">
        <f>PLANEL_GerCrit_Resultado!AB160</f>
        <v>3007.6281399999998</v>
      </c>
      <c r="Y11" s="1">
        <f>PLANEL_GerCrit_Resultado!AC160</f>
        <v>3007.6281399999998</v>
      </c>
      <c r="Z11" s="1">
        <f>PLANEL_GerCrit_Resultado!AD160</f>
        <v>3007.6281399999998</v>
      </c>
      <c r="AA11" s="1">
        <f>PLANEL_GerCrit_Resultado!AE160</f>
        <v>3007.6281399999998</v>
      </c>
      <c r="AB11" s="68">
        <f>PLANEL_GerCrit_Resultado!AF160</f>
        <v>2962.5921060000001</v>
      </c>
      <c r="AC11" s="1">
        <f>PLANEL_GerCrit_Resultado!AG160</f>
        <v>2962.5921060000001</v>
      </c>
      <c r="AD11" s="1">
        <f>PLANEL_GerCrit_Resultado!AH160</f>
        <v>2962.5921060000001</v>
      </c>
      <c r="AE11" s="1">
        <f>PLANEL_GerCrit_Resultado!AI160</f>
        <v>2962.5921060000001</v>
      </c>
      <c r="AF11" s="1">
        <f>PLANEL_GerCrit_Resultado!AJ160</f>
        <v>2962.5921060000001</v>
      </c>
      <c r="AG11" s="1">
        <f>PLANEL_GerCrit_Resultado!AK160</f>
        <v>2962.5921060000001</v>
      </c>
      <c r="AH11" s="1">
        <f>PLANEL_GerCrit_Resultado!AL160</f>
        <v>2962.5921060000001</v>
      </c>
      <c r="AI11" s="1">
        <f>PLANEL_GerCrit_Resultado!AM160</f>
        <v>2962.5921060000001</v>
      </c>
      <c r="AJ11" s="1">
        <f>PLANEL_GerCrit_Resultado!AN160</f>
        <v>2962.5921060000001</v>
      </c>
      <c r="AK11" s="1">
        <f>PLANEL_GerCrit_Resultado!AO160</f>
        <v>2962.5921060000001</v>
      </c>
      <c r="AL11" s="1">
        <f>PLANEL_GerCrit_Resultado!AP160</f>
        <v>2962.5921060000001</v>
      </c>
    </row>
    <row r="12" spans="2:38" x14ac:dyDescent="0.25">
      <c r="B12" s="16" t="s">
        <v>57</v>
      </c>
      <c r="C12" s="1">
        <f>PLANEL_GerCrit_Resultado!G172</f>
        <v>1412.0735139999999</v>
      </c>
      <c r="D12" s="1">
        <f>PLANEL_GerCrit_Resultado!H172</f>
        <v>339.45896859999999</v>
      </c>
      <c r="E12" s="1">
        <f>PLANEL_GerCrit_Resultado!I172</f>
        <v>369.66366799999997</v>
      </c>
      <c r="F12" s="1">
        <f>PLANEL_GerCrit_Resultado!J172</f>
        <v>0</v>
      </c>
      <c r="G12" s="1">
        <f>PLANEL_GerCrit_Resultado!K172</f>
        <v>0</v>
      </c>
      <c r="H12" s="1">
        <f>PLANEL_GerCrit_Resultado!L172</f>
        <v>0</v>
      </c>
      <c r="I12" s="1">
        <f>PLANEL_GerCrit_Resultado!M172</f>
        <v>339.45896859999999</v>
      </c>
      <c r="J12" s="1">
        <f>PLANEL_GerCrit_Resultado!N172</f>
        <v>388.30746479999999</v>
      </c>
      <c r="K12" s="1">
        <f>PLANEL_GerCrit_Resultado!O172</f>
        <v>384.03020629999997</v>
      </c>
      <c r="L12" s="1">
        <f>PLANEL_GerCrit_Resultado!P172</f>
        <v>339.45896859999999</v>
      </c>
      <c r="M12" s="1">
        <f>PLANEL_GerCrit_Resultado!Q172</f>
        <v>253.81679990000001</v>
      </c>
      <c r="N12" s="1">
        <f>PLANEL_GerCrit_Resultado!R172</f>
        <v>247.0435622</v>
      </c>
      <c r="O12" s="1">
        <f>PLANEL_GerCrit_Resultado!S172</f>
        <v>43.08444969</v>
      </c>
      <c r="P12" s="1">
        <f>PLANEL_GerCrit_Resultado!T172</f>
        <v>0</v>
      </c>
      <c r="Q12" s="1">
        <f>PLANEL_GerCrit_Resultado!U172</f>
        <v>0</v>
      </c>
      <c r="R12" s="1">
        <f>PLANEL_GerCrit_Resultado!V172</f>
        <v>0</v>
      </c>
      <c r="S12" s="1">
        <f>PLANEL_GerCrit_Resultado!W172</f>
        <v>0</v>
      </c>
      <c r="T12" s="1">
        <f>PLANEL_GerCrit_Resultado!X172</f>
        <v>0</v>
      </c>
      <c r="U12" s="1">
        <f>PLANEL_GerCrit_Resultado!Y172</f>
        <v>0</v>
      </c>
      <c r="V12" s="1">
        <f>PLANEL_GerCrit_Resultado!Z172</f>
        <v>0</v>
      </c>
      <c r="W12" s="1">
        <f>PLANEL_GerCrit_Resultado!AA172</f>
        <v>0</v>
      </c>
      <c r="X12" s="1">
        <f>PLANEL_GerCrit_Resultado!AB172</f>
        <v>0</v>
      </c>
      <c r="Y12" s="1">
        <f>PLANEL_GerCrit_Resultado!AC172</f>
        <v>0</v>
      </c>
      <c r="Z12" s="1">
        <f>PLANEL_GerCrit_Resultado!AD172</f>
        <v>0</v>
      </c>
      <c r="AA12" s="1">
        <f>PLANEL_GerCrit_Resultado!AE172</f>
        <v>0</v>
      </c>
      <c r="AB12" s="1">
        <f>PLANEL_GerCrit_Resultado!AF172</f>
        <v>0</v>
      </c>
      <c r="AC12" s="1">
        <f>PLANEL_GerCrit_Resultado!AG172</f>
        <v>0</v>
      </c>
      <c r="AD12" s="1">
        <f>PLANEL_GerCrit_Resultado!AH172</f>
        <v>0</v>
      </c>
      <c r="AE12" s="1">
        <f>PLANEL_GerCrit_Resultado!AI172</f>
        <v>0</v>
      </c>
      <c r="AF12" s="1">
        <f>PLANEL_GerCrit_Resultado!AJ172</f>
        <v>0</v>
      </c>
      <c r="AG12" s="1">
        <f>PLANEL_GerCrit_Resultado!AK172</f>
        <v>0</v>
      </c>
      <c r="AH12" s="1">
        <f>PLANEL_GerCrit_Resultado!AL172</f>
        <v>0</v>
      </c>
      <c r="AI12" s="1">
        <f>PLANEL_GerCrit_Resultado!AM172</f>
        <v>0</v>
      </c>
      <c r="AJ12" s="1">
        <f>PLANEL_GerCrit_Resultado!AN172</f>
        <v>0</v>
      </c>
      <c r="AK12" s="1">
        <f>PLANEL_GerCrit_Resultado!AO172</f>
        <v>0</v>
      </c>
      <c r="AL12" s="1">
        <f>PLANEL_GerCrit_Resultado!AP172</f>
        <v>0</v>
      </c>
    </row>
    <row r="13" spans="2:38" x14ac:dyDescent="0.25">
      <c r="B13" s="16" t="s">
        <v>6</v>
      </c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68"/>
      <c r="AC13" s="1"/>
      <c r="AD13" s="1"/>
      <c r="AE13" s="1"/>
      <c r="AF13" s="1"/>
      <c r="AG13" s="1"/>
      <c r="AH13" s="1"/>
      <c r="AI13" s="1"/>
      <c r="AJ13" s="1"/>
      <c r="AK13" s="1"/>
      <c r="AL13" s="1"/>
    </row>
    <row r="14" spans="2:38" x14ac:dyDescent="0.25">
      <c r="B14" s="23" t="s">
        <v>51</v>
      </c>
      <c r="C14" s="24">
        <f>PLANEL_GerCrit_Resultado!G16+PLANEL_GerCrit_Resultado!G28+PLANEL_GerCrit_Resultado!G628+PLANEL_GerCrit_Resultado!G712</f>
        <v>3717.9611169999998</v>
      </c>
      <c r="D14" s="24">
        <f>PLANEL_GerCrit_Resultado!H16+PLANEL_GerCrit_Resultado!H28+PLANEL_GerCrit_Resultado!H628+PLANEL_GerCrit_Resultado!H712</f>
        <v>3976.3928729999998</v>
      </c>
      <c r="E14" s="24">
        <f>PLANEL_GerCrit_Resultado!I16+PLANEL_GerCrit_Resultado!I28+PLANEL_GerCrit_Resultado!I628+PLANEL_GerCrit_Resultado!I712</f>
        <v>4017.6013600000001</v>
      </c>
      <c r="F14" s="24">
        <f>PLANEL_GerCrit_Resultado!J16+PLANEL_GerCrit_Resultado!J28+PLANEL_GerCrit_Resultado!J628+PLANEL_GerCrit_Resultado!J712</f>
        <v>4036.8529709999998</v>
      </c>
      <c r="G14" s="24">
        <f>PLANEL_GerCrit_Resultado!K16+PLANEL_GerCrit_Resultado!K28+PLANEL_GerCrit_Resultado!K628+PLANEL_GerCrit_Resultado!K712</f>
        <v>4036.8529709999998</v>
      </c>
      <c r="H14" s="24">
        <f>PLANEL_GerCrit_Resultado!L16+PLANEL_GerCrit_Resultado!L28+PLANEL_GerCrit_Resultado!L628+PLANEL_GerCrit_Resultado!L712</f>
        <v>4036.8529709999998</v>
      </c>
      <c r="I14" s="24">
        <f>PLANEL_GerCrit_Resultado!M16+PLANEL_GerCrit_Resultado!M28+PLANEL_GerCrit_Resultado!M628+PLANEL_GerCrit_Resultado!M712</f>
        <v>4036.8529709999998</v>
      </c>
      <c r="J14" s="24">
        <f>PLANEL_GerCrit_Resultado!N16+PLANEL_GerCrit_Resultado!N28+PLANEL_GerCrit_Resultado!N628+PLANEL_GerCrit_Resultado!N712</f>
        <v>4036.8529709999998</v>
      </c>
      <c r="K14" s="24">
        <f>PLANEL_GerCrit_Resultado!O16+PLANEL_GerCrit_Resultado!O28+PLANEL_GerCrit_Resultado!O628+PLANEL_GerCrit_Resultado!O712</f>
        <v>4036.8529709999998</v>
      </c>
      <c r="L14" s="24">
        <f>PLANEL_GerCrit_Resultado!P16+PLANEL_GerCrit_Resultado!P28+PLANEL_GerCrit_Resultado!P628+PLANEL_GerCrit_Resultado!P712</f>
        <v>3946.1656039999998</v>
      </c>
      <c r="M14" s="24">
        <f>PLANEL_GerCrit_Resultado!Q16+PLANEL_GerCrit_Resultado!Q28+PLANEL_GerCrit_Resultado!Q628+PLANEL_GerCrit_Resultado!Q712</f>
        <v>3946.1656039999998</v>
      </c>
      <c r="N14" s="24">
        <f>PLANEL_GerCrit_Resultado!R16+PLANEL_GerCrit_Resultado!R28+PLANEL_GerCrit_Resultado!R628+PLANEL_GerCrit_Resultado!R712</f>
        <v>3946.1656039999998</v>
      </c>
      <c r="O14" s="24">
        <f>PLANEL_GerCrit_Resultado!S16+PLANEL_GerCrit_Resultado!S28+PLANEL_GerCrit_Resultado!S628+PLANEL_GerCrit_Resultado!S712</f>
        <v>3946.1656039999998</v>
      </c>
      <c r="P14" s="24">
        <f>PLANEL_GerCrit_Resultado!T16+PLANEL_GerCrit_Resultado!T28+PLANEL_GerCrit_Resultado!T628+PLANEL_GerCrit_Resultado!T712</f>
        <v>3946.1656039999998</v>
      </c>
      <c r="Q14" s="24">
        <f>PLANEL_GerCrit_Resultado!U16+PLANEL_GerCrit_Resultado!U28+PLANEL_GerCrit_Resultado!U628+PLANEL_GerCrit_Resultado!U712</f>
        <v>3946.1656039999998</v>
      </c>
      <c r="R14" s="24">
        <f>PLANEL_GerCrit_Resultado!V16+PLANEL_GerCrit_Resultado!V28+PLANEL_GerCrit_Resultado!V628+PLANEL_GerCrit_Resultado!V712</f>
        <v>3946.1656039999998</v>
      </c>
      <c r="S14" s="24">
        <f>PLANEL_GerCrit_Resultado!W16+PLANEL_GerCrit_Resultado!W28+PLANEL_GerCrit_Resultado!W628+PLANEL_GerCrit_Resultado!W712</f>
        <v>3991.4919006</v>
      </c>
      <c r="T14" s="24">
        <f>PLANEL_GerCrit_Resultado!X16+PLANEL_GerCrit_Resultado!X28+PLANEL_GerCrit_Resultado!X628+PLANEL_GerCrit_Resultado!X712</f>
        <v>3991.4919006</v>
      </c>
      <c r="U14" s="24">
        <f>PLANEL_GerCrit_Resultado!Y16+PLANEL_GerCrit_Resultado!Y28+PLANEL_GerCrit_Resultado!Y628+PLANEL_GerCrit_Resultado!Y712</f>
        <v>3991.4919006</v>
      </c>
      <c r="V14" s="24">
        <f>PLANEL_GerCrit_Resultado!Z16+PLANEL_GerCrit_Resultado!Z28+PLANEL_GerCrit_Resultado!Z628+PLANEL_GerCrit_Resultado!Z712</f>
        <v>3991.4919006</v>
      </c>
      <c r="W14" s="24">
        <f>PLANEL_GerCrit_Resultado!AA16+PLANEL_GerCrit_Resultado!AA28+PLANEL_GerCrit_Resultado!AA628+PLANEL_GerCrit_Resultado!AA712</f>
        <v>3991.4919006</v>
      </c>
      <c r="X14" s="24">
        <f>PLANEL_GerCrit_Resultado!AB16+PLANEL_GerCrit_Resultado!AB28+PLANEL_GerCrit_Resultado!AB628+PLANEL_GerCrit_Resultado!AB712</f>
        <v>3978.5441300000002</v>
      </c>
      <c r="Y14" s="24">
        <f>PLANEL_GerCrit_Resultado!AC16+PLANEL_GerCrit_Resultado!AC28+PLANEL_GerCrit_Resultado!AC628+PLANEL_GerCrit_Resultado!AC712</f>
        <v>3978.5441300000002</v>
      </c>
      <c r="Z14" s="24">
        <f>PLANEL_GerCrit_Resultado!AD16+PLANEL_GerCrit_Resultado!AD28+PLANEL_GerCrit_Resultado!AD628+PLANEL_GerCrit_Resultado!AD712</f>
        <v>3978.5441300000002</v>
      </c>
      <c r="AA14" s="24">
        <f>PLANEL_GerCrit_Resultado!AE16+PLANEL_GerCrit_Resultado!AE28+PLANEL_GerCrit_Resultado!AE628+PLANEL_GerCrit_Resultado!AE712</f>
        <v>3978.5441300000002</v>
      </c>
      <c r="AB14" s="24">
        <f>PLANEL_GerCrit_Resultado!AF16+PLANEL_GerCrit_Resultado!AF28+PLANEL_GerCrit_Resultado!AF628+PLANEL_GerCrit_Resultado!AF712</f>
        <v>3978.5441300000002</v>
      </c>
      <c r="AC14" s="24">
        <f>PLANEL_GerCrit_Resultado!AG16+PLANEL_GerCrit_Resultado!AG28+PLANEL_GerCrit_Resultado!AG628+PLANEL_GerCrit_Resultado!AG712</f>
        <v>3978.5441300000002</v>
      </c>
      <c r="AD14" s="24">
        <f>PLANEL_GerCrit_Resultado!AH16+PLANEL_GerCrit_Resultado!AH28+PLANEL_GerCrit_Resultado!AH628+PLANEL_GerCrit_Resultado!AH712</f>
        <v>3978.5441300000002</v>
      </c>
      <c r="AE14" s="24">
        <f>PLANEL_GerCrit_Resultado!AI16+PLANEL_GerCrit_Resultado!AI28+PLANEL_GerCrit_Resultado!AI628+PLANEL_GerCrit_Resultado!AI712</f>
        <v>3978.5441300000002</v>
      </c>
      <c r="AF14" s="24">
        <f>PLANEL_GerCrit_Resultado!AJ16+PLANEL_GerCrit_Resultado!AJ28+PLANEL_GerCrit_Resultado!AJ628+PLANEL_GerCrit_Resultado!AJ712</f>
        <v>3978.5441300000002</v>
      </c>
      <c r="AG14" s="24">
        <f>PLANEL_GerCrit_Resultado!AK16+PLANEL_GerCrit_Resultado!AK28+PLANEL_GerCrit_Resultado!AK628+PLANEL_GerCrit_Resultado!AK712</f>
        <v>3978.5441300000002</v>
      </c>
      <c r="AH14" s="24">
        <f>PLANEL_GerCrit_Resultado!AL16+PLANEL_GerCrit_Resultado!AL28+PLANEL_GerCrit_Resultado!AL628+PLANEL_GerCrit_Resultado!AL712</f>
        <v>4096.5945590000001</v>
      </c>
      <c r="AI14" s="24">
        <f>PLANEL_GerCrit_Resultado!AM16+PLANEL_GerCrit_Resultado!AM28+PLANEL_GerCrit_Resultado!AM628+PLANEL_GerCrit_Resultado!AM712</f>
        <v>4096.5945590000001</v>
      </c>
      <c r="AJ14" s="24">
        <f>PLANEL_GerCrit_Resultado!AN16+PLANEL_GerCrit_Resultado!AN28+PLANEL_GerCrit_Resultado!AN628+PLANEL_GerCrit_Resultado!AN712</f>
        <v>4096.5945590000001</v>
      </c>
      <c r="AK14" s="24">
        <f>PLANEL_GerCrit_Resultado!AO16+PLANEL_GerCrit_Resultado!AO28+PLANEL_GerCrit_Resultado!AO628+PLANEL_GerCrit_Resultado!AO712</f>
        <v>4096.5945590000001</v>
      </c>
      <c r="AL14" s="24">
        <f>PLANEL_GerCrit_Resultado!AP16+PLANEL_GerCrit_Resultado!AP28+PLANEL_GerCrit_Resultado!AP628+PLANEL_GerCrit_Resultado!AP712</f>
        <v>4096.5945590000001</v>
      </c>
    </row>
    <row r="15" spans="2:38" x14ac:dyDescent="0.25">
      <c r="B15" s="23" t="s">
        <v>52</v>
      </c>
      <c r="C15" s="24">
        <f>PLANEL_GerCrit_Resultado!G376</f>
        <v>318.66608919999999</v>
      </c>
      <c r="D15" s="24">
        <f>PLANEL_GerCrit_Resultado!H376</f>
        <v>318.67108919999998</v>
      </c>
      <c r="E15" s="24">
        <f>PLANEL_GerCrit_Resultado!I376</f>
        <v>318.67108919999998</v>
      </c>
      <c r="F15" s="24">
        <f>PLANEL_GerCrit_Resultado!J376</f>
        <v>483.57535919999998</v>
      </c>
      <c r="G15" s="24">
        <f>PLANEL_GerCrit_Resultado!K376</f>
        <v>625.27135920000001</v>
      </c>
      <c r="H15" s="24">
        <f>PLANEL_GerCrit_Resultado!L376</f>
        <v>668.7361449</v>
      </c>
      <c r="I15" s="24">
        <f>PLANEL_GerCrit_Resultado!M376</f>
        <v>673.46856990000003</v>
      </c>
      <c r="J15" s="24">
        <f>PLANEL_GerCrit_Resultado!N376</f>
        <v>673.46856990000003</v>
      </c>
      <c r="K15" s="24">
        <f>PLANEL_GerCrit_Resultado!O376</f>
        <v>673.46856990000003</v>
      </c>
      <c r="L15" s="24">
        <f>PLANEL_GerCrit_Resultado!P376</f>
        <v>644.80506990000003</v>
      </c>
      <c r="M15" s="24">
        <f>PLANEL_GerCrit_Resultado!Q376</f>
        <v>644.80506990000003</v>
      </c>
      <c r="N15" s="24">
        <f>PLANEL_GerCrit_Resultado!R376</f>
        <v>644.80506990000003</v>
      </c>
      <c r="O15" s="24">
        <f>PLANEL_GerCrit_Resultado!S376</f>
        <v>644.80506990000003</v>
      </c>
      <c r="P15" s="24">
        <f>PLANEL_GerCrit_Resultado!T376</f>
        <v>644.80506990000003</v>
      </c>
      <c r="Q15" s="24">
        <f>PLANEL_GerCrit_Resultado!U376</f>
        <v>2064.8401650000001</v>
      </c>
      <c r="R15" s="24">
        <f>PLANEL_GerCrit_Resultado!V376</f>
        <v>2064.8353090000001</v>
      </c>
      <c r="S15" s="24">
        <f>PLANEL_GerCrit_Resultado!W376</f>
        <v>1770.2978330000001</v>
      </c>
      <c r="T15" s="24">
        <f>PLANEL_GerCrit_Resultado!X376</f>
        <v>1770.2978330000001</v>
      </c>
      <c r="U15" s="24">
        <f>PLANEL_GerCrit_Resultado!Y376</f>
        <v>1770.2978330000001</v>
      </c>
      <c r="V15" s="24">
        <f>PLANEL_GerCrit_Resultado!Z376</f>
        <v>1770.2978330000001</v>
      </c>
      <c r="W15" s="24">
        <f>PLANEL_GerCrit_Resultado!AA376</f>
        <v>1770.2978330000001</v>
      </c>
      <c r="X15" s="24">
        <f>PLANEL_GerCrit_Resultado!AB376</f>
        <v>1763.4535129999999</v>
      </c>
      <c r="Y15" s="24">
        <f>PLANEL_GerCrit_Resultado!AC376</f>
        <v>1763.4535129999999</v>
      </c>
      <c r="Z15" s="24">
        <f>PLANEL_GerCrit_Resultado!AD376</f>
        <v>1747.21774</v>
      </c>
      <c r="AA15" s="24">
        <f>PLANEL_GerCrit_Resultado!AE376</f>
        <v>1729.8785250000001</v>
      </c>
      <c r="AB15" s="24">
        <f>PLANEL_GerCrit_Resultado!AF376</f>
        <v>1729.8785250000001</v>
      </c>
      <c r="AC15" s="24">
        <f>PLANEL_GerCrit_Resultado!AG376</f>
        <v>1729.8785250000001</v>
      </c>
      <c r="AD15" s="24">
        <f>PLANEL_GerCrit_Resultado!AH376</f>
        <v>1729.8785250000001</v>
      </c>
      <c r="AE15" s="24">
        <f>PLANEL_GerCrit_Resultado!AI376</f>
        <v>1729.8785250000001</v>
      </c>
      <c r="AF15" s="24">
        <f>PLANEL_GerCrit_Resultado!AJ376</f>
        <v>1729.8785250000001</v>
      </c>
      <c r="AG15" s="24">
        <f>PLANEL_GerCrit_Resultado!AK376</f>
        <v>1729.8785250000001</v>
      </c>
      <c r="AH15" s="24">
        <f>PLANEL_GerCrit_Resultado!AL376</f>
        <v>1415.500352</v>
      </c>
      <c r="AI15" s="24">
        <f>PLANEL_GerCrit_Resultado!AM376</f>
        <v>1415.500352</v>
      </c>
      <c r="AJ15" s="24">
        <f>PLANEL_GerCrit_Resultado!AN376</f>
        <v>1403.625933</v>
      </c>
      <c r="AK15" s="24">
        <f>PLANEL_GerCrit_Resultado!AO376</f>
        <v>1214.923065</v>
      </c>
      <c r="AL15" s="24">
        <f>PLANEL_GerCrit_Resultado!AP376</f>
        <v>1034.404104</v>
      </c>
    </row>
    <row r="16" spans="2:38" x14ac:dyDescent="0.25">
      <c r="B16" s="16" t="s">
        <v>7</v>
      </c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68"/>
      <c r="AC16" s="1"/>
      <c r="AD16" s="1"/>
      <c r="AE16" s="1"/>
      <c r="AF16" s="1"/>
      <c r="AG16" s="1"/>
      <c r="AH16" s="1"/>
      <c r="AI16" s="1"/>
      <c r="AJ16" s="1"/>
      <c r="AK16" s="1"/>
      <c r="AL16" s="1"/>
    </row>
    <row r="17" spans="2:40" x14ac:dyDescent="0.25">
      <c r="B17" s="29" t="s">
        <v>58</v>
      </c>
      <c r="C17" s="30">
        <f>PLANEL_GerCrit_Resultado!G388+PLANEL_GerCrit_Resultado!G400+PLANEL_GerCrit_Resultado!G412+PLANEL_GerCrit_Resultado!G424+PLANEL_GerCrit_Resultado!G436+PLANEL_GerCrit_Resultado!G460+PLANEL_GerCrit_Resultado!G448+PLANEL_GerCrit_Resultado!G472</f>
        <v>2886.9278215000004</v>
      </c>
      <c r="D17" s="30">
        <f>PLANEL_GerCrit_Resultado!H388+PLANEL_GerCrit_Resultado!H400+PLANEL_GerCrit_Resultado!H412+PLANEL_GerCrit_Resultado!H424+PLANEL_GerCrit_Resultado!H436+PLANEL_GerCrit_Resultado!H460+PLANEL_GerCrit_Resultado!H448+PLANEL_GerCrit_Resultado!H472</f>
        <v>4427.0541617999997</v>
      </c>
      <c r="E17" s="30">
        <f>PLANEL_GerCrit_Resultado!I388+PLANEL_GerCrit_Resultado!I400+PLANEL_GerCrit_Resultado!I412+PLANEL_GerCrit_Resultado!I424+PLANEL_GerCrit_Resultado!I436+PLANEL_GerCrit_Resultado!I460+PLANEL_GerCrit_Resultado!I448+PLANEL_GerCrit_Resultado!I472</f>
        <v>4467.2168988000003</v>
      </c>
      <c r="F17" s="30">
        <f>PLANEL_GerCrit_Resultado!J388+PLANEL_GerCrit_Resultado!J400+PLANEL_GerCrit_Resultado!J412+PLANEL_GerCrit_Resultado!J424+PLANEL_GerCrit_Resultado!J436+PLANEL_GerCrit_Resultado!J460+PLANEL_GerCrit_Resultado!J448+PLANEL_GerCrit_Resultado!J472</f>
        <v>6777.4432345000005</v>
      </c>
      <c r="G17" s="30">
        <f>PLANEL_GerCrit_Resultado!K388+PLANEL_GerCrit_Resultado!K400+PLANEL_GerCrit_Resultado!K412+PLANEL_GerCrit_Resultado!K424+PLANEL_GerCrit_Resultado!K436+PLANEL_GerCrit_Resultado!K460+PLANEL_GerCrit_Resultado!K448+PLANEL_GerCrit_Resultado!K472</f>
        <v>7338.9288997000003</v>
      </c>
      <c r="H17" s="30">
        <f>PLANEL_GerCrit_Resultado!L388+PLANEL_GerCrit_Resultado!L400+PLANEL_GerCrit_Resultado!L412+PLANEL_GerCrit_Resultado!L424+PLANEL_GerCrit_Resultado!L436+PLANEL_GerCrit_Resultado!L460+PLANEL_GerCrit_Resultado!L448+PLANEL_GerCrit_Resultado!L472</f>
        <v>7385.8771612</v>
      </c>
      <c r="I17" s="30">
        <f>PLANEL_GerCrit_Resultado!M388+PLANEL_GerCrit_Resultado!M400+PLANEL_GerCrit_Resultado!M412+PLANEL_GerCrit_Resultado!M424+PLANEL_GerCrit_Resultado!M436+PLANEL_GerCrit_Resultado!M460+PLANEL_GerCrit_Resultado!M448+PLANEL_GerCrit_Resultado!M472</f>
        <v>7385.8771612</v>
      </c>
      <c r="J17" s="30">
        <f>PLANEL_GerCrit_Resultado!N388+PLANEL_GerCrit_Resultado!N400+PLANEL_GerCrit_Resultado!N412+PLANEL_GerCrit_Resultado!N424+PLANEL_GerCrit_Resultado!N436+PLANEL_GerCrit_Resultado!N460+PLANEL_GerCrit_Resultado!N448+PLANEL_GerCrit_Resultado!N472</f>
        <v>9021.7863572000006</v>
      </c>
      <c r="K17" s="30">
        <f>PLANEL_GerCrit_Resultado!O388+PLANEL_GerCrit_Resultado!O400+PLANEL_GerCrit_Resultado!O412+PLANEL_GerCrit_Resultado!O424+PLANEL_GerCrit_Resultado!O436+PLANEL_GerCrit_Resultado!O460+PLANEL_GerCrit_Resultado!O448+PLANEL_GerCrit_Resultado!O472</f>
        <v>12126.4034842</v>
      </c>
      <c r="L17" s="30">
        <f>PLANEL_GerCrit_Resultado!P388+PLANEL_GerCrit_Resultado!P400+PLANEL_GerCrit_Resultado!P412+PLANEL_GerCrit_Resultado!P424+PLANEL_GerCrit_Resultado!P436+PLANEL_GerCrit_Resultado!P460+PLANEL_GerCrit_Resultado!P448+PLANEL_GerCrit_Resultado!P472</f>
        <v>13756.859690199999</v>
      </c>
      <c r="M17" s="30">
        <f>PLANEL_GerCrit_Resultado!Q388+PLANEL_GerCrit_Resultado!Q400+PLANEL_GerCrit_Resultado!Q412+PLANEL_GerCrit_Resultado!Q424+PLANEL_GerCrit_Resultado!Q436+PLANEL_GerCrit_Resultado!Q460+PLANEL_GerCrit_Resultado!Q448+PLANEL_GerCrit_Resultado!Q472</f>
        <v>17142.902289900001</v>
      </c>
      <c r="N17" s="30">
        <f>PLANEL_GerCrit_Resultado!R388+PLANEL_GerCrit_Resultado!R400+PLANEL_GerCrit_Resultado!R412+PLANEL_GerCrit_Resultado!R424+PLANEL_GerCrit_Resultado!R436+PLANEL_GerCrit_Resultado!R460+PLANEL_GerCrit_Resultado!R448+PLANEL_GerCrit_Resultado!R472</f>
        <v>18211.441244900001</v>
      </c>
      <c r="O17" s="30">
        <f>PLANEL_GerCrit_Resultado!S388+PLANEL_GerCrit_Resultado!S400+PLANEL_GerCrit_Resultado!S412+PLANEL_GerCrit_Resultado!S424+PLANEL_GerCrit_Resultado!S436+PLANEL_GerCrit_Resultado!S460+PLANEL_GerCrit_Resultado!S448+PLANEL_GerCrit_Resultado!S472</f>
        <v>21762.228186300003</v>
      </c>
      <c r="P17" s="30">
        <f>PLANEL_GerCrit_Resultado!T388+PLANEL_GerCrit_Resultado!T400+PLANEL_GerCrit_Resultado!T412+PLANEL_GerCrit_Resultado!T424+PLANEL_GerCrit_Resultado!T436+PLANEL_GerCrit_Resultado!T460+PLANEL_GerCrit_Resultado!T448+PLANEL_GerCrit_Resultado!T472</f>
        <v>22511.8550435</v>
      </c>
      <c r="Q17" s="30">
        <f>PLANEL_GerCrit_Resultado!U388+PLANEL_GerCrit_Resultado!U400+PLANEL_GerCrit_Resultado!U412+PLANEL_GerCrit_Resultado!U424+PLANEL_GerCrit_Resultado!U436+PLANEL_GerCrit_Resultado!U460+PLANEL_GerCrit_Resultado!U448+PLANEL_GerCrit_Resultado!U472</f>
        <v>23069.194756500001</v>
      </c>
      <c r="R17" s="30">
        <f>PLANEL_GerCrit_Resultado!V388+PLANEL_GerCrit_Resultado!V400+PLANEL_GerCrit_Resultado!V412+PLANEL_GerCrit_Resultado!V424+PLANEL_GerCrit_Resultado!V436+PLANEL_GerCrit_Resultado!V460+PLANEL_GerCrit_Resultado!V448+PLANEL_GerCrit_Resultado!V472</f>
        <v>25065.742642500001</v>
      </c>
      <c r="S17" s="30">
        <f>PLANEL_GerCrit_Resultado!W388+PLANEL_GerCrit_Resultado!W400+PLANEL_GerCrit_Resultado!W412+PLANEL_GerCrit_Resultado!W424+PLANEL_GerCrit_Resultado!W436+PLANEL_GerCrit_Resultado!W460+PLANEL_GerCrit_Resultado!W448+PLANEL_GerCrit_Resultado!W472</f>
        <v>28090.570671499998</v>
      </c>
      <c r="T17" s="30">
        <f>PLANEL_GerCrit_Resultado!X388+PLANEL_GerCrit_Resultado!X400+PLANEL_GerCrit_Resultado!X412+PLANEL_GerCrit_Resultado!X424+PLANEL_GerCrit_Resultado!X436+PLANEL_GerCrit_Resultado!X460+PLANEL_GerCrit_Resultado!X448+PLANEL_GerCrit_Resultado!X472</f>
        <v>30008.936778899999</v>
      </c>
      <c r="U17" s="30">
        <f>PLANEL_GerCrit_Resultado!Y388+PLANEL_GerCrit_Resultado!Y400+PLANEL_GerCrit_Resultado!Y412+PLANEL_GerCrit_Resultado!Y424+PLANEL_GerCrit_Resultado!Y436+PLANEL_GerCrit_Resultado!Y460+PLANEL_GerCrit_Resultado!Y448+PLANEL_GerCrit_Resultado!Y472</f>
        <v>31769.376710799999</v>
      </c>
      <c r="V17" s="30">
        <f>PLANEL_GerCrit_Resultado!Z388+PLANEL_GerCrit_Resultado!Z400+PLANEL_GerCrit_Resultado!Z412+PLANEL_GerCrit_Resultado!Z424+PLANEL_GerCrit_Resultado!Z436+PLANEL_GerCrit_Resultado!Z460+PLANEL_GerCrit_Resultado!Z448+PLANEL_GerCrit_Resultado!Z472</f>
        <v>33115.816821500004</v>
      </c>
      <c r="W17" s="30">
        <f>PLANEL_GerCrit_Resultado!AA388+PLANEL_GerCrit_Resultado!AA400+PLANEL_GerCrit_Resultado!AA412+PLANEL_GerCrit_Resultado!AA424+PLANEL_GerCrit_Resultado!AA436+PLANEL_GerCrit_Resultado!AA460+PLANEL_GerCrit_Resultado!AA448+PLANEL_GerCrit_Resultado!AA472</f>
        <v>35347.828973000003</v>
      </c>
      <c r="X17" s="30">
        <f>PLANEL_GerCrit_Resultado!AB388+PLANEL_GerCrit_Resultado!AB400+PLANEL_GerCrit_Resultado!AB412+PLANEL_GerCrit_Resultado!AB424+PLANEL_GerCrit_Resultado!AB436+PLANEL_GerCrit_Resultado!AB460+PLANEL_GerCrit_Resultado!AB448+PLANEL_GerCrit_Resultado!AB472</f>
        <v>38248.306837199998</v>
      </c>
      <c r="Y17" s="30">
        <f>PLANEL_GerCrit_Resultado!AC388+PLANEL_GerCrit_Resultado!AC400+PLANEL_GerCrit_Resultado!AC412+PLANEL_GerCrit_Resultado!AC424+PLANEL_GerCrit_Resultado!AC436+PLANEL_GerCrit_Resultado!AC460+PLANEL_GerCrit_Resultado!AC448+PLANEL_GerCrit_Resultado!AC472</f>
        <v>41464.629039899999</v>
      </c>
      <c r="Z17" s="30">
        <f>PLANEL_GerCrit_Resultado!AD388+PLANEL_GerCrit_Resultado!AD400+PLANEL_GerCrit_Resultado!AD412+PLANEL_GerCrit_Resultado!AD424+PLANEL_GerCrit_Resultado!AD436+PLANEL_GerCrit_Resultado!AD460+PLANEL_GerCrit_Resultado!AD448+PLANEL_GerCrit_Resultado!AD472</f>
        <v>46605.782570900003</v>
      </c>
      <c r="AA17" s="30">
        <f>PLANEL_GerCrit_Resultado!AE388+PLANEL_GerCrit_Resultado!AE400+PLANEL_GerCrit_Resultado!AE412+PLANEL_GerCrit_Resultado!AE424+PLANEL_GerCrit_Resultado!AE436+PLANEL_GerCrit_Resultado!AE460+PLANEL_GerCrit_Resultado!AE448+PLANEL_GerCrit_Resultado!AE472</f>
        <v>50605.565791500005</v>
      </c>
      <c r="AB17" s="30">
        <f>PLANEL_GerCrit_Resultado!AF388+PLANEL_GerCrit_Resultado!AF400+PLANEL_GerCrit_Resultado!AF412+PLANEL_GerCrit_Resultado!AF424+PLANEL_GerCrit_Resultado!AF436+PLANEL_GerCrit_Resultado!AF460+PLANEL_GerCrit_Resultado!AF448+PLANEL_GerCrit_Resultado!AF472</f>
        <v>53757.434124419997</v>
      </c>
      <c r="AC17" s="30">
        <f>PLANEL_GerCrit_Resultado!AG388+PLANEL_GerCrit_Resultado!AG400+PLANEL_GerCrit_Resultado!AG412+PLANEL_GerCrit_Resultado!AG424+PLANEL_GerCrit_Resultado!AG436+PLANEL_GerCrit_Resultado!AG460+PLANEL_GerCrit_Resultado!AG448+PLANEL_GerCrit_Resultado!AG472</f>
        <v>56630.256402999999</v>
      </c>
      <c r="AD17" s="30">
        <f>PLANEL_GerCrit_Resultado!AH388+PLANEL_GerCrit_Resultado!AH400+PLANEL_GerCrit_Resultado!AH412+PLANEL_GerCrit_Resultado!AH424+PLANEL_GerCrit_Resultado!AH436+PLANEL_GerCrit_Resultado!AH460+PLANEL_GerCrit_Resultado!AH448+PLANEL_GerCrit_Resultado!AH472</f>
        <v>59470.581666999999</v>
      </c>
      <c r="AE17" s="30">
        <f>PLANEL_GerCrit_Resultado!AI388+PLANEL_GerCrit_Resultado!AI400+PLANEL_GerCrit_Resultado!AI412+PLANEL_GerCrit_Resultado!AI424+PLANEL_GerCrit_Resultado!AI436+PLANEL_GerCrit_Resultado!AI460+PLANEL_GerCrit_Resultado!AI448+PLANEL_GerCrit_Resultado!AI472</f>
        <v>62332.864156999996</v>
      </c>
      <c r="AF17" s="30">
        <f>PLANEL_GerCrit_Resultado!AJ388+PLANEL_GerCrit_Resultado!AJ400+PLANEL_GerCrit_Resultado!AJ412+PLANEL_GerCrit_Resultado!AJ424+PLANEL_GerCrit_Resultado!AJ436+PLANEL_GerCrit_Resultado!AJ460+PLANEL_GerCrit_Resultado!AJ448+PLANEL_GerCrit_Resultado!AJ472</f>
        <v>65119.170949499996</v>
      </c>
      <c r="AG17" s="30">
        <f>PLANEL_GerCrit_Resultado!AK388+PLANEL_GerCrit_Resultado!AK400+PLANEL_GerCrit_Resultado!AK412+PLANEL_GerCrit_Resultado!AK424+PLANEL_GerCrit_Resultado!AK436+PLANEL_GerCrit_Resultado!AK460+PLANEL_GerCrit_Resultado!AK448+PLANEL_GerCrit_Resultado!AK472</f>
        <v>68687.741634000005</v>
      </c>
      <c r="AH17" s="30">
        <f>PLANEL_GerCrit_Resultado!AL388+PLANEL_GerCrit_Resultado!AL400+PLANEL_GerCrit_Resultado!AL412+PLANEL_GerCrit_Resultado!AL424+PLANEL_GerCrit_Resultado!AL436+PLANEL_GerCrit_Resultado!AL460+PLANEL_GerCrit_Resultado!AL448+PLANEL_GerCrit_Resultado!AL472</f>
        <v>71992.154947999996</v>
      </c>
      <c r="AI17" s="30">
        <f>PLANEL_GerCrit_Resultado!AM388+PLANEL_GerCrit_Resultado!AM400+PLANEL_GerCrit_Resultado!AM412+PLANEL_GerCrit_Resultado!AM424+PLANEL_GerCrit_Resultado!AM436+PLANEL_GerCrit_Resultado!AM460+PLANEL_GerCrit_Resultado!AM448+PLANEL_GerCrit_Resultado!AM472</f>
        <v>74846.239035999999</v>
      </c>
      <c r="AJ17" s="30">
        <f>PLANEL_GerCrit_Resultado!AN388+PLANEL_GerCrit_Resultado!AN400+PLANEL_GerCrit_Resultado!AN412+PLANEL_GerCrit_Resultado!AN424+PLANEL_GerCrit_Resultado!AN436+PLANEL_GerCrit_Resultado!AN460+PLANEL_GerCrit_Resultado!AN448+PLANEL_GerCrit_Resultado!AN472</f>
        <v>77953.451703999992</v>
      </c>
      <c r="AK17" s="30">
        <f>PLANEL_GerCrit_Resultado!AO388+PLANEL_GerCrit_Resultado!AO400+PLANEL_GerCrit_Resultado!AO412+PLANEL_GerCrit_Resultado!AO424+PLANEL_GerCrit_Resultado!AO436+PLANEL_GerCrit_Resultado!AO460+PLANEL_GerCrit_Resultado!AO448+PLANEL_GerCrit_Resultado!AO472</f>
        <v>80962.861214000004</v>
      </c>
      <c r="AL17" s="30">
        <f>PLANEL_GerCrit_Resultado!AP388+PLANEL_GerCrit_Resultado!AP400+PLANEL_GerCrit_Resultado!AP412+PLANEL_GerCrit_Resultado!AP424+PLANEL_GerCrit_Resultado!AP436+PLANEL_GerCrit_Resultado!AP460+PLANEL_GerCrit_Resultado!AP448+PLANEL_GerCrit_Resultado!AP472</f>
        <v>83955.25783599999</v>
      </c>
    </row>
    <row r="18" spans="2:40" x14ac:dyDescent="0.25">
      <c r="B18" s="29" t="s">
        <v>59</v>
      </c>
      <c r="C18" s="30">
        <f>PLANEL_GerCrit_Resultado!G484+PLANEL_GerCrit_Resultado!G496+PLANEL_GerCrit_Resultado!G508+PLANEL_GerCrit_Resultado!G520+PLANEL_GerCrit_Resultado!G532+PLANEL_GerCrit_Resultado!G544+PLANEL_GerCrit_Resultado!G556+PLANEL_GerCrit_Resultado!G568+PLANEL_GerCrit_Resultado!G580+PLANEL_GerCrit_Resultado!G592+PLANEL_GerCrit_Resultado!G604+PLANEL_GerCrit_Resultado!G616</f>
        <v>0</v>
      </c>
      <c r="D18" s="30">
        <f>PLANEL_GerCrit_Resultado!H484+PLANEL_GerCrit_Resultado!H496+PLANEL_GerCrit_Resultado!H508+PLANEL_GerCrit_Resultado!H520+PLANEL_GerCrit_Resultado!H532+PLANEL_GerCrit_Resultado!H544+PLANEL_GerCrit_Resultado!H556+PLANEL_GerCrit_Resultado!H568+PLANEL_GerCrit_Resultado!H580+PLANEL_GerCrit_Resultado!H592+PLANEL_GerCrit_Resultado!H604+PLANEL_GerCrit_Resultado!H616</f>
        <v>0</v>
      </c>
      <c r="E18" s="30">
        <f>PLANEL_GerCrit_Resultado!I484+PLANEL_GerCrit_Resultado!I496+PLANEL_GerCrit_Resultado!I508+PLANEL_GerCrit_Resultado!I520+PLANEL_GerCrit_Resultado!I532+PLANEL_GerCrit_Resultado!I544+PLANEL_GerCrit_Resultado!I556+PLANEL_GerCrit_Resultado!I568+PLANEL_GerCrit_Resultado!I580+PLANEL_GerCrit_Resultado!I592+PLANEL_GerCrit_Resultado!I604+PLANEL_GerCrit_Resultado!I616</f>
        <v>0</v>
      </c>
      <c r="F18" s="30">
        <f>PLANEL_GerCrit_Resultado!J484+PLANEL_GerCrit_Resultado!J496+PLANEL_GerCrit_Resultado!J508+PLANEL_GerCrit_Resultado!J520+PLANEL_GerCrit_Resultado!J532+PLANEL_GerCrit_Resultado!J544+PLANEL_GerCrit_Resultado!J556+PLANEL_GerCrit_Resultado!J568+PLANEL_GerCrit_Resultado!J580+PLANEL_GerCrit_Resultado!J592+PLANEL_GerCrit_Resultado!J604+PLANEL_GerCrit_Resultado!J616</f>
        <v>0</v>
      </c>
      <c r="G18" s="30">
        <f>PLANEL_GerCrit_Resultado!K484+PLANEL_GerCrit_Resultado!K496+PLANEL_GerCrit_Resultado!K508+PLANEL_GerCrit_Resultado!K520+PLANEL_GerCrit_Resultado!K532+PLANEL_GerCrit_Resultado!K544+PLANEL_GerCrit_Resultado!K556+PLANEL_GerCrit_Resultado!K568+PLANEL_GerCrit_Resultado!K580+PLANEL_GerCrit_Resultado!K592+PLANEL_GerCrit_Resultado!K604+PLANEL_GerCrit_Resultado!K616</f>
        <v>0</v>
      </c>
      <c r="H18" s="30">
        <f>PLANEL_GerCrit_Resultado!L484+PLANEL_GerCrit_Resultado!L496+PLANEL_GerCrit_Resultado!L508+PLANEL_GerCrit_Resultado!L520+PLANEL_GerCrit_Resultado!L532+PLANEL_GerCrit_Resultado!L544+PLANEL_GerCrit_Resultado!L556+PLANEL_GerCrit_Resultado!L568+PLANEL_GerCrit_Resultado!L580+PLANEL_GerCrit_Resultado!L592+PLANEL_GerCrit_Resultado!L604+PLANEL_GerCrit_Resultado!L616</f>
        <v>0</v>
      </c>
      <c r="I18" s="30">
        <f>PLANEL_GerCrit_Resultado!M484+PLANEL_GerCrit_Resultado!M496+PLANEL_GerCrit_Resultado!M508+PLANEL_GerCrit_Resultado!M520+PLANEL_GerCrit_Resultado!M532+PLANEL_GerCrit_Resultado!M544+PLANEL_GerCrit_Resultado!M556+PLANEL_GerCrit_Resultado!M568+PLANEL_GerCrit_Resultado!M580+PLANEL_GerCrit_Resultado!M592+PLANEL_GerCrit_Resultado!M604+PLANEL_GerCrit_Resultado!M616</f>
        <v>0</v>
      </c>
      <c r="J18" s="30">
        <f>PLANEL_GerCrit_Resultado!N484+PLANEL_GerCrit_Resultado!N496+PLANEL_GerCrit_Resultado!N508+PLANEL_GerCrit_Resultado!N520+PLANEL_GerCrit_Resultado!N532+PLANEL_GerCrit_Resultado!N544+PLANEL_GerCrit_Resultado!N556+PLANEL_GerCrit_Resultado!N568+PLANEL_GerCrit_Resultado!N580+PLANEL_GerCrit_Resultado!N592+PLANEL_GerCrit_Resultado!N604+PLANEL_GerCrit_Resultado!N616</f>
        <v>0</v>
      </c>
      <c r="K18" s="30">
        <f>PLANEL_GerCrit_Resultado!O484+PLANEL_GerCrit_Resultado!O496+PLANEL_GerCrit_Resultado!O508+PLANEL_GerCrit_Resultado!O520+PLANEL_GerCrit_Resultado!O532+PLANEL_GerCrit_Resultado!O544+PLANEL_GerCrit_Resultado!O556+PLANEL_GerCrit_Resultado!O568+PLANEL_GerCrit_Resultado!O580+PLANEL_GerCrit_Resultado!O592+PLANEL_GerCrit_Resultado!O604+PLANEL_GerCrit_Resultado!O616</f>
        <v>0</v>
      </c>
      <c r="L18" s="30">
        <f>PLANEL_GerCrit_Resultado!P484+PLANEL_GerCrit_Resultado!P496+PLANEL_GerCrit_Resultado!P508+PLANEL_GerCrit_Resultado!P520+PLANEL_GerCrit_Resultado!P532+PLANEL_GerCrit_Resultado!P544+PLANEL_GerCrit_Resultado!P556+PLANEL_GerCrit_Resultado!P568+PLANEL_GerCrit_Resultado!P580+PLANEL_GerCrit_Resultado!P592+PLANEL_GerCrit_Resultado!P604+PLANEL_GerCrit_Resultado!P616</f>
        <v>0</v>
      </c>
      <c r="M18" s="30">
        <f>PLANEL_GerCrit_Resultado!Q484+PLANEL_GerCrit_Resultado!Q496+PLANEL_GerCrit_Resultado!Q508+PLANEL_GerCrit_Resultado!Q520+PLANEL_GerCrit_Resultado!Q532+PLANEL_GerCrit_Resultado!Q544+PLANEL_GerCrit_Resultado!Q556+PLANEL_GerCrit_Resultado!Q568+PLANEL_GerCrit_Resultado!Q580+PLANEL_GerCrit_Resultado!Q592+PLANEL_GerCrit_Resultado!Q604+PLANEL_GerCrit_Resultado!Q616</f>
        <v>0</v>
      </c>
      <c r="N18" s="30">
        <f>PLANEL_GerCrit_Resultado!R484+PLANEL_GerCrit_Resultado!R496+PLANEL_GerCrit_Resultado!R508+PLANEL_GerCrit_Resultado!R520+PLANEL_GerCrit_Resultado!R532+PLANEL_GerCrit_Resultado!R544+PLANEL_GerCrit_Resultado!R556+PLANEL_GerCrit_Resultado!R568+PLANEL_GerCrit_Resultado!R580+PLANEL_GerCrit_Resultado!R592+PLANEL_GerCrit_Resultado!R604+PLANEL_GerCrit_Resultado!R616</f>
        <v>0</v>
      </c>
      <c r="O18" s="30">
        <f>PLANEL_GerCrit_Resultado!S484+PLANEL_GerCrit_Resultado!S496+PLANEL_GerCrit_Resultado!S508+PLANEL_GerCrit_Resultado!S520+PLANEL_GerCrit_Resultado!S532+PLANEL_GerCrit_Resultado!S544+PLANEL_GerCrit_Resultado!S556+PLANEL_GerCrit_Resultado!S568+PLANEL_GerCrit_Resultado!S580+PLANEL_GerCrit_Resultado!S592+PLANEL_GerCrit_Resultado!S604+PLANEL_GerCrit_Resultado!S616</f>
        <v>0</v>
      </c>
      <c r="P18" s="30">
        <f>PLANEL_GerCrit_Resultado!T484+PLANEL_GerCrit_Resultado!T496+PLANEL_GerCrit_Resultado!T508+PLANEL_GerCrit_Resultado!T520+PLANEL_GerCrit_Resultado!T532+PLANEL_GerCrit_Resultado!T544+PLANEL_GerCrit_Resultado!T556+PLANEL_GerCrit_Resultado!T568+PLANEL_GerCrit_Resultado!T580+PLANEL_GerCrit_Resultado!T592+PLANEL_GerCrit_Resultado!T604+PLANEL_GerCrit_Resultado!T616</f>
        <v>0</v>
      </c>
      <c r="Q18" s="30">
        <f>PLANEL_GerCrit_Resultado!U484+PLANEL_GerCrit_Resultado!U496+PLANEL_GerCrit_Resultado!U508+PLANEL_GerCrit_Resultado!U520+PLANEL_GerCrit_Resultado!U532+PLANEL_GerCrit_Resultado!U544+PLANEL_GerCrit_Resultado!U556+PLANEL_GerCrit_Resultado!U568+PLANEL_GerCrit_Resultado!U580+PLANEL_GerCrit_Resultado!U592+PLANEL_GerCrit_Resultado!U604+PLANEL_GerCrit_Resultado!U616</f>
        <v>0</v>
      </c>
      <c r="R18" s="30">
        <f>PLANEL_GerCrit_Resultado!V484+PLANEL_GerCrit_Resultado!V496+PLANEL_GerCrit_Resultado!V508+PLANEL_GerCrit_Resultado!V520+PLANEL_GerCrit_Resultado!V532+PLANEL_GerCrit_Resultado!V544+PLANEL_GerCrit_Resultado!V556+PLANEL_GerCrit_Resultado!V568+PLANEL_GerCrit_Resultado!V580+PLANEL_GerCrit_Resultado!V592+PLANEL_GerCrit_Resultado!V604+PLANEL_GerCrit_Resultado!V616</f>
        <v>0</v>
      </c>
      <c r="S18" s="30">
        <f>PLANEL_GerCrit_Resultado!W484+PLANEL_GerCrit_Resultado!W496+PLANEL_GerCrit_Resultado!W508+PLANEL_GerCrit_Resultado!W520+PLANEL_GerCrit_Resultado!W532+PLANEL_GerCrit_Resultado!W544+PLANEL_GerCrit_Resultado!W556+PLANEL_GerCrit_Resultado!W568+PLANEL_GerCrit_Resultado!W580+PLANEL_GerCrit_Resultado!W592+PLANEL_GerCrit_Resultado!W604+PLANEL_GerCrit_Resultado!W616</f>
        <v>0</v>
      </c>
      <c r="T18" s="30">
        <f>PLANEL_GerCrit_Resultado!X484+PLANEL_GerCrit_Resultado!X496+PLANEL_GerCrit_Resultado!X508+PLANEL_GerCrit_Resultado!X520+PLANEL_GerCrit_Resultado!X532+PLANEL_GerCrit_Resultado!X544+PLANEL_GerCrit_Resultado!X556+PLANEL_GerCrit_Resultado!X568+PLANEL_GerCrit_Resultado!X580+PLANEL_GerCrit_Resultado!X592+PLANEL_GerCrit_Resultado!X604+PLANEL_GerCrit_Resultado!X616</f>
        <v>0</v>
      </c>
      <c r="U18" s="30">
        <f>PLANEL_GerCrit_Resultado!Y484+PLANEL_GerCrit_Resultado!Y496+PLANEL_GerCrit_Resultado!Y508+PLANEL_GerCrit_Resultado!Y520+PLANEL_GerCrit_Resultado!Y532+PLANEL_GerCrit_Resultado!Y544+PLANEL_GerCrit_Resultado!Y556+PLANEL_GerCrit_Resultado!Y568+PLANEL_GerCrit_Resultado!Y580+PLANEL_GerCrit_Resultado!Y592+PLANEL_GerCrit_Resultado!Y604+PLANEL_GerCrit_Resultado!Y616</f>
        <v>0</v>
      </c>
      <c r="V18" s="30">
        <f>PLANEL_GerCrit_Resultado!Z484+PLANEL_GerCrit_Resultado!Z496+PLANEL_GerCrit_Resultado!Z508+PLANEL_GerCrit_Resultado!Z520+PLANEL_GerCrit_Resultado!Z532+PLANEL_GerCrit_Resultado!Z544+PLANEL_GerCrit_Resultado!Z556+PLANEL_GerCrit_Resultado!Z568+PLANEL_GerCrit_Resultado!Z580+PLANEL_GerCrit_Resultado!Z592+PLANEL_GerCrit_Resultado!Z604+PLANEL_GerCrit_Resultado!Z616</f>
        <v>0</v>
      </c>
      <c r="W18" s="30">
        <f>PLANEL_GerCrit_Resultado!AA484+PLANEL_GerCrit_Resultado!AA496+PLANEL_GerCrit_Resultado!AA508+PLANEL_GerCrit_Resultado!AA520+PLANEL_GerCrit_Resultado!AA532+PLANEL_GerCrit_Resultado!AA544+PLANEL_GerCrit_Resultado!AA556+PLANEL_GerCrit_Resultado!AA568+PLANEL_GerCrit_Resultado!AA580+PLANEL_GerCrit_Resultado!AA592+PLANEL_GerCrit_Resultado!AA604+PLANEL_GerCrit_Resultado!AA616</f>
        <v>0</v>
      </c>
      <c r="X18" s="30">
        <f>PLANEL_GerCrit_Resultado!AB484+PLANEL_GerCrit_Resultado!AB496+PLANEL_GerCrit_Resultado!AB508+PLANEL_GerCrit_Resultado!AB520+PLANEL_GerCrit_Resultado!AB532+PLANEL_GerCrit_Resultado!AB544+PLANEL_GerCrit_Resultado!AB556+PLANEL_GerCrit_Resultado!AB568+PLANEL_GerCrit_Resultado!AB580+PLANEL_GerCrit_Resultado!AB592+PLANEL_GerCrit_Resultado!AB604+PLANEL_GerCrit_Resultado!AB616</f>
        <v>0</v>
      </c>
      <c r="Y18" s="30">
        <f>PLANEL_GerCrit_Resultado!AC484+PLANEL_GerCrit_Resultado!AC496+PLANEL_GerCrit_Resultado!AC508+PLANEL_GerCrit_Resultado!AC520+PLANEL_GerCrit_Resultado!AC532+PLANEL_GerCrit_Resultado!AC544+PLANEL_GerCrit_Resultado!AC556+PLANEL_GerCrit_Resultado!AC568+PLANEL_GerCrit_Resultado!AC580+PLANEL_GerCrit_Resultado!AC592+PLANEL_GerCrit_Resultado!AC604+PLANEL_GerCrit_Resultado!AC616</f>
        <v>0</v>
      </c>
      <c r="Z18" s="30">
        <f>PLANEL_GerCrit_Resultado!AD484+PLANEL_GerCrit_Resultado!AD496+PLANEL_GerCrit_Resultado!AD508+PLANEL_GerCrit_Resultado!AD520+PLANEL_GerCrit_Resultado!AD532+PLANEL_GerCrit_Resultado!AD544+PLANEL_GerCrit_Resultado!AD556+PLANEL_GerCrit_Resultado!AD568+PLANEL_GerCrit_Resultado!AD580+PLANEL_GerCrit_Resultado!AD592+PLANEL_GerCrit_Resultado!AD604+PLANEL_GerCrit_Resultado!AD616</f>
        <v>0</v>
      </c>
      <c r="AA18" s="30">
        <f>PLANEL_GerCrit_Resultado!AE484+PLANEL_GerCrit_Resultado!AE496+PLANEL_GerCrit_Resultado!AE508+PLANEL_GerCrit_Resultado!AE520+PLANEL_GerCrit_Resultado!AE532+PLANEL_GerCrit_Resultado!AE544+PLANEL_GerCrit_Resultado!AE556+PLANEL_GerCrit_Resultado!AE568+PLANEL_GerCrit_Resultado!AE580+PLANEL_GerCrit_Resultado!AE592+PLANEL_GerCrit_Resultado!AE604+PLANEL_GerCrit_Resultado!AE616</f>
        <v>0</v>
      </c>
      <c r="AB18" s="30">
        <f>PLANEL_GerCrit_Resultado!AF484+PLANEL_GerCrit_Resultado!AF496+PLANEL_GerCrit_Resultado!AF508+PLANEL_GerCrit_Resultado!AF520+PLANEL_GerCrit_Resultado!AF532+PLANEL_GerCrit_Resultado!AF544+PLANEL_GerCrit_Resultado!AF556+PLANEL_GerCrit_Resultado!AF568+PLANEL_GerCrit_Resultado!AF580+PLANEL_GerCrit_Resultado!AF592+PLANEL_GerCrit_Resultado!AF604+PLANEL_GerCrit_Resultado!AF616</f>
        <v>0</v>
      </c>
      <c r="AC18" s="30">
        <f>PLANEL_GerCrit_Resultado!AG484+PLANEL_GerCrit_Resultado!AG496+PLANEL_GerCrit_Resultado!AG508+PLANEL_GerCrit_Resultado!AG520+PLANEL_GerCrit_Resultado!AG532+PLANEL_GerCrit_Resultado!AG544+PLANEL_GerCrit_Resultado!AG556+PLANEL_GerCrit_Resultado!AG568+PLANEL_GerCrit_Resultado!AG580+PLANEL_GerCrit_Resultado!AG592+PLANEL_GerCrit_Resultado!AG604+PLANEL_GerCrit_Resultado!AG616</f>
        <v>0</v>
      </c>
      <c r="AD18" s="30">
        <f>PLANEL_GerCrit_Resultado!AH484+PLANEL_GerCrit_Resultado!AH496+PLANEL_GerCrit_Resultado!AH508+PLANEL_GerCrit_Resultado!AH520+PLANEL_GerCrit_Resultado!AH532+PLANEL_GerCrit_Resultado!AH544+PLANEL_GerCrit_Resultado!AH556+PLANEL_GerCrit_Resultado!AH568+PLANEL_GerCrit_Resultado!AH580+PLANEL_GerCrit_Resultado!AH592+PLANEL_GerCrit_Resultado!AH604+PLANEL_GerCrit_Resultado!AH616</f>
        <v>0</v>
      </c>
      <c r="AE18" s="30">
        <f>PLANEL_GerCrit_Resultado!AI484+PLANEL_GerCrit_Resultado!AI496+PLANEL_GerCrit_Resultado!AI508+PLANEL_GerCrit_Resultado!AI520+PLANEL_GerCrit_Resultado!AI532+PLANEL_GerCrit_Resultado!AI544+PLANEL_GerCrit_Resultado!AI556+PLANEL_GerCrit_Resultado!AI568+PLANEL_GerCrit_Resultado!AI580+PLANEL_GerCrit_Resultado!AI592+PLANEL_GerCrit_Resultado!AI604+PLANEL_GerCrit_Resultado!AI616</f>
        <v>0</v>
      </c>
      <c r="AF18" s="30">
        <f>PLANEL_GerCrit_Resultado!AJ484+PLANEL_GerCrit_Resultado!AJ496+PLANEL_GerCrit_Resultado!AJ508+PLANEL_GerCrit_Resultado!AJ520+PLANEL_GerCrit_Resultado!AJ532+PLANEL_GerCrit_Resultado!AJ544+PLANEL_GerCrit_Resultado!AJ556+PLANEL_GerCrit_Resultado!AJ568+PLANEL_GerCrit_Resultado!AJ580+PLANEL_GerCrit_Resultado!AJ592+PLANEL_GerCrit_Resultado!AJ604+PLANEL_GerCrit_Resultado!AJ616</f>
        <v>0</v>
      </c>
      <c r="AG18" s="30">
        <f>PLANEL_GerCrit_Resultado!AK484+PLANEL_GerCrit_Resultado!AK496+PLANEL_GerCrit_Resultado!AK508+PLANEL_GerCrit_Resultado!AK520+PLANEL_GerCrit_Resultado!AK532+PLANEL_GerCrit_Resultado!AK544+PLANEL_GerCrit_Resultado!AK556+PLANEL_GerCrit_Resultado!AK568+PLANEL_GerCrit_Resultado!AK580+PLANEL_GerCrit_Resultado!AK592+PLANEL_GerCrit_Resultado!AK604+PLANEL_GerCrit_Resultado!AK616</f>
        <v>0</v>
      </c>
      <c r="AH18" s="30">
        <f>PLANEL_GerCrit_Resultado!AL484+PLANEL_GerCrit_Resultado!AL496+PLANEL_GerCrit_Resultado!AL508+PLANEL_GerCrit_Resultado!AL520+PLANEL_GerCrit_Resultado!AL532+PLANEL_GerCrit_Resultado!AL544+PLANEL_GerCrit_Resultado!AL556+PLANEL_GerCrit_Resultado!AL568+PLANEL_GerCrit_Resultado!AL580+PLANEL_GerCrit_Resultado!AL592+PLANEL_GerCrit_Resultado!AL604+PLANEL_GerCrit_Resultado!AL616</f>
        <v>0</v>
      </c>
      <c r="AI18" s="30">
        <f>PLANEL_GerCrit_Resultado!AM484+PLANEL_GerCrit_Resultado!AM496+PLANEL_GerCrit_Resultado!AM508+PLANEL_GerCrit_Resultado!AM520+PLANEL_GerCrit_Resultado!AM532+PLANEL_GerCrit_Resultado!AM544+PLANEL_GerCrit_Resultado!AM556+PLANEL_GerCrit_Resultado!AM568+PLANEL_GerCrit_Resultado!AM580+PLANEL_GerCrit_Resultado!AM592+PLANEL_GerCrit_Resultado!AM604+PLANEL_GerCrit_Resultado!AM616</f>
        <v>0</v>
      </c>
      <c r="AJ18" s="30">
        <f>PLANEL_GerCrit_Resultado!AN484+PLANEL_GerCrit_Resultado!AN496+PLANEL_GerCrit_Resultado!AN508+PLANEL_GerCrit_Resultado!AN520+PLANEL_GerCrit_Resultado!AN532+PLANEL_GerCrit_Resultado!AN544+PLANEL_GerCrit_Resultado!AN556+PLANEL_GerCrit_Resultado!AN568+PLANEL_GerCrit_Resultado!AN580+PLANEL_GerCrit_Resultado!AN592+PLANEL_GerCrit_Resultado!AN604+PLANEL_GerCrit_Resultado!AN616</f>
        <v>0</v>
      </c>
      <c r="AK18" s="30">
        <f>PLANEL_GerCrit_Resultado!AO484+PLANEL_GerCrit_Resultado!AO496+PLANEL_GerCrit_Resultado!AO508+PLANEL_GerCrit_Resultado!AO520+PLANEL_GerCrit_Resultado!AO532+PLANEL_GerCrit_Resultado!AO544+PLANEL_GerCrit_Resultado!AO556+PLANEL_GerCrit_Resultado!AO568+PLANEL_GerCrit_Resultado!AO580+PLANEL_GerCrit_Resultado!AO592+PLANEL_GerCrit_Resultado!AO604+PLANEL_GerCrit_Resultado!AO616</f>
        <v>0</v>
      </c>
      <c r="AL18" s="30">
        <f>PLANEL_GerCrit_Resultado!AP484+PLANEL_GerCrit_Resultado!AP496+PLANEL_GerCrit_Resultado!AP508+PLANEL_GerCrit_Resultado!AP520+PLANEL_GerCrit_Resultado!AP532+PLANEL_GerCrit_Resultado!AP544+PLANEL_GerCrit_Resultado!AP556+PLANEL_GerCrit_Resultado!AP568+PLANEL_GerCrit_Resultado!AP580+PLANEL_GerCrit_Resultado!AP592+PLANEL_GerCrit_Resultado!AP604+PLANEL_GerCrit_Resultado!AP616</f>
        <v>0</v>
      </c>
    </row>
    <row r="19" spans="2:40" x14ac:dyDescent="0.25">
      <c r="B19" s="16" t="s">
        <v>8</v>
      </c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68"/>
      <c r="AC19" s="1"/>
      <c r="AD19" s="1"/>
      <c r="AE19" s="1"/>
      <c r="AF19" s="1"/>
      <c r="AG19" s="1"/>
      <c r="AH19" s="1"/>
      <c r="AI19" s="1"/>
      <c r="AJ19" s="1"/>
      <c r="AK19" s="1"/>
      <c r="AL19" s="1"/>
    </row>
    <row r="20" spans="2:40" x14ac:dyDescent="0.25">
      <c r="B20" s="25" t="s">
        <v>53</v>
      </c>
      <c r="C20" s="26">
        <f>PLANEL_GerCrit_Resultado!G280+PLANEL_GerCrit_Resultado!G292+PLANEL_GerCrit_Resultado!G304+PLANEL_GerCrit_Resultado!G316+PLANEL_GerCrit_Resultado!G328+PLANEL_GerCrit_Resultado!G340+PLANEL_GerCrit_Resultado!G352+PLANEL_GerCrit_Resultado!G364</f>
        <v>5.1884392960000003</v>
      </c>
      <c r="D20" s="26">
        <f>PLANEL_GerCrit_Resultado!H280+PLANEL_GerCrit_Resultado!H292+PLANEL_GerCrit_Resultado!H304+PLANEL_GerCrit_Resultado!H316+PLANEL_GerCrit_Resultado!H328+PLANEL_GerCrit_Resultado!H340+PLANEL_GerCrit_Resultado!H352+PLANEL_GerCrit_Resultado!H364</f>
        <v>5.1884392960000003</v>
      </c>
      <c r="E20" s="26">
        <f>PLANEL_GerCrit_Resultado!I280+PLANEL_GerCrit_Resultado!I292+PLANEL_GerCrit_Resultado!I304+PLANEL_GerCrit_Resultado!I316+PLANEL_GerCrit_Resultado!I328+PLANEL_GerCrit_Resultado!I340+PLANEL_GerCrit_Resultado!I352+PLANEL_GerCrit_Resultado!I364</f>
        <v>241.9802607</v>
      </c>
      <c r="F20" s="26">
        <f>PLANEL_GerCrit_Resultado!J280+PLANEL_GerCrit_Resultado!J292+PLANEL_GerCrit_Resultado!J304+PLANEL_GerCrit_Resultado!J316+PLANEL_GerCrit_Resultado!J328+PLANEL_GerCrit_Resultado!J340+PLANEL_GerCrit_Resultado!J352+PLANEL_GerCrit_Resultado!J364</f>
        <v>481.420503</v>
      </c>
      <c r="G20" s="26">
        <f>PLANEL_GerCrit_Resultado!K280+PLANEL_GerCrit_Resultado!K292+PLANEL_GerCrit_Resultado!K304+PLANEL_GerCrit_Resultado!K316+PLANEL_GerCrit_Resultado!K328+PLANEL_GerCrit_Resultado!K340+PLANEL_GerCrit_Resultado!K352+PLANEL_GerCrit_Resultado!K364</f>
        <v>545.611671</v>
      </c>
      <c r="H20" s="26">
        <f>PLANEL_GerCrit_Resultado!L280+PLANEL_GerCrit_Resultado!L292+PLANEL_GerCrit_Resultado!L304+PLANEL_GerCrit_Resultado!L316+PLANEL_GerCrit_Resultado!L328+PLANEL_GerCrit_Resultado!L340+PLANEL_GerCrit_Resultado!L352+PLANEL_GerCrit_Resultado!L364</f>
        <v>545.611671</v>
      </c>
      <c r="I20" s="26">
        <f>PLANEL_GerCrit_Resultado!M280+PLANEL_GerCrit_Resultado!M292+PLANEL_GerCrit_Resultado!M304+PLANEL_GerCrit_Resultado!M316+PLANEL_GerCrit_Resultado!M328+PLANEL_GerCrit_Resultado!M340+PLANEL_GerCrit_Resultado!M352+PLANEL_GerCrit_Resultado!M364</f>
        <v>545.611671</v>
      </c>
      <c r="J20" s="26">
        <f>PLANEL_GerCrit_Resultado!N280+PLANEL_GerCrit_Resultado!N292+PLANEL_GerCrit_Resultado!N304+PLANEL_GerCrit_Resultado!N316+PLANEL_GerCrit_Resultado!N328+PLANEL_GerCrit_Resultado!N340+PLANEL_GerCrit_Resultado!N352+PLANEL_GerCrit_Resultado!N364</f>
        <v>545.611671</v>
      </c>
      <c r="K20" s="26">
        <f>PLANEL_GerCrit_Resultado!O280+PLANEL_GerCrit_Resultado!O292+PLANEL_GerCrit_Resultado!O304+PLANEL_GerCrit_Resultado!O316+PLANEL_GerCrit_Resultado!O328+PLANEL_GerCrit_Resultado!O340+PLANEL_GerCrit_Resultado!O352+PLANEL_GerCrit_Resultado!O364</f>
        <v>545.611671</v>
      </c>
      <c r="L20" s="26">
        <f>PLANEL_GerCrit_Resultado!P280+PLANEL_GerCrit_Resultado!P292+PLANEL_GerCrit_Resultado!P304+PLANEL_GerCrit_Resultado!P316+PLANEL_GerCrit_Resultado!P328+PLANEL_GerCrit_Resultado!P340+PLANEL_GerCrit_Resultado!P352+PLANEL_GerCrit_Resultado!P364</f>
        <v>545.611671</v>
      </c>
      <c r="M20" s="26">
        <f>PLANEL_GerCrit_Resultado!Q280+PLANEL_GerCrit_Resultado!Q292+PLANEL_GerCrit_Resultado!Q304+PLANEL_GerCrit_Resultado!Q316+PLANEL_GerCrit_Resultado!Q328+PLANEL_GerCrit_Resultado!Q340+PLANEL_GerCrit_Resultado!Q352+PLANEL_GerCrit_Resultado!Q364</f>
        <v>545.611671</v>
      </c>
      <c r="N20" s="26">
        <f>PLANEL_GerCrit_Resultado!R280+PLANEL_GerCrit_Resultado!R292+PLANEL_GerCrit_Resultado!R304+PLANEL_GerCrit_Resultado!R316+PLANEL_GerCrit_Resultado!R328+PLANEL_GerCrit_Resultado!R340+PLANEL_GerCrit_Resultado!R352+PLANEL_GerCrit_Resultado!R364</f>
        <v>545.611671</v>
      </c>
      <c r="O20" s="26">
        <f>PLANEL_GerCrit_Resultado!S280+PLANEL_GerCrit_Resultado!S292+PLANEL_GerCrit_Resultado!S304+PLANEL_GerCrit_Resultado!S316+PLANEL_GerCrit_Resultado!S328+PLANEL_GerCrit_Resultado!S340+PLANEL_GerCrit_Resultado!S352+PLANEL_GerCrit_Resultado!S364</f>
        <v>545.611671</v>
      </c>
      <c r="P20" s="26">
        <f>PLANEL_GerCrit_Resultado!T280+PLANEL_GerCrit_Resultado!T292+PLANEL_GerCrit_Resultado!T304+PLANEL_GerCrit_Resultado!T316+PLANEL_GerCrit_Resultado!T328+PLANEL_GerCrit_Resultado!T340+PLANEL_GerCrit_Resultado!T352+PLANEL_GerCrit_Resultado!T364</f>
        <v>545.611671</v>
      </c>
      <c r="Q20" s="26">
        <f>PLANEL_GerCrit_Resultado!U280+PLANEL_GerCrit_Resultado!U292+PLANEL_GerCrit_Resultado!U304+PLANEL_GerCrit_Resultado!U316+PLANEL_GerCrit_Resultado!U328+PLANEL_GerCrit_Resultado!U340+PLANEL_GerCrit_Resultado!U352+PLANEL_GerCrit_Resultado!U364</f>
        <v>545.34764570000004</v>
      </c>
      <c r="R20" s="26">
        <f>PLANEL_GerCrit_Resultado!V280+PLANEL_GerCrit_Resultado!V292+PLANEL_GerCrit_Resultado!V304+PLANEL_GerCrit_Resultado!V316+PLANEL_GerCrit_Resultado!V328+PLANEL_GerCrit_Resultado!V340+PLANEL_GerCrit_Resultado!V352+PLANEL_GerCrit_Resultado!V364</f>
        <v>1722.0634666999999</v>
      </c>
      <c r="S20" s="26">
        <f>PLANEL_GerCrit_Resultado!W280+PLANEL_GerCrit_Resultado!W292+PLANEL_GerCrit_Resultado!W304+PLANEL_GerCrit_Resultado!W316+PLANEL_GerCrit_Resultado!W328+PLANEL_GerCrit_Resultado!W340+PLANEL_GerCrit_Resultado!W352+PLANEL_GerCrit_Resultado!W364</f>
        <v>2972.0229327000002</v>
      </c>
      <c r="T20" s="26">
        <f>PLANEL_GerCrit_Resultado!X280+PLANEL_GerCrit_Resultado!X292+PLANEL_GerCrit_Resultado!X304+PLANEL_GerCrit_Resultado!X316+PLANEL_GerCrit_Resultado!X328+PLANEL_GerCrit_Resultado!X340+PLANEL_GerCrit_Resultado!X352+PLANEL_GerCrit_Resultado!X364</f>
        <v>4255.7573147000003</v>
      </c>
      <c r="U20" s="26">
        <f>PLANEL_GerCrit_Resultado!Y280+PLANEL_GerCrit_Resultado!Y292+PLANEL_GerCrit_Resultado!Y304+PLANEL_GerCrit_Resultado!Y316+PLANEL_GerCrit_Resultado!Y328+PLANEL_GerCrit_Resultado!Y340+PLANEL_GerCrit_Resultado!Y352+PLANEL_GerCrit_Resultado!Y364</f>
        <v>5536.7067536999994</v>
      </c>
      <c r="V20" s="26">
        <f>PLANEL_GerCrit_Resultado!Z280+PLANEL_GerCrit_Resultado!Z292+PLANEL_GerCrit_Resultado!Z304+PLANEL_GerCrit_Resultado!Z316+PLANEL_GerCrit_Resultado!Z328+PLANEL_GerCrit_Resultado!Z340+PLANEL_GerCrit_Resultado!Z352+PLANEL_GerCrit_Resultado!Z364</f>
        <v>6852.4112267</v>
      </c>
      <c r="W20" s="26">
        <f>PLANEL_GerCrit_Resultado!AA280+PLANEL_GerCrit_Resultado!AA292+PLANEL_GerCrit_Resultado!AA304+PLANEL_GerCrit_Resultado!AA316+PLANEL_GerCrit_Resultado!AA328+PLANEL_GerCrit_Resultado!AA340+PLANEL_GerCrit_Resultado!AA352+PLANEL_GerCrit_Resultado!AA364</f>
        <v>8206.636233700001</v>
      </c>
      <c r="X20" s="26">
        <f>PLANEL_GerCrit_Resultado!AB280+PLANEL_GerCrit_Resultado!AB292+PLANEL_GerCrit_Resultado!AB304+PLANEL_GerCrit_Resultado!AB316+PLANEL_GerCrit_Resultado!AB328+PLANEL_GerCrit_Resultado!AB340+PLANEL_GerCrit_Resultado!AB352+PLANEL_GerCrit_Resultado!AB364</f>
        <v>9644.8690146999998</v>
      </c>
      <c r="Y20" s="26">
        <f>PLANEL_GerCrit_Resultado!AC280+PLANEL_GerCrit_Resultado!AC292+PLANEL_GerCrit_Resultado!AC304+PLANEL_GerCrit_Resultado!AC316+PLANEL_GerCrit_Resultado!AC328+PLANEL_GerCrit_Resultado!AC340+PLANEL_GerCrit_Resultado!AC352+PLANEL_GerCrit_Resultado!AC364</f>
        <v>10752.4885417</v>
      </c>
      <c r="Z20" s="26">
        <f>PLANEL_GerCrit_Resultado!AD280+PLANEL_GerCrit_Resultado!AD292+PLANEL_GerCrit_Resultado!AD304+PLANEL_GerCrit_Resultado!AD316+PLANEL_GerCrit_Resultado!AD328+PLANEL_GerCrit_Resultado!AD340+PLANEL_GerCrit_Resultado!AD352+PLANEL_GerCrit_Resultado!AD364</f>
        <v>10515.6967203</v>
      </c>
      <c r="AA20" s="26">
        <f>PLANEL_GerCrit_Resultado!AE280+PLANEL_GerCrit_Resultado!AE292+PLANEL_GerCrit_Resultado!AE304+PLANEL_GerCrit_Resultado!AE316+PLANEL_GerCrit_Resultado!AE328+PLANEL_GerCrit_Resultado!AE340+PLANEL_GerCrit_Resultado!AE352+PLANEL_GerCrit_Resultado!AE364</f>
        <v>10276.256477999999</v>
      </c>
      <c r="AB20" s="26">
        <f>PLANEL_GerCrit_Resultado!AF280+PLANEL_GerCrit_Resultado!AF292+PLANEL_GerCrit_Resultado!AF304+PLANEL_GerCrit_Resultado!AF316+PLANEL_GerCrit_Resultado!AF328+PLANEL_GerCrit_Resultado!AF340+PLANEL_GerCrit_Resultado!AF352+PLANEL_GerCrit_Resultado!AF364</f>
        <v>11539.534385999999</v>
      </c>
      <c r="AC20" s="26">
        <f>PLANEL_GerCrit_Resultado!AG280+PLANEL_GerCrit_Resultado!AG292+PLANEL_GerCrit_Resultado!AG304+PLANEL_GerCrit_Resultado!AG316+PLANEL_GerCrit_Resultado!AG328+PLANEL_GerCrit_Resultado!AG340+PLANEL_GerCrit_Resultado!AG352+PLANEL_GerCrit_Resultado!AG364</f>
        <v>12703.125485</v>
      </c>
      <c r="AD20" s="26">
        <f>PLANEL_GerCrit_Resultado!AH280+PLANEL_GerCrit_Resultado!AH292+PLANEL_GerCrit_Resultado!AH304+PLANEL_GerCrit_Resultado!AH316+PLANEL_GerCrit_Resultado!AH328+PLANEL_GerCrit_Resultado!AH340+PLANEL_GerCrit_Resultado!AH352+PLANEL_GerCrit_Resultado!AH364</f>
        <v>13872.464261000001</v>
      </c>
      <c r="AE20" s="26">
        <f>PLANEL_GerCrit_Resultado!AI280+PLANEL_GerCrit_Resultado!AI292+PLANEL_GerCrit_Resultado!AI304+PLANEL_GerCrit_Resultado!AI316+PLANEL_GerCrit_Resultado!AI328+PLANEL_GerCrit_Resultado!AI340+PLANEL_GerCrit_Resultado!AI352+PLANEL_GerCrit_Resultado!AI364</f>
        <v>15038.059237000001</v>
      </c>
      <c r="AF20" s="26">
        <f>PLANEL_GerCrit_Resultado!AJ280+PLANEL_GerCrit_Resultado!AJ292+PLANEL_GerCrit_Resultado!AJ304+PLANEL_GerCrit_Resultado!AJ316+PLANEL_GerCrit_Resultado!AJ328+PLANEL_GerCrit_Resultado!AJ340+PLANEL_GerCrit_Resultado!AJ352+PLANEL_GerCrit_Resultado!AJ364</f>
        <v>16222.336318</v>
      </c>
      <c r="AG20" s="26">
        <f>PLANEL_GerCrit_Resultado!AK280+PLANEL_GerCrit_Resultado!AK292+PLANEL_GerCrit_Resultado!AK304+PLANEL_GerCrit_Resultado!AK316+PLANEL_GerCrit_Resultado!AK328+PLANEL_GerCrit_Resultado!AK340+PLANEL_GerCrit_Resultado!AK352+PLANEL_GerCrit_Resultado!AK364</f>
        <v>17423.828015999999</v>
      </c>
      <c r="AH20" s="26">
        <f>PLANEL_GerCrit_Resultado!AL280+PLANEL_GerCrit_Resultado!AL292+PLANEL_GerCrit_Resultado!AL304+PLANEL_GerCrit_Resultado!AL316+PLANEL_GerCrit_Resultado!AL328+PLANEL_GerCrit_Resultado!AL340+PLANEL_GerCrit_Resultado!AL352+PLANEL_GerCrit_Resultado!AL364</f>
        <v>18627.401484000002</v>
      </c>
      <c r="AI20" s="26">
        <f>PLANEL_GerCrit_Resultado!AM280+PLANEL_GerCrit_Resultado!AM292+PLANEL_GerCrit_Resultado!AM304+PLANEL_GerCrit_Resultado!AM316+PLANEL_GerCrit_Resultado!AM328+PLANEL_GerCrit_Resultado!AM340+PLANEL_GerCrit_Resultado!AM352+PLANEL_GerCrit_Resultado!AM364</f>
        <v>19816.795975000001</v>
      </c>
      <c r="AJ20" s="26">
        <f>PLANEL_GerCrit_Resultado!AN280+PLANEL_GerCrit_Resultado!AN292+PLANEL_GerCrit_Resultado!AN304+PLANEL_GerCrit_Resultado!AN316+PLANEL_GerCrit_Resultado!AN328+PLANEL_GerCrit_Resultado!AN340+PLANEL_GerCrit_Resultado!AN352+PLANEL_GerCrit_Resultado!AN364</f>
        <v>21137.099560000002</v>
      </c>
      <c r="AK20" s="26">
        <f>PLANEL_GerCrit_Resultado!AO280+PLANEL_GerCrit_Resultado!AO292+PLANEL_GerCrit_Resultado!AO304+PLANEL_GerCrit_Resultado!AO316+PLANEL_GerCrit_Resultado!AO328+PLANEL_GerCrit_Resultado!AO340+PLANEL_GerCrit_Resultado!AO352+PLANEL_GerCrit_Resultado!AO364</f>
        <v>22396.41229</v>
      </c>
      <c r="AL20" s="26">
        <f>PLANEL_GerCrit_Resultado!AP280+PLANEL_GerCrit_Resultado!AP292+PLANEL_GerCrit_Resultado!AP304+PLANEL_GerCrit_Resultado!AP316+PLANEL_GerCrit_Resultado!AP328+PLANEL_GerCrit_Resultado!AP340+PLANEL_GerCrit_Resultado!AP352+PLANEL_GerCrit_Resultado!AP364</f>
        <v>23624.745360000001</v>
      </c>
    </row>
    <row r="21" spans="2:40" x14ac:dyDescent="0.25">
      <c r="B21" s="25" t="s">
        <v>694</v>
      </c>
      <c r="C21" s="26">
        <f>PLANEL_GerCrit_Resultado!G196+PLANEL_GerCrit_Resultado!G208+PLANEL_GerCrit_Resultado!G220</f>
        <v>0</v>
      </c>
      <c r="D21" s="26">
        <f>PLANEL_GerCrit_Resultado!H196+PLANEL_GerCrit_Resultado!H208+PLANEL_GerCrit_Resultado!H220</f>
        <v>0</v>
      </c>
      <c r="E21" s="26">
        <f>PLANEL_GerCrit_Resultado!I196+PLANEL_GerCrit_Resultado!I208+PLANEL_GerCrit_Resultado!I220</f>
        <v>0</v>
      </c>
      <c r="F21" s="26">
        <f>PLANEL_GerCrit_Resultado!J196+PLANEL_GerCrit_Resultado!J208+PLANEL_GerCrit_Resultado!J220</f>
        <v>0</v>
      </c>
      <c r="G21" s="26">
        <f>PLANEL_GerCrit_Resultado!K196+PLANEL_GerCrit_Resultado!K208+PLANEL_GerCrit_Resultado!K220</f>
        <v>0</v>
      </c>
      <c r="H21" s="26">
        <f>PLANEL_GerCrit_Resultado!L196+PLANEL_GerCrit_Resultado!L208+PLANEL_GerCrit_Resultado!L220</f>
        <v>0</v>
      </c>
      <c r="I21" s="26">
        <f>PLANEL_GerCrit_Resultado!M196+PLANEL_GerCrit_Resultado!M208+PLANEL_GerCrit_Resultado!M220</f>
        <v>0</v>
      </c>
      <c r="J21" s="26">
        <f>PLANEL_GerCrit_Resultado!N196+PLANEL_GerCrit_Resultado!N208+PLANEL_GerCrit_Resultado!N220</f>
        <v>0</v>
      </c>
      <c r="K21" s="26">
        <f>PLANEL_GerCrit_Resultado!O196+PLANEL_GerCrit_Resultado!O208+PLANEL_GerCrit_Resultado!O220</f>
        <v>0</v>
      </c>
      <c r="L21" s="26">
        <f>PLANEL_GerCrit_Resultado!P196+PLANEL_GerCrit_Resultado!P208+PLANEL_GerCrit_Resultado!P220</f>
        <v>0</v>
      </c>
      <c r="M21" s="26">
        <f>PLANEL_GerCrit_Resultado!Q196+PLANEL_GerCrit_Resultado!Q208+PLANEL_GerCrit_Resultado!Q220</f>
        <v>0</v>
      </c>
      <c r="N21" s="26">
        <f>PLANEL_GerCrit_Resultado!R196+PLANEL_GerCrit_Resultado!R208+PLANEL_GerCrit_Resultado!R220</f>
        <v>0</v>
      </c>
      <c r="O21" s="26">
        <f>PLANEL_GerCrit_Resultado!S196+PLANEL_GerCrit_Resultado!S208+PLANEL_GerCrit_Resultado!S220</f>
        <v>0</v>
      </c>
      <c r="P21" s="26">
        <f>PLANEL_GerCrit_Resultado!T196+PLANEL_GerCrit_Resultado!T208+PLANEL_GerCrit_Resultado!T220</f>
        <v>0</v>
      </c>
      <c r="Q21" s="26">
        <f>PLANEL_GerCrit_Resultado!U196+PLANEL_GerCrit_Resultado!U208+PLANEL_GerCrit_Resultado!U220</f>
        <v>0</v>
      </c>
      <c r="R21" s="26">
        <f>PLANEL_GerCrit_Resultado!V196+PLANEL_GerCrit_Resultado!V208+PLANEL_GerCrit_Resultado!V220</f>
        <v>0</v>
      </c>
      <c r="S21" s="26">
        <f>PLANEL_GerCrit_Resultado!W196+PLANEL_GerCrit_Resultado!W208+PLANEL_GerCrit_Resultado!W220</f>
        <v>0</v>
      </c>
      <c r="T21" s="26">
        <f>PLANEL_GerCrit_Resultado!X196+PLANEL_GerCrit_Resultado!X208+PLANEL_GerCrit_Resultado!X220</f>
        <v>0</v>
      </c>
      <c r="U21" s="26">
        <f>PLANEL_GerCrit_Resultado!Y196+PLANEL_GerCrit_Resultado!Y208+PLANEL_GerCrit_Resultado!Y220</f>
        <v>0</v>
      </c>
      <c r="V21" s="26">
        <f>PLANEL_GerCrit_Resultado!Z196+PLANEL_GerCrit_Resultado!Z208+PLANEL_GerCrit_Resultado!Z220</f>
        <v>0</v>
      </c>
      <c r="W21" s="26">
        <f>PLANEL_GerCrit_Resultado!AA196+PLANEL_GerCrit_Resultado!AA208+PLANEL_GerCrit_Resultado!AA220</f>
        <v>0</v>
      </c>
      <c r="X21" s="26">
        <f>PLANEL_GerCrit_Resultado!AB196+PLANEL_GerCrit_Resultado!AB208+PLANEL_GerCrit_Resultado!AB220</f>
        <v>0</v>
      </c>
      <c r="Y21" s="26">
        <f>PLANEL_GerCrit_Resultado!AC196+PLANEL_GerCrit_Resultado!AC208+PLANEL_GerCrit_Resultado!AC220</f>
        <v>0</v>
      </c>
      <c r="Z21" s="26">
        <f>PLANEL_GerCrit_Resultado!AD196+PLANEL_GerCrit_Resultado!AD208+PLANEL_GerCrit_Resultado!AD220</f>
        <v>0</v>
      </c>
      <c r="AA21" s="26">
        <f>PLANEL_GerCrit_Resultado!AE196+PLANEL_GerCrit_Resultado!AE208+PLANEL_GerCrit_Resultado!AE220</f>
        <v>0</v>
      </c>
      <c r="AB21" s="26">
        <f>PLANEL_GerCrit_Resultado!AF196+PLANEL_GerCrit_Resultado!AF208+PLANEL_GerCrit_Resultado!AF220</f>
        <v>0</v>
      </c>
      <c r="AC21" s="26">
        <f>PLANEL_GerCrit_Resultado!AG196+PLANEL_GerCrit_Resultado!AG208+PLANEL_GerCrit_Resultado!AG220</f>
        <v>0</v>
      </c>
      <c r="AD21" s="26">
        <f>PLANEL_GerCrit_Resultado!AH196+PLANEL_GerCrit_Resultado!AH208+PLANEL_GerCrit_Resultado!AH220</f>
        <v>0</v>
      </c>
      <c r="AE21" s="26">
        <f>PLANEL_GerCrit_Resultado!AI196+PLANEL_GerCrit_Resultado!AI208+PLANEL_GerCrit_Resultado!AI220</f>
        <v>0</v>
      </c>
      <c r="AF21" s="26">
        <f>PLANEL_GerCrit_Resultado!AJ196+PLANEL_GerCrit_Resultado!AJ208+PLANEL_GerCrit_Resultado!AJ220</f>
        <v>0</v>
      </c>
      <c r="AG21" s="26">
        <f>PLANEL_GerCrit_Resultado!AK196+PLANEL_GerCrit_Resultado!AK208+PLANEL_GerCrit_Resultado!AK220</f>
        <v>0</v>
      </c>
      <c r="AH21" s="26">
        <f>PLANEL_GerCrit_Resultado!AL196+PLANEL_GerCrit_Resultado!AL208+PLANEL_GerCrit_Resultado!AL220</f>
        <v>0</v>
      </c>
      <c r="AI21" s="26">
        <f>PLANEL_GerCrit_Resultado!AM196+PLANEL_GerCrit_Resultado!AM208+PLANEL_GerCrit_Resultado!AM220</f>
        <v>0</v>
      </c>
      <c r="AJ21" s="26">
        <f>PLANEL_GerCrit_Resultado!AN196+PLANEL_GerCrit_Resultado!AN208+PLANEL_GerCrit_Resultado!AN220</f>
        <v>0</v>
      </c>
      <c r="AK21" s="26">
        <f>PLANEL_GerCrit_Resultado!AO196+PLANEL_GerCrit_Resultado!AO208+PLANEL_GerCrit_Resultado!AO220</f>
        <v>0</v>
      </c>
      <c r="AL21" s="26">
        <f>PLANEL_GerCrit_Resultado!AP196+PLANEL_GerCrit_Resultado!AP208+PLANEL_GerCrit_Resultado!AP220</f>
        <v>0</v>
      </c>
    </row>
    <row r="22" spans="2:40" x14ac:dyDescent="0.25">
      <c r="B22" s="231" t="s">
        <v>55</v>
      </c>
      <c r="C22" s="232">
        <f>PLANEL_GerCrit_Resultado!G268</f>
        <v>427.56149110000001</v>
      </c>
      <c r="D22" s="232">
        <f>PLANEL_GerCrit_Resultado!H268</f>
        <v>427.56149110000001</v>
      </c>
      <c r="E22" s="232">
        <f>PLANEL_GerCrit_Resultado!I268</f>
        <v>427.56149110000001</v>
      </c>
      <c r="F22" s="232">
        <f>PLANEL_GerCrit_Resultado!J268</f>
        <v>427.56149110000001</v>
      </c>
      <c r="G22" s="232">
        <f>PLANEL_GerCrit_Resultado!K268</f>
        <v>427.56149110000001</v>
      </c>
      <c r="H22" s="232">
        <f>PLANEL_GerCrit_Resultado!L268</f>
        <v>427.56149110000001</v>
      </c>
      <c r="I22" s="232">
        <f>PLANEL_GerCrit_Resultado!M268</f>
        <v>427.56149110000001</v>
      </c>
      <c r="J22" s="232">
        <f>PLANEL_GerCrit_Resultado!N268</f>
        <v>427.56149110000001</v>
      </c>
      <c r="K22" s="232">
        <f>PLANEL_GerCrit_Resultado!O268</f>
        <v>427.56149110000001</v>
      </c>
      <c r="L22" s="232">
        <f>PLANEL_GerCrit_Resultado!P268</f>
        <v>427.56149110000001</v>
      </c>
      <c r="M22" s="232">
        <f>PLANEL_GerCrit_Resultado!Q268</f>
        <v>427.56149110000001</v>
      </c>
      <c r="N22" s="232">
        <f>PLANEL_GerCrit_Resultado!R268</f>
        <v>427.56149110000001</v>
      </c>
      <c r="O22" s="232">
        <f>PLANEL_GerCrit_Resultado!S268</f>
        <v>427.56149110000001</v>
      </c>
      <c r="P22" s="232">
        <f>PLANEL_GerCrit_Resultado!T268</f>
        <v>427.56149110000001</v>
      </c>
      <c r="Q22" s="232">
        <f>PLANEL_GerCrit_Resultado!U268</f>
        <v>427.56149110000001</v>
      </c>
      <c r="R22" s="232">
        <f>PLANEL_GerCrit_Resultado!V268</f>
        <v>427.56149110000001</v>
      </c>
      <c r="S22" s="232">
        <f>PLANEL_GerCrit_Resultado!W268</f>
        <v>0</v>
      </c>
      <c r="T22" s="232">
        <f>PLANEL_GerCrit_Resultado!X268</f>
        <v>0</v>
      </c>
      <c r="U22" s="232">
        <f>PLANEL_GerCrit_Resultado!Y268</f>
        <v>0</v>
      </c>
      <c r="V22" s="232">
        <f>PLANEL_GerCrit_Resultado!Z268</f>
        <v>0</v>
      </c>
      <c r="W22" s="232">
        <f>PLANEL_GerCrit_Resultado!AA268</f>
        <v>0</v>
      </c>
      <c r="X22" s="232">
        <f>PLANEL_GerCrit_Resultado!AB268</f>
        <v>0</v>
      </c>
      <c r="Y22" s="232">
        <f>PLANEL_GerCrit_Resultado!AC268</f>
        <v>0</v>
      </c>
      <c r="Z22" s="232">
        <f>PLANEL_GerCrit_Resultado!AD268</f>
        <v>0</v>
      </c>
      <c r="AA22" s="232">
        <f>PLANEL_GerCrit_Resultado!AE268</f>
        <v>0</v>
      </c>
      <c r="AB22" s="232">
        <f>PLANEL_GerCrit_Resultado!AF268</f>
        <v>0</v>
      </c>
      <c r="AC22" s="232">
        <f>PLANEL_GerCrit_Resultado!AG268</f>
        <v>0</v>
      </c>
      <c r="AD22" s="232">
        <f>PLANEL_GerCrit_Resultado!AH268</f>
        <v>0</v>
      </c>
      <c r="AE22" s="232">
        <f>PLANEL_GerCrit_Resultado!AI268</f>
        <v>0</v>
      </c>
      <c r="AF22" s="232">
        <f>PLANEL_GerCrit_Resultado!AJ268</f>
        <v>0</v>
      </c>
      <c r="AG22" s="232">
        <f>PLANEL_GerCrit_Resultado!AK268</f>
        <v>0</v>
      </c>
      <c r="AH22" s="232">
        <f>PLANEL_GerCrit_Resultado!AL268</f>
        <v>0</v>
      </c>
      <c r="AI22" s="232">
        <f>PLANEL_GerCrit_Resultado!AM268</f>
        <v>0</v>
      </c>
      <c r="AJ22" s="232">
        <f>PLANEL_GerCrit_Resultado!AN268</f>
        <v>0</v>
      </c>
      <c r="AK22" s="232">
        <f>PLANEL_GerCrit_Resultado!AO268</f>
        <v>0</v>
      </c>
      <c r="AL22" s="232">
        <f>PLANEL_GerCrit_Resultado!AP268</f>
        <v>0</v>
      </c>
    </row>
    <row r="23" spans="2:40" x14ac:dyDescent="0.25">
      <c r="B23" s="97" t="s">
        <v>56</v>
      </c>
      <c r="C23" s="32">
        <f>PLANEL_GerCrit_Resultado!G100+PLANEL_GerCrit_Resultado!G652</f>
        <v>0</v>
      </c>
      <c r="D23" s="32">
        <f>PLANEL_GerCrit_Resultado!H100+PLANEL_GerCrit_Resultado!H652</f>
        <v>0</v>
      </c>
      <c r="E23" s="32">
        <f>PLANEL_GerCrit_Resultado!I100+PLANEL_GerCrit_Resultado!I652</f>
        <v>0</v>
      </c>
      <c r="F23" s="32">
        <f>PLANEL_GerCrit_Resultado!J100+PLANEL_GerCrit_Resultado!J652</f>
        <v>0</v>
      </c>
      <c r="G23" s="32">
        <f>PLANEL_GerCrit_Resultado!K100+PLANEL_GerCrit_Resultado!K652</f>
        <v>0</v>
      </c>
      <c r="H23" s="32">
        <f>PLANEL_GerCrit_Resultado!L100+PLANEL_GerCrit_Resultado!L652</f>
        <v>0</v>
      </c>
      <c r="I23" s="32">
        <f>PLANEL_GerCrit_Resultado!M100+PLANEL_GerCrit_Resultado!M652</f>
        <v>0</v>
      </c>
      <c r="J23" s="32">
        <f>PLANEL_GerCrit_Resultado!N100+PLANEL_GerCrit_Resultado!N652</f>
        <v>0</v>
      </c>
      <c r="K23" s="32">
        <f>PLANEL_GerCrit_Resultado!O100+PLANEL_GerCrit_Resultado!O652</f>
        <v>0</v>
      </c>
      <c r="L23" s="32">
        <f>PLANEL_GerCrit_Resultado!P100+PLANEL_GerCrit_Resultado!P652</f>
        <v>0</v>
      </c>
      <c r="M23" s="32">
        <f>PLANEL_GerCrit_Resultado!Q100+PLANEL_GerCrit_Resultado!Q652</f>
        <v>0</v>
      </c>
      <c r="N23" s="32">
        <f>PLANEL_GerCrit_Resultado!R100+PLANEL_GerCrit_Resultado!R652</f>
        <v>0</v>
      </c>
      <c r="O23" s="32">
        <f>PLANEL_GerCrit_Resultado!S100+PLANEL_GerCrit_Resultado!S652</f>
        <v>0</v>
      </c>
      <c r="P23" s="32">
        <f>PLANEL_GerCrit_Resultado!T100+PLANEL_GerCrit_Resultado!T652</f>
        <v>0</v>
      </c>
      <c r="Q23" s="32">
        <f>PLANEL_GerCrit_Resultado!U100+PLANEL_GerCrit_Resultado!U652</f>
        <v>0</v>
      </c>
      <c r="R23" s="32">
        <f>PLANEL_GerCrit_Resultado!V100+PLANEL_GerCrit_Resultado!V652</f>
        <v>0</v>
      </c>
      <c r="S23" s="32">
        <f>PLANEL_GerCrit_Resultado!W100+PLANEL_GerCrit_Resultado!W652</f>
        <v>0</v>
      </c>
      <c r="T23" s="32">
        <f>PLANEL_GerCrit_Resultado!X100+PLANEL_GerCrit_Resultado!X652</f>
        <v>0</v>
      </c>
      <c r="U23" s="32">
        <f>PLANEL_GerCrit_Resultado!Y100+PLANEL_GerCrit_Resultado!Y652</f>
        <v>0</v>
      </c>
      <c r="V23" s="32">
        <f>PLANEL_GerCrit_Resultado!Z100+PLANEL_GerCrit_Resultado!Z652</f>
        <v>0</v>
      </c>
      <c r="W23" s="32">
        <f>PLANEL_GerCrit_Resultado!AA100+PLANEL_GerCrit_Resultado!AA652</f>
        <v>0</v>
      </c>
      <c r="X23" s="32">
        <f>PLANEL_GerCrit_Resultado!AB100+PLANEL_GerCrit_Resultado!AB652</f>
        <v>0</v>
      </c>
      <c r="Y23" s="32">
        <f>PLANEL_GerCrit_Resultado!AC100+PLANEL_GerCrit_Resultado!AC652</f>
        <v>0</v>
      </c>
      <c r="Z23" s="32">
        <f>PLANEL_GerCrit_Resultado!AD100+PLANEL_GerCrit_Resultado!AD652</f>
        <v>0</v>
      </c>
      <c r="AA23" s="32">
        <f>PLANEL_GerCrit_Resultado!AE100+PLANEL_GerCrit_Resultado!AE652</f>
        <v>0</v>
      </c>
      <c r="AB23" s="32">
        <f>PLANEL_GerCrit_Resultado!AF100+PLANEL_GerCrit_Resultado!AF652</f>
        <v>0</v>
      </c>
      <c r="AC23" s="32">
        <f>PLANEL_GerCrit_Resultado!AG100+PLANEL_GerCrit_Resultado!AG652</f>
        <v>0</v>
      </c>
      <c r="AD23" s="32">
        <f>PLANEL_GerCrit_Resultado!AH100+PLANEL_GerCrit_Resultado!AH652</f>
        <v>0</v>
      </c>
      <c r="AE23" s="32">
        <f>PLANEL_GerCrit_Resultado!AI100+PLANEL_GerCrit_Resultado!AI652</f>
        <v>0</v>
      </c>
      <c r="AF23" s="32">
        <f>PLANEL_GerCrit_Resultado!AJ100+PLANEL_GerCrit_Resultado!AJ652</f>
        <v>0</v>
      </c>
      <c r="AG23" s="32">
        <f>PLANEL_GerCrit_Resultado!AK100+PLANEL_GerCrit_Resultado!AK652</f>
        <v>0</v>
      </c>
      <c r="AH23" s="32">
        <f>PLANEL_GerCrit_Resultado!AL100+PLANEL_GerCrit_Resultado!AL652</f>
        <v>0</v>
      </c>
      <c r="AI23" s="32">
        <f>PLANEL_GerCrit_Resultado!AM100+PLANEL_GerCrit_Resultado!AM652</f>
        <v>0</v>
      </c>
      <c r="AJ23" s="32">
        <f>PLANEL_GerCrit_Resultado!AN100+PLANEL_GerCrit_Resultado!AN652</f>
        <v>0</v>
      </c>
      <c r="AK23" s="32">
        <f>PLANEL_GerCrit_Resultado!AO100+PLANEL_GerCrit_Resultado!AO652</f>
        <v>0</v>
      </c>
      <c r="AL23" s="32">
        <f>PLANEL_GerCrit_Resultado!AP100+PLANEL_GerCrit_Resultado!AP652</f>
        <v>0</v>
      </c>
    </row>
    <row r="24" spans="2:40" x14ac:dyDescent="0.25">
      <c r="B24" s="27" t="s">
        <v>9</v>
      </c>
      <c r="C24" s="28">
        <f t="shared" ref="C24:AL24" si="0">SUM(C4:C23)</f>
        <v>63888.165670496011</v>
      </c>
      <c r="D24" s="28">
        <f t="shared" si="0"/>
        <v>65880.314562295986</v>
      </c>
      <c r="E24" s="28">
        <f t="shared" si="0"/>
        <v>67055.645969099991</v>
      </c>
      <c r="F24" s="28">
        <f t="shared" si="0"/>
        <v>68156.637058589986</v>
      </c>
      <c r="G24" s="28">
        <f t="shared" si="0"/>
        <v>73155.50573650001</v>
      </c>
      <c r="H24" s="28">
        <f t="shared" si="0"/>
        <v>76830.759462600006</v>
      </c>
      <c r="I24" s="28">
        <f t="shared" si="0"/>
        <v>80600.49169119999</v>
      </c>
      <c r="J24" s="28">
        <f t="shared" si="0"/>
        <v>83815.865240260013</v>
      </c>
      <c r="K24" s="28">
        <f t="shared" si="0"/>
        <v>87285.136306500004</v>
      </c>
      <c r="L24" s="28">
        <f t="shared" si="0"/>
        <v>90801.382303199993</v>
      </c>
      <c r="M24" s="28">
        <f t="shared" si="0"/>
        <v>94358.580344899994</v>
      </c>
      <c r="N24" s="28">
        <f t="shared" si="0"/>
        <v>97476.65199910001</v>
      </c>
      <c r="O24" s="28">
        <f t="shared" si="0"/>
        <v>100376.22337079</v>
      </c>
      <c r="P24" s="28">
        <f t="shared" si="0"/>
        <v>103383.11459150001</v>
      </c>
      <c r="Q24" s="28">
        <f t="shared" si="0"/>
        <v>106477.12698290001</v>
      </c>
      <c r="R24" s="28">
        <f t="shared" si="0"/>
        <v>109672.6055964</v>
      </c>
      <c r="S24" s="28">
        <f t="shared" si="0"/>
        <v>113023.0862397</v>
      </c>
      <c r="T24" s="28">
        <f t="shared" si="0"/>
        <v>116432.64510729999</v>
      </c>
      <c r="U24" s="28">
        <f t="shared" si="0"/>
        <v>119841.80851530001</v>
      </c>
      <c r="V24" s="28">
        <f t="shared" si="0"/>
        <v>123355.33834820002</v>
      </c>
      <c r="W24" s="28">
        <f t="shared" si="0"/>
        <v>126990.21123170003</v>
      </c>
      <c r="X24" s="28">
        <f t="shared" si="0"/>
        <v>130866.55909010001</v>
      </c>
      <c r="Y24" s="28">
        <f t="shared" si="0"/>
        <v>134691.05926420001</v>
      </c>
      <c r="Z24" s="28">
        <f t="shared" si="0"/>
        <v>138544.14051560001</v>
      </c>
      <c r="AA24" s="28">
        <f t="shared" si="0"/>
        <v>142249.00293790002</v>
      </c>
      <c r="AB24" s="76">
        <f t="shared" si="0"/>
        <v>145923.45643351995</v>
      </c>
      <c r="AC24" s="28">
        <f t="shared" si="0"/>
        <v>149167.14795089999</v>
      </c>
      <c r="AD24" s="28">
        <f t="shared" si="0"/>
        <v>152419.87128849997</v>
      </c>
      <c r="AE24" s="28">
        <f t="shared" si="0"/>
        <v>155684.63566890001</v>
      </c>
      <c r="AF24" s="28">
        <f t="shared" si="0"/>
        <v>159011.79609039996</v>
      </c>
      <c r="AG24" s="28">
        <f t="shared" si="0"/>
        <v>162404.84623165999</v>
      </c>
      <c r="AH24" s="28">
        <f t="shared" si="0"/>
        <v>165819.90313566002</v>
      </c>
      <c r="AI24" s="28">
        <f t="shared" si="0"/>
        <v>169202.81829266</v>
      </c>
      <c r="AJ24" s="28">
        <f t="shared" si="0"/>
        <v>172913.64941995998</v>
      </c>
      <c r="AK24" s="28">
        <f t="shared" si="0"/>
        <v>176479.43513796001</v>
      </c>
      <c r="AL24" s="28">
        <f t="shared" si="0"/>
        <v>180004.14800796</v>
      </c>
    </row>
    <row r="26" spans="2:40" x14ac:dyDescent="0.25">
      <c r="D26" s="1"/>
    </row>
    <row r="27" spans="2:40" x14ac:dyDescent="0.25">
      <c r="B27" s="12" t="s">
        <v>70</v>
      </c>
      <c r="C27" s="13"/>
      <c r="D27" s="13"/>
      <c r="E27" s="13"/>
      <c r="F27" s="13"/>
      <c r="G27" s="13"/>
      <c r="H27" s="13"/>
      <c r="I27" s="13"/>
      <c r="J27" s="13"/>
      <c r="K27" s="13"/>
      <c r="L27" s="13"/>
      <c r="M27" s="13"/>
      <c r="N27" s="13"/>
      <c r="O27" s="13"/>
      <c r="P27" s="13"/>
      <c r="Q27" s="13"/>
      <c r="R27" s="13"/>
      <c r="S27" s="13"/>
      <c r="T27" s="13"/>
      <c r="U27" s="13"/>
      <c r="V27" s="13"/>
      <c r="W27" s="13"/>
      <c r="X27" s="13"/>
      <c r="Y27" s="13"/>
      <c r="Z27" s="13"/>
      <c r="AA27" s="13"/>
      <c r="AB27" s="85"/>
      <c r="AC27" s="13"/>
      <c r="AD27" s="13"/>
      <c r="AE27" s="13"/>
      <c r="AF27" s="13"/>
      <c r="AG27" s="13"/>
      <c r="AH27" s="13"/>
      <c r="AI27" s="13"/>
      <c r="AJ27" s="13"/>
      <c r="AK27" s="13"/>
      <c r="AL27" s="13"/>
    </row>
    <row r="28" spans="2:40" x14ac:dyDescent="0.25">
      <c r="B28" s="14"/>
      <c r="C28" s="15">
        <v>2015</v>
      </c>
      <c r="D28" s="15">
        <v>2016</v>
      </c>
      <c r="E28" s="15">
        <v>2017</v>
      </c>
      <c r="F28" s="15">
        <v>2018</v>
      </c>
      <c r="G28" s="15">
        <v>2019</v>
      </c>
      <c r="H28" s="15">
        <v>2020</v>
      </c>
      <c r="I28" s="15">
        <v>2021</v>
      </c>
      <c r="J28" s="15">
        <v>2022</v>
      </c>
      <c r="K28" s="15">
        <v>2023</v>
      </c>
      <c r="L28" s="15">
        <v>2024</v>
      </c>
      <c r="M28" s="15">
        <v>2025</v>
      </c>
      <c r="N28" s="15">
        <v>2026</v>
      </c>
      <c r="O28" s="15">
        <v>2027</v>
      </c>
      <c r="P28" s="15">
        <v>2028</v>
      </c>
      <c r="Q28" s="15">
        <v>2029</v>
      </c>
      <c r="R28" s="15">
        <v>2030</v>
      </c>
      <c r="S28" s="15">
        <v>2031</v>
      </c>
      <c r="T28" s="15">
        <v>2032</v>
      </c>
      <c r="U28" s="15">
        <v>2033</v>
      </c>
      <c r="V28" s="15">
        <v>2034</v>
      </c>
      <c r="W28" s="15">
        <v>2035</v>
      </c>
      <c r="X28" s="15">
        <v>2036</v>
      </c>
      <c r="Y28" s="15">
        <v>2037</v>
      </c>
      <c r="Z28" s="15">
        <v>2038</v>
      </c>
      <c r="AA28" s="15">
        <v>2039</v>
      </c>
      <c r="AB28" s="67">
        <v>2040</v>
      </c>
      <c r="AC28" s="15">
        <v>2041</v>
      </c>
      <c r="AD28" s="15">
        <v>2042</v>
      </c>
      <c r="AE28" s="15">
        <v>2043</v>
      </c>
      <c r="AF28" s="15">
        <v>2044</v>
      </c>
      <c r="AG28" s="15">
        <v>2045</v>
      </c>
      <c r="AH28" s="15">
        <v>2046</v>
      </c>
      <c r="AI28" s="15">
        <v>2047</v>
      </c>
      <c r="AJ28" s="15">
        <v>2048</v>
      </c>
      <c r="AK28" s="15">
        <v>2049</v>
      </c>
      <c r="AL28" s="15">
        <v>2050</v>
      </c>
    </row>
    <row r="29" spans="2:40" x14ac:dyDescent="0.25">
      <c r="B29" s="16" t="s">
        <v>1</v>
      </c>
      <c r="C29" s="47">
        <f>IF(PLANEL_Pot_anual!C4&lt;&gt;0,C4/PLANEL_Pot_anual!C4,0)</f>
        <v>0.46806466916491457</v>
      </c>
      <c r="D29" s="47">
        <f>IF(PLANEL_Pot_anual!D4&lt;&gt;0,D4/PLANEL_Pot_anual!D4,0)</f>
        <v>0.49384620818473718</v>
      </c>
      <c r="E29" s="47">
        <f>IF(PLANEL_Pot_anual!E4&lt;&gt;0,E4/PLANEL_Pot_anual!E4,0)</f>
        <v>0.4961768274828483</v>
      </c>
      <c r="F29" s="47">
        <f>IF(PLANEL_Pot_anual!F4&lt;&gt;0,F4/PLANEL_Pot_anual!F4,0)</f>
        <v>0.45561915059574515</v>
      </c>
      <c r="G29" s="47">
        <f>IF(PLANEL_Pot_anual!G4&lt;&gt;0,G4/PLANEL_Pot_anual!G4,0)</f>
        <v>0.46179369423495165</v>
      </c>
      <c r="H29" s="47">
        <f>IF(PLANEL_Pot_anual!H4&lt;&gt;0,H4/PLANEL_Pot_anual!H4,0)</f>
        <v>0.47488955406763761</v>
      </c>
      <c r="I29" s="47">
        <f>IF(PLANEL_Pot_anual!I4&lt;&gt;0,I4/PLANEL_Pot_anual!I4,0)</f>
        <v>0.4852513969045455</v>
      </c>
      <c r="J29" s="47">
        <f>IF(PLANEL_Pot_anual!J4&lt;&gt;0,J4/PLANEL_Pot_anual!J4,0)</f>
        <v>0.48437583326071593</v>
      </c>
      <c r="K29" s="47">
        <f>IF(PLANEL_Pot_anual!K4&lt;&gt;0,K4/PLANEL_Pot_anual!K4,0)</f>
        <v>0.49353628535728716</v>
      </c>
      <c r="L29" s="47">
        <f>IF(PLANEL_Pot_anual!L4&lt;&gt;0,L4/PLANEL_Pot_anual!L4,0)</f>
        <v>0.49590450443085998</v>
      </c>
      <c r="M29" s="47">
        <f>IF(PLANEL_Pot_anual!M4&lt;&gt;0,M4/PLANEL_Pot_anual!M4,0)</f>
        <v>0.49351306809365253</v>
      </c>
      <c r="N29" s="47">
        <f>IF(PLANEL_Pot_anual!N4&lt;&gt;0,N4/PLANEL_Pot_anual!N4,0)</f>
        <v>0.49311603118478675</v>
      </c>
      <c r="O29" s="47">
        <f>IF(PLANEL_Pot_anual!O4&lt;&gt;0,O4/PLANEL_Pot_anual!O4,0)</f>
        <v>0.48654125130277709</v>
      </c>
      <c r="P29" s="47">
        <f>IF(PLANEL_Pot_anual!P4&lt;&gt;0,P4/PLANEL_Pot_anual!P4,0)</f>
        <v>0.48912343109349909</v>
      </c>
      <c r="Q29" s="47">
        <f>IF(PLANEL_Pot_anual!Q4&lt;&gt;0,Q4/PLANEL_Pot_anual!Q4,0)</f>
        <v>0.49631735862644655</v>
      </c>
      <c r="R29" s="47">
        <f>IF(PLANEL_Pot_anual!R4&lt;&gt;0,R4/PLANEL_Pot_anual!R4,0)</f>
        <v>0.49464637898648522</v>
      </c>
      <c r="S29" s="47">
        <f>IF(PLANEL_Pot_anual!S4&lt;&gt;0,S4/PLANEL_Pot_anual!S4,0)</f>
        <v>0.49571894308781161</v>
      </c>
      <c r="T29" s="47">
        <f>IF(PLANEL_Pot_anual!T4&lt;&gt;0,T4/PLANEL_Pot_anual!T4,0)</f>
        <v>0.49300876812862787</v>
      </c>
      <c r="U29" s="47">
        <f>IF(PLANEL_Pot_anual!U4&lt;&gt;0,U4/PLANEL_Pot_anual!U4,0)</f>
        <v>0.49527325745198686</v>
      </c>
      <c r="V29" s="47">
        <f>IF(PLANEL_Pot_anual!V4&lt;&gt;0,V4/PLANEL_Pot_anual!V4,0)</f>
        <v>0.49470168526791197</v>
      </c>
      <c r="W29" s="47">
        <f>IF(PLANEL_Pot_anual!W4&lt;&gt;0,W4/PLANEL_Pot_anual!W4,0)</f>
        <v>0.49368550535702643</v>
      </c>
      <c r="X29" s="47">
        <f>IF(PLANEL_Pot_anual!X4&lt;&gt;0,X4/PLANEL_Pot_anual!X4,0)</f>
        <v>0.49074096721090155</v>
      </c>
      <c r="Y29" s="47">
        <f>IF(PLANEL_Pot_anual!Y4&lt;&gt;0,Y4/PLANEL_Pot_anual!Y4,0)</f>
        <v>0.49076163932915534</v>
      </c>
      <c r="Z29" s="47">
        <f>IF(PLANEL_Pot_anual!Z4&lt;&gt;0,Z4/PLANEL_Pot_anual!Z4,0)</f>
        <v>0.48347486424321451</v>
      </c>
      <c r="AA29" s="47">
        <f>IF(PLANEL_Pot_anual!AA4&lt;&gt;0,AA4/PLANEL_Pot_anual!AA4,0)</f>
        <v>0.4840277027286396</v>
      </c>
      <c r="AB29" s="77">
        <f>IF(PLANEL_Pot_anual!AB4&lt;&gt;0,AB4/PLANEL_Pot_anual!AB4,0)</f>
        <v>0.47972168153822331</v>
      </c>
      <c r="AC29" s="47">
        <f>IF(PLANEL_Pot_anual!AC4&lt;&gt;0,AC4/PLANEL_Pot_anual!AC4,0)</f>
        <v>0.48347126582745076</v>
      </c>
      <c r="AD29" s="47">
        <f>IF(PLANEL_Pot_anual!AD4&lt;&gt;0,AD4/PLANEL_Pot_anual!AD4,0)</f>
        <v>0.47295277181075601</v>
      </c>
      <c r="AE29" s="47">
        <f>IF(PLANEL_Pot_anual!AE4&lt;&gt;0,AE4/PLANEL_Pot_anual!AE4,0)</f>
        <v>0.47729241645886966</v>
      </c>
      <c r="AF29" s="47">
        <f>IF(PLANEL_Pot_anual!AF4&lt;&gt;0,AF4/PLANEL_Pot_anual!AF4,0)</f>
        <v>0.47398310780113129</v>
      </c>
      <c r="AG29" s="47">
        <f>IF(PLANEL_Pot_anual!AG4&lt;&gt;0,AG4/PLANEL_Pot_anual!AG4,0)</f>
        <v>0.45986741510016788</v>
      </c>
      <c r="AH29" s="47">
        <f>IF(PLANEL_Pot_anual!AH4&lt;&gt;0,AH4/PLANEL_Pot_anual!AH4,0)</f>
        <v>0.45914235305823509</v>
      </c>
      <c r="AI29" s="47">
        <f>IF(PLANEL_Pot_anual!AI4&lt;&gt;0,AI4/PLANEL_Pot_anual!AI4,0)</f>
        <v>0.45910665216792346</v>
      </c>
      <c r="AJ29" s="47">
        <f>IF(PLANEL_Pot_anual!AJ4&lt;&gt;0,AJ4/PLANEL_Pot_anual!AJ4,0)</f>
        <v>0.4593293258497696</v>
      </c>
      <c r="AK29" s="47">
        <f>IF(PLANEL_Pot_anual!AK4&lt;&gt;0,AK4/PLANEL_Pot_anual!AK4,0)</f>
        <v>0.45165007519155892</v>
      </c>
      <c r="AL29" s="47">
        <f>IF(PLANEL_Pot_anual!AL4&lt;&gt;0,AL4/PLANEL_Pot_anual!AL4,0)</f>
        <v>0.44683706814461005</v>
      </c>
      <c r="AM29" s="46"/>
      <c r="AN29" s="1"/>
    </row>
    <row r="30" spans="2:40" x14ac:dyDescent="0.25">
      <c r="B30" s="16" t="s">
        <v>2</v>
      </c>
      <c r="C30" s="47">
        <f>IF(PLANEL_Pot_anual!C5&lt;&gt;0,C5/PLANEL_Pot_anual!C5,0)</f>
        <v>0.49890224046213599</v>
      </c>
      <c r="D30" s="47">
        <f>IF(PLANEL_Pot_anual!D5&lt;&gt;0,D5/PLANEL_Pot_anual!D5,0)</f>
        <v>0.51797249671534318</v>
      </c>
      <c r="E30" s="47">
        <f>IF(PLANEL_Pot_anual!E5&lt;&gt;0,E5/PLANEL_Pot_anual!E5,0)</f>
        <v>0.51655463266016532</v>
      </c>
      <c r="F30" s="47">
        <f>IF(PLANEL_Pot_anual!F5&lt;&gt;0,F5/PLANEL_Pot_anual!F5,0)</f>
        <v>0.51606833747889991</v>
      </c>
      <c r="G30" s="47">
        <f>IF(PLANEL_Pot_anual!G5&lt;&gt;0,G5/PLANEL_Pot_anual!G5,0)</f>
        <v>0.5143773376237335</v>
      </c>
      <c r="H30" s="47">
        <f>IF(PLANEL_Pot_anual!H5&lt;&gt;0,H5/PLANEL_Pot_anual!H5,0)</f>
        <v>0.50974126895534422</v>
      </c>
      <c r="I30" s="47">
        <f>IF(PLANEL_Pot_anual!I5&lt;&gt;0,I5/PLANEL_Pot_anual!I5,0)</f>
        <v>0.50340309093256486</v>
      </c>
      <c r="J30" s="47">
        <f>IF(PLANEL_Pot_anual!J5&lt;&gt;0,J5/PLANEL_Pot_anual!J5,0)</f>
        <v>0.50199474035484726</v>
      </c>
      <c r="K30" s="47">
        <f>IF(PLANEL_Pot_anual!K5&lt;&gt;0,K5/PLANEL_Pot_anual!K5,0)</f>
        <v>0.44891504434385721</v>
      </c>
      <c r="L30" s="47">
        <f>IF(PLANEL_Pot_anual!L5&lt;&gt;0,L5/PLANEL_Pot_anual!L5,0)</f>
        <v>0.46151037068280809</v>
      </c>
      <c r="M30" s="47">
        <f>IF(PLANEL_Pot_anual!M5&lt;&gt;0,M5/PLANEL_Pot_anual!M5,0)</f>
        <v>0.51079048385577086</v>
      </c>
      <c r="N30" s="47">
        <f>IF(PLANEL_Pot_anual!N5&lt;&gt;0,N5/PLANEL_Pot_anual!N5,0)</f>
        <v>0.50883496808075079</v>
      </c>
      <c r="O30" s="47">
        <f>IF(PLANEL_Pot_anual!O5&lt;&gt;0,O5/PLANEL_Pot_anual!O5,0)</f>
        <v>0.51061662907545802</v>
      </c>
      <c r="P30" s="47">
        <f>IF(PLANEL_Pot_anual!P5&lt;&gt;0,P5/PLANEL_Pot_anual!P5,0)</f>
        <v>0.50928475379593996</v>
      </c>
      <c r="Q30" s="47">
        <f>IF(PLANEL_Pot_anual!Q5&lt;&gt;0,Q5/PLANEL_Pot_anual!Q5,0)</f>
        <v>0.48828905643899523</v>
      </c>
      <c r="R30" s="47">
        <f>IF(PLANEL_Pot_anual!R5&lt;&gt;0,R5/PLANEL_Pot_anual!R5,0)</f>
        <v>0.49279958924289508</v>
      </c>
      <c r="S30" s="47">
        <f>IF(PLANEL_Pot_anual!S5&lt;&gt;0,S5/PLANEL_Pot_anual!S5,0)</f>
        <v>0.49001164120785873</v>
      </c>
      <c r="T30" s="47">
        <f>IF(PLANEL_Pot_anual!T5&lt;&gt;0,T5/PLANEL_Pot_anual!T5,0)</f>
        <v>0.50754967517262883</v>
      </c>
      <c r="U30" s="47">
        <f>IF(PLANEL_Pot_anual!U5&lt;&gt;0,U5/PLANEL_Pot_anual!U5,0)</f>
        <v>0.48955284125536885</v>
      </c>
      <c r="V30" s="47">
        <f>IF(PLANEL_Pot_anual!V5&lt;&gt;0,V5/PLANEL_Pot_anual!V5,0)</f>
        <v>0.50808554090249147</v>
      </c>
      <c r="W30" s="47">
        <f>IF(PLANEL_Pot_anual!W5&lt;&gt;0,W5/PLANEL_Pot_anual!W5,0)</f>
        <v>0.50894750814895673</v>
      </c>
      <c r="X30" s="47">
        <f>IF(PLANEL_Pot_anual!X5&lt;&gt;0,X5/PLANEL_Pot_anual!X5,0)</f>
        <v>0.50802517070694009</v>
      </c>
      <c r="Y30" s="47">
        <f>IF(PLANEL_Pot_anual!Y5&lt;&gt;0,Y5/PLANEL_Pot_anual!Y5,0)</f>
        <v>0.49044526248150244</v>
      </c>
      <c r="Z30" s="47">
        <f>IF(PLANEL_Pot_anual!Z5&lt;&gt;0,Z5/PLANEL_Pot_anual!Z5,0)</f>
        <v>0.4935992886093325</v>
      </c>
      <c r="AA30" s="47">
        <f>IF(PLANEL_Pot_anual!AA5&lt;&gt;0,AA5/PLANEL_Pot_anual!AA5,0)</f>
        <v>0.48860298911878058</v>
      </c>
      <c r="AB30" s="77">
        <f>IF(PLANEL_Pot_anual!AB5&lt;&gt;0,AB5/PLANEL_Pot_anual!AB5,0)</f>
        <v>0.5071809006597896</v>
      </c>
      <c r="AC30" s="47">
        <f>IF(PLANEL_Pot_anual!AC5&lt;&gt;0,AC5/PLANEL_Pot_anual!AC5,0)</f>
        <v>0.46206828184903237</v>
      </c>
      <c r="AD30" s="47">
        <f>IF(PLANEL_Pot_anual!AD5&lt;&gt;0,AD5/PLANEL_Pot_anual!AD5,0)</f>
        <v>0.50515443312763342</v>
      </c>
      <c r="AE30" s="47">
        <f>IF(PLANEL_Pot_anual!AE5&lt;&gt;0,AE5/PLANEL_Pot_anual!AE5,0)</f>
        <v>0.43842552194047824</v>
      </c>
      <c r="AF30" s="47">
        <f>IF(PLANEL_Pot_anual!AF5&lt;&gt;0,AF5/PLANEL_Pot_anual!AF5,0)</f>
        <v>0.43375408004016358</v>
      </c>
      <c r="AG30" s="47">
        <f>IF(PLANEL_Pot_anual!AG5&lt;&gt;0,AG5/PLANEL_Pot_anual!AG5,0)</f>
        <v>0.49425914578490709</v>
      </c>
      <c r="AH30" s="47">
        <f>IF(PLANEL_Pot_anual!AH5&lt;&gt;0,AH5/PLANEL_Pot_anual!AH5,0)</f>
        <v>0.45854637894388434</v>
      </c>
      <c r="AI30" s="47">
        <f>IF(PLANEL_Pot_anual!AI5&lt;&gt;0,AI5/PLANEL_Pot_anual!AI5,0)</f>
        <v>0.42895727546446244</v>
      </c>
      <c r="AJ30" s="47">
        <f>IF(PLANEL_Pot_anual!AJ5&lt;&gt;0,AJ5/PLANEL_Pot_anual!AJ5,0)</f>
        <v>0.39495936669940712</v>
      </c>
      <c r="AK30" s="47">
        <f>IF(PLANEL_Pot_anual!AK5&lt;&gt;0,AK5/PLANEL_Pot_anual!AK5,0)</f>
        <v>0.41978960007356403</v>
      </c>
      <c r="AL30" s="47">
        <f>IF(PLANEL_Pot_anual!AL5&lt;&gt;0,AL5/PLANEL_Pot_anual!AL5,0)</f>
        <v>0.42380321911754587</v>
      </c>
      <c r="AM30" s="46"/>
      <c r="AN30" s="1"/>
    </row>
    <row r="31" spans="2:40" x14ac:dyDescent="0.25">
      <c r="B31" s="16" t="s">
        <v>3</v>
      </c>
      <c r="C31" s="47"/>
      <c r="D31" s="47"/>
      <c r="E31" s="47"/>
      <c r="F31" s="47"/>
      <c r="G31" s="47"/>
      <c r="H31" s="47"/>
      <c r="I31" s="47"/>
      <c r="J31" s="47"/>
      <c r="K31" s="47"/>
      <c r="L31" s="47"/>
      <c r="M31" s="47"/>
      <c r="N31" s="47"/>
      <c r="O31" s="47"/>
      <c r="P31" s="47"/>
      <c r="Q31" s="47"/>
      <c r="R31" s="47"/>
      <c r="S31" s="47"/>
      <c r="T31" s="47"/>
      <c r="U31" s="47"/>
      <c r="V31" s="47"/>
      <c r="W31" s="47"/>
      <c r="X31" s="47"/>
      <c r="Y31" s="47"/>
      <c r="Z31" s="47"/>
      <c r="AA31" s="47"/>
      <c r="AB31" s="77"/>
      <c r="AC31" s="47"/>
      <c r="AD31" s="47"/>
      <c r="AE31" s="47"/>
      <c r="AF31" s="47"/>
      <c r="AG31" s="47"/>
      <c r="AH31" s="47"/>
      <c r="AI31" s="47"/>
      <c r="AJ31" s="47"/>
      <c r="AK31" s="47"/>
      <c r="AL31" s="47"/>
      <c r="AM31" s="46"/>
    </row>
    <row r="32" spans="2:40" x14ac:dyDescent="0.25">
      <c r="B32" s="17" t="s">
        <v>3</v>
      </c>
      <c r="C32" s="48">
        <f>IF(PLANEL_Pot_anual!C7&lt;&gt;0,C7/PLANEL_Pot_anual!C7,0)</f>
        <v>0.60794551484584858</v>
      </c>
      <c r="D32" s="48">
        <f>IF(PLANEL_Pot_anual!D7&lt;&gt;0,D7/PLANEL_Pot_anual!D7,0)</f>
        <v>0.47415307893586361</v>
      </c>
      <c r="E32" s="48">
        <f>IF(PLANEL_Pot_anual!E7&lt;&gt;0,E7/PLANEL_Pot_anual!E7,0)</f>
        <v>0.51080607129325284</v>
      </c>
      <c r="F32" s="48">
        <f>IF(PLANEL_Pot_anual!F7&lt;&gt;0,F7/PLANEL_Pot_anual!F7,0)</f>
        <v>0.35748226059306293</v>
      </c>
      <c r="G32" s="48">
        <f>IF(PLANEL_Pot_anual!G7&lt;&gt;0,G7/PLANEL_Pot_anual!G7,0)</f>
        <v>0.40151121819415503</v>
      </c>
      <c r="H32" s="48">
        <f>IF(PLANEL_Pot_anual!H7&lt;&gt;0,H7/PLANEL_Pot_anual!H7,0)</f>
        <v>0.40942561416117995</v>
      </c>
      <c r="I32" s="48">
        <f>IF(PLANEL_Pot_anual!I7&lt;&gt;0,I7/PLANEL_Pot_anual!I7,0)</f>
        <v>0.46043237725383457</v>
      </c>
      <c r="J32" s="48">
        <f>IF(PLANEL_Pot_anual!J7&lt;&gt;0,J7/PLANEL_Pot_anual!J7,0)</f>
        <v>0.51033450018175308</v>
      </c>
      <c r="K32" s="48">
        <f>IF(PLANEL_Pot_anual!K7&lt;&gt;0,K7/PLANEL_Pot_anual!K7,0)</f>
        <v>0.49641100026353435</v>
      </c>
      <c r="L32" s="48">
        <f>IF(PLANEL_Pot_anual!L7&lt;&gt;0,L7/PLANEL_Pot_anual!L7,0)</f>
        <v>0.48405940870630543</v>
      </c>
      <c r="M32" s="48">
        <f>IF(PLANEL_Pot_anual!M7&lt;&gt;0,M7/PLANEL_Pot_anual!M7,0)</f>
        <v>0.46327064718547833</v>
      </c>
      <c r="N32" s="48">
        <f>IF(PLANEL_Pot_anual!N7&lt;&gt;0,N7/PLANEL_Pot_anual!N7,0)</f>
        <v>0.46789542756639424</v>
      </c>
      <c r="O32" s="48">
        <f>IF(PLANEL_Pot_anual!O7&lt;&gt;0,O7/PLANEL_Pot_anual!O7,0)</f>
        <v>0.47560441476146792</v>
      </c>
      <c r="P32" s="48">
        <f>IF(PLANEL_Pot_anual!P7&lt;&gt;0,P7/PLANEL_Pot_anual!P7,0)</f>
        <v>0.47264417017015053</v>
      </c>
      <c r="Q32" s="48">
        <f>IF(PLANEL_Pot_anual!Q7&lt;&gt;0,Q7/PLANEL_Pot_anual!Q7,0)</f>
        <v>0.46919219459857536</v>
      </c>
      <c r="R32" s="48">
        <f>IF(PLANEL_Pot_anual!R7&lt;&gt;0,R7/PLANEL_Pot_anual!R7,0)</f>
        <v>0.47947542941706417</v>
      </c>
      <c r="S32" s="48">
        <f>IF(PLANEL_Pot_anual!S7&lt;&gt;0,S7/PLANEL_Pot_anual!S7,0)</f>
        <v>0.54672403450248552</v>
      </c>
      <c r="T32" s="48">
        <f>IF(PLANEL_Pot_anual!T7&lt;&gt;0,T7/PLANEL_Pot_anual!T7,0)</f>
        <v>0.55653664341601927</v>
      </c>
      <c r="U32" s="48">
        <f>IF(PLANEL_Pot_anual!U7&lt;&gt;0,U7/PLANEL_Pot_anual!U7,0)</f>
        <v>0.56099044439268886</v>
      </c>
      <c r="V32" s="48">
        <f>IF(PLANEL_Pot_anual!V7&lt;&gt;0,V7/PLANEL_Pot_anual!V7,0)</f>
        <v>0.53385903339920771</v>
      </c>
      <c r="W32" s="48">
        <f>IF(PLANEL_Pot_anual!W7&lt;&gt;0,W7/PLANEL_Pot_anual!W7,0)</f>
        <v>0.53736483755492759</v>
      </c>
      <c r="X32" s="48">
        <f>IF(PLANEL_Pot_anual!X7&lt;&gt;0,X7/PLANEL_Pot_anual!X7,0)</f>
        <v>0.5242275137963911</v>
      </c>
      <c r="Y32" s="48">
        <f>IF(PLANEL_Pot_anual!Y7&lt;&gt;0,Y7/PLANEL_Pot_anual!Y7,0)</f>
        <v>0.50167080447596646</v>
      </c>
      <c r="Z32" s="48">
        <f>IF(PLANEL_Pot_anual!Z7&lt;&gt;0,Z7/PLANEL_Pot_anual!Z7,0)</f>
        <v>0.47956880410471875</v>
      </c>
      <c r="AA32" s="48">
        <f>IF(PLANEL_Pot_anual!AA7&lt;&gt;0,AA7/PLANEL_Pot_anual!AA7,0)</f>
        <v>0.45748498577574653</v>
      </c>
      <c r="AB32" s="48">
        <f>IF(PLANEL_Pot_anual!AB7&lt;&gt;0,AB7/PLANEL_Pot_anual!AB7,0)</f>
        <v>0.42403105570976218</v>
      </c>
      <c r="AC32" s="48">
        <f>IF(PLANEL_Pot_anual!AC7&lt;&gt;0,AC7/PLANEL_Pot_anual!AC7,0)</f>
        <v>0.38972983860467852</v>
      </c>
      <c r="AD32" s="48">
        <f>IF(PLANEL_Pot_anual!AD7&lt;&gt;0,AD7/PLANEL_Pot_anual!AD7,0)</f>
        <v>0.37625216238343845</v>
      </c>
      <c r="AE32" s="48">
        <f>IF(PLANEL_Pot_anual!AE7&lt;&gt;0,AE7/PLANEL_Pot_anual!AE7,0)</f>
        <v>0.3626702868262448</v>
      </c>
      <c r="AF32" s="48">
        <f>IF(PLANEL_Pot_anual!AF7&lt;&gt;0,AF7/PLANEL_Pot_anual!AF7,0)</f>
        <v>0.35097416042272117</v>
      </c>
      <c r="AG32" s="48">
        <f>IF(PLANEL_Pot_anual!AG7&lt;&gt;0,AG7/PLANEL_Pot_anual!AG7,0)</f>
        <v>0.3303356937379569</v>
      </c>
      <c r="AH32" s="48">
        <f>IF(PLANEL_Pot_anual!AH7&lt;&gt;0,AH7/PLANEL_Pot_anual!AH7,0)</f>
        <v>0.31424814534041956</v>
      </c>
      <c r="AI32" s="48">
        <f>IF(PLANEL_Pot_anual!AI7&lt;&gt;0,AI7/PLANEL_Pot_anual!AI7,0)</f>
        <v>0.30195119877830884</v>
      </c>
      <c r="AJ32" s="48">
        <f>IF(PLANEL_Pot_anual!AJ7&lt;&gt;0,AJ7/PLANEL_Pot_anual!AJ7,0)</f>
        <v>0.2893961601280805</v>
      </c>
      <c r="AK32" s="48">
        <f>IF(PLANEL_Pot_anual!AK7&lt;&gt;0,AK7/PLANEL_Pot_anual!AK7,0)</f>
        <v>0.2893961601280805</v>
      </c>
      <c r="AL32" s="48">
        <f>IF(PLANEL_Pot_anual!AL7&lt;&gt;0,AL7/PLANEL_Pot_anual!AL7,0)</f>
        <v>0.28895845537045245</v>
      </c>
      <c r="AM32" s="46"/>
    </row>
    <row r="33" spans="2:39" x14ac:dyDescent="0.25">
      <c r="B33" s="16" t="s">
        <v>4</v>
      </c>
      <c r="C33" s="47"/>
      <c r="D33" s="47"/>
      <c r="E33" s="47"/>
      <c r="F33" s="47"/>
      <c r="G33" s="47"/>
      <c r="H33" s="47"/>
      <c r="I33" s="47"/>
      <c r="J33" s="47"/>
      <c r="K33" s="47"/>
      <c r="L33" s="47"/>
      <c r="M33" s="47"/>
      <c r="N33" s="47"/>
      <c r="O33" s="47"/>
      <c r="P33" s="47"/>
      <c r="Q33" s="47"/>
      <c r="R33" s="47"/>
      <c r="S33" s="47"/>
      <c r="T33" s="47"/>
      <c r="U33" s="47"/>
      <c r="V33" s="47"/>
      <c r="W33" s="47"/>
      <c r="X33" s="47"/>
      <c r="Y33" s="47"/>
      <c r="Z33" s="47"/>
      <c r="AA33" s="47"/>
      <c r="AB33" s="77"/>
      <c r="AC33" s="47"/>
      <c r="AD33" s="47"/>
      <c r="AE33" s="47"/>
      <c r="AF33" s="47"/>
      <c r="AG33" s="47"/>
      <c r="AH33" s="47"/>
      <c r="AI33" s="47"/>
      <c r="AJ33" s="47"/>
      <c r="AK33" s="47"/>
      <c r="AL33" s="47"/>
      <c r="AM33" s="46"/>
    </row>
    <row r="34" spans="2:39" x14ac:dyDescent="0.25">
      <c r="B34" s="19" t="s">
        <v>49</v>
      </c>
      <c r="C34" s="49">
        <f>IF(PLANEL_Pot_anual!C9&lt;&gt;0,C9/PLANEL_Pot_anual!C9,0)</f>
        <v>0.56455873973014881</v>
      </c>
      <c r="D34" s="49">
        <f>IF(PLANEL_Pot_anual!D9&lt;&gt;0,D9/PLANEL_Pot_anual!D9,0)</f>
        <v>0.52711317283436321</v>
      </c>
      <c r="E34" s="49">
        <f>IF(PLANEL_Pot_anual!E9&lt;&gt;0,E9/PLANEL_Pot_anual!E9,0)</f>
        <v>0.53205134196579418</v>
      </c>
      <c r="F34" s="49">
        <f>IF(PLANEL_Pot_anual!F9&lt;&gt;0,F9/PLANEL_Pot_anual!F9,0)</f>
        <v>0.46327594256983501</v>
      </c>
      <c r="G34" s="49">
        <f>IF(PLANEL_Pot_anual!G9&lt;&gt;0,G9/PLANEL_Pot_anual!G9,0)</f>
        <v>0.53300062658337999</v>
      </c>
      <c r="H34" s="49">
        <f>IF(PLANEL_Pot_anual!H9&lt;&gt;0,H9/PLANEL_Pot_anual!H9,0)</f>
        <v>0.51028384033727192</v>
      </c>
      <c r="I34" s="49">
        <f>IF(PLANEL_Pot_anual!I9&lt;&gt;0,I9/PLANEL_Pot_anual!I9,0)</f>
        <v>0.55604483262101367</v>
      </c>
      <c r="J34" s="49">
        <f>IF(PLANEL_Pot_anual!J9&lt;&gt;0,J9/PLANEL_Pot_anual!J9,0)</f>
        <v>0.56638131369780886</v>
      </c>
      <c r="K34" s="49">
        <f>IF(PLANEL_Pot_anual!K9&lt;&gt;0,K9/PLANEL_Pot_anual!K9,0)</f>
        <v>0.55233847299309591</v>
      </c>
      <c r="L34" s="49">
        <f>IF(PLANEL_Pot_anual!L9&lt;&gt;0,L9/PLANEL_Pot_anual!L9,0)</f>
        <v>0.55233847299309591</v>
      </c>
      <c r="M34" s="49">
        <f>IF(PLANEL_Pot_anual!M9&lt;&gt;0,M9/PLANEL_Pot_anual!M9,0)</f>
        <v>0.57505525923920398</v>
      </c>
      <c r="N34" s="49">
        <f>IF(PLANEL_Pot_anual!N9&lt;&gt;0,N9/PLANEL_Pot_anual!N9,0)</f>
        <v>0.58255551596433885</v>
      </c>
      <c r="O34" s="49">
        <f>IF(PLANEL_Pot_anual!O9&lt;&gt;0,O9/PLANEL_Pot_anual!O9,0)</f>
        <v>0.58255551596433885</v>
      </c>
      <c r="P34" s="49">
        <f>IF(PLANEL_Pot_anual!P9&lt;&gt;0,P9/PLANEL_Pot_anual!P9,0)</f>
        <v>0.58255551596433885</v>
      </c>
      <c r="Q34" s="49">
        <f>IF(PLANEL_Pot_anual!Q9&lt;&gt;0,Q9/PLANEL_Pot_anual!Q9,0)</f>
        <v>0.43554991712158814</v>
      </c>
      <c r="R34" s="49">
        <f>IF(PLANEL_Pot_anual!R9&lt;&gt;0,R9/PLANEL_Pot_anual!R9,0)</f>
        <v>0.43554991712158814</v>
      </c>
      <c r="S34" s="49">
        <f>IF(PLANEL_Pot_anual!S9&lt;&gt;0,S9/PLANEL_Pot_anual!S9,0)</f>
        <v>0.83927846000000006</v>
      </c>
      <c r="T34" s="49">
        <f>IF(PLANEL_Pot_anual!T9&lt;&gt;0,T9/PLANEL_Pot_anual!T9,0)</f>
        <v>0.83927846000000006</v>
      </c>
      <c r="U34" s="49">
        <f>IF(PLANEL_Pot_anual!U9&lt;&gt;0,U9/PLANEL_Pot_anual!U9,0)</f>
        <v>0.83927846000000006</v>
      </c>
      <c r="V34" s="49">
        <f>IF(PLANEL_Pot_anual!V9&lt;&gt;0,V9/PLANEL_Pot_anual!V9,0)</f>
        <v>0.83927846000000006</v>
      </c>
      <c r="W34" s="49">
        <f>IF(PLANEL_Pot_anual!W9&lt;&gt;0,W9/PLANEL_Pot_anual!W9,0)</f>
        <v>0.83927846000000006</v>
      </c>
      <c r="X34" s="49">
        <f>IF(PLANEL_Pot_anual!X9&lt;&gt;0,X9/PLANEL_Pot_anual!X9,0)</f>
        <v>0.83927846000000006</v>
      </c>
      <c r="Y34" s="49">
        <f>IF(PLANEL_Pot_anual!Y9&lt;&gt;0,Y9/PLANEL_Pot_anual!Y9,0)</f>
        <v>0.83927846000000006</v>
      </c>
      <c r="Z34" s="49">
        <f>IF(PLANEL_Pot_anual!Z9&lt;&gt;0,Z9/PLANEL_Pot_anual!Z9,0)</f>
        <v>0.83927846000000006</v>
      </c>
      <c r="AA34" s="49">
        <f>IF(PLANEL_Pot_anual!AA9&lt;&gt;0,AA9/PLANEL_Pot_anual!AA9,0)</f>
        <v>0.83927846000000006</v>
      </c>
      <c r="AB34" s="79">
        <f>IF(PLANEL_Pot_anual!AB9&lt;&gt;0,AB9/PLANEL_Pot_anual!AB9,0)</f>
        <v>0.72618563999999997</v>
      </c>
      <c r="AC34" s="49">
        <f>IF(PLANEL_Pot_anual!AC9&lt;&gt;0,AC9/PLANEL_Pot_anual!AC9,0)</f>
        <v>0.72618563999999997</v>
      </c>
      <c r="AD34" s="49">
        <f>IF(PLANEL_Pot_anual!AD9&lt;&gt;0,AD9/PLANEL_Pot_anual!AD9,0)</f>
        <v>0.72618563999999997</v>
      </c>
      <c r="AE34" s="49">
        <f>IF(PLANEL_Pot_anual!AE9&lt;&gt;0,AE9/PLANEL_Pot_anual!AE9,0)</f>
        <v>0.72618563999999997</v>
      </c>
      <c r="AF34" s="49">
        <f>IF(PLANEL_Pot_anual!AF9&lt;&gt;0,AF9/PLANEL_Pot_anual!AF9,0)</f>
        <v>0.72618563999999997</v>
      </c>
      <c r="AG34" s="49">
        <f>IF(PLANEL_Pot_anual!AG9&lt;&gt;0,AG9/PLANEL_Pot_anual!AG9,0)</f>
        <v>0</v>
      </c>
      <c r="AH34" s="49">
        <f>IF(PLANEL_Pot_anual!AH9&lt;&gt;0,AH9/PLANEL_Pot_anual!AH9,0)</f>
        <v>0</v>
      </c>
      <c r="AI34" s="49">
        <f>IF(PLANEL_Pot_anual!AI9&lt;&gt;0,AI9/PLANEL_Pot_anual!AI9,0)</f>
        <v>0</v>
      </c>
      <c r="AJ34" s="49">
        <f>IF(PLANEL_Pot_anual!AJ9&lt;&gt;0,AJ9/PLANEL_Pot_anual!AJ9,0)</f>
        <v>0</v>
      </c>
      <c r="AK34" s="49">
        <f>IF(PLANEL_Pot_anual!AK9&lt;&gt;0,AK9/PLANEL_Pot_anual!AK9,0)</f>
        <v>0</v>
      </c>
      <c r="AL34" s="49">
        <f>IF(PLANEL_Pot_anual!AL9&lt;&gt;0,AL9/PLANEL_Pot_anual!AL9,0)</f>
        <v>0</v>
      </c>
      <c r="AM34" s="46"/>
    </row>
    <row r="35" spans="2:39" x14ac:dyDescent="0.25">
      <c r="B35" s="19" t="s">
        <v>50</v>
      </c>
      <c r="C35" s="49">
        <f>IF(PLANEL_Pot_anual!C10&lt;&gt;0,C10/PLANEL_Pot_anual!C10,0)</f>
        <v>0.57978175868271753</v>
      </c>
      <c r="D35" s="49">
        <f>IF(PLANEL_Pot_anual!D10&lt;&gt;0,D10/PLANEL_Pot_anual!D10,0)</f>
        <v>0.42942296699875465</v>
      </c>
      <c r="E35" s="49">
        <f>IF(PLANEL_Pot_anual!E10&lt;&gt;0,E10/PLANEL_Pot_anual!E10,0)</f>
        <v>0.42942296699875465</v>
      </c>
      <c r="F35" s="49">
        <f>IF(PLANEL_Pot_anual!F10&lt;&gt;0,F10/PLANEL_Pot_anual!F10,0)</f>
        <v>0.10799078248235781</v>
      </c>
      <c r="G35" s="49">
        <f>IF(PLANEL_Pot_anual!G10&lt;&gt;0,G10/PLANEL_Pot_anual!G10,0)</f>
        <v>0.37046478518057285</v>
      </c>
      <c r="H35" s="49">
        <f>IF(PLANEL_Pot_anual!H10&lt;&gt;0,H10/PLANEL_Pot_anual!H10,0)</f>
        <v>0.21471148353396982</v>
      </c>
      <c r="I35" s="49">
        <f>IF(PLANEL_Pot_anual!I10&lt;&gt;0,I10/PLANEL_Pot_anual!I10,0)</f>
        <v>0.31930768036529678</v>
      </c>
      <c r="J35" s="49">
        <f>IF(PLANEL_Pot_anual!J10&lt;&gt;0,J10/PLANEL_Pot_anual!J10,0)</f>
        <v>0.48351432572298325</v>
      </c>
      <c r="K35" s="49">
        <f>IF(PLANEL_Pot_anual!K10&lt;&gt;0,K10/PLANEL_Pot_anual!K10,0)</f>
        <v>0.42942296699875465</v>
      </c>
      <c r="L35" s="49">
        <f>IF(PLANEL_Pot_anual!L10&lt;&gt;0,L10/PLANEL_Pot_anual!L10,0)</f>
        <v>0.42942296699875465</v>
      </c>
      <c r="M35" s="49">
        <f>IF(PLANEL_Pot_anual!M10&lt;&gt;0,M10/PLANEL_Pot_anual!M10,0)</f>
        <v>0.47539952200083019</v>
      </c>
      <c r="N35" s="49">
        <f>IF(PLANEL_Pot_anual!N10&lt;&gt;0,N10/PLANEL_Pot_anual!N10,0)</f>
        <v>0.48351432572298325</v>
      </c>
      <c r="O35" s="49">
        <f>IF(PLANEL_Pot_anual!O10&lt;&gt;0,O10/PLANEL_Pot_anual!O10,0)</f>
        <v>0.48351432572298325</v>
      </c>
      <c r="P35" s="49">
        <f>IF(PLANEL_Pot_anual!P10&lt;&gt;0,P10/PLANEL_Pot_anual!P10,0)</f>
        <v>0.48351432572298325</v>
      </c>
      <c r="Q35" s="49">
        <f>IF(PLANEL_Pot_anual!Q10&lt;&gt;0,Q10/PLANEL_Pot_anual!Q10,0)</f>
        <v>0.48351432572298325</v>
      </c>
      <c r="R35" s="49">
        <f>IF(PLANEL_Pot_anual!R10&lt;&gt;0,R10/PLANEL_Pot_anual!R10,0)</f>
        <v>0.48351432572298325</v>
      </c>
      <c r="S35" s="49">
        <f>IF(PLANEL_Pot_anual!S10&lt;&gt;0,S10/PLANEL_Pot_anual!S10,0)</f>
        <v>0</v>
      </c>
      <c r="T35" s="49">
        <f>IF(PLANEL_Pot_anual!T10&lt;&gt;0,T10/PLANEL_Pot_anual!T10,0)</f>
        <v>0</v>
      </c>
      <c r="U35" s="49">
        <f>IF(PLANEL_Pot_anual!U10&lt;&gt;0,U10/PLANEL_Pot_anual!U10,0)</f>
        <v>0</v>
      </c>
      <c r="V35" s="49">
        <f>IF(PLANEL_Pot_anual!V10&lt;&gt;0,V10/PLANEL_Pot_anual!V10,0)</f>
        <v>0</v>
      </c>
      <c r="W35" s="49">
        <f>IF(PLANEL_Pot_anual!W10&lt;&gt;0,W10/PLANEL_Pot_anual!W10,0)</f>
        <v>0</v>
      </c>
      <c r="X35" s="49">
        <f>IF(PLANEL_Pot_anual!X10&lt;&gt;0,X10/PLANEL_Pot_anual!X10,0)</f>
        <v>0</v>
      </c>
      <c r="Y35" s="49">
        <f>IF(PLANEL_Pot_anual!Y10&lt;&gt;0,Y10/PLANEL_Pot_anual!Y10,0)</f>
        <v>0</v>
      </c>
      <c r="Z35" s="49">
        <f>IF(PLANEL_Pot_anual!Z10&lt;&gt;0,Z10/PLANEL_Pot_anual!Z10,0)</f>
        <v>0</v>
      </c>
      <c r="AA35" s="49">
        <f>IF(PLANEL_Pot_anual!AA10&lt;&gt;0,AA10/PLANEL_Pot_anual!AA10,0)</f>
        <v>0</v>
      </c>
      <c r="AB35" s="79">
        <f>IF(PLANEL_Pot_anual!AB10&lt;&gt;0,AB10/PLANEL_Pot_anual!AB10,0)</f>
        <v>0</v>
      </c>
      <c r="AC35" s="49">
        <f>IF(PLANEL_Pot_anual!AC10&lt;&gt;0,AC10/PLANEL_Pot_anual!AC10,0)</f>
        <v>0</v>
      </c>
      <c r="AD35" s="49">
        <f>IF(PLANEL_Pot_anual!AD10&lt;&gt;0,AD10/PLANEL_Pot_anual!AD10,0)</f>
        <v>0</v>
      </c>
      <c r="AE35" s="49">
        <f>IF(PLANEL_Pot_anual!AE10&lt;&gt;0,AE10/PLANEL_Pot_anual!AE10,0)</f>
        <v>0</v>
      </c>
      <c r="AF35" s="49">
        <f>IF(PLANEL_Pot_anual!AF10&lt;&gt;0,AF10/PLANEL_Pot_anual!AF10,0)</f>
        <v>0</v>
      </c>
      <c r="AG35" s="49">
        <f>IF(PLANEL_Pot_anual!AG10&lt;&gt;0,AG10/PLANEL_Pot_anual!AG10,0)</f>
        <v>0</v>
      </c>
      <c r="AH35" s="49">
        <f>IF(PLANEL_Pot_anual!AH10&lt;&gt;0,AH10/PLANEL_Pot_anual!AH10,0)</f>
        <v>0</v>
      </c>
      <c r="AI35" s="49">
        <f>IF(PLANEL_Pot_anual!AI10&lt;&gt;0,AI10/PLANEL_Pot_anual!AI10,0)</f>
        <v>0</v>
      </c>
      <c r="AJ35" s="49">
        <f>IF(PLANEL_Pot_anual!AJ10&lt;&gt;0,AJ10/PLANEL_Pot_anual!AJ10,0)</f>
        <v>0</v>
      </c>
      <c r="AK35" s="49">
        <f>IF(PLANEL_Pot_anual!AK10&lt;&gt;0,AK10/PLANEL_Pot_anual!AK10,0)</f>
        <v>0</v>
      </c>
      <c r="AL35" s="49">
        <f>IF(PLANEL_Pot_anual!AL10&lt;&gt;0,AL10/PLANEL_Pot_anual!AL10,0)</f>
        <v>0</v>
      </c>
      <c r="AM35" s="46"/>
    </row>
    <row r="36" spans="2:39" x14ac:dyDescent="0.25">
      <c r="B36" s="16" t="s">
        <v>5</v>
      </c>
      <c r="C36" s="47">
        <f>IF(PLANEL_Pot_anual!C11&lt;&gt;0,C11/PLANEL_Pot_anual!C11,0)</f>
        <v>0.86678798994974882</v>
      </c>
      <c r="D36" s="47">
        <f>IF(PLANEL_Pot_anual!D11&lt;&gt;0,D11/PLANEL_Pot_anual!D11,0)</f>
        <v>0.84415681708542711</v>
      </c>
      <c r="E36" s="47">
        <f>IF(PLANEL_Pot_anual!E11&lt;&gt;0,E11/PLANEL_Pot_anual!E11,0)</f>
        <v>0.86678798994974882</v>
      </c>
      <c r="F36" s="47">
        <f>IF(PLANEL_Pot_anual!F11&lt;&gt;0,F11/PLANEL_Pot_anual!F11,0)</f>
        <v>0.84415681708542711</v>
      </c>
      <c r="G36" s="47">
        <f>IF(PLANEL_Pot_anual!G11&lt;&gt;0,G11/PLANEL_Pot_anual!G11,0)</f>
        <v>0</v>
      </c>
      <c r="H36" s="47">
        <f>IF(PLANEL_Pot_anual!H11&lt;&gt;0,H11/PLANEL_Pot_anual!H11,0)</f>
        <v>0.82152564472361811</v>
      </c>
      <c r="I36" s="47">
        <f>IF(PLANEL_Pot_anual!I11&lt;&gt;0,I11/PLANEL_Pot_anual!I11,0)</f>
        <v>0.86678798994974882</v>
      </c>
      <c r="J36" s="47">
        <f>IF(PLANEL_Pot_anual!J11&lt;&gt;0,J11/PLANEL_Pot_anual!J11,0)</f>
        <v>0.86678798994974882</v>
      </c>
      <c r="K36" s="47">
        <f>IF(PLANEL_Pot_anual!K11&lt;&gt;0,K11/PLANEL_Pot_anual!K11,0)</f>
        <v>0.86678798994974882</v>
      </c>
      <c r="L36" s="47">
        <f>IF(PLANEL_Pot_anual!L11&lt;&gt;0,L11/PLANEL_Pot_anual!L11,0)</f>
        <v>0.86678798994974882</v>
      </c>
      <c r="M36" s="47">
        <f>IF(PLANEL_Pot_anual!M11&lt;&gt;0,M11/PLANEL_Pot_anual!M11,0)</f>
        <v>0.86678798994974882</v>
      </c>
      <c r="N36" s="47">
        <f>IF(PLANEL_Pot_anual!N11&lt;&gt;0,N11/PLANEL_Pot_anual!N11,0)</f>
        <v>0.88589930486008828</v>
      </c>
      <c r="O36" s="47">
        <f>IF(PLANEL_Pot_anual!O11&lt;&gt;0,O11/PLANEL_Pot_anual!O11,0)</f>
        <v>0.88589930486008828</v>
      </c>
      <c r="P36" s="47">
        <f>IF(PLANEL_Pot_anual!P11&lt;&gt;0,P11/PLANEL_Pot_anual!P11,0)</f>
        <v>0.88589930486008828</v>
      </c>
      <c r="Q36" s="47">
        <f>IF(PLANEL_Pot_anual!Q11&lt;&gt;0,Q11/PLANEL_Pot_anual!Q11,0)</f>
        <v>0.88589930486008828</v>
      </c>
      <c r="R36" s="47">
        <f>IF(PLANEL_Pot_anual!R11&lt;&gt;0,R11/PLANEL_Pot_anual!R11,0)</f>
        <v>0.88589930486008828</v>
      </c>
      <c r="S36" s="47">
        <f>IF(PLANEL_Pot_anual!S11&lt;&gt;0,S11/PLANEL_Pot_anual!S11,0)</f>
        <v>0.88589930486008828</v>
      </c>
      <c r="T36" s="47">
        <f>IF(PLANEL_Pot_anual!T11&lt;&gt;0,T11/PLANEL_Pot_anual!T11,0)</f>
        <v>0.88589930486008828</v>
      </c>
      <c r="U36" s="47">
        <f>IF(PLANEL_Pot_anual!U11&lt;&gt;0,U11/PLANEL_Pot_anual!U11,0)</f>
        <v>0.88589930486008828</v>
      </c>
      <c r="V36" s="47">
        <f>IF(PLANEL_Pot_anual!V11&lt;&gt;0,V11/PLANEL_Pot_anual!V11,0)</f>
        <v>0.88589930486008828</v>
      </c>
      <c r="W36" s="47">
        <f>IF(PLANEL_Pot_anual!W11&lt;&gt;0,W11/PLANEL_Pot_anual!W11,0)</f>
        <v>0.88589930486008828</v>
      </c>
      <c r="X36" s="47">
        <f>IF(PLANEL_Pot_anual!X11&lt;&gt;0,X11/PLANEL_Pot_anual!X11,0)</f>
        <v>0.88589930486008828</v>
      </c>
      <c r="Y36" s="47">
        <f>IF(PLANEL_Pot_anual!Y11&lt;&gt;0,Y11/PLANEL_Pot_anual!Y11,0)</f>
        <v>0.88589930486008828</v>
      </c>
      <c r="Z36" s="47">
        <f>IF(PLANEL_Pot_anual!Z11&lt;&gt;0,Z11/PLANEL_Pot_anual!Z11,0)</f>
        <v>0.88589930486008828</v>
      </c>
      <c r="AA36" s="47">
        <f>IF(PLANEL_Pot_anual!AA11&lt;&gt;0,AA11/PLANEL_Pot_anual!AA11,0)</f>
        <v>0.88589930486008828</v>
      </c>
      <c r="AB36" s="77">
        <f>IF(PLANEL_Pot_anual!AB11&lt;&gt;0,AB11/PLANEL_Pot_anual!AB11,0)</f>
        <v>0.87263390456553758</v>
      </c>
      <c r="AC36" s="47">
        <f>IF(PLANEL_Pot_anual!AC11&lt;&gt;0,AC11/PLANEL_Pot_anual!AC11,0)</f>
        <v>0.87263390456553758</v>
      </c>
      <c r="AD36" s="47">
        <f>IF(PLANEL_Pot_anual!AD11&lt;&gt;0,AD11/PLANEL_Pot_anual!AD11,0)</f>
        <v>0.87263390456553758</v>
      </c>
      <c r="AE36" s="47">
        <f>IF(PLANEL_Pot_anual!AE11&lt;&gt;0,AE11/PLANEL_Pot_anual!AE11,0)</f>
        <v>0.87263390456553758</v>
      </c>
      <c r="AF36" s="47">
        <f>IF(PLANEL_Pot_anual!AF11&lt;&gt;0,AF11/PLANEL_Pot_anual!AF11,0)</f>
        <v>0.87263390456553758</v>
      </c>
      <c r="AG36" s="47">
        <f>IF(PLANEL_Pot_anual!AG11&lt;&gt;0,AG11/PLANEL_Pot_anual!AG11,0)</f>
        <v>0.87263390456553758</v>
      </c>
      <c r="AH36" s="47">
        <f>IF(PLANEL_Pot_anual!AH11&lt;&gt;0,AH11/PLANEL_Pot_anual!AH11,0)</f>
        <v>0.87263390456553758</v>
      </c>
      <c r="AI36" s="47">
        <f>IF(PLANEL_Pot_anual!AI11&lt;&gt;0,AI11/PLANEL_Pot_anual!AI11,0)</f>
        <v>0.87263390456553758</v>
      </c>
      <c r="AJ36" s="47">
        <f>IF(PLANEL_Pot_anual!AJ11&lt;&gt;0,AJ11/PLANEL_Pot_anual!AJ11,0)</f>
        <v>0.87263390456553758</v>
      </c>
      <c r="AK36" s="47">
        <f>IF(PLANEL_Pot_anual!AK11&lt;&gt;0,AK11/PLANEL_Pot_anual!AK11,0)</f>
        <v>0.87263390456553758</v>
      </c>
      <c r="AL36" s="47">
        <f>IF(PLANEL_Pot_anual!AL11&lt;&gt;0,AL11/PLANEL_Pot_anual!AL11,0)</f>
        <v>0.87263390456553758</v>
      </c>
      <c r="AM36" s="46"/>
    </row>
    <row r="37" spans="2:39" x14ac:dyDescent="0.25">
      <c r="B37" s="16" t="s">
        <v>57</v>
      </c>
      <c r="C37" s="47">
        <f>IF(PLANEL_Pot_anual!C12&lt;&gt;0,C12/PLANEL_Pot_anual!C12,0)</f>
        <v>0.27240123345808093</v>
      </c>
      <c r="D37" s="47">
        <f>IF(PLANEL_Pot_anual!D12&lt;&gt;0,D12/PLANEL_Pot_anual!D12,0)</f>
        <v>6.5484580539372658E-2</v>
      </c>
      <c r="E37" s="47">
        <f>IF(PLANEL_Pot_anual!E12&lt;&gt;0,E12/PLANEL_Pot_anual!E12,0)</f>
        <v>7.1311329140784752E-2</v>
      </c>
      <c r="F37" s="47">
        <f>IF(PLANEL_Pot_anual!F12&lt;&gt;0,F12/PLANEL_Pot_anual!F12,0)</f>
        <v>0</v>
      </c>
      <c r="G37" s="47">
        <f>IF(PLANEL_Pot_anual!G12&lt;&gt;0,G12/PLANEL_Pot_anual!G12,0)</f>
        <v>0</v>
      </c>
      <c r="H37" s="47">
        <f>IF(PLANEL_Pot_anual!H12&lt;&gt;0,H12/PLANEL_Pot_anual!H12,0)</f>
        <v>0</v>
      </c>
      <c r="I37" s="47">
        <f>IF(PLANEL_Pot_anual!I12&lt;&gt;0,I12/PLANEL_Pot_anual!I12,0)</f>
        <v>6.5484580539372658E-2</v>
      </c>
      <c r="J37" s="47">
        <f>IF(PLANEL_Pot_anual!J12&lt;&gt;0,J12/PLANEL_Pot_anual!J12,0)</f>
        <v>7.4907879316331638E-2</v>
      </c>
      <c r="K37" s="47">
        <f>IF(PLANEL_Pot_anual!K12&lt;&gt;0,K12/PLANEL_Pot_anual!K12,0)</f>
        <v>7.6933751287136642E-2</v>
      </c>
      <c r="L37" s="47">
        <f>IF(PLANEL_Pot_anual!L12&lt;&gt;0,L12/PLANEL_Pot_anual!L12,0)</f>
        <v>8.469323834235673E-2</v>
      </c>
      <c r="M37" s="47">
        <f>IF(PLANEL_Pot_anual!M12&lt;&gt;0,M12/PLANEL_Pot_anual!M12,0)</f>
        <v>0.10253152894364775</v>
      </c>
      <c r="N37" s="47">
        <f>IF(PLANEL_Pot_anual!N12&lt;&gt;0,N12/PLANEL_Pot_anual!N12,0)</f>
        <v>0.10888252554101108</v>
      </c>
      <c r="O37" s="47">
        <f>IF(PLANEL_Pot_anual!O12&lt;&gt;0,O12/PLANEL_Pot_anual!O12,0)</f>
        <v>0.21456399248007968</v>
      </c>
      <c r="P37" s="47">
        <f>IF(PLANEL_Pot_anual!P12&lt;&gt;0,P12/PLANEL_Pot_anual!P12,0)</f>
        <v>0</v>
      </c>
      <c r="Q37" s="47">
        <f>IF(PLANEL_Pot_anual!Q12&lt;&gt;0,Q12/PLANEL_Pot_anual!Q12,0)</f>
        <v>0</v>
      </c>
      <c r="R37" s="47">
        <f>IF(PLANEL_Pot_anual!R12&lt;&gt;0,R12/PLANEL_Pot_anual!R12,0)</f>
        <v>0</v>
      </c>
      <c r="S37" s="47">
        <f>IF(PLANEL_Pot_anual!S12&lt;&gt;0,S12/PLANEL_Pot_anual!S12,0)</f>
        <v>0</v>
      </c>
      <c r="T37" s="47">
        <f>IF(PLANEL_Pot_anual!T12&lt;&gt;0,T12/PLANEL_Pot_anual!T12,0)</f>
        <v>0</v>
      </c>
      <c r="U37" s="47">
        <f>IF(PLANEL_Pot_anual!U12&lt;&gt;0,U12/PLANEL_Pot_anual!U12,0)</f>
        <v>0</v>
      </c>
      <c r="V37" s="47">
        <f>IF(PLANEL_Pot_anual!V12&lt;&gt;0,V12/PLANEL_Pot_anual!V12,0)</f>
        <v>0</v>
      </c>
      <c r="W37" s="47">
        <f>IF(PLANEL_Pot_anual!W12&lt;&gt;0,W12/PLANEL_Pot_anual!W12,0)</f>
        <v>0</v>
      </c>
      <c r="X37" s="47">
        <f>IF(PLANEL_Pot_anual!X12&lt;&gt;0,X12/PLANEL_Pot_anual!X12,0)</f>
        <v>0</v>
      </c>
      <c r="Y37" s="47">
        <f>IF(PLANEL_Pot_anual!Y12&lt;&gt;0,Y12/PLANEL_Pot_anual!Y12,0)</f>
        <v>0</v>
      </c>
      <c r="Z37" s="47">
        <f>IF(PLANEL_Pot_anual!Z12&lt;&gt;0,Z12/PLANEL_Pot_anual!Z12,0)</f>
        <v>0</v>
      </c>
      <c r="AA37" s="47">
        <f>IF(PLANEL_Pot_anual!AA12&lt;&gt;0,AA12/PLANEL_Pot_anual!AA12,0)</f>
        <v>0</v>
      </c>
      <c r="AB37" s="77">
        <f>IF(PLANEL_Pot_anual!AB12&lt;&gt;0,AB12/PLANEL_Pot_anual!AB12,0)</f>
        <v>0</v>
      </c>
      <c r="AC37" s="47">
        <f>IF(PLANEL_Pot_anual!AC12&lt;&gt;0,AC12/PLANEL_Pot_anual!AC12,0)</f>
        <v>0</v>
      </c>
      <c r="AD37" s="47">
        <f>IF(PLANEL_Pot_anual!AD12&lt;&gt;0,AD12/PLANEL_Pot_anual!AD12,0)</f>
        <v>0</v>
      </c>
      <c r="AE37" s="47">
        <f>IF(PLANEL_Pot_anual!AE12&lt;&gt;0,AE12/PLANEL_Pot_anual!AE12,0)</f>
        <v>0</v>
      </c>
      <c r="AF37" s="47">
        <f>IF(PLANEL_Pot_anual!AF12&lt;&gt;0,AF12/PLANEL_Pot_anual!AF12,0)</f>
        <v>0</v>
      </c>
      <c r="AG37" s="47">
        <f>IF(PLANEL_Pot_anual!AG12&lt;&gt;0,AG12/PLANEL_Pot_anual!AG12,0)</f>
        <v>0</v>
      </c>
      <c r="AH37" s="47">
        <f>IF(PLANEL_Pot_anual!AH12&lt;&gt;0,AH12/PLANEL_Pot_anual!AH12,0)</f>
        <v>0</v>
      </c>
      <c r="AI37" s="47">
        <f>IF(PLANEL_Pot_anual!AI12&lt;&gt;0,AI12/PLANEL_Pot_anual!AI12,0)</f>
        <v>0</v>
      </c>
      <c r="AJ37" s="47">
        <f>IF(PLANEL_Pot_anual!AJ12&lt;&gt;0,AJ12/PLANEL_Pot_anual!AJ12,0)</f>
        <v>0</v>
      </c>
      <c r="AK37" s="47">
        <f>IF(PLANEL_Pot_anual!AK12&lt;&gt;0,AK12/PLANEL_Pot_anual!AK12,0)</f>
        <v>0</v>
      </c>
      <c r="AL37" s="47">
        <f>IF(PLANEL_Pot_anual!AL12&lt;&gt;0,AL12/PLANEL_Pot_anual!AL12,0)</f>
        <v>0</v>
      </c>
      <c r="AM37" s="46"/>
    </row>
    <row r="38" spans="2:39" x14ac:dyDescent="0.25">
      <c r="B38" s="16" t="s">
        <v>6</v>
      </c>
      <c r="C38" s="47"/>
      <c r="D38" s="47"/>
      <c r="E38" s="47"/>
      <c r="F38" s="47"/>
      <c r="G38" s="47"/>
      <c r="H38" s="47"/>
      <c r="I38" s="47"/>
      <c r="J38" s="47"/>
      <c r="K38" s="47"/>
      <c r="L38" s="47"/>
      <c r="M38" s="47"/>
      <c r="N38" s="47"/>
      <c r="O38" s="47"/>
      <c r="P38" s="47"/>
      <c r="Q38" s="47"/>
      <c r="R38" s="47"/>
      <c r="S38" s="47"/>
      <c r="T38" s="47"/>
      <c r="U38" s="47"/>
      <c r="V38" s="47"/>
      <c r="W38" s="47"/>
      <c r="X38" s="47"/>
      <c r="Y38" s="47"/>
      <c r="Z38" s="47"/>
      <c r="AA38" s="47"/>
      <c r="AB38" s="77"/>
      <c r="AC38" s="47"/>
      <c r="AD38" s="47"/>
      <c r="AE38" s="47"/>
      <c r="AF38" s="47"/>
      <c r="AG38" s="47"/>
      <c r="AH38" s="47"/>
      <c r="AI38" s="47"/>
      <c r="AJ38" s="47"/>
      <c r="AK38" s="47"/>
      <c r="AL38" s="47"/>
      <c r="AM38" s="46"/>
    </row>
    <row r="39" spans="2:39" x14ac:dyDescent="0.25">
      <c r="B39" s="23" t="s">
        <v>51</v>
      </c>
      <c r="C39" s="52">
        <f>IF(PLANEL_Pot_anual!C14&lt;&gt;0,C14/PLANEL_Pot_anual!C14,0)</f>
        <v>0.31860589546939233</v>
      </c>
      <c r="D39" s="52">
        <f>IF(PLANEL_Pot_anual!D14&lt;&gt;0,D14/PLANEL_Pot_anual!D14,0)</f>
        <v>0.31860589548463403</v>
      </c>
      <c r="E39" s="52">
        <f>IF(PLANEL_Pot_anual!E14&lt;&gt;0,E14/PLANEL_Pot_anual!E14,0)</f>
        <v>0.31860589552254204</v>
      </c>
      <c r="F39" s="52">
        <f>IF(PLANEL_Pot_anual!F14&lt;&gt;0,F14/PLANEL_Pot_anual!F14,0)</f>
        <v>0.31860589548369717</v>
      </c>
      <c r="G39" s="52">
        <f>IF(PLANEL_Pot_anual!G14&lt;&gt;0,G14/PLANEL_Pot_anual!G14,0)</f>
        <v>0.31860589548369717</v>
      </c>
      <c r="H39" s="52">
        <f>IF(PLANEL_Pot_anual!H14&lt;&gt;0,H14/PLANEL_Pot_anual!H14,0)</f>
        <v>0.31860589548369717</v>
      </c>
      <c r="I39" s="52">
        <f>IF(PLANEL_Pot_anual!I14&lt;&gt;0,I14/PLANEL_Pot_anual!I14,0)</f>
        <v>0.31860589548369717</v>
      </c>
      <c r="J39" s="52">
        <f>IF(PLANEL_Pot_anual!J14&lt;&gt;0,J14/PLANEL_Pot_anual!J14,0)</f>
        <v>0.31860589548369717</v>
      </c>
      <c r="K39" s="52">
        <f>IF(PLANEL_Pot_anual!K14&lt;&gt;0,K14/PLANEL_Pot_anual!K14,0)</f>
        <v>0.31860589548369717</v>
      </c>
      <c r="L39" s="52">
        <f>IF(PLANEL_Pot_anual!L14&lt;&gt;0,L14/PLANEL_Pot_anual!L14,0)</f>
        <v>0.31070348993901226</v>
      </c>
      <c r="M39" s="52">
        <f>IF(PLANEL_Pot_anual!M14&lt;&gt;0,M14/PLANEL_Pot_anual!M14,0)</f>
        <v>0.31070348993901226</v>
      </c>
      <c r="N39" s="52">
        <f>IF(PLANEL_Pot_anual!N14&lt;&gt;0,N14/PLANEL_Pot_anual!N14,0)</f>
        <v>0.31070348993901226</v>
      </c>
      <c r="O39" s="52">
        <f>IF(PLANEL_Pot_anual!O14&lt;&gt;0,O14/PLANEL_Pot_anual!O14,0)</f>
        <v>0.31070348993901226</v>
      </c>
      <c r="P39" s="52">
        <f>IF(PLANEL_Pot_anual!P14&lt;&gt;0,P14/PLANEL_Pot_anual!P14,0)</f>
        <v>0.31070348993901226</v>
      </c>
      <c r="Q39" s="52">
        <f>IF(PLANEL_Pot_anual!Q14&lt;&gt;0,Q14/PLANEL_Pot_anual!Q14,0)</f>
        <v>0.31070348993901226</v>
      </c>
      <c r="R39" s="52">
        <f>IF(PLANEL_Pot_anual!R14&lt;&gt;0,R14/PLANEL_Pot_anual!R14,0)</f>
        <v>0.31070348993901226</v>
      </c>
      <c r="S39" s="52">
        <f>IF(PLANEL_Pot_anual!S14&lt;&gt;0,S14/PLANEL_Pot_anual!S14,0)</f>
        <v>0.30701803860736449</v>
      </c>
      <c r="T39" s="52">
        <f>IF(PLANEL_Pot_anual!T14&lt;&gt;0,T14/PLANEL_Pot_anual!T14,0)</f>
        <v>0.30701803860736449</v>
      </c>
      <c r="U39" s="52">
        <f>IF(PLANEL_Pot_anual!U14&lt;&gt;0,U14/PLANEL_Pot_anual!U14,0)</f>
        <v>0.30701803860736449</v>
      </c>
      <c r="V39" s="52">
        <f>IF(PLANEL_Pot_anual!V14&lt;&gt;0,V14/PLANEL_Pot_anual!V14,0)</f>
        <v>0.30701803860736449</v>
      </c>
      <c r="W39" s="52">
        <f>IF(PLANEL_Pot_anual!W14&lt;&gt;0,W14/PLANEL_Pot_anual!W14,0)</f>
        <v>0.30701803860736449</v>
      </c>
      <c r="X39" s="52">
        <f>IF(PLANEL_Pot_anual!X14&lt;&gt;0,X14/PLANEL_Pot_anual!X14,0)</f>
        <v>0.3058301276039665</v>
      </c>
      <c r="Y39" s="52">
        <f>IF(PLANEL_Pot_anual!Y14&lt;&gt;0,Y14/PLANEL_Pot_anual!Y14,0)</f>
        <v>0.3058301276039665</v>
      </c>
      <c r="Z39" s="52">
        <f>IF(PLANEL_Pot_anual!Z14&lt;&gt;0,Z14/PLANEL_Pot_anual!Z14,0)</f>
        <v>0.3058301276039665</v>
      </c>
      <c r="AA39" s="52">
        <f>IF(PLANEL_Pot_anual!AA14&lt;&gt;0,AA14/PLANEL_Pot_anual!AA14,0)</f>
        <v>0.3058301276039665</v>
      </c>
      <c r="AB39" s="82">
        <f>IF(PLANEL_Pot_anual!AB14&lt;&gt;0,AB14/PLANEL_Pot_anual!AB14,0)</f>
        <v>0.3058301276039665</v>
      </c>
      <c r="AC39" s="52">
        <f>IF(PLANEL_Pot_anual!AC14&lt;&gt;0,AC14/PLANEL_Pot_anual!AC14,0)</f>
        <v>0.3058301276039665</v>
      </c>
      <c r="AD39" s="52">
        <f>IF(PLANEL_Pot_anual!AD14&lt;&gt;0,AD14/PLANEL_Pot_anual!AD14,0)</f>
        <v>0.3058301276039665</v>
      </c>
      <c r="AE39" s="52">
        <f>IF(PLANEL_Pot_anual!AE14&lt;&gt;0,AE14/PLANEL_Pot_anual!AE14,0)</f>
        <v>0.3058301276039665</v>
      </c>
      <c r="AF39" s="52">
        <f>IF(PLANEL_Pot_anual!AF14&lt;&gt;0,AF14/PLANEL_Pot_anual!AF14,0)</f>
        <v>0.3058301276039665</v>
      </c>
      <c r="AG39" s="52">
        <f>IF(PLANEL_Pot_anual!AG14&lt;&gt;0,AG14/PLANEL_Pot_anual!AG14,0)</f>
        <v>0.3058301276039665</v>
      </c>
      <c r="AH39" s="52">
        <f>IF(PLANEL_Pot_anual!AH14&lt;&gt;0,AH14/PLANEL_Pot_anual!AH14,0)</f>
        <v>0.30583012758491973</v>
      </c>
      <c r="AI39" s="52">
        <f>IF(PLANEL_Pot_anual!AI14&lt;&gt;0,AI14/PLANEL_Pot_anual!AI14,0)</f>
        <v>0.30583012758491973</v>
      </c>
      <c r="AJ39" s="52">
        <f>IF(PLANEL_Pot_anual!AJ14&lt;&gt;0,AJ14/PLANEL_Pot_anual!AJ14,0)</f>
        <v>0.30583012758491973</v>
      </c>
      <c r="AK39" s="52">
        <f>IF(PLANEL_Pot_anual!AK14&lt;&gt;0,AK14/PLANEL_Pot_anual!AK14,0)</f>
        <v>0.30583012758491973</v>
      </c>
      <c r="AL39" s="52">
        <f>IF(PLANEL_Pot_anual!AL14&lt;&gt;0,AL14/PLANEL_Pot_anual!AL14,0)</f>
        <v>0.30583012758491973</v>
      </c>
      <c r="AM39" s="46"/>
    </row>
    <row r="40" spans="2:39" x14ac:dyDescent="0.25">
      <c r="B40" s="23" t="s">
        <v>52</v>
      </c>
      <c r="C40" s="52">
        <f>IF(PLANEL_Pot_anual!C15&lt;&gt;0,C15/PLANEL_Pot_anual!C15,0)</f>
        <v>0.96506992489400367</v>
      </c>
      <c r="D40" s="52">
        <f>IF(PLANEL_Pot_anual!D15&lt;&gt;0,D15/PLANEL_Pot_anual!D15,0)</f>
        <v>0.96508506723198062</v>
      </c>
      <c r="E40" s="52">
        <f>IF(PLANEL_Pot_anual!E15&lt;&gt;0,E15/PLANEL_Pot_anual!E15,0)</f>
        <v>0.96508506723198062</v>
      </c>
      <c r="F40" s="52">
        <f>IF(PLANEL_Pot_anual!F15&lt;&gt;0,F15/PLANEL_Pot_anual!F15,0)</f>
        <v>0.95757496871287129</v>
      </c>
      <c r="G40" s="52">
        <f>IF(PLANEL_Pot_anual!G15&lt;&gt;0,G15/PLANEL_Pot_anual!G15,0)</f>
        <v>0.9346358134529148</v>
      </c>
      <c r="H40" s="52">
        <f>IF(PLANEL_Pot_anual!H15&lt;&gt;0,H15/PLANEL_Pot_anual!H15,0)</f>
        <v>0.93009199568845624</v>
      </c>
      <c r="I40" s="52">
        <f>IF(PLANEL_Pot_anual!I15&lt;&gt;0,I15/PLANEL_Pot_anual!I15,0)</f>
        <v>0.93020520704419896</v>
      </c>
      <c r="J40" s="52">
        <f>IF(PLANEL_Pot_anual!J15&lt;&gt;0,J15/PLANEL_Pot_anual!J15,0)</f>
        <v>0.93020520704419896</v>
      </c>
      <c r="K40" s="52">
        <f>IF(PLANEL_Pot_anual!K15&lt;&gt;0,K15/PLANEL_Pot_anual!K15,0)</f>
        <v>0.93020520704419896</v>
      </c>
      <c r="L40" s="52">
        <f>IF(PLANEL_Pot_anual!L15&lt;&gt;0,L15/PLANEL_Pot_anual!L15,0)</f>
        <v>0.92911393357348704</v>
      </c>
      <c r="M40" s="52">
        <f>IF(PLANEL_Pot_anual!M15&lt;&gt;0,M15/PLANEL_Pot_anual!M15,0)</f>
        <v>0.92911393357348704</v>
      </c>
      <c r="N40" s="52">
        <f>IF(PLANEL_Pot_anual!N15&lt;&gt;0,N15/PLANEL_Pot_anual!N15,0)</f>
        <v>0.92911393357348704</v>
      </c>
      <c r="O40" s="52">
        <f>IF(PLANEL_Pot_anual!O15&lt;&gt;0,O15/PLANEL_Pot_anual!O15,0)</f>
        <v>0.92911393357348704</v>
      </c>
      <c r="P40" s="52">
        <f>IF(PLANEL_Pot_anual!P15&lt;&gt;0,P15/PLANEL_Pot_anual!P15,0)</f>
        <v>0.92911393357348704</v>
      </c>
      <c r="Q40" s="52">
        <f>IF(PLANEL_Pot_anual!Q15&lt;&gt;0,Q15/PLANEL_Pot_anual!Q15,0)</f>
        <v>0.66355347590946645</v>
      </c>
      <c r="R40" s="52">
        <f>IF(PLANEL_Pot_anual!R15&lt;&gt;0,R15/PLANEL_Pot_anual!R15,0)</f>
        <v>0.66355191539367753</v>
      </c>
      <c r="S40" s="52">
        <f>IF(PLANEL_Pot_anual!S15&lt;&gt;0,S15/PLANEL_Pot_anual!S15,0)</f>
        <v>0.62964258470096202</v>
      </c>
      <c r="T40" s="52">
        <f>IF(PLANEL_Pot_anual!T15&lt;&gt;0,T15/PLANEL_Pot_anual!T15,0)</f>
        <v>0.62964258470096202</v>
      </c>
      <c r="U40" s="52">
        <f>IF(PLANEL_Pot_anual!U15&lt;&gt;0,U15/PLANEL_Pot_anual!U15,0)</f>
        <v>0.62964258470096202</v>
      </c>
      <c r="V40" s="52">
        <f>IF(PLANEL_Pot_anual!V15&lt;&gt;0,V15/PLANEL_Pot_anual!V15,0)</f>
        <v>0.62964258470096202</v>
      </c>
      <c r="W40" s="52">
        <f>IF(PLANEL_Pot_anual!W15&lt;&gt;0,W15/PLANEL_Pot_anual!W15,0)</f>
        <v>0.62964258470096202</v>
      </c>
      <c r="X40" s="52">
        <f>IF(PLANEL_Pot_anual!X15&lt;&gt;0,X15/PLANEL_Pot_anual!X15,0)</f>
        <v>0.62899799035604842</v>
      </c>
      <c r="Y40" s="52">
        <f>IF(PLANEL_Pot_anual!Y15&lt;&gt;0,Y15/PLANEL_Pot_anual!Y15,0)</f>
        <v>0.62899799035604842</v>
      </c>
      <c r="Z40" s="52">
        <f>IF(PLANEL_Pot_anual!Z15&lt;&gt;0,Z15/PLANEL_Pot_anual!Z15,0)</f>
        <v>0.6232069283781777</v>
      </c>
      <c r="AA40" s="52">
        <f>IF(PLANEL_Pot_anual!AA15&lt;&gt;0,AA15/PLANEL_Pot_anual!AA15,0)</f>
        <v>0.61702228483132426</v>
      </c>
      <c r="AB40" s="82">
        <f>IF(PLANEL_Pot_anual!AB15&lt;&gt;0,AB15/PLANEL_Pot_anual!AB15,0)</f>
        <v>0.61702228483132426</v>
      </c>
      <c r="AC40" s="52">
        <f>IF(PLANEL_Pot_anual!AC15&lt;&gt;0,AC15/PLANEL_Pot_anual!AC15,0)</f>
        <v>0.61702228483132426</v>
      </c>
      <c r="AD40" s="52">
        <f>IF(PLANEL_Pot_anual!AD15&lt;&gt;0,AD15/PLANEL_Pot_anual!AD15,0)</f>
        <v>0.61702228483132426</v>
      </c>
      <c r="AE40" s="52">
        <f>IF(PLANEL_Pot_anual!AE15&lt;&gt;0,AE15/PLANEL_Pot_anual!AE15,0)</f>
        <v>0.61702228483132426</v>
      </c>
      <c r="AF40" s="52">
        <f>IF(PLANEL_Pot_anual!AF15&lt;&gt;0,AF15/PLANEL_Pot_anual!AF15,0)</f>
        <v>0.61702228483132426</v>
      </c>
      <c r="AG40" s="52">
        <f>IF(PLANEL_Pot_anual!AG15&lt;&gt;0,AG15/PLANEL_Pot_anual!AG15,0)</f>
        <v>0.61702228483132426</v>
      </c>
      <c r="AH40" s="52">
        <f>IF(PLANEL_Pot_anual!AH15&lt;&gt;0,AH15/PLANEL_Pot_anual!AH15,0)</f>
        <v>0.58545174998244864</v>
      </c>
      <c r="AI40" s="52">
        <f>IF(PLANEL_Pot_anual!AI15&lt;&gt;0,AI15/PLANEL_Pot_anual!AI15,0)</f>
        <v>0.58545174998244864</v>
      </c>
      <c r="AJ40" s="52">
        <f>IF(PLANEL_Pot_anual!AJ15&lt;&gt;0,AJ15/PLANEL_Pot_anual!AJ15,0)</f>
        <v>0.58054048353609822</v>
      </c>
      <c r="AK40" s="52">
        <f>IF(PLANEL_Pot_anual!AK15&lt;&gt;0,AK15/PLANEL_Pot_anual!AK15,0)</f>
        <v>0.50249287009593768</v>
      </c>
      <c r="AL40" s="52">
        <f>IF(PLANEL_Pot_anual!AL15&lt;&gt;0,AL15/PLANEL_Pot_anual!AL15,0)</f>
        <v>0.42783012524169739</v>
      </c>
      <c r="AM40" s="46"/>
    </row>
    <row r="41" spans="2:39" x14ac:dyDescent="0.25">
      <c r="B41" s="16" t="s">
        <v>7</v>
      </c>
      <c r="C41" s="47"/>
      <c r="D41" s="47"/>
      <c r="E41" s="47"/>
      <c r="F41" s="47"/>
      <c r="G41" s="47"/>
      <c r="H41" s="47"/>
      <c r="I41" s="47"/>
      <c r="J41" s="47"/>
      <c r="K41" s="47"/>
      <c r="L41" s="47"/>
      <c r="M41" s="47"/>
      <c r="N41" s="47"/>
      <c r="O41" s="47"/>
      <c r="P41" s="47"/>
      <c r="Q41" s="47"/>
      <c r="R41" s="47"/>
      <c r="S41" s="47"/>
      <c r="T41" s="47"/>
      <c r="U41" s="47"/>
      <c r="V41" s="47"/>
      <c r="W41" s="47"/>
      <c r="X41" s="47"/>
      <c r="Y41" s="47"/>
      <c r="Z41" s="47"/>
      <c r="AA41" s="47"/>
      <c r="AB41" s="77"/>
      <c r="AC41" s="47"/>
      <c r="AD41" s="47"/>
      <c r="AE41" s="47"/>
      <c r="AF41" s="47"/>
      <c r="AG41" s="47"/>
      <c r="AH41" s="47"/>
      <c r="AI41" s="47"/>
      <c r="AJ41" s="47"/>
      <c r="AK41" s="47"/>
      <c r="AL41" s="47"/>
      <c r="AM41" s="46"/>
    </row>
    <row r="42" spans="2:39" x14ac:dyDescent="0.25">
      <c r="B42" s="29" t="s">
        <v>58</v>
      </c>
      <c r="C42" s="51">
        <f>IF(PLANEL_Pot_anual!C17&lt;&gt;0,C17/PLANEL_Pot_anual!C17,0)</f>
        <v>0.44033821955229896</v>
      </c>
      <c r="D42" s="51">
        <f>IF(PLANEL_Pot_anual!D17&lt;&gt;0,D17/PLANEL_Pot_anual!D17,0)</f>
        <v>0.44403018022269436</v>
      </c>
      <c r="E42" s="51">
        <f>IF(PLANEL_Pot_anual!E17&lt;&gt;0,E17/PLANEL_Pot_anual!E17,0)</f>
        <v>0.4441381824862955</v>
      </c>
      <c r="F42" s="51">
        <f>IF(PLANEL_Pot_anual!F17&lt;&gt;0,F17/PLANEL_Pot_anual!F17,0)</f>
        <v>0.44699694578658239</v>
      </c>
      <c r="G42" s="51">
        <f>IF(PLANEL_Pot_anual!G17&lt;&gt;0,G17/PLANEL_Pot_anual!G17,0)</f>
        <v>0.4476275236748094</v>
      </c>
      <c r="H42" s="51">
        <f>IF(PLANEL_Pot_anual!H17&lt;&gt;0,H17/PLANEL_Pot_anual!H17,0)</f>
        <v>0.44769216555381253</v>
      </c>
      <c r="I42" s="51">
        <f>IF(PLANEL_Pot_anual!I17&lt;&gt;0,I17/PLANEL_Pot_anual!I17,0)</f>
        <v>0.44769216555381253</v>
      </c>
      <c r="J42" s="51">
        <f>IF(PLANEL_Pot_anual!J17&lt;&gt;0,J17/PLANEL_Pot_anual!J17,0)</f>
        <v>0.44945869398843236</v>
      </c>
      <c r="K42" s="51">
        <f>IF(PLANEL_Pot_anual!K17&lt;&gt;0,K17/PLANEL_Pot_anual!K17,0)</f>
        <v>0.45151806775647807</v>
      </c>
      <c r="L42" s="51">
        <f>IF(PLANEL_Pot_anual!L17&lt;&gt;0,L17/PLANEL_Pot_anual!L17,0)</f>
        <v>0.45223171033882792</v>
      </c>
      <c r="M42" s="51">
        <f>IF(PLANEL_Pot_anual!M17&lt;&gt;0,M17/PLANEL_Pot_anual!M17,0)</f>
        <v>0.45329287488695624</v>
      </c>
      <c r="N42" s="51">
        <f>IF(PLANEL_Pot_anual!N17&lt;&gt;0,N17/PLANEL_Pot_anual!N17,0)</f>
        <v>0.45354398489073222</v>
      </c>
      <c r="O42" s="51">
        <f>IF(PLANEL_Pot_anual!O17&lt;&gt;0,O17/PLANEL_Pot_anual!O17,0)</f>
        <v>0.45443196287864446</v>
      </c>
      <c r="P42" s="51">
        <f>IF(PLANEL_Pot_anual!P17&lt;&gt;0,P17/PLANEL_Pot_anual!P17,0)</f>
        <v>0.45454038312998069</v>
      </c>
      <c r="Q42" s="51">
        <f>IF(PLANEL_Pot_anual!Q17&lt;&gt;0,Q17/PLANEL_Pot_anual!Q17,0)</f>
        <v>0.45461646004890849</v>
      </c>
      <c r="R42" s="51">
        <f>IF(PLANEL_Pot_anual!R17&lt;&gt;0,R17/PLANEL_Pot_anual!R17,0)</f>
        <v>0.4548592734618071</v>
      </c>
      <c r="S42" s="51">
        <f>IF(PLANEL_Pot_anual!S17&lt;&gt;0,S17/PLANEL_Pot_anual!S17,0)</f>
        <v>0.45520011700495749</v>
      </c>
      <c r="T42" s="51">
        <f>IF(PLANEL_Pot_anual!T17&lt;&gt;0,T17/PLANEL_Pot_anual!T17,0)</f>
        <v>0.45565814164650986</v>
      </c>
      <c r="U42" s="51">
        <f>IF(PLANEL_Pot_anual!U17&lt;&gt;0,U17/PLANEL_Pot_anual!U17,0)</f>
        <v>0.45598916858391653</v>
      </c>
      <c r="V42" s="51">
        <f>IF(PLANEL_Pot_anual!V17&lt;&gt;0,V17/PLANEL_Pot_anual!V17,0)</f>
        <v>0.45630775914981198</v>
      </c>
      <c r="W42" s="51">
        <f>IF(PLANEL_Pot_anual!W17&lt;&gt;0,W17/PLANEL_Pot_anual!W17,0)</f>
        <v>0.45540881603984473</v>
      </c>
      <c r="X42" s="51">
        <f>IF(PLANEL_Pot_anual!X17&lt;&gt;0,X17/PLANEL_Pot_anual!X17,0)</f>
        <v>0.45370156383737148</v>
      </c>
      <c r="Y42" s="51">
        <f>IF(PLANEL_Pot_anual!Y17&lt;&gt;0,Y17/PLANEL_Pot_anual!Y17,0)</f>
        <v>0.452410116969719</v>
      </c>
      <c r="Z42" s="51">
        <f>IF(PLANEL_Pot_anual!Z17&lt;&gt;0,Z17/PLANEL_Pot_anual!Z17,0)</f>
        <v>0.45195215143365242</v>
      </c>
      <c r="AA42" s="51">
        <f>IF(PLANEL_Pot_anual!AA17&lt;&gt;0,AA17/PLANEL_Pot_anual!AA17,0)</f>
        <v>0.44710750329375526</v>
      </c>
      <c r="AB42" s="81">
        <f>IF(PLANEL_Pot_anual!AB17&lt;&gt;0,AB17/PLANEL_Pot_anual!AB17,0)</f>
        <v>0.44773246095201796</v>
      </c>
      <c r="AC42" s="51">
        <f>IF(PLANEL_Pot_anual!AC17&lt;&gt;0,AC17/PLANEL_Pot_anual!AC17,0)</f>
        <v>0.44822441622175951</v>
      </c>
      <c r="AD42" s="51">
        <f>IF(PLANEL_Pot_anual!AD17&lt;&gt;0,AD17/PLANEL_Pot_anual!AD17,0)</f>
        <v>0.44866395598294784</v>
      </c>
      <c r="AE42" s="51">
        <f>IF(PLANEL_Pot_anual!AE17&lt;&gt;0,AE17/PLANEL_Pot_anual!AE17,0)</f>
        <v>0.44906712743000959</v>
      </c>
      <c r="AF42" s="51">
        <f>IF(PLANEL_Pot_anual!AF17&lt;&gt;0,AF17/PLANEL_Pot_anual!AF17,0)</f>
        <v>0.44854569873256361</v>
      </c>
      <c r="AG42" s="51">
        <f>IF(PLANEL_Pot_anual!AG17&lt;&gt;0,AG17/PLANEL_Pot_anual!AG17,0)</f>
        <v>0.44774794729942174</v>
      </c>
      <c r="AH42" s="51">
        <f>IF(PLANEL_Pot_anual!AH17&lt;&gt;0,AH17/PLANEL_Pot_anual!AH17,0)</f>
        <v>0.44736418916987658</v>
      </c>
      <c r="AI42" s="51">
        <f>IF(PLANEL_Pot_anual!AI17&lt;&gt;0,AI17/PLANEL_Pot_anual!AI17,0)</f>
        <v>0.44696009020505373</v>
      </c>
      <c r="AJ42" s="51">
        <f>IF(PLANEL_Pot_anual!AJ17&lt;&gt;0,AJ17/PLANEL_Pot_anual!AJ17,0)</f>
        <v>0.44648920205557052</v>
      </c>
      <c r="AK42" s="51">
        <f>IF(PLANEL_Pot_anual!AK17&lt;&gt;0,AK17/PLANEL_Pot_anual!AK17,0)</f>
        <v>0.44613122639944486</v>
      </c>
      <c r="AL42" s="51">
        <f>IF(PLANEL_Pot_anual!AL17&lt;&gt;0,AL17/PLANEL_Pot_anual!AL17,0)</f>
        <v>0.44579427389253912</v>
      </c>
      <c r="AM42" s="46"/>
    </row>
    <row r="43" spans="2:39" x14ac:dyDescent="0.25">
      <c r="B43" s="29" t="s">
        <v>59</v>
      </c>
      <c r="C43" s="51">
        <f>IF(PLANEL_Pot_anual!C18&lt;&gt;0,C18/PLANEL_Pot_anual!C18,0)</f>
        <v>0</v>
      </c>
      <c r="D43" s="51">
        <f>IF(PLANEL_Pot_anual!D18&lt;&gt;0,D18/PLANEL_Pot_anual!D18,0)</f>
        <v>0</v>
      </c>
      <c r="E43" s="51">
        <f>IF(PLANEL_Pot_anual!E18&lt;&gt;0,E18/PLANEL_Pot_anual!E18,0)</f>
        <v>0</v>
      </c>
      <c r="F43" s="51">
        <f>IF(PLANEL_Pot_anual!F18&lt;&gt;0,F18/PLANEL_Pot_anual!F18,0)</f>
        <v>0</v>
      </c>
      <c r="G43" s="51">
        <f>IF(PLANEL_Pot_anual!G18&lt;&gt;0,G18/PLANEL_Pot_anual!G18,0)</f>
        <v>0</v>
      </c>
      <c r="H43" s="51">
        <f>IF(PLANEL_Pot_anual!H18&lt;&gt;0,H18/PLANEL_Pot_anual!H18,0)</f>
        <v>0</v>
      </c>
      <c r="I43" s="51">
        <f>IF(PLANEL_Pot_anual!I18&lt;&gt;0,I18/PLANEL_Pot_anual!I18,0)</f>
        <v>0</v>
      </c>
      <c r="J43" s="51">
        <f>IF(PLANEL_Pot_anual!J18&lt;&gt;0,J18/PLANEL_Pot_anual!J18,0)</f>
        <v>0</v>
      </c>
      <c r="K43" s="51">
        <f>IF(PLANEL_Pot_anual!K18&lt;&gt;0,K18/PLANEL_Pot_anual!K18,0)</f>
        <v>0</v>
      </c>
      <c r="L43" s="51">
        <f>IF(PLANEL_Pot_anual!L18&lt;&gt;0,L18/PLANEL_Pot_anual!L18,0)</f>
        <v>0</v>
      </c>
      <c r="M43" s="51">
        <f>IF(PLANEL_Pot_anual!M18&lt;&gt;0,M18/PLANEL_Pot_anual!M18,0)</f>
        <v>0</v>
      </c>
      <c r="N43" s="51">
        <f>IF(PLANEL_Pot_anual!N18&lt;&gt;0,N18/PLANEL_Pot_anual!N18,0)</f>
        <v>0</v>
      </c>
      <c r="O43" s="51">
        <f>IF(PLANEL_Pot_anual!O18&lt;&gt;0,O18/PLANEL_Pot_anual!O18,0)</f>
        <v>0</v>
      </c>
      <c r="P43" s="51">
        <f>IF(PLANEL_Pot_anual!P18&lt;&gt;0,P18/PLANEL_Pot_anual!P18,0)</f>
        <v>0</v>
      </c>
      <c r="Q43" s="51">
        <f>IF(PLANEL_Pot_anual!Q18&lt;&gt;0,Q18/PLANEL_Pot_anual!Q18,0)</f>
        <v>0</v>
      </c>
      <c r="R43" s="51">
        <f>IF(PLANEL_Pot_anual!R18&lt;&gt;0,R18/PLANEL_Pot_anual!R18,0)</f>
        <v>0</v>
      </c>
      <c r="S43" s="51">
        <f>IF(PLANEL_Pot_anual!S18&lt;&gt;0,S18/PLANEL_Pot_anual!S18,0)</f>
        <v>0</v>
      </c>
      <c r="T43" s="51">
        <f>IF(PLANEL_Pot_anual!T18&lt;&gt;0,T18/PLANEL_Pot_anual!T18,0)</f>
        <v>0</v>
      </c>
      <c r="U43" s="51">
        <f>IF(PLANEL_Pot_anual!U18&lt;&gt;0,U18/PLANEL_Pot_anual!U18,0)</f>
        <v>0</v>
      </c>
      <c r="V43" s="51">
        <f>IF(PLANEL_Pot_anual!V18&lt;&gt;0,V18/PLANEL_Pot_anual!V18,0)</f>
        <v>0</v>
      </c>
      <c r="W43" s="51">
        <f>IF(PLANEL_Pot_anual!W18&lt;&gt;0,W18/PLANEL_Pot_anual!W18,0)</f>
        <v>0</v>
      </c>
      <c r="X43" s="51">
        <f>IF(PLANEL_Pot_anual!X18&lt;&gt;0,X18/PLANEL_Pot_anual!X18,0)</f>
        <v>0</v>
      </c>
      <c r="Y43" s="51">
        <f>IF(PLANEL_Pot_anual!Y18&lt;&gt;0,Y18/PLANEL_Pot_anual!Y18,0)</f>
        <v>0</v>
      </c>
      <c r="Z43" s="51">
        <f>IF(PLANEL_Pot_anual!Z18&lt;&gt;0,Z18/PLANEL_Pot_anual!Z18,0)</f>
        <v>0</v>
      </c>
      <c r="AA43" s="51">
        <f>IF(PLANEL_Pot_anual!AA18&lt;&gt;0,AA18/PLANEL_Pot_anual!AA18,0)</f>
        <v>0</v>
      </c>
      <c r="AB43" s="81">
        <f>IF(PLANEL_Pot_anual!AB18&lt;&gt;0,AB18/PLANEL_Pot_anual!AB18,0)</f>
        <v>0</v>
      </c>
      <c r="AC43" s="51">
        <f>IF(PLANEL_Pot_anual!AC18&lt;&gt;0,AC18/PLANEL_Pot_anual!AC18,0)</f>
        <v>0</v>
      </c>
      <c r="AD43" s="51">
        <f>IF(PLANEL_Pot_anual!AD18&lt;&gt;0,AD18/PLANEL_Pot_anual!AD18,0)</f>
        <v>0</v>
      </c>
      <c r="AE43" s="51">
        <f>IF(PLANEL_Pot_anual!AE18&lt;&gt;0,AE18/PLANEL_Pot_anual!AE18,0)</f>
        <v>0</v>
      </c>
      <c r="AF43" s="51">
        <f>IF(PLANEL_Pot_anual!AF18&lt;&gt;0,AF18/PLANEL_Pot_anual!AF18,0)</f>
        <v>0</v>
      </c>
      <c r="AG43" s="51">
        <f>IF(PLANEL_Pot_anual!AG18&lt;&gt;0,AG18/PLANEL_Pot_anual!AG18,0)</f>
        <v>0</v>
      </c>
      <c r="AH43" s="51">
        <f>IF(PLANEL_Pot_anual!AH18&lt;&gt;0,AH18/PLANEL_Pot_anual!AH18,0)</f>
        <v>0</v>
      </c>
      <c r="AI43" s="51">
        <f>IF(PLANEL_Pot_anual!AI18&lt;&gt;0,AI18/PLANEL_Pot_anual!AI18,0)</f>
        <v>0</v>
      </c>
      <c r="AJ43" s="51">
        <f>IF(PLANEL_Pot_anual!AJ18&lt;&gt;0,AJ18/PLANEL_Pot_anual!AJ18,0)</f>
        <v>0</v>
      </c>
      <c r="AK43" s="51">
        <f>IF(PLANEL_Pot_anual!AK18&lt;&gt;0,AK18/PLANEL_Pot_anual!AK18,0)</f>
        <v>0</v>
      </c>
      <c r="AL43" s="51">
        <f>IF(PLANEL_Pot_anual!AL18&lt;&gt;0,AL18/PLANEL_Pot_anual!AL18,0)</f>
        <v>0</v>
      </c>
      <c r="AM43" s="46"/>
    </row>
    <row r="44" spans="2:39" x14ac:dyDescent="0.25">
      <c r="B44" s="16" t="s">
        <v>8</v>
      </c>
      <c r="C44" s="47"/>
      <c r="D44" s="47"/>
      <c r="E44" s="47"/>
      <c r="F44" s="47"/>
      <c r="G44" s="47"/>
      <c r="H44" s="47"/>
      <c r="I44" s="47"/>
      <c r="J44" s="47"/>
      <c r="K44" s="47"/>
      <c r="L44" s="47"/>
      <c r="M44" s="47"/>
      <c r="N44" s="47"/>
      <c r="O44" s="47"/>
      <c r="P44" s="47"/>
      <c r="Q44" s="47"/>
      <c r="R44" s="47"/>
      <c r="S44" s="47"/>
      <c r="T44" s="47"/>
      <c r="U44" s="47"/>
      <c r="V44" s="47"/>
      <c r="W44" s="47"/>
      <c r="X44" s="47"/>
      <c r="Y44" s="47"/>
      <c r="Z44" s="47"/>
      <c r="AA44" s="47"/>
      <c r="AB44" s="77"/>
      <c r="AC44" s="47"/>
      <c r="AD44" s="47"/>
      <c r="AE44" s="47"/>
      <c r="AF44" s="47"/>
      <c r="AG44" s="47"/>
      <c r="AH44" s="47"/>
      <c r="AI44" s="47"/>
      <c r="AJ44" s="47"/>
      <c r="AK44" s="47"/>
      <c r="AL44" s="47"/>
      <c r="AM44" s="46"/>
    </row>
    <row r="45" spans="2:39" x14ac:dyDescent="0.25">
      <c r="B45" s="25" t="s">
        <v>53</v>
      </c>
      <c r="C45" s="53">
        <f>IF(PLANEL_Pot_anual!C20&lt;&gt;0,C20/PLANEL_Pot_anual!C20,0)</f>
        <v>0.25061292063952084</v>
      </c>
      <c r="D45" s="53">
        <f>IF(PLANEL_Pot_anual!D20&lt;&gt;0,D20/PLANEL_Pot_anual!D20,0)</f>
        <v>0.25061292063952084</v>
      </c>
      <c r="E45" s="53">
        <f>IF(PLANEL_Pot_anual!E20&lt;&gt;0,E20/PLANEL_Pot_anual!E20,0)</f>
        <v>0.25196487271091544</v>
      </c>
      <c r="F45" s="53">
        <f>IF(PLANEL_Pot_anual!F20&lt;&gt;0,F20/PLANEL_Pot_anual!F20,0)</f>
        <v>0.25141486804414981</v>
      </c>
      <c r="G45" s="53">
        <f>IF(PLANEL_Pot_anual!G20&lt;&gt;0,G20/PLANEL_Pot_anual!G20,0)</f>
        <v>0.25127820360191494</v>
      </c>
      <c r="H45" s="53">
        <f>IF(PLANEL_Pot_anual!H20&lt;&gt;0,H20/PLANEL_Pot_anual!H20,0)</f>
        <v>0.25127820360191494</v>
      </c>
      <c r="I45" s="53">
        <f>IF(PLANEL_Pot_anual!I20&lt;&gt;0,I20/PLANEL_Pot_anual!I20,0)</f>
        <v>0.25127820360191494</v>
      </c>
      <c r="J45" s="53">
        <f>IF(PLANEL_Pot_anual!J20&lt;&gt;0,J20/PLANEL_Pot_anual!J20,0)</f>
        <v>0.25127820360191494</v>
      </c>
      <c r="K45" s="53">
        <f>IF(PLANEL_Pot_anual!K20&lt;&gt;0,K20/PLANEL_Pot_anual!K20,0)</f>
        <v>0.25127820360191494</v>
      </c>
      <c r="L45" s="53">
        <f>IF(PLANEL_Pot_anual!L20&lt;&gt;0,L20/PLANEL_Pot_anual!L20,0)</f>
        <v>0.25127820360191494</v>
      </c>
      <c r="M45" s="53">
        <f>IF(PLANEL_Pot_anual!M20&lt;&gt;0,M20/PLANEL_Pot_anual!M20,0)</f>
        <v>0.25127820360191494</v>
      </c>
      <c r="N45" s="53">
        <f>IF(PLANEL_Pot_anual!N20&lt;&gt;0,N20/PLANEL_Pot_anual!N20,0)</f>
        <v>0.25127820360191494</v>
      </c>
      <c r="O45" s="53">
        <f>IF(PLANEL_Pot_anual!O20&lt;&gt;0,O20/PLANEL_Pot_anual!O20,0)</f>
        <v>0.25127820360191494</v>
      </c>
      <c r="P45" s="53">
        <f>IF(PLANEL_Pot_anual!P20&lt;&gt;0,P20/PLANEL_Pot_anual!P20,0)</f>
        <v>0.25127820360191494</v>
      </c>
      <c r="Q45" s="53">
        <f>IF(PLANEL_Pot_anual!Q20&lt;&gt;0,Q20/PLANEL_Pot_anual!Q20,0)</f>
        <v>0.25128182423051953</v>
      </c>
      <c r="R45" s="53">
        <f>IF(PLANEL_Pot_anual!R20&lt;&gt;0,R20/PLANEL_Pot_anual!R20,0)</f>
        <v>0.27106234207875296</v>
      </c>
      <c r="S45" s="53">
        <f>IF(PLANEL_Pot_anual!S20&lt;&gt;0,S20/PLANEL_Pot_anual!S20,0)</f>
        <v>0.27528617384022785</v>
      </c>
      <c r="T45" s="53">
        <f>IF(PLANEL_Pot_anual!T20&lt;&gt;0,T20/PLANEL_Pot_anual!T20,0)</f>
        <v>0.27708224899379019</v>
      </c>
      <c r="U45" s="53">
        <f>IF(PLANEL_Pot_anual!U20&lt;&gt;0,U20/PLANEL_Pot_anual!U20,0)</f>
        <v>0.27805256478316787</v>
      </c>
      <c r="V45" s="53">
        <f>IF(PLANEL_Pot_anual!V20&lt;&gt;0,V20/PLANEL_Pot_anual!V20,0)</f>
        <v>0.27867509786944089</v>
      </c>
      <c r="W45" s="53">
        <f>IF(PLANEL_Pot_anual!W20&lt;&gt;0,W20/PLANEL_Pot_anual!W20,0)</f>
        <v>0.27911885049083901</v>
      </c>
      <c r="X45" s="53">
        <f>IF(PLANEL_Pot_anual!X20&lt;&gt;0,X20/PLANEL_Pot_anual!X20,0)</f>
        <v>0.27945369901007544</v>
      </c>
      <c r="Y45" s="53">
        <f>IF(PLANEL_Pot_anual!Y20&lt;&gt;0,Y20/PLANEL_Pot_anual!Y20,0)</f>
        <v>0.27964537910492288</v>
      </c>
      <c r="Z45" s="53">
        <f>IF(PLANEL_Pot_anual!Z20&lt;&gt;0,Z20/PLANEL_Pot_anual!Z20,0)</f>
        <v>0.28033804817892793</v>
      </c>
      <c r="AA45" s="53">
        <f>IF(PLANEL_Pot_anual!AA20&lt;&gt;0,AA20/PLANEL_Pot_anual!AA20,0)</f>
        <v>0.2811076713331746</v>
      </c>
      <c r="AB45" s="83">
        <f>IF(PLANEL_Pot_anual!AB20&lt;&gt;0,AB20/PLANEL_Pot_anual!AB20,0)</f>
        <v>0.28132566009931487</v>
      </c>
      <c r="AC45" s="53">
        <f>IF(PLANEL_Pot_anual!AC20&lt;&gt;0,AC20/PLANEL_Pot_anual!AC20,0)</f>
        <v>0.28132566011116011</v>
      </c>
      <c r="AD45" s="53">
        <f>IF(PLANEL_Pot_anual!AD20&lt;&gt;0,AD20/PLANEL_Pot_anual!AD20,0)</f>
        <v>0.28132566012530996</v>
      </c>
      <c r="AE45" s="53">
        <f>IF(PLANEL_Pot_anual!AE20&lt;&gt;0,AE20/PLANEL_Pot_anual!AE20,0)</f>
        <v>0.28132566011657001</v>
      </c>
      <c r="AF45" s="53">
        <f>IF(PLANEL_Pot_anual!AF20&lt;&gt;0,AF20/PLANEL_Pot_anual!AF20,0)</f>
        <v>0.28132566009796905</v>
      </c>
      <c r="AG45" s="53">
        <f>IF(PLANEL_Pot_anual!AG20&lt;&gt;0,AG20/PLANEL_Pot_anual!AG20,0)</f>
        <v>0.28132566006318804</v>
      </c>
      <c r="AH45" s="53">
        <f>IF(PLANEL_Pot_anual!AH20&lt;&gt;0,AH20/PLANEL_Pot_anual!AH20,0)</f>
        <v>0.28132566006785142</v>
      </c>
      <c r="AI45" s="53">
        <f>IF(PLANEL_Pot_anual!AI20&lt;&gt;0,AI20/PLANEL_Pot_anual!AI20,0)</f>
        <v>0.28132566006394921</v>
      </c>
      <c r="AJ45" s="53">
        <f>IF(PLANEL_Pot_anual!AJ20&lt;&gt;0,AJ20/PLANEL_Pot_anual!AJ20,0)</f>
        <v>0.28132566001008164</v>
      </c>
      <c r="AK45" s="53">
        <f>IF(PLANEL_Pot_anual!AK20&lt;&gt;0,AK20/PLANEL_Pot_anual!AK20,0)</f>
        <v>0.28132566006221621</v>
      </c>
      <c r="AL45" s="53">
        <f>IF(PLANEL_Pot_anual!AL20&lt;&gt;0,AL20/PLANEL_Pot_anual!AL20,0)</f>
        <v>0.2813256600473048</v>
      </c>
      <c r="AM45" s="46"/>
    </row>
    <row r="46" spans="2:39" x14ac:dyDescent="0.25">
      <c r="B46" s="25" t="s">
        <v>54</v>
      </c>
      <c r="C46" s="53">
        <f>IF(PLANEL_Pot_anual!C21&lt;&gt;0,C21/PLANEL_Pot_anual!C21,0)</f>
        <v>0</v>
      </c>
      <c r="D46" s="53">
        <f>IF(PLANEL_Pot_anual!D21&lt;&gt;0,D21/PLANEL_Pot_anual!D21,0)</f>
        <v>0</v>
      </c>
      <c r="E46" s="53">
        <f>IF(PLANEL_Pot_anual!E21&lt;&gt;0,E21/PLANEL_Pot_anual!E21,0)</f>
        <v>0</v>
      </c>
      <c r="F46" s="53">
        <f>IF(PLANEL_Pot_anual!F21&lt;&gt;0,F21/PLANEL_Pot_anual!F21,0)</f>
        <v>0</v>
      </c>
      <c r="G46" s="53">
        <f>IF(PLANEL_Pot_anual!G21&lt;&gt;0,G21/PLANEL_Pot_anual!G21,0)</f>
        <v>0</v>
      </c>
      <c r="H46" s="53">
        <f>IF(PLANEL_Pot_anual!H21&lt;&gt;0,H21/PLANEL_Pot_anual!H21,0)</f>
        <v>0</v>
      </c>
      <c r="I46" s="53">
        <f>IF(PLANEL_Pot_anual!I21&lt;&gt;0,I21/PLANEL_Pot_anual!I21,0)</f>
        <v>0</v>
      </c>
      <c r="J46" s="53">
        <f>IF(PLANEL_Pot_anual!J21&lt;&gt;0,J21/PLANEL_Pot_anual!J21,0)</f>
        <v>0</v>
      </c>
      <c r="K46" s="53">
        <f>IF(PLANEL_Pot_anual!K21&lt;&gt;0,K21/PLANEL_Pot_anual!K21,0)</f>
        <v>0</v>
      </c>
      <c r="L46" s="53">
        <f>IF(PLANEL_Pot_anual!L21&lt;&gt;0,L21/PLANEL_Pot_anual!L21,0)</f>
        <v>0</v>
      </c>
      <c r="M46" s="53">
        <f>IF(PLANEL_Pot_anual!M21&lt;&gt;0,M21/PLANEL_Pot_anual!M21,0)</f>
        <v>0</v>
      </c>
      <c r="N46" s="53">
        <f>IF(PLANEL_Pot_anual!N21&lt;&gt;0,N21/PLANEL_Pot_anual!N21,0)</f>
        <v>0</v>
      </c>
      <c r="O46" s="53">
        <f>IF(PLANEL_Pot_anual!O21&lt;&gt;0,O21/PLANEL_Pot_anual!O21,0)</f>
        <v>0</v>
      </c>
      <c r="P46" s="53">
        <f>IF(PLANEL_Pot_anual!P21&lt;&gt;0,P21/PLANEL_Pot_anual!P21,0)</f>
        <v>0</v>
      </c>
      <c r="Q46" s="53">
        <f>IF(PLANEL_Pot_anual!Q21&lt;&gt;0,Q21/PLANEL_Pot_anual!Q21,0)</f>
        <v>0</v>
      </c>
      <c r="R46" s="53">
        <f>IF(PLANEL_Pot_anual!R21&lt;&gt;0,R21/PLANEL_Pot_anual!R21,0)</f>
        <v>0</v>
      </c>
      <c r="S46" s="53">
        <f>IF(PLANEL_Pot_anual!S21&lt;&gt;0,S21/PLANEL_Pot_anual!S21,0)</f>
        <v>0</v>
      </c>
      <c r="T46" s="53">
        <f>IF(PLANEL_Pot_anual!T21&lt;&gt;0,T21/PLANEL_Pot_anual!T21,0)</f>
        <v>0</v>
      </c>
      <c r="U46" s="53">
        <f>IF(PLANEL_Pot_anual!U21&lt;&gt;0,U21/PLANEL_Pot_anual!U21,0)</f>
        <v>0</v>
      </c>
      <c r="V46" s="53">
        <f>IF(PLANEL_Pot_anual!V21&lt;&gt;0,V21/PLANEL_Pot_anual!V21,0)</f>
        <v>0</v>
      </c>
      <c r="W46" s="53">
        <f>IF(PLANEL_Pot_anual!W21&lt;&gt;0,W21/PLANEL_Pot_anual!W21,0)</f>
        <v>0</v>
      </c>
      <c r="X46" s="53">
        <f>IF(PLANEL_Pot_anual!X21&lt;&gt;0,X21/PLANEL_Pot_anual!X21,0)</f>
        <v>0</v>
      </c>
      <c r="Y46" s="53">
        <f>IF(PLANEL_Pot_anual!Y21&lt;&gt;0,Y21/PLANEL_Pot_anual!Y21,0)</f>
        <v>0</v>
      </c>
      <c r="Z46" s="53">
        <f>IF(PLANEL_Pot_anual!Z21&lt;&gt;0,Z21/PLANEL_Pot_anual!Z21,0)</f>
        <v>0</v>
      </c>
      <c r="AA46" s="53">
        <f>IF(PLANEL_Pot_anual!AA21&lt;&gt;0,AA21/PLANEL_Pot_anual!AA21,0)</f>
        <v>0</v>
      </c>
      <c r="AB46" s="83">
        <f>IF(PLANEL_Pot_anual!AB21&lt;&gt;0,AB21/PLANEL_Pot_anual!AB21,0)</f>
        <v>0</v>
      </c>
      <c r="AC46" s="53">
        <f>IF(PLANEL_Pot_anual!AC21&lt;&gt;0,AC21/PLANEL_Pot_anual!AC21,0)</f>
        <v>0</v>
      </c>
      <c r="AD46" s="53">
        <f>IF(PLANEL_Pot_anual!AD21&lt;&gt;0,AD21/PLANEL_Pot_anual!AD21,0)</f>
        <v>0</v>
      </c>
      <c r="AE46" s="53">
        <f>IF(PLANEL_Pot_anual!AE21&lt;&gt;0,AE21/PLANEL_Pot_anual!AE21,0)</f>
        <v>0</v>
      </c>
      <c r="AF46" s="53">
        <f>IF(PLANEL_Pot_anual!AF21&lt;&gt;0,AF21/PLANEL_Pot_anual!AF21,0)</f>
        <v>0</v>
      </c>
      <c r="AG46" s="53">
        <f>IF(PLANEL_Pot_anual!AG21&lt;&gt;0,AG21/PLANEL_Pot_anual!AG21,0)</f>
        <v>0</v>
      </c>
      <c r="AH46" s="53">
        <f>IF(PLANEL_Pot_anual!AH21&lt;&gt;0,AH21/PLANEL_Pot_anual!AH21,0)</f>
        <v>0</v>
      </c>
      <c r="AI46" s="53">
        <f>IF(PLANEL_Pot_anual!AI21&lt;&gt;0,AI21/PLANEL_Pot_anual!AI21,0)</f>
        <v>0</v>
      </c>
      <c r="AJ46" s="53">
        <f>IF(PLANEL_Pot_anual!AJ21&lt;&gt;0,AJ21/PLANEL_Pot_anual!AJ21,0)</f>
        <v>0</v>
      </c>
      <c r="AK46" s="53">
        <f>IF(PLANEL_Pot_anual!AK21&lt;&gt;0,AK21/PLANEL_Pot_anual!AK21,0)</f>
        <v>0</v>
      </c>
      <c r="AL46" s="53">
        <f>IF(PLANEL_Pot_anual!AL21&lt;&gt;0,AL21/PLANEL_Pot_anual!AL21,0)</f>
        <v>0</v>
      </c>
      <c r="AM46" s="46"/>
    </row>
    <row r="47" spans="2:39" x14ac:dyDescent="0.25">
      <c r="B47" s="231" t="s">
        <v>55</v>
      </c>
      <c r="C47" s="260">
        <f>IF(PLANEL_Pot_anual!C22&lt;&gt;0,C22/PLANEL_Pot_anual!C22,0)</f>
        <v>0.87257447163265311</v>
      </c>
      <c r="D47" s="260">
        <f>IF(PLANEL_Pot_anual!D22&lt;&gt;0,D22/PLANEL_Pot_anual!D22,0)</f>
        <v>0.87257447163265311</v>
      </c>
      <c r="E47" s="260">
        <f>IF(PLANEL_Pot_anual!E22&lt;&gt;0,E22/PLANEL_Pot_anual!E22,0)</f>
        <v>0.87257447163265311</v>
      </c>
      <c r="F47" s="260">
        <f>IF(PLANEL_Pot_anual!F22&lt;&gt;0,F22/PLANEL_Pot_anual!F22,0)</f>
        <v>0.87257447163265311</v>
      </c>
      <c r="G47" s="260">
        <f>IF(PLANEL_Pot_anual!G22&lt;&gt;0,G22/PLANEL_Pot_anual!G22,0)</f>
        <v>0.87257447163265311</v>
      </c>
      <c r="H47" s="260">
        <f>IF(PLANEL_Pot_anual!H22&lt;&gt;0,H22/PLANEL_Pot_anual!H22,0)</f>
        <v>0.87257447163265311</v>
      </c>
      <c r="I47" s="260">
        <f>IF(PLANEL_Pot_anual!I22&lt;&gt;0,I22/PLANEL_Pot_anual!I22,0)</f>
        <v>0.87257447163265311</v>
      </c>
      <c r="J47" s="260">
        <f>IF(PLANEL_Pot_anual!J22&lt;&gt;0,J22/PLANEL_Pot_anual!J22,0)</f>
        <v>0.87257447163265311</v>
      </c>
      <c r="K47" s="260">
        <f>IF(PLANEL_Pot_anual!K22&lt;&gt;0,K22/PLANEL_Pot_anual!K22,0)</f>
        <v>0.87257447163265311</v>
      </c>
      <c r="L47" s="260">
        <f>IF(PLANEL_Pot_anual!L22&lt;&gt;0,L22/PLANEL_Pot_anual!L22,0)</f>
        <v>0.87257447163265311</v>
      </c>
      <c r="M47" s="260">
        <f>IF(PLANEL_Pot_anual!M22&lt;&gt;0,M22/PLANEL_Pot_anual!M22,0)</f>
        <v>0.87257447163265311</v>
      </c>
      <c r="N47" s="260">
        <f>IF(PLANEL_Pot_anual!N22&lt;&gt;0,N22/PLANEL_Pot_anual!N22,0)</f>
        <v>0.87257447163265311</v>
      </c>
      <c r="O47" s="260">
        <f>IF(PLANEL_Pot_anual!O22&lt;&gt;0,O22/PLANEL_Pot_anual!O22,0)</f>
        <v>0.87257447163265311</v>
      </c>
      <c r="P47" s="260">
        <f>IF(PLANEL_Pot_anual!P22&lt;&gt;0,P22/PLANEL_Pot_anual!P22,0)</f>
        <v>0.87257447163265311</v>
      </c>
      <c r="Q47" s="260">
        <f>IF(PLANEL_Pot_anual!Q22&lt;&gt;0,Q22/PLANEL_Pot_anual!Q22,0)</f>
        <v>0.87257447163265311</v>
      </c>
      <c r="R47" s="260">
        <f>IF(PLANEL_Pot_anual!R22&lt;&gt;0,R22/PLANEL_Pot_anual!R22,0)</f>
        <v>0.87257447163265311</v>
      </c>
      <c r="S47" s="260">
        <f>IF(PLANEL_Pot_anual!S22&lt;&gt;0,S22/PLANEL_Pot_anual!S22,0)</f>
        <v>0</v>
      </c>
      <c r="T47" s="260">
        <f>IF(PLANEL_Pot_anual!T22&lt;&gt;0,T22/PLANEL_Pot_anual!T22,0)</f>
        <v>0</v>
      </c>
      <c r="U47" s="260">
        <f>IF(PLANEL_Pot_anual!U22&lt;&gt;0,U22/PLANEL_Pot_anual!U22,0)</f>
        <v>0</v>
      </c>
      <c r="V47" s="260">
        <f>IF(PLANEL_Pot_anual!V22&lt;&gt;0,V22/PLANEL_Pot_anual!V22,0)</f>
        <v>0</v>
      </c>
      <c r="W47" s="260">
        <f>IF(PLANEL_Pot_anual!W22&lt;&gt;0,W22/PLANEL_Pot_anual!W22,0)</f>
        <v>0</v>
      </c>
      <c r="X47" s="260">
        <f>IF(PLANEL_Pot_anual!X22&lt;&gt;0,X22/PLANEL_Pot_anual!X22,0)</f>
        <v>0</v>
      </c>
      <c r="Y47" s="260">
        <f>IF(PLANEL_Pot_anual!Y22&lt;&gt;0,Y22/PLANEL_Pot_anual!Y22,0)</f>
        <v>0</v>
      </c>
      <c r="Z47" s="260">
        <f>IF(PLANEL_Pot_anual!Z22&lt;&gt;0,Z22/PLANEL_Pot_anual!Z22,0)</f>
        <v>0</v>
      </c>
      <c r="AA47" s="260">
        <f>IF(PLANEL_Pot_anual!AA22&lt;&gt;0,AA22/PLANEL_Pot_anual!AA22,0)</f>
        <v>0</v>
      </c>
      <c r="AB47" s="261">
        <f>IF(PLANEL_Pot_anual!AB22&lt;&gt;0,AB22/PLANEL_Pot_anual!AB22,0)</f>
        <v>0</v>
      </c>
      <c r="AC47" s="260">
        <f>IF(PLANEL_Pot_anual!AC22&lt;&gt;0,AC22/PLANEL_Pot_anual!AC22,0)</f>
        <v>0</v>
      </c>
      <c r="AD47" s="260">
        <f>IF(PLANEL_Pot_anual!AD22&lt;&gt;0,AD22/PLANEL_Pot_anual!AD22,0)</f>
        <v>0</v>
      </c>
      <c r="AE47" s="260">
        <f>IF(PLANEL_Pot_anual!AE22&lt;&gt;0,AE22/PLANEL_Pot_anual!AE22,0)</f>
        <v>0</v>
      </c>
      <c r="AF47" s="260">
        <f>IF(PLANEL_Pot_anual!AF22&lt;&gt;0,AF22/PLANEL_Pot_anual!AF22,0)</f>
        <v>0</v>
      </c>
      <c r="AG47" s="260">
        <f>IF(PLANEL_Pot_anual!AG22&lt;&gt;0,AG22/PLANEL_Pot_anual!AG22,0)</f>
        <v>0</v>
      </c>
      <c r="AH47" s="260">
        <f>IF(PLANEL_Pot_anual!AH22&lt;&gt;0,AH22/PLANEL_Pot_anual!AH22,0)</f>
        <v>0</v>
      </c>
      <c r="AI47" s="260">
        <f>IF(PLANEL_Pot_anual!AI22&lt;&gt;0,AI22/PLANEL_Pot_anual!AI22,0)</f>
        <v>0</v>
      </c>
      <c r="AJ47" s="260">
        <f>IF(PLANEL_Pot_anual!AJ22&lt;&gt;0,AJ22/PLANEL_Pot_anual!AJ22,0)</f>
        <v>0</v>
      </c>
      <c r="AK47" s="260">
        <f>IF(PLANEL_Pot_anual!AK22&lt;&gt;0,AK22/PLANEL_Pot_anual!AK22,0)</f>
        <v>0</v>
      </c>
      <c r="AL47" s="260">
        <f>IF(PLANEL_Pot_anual!AL22&lt;&gt;0,AL22/PLANEL_Pot_anual!AL22,0)</f>
        <v>0</v>
      </c>
      <c r="AM47" s="46"/>
    </row>
    <row r="48" spans="2:39" x14ac:dyDescent="0.25">
      <c r="B48" s="97" t="s">
        <v>56</v>
      </c>
      <c r="C48" s="54">
        <f>IF(PLANEL_Pot_anual!C23&lt;&gt;0,C23/PLANEL_Pot_anual!C23,0)</f>
        <v>0</v>
      </c>
      <c r="D48" s="54">
        <f>IF(PLANEL_Pot_anual!D23&lt;&gt;0,D23/PLANEL_Pot_anual!D23,0)</f>
        <v>0</v>
      </c>
      <c r="E48" s="54">
        <f>IF(PLANEL_Pot_anual!E23&lt;&gt;0,E23/PLANEL_Pot_anual!E23,0)</f>
        <v>0</v>
      </c>
      <c r="F48" s="54">
        <f>IF(PLANEL_Pot_anual!F23&lt;&gt;0,F23/PLANEL_Pot_anual!F23,0)</f>
        <v>0</v>
      </c>
      <c r="G48" s="54">
        <f>IF(PLANEL_Pot_anual!G23&lt;&gt;0,G23/PLANEL_Pot_anual!G23,0)</f>
        <v>0</v>
      </c>
      <c r="H48" s="54">
        <f>IF(PLANEL_Pot_anual!H23&lt;&gt;0,H23/PLANEL_Pot_anual!H23,0)</f>
        <v>0</v>
      </c>
      <c r="I48" s="54">
        <f>IF(PLANEL_Pot_anual!I23&lt;&gt;0,I23/PLANEL_Pot_anual!I23,0)</f>
        <v>0</v>
      </c>
      <c r="J48" s="54">
        <f>IF(PLANEL_Pot_anual!J23&lt;&gt;0,J23/PLANEL_Pot_anual!J23,0)</f>
        <v>0</v>
      </c>
      <c r="K48" s="54">
        <f>IF(PLANEL_Pot_anual!K23&lt;&gt;0,K23/PLANEL_Pot_anual!K23,0)</f>
        <v>0</v>
      </c>
      <c r="L48" s="54">
        <f>IF(PLANEL_Pot_anual!L23&lt;&gt;0,L23/PLANEL_Pot_anual!L23,0)</f>
        <v>0</v>
      </c>
      <c r="M48" s="54">
        <f>IF(PLANEL_Pot_anual!M23&lt;&gt;0,M23/PLANEL_Pot_anual!M23,0)</f>
        <v>0</v>
      </c>
      <c r="N48" s="54">
        <f>IF(PLANEL_Pot_anual!N23&lt;&gt;0,N23/PLANEL_Pot_anual!N23,0)</f>
        <v>0</v>
      </c>
      <c r="O48" s="54">
        <f>IF(PLANEL_Pot_anual!O23&lt;&gt;0,O23/PLANEL_Pot_anual!O23,0)</f>
        <v>0</v>
      </c>
      <c r="P48" s="54">
        <f>IF(PLANEL_Pot_anual!P23&lt;&gt;0,P23/PLANEL_Pot_anual!P23,0)</f>
        <v>0</v>
      </c>
      <c r="Q48" s="54">
        <f>IF(PLANEL_Pot_anual!Q23&lt;&gt;0,Q23/PLANEL_Pot_anual!Q23,0)</f>
        <v>0</v>
      </c>
      <c r="R48" s="54">
        <f>IF(PLANEL_Pot_anual!R23&lt;&gt;0,R23/PLANEL_Pot_anual!R23,0)</f>
        <v>0</v>
      </c>
      <c r="S48" s="54">
        <f>IF(PLANEL_Pot_anual!S23&lt;&gt;0,S23/PLANEL_Pot_anual!S23,0)</f>
        <v>0</v>
      </c>
      <c r="T48" s="54">
        <f>IF(PLANEL_Pot_anual!T23&lt;&gt;0,T23/PLANEL_Pot_anual!T23,0)</f>
        <v>0</v>
      </c>
      <c r="U48" s="54">
        <f>IF(PLANEL_Pot_anual!U23&lt;&gt;0,U23/PLANEL_Pot_anual!U23,0)</f>
        <v>0</v>
      </c>
      <c r="V48" s="54">
        <f>IF(PLANEL_Pot_anual!V23&lt;&gt;0,V23/PLANEL_Pot_anual!V23,0)</f>
        <v>0</v>
      </c>
      <c r="W48" s="54">
        <f>IF(PLANEL_Pot_anual!W23&lt;&gt;0,W23/PLANEL_Pot_anual!W23,0)</f>
        <v>0</v>
      </c>
      <c r="X48" s="54">
        <f>IF(PLANEL_Pot_anual!X23&lt;&gt;0,X23/PLANEL_Pot_anual!X23,0)</f>
        <v>0</v>
      </c>
      <c r="Y48" s="54">
        <f>IF(PLANEL_Pot_anual!Y23&lt;&gt;0,Y23/PLANEL_Pot_anual!Y23,0)</f>
        <v>0</v>
      </c>
      <c r="Z48" s="54">
        <f>IF(PLANEL_Pot_anual!Z23&lt;&gt;0,Z23/PLANEL_Pot_anual!Z23,0)</f>
        <v>0</v>
      </c>
      <c r="AA48" s="54">
        <f>IF(PLANEL_Pot_anual!AA23&lt;&gt;0,AA23/PLANEL_Pot_anual!AA23,0)</f>
        <v>0</v>
      </c>
      <c r="AB48" s="84">
        <f>IF(PLANEL_Pot_anual!AB23&lt;&gt;0,AB23/PLANEL_Pot_anual!AB23,0)</f>
        <v>0</v>
      </c>
      <c r="AC48" s="54">
        <f>IF(PLANEL_Pot_anual!AC23&lt;&gt;0,AC23/PLANEL_Pot_anual!AC23,0)</f>
        <v>0</v>
      </c>
      <c r="AD48" s="54">
        <f>IF(PLANEL_Pot_anual!AD23&lt;&gt;0,AD23/PLANEL_Pot_anual!AD23,0)</f>
        <v>0</v>
      </c>
      <c r="AE48" s="54">
        <f>IF(PLANEL_Pot_anual!AE23&lt;&gt;0,AE23/PLANEL_Pot_anual!AE23,0)</f>
        <v>0</v>
      </c>
      <c r="AF48" s="54">
        <f>IF(PLANEL_Pot_anual!AF23&lt;&gt;0,AF23/PLANEL_Pot_anual!AF23,0)</f>
        <v>0</v>
      </c>
      <c r="AG48" s="54">
        <f>IF(PLANEL_Pot_anual!AG23&lt;&gt;0,AG23/PLANEL_Pot_anual!AG23,0)</f>
        <v>0</v>
      </c>
      <c r="AH48" s="54">
        <f>IF(PLANEL_Pot_anual!AH23&lt;&gt;0,AH23/PLANEL_Pot_anual!AH23,0)</f>
        <v>0</v>
      </c>
      <c r="AI48" s="54">
        <f>IF(PLANEL_Pot_anual!AI23&lt;&gt;0,AI23/PLANEL_Pot_anual!AI23,0)</f>
        <v>0</v>
      </c>
      <c r="AJ48" s="54">
        <f>IF(PLANEL_Pot_anual!AJ23&lt;&gt;0,AJ23/PLANEL_Pot_anual!AJ23,0)</f>
        <v>0</v>
      </c>
      <c r="AK48" s="54">
        <f>IF(PLANEL_Pot_anual!AK23&lt;&gt;0,AK23/PLANEL_Pot_anual!AK23,0)</f>
        <v>0</v>
      </c>
      <c r="AL48" s="54">
        <f>IF(PLANEL_Pot_anual!AL23&lt;&gt;0,AL23/PLANEL_Pot_anual!AL23,0)</f>
        <v>0</v>
      </c>
      <c r="AM48" s="46"/>
    </row>
    <row r="49" spans="4:4" x14ac:dyDescent="0.25">
      <c r="D49" s="1"/>
    </row>
  </sheetData>
  <dataValidations count="1">
    <dataValidation type="custom" allowBlank="1" showInputMessage="1" showErrorMessage="1" sqref="C29:AL48">
      <formula1>(C10:XDX29)&lt;=1</formula1>
    </dataValidation>
  </dataValidations>
  <pageMargins left="0.511811024" right="0.511811024" top="0.78740157499999996" bottom="0.78740157499999996" header="0.31496062000000002" footer="0.3149606200000000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AN30"/>
  <sheetViews>
    <sheetView workbookViewId="0">
      <selection activeCell="F9" sqref="F9"/>
    </sheetView>
  </sheetViews>
  <sheetFormatPr defaultRowHeight="15" x14ac:dyDescent="0.25"/>
  <cols>
    <col min="1" max="1" width="18" customWidth="1"/>
    <col min="2" max="40" width="14.140625" customWidth="1"/>
  </cols>
  <sheetData>
    <row r="2" spans="1:40" x14ac:dyDescent="0.25">
      <c r="B2">
        <v>2012</v>
      </c>
      <c r="C2">
        <v>2013</v>
      </c>
      <c r="D2" s="33">
        <v>2014</v>
      </c>
      <c r="E2" s="33">
        <v>2015</v>
      </c>
      <c r="F2" s="33">
        <v>2016</v>
      </c>
      <c r="G2" s="33">
        <v>2017</v>
      </c>
      <c r="H2" s="33">
        <v>2018</v>
      </c>
      <c r="I2" s="33">
        <v>2019</v>
      </c>
      <c r="J2" s="33">
        <v>2020</v>
      </c>
      <c r="K2" s="33">
        <v>2021</v>
      </c>
      <c r="L2" s="33">
        <v>2022</v>
      </c>
      <c r="M2" s="33">
        <v>2023</v>
      </c>
      <c r="N2" s="33">
        <v>2024</v>
      </c>
      <c r="O2" s="33">
        <v>2025</v>
      </c>
      <c r="P2" s="33">
        <v>2026</v>
      </c>
      <c r="Q2" s="33">
        <v>2027</v>
      </c>
      <c r="R2" s="33">
        <v>2028</v>
      </c>
      <c r="S2" s="33">
        <v>2029</v>
      </c>
      <c r="T2" s="33">
        <v>2030</v>
      </c>
      <c r="U2" s="33">
        <v>2031</v>
      </c>
      <c r="V2" s="33">
        <v>2032</v>
      </c>
      <c r="W2" s="33">
        <v>2033</v>
      </c>
      <c r="X2" s="33">
        <v>2034</v>
      </c>
      <c r="Y2" s="33">
        <v>2035</v>
      </c>
      <c r="Z2" s="33">
        <v>2036</v>
      </c>
      <c r="AA2" s="33">
        <v>2037</v>
      </c>
      <c r="AB2" s="33">
        <v>2038</v>
      </c>
      <c r="AC2" s="33">
        <v>2039</v>
      </c>
      <c r="AD2" s="33">
        <v>2040</v>
      </c>
      <c r="AE2" s="33">
        <v>2041</v>
      </c>
      <c r="AF2" s="33">
        <v>2042</v>
      </c>
      <c r="AG2" s="33">
        <v>2043</v>
      </c>
      <c r="AH2" s="33">
        <v>2044</v>
      </c>
      <c r="AI2" s="33">
        <v>2045</v>
      </c>
      <c r="AJ2" s="33">
        <v>2046</v>
      </c>
      <c r="AK2" s="33">
        <v>2047</v>
      </c>
      <c r="AL2" s="33">
        <v>2048</v>
      </c>
      <c r="AM2" s="33">
        <v>2049</v>
      </c>
      <c r="AN2" s="33">
        <v>2050</v>
      </c>
    </row>
    <row r="3" spans="1:40" x14ac:dyDescent="0.25">
      <c r="A3" s="227" t="s">
        <v>646</v>
      </c>
      <c r="B3" s="33" t="s">
        <v>722</v>
      </c>
      <c r="C3" s="33" t="s">
        <v>723</v>
      </c>
      <c r="D3" s="33" t="s">
        <v>724</v>
      </c>
      <c r="E3" s="33" t="s">
        <v>725</v>
      </c>
      <c r="F3" s="33" t="s">
        <v>726</v>
      </c>
      <c r="G3" s="33" t="s">
        <v>727</v>
      </c>
      <c r="H3" s="33" t="s">
        <v>728</v>
      </c>
      <c r="I3" s="33" t="s">
        <v>729</v>
      </c>
      <c r="J3" s="33" t="s">
        <v>730</v>
      </c>
      <c r="K3" s="33" t="s">
        <v>731</v>
      </c>
      <c r="L3" s="33" t="s">
        <v>732</v>
      </c>
      <c r="M3" s="33" t="s">
        <v>733</v>
      </c>
      <c r="N3" s="33" t="s">
        <v>734</v>
      </c>
      <c r="O3" s="33" t="s">
        <v>735</v>
      </c>
      <c r="P3" s="33" t="s">
        <v>736</v>
      </c>
      <c r="Q3" s="33" t="s">
        <v>737</v>
      </c>
      <c r="R3" s="33" t="s">
        <v>738</v>
      </c>
      <c r="S3" s="33" t="s">
        <v>739</v>
      </c>
      <c r="T3" s="33" t="s">
        <v>740</v>
      </c>
      <c r="U3" s="33" t="s">
        <v>741</v>
      </c>
      <c r="V3" s="33" t="s">
        <v>742</v>
      </c>
      <c r="W3" s="33" t="s">
        <v>743</v>
      </c>
      <c r="X3" s="33" t="s">
        <v>744</v>
      </c>
      <c r="Y3" s="33" t="s">
        <v>745</v>
      </c>
      <c r="Z3" s="33" t="s">
        <v>746</v>
      </c>
      <c r="AA3" s="33" t="s">
        <v>747</v>
      </c>
      <c r="AB3" s="33" t="s">
        <v>748</v>
      </c>
      <c r="AC3" s="33" t="s">
        <v>749</v>
      </c>
      <c r="AD3" s="33" t="s">
        <v>750</v>
      </c>
      <c r="AE3" s="33" t="s">
        <v>751</v>
      </c>
      <c r="AF3" s="33" t="s">
        <v>752</v>
      </c>
      <c r="AG3" s="33" t="s">
        <v>753</v>
      </c>
      <c r="AH3" s="33" t="s">
        <v>754</v>
      </c>
      <c r="AI3" s="33" t="s">
        <v>755</v>
      </c>
      <c r="AJ3" s="33" t="s">
        <v>756</v>
      </c>
      <c r="AK3" s="33" t="s">
        <v>757</v>
      </c>
      <c r="AL3" s="33" t="s">
        <v>758</v>
      </c>
      <c r="AM3" s="33" t="s">
        <v>759</v>
      </c>
      <c r="AN3" s="33" t="s">
        <v>760</v>
      </c>
    </row>
    <row r="4" spans="1:40" x14ac:dyDescent="0.25">
      <c r="A4" s="229" t="s">
        <v>6</v>
      </c>
      <c r="B4" s="58">
        <v>3442.1884960000002</v>
      </c>
      <c r="C4" s="58">
        <v>3587.8420879999999</v>
      </c>
      <c r="D4" s="58">
        <v>4141.9498819999999</v>
      </c>
      <c r="E4" s="58">
        <v>4132.0446320000001</v>
      </c>
      <c r="F4" s="58">
        <v>4469.5566710000003</v>
      </c>
      <c r="G4" s="58">
        <v>4576.8852420000003</v>
      </c>
      <c r="H4" s="58">
        <v>4580.3035819999996</v>
      </c>
      <c r="I4" s="58">
        <v>4793.0801300000003</v>
      </c>
      <c r="J4" s="58">
        <v>4647.408582</v>
      </c>
      <c r="K4" s="58">
        <v>4843.7219279999999</v>
      </c>
      <c r="L4" s="58">
        <v>4961.3340820000003</v>
      </c>
      <c r="M4" s="58">
        <v>4961.3340820000003</v>
      </c>
      <c r="N4" s="58">
        <v>4944.5880900000002</v>
      </c>
      <c r="O4" s="58">
        <v>4944.5880900000002</v>
      </c>
      <c r="P4" s="58">
        <v>4944.5880900000002</v>
      </c>
      <c r="Q4" s="58">
        <v>4944.5880900000002</v>
      </c>
      <c r="R4" s="58">
        <v>4944.5880900000002</v>
      </c>
      <c r="S4" s="58">
        <v>7126.6450530000002</v>
      </c>
      <c r="T4" s="58">
        <v>7126.6450530000002</v>
      </c>
      <c r="U4" s="58">
        <v>6957.7465140000004</v>
      </c>
      <c r="V4" s="58">
        <v>6957.7465140000004</v>
      </c>
      <c r="W4" s="58">
        <v>6957.7465140000004</v>
      </c>
      <c r="X4" s="58">
        <v>6957.7465140000004</v>
      </c>
      <c r="Y4" s="58">
        <v>6957.7465140000004</v>
      </c>
      <c r="Z4" s="58">
        <v>6953.3014629999998</v>
      </c>
      <c r="AA4" s="58">
        <v>6953.3014629999998</v>
      </c>
      <c r="AB4" s="58">
        <v>6953.3014629999998</v>
      </c>
      <c r="AC4" s="58">
        <v>6953.3014629999998</v>
      </c>
      <c r="AD4" s="58">
        <v>6953.3014629999998</v>
      </c>
      <c r="AE4" s="58">
        <v>6953.3014629999998</v>
      </c>
      <c r="AF4" s="58">
        <v>6953.3014629999998</v>
      </c>
      <c r="AG4" s="58">
        <v>6953.3014629999998</v>
      </c>
      <c r="AH4" s="58">
        <v>6953.3014629999998</v>
      </c>
      <c r="AI4" s="58">
        <v>4282.2614629999998</v>
      </c>
      <c r="AJ4" s="58">
        <v>6322.5769630000004</v>
      </c>
      <c r="AK4" s="58">
        <v>6322.5769630000004</v>
      </c>
      <c r="AL4" s="58">
        <v>6104.6069630000002</v>
      </c>
      <c r="AM4" s="58">
        <v>6736.3569630000002</v>
      </c>
      <c r="AN4" s="58">
        <v>6736.3569630000002</v>
      </c>
    </row>
    <row r="5" spans="1:40" x14ac:dyDescent="0.25">
      <c r="A5" s="229" t="s">
        <v>4</v>
      </c>
      <c r="B5" s="58">
        <v>1296.27</v>
      </c>
      <c r="C5" s="58">
        <v>1840.095</v>
      </c>
      <c r="D5" s="58">
        <v>2380.3200000000002</v>
      </c>
      <c r="E5" s="58">
        <v>1840.095</v>
      </c>
      <c r="F5" s="58">
        <v>2380.3200000000002</v>
      </c>
      <c r="G5" s="58">
        <v>2380.3200000000002</v>
      </c>
      <c r="H5" s="58">
        <v>2380.3200000000002</v>
      </c>
      <c r="I5" s="58">
        <v>2635.32</v>
      </c>
      <c r="J5" s="58">
        <v>2365.2449999999999</v>
      </c>
      <c r="K5" s="58">
        <v>2635.32</v>
      </c>
      <c r="L5" s="58">
        <v>2635.32</v>
      </c>
      <c r="M5" s="58">
        <v>2635.32</v>
      </c>
      <c r="N5" s="58">
        <v>2635.32</v>
      </c>
      <c r="O5" s="58">
        <v>2635.32</v>
      </c>
      <c r="P5" s="58">
        <v>2635.32</v>
      </c>
      <c r="Q5" s="58">
        <v>2635.32</v>
      </c>
      <c r="R5" s="58">
        <v>2635.32</v>
      </c>
      <c r="S5" s="58">
        <v>1688.55</v>
      </c>
      <c r="T5" s="58">
        <v>1688.55</v>
      </c>
      <c r="U5" s="58">
        <v>255</v>
      </c>
      <c r="V5" s="58">
        <v>255</v>
      </c>
      <c r="W5" s="58">
        <v>255</v>
      </c>
      <c r="X5" s="58">
        <v>255</v>
      </c>
      <c r="Y5" s="58">
        <v>255</v>
      </c>
      <c r="Z5" s="58">
        <v>255</v>
      </c>
      <c r="AA5" s="58">
        <v>255</v>
      </c>
      <c r="AB5" s="58">
        <v>255</v>
      </c>
      <c r="AC5" s="58">
        <v>255</v>
      </c>
      <c r="AD5" s="58">
        <v>255</v>
      </c>
      <c r="AE5" s="58">
        <v>255</v>
      </c>
      <c r="AF5" s="58">
        <v>255</v>
      </c>
      <c r="AG5" s="58">
        <v>255</v>
      </c>
      <c r="AH5" s="58">
        <v>255</v>
      </c>
      <c r="AI5" s="58">
        <v>0</v>
      </c>
      <c r="AJ5" s="58">
        <v>0</v>
      </c>
      <c r="AK5" s="58">
        <v>0</v>
      </c>
      <c r="AL5" s="58">
        <v>0</v>
      </c>
      <c r="AM5" s="58">
        <v>0</v>
      </c>
      <c r="AN5" s="58">
        <v>0</v>
      </c>
    </row>
    <row r="6" spans="1:40" x14ac:dyDescent="0.25">
      <c r="A6" s="229" t="s">
        <v>7</v>
      </c>
      <c r="B6" s="58">
        <v>488.7913274</v>
      </c>
      <c r="C6" s="58">
        <v>1012.700667</v>
      </c>
      <c r="D6" s="58">
        <v>1339.674925</v>
      </c>
      <c r="E6" s="58">
        <v>1104.5229019999999</v>
      </c>
      <c r="F6" s="58">
        <v>2166.025756</v>
      </c>
      <c r="G6" s="58">
        <v>2475.0112859999999</v>
      </c>
      <c r="H6" s="58">
        <v>3312.1931039999999</v>
      </c>
      <c r="I6" s="58">
        <v>3796.5838199999998</v>
      </c>
      <c r="J6" s="58">
        <v>4195.3028059999997</v>
      </c>
      <c r="K6" s="58">
        <v>3219.914906</v>
      </c>
      <c r="L6" s="58">
        <v>5512.2639419999996</v>
      </c>
      <c r="M6" s="58">
        <v>7547.5846359999996</v>
      </c>
      <c r="N6" s="58">
        <v>8616.4769090000009</v>
      </c>
      <c r="O6" s="58">
        <v>10837.236929999999</v>
      </c>
      <c r="P6" s="58">
        <v>11537.74826</v>
      </c>
      <c r="Q6" s="58">
        <v>13896.758669999999</v>
      </c>
      <c r="R6" s="58">
        <v>14388.59859</v>
      </c>
      <c r="S6" s="58">
        <v>14217.40257</v>
      </c>
      <c r="T6" s="58">
        <v>15867.99317</v>
      </c>
      <c r="U6" s="58">
        <v>18052.539499999999</v>
      </c>
      <c r="V6" s="58">
        <v>19366.836810000001</v>
      </c>
      <c r="W6" s="58">
        <v>19412.062099999999</v>
      </c>
      <c r="X6" s="58">
        <v>21488.249309999999</v>
      </c>
      <c r="Y6" s="58">
        <v>22728.040799999999</v>
      </c>
      <c r="Z6" s="58">
        <v>24173.134150000002</v>
      </c>
      <c r="AA6" s="58">
        <v>25846.419590000001</v>
      </c>
      <c r="AB6" s="58">
        <v>28910.521980000001</v>
      </c>
      <c r="AC6" s="58">
        <v>28772.51901</v>
      </c>
      <c r="AD6" s="58">
        <v>31847.292010000001</v>
      </c>
      <c r="AE6" s="58">
        <v>33730.559690000002</v>
      </c>
      <c r="AF6" s="58">
        <v>35592.616280000002</v>
      </c>
      <c r="AG6" s="58">
        <v>37469.067560000003</v>
      </c>
      <c r="AH6" s="58">
        <v>38923.118069999997</v>
      </c>
      <c r="AI6" s="58">
        <v>40698.703300000001</v>
      </c>
      <c r="AJ6" s="58">
        <v>39548.856679999997</v>
      </c>
      <c r="AK6" s="58">
        <v>43961.715940000002</v>
      </c>
      <c r="AL6" s="58">
        <v>45545.805370000002</v>
      </c>
      <c r="AM6" s="58">
        <v>47113.501170000003</v>
      </c>
      <c r="AN6" s="58">
        <v>48668.484799999998</v>
      </c>
    </row>
    <row r="7" spans="1:40" x14ac:dyDescent="0.25">
      <c r="A7" s="229" t="s">
        <v>3</v>
      </c>
      <c r="B7" s="58">
        <v>10237.52433</v>
      </c>
      <c r="C7" s="58">
        <v>10146.851919999999</v>
      </c>
      <c r="D7" s="58">
        <v>10211.469489999999</v>
      </c>
      <c r="E7" s="58">
        <v>9622.1421750000009</v>
      </c>
      <c r="F7" s="58">
        <v>10726.933489999999</v>
      </c>
      <c r="G7" s="58">
        <v>11550.40605</v>
      </c>
      <c r="H7" s="58">
        <v>10561.921710000001</v>
      </c>
      <c r="I7" s="58">
        <v>10672.7565</v>
      </c>
      <c r="J7" s="58">
        <v>12022.75087</v>
      </c>
      <c r="K7" s="58">
        <v>12879.45465</v>
      </c>
      <c r="L7" s="58">
        <v>12218.488310000001</v>
      </c>
      <c r="M7" s="58">
        <v>12332.57828</v>
      </c>
      <c r="N7" s="58">
        <v>13224.523789999999</v>
      </c>
      <c r="O7" s="58">
        <v>13119.17353</v>
      </c>
      <c r="P7" s="58">
        <v>13181.244549999999</v>
      </c>
      <c r="Q7" s="58">
        <v>13279.86853</v>
      </c>
      <c r="R7" s="58">
        <v>13279.679040000001</v>
      </c>
      <c r="S7" s="58">
        <v>13279.679040000001</v>
      </c>
      <c r="T7" s="58">
        <v>13279.679040000001</v>
      </c>
      <c r="U7" s="58">
        <v>12403.646839999999</v>
      </c>
      <c r="V7" s="58">
        <v>11876.852650000001</v>
      </c>
      <c r="W7" s="58">
        <v>12782.63546</v>
      </c>
      <c r="X7" s="58">
        <v>12311.93159</v>
      </c>
      <c r="Y7" s="58">
        <v>13161.81358</v>
      </c>
      <c r="Z7" s="58">
        <v>13351.30789</v>
      </c>
      <c r="AA7" s="58">
        <v>13284.233109999999</v>
      </c>
      <c r="AB7" s="58">
        <v>13289.91173</v>
      </c>
      <c r="AC7" s="58">
        <v>13893.45112</v>
      </c>
      <c r="AD7" s="58">
        <v>14025.70671</v>
      </c>
      <c r="AE7" s="58">
        <v>13851.65619</v>
      </c>
      <c r="AF7" s="58">
        <v>13528.568380000001</v>
      </c>
      <c r="AG7" s="58">
        <v>14020.306119999999</v>
      </c>
      <c r="AH7" s="58">
        <v>14020.306119999999</v>
      </c>
      <c r="AI7" s="58">
        <v>11569.0077</v>
      </c>
      <c r="AJ7" s="58">
        <v>13310.460429999999</v>
      </c>
      <c r="AK7" s="58">
        <v>10875.45852</v>
      </c>
      <c r="AL7" s="58">
        <v>12252.52512</v>
      </c>
      <c r="AM7" s="58">
        <v>11569.0077</v>
      </c>
      <c r="AN7" s="58">
        <v>13676.184450000001</v>
      </c>
    </row>
    <row r="8" spans="1:40" x14ac:dyDescent="0.25">
      <c r="A8" s="229" t="s">
        <v>5</v>
      </c>
      <c r="B8" s="58">
        <v>1651.996044</v>
      </c>
      <c r="C8" s="58">
        <v>1651.996044</v>
      </c>
      <c r="D8" s="58">
        <v>1651.996044</v>
      </c>
      <c r="E8" s="58">
        <v>1651.996044</v>
      </c>
      <c r="F8" s="58">
        <v>1651.996044</v>
      </c>
      <c r="G8" s="58">
        <v>1651.996044</v>
      </c>
      <c r="H8" s="58">
        <v>1651.996044</v>
      </c>
      <c r="I8" s="58">
        <v>1651.996044</v>
      </c>
      <c r="J8" s="58">
        <v>1651.996044</v>
      </c>
      <c r="K8" s="58">
        <v>1651.996044</v>
      </c>
      <c r="L8" s="58">
        <v>1651.996044</v>
      </c>
      <c r="M8" s="58">
        <v>1651.996044</v>
      </c>
      <c r="N8" s="58">
        <v>1651.996044</v>
      </c>
      <c r="O8" s="58">
        <v>1651.996044</v>
      </c>
      <c r="P8" s="58">
        <v>2983.193585</v>
      </c>
      <c r="Q8" s="58">
        <v>2983.193585</v>
      </c>
      <c r="R8" s="58">
        <v>2983.193585</v>
      </c>
      <c r="S8" s="58">
        <v>2983.193585</v>
      </c>
      <c r="T8" s="58">
        <v>2983.193585</v>
      </c>
      <c r="U8" s="58">
        <v>2983.193585</v>
      </c>
      <c r="V8" s="58">
        <v>2983.193585</v>
      </c>
      <c r="W8" s="58">
        <v>2983.193585</v>
      </c>
      <c r="X8" s="58">
        <v>2983.193585</v>
      </c>
      <c r="Y8" s="58">
        <v>2983.193585</v>
      </c>
      <c r="Z8" s="58">
        <v>2983.193585</v>
      </c>
      <c r="AA8" s="58">
        <v>2983.193585</v>
      </c>
      <c r="AB8" s="58">
        <v>2983.193585</v>
      </c>
      <c r="AC8" s="58">
        <v>2983.193585</v>
      </c>
      <c r="AD8" s="58">
        <v>2983.193585</v>
      </c>
      <c r="AE8" s="58">
        <v>2983.193585</v>
      </c>
      <c r="AF8" s="58">
        <v>2983.193585</v>
      </c>
      <c r="AG8" s="58">
        <v>2983.193585</v>
      </c>
      <c r="AH8" s="58">
        <v>2983.193585</v>
      </c>
      <c r="AI8" s="58">
        <v>2983.193585</v>
      </c>
      <c r="AJ8" s="58">
        <v>2983.193585</v>
      </c>
      <c r="AK8" s="58">
        <v>2983.193585</v>
      </c>
      <c r="AL8" s="58">
        <v>2983.193585</v>
      </c>
      <c r="AM8" s="58">
        <v>2983.193585</v>
      </c>
      <c r="AN8" s="58">
        <v>2983.193585</v>
      </c>
    </row>
    <row r="9" spans="1:40" x14ac:dyDescent="0.25">
      <c r="A9" s="229" t="s">
        <v>648</v>
      </c>
      <c r="B9" s="58">
        <v>0</v>
      </c>
      <c r="C9" s="58">
        <v>0</v>
      </c>
      <c r="D9" s="58">
        <v>0</v>
      </c>
      <c r="E9" s="58">
        <v>0</v>
      </c>
      <c r="F9" s="58">
        <v>0</v>
      </c>
      <c r="G9" s="58">
        <v>0</v>
      </c>
      <c r="H9" s="58">
        <v>0</v>
      </c>
      <c r="I9" s="58">
        <v>0</v>
      </c>
      <c r="J9" s="58">
        <v>0</v>
      </c>
      <c r="K9" s="58">
        <v>0</v>
      </c>
      <c r="L9" s="58">
        <v>0</v>
      </c>
      <c r="M9" s="58">
        <v>0</v>
      </c>
      <c r="N9" s="58">
        <v>0</v>
      </c>
      <c r="O9" s="58">
        <v>0</v>
      </c>
      <c r="P9" s="58">
        <v>0</v>
      </c>
      <c r="Q9" s="58">
        <v>0</v>
      </c>
      <c r="R9" s="58">
        <v>0</v>
      </c>
      <c r="S9" s="58">
        <v>0</v>
      </c>
      <c r="T9" s="58">
        <v>0</v>
      </c>
      <c r="U9" s="58">
        <v>0</v>
      </c>
      <c r="V9" s="58">
        <v>0</v>
      </c>
      <c r="W9" s="58">
        <v>0</v>
      </c>
      <c r="X9" s="58">
        <v>0</v>
      </c>
      <c r="Y9" s="58">
        <v>0</v>
      </c>
      <c r="Z9" s="58">
        <v>0</v>
      </c>
      <c r="AA9" s="58">
        <v>0</v>
      </c>
      <c r="AB9" s="58">
        <v>0</v>
      </c>
      <c r="AC9" s="58">
        <v>0</v>
      </c>
      <c r="AD9" s="58">
        <v>0</v>
      </c>
      <c r="AE9" s="58">
        <v>0</v>
      </c>
      <c r="AF9" s="58">
        <v>0</v>
      </c>
      <c r="AG9" s="58">
        <v>0</v>
      </c>
      <c r="AH9" s="58">
        <v>0</v>
      </c>
      <c r="AI9" s="58">
        <v>0</v>
      </c>
      <c r="AJ9" s="58">
        <v>0</v>
      </c>
      <c r="AK9" s="58">
        <v>0</v>
      </c>
      <c r="AL9" s="58">
        <v>0</v>
      </c>
      <c r="AM9" s="58">
        <v>0</v>
      </c>
      <c r="AN9" s="58">
        <v>0</v>
      </c>
    </row>
    <row r="10" spans="1:40" x14ac:dyDescent="0.25">
      <c r="A10" s="229" t="s">
        <v>57</v>
      </c>
      <c r="B10" s="58">
        <v>3946.5774569999999</v>
      </c>
      <c r="C10" s="58">
        <v>4252.6107709999997</v>
      </c>
      <c r="D10" s="58">
        <v>4447.7744149999999</v>
      </c>
      <c r="E10" s="58">
        <v>4235.0914329999996</v>
      </c>
      <c r="F10" s="58">
        <v>4870.2674809999999</v>
      </c>
      <c r="G10" s="58">
        <v>4870.2674809999999</v>
      </c>
      <c r="H10" s="58">
        <v>3933.4877670000001</v>
      </c>
      <c r="I10" s="58">
        <v>3968.7482920000002</v>
      </c>
      <c r="J10" s="58">
        <v>4267.7188729999998</v>
      </c>
      <c r="K10" s="58">
        <v>4546.8808550000003</v>
      </c>
      <c r="L10" s="58">
        <v>4870.2674809999999</v>
      </c>
      <c r="M10" s="58">
        <v>4691.180773</v>
      </c>
      <c r="N10" s="58">
        <v>3759.2477469999999</v>
      </c>
      <c r="O10" s="58">
        <v>2307.152834</v>
      </c>
      <c r="P10" s="58">
        <v>2149.718222</v>
      </c>
      <c r="Q10" s="58">
        <v>190.25228920000001</v>
      </c>
      <c r="R10" s="58">
        <v>0</v>
      </c>
      <c r="S10" s="58">
        <v>0</v>
      </c>
      <c r="T10" s="58">
        <v>0</v>
      </c>
      <c r="U10" s="58">
        <v>0</v>
      </c>
      <c r="V10" s="58">
        <v>0</v>
      </c>
      <c r="W10" s="58">
        <v>0</v>
      </c>
      <c r="X10" s="58">
        <v>0</v>
      </c>
      <c r="Y10" s="58">
        <v>0</v>
      </c>
      <c r="Z10" s="58">
        <v>0</v>
      </c>
      <c r="AA10" s="58">
        <v>0</v>
      </c>
      <c r="AB10" s="58">
        <v>0</v>
      </c>
      <c r="AC10" s="58">
        <v>0</v>
      </c>
      <c r="AD10" s="58">
        <v>0</v>
      </c>
      <c r="AE10" s="58">
        <v>0</v>
      </c>
      <c r="AF10" s="58">
        <v>0</v>
      </c>
      <c r="AG10" s="58">
        <v>0</v>
      </c>
      <c r="AH10" s="58">
        <v>0</v>
      </c>
      <c r="AI10" s="58">
        <v>0</v>
      </c>
      <c r="AJ10" s="58">
        <v>0</v>
      </c>
      <c r="AK10" s="58">
        <v>0</v>
      </c>
      <c r="AL10" s="58">
        <v>0</v>
      </c>
      <c r="AM10" s="58">
        <v>0</v>
      </c>
      <c r="AN10" s="58">
        <v>0</v>
      </c>
    </row>
    <row r="11" spans="1:40" x14ac:dyDescent="0.25">
      <c r="A11" s="229" t="s">
        <v>245</v>
      </c>
      <c r="B11" s="58">
        <v>451.53500000000003</v>
      </c>
      <c r="C11" s="58">
        <v>451.53500000000003</v>
      </c>
      <c r="D11" s="58">
        <v>451.53500000000003</v>
      </c>
      <c r="E11" s="58">
        <v>451.53500000000003</v>
      </c>
      <c r="F11" s="58">
        <v>451.53500000000003</v>
      </c>
      <c r="G11" s="58">
        <v>451.53500000000003</v>
      </c>
      <c r="H11" s="58">
        <v>451.53500000000003</v>
      </c>
      <c r="I11" s="58">
        <v>451.53500000000003</v>
      </c>
      <c r="J11" s="58">
        <v>451.53500000000003</v>
      </c>
      <c r="K11" s="58">
        <v>451.53500000000003</v>
      </c>
      <c r="L11" s="58">
        <v>451.53500000000003</v>
      </c>
      <c r="M11" s="58">
        <v>451.53500000000003</v>
      </c>
      <c r="N11" s="58">
        <v>1445.3152680000001</v>
      </c>
      <c r="O11" s="58">
        <v>5754.7403960000001</v>
      </c>
      <c r="P11" s="58">
        <v>7112.8987800000004</v>
      </c>
      <c r="Q11" s="58">
        <v>11275.474539999999</v>
      </c>
      <c r="R11" s="58">
        <v>11788.351269999999</v>
      </c>
      <c r="S11" s="58">
        <v>12160.51232</v>
      </c>
      <c r="T11" s="58">
        <v>14728.588530000001</v>
      </c>
      <c r="U11" s="58">
        <v>19491.64618</v>
      </c>
      <c r="V11" s="58">
        <v>21999.24122</v>
      </c>
      <c r="W11" s="58">
        <v>24165.42067</v>
      </c>
      <c r="X11" s="58">
        <v>25484.89345</v>
      </c>
      <c r="Y11" s="58">
        <v>28289.086340000002</v>
      </c>
      <c r="Z11" s="58">
        <v>31199.400900000001</v>
      </c>
      <c r="AA11" s="58">
        <v>34194.007189999997</v>
      </c>
      <c r="AB11" s="58">
        <v>37583.269200000002</v>
      </c>
      <c r="AC11" s="58">
        <v>42180.912100000001</v>
      </c>
      <c r="AD11" s="58">
        <v>44793.133229999999</v>
      </c>
      <c r="AE11" s="58">
        <v>44567.834929999997</v>
      </c>
      <c r="AF11" s="58">
        <v>50173.752410000001</v>
      </c>
      <c r="AG11" s="58">
        <v>53263.070379999997</v>
      </c>
      <c r="AH11" s="58">
        <v>56866.504580000001</v>
      </c>
      <c r="AI11" s="58">
        <v>60901.221469999997</v>
      </c>
      <c r="AJ11" s="58">
        <v>64583.648759999996</v>
      </c>
      <c r="AK11" s="58">
        <v>68304.693249999997</v>
      </c>
      <c r="AL11" s="58">
        <v>71169.715079999994</v>
      </c>
      <c r="AM11" s="58">
        <v>76405.030249999996</v>
      </c>
      <c r="AN11" s="58">
        <v>79697.207450000002</v>
      </c>
    </row>
    <row r="12" spans="1:40" x14ac:dyDescent="0.25">
      <c r="A12" s="229" t="s">
        <v>2</v>
      </c>
      <c r="B12" s="58">
        <v>4562.0794260000002</v>
      </c>
      <c r="C12" s="58">
        <v>4581.1485830000001</v>
      </c>
      <c r="D12" s="58">
        <v>4583.5099259999997</v>
      </c>
      <c r="E12" s="58">
        <v>4441.5287259999996</v>
      </c>
      <c r="F12" s="58">
        <v>4836.8402260000003</v>
      </c>
      <c r="G12" s="58">
        <v>4898.7023259999996</v>
      </c>
      <c r="H12" s="58">
        <v>5091.261426</v>
      </c>
      <c r="I12" s="58">
        <v>5201.4799080000003</v>
      </c>
      <c r="J12" s="58">
        <v>5279.7453880000003</v>
      </c>
      <c r="K12" s="58">
        <v>7569.9285769999997</v>
      </c>
      <c r="L12" s="58">
        <v>6596.566527</v>
      </c>
      <c r="M12" s="58">
        <v>9258.9682260000009</v>
      </c>
      <c r="N12" s="58">
        <v>11835.15223</v>
      </c>
      <c r="O12" s="58">
        <v>11835.15223</v>
      </c>
      <c r="P12" s="58">
        <v>11835.15223</v>
      </c>
      <c r="Q12" s="58">
        <v>11009.46947</v>
      </c>
      <c r="R12" s="58">
        <v>10939.76125</v>
      </c>
      <c r="S12" s="58">
        <v>13640.54213</v>
      </c>
      <c r="T12" s="58">
        <v>13188.42671</v>
      </c>
      <c r="U12" s="58">
        <v>12391.529759999999</v>
      </c>
      <c r="V12" s="58">
        <v>13115.43015</v>
      </c>
      <c r="W12" s="58">
        <v>13510.639359999999</v>
      </c>
      <c r="X12" s="58">
        <v>13642.13673</v>
      </c>
      <c r="Y12" s="58">
        <v>13642.13673</v>
      </c>
      <c r="Z12" s="58">
        <v>13412.59367</v>
      </c>
      <c r="AA12" s="58">
        <v>13605.59338</v>
      </c>
      <c r="AB12" s="58">
        <v>13424.29818</v>
      </c>
      <c r="AC12" s="58">
        <v>12450.15106</v>
      </c>
      <c r="AD12" s="58">
        <v>10988.477800000001</v>
      </c>
      <c r="AE12" s="58">
        <v>13642.13673</v>
      </c>
      <c r="AF12" s="58">
        <v>13599.54889</v>
      </c>
      <c r="AG12" s="58">
        <v>12438.38306</v>
      </c>
      <c r="AH12" s="58">
        <v>13191.225179999999</v>
      </c>
      <c r="AI12" s="58">
        <v>13639.135130000001</v>
      </c>
      <c r="AJ12" s="58">
        <v>11065.952730000001</v>
      </c>
      <c r="AK12" s="58">
        <v>11813.100479999999</v>
      </c>
      <c r="AL12" s="58">
        <v>11065.952730000001</v>
      </c>
      <c r="AM12" s="58">
        <v>13458.96768</v>
      </c>
      <c r="AN12" s="58">
        <v>7762.9945459999999</v>
      </c>
    </row>
    <row r="13" spans="1:40" x14ac:dyDescent="0.25">
      <c r="A13" s="229" t="s">
        <v>8</v>
      </c>
      <c r="B13" s="58">
        <v>0.21640000000000001</v>
      </c>
      <c r="C13" s="58">
        <v>0.21640000000000001</v>
      </c>
      <c r="D13" s="58">
        <v>2.1406000000000001</v>
      </c>
      <c r="E13" s="58">
        <v>3.1406000000000001</v>
      </c>
      <c r="F13" s="58">
        <v>3.1406000000000001</v>
      </c>
      <c r="G13" s="58">
        <v>174.47460000000001</v>
      </c>
      <c r="H13" s="58">
        <v>315.38139999999999</v>
      </c>
      <c r="I13" s="58">
        <v>398.2484</v>
      </c>
      <c r="J13" s="58">
        <v>421.26900000000001</v>
      </c>
      <c r="K13" s="58">
        <v>366.5086</v>
      </c>
      <c r="L13" s="58">
        <v>434.26900000000001</v>
      </c>
      <c r="M13" s="58">
        <v>434.26900000000001</v>
      </c>
      <c r="N13" s="58">
        <v>434.26900000000001</v>
      </c>
      <c r="O13" s="58">
        <v>434.26900000000001</v>
      </c>
      <c r="P13" s="58">
        <v>434.26900000000001</v>
      </c>
      <c r="Q13" s="58">
        <v>434.26900000000001</v>
      </c>
      <c r="R13" s="58">
        <v>434.26900000000001</v>
      </c>
      <c r="S13" s="58">
        <v>434.05259999999998</v>
      </c>
      <c r="T13" s="58">
        <v>1270.6032520000001</v>
      </c>
      <c r="U13" s="58">
        <v>2159.2242660000002</v>
      </c>
      <c r="V13" s="58">
        <v>3071.8368500000001</v>
      </c>
      <c r="W13" s="58">
        <v>3982.489251</v>
      </c>
      <c r="X13" s="58">
        <v>4917.8496969999997</v>
      </c>
      <c r="Y13" s="58">
        <v>5880.3883859999996</v>
      </c>
      <c r="Z13" s="58">
        <v>6902.6597590000001</v>
      </c>
      <c r="AA13" s="58">
        <v>7690.0884809999998</v>
      </c>
      <c r="AB13" s="58">
        <v>7502.1544809999996</v>
      </c>
      <c r="AC13" s="58">
        <v>7311.2600810000004</v>
      </c>
      <c r="AD13" s="58">
        <v>8203.6842159999997</v>
      </c>
      <c r="AE13" s="58">
        <v>9030.9042420000005</v>
      </c>
      <c r="AF13" s="58">
        <v>9862.2104049999998</v>
      </c>
      <c r="AG13" s="58">
        <v>10690.855030000001</v>
      </c>
      <c r="AH13" s="58">
        <v>11532.781129999999</v>
      </c>
      <c r="AI13" s="58">
        <v>12386.94544</v>
      </c>
      <c r="AJ13" s="58">
        <v>13242.58973</v>
      </c>
      <c r="AK13" s="58">
        <v>14088.153899999999</v>
      </c>
      <c r="AL13" s="58">
        <v>15026.783949999999</v>
      </c>
      <c r="AM13" s="58">
        <v>8662.0943000000007</v>
      </c>
      <c r="AN13" s="58">
        <v>16795.300759999998</v>
      </c>
    </row>
    <row r="14" spans="1:40" x14ac:dyDescent="0.25">
      <c r="A14" s="229" t="s">
        <v>1</v>
      </c>
      <c r="B14" s="58">
        <v>54810.202420000001</v>
      </c>
      <c r="C14" s="58">
        <v>54988.321810000001</v>
      </c>
      <c r="D14" s="58">
        <v>58004.871780000001</v>
      </c>
      <c r="E14" s="58">
        <v>59785.515850000003</v>
      </c>
      <c r="F14" s="58">
        <v>55247.71084</v>
      </c>
      <c r="G14" s="58">
        <v>57680.704169999997</v>
      </c>
      <c r="H14" s="58">
        <v>60557.660179999999</v>
      </c>
      <c r="I14" s="58">
        <v>64308.752589999996</v>
      </c>
      <c r="J14" s="58">
        <v>67666.019899999999</v>
      </c>
      <c r="K14" s="58">
        <v>69856.8649</v>
      </c>
      <c r="L14" s="58">
        <v>73171.631269999998</v>
      </c>
      <c r="M14" s="58">
        <v>73277.477270000003</v>
      </c>
      <c r="N14" s="58">
        <v>73567.973069999993</v>
      </c>
      <c r="O14" s="58">
        <v>73665.069489999994</v>
      </c>
      <c r="P14" s="58">
        <v>74773.608890000003</v>
      </c>
      <c r="Q14" s="58">
        <v>75130.930529999998</v>
      </c>
      <c r="R14" s="58">
        <v>78745.490869999994</v>
      </c>
      <c r="S14" s="58">
        <v>79065.807799999995</v>
      </c>
      <c r="T14" s="58">
        <v>79055.690100000007</v>
      </c>
      <c r="U14" s="58">
        <v>79278.318799999994</v>
      </c>
      <c r="V14" s="58">
        <v>79171.218800000002</v>
      </c>
      <c r="W14" s="58">
        <v>79544.292069999996</v>
      </c>
      <c r="X14" s="58">
        <v>80525.021840000001</v>
      </c>
      <c r="Y14" s="58">
        <v>79792.451620000007</v>
      </c>
      <c r="Z14" s="58">
        <v>79907.352039999998</v>
      </c>
      <c r="AA14" s="58">
        <v>79727.323820000005</v>
      </c>
      <c r="AB14" s="58">
        <v>79183.918799999999</v>
      </c>
      <c r="AC14" s="58">
        <v>80666.726840000003</v>
      </c>
      <c r="AD14" s="58">
        <v>80786.134900000005</v>
      </c>
      <c r="AE14" s="58">
        <v>80582.553400000004</v>
      </c>
      <c r="AF14" s="58">
        <v>77432.88897</v>
      </c>
      <c r="AG14" s="58">
        <v>77144.751340000003</v>
      </c>
      <c r="AH14" s="58">
        <v>75458.837679999997</v>
      </c>
      <c r="AI14" s="58">
        <v>78776.623860000007</v>
      </c>
      <c r="AJ14" s="58">
        <v>79302.793099999995</v>
      </c>
      <c r="AK14" s="58">
        <v>77127.356849999996</v>
      </c>
      <c r="AL14" s="58">
        <v>76962.465939999995</v>
      </c>
      <c r="AM14" s="58">
        <v>79621.898520000002</v>
      </c>
      <c r="AN14" s="58">
        <v>74986.152029999997</v>
      </c>
    </row>
    <row r="15" spans="1:40" x14ac:dyDescent="0.25">
      <c r="A15" s="229" t="s">
        <v>644</v>
      </c>
      <c r="B15" s="58">
        <v>80887.380900400007</v>
      </c>
      <c r="C15" s="58">
        <v>82513.318283000001</v>
      </c>
      <c r="D15" s="58">
        <v>87215.242062000005</v>
      </c>
      <c r="E15" s="58">
        <v>87267.612362</v>
      </c>
      <c r="F15" s="58">
        <v>86804.326107999994</v>
      </c>
      <c r="G15" s="58">
        <v>90710.302198999998</v>
      </c>
      <c r="H15" s="58">
        <v>92836.06021299999</v>
      </c>
      <c r="I15" s="58">
        <v>97878.500683999999</v>
      </c>
      <c r="J15" s="58">
        <v>102968.991463</v>
      </c>
      <c r="K15" s="58">
        <v>108022.12546000001</v>
      </c>
      <c r="L15" s="58">
        <v>112503.67165599999</v>
      </c>
      <c r="M15" s="58">
        <v>117242.24331100001</v>
      </c>
      <c r="N15" s="58">
        <v>122114.86214799999</v>
      </c>
      <c r="O15" s="58">
        <v>127184.698544</v>
      </c>
      <c r="P15" s="58">
        <v>131587.741607</v>
      </c>
      <c r="Q15" s="58">
        <v>135780.12470419999</v>
      </c>
      <c r="R15" s="58">
        <v>140139.25169499998</v>
      </c>
      <c r="S15" s="58">
        <v>144596.385098</v>
      </c>
      <c r="T15" s="58">
        <v>149189.36944000001</v>
      </c>
      <c r="U15" s="58">
        <v>153972.84544499998</v>
      </c>
      <c r="V15" s="58">
        <v>158797.35657900001</v>
      </c>
      <c r="W15" s="58">
        <v>163593.47901000001</v>
      </c>
      <c r="X15" s="58">
        <v>168566.02271599998</v>
      </c>
      <c r="Y15" s="58">
        <v>173689.85755500002</v>
      </c>
      <c r="Z15" s="58">
        <v>179137.94345700002</v>
      </c>
      <c r="AA15" s="58">
        <v>184539.160619</v>
      </c>
      <c r="AB15" s="58">
        <v>190085.56941900001</v>
      </c>
      <c r="AC15" s="58">
        <v>195466.51525900001</v>
      </c>
      <c r="AD15" s="58">
        <v>200835.92391399998</v>
      </c>
      <c r="AE15" s="58">
        <v>205597.14023000002</v>
      </c>
      <c r="AF15" s="58">
        <v>210381.08038299999</v>
      </c>
      <c r="AG15" s="58">
        <v>215217.92853800004</v>
      </c>
      <c r="AH15" s="58">
        <v>220184.26780799998</v>
      </c>
      <c r="AI15" s="58">
        <v>225237.09194800002</v>
      </c>
      <c r="AJ15" s="58">
        <v>230360.07197799999</v>
      </c>
      <c r="AK15" s="58">
        <v>235476.249488</v>
      </c>
      <c r="AL15" s="58">
        <v>241111.04873799998</v>
      </c>
      <c r="AM15" s="58">
        <v>246550.05016799999</v>
      </c>
      <c r="AN15" s="58">
        <v>251305.87458399998</v>
      </c>
    </row>
    <row r="17" spans="1:40" x14ac:dyDescent="0.25">
      <c r="A17">
        <f t="shared" ref="A17:AN17" si="0">A2</f>
        <v>0</v>
      </c>
      <c r="B17">
        <f t="shared" si="0"/>
        <v>2012</v>
      </c>
      <c r="C17">
        <f t="shared" si="0"/>
        <v>2013</v>
      </c>
      <c r="D17">
        <f t="shared" si="0"/>
        <v>2014</v>
      </c>
      <c r="E17">
        <f t="shared" si="0"/>
        <v>2015</v>
      </c>
      <c r="F17">
        <f t="shared" si="0"/>
        <v>2016</v>
      </c>
      <c r="G17">
        <f t="shared" si="0"/>
        <v>2017</v>
      </c>
      <c r="H17">
        <f t="shared" si="0"/>
        <v>2018</v>
      </c>
      <c r="I17">
        <f t="shared" si="0"/>
        <v>2019</v>
      </c>
      <c r="J17">
        <f t="shared" si="0"/>
        <v>2020</v>
      </c>
      <c r="K17">
        <f t="shared" si="0"/>
        <v>2021</v>
      </c>
      <c r="L17">
        <f t="shared" si="0"/>
        <v>2022</v>
      </c>
      <c r="M17">
        <f t="shared" si="0"/>
        <v>2023</v>
      </c>
      <c r="N17">
        <f t="shared" si="0"/>
        <v>2024</v>
      </c>
      <c r="O17">
        <f t="shared" si="0"/>
        <v>2025</v>
      </c>
      <c r="P17">
        <f t="shared" si="0"/>
        <v>2026</v>
      </c>
      <c r="Q17">
        <f t="shared" si="0"/>
        <v>2027</v>
      </c>
      <c r="R17">
        <f t="shared" si="0"/>
        <v>2028</v>
      </c>
      <c r="S17">
        <f t="shared" si="0"/>
        <v>2029</v>
      </c>
      <c r="T17">
        <f t="shared" si="0"/>
        <v>2030</v>
      </c>
      <c r="U17">
        <f t="shared" si="0"/>
        <v>2031</v>
      </c>
      <c r="V17">
        <f t="shared" si="0"/>
        <v>2032</v>
      </c>
      <c r="W17">
        <f t="shared" si="0"/>
        <v>2033</v>
      </c>
      <c r="X17">
        <f t="shared" si="0"/>
        <v>2034</v>
      </c>
      <c r="Y17">
        <f t="shared" si="0"/>
        <v>2035</v>
      </c>
      <c r="Z17">
        <f t="shared" si="0"/>
        <v>2036</v>
      </c>
      <c r="AA17">
        <f t="shared" si="0"/>
        <v>2037</v>
      </c>
      <c r="AB17">
        <f t="shared" si="0"/>
        <v>2038</v>
      </c>
      <c r="AC17">
        <f t="shared" si="0"/>
        <v>2039</v>
      </c>
      <c r="AD17">
        <f t="shared" si="0"/>
        <v>2040</v>
      </c>
      <c r="AE17">
        <f t="shared" si="0"/>
        <v>2041</v>
      </c>
      <c r="AF17">
        <f t="shared" si="0"/>
        <v>2042</v>
      </c>
      <c r="AG17">
        <f t="shared" si="0"/>
        <v>2043</v>
      </c>
      <c r="AH17">
        <f t="shared" si="0"/>
        <v>2044</v>
      </c>
      <c r="AI17">
        <f t="shared" si="0"/>
        <v>2045</v>
      </c>
      <c r="AJ17">
        <f t="shared" si="0"/>
        <v>2046</v>
      </c>
      <c r="AK17">
        <f t="shared" si="0"/>
        <v>2047</v>
      </c>
      <c r="AL17">
        <f t="shared" si="0"/>
        <v>2048</v>
      </c>
      <c r="AM17">
        <f t="shared" si="0"/>
        <v>2049</v>
      </c>
      <c r="AN17">
        <f t="shared" si="0"/>
        <v>2050</v>
      </c>
    </row>
    <row r="18" spans="1:40" x14ac:dyDescent="0.25">
      <c r="A18" t="str">
        <f t="shared" ref="A18:AN18" si="1">A3</f>
        <v>Rótulos de Linha</v>
      </c>
      <c r="B18" t="str">
        <f t="shared" si="1"/>
        <v>Soma de 20124</v>
      </c>
      <c r="C18" t="str">
        <f t="shared" si="1"/>
        <v>Soma de 20134</v>
      </c>
      <c r="D18" t="str">
        <f t="shared" si="1"/>
        <v>Soma de 20144</v>
      </c>
      <c r="E18" t="str">
        <f t="shared" si="1"/>
        <v>Soma de 20154</v>
      </c>
      <c r="F18" t="str">
        <f t="shared" si="1"/>
        <v>Soma de 20164</v>
      </c>
      <c r="G18" t="str">
        <f t="shared" si="1"/>
        <v>Soma de 20174</v>
      </c>
      <c r="H18" t="str">
        <f t="shared" si="1"/>
        <v>Soma de 20184</v>
      </c>
      <c r="I18" t="str">
        <f t="shared" si="1"/>
        <v>Soma de 20194</v>
      </c>
      <c r="J18" t="str">
        <f t="shared" si="1"/>
        <v>Soma de 20204</v>
      </c>
      <c r="K18" t="str">
        <f t="shared" si="1"/>
        <v>Soma de 20214</v>
      </c>
      <c r="L18" t="str">
        <f t="shared" si="1"/>
        <v>Soma de 20224</v>
      </c>
      <c r="M18" t="str">
        <f t="shared" si="1"/>
        <v>Soma de 20234</v>
      </c>
      <c r="N18" t="str">
        <f t="shared" si="1"/>
        <v>Soma de 20244</v>
      </c>
      <c r="O18" t="str">
        <f t="shared" si="1"/>
        <v>Soma de 20254</v>
      </c>
      <c r="P18" t="str">
        <f t="shared" si="1"/>
        <v>Soma de 20264</v>
      </c>
      <c r="Q18" t="str">
        <f t="shared" si="1"/>
        <v>Soma de 20274</v>
      </c>
      <c r="R18" t="str">
        <f t="shared" si="1"/>
        <v>Soma de 20284</v>
      </c>
      <c r="S18" t="str">
        <f t="shared" si="1"/>
        <v>Soma de 20294</v>
      </c>
      <c r="T18" t="str">
        <f t="shared" si="1"/>
        <v>Soma de 20304</v>
      </c>
      <c r="U18" t="str">
        <f t="shared" si="1"/>
        <v>Soma de 20314</v>
      </c>
      <c r="V18" t="str">
        <f t="shared" si="1"/>
        <v>Soma de 20324</v>
      </c>
      <c r="W18" t="str">
        <f t="shared" si="1"/>
        <v>Soma de 20334</v>
      </c>
      <c r="X18" t="str">
        <f t="shared" si="1"/>
        <v>Soma de 20344</v>
      </c>
      <c r="Y18" t="str">
        <f t="shared" si="1"/>
        <v>Soma de 20354</v>
      </c>
      <c r="Z18" t="str">
        <f t="shared" si="1"/>
        <v>Soma de 20364</v>
      </c>
      <c r="AA18" t="str">
        <f t="shared" si="1"/>
        <v>Soma de 20374</v>
      </c>
      <c r="AB18" t="str">
        <f t="shared" si="1"/>
        <v>Soma de 20384</v>
      </c>
      <c r="AC18" t="str">
        <f t="shared" si="1"/>
        <v>Soma de 20394</v>
      </c>
      <c r="AD18" t="str">
        <f t="shared" si="1"/>
        <v>Soma de 20404</v>
      </c>
      <c r="AE18" t="str">
        <f t="shared" si="1"/>
        <v>Soma de 20414</v>
      </c>
      <c r="AF18" t="str">
        <f t="shared" si="1"/>
        <v>Soma de 20424</v>
      </c>
      <c r="AG18" t="str">
        <f t="shared" si="1"/>
        <v>Soma de 20434</v>
      </c>
      <c r="AH18" t="str">
        <f t="shared" si="1"/>
        <v>Soma de 20444</v>
      </c>
      <c r="AI18" t="str">
        <f t="shared" si="1"/>
        <v>Soma de 20454</v>
      </c>
      <c r="AJ18" t="str">
        <f t="shared" si="1"/>
        <v>Soma de 20464</v>
      </c>
      <c r="AK18" t="str">
        <f t="shared" si="1"/>
        <v>Soma de 20474</v>
      </c>
      <c r="AL18" t="str">
        <f t="shared" si="1"/>
        <v>Soma de 20484</v>
      </c>
      <c r="AM18" t="str">
        <f t="shared" si="1"/>
        <v>Soma de 20494</v>
      </c>
      <c r="AN18" t="str">
        <f t="shared" si="1"/>
        <v>Soma de 20504</v>
      </c>
    </row>
    <row r="19" spans="1:40" x14ac:dyDescent="0.25">
      <c r="A19" t="str">
        <f t="shared" ref="A19:AN19" si="2">A4</f>
        <v>Biomassa</v>
      </c>
      <c r="B19" s="58">
        <f t="shared" si="2"/>
        <v>3442.1884960000002</v>
      </c>
      <c r="C19" s="58">
        <f t="shared" si="2"/>
        <v>3587.8420879999999</v>
      </c>
      <c r="D19" s="58">
        <f t="shared" si="2"/>
        <v>4141.9498819999999</v>
      </c>
      <c r="E19" s="58">
        <f t="shared" si="2"/>
        <v>4132.0446320000001</v>
      </c>
      <c r="F19" s="58">
        <f t="shared" si="2"/>
        <v>4469.5566710000003</v>
      </c>
      <c r="G19" s="58">
        <f t="shared" si="2"/>
        <v>4576.8852420000003</v>
      </c>
      <c r="H19" s="58">
        <f t="shared" si="2"/>
        <v>4580.3035819999996</v>
      </c>
      <c r="I19" s="58">
        <f t="shared" si="2"/>
        <v>4793.0801300000003</v>
      </c>
      <c r="J19" s="58">
        <f t="shared" si="2"/>
        <v>4647.408582</v>
      </c>
      <c r="K19" s="58">
        <f t="shared" si="2"/>
        <v>4843.7219279999999</v>
      </c>
      <c r="L19" s="58">
        <f t="shared" si="2"/>
        <v>4961.3340820000003</v>
      </c>
      <c r="M19" s="58">
        <f t="shared" si="2"/>
        <v>4961.3340820000003</v>
      </c>
      <c r="N19" s="58">
        <f t="shared" si="2"/>
        <v>4944.5880900000002</v>
      </c>
      <c r="O19" s="58">
        <f t="shared" si="2"/>
        <v>4944.5880900000002</v>
      </c>
      <c r="P19" s="58">
        <f t="shared" si="2"/>
        <v>4944.5880900000002</v>
      </c>
      <c r="Q19" s="58">
        <f t="shared" si="2"/>
        <v>4944.5880900000002</v>
      </c>
      <c r="R19" s="58">
        <f t="shared" si="2"/>
        <v>4944.5880900000002</v>
      </c>
      <c r="S19" s="58">
        <f t="shared" si="2"/>
        <v>7126.6450530000002</v>
      </c>
      <c r="T19" s="58">
        <f t="shared" si="2"/>
        <v>7126.6450530000002</v>
      </c>
      <c r="U19" s="58">
        <f t="shared" si="2"/>
        <v>6957.7465140000004</v>
      </c>
      <c r="V19" s="58">
        <f t="shared" si="2"/>
        <v>6957.7465140000004</v>
      </c>
      <c r="W19" s="58">
        <f t="shared" si="2"/>
        <v>6957.7465140000004</v>
      </c>
      <c r="X19" s="58">
        <f t="shared" si="2"/>
        <v>6957.7465140000004</v>
      </c>
      <c r="Y19" s="58">
        <f t="shared" si="2"/>
        <v>6957.7465140000004</v>
      </c>
      <c r="Z19" s="58">
        <f t="shared" si="2"/>
        <v>6953.3014629999998</v>
      </c>
      <c r="AA19" s="58">
        <f t="shared" si="2"/>
        <v>6953.3014629999998</v>
      </c>
      <c r="AB19" s="58">
        <f t="shared" si="2"/>
        <v>6953.3014629999998</v>
      </c>
      <c r="AC19" s="58">
        <f t="shared" si="2"/>
        <v>6953.3014629999998</v>
      </c>
      <c r="AD19" s="58">
        <f t="shared" si="2"/>
        <v>6953.3014629999998</v>
      </c>
      <c r="AE19" s="58">
        <f t="shared" si="2"/>
        <v>6953.3014629999998</v>
      </c>
      <c r="AF19" s="58">
        <f t="shared" si="2"/>
        <v>6953.3014629999998</v>
      </c>
      <c r="AG19" s="58">
        <f t="shared" si="2"/>
        <v>6953.3014629999998</v>
      </c>
      <c r="AH19" s="58">
        <f t="shared" si="2"/>
        <v>6953.3014629999998</v>
      </c>
      <c r="AI19" s="58">
        <f t="shared" si="2"/>
        <v>4282.2614629999998</v>
      </c>
      <c r="AJ19" s="58">
        <f t="shared" si="2"/>
        <v>6322.5769630000004</v>
      </c>
      <c r="AK19" s="58">
        <f t="shared" si="2"/>
        <v>6322.5769630000004</v>
      </c>
      <c r="AL19" s="58">
        <f t="shared" si="2"/>
        <v>6104.6069630000002</v>
      </c>
      <c r="AM19" s="58">
        <f t="shared" si="2"/>
        <v>6736.3569630000002</v>
      </c>
      <c r="AN19" s="58">
        <f t="shared" si="2"/>
        <v>6736.3569630000002</v>
      </c>
    </row>
    <row r="20" spans="1:40" x14ac:dyDescent="0.25">
      <c r="A20" t="str">
        <f t="shared" ref="A20:AN20" si="3">A5</f>
        <v>Carvão</v>
      </c>
      <c r="B20" s="58">
        <f t="shared" si="3"/>
        <v>1296.27</v>
      </c>
      <c r="C20" s="58">
        <f t="shared" si="3"/>
        <v>1840.095</v>
      </c>
      <c r="D20" s="58">
        <f t="shared" si="3"/>
        <v>2380.3200000000002</v>
      </c>
      <c r="E20" s="58">
        <f t="shared" si="3"/>
        <v>1840.095</v>
      </c>
      <c r="F20" s="58">
        <f t="shared" si="3"/>
        <v>2380.3200000000002</v>
      </c>
      <c r="G20" s="58">
        <f t="shared" si="3"/>
        <v>2380.3200000000002</v>
      </c>
      <c r="H20" s="58">
        <f t="shared" si="3"/>
        <v>2380.3200000000002</v>
      </c>
      <c r="I20" s="58">
        <f t="shared" si="3"/>
        <v>2635.32</v>
      </c>
      <c r="J20" s="58">
        <f t="shared" si="3"/>
        <v>2365.2449999999999</v>
      </c>
      <c r="K20" s="58">
        <f t="shared" si="3"/>
        <v>2635.32</v>
      </c>
      <c r="L20" s="58">
        <f t="shared" si="3"/>
        <v>2635.32</v>
      </c>
      <c r="M20" s="58">
        <f t="shared" si="3"/>
        <v>2635.32</v>
      </c>
      <c r="N20" s="58">
        <f t="shared" si="3"/>
        <v>2635.32</v>
      </c>
      <c r="O20" s="58">
        <f t="shared" si="3"/>
        <v>2635.32</v>
      </c>
      <c r="P20" s="58">
        <f t="shared" si="3"/>
        <v>2635.32</v>
      </c>
      <c r="Q20" s="58">
        <f t="shared" si="3"/>
        <v>2635.32</v>
      </c>
      <c r="R20" s="58">
        <f t="shared" si="3"/>
        <v>2635.32</v>
      </c>
      <c r="S20" s="58">
        <f t="shared" si="3"/>
        <v>1688.55</v>
      </c>
      <c r="T20" s="58">
        <f t="shared" si="3"/>
        <v>1688.55</v>
      </c>
      <c r="U20" s="58">
        <f t="shared" si="3"/>
        <v>255</v>
      </c>
      <c r="V20" s="58">
        <f t="shared" si="3"/>
        <v>255</v>
      </c>
      <c r="W20" s="58">
        <f t="shared" si="3"/>
        <v>255</v>
      </c>
      <c r="X20" s="58">
        <f t="shared" si="3"/>
        <v>255</v>
      </c>
      <c r="Y20" s="58">
        <f t="shared" si="3"/>
        <v>255</v>
      </c>
      <c r="Z20" s="58">
        <f t="shared" si="3"/>
        <v>255</v>
      </c>
      <c r="AA20" s="58">
        <f t="shared" si="3"/>
        <v>255</v>
      </c>
      <c r="AB20" s="58">
        <f t="shared" si="3"/>
        <v>255</v>
      </c>
      <c r="AC20" s="58">
        <f t="shared" si="3"/>
        <v>255</v>
      </c>
      <c r="AD20" s="58">
        <f t="shared" si="3"/>
        <v>255</v>
      </c>
      <c r="AE20" s="58">
        <f t="shared" si="3"/>
        <v>255</v>
      </c>
      <c r="AF20" s="58">
        <f t="shared" si="3"/>
        <v>255</v>
      </c>
      <c r="AG20" s="58">
        <f t="shared" si="3"/>
        <v>255</v>
      </c>
      <c r="AH20" s="58">
        <f t="shared" si="3"/>
        <v>255</v>
      </c>
      <c r="AI20" s="58">
        <f t="shared" si="3"/>
        <v>0</v>
      </c>
      <c r="AJ20" s="58">
        <f t="shared" si="3"/>
        <v>0</v>
      </c>
      <c r="AK20" s="58">
        <f t="shared" si="3"/>
        <v>0</v>
      </c>
      <c r="AL20" s="58">
        <f t="shared" si="3"/>
        <v>0</v>
      </c>
      <c r="AM20" s="58">
        <f t="shared" si="3"/>
        <v>0</v>
      </c>
      <c r="AN20" s="58">
        <f t="shared" si="3"/>
        <v>0</v>
      </c>
    </row>
    <row r="21" spans="1:40" x14ac:dyDescent="0.25">
      <c r="A21" t="str">
        <f t="shared" ref="A21:AN21" si="4">A6</f>
        <v>Eólica</v>
      </c>
      <c r="B21" s="58">
        <f t="shared" si="4"/>
        <v>488.7913274</v>
      </c>
      <c r="C21" s="58">
        <f t="shared" si="4"/>
        <v>1012.700667</v>
      </c>
      <c r="D21" s="58">
        <f t="shared" si="4"/>
        <v>1339.674925</v>
      </c>
      <c r="E21" s="58">
        <f t="shared" si="4"/>
        <v>1104.5229019999999</v>
      </c>
      <c r="F21" s="58">
        <f t="shared" si="4"/>
        <v>2166.025756</v>
      </c>
      <c r="G21" s="58">
        <f t="shared" si="4"/>
        <v>2475.0112859999999</v>
      </c>
      <c r="H21" s="58">
        <f t="shared" si="4"/>
        <v>3312.1931039999999</v>
      </c>
      <c r="I21" s="58">
        <f t="shared" si="4"/>
        <v>3796.5838199999998</v>
      </c>
      <c r="J21" s="58">
        <f t="shared" si="4"/>
        <v>4195.3028059999997</v>
      </c>
      <c r="K21" s="58">
        <f t="shared" si="4"/>
        <v>3219.914906</v>
      </c>
      <c r="L21" s="58">
        <f t="shared" si="4"/>
        <v>5512.2639419999996</v>
      </c>
      <c r="M21" s="58">
        <f t="shared" si="4"/>
        <v>7547.5846359999996</v>
      </c>
      <c r="N21" s="58">
        <f t="shared" si="4"/>
        <v>8616.4769090000009</v>
      </c>
      <c r="O21" s="58">
        <f t="shared" si="4"/>
        <v>10837.236929999999</v>
      </c>
      <c r="P21" s="58">
        <f t="shared" si="4"/>
        <v>11537.74826</v>
      </c>
      <c r="Q21" s="58">
        <f t="shared" si="4"/>
        <v>13896.758669999999</v>
      </c>
      <c r="R21" s="58">
        <f t="shared" si="4"/>
        <v>14388.59859</v>
      </c>
      <c r="S21" s="58">
        <f t="shared" si="4"/>
        <v>14217.40257</v>
      </c>
      <c r="T21" s="58">
        <f t="shared" si="4"/>
        <v>15867.99317</v>
      </c>
      <c r="U21" s="58">
        <f t="shared" si="4"/>
        <v>18052.539499999999</v>
      </c>
      <c r="V21" s="58">
        <f t="shared" si="4"/>
        <v>19366.836810000001</v>
      </c>
      <c r="W21" s="58">
        <f t="shared" si="4"/>
        <v>19412.062099999999</v>
      </c>
      <c r="X21" s="58">
        <f t="shared" si="4"/>
        <v>21488.249309999999</v>
      </c>
      <c r="Y21" s="58">
        <f t="shared" si="4"/>
        <v>22728.040799999999</v>
      </c>
      <c r="Z21" s="58">
        <f t="shared" si="4"/>
        <v>24173.134150000002</v>
      </c>
      <c r="AA21" s="58">
        <f t="shared" si="4"/>
        <v>25846.419590000001</v>
      </c>
      <c r="AB21" s="58">
        <f t="shared" si="4"/>
        <v>28910.521980000001</v>
      </c>
      <c r="AC21" s="58">
        <f t="shared" si="4"/>
        <v>28772.51901</v>
      </c>
      <c r="AD21" s="58">
        <f t="shared" si="4"/>
        <v>31847.292010000001</v>
      </c>
      <c r="AE21" s="58">
        <f t="shared" si="4"/>
        <v>33730.559690000002</v>
      </c>
      <c r="AF21" s="58">
        <f t="shared" si="4"/>
        <v>35592.616280000002</v>
      </c>
      <c r="AG21" s="58">
        <f t="shared" si="4"/>
        <v>37469.067560000003</v>
      </c>
      <c r="AH21" s="58">
        <f t="shared" si="4"/>
        <v>38923.118069999997</v>
      </c>
      <c r="AI21" s="58">
        <f t="shared" si="4"/>
        <v>40698.703300000001</v>
      </c>
      <c r="AJ21" s="58">
        <f t="shared" si="4"/>
        <v>39548.856679999997</v>
      </c>
      <c r="AK21" s="58">
        <f t="shared" si="4"/>
        <v>43961.715940000002</v>
      </c>
      <c r="AL21" s="58">
        <f t="shared" si="4"/>
        <v>45545.805370000002</v>
      </c>
      <c r="AM21" s="58">
        <f t="shared" si="4"/>
        <v>47113.501170000003</v>
      </c>
      <c r="AN21" s="58">
        <f t="shared" si="4"/>
        <v>48668.484799999998</v>
      </c>
    </row>
    <row r="22" spans="1:40" x14ac:dyDescent="0.25">
      <c r="A22" t="str">
        <f t="shared" ref="A22:AN22" si="5">A7</f>
        <v>Gás Natural</v>
      </c>
      <c r="B22" s="58">
        <f t="shared" si="5"/>
        <v>10237.52433</v>
      </c>
      <c r="C22" s="58">
        <f t="shared" si="5"/>
        <v>10146.851919999999</v>
      </c>
      <c r="D22" s="58">
        <f t="shared" si="5"/>
        <v>10211.469489999999</v>
      </c>
      <c r="E22" s="58">
        <f t="shared" si="5"/>
        <v>9622.1421750000009</v>
      </c>
      <c r="F22" s="58">
        <f t="shared" si="5"/>
        <v>10726.933489999999</v>
      </c>
      <c r="G22" s="58">
        <f t="shared" si="5"/>
        <v>11550.40605</v>
      </c>
      <c r="H22" s="58">
        <f t="shared" si="5"/>
        <v>10561.921710000001</v>
      </c>
      <c r="I22" s="58">
        <f t="shared" si="5"/>
        <v>10672.7565</v>
      </c>
      <c r="J22" s="58">
        <f t="shared" si="5"/>
        <v>12022.75087</v>
      </c>
      <c r="K22" s="58">
        <f t="shared" si="5"/>
        <v>12879.45465</v>
      </c>
      <c r="L22" s="58">
        <f t="shared" si="5"/>
        <v>12218.488310000001</v>
      </c>
      <c r="M22" s="58">
        <f t="shared" si="5"/>
        <v>12332.57828</v>
      </c>
      <c r="N22" s="58">
        <f t="shared" si="5"/>
        <v>13224.523789999999</v>
      </c>
      <c r="O22" s="58">
        <f t="shared" si="5"/>
        <v>13119.17353</v>
      </c>
      <c r="P22" s="58">
        <f t="shared" si="5"/>
        <v>13181.244549999999</v>
      </c>
      <c r="Q22" s="58">
        <f t="shared" si="5"/>
        <v>13279.86853</v>
      </c>
      <c r="R22" s="58">
        <f t="shared" si="5"/>
        <v>13279.679040000001</v>
      </c>
      <c r="S22" s="58">
        <f t="shared" si="5"/>
        <v>13279.679040000001</v>
      </c>
      <c r="T22" s="58">
        <f t="shared" si="5"/>
        <v>13279.679040000001</v>
      </c>
      <c r="U22" s="58">
        <f t="shared" si="5"/>
        <v>12403.646839999999</v>
      </c>
      <c r="V22" s="58">
        <f t="shared" si="5"/>
        <v>11876.852650000001</v>
      </c>
      <c r="W22" s="58">
        <f t="shared" si="5"/>
        <v>12782.63546</v>
      </c>
      <c r="X22" s="58">
        <f t="shared" si="5"/>
        <v>12311.93159</v>
      </c>
      <c r="Y22" s="58">
        <f t="shared" si="5"/>
        <v>13161.81358</v>
      </c>
      <c r="Z22" s="58">
        <f t="shared" si="5"/>
        <v>13351.30789</v>
      </c>
      <c r="AA22" s="58">
        <f t="shared" si="5"/>
        <v>13284.233109999999</v>
      </c>
      <c r="AB22" s="58">
        <f t="shared" si="5"/>
        <v>13289.91173</v>
      </c>
      <c r="AC22" s="58">
        <f t="shared" si="5"/>
        <v>13893.45112</v>
      </c>
      <c r="AD22" s="58">
        <f t="shared" si="5"/>
        <v>14025.70671</v>
      </c>
      <c r="AE22" s="58">
        <f t="shared" si="5"/>
        <v>13851.65619</v>
      </c>
      <c r="AF22" s="58">
        <f t="shared" si="5"/>
        <v>13528.568380000001</v>
      </c>
      <c r="AG22" s="58">
        <f t="shared" si="5"/>
        <v>14020.306119999999</v>
      </c>
      <c r="AH22" s="58">
        <f t="shared" si="5"/>
        <v>14020.306119999999</v>
      </c>
      <c r="AI22" s="58">
        <f t="shared" si="5"/>
        <v>11569.0077</v>
      </c>
      <c r="AJ22" s="58">
        <f t="shared" si="5"/>
        <v>13310.460429999999</v>
      </c>
      <c r="AK22" s="58">
        <f t="shared" si="5"/>
        <v>10875.45852</v>
      </c>
      <c r="AL22" s="58">
        <f t="shared" si="5"/>
        <v>12252.52512</v>
      </c>
      <c r="AM22" s="58">
        <f t="shared" si="5"/>
        <v>11569.0077</v>
      </c>
      <c r="AN22" s="58">
        <f t="shared" si="5"/>
        <v>13676.184450000001</v>
      </c>
    </row>
    <row r="23" spans="1:40" x14ac:dyDescent="0.25">
      <c r="A23" t="str">
        <f t="shared" ref="A23:AN23" si="6">A8</f>
        <v>Nuclear</v>
      </c>
      <c r="B23" s="58">
        <f t="shared" si="6"/>
        <v>1651.996044</v>
      </c>
      <c r="C23" s="58">
        <f t="shared" si="6"/>
        <v>1651.996044</v>
      </c>
      <c r="D23" s="58">
        <f t="shared" si="6"/>
        <v>1651.996044</v>
      </c>
      <c r="E23" s="58">
        <f t="shared" si="6"/>
        <v>1651.996044</v>
      </c>
      <c r="F23" s="58">
        <f t="shared" si="6"/>
        <v>1651.996044</v>
      </c>
      <c r="G23" s="58">
        <f t="shared" si="6"/>
        <v>1651.996044</v>
      </c>
      <c r="H23" s="58">
        <f t="shared" si="6"/>
        <v>1651.996044</v>
      </c>
      <c r="I23" s="58">
        <f t="shared" si="6"/>
        <v>1651.996044</v>
      </c>
      <c r="J23" s="58">
        <f t="shared" si="6"/>
        <v>1651.996044</v>
      </c>
      <c r="K23" s="58">
        <f t="shared" si="6"/>
        <v>1651.996044</v>
      </c>
      <c r="L23" s="58">
        <f t="shared" si="6"/>
        <v>1651.996044</v>
      </c>
      <c r="M23" s="58">
        <f t="shared" si="6"/>
        <v>1651.996044</v>
      </c>
      <c r="N23" s="58">
        <f t="shared" si="6"/>
        <v>1651.996044</v>
      </c>
      <c r="O23" s="58">
        <f t="shared" si="6"/>
        <v>1651.996044</v>
      </c>
      <c r="P23" s="58">
        <f t="shared" si="6"/>
        <v>2983.193585</v>
      </c>
      <c r="Q23" s="58">
        <f t="shared" si="6"/>
        <v>2983.193585</v>
      </c>
      <c r="R23" s="58">
        <f t="shared" si="6"/>
        <v>2983.193585</v>
      </c>
      <c r="S23" s="58">
        <f t="shared" si="6"/>
        <v>2983.193585</v>
      </c>
      <c r="T23" s="58">
        <f t="shared" si="6"/>
        <v>2983.193585</v>
      </c>
      <c r="U23" s="58">
        <f t="shared" si="6"/>
        <v>2983.193585</v>
      </c>
      <c r="V23" s="58">
        <f t="shared" si="6"/>
        <v>2983.193585</v>
      </c>
      <c r="W23" s="58">
        <f t="shared" si="6"/>
        <v>2983.193585</v>
      </c>
      <c r="X23" s="58">
        <f t="shared" si="6"/>
        <v>2983.193585</v>
      </c>
      <c r="Y23" s="58">
        <f t="shared" si="6"/>
        <v>2983.193585</v>
      </c>
      <c r="Z23" s="58">
        <f t="shared" si="6"/>
        <v>2983.193585</v>
      </c>
      <c r="AA23" s="58">
        <f t="shared" si="6"/>
        <v>2983.193585</v>
      </c>
      <c r="AB23" s="58">
        <f t="shared" si="6"/>
        <v>2983.193585</v>
      </c>
      <c r="AC23" s="58">
        <f t="shared" si="6"/>
        <v>2983.193585</v>
      </c>
      <c r="AD23" s="58">
        <f t="shared" si="6"/>
        <v>2983.193585</v>
      </c>
      <c r="AE23" s="58">
        <f t="shared" si="6"/>
        <v>2983.193585</v>
      </c>
      <c r="AF23" s="58">
        <f t="shared" si="6"/>
        <v>2983.193585</v>
      </c>
      <c r="AG23" s="58">
        <f t="shared" si="6"/>
        <v>2983.193585</v>
      </c>
      <c r="AH23" s="58">
        <f t="shared" si="6"/>
        <v>2983.193585</v>
      </c>
      <c r="AI23" s="58">
        <f t="shared" si="6"/>
        <v>2983.193585</v>
      </c>
      <c r="AJ23" s="58">
        <f t="shared" si="6"/>
        <v>2983.193585</v>
      </c>
      <c r="AK23" s="58">
        <f t="shared" si="6"/>
        <v>2983.193585</v>
      </c>
      <c r="AL23" s="58">
        <f t="shared" si="6"/>
        <v>2983.193585</v>
      </c>
      <c r="AM23" s="58">
        <f t="shared" si="6"/>
        <v>2983.193585</v>
      </c>
      <c r="AN23" s="58">
        <f t="shared" si="6"/>
        <v>2983.193585</v>
      </c>
    </row>
    <row r="24" spans="1:40" x14ac:dyDescent="0.25">
      <c r="A24" t="str">
        <f t="shared" ref="A24:AN24" si="7">A9</f>
        <v>Oceano</v>
      </c>
      <c r="B24" s="58">
        <f t="shared" si="7"/>
        <v>0</v>
      </c>
      <c r="C24" s="58">
        <f t="shared" si="7"/>
        <v>0</v>
      </c>
      <c r="D24" s="58">
        <f t="shared" si="7"/>
        <v>0</v>
      </c>
      <c r="E24" s="58">
        <f t="shared" si="7"/>
        <v>0</v>
      </c>
      <c r="F24" s="58">
        <f t="shared" si="7"/>
        <v>0</v>
      </c>
      <c r="G24" s="58">
        <f t="shared" si="7"/>
        <v>0</v>
      </c>
      <c r="H24" s="58">
        <f t="shared" si="7"/>
        <v>0</v>
      </c>
      <c r="I24" s="58">
        <f t="shared" si="7"/>
        <v>0</v>
      </c>
      <c r="J24" s="58">
        <f t="shared" si="7"/>
        <v>0</v>
      </c>
      <c r="K24" s="58">
        <f t="shared" si="7"/>
        <v>0</v>
      </c>
      <c r="L24" s="58">
        <f t="shared" si="7"/>
        <v>0</v>
      </c>
      <c r="M24" s="58">
        <f t="shared" si="7"/>
        <v>0</v>
      </c>
      <c r="N24" s="58">
        <f t="shared" si="7"/>
        <v>0</v>
      </c>
      <c r="O24" s="58">
        <f t="shared" si="7"/>
        <v>0</v>
      </c>
      <c r="P24" s="58">
        <f t="shared" si="7"/>
        <v>0</v>
      </c>
      <c r="Q24" s="58">
        <f t="shared" si="7"/>
        <v>0</v>
      </c>
      <c r="R24" s="58">
        <f t="shared" si="7"/>
        <v>0</v>
      </c>
      <c r="S24" s="58">
        <f t="shared" si="7"/>
        <v>0</v>
      </c>
      <c r="T24" s="58">
        <f t="shared" si="7"/>
        <v>0</v>
      </c>
      <c r="U24" s="58">
        <f t="shared" si="7"/>
        <v>0</v>
      </c>
      <c r="V24" s="58">
        <f t="shared" si="7"/>
        <v>0</v>
      </c>
      <c r="W24" s="58">
        <f t="shared" si="7"/>
        <v>0</v>
      </c>
      <c r="X24" s="58">
        <f t="shared" si="7"/>
        <v>0</v>
      </c>
      <c r="Y24" s="58">
        <f t="shared" si="7"/>
        <v>0</v>
      </c>
      <c r="Z24" s="58">
        <f t="shared" si="7"/>
        <v>0</v>
      </c>
      <c r="AA24" s="58">
        <f t="shared" si="7"/>
        <v>0</v>
      </c>
      <c r="AB24" s="58">
        <f t="shared" si="7"/>
        <v>0</v>
      </c>
      <c r="AC24" s="58">
        <f t="shared" si="7"/>
        <v>0</v>
      </c>
      <c r="AD24" s="58">
        <f t="shared" si="7"/>
        <v>0</v>
      </c>
      <c r="AE24" s="58">
        <f t="shared" si="7"/>
        <v>0</v>
      </c>
      <c r="AF24" s="58">
        <f t="shared" si="7"/>
        <v>0</v>
      </c>
      <c r="AG24" s="58">
        <f t="shared" si="7"/>
        <v>0</v>
      </c>
      <c r="AH24" s="58">
        <f t="shared" si="7"/>
        <v>0</v>
      </c>
      <c r="AI24" s="58">
        <f t="shared" si="7"/>
        <v>0</v>
      </c>
      <c r="AJ24" s="58">
        <f t="shared" si="7"/>
        <v>0</v>
      </c>
      <c r="AK24" s="58">
        <f t="shared" si="7"/>
        <v>0</v>
      </c>
      <c r="AL24" s="58">
        <f t="shared" si="7"/>
        <v>0</v>
      </c>
      <c r="AM24" s="58">
        <f t="shared" si="7"/>
        <v>0</v>
      </c>
      <c r="AN24" s="58">
        <f t="shared" si="7"/>
        <v>0</v>
      </c>
    </row>
    <row r="25" spans="1:40" x14ac:dyDescent="0.25">
      <c r="A25" t="str">
        <f t="shared" ref="A25:AN25" si="8">A10</f>
        <v>Óleos Comb</v>
      </c>
      <c r="B25" s="58">
        <f t="shared" si="8"/>
        <v>3946.5774569999999</v>
      </c>
      <c r="C25" s="58">
        <f t="shared" si="8"/>
        <v>4252.6107709999997</v>
      </c>
      <c r="D25" s="58">
        <f t="shared" si="8"/>
        <v>4447.7744149999999</v>
      </c>
      <c r="E25" s="58">
        <f t="shared" si="8"/>
        <v>4235.0914329999996</v>
      </c>
      <c r="F25" s="58">
        <f t="shared" si="8"/>
        <v>4870.2674809999999</v>
      </c>
      <c r="G25" s="58">
        <f t="shared" si="8"/>
        <v>4870.2674809999999</v>
      </c>
      <c r="H25" s="58">
        <f t="shared" si="8"/>
        <v>3933.4877670000001</v>
      </c>
      <c r="I25" s="58">
        <f t="shared" si="8"/>
        <v>3968.7482920000002</v>
      </c>
      <c r="J25" s="58">
        <f t="shared" si="8"/>
        <v>4267.7188729999998</v>
      </c>
      <c r="K25" s="58">
        <f t="shared" si="8"/>
        <v>4546.8808550000003</v>
      </c>
      <c r="L25" s="58">
        <f t="shared" si="8"/>
        <v>4870.2674809999999</v>
      </c>
      <c r="M25" s="58">
        <f t="shared" si="8"/>
        <v>4691.180773</v>
      </c>
      <c r="N25" s="58">
        <f t="shared" si="8"/>
        <v>3759.2477469999999</v>
      </c>
      <c r="O25" s="58">
        <f t="shared" si="8"/>
        <v>2307.152834</v>
      </c>
      <c r="P25" s="58">
        <f t="shared" si="8"/>
        <v>2149.718222</v>
      </c>
      <c r="Q25" s="58">
        <f t="shared" si="8"/>
        <v>190.25228920000001</v>
      </c>
      <c r="R25" s="58">
        <f t="shared" si="8"/>
        <v>0</v>
      </c>
      <c r="S25" s="58">
        <f t="shared" si="8"/>
        <v>0</v>
      </c>
      <c r="T25" s="58">
        <f t="shared" si="8"/>
        <v>0</v>
      </c>
      <c r="U25" s="58">
        <f t="shared" si="8"/>
        <v>0</v>
      </c>
      <c r="V25" s="58">
        <f t="shared" si="8"/>
        <v>0</v>
      </c>
      <c r="W25" s="58">
        <f t="shared" si="8"/>
        <v>0</v>
      </c>
      <c r="X25" s="58">
        <f t="shared" si="8"/>
        <v>0</v>
      </c>
      <c r="Y25" s="58">
        <f t="shared" si="8"/>
        <v>0</v>
      </c>
      <c r="Z25" s="58">
        <f t="shared" si="8"/>
        <v>0</v>
      </c>
      <c r="AA25" s="58">
        <f t="shared" si="8"/>
        <v>0</v>
      </c>
      <c r="AB25" s="58">
        <f t="shared" si="8"/>
        <v>0</v>
      </c>
      <c r="AC25" s="58">
        <f t="shared" si="8"/>
        <v>0</v>
      </c>
      <c r="AD25" s="58">
        <f t="shared" si="8"/>
        <v>0</v>
      </c>
      <c r="AE25" s="58">
        <f t="shared" si="8"/>
        <v>0</v>
      </c>
      <c r="AF25" s="58">
        <f t="shared" si="8"/>
        <v>0</v>
      </c>
      <c r="AG25" s="58">
        <f t="shared" si="8"/>
        <v>0</v>
      </c>
      <c r="AH25" s="58">
        <f t="shared" si="8"/>
        <v>0</v>
      </c>
      <c r="AI25" s="58">
        <f t="shared" si="8"/>
        <v>0</v>
      </c>
      <c r="AJ25" s="58">
        <f t="shared" si="8"/>
        <v>0</v>
      </c>
      <c r="AK25" s="58">
        <f t="shared" si="8"/>
        <v>0</v>
      </c>
      <c r="AL25" s="58">
        <f t="shared" si="8"/>
        <v>0</v>
      </c>
      <c r="AM25" s="58">
        <f t="shared" si="8"/>
        <v>0</v>
      </c>
      <c r="AN25" s="58">
        <f t="shared" si="8"/>
        <v>0</v>
      </c>
    </row>
    <row r="26" spans="1:40" x14ac:dyDescent="0.25">
      <c r="A26" t="str">
        <f t="shared" ref="A26:AN26" si="9">A11</f>
        <v>Outros</v>
      </c>
      <c r="B26" s="58">
        <f t="shared" si="9"/>
        <v>451.53500000000003</v>
      </c>
      <c r="C26" s="58">
        <f t="shared" si="9"/>
        <v>451.53500000000003</v>
      </c>
      <c r="D26" s="58">
        <f t="shared" si="9"/>
        <v>451.53500000000003</v>
      </c>
      <c r="E26" s="58">
        <f t="shared" si="9"/>
        <v>451.53500000000003</v>
      </c>
      <c r="F26" s="58">
        <f t="shared" si="9"/>
        <v>451.53500000000003</v>
      </c>
      <c r="G26" s="58">
        <f t="shared" si="9"/>
        <v>451.53500000000003</v>
      </c>
      <c r="H26" s="58">
        <f t="shared" si="9"/>
        <v>451.53500000000003</v>
      </c>
      <c r="I26" s="58">
        <f t="shared" si="9"/>
        <v>451.53500000000003</v>
      </c>
      <c r="J26" s="58">
        <f t="shared" si="9"/>
        <v>451.53500000000003</v>
      </c>
      <c r="K26" s="58">
        <f t="shared" si="9"/>
        <v>451.53500000000003</v>
      </c>
      <c r="L26" s="58">
        <f t="shared" si="9"/>
        <v>451.53500000000003</v>
      </c>
      <c r="M26" s="58">
        <f t="shared" si="9"/>
        <v>451.53500000000003</v>
      </c>
      <c r="N26" s="58">
        <f t="shared" si="9"/>
        <v>1445.3152680000001</v>
      </c>
      <c r="O26" s="58">
        <f t="shared" si="9"/>
        <v>5754.7403960000001</v>
      </c>
      <c r="P26" s="58">
        <f t="shared" si="9"/>
        <v>7112.8987800000004</v>
      </c>
      <c r="Q26" s="58">
        <f t="shared" si="9"/>
        <v>11275.474539999999</v>
      </c>
      <c r="R26" s="58">
        <f t="shared" si="9"/>
        <v>11788.351269999999</v>
      </c>
      <c r="S26" s="58">
        <f t="shared" si="9"/>
        <v>12160.51232</v>
      </c>
      <c r="T26" s="58">
        <f t="shared" si="9"/>
        <v>14728.588530000001</v>
      </c>
      <c r="U26" s="58">
        <f t="shared" si="9"/>
        <v>19491.64618</v>
      </c>
      <c r="V26" s="58">
        <f t="shared" si="9"/>
        <v>21999.24122</v>
      </c>
      <c r="W26" s="58">
        <f t="shared" si="9"/>
        <v>24165.42067</v>
      </c>
      <c r="X26" s="58">
        <f t="shared" si="9"/>
        <v>25484.89345</v>
      </c>
      <c r="Y26" s="58">
        <f t="shared" si="9"/>
        <v>28289.086340000002</v>
      </c>
      <c r="Z26" s="58">
        <f t="shared" si="9"/>
        <v>31199.400900000001</v>
      </c>
      <c r="AA26" s="58">
        <f t="shared" si="9"/>
        <v>34194.007189999997</v>
      </c>
      <c r="AB26" s="58">
        <f t="shared" si="9"/>
        <v>37583.269200000002</v>
      </c>
      <c r="AC26" s="58">
        <f t="shared" si="9"/>
        <v>42180.912100000001</v>
      </c>
      <c r="AD26" s="58">
        <f t="shared" si="9"/>
        <v>44793.133229999999</v>
      </c>
      <c r="AE26" s="58">
        <f t="shared" si="9"/>
        <v>44567.834929999997</v>
      </c>
      <c r="AF26" s="58">
        <f t="shared" si="9"/>
        <v>50173.752410000001</v>
      </c>
      <c r="AG26" s="58">
        <f t="shared" si="9"/>
        <v>53263.070379999997</v>
      </c>
      <c r="AH26" s="58">
        <f t="shared" si="9"/>
        <v>56866.504580000001</v>
      </c>
      <c r="AI26" s="58">
        <f t="shared" si="9"/>
        <v>60901.221469999997</v>
      </c>
      <c r="AJ26" s="58">
        <f t="shared" si="9"/>
        <v>64583.648759999996</v>
      </c>
      <c r="AK26" s="58">
        <f t="shared" si="9"/>
        <v>68304.693249999997</v>
      </c>
      <c r="AL26" s="58">
        <f t="shared" si="9"/>
        <v>71169.715079999994</v>
      </c>
      <c r="AM26" s="58">
        <f t="shared" si="9"/>
        <v>76405.030249999996</v>
      </c>
      <c r="AN26" s="58">
        <f t="shared" si="9"/>
        <v>79697.207450000002</v>
      </c>
    </row>
    <row r="27" spans="1:40" x14ac:dyDescent="0.25">
      <c r="A27" t="str">
        <f t="shared" ref="A27:AN27" si="10">A12</f>
        <v>PCH</v>
      </c>
      <c r="B27" s="58">
        <f t="shared" si="10"/>
        <v>4562.0794260000002</v>
      </c>
      <c r="C27" s="58">
        <f t="shared" si="10"/>
        <v>4581.1485830000001</v>
      </c>
      <c r="D27" s="58">
        <f t="shared" si="10"/>
        <v>4583.5099259999997</v>
      </c>
      <c r="E27" s="58">
        <f t="shared" si="10"/>
        <v>4441.5287259999996</v>
      </c>
      <c r="F27" s="58">
        <f t="shared" si="10"/>
        <v>4836.8402260000003</v>
      </c>
      <c r="G27" s="58">
        <f t="shared" si="10"/>
        <v>4898.7023259999996</v>
      </c>
      <c r="H27" s="58">
        <f t="shared" si="10"/>
        <v>5091.261426</v>
      </c>
      <c r="I27" s="58">
        <f t="shared" si="10"/>
        <v>5201.4799080000003</v>
      </c>
      <c r="J27" s="58">
        <f t="shared" si="10"/>
        <v>5279.7453880000003</v>
      </c>
      <c r="K27" s="58">
        <f t="shared" si="10"/>
        <v>7569.9285769999997</v>
      </c>
      <c r="L27" s="58">
        <f t="shared" si="10"/>
        <v>6596.566527</v>
      </c>
      <c r="M27" s="58">
        <f t="shared" si="10"/>
        <v>9258.9682260000009</v>
      </c>
      <c r="N27" s="58">
        <f t="shared" si="10"/>
        <v>11835.15223</v>
      </c>
      <c r="O27" s="58">
        <f t="shared" si="10"/>
        <v>11835.15223</v>
      </c>
      <c r="P27" s="58">
        <f t="shared" si="10"/>
        <v>11835.15223</v>
      </c>
      <c r="Q27" s="58">
        <f t="shared" si="10"/>
        <v>11009.46947</v>
      </c>
      <c r="R27" s="58">
        <f t="shared" si="10"/>
        <v>10939.76125</v>
      </c>
      <c r="S27" s="58">
        <f t="shared" si="10"/>
        <v>13640.54213</v>
      </c>
      <c r="T27" s="58">
        <f t="shared" si="10"/>
        <v>13188.42671</v>
      </c>
      <c r="U27" s="58">
        <f t="shared" si="10"/>
        <v>12391.529759999999</v>
      </c>
      <c r="V27" s="58">
        <f t="shared" si="10"/>
        <v>13115.43015</v>
      </c>
      <c r="W27" s="58">
        <f t="shared" si="10"/>
        <v>13510.639359999999</v>
      </c>
      <c r="X27" s="58">
        <f t="shared" si="10"/>
        <v>13642.13673</v>
      </c>
      <c r="Y27" s="58">
        <f t="shared" si="10"/>
        <v>13642.13673</v>
      </c>
      <c r="Z27" s="58">
        <f t="shared" si="10"/>
        <v>13412.59367</v>
      </c>
      <c r="AA27" s="58">
        <f t="shared" si="10"/>
        <v>13605.59338</v>
      </c>
      <c r="AB27" s="58">
        <f t="shared" si="10"/>
        <v>13424.29818</v>
      </c>
      <c r="AC27" s="58">
        <f t="shared" si="10"/>
        <v>12450.15106</v>
      </c>
      <c r="AD27" s="58">
        <f t="shared" si="10"/>
        <v>10988.477800000001</v>
      </c>
      <c r="AE27" s="58">
        <f t="shared" si="10"/>
        <v>13642.13673</v>
      </c>
      <c r="AF27" s="58">
        <f t="shared" si="10"/>
        <v>13599.54889</v>
      </c>
      <c r="AG27" s="58">
        <f t="shared" si="10"/>
        <v>12438.38306</v>
      </c>
      <c r="AH27" s="58">
        <f t="shared" si="10"/>
        <v>13191.225179999999</v>
      </c>
      <c r="AI27" s="58">
        <f t="shared" si="10"/>
        <v>13639.135130000001</v>
      </c>
      <c r="AJ27" s="58">
        <f t="shared" si="10"/>
        <v>11065.952730000001</v>
      </c>
      <c r="AK27" s="58">
        <f t="shared" si="10"/>
        <v>11813.100479999999</v>
      </c>
      <c r="AL27" s="58">
        <f t="shared" si="10"/>
        <v>11065.952730000001</v>
      </c>
      <c r="AM27" s="58">
        <f t="shared" si="10"/>
        <v>13458.96768</v>
      </c>
      <c r="AN27" s="58">
        <f t="shared" si="10"/>
        <v>7762.9945459999999</v>
      </c>
    </row>
    <row r="28" spans="1:40" x14ac:dyDescent="0.25">
      <c r="A28" t="str">
        <f t="shared" ref="A28:AN28" si="11">A13</f>
        <v>Solar</v>
      </c>
      <c r="B28" s="58">
        <f t="shared" si="11"/>
        <v>0.21640000000000001</v>
      </c>
      <c r="C28" s="58">
        <f t="shared" si="11"/>
        <v>0.21640000000000001</v>
      </c>
      <c r="D28" s="58">
        <f t="shared" si="11"/>
        <v>2.1406000000000001</v>
      </c>
      <c r="E28" s="58">
        <f t="shared" si="11"/>
        <v>3.1406000000000001</v>
      </c>
      <c r="F28" s="58">
        <f t="shared" si="11"/>
        <v>3.1406000000000001</v>
      </c>
      <c r="G28" s="58">
        <f t="shared" si="11"/>
        <v>174.47460000000001</v>
      </c>
      <c r="H28" s="58">
        <f t="shared" si="11"/>
        <v>315.38139999999999</v>
      </c>
      <c r="I28" s="58">
        <f t="shared" si="11"/>
        <v>398.2484</v>
      </c>
      <c r="J28" s="58">
        <f t="shared" si="11"/>
        <v>421.26900000000001</v>
      </c>
      <c r="K28" s="58">
        <f t="shared" si="11"/>
        <v>366.5086</v>
      </c>
      <c r="L28" s="58">
        <f t="shared" si="11"/>
        <v>434.26900000000001</v>
      </c>
      <c r="M28" s="58">
        <f t="shared" si="11"/>
        <v>434.26900000000001</v>
      </c>
      <c r="N28" s="58">
        <f t="shared" si="11"/>
        <v>434.26900000000001</v>
      </c>
      <c r="O28" s="58">
        <f t="shared" si="11"/>
        <v>434.26900000000001</v>
      </c>
      <c r="P28" s="58">
        <f t="shared" si="11"/>
        <v>434.26900000000001</v>
      </c>
      <c r="Q28" s="58">
        <f t="shared" si="11"/>
        <v>434.26900000000001</v>
      </c>
      <c r="R28" s="58">
        <f t="shared" si="11"/>
        <v>434.26900000000001</v>
      </c>
      <c r="S28" s="58">
        <f t="shared" si="11"/>
        <v>434.05259999999998</v>
      </c>
      <c r="T28" s="58">
        <f t="shared" si="11"/>
        <v>1270.6032520000001</v>
      </c>
      <c r="U28" s="58">
        <f t="shared" si="11"/>
        <v>2159.2242660000002</v>
      </c>
      <c r="V28" s="58">
        <f t="shared" si="11"/>
        <v>3071.8368500000001</v>
      </c>
      <c r="W28" s="58">
        <f t="shared" si="11"/>
        <v>3982.489251</v>
      </c>
      <c r="X28" s="58">
        <f t="shared" si="11"/>
        <v>4917.8496969999997</v>
      </c>
      <c r="Y28" s="58">
        <f t="shared" si="11"/>
        <v>5880.3883859999996</v>
      </c>
      <c r="Z28" s="58">
        <f t="shared" si="11"/>
        <v>6902.6597590000001</v>
      </c>
      <c r="AA28" s="58">
        <f t="shared" si="11"/>
        <v>7690.0884809999998</v>
      </c>
      <c r="AB28" s="58">
        <f t="shared" si="11"/>
        <v>7502.1544809999996</v>
      </c>
      <c r="AC28" s="58">
        <f t="shared" si="11"/>
        <v>7311.2600810000004</v>
      </c>
      <c r="AD28" s="58">
        <f t="shared" si="11"/>
        <v>8203.6842159999997</v>
      </c>
      <c r="AE28" s="58">
        <f t="shared" si="11"/>
        <v>9030.9042420000005</v>
      </c>
      <c r="AF28" s="58">
        <f t="shared" si="11"/>
        <v>9862.2104049999998</v>
      </c>
      <c r="AG28" s="58">
        <f t="shared" si="11"/>
        <v>10690.855030000001</v>
      </c>
      <c r="AH28" s="58">
        <f t="shared" si="11"/>
        <v>11532.781129999999</v>
      </c>
      <c r="AI28" s="58">
        <f t="shared" si="11"/>
        <v>12386.94544</v>
      </c>
      <c r="AJ28" s="58">
        <f t="shared" si="11"/>
        <v>13242.58973</v>
      </c>
      <c r="AK28" s="58">
        <f t="shared" si="11"/>
        <v>14088.153899999999</v>
      </c>
      <c r="AL28" s="58">
        <f t="shared" si="11"/>
        <v>15026.783949999999</v>
      </c>
      <c r="AM28" s="58">
        <f t="shared" si="11"/>
        <v>8662.0943000000007</v>
      </c>
      <c r="AN28" s="58">
        <f t="shared" si="11"/>
        <v>16795.300759999998</v>
      </c>
    </row>
    <row r="29" spans="1:40" x14ac:dyDescent="0.25">
      <c r="A29" t="str">
        <f t="shared" ref="A29:AN29" si="12">A14</f>
        <v>UHE</v>
      </c>
      <c r="B29" s="58">
        <f t="shared" si="12"/>
        <v>54810.202420000001</v>
      </c>
      <c r="C29" s="58">
        <f t="shared" si="12"/>
        <v>54988.321810000001</v>
      </c>
      <c r="D29" s="58">
        <f t="shared" si="12"/>
        <v>58004.871780000001</v>
      </c>
      <c r="E29" s="58">
        <f t="shared" si="12"/>
        <v>59785.515850000003</v>
      </c>
      <c r="F29" s="58">
        <f t="shared" si="12"/>
        <v>55247.71084</v>
      </c>
      <c r="G29" s="58">
        <f t="shared" si="12"/>
        <v>57680.704169999997</v>
      </c>
      <c r="H29" s="58">
        <f t="shared" si="12"/>
        <v>60557.660179999999</v>
      </c>
      <c r="I29" s="58">
        <f t="shared" si="12"/>
        <v>64308.752589999996</v>
      </c>
      <c r="J29" s="58">
        <f t="shared" si="12"/>
        <v>67666.019899999999</v>
      </c>
      <c r="K29" s="58">
        <f t="shared" si="12"/>
        <v>69856.8649</v>
      </c>
      <c r="L29" s="58">
        <f t="shared" si="12"/>
        <v>73171.631269999998</v>
      </c>
      <c r="M29" s="58">
        <f t="shared" si="12"/>
        <v>73277.477270000003</v>
      </c>
      <c r="N29" s="58">
        <f t="shared" si="12"/>
        <v>73567.973069999993</v>
      </c>
      <c r="O29" s="58">
        <f t="shared" si="12"/>
        <v>73665.069489999994</v>
      </c>
      <c r="P29" s="58">
        <f t="shared" si="12"/>
        <v>74773.608890000003</v>
      </c>
      <c r="Q29" s="58">
        <f t="shared" si="12"/>
        <v>75130.930529999998</v>
      </c>
      <c r="R29" s="58">
        <f t="shared" si="12"/>
        <v>78745.490869999994</v>
      </c>
      <c r="S29" s="58">
        <f t="shared" si="12"/>
        <v>79065.807799999995</v>
      </c>
      <c r="T29" s="58">
        <f t="shared" si="12"/>
        <v>79055.690100000007</v>
      </c>
      <c r="U29" s="58">
        <f t="shared" si="12"/>
        <v>79278.318799999994</v>
      </c>
      <c r="V29" s="58">
        <f t="shared" si="12"/>
        <v>79171.218800000002</v>
      </c>
      <c r="W29" s="58">
        <f t="shared" si="12"/>
        <v>79544.292069999996</v>
      </c>
      <c r="X29" s="58">
        <f t="shared" si="12"/>
        <v>80525.021840000001</v>
      </c>
      <c r="Y29" s="58">
        <f t="shared" si="12"/>
        <v>79792.451620000007</v>
      </c>
      <c r="Z29" s="58">
        <f t="shared" si="12"/>
        <v>79907.352039999998</v>
      </c>
      <c r="AA29" s="58">
        <f t="shared" si="12"/>
        <v>79727.323820000005</v>
      </c>
      <c r="AB29" s="58">
        <f t="shared" si="12"/>
        <v>79183.918799999999</v>
      </c>
      <c r="AC29" s="58">
        <f t="shared" si="12"/>
        <v>80666.726840000003</v>
      </c>
      <c r="AD29" s="58">
        <f t="shared" si="12"/>
        <v>80786.134900000005</v>
      </c>
      <c r="AE29" s="58">
        <f t="shared" si="12"/>
        <v>80582.553400000004</v>
      </c>
      <c r="AF29" s="58">
        <f t="shared" si="12"/>
        <v>77432.88897</v>
      </c>
      <c r="AG29" s="58">
        <f t="shared" si="12"/>
        <v>77144.751340000003</v>
      </c>
      <c r="AH29" s="58">
        <f t="shared" si="12"/>
        <v>75458.837679999997</v>
      </c>
      <c r="AI29" s="58">
        <f t="shared" si="12"/>
        <v>78776.623860000007</v>
      </c>
      <c r="AJ29" s="58">
        <f t="shared" si="12"/>
        <v>79302.793099999995</v>
      </c>
      <c r="AK29" s="58">
        <f t="shared" si="12"/>
        <v>77127.356849999996</v>
      </c>
      <c r="AL29" s="58">
        <f t="shared" si="12"/>
        <v>76962.465939999995</v>
      </c>
      <c r="AM29" s="58">
        <f t="shared" si="12"/>
        <v>79621.898520000002</v>
      </c>
      <c r="AN29" s="58">
        <f t="shared" si="12"/>
        <v>74986.152029999997</v>
      </c>
    </row>
    <row r="30" spans="1:40" x14ac:dyDescent="0.25">
      <c r="A30" t="str">
        <f t="shared" ref="A30:AN30" si="13">A15</f>
        <v>Total Geral</v>
      </c>
      <c r="B30" s="58">
        <f t="shared" si="13"/>
        <v>80887.380900400007</v>
      </c>
      <c r="C30" s="58">
        <f t="shared" si="13"/>
        <v>82513.318283000001</v>
      </c>
      <c r="D30" s="58">
        <f t="shared" si="13"/>
        <v>87215.242062000005</v>
      </c>
      <c r="E30" s="58">
        <f t="shared" si="13"/>
        <v>87267.612362</v>
      </c>
      <c r="F30" s="58">
        <f t="shared" si="13"/>
        <v>86804.326107999994</v>
      </c>
      <c r="G30" s="58">
        <f t="shared" si="13"/>
        <v>90710.302198999998</v>
      </c>
      <c r="H30" s="58">
        <f t="shared" si="13"/>
        <v>92836.06021299999</v>
      </c>
      <c r="I30" s="58">
        <f t="shared" si="13"/>
        <v>97878.500683999999</v>
      </c>
      <c r="J30" s="58">
        <f t="shared" si="13"/>
        <v>102968.991463</v>
      </c>
      <c r="K30" s="58">
        <f t="shared" si="13"/>
        <v>108022.12546000001</v>
      </c>
      <c r="L30" s="58">
        <f t="shared" si="13"/>
        <v>112503.67165599999</v>
      </c>
      <c r="M30" s="58">
        <f t="shared" si="13"/>
        <v>117242.24331100001</v>
      </c>
      <c r="N30" s="58">
        <f t="shared" si="13"/>
        <v>122114.86214799999</v>
      </c>
      <c r="O30" s="58">
        <f t="shared" si="13"/>
        <v>127184.698544</v>
      </c>
      <c r="P30" s="58">
        <f t="shared" si="13"/>
        <v>131587.741607</v>
      </c>
      <c r="Q30" s="58">
        <f t="shared" si="13"/>
        <v>135780.12470419999</v>
      </c>
      <c r="R30" s="58">
        <f t="shared" si="13"/>
        <v>140139.25169499998</v>
      </c>
      <c r="S30" s="58">
        <f t="shared" si="13"/>
        <v>144596.385098</v>
      </c>
      <c r="T30" s="58">
        <f t="shared" si="13"/>
        <v>149189.36944000001</v>
      </c>
      <c r="U30" s="58">
        <f t="shared" si="13"/>
        <v>153972.84544499998</v>
      </c>
      <c r="V30" s="58">
        <f t="shared" si="13"/>
        <v>158797.35657900001</v>
      </c>
      <c r="W30" s="58">
        <f t="shared" si="13"/>
        <v>163593.47901000001</v>
      </c>
      <c r="X30" s="58">
        <f t="shared" si="13"/>
        <v>168566.02271599998</v>
      </c>
      <c r="Y30" s="58">
        <f t="shared" si="13"/>
        <v>173689.85755500002</v>
      </c>
      <c r="Z30" s="58">
        <f t="shared" si="13"/>
        <v>179137.94345700002</v>
      </c>
      <c r="AA30" s="58">
        <f t="shared" si="13"/>
        <v>184539.160619</v>
      </c>
      <c r="AB30" s="58">
        <f t="shared" si="13"/>
        <v>190085.56941900001</v>
      </c>
      <c r="AC30" s="58">
        <f t="shared" si="13"/>
        <v>195466.51525900001</v>
      </c>
      <c r="AD30" s="58">
        <f t="shared" si="13"/>
        <v>200835.92391399998</v>
      </c>
      <c r="AE30" s="58">
        <f t="shared" si="13"/>
        <v>205597.14023000002</v>
      </c>
      <c r="AF30" s="58">
        <f t="shared" si="13"/>
        <v>210381.08038299999</v>
      </c>
      <c r="AG30" s="58">
        <f t="shared" si="13"/>
        <v>215217.92853800004</v>
      </c>
      <c r="AH30" s="58">
        <f t="shared" si="13"/>
        <v>220184.26780799998</v>
      </c>
      <c r="AI30" s="58">
        <f t="shared" si="13"/>
        <v>225237.09194800002</v>
      </c>
      <c r="AJ30" s="58">
        <f t="shared" si="13"/>
        <v>230360.07197799999</v>
      </c>
      <c r="AK30" s="58">
        <f t="shared" si="13"/>
        <v>235476.249488</v>
      </c>
      <c r="AL30" s="58">
        <f t="shared" si="13"/>
        <v>241111.04873799998</v>
      </c>
      <c r="AM30" s="58">
        <f t="shared" si="13"/>
        <v>246550.05016799999</v>
      </c>
      <c r="AN30" s="58">
        <f t="shared" si="13"/>
        <v>251305.87458399998</v>
      </c>
    </row>
  </sheetData>
  <pageMargins left="0.511811024" right="0.511811024" top="0.78740157499999996" bottom="0.78740157499999996" header="0.31496062000000002" footer="0.3149606200000000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4">
    <tabColor theme="0" tint="-0.499984740745262"/>
  </sheetPr>
  <dimension ref="A1:FC369"/>
  <sheetViews>
    <sheetView workbookViewId="0">
      <selection activeCell="G15" sqref="G15"/>
    </sheetView>
  </sheetViews>
  <sheetFormatPr defaultColWidth="8.85546875" defaultRowHeight="15" x14ac:dyDescent="0.25"/>
  <cols>
    <col min="1" max="1" width="2.85546875" style="33" customWidth="1"/>
    <col min="2" max="2" width="23.5703125" style="33" bestFit="1" customWidth="1"/>
    <col min="3" max="3" width="14.7109375" style="33" customWidth="1"/>
    <col min="4" max="159" width="13.7109375" style="33" customWidth="1"/>
    <col min="160" max="16384" width="8.85546875" style="33"/>
  </cols>
  <sheetData>
    <row r="1" spans="1:159" s="56" customFormat="1" x14ac:dyDescent="0.25">
      <c r="A1" s="55" t="s">
        <v>73</v>
      </c>
    </row>
    <row r="2" spans="1:159" x14ac:dyDescent="0.25">
      <c r="B2" s="33" t="s">
        <v>721</v>
      </c>
      <c r="C2" s="229">
        <v>2012</v>
      </c>
      <c r="D2" s="229">
        <v>2012</v>
      </c>
      <c r="E2" s="229">
        <v>2012</v>
      </c>
      <c r="F2" s="229">
        <v>2012</v>
      </c>
      <c r="G2" s="229">
        <v>2013</v>
      </c>
      <c r="H2" s="229">
        <v>2013</v>
      </c>
      <c r="I2" s="229">
        <v>2013</v>
      </c>
      <c r="J2" s="229">
        <v>2013</v>
      </c>
      <c r="K2" s="229">
        <v>2014</v>
      </c>
      <c r="L2" s="229">
        <v>2014</v>
      </c>
      <c r="M2" s="229">
        <v>2014</v>
      </c>
      <c r="N2" s="229">
        <v>2014</v>
      </c>
      <c r="O2" s="229">
        <v>2015</v>
      </c>
      <c r="P2" s="229">
        <v>2015</v>
      </c>
      <c r="Q2" s="229">
        <v>2015</v>
      </c>
      <c r="R2" s="229">
        <v>2015</v>
      </c>
      <c r="S2" s="229">
        <v>2016</v>
      </c>
      <c r="T2" s="229">
        <v>2016</v>
      </c>
      <c r="U2" s="229">
        <v>2016</v>
      </c>
      <c r="V2" s="229">
        <v>2016</v>
      </c>
      <c r="W2" s="229">
        <v>2017</v>
      </c>
      <c r="X2" s="229">
        <v>2017</v>
      </c>
      <c r="Y2" s="229">
        <v>2017</v>
      </c>
      <c r="Z2" s="229">
        <v>2017</v>
      </c>
      <c r="AA2" s="229">
        <v>2018</v>
      </c>
      <c r="AB2" s="229">
        <v>2018</v>
      </c>
      <c r="AC2" s="229">
        <v>2018</v>
      </c>
      <c r="AD2" s="229">
        <v>2018</v>
      </c>
      <c r="AE2" s="229">
        <v>2019</v>
      </c>
      <c r="AF2" s="229">
        <v>2019</v>
      </c>
      <c r="AG2" s="229">
        <v>2019</v>
      </c>
      <c r="AH2" s="229">
        <v>2019</v>
      </c>
      <c r="AI2" s="229">
        <v>2020</v>
      </c>
      <c r="AJ2" s="229">
        <v>2020</v>
      </c>
      <c r="AK2" s="229">
        <v>2020</v>
      </c>
      <c r="AL2" s="229">
        <v>2020</v>
      </c>
      <c r="AM2" s="229">
        <v>2021</v>
      </c>
      <c r="AN2" s="229">
        <v>2021</v>
      </c>
      <c r="AO2" s="229">
        <v>2021</v>
      </c>
      <c r="AP2" s="229">
        <v>2021</v>
      </c>
      <c r="AQ2" s="229">
        <v>2022</v>
      </c>
      <c r="AR2" s="229">
        <v>2022</v>
      </c>
      <c r="AS2" s="229">
        <v>2022</v>
      </c>
      <c r="AT2" s="229">
        <v>2022</v>
      </c>
      <c r="AU2" s="229">
        <v>2023</v>
      </c>
      <c r="AV2" s="229">
        <v>2023</v>
      </c>
      <c r="AW2" s="229">
        <v>2023</v>
      </c>
      <c r="AX2" s="229">
        <v>2023</v>
      </c>
      <c r="AY2" s="229">
        <v>2024</v>
      </c>
      <c r="AZ2" s="229">
        <v>2024</v>
      </c>
      <c r="BA2" s="229">
        <v>2024</v>
      </c>
      <c r="BB2" s="229">
        <v>2024</v>
      </c>
      <c r="BC2" s="229">
        <v>2025</v>
      </c>
      <c r="BD2" s="229">
        <v>2025</v>
      </c>
      <c r="BE2" s="229">
        <v>2025</v>
      </c>
      <c r="BF2" s="229">
        <v>2025</v>
      </c>
      <c r="BG2" s="229">
        <v>2026</v>
      </c>
      <c r="BH2" s="229">
        <v>2026</v>
      </c>
      <c r="BI2" s="229">
        <v>2026</v>
      </c>
      <c r="BJ2" s="229">
        <v>2026</v>
      </c>
      <c r="BK2" s="229">
        <v>2027</v>
      </c>
      <c r="BL2" s="229">
        <v>2027</v>
      </c>
      <c r="BM2" s="229">
        <v>2027</v>
      </c>
      <c r="BN2" s="229">
        <v>2027</v>
      </c>
      <c r="BO2" s="229">
        <v>2028</v>
      </c>
      <c r="BP2" s="229">
        <v>2028</v>
      </c>
      <c r="BQ2" s="229">
        <v>2028</v>
      </c>
      <c r="BR2" s="229">
        <v>2028</v>
      </c>
      <c r="BS2" s="229">
        <v>2029</v>
      </c>
      <c r="BT2" s="229">
        <v>2029</v>
      </c>
      <c r="BU2" s="229">
        <v>2029</v>
      </c>
      <c r="BV2" s="229">
        <v>2029</v>
      </c>
      <c r="BW2" s="229">
        <v>2030</v>
      </c>
      <c r="BX2" s="229">
        <v>2030</v>
      </c>
      <c r="BY2" s="229">
        <v>2030</v>
      </c>
      <c r="BZ2" s="229">
        <v>2030</v>
      </c>
      <c r="CA2" s="229">
        <v>2031</v>
      </c>
      <c r="CB2" s="229">
        <v>2031</v>
      </c>
      <c r="CC2" s="229">
        <v>2031</v>
      </c>
      <c r="CD2" s="229">
        <v>2031</v>
      </c>
      <c r="CE2" s="229">
        <v>2032</v>
      </c>
      <c r="CF2" s="229">
        <v>2032</v>
      </c>
      <c r="CG2" s="229">
        <v>2032</v>
      </c>
      <c r="CH2" s="229">
        <v>2032</v>
      </c>
      <c r="CI2" s="229">
        <v>2033</v>
      </c>
      <c r="CJ2" s="229">
        <v>2033</v>
      </c>
      <c r="CK2" s="229">
        <v>2033</v>
      </c>
      <c r="CL2" s="229">
        <v>2033</v>
      </c>
      <c r="CM2" s="229">
        <v>2034</v>
      </c>
      <c r="CN2" s="229">
        <v>2034</v>
      </c>
      <c r="CO2" s="229">
        <v>2034</v>
      </c>
      <c r="CP2" s="229">
        <v>2034</v>
      </c>
      <c r="CQ2" s="229">
        <v>2035</v>
      </c>
      <c r="CR2" s="229">
        <v>2035</v>
      </c>
      <c r="CS2" s="229">
        <v>2035</v>
      </c>
      <c r="CT2" s="229">
        <v>2035</v>
      </c>
      <c r="CU2" s="229">
        <v>2036</v>
      </c>
      <c r="CV2" s="229">
        <v>2036</v>
      </c>
      <c r="CW2" s="229">
        <v>2036</v>
      </c>
      <c r="CX2" s="229">
        <v>2036</v>
      </c>
      <c r="CY2" s="229">
        <v>2037</v>
      </c>
      <c r="CZ2" s="229">
        <v>2037</v>
      </c>
      <c r="DA2" s="229">
        <v>2037</v>
      </c>
      <c r="DB2" s="229">
        <v>2037</v>
      </c>
      <c r="DC2" s="229">
        <v>2038</v>
      </c>
      <c r="DD2" s="229">
        <v>2038</v>
      </c>
      <c r="DE2" s="229">
        <v>2038</v>
      </c>
      <c r="DF2" s="229">
        <v>2038</v>
      </c>
      <c r="DG2" s="229">
        <v>2039</v>
      </c>
      <c r="DH2" s="229">
        <v>2039</v>
      </c>
      <c r="DI2" s="229">
        <v>2039</v>
      </c>
      <c r="DJ2" s="229">
        <v>2039</v>
      </c>
      <c r="DK2" s="229">
        <v>2040</v>
      </c>
      <c r="DL2" s="229">
        <v>2040</v>
      </c>
      <c r="DM2" s="229">
        <v>2040</v>
      </c>
      <c r="DN2" s="229">
        <v>2040</v>
      </c>
      <c r="DO2" s="229">
        <v>2041</v>
      </c>
      <c r="DP2" s="229">
        <v>2041</v>
      </c>
      <c r="DQ2" s="229">
        <v>2041</v>
      </c>
      <c r="DR2" s="229">
        <v>2041</v>
      </c>
      <c r="DS2" s="229">
        <v>2042</v>
      </c>
      <c r="DT2" s="229">
        <v>2042</v>
      </c>
      <c r="DU2" s="229">
        <v>2042</v>
      </c>
      <c r="DV2" s="229">
        <v>2042</v>
      </c>
      <c r="DW2" s="229">
        <v>2043</v>
      </c>
      <c r="DX2" s="229">
        <v>2043</v>
      </c>
      <c r="DY2" s="229">
        <v>2043</v>
      </c>
      <c r="DZ2" s="229">
        <v>2043</v>
      </c>
      <c r="EA2" s="229">
        <v>2044</v>
      </c>
      <c r="EB2" s="229">
        <v>2044</v>
      </c>
      <c r="EC2" s="229">
        <v>2044</v>
      </c>
      <c r="ED2" s="229">
        <v>2044</v>
      </c>
      <c r="EE2" s="229">
        <v>2045</v>
      </c>
      <c r="EF2" s="229">
        <v>2045</v>
      </c>
      <c r="EG2" s="229">
        <v>2045</v>
      </c>
      <c r="EH2" s="229">
        <v>2045</v>
      </c>
      <c r="EI2" s="229">
        <v>2046</v>
      </c>
      <c r="EJ2" s="229">
        <v>2046</v>
      </c>
      <c r="EK2" s="229">
        <v>2046</v>
      </c>
      <c r="EL2" s="229">
        <v>2046</v>
      </c>
      <c r="EM2" s="229">
        <v>2047</v>
      </c>
      <c r="EN2" s="229">
        <v>2047</v>
      </c>
      <c r="EO2" s="229">
        <v>2047</v>
      </c>
      <c r="EP2" s="229">
        <v>2047</v>
      </c>
      <c r="EQ2" s="229">
        <v>2048</v>
      </c>
      <c r="ER2" s="229">
        <v>2048</v>
      </c>
      <c r="ES2" s="229">
        <v>2048</v>
      </c>
      <c r="ET2" s="229">
        <v>2048</v>
      </c>
      <c r="EU2" s="229">
        <v>2049</v>
      </c>
      <c r="EV2" s="229">
        <v>2049</v>
      </c>
      <c r="EW2" s="229">
        <v>2049</v>
      </c>
      <c r="EX2" s="229">
        <v>2049</v>
      </c>
      <c r="EY2" s="229">
        <v>2050</v>
      </c>
      <c r="EZ2" s="229">
        <v>2050</v>
      </c>
      <c r="FA2" s="229">
        <v>2050</v>
      </c>
      <c r="FB2" s="229">
        <v>2050</v>
      </c>
    </row>
    <row r="3" spans="1:159" x14ac:dyDescent="0.25">
      <c r="B3" s="33" t="s">
        <v>11</v>
      </c>
      <c r="C3" s="229">
        <v>2012</v>
      </c>
      <c r="D3" s="229">
        <v>2012</v>
      </c>
      <c r="E3" s="229">
        <v>2012</v>
      </c>
      <c r="F3" s="229">
        <v>2012</v>
      </c>
      <c r="G3" s="229">
        <v>2013</v>
      </c>
      <c r="H3" s="229">
        <v>2013</v>
      </c>
      <c r="I3" s="229">
        <v>2013</v>
      </c>
      <c r="J3" s="229">
        <v>2013</v>
      </c>
      <c r="K3" s="229">
        <v>2014</v>
      </c>
      <c r="L3" s="229">
        <v>2014</v>
      </c>
      <c r="M3" s="229">
        <v>2014</v>
      </c>
      <c r="N3" s="229">
        <v>2014</v>
      </c>
      <c r="O3" s="229">
        <v>2015</v>
      </c>
      <c r="P3" s="229">
        <v>2015</v>
      </c>
      <c r="Q3" s="229">
        <v>2015</v>
      </c>
      <c r="R3" s="229">
        <v>2015</v>
      </c>
      <c r="S3" s="229">
        <v>2016</v>
      </c>
      <c r="T3" s="229">
        <v>2016</v>
      </c>
      <c r="U3" s="229">
        <v>2016</v>
      </c>
      <c r="V3" s="229">
        <v>2016</v>
      </c>
      <c r="W3" s="229">
        <v>2017</v>
      </c>
      <c r="X3" s="229">
        <v>2017</v>
      </c>
      <c r="Y3" s="229">
        <v>2017</v>
      </c>
      <c r="Z3" s="229">
        <v>2017</v>
      </c>
      <c r="AA3" s="229">
        <v>2018</v>
      </c>
      <c r="AB3" s="229">
        <v>2018</v>
      </c>
      <c r="AC3" s="229">
        <v>2018</v>
      </c>
      <c r="AD3" s="229">
        <v>2018</v>
      </c>
      <c r="AE3" s="229">
        <v>2019</v>
      </c>
      <c r="AF3" s="229">
        <v>2019</v>
      </c>
      <c r="AG3" s="229">
        <v>2019</v>
      </c>
      <c r="AH3" s="229">
        <v>2019</v>
      </c>
      <c r="AI3" s="229">
        <v>2020</v>
      </c>
      <c r="AJ3" s="229">
        <v>2020</v>
      </c>
      <c r="AK3" s="229">
        <v>2020</v>
      </c>
      <c r="AL3" s="229">
        <v>2020</v>
      </c>
      <c r="AM3" s="229">
        <v>2021</v>
      </c>
      <c r="AN3" s="229">
        <v>2021</v>
      </c>
      <c r="AO3" s="229">
        <v>2021</v>
      </c>
      <c r="AP3" s="229">
        <v>2021</v>
      </c>
      <c r="AQ3" s="229">
        <v>2022</v>
      </c>
      <c r="AR3" s="229">
        <v>2022</v>
      </c>
      <c r="AS3" s="229">
        <v>2022</v>
      </c>
      <c r="AT3" s="229">
        <v>2022</v>
      </c>
      <c r="AU3" s="229">
        <v>2023</v>
      </c>
      <c r="AV3" s="229">
        <v>2023</v>
      </c>
      <c r="AW3" s="229">
        <v>2023</v>
      </c>
      <c r="AX3" s="229">
        <v>2023</v>
      </c>
      <c r="AY3" s="229">
        <v>2024</v>
      </c>
      <c r="AZ3" s="229">
        <v>2024</v>
      </c>
      <c r="BA3" s="229">
        <v>2024</v>
      </c>
      <c r="BB3" s="229">
        <v>2024</v>
      </c>
      <c r="BC3" s="229">
        <v>2025</v>
      </c>
      <c r="BD3" s="229">
        <v>2025</v>
      </c>
      <c r="BE3" s="229">
        <v>2025</v>
      </c>
      <c r="BF3" s="229">
        <v>2025</v>
      </c>
      <c r="BG3" s="229">
        <v>2026</v>
      </c>
      <c r="BH3" s="229">
        <v>2026</v>
      </c>
      <c r="BI3" s="229">
        <v>2026</v>
      </c>
      <c r="BJ3" s="229">
        <v>2026</v>
      </c>
      <c r="BK3" s="229">
        <v>2027</v>
      </c>
      <c r="BL3" s="229">
        <v>2027</v>
      </c>
      <c r="BM3" s="229">
        <v>2027</v>
      </c>
      <c r="BN3" s="229">
        <v>2027</v>
      </c>
      <c r="BO3" s="229">
        <v>2028</v>
      </c>
      <c r="BP3" s="229">
        <v>2028</v>
      </c>
      <c r="BQ3" s="229">
        <v>2028</v>
      </c>
      <c r="BR3" s="229">
        <v>2028</v>
      </c>
      <c r="BS3" s="229">
        <v>2029</v>
      </c>
      <c r="BT3" s="229">
        <v>2029</v>
      </c>
      <c r="BU3" s="229">
        <v>2029</v>
      </c>
      <c r="BV3" s="229">
        <v>2029</v>
      </c>
      <c r="BW3" s="229">
        <v>2030</v>
      </c>
      <c r="BX3" s="229">
        <v>2030</v>
      </c>
      <c r="BY3" s="229">
        <v>2030</v>
      </c>
      <c r="BZ3" s="229">
        <v>2030</v>
      </c>
      <c r="CA3" s="229">
        <v>2031</v>
      </c>
      <c r="CB3" s="229">
        <v>2031</v>
      </c>
      <c r="CC3" s="229">
        <v>2031</v>
      </c>
      <c r="CD3" s="229">
        <v>2031</v>
      </c>
      <c r="CE3" s="229">
        <v>2032</v>
      </c>
      <c r="CF3" s="229">
        <v>2032</v>
      </c>
      <c r="CG3" s="229">
        <v>2032</v>
      </c>
      <c r="CH3" s="229">
        <v>2032</v>
      </c>
      <c r="CI3" s="229">
        <v>2033</v>
      </c>
      <c r="CJ3" s="229">
        <v>2033</v>
      </c>
      <c r="CK3" s="229">
        <v>2033</v>
      </c>
      <c r="CL3" s="229">
        <v>2033</v>
      </c>
      <c r="CM3" s="229">
        <v>2034</v>
      </c>
      <c r="CN3" s="229">
        <v>2034</v>
      </c>
      <c r="CO3" s="229">
        <v>2034</v>
      </c>
      <c r="CP3" s="229">
        <v>2034</v>
      </c>
      <c r="CQ3" s="229">
        <v>2035</v>
      </c>
      <c r="CR3" s="229">
        <v>2035</v>
      </c>
      <c r="CS3" s="229">
        <v>2035</v>
      </c>
      <c r="CT3" s="229">
        <v>2035</v>
      </c>
      <c r="CU3" s="229">
        <v>2036</v>
      </c>
      <c r="CV3" s="229">
        <v>2036</v>
      </c>
      <c r="CW3" s="229">
        <v>2036</v>
      </c>
      <c r="CX3" s="229">
        <v>2036</v>
      </c>
      <c r="CY3" s="229">
        <v>2037</v>
      </c>
      <c r="CZ3" s="229">
        <v>2037</v>
      </c>
      <c r="DA3" s="229">
        <v>2037</v>
      </c>
      <c r="DB3" s="229">
        <v>2037</v>
      </c>
      <c r="DC3" s="229">
        <v>2038</v>
      </c>
      <c r="DD3" s="229">
        <v>2038</v>
      </c>
      <c r="DE3" s="229">
        <v>2038</v>
      </c>
      <c r="DF3" s="229">
        <v>2038</v>
      </c>
      <c r="DG3" s="229">
        <v>2039</v>
      </c>
      <c r="DH3" s="229">
        <v>2039</v>
      </c>
      <c r="DI3" s="229">
        <v>2039</v>
      </c>
      <c r="DJ3" s="229">
        <v>2039</v>
      </c>
      <c r="DK3" s="229">
        <v>2040</v>
      </c>
      <c r="DL3" s="229">
        <v>2040</v>
      </c>
      <c r="DM3" s="229">
        <v>2040</v>
      </c>
      <c r="DN3" s="229">
        <v>2040</v>
      </c>
      <c r="DO3" s="229">
        <v>2041</v>
      </c>
      <c r="DP3" s="229">
        <v>2041</v>
      </c>
      <c r="DQ3" s="229">
        <v>2041</v>
      </c>
      <c r="DR3" s="229">
        <v>2041</v>
      </c>
      <c r="DS3" s="229">
        <v>2042</v>
      </c>
      <c r="DT3" s="229">
        <v>2042</v>
      </c>
      <c r="DU3" s="229">
        <v>2042</v>
      </c>
      <c r="DV3" s="229">
        <v>2042</v>
      </c>
      <c r="DW3" s="229">
        <v>2043</v>
      </c>
      <c r="DX3" s="229">
        <v>2043</v>
      </c>
      <c r="DY3" s="229">
        <v>2043</v>
      </c>
      <c r="DZ3" s="229">
        <v>2043</v>
      </c>
      <c r="EA3" s="229">
        <v>2044</v>
      </c>
      <c r="EB3" s="229">
        <v>2044</v>
      </c>
      <c r="EC3" s="229">
        <v>2044</v>
      </c>
      <c r="ED3" s="229">
        <v>2044</v>
      </c>
      <c r="EE3" s="229">
        <v>2045</v>
      </c>
      <c r="EF3" s="229">
        <v>2045</v>
      </c>
      <c r="EG3" s="229">
        <v>2045</v>
      </c>
      <c r="EH3" s="229">
        <v>2045</v>
      </c>
      <c r="EI3" s="229">
        <v>2046</v>
      </c>
      <c r="EJ3" s="229">
        <v>2046</v>
      </c>
      <c r="EK3" s="229">
        <v>2046</v>
      </c>
      <c r="EL3" s="229">
        <v>2046</v>
      </c>
      <c r="EM3" s="229">
        <v>2047</v>
      </c>
      <c r="EN3" s="229">
        <v>2047</v>
      </c>
      <c r="EO3" s="229">
        <v>2047</v>
      </c>
      <c r="EP3" s="229">
        <v>2047</v>
      </c>
      <c r="EQ3" s="229">
        <v>2048</v>
      </c>
      <c r="ER3" s="229">
        <v>2048</v>
      </c>
      <c r="ES3" s="229">
        <v>2048</v>
      </c>
      <c r="ET3" s="229">
        <v>2048</v>
      </c>
      <c r="EU3" s="229">
        <v>2049</v>
      </c>
      <c r="EV3" s="229">
        <v>2049</v>
      </c>
      <c r="EW3" s="229">
        <v>2049</v>
      </c>
      <c r="EX3" s="229">
        <v>2049</v>
      </c>
      <c r="EY3" s="229">
        <v>2050</v>
      </c>
      <c r="EZ3" s="229">
        <v>2050</v>
      </c>
      <c r="FA3" s="229">
        <v>2050</v>
      </c>
      <c r="FB3" s="229">
        <v>2050</v>
      </c>
      <c r="FC3" s="229"/>
    </row>
    <row r="4" spans="1:159" x14ac:dyDescent="0.25">
      <c r="B4" s="33" t="s">
        <v>75</v>
      </c>
      <c r="C4" s="33" t="s">
        <v>76</v>
      </c>
      <c r="D4" s="33" t="s">
        <v>77</v>
      </c>
      <c r="E4" s="33" t="s">
        <v>78</v>
      </c>
      <c r="F4" s="33" t="s">
        <v>79</v>
      </c>
      <c r="G4" s="33" t="s">
        <v>76</v>
      </c>
      <c r="H4" s="33" t="s">
        <v>77</v>
      </c>
      <c r="I4" s="33" t="s">
        <v>78</v>
      </c>
      <c r="J4" s="33" t="s">
        <v>79</v>
      </c>
      <c r="K4" s="33" t="s">
        <v>76</v>
      </c>
      <c r="L4" s="33" t="s">
        <v>77</v>
      </c>
      <c r="M4" s="33" t="s">
        <v>78</v>
      </c>
      <c r="N4" s="33" t="s">
        <v>79</v>
      </c>
      <c r="O4" s="33" t="s">
        <v>76</v>
      </c>
      <c r="P4" s="33" t="s">
        <v>77</v>
      </c>
      <c r="Q4" s="33" t="s">
        <v>78</v>
      </c>
      <c r="R4" s="33" t="s">
        <v>79</v>
      </c>
      <c r="S4" s="33" t="s">
        <v>76</v>
      </c>
      <c r="T4" s="33" t="s">
        <v>77</v>
      </c>
      <c r="U4" s="33" t="s">
        <v>78</v>
      </c>
      <c r="V4" s="33" t="s">
        <v>79</v>
      </c>
      <c r="W4" s="33" t="s">
        <v>76</v>
      </c>
      <c r="X4" s="33" t="s">
        <v>77</v>
      </c>
      <c r="Y4" s="33" t="s">
        <v>78</v>
      </c>
      <c r="Z4" s="33" t="s">
        <v>79</v>
      </c>
      <c r="AA4" s="33" t="s">
        <v>76</v>
      </c>
      <c r="AB4" s="33" t="s">
        <v>77</v>
      </c>
      <c r="AC4" s="33" t="s">
        <v>78</v>
      </c>
      <c r="AD4" s="33" t="s">
        <v>79</v>
      </c>
      <c r="AE4" s="33" t="s">
        <v>76</v>
      </c>
      <c r="AF4" s="33" t="s">
        <v>77</v>
      </c>
      <c r="AG4" s="33" t="s">
        <v>78</v>
      </c>
      <c r="AH4" s="33" t="s">
        <v>79</v>
      </c>
      <c r="AI4" s="33" t="s">
        <v>76</v>
      </c>
      <c r="AJ4" s="33" t="s">
        <v>77</v>
      </c>
      <c r="AK4" s="33" t="s">
        <v>78</v>
      </c>
      <c r="AL4" s="33" t="s">
        <v>79</v>
      </c>
      <c r="AM4" s="33" t="s">
        <v>76</v>
      </c>
      <c r="AN4" s="33" t="s">
        <v>77</v>
      </c>
      <c r="AO4" s="33" t="s">
        <v>78</v>
      </c>
      <c r="AP4" s="33" t="s">
        <v>79</v>
      </c>
      <c r="AQ4" s="33" t="s">
        <v>76</v>
      </c>
      <c r="AR4" s="33" t="s">
        <v>77</v>
      </c>
      <c r="AS4" s="33" t="s">
        <v>78</v>
      </c>
      <c r="AT4" s="33" t="s">
        <v>79</v>
      </c>
      <c r="AU4" s="33" t="s">
        <v>76</v>
      </c>
      <c r="AV4" s="33" t="s">
        <v>77</v>
      </c>
      <c r="AW4" s="33" t="s">
        <v>78</v>
      </c>
      <c r="AX4" s="33" t="s">
        <v>79</v>
      </c>
      <c r="AY4" s="33" t="s">
        <v>76</v>
      </c>
      <c r="AZ4" s="33" t="s">
        <v>77</v>
      </c>
      <c r="BA4" s="33" t="s">
        <v>78</v>
      </c>
      <c r="BB4" s="33" t="s">
        <v>79</v>
      </c>
      <c r="BC4" s="33" t="s">
        <v>76</v>
      </c>
      <c r="BD4" s="33" t="s">
        <v>77</v>
      </c>
      <c r="BE4" s="33" t="s">
        <v>78</v>
      </c>
      <c r="BF4" s="33" t="s">
        <v>79</v>
      </c>
      <c r="BG4" s="33" t="s">
        <v>76</v>
      </c>
      <c r="BH4" s="33" t="s">
        <v>77</v>
      </c>
      <c r="BI4" s="33" t="s">
        <v>78</v>
      </c>
      <c r="BJ4" s="33" t="s">
        <v>79</v>
      </c>
      <c r="BK4" s="33" t="s">
        <v>76</v>
      </c>
      <c r="BL4" s="33" t="s">
        <v>77</v>
      </c>
      <c r="BM4" s="33" t="s">
        <v>78</v>
      </c>
      <c r="BN4" s="33" t="s">
        <v>79</v>
      </c>
      <c r="BO4" s="33" t="s">
        <v>76</v>
      </c>
      <c r="BP4" s="33" t="s">
        <v>77</v>
      </c>
      <c r="BQ4" s="33" t="s">
        <v>78</v>
      </c>
      <c r="BR4" s="33" t="s">
        <v>79</v>
      </c>
      <c r="BS4" s="33" t="s">
        <v>76</v>
      </c>
      <c r="BT4" s="33" t="s">
        <v>77</v>
      </c>
      <c r="BU4" s="33" t="s">
        <v>78</v>
      </c>
      <c r="BV4" s="33" t="s">
        <v>79</v>
      </c>
      <c r="BW4" s="33" t="s">
        <v>76</v>
      </c>
      <c r="BX4" s="33" t="s">
        <v>77</v>
      </c>
      <c r="BY4" s="33" t="s">
        <v>78</v>
      </c>
      <c r="BZ4" s="33" t="s">
        <v>79</v>
      </c>
      <c r="CA4" s="33" t="s">
        <v>76</v>
      </c>
      <c r="CB4" s="33" t="s">
        <v>77</v>
      </c>
      <c r="CC4" s="33" t="s">
        <v>78</v>
      </c>
      <c r="CD4" s="33" t="s">
        <v>79</v>
      </c>
      <c r="CE4" s="33" t="s">
        <v>76</v>
      </c>
      <c r="CF4" s="33" t="s">
        <v>77</v>
      </c>
      <c r="CG4" s="33" t="s">
        <v>78</v>
      </c>
      <c r="CH4" s="33" t="s">
        <v>79</v>
      </c>
      <c r="CI4" s="33" t="s">
        <v>76</v>
      </c>
      <c r="CJ4" s="33" t="s">
        <v>77</v>
      </c>
      <c r="CK4" s="33" t="s">
        <v>78</v>
      </c>
      <c r="CL4" s="33" t="s">
        <v>79</v>
      </c>
      <c r="CM4" s="33" t="s">
        <v>76</v>
      </c>
      <c r="CN4" s="33" t="s">
        <v>77</v>
      </c>
      <c r="CO4" s="33" t="s">
        <v>78</v>
      </c>
      <c r="CP4" s="33" t="s">
        <v>79</v>
      </c>
      <c r="CQ4" s="33" t="s">
        <v>76</v>
      </c>
      <c r="CR4" s="33" t="s">
        <v>77</v>
      </c>
      <c r="CS4" s="33" t="s">
        <v>78</v>
      </c>
      <c r="CT4" s="33" t="s">
        <v>79</v>
      </c>
      <c r="CU4" s="33" t="s">
        <v>76</v>
      </c>
      <c r="CV4" s="33" t="s">
        <v>77</v>
      </c>
      <c r="CW4" s="33" t="s">
        <v>78</v>
      </c>
      <c r="CX4" s="33" t="s">
        <v>79</v>
      </c>
      <c r="CY4" s="33" t="s">
        <v>76</v>
      </c>
      <c r="CZ4" s="33" t="s">
        <v>77</v>
      </c>
      <c r="DA4" s="33" t="s">
        <v>78</v>
      </c>
      <c r="DB4" s="33" t="s">
        <v>79</v>
      </c>
      <c r="DC4" s="33" t="s">
        <v>76</v>
      </c>
      <c r="DD4" s="33" t="s">
        <v>77</v>
      </c>
      <c r="DE4" s="33" t="s">
        <v>78</v>
      </c>
      <c r="DF4" s="33" t="s">
        <v>79</v>
      </c>
      <c r="DG4" s="33" t="s">
        <v>76</v>
      </c>
      <c r="DH4" s="33" t="s">
        <v>77</v>
      </c>
      <c r="DI4" s="33" t="s">
        <v>78</v>
      </c>
      <c r="DJ4" s="33" t="s">
        <v>79</v>
      </c>
      <c r="DK4" s="33" t="s">
        <v>76</v>
      </c>
      <c r="DL4" s="33" t="s">
        <v>77</v>
      </c>
      <c r="DM4" s="33" t="s">
        <v>78</v>
      </c>
      <c r="DN4" s="33" t="s">
        <v>79</v>
      </c>
      <c r="DO4" s="33" t="s">
        <v>76</v>
      </c>
      <c r="DP4" s="33" t="s">
        <v>77</v>
      </c>
      <c r="DQ4" s="33" t="s">
        <v>78</v>
      </c>
      <c r="DR4" s="33" t="s">
        <v>79</v>
      </c>
      <c r="DS4" s="33" t="s">
        <v>76</v>
      </c>
      <c r="DT4" s="33" t="s">
        <v>77</v>
      </c>
      <c r="DU4" s="33" t="s">
        <v>78</v>
      </c>
      <c r="DV4" s="33" t="s">
        <v>79</v>
      </c>
      <c r="DW4" s="33" t="s">
        <v>76</v>
      </c>
      <c r="DX4" s="33" t="s">
        <v>77</v>
      </c>
      <c r="DY4" s="33" t="s">
        <v>78</v>
      </c>
      <c r="DZ4" s="33" t="s">
        <v>79</v>
      </c>
      <c r="EA4" s="33" t="s">
        <v>76</v>
      </c>
      <c r="EB4" s="33" t="s">
        <v>77</v>
      </c>
      <c r="EC4" s="33" t="s">
        <v>78</v>
      </c>
      <c r="ED4" s="33" t="s">
        <v>79</v>
      </c>
      <c r="EE4" s="33" t="s">
        <v>76</v>
      </c>
      <c r="EF4" s="33" t="s">
        <v>77</v>
      </c>
      <c r="EG4" s="33" t="s">
        <v>78</v>
      </c>
      <c r="EH4" s="33" t="s">
        <v>79</v>
      </c>
      <c r="EI4" s="33" t="s">
        <v>76</v>
      </c>
      <c r="EJ4" s="33" t="s">
        <v>77</v>
      </c>
      <c r="EK4" s="33" t="s">
        <v>78</v>
      </c>
      <c r="EL4" s="33" t="s">
        <v>79</v>
      </c>
      <c r="EM4" s="33" t="s">
        <v>76</v>
      </c>
      <c r="EN4" s="33" t="s">
        <v>77</v>
      </c>
      <c r="EO4" s="33" t="s">
        <v>78</v>
      </c>
      <c r="EP4" s="33" t="s">
        <v>79</v>
      </c>
      <c r="EQ4" s="33" t="s">
        <v>76</v>
      </c>
      <c r="ER4" s="33" t="s">
        <v>77</v>
      </c>
      <c r="ES4" s="33" t="s">
        <v>78</v>
      </c>
      <c r="ET4" s="33" t="s">
        <v>79</v>
      </c>
      <c r="EU4" s="33" t="s">
        <v>76</v>
      </c>
      <c r="EV4" s="33" t="s">
        <v>77</v>
      </c>
      <c r="EW4" s="33" t="s">
        <v>78</v>
      </c>
      <c r="EX4" s="33" t="s">
        <v>79</v>
      </c>
      <c r="EY4" s="33" t="s">
        <v>76</v>
      </c>
      <c r="EZ4" s="33" t="s">
        <v>77</v>
      </c>
      <c r="FA4" s="33" t="s">
        <v>78</v>
      </c>
      <c r="FB4" s="33" t="s">
        <v>79</v>
      </c>
    </row>
    <row r="5" spans="1:159" x14ac:dyDescent="0.25">
      <c r="B5" s="33" t="s">
        <v>250</v>
      </c>
      <c r="C5" s="4"/>
    </row>
    <row r="6" spans="1:159" x14ac:dyDescent="0.25">
      <c r="B6" s="33" t="s">
        <v>1</v>
      </c>
      <c r="C6" s="58">
        <v>59703.634149999998</v>
      </c>
      <c r="D6" s="58">
        <v>53530.760459999998</v>
      </c>
      <c r="E6" s="58">
        <v>48980.880279999998</v>
      </c>
      <c r="F6" s="58">
        <v>54810.202420000001</v>
      </c>
      <c r="G6" s="58">
        <v>60661.794809999999</v>
      </c>
      <c r="H6" s="58">
        <v>54266.382610000001</v>
      </c>
      <c r="I6" s="58">
        <v>48781.373910000002</v>
      </c>
      <c r="J6" s="58">
        <v>54988.321810000001</v>
      </c>
      <c r="K6" s="58">
        <v>64793.823969999998</v>
      </c>
      <c r="L6" s="58">
        <v>58632.624969999997</v>
      </c>
      <c r="M6" s="58">
        <v>51699.66461</v>
      </c>
      <c r="N6" s="58">
        <v>58004.871780000001</v>
      </c>
      <c r="O6" s="58">
        <v>62595.133049999997</v>
      </c>
      <c r="P6" s="58">
        <v>58285.928829999997</v>
      </c>
      <c r="Q6" s="58">
        <v>52108.159319999999</v>
      </c>
      <c r="R6" s="58">
        <v>59785.515850000003</v>
      </c>
      <c r="S6" s="58">
        <v>62500.200409999998</v>
      </c>
      <c r="T6" s="58">
        <v>53863.569510000001</v>
      </c>
      <c r="U6" s="58">
        <v>53150.595509999999</v>
      </c>
      <c r="V6" s="58">
        <v>55247.71084</v>
      </c>
      <c r="W6" s="58">
        <v>64695.59895</v>
      </c>
      <c r="X6" s="58">
        <v>58261.789559999997</v>
      </c>
      <c r="Y6" s="58">
        <v>53472.194029999999</v>
      </c>
      <c r="Z6" s="58">
        <v>57680.704169999997</v>
      </c>
      <c r="AA6" s="58">
        <v>66114.071360000002</v>
      </c>
      <c r="AB6" s="58">
        <v>60392.771119999998</v>
      </c>
      <c r="AC6" s="58">
        <v>61835.673990000003</v>
      </c>
      <c r="AD6" s="58">
        <v>60557.660179999999</v>
      </c>
      <c r="AE6" s="58">
        <v>69307.516260000004</v>
      </c>
      <c r="AF6" s="58">
        <v>66337.791200000007</v>
      </c>
      <c r="AG6" s="58">
        <v>60717.04264</v>
      </c>
      <c r="AH6" s="58">
        <v>64308.752589999996</v>
      </c>
      <c r="AI6" s="58">
        <v>71289.428870000003</v>
      </c>
      <c r="AJ6" s="58">
        <v>66912.0717</v>
      </c>
      <c r="AK6" s="58">
        <v>64965.684500000003</v>
      </c>
      <c r="AL6" s="58">
        <v>67666.019899999999</v>
      </c>
      <c r="AM6" s="58">
        <v>74240.830650000004</v>
      </c>
      <c r="AN6" s="58">
        <v>67101.382889999993</v>
      </c>
      <c r="AO6" s="58">
        <v>63854.241470000001</v>
      </c>
      <c r="AP6" s="58">
        <v>69856.8649</v>
      </c>
      <c r="AQ6" s="58">
        <v>77206.046690000003</v>
      </c>
      <c r="AR6" s="58">
        <v>71300.488660000003</v>
      </c>
      <c r="AS6" s="58">
        <v>66752.815369999997</v>
      </c>
      <c r="AT6" s="58">
        <v>73171.631269999998</v>
      </c>
      <c r="AU6" s="58">
        <v>80223.155369999993</v>
      </c>
      <c r="AV6" s="58">
        <v>72464.289399999994</v>
      </c>
      <c r="AW6" s="58">
        <v>68866.757849999995</v>
      </c>
      <c r="AX6" s="58">
        <v>73277.477270000003</v>
      </c>
      <c r="AY6" s="58">
        <v>80304.212530000004</v>
      </c>
      <c r="AZ6" s="58">
        <v>75373.972909999997</v>
      </c>
      <c r="BA6" s="58">
        <v>69023.364679999999</v>
      </c>
      <c r="BB6" s="58">
        <v>73567.973069999993</v>
      </c>
      <c r="BC6" s="58">
        <v>80606.028260000006</v>
      </c>
      <c r="BD6" s="58">
        <v>77635.847899999993</v>
      </c>
      <c r="BE6" s="58">
        <v>66855.75894</v>
      </c>
      <c r="BF6" s="58">
        <v>73665.069489999994</v>
      </c>
      <c r="BG6" s="58">
        <v>81852.525569999998</v>
      </c>
      <c r="BH6" s="58">
        <v>75365.263389999993</v>
      </c>
      <c r="BI6" s="58">
        <v>70807.933059999996</v>
      </c>
      <c r="BJ6" s="58">
        <v>74773.608890000003</v>
      </c>
      <c r="BK6" s="58">
        <v>82077.892760000002</v>
      </c>
      <c r="BL6" s="58">
        <v>76097.925279999996</v>
      </c>
      <c r="BM6" s="58">
        <v>67058.105809999994</v>
      </c>
      <c r="BN6" s="58">
        <v>75130.930529999998</v>
      </c>
      <c r="BO6" s="58">
        <v>85774.686400000006</v>
      </c>
      <c r="BP6" s="58">
        <v>80107.728409999996</v>
      </c>
      <c r="BQ6" s="58">
        <v>74319.581309999994</v>
      </c>
      <c r="BR6" s="58">
        <v>78745.490869999994</v>
      </c>
      <c r="BS6" s="58">
        <v>86569.36305</v>
      </c>
      <c r="BT6" s="58">
        <v>77705.560519999999</v>
      </c>
      <c r="BU6" s="58">
        <v>76348.980710000003</v>
      </c>
      <c r="BV6" s="58">
        <v>79065.807799999995</v>
      </c>
      <c r="BW6" s="58">
        <v>86569.36305</v>
      </c>
      <c r="BX6" s="58">
        <v>83121.976320000002</v>
      </c>
      <c r="BY6" s="58">
        <v>73663.513030000002</v>
      </c>
      <c r="BZ6" s="58">
        <v>79055.690100000007</v>
      </c>
      <c r="CA6" s="58">
        <v>86569.36305</v>
      </c>
      <c r="CB6" s="58">
        <v>78612.943750000006</v>
      </c>
      <c r="CC6" s="58">
        <v>72886.671350000004</v>
      </c>
      <c r="CD6" s="58">
        <v>79278.318799999994</v>
      </c>
      <c r="CE6" s="58">
        <v>86569.36305</v>
      </c>
      <c r="CF6" s="58">
        <v>81677.642219999994</v>
      </c>
      <c r="CG6" s="58">
        <v>74668.71127</v>
      </c>
      <c r="CH6" s="58">
        <v>79171.218800000002</v>
      </c>
      <c r="CI6" s="58">
        <v>86973.65724</v>
      </c>
      <c r="CJ6" s="58">
        <v>81813.865349999993</v>
      </c>
      <c r="CK6" s="58">
        <v>76996.900080000007</v>
      </c>
      <c r="CL6" s="58">
        <v>79544.292069999996</v>
      </c>
      <c r="CM6" s="58">
        <v>88563.117079999996</v>
      </c>
      <c r="CN6" s="58">
        <v>84101.433789999995</v>
      </c>
      <c r="CO6" s="58">
        <v>75886.023360000007</v>
      </c>
      <c r="CP6" s="58">
        <v>80525.021840000001</v>
      </c>
      <c r="CQ6" s="58">
        <v>88563.117079999996</v>
      </c>
      <c r="CR6" s="58">
        <v>83176.635320000001</v>
      </c>
      <c r="CS6" s="58">
        <v>75422.959690000003</v>
      </c>
      <c r="CT6" s="58">
        <v>79792.451620000007</v>
      </c>
      <c r="CU6" s="58">
        <v>88563.117079999996</v>
      </c>
      <c r="CV6" s="58">
        <v>83462.708790000004</v>
      </c>
      <c r="CW6" s="58">
        <v>75824.907990000007</v>
      </c>
      <c r="CX6" s="58">
        <v>79907.352039999998</v>
      </c>
      <c r="CY6" s="58">
        <v>88563.117079999996</v>
      </c>
      <c r="CZ6" s="58">
        <v>83916.164080000002</v>
      </c>
      <c r="DA6" s="58">
        <v>75463.384600000005</v>
      </c>
      <c r="DB6" s="58">
        <v>79727.323820000005</v>
      </c>
      <c r="DC6" s="58">
        <v>88563.117079999996</v>
      </c>
      <c r="DD6" s="58">
        <v>83153.001430000004</v>
      </c>
      <c r="DE6" s="58">
        <v>73068.669800000003</v>
      </c>
      <c r="DF6" s="58">
        <v>79183.918799999999</v>
      </c>
      <c r="DG6" s="58">
        <v>88833.687879999998</v>
      </c>
      <c r="DH6" s="58">
        <v>83496.537939999995</v>
      </c>
      <c r="DI6" s="58">
        <v>76962.92542</v>
      </c>
      <c r="DJ6" s="58">
        <v>80666.726840000003</v>
      </c>
      <c r="DK6" s="58">
        <v>88833.687879999998</v>
      </c>
      <c r="DL6" s="58">
        <v>84303.004119999998</v>
      </c>
      <c r="DM6" s="58">
        <v>76696.471730000005</v>
      </c>
      <c r="DN6" s="58">
        <v>80786.134900000005</v>
      </c>
      <c r="DO6" s="58">
        <v>88830.641480000006</v>
      </c>
      <c r="DP6" s="58">
        <v>84406.962119999997</v>
      </c>
      <c r="DQ6" s="58">
        <v>73193.092040000003</v>
      </c>
      <c r="DR6" s="58">
        <v>80582.553400000004</v>
      </c>
      <c r="DS6" s="58">
        <v>88159.128289999993</v>
      </c>
      <c r="DT6" s="58">
        <v>84406.962119999997</v>
      </c>
      <c r="DU6" s="58">
        <v>75292.114790000007</v>
      </c>
      <c r="DV6" s="58">
        <v>77432.88897</v>
      </c>
      <c r="DW6" s="58">
        <v>88833.687879999998</v>
      </c>
      <c r="DX6" s="58">
        <v>84406.962119999997</v>
      </c>
      <c r="DY6" s="58">
        <v>77297.853950000004</v>
      </c>
      <c r="DZ6" s="58">
        <v>77144.751340000003</v>
      </c>
      <c r="EA6" s="58">
        <v>87020.227329999994</v>
      </c>
      <c r="EB6" s="58">
        <v>84406.962119999997</v>
      </c>
      <c r="EC6" s="58">
        <v>75705.011240000007</v>
      </c>
      <c r="ED6" s="58">
        <v>75458.837679999997</v>
      </c>
      <c r="EE6" s="58">
        <v>86552.291450000004</v>
      </c>
      <c r="EF6" s="58">
        <v>84406.962119999997</v>
      </c>
      <c r="EG6" s="58">
        <v>77738.559649999996</v>
      </c>
      <c r="EH6" s="58">
        <v>78776.623860000007</v>
      </c>
      <c r="EI6" s="58">
        <v>88691.346420000002</v>
      </c>
      <c r="EJ6" s="58">
        <v>84406.962119999997</v>
      </c>
      <c r="EK6" s="58">
        <v>77202.845700000005</v>
      </c>
      <c r="EL6" s="58">
        <v>79302.793099999995</v>
      </c>
      <c r="EM6" s="58">
        <v>84648.178920000006</v>
      </c>
      <c r="EN6" s="58">
        <v>84406.962119999997</v>
      </c>
      <c r="EO6" s="58">
        <v>76905.663419999997</v>
      </c>
      <c r="EP6" s="58">
        <v>77127.356849999996</v>
      </c>
      <c r="EQ6" s="58">
        <v>88782.158590000006</v>
      </c>
      <c r="ER6" s="58">
        <v>84406.962119999997</v>
      </c>
      <c r="ES6" s="58">
        <v>73546.444220000005</v>
      </c>
      <c r="ET6" s="58">
        <v>76962.465939999995</v>
      </c>
      <c r="EU6" s="58">
        <v>82996.375180000003</v>
      </c>
      <c r="EV6" s="58">
        <v>84406.962119999997</v>
      </c>
      <c r="EW6" s="58">
        <v>77273.827430000005</v>
      </c>
      <c r="EX6" s="58">
        <v>79621.898520000002</v>
      </c>
      <c r="EY6" s="58">
        <v>86186.644740000003</v>
      </c>
      <c r="EZ6" s="58">
        <v>84406.962119999997</v>
      </c>
      <c r="FA6" s="58">
        <v>77038.782709999999</v>
      </c>
      <c r="FB6" s="58">
        <v>74986.152029999997</v>
      </c>
    </row>
    <row r="7" spans="1:159" x14ac:dyDescent="0.25">
      <c r="B7" s="33" t="s">
        <v>2</v>
      </c>
      <c r="C7" s="58">
        <v>4416.3087880000003</v>
      </c>
      <c r="D7" s="58">
        <v>4739.0984099999996</v>
      </c>
      <c r="E7" s="58">
        <v>4473.7992780000004</v>
      </c>
      <c r="F7" s="58">
        <v>4562.0794260000002</v>
      </c>
      <c r="G7" s="58">
        <v>4560.8679080000002</v>
      </c>
      <c r="H7" s="58">
        <v>4739.0984099999996</v>
      </c>
      <c r="I7" s="58">
        <v>4617.517938</v>
      </c>
      <c r="J7" s="58">
        <v>4581.1485830000001</v>
      </c>
      <c r="K7" s="58">
        <v>4560.8679080000002</v>
      </c>
      <c r="L7" s="58">
        <v>4593.8669220000002</v>
      </c>
      <c r="M7" s="58">
        <v>4617.517938</v>
      </c>
      <c r="N7" s="58">
        <v>4583.5099259999997</v>
      </c>
      <c r="O7" s="58">
        <v>4561.7519080000002</v>
      </c>
      <c r="P7" s="58">
        <v>4739.0984099999996</v>
      </c>
      <c r="Q7" s="58">
        <v>4617.517938</v>
      </c>
      <c r="R7" s="58">
        <v>4441.5287259999996</v>
      </c>
      <c r="S7" s="58">
        <v>4906.4874479999999</v>
      </c>
      <c r="T7" s="58">
        <v>4852.4474220000002</v>
      </c>
      <c r="U7" s="58">
        <v>4730.2279440000002</v>
      </c>
      <c r="V7" s="58">
        <v>4836.8402260000003</v>
      </c>
      <c r="W7" s="58">
        <v>5096.3154480000003</v>
      </c>
      <c r="X7" s="58">
        <v>5057.3241500000004</v>
      </c>
      <c r="Y7" s="58">
        <v>4748.1483239999998</v>
      </c>
      <c r="Z7" s="58">
        <v>4898.7023259999996</v>
      </c>
      <c r="AA7" s="58">
        <v>5193.004508</v>
      </c>
      <c r="AB7" s="58">
        <v>4813.2077440000003</v>
      </c>
      <c r="AC7" s="58">
        <v>4977.4874579999996</v>
      </c>
      <c r="AD7" s="58">
        <v>5091.261426</v>
      </c>
      <c r="AE7" s="58">
        <v>5106.8839980000002</v>
      </c>
      <c r="AF7" s="58">
        <v>5204.9117919999999</v>
      </c>
      <c r="AG7" s="58">
        <v>5210.2447439999996</v>
      </c>
      <c r="AH7" s="58">
        <v>5201.4799080000003</v>
      </c>
      <c r="AI7" s="58">
        <v>5554.1842690000003</v>
      </c>
      <c r="AJ7" s="58">
        <v>5239.5727919999999</v>
      </c>
      <c r="AK7" s="58">
        <v>4848.3749580000003</v>
      </c>
      <c r="AL7" s="58">
        <v>5279.7453880000003</v>
      </c>
      <c r="AM7" s="58">
        <v>7746.4495660000002</v>
      </c>
      <c r="AN7" s="58">
        <v>7761.2766549999997</v>
      </c>
      <c r="AO7" s="58">
        <v>7628.6768179999999</v>
      </c>
      <c r="AP7" s="58">
        <v>7569.9285769999997</v>
      </c>
      <c r="AQ7" s="58">
        <v>9438.4704390000006</v>
      </c>
      <c r="AR7" s="58">
        <v>6164.3008390000005</v>
      </c>
      <c r="AS7" s="58">
        <v>6933.148228</v>
      </c>
      <c r="AT7" s="58">
        <v>6596.566527</v>
      </c>
      <c r="AU7" s="58">
        <v>9532.6421790000004</v>
      </c>
      <c r="AV7" s="58">
        <v>9420.5521919999992</v>
      </c>
      <c r="AW7" s="58">
        <v>9338.6542379999992</v>
      </c>
      <c r="AX7" s="58">
        <v>9258.9682260000009</v>
      </c>
      <c r="AY7" s="58">
        <v>11636.770339999999</v>
      </c>
      <c r="AZ7" s="58">
        <v>9509.9328229999992</v>
      </c>
      <c r="BA7" s="58">
        <v>11888.22062</v>
      </c>
      <c r="BB7" s="58">
        <v>11835.15223</v>
      </c>
      <c r="BC7" s="58">
        <v>12050.303809999999</v>
      </c>
      <c r="BD7" s="58">
        <v>8662.9822509999995</v>
      </c>
      <c r="BE7" s="58">
        <v>11552.77664</v>
      </c>
      <c r="BF7" s="58">
        <v>11835.15223</v>
      </c>
      <c r="BG7" s="58">
        <v>12072.83035</v>
      </c>
      <c r="BH7" s="58">
        <v>11848.530350000001</v>
      </c>
      <c r="BI7" s="58">
        <v>9320.4096179999997</v>
      </c>
      <c r="BJ7" s="58">
        <v>11835.15223</v>
      </c>
      <c r="BK7" s="58">
        <v>12072.83035</v>
      </c>
      <c r="BL7" s="58">
        <v>7952.4434920000003</v>
      </c>
      <c r="BM7" s="58">
        <v>11767.219580000001</v>
      </c>
      <c r="BN7" s="58">
        <v>11009.46947</v>
      </c>
      <c r="BO7" s="58">
        <v>12072.83035</v>
      </c>
      <c r="BP7" s="58">
        <v>8022.9143100000001</v>
      </c>
      <c r="BQ7" s="58">
        <v>7639.0789599999998</v>
      </c>
      <c r="BR7" s="58">
        <v>10939.76125</v>
      </c>
      <c r="BS7" s="58">
        <v>13881.923349999999</v>
      </c>
      <c r="BT7" s="58">
        <v>13968.42049</v>
      </c>
      <c r="BU7" s="58">
        <v>7936.5862379999999</v>
      </c>
      <c r="BV7" s="58">
        <v>13640.54213</v>
      </c>
      <c r="BW7" s="58">
        <v>13881.923349999999</v>
      </c>
      <c r="BX7" s="58">
        <v>9922.67281</v>
      </c>
      <c r="BY7" s="58">
        <v>11070.31185</v>
      </c>
      <c r="BZ7" s="58">
        <v>13188.42671</v>
      </c>
      <c r="CA7" s="58">
        <v>13881.923349999999</v>
      </c>
      <c r="CB7" s="58">
        <v>13225.954</v>
      </c>
      <c r="CC7" s="58">
        <v>10657.377049999999</v>
      </c>
      <c r="CD7" s="58">
        <v>12391.529759999999</v>
      </c>
      <c r="CE7" s="58">
        <v>13881.923349999999</v>
      </c>
      <c r="CF7" s="58">
        <v>9906.0182499999992</v>
      </c>
      <c r="CG7" s="58">
        <v>11770.901159999999</v>
      </c>
      <c r="CH7" s="58">
        <v>13115.43015</v>
      </c>
      <c r="CI7" s="58">
        <v>13881.923349999999</v>
      </c>
      <c r="CJ7" s="58">
        <v>11043.06666</v>
      </c>
      <c r="CK7" s="58">
        <v>8567.8553850000008</v>
      </c>
      <c r="CL7" s="58">
        <v>13510.639359999999</v>
      </c>
      <c r="CM7" s="58">
        <v>13881.923349999999</v>
      </c>
      <c r="CN7" s="58">
        <v>14038.891310000001</v>
      </c>
      <c r="CO7" s="58">
        <v>11178.008239999999</v>
      </c>
      <c r="CP7" s="58">
        <v>13642.13673</v>
      </c>
      <c r="CQ7" s="58">
        <v>13881.923349999999</v>
      </c>
      <c r="CR7" s="58">
        <v>13637.4267</v>
      </c>
      <c r="CS7" s="58">
        <v>11139.90344</v>
      </c>
      <c r="CT7" s="58">
        <v>13642.13673</v>
      </c>
      <c r="CU7" s="58">
        <v>13881.923349999999</v>
      </c>
      <c r="CV7" s="58">
        <v>14036.85116</v>
      </c>
      <c r="CW7" s="58">
        <v>11759.64964</v>
      </c>
      <c r="CX7" s="58">
        <v>13412.59367</v>
      </c>
      <c r="CY7" s="58">
        <v>13881.923349999999</v>
      </c>
      <c r="CZ7" s="58">
        <v>14038.891310000001</v>
      </c>
      <c r="DA7" s="58">
        <v>11178.008239999999</v>
      </c>
      <c r="DB7" s="58">
        <v>13605.59338</v>
      </c>
      <c r="DC7" s="58">
        <v>13881.923349999999</v>
      </c>
      <c r="DD7" s="58">
        <v>14038.891310000001</v>
      </c>
      <c r="DE7" s="58">
        <v>13707.471439999999</v>
      </c>
      <c r="DF7" s="58">
        <v>13424.29818</v>
      </c>
      <c r="DG7" s="58">
        <v>13878.87695</v>
      </c>
      <c r="DH7" s="58">
        <v>14038.891310000001</v>
      </c>
      <c r="DI7" s="58">
        <v>11177.732840000001</v>
      </c>
      <c r="DJ7" s="58">
        <v>12450.15106</v>
      </c>
      <c r="DK7" s="58">
        <v>13878.87695</v>
      </c>
      <c r="DL7" s="58">
        <v>13457.94407</v>
      </c>
      <c r="DM7" s="58">
        <v>8199.2865199999997</v>
      </c>
      <c r="DN7" s="58">
        <v>10988.477800000001</v>
      </c>
      <c r="DO7" s="58">
        <v>13881.923349999999</v>
      </c>
      <c r="DP7" s="58">
        <v>14038.891310000001</v>
      </c>
      <c r="DQ7" s="58">
        <v>11325.52426</v>
      </c>
      <c r="DR7" s="58">
        <v>13642.13673</v>
      </c>
      <c r="DS7" s="58">
        <v>13878.87695</v>
      </c>
      <c r="DT7" s="58">
        <v>14038.891310000001</v>
      </c>
      <c r="DU7" s="58">
        <v>8734.7618779999993</v>
      </c>
      <c r="DV7" s="58">
        <v>13599.54889</v>
      </c>
      <c r="DW7" s="58">
        <v>12504.751770000001</v>
      </c>
      <c r="DX7" s="58">
        <v>14038.891310000001</v>
      </c>
      <c r="DY7" s="58">
        <v>5991.599494</v>
      </c>
      <c r="DZ7" s="58">
        <v>12438.38306</v>
      </c>
      <c r="EA7" s="58">
        <v>13881.923349999999</v>
      </c>
      <c r="EB7" s="58">
        <v>14038.891310000001</v>
      </c>
      <c r="EC7" s="58">
        <v>8063.8689219999997</v>
      </c>
      <c r="ED7" s="58">
        <v>13191.225179999999</v>
      </c>
      <c r="EE7" s="58">
        <v>13781.440060000001</v>
      </c>
      <c r="EF7" s="58">
        <v>14038.891310000001</v>
      </c>
      <c r="EG7" s="58">
        <v>13031.496709999999</v>
      </c>
      <c r="EH7" s="58">
        <v>13639.135130000001</v>
      </c>
      <c r="EI7" s="58">
        <v>11340.02895</v>
      </c>
      <c r="EJ7" s="58">
        <v>14038.891310000001</v>
      </c>
      <c r="EK7" s="58">
        <v>6067.4525510000003</v>
      </c>
      <c r="EL7" s="58">
        <v>11065.952730000001</v>
      </c>
      <c r="EM7" s="58">
        <v>13784.70521</v>
      </c>
      <c r="EN7" s="58">
        <v>14038.891310000001</v>
      </c>
      <c r="EO7" s="58">
        <v>7309.1815139999999</v>
      </c>
      <c r="EP7" s="58">
        <v>11813.100479999999</v>
      </c>
      <c r="EQ7" s="58">
        <v>13878.87695</v>
      </c>
      <c r="ER7" s="58">
        <v>14038.891310000001</v>
      </c>
      <c r="ES7" s="58">
        <v>7203.4132380000001</v>
      </c>
      <c r="ET7" s="58">
        <v>11065.952730000001</v>
      </c>
      <c r="EU7" s="58">
        <v>13784.70521</v>
      </c>
      <c r="EV7" s="58">
        <v>14038.891310000001</v>
      </c>
      <c r="EW7" s="58">
        <v>13727.574619999999</v>
      </c>
      <c r="EX7" s="58">
        <v>13458.96768</v>
      </c>
      <c r="EY7" s="58">
        <v>13784.70521</v>
      </c>
      <c r="EZ7" s="58">
        <v>14038.891310000001</v>
      </c>
      <c r="FA7" s="58">
        <v>8340.7199270000001</v>
      </c>
      <c r="FB7" s="58">
        <v>7762.9945459999999</v>
      </c>
    </row>
    <row r="8" spans="1:159" x14ac:dyDescent="0.25">
      <c r="B8" s="33" t="s">
        <v>3</v>
      </c>
      <c r="C8" s="58">
        <v>9374.4927119999993</v>
      </c>
      <c r="D8" s="58">
        <v>7876.3743169999998</v>
      </c>
      <c r="E8" s="58">
        <v>10520.913699999999</v>
      </c>
      <c r="F8" s="58">
        <v>10237.52433</v>
      </c>
      <c r="G8" s="58">
        <v>10520.913699999999</v>
      </c>
      <c r="H8" s="58">
        <v>8608.9160879999999</v>
      </c>
      <c r="I8" s="58">
        <v>10109.61629</v>
      </c>
      <c r="J8" s="58">
        <v>10146.851919999999</v>
      </c>
      <c r="K8" s="58">
        <v>9667.5260620000008</v>
      </c>
      <c r="L8" s="58">
        <v>9196.064214</v>
      </c>
      <c r="M8" s="58">
        <v>10651.664769999999</v>
      </c>
      <c r="N8" s="58">
        <v>10211.469489999999</v>
      </c>
      <c r="O8" s="58">
        <v>10651.664769999999</v>
      </c>
      <c r="P8" s="58">
        <v>9615.7021110000005</v>
      </c>
      <c r="Q8" s="58">
        <v>10342.22056</v>
      </c>
      <c r="R8" s="58">
        <v>9622.1421750000009</v>
      </c>
      <c r="S8" s="58">
        <v>10403.58865</v>
      </c>
      <c r="T8" s="58">
        <v>10365.14106</v>
      </c>
      <c r="U8" s="58">
        <v>9171.5259760000008</v>
      </c>
      <c r="V8" s="58">
        <v>10726.933489999999</v>
      </c>
      <c r="W8" s="58">
        <v>11473.5016</v>
      </c>
      <c r="X8" s="58">
        <v>10300.87062</v>
      </c>
      <c r="Y8" s="58">
        <v>10349.516089999999</v>
      </c>
      <c r="Z8" s="58">
        <v>11550.40605</v>
      </c>
      <c r="AA8" s="58">
        <v>8863.3122019999992</v>
      </c>
      <c r="AB8" s="58">
        <v>8391.5661130000008</v>
      </c>
      <c r="AC8" s="58">
        <v>7776.8465640000004</v>
      </c>
      <c r="AD8" s="58">
        <v>10561.921710000001</v>
      </c>
      <c r="AE8" s="58">
        <v>10296.65344</v>
      </c>
      <c r="AF8" s="58">
        <v>7963.7827029999999</v>
      </c>
      <c r="AG8" s="58">
        <v>9680.9801590000006</v>
      </c>
      <c r="AH8" s="58">
        <v>10672.7565</v>
      </c>
      <c r="AI8" s="58">
        <v>12879.45465</v>
      </c>
      <c r="AJ8" s="58">
        <v>12010.33899</v>
      </c>
      <c r="AK8" s="58">
        <v>9874.8858029999992</v>
      </c>
      <c r="AL8" s="58">
        <v>12022.75087</v>
      </c>
      <c r="AM8" s="58">
        <v>12879.45465</v>
      </c>
      <c r="AN8" s="58">
        <v>11454.078439999999</v>
      </c>
      <c r="AO8" s="58">
        <v>12858.265950000001</v>
      </c>
      <c r="AP8" s="58">
        <v>12879.45465</v>
      </c>
      <c r="AQ8" s="58">
        <v>11882.5149</v>
      </c>
      <c r="AR8" s="58">
        <v>12218.488310000001</v>
      </c>
      <c r="AS8" s="58">
        <v>11783.23006</v>
      </c>
      <c r="AT8" s="58">
        <v>12218.488310000001</v>
      </c>
      <c r="AU8" s="58">
        <v>11393.535</v>
      </c>
      <c r="AV8" s="58">
        <v>10556.443880000001</v>
      </c>
      <c r="AW8" s="58">
        <v>12247.39637</v>
      </c>
      <c r="AX8" s="58">
        <v>12332.57828</v>
      </c>
      <c r="AY8" s="58">
        <v>13224.523789999999</v>
      </c>
      <c r="AZ8" s="58">
        <v>12543.291740000001</v>
      </c>
      <c r="BA8" s="58">
        <v>12962.07417</v>
      </c>
      <c r="BB8" s="58">
        <v>13224.523789999999</v>
      </c>
      <c r="BC8" s="58">
        <v>13119.17353</v>
      </c>
      <c r="BD8" s="58">
        <v>12488.62263</v>
      </c>
      <c r="BE8" s="58">
        <v>12512.791730000001</v>
      </c>
      <c r="BF8" s="58">
        <v>13119.17353</v>
      </c>
      <c r="BG8" s="58">
        <v>13225.092280000001</v>
      </c>
      <c r="BH8" s="58">
        <v>12260.56623</v>
      </c>
      <c r="BI8" s="58">
        <v>13198.56307</v>
      </c>
      <c r="BJ8" s="58">
        <v>13181.244549999999</v>
      </c>
      <c r="BK8" s="58">
        <v>13279.86853</v>
      </c>
      <c r="BL8" s="58">
        <v>12948.253489999999</v>
      </c>
      <c r="BM8" s="58">
        <v>13253.339330000001</v>
      </c>
      <c r="BN8" s="58">
        <v>13279.86853</v>
      </c>
      <c r="BO8" s="58">
        <v>13279.679040000001</v>
      </c>
      <c r="BP8" s="58">
        <v>12627.81861</v>
      </c>
      <c r="BQ8" s="58">
        <v>12314.20552</v>
      </c>
      <c r="BR8" s="58">
        <v>13279.679040000001</v>
      </c>
      <c r="BS8" s="58">
        <v>13279.679040000001</v>
      </c>
      <c r="BT8" s="58">
        <v>12913.955019999999</v>
      </c>
      <c r="BU8" s="58">
        <v>13279.679040000001</v>
      </c>
      <c r="BV8" s="58">
        <v>13279.679040000001</v>
      </c>
      <c r="BW8" s="58">
        <v>13279.679040000001</v>
      </c>
      <c r="BX8" s="58">
        <v>11257.774729999999</v>
      </c>
      <c r="BY8" s="58">
        <v>12349.26197</v>
      </c>
      <c r="BZ8" s="58">
        <v>13279.679040000001</v>
      </c>
      <c r="CA8" s="58">
        <v>12403.646839999999</v>
      </c>
      <c r="CB8" s="58">
        <v>12377.117630000001</v>
      </c>
      <c r="CC8" s="58">
        <v>12377.117630000001</v>
      </c>
      <c r="CD8" s="58">
        <v>12403.646839999999</v>
      </c>
      <c r="CE8" s="58">
        <v>12593.141149999999</v>
      </c>
      <c r="CF8" s="58">
        <v>12593.141149999999</v>
      </c>
      <c r="CG8" s="58">
        <v>12377.117630000001</v>
      </c>
      <c r="CH8" s="58">
        <v>11876.852650000001</v>
      </c>
      <c r="CI8" s="58">
        <v>12782.63546</v>
      </c>
      <c r="CJ8" s="58">
        <v>12782.63546</v>
      </c>
      <c r="CK8" s="58">
        <v>12699.12378</v>
      </c>
      <c r="CL8" s="58">
        <v>12782.63546</v>
      </c>
      <c r="CM8" s="58">
        <v>12972.31927</v>
      </c>
      <c r="CN8" s="58">
        <v>12972.31927</v>
      </c>
      <c r="CO8" s="58">
        <v>12972.31927</v>
      </c>
      <c r="CP8" s="58">
        <v>12311.93159</v>
      </c>
      <c r="CQ8" s="58">
        <v>13161.81358</v>
      </c>
      <c r="CR8" s="58">
        <v>12636.91433</v>
      </c>
      <c r="CS8" s="58">
        <v>12622.986500000001</v>
      </c>
      <c r="CT8" s="58">
        <v>13161.81358</v>
      </c>
      <c r="CU8" s="58">
        <v>13351.30789</v>
      </c>
      <c r="CV8" s="58">
        <v>13140.02173</v>
      </c>
      <c r="CW8" s="58">
        <v>12846.305549999999</v>
      </c>
      <c r="CX8" s="58">
        <v>13351.30789</v>
      </c>
      <c r="CY8" s="58">
        <v>13540.9917</v>
      </c>
      <c r="CZ8" s="58">
        <v>13540.9917</v>
      </c>
      <c r="DA8" s="58">
        <v>13540.9917</v>
      </c>
      <c r="DB8" s="58">
        <v>13284.233109999999</v>
      </c>
      <c r="DC8" s="58">
        <v>13730.486010000001</v>
      </c>
      <c r="DD8" s="58">
        <v>13730.486010000001</v>
      </c>
      <c r="DE8" s="58">
        <v>12281.13876</v>
      </c>
      <c r="DF8" s="58">
        <v>13289.91173</v>
      </c>
      <c r="DG8" s="58">
        <v>13919.980320000001</v>
      </c>
      <c r="DH8" s="58">
        <v>13417.820390000001</v>
      </c>
      <c r="DI8" s="58">
        <v>13919.980320000001</v>
      </c>
      <c r="DJ8" s="58">
        <v>13893.45112</v>
      </c>
      <c r="DK8" s="58">
        <v>14025.70671</v>
      </c>
      <c r="DL8" s="58">
        <v>14025.70671</v>
      </c>
      <c r="DM8" s="58">
        <v>13600.29198</v>
      </c>
      <c r="DN8" s="58">
        <v>14025.70671</v>
      </c>
      <c r="DO8" s="58">
        <v>14020.306119999999</v>
      </c>
      <c r="DP8" s="58">
        <v>14020.306119999999</v>
      </c>
      <c r="DQ8" s="58">
        <v>14020.306119999999</v>
      </c>
      <c r="DR8" s="58">
        <v>13851.65619</v>
      </c>
      <c r="DS8" s="58">
        <v>14020.306119999999</v>
      </c>
      <c r="DT8" s="58">
        <v>14020.306119999999</v>
      </c>
      <c r="DU8" s="58">
        <v>13851.65619</v>
      </c>
      <c r="DV8" s="58">
        <v>13528.568380000001</v>
      </c>
      <c r="DW8" s="58">
        <v>14020.306119999999</v>
      </c>
      <c r="DX8" s="58">
        <v>14020.306119999999</v>
      </c>
      <c r="DY8" s="58">
        <v>14020.306119999999</v>
      </c>
      <c r="DZ8" s="58">
        <v>14020.306119999999</v>
      </c>
      <c r="EA8" s="58">
        <v>13688.691080000001</v>
      </c>
      <c r="EB8" s="58">
        <v>14020.306119999999</v>
      </c>
      <c r="EC8" s="58">
        <v>12968.61269</v>
      </c>
      <c r="ED8" s="58">
        <v>14020.306119999999</v>
      </c>
      <c r="EE8" s="58">
        <v>13151.28521</v>
      </c>
      <c r="EF8" s="58">
        <v>13676.184450000001</v>
      </c>
      <c r="EG8" s="58">
        <v>13676.184450000001</v>
      </c>
      <c r="EH8" s="58">
        <v>11569.0077</v>
      </c>
      <c r="EI8" s="58">
        <v>13676.184450000001</v>
      </c>
      <c r="EJ8" s="58">
        <v>13676.184450000001</v>
      </c>
      <c r="EK8" s="58">
        <v>12490.89753</v>
      </c>
      <c r="EL8" s="58">
        <v>13310.460429999999</v>
      </c>
      <c r="EM8" s="58">
        <v>13676.184450000001</v>
      </c>
      <c r="EN8" s="58">
        <v>13676.184450000001</v>
      </c>
      <c r="EO8" s="58">
        <v>11833.352269999999</v>
      </c>
      <c r="EP8" s="58">
        <v>10875.45852</v>
      </c>
      <c r="EQ8" s="58">
        <v>13676.184450000001</v>
      </c>
      <c r="ER8" s="58">
        <v>13676.184450000001</v>
      </c>
      <c r="ES8" s="58">
        <v>13438.36909</v>
      </c>
      <c r="ET8" s="58">
        <v>12252.52512</v>
      </c>
      <c r="EU8" s="58">
        <v>13676.184450000001</v>
      </c>
      <c r="EV8" s="58">
        <v>13676.184450000001</v>
      </c>
      <c r="EW8" s="58">
        <v>12541.113520000001</v>
      </c>
      <c r="EX8" s="58">
        <v>11569.0077</v>
      </c>
      <c r="EY8" s="58">
        <v>13151.28521</v>
      </c>
      <c r="EZ8" s="58">
        <v>13676.184450000001</v>
      </c>
      <c r="FA8" s="58">
        <v>12649.12528</v>
      </c>
      <c r="FB8" s="58">
        <v>13676.184450000001</v>
      </c>
    </row>
    <row r="9" spans="1:159" x14ac:dyDescent="0.25">
      <c r="B9" s="33" t="s">
        <v>4</v>
      </c>
      <c r="C9" s="58">
        <v>1836.4949999999999</v>
      </c>
      <c r="D9" s="58">
        <v>1911.8053379999999</v>
      </c>
      <c r="E9" s="58">
        <v>2141.4382329999999</v>
      </c>
      <c r="F9" s="58">
        <v>1296.27</v>
      </c>
      <c r="G9" s="58">
        <v>2380.3200000000002</v>
      </c>
      <c r="H9" s="58">
        <v>1751.980546</v>
      </c>
      <c r="I9" s="58">
        <v>2380.3200000000002</v>
      </c>
      <c r="J9" s="58">
        <v>1840.095</v>
      </c>
      <c r="K9" s="58">
        <v>2379.5861949999999</v>
      </c>
      <c r="L9" s="58">
        <v>1570.02</v>
      </c>
      <c r="M9" s="58">
        <v>2380.3200000000002</v>
      </c>
      <c r="N9" s="58">
        <v>2380.3200000000002</v>
      </c>
      <c r="O9" s="58">
        <v>2251.580876</v>
      </c>
      <c r="P9" s="58">
        <v>1221.27</v>
      </c>
      <c r="Q9" s="58">
        <v>2380.3200000000002</v>
      </c>
      <c r="R9" s="58">
        <v>1840.095</v>
      </c>
      <c r="S9" s="58">
        <v>1296.27</v>
      </c>
      <c r="T9" s="58">
        <v>1925.7449999999999</v>
      </c>
      <c r="U9" s="58">
        <v>2110.2449999999999</v>
      </c>
      <c r="V9" s="58">
        <v>2380.3200000000002</v>
      </c>
      <c r="W9" s="58">
        <v>2110.2449999999999</v>
      </c>
      <c r="X9" s="58">
        <v>1651.9949999999999</v>
      </c>
      <c r="Y9" s="58">
        <v>2110.2449999999999</v>
      </c>
      <c r="Z9" s="58">
        <v>2380.3200000000002</v>
      </c>
      <c r="AA9" s="58">
        <v>2380.3200000000002</v>
      </c>
      <c r="AB9" s="58">
        <v>2000.7449999999999</v>
      </c>
      <c r="AC9" s="58">
        <v>1566.345</v>
      </c>
      <c r="AD9" s="58">
        <v>2380.3200000000002</v>
      </c>
      <c r="AE9" s="58">
        <v>2365.2449999999999</v>
      </c>
      <c r="AF9" s="58">
        <v>2290.2449999999999</v>
      </c>
      <c r="AG9" s="58">
        <v>2365.2449999999999</v>
      </c>
      <c r="AH9" s="58">
        <v>2635.32</v>
      </c>
      <c r="AI9" s="58">
        <v>2365.2449999999999</v>
      </c>
      <c r="AJ9" s="58">
        <v>1366.77</v>
      </c>
      <c r="AK9" s="58">
        <v>2361.5700000000002</v>
      </c>
      <c r="AL9" s="58">
        <v>2365.2449999999999</v>
      </c>
      <c r="AM9" s="58">
        <v>2635.32</v>
      </c>
      <c r="AN9" s="58">
        <v>2076.2249999999999</v>
      </c>
      <c r="AO9" s="58">
        <v>2635.32</v>
      </c>
      <c r="AP9" s="58">
        <v>2635.32</v>
      </c>
      <c r="AQ9" s="58">
        <v>2635.32</v>
      </c>
      <c r="AR9" s="58">
        <v>2365.2449999999999</v>
      </c>
      <c r="AS9" s="58">
        <v>2635.32</v>
      </c>
      <c r="AT9" s="58">
        <v>2635.32</v>
      </c>
      <c r="AU9" s="58">
        <v>2574.1548849999999</v>
      </c>
      <c r="AV9" s="58">
        <v>2365.2449999999999</v>
      </c>
      <c r="AW9" s="58">
        <v>2095.0949999999998</v>
      </c>
      <c r="AX9" s="58">
        <v>2635.32</v>
      </c>
      <c r="AY9" s="58">
        <v>2635.32</v>
      </c>
      <c r="AZ9" s="58">
        <v>2635.32</v>
      </c>
      <c r="BA9" s="58">
        <v>2095.0949999999998</v>
      </c>
      <c r="BB9" s="58">
        <v>2635.32</v>
      </c>
      <c r="BC9" s="58">
        <v>2635.32</v>
      </c>
      <c r="BD9" s="58">
        <v>2635.32</v>
      </c>
      <c r="BE9" s="58">
        <v>1420.199257</v>
      </c>
      <c r="BF9" s="58">
        <v>2635.32</v>
      </c>
      <c r="BG9" s="58">
        <v>2635.32</v>
      </c>
      <c r="BH9" s="58">
        <v>2361.5700000000002</v>
      </c>
      <c r="BI9" s="58">
        <v>2361.5700000000002</v>
      </c>
      <c r="BJ9" s="58">
        <v>2635.32</v>
      </c>
      <c r="BK9" s="58">
        <v>2635.32</v>
      </c>
      <c r="BL9" s="58">
        <v>2365.2449999999999</v>
      </c>
      <c r="BM9" s="58">
        <v>2095.0949999999998</v>
      </c>
      <c r="BN9" s="58">
        <v>2635.32</v>
      </c>
      <c r="BO9" s="58">
        <v>2635.32</v>
      </c>
      <c r="BP9" s="58">
        <v>2635.32</v>
      </c>
      <c r="BQ9" s="58">
        <v>2635.32</v>
      </c>
      <c r="BR9" s="58">
        <v>2635.32</v>
      </c>
      <c r="BS9" s="58">
        <v>1688.55</v>
      </c>
      <c r="BT9" s="58">
        <v>1418.4749999999999</v>
      </c>
      <c r="BU9" s="58">
        <v>1688.55</v>
      </c>
      <c r="BV9" s="58">
        <v>1688.55</v>
      </c>
      <c r="BW9" s="58">
        <v>1688.55</v>
      </c>
      <c r="BX9" s="58">
        <v>1688.55</v>
      </c>
      <c r="BY9" s="58">
        <v>1688.55</v>
      </c>
      <c r="BZ9" s="58">
        <v>1688.55</v>
      </c>
      <c r="CA9" s="58">
        <v>255</v>
      </c>
      <c r="CB9" s="58">
        <v>255</v>
      </c>
      <c r="CC9" s="58">
        <v>255</v>
      </c>
      <c r="CD9" s="58">
        <v>255</v>
      </c>
      <c r="CE9" s="58">
        <v>255</v>
      </c>
      <c r="CF9" s="58">
        <v>255</v>
      </c>
      <c r="CG9" s="58">
        <v>255</v>
      </c>
      <c r="CH9" s="58">
        <v>255</v>
      </c>
      <c r="CI9" s="58">
        <v>255</v>
      </c>
      <c r="CJ9" s="58">
        <v>255</v>
      </c>
      <c r="CK9" s="58">
        <v>255</v>
      </c>
      <c r="CL9" s="58">
        <v>255</v>
      </c>
      <c r="CM9" s="58">
        <v>255</v>
      </c>
      <c r="CN9" s="58">
        <v>255</v>
      </c>
      <c r="CO9" s="58">
        <v>255</v>
      </c>
      <c r="CP9" s="58">
        <v>255</v>
      </c>
      <c r="CQ9" s="58">
        <v>255</v>
      </c>
      <c r="CR9" s="58">
        <v>255</v>
      </c>
      <c r="CS9" s="58">
        <v>255</v>
      </c>
      <c r="CT9" s="58">
        <v>255</v>
      </c>
      <c r="CU9" s="58">
        <v>255</v>
      </c>
      <c r="CV9" s="58">
        <v>255</v>
      </c>
      <c r="CW9" s="58">
        <v>255</v>
      </c>
      <c r="CX9" s="58">
        <v>255</v>
      </c>
      <c r="CY9" s="58">
        <v>255</v>
      </c>
      <c r="CZ9" s="58">
        <v>255</v>
      </c>
      <c r="DA9" s="58">
        <v>255</v>
      </c>
      <c r="DB9" s="58">
        <v>255</v>
      </c>
      <c r="DC9" s="58">
        <v>255</v>
      </c>
      <c r="DD9" s="58">
        <v>255</v>
      </c>
      <c r="DE9" s="58">
        <v>255</v>
      </c>
      <c r="DF9" s="58">
        <v>255</v>
      </c>
      <c r="DG9" s="58">
        <v>255</v>
      </c>
      <c r="DH9" s="58">
        <v>255</v>
      </c>
      <c r="DI9" s="58">
        <v>255</v>
      </c>
      <c r="DJ9" s="58">
        <v>255</v>
      </c>
      <c r="DK9" s="58">
        <v>255</v>
      </c>
      <c r="DL9" s="58">
        <v>255</v>
      </c>
      <c r="DM9" s="58">
        <v>255</v>
      </c>
      <c r="DN9" s="58">
        <v>255</v>
      </c>
      <c r="DO9" s="58">
        <v>255</v>
      </c>
      <c r="DP9" s="58">
        <v>255</v>
      </c>
      <c r="DQ9" s="58">
        <v>255</v>
      </c>
      <c r="DR9" s="58">
        <v>255</v>
      </c>
      <c r="DS9" s="58">
        <v>255</v>
      </c>
      <c r="DT9" s="58">
        <v>255</v>
      </c>
      <c r="DU9" s="58">
        <v>255</v>
      </c>
      <c r="DV9" s="58">
        <v>255</v>
      </c>
      <c r="DW9" s="58">
        <v>255</v>
      </c>
      <c r="DX9" s="58">
        <v>255</v>
      </c>
      <c r="DY9" s="58">
        <v>255</v>
      </c>
      <c r="DZ9" s="58">
        <v>255</v>
      </c>
      <c r="EA9" s="58">
        <v>255</v>
      </c>
      <c r="EB9" s="58">
        <v>255</v>
      </c>
      <c r="EC9" s="58">
        <v>255</v>
      </c>
      <c r="ED9" s="58">
        <v>255</v>
      </c>
      <c r="EE9" s="58">
        <v>0</v>
      </c>
      <c r="EF9" s="58">
        <v>0</v>
      </c>
      <c r="EG9" s="58">
        <v>0</v>
      </c>
      <c r="EH9" s="58">
        <v>0</v>
      </c>
      <c r="EI9" s="58">
        <v>0</v>
      </c>
      <c r="EJ9" s="58">
        <v>0</v>
      </c>
      <c r="EK9" s="58">
        <v>0</v>
      </c>
      <c r="EL9" s="58">
        <v>0</v>
      </c>
      <c r="EM9" s="58">
        <v>0</v>
      </c>
      <c r="EN9" s="58">
        <v>0</v>
      </c>
      <c r="EO9" s="58">
        <v>0</v>
      </c>
      <c r="EP9" s="58">
        <v>0</v>
      </c>
      <c r="EQ9" s="58">
        <v>0</v>
      </c>
      <c r="ER9" s="58">
        <v>0</v>
      </c>
      <c r="ES9" s="58">
        <v>0</v>
      </c>
      <c r="ET9" s="58">
        <v>0</v>
      </c>
      <c r="EU9" s="58">
        <v>0</v>
      </c>
      <c r="EV9" s="58">
        <v>0</v>
      </c>
      <c r="EW9" s="58">
        <v>0</v>
      </c>
      <c r="EX9" s="58">
        <v>0</v>
      </c>
      <c r="EY9" s="58">
        <v>0</v>
      </c>
      <c r="EZ9" s="58">
        <v>0</v>
      </c>
      <c r="FA9" s="58">
        <v>0</v>
      </c>
      <c r="FB9" s="58">
        <v>0</v>
      </c>
    </row>
    <row r="10" spans="1:159" x14ac:dyDescent="0.25">
      <c r="B10" s="33" t="s">
        <v>5</v>
      </c>
      <c r="C10" s="58">
        <v>1813.1387500000001</v>
      </c>
      <c r="D10" s="58">
        <v>1651.996044</v>
      </c>
      <c r="E10" s="58">
        <v>1651.996044</v>
      </c>
      <c r="F10" s="58">
        <v>1651.996044</v>
      </c>
      <c r="G10" s="58">
        <v>1813.1387500000001</v>
      </c>
      <c r="H10" s="58">
        <v>1651.996044</v>
      </c>
      <c r="I10" s="58">
        <v>1651.996044</v>
      </c>
      <c r="J10" s="58">
        <v>1651.996044</v>
      </c>
      <c r="K10" s="58">
        <v>1813.1387500000001</v>
      </c>
      <c r="L10" s="58">
        <v>1651.996044</v>
      </c>
      <c r="M10" s="58">
        <v>1651.996044</v>
      </c>
      <c r="N10" s="58">
        <v>1651.996044</v>
      </c>
      <c r="O10" s="58">
        <v>1813.1387500000001</v>
      </c>
      <c r="P10" s="58">
        <v>1651.996044</v>
      </c>
      <c r="Q10" s="58">
        <v>1651.996044</v>
      </c>
      <c r="R10" s="58">
        <v>1651.996044</v>
      </c>
      <c r="S10" s="58">
        <v>1813.1387500000001</v>
      </c>
      <c r="T10" s="58">
        <v>1651.996044</v>
      </c>
      <c r="U10" s="58">
        <v>1058.679963</v>
      </c>
      <c r="V10" s="58">
        <v>1651.996044</v>
      </c>
      <c r="W10" s="58">
        <v>1813.1387500000001</v>
      </c>
      <c r="X10" s="58">
        <v>1651.996044</v>
      </c>
      <c r="Y10" s="58">
        <v>1651.996044</v>
      </c>
      <c r="Z10" s="58">
        <v>1651.996044</v>
      </c>
      <c r="AA10" s="58">
        <v>1813.1387500000001</v>
      </c>
      <c r="AB10" s="58">
        <v>1651.996044</v>
      </c>
      <c r="AC10" s="58">
        <v>1651.996044</v>
      </c>
      <c r="AD10" s="58">
        <v>1651.996044</v>
      </c>
      <c r="AE10" s="58">
        <v>1813.1387500000001</v>
      </c>
      <c r="AF10" s="58">
        <v>1651.996044</v>
      </c>
      <c r="AG10" s="58">
        <v>1651.996044</v>
      </c>
      <c r="AH10" s="58">
        <v>1651.996044</v>
      </c>
      <c r="AI10" s="58">
        <v>1813.1387500000001</v>
      </c>
      <c r="AJ10" s="58">
        <v>1651.996044</v>
      </c>
      <c r="AK10" s="58">
        <v>1651.996044</v>
      </c>
      <c r="AL10" s="58">
        <v>1651.996044</v>
      </c>
      <c r="AM10" s="58">
        <v>1813.1387500000001</v>
      </c>
      <c r="AN10" s="58">
        <v>1651.996044</v>
      </c>
      <c r="AO10" s="58">
        <v>1651.996044</v>
      </c>
      <c r="AP10" s="58">
        <v>1651.996044</v>
      </c>
      <c r="AQ10" s="58">
        <v>1813.1387500000001</v>
      </c>
      <c r="AR10" s="58">
        <v>1651.996044</v>
      </c>
      <c r="AS10" s="58">
        <v>1651.996044</v>
      </c>
      <c r="AT10" s="58">
        <v>1651.996044</v>
      </c>
      <c r="AU10" s="58">
        <v>1813.1387500000001</v>
      </c>
      <c r="AV10" s="58">
        <v>1651.996044</v>
      </c>
      <c r="AW10" s="58">
        <v>1651.996044</v>
      </c>
      <c r="AX10" s="58">
        <v>1651.996044</v>
      </c>
      <c r="AY10" s="58">
        <v>1813.1387500000001</v>
      </c>
      <c r="AZ10" s="58">
        <v>1651.996044</v>
      </c>
      <c r="BA10" s="58">
        <v>1651.996044</v>
      </c>
      <c r="BB10" s="58">
        <v>1651.996044</v>
      </c>
      <c r="BC10" s="58">
        <v>1813.1387500000001</v>
      </c>
      <c r="BD10" s="58">
        <v>1651.996044</v>
      </c>
      <c r="BE10" s="58">
        <v>1651.996044</v>
      </c>
      <c r="BF10" s="58">
        <v>1651.996044</v>
      </c>
      <c r="BG10" s="58">
        <v>3144.336292</v>
      </c>
      <c r="BH10" s="58">
        <v>2983.193585</v>
      </c>
      <c r="BI10" s="58">
        <v>2983.193585</v>
      </c>
      <c r="BJ10" s="58">
        <v>2983.193585</v>
      </c>
      <c r="BK10" s="58">
        <v>3144.336292</v>
      </c>
      <c r="BL10" s="58">
        <v>2983.193585</v>
      </c>
      <c r="BM10" s="58">
        <v>2983.193585</v>
      </c>
      <c r="BN10" s="58">
        <v>2983.193585</v>
      </c>
      <c r="BO10" s="58">
        <v>3144.336292</v>
      </c>
      <c r="BP10" s="58">
        <v>2983.193585</v>
      </c>
      <c r="BQ10" s="58">
        <v>2983.193585</v>
      </c>
      <c r="BR10" s="58">
        <v>2983.193585</v>
      </c>
      <c r="BS10" s="58">
        <v>3144.336292</v>
      </c>
      <c r="BT10" s="58">
        <v>2983.193585</v>
      </c>
      <c r="BU10" s="58">
        <v>2983.193585</v>
      </c>
      <c r="BV10" s="58">
        <v>2983.193585</v>
      </c>
      <c r="BW10" s="58">
        <v>3144.336292</v>
      </c>
      <c r="BX10" s="58">
        <v>2983.193585</v>
      </c>
      <c r="BY10" s="58">
        <v>2983.193585</v>
      </c>
      <c r="BZ10" s="58">
        <v>2983.193585</v>
      </c>
      <c r="CA10" s="58">
        <v>3144.336292</v>
      </c>
      <c r="CB10" s="58">
        <v>2983.193585</v>
      </c>
      <c r="CC10" s="58">
        <v>2983.193585</v>
      </c>
      <c r="CD10" s="58">
        <v>2983.193585</v>
      </c>
      <c r="CE10" s="58">
        <v>3144.336292</v>
      </c>
      <c r="CF10" s="58">
        <v>2983.193585</v>
      </c>
      <c r="CG10" s="58">
        <v>2983.193585</v>
      </c>
      <c r="CH10" s="58">
        <v>2983.193585</v>
      </c>
      <c r="CI10" s="58">
        <v>3144.336292</v>
      </c>
      <c r="CJ10" s="58">
        <v>2983.193585</v>
      </c>
      <c r="CK10" s="58">
        <v>2983.193585</v>
      </c>
      <c r="CL10" s="58">
        <v>2983.193585</v>
      </c>
      <c r="CM10" s="58">
        <v>3144.336292</v>
      </c>
      <c r="CN10" s="58">
        <v>2983.193585</v>
      </c>
      <c r="CO10" s="58">
        <v>2983.193585</v>
      </c>
      <c r="CP10" s="58">
        <v>2983.193585</v>
      </c>
      <c r="CQ10" s="58">
        <v>3144.336292</v>
      </c>
      <c r="CR10" s="58">
        <v>2983.193585</v>
      </c>
      <c r="CS10" s="58">
        <v>2983.193585</v>
      </c>
      <c r="CT10" s="58">
        <v>2983.193585</v>
      </c>
      <c r="CU10" s="58">
        <v>3144.336292</v>
      </c>
      <c r="CV10" s="58">
        <v>2983.193585</v>
      </c>
      <c r="CW10" s="58">
        <v>2983.193585</v>
      </c>
      <c r="CX10" s="58">
        <v>2983.193585</v>
      </c>
      <c r="CY10" s="58">
        <v>3144.336292</v>
      </c>
      <c r="CZ10" s="58">
        <v>2983.193585</v>
      </c>
      <c r="DA10" s="58">
        <v>2983.193585</v>
      </c>
      <c r="DB10" s="58">
        <v>2983.193585</v>
      </c>
      <c r="DC10" s="58">
        <v>3144.336292</v>
      </c>
      <c r="DD10" s="58">
        <v>2983.193585</v>
      </c>
      <c r="DE10" s="58">
        <v>2983.193585</v>
      </c>
      <c r="DF10" s="58">
        <v>2983.193585</v>
      </c>
      <c r="DG10" s="58">
        <v>3144.336292</v>
      </c>
      <c r="DH10" s="58">
        <v>2983.193585</v>
      </c>
      <c r="DI10" s="58">
        <v>2983.193585</v>
      </c>
      <c r="DJ10" s="58">
        <v>2983.193585</v>
      </c>
      <c r="DK10" s="58">
        <v>3144.336292</v>
      </c>
      <c r="DL10" s="58">
        <v>2983.193585</v>
      </c>
      <c r="DM10" s="58">
        <v>2983.193585</v>
      </c>
      <c r="DN10" s="58">
        <v>2983.193585</v>
      </c>
      <c r="DO10" s="58">
        <v>3144.336292</v>
      </c>
      <c r="DP10" s="58">
        <v>2983.193585</v>
      </c>
      <c r="DQ10" s="58">
        <v>2983.193585</v>
      </c>
      <c r="DR10" s="58">
        <v>2983.193585</v>
      </c>
      <c r="DS10" s="58">
        <v>3144.336292</v>
      </c>
      <c r="DT10" s="58">
        <v>2983.193585</v>
      </c>
      <c r="DU10" s="58">
        <v>2983.193585</v>
      </c>
      <c r="DV10" s="58">
        <v>2983.193585</v>
      </c>
      <c r="DW10" s="58">
        <v>3144.336292</v>
      </c>
      <c r="DX10" s="58">
        <v>2983.193585</v>
      </c>
      <c r="DY10" s="58">
        <v>2983.193585</v>
      </c>
      <c r="DZ10" s="58">
        <v>2983.193585</v>
      </c>
      <c r="EA10" s="58">
        <v>3144.336292</v>
      </c>
      <c r="EB10" s="58">
        <v>2983.193585</v>
      </c>
      <c r="EC10" s="58">
        <v>2983.193585</v>
      </c>
      <c r="ED10" s="58">
        <v>2983.193585</v>
      </c>
      <c r="EE10" s="58">
        <v>3144.336292</v>
      </c>
      <c r="EF10" s="58">
        <v>2983.193585</v>
      </c>
      <c r="EG10" s="58">
        <v>2983.193585</v>
      </c>
      <c r="EH10" s="58">
        <v>2983.193585</v>
      </c>
      <c r="EI10" s="58">
        <v>3144.336292</v>
      </c>
      <c r="EJ10" s="58">
        <v>2983.193585</v>
      </c>
      <c r="EK10" s="58">
        <v>2983.193585</v>
      </c>
      <c r="EL10" s="58">
        <v>2983.193585</v>
      </c>
      <c r="EM10" s="58">
        <v>3144.336292</v>
      </c>
      <c r="EN10" s="58">
        <v>2983.193585</v>
      </c>
      <c r="EO10" s="58">
        <v>2983.193585</v>
      </c>
      <c r="EP10" s="58">
        <v>2983.193585</v>
      </c>
      <c r="EQ10" s="58">
        <v>3144.336292</v>
      </c>
      <c r="ER10" s="58">
        <v>2983.193585</v>
      </c>
      <c r="ES10" s="58">
        <v>2983.193585</v>
      </c>
      <c r="ET10" s="58">
        <v>2983.193585</v>
      </c>
      <c r="EU10" s="58">
        <v>3144.336292</v>
      </c>
      <c r="EV10" s="58">
        <v>2983.193585</v>
      </c>
      <c r="EW10" s="58">
        <v>2983.193585</v>
      </c>
      <c r="EX10" s="58">
        <v>2983.193585</v>
      </c>
      <c r="EY10" s="58">
        <v>3144.336292</v>
      </c>
      <c r="EZ10" s="58">
        <v>2983.193585</v>
      </c>
      <c r="FA10" s="58">
        <v>2983.193585</v>
      </c>
      <c r="FB10" s="58">
        <v>2983.193585</v>
      </c>
    </row>
    <row r="11" spans="1:159" x14ac:dyDescent="0.25">
      <c r="B11" s="33" t="s">
        <v>57</v>
      </c>
      <c r="C11" s="58">
        <v>3140.1448049999999</v>
      </c>
      <c r="D11" s="58">
        <v>3652.5424619999999</v>
      </c>
      <c r="E11" s="58">
        <v>3961.591015</v>
      </c>
      <c r="F11" s="58">
        <v>3946.5774569999999</v>
      </c>
      <c r="G11" s="58">
        <v>2508.6598479999998</v>
      </c>
      <c r="H11" s="58">
        <v>4064.1376399999999</v>
      </c>
      <c r="I11" s="58">
        <v>4401.643881</v>
      </c>
      <c r="J11" s="58">
        <v>4252.6107709999997</v>
      </c>
      <c r="K11" s="58">
        <v>3529.1435200000001</v>
      </c>
      <c r="L11" s="58">
        <v>3471.2420320000001</v>
      </c>
      <c r="M11" s="58">
        <v>4219.3444250000002</v>
      </c>
      <c r="N11" s="58">
        <v>4447.7744149999999</v>
      </c>
      <c r="O11" s="58">
        <v>4360.3851249999998</v>
      </c>
      <c r="P11" s="58">
        <v>3400.19056</v>
      </c>
      <c r="Q11" s="58">
        <v>3782.8605400000001</v>
      </c>
      <c r="R11" s="58">
        <v>4235.0914329999996</v>
      </c>
      <c r="S11" s="58">
        <v>4001.3881510000001</v>
      </c>
      <c r="T11" s="58">
        <v>3985.5001769999999</v>
      </c>
      <c r="U11" s="58">
        <v>3675.6512969999999</v>
      </c>
      <c r="V11" s="58">
        <v>4870.2674809999999</v>
      </c>
      <c r="W11" s="58">
        <v>3382.1189829999998</v>
      </c>
      <c r="X11" s="58">
        <v>3926.4329280000002</v>
      </c>
      <c r="Y11" s="58">
        <v>4555.8964169999999</v>
      </c>
      <c r="Z11" s="58">
        <v>4870.2674809999999</v>
      </c>
      <c r="AA11" s="58">
        <v>4447.9516020000001</v>
      </c>
      <c r="AB11" s="58">
        <v>3838.2233249999999</v>
      </c>
      <c r="AC11" s="58">
        <v>2805.8033390000001</v>
      </c>
      <c r="AD11" s="58">
        <v>3933.4877670000001</v>
      </c>
      <c r="AE11" s="58">
        <v>4236.2663499999999</v>
      </c>
      <c r="AF11" s="58">
        <v>3214.0871940000002</v>
      </c>
      <c r="AG11" s="58">
        <v>2965.2811630000001</v>
      </c>
      <c r="AH11" s="58">
        <v>3968.7482920000002</v>
      </c>
      <c r="AI11" s="58">
        <v>4558.4066810000004</v>
      </c>
      <c r="AJ11" s="58">
        <v>4215.7175230000003</v>
      </c>
      <c r="AK11" s="58">
        <v>3943.1665600000001</v>
      </c>
      <c r="AL11" s="58">
        <v>4267.7188729999998</v>
      </c>
      <c r="AM11" s="58">
        <v>4204.2081159999998</v>
      </c>
      <c r="AN11" s="58">
        <v>4555.8964169999999</v>
      </c>
      <c r="AO11" s="58">
        <v>4089.9138680000001</v>
      </c>
      <c r="AP11" s="58">
        <v>4546.8808550000003</v>
      </c>
      <c r="AQ11" s="58">
        <v>4860.3658670000004</v>
      </c>
      <c r="AR11" s="58">
        <v>4555.8964169999999</v>
      </c>
      <c r="AS11" s="58">
        <v>4220.0849470000003</v>
      </c>
      <c r="AT11" s="58">
        <v>4870.2674809999999</v>
      </c>
      <c r="AU11" s="58">
        <v>4693.6910369999996</v>
      </c>
      <c r="AV11" s="58">
        <v>4354.0703919999996</v>
      </c>
      <c r="AW11" s="58">
        <v>3494.903182</v>
      </c>
      <c r="AX11" s="58">
        <v>4691.180773</v>
      </c>
      <c r="AY11" s="58">
        <v>3761.75801</v>
      </c>
      <c r="AZ11" s="58">
        <v>3221.652384</v>
      </c>
      <c r="BA11" s="58">
        <v>2400.0050470000001</v>
      </c>
      <c r="BB11" s="58">
        <v>3759.2477469999999</v>
      </c>
      <c r="BC11" s="58">
        <v>2309.6630970000001</v>
      </c>
      <c r="BD11" s="58">
        <v>2307.152834</v>
      </c>
      <c r="BE11" s="58">
        <v>2307.152834</v>
      </c>
      <c r="BF11" s="58">
        <v>2307.152834</v>
      </c>
      <c r="BG11" s="58">
        <v>2149.718222</v>
      </c>
      <c r="BH11" s="58">
        <v>1821.1350849999999</v>
      </c>
      <c r="BI11" s="58">
        <v>1269.6118899999999</v>
      </c>
      <c r="BJ11" s="58">
        <v>2149.718222</v>
      </c>
      <c r="BK11" s="58">
        <v>190.25228920000001</v>
      </c>
      <c r="BL11" s="58">
        <v>190.25228920000001</v>
      </c>
      <c r="BM11" s="58">
        <v>0</v>
      </c>
      <c r="BN11" s="58">
        <v>190.25228920000001</v>
      </c>
      <c r="BO11" s="58">
        <v>0</v>
      </c>
      <c r="BP11" s="58">
        <v>0</v>
      </c>
      <c r="BQ11" s="58">
        <v>0</v>
      </c>
      <c r="BR11" s="58">
        <v>0</v>
      </c>
      <c r="BS11" s="58">
        <v>0</v>
      </c>
      <c r="BT11" s="58">
        <v>0</v>
      </c>
      <c r="BU11" s="58">
        <v>0</v>
      </c>
      <c r="BV11" s="58">
        <v>0</v>
      </c>
      <c r="BW11" s="58">
        <v>0</v>
      </c>
      <c r="BX11" s="58">
        <v>0</v>
      </c>
      <c r="BY11" s="58">
        <v>0</v>
      </c>
      <c r="BZ11" s="58">
        <v>0</v>
      </c>
      <c r="CA11" s="58">
        <v>0</v>
      </c>
      <c r="CB11" s="58">
        <v>0</v>
      </c>
      <c r="CC11" s="58">
        <v>0</v>
      </c>
      <c r="CD11" s="58">
        <v>0</v>
      </c>
      <c r="CE11" s="58">
        <v>0</v>
      </c>
      <c r="CF11" s="58">
        <v>0</v>
      </c>
      <c r="CG11" s="58">
        <v>0</v>
      </c>
      <c r="CH11" s="58">
        <v>0</v>
      </c>
      <c r="CI11" s="58">
        <v>0</v>
      </c>
      <c r="CJ11" s="58">
        <v>0</v>
      </c>
      <c r="CK11" s="58">
        <v>0</v>
      </c>
      <c r="CL11" s="58">
        <v>0</v>
      </c>
      <c r="CM11" s="58">
        <v>0</v>
      </c>
      <c r="CN11" s="58">
        <v>0</v>
      </c>
      <c r="CO11" s="58">
        <v>0</v>
      </c>
      <c r="CP11" s="58">
        <v>0</v>
      </c>
      <c r="CQ11" s="58">
        <v>0</v>
      </c>
      <c r="CR11" s="58">
        <v>0</v>
      </c>
      <c r="CS11" s="58">
        <v>0</v>
      </c>
      <c r="CT11" s="58">
        <v>0</v>
      </c>
      <c r="CU11" s="58">
        <v>0</v>
      </c>
      <c r="CV11" s="58">
        <v>0</v>
      </c>
      <c r="CW11" s="58">
        <v>0</v>
      </c>
      <c r="CX11" s="58">
        <v>0</v>
      </c>
      <c r="CY11" s="58">
        <v>0</v>
      </c>
      <c r="CZ11" s="58">
        <v>0</v>
      </c>
      <c r="DA11" s="58">
        <v>0</v>
      </c>
      <c r="DB11" s="58">
        <v>0</v>
      </c>
      <c r="DC11" s="58">
        <v>0</v>
      </c>
      <c r="DD11" s="58">
        <v>0</v>
      </c>
      <c r="DE11" s="58">
        <v>0</v>
      </c>
      <c r="DF11" s="58">
        <v>0</v>
      </c>
      <c r="DG11" s="58">
        <v>0</v>
      </c>
      <c r="DH11" s="58">
        <v>0</v>
      </c>
      <c r="DI11" s="58">
        <v>0</v>
      </c>
      <c r="DJ11" s="58">
        <v>0</v>
      </c>
      <c r="DK11" s="58">
        <v>0</v>
      </c>
      <c r="DL11" s="58">
        <v>0</v>
      </c>
      <c r="DM11" s="58">
        <v>0</v>
      </c>
      <c r="DN11" s="58">
        <v>0</v>
      </c>
      <c r="DO11" s="58">
        <v>0</v>
      </c>
      <c r="DP11" s="58">
        <v>0</v>
      </c>
      <c r="DQ11" s="58">
        <v>0</v>
      </c>
      <c r="DR11" s="58">
        <v>0</v>
      </c>
      <c r="DS11" s="58">
        <v>0</v>
      </c>
      <c r="DT11" s="58">
        <v>0</v>
      </c>
      <c r="DU11" s="58">
        <v>0</v>
      </c>
      <c r="DV11" s="58">
        <v>0</v>
      </c>
      <c r="DW11" s="58">
        <v>0</v>
      </c>
      <c r="DX11" s="58">
        <v>0</v>
      </c>
      <c r="DY11" s="58">
        <v>0</v>
      </c>
      <c r="DZ11" s="58">
        <v>0</v>
      </c>
      <c r="EA11" s="58">
        <v>0</v>
      </c>
      <c r="EB11" s="58">
        <v>0</v>
      </c>
      <c r="EC11" s="58">
        <v>0</v>
      </c>
      <c r="ED11" s="58">
        <v>0</v>
      </c>
      <c r="EE11" s="58">
        <v>0</v>
      </c>
      <c r="EF11" s="58">
        <v>0</v>
      </c>
      <c r="EG11" s="58">
        <v>0</v>
      </c>
      <c r="EH11" s="58">
        <v>0</v>
      </c>
      <c r="EI11" s="58">
        <v>0</v>
      </c>
      <c r="EJ11" s="58">
        <v>0</v>
      </c>
      <c r="EK11" s="58">
        <v>0</v>
      </c>
      <c r="EL11" s="58">
        <v>0</v>
      </c>
      <c r="EM11" s="58">
        <v>0</v>
      </c>
      <c r="EN11" s="58">
        <v>0</v>
      </c>
      <c r="EO11" s="58">
        <v>0</v>
      </c>
      <c r="EP11" s="58">
        <v>0</v>
      </c>
      <c r="EQ11" s="58">
        <v>0</v>
      </c>
      <c r="ER11" s="58">
        <v>0</v>
      </c>
      <c r="ES11" s="58">
        <v>0</v>
      </c>
      <c r="ET11" s="58">
        <v>0</v>
      </c>
      <c r="EU11" s="58">
        <v>0</v>
      </c>
      <c r="EV11" s="58">
        <v>0</v>
      </c>
      <c r="EW11" s="58">
        <v>0</v>
      </c>
      <c r="EX11" s="58">
        <v>0</v>
      </c>
      <c r="EY11" s="58">
        <v>0</v>
      </c>
      <c r="EZ11" s="58">
        <v>0</v>
      </c>
      <c r="FA11" s="58">
        <v>0</v>
      </c>
      <c r="FB11" s="58">
        <v>0</v>
      </c>
    </row>
    <row r="12" spans="1:159" x14ac:dyDescent="0.25">
      <c r="B12" s="33" t="s">
        <v>6</v>
      </c>
      <c r="C12" s="58">
        <v>386.13047599999999</v>
      </c>
      <c r="D12" s="58">
        <v>3658.407287</v>
      </c>
      <c r="E12" s="58">
        <v>5189.2778239999998</v>
      </c>
      <c r="F12" s="58">
        <v>3442.1884960000002</v>
      </c>
      <c r="G12" s="58">
        <v>448.62631640000001</v>
      </c>
      <c r="H12" s="58">
        <v>4109.9199200000003</v>
      </c>
      <c r="I12" s="58">
        <v>5438.0739750000002</v>
      </c>
      <c r="J12" s="58">
        <v>3587.8420879999999</v>
      </c>
      <c r="K12" s="58">
        <v>705.03870010000003</v>
      </c>
      <c r="L12" s="58">
        <v>4560.1553949999998</v>
      </c>
      <c r="M12" s="58">
        <v>6347.752708</v>
      </c>
      <c r="N12" s="58">
        <v>4141.9498819999999</v>
      </c>
      <c r="O12" s="58">
        <v>764.78419670000005</v>
      </c>
      <c r="P12" s="58">
        <v>4678.9770330000001</v>
      </c>
      <c r="Q12" s="58">
        <v>6523.7505060000003</v>
      </c>
      <c r="R12" s="58">
        <v>4132.0446320000001</v>
      </c>
      <c r="S12" s="58">
        <v>769.27984400000003</v>
      </c>
      <c r="T12" s="58">
        <v>4939.1539359999997</v>
      </c>
      <c r="U12" s="58">
        <v>6657.9583259999999</v>
      </c>
      <c r="V12" s="58">
        <v>4469.5566710000003</v>
      </c>
      <c r="W12" s="58">
        <v>793.39495669999997</v>
      </c>
      <c r="X12" s="58">
        <v>4927.3891560000002</v>
      </c>
      <c r="Y12" s="58">
        <v>6748.302326</v>
      </c>
      <c r="Z12" s="58">
        <v>4576.8852420000003</v>
      </c>
      <c r="AA12" s="58">
        <v>959.69709790000002</v>
      </c>
      <c r="AB12" s="58">
        <v>5269.2874979999997</v>
      </c>
      <c r="AC12" s="58">
        <v>6708.8430049999997</v>
      </c>
      <c r="AD12" s="58">
        <v>4580.3035819999996</v>
      </c>
      <c r="AE12" s="58">
        <v>1109.6270979999999</v>
      </c>
      <c r="AF12" s="58">
        <v>5230.5222059999996</v>
      </c>
      <c r="AG12" s="58">
        <v>7241.7695709999998</v>
      </c>
      <c r="AH12" s="58">
        <v>4793.0801300000003</v>
      </c>
      <c r="AI12" s="58">
        <v>918.75109789999999</v>
      </c>
      <c r="AJ12" s="58">
        <v>5311.8541349999996</v>
      </c>
      <c r="AK12" s="58">
        <v>7282.8424560000003</v>
      </c>
      <c r="AL12" s="58">
        <v>4647.408582</v>
      </c>
      <c r="AM12" s="58">
        <v>1144.3397179999999</v>
      </c>
      <c r="AN12" s="58">
        <v>5574.230329</v>
      </c>
      <c r="AO12" s="58">
        <v>6712.9893949999996</v>
      </c>
      <c r="AP12" s="58">
        <v>4843.7219279999999</v>
      </c>
      <c r="AQ12" s="58">
        <v>1159.6645980000001</v>
      </c>
      <c r="AR12" s="58">
        <v>5296.6063290000002</v>
      </c>
      <c r="AS12" s="58">
        <v>7456.4190710000003</v>
      </c>
      <c r="AT12" s="58">
        <v>4961.3340820000003</v>
      </c>
      <c r="AU12" s="58">
        <v>1160.224598</v>
      </c>
      <c r="AV12" s="58">
        <v>5569.8923290000002</v>
      </c>
      <c r="AW12" s="58">
        <v>7213.9191559999999</v>
      </c>
      <c r="AX12" s="58">
        <v>4961.3340820000003</v>
      </c>
      <c r="AY12" s="58">
        <v>1134.364775</v>
      </c>
      <c r="AZ12" s="58">
        <v>5474.4813409999997</v>
      </c>
      <c r="BA12" s="58">
        <v>7344.5790509999997</v>
      </c>
      <c r="BB12" s="58">
        <v>4944.5880900000002</v>
      </c>
      <c r="BC12" s="58">
        <v>1134.364775</v>
      </c>
      <c r="BD12" s="58">
        <v>2515.7853089999999</v>
      </c>
      <c r="BE12" s="58">
        <v>7484.7369660000004</v>
      </c>
      <c r="BF12" s="58">
        <v>4944.5880900000002</v>
      </c>
      <c r="BG12" s="58">
        <v>1134.364775</v>
      </c>
      <c r="BH12" s="58">
        <v>5499.803261</v>
      </c>
      <c r="BI12" s="58">
        <v>7338.8992330000001</v>
      </c>
      <c r="BJ12" s="58">
        <v>4944.5880900000002</v>
      </c>
      <c r="BK12" s="58">
        <v>1134.364775</v>
      </c>
      <c r="BL12" s="58">
        <v>5579.625309</v>
      </c>
      <c r="BM12" s="58">
        <v>7344.3412330000001</v>
      </c>
      <c r="BN12" s="58">
        <v>4944.5880900000002</v>
      </c>
      <c r="BO12" s="58">
        <v>1134.364775</v>
      </c>
      <c r="BP12" s="58">
        <v>5579.625309</v>
      </c>
      <c r="BQ12" s="58">
        <v>7484.7369660000004</v>
      </c>
      <c r="BR12" s="58">
        <v>4944.5880900000002</v>
      </c>
      <c r="BS12" s="58">
        <v>3316.4217389999999</v>
      </c>
      <c r="BT12" s="58">
        <v>7761.682272</v>
      </c>
      <c r="BU12" s="58">
        <v>9666.7939289999995</v>
      </c>
      <c r="BV12" s="58">
        <v>7126.6450530000002</v>
      </c>
      <c r="BW12" s="58">
        <v>3316.4217389999999</v>
      </c>
      <c r="BX12" s="58">
        <v>6813.3464670000003</v>
      </c>
      <c r="BY12" s="58">
        <v>9666.7939289999995</v>
      </c>
      <c r="BZ12" s="58">
        <v>7126.6450530000002</v>
      </c>
      <c r="CA12" s="58">
        <v>3057.494999</v>
      </c>
      <c r="CB12" s="58">
        <v>7607.7884329999997</v>
      </c>
      <c r="CC12" s="58">
        <v>9557.9141899999995</v>
      </c>
      <c r="CD12" s="58">
        <v>6957.7465140000004</v>
      </c>
      <c r="CE12" s="58">
        <v>3057.494999</v>
      </c>
      <c r="CF12" s="58">
        <v>7607.7884329999997</v>
      </c>
      <c r="CG12" s="58">
        <v>8911.0021899999992</v>
      </c>
      <c r="CH12" s="58">
        <v>6957.7465140000004</v>
      </c>
      <c r="CI12" s="58">
        <v>3057.494999</v>
      </c>
      <c r="CJ12" s="58">
        <v>7607.7884329999997</v>
      </c>
      <c r="CK12" s="58">
        <v>7432.4741899999999</v>
      </c>
      <c r="CL12" s="58">
        <v>6957.7465140000004</v>
      </c>
      <c r="CM12" s="58">
        <v>3057.494999</v>
      </c>
      <c r="CN12" s="58">
        <v>7607.7884329999997</v>
      </c>
      <c r="CO12" s="58">
        <v>8008.6719089999997</v>
      </c>
      <c r="CP12" s="58">
        <v>6957.7465140000004</v>
      </c>
      <c r="CQ12" s="58">
        <v>3057.494999</v>
      </c>
      <c r="CR12" s="58">
        <v>7607.7884329999997</v>
      </c>
      <c r="CS12" s="58">
        <v>9557.9141899999995</v>
      </c>
      <c r="CT12" s="58">
        <v>6957.7465140000004</v>
      </c>
      <c r="CU12" s="58">
        <v>3050.601463</v>
      </c>
      <c r="CV12" s="58">
        <v>7603.7514629999996</v>
      </c>
      <c r="CW12" s="58">
        <v>9555.1014630000009</v>
      </c>
      <c r="CX12" s="58">
        <v>6953.3014629999998</v>
      </c>
      <c r="CY12" s="58">
        <v>3050.601463</v>
      </c>
      <c r="CZ12" s="58">
        <v>7603.7514629999996</v>
      </c>
      <c r="DA12" s="58">
        <v>9555.1014630000009</v>
      </c>
      <c r="DB12" s="58">
        <v>6953.3014629999998</v>
      </c>
      <c r="DC12" s="58">
        <v>3050.601463</v>
      </c>
      <c r="DD12" s="58">
        <v>7603.7514629999996</v>
      </c>
      <c r="DE12" s="58">
        <v>9555.1014630000009</v>
      </c>
      <c r="DF12" s="58">
        <v>6953.3014629999998</v>
      </c>
      <c r="DG12" s="58">
        <v>3050.601463</v>
      </c>
      <c r="DH12" s="58">
        <v>7603.7514629999996</v>
      </c>
      <c r="DI12" s="58">
        <v>9555.1014630000009</v>
      </c>
      <c r="DJ12" s="58">
        <v>6953.3014629999998</v>
      </c>
      <c r="DK12" s="58">
        <v>3050.601463</v>
      </c>
      <c r="DL12" s="58">
        <v>7603.7514629999996</v>
      </c>
      <c r="DM12" s="58">
        <v>9555.1014630000009</v>
      </c>
      <c r="DN12" s="58">
        <v>6953.3014629999998</v>
      </c>
      <c r="DO12" s="58">
        <v>3050.601463</v>
      </c>
      <c r="DP12" s="58">
        <v>7603.7514629999996</v>
      </c>
      <c r="DQ12" s="58">
        <v>9539.9394630000006</v>
      </c>
      <c r="DR12" s="58">
        <v>6953.3014629999998</v>
      </c>
      <c r="DS12" s="58">
        <v>3035.4394630000002</v>
      </c>
      <c r="DT12" s="58">
        <v>7603.7514629999996</v>
      </c>
      <c r="DU12" s="58">
        <v>9555.1014630000009</v>
      </c>
      <c r="DV12" s="58">
        <v>6953.3014629999998</v>
      </c>
      <c r="DW12" s="58">
        <v>3050.601463</v>
      </c>
      <c r="DX12" s="58">
        <v>7603.7514629999996</v>
      </c>
      <c r="DY12" s="58">
        <v>9555.1014630000009</v>
      </c>
      <c r="DZ12" s="58">
        <v>6953.3014629999998</v>
      </c>
      <c r="EA12" s="58">
        <v>3050.601463</v>
      </c>
      <c r="EB12" s="58">
        <v>7603.7514629999996</v>
      </c>
      <c r="EC12" s="58">
        <v>9555.1014630000009</v>
      </c>
      <c r="ED12" s="58">
        <v>6953.3014629999998</v>
      </c>
      <c r="EE12" s="58">
        <v>3050.601463</v>
      </c>
      <c r="EF12" s="58">
        <v>7603.7514629999996</v>
      </c>
      <c r="EG12" s="58">
        <v>9555.1014630000009</v>
      </c>
      <c r="EH12" s="58">
        <v>4282.2614629999998</v>
      </c>
      <c r="EI12" s="58">
        <v>2717.8569630000002</v>
      </c>
      <c r="EJ12" s="58">
        <v>7406.1069630000002</v>
      </c>
      <c r="EK12" s="58">
        <v>9415.3569630000002</v>
      </c>
      <c r="EL12" s="58">
        <v>6322.5769630000004</v>
      </c>
      <c r="EM12" s="58">
        <v>2717.8569630000002</v>
      </c>
      <c r="EN12" s="58">
        <v>7406.1069630000002</v>
      </c>
      <c r="EO12" s="58">
        <v>8011.073007</v>
      </c>
      <c r="EP12" s="58">
        <v>6322.5769630000004</v>
      </c>
      <c r="EQ12" s="58">
        <v>2717.8569630000002</v>
      </c>
      <c r="ER12" s="58">
        <v>7406.1069630000002</v>
      </c>
      <c r="ES12" s="58">
        <v>9415.3569630000002</v>
      </c>
      <c r="ET12" s="58">
        <v>6104.6069630000002</v>
      </c>
      <c r="EU12" s="58">
        <v>2717.8569630000002</v>
      </c>
      <c r="EV12" s="58">
        <v>7406.1069630000002</v>
      </c>
      <c r="EW12" s="58">
        <v>9415.3569630000002</v>
      </c>
      <c r="EX12" s="58">
        <v>6736.3569630000002</v>
      </c>
      <c r="EY12" s="58">
        <v>2717.8569630000002</v>
      </c>
      <c r="EZ12" s="58">
        <v>7406.1069630000002</v>
      </c>
      <c r="FA12" s="58">
        <v>4515.9369630000001</v>
      </c>
      <c r="FB12" s="58">
        <v>6736.3569630000002</v>
      </c>
    </row>
    <row r="13" spans="1:159" x14ac:dyDescent="0.25">
      <c r="B13" s="33" t="s">
        <v>7</v>
      </c>
      <c r="C13" s="58">
        <v>320.72664179999998</v>
      </c>
      <c r="D13" s="58">
        <v>429.56173680000001</v>
      </c>
      <c r="E13" s="58">
        <v>620.09688259999996</v>
      </c>
      <c r="F13" s="58">
        <v>488.7913274</v>
      </c>
      <c r="G13" s="58">
        <v>564.91392580000002</v>
      </c>
      <c r="H13" s="58">
        <v>777.18580129999998</v>
      </c>
      <c r="I13" s="58">
        <v>1017.095678</v>
      </c>
      <c r="J13" s="58">
        <v>1012.700667</v>
      </c>
      <c r="K13" s="58">
        <v>759.69317639999997</v>
      </c>
      <c r="L13" s="58">
        <v>799.04808230000003</v>
      </c>
      <c r="M13" s="58">
        <v>1219.4777220000001</v>
      </c>
      <c r="N13" s="58">
        <v>1339.674925</v>
      </c>
      <c r="O13" s="58">
        <v>1119.8927610000001</v>
      </c>
      <c r="P13" s="58">
        <v>721.62947989999998</v>
      </c>
      <c r="Q13" s="58">
        <v>1524.457463</v>
      </c>
      <c r="R13" s="58">
        <v>1104.5229019999999</v>
      </c>
      <c r="S13" s="58">
        <v>1200.082144</v>
      </c>
      <c r="T13" s="58">
        <v>1628.244379</v>
      </c>
      <c r="U13" s="58">
        <v>2278.6219769999998</v>
      </c>
      <c r="V13" s="58">
        <v>2166.025756</v>
      </c>
      <c r="W13" s="58">
        <v>1305.5554239999999</v>
      </c>
      <c r="X13" s="58">
        <v>1158.361506</v>
      </c>
      <c r="Y13" s="58">
        <v>2893.6349479999999</v>
      </c>
      <c r="Z13" s="58">
        <v>2475.0112859999999</v>
      </c>
      <c r="AA13" s="58">
        <v>2753.3943530000001</v>
      </c>
      <c r="AB13" s="58">
        <v>2691.1221380000002</v>
      </c>
      <c r="AC13" s="58">
        <v>1327.4079859999999</v>
      </c>
      <c r="AD13" s="58">
        <v>3312.1931039999999</v>
      </c>
      <c r="AE13" s="58">
        <v>3224.6702570000002</v>
      </c>
      <c r="AF13" s="58">
        <v>2014.616978</v>
      </c>
      <c r="AG13" s="58">
        <v>3651.7010089999999</v>
      </c>
      <c r="AH13" s="58">
        <v>3796.5838199999998</v>
      </c>
      <c r="AI13" s="58">
        <v>3194.8732369999998</v>
      </c>
      <c r="AJ13" s="58">
        <v>2130.357332</v>
      </c>
      <c r="AK13" s="58">
        <v>3469.7513220000001</v>
      </c>
      <c r="AL13" s="58">
        <v>4195.3028059999997</v>
      </c>
      <c r="AM13" s="58">
        <v>3011.5058770000001</v>
      </c>
      <c r="AN13" s="58">
        <v>3554.4728610000002</v>
      </c>
      <c r="AO13" s="58">
        <v>3839.8223870000002</v>
      </c>
      <c r="AP13" s="58">
        <v>3219.914906</v>
      </c>
      <c r="AQ13" s="58">
        <v>3163.8862370000002</v>
      </c>
      <c r="AR13" s="58">
        <v>4492.6645159999998</v>
      </c>
      <c r="AS13" s="58">
        <v>6133.0239460000003</v>
      </c>
      <c r="AT13" s="58">
        <v>5512.2639419999996</v>
      </c>
      <c r="AU13" s="58">
        <v>5526.7176460000001</v>
      </c>
      <c r="AV13" s="58">
        <v>6228.7064039999996</v>
      </c>
      <c r="AW13" s="58">
        <v>7201.017906</v>
      </c>
      <c r="AX13" s="58">
        <v>7547.5846359999996</v>
      </c>
      <c r="AY13" s="58">
        <v>6310.5719790000003</v>
      </c>
      <c r="AZ13" s="58">
        <v>5902.2906549999998</v>
      </c>
      <c r="BA13" s="58">
        <v>8423.5655399999996</v>
      </c>
      <c r="BB13" s="58">
        <v>8616.4769090000009</v>
      </c>
      <c r="BC13" s="58">
        <v>7939.1479600000002</v>
      </c>
      <c r="BD13" s="58">
        <v>8990.2351500000004</v>
      </c>
      <c r="BE13" s="58">
        <v>12555.031269999999</v>
      </c>
      <c r="BF13" s="58">
        <v>10837.236929999999</v>
      </c>
      <c r="BG13" s="58">
        <v>8452.856264</v>
      </c>
      <c r="BH13" s="58">
        <v>8412.2684570000001</v>
      </c>
      <c r="BI13" s="58">
        <v>11933.858459999999</v>
      </c>
      <c r="BJ13" s="58">
        <v>11537.74826</v>
      </c>
      <c r="BK13" s="58">
        <v>10183.414280000001</v>
      </c>
      <c r="BL13" s="58">
        <v>11542.921829999999</v>
      </c>
      <c r="BM13" s="58">
        <v>14573.09383</v>
      </c>
      <c r="BN13" s="58">
        <v>13896.758669999999</v>
      </c>
      <c r="BO13" s="58">
        <v>10544.10504</v>
      </c>
      <c r="BP13" s="58">
        <v>11389.395140000001</v>
      </c>
      <c r="BQ13" s="58">
        <v>16730.193859999999</v>
      </c>
      <c r="BR13" s="58">
        <v>14388.59859</v>
      </c>
      <c r="BS13" s="58">
        <v>10811.991980000001</v>
      </c>
      <c r="BT13" s="58">
        <v>12257.246139999999</v>
      </c>
      <c r="BU13" s="58">
        <v>15944.249330000001</v>
      </c>
      <c r="BV13" s="58">
        <v>14217.40257</v>
      </c>
      <c r="BW13" s="58">
        <v>11771.695019999999</v>
      </c>
      <c r="BX13" s="58">
        <v>13347.817779999999</v>
      </c>
      <c r="BY13" s="58">
        <v>17066.522140000001</v>
      </c>
      <c r="BZ13" s="58">
        <v>15867.99317</v>
      </c>
      <c r="CA13" s="58">
        <v>13231.136560000001</v>
      </c>
      <c r="CB13" s="58">
        <v>13923.9656</v>
      </c>
      <c r="CC13" s="58">
        <v>19600.271280000001</v>
      </c>
      <c r="CD13" s="58">
        <v>18052.539499999999</v>
      </c>
      <c r="CE13" s="58">
        <v>14196.076150000001</v>
      </c>
      <c r="CF13" s="58">
        <v>16107.67643</v>
      </c>
      <c r="CG13" s="58">
        <v>21213.674780000001</v>
      </c>
      <c r="CH13" s="58">
        <v>19366.836810000001</v>
      </c>
      <c r="CI13" s="58">
        <v>15070.62608</v>
      </c>
      <c r="CJ13" s="58">
        <v>17104.4385</v>
      </c>
      <c r="CK13" s="58">
        <v>23943.460920000001</v>
      </c>
      <c r="CL13" s="58">
        <v>19412.062099999999</v>
      </c>
      <c r="CM13" s="58">
        <v>15753.49474</v>
      </c>
      <c r="CN13" s="58">
        <v>17884.100630000001</v>
      </c>
      <c r="CO13" s="58">
        <v>25035.463500000002</v>
      </c>
      <c r="CP13" s="58">
        <v>21488.249309999999</v>
      </c>
      <c r="CQ13" s="58">
        <v>16658.285039999999</v>
      </c>
      <c r="CR13" s="58">
        <v>18895.30963</v>
      </c>
      <c r="CS13" s="58">
        <v>26448.961039999998</v>
      </c>
      <c r="CT13" s="58">
        <v>22728.040799999999</v>
      </c>
      <c r="CU13" s="58">
        <v>17709.025450000001</v>
      </c>
      <c r="CV13" s="58">
        <v>20054.580480000001</v>
      </c>
      <c r="CW13" s="58">
        <v>27525.166850000001</v>
      </c>
      <c r="CX13" s="58">
        <v>24173.134150000002</v>
      </c>
      <c r="CY13" s="58">
        <v>18927.5674</v>
      </c>
      <c r="CZ13" s="58">
        <v>21406.314829999999</v>
      </c>
      <c r="DA13" s="58">
        <v>29955.603950000001</v>
      </c>
      <c r="DB13" s="58">
        <v>25846.419590000001</v>
      </c>
      <c r="DC13" s="58">
        <v>21168.534589999999</v>
      </c>
      <c r="DD13" s="58">
        <v>23929.52735</v>
      </c>
      <c r="DE13" s="58">
        <v>33003.66289</v>
      </c>
      <c r="DF13" s="58">
        <v>28910.521980000001</v>
      </c>
      <c r="DG13" s="58">
        <v>21770.48849</v>
      </c>
      <c r="DH13" s="58">
        <v>24480.172299999998</v>
      </c>
      <c r="DI13" s="58">
        <v>34238.721100000002</v>
      </c>
      <c r="DJ13" s="58">
        <v>28772.51901</v>
      </c>
      <c r="DK13" s="58">
        <v>23287.71041</v>
      </c>
      <c r="DL13" s="58">
        <v>26204.558010000001</v>
      </c>
      <c r="DM13" s="58">
        <v>36652.896009999997</v>
      </c>
      <c r="DN13" s="58">
        <v>31847.292010000001</v>
      </c>
      <c r="DO13" s="58">
        <v>24668.773369999999</v>
      </c>
      <c r="DP13" s="58">
        <v>27773.94774</v>
      </c>
      <c r="DQ13" s="58">
        <v>38850.041640000003</v>
      </c>
      <c r="DR13" s="58">
        <v>33730.559690000002</v>
      </c>
      <c r="DS13" s="58">
        <v>26034.28154</v>
      </c>
      <c r="DT13" s="58">
        <v>29325.66157</v>
      </c>
      <c r="DU13" s="58">
        <v>41022.440999999999</v>
      </c>
      <c r="DV13" s="58">
        <v>35592.616280000002</v>
      </c>
      <c r="DW13" s="58">
        <v>27410.345809999999</v>
      </c>
      <c r="DX13" s="58">
        <v>30889.37097</v>
      </c>
      <c r="DY13" s="58">
        <v>43211.634160000001</v>
      </c>
      <c r="DZ13" s="58">
        <v>37469.067560000003</v>
      </c>
      <c r="EA13" s="58">
        <v>28469.299739999999</v>
      </c>
      <c r="EB13" s="58">
        <v>32064.330849999998</v>
      </c>
      <c r="EC13" s="58">
        <v>44852.903109999999</v>
      </c>
      <c r="ED13" s="58">
        <v>38923.118069999997</v>
      </c>
      <c r="EE13" s="58">
        <v>29760.272199999999</v>
      </c>
      <c r="EF13" s="58">
        <v>33488.368320000001</v>
      </c>
      <c r="EG13" s="58">
        <v>38198.235220000002</v>
      </c>
      <c r="EH13" s="58">
        <v>40698.703300000001</v>
      </c>
      <c r="EI13" s="58">
        <v>31055.904109999999</v>
      </c>
      <c r="EJ13" s="58">
        <v>34931.024920000003</v>
      </c>
      <c r="EK13" s="58">
        <v>48856.875740000003</v>
      </c>
      <c r="EL13" s="58">
        <v>39548.856679999997</v>
      </c>
      <c r="EM13" s="58">
        <v>32137.872960000001</v>
      </c>
      <c r="EN13" s="58">
        <v>36131.169620000001</v>
      </c>
      <c r="EO13" s="58">
        <v>50533.278100000003</v>
      </c>
      <c r="EP13" s="58">
        <v>43961.715940000002</v>
      </c>
      <c r="EQ13" s="58">
        <v>33290.603969999996</v>
      </c>
      <c r="ER13" s="58">
        <v>37406.571309999999</v>
      </c>
      <c r="ES13" s="58">
        <v>52314.373189999998</v>
      </c>
      <c r="ET13" s="58">
        <v>45545.805370000002</v>
      </c>
      <c r="EU13" s="58">
        <v>34432.254399999998</v>
      </c>
      <c r="EV13" s="58">
        <v>38673.018680000001</v>
      </c>
      <c r="EW13" s="58">
        <v>44118.125290000004</v>
      </c>
      <c r="EX13" s="58">
        <v>47113.501170000003</v>
      </c>
      <c r="EY13" s="58">
        <v>35564.551820000001</v>
      </c>
      <c r="EZ13" s="58">
        <v>39928.718809999998</v>
      </c>
      <c r="FA13" s="58">
        <v>55837.371160000002</v>
      </c>
      <c r="FB13" s="58">
        <v>48668.484799999998</v>
      </c>
    </row>
    <row r="14" spans="1:159" x14ac:dyDescent="0.25">
      <c r="B14" s="33" t="s">
        <v>8</v>
      </c>
      <c r="C14" s="58">
        <v>0.28132000000000001</v>
      </c>
      <c r="D14" s="58">
        <v>0</v>
      </c>
      <c r="E14" s="58">
        <v>0</v>
      </c>
      <c r="F14" s="58">
        <v>0.21640000000000001</v>
      </c>
      <c r="G14" s="58">
        <v>0.54132000000000002</v>
      </c>
      <c r="H14" s="58">
        <v>0</v>
      </c>
      <c r="I14" s="58">
        <v>0</v>
      </c>
      <c r="J14" s="58">
        <v>0.21640000000000001</v>
      </c>
      <c r="K14" s="58">
        <v>2.7827799999999998</v>
      </c>
      <c r="L14" s="58">
        <v>0</v>
      </c>
      <c r="M14" s="58">
        <v>0</v>
      </c>
      <c r="N14" s="58">
        <v>2.1406000000000001</v>
      </c>
      <c r="O14" s="58">
        <v>5.3827800000000003</v>
      </c>
      <c r="P14" s="58">
        <v>0</v>
      </c>
      <c r="Q14" s="58">
        <v>0</v>
      </c>
      <c r="R14" s="58">
        <v>3.1406000000000001</v>
      </c>
      <c r="S14" s="58">
        <v>3.79678</v>
      </c>
      <c r="T14" s="58">
        <v>0</v>
      </c>
      <c r="U14" s="58">
        <v>0</v>
      </c>
      <c r="V14" s="58">
        <v>3.1406000000000001</v>
      </c>
      <c r="W14" s="58">
        <v>161.81698</v>
      </c>
      <c r="X14" s="58">
        <v>0</v>
      </c>
      <c r="Y14" s="58">
        <v>0</v>
      </c>
      <c r="Z14" s="58">
        <v>174.47460000000001</v>
      </c>
      <c r="AA14" s="58">
        <v>452.87970000000001</v>
      </c>
      <c r="AB14" s="58">
        <v>0</v>
      </c>
      <c r="AC14" s="58">
        <v>0</v>
      </c>
      <c r="AD14" s="58">
        <v>315.38139999999999</v>
      </c>
      <c r="AE14" s="58">
        <v>564.54970000000003</v>
      </c>
      <c r="AF14" s="58">
        <v>0</v>
      </c>
      <c r="AG14" s="58">
        <v>0</v>
      </c>
      <c r="AH14" s="58">
        <v>398.2484</v>
      </c>
      <c r="AI14" s="58">
        <v>563.24969999999996</v>
      </c>
      <c r="AJ14" s="58">
        <v>0</v>
      </c>
      <c r="AK14" s="58">
        <v>0</v>
      </c>
      <c r="AL14" s="58">
        <v>421.26900000000001</v>
      </c>
      <c r="AM14" s="58">
        <v>535.42970000000003</v>
      </c>
      <c r="AN14" s="58">
        <v>0</v>
      </c>
      <c r="AO14" s="58">
        <v>0</v>
      </c>
      <c r="AP14" s="58">
        <v>366.5086</v>
      </c>
      <c r="AQ14" s="58">
        <v>556.74969999999996</v>
      </c>
      <c r="AR14" s="58">
        <v>0</v>
      </c>
      <c r="AS14" s="58">
        <v>0</v>
      </c>
      <c r="AT14" s="58">
        <v>434.26900000000001</v>
      </c>
      <c r="AU14" s="58">
        <v>564.54970000000003</v>
      </c>
      <c r="AV14" s="58">
        <v>0</v>
      </c>
      <c r="AW14" s="58">
        <v>0</v>
      </c>
      <c r="AX14" s="58">
        <v>434.26900000000001</v>
      </c>
      <c r="AY14" s="58">
        <v>564.54970000000003</v>
      </c>
      <c r="AZ14" s="58">
        <v>0</v>
      </c>
      <c r="BA14" s="58">
        <v>0</v>
      </c>
      <c r="BB14" s="58">
        <v>434.26900000000001</v>
      </c>
      <c r="BC14" s="58">
        <v>564.54970000000003</v>
      </c>
      <c r="BD14" s="58">
        <v>0</v>
      </c>
      <c r="BE14" s="58">
        <v>0</v>
      </c>
      <c r="BF14" s="58">
        <v>434.26900000000001</v>
      </c>
      <c r="BG14" s="58">
        <v>564.54970000000003</v>
      </c>
      <c r="BH14" s="58">
        <v>0</v>
      </c>
      <c r="BI14" s="58">
        <v>0</v>
      </c>
      <c r="BJ14" s="58">
        <v>434.26900000000001</v>
      </c>
      <c r="BK14" s="58">
        <v>564.54970000000003</v>
      </c>
      <c r="BL14" s="58">
        <v>0</v>
      </c>
      <c r="BM14" s="58">
        <v>0</v>
      </c>
      <c r="BN14" s="58">
        <v>434.26900000000001</v>
      </c>
      <c r="BO14" s="58">
        <v>564.54970000000003</v>
      </c>
      <c r="BP14" s="58">
        <v>0</v>
      </c>
      <c r="BQ14" s="58">
        <v>0</v>
      </c>
      <c r="BR14" s="58">
        <v>434.26900000000001</v>
      </c>
      <c r="BS14" s="58">
        <v>564.26837999999998</v>
      </c>
      <c r="BT14" s="58">
        <v>0</v>
      </c>
      <c r="BU14" s="58">
        <v>0</v>
      </c>
      <c r="BV14" s="58">
        <v>434.05259999999998</v>
      </c>
      <c r="BW14" s="58">
        <v>1651.7842270000001</v>
      </c>
      <c r="BX14" s="58">
        <v>0</v>
      </c>
      <c r="BY14" s="58">
        <v>0</v>
      </c>
      <c r="BZ14" s="58">
        <v>1270.6032520000001</v>
      </c>
      <c r="CA14" s="58">
        <v>2806.9915449999999</v>
      </c>
      <c r="CB14" s="58">
        <v>0</v>
      </c>
      <c r="CC14" s="58">
        <v>0</v>
      </c>
      <c r="CD14" s="58">
        <v>2159.2242660000002</v>
      </c>
      <c r="CE14" s="58">
        <v>3993.387905</v>
      </c>
      <c r="CF14" s="58">
        <v>0</v>
      </c>
      <c r="CG14" s="58">
        <v>0</v>
      </c>
      <c r="CH14" s="58">
        <v>3071.8368500000001</v>
      </c>
      <c r="CI14" s="58">
        <v>5177.2360269999999</v>
      </c>
      <c r="CJ14" s="58">
        <v>0</v>
      </c>
      <c r="CK14" s="58">
        <v>0</v>
      </c>
      <c r="CL14" s="58">
        <v>3982.489251</v>
      </c>
      <c r="CM14" s="58">
        <v>6393.2046060000002</v>
      </c>
      <c r="CN14" s="58">
        <v>0</v>
      </c>
      <c r="CO14" s="58">
        <v>0</v>
      </c>
      <c r="CP14" s="58">
        <v>4917.8496969999997</v>
      </c>
      <c r="CQ14" s="58">
        <v>7644.5049019999997</v>
      </c>
      <c r="CR14" s="58">
        <v>0</v>
      </c>
      <c r="CS14" s="58">
        <v>0</v>
      </c>
      <c r="CT14" s="58">
        <v>5880.3883859999996</v>
      </c>
      <c r="CU14" s="58">
        <v>8973.4576870000001</v>
      </c>
      <c r="CV14" s="58">
        <v>0</v>
      </c>
      <c r="CW14" s="58">
        <v>0</v>
      </c>
      <c r="CX14" s="58">
        <v>6902.6597590000001</v>
      </c>
      <c r="CY14" s="58">
        <v>9997.1150249999992</v>
      </c>
      <c r="CZ14" s="58">
        <v>0</v>
      </c>
      <c r="DA14" s="58">
        <v>0</v>
      </c>
      <c r="DB14" s="58">
        <v>7690.0884809999998</v>
      </c>
      <c r="DC14" s="58">
        <v>9752.8008250000003</v>
      </c>
      <c r="DD14" s="58">
        <v>0</v>
      </c>
      <c r="DE14" s="58">
        <v>0</v>
      </c>
      <c r="DF14" s="58">
        <v>7502.1544809999996</v>
      </c>
      <c r="DG14" s="58">
        <v>9504.638105</v>
      </c>
      <c r="DH14" s="58">
        <v>0</v>
      </c>
      <c r="DI14" s="58">
        <v>0</v>
      </c>
      <c r="DJ14" s="58">
        <v>7311.2600810000004</v>
      </c>
      <c r="DK14" s="58">
        <v>10664.789479999999</v>
      </c>
      <c r="DL14" s="58">
        <v>0</v>
      </c>
      <c r="DM14" s="58">
        <v>0</v>
      </c>
      <c r="DN14" s="58">
        <v>8203.6842159999997</v>
      </c>
      <c r="DO14" s="58">
        <v>11740.175509999999</v>
      </c>
      <c r="DP14" s="58">
        <v>0</v>
      </c>
      <c r="DQ14" s="58">
        <v>0</v>
      </c>
      <c r="DR14" s="58">
        <v>9030.9042420000005</v>
      </c>
      <c r="DS14" s="58">
        <v>12820.873530000001</v>
      </c>
      <c r="DT14" s="58">
        <v>0</v>
      </c>
      <c r="DU14" s="58">
        <v>0</v>
      </c>
      <c r="DV14" s="58">
        <v>9862.2104049999998</v>
      </c>
      <c r="DW14" s="58">
        <v>13898.11154</v>
      </c>
      <c r="DX14" s="58">
        <v>0</v>
      </c>
      <c r="DY14" s="58">
        <v>0</v>
      </c>
      <c r="DZ14" s="58">
        <v>10690.855030000001</v>
      </c>
      <c r="EA14" s="58">
        <v>14992.615470000001</v>
      </c>
      <c r="EB14" s="58">
        <v>0</v>
      </c>
      <c r="EC14" s="58">
        <v>0</v>
      </c>
      <c r="ED14" s="58">
        <v>11532.781129999999</v>
      </c>
      <c r="EE14" s="58">
        <v>16103.02908</v>
      </c>
      <c r="EF14" s="58">
        <v>0</v>
      </c>
      <c r="EG14" s="58">
        <v>0</v>
      </c>
      <c r="EH14" s="58">
        <v>12386.94544</v>
      </c>
      <c r="EI14" s="58">
        <v>17215.36665</v>
      </c>
      <c r="EJ14" s="58">
        <v>0</v>
      </c>
      <c r="EK14" s="58">
        <v>0</v>
      </c>
      <c r="EL14" s="58">
        <v>13242.58973</v>
      </c>
      <c r="EM14" s="58">
        <v>18314.60007</v>
      </c>
      <c r="EN14" s="58">
        <v>0</v>
      </c>
      <c r="EO14" s="58">
        <v>0</v>
      </c>
      <c r="EP14" s="58">
        <v>14088.153899999999</v>
      </c>
      <c r="EQ14" s="58">
        <v>19534.81913</v>
      </c>
      <c r="ER14" s="58">
        <v>0</v>
      </c>
      <c r="ES14" s="58">
        <v>0</v>
      </c>
      <c r="ET14" s="58">
        <v>15026.783949999999</v>
      </c>
      <c r="EU14" s="58">
        <v>20698.670689999999</v>
      </c>
      <c r="EV14" s="58">
        <v>0</v>
      </c>
      <c r="EW14" s="58">
        <v>0</v>
      </c>
      <c r="EX14" s="58">
        <v>8662.0943000000007</v>
      </c>
      <c r="EY14" s="58">
        <v>21833.89099</v>
      </c>
      <c r="EZ14" s="58">
        <v>0</v>
      </c>
      <c r="FA14" s="58">
        <v>0</v>
      </c>
      <c r="FB14" s="58">
        <v>16795.300759999998</v>
      </c>
    </row>
    <row r="15" spans="1:159" x14ac:dyDescent="0.25">
      <c r="B15" s="33" t="s">
        <v>245</v>
      </c>
      <c r="C15" s="58">
        <v>451.53500000000003</v>
      </c>
      <c r="D15" s="58">
        <v>451.53500000000003</v>
      </c>
      <c r="E15" s="58">
        <v>0</v>
      </c>
      <c r="F15" s="58">
        <v>451.53500000000003</v>
      </c>
      <c r="G15" s="58">
        <v>451.53500000000003</v>
      </c>
      <c r="H15" s="58">
        <v>451.53500000000003</v>
      </c>
      <c r="I15" s="58">
        <v>451.53500000000003</v>
      </c>
      <c r="J15" s="58">
        <v>451.53500000000003</v>
      </c>
      <c r="K15" s="58">
        <v>451.53500000000003</v>
      </c>
      <c r="L15" s="58">
        <v>451.53500000000003</v>
      </c>
      <c r="M15" s="58">
        <v>451.53500000000003</v>
      </c>
      <c r="N15" s="58">
        <v>451.53500000000003</v>
      </c>
      <c r="O15" s="58">
        <v>451.53500000000003</v>
      </c>
      <c r="P15" s="58">
        <v>451.53500000000003</v>
      </c>
      <c r="Q15" s="58">
        <v>451.53500000000003</v>
      </c>
      <c r="R15" s="58">
        <v>451.53500000000003</v>
      </c>
      <c r="S15" s="58">
        <v>451.53500000000003</v>
      </c>
      <c r="T15" s="58">
        <v>451.53500000000003</v>
      </c>
      <c r="U15" s="58">
        <v>451.53500000000003</v>
      </c>
      <c r="V15" s="58">
        <v>451.53500000000003</v>
      </c>
      <c r="W15" s="58">
        <v>451.53500000000003</v>
      </c>
      <c r="X15" s="58">
        <v>451.53500000000003</v>
      </c>
      <c r="Y15" s="58">
        <v>451.53500000000003</v>
      </c>
      <c r="Z15" s="58">
        <v>451.53500000000003</v>
      </c>
      <c r="AA15" s="58">
        <v>451.53500000000003</v>
      </c>
      <c r="AB15" s="58">
        <v>451.53500000000003</v>
      </c>
      <c r="AC15" s="58">
        <v>451.53500000000003</v>
      </c>
      <c r="AD15" s="58">
        <v>451.53500000000003</v>
      </c>
      <c r="AE15" s="58">
        <v>451.53500000000003</v>
      </c>
      <c r="AF15" s="58">
        <v>451.53500000000003</v>
      </c>
      <c r="AG15" s="58">
        <v>451.53500000000003</v>
      </c>
      <c r="AH15" s="58">
        <v>451.53500000000003</v>
      </c>
      <c r="AI15" s="58">
        <v>451.53500000000003</v>
      </c>
      <c r="AJ15" s="58">
        <v>451.53500000000003</v>
      </c>
      <c r="AK15" s="58">
        <v>451.53500000000003</v>
      </c>
      <c r="AL15" s="58">
        <v>451.53500000000003</v>
      </c>
      <c r="AM15" s="58">
        <v>451.53500000000003</v>
      </c>
      <c r="AN15" s="58">
        <v>451.53500000000003</v>
      </c>
      <c r="AO15" s="58">
        <v>451.53500000000003</v>
      </c>
      <c r="AP15" s="58">
        <v>451.53500000000003</v>
      </c>
      <c r="AQ15" s="58">
        <v>451.53500000000003</v>
      </c>
      <c r="AR15" s="58">
        <v>451.53500000000003</v>
      </c>
      <c r="AS15" s="58">
        <v>451.53500000000003</v>
      </c>
      <c r="AT15" s="58">
        <v>451.53500000000003</v>
      </c>
      <c r="AU15" s="58">
        <v>451.53500000000003</v>
      </c>
      <c r="AV15" s="58">
        <v>451.53500000000003</v>
      </c>
      <c r="AW15" s="58">
        <v>451.53500000000003</v>
      </c>
      <c r="AX15" s="58">
        <v>451.53500000000003</v>
      </c>
      <c r="AY15" s="58">
        <v>1445.3152680000001</v>
      </c>
      <c r="AZ15" s="58">
        <v>1445.3152680000001</v>
      </c>
      <c r="BA15" s="58">
        <v>1445.3152680000001</v>
      </c>
      <c r="BB15" s="58">
        <v>1445.3152680000001</v>
      </c>
      <c r="BC15" s="58">
        <v>5754.7403960000001</v>
      </c>
      <c r="BD15" s="58">
        <v>5754.7403960000001</v>
      </c>
      <c r="BE15" s="58">
        <v>5754.7403960000001</v>
      </c>
      <c r="BF15" s="58">
        <v>5754.7403960000001</v>
      </c>
      <c r="BG15" s="58">
        <v>7112.8987800000004</v>
      </c>
      <c r="BH15" s="58">
        <v>6341.2544150000003</v>
      </c>
      <c r="BI15" s="58">
        <v>7112.8987800000004</v>
      </c>
      <c r="BJ15" s="58">
        <v>7112.8987800000004</v>
      </c>
      <c r="BK15" s="58">
        <v>11275.474539999999</v>
      </c>
      <c r="BL15" s="58">
        <v>11275.474539999999</v>
      </c>
      <c r="BM15" s="58">
        <v>11275.474539999999</v>
      </c>
      <c r="BN15" s="58">
        <v>11275.474539999999</v>
      </c>
      <c r="BO15" s="58">
        <v>11788.351269999999</v>
      </c>
      <c r="BP15" s="58">
        <v>11788.351269999999</v>
      </c>
      <c r="BQ15" s="58">
        <v>10421.061739999999</v>
      </c>
      <c r="BR15" s="58">
        <v>11788.351269999999</v>
      </c>
      <c r="BS15" s="58">
        <v>12160.51232</v>
      </c>
      <c r="BT15" s="58">
        <v>10421.061739999999</v>
      </c>
      <c r="BU15" s="58">
        <v>10953.75906</v>
      </c>
      <c r="BV15" s="58">
        <v>12160.51232</v>
      </c>
      <c r="BW15" s="58">
        <v>14728.588530000001</v>
      </c>
      <c r="BX15" s="58">
        <v>14728.588530000001</v>
      </c>
      <c r="BY15" s="58">
        <v>14728.588530000001</v>
      </c>
      <c r="BZ15" s="58">
        <v>14728.588530000001</v>
      </c>
      <c r="CA15" s="58">
        <v>19491.64618</v>
      </c>
      <c r="CB15" s="58">
        <v>19491.64618</v>
      </c>
      <c r="CC15" s="58">
        <v>19491.64618</v>
      </c>
      <c r="CD15" s="58">
        <v>19491.64618</v>
      </c>
      <c r="CE15" s="58">
        <v>21999.24122</v>
      </c>
      <c r="CF15" s="58">
        <v>21999.24122</v>
      </c>
      <c r="CG15" s="58">
        <v>20259.790639999999</v>
      </c>
      <c r="CH15" s="58">
        <v>21999.24122</v>
      </c>
      <c r="CI15" s="58">
        <v>24165.42067</v>
      </c>
      <c r="CJ15" s="58">
        <v>24165.42067</v>
      </c>
      <c r="CK15" s="58">
        <v>24165.42067</v>
      </c>
      <c r="CL15" s="58">
        <v>24165.42067</v>
      </c>
      <c r="CM15" s="58">
        <v>25484.89345</v>
      </c>
      <c r="CN15" s="58">
        <v>22698.498589999999</v>
      </c>
      <c r="CO15" s="58">
        <v>25484.89345</v>
      </c>
      <c r="CP15" s="58">
        <v>25484.89345</v>
      </c>
      <c r="CQ15" s="58">
        <v>28289.086340000002</v>
      </c>
      <c r="CR15" s="58">
        <v>28289.086340000002</v>
      </c>
      <c r="CS15" s="58">
        <v>28289.086340000002</v>
      </c>
      <c r="CT15" s="58">
        <v>28289.086340000002</v>
      </c>
      <c r="CU15" s="58">
        <v>31199.400900000001</v>
      </c>
      <c r="CV15" s="58">
        <v>31199.400900000001</v>
      </c>
      <c r="CW15" s="58">
        <v>31199.400900000001</v>
      </c>
      <c r="CX15" s="58">
        <v>31199.400900000001</v>
      </c>
      <c r="CY15" s="58">
        <v>34194.007189999997</v>
      </c>
      <c r="CZ15" s="58">
        <v>34194.007189999997</v>
      </c>
      <c r="DA15" s="58">
        <v>34194.007189999997</v>
      </c>
      <c r="DB15" s="58">
        <v>34194.007189999997</v>
      </c>
      <c r="DC15" s="58">
        <v>37583.269200000002</v>
      </c>
      <c r="DD15" s="58">
        <v>37583.269200000002</v>
      </c>
      <c r="DE15" s="58">
        <v>37583.269200000002</v>
      </c>
      <c r="DF15" s="58">
        <v>37583.269200000002</v>
      </c>
      <c r="DG15" s="58">
        <v>42180.912100000001</v>
      </c>
      <c r="DH15" s="58">
        <v>42180.912100000001</v>
      </c>
      <c r="DI15" s="58">
        <v>38498.165580000001</v>
      </c>
      <c r="DJ15" s="58">
        <v>42180.912100000001</v>
      </c>
      <c r="DK15" s="58">
        <v>44793.133229999999</v>
      </c>
      <c r="DL15" s="58">
        <v>44793.133229999999</v>
      </c>
      <c r="DM15" s="58">
        <v>44793.133229999999</v>
      </c>
      <c r="DN15" s="58">
        <v>44793.133229999999</v>
      </c>
      <c r="DO15" s="58">
        <v>47124.522689999998</v>
      </c>
      <c r="DP15" s="58">
        <v>47124.522689999998</v>
      </c>
      <c r="DQ15" s="58">
        <v>47124.522689999998</v>
      </c>
      <c r="DR15" s="58">
        <v>44567.834929999997</v>
      </c>
      <c r="DS15" s="58">
        <v>50173.752410000001</v>
      </c>
      <c r="DT15" s="58">
        <v>50173.752410000001</v>
      </c>
      <c r="DU15" s="58">
        <v>50173.752410000001</v>
      </c>
      <c r="DV15" s="58">
        <v>50173.752410000001</v>
      </c>
      <c r="DW15" s="58">
        <v>53263.070379999997</v>
      </c>
      <c r="DX15" s="58">
        <v>53263.070379999997</v>
      </c>
      <c r="DY15" s="58">
        <v>53181.862540000002</v>
      </c>
      <c r="DZ15" s="58">
        <v>53263.070379999997</v>
      </c>
      <c r="EA15" s="58">
        <v>56866.504580000001</v>
      </c>
      <c r="EB15" s="58">
        <v>56866.504580000001</v>
      </c>
      <c r="EC15" s="58">
        <v>56866.504580000001</v>
      </c>
      <c r="ED15" s="58">
        <v>56866.504580000001</v>
      </c>
      <c r="EE15" s="58">
        <v>60901.221469999997</v>
      </c>
      <c r="EF15" s="58">
        <v>60901.221469999997</v>
      </c>
      <c r="EG15" s="58">
        <v>60901.221469999997</v>
      </c>
      <c r="EH15" s="58">
        <v>60901.221469999997</v>
      </c>
      <c r="EI15" s="58">
        <v>63748.483659999998</v>
      </c>
      <c r="EJ15" s="58">
        <v>64583.648759999996</v>
      </c>
      <c r="EK15" s="58">
        <v>63968.866459999997</v>
      </c>
      <c r="EL15" s="58">
        <v>64583.648759999996</v>
      </c>
      <c r="EM15" s="58">
        <v>68304.693249999997</v>
      </c>
      <c r="EN15" s="58">
        <v>68304.693249999997</v>
      </c>
      <c r="EO15" s="58">
        <v>68304.693249999997</v>
      </c>
      <c r="EP15" s="58">
        <v>68304.693249999997</v>
      </c>
      <c r="EQ15" s="58">
        <v>67365.280029999994</v>
      </c>
      <c r="ER15" s="58">
        <v>72441.833360000004</v>
      </c>
      <c r="ES15" s="58">
        <v>72361.296329999997</v>
      </c>
      <c r="ET15" s="58">
        <v>71169.715079999994</v>
      </c>
      <c r="EU15" s="58">
        <v>76405.030249999996</v>
      </c>
      <c r="EV15" s="58">
        <v>76405.030249999996</v>
      </c>
      <c r="EW15" s="58">
        <v>76405.030249999996</v>
      </c>
      <c r="EX15" s="58">
        <v>76405.030249999996</v>
      </c>
      <c r="EY15" s="58">
        <v>76259.684080000006</v>
      </c>
      <c r="EZ15" s="58">
        <v>79697.207450000002</v>
      </c>
      <c r="FA15" s="58">
        <v>79616.905549999996</v>
      </c>
      <c r="FB15" s="58">
        <v>79697.207450000002</v>
      </c>
    </row>
    <row r="16" spans="1:159" x14ac:dyDescent="0.25">
      <c r="B16" s="33" t="s">
        <v>648</v>
      </c>
      <c r="C16" s="58">
        <v>0</v>
      </c>
      <c r="D16" s="58">
        <v>0</v>
      </c>
      <c r="E16" s="58">
        <v>0</v>
      </c>
      <c r="F16" s="58">
        <v>0</v>
      </c>
      <c r="G16" s="58">
        <v>0</v>
      </c>
      <c r="H16" s="58">
        <v>0</v>
      </c>
      <c r="I16" s="58">
        <v>0</v>
      </c>
      <c r="J16" s="58">
        <v>0</v>
      </c>
      <c r="K16" s="58">
        <v>0</v>
      </c>
      <c r="L16" s="58">
        <v>0</v>
      </c>
      <c r="M16" s="58">
        <v>0</v>
      </c>
      <c r="N16" s="58">
        <v>0</v>
      </c>
      <c r="O16" s="58">
        <v>0</v>
      </c>
      <c r="P16" s="58">
        <v>0</v>
      </c>
      <c r="Q16" s="58">
        <v>0</v>
      </c>
      <c r="R16" s="58">
        <v>0</v>
      </c>
      <c r="S16" s="58">
        <v>0</v>
      </c>
      <c r="T16" s="58">
        <v>0</v>
      </c>
      <c r="U16" s="58">
        <v>0</v>
      </c>
      <c r="V16" s="58">
        <v>0</v>
      </c>
      <c r="W16" s="58">
        <v>0</v>
      </c>
      <c r="X16" s="58">
        <v>0</v>
      </c>
      <c r="Y16" s="58">
        <v>0</v>
      </c>
      <c r="Z16" s="58">
        <v>0</v>
      </c>
      <c r="AA16" s="58">
        <v>0</v>
      </c>
      <c r="AB16" s="58">
        <v>0</v>
      </c>
      <c r="AC16" s="58">
        <v>0</v>
      </c>
      <c r="AD16" s="58">
        <v>0</v>
      </c>
      <c r="AE16" s="58">
        <v>0</v>
      </c>
      <c r="AF16" s="58">
        <v>0</v>
      </c>
      <c r="AG16" s="58">
        <v>0</v>
      </c>
      <c r="AH16" s="58">
        <v>0</v>
      </c>
      <c r="AI16" s="58">
        <v>0</v>
      </c>
      <c r="AJ16" s="58">
        <v>0</v>
      </c>
      <c r="AK16" s="58">
        <v>0</v>
      </c>
      <c r="AL16" s="58">
        <v>0</v>
      </c>
      <c r="AM16" s="58">
        <v>0</v>
      </c>
      <c r="AN16" s="58">
        <v>0</v>
      </c>
      <c r="AO16" s="58">
        <v>0</v>
      </c>
      <c r="AP16" s="58">
        <v>0</v>
      </c>
      <c r="AQ16" s="58">
        <v>0</v>
      </c>
      <c r="AR16" s="58">
        <v>0</v>
      </c>
      <c r="AS16" s="58">
        <v>0</v>
      </c>
      <c r="AT16" s="58">
        <v>0</v>
      </c>
      <c r="AU16" s="58">
        <v>0</v>
      </c>
      <c r="AV16" s="58">
        <v>0</v>
      </c>
      <c r="AW16" s="58">
        <v>0</v>
      </c>
      <c r="AX16" s="58">
        <v>0</v>
      </c>
      <c r="AY16" s="58">
        <v>0</v>
      </c>
      <c r="AZ16" s="58">
        <v>0</v>
      </c>
      <c r="BA16" s="58">
        <v>0</v>
      </c>
      <c r="BB16" s="58">
        <v>0</v>
      </c>
      <c r="BC16" s="58">
        <v>0</v>
      </c>
      <c r="BD16" s="58">
        <v>0</v>
      </c>
      <c r="BE16" s="58">
        <v>0</v>
      </c>
      <c r="BF16" s="58">
        <v>0</v>
      </c>
      <c r="BG16" s="58">
        <v>0</v>
      </c>
      <c r="BH16" s="58">
        <v>0</v>
      </c>
      <c r="BI16" s="58">
        <v>0</v>
      </c>
      <c r="BJ16" s="58">
        <v>0</v>
      </c>
      <c r="BK16" s="58">
        <v>0</v>
      </c>
      <c r="BL16" s="58">
        <v>0</v>
      </c>
      <c r="BM16" s="58">
        <v>0</v>
      </c>
      <c r="BN16" s="58">
        <v>0</v>
      </c>
      <c r="BO16" s="58">
        <v>0</v>
      </c>
      <c r="BP16" s="58">
        <v>0</v>
      </c>
      <c r="BQ16" s="58">
        <v>0</v>
      </c>
      <c r="BR16" s="58">
        <v>0</v>
      </c>
      <c r="BS16" s="58">
        <v>0</v>
      </c>
      <c r="BT16" s="58">
        <v>0</v>
      </c>
      <c r="BU16" s="58">
        <v>0</v>
      </c>
      <c r="BV16" s="58">
        <v>0</v>
      </c>
      <c r="BW16" s="58">
        <v>0</v>
      </c>
      <c r="BX16" s="58">
        <v>0</v>
      </c>
      <c r="BY16" s="58">
        <v>0</v>
      </c>
      <c r="BZ16" s="58">
        <v>0</v>
      </c>
      <c r="CA16" s="58">
        <v>0</v>
      </c>
      <c r="CB16" s="58">
        <v>0</v>
      </c>
      <c r="CC16" s="58">
        <v>0</v>
      </c>
      <c r="CD16" s="58">
        <v>0</v>
      </c>
      <c r="CE16" s="58">
        <v>0</v>
      </c>
      <c r="CF16" s="58">
        <v>0</v>
      </c>
      <c r="CG16" s="58">
        <v>0</v>
      </c>
      <c r="CH16" s="58">
        <v>0</v>
      </c>
      <c r="CI16" s="58">
        <v>0</v>
      </c>
      <c r="CJ16" s="58">
        <v>0</v>
      </c>
      <c r="CK16" s="58">
        <v>0</v>
      </c>
      <c r="CL16" s="58">
        <v>0</v>
      </c>
      <c r="CM16" s="58">
        <v>0</v>
      </c>
      <c r="CN16" s="58">
        <v>0</v>
      </c>
      <c r="CO16" s="58">
        <v>0</v>
      </c>
      <c r="CP16" s="58">
        <v>0</v>
      </c>
      <c r="CQ16" s="58">
        <v>0</v>
      </c>
      <c r="CR16" s="58">
        <v>0</v>
      </c>
      <c r="CS16" s="58">
        <v>0</v>
      </c>
      <c r="CT16" s="58">
        <v>0</v>
      </c>
      <c r="CU16" s="58">
        <v>0</v>
      </c>
      <c r="CV16" s="58">
        <v>0</v>
      </c>
      <c r="CW16" s="58">
        <v>0</v>
      </c>
      <c r="CX16" s="58">
        <v>0</v>
      </c>
      <c r="CY16" s="58">
        <v>0</v>
      </c>
      <c r="CZ16" s="58">
        <v>0</v>
      </c>
      <c r="DA16" s="58">
        <v>0</v>
      </c>
      <c r="DB16" s="58">
        <v>0</v>
      </c>
      <c r="DC16" s="58">
        <v>0</v>
      </c>
      <c r="DD16" s="58">
        <v>0</v>
      </c>
      <c r="DE16" s="58">
        <v>0</v>
      </c>
      <c r="DF16" s="58">
        <v>0</v>
      </c>
      <c r="DG16" s="58">
        <v>0</v>
      </c>
      <c r="DH16" s="58">
        <v>0</v>
      </c>
      <c r="DI16" s="58">
        <v>0</v>
      </c>
      <c r="DJ16" s="58">
        <v>0</v>
      </c>
      <c r="DK16" s="58">
        <v>0</v>
      </c>
      <c r="DL16" s="58">
        <v>0</v>
      </c>
      <c r="DM16" s="58">
        <v>0</v>
      </c>
      <c r="DN16" s="58">
        <v>0</v>
      </c>
      <c r="DO16" s="58">
        <v>0</v>
      </c>
      <c r="DP16" s="58">
        <v>0</v>
      </c>
      <c r="DQ16" s="58">
        <v>0</v>
      </c>
      <c r="DR16" s="58">
        <v>0</v>
      </c>
      <c r="DS16" s="58">
        <v>0</v>
      </c>
      <c r="DT16" s="58">
        <v>0</v>
      </c>
      <c r="DU16" s="58">
        <v>0</v>
      </c>
      <c r="DV16" s="58">
        <v>0</v>
      </c>
      <c r="DW16" s="58">
        <v>0</v>
      </c>
      <c r="DX16" s="58">
        <v>0</v>
      </c>
      <c r="DY16" s="58">
        <v>0</v>
      </c>
      <c r="DZ16" s="58">
        <v>0</v>
      </c>
      <c r="EA16" s="58">
        <v>0</v>
      </c>
      <c r="EB16" s="58">
        <v>0</v>
      </c>
      <c r="EC16" s="58">
        <v>0</v>
      </c>
      <c r="ED16" s="58">
        <v>0</v>
      </c>
      <c r="EE16" s="58">
        <v>0</v>
      </c>
      <c r="EF16" s="58">
        <v>0</v>
      </c>
      <c r="EG16" s="58">
        <v>0</v>
      </c>
      <c r="EH16" s="58">
        <v>0</v>
      </c>
      <c r="EI16" s="58">
        <v>0</v>
      </c>
      <c r="EJ16" s="58">
        <v>0</v>
      </c>
      <c r="EK16" s="58">
        <v>0</v>
      </c>
      <c r="EL16" s="58">
        <v>0</v>
      </c>
      <c r="EM16" s="58">
        <v>0</v>
      </c>
      <c r="EN16" s="58">
        <v>0</v>
      </c>
      <c r="EO16" s="58">
        <v>0</v>
      </c>
      <c r="EP16" s="58">
        <v>0</v>
      </c>
      <c r="EQ16" s="58">
        <v>0</v>
      </c>
      <c r="ER16" s="58">
        <v>0</v>
      </c>
      <c r="ES16" s="58">
        <v>0</v>
      </c>
      <c r="ET16" s="58">
        <v>0</v>
      </c>
      <c r="EU16" s="58">
        <v>0</v>
      </c>
      <c r="EV16" s="58">
        <v>0</v>
      </c>
      <c r="EW16" s="58">
        <v>0</v>
      </c>
      <c r="EX16" s="58">
        <v>0</v>
      </c>
      <c r="EY16" s="58">
        <v>0</v>
      </c>
      <c r="EZ16" s="58">
        <v>0</v>
      </c>
      <c r="FA16" s="58">
        <v>0</v>
      </c>
      <c r="FB16" s="58">
        <v>0</v>
      </c>
    </row>
    <row r="17" spans="2:158" x14ac:dyDescent="0.25">
      <c r="B17" s="33" t="s">
        <v>15</v>
      </c>
      <c r="C17" s="58">
        <v>81442.887640000001</v>
      </c>
      <c r="D17" s="58">
        <v>77902.081049999993</v>
      </c>
      <c r="E17" s="58">
        <v>77539.993260000003</v>
      </c>
      <c r="F17" s="58">
        <v>80887.38089</v>
      </c>
      <c r="G17" s="58">
        <v>83911.311570000005</v>
      </c>
      <c r="H17" s="58">
        <v>80421.152059999993</v>
      </c>
      <c r="I17" s="58">
        <v>78849.172709999999</v>
      </c>
      <c r="J17" s="58">
        <v>82513.318289999996</v>
      </c>
      <c r="K17" s="58">
        <v>88663.136060000004</v>
      </c>
      <c r="L17" s="58">
        <v>84926.552660000001</v>
      </c>
      <c r="M17" s="58">
        <v>83239.273220000003</v>
      </c>
      <c r="N17" s="58">
        <v>87215.242050000001</v>
      </c>
      <c r="O17" s="58">
        <v>88575.249219999998</v>
      </c>
      <c r="P17" s="58">
        <v>84766.327470000004</v>
      </c>
      <c r="Q17" s="58">
        <v>83382.817370000004</v>
      </c>
      <c r="R17" s="58">
        <v>87267.612370000003</v>
      </c>
      <c r="S17" s="58">
        <v>87345.767179999995</v>
      </c>
      <c r="T17" s="58">
        <v>83663.33253</v>
      </c>
      <c r="U17" s="58">
        <v>83285.040999999997</v>
      </c>
      <c r="V17" s="58">
        <v>86804.326100000006</v>
      </c>
      <c r="W17" s="58">
        <v>91283.221090000006</v>
      </c>
      <c r="X17" s="58">
        <v>87387.693960000004</v>
      </c>
      <c r="Y17" s="58">
        <v>86981.468179999996</v>
      </c>
      <c r="Z17" s="58">
        <v>90710.302190000002</v>
      </c>
      <c r="AA17" s="58">
        <v>93429.304569999993</v>
      </c>
      <c r="AB17" s="58">
        <v>89500.453980000006</v>
      </c>
      <c r="AC17" s="58">
        <v>89101.938389999996</v>
      </c>
      <c r="AD17" s="58">
        <v>92836.060209999996</v>
      </c>
      <c r="AE17" s="58">
        <v>98476.085850000003</v>
      </c>
      <c r="AF17" s="58">
        <v>94359.488119999995</v>
      </c>
      <c r="AG17" s="58">
        <v>93935.795329999994</v>
      </c>
      <c r="AH17" s="58">
        <v>97878.500679999997</v>
      </c>
      <c r="AI17" s="58">
        <v>103588.26730000001</v>
      </c>
      <c r="AJ17" s="58">
        <v>99290.213520000005</v>
      </c>
      <c r="AK17" s="58">
        <v>98849.806639999995</v>
      </c>
      <c r="AL17" s="58">
        <v>102968.9915</v>
      </c>
      <c r="AM17" s="58">
        <v>108662.212</v>
      </c>
      <c r="AN17" s="58">
        <v>104181.09359999999</v>
      </c>
      <c r="AO17" s="58">
        <v>103722.76089999999</v>
      </c>
      <c r="AP17" s="58">
        <v>108022.12549999999</v>
      </c>
      <c r="AQ17" s="58">
        <v>113167.6922</v>
      </c>
      <c r="AR17" s="58">
        <v>108497.2211</v>
      </c>
      <c r="AS17" s="58">
        <v>108017.5727</v>
      </c>
      <c r="AT17" s="58">
        <v>112503.67170000001</v>
      </c>
      <c r="AU17" s="58">
        <v>117933.34420000001</v>
      </c>
      <c r="AV17" s="58">
        <v>113062.7306</v>
      </c>
      <c r="AW17" s="58">
        <v>112561.27469999999</v>
      </c>
      <c r="AX17" s="58">
        <v>117242.2433</v>
      </c>
      <c r="AY17" s="58">
        <v>122830.5251</v>
      </c>
      <c r="AZ17" s="58">
        <v>117758.25320000001</v>
      </c>
      <c r="BA17" s="58">
        <v>117234.2154</v>
      </c>
      <c r="BB17" s="58">
        <v>122114.8621</v>
      </c>
      <c r="BC17" s="58">
        <v>127926.43030000001</v>
      </c>
      <c r="BD17" s="58">
        <v>122642.6825</v>
      </c>
      <c r="BE17" s="58">
        <v>122095.1841</v>
      </c>
      <c r="BF17" s="58">
        <v>127184.6985</v>
      </c>
      <c r="BG17" s="58">
        <v>132344.49220000001</v>
      </c>
      <c r="BH17" s="58">
        <v>126893.5848</v>
      </c>
      <c r="BI17" s="58">
        <v>126326.93769999999</v>
      </c>
      <c r="BJ17" s="58">
        <v>131587.74160000001</v>
      </c>
      <c r="BK17" s="58">
        <v>136558.30350000001</v>
      </c>
      <c r="BL17" s="58">
        <v>130935.3348</v>
      </c>
      <c r="BM17" s="58">
        <v>130349.86289999999</v>
      </c>
      <c r="BN17" s="58">
        <v>135780.12469999999</v>
      </c>
      <c r="BO17" s="58">
        <v>140938.22289999999</v>
      </c>
      <c r="BP17" s="58">
        <v>135134.34659999999</v>
      </c>
      <c r="BQ17" s="58">
        <v>134527.3719</v>
      </c>
      <c r="BR17" s="58">
        <v>140139.25169999999</v>
      </c>
      <c r="BS17" s="58">
        <v>145417.04620000001</v>
      </c>
      <c r="BT17" s="58">
        <v>139429.59479999999</v>
      </c>
      <c r="BU17" s="58">
        <v>138801.79190000001</v>
      </c>
      <c r="BV17" s="58">
        <v>144596.38510000001</v>
      </c>
      <c r="BW17" s="58">
        <v>150032.3412</v>
      </c>
      <c r="BX17" s="58">
        <v>143863.92019999999</v>
      </c>
      <c r="BY17" s="58">
        <v>143216.73499999999</v>
      </c>
      <c r="BZ17" s="58">
        <v>149189.3694</v>
      </c>
      <c r="CA17" s="58">
        <v>154841.53880000001</v>
      </c>
      <c r="CB17" s="58">
        <v>148477.60920000001</v>
      </c>
      <c r="CC17" s="58">
        <v>147809.19130000001</v>
      </c>
      <c r="CD17" s="58">
        <v>153972.84539999999</v>
      </c>
      <c r="CE17" s="58">
        <v>159689.96410000001</v>
      </c>
      <c r="CF17" s="58">
        <v>153129.70129999999</v>
      </c>
      <c r="CG17" s="58">
        <v>152439.39129999999</v>
      </c>
      <c r="CH17" s="58">
        <v>158797.3566</v>
      </c>
      <c r="CI17" s="58">
        <v>164508.33009999999</v>
      </c>
      <c r="CJ17" s="58">
        <v>157755.4087</v>
      </c>
      <c r="CK17" s="58">
        <v>157043.42860000001</v>
      </c>
      <c r="CL17" s="58">
        <v>163593.47899999999</v>
      </c>
      <c r="CM17" s="58">
        <v>169505.7838</v>
      </c>
      <c r="CN17" s="58">
        <v>162541.22560000001</v>
      </c>
      <c r="CO17" s="58">
        <v>161803.57329999999</v>
      </c>
      <c r="CP17" s="58">
        <v>168566.0227</v>
      </c>
      <c r="CQ17" s="58">
        <v>174655.56159999999</v>
      </c>
      <c r="CR17" s="58">
        <v>167481.35430000001</v>
      </c>
      <c r="CS17" s="58">
        <v>166720.0048</v>
      </c>
      <c r="CT17" s="58">
        <v>173689.85750000001</v>
      </c>
      <c r="CU17" s="58">
        <v>180128.17009999999</v>
      </c>
      <c r="CV17" s="58">
        <v>172735.50810000001</v>
      </c>
      <c r="CW17" s="58">
        <v>171948.726</v>
      </c>
      <c r="CX17" s="58">
        <v>179137.94349999999</v>
      </c>
      <c r="CY17" s="58">
        <v>185554.65950000001</v>
      </c>
      <c r="CZ17" s="58">
        <v>177938.31419999999</v>
      </c>
      <c r="DA17" s="58">
        <v>177125.29070000001</v>
      </c>
      <c r="DB17" s="58">
        <v>184539.1606</v>
      </c>
      <c r="DC17" s="58">
        <v>191130.06880000001</v>
      </c>
      <c r="DD17" s="58">
        <v>183277.12040000001</v>
      </c>
      <c r="DE17" s="58">
        <v>182437.50709999999</v>
      </c>
      <c r="DF17" s="58">
        <v>190085.56940000001</v>
      </c>
      <c r="DG17" s="58">
        <v>196538.52160000001</v>
      </c>
      <c r="DH17" s="58">
        <v>188456.27910000001</v>
      </c>
      <c r="DI17" s="58">
        <v>187590.82029999999</v>
      </c>
      <c r="DJ17" s="58">
        <v>195466.5153</v>
      </c>
      <c r="DK17" s="58">
        <v>201933.84239999999</v>
      </c>
      <c r="DL17" s="58">
        <v>193626.29120000001</v>
      </c>
      <c r="DM17" s="58">
        <v>192735.37450000001</v>
      </c>
      <c r="DN17" s="58">
        <v>200835.92389999999</v>
      </c>
      <c r="DO17" s="58">
        <v>206716.28030000001</v>
      </c>
      <c r="DP17" s="58">
        <v>198206.57500000001</v>
      </c>
      <c r="DQ17" s="58">
        <v>197291.61979999999</v>
      </c>
      <c r="DR17" s="58">
        <v>205597.14019999999</v>
      </c>
      <c r="DS17" s="58">
        <v>211521.99460000001</v>
      </c>
      <c r="DT17" s="58">
        <v>202807.51860000001</v>
      </c>
      <c r="DU17" s="58">
        <v>201868.02129999999</v>
      </c>
      <c r="DV17" s="58">
        <v>210381.08040000001</v>
      </c>
      <c r="DW17" s="58">
        <v>216380.2113</v>
      </c>
      <c r="DX17" s="58">
        <v>207460.5459</v>
      </c>
      <c r="DY17" s="58">
        <v>206496.55129999999</v>
      </c>
      <c r="DZ17" s="58">
        <v>215217.92850000001</v>
      </c>
      <c r="EA17" s="58">
        <v>221369.19930000001</v>
      </c>
      <c r="EB17" s="58">
        <v>212238.94</v>
      </c>
      <c r="EC17" s="58">
        <v>211250.19560000001</v>
      </c>
      <c r="ED17" s="58">
        <v>220184.2678</v>
      </c>
      <c r="EE17" s="58">
        <v>226444.47719999999</v>
      </c>
      <c r="EF17" s="58">
        <v>217098.57269999999</v>
      </c>
      <c r="EG17" s="58">
        <v>216083.9926</v>
      </c>
      <c r="EH17" s="58">
        <v>225237.092</v>
      </c>
      <c r="EI17" s="58">
        <v>231589.50750000001</v>
      </c>
      <c r="EJ17" s="58">
        <v>222026.01209999999</v>
      </c>
      <c r="EK17" s="58">
        <v>220985.48850000001</v>
      </c>
      <c r="EL17" s="58">
        <v>230360.07199999999</v>
      </c>
      <c r="EM17" s="58">
        <v>236728.42809999999</v>
      </c>
      <c r="EN17" s="58">
        <v>226947.20129999999</v>
      </c>
      <c r="EO17" s="58">
        <v>225880.4351</v>
      </c>
      <c r="EP17" s="58">
        <v>235476.24950000001</v>
      </c>
      <c r="EQ17" s="58">
        <v>242390.1164</v>
      </c>
      <c r="ER17" s="58">
        <v>232359.74309999999</v>
      </c>
      <c r="ES17" s="58">
        <v>231262.4466</v>
      </c>
      <c r="ET17" s="58">
        <v>241111.04870000001</v>
      </c>
      <c r="EU17" s="58">
        <v>247855.41339999999</v>
      </c>
      <c r="EV17" s="58">
        <v>237589.38740000001</v>
      </c>
      <c r="EW17" s="58">
        <v>236464.22169999999</v>
      </c>
      <c r="EX17" s="58">
        <v>246550.0502</v>
      </c>
      <c r="EY17" s="58">
        <v>252642.9553</v>
      </c>
      <c r="EZ17" s="58">
        <v>242137.2647</v>
      </c>
      <c r="FA17" s="58">
        <v>240982.03520000001</v>
      </c>
      <c r="FB17" s="58">
        <v>251305.87460000001</v>
      </c>
    </row>
    <row r="18" spans="2:158" x14ac:dyDescent="0.25">
      <c r="C18" s="4"/>
    </row>
    <row r="19" spans="2:158" x14ac:dyDescent="0.25">
      <c r="C19" s="4"/>
    </row>
    <row r="20" spans="2:158" x14ac:dyDescent="0.25">
      <c r="C20" s="4"/>
    </row>
    <row r="21" spans="2:158" x14ac:dyDescent="0.25">
      <c r="C21" s="4"/>
    </row>
    <row r="22" spans="2:158" x14ac:dyDescent="0.25">
      <c r="C22" s="4"/>
    </row>
    <row r="23" spans="2:158" x14ac:dyDescent="0.25">
      <c r="C23" s="4"/>
    </row>
    <row r="24" spans="2:158" x14ac:dyDescent="0.25">
      <c r="C24" s="4"/>
    </row>
    <row r="25" spans="2:158" x14ac:dyDescent="0.25">
      <c r="C25" s="4"/>
    </row>
    <row r="26" spans="2:158" x14ac:dyDescent="0.25">
      <c r="C26" s="4"/>
    </row>
    <row r="27" spans="2:158" x14ac:dyDescent="0.25">
      <c r="C27" s="4"/>
    </row>
    <row r="28" spans="2:158" x14ac:dyDescent="0.25">
      <c r="C28" s="4"/>
    </row>
    <row r="29" spans="2:158" x14ac:dyDescent="0.25">
      <c r="C29" s="4"/>
    </row>
    <row r="30" spans="2:158" x14ac:dyDescent="0.25">
      <c r="C30" s="4"/>
    </row>
    <row r="31" spans="2:158" x14ac:dyDescent="0.25">
      <c r="C31" s="4"/>
    </row>
    <row r="32" spans="2:158" x14ac:dyDescent="0.25">
      <c r="C32" s="4"/>
    </row>
    <row r="33" spans="3:3" x14ac:dyDescent="0.25">
      <c r="C33" s="4"/>
    </row>
    <row r="34" spans="3:3" x14ac:dyDescent="0.25">
      <c r="C34" s="4"/>
    </row>
    <row r="35" spans="3:3" x14ac:dyDescent="0.25">
      <c r="C35" s="4"/>
    </row>
    <row r="36" spans="3:3" x14ac:dyDescent="0.25">
      <c r="C36" s="4"/>
    </row>
    <row r="37" spans="3:3" x14ac:dyDescent="0.25">
      <c r="C37" s="4"/>
    </row>
    <row r="38" spans="3:3" x14ac:dyDescent="0.25">
      <c r="C38" s="4"/>
    </row>
    <row r="39" spans="3:3" x14ac:dyDescent="0.25">
      <c r="C39" s="4"/>
    </row>
    <row r="40" spans="3:3" x14ac:dyDescent="0.25">
      <c r="C40" s="4"/>
    </row>
    <row r="41" spans="3:3" x14ac:dyDescent="0.25">
      <c r="C41" s="4"/>
    </row>
    <row r="42" spans="3:3" x14ac:dyDescent="0.25">
      <c r="C42" s="4"/>
    </row>
    <row r="43" spans="3:3" x14ac:dyDescent="0.25">
      <c r="C43" s="4"/>
    </row>
    <row r="44" spans="3:3" x14ac:dyDescent="0.25">
      <c r="C44" s="4"/>
    </row>
    <row r="45" spans="3:3" x14ac:dyDescent="0.25">
      <c r="C45" s="4"/>
    </row>
    <row r="46" spans="3:3" x14ac:dyDescent="0.25">
      <c r="C46" s="4"/>
    </row>
    <row r="47" spans="3:3" x14ac:dyDescent="0.25">
      <c r="C47" s="4"/>
    </row>
    <row r="48" spans="3:3" x14ac:dyDescent="0.25">
      <c r="C48" s="4"/>
    </row>
    <row r="49" spans="3:3" x14ac:dyDescent="0.25">
      <c r="C49" s="4"/>
    </row>
    <row r="50" spans="3:3" x14ac:dyDescent="0.25">
      <c r="C50" s="4"/>
    </row>
    <row r="51" spans="3:3" x14ac:dyDescent="0.25">
      <c r="C51" s="4"/>
    </row>
    <row r="52" spans="3:3" x14ac:dyDescent="0.25">
      <c r="C52" s="4"/>
    </row>
    <row r="53" spans="3:3" x14ac:dyDescent="0.25">
      <c r="C53" s="4"/>
    </row>
    <row r="54" spans="3:3" x14ac:dyDescent="0.25">
      <c r="C54" s="4"/>
    </row>
    <row r="55" spans="3:3" x14ac:dyDescent="0.25">
      <c r="C55" s="4"/>
    </row>
    <row r="56" spans="3:3" x14ac:dyDescent="0.25">
      <c r="C56" s="4"/>
    </row>
    <row r="57" spans="3:3" x14ac:dyDescent="0.25">
      <c r="C57" s="4"/>
    </row>
    <row r="58" spans="3:3" x14ac:dyDescent="0.25">
      <c r="C58" s="4"/>
    </row>
    <row r="59" spans="3:3" x14ac:dyDescent="0.25">
      <c r="C59" s="4"/>
    </row>
    <row r="60" spans="3:3" x14ac:dyDescent="0.25">
      <c r="C60" s="4"/>
    </row>
    <row r="61" spans="3:3" x14ac:dyDescent="0.25">
      <c r="C61" s="4"/>
    </row>
    <row r="62" spans="3:3" x14ac:dyDescent="0.25">
      <c r="C62" s="4"/>
    </row>
    <row r="63" spans="3:3" x14ac:dyDescent="0.25">
      <c r="C63" s="4"/>
    </row>
    <row r="64" spans="3:3" x14ac:dyDescent="0.25">
      <c r="C64" s="4"/>
    </row>
    <row r="65" spans="3:3" x14ac:dyDescent="0.25">
      <c r="C65" s="4"/>
    </row>
    <row r="66" spans="3:3" x14ac:dyDescent="0.25">
      <c r="C66" s="4"/>
    </row>
    <row r="67" spans="3:3" x14ac:dyDescent="0.25">
      <c r="C67" s="4"/>
    </row>
    <row r="68" spans="3:3" x14ac:dyDescent="0.25">
      <c r="C68" s="4"/>
    </row>
    <row r="69" spans="3:3" x14ac:dyDescent="0.25">
      <c r="C69" s="4"/>
    </row>
    <row r="70" spans="3:3" x14ac:dyDescent="0.25">
      <c r="C70" s="4"/>
    </row>
    <row r="71" spans="3:3" x14ac:dyDescent="0.25">
      <c r="C71" s="4"/>
    </row>
    <row r="72" spans="3:3" x14ac:dyDescent="0.25">
      <c r="C72" s="4"/>
    </row>
    <row r="73" spans="3:3" x14ac:dyDescent="0.25">
      <c r="C73" s="4"/>
    </row>
    <row r="74" spans="3:3" x14ac:dyDescent="0.25">
      <c r="C74" s="4"/>
    </row>
    <row r="75" spans="3:3" x14ac:dyDescent="0.25">
      <c r="C75" s="4"/>
    </row>
    <row r="76" spans="3:3" x14ac:dyDescent="0.25">
      <c r="C76" s="4"/>
    </row>
    <row r="77" spans="3:3" x14ac:dyDescent="0.25">
      <c r="C77" s="4"/>
    </row>
    <row r="78" spans="3:3" x14ac:dyDescent="0.25">
      <c r="C78" s="4"/>
    </row>
    <row r="79" spans="3:3" x14ac:dyDescent="0.25">
      <c r="C79" s="4"/>
    </row>
    <row r="80" spans="3:3" x14ac:dyDescent="0.25">
      <c r="C80" s="4"/>
    </row>
    <row r="81" spans="3:3" x14ac:dyDescent="0.25">
      <c r="C81" s="4"/>
    </row>
    <row r="82" spans="3:3" x14ac:dyDescent="0.25">
      <c r="C82" s="4"/>
    </row>
    <row r="83" spans="3:3" x14ac:dyDescent="0.25">
      <c r="C83" s="4"/>
    </row>
    <row r="84" spans="3:3" x14ac:dyDescent="0.25">
      <c r="C84" s="4"/>
    </row>
    <row r="85" spans="3:3" x14ac:dyDescent="0.25">
      <c r="C85" s="4"/>
    </row>
    <row r="86" spans="3:3" x14ac:dyDescent="0.25">
      <c r="C86" s="4"/>
    </row>
    <row r="87" spans="3:3" x14ac:dyDescent="0.25">
      <c r="C87" s="4"/>
    </row>
    <row r="88" spans="3:3" x14ac:dyDescent="0.25">
      <c r="C88" s="4"/>
    </row>
    <row r="89" spans="3:3" x14ac:dyDescent="0.25">
      <c r="C89" s="4"/>
    </row>
    <row r="90" spans="3:3" x14ac:dyDescent="0.25">
      <c r="C90" s="4"/>
    </row>
    <row r="91" spans="3:3" x14ac:dyDescent="0.25">
      <c r="C91" s="4"/>
    </row>
    <row r="92" spans="3:3" x14ac:dyDescent="0.25">
      <c r="C92" s="4"/>
    </row>
    <row r="93" spans="3:3" x14ac:dyDescent="0.25">
      <c r="C93" s="4"/>
    </row>
    <row r="94" spans="3:3" x14ac:dyDescent="0.25">
      <c r="C94" s="4"/>
    </row>
    <row r="95" spans="3:3" x14ac:dyDescent="0.25">
      <c r="C95" s="4"/>
    </row>
    <row r="96" spans="3:3" x14ac:dyDescent="0.25">
      <c r="C96" s="4"/>
    </row>
    <row r="97" spans="3:3" x14ac:dyDescent="0.25">
      <c r="C97" s="4"/>
    </row>
    <row r="98" spans="3:3" x14ac:dyDescent="0.25">
      <c r="C98" s="4"/>
    </row>
    <row r="99" spans="3:3" x14ac:dyDescent="0.25">
      <c r="C99" s="4"/>
    </row>
    <row r="100" spans="3:3" x14ac:dyDescent="0.25">
      <c r="C100" s="4"/>
    </row>
    <row r="101" spans="3:3" x14ac:dyDescent="0.25">
      <c r="C101" s="4"/>
    </row>
    <row r="102" spans="3:3" x14ac:dyDescent="0.25">
      <c r="C102" s="4"/>
    </row>
    <row r="103" spans="3:3" x14ac:dyDescent="0.25">
      <c r="C103" s="4"/>
    </row>
    <row r="104" spans="3:3" x14ac:dyDescent="0.25">
      <c r="C104" s="4"/>
    </row>
    <row r="105" spans="3:3" x14ac:dyDescent="0.25">
      <c r="C105" s="4"/>
    </row>
    <row r="106" spans="3:3" x14ac:dyDescent="0.25">
      <c r="C106" s="4"/>
    </row>
    <row r="107" spans="3:3" x14ac:dyDescent="0.25">
      <c r="C107" s="4"/>
    </row>
    <row r="108" spans="3:3" x14ac:dyDescent="0.25">
      <c r="C108" s="4"/>
    </row>
    <row r="109" spans="3:3" x14ac:dyDescent="0.25">
      <c r="C109" s="4"/>
    </row>
    <row r="110" spans="3:3" x14ac:dyDescent="0.25">
      <c r="C110" s="4"/>
    </row>
    <row r="111" spans="3:3" x14ac:dyDescent="0.25">
      <c r="C111" s="4"/>
    </row>
    <row r="112" spans="3:3" x14ac:dyDescent="0.25">
      <c r="C112" s="4"/>
    </row>
    <row r="113" spans="3:3" x14ac:dyDescent="0.25">
      <c r="C113" s="4"/>
    </row>
    <row r="114" spans="3:3" x14ac:dyDescent="0.25">
      <c r="C114" s="4"/>
    </row>
    <row r="115" spans="3:3" x14ac:dyDescent="0.25">
      <c r="C115" s="4"/>
    </row>
    <row r="116" spans="3:3" x14ac:dyDescent="0.25">
      <c r="C116" s="4"/>
    </row>
    <row r="117" spans="3:3" x14ac:dyDescent="0.25">
      <c r="C117" s="4"/>
    </row>
    <row r="118" spans="3:3" x14ac:dyDescent="0.25">
      <c r="C118" s="4"/>
    </row>
    <row r="119" spans="3:3" x14ac:dyDescent="0.25">
      <c r="C119" s="4"/>
    </row>
    <row r="120" spans="3:3" x14ac:dyDescent="0.25">
      <c r="C120" s="4"/>
    </row>
    <row r="121" spans="3:3" x14ac:dyDescent="0.25">
      <c r="C121" s="4"/>
    </row>
    <row r="122" spans="3:3" x14ac:dyDescent="0.25">
      <c r="C122" s="4"/>
    </row>
    <row r="123" spans="3:3" x14ac:dyDescent="0.25">
      <c r="C123" s="4"/>
    </row>
    <row r="124" spans="3:3" x14ac:dyDescent="0.25">
      <c r="C124" s="4"/>
    </row>
    <row r="125" spans="3:3" x14ac:dyDescent="0.25">
      <c r="C125" s="4"/>
    </row>
    <row r="126" spans="3:3" x14ac:dyDescent="0.25">
      <c r="C126" s="4"/>
    </row>
    <row r="127" spans="3:3" x14ac:dyDescent="0.25">
      <c r="C127" s="4"/>
    </row>
    <row r="128" spans="3:3" x14ac:dyDescent="0.25">
      <c r="C128" s="4"/>
    </row>
    <row r="129" spans="3:3" x14ac:dyDescent="0.25">
      <c r="C129" s="4"/>
    </row>
    <row r="130" spans="3:3" x14ac:dyDescent="0.25">
      <c r="C130" s="4"/>
    </row>
    <row r="131" spans="3:3" x14ac:dyDescent="0.25">
      <c r="C131" s="4"/>
    </row>
    <row r="132" spans="3:3" x14ac:dyDescent="0.25">
      <c r="C132" s="4"/>
    </row>
    <row r="133" spans="3:3" x14ac:dyDescent="0.25">
      <c r="C133" s="4"/>
    </row>
    <row r="134" spans="3:3" x14ac:dyDescent="0.25">
      <c r="C134" s="4"/>
    </row>
    <row r="135" spans="3:3" x14ac:dyDescent="0.25">
      <c r="C135" s="4"/>
    </row>
    <row r="136" spans="3:3" x14ac:dyDescent="0.25">
      <c r="C136" s="4"/>
    </row>
    <row r="137" spans="3:3" x14ac:dyDescent="0.25">
      <c r="C137" s="4"/>
    </row>
    <row r="138" spans="3:3" x14ac:dyDescent="0.25">
      <c r="C138" s="4"/>
    </row>
    <row r="139" spans="3:3" x14ac:dyDescent="0.25">
      <c r="C139" s="4"/>
    </row>
    <row r="140" spans="3:3" x14ac:dyDescent="0.25">
      <c r="C140" s="4"/>
    </row>
    <row r="141" spans="3:3" x14ac:dyDescent="0.25">
      <c r="C141" s="4"/>
    </row>
    <row r="142" spans="3:3" x14ac:dyDescent="0.25">
      <c r="C142" s="4"/>
    </row>
    <row r="143" spans="3:3" x14ac:dyDescent="0.25">
      <c r="C143" s="4"/>
    </row>
    <row r="144" spans="3:3" x14ac:dyDescent="0.25">
      <c r="C144" s="4"/>
    </row>
    <row r="145" spans="3:3" x14ac:dyDescent="0.25">
      <c r="C145" s="4"/>
    </row>
    <row r="146" spans="3:3" x14ac:dyDescent="0.25">
      <c r="C146" s="4"/>
    </row>
    <row r="147" spans="3:3" x14ac:dyDescent="0.25">
      <c r="C147" s="4"/>
    </row>
    <row r="148" spans="3:3" x14ac:dyDescent="0.25">
      <c r="C148" s="4"/>
    </row>
    <row r="149" spans="3:3" x14ac:dyDescent="0.25">
      <c r="C149" s="4"/>
    </row>
    <row r="150" spans="3:3" x14ac:dyDescent="0.25">
      <c r="C150" s="4"/>
    </row>
    <row r="151" spans="3:3" x14ac:dyDescent="0.25">
      <c r="C151" s="4"/>
    </row>
    <row r="152" spans="3:3" x14ac:dyDescent="0.25">
      <c r="C152" s="4"/>
    </row>
    <row r="153" spans="3:3" x14ac:dyDescent="0.25">
      <c r="C153" s="4"/>
    </row>
    <row r="154" spans="3:3" x14ac:dyDescent="0.25">
      <c r="C154" s="4"/>
    </row>
    <row r="155" spans="3:3" x14ac:dyDescent="0.25">
      <c r="C155" s="4"/>
    </row>
    <row r="156" spans="3:3" x14ac:dyDescent="0.25">
      <c r="C156" s="4"/>
    </row>
    <row r="157" spans="3:3" x14ac:dyDescent="0.25">
      <c r="C157" s="4"/>
    </row>
    <row r="158" spans="3:3" x14ac:dyDescent="0.25">
      <c r="C158" s="4"/>
    </row>
    <row r="159" spans="3:3" x14ac:dyDescent="0.25">
      <c r="C159" s="4"/>
    </row>
    <row r="160" spans="3:3" x14ac:dyDescent="0.25">
      <c r="C160" s="4"/>
    </row>
    <row r="161" spans="3:3" x14ac:dyDescent="0.25">
      <c r="C161" s="4"/>
    </row>
    <row r="162" spans="3:3" x14ac:dyDescent="0.25">
      <c r="C162" s="4"/>
    </row>
    <row r="163" spans="3:3" x14ac:dyDescent="0.25">
      <c r="C163" s="4"/>
    </row>
    <row r="164" spans="3:3" x14ac:dyDescent="0.25">
      <c r="C164" s="4"/>
    </row>
    <row r="165" spans="3:3" x14ac:dyDescent="0.25">
      <c r="C165" s="4"/>
    </row>
    <row r="166" spans="3:3" x14ac:dyDescent="0.25">
      <c r="C166" s="4"/>
    </row>
    <row r="167" spans="3:3" x14ac:dyDescent="0.25">
      <c r="C167" s="4"/>
    </row>
    <row r="168" spans="3:3" x14ac:dyDescent="0.25">
      <c r="C168" s="4"/>
    </row>
    <row r="169" spans="3:3" x14ac:dyDescent="0.25">
      <c r="C169" s="4"/>
    </row>
    <row r="170" spans="3:3" x14ac:dyDescent="0.25">
      <c r="C170" s="4"/>
    </row>
    <row r="171" spans="3:3" x14ac:dyDescent="0.25">
      <c r="C171" s="4"/>
    </row>
    <row r="172" spans="3:3" x14ac:dyDescent="0.25">
      <c r="C172" s="4"/>
    </row>
    <row r="173" spans="3:3" x14ac:dyDescent="0.25">
      <c r="C173" s="4"/>
    </row>
    <row r="174" spans="3:3" x14ac:dyDescent="0.25">
      <c r="C174" s="4"/>
    </row>
    <row r="175" spans="3:3" x14ac:dyDescent="0.25">
      <c r="C175" s="4"/>
    </row>
    <row r="176" spans="3:3" x14ac:dyDescent="0.25">
      <c r="C176" s="4"/>
    </row>
    <row r="177" spans="3:3" x14ac:dyDescent="0.25">
      <c r="C177" s="4"/>
    </row>
    <row r="178" spans="3:3" x14ac:dyDescent="0.25">
      <c r="C178" s="4"/>
    </row>
    <row r="179" spans="3:3" x14ac:dyDescent="0.25">
      <c r="C179" s="4"/>
    </row>
    <row r="180" spans="3:3" x14ac:dyDescent="0.25">
      <c r="C180" s="4"/>
    </row>
    <row r="181" spans="3:3" x14ac:dyDescent="0.25">
      <c r="C181" s="4"/>
    </row>
    <row r="182" spans="3:3" x14ac:dyDescent="0.25">
      <c r="C182" s="4"/>
    </row>
    <row r="183" spans="3:3" x14ac:dyDescent="0.25">
      <c r="C183" s="4"/>
    </row>
    <row r="184" spans="3:3" x14ac:dyDescent="0.25">
      <c r="C184" s="4"/>
    </row>
    <row r="185" spans="3:3" x14ac:dyDescent="0.25">
      <c r="C185" s="4"/>
    </row>
    <row r="186" spans="3:3" x14ac:dyDescent="0.25">
      <c r="C186" s="4"/>
    </row>
    <row r="187" spans="3:3" x14ac:dyDescent="0.25">
      <c r="C187" s="4"/>
    </row>
    <row r="188" spans="3:3" x14ac:dyDescent="0.25">
      <c r="C188" s="4"/>
    </row>
    <row r="189" spans="3:3" x14ac:dyDescent="0.25">
      <c r="C189" s="4"/>
    </row>
    <row r="190" spans="3:3" x14ac:dyDescent="0.25">
      <c r="C190" s="4"/>
    </row>
    <row r="191" spans="3:3" x14ac:dyDescent="0.25">
      <c r="C191" s="4"/>
    </row>
    <row r="192" spans="3:3" x14ac:dyDescent="0.25">
      <c r="C192" s="4"/>
    </row>
    <row r="193" spans="3:3" x14ac:dyDescent="0.25">
      <c r="C193" s="4"/>
    </row>
    <row r="194" spans="3:3" x14ac:dyDescent="0.25">
      <c r="C194" s="4"/>
    </row>
    <row r="195" spans="3:3" x14ac:dyDescent="0.25">
      <c r="C195" s="4"/>
    </row>
    <row r="196" spans="3:3" x14ac:dyDescent="0.25">
      <c r="C196" s="4"/>
    </row>
    <row r="197" spans="3:3" x14ac:dyDescent="0.25">
      <c r="C197" s="4"/>
    </row>
    <row r="198" spans="3:3" x14ac:dyDescent="0.25">
      <c r="C198" s="4"/>
    </row>
    <row r="199" spans="3:3" x14ac:dyDescent="0.25">
      <c r="C199" s="4"/>
    </row>
    <row r="200" spans="3:3" x14ac:dyDescent="0.25">
      <c r="C200" s="4"/>
    </row>
    <row r="201" spans="3:3" x14ac:dyDescent="0.25">
      <c r="C201" s="4"/>
    </row>
    <row r="202" spans="3:3" x14ac:dyDescent="0.25">
      <c r="C202" s="4"/>
    </row>
    <row r="203" spans="3:3" x14ac:dyDescent="0.25">
      <c r="C203" s="4"/>
    </row>
    <row r="204" spans="3:3" x14ac:dyDescent="0.25">
      <c r="C204" s="4"/>
    </row>
    <row r="205" spans="3:3" x14ac:dyDescent="0.25">
      <c r="C205" s="4"/>
    </row>
    <row r="206" spans="3:3" x14ac:dyDescent="0.25">
      <c r="C206" s="4"/>
    </row>
    <row r="207" spans="3:3" x14ac:dyDescent="0.25">
      <c r="C207" s="4"/>
    </row>
    <row r="208" spans="3:3" x14ac:dyDescent="0.25">
      <c r="C208" s="4"/>
    </row>
    <row r="209" spans="3:3" x14ac:dyDescent="0.25">
      <c r="C209" s="4"/>
    </row>
    <row r="210" spans="3:3" x14ac:dyDescent="0.25">
      <c r="C210" s="4"/>
    </row>
    <row r="211" spans="3:3" x14ac:dyDescent="0.25">
      <c r="C211" s="4"/>
    </row>
    <row r="212" spans="3:3" x14ac:dyDescent="0.25">
      <c r="C212" s="4"/>
    </row>
    <row r="213" spans="3:3" x14ac:dyDescent="0.25">
      <c r="C213" s="4"/>
    </row>
    <row r="214" spans="3:3" x14ac:dyDescent="0.25">
      <c r="C214" s="4"/>
    </row>
    <row r="215" spans="3:3" x14ac:dyDescent="0.25">
      <c r="C215" s="4"/>
    </row>
    <row r="216" spans="3:3" x14ac:dyDescent="0.25">
      <c r="C216" s="4"/>
    </row>
    <row r="217" spans="3:3" x14ac:dyDescent="0.25">
      <c r="C217" s="4"/>
    </row>
    <row r="218" spans="3:3" x14ac:dyDescent="0.25">
      <c r="C218" s="4"/>
    </row>
    <row r="219" spans="3:3" x14ac:dyDescent="0.25">
      <c r="C219" s="4"/>
    </row>
    <row r="220" spans="3:3" x14ac:dyDescent="0.25">
      <c r="C220" s="4"/>
    </row>
    <row r="221" spans="3:3" x14ac:dyDescent="0.25">
      <c r="C221" s="4"/>
    </row>
    <row r="222" spans="3:3" x14ac:dyDescent="0.25">
      <c r="C222" s="4"/>
    </row>
    <row r="223" spans="3:3" x14ac:dyDescent="0.25">
      <c r="C223" s="4"/>
    </row>
    <row r="224" spans="3:3" x14ac:dyDescent="0.25">
      <c r="C224" s="4"/>
    </row>
    <row r="225" spans="3:3" x14ac:dyDescent="0.25">
      <c r="C225" s="4"/>
    </row>
    <row r="226" spans="3:3" x14ac:dyDescent="0.25">
      <c r="C226" s="4"/>
    </row>
    <row r="227" spans="3:3" x14ac:dyDescent="0.25">
      <c r="C227" s="4"/>
    </row>
    <row r="228" spans="3:3" x14ac:dyDescent="0.25">
      <c r="C228" s="4"/>
    </row>
    <row r="229" spans="3:3" x14ac:dyDescent="0.25">
      <c r="C229" s="4"/>
    </row>
    <row r="230" spans="3:3" x14ac:dyDescent="0.25">
      <c r="C230" s="4"/>
    </row>
    <row r="231" spans="3:3" x14ac:dyDescent="0.25">
      <c r="C231" s="4"/>
    </row>
    <row r="232" spans="3:3" x14ac:dyDescent="0.25">
      <c r="C232" s="4"/>
    </row>
    <row r="233" spans="3:3" x14ac:dyDescent="0.25">
      <c r="C233" s="4"/>
    </row>
    <row r="234" spans="3:3" x14ac:dyDescent="0.25">
      <c r="C234" s="4"/>
    </row>
    <row r="235" spans="3:3" x14ac:dyDescent="0.25">
      <c r="C235" s="4"/>
    </row>
    <row r="236" spans="3:3" x14ac:dyDescent="0.25">
      <c r="C236" s="4"/>
    </row>
    <row r="237" spans="3:3" x14ac:dyDescent="0.25">
      <c r="C237" s="4"/>
    </row>
    <row r="238" spans="3:3" x14ac:dyDescent="0.25">
      <c r="C238" s="4"/>
    </row>
    <row r="239" spans="3:3" x14ac:dyDescent="0.25">
      <c r="C239" s="4"/>
    </row>
    <row r="240" spans="3:3" x14ac:dyDescent="0.25">
      <c r="C240" s="4"/>
    </row>
    <row r="241" spans="3:3" x14ac:dyDescent="0.25">
      <c r="C241" s="4"/>
    </row>
    <row r="242" spans="3:3" x14ac:dyDescent="0.25">
      <c r="C242" s="4"/>
    </row>
    <row r="243" spans="3:3" x14ac:dyDescent="0.25">
      <c r="C243" s="4"/>
    </row>
    <row r="244" spans="3:3" x14ac:dyDescent="0.25">
      <c r="C244" s="4"/>
    </row>
    <row r="245" spans="3:3" x14ac:dyDescent="0.25">
      <c r="C245" s="4"/>
    </row>
    <row r="246" spans="3:3" x14ac:dyDescent="0.25">
      <c r="C246" s="4"/>
    </row>
    <row r="247" spans="3:3" x14ac:dyDescent="0.25">
      <c r="C247" s="4"/>
    </row>
    <row r="248" spans="3:3" x14ac:dyDescent="0.25">
      <c r="C248" s="4"/>
    </row>
    <row r="249" spans="3:3" x14ac:dyDescent="0.25">
      <c r="C249" s="4"/>
    </row>
    <row r="250" spans="3:3" x14ac:dyDescent="0.25">
      <c r="C250" s="4"/>
    </row>
    <row r="251" spans="3:3" x14ac:dyDescent="0.25">
      <c r="C251" s="4"/>
    </row>
    <row r="252" spans="3:3" x14ac:dyDescent="0.25">
      <c r="C252" s="4"/>
    </row>
    <row r="253" spans="3:3" x14ac:dyDescent="0.25">
      <c r="C253" s="4"/>
    </row>
    <row r="254" spans="3:3" x14ac:dyDescent="0.25">
      <c r="C254" s="4"/>
    </row>
    <row r="255" spans="3:3" x14ac:dyDescent="0.25">
      <c r="C255" s="4"/>
    </row>
    <row r="256" spans="3:3" x14ac:dyDescent="0.25">
      <c r="C256" s="4"/>
    </row>
    <row r="257" spans="3:3" x14ac:dyDescent="0.25">
      <c r="C257" s="4"/>
    </row>
    <row r="258" spans="3:3" x14ac:dyDescent="0.25">
      <c r="C258" s="4"/>
    </row>
    <row r="259" spans="3:3" x14ac:dyDescent="0.25">
      <c r="C259" s="4"/>
    </row>
    <row r="260" spans="3:3" x14ac:dyDescent="0.25">
      <c r="C260" s="4"/>
    </row>
    <row r="261" spans="3:3" x14ac:dyDescent="0.25">
      <c r="C261" s="4"/>
    </row>
    <row r="262" spans="3:3" x14ac:dyDescent="0.25">
      <c r="C262" s="4"/>
    </row>
    <row r="263" spans="3:3" x14ac:dyDescent="0.25">
      <c r="C263" s="4"/>
    </row>
    <row r="264" spans="3:3" x14ac:dyDescent="0.25">
      <c r="C264" s="4"/>
    </row>
    <row r="265" spans="3:3" x14ac:dyDescent="0.25">
      <c r="C265" s="4"/>
    </row>
    <row r="266" spans="3:3" x14ac:dyDescent="0.25">
      <c r="C266" s="4"/>
    </row>
    <row r="267" spans="3:3" x14ac:dyDescent="0.25">
      <c r="C267" s="4"/>
    </row>
    <row r="268" spans="3:3" x14ac:dyDescent="0.25">
      <c r="C268" s="4"/>
    </row>
    <row r="269" spans="3:3" x14ac:dyDescent="0.25">
      <c r="C269" s="4"/>
    </row>
    <row r="270" spans="3:3" x14ac:dyDescent="0.25">
      <c r="C270" s="4"/>
    </row>
    <row r="271" spans="3:3" x14ac:dyDescent="0.25">
      <c r="C271" s="4"/>
    </row>
    <row r="272" spans="3:3" x14ac:dyDescent="0.25">
      <c r="C272" s="4"/>
    </row>
    <row r="273" spans="3:3" x14ac:dyDescent="0.25">
      <c r="C273" s="4"/>
    </row>
    <row r="274" spans="3:3" x14ac:dyDescent="0.25">
      <c r="C274" s="4"/>
    </row>
    <row r="275" spans="3:3" x14ac:dyDescent="0.25">
      <c r="C275" s="4"/>
    </row>
    <row r="276" spans="3:3" x14ac:dyDescent="0.25">
      <c r="C276" s="4"/>
    </row>
    <row r="277" spans="3:3" x14ac:dyDescent="0.25">
      <c r="C277" s="4"/>
    </row>
    <row r="278" spans="3:3" x14ac:dyDescent="0.25">
      <c r="C278" s="4"/>
    </row>
    <row r="279" spans="3:3" x14ac:dyDescent="0.25">
      <c r="C279" s="4"/>
    </row>
    <row r="280" spans="3:3" x14ac:dyDescent="0.25">
      <c r="C280" s="4"/>
    </row>
    <row r="281" spans="3:3" x14ac:dyDescent="0.25">
      <c r="C281" s="4"/>
    </row>
    <row r="282" spans="3:3" x14ac:dyDescent="0.25">
      <c r="C282" s="4"/>
    </row>
    <row r="283" spans="3:3" x14ac:dyDescent="0.25">
      <c r="C283" s="4"/>
    </row>
    <row r="284" spans="3:3" x14ac:dyDescent="0.25">
      <c r="C284" s="4"/>
    </row>
    <row r="285" spans="3:3" x14ac:dyDescent="0.25">
      <c r="C285" s="4"/>
    </row>
    <row r="286" spans="3:3" x14ac:dyDescent="0.25">
      <c r="C286" s="4"/>
    </row>
    <row r="287" spans="3:3" x14ac:dyDescent="0.25">
      <c r="C287" s="4"/>
    </row>
    <row r="288" spans="3:3" x14ac:dyDescent="0.25">
      <c r="C288" s="4"/>
    </row>
    <row r="289" spans="3:3" x14ac:dyDescent="0.25">
      <c r="C289" s="4"/>
    </row>
    <row r="290" spans="3:3" x14ac:dyDescent="0.25">
      <c r="C290" s="4"/>
    </row>
    <row r="291" spans="3:3" x14ac:dyDescent="0.25">
      <c r="C291" s="4"/>
    </row>
    <row r="292" spans="3:3" x14ac:dyDescent="0.25">
      <c r="C292" s="4"/>
    </row>
    <row r="293" spans="3:3" x14ac:dyDescent="0.25">
      <c r="C293" s="4"/>
    </row>
    <row r="294" spans="3:3" x14ac:dyDescent="0.25">
      <c r="C294" s="4"/>
    </row>
    <row r="295" spans="3:3" x14ac:dyDescent="0.25">
      <c r="C295" s="4"/>
    </row>
    <row r="296" spans="3:3" x14ac:dyDescent="0.25">
      <c r="C296" s="4"/>
    </row>
    <row r="297" spans="3:3" x14ac:dyDescent="0.25">
      <c r="C297" s="4"/>
    </row>
    <row r="298" spans="3:3" x14ac:dyDescent="0.25">
      <c r="C298" s="4"/>
    </row>
    <row r="299" spans="3:3" x14ac:dyDescent="0.25">
      <c r="C299" s="4"/>
    </row>
    <row r="300" spans="3:3" x14ac:dyDescent="0.25">
      <c r="C300" s="4"/>
    </row>
    <row r="301" spans="3:3" x14ac:dyDescent="0.25">
      <c r="C301" s="4"/>
    </row>
    <row r="302" spans="3:3" x14ac:dyDescent="0.25">
      <c r="C302" s="4"/>
    </row>
    <row r="303" spans="3:3" x14ac:dyDescent="0.25">
      <c r="C303" s="4"/>
    </row>
    <row r="304" spans="3:3" x14ac:dyDescent="0.25">
      <c r="C304" s="4"/>
    </row>
    <row r="305" spans="3:3" x14ac:dyDescent="0.25">
      <c r="C305" s="4"/>
    </row>
    <row r="306" spans="3:3" x14ac:dyDescent="0.25">
      <c r="C306" s="4"/>
    </row>
    <row r="307" spans="3:3" x14ac:dyDescent="0.25">
      <c r="C307" s="4"/>
    </row>
    <row r="308" spans="3:3" x14ac:dyDescent="0.25">
      <c r="C308" s="4"/>
    </row>
    <row r="309" spans="3:3" x14ac:dyDescent="0.25">
      <c r="C309" s="4"/>
    </row>
    <row r="310" spans="3:3" x14ac:dyDescent="0.25">
      <c r="C310" s="4"/>
    </row>
    <row r="311" spans="3:3" x14ac:dyDescent="0.25">
      <c r="C311" s="4"/>
    </row>
    <row r="312" spans="3:3" x14ac:dyDescent="0.25">
      <c r="C312" s="4"/>
    </row>
    <row r="313" spans="3:3" x14ac:dyDescent="0.25">
      <c r="C313" s="4"/>
    </row>
    <row r="314" spans="3:3" x14ac:dyDescent="0.25">
      <c r="C314" s="4"/>
    </row>
    <row r="315" spans="3:3" x14ac:dyDescent="0.25">
      <c r="C315" s="4"/>
    </row>
    <row r="316" spans="3:3" x14ac:dyDescent="0.25">
      <c r="C316" s="4"/>
    </row>
    <row r="317" spans="3:3" x14ac:dyDescent="0.25">
      <c r="C317" s="4"/>
    </row>
    <row r="318" spans="3:3" x14ac:dyDescent="0.25">
      <c r="C318" s="4"/>
    </row>
    <row r="319" spans="3:3" x14ac:dyDescent="0.25">
      <c r="C319" s="4"/>
    </row>
    <row r="320" spans="3:3" x14ac:dyDescent="0.25">
      <c r="C320" s="4"/>
    </row>
    <row r="321" spans="3:3" x14ac:dyDescent="0.25">
      <c r="C321" s="4"/>
    </row>
    <row r="322" spans="3:3" x14ac:dyDescent="0.25">
      <c r="C322" s="4"/>
    </row>
    <row r="323" spans="3:3" x14ac:dyDescent="0.25">
      <c r="C323" s="4"/>
    </row>
    <row r="324" spans="3:3" x14ac:dyDescent="0.25">
      <c r="C324" s="4"/>
    </row>
    <row r="325" spans="3:3" x14ac:dyDescent="0.25">
      <c r="C325" s="4"/>
    </row>
    <row r="326" spans="3:3" x14ac:dyDescent="0.25">
      <c r="C326" s="4"/>
    </row>
    <row r="327" spans="3:3" x14ac:dyDescent="0.25">
      <c r="C327" s="4"/>
    </row>
    <row r="328" spans="3:3" x14ac:dyDescent="0.25">
      <c r="C328" s="4"/>
    </row>
    <row r="329" spans="3:3" x14ac:dyDescent="0.25">
      <c r="C329" s="4"/>
    </row>
    <row r="330" spans="3:3" x14ac:dyDescent="0.25">
      <c r="C330" s="4"/>
    </row>
    <row r="331" spans="3:3" x14ac:dyDescent="0.25">
      <c r="C331" s="4"/>
    </row>
    <row r="332" spans="3:3" x14ac:dyDescent="0.25">
      <c r="C332" s="4"/>
    </row>
    <row r="333" spans="3:3" x14ac:dyDescent="0.25">
      <c r="C333" s="4"/>
    </row>
    <row r="334" spans="3:3" x14ac:dyDescent="0.25">
      <c r="C334" s="4"/>
    </row>
    <row r="335" spans="3:3" x14ac:dyDescent="0.25">
      <c r="C335" s="4"/>
    </row>
    <row r="336" spans="3:3" x14ac:dyDescent="0.25">
      <c r="C336" s="4"/>
    </row>
    <row r="337" spans="3:3" x14ac:dyDescent="0.25">
      <c r="C337" s="4"/>
    </row>
    <row r="338" spans="3:3" x14ac:dyDescent="0.25">
      <c r="C338" s="4"/>
    </row>
    <row r="339" spans="3:3" x14ac:dyDescent="0.25">
      <c r="C339" s="4"/>
    </row>
    <row r="340" spans="3:3" x14ac:dyDescent="0.25">
      <c r="C340" s="4"/>
    </row>
    <row r="354" spans="3:18" x14ac:dyDescent="0.25">
      <c r="C354" s="57"/>
    </row>
    <row r="355" spans="3:18" x14ac:dyDescent="0.25">
      <c r="D355" s="58"/>
      <c r="E355" s="58"/>
      <c r="F355" s="58"/>
      <c r="G355" s="58"/>
      <c r="H355" s="58"/>
      <c r="I355" s="58"/>
      <c r="J355" s="58"/>
      <c r="K355" s="58"/>
      <c r="L355" s="58"/>
      <c r="M355" s="58"/>
      <c r="N355" s="58"/>
      <c r="O355" s="58"/>
      <c r="P355" s="58"/>
      <c r="Q355" s="58"/>
      <c r="R355" s="58"/>
    </row>
    <row r="356" spans="3:18" x14ac:dyDescent="0.25">
      <c r="D356" s="58"/>
      <c r="E356" s="58"/>
      <c r="F356" s="58"/>
      <c r="G356" s="58"/>
      <c r="H356" s="58"/>
      <c r="I356" s="58"/>
      <c r="J356" s="58"/>
      <c r="K356" s="58"/>
      <c r="L356" s="58"/>
      <c r="M356" s="58"/>
      <c r="N356" s="58"/>
      <c r="O356" s="58"/>
      <c r="P356" s="58"/>
      <c r="Q356" s="58"/>
      <c r="R356" s="58"/>
    </row>
    <row r="357" spans="3:18" x14ac:dyDescent="0.25">
      <c r="D357" s="58"/>
      <c r="E357" s="58"/>
      <c r="F357" s="58"/>
      <c r="G357" s="58"/>
      <c r="H357" s="58"/>
      <c r="I357" s="58"/>
      <c r="J357" s="58"/>
      <c r="K357" s="58"/>
      <c r="L357" s="58"/>
      <c r="M357" s="58"/>
      <c r="N357" s="58"/>
      <c r="O357" s="58"/>
      <c r="P357" s="58"/>
      <c r="Q357" s="58"/>
      <c r="R357" s="58"/>
    </row>
    <row r="358" spans="3:18" x14ac:dyDescent="0.25">
      <c r="D358" s="58"/>
      <c r="E358" s="58"/>
      <c r="F358" s="58"/>
      <c r="G358" s="58"/>
      <c r="H358" s="58"/>
      <c r="I358" s="58"/>
      <c r="J358" s="58"/>
      <c r="K358" s="58"/>
      <c r="L358" s="58"/>
      <c r="M358" s="58"/>
      <c r="N358" s="58"/>
      <c r="O358" s="58"/>
      <c r="P358" s="58"/>
      <c r="Q358" s="58"/>
      <c r="R358" s="58"/>
    </row>
    <row r="360" spans="3:18" x14ac:dyDescent="0.25">
      <c r="C360" s="57"/>
    </row>
    <row r="366" spans="3:18" x14ac:dyDescent="0.25">
      <c r="D366" s="35"/>
      <c r="E366" s="35"/>
      <c r="F366" s="35"/>
      <c r="G366" s="35"/>
      <c r="H366" s="35"/>
      <c r="I366" s="35"/>
      <c r="J366" s="35"/>
      <c r="K366" s="35"/>
      <c r="L366" s="35"/>
      <c r="M366" s="35"/>
      <c r="N366" s="35"/>
      <c r="O366" s="35"/>
      <c r="P366" s="35"/>
      <c r="Q366" s="35"/>
      <c r="R366" s="35"/>
    </row>
    <row r="367" spans="3:18" x14ac:dyDescent="0.25">
      <c r="D367" s="35"/>
      <c r="E367" s="35"/>
      <c r="F367" s="35"/>
      <c r="G367" s="35"/>
      <c r="H367" s="35"/>
      <c r="I367" s="35"/>
      <c r="J367" s="35"/>
      <c r="K367" s="35"/>
      <c r="L367" s="35"/>
      <c r="M367" s="35"/>
      <c r="N367" s="35"/>
      <c r="O367" s="35"/>
      <c r="P367" s="35"/>
      <c r="Q367" s="35"/>
      <c r="R367" s="35"/>
    </row>
    <row r="368" spans="3:18" x14ac:dyDescent="0.25">
      <c r="D368" s="35"/>
      <c r="E368" s="35"/>
      <c r="F368" s="35"/>
      <c r="G368" s="35"/>
      <c r="H368" s="35"/>
      <c r="I368" s="35"/>
      <c r="J368" s="35"/>
      <c r="K368" s="35"/>
      <c r="L368" s="35"/>
      <c r="M368" s="35"/>
      <c r="N368" s="35"/>
      <c r="O368" s="35"/>
      <c r="P368" s="35"/>
      <c r="Q368" s="35"/>
      <c r="R368" s="35"/>
    </row>
    <row r="369" spans="4:18" x14ac:dyDescent="0.25">
      <c r="D369" s="35"/>
      <c r="E369" s="35"/>
      <c r="F369" s="35"/>
      <c r="G369" s="35"/>
      <c r="H369" s="35"/>
      <c r="I369" s="35"/>
      <c r="J369" s="35"/>
      <c r="K369" s="35"/>
      <c r="L369" s="35"/>
      <c r="M369" s="35"/>
      <c r="N369" s="35"/>
      <c r="O369" s="35"/>
      <c r="P369" s="35"/>
      <c r="Q369" s="35"/>
      <c r="R369" s="35"/>
    </row>
  </sheetData>
  <conditionalFormatting sqref="C5 C18:C340">
    <cfRule type="beginsWith" dxfId="4" priority="1" operator="beginsWith" text="sum">
      <formula>LEFT(C5,LEN("sum"))="sum"</formula>
    </cfRule>
  </conditionalFormatting>
  <pageMargins left="0.511811024" right="0.511811024" top="0.78740157499999996" bottom="0.78740157499999996" header="0.31496062000000002" footer="0.3149606200000000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2">
    <tabColor rgb="FFFF66FF"/>
  </sheetPr>
  <dimension ref="B2:AN41"/>
  <sheetViews>
    <sheetView zoomScale="80" zoomScaleNormal="80" workbookViewId="0">
      <pane xSplit="2" topLeftCell="M1" activePane="topRight" state="frozen"/>
      <selection activeCell="A28" sqref="A28"/>
      <selection pane="topRight" activeCell="S13" sqref="S13:AL13"/>
    </sheetView>
  </sheetViews>
  <sheetFormatPr defaultColWidth="9.140625" defaultRowHeight="15" x14ac:dyDescent="0.25"/>
  <cols>
    <col min="1" max="1" width="9.140625" style="33"/>
    <col min="2" max="2" width="30.5703125" style="33" bestFit="1" customWidth="1"/>
    <col min="3" max="27" width="9.140625" style="33"/>
    <col min="28" max="28" width="9.140625" style="66"/>
    <col min="29" max="16384" width="9.140625" style="33"/>
  </cols>
  <sheetData>
    <row r="2" spans="2:39" x14ac:dyDescent="0.25">
      <c r="B2" s="12" t="s">
        <v>80</v>
      </c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  <c r="X2" s="13"/>
      <c r="Y2" s="13"/>
      <c r="Z2" s="13"/>
      <c r="AA2" s="13"/>
      <c r="AB2" s="85"/>
      <c r="AC2" s="13"/>
      <c r="AD2" s="13"/>
      <c r="AE2" s="13"/>
      <c r="AF2" s="13"/>
      <c r="AG2" s="13"/>
      <c r="AH2" s="13"/>
      <c r="AI2" s="13"/>
      <c r="AJ2" s="13"/>
      <c r="AK2" s="13"/>
      <c r="AL2" s="13"/>
    </row>
    <row r="3" spans="2:39" x14ac:dyDescent="0.25">
      <c r="B3" s="14"/>
      <c r="C3" s="15">
        <v>2015</v>
      </c>
      <c r="D3" s="15">
        <v>2016</v>
      </c>
      <c r="E3" s="15">
        <v>2017</v>
      </c>
      <c r="F3" s="15">
        <v>2018</v>
      </c>
      <c r="G3" s="15">
        <v>2019</v>
      </c>
      <c r="H3" s="15">
        <v>2020</v>
      </c>
      <c r="I3" s="15">
        <v>2021</v>
      </c>
      <c r="J3" s="15">
        <v>2022</v>
      </c>
      <c r="K3" s="15">
        <v>2023</v>
      </c>
      <c r="L3" s="15">
        <v>2024</v>
      </c>
      <c r="M3" s="15">
        <v>2025</v>
      </c>
      <c r="N3" s="15">
        <v>2026</v>
      </c>
      <c r="O3" s="15">
        <v>2027</v>
      </c>
      <c r="P3" s="15">
        <v>2028</v>
      </c>
      <c r="Q3" s="15">
        <v>2029</v>
      </c>
      <c r="R3" s="15">
        <v>2030</v>
      </c>
      <c r="S3" s="15">
        <v>2031</v>
      </c>
      <c r="T3" s="15">
        <v>2032</v>
      </c>
      <c r="U3" s="15">
        <v>2033</v>
      </c>
      <c r="V3" s="15">
        <v>2034</v>
      </c>
      <c r="W3" s="15">
        <v>2035</v>
      </c>
      <c r="X3" s="15">
        <v>2036</v>
      </c>
      <c r="Y3" s="15">
        <v>2037</v>
      </c>
      <c r="Z3" s="15">
        <v>2038</v>
      </c>
      <c r="AA3" s="15">
        <v>2039</v>
      </c>
      <c r="AB3" s="67">
        <v>2040</v>
      </c>
      <c r="AC3" s="15">
        <v>2041</v>
      </c>
      <c r="AD3" s="15">
        <v>2042</v>
      </c>
      <c r="AE3" s="15">
        <v>2043</v>
      </c>
      <c r="AF3" s="15">
        <v>2044</v>
      </c>
      <c r="AG3" s="15">
        <v>2045</v>
      </c>
      <c r="AH3" s="15">
        <v>2046</v>
      </c>
      <c r="AI3" s="15">
        <v>2047</v>
      </c>
      <c r="AJ3" s="15">
        <v>2048</v>
      </c>
      <c r="AK3" s="15">
        <v>2049</v>
      </c>
      <c r="AL3" s="15">
        <v>2050</v>
      </c>
    </row>
    <row r="4" spans="2:39" x14ac:dyDescent="0.25">
      <c r="B4" s="16" t="s">
        <v>1</v>
      </c>
      <c r="C4" s="1">
        <f>'Ponta - 4 trim - cat'!E29</f>
        <v>59785.515850000003</v>
      </c>
      <c r="D4" s="1">
        <f>'Ponta - 4 trim - cat'!F29</f>
        <v>55247.71084</v>
      </c>
      <c r="E4" s="1">
        <f>'Ponta - 4 trim - cat'!G29</f>
        <v>57680.704169999997</v>
      </c>
      <c r="F4" s="1">
        <f>'Ponta - 4 trim - cat'!H29</f>
        <v>60557.660179999999</v>
      </c>
      <c r="G4" s="1">
        <f>'Ponta - 4 trim - cat'!I29</f>
        <v>64308.752589999996</v>
      </c>
      <c r="H4" s="1">
        <f>'Ponta - 4 trim - cat'!J29</f>
        <v>67666.019899999999</v>
      </c>
      <c r="I4" s="1">
        <f>'Ponta - 4 trim - cat'!K29</f>
        <v>69856.8649</v>
      </c>
      <c r="J4" s="1">
        <f>'Ponta - 4 trim - cat'!L29</f>
        <v>73171.631269999998</v>
      </c>
      <c r="K4" s="1">
        <f>'Ponta - 4 trim - cat'!M29</f>
        <v>73277.477270000003</v>
      </c>
      <c r="L4" s="1">
        <f>'Ponta - 4 trim - cat'!N29</f>
        <v>73567.973069999993</v>
      </c>
      <c r="M4" s="1">
        <f>'Ponta - 4 trim - cat'!O29</f>
        <v>73665.069489999994</v>
      </c>
      <c r="N4" s="1">
        <f>'Ponta - 4 trim - cat'!P29</f>
        <v>74773.608890000003</v>
      </c>
      <c r="O4" s="1">
        <f>'Ponta - 4 trim - cat'!Q29</f>
        <v>75130.930529999998</v>
      </c>
      <c r="P4" s="1">
        <f>'Ponta - 4 trim - cat'!R29</f>
        <v>78745.490869999994</v>
      </c>
      <c r="Q4" s="1">
        <f>'Ponta - 4 trim - cat'!S29</f>
        <v>79065.807799999995</v>
      </c>
      <c r="R4" s="1">
        <f>'Ponta - 4 trim - cat'!T29</f>
        <v>79055.690100000007</v>
      </c>
      <c r="S4" s="1">
        <f>'Ponta - 4 trim - cat'!U29</f>
        <v>79278.318799999994</v>
      </c>
      <c r="T4" s="1">
        <f>'Ponta - 4 trim - cat'!V29</f>
        <v>79171.218800000002</v>
      </c>
      <c r="U4" s="1">
        <f>'Ponta - 4 trim - cat'!W29</f>
        <v>79544.292069999996</v>
      </c>
      <c r="V4" s="1">
        <f>'Ponta - 4 trim - cat'!X29</f>
        <v>80525.021840000001</v>
      </c>
      <c r="W4" s="1">
        <f>'Ponta - 4 trim - cat'!Y29</f>
        <v>79792.451620000007</v>
      </c>
      <c r="X4" s="1">
        <f>'Ponta - 4 trim - cat'!Z29</f>
        <v>79907.352039999998</v>
      </c>
      <c r="Y4" s="1">
        <f>'Ponta - 4 trim - cat'!AA29</f>
        <v>79727.323820000005</v>
      </c>
      <c r="Z4" s="1">
        <f>'Ponta - 4 trim - cat'!AB29</f>
        <v>79183.918799999999</v>
      </c>
      <c r="AA4" s="1">
        <f>'Ponta - 4 trim - cat'!AC29</f>
        <v>80666.726840000003</v>
      </c>
      <c r="AB4" s="1">
        <f>'Ponta - 4 trim - cat'!AD29</f>
        <v>80786.134900000005</v>
      </c>
      <c r="AC4" s="1">
        <f>'Ponta - 4 trim - cat'!AE29</f>
        <v>80582.553400000004</v>
      </c>
      <c r="AD4" s="1">
        <f>'Ponta - 4 trim - cat'!AF29</f>
        <v>77432.88897</v>
      </c>
      <c r="AE4" s="1">
        <f>'Ponta - 4 trim - cat'!AG29</f>
        <v>77144.751340000003</v>
      </c>
      <c r="AF4" s="1">
        <f>'Ponta - 4 trim - cat'!AH29</f>
        <v>75458.837679999997</v>
      </c>
      <c r="AG4" s="1">
        <f>'Ponta - 4 trim - cat'!AI29</f>
        <v>78776.623860000007</v>
      </c>
      <c r="AH4" s="1">
        <f>'Ponta - 4 trim - cat'!AJ29</f>
        <v>79302.793099999995</v>
      </c>
      <c r="AI4" s="1">
        <f>'Ponta - 4 trim - cat'!AK29</f>
        <v>77127.356849999996</v>
      </c>
      <c r="AJ4" s="1">
        <f>'Ponta - 4 trim - cat'!AL29</f>
        <v>76962.465939999995</v>
      </c>
      <c r="AK4" s="1">
        <f>'Ponta - 4 trim - cat'!AM29</f>
        <v>79621.898520000002</v>
      </c>
      <c r="AL4" s="1">
        <f>'Ponta - 4 trim - cat'!AN29</f>
        <v>74986.152029999997</v>
      </c>
    </row>
    <row r="5" spans="2:39" x14ac:dyDescent="0.25">
      <c r="B5" s="16" t="s">
        <v>2</v>
      </c>
      <c r="C5" s="1">
        <f>'Ponta - 4 trim - cat'!E27</f>
        <v>4441.5287259999996</v>
      </c>
      <c r="D5" s="1">
        <f>'Ponta - 4 trim - cat'!F27</f>
        <v>4836.8402260000003</v>
      </c>
      <c r="E5" s="1">
        <f>'Ponta - 4 trim - cat'!G27</f>
        <v>4898.7023259999996</v>
      </c>
      <c r="F5" s="1">
        <f>'Ponta - 4 trim - cat'!H27</f>
        <v>5091.261426</v>
      </c>
      <c r="G5" s="1">
        <f>'Ponta - 4 trim - cat'!I27</f>
        <v>5201.4799080000003</v>
      </c>
      <c r="H5" s="1">
        <f>'Ponta - 4 trim - cat'!J27</f>
        <v>5279.7453880000003</v>
      </c>
      <c r="I5" s="1">
        <f>'Ponta - 4 trim - cat'!K27</f>
        <v>7569.9285769999997</v>
      </c>
      <c r="J5" s="1">
        <f>'Ponta - 4 trim - cat'!L27</f>
        <v>6596.566527</v>
      </c>
      <c r="K5" s="1">
        <f>'Ponta - 4 trim - cat'!M27</f>
        <v>9258.9682260000009</v>
      </c>
      <c r="L5" s="1">
        <f>'Ponta - 4 trim - cat'!N27</f>
        <v>11835.15223</v>
      </c>
      <c r="M5" s="1">
        <f>'Ponta - 4 trim - cat'!O27</f>
        <v>11835.15223</v>
      </c>
      <c r="N5" s="1">
        <f>'Ponta - 4 trim - cat'!P27</f>
        <v>11835.15223</v>
      </c>
      <c r="O5" s="1">
        <f>'Ponta - 4 trim - cat'!Q27</f>
        <v>11009.46947</v>
      </c>
      <c r="P5" s="1">
        <f>'Ponta - 4 trim - cat'!R27</f>
        <v>10939.76125</v>
      </c>
      <c r="Q5" s="1">
        <f>'Ponta - 4 trim - cat'!S27</f>
        <v>13640.54213</v>
      </c>
      <c r="R5" s="1">
        <f>'Ponta - 4 trim - cat'!T27</f>
        <v>13188.42671</v>
      </c>
      <c r="S5" s="1">
        <f>'Ponta - 4 trim - cat'!U27</f>
        <v>12391.529759999999</v>
      </c>
      <c r="T5" s="1">
        <f>'Ponta - 4 trim - cat'!V27</f>
        <v>13115.43015</v>
      </c>
      <c r="U5" s="1">
        <f>'Ponta - 4 trim - cat'!W27</f>
        <v>13510.639359999999</v>
      </c>
      <c r="V5" s="1">
        <f>'Ponta - 4 trim - cat'!X27</f>
        <v>13642.13673</v>
      </c>
      <c r="W5" s="1">
        <f>'Ponta - 4 trim - cat'!Y27</f>
        <v>13642.13673</v>
      </c>
      <c r="X5" s="1">
        <f>'Ponta - 4 trim - cat'!Z27</f>
        <v>13412.59367</v>
      </c>
      <c r="Y5" s="1">
        <f>'Ponta - 4 trim - cat'!AA27</f>
        <v>13605.59338</v>
      </c>
      <c r="Z5" s="1">
        <f>'Ponta - 4 trim - cat'!AB27</f>
        <v>13424.29818</v>
      </c>
      <c r="AA5" s="1">
        <f>'Ponta - 4 trim - cat'!AC27</f>
        <v>12450.15106</v>
      </c>
      <c r="AB5" s="1">
        <f>'Ponta - 4 trim - cat'!AD27</f>
        <v>10988.477800000001</v>
      </c>
      <c r="AC5" s="1">
        <f>'Ponta - 4 trim - cat'!AE27</f>
        <v>13642.13673</v>
      </c>
      <c r="AD5" s="1">
        <f>'Ponta - 4 trim - cat'!AF27</f>
        <v>13599.54889</v>
      </c>
      <c r="AE5" s="1">
        <f>'Ponta - 4 trim - cat'!AG27</f>
        <v>12438.38306</v>
      </c>
      <c r="AF5" s="1">
        <f>'Ponta - 4 trim - cat'!AH27</f>
        <v>13191.225179999999</v>
      </c>
      <c r="AG5" s="1">
        <f>'Ponta - 4 trim - cat'!AI27</f>
        <v>13639.135130000001</v>
      </c>
      <c r="AH5" s="1">
        <f>'Ponta - 4 trim - cat'!AJ27</f>
        <v>11065.952730000001</v>
      </c>
      <c r="AI5" s="1">
        <f>'Ponta - 4 trim - cat'!AK27</f>
        <v>11813.100479999999</v>
      </c>
      <c r="AJ5" s="1">
        <f>'Ponta - 4 trim - cat'!AL27</f>
        <v>11065.952730000001</v>
      </c>
      <c r="AK5" s="1">
        <f>'Ponta - 4 trim - cat'!AM27</f>
        <v>13458.96768</v>
      </c>
      <c r="AL5" s="1">
        <f>'Ponta - 4 trim - cat'!AN27</f>
        <v>7762.9945459999999</v>
      </c>
    </row>
    <row r="6" spans="2:39" x14ac:dyDescent="0.25">
      <c r="B6" s="16" t="s">
        <v>3</v>
      </c>
      <c r="C6" s="18">
        <f>'Ponta - 4 trim - cat'!E22</f>
        <v>9622.1421750000009</v>
      </c>
      <c r="D6" s="18">
        <f>'Ponta - 4 trim - cat'!F22</f>
        <v>10726.933489999999</v>
      </c>
      <c r="E6" s="18">
        <f>'Ponta - 4 trim - cat'!G22</f>
        <v>11550.40605</v>
      </c>
      <c r="F6" s="18">
        <f>'Ponta - 4 trim - cat'!H22</f>
        <v>10561.921710000001</v>
      </c>
      <c r="G6" s="18">
        <f>'Ponta - 4 trim - cat'!I22</f>
        <v>10672.7565</v>
      </c>
      <c r="H6" s="18">
        <f>'Ponta - 4 trim - cat'!J22</f>
        <v>12022.75087</v>
      </c>
      <c r="I6" s="18">
        <f>'Ponta - 4 trim - cat'!K22</f>
        <v>12879.45465</v>
      </c>
      <c r="J6" s="18">
        <f>'Ponta - 4 trim - cat'!L22</f>
        <v>12218.488310000001</v>
      </c>
      <c r="K6" s="18">
        <f>'Ponta - 4 trim - cat'!M22</f>
        <v>12332.57828</v>
      </c>
      <c r="L6" s="18">
        <f>'Ponta - 4 trim - cat'!N22</f>
        <v>13224.523789999999</v>
      </c>
      <c r="M6" s="18">
        <f>'Ponta - 4 trim - cat'!O22</f>
        <v>13119.17353</v>
      </c>
      <c r="N6" s="18">
        <f>'Ponta - 4 trim - cat'!P22</f>
        <v>13181.244549999999</v>
      </c>
      <c r="O6" s="18">
        <f>'Ponta - 4 trim - cat'!Q22</f>
        <v>13279.86853</v>
      </c>
      <c r="P6" s="18">
        <f>'Ponta - 4 trim - cat'!R22</f>
        <v>13279.679040000001</v>
      </c>
      <c r="Q6" s="18">
        <f>'Ponta - 4 trim - cat'!S22</f>
        <v>13279.679040000001</v>
      </c>
      <c r="R6" s="18">
        <f>'Ponta - 4 trim - cat'!T22</f>
        <v>13279.679040000001</v>
      </c>
      <c r="S6" s="18">
        <f>'Ponta - 4 trim - cat'!U22</f>
        <v>12403.646839999999</v>
      </c>
      <c r="T6" s="18">
        <f>'Ponta - 4 trim - cat'!V22</f>
        <v>11876.852650000001</v>
      </c>
      <c r="U6" s="18">
        <f>'Ponta - 4 trim - cat'!W22</f>
        <v>12782.63546</v>
      </c>
      <c r="V6" s="18">
        <f>'Ponta - 4 trim - cat'!X22</f>
        <v>12311.93159</v>
      </c>
      <c r="W6" s="18">
        <f>'Ponta - 4 trim - cat'!Y22</f>
        <v>13161.81358</v>
      </c>
      <c r="X6" s="18">
        <f>'Ponta - 4 trim - cat'!Z22</f>
        <v>13351.30789</v>
      </c>
      <c r="Y6" s="18">
        <f>'Ponta - 4 trim - cat'!AA22</f>
        <v>13284.233109999999</v>
      </c>
      <c r="Z6" s="18">
        <f>'Ponta - 4 trim - cat'!AB22</f>
        <v>13289.91173</v>
      </c>
      <c r="AA6" s="18">
        <f>'Ponta - 4 trim - cat'!AC22</f>
        <v>13893.45112</v>
      </c>
      <c r="AB6" s="18">
        <f>'Ponta - 4 trim - cat'!AD22</f>
        <v>14025.70671</v>
      </c>
      <c r="AC6" s="18">
        <f>'Ponta - 4 trim - cat'!AE22</f>
        <v>13851.65619</v>
      </c>
      <c r="AD6" s="18">
        <f>'Ponta - 4 trim - cat'!AF22</f>
        <v>13528.568380000001</v>
      </c>
      <c r="AE6" s="18">
        <f>'Ponta - 4 trim - cat'!AG22</f>
        <v>14020.306119999999</v>
      </c>
      <c r="AF6" s="18">
        <f>'Ponta - 4 trim - cat'!AH22</f>
        <v>14020.306119999999</v>
      </c>
      <c r="AG6" s="18">
        <f>'Ponta - 4 trim - cat'!AI22</f>
        <v>11569.0077</v>
      </c>
      <c r="AH6" s="18">
        <f>'Ponta - 4 trim - cat'!AJ22</f>
        <v>13310.460429999999</v>
      </c>
      <c r="AI6" s="18">
        <f>'Ponta - 4 trim - cat'!AK22</f>
        <v>10875.45852</v>
      </c>
      <c r="AJ6" s="18">
        <f>'Ponta - 4 trim - cat'!AL22</f>
        <v>12252.52512</v>
      </c>
      <c r="AK6" s="18">
        <f>'Ponta - 4 trim - cat'!AM22</f>
        <v>11569.0077</v>
      </c>
      <c r="AL6" s="18">
        <f>'Ponta - 4 trim - cat'!AN22</f>
        <v>13676.184450000001</v>
      </c>
    </row>
    <row r="7" spans="2:39" x14ac:dyDescent="0.25">
      <c r="B7" s="16" t="s">
        <v>4</v>
      </c>
      <c r="C7" s="1">
        <f>'Ponta - 4 trim - cat'!E20</f>
        <v>1840.095</v>
      </c>
      <c r="D7" s="1">
        <f>'Ponta - 4 trim - cat'!F20</f>
        <v>2380.3200000000002</v>
      </c>
      <c r="E7" s="1">
        <f>'Ponta - 4 trim - cat'!G20</f>
        <v>2380.3200000000002</v>
      </c>
      <c r="F7" s="1">
        <f>'Ponta - 4 trim - cat'!H20</f>
        <v>2380.3200000000002</v>
      </c>
      <c r="G7" s="1">
        <f>'Ponta - 4 trim - cat'!I20</f>
        <v>2635.32</v>
      </c>
      <c r="H7" s="1">
        <f>'Ponta - 4 trim - cat'!J20</f>
        <v>2365.2449999999999</v>
      </c>
      <c r="I7" s="1">
        <f>'Ponta - 4 trim - cat'!K20</f>
        <v>2635.32</v>
      </c>
      <c r="J7" s="1">
        <f>'Ponta - 4 trim - cat'!L20</f>
        <v>2635.32</v>
      </c>
      <c r="K7" s="1">
        <f>'Ponta - 4 trim - cat'!M20</f>
        <v>2635.32</v>
      </c>
      <c r="L7" s="1">
        <f>'Ponta - 4 trim - cat'!N20</f>
        <v>2635.32</v>
      </c>
      <c r="M7" s="1">
        <f>'Ponta - 4 trim - cat'!O20</f>
        <v>2635.32</v>
      </c>
      <c r="N7" s="1">
        <f>'Ponta - 4 trim - cat'!P20</f>
        <v>2635.32</v>
      </c>
      <c r="O7" s="1">
        <f>'Ponta - 4 trim - cat'!Q20</f>
        <v>2635.32</v>
      </c>
      <c r="P7" s="1">
        <f>'Ponta - 4 trim - cat'!R20</f>
        <v>2635.32</v>
      </c>
      <c r="Q7" s="1">
        <f>'Ponta - 4 trim - cat'!S20</f>
        <v>1688.55</v>
      </c>
      <c r="R7" s="1">
        <f>'Ponta - 4 trim - cat'!T20</f>
        <v>1688.55</v>
      </c>
      <c r="S7" s="1">
        <f>'Ponta - 4 trim - cat'!U20</f>
        <v>255</v>
      </c>
      <c r="T7" s="1">
        <f>'Ponta - 4 trim - cat'!V20</f>
        <v>255</v>
      </c>
      <c r="U7" s="1">
        <f>'Ponta - 4 trim - cat'!W20</f>
        <v>255</v>
      </c>
      <c r="V7" s="1">
        <f>'Ponta - 4 trim - cat'!X20</f>
        <v>255</v>
      </c>
      <c r="W7" s="1">
        <f>'Ponta - 4 trim - cat'!Y20</f>
        <v>255</v>
      </c>
      <c r="X7" s="1">
        <f>'Ponta - 4 trim - cat'!Z20</f>
        <v>255</v>
      </c>
      <c r="Y7" s="1">
        <f>'Ponta - 4 trim - cat'!AA20</f>
        <v>255</v>
      </c>
      <c r="Z7" s="1">
        <f>'Ponta - 4 trim - cat'!AB20</f>
        <v>255</v>
      </c>
      <c r="AA7" s="1">
        <f>'Ponta - 4 trim - cat'!AC20</f>
        <v>255</v>
      </c>
      <c r="AB7" s="1">
        <f>'Ponta - 4 trim - cat'!AD20</f>
        <v>255</v>
      </c>
      <c r="AC7" s="1">
        <f>'Ponta - 4 trim - cat'!AE20</f>
        <v>255</v>
      </c>
      <c r="AD7" s="1">
        <f>'Ponta - 4 trim - cat'!AF20</f>
        <v>255</v>
      </c>
      <c r="AE7" s="1">
        <f>'Ponta - 4 trim - cat'!AG20</f>
        <v>255</v>
      </c>
      <c r="AF7" s="1">
        <f>'Ponta - 4 trim - cat'!AH20</f>
        <v>255</v>
      </c>
      <c r="AG7" s="1">
        <f>'Ponta - 4 trim - cat'!AI20</f>
        <v>0</v>
      </c>
      <c r="AH7" s="1">
        <f>'Ponta - 4 trim - cat'!AJ20</f>
        <v>0</v>
      </c>
      <c r="AI7" s="1">
        <f>'Ponta - 4 trim - cat'!AK20</f>
        <v>0</v>
      </c>
      <c r="AJ7" s="1">
        <f>'Ponta - 4 trim - cat'!AL20</f>
        <v>0</v>
      </c>
      <c r="AK7" s="1">
        <f>'Ponta - 4 trim - cat'!AM20</f>
        <v>0</v>
      </c>
      <c r="AL7" s="1">
        <f>'Ponta - 4 trim - cat'!AN20</f>
        <v>0</v>
      </c>
    </row>
    <row r="8" spans="2:39" x14ac:dyDescent="0.25">
      <c r="B8" s="16" t="s">
        <v>5</v>
      </c>
      <c r="C8" s="1">
        <f>'Ponta - 4 trim - cat'!E23</f>
        <v>1651.996044</v>
      </c>
      <c r="D8" s="1">
        <f>'Ponta - 4 trim - cat'!F23</f>
        <v>1651.996044</v>
      </c>
      <c r="E8" s="1">
        <f>'Ponta - 4 trim - cat'!G23</f>
        <v>1651.996044</v>
      </c>
      <c r="F8" s="1">
        <f>'Ponta - 4 trim - cat'!H23</f>
        <v>1651.996044</v>
      </c>
      <c r="G8" s="1">
        <f>'Ponta - 4 trim - cat'!I23</f>
        <v>1651.996044</v>
      </c>
      <c r="H8" s="1">
        <f>'Ponta - 4 trim - cat'!J23</f>
        <v>1651.996044</v>
      </c>
      <c r="I8" s="1">
        <f>'Ponta - 4 trim - cat'!K23</f>
        <v>1651.996044</v>
      </c>
      <c r="J8" s="1">
        <f>'Ponta - 4 trim - cat'!L23</f>
        <v>1651.996044</v>
      </c>
      <c r="K8" s="1">
        <f>'Ponta - 4 trim - cat'!M23</f>
        <v>1651.996044</v>
      </c>
      <c r="L8" s="1">
        <f>'Ponta - 4 trim - cat'!N23</f>
        <v>1651.996044</v>
      </c>
      <c r="M8" s="1">
        <f>'Ponta - 4 trim - cat'!O23</f>
        <v>1651.996044</v>
      </c>
      <c r="N8" s="1">
        <f>'Ponta - 4 trim - cat'!P23</f>
        <v>2983.193585</v>
      </c>
      <c r="O8" s="1">
        <f>'Ponta - 4 trim - cat'!Q23</f>
        <v>2983.193585</v>
      </c>
      <c r="P8" s="1">
        <f>'Ponta - 4 trim - cat'!R23</f>
        <v>2983.193585</v>
      </c>
      <c r="Q8" s="1">
        <f>'Ponta - 4 trim - cat'!S23</f>
        <v>2983.193585</v>
      </c>
      <c r="R8" s="1">
        <f>'Ponta - 4 trim - cat'!T23</f>
        <v>2983.193585</v>
      </c>
      <c r="S8" s="1">
        <f>'Ponta - 4 trim - cat'!U23</f>
        <v>2983.193585</v>
      </c>
      <c r="T8" s="1">
        <f>'Ponta - 4 trim - cat'!V23</f>
        <v>2983.193585</v>
      </c>
      <c r="U8" s="1">
        <f>'Ponta - 4 trim - cat'!W23</f>
        <v>2983.193585</v>
      </c>
      <c r="V8" s="1">
        <f>'Ponta - 4 trim - cat'!X23</f>
        <v>2983.193585</v>
      </c>
      <c r="W8" s="1">
        <f>'Ponta - 4 trim - cat'!Y23</f>
        <v>2983.193585</v>
      </c>
      <c r="X8" s="1">
        <f>'Ponta - 4 trim - cat'!Z23</f>
        <v>2983.193585</v>
      </c>
      <c r="Y8" s="1">
        <f>'Ponta - 4 trim - cat'!AA23</f>
        <v>2983.193585</v>
      </c>
      <c r="Z8" s="1">
        <f>'Ponta - 4 trim - cat'!AB23</f>
        <v>2983.193585</v>
      </c>
      <c r="AA8" s="1">
        <f>'Ponta - 4 trim - cat'!AC23</f>
        <v>2983.193585</v>
      </c>
      <c r="AB8" s="1">
        <f>'Ponta - 4 trim - cat'!AD23</f>
        <v>2983.193585</v>
      </c>
      <c r="AC8" s="1">
        <f>'Ponta - 4 trim - cat'!AE23</f>
        <v>2983.193585</v>
      </c>
      <c r="AD8" s="1">
        <f>'Ponta - 4 trim - cat'!AF23</f>
        <v>2983.193585</v>
      </c>
      <c r="AE8" s="1">
        <f>'Ponta - 4 trim - cat'!AG23</f>
        <v>2983.193585</v>
      </c>
      <c r="AF8" s="1">
        <f>'Ponta - 4 trim - cat'!AH23</f>
        <v>2983.193585</v>
      </c>
      <c r="AG8" s="1">
        <f>'Ponta - 4 trim - cat'!AI23</f>
        <v>2983.193585</v>
      </c>
      <c r="AH8" s="1">
        <f>'Ponta - 4 trim - cat'!AJ23</f>
        <v>2983.193585</v>
      </c>
      <c r="AI8" s="1">
        <f>'Ponta - 4 trim - cat'!AK23</f>
        <v>2983.193585</v>
      </c>
      <c r="AJ8" s="1">
        <f>'Ponta - 4 trim - cat'!AL23</f>
        <v>2983.193585</v>
      </c>
      <c r="AK8" s="1">
        <f>'Ponta - 4 trim - cat'!AM23</f>
        <v>2983.193585</v>
      </c>
      <c r="AL8" s="1">
        <f>'Ponta - 4 trim - cat'!AN23</f>
        <v>2983.193585</v>
      </c>
    </row>
    <row r="9" spans="2:39" x14ac:dyDescent="0.25">
      <c r="B9" s="16" t="s">
        <v>57</v>
      </c>
      <c r="C9" s="1">
        <f>'Ponta - 4 trim - cat'!E25</f>
        <v>4235.0914329999996</v>
      </c>
      <c r="D9" s="1">
        <f>'Ponta - 4 trim - cat'!F25</f>
        <v>4870.2674809999999</v>
      </c>
      <c r="E9" s="1">
        <f>'Ponta - 4 trim - cat'!G25</f>
        <v>4870.2674809999999</v>
      </c>
      <c r="F9" s="1">
        <f>'Ponta - 4 trim - cat'!H25</f>
        <v>3933.4877670000001</v>
      </c>
      <c r="G9" s="1">
        <f>'Ponta - 4 trim - cat'!I25</f>
        <v>3968.7482920000002</v>
      </c>
      <c r="H9" s="1">
        <f>'Ponta - 4 trim - cat'!J25</f>
        <v>4267.7188729999998</v>
      </c>
      <c r="I9" s="1">
        <f>'Ponta - 4 trim - cat'!K25</f>
        <v>4546.8808550000003</v>
      </c>
      <c r="J9" s="1">
        <f>'Ponta - 4 trim - cat'!L25</f>
        <v>4870.2674809999999</v>
      </c>
      <c r="K9" s="1">
        <f>'Ponta - 4 trim - cat'!M25</f>
        <v>4691.180773</v>
      </c>
      <c r="L9" s="1">
        <f>'Ponta - 4 trim - cat'!N25</f>
        <v>3759.2477469999999</v>
      </c>
      <c r="M9" s="1">
        <f>'Ponta - 4 trim - cat'!O25</f>
        <v>2307.152834</v>
      </c>
      <c r="N9" s="1">
        <f>'Ponta - 4 trim - cat'!P25</f>
        <v>2149.718222</v>
      </c>
      <c r="O9" s="1">
        <f>'Ponta - 4 trim - cat'!Q25</f>
        <v>190.25228920000001</v>
      </c>
      <c r="P9" s="1">
        <f>'Ponta - 4 trim - cat'!R25</f>
        <v>0</v>
      </c>
      <c r="Q9" s="1">
        <f>'Ponta - 4 trim - cat'!S25</f>
        <v>0</v>
      </c>
      <c r="R9" s="1">
        <f>'Ponta - 4 trim - cat'!T25</f>
        <v>0</v>
      </c>
      <c r="S9" s="1">
        <f>'Ponta - 4 trim - cat'!U25</f>
        <v>0</v>
      </c>
      <c r="T9" s="1">
        <f>'Ponta - 4 trim - cat'!V25</f>
        <v>0</v>
      </c>
      <c r="U9" s="1">
        <f>'Ponta - 4 trim - cat'!W25</f>
        <v>0</v>
      </c>
      <c r="V9" s="1">
        <f>'Ponta - 4 trim - cat'!X25</f>
        <v>0</v>
      </c>
      <c r="W9" s="1">
        <f>'Ponta - 4 trim - cat'!Y25</f>
        <v>0</v>
      </c>
      <c r="X9" s="1">
        <f>'Ponta - 4 trim - cat'!Z25</f>
        <v>0</v>
      </c>
      <c r="Y9" s="1">
        <f>'Ponta - 4 trim - cat'!AA25</f>
        <v>0</v>
      </c>
      <c r="Z9" s="1">
        <f>'Ponta - 4 trim - cat'!AB25</f>
        <v>0</v>
      </c>
      <c r="AA9" s="1">
        <f>'Ponta - 4 trim - cat'!AC25</f>
        <v>0</v>
      </c>
      <c r="AB9" s="1">
        <f>'Ponta - 4 trim - cat'!AD25</f>
        <v>0</v>
      </c>
      <c r="AC9" s="1">
        <f>'Ponta - 4 trim - cat'!AE25</f>
        <v>0</v>
      </c>
      <c r="AD9" s="1">
        <f>'Ponta - 4 trim - cat'!AF25</f>
        <v>0</v>
      </c>
      <c r="AE9" s="1">
        <f>'Ponta - 4 trim - cat'!AG25</f>
        <v>0</v>
      </c>
      <c r="AF9" s="1">
        <f>'Ponta - 4 trim - cat'!AH25</f>
        <v>0</v>
      </c>
      <c r="AG9" s="1">
        <f>'Ponta - 4 trim - cat'!AI25</f>
        <v>0</v>
      </c>
      <c r="AH9" s="1">
        <f>'Ponta - 4 trim - cat'!AJ25</f>
        <v>0</v>
      </c>
      <c r="AI9" s="1">
        <f>'Ponta - 4 trim - cat'!AK25</f>
        <v>0</v>
      </c>
      <c r="AJ9" s="1">
        <f>'Ponta - 4 trim - cat'!AL25</f>
        <v>0</v>
      </c>
      <c r="AK9" s="1">
        <f>'Ponta - 4 trim - cat'!AM25</f>
        <v>0</v>
      </c>
      <c r="AL9" s="1">
        <f>'Ponta - 4 trim - cat'!AN25</f>
        <v>0</v>
      </c>
    </row>
    <row r="10" spans="2:39" x14ac:dyDescent="0.25">
      <c r="B10" s="16" t="s">
        <v>6</v>
      </c>
      <c r="C10" s="1">
        <f>'Ponta - 4 trim - cat'!E19</f>
        <v>4132.0446320000001</v>
      </c>
      <c r="D10" s="1">
        <f>'Ponta - 4 trim - cat'!F19</f>
        <v>4469.5566710000003</v>
      </c>
      <c r="E10" s="1">
        <f>'Ponta - 4 trim - cat'!G19</f>
        <v>4576.8852420000003</v>
      </c>
      <c r="F10" s="1">
        <f>'Ponta - 4 trim - cat'!H19</f>
        <v>4580.3035819999996</v>
      </c>
      <c r="G10" s="1">
        <f>'Ponta - 4 trim - cat'!I19</f>
        <v>4793.0801300000003</v>
      </c>
      <c r="H10" s="1">
        <f>'Ponta - 4 trim - cat'!J19</f>
        <v>4647.408582</v>
      </c>
      <c r="I10" s="1">
        <f>'Ponta - 4 trim - cat'!K19</f>
        <v>4843.7219279999999</v>
      </c>
      <c r="J10" s="1">
        <f>'Ponta - 4 trim - cat'!L19</f>
        <v>4961.3340820000003</v>
      </c>
      <c r="K10" s="1">
        <f>'Ponta - 4 trim - cat'!M19</f>
        <v>4961.3340820000003</v>
      </c>
      <c r="L10" s="1">
        <f>'Ponta - 4 trim - cat'!N19</f>
        <v>4944.5880900000002</v>
      </c>
      <c r="M10" s="1">
        <f>'Ponta - 4 trim - cat'!O19</f>
        <v>4944.5880900000002</v>
      </c>
      <c r="N10" s="1">
        <f>'Ponta - 4 trim - cat'!P19</f>
        <v>4944.5880900000002</v>
      </c>
      <c r="O10" s="1">
        <f>'Ponta - 4 trim - cat'!Q19</f>
        <v>4944.5880900000002</v>
      </c>
      <c r="P10" s="1">
        <f>'Ponta - 4 trim - cat'!R19</f>
        <v>4944.5880900000002</v>
      </c>
      <c r="Q10" s="1">
        <f>'Ponta - 4 trim - cat'!S19</f>
        <v>7126.6450530000002</v>
      </c>
      <c r="R10" s="1">
        <f>'Ponta - 4 trim - cat'!T19</f>
        <v>7126.6450530000002</v>
      </c>
      <c r="S10" s="1">
        <f>'Ponta - 4 trim - cat'!U19</f>
        <v>6957.7465140000004</v>
      </c>
      <c r="T10" s="1">
        <f>'Ponta - 4 trim - cat'!V19</f>
        <v>6957.7465140000004</v>
      </c>
      <c r="U10" s="1">
        <f>'Ponta - 4 trim - cat'!W19</f>
        <v>6957.7465140000004</v>
      </c>
      <c r="V10" s="1">
        <f>'Ponta - 4 trim - cat'!X19</f>
        <v>6957.7465140000004</v>
      </c>
      <c r="W10" s="1">
        <f>'Ponta - 4 trim - cat'!Y19</f>
        <v>6957.7465140000004</v>
      </c>
      <c r="X10" s="1">
        <f>'Ponta - 4 trim - cat'!Z19</f>
        <v>6953.3014629999998</v>
      </c>
      <c r="Y10" s="1">
        <f>'Ponta - 4 trim - cat'!AA19</f>
        <v>6953.3014629999998</v>
      </c>
      <c r="Z10" s="1">
        <f>'Ponta - 4 trim - cat'!AB19</f>
        <v>6953.3014629999998</v>
      </c>
      <c r="AA10" s="1">
        <f>'Ponta - 4 trim - cat'!AC19</f>
        <v>6953.3014629999998</v>
      </c>
      <c r="AB10" s="1">
        <f>'Ponta - 4 trim - cat'!AD19</f>
        <v>6953.3014629999998</v>
      </c>
      <c r="AC10" s="1">
        <f>'Ponta - 4 trim - cat'!AE19</f>
        <v>6953.3014629999998</v>
      </c>
      <c r="AD10" s="1">
        <f>'Ponta - 4 trim - cat'!AF19</f>
        <v>6953.3014629999998</v>
      </c>
      <c r="AE10" s="1">
        <f>'Ponta - 4 trim - cat'!AG19</f>
        <v>6953.3014629999998</v>
      </c>
      <c r="AF10" s="1">
        <f>'Ponta - 4 trim - cat'!AH19</f>
        <v>6953.3014629999998</v>
      </c>
      <c r="AG10" s="1">
        <f>'Ponta - 4 trim - cat'!AI19</f>
        <v>4282.2614629999998</v>
      </c>
      <c r="AH10" s="1">
        <f>'Ponta - 4 trim - cat'!AJ19</f>
        <v>6322.5769630000004</v>
      </c>
      <c r="AI10" s="1">
        <f>'Ponta - 4 trim - cat'!AK19</f>
        <v>6322.5769630000004</v>
      </c>
      <c r="AJ10" s="1">
        <f>'Ponta - 4 trim - cat'!AL19</f>
        <v>6104.6069630000002</v>
      </c>
      <c r="AK10" s="1">
        <f>'Ponta - 4 trim - cat'!AM19</f>
        <v>6736.3569630000002</v>
      </c>
      <c r="AL10" s="1">
        <f>'Ponta - 4 trim - cat'!AN19</f>
        <v>6736.3569630000002</v>
      </c>
    </row>
    <row r="11" spans="2:39" x14ac:dyDescent="0.25">
      <c r="B11" s="16" t="s">
        <v>7</v>
      </c>
      <c r="C11" s="1">
        <f>'Ponta - 4 trim - cat'!E21</f>
        <v>1104.5229019999999</v>
      </c>
      <c r="D11" s="1">
        <f>'Ponta - 4 trim - cat'!F21</f>
        <v>2166.025756</v>
      </c>
      <c r="E11" s="1">
        <f>'Ponta - 4 trim - cat'!G21</f>
        <v>2475.0112859999999</v>
      </c>
      <c r="F11" s="1">
        <f>'Ponta - 4 trim - cat'!H21</f>
        <v>3312.1931039999999</v>
      </c>
      <c r="G11" s="1">
        <f>'Ponta - 4 trim - cat'!I21</f>
        <v>3796.5838199999998</v>
      </c>
      <c r="H11" s="1">
        <f>'Ponta - 4 trim - cat'!J21</f>
        <v>4195.3028059999997</v>
      </c>
      <c r="I11" s="1">
        <f>'Ponta - 4 trim - cat'!K21</f>
        <v>3219.914906</v>
      </c>
      <c r="J11" s="1">
        <f>'Ponta - 4 trim - cat'!L21</f>
        <v>5512.2639419999996</v>
      </c>
      <c r="K11" s="1">
        <f>'Ponta - 4 trim - cat'!M21</f>
        <v>7547.5846359999996</v>
      </c>
      <c r="L11" s="1">
        <f>'Ponta - 4 trim - cat'!N21</f>
        <v>8616.4769090000009</v>
      </c>
      <c r="M11" s="1">
        <f>'Ponta - 4 trim - cat'!O21</f>
        <v>10837.236929999999</v>
      </c>
      <c r="N11" s="1">
        <f>'Ponta - 4 trim - cat'!P21</f>
        <v>11537.74826</v>
      </c>
      <c r="O11" s="1">
        <f>'Ponta - 4 trim - cat'!Q21</f>
        <v>13896.758669999999</v>
      </c>
      <c r="P11" s="1">
        <f>'Ponta - 4 trim - cat'!R21</f>
        <v>14388.59859</v>
      </c>
      <c r="Q11" s="1">
        <f>'Ponta - 4 trim - cat'!S21</f>
        <v>14217.40257</v>
      </c>
      <c r="R11" s="1">
        <f>'Ponta - 4 trim - cat'!T21</f>
        <v>15867.99317</v>
      </c>
      <c r="S11" s="1">
        <f>'Ponta - 4 trim - cat'!U21</f>
        <v>18052.539499999999</v>
      </c>
      <c r="T11" s="1">
        <f>'Ponta - 4 trim - cat'!V21</f>
        <v>19366.836810000001</v>
      </c>
      <c r="U11" s="1">
        <f>'Ponta - 4 trim - cat'!W21</f>
        <v>19412.062099999999</v>
      </c>
      <c r="V11" s="1">
        <f>'Ponta - 4 trim - cat'!X21</f>
        <v>21488.249309999999</v>
      </c>
      <c r="W11" s="1">
        <f>'Ponta - 4 trim - cat'!Y21</f>
        <v>22728.040799999999</v>
      </c>
      <c r="X11" s="1">
        <f>'Ponta - 4 trim - cat'!Z21</f>
        <v>24173.134150000002</v>
      </c>
      <c r="Y11" s="1">
        <f>'Ponta - 4 trim - cat'!AA21</f>
        <v>25846.419590000001</v>
      </c>
      <c r="Z11" s="1">
        <f>'Ponta - 4 trim - cat'!AB21</f>
        <v>28910.521980000001</v>
      </c>
      <c r="AA11" s="1">
        <f>'Ponta - 4 trim - cat'!AC21</f>
        <v>28772.51901</v>
      </c>
      <c r="AB11" s="1">
        <f>'Ponta - 4 trim - cat'!AD21</f>
        <v>31847.292010000001</v>
      </c>
      <c r="AC11" s="1">
        <f>'Ponta - 4 trim - cat'!AE21</f>
        <v>33730.559690000002</v>
      </c>
      <c r="AD11" s="1">
        <f>'Ponta - 4 trim - cat'!AF21</f>
        <v>35592.616280000002</v>
      </c>
      <c r="AE11" s="1">
        <f>'Ponta - 4 trim - cat'!AG21</f>
        <v>37469.067560000003</v>
      </c>
      <c r="AF11" s="1">
        <f>'Ponta - 4 trim - cat'!AH21</f>
        <v>38923.118069999997</v>
      </c>
      <c r="AG11" s="1">
        <f>'Ponta - 4 trim - cat'!AI21</f>
        <v>40698.703300000001</v>
      </c>
      <c r="AH11" s="1">
        <f>'Ponta - 4 trim - cat'!AJ21</f>
        <v>39548.856679999997</v>
      </c>
      <c r="AI11" s="1">
        <f>'Ponta - 4 trim - cat'!AK21</f>
        <v>43961.715940000002</v>
      </c>
      <c r="AJ11" s="1">
        <f>'Ponta - 4 trim - cat'!AL21</f>
        <v>45545.805370000002</v>
      </c>
      <c r="AK11" s="1">
        <f>'Ponta - 4 trim - cat'!AM21</f>
        <v>47113.501170000003</v>
      </c>
      <c r="AL11" s="1">
        <f>'Ponta - 4 trim - cat'!AN21</f>
        <v>48668.484799999998</v>
      </c>
    </row>
    <row r="12" spans="2:39" x14ac:dyDescent="0.25">
      <c r="B12" s="16" t="s">
        <v>8</v>
      </c>
      <c r="C12" s="1">
        <f>'Ponta - 4 trim - cat'!E28</f>
        <v>3.1406000000000001</v>
      </c>
      <c r="D12" s="1">
        <f>'Ponta - 4 trim - cat'!F28</f>
        <v>3.1406000000000001</v>
      </c>
      <c r="E12" s="1">
        <f>'Ponta - 4 trim - cat'!G28</f>
        <v>174.47460000000001</v>
      </c>
      <c r="F12" s="1">
        <f>'Ponta - 4 trim - cat'!H28</f>
        <v>315.38139999999999</v>
      </c>
      <c r="G12" s="1">
        <f>'Ponta - 4 trim - cat'!I28</f>
        <v>398.2484</v>
      </c>
      <c r="H12" s="1">
        <f>'Ponta - 4 trim - cat'!J28</f>
        <v>421.26900000000001</v>
      </c>
      <c r="I12" s="1">
        <f>'Ponta - 4 trim - cat'!K28</f>
        <v>366.5086</v>
      </c>
      <c r="J12" s="1">
        <f>'Ponta - 4 trim - cat'!L28</f>
        <v>434.26900000000001</v>
      </c>
      <c r="K12" s="1">
        <f>'Ponta - 4 trim - cat'!M28</f>
        <v>434.26900000000001</v>
      </c>
      <c r="L12" s="1">
        <f>'Ponta - 4 trim - cat'!N28</f>
        <v>434.26900000000001</v>
      </c>
      <c r="M12" s="1">
        <f>'Ponta - 4 trim - cat'!O28</f>
        <v>434.26900000000001</v>
      </c>
      <c r="N12" s="1">
        <f>'Ponta - 4 trim - cat'!P28</f>
        <v>434.26900000000001</v>
      </c>
      <c r="O12" s="1">
        <f>'Ponta - 4 trim - cat'!Q28</f>
        <v>434.26900000000001</v>
      </c>
      <c r="P12" s="1">
        <f>'Ponta - 4 trim - cat'!R28</f>
        <v>434.26900000000001</v>
      </c>
      <c r="Q12" s="1">
        <f>'Ponta - 4 trim - cat'!S28</f>
        <v>434.05259999999998</v>
      </c>
      <c r="R12" s="1">
        <f>'Ponta - 4 trim - cat'!T28</f>
        <v>1270.6032520000001</v>
      </c>
      <c r="S12" s="1">
        <f>'Ponta - 4 trim - cat'!U28</f>
        <v>2159.2242660000002</v>
      </c>
      <c r="T12" s="1">
        <f>'Ponta - 4 trim - cat'!V28</f>
        <v>3071.8368500000001</v>
      </c>
      <c r="U12" s="1">
        <f>'Ponta - 4 trim - cat'!W28</f>
        <v>3982.489251</v>
      </c>
      <c r="V12" s="1">
        <f>'Ponta - 4 trim - cat'!X28</f>
        <v>4917.8496969999997</v>
      </c>
      <c r="W12" s="1">
        <f>'Ponta - 4 trim - cat'!Y28</f>
        <v>5880.3883859999996</v>
      </c>
      <c r="X12" s="1">
        <f>'Ponta - 4 trim - cat'!Z28</f>
        <v>6902.6597590000001</v>
      </c>
      <c r="Y12" s="1">
        <f>'Ponta - 4 trim - cat'!AA28</f>
        <v>7690.0884809999998</v>
      </c>
      <c r="Z12" s="1">
        <f>'Ponta - 4 trim - cat'!AB28</f>
        <v>7502.1544809999996</v>
      </c>
      <c r="AA12" s="1">
        <f>'Ponta - 4 trim - cat'!AC28</f>
        <v>7311.2600810000004</v>
      </c>
      <c r="AB12" s="1">
        <f>'Ponta - 4 trim - cat'!AD28</f>
        <v>8203.6842159999997</v>
      </c>
      <c r="AC12" s="1">
        <f>'Ponta - 4 trim - cat'!AE28</f>
        <v>9030.9042420000005</v>
      </c>
      <c r="AD12" s="1">
        <f>'Ponta - 4 trim - cat'!AF28</f>
        <v>9862.2104049999998</v>
      </c>
      <c r="AE12" s="1">
        <f>'Ponta - 4 trim - cat'!AG28</f>
        <v>10690.855030000001</v>
      </c>
      <c r="AF12" s="1">
        <f>'Ponta - 4 trim - cat'!AH28</f>
        <v>11532.781129999999</v>
      </c>
      <c r="AG12" s="1">
        <f>'Ponta - 4 trim - cat'!AI28</f>
        <v>12386.94544</v>
      </c>
      <c r="AH12" s="1">
        <f>'Ponta - 4 trim - cat'!AJ28</f>
        <v>13242.58973</v>
      </c>
      <c r="AI12" s="1">
        <f>'Ponta - 4 trim - cat'!AK28</f>
        <v>14088.153899999999</v>
      </c>
      <c r="AJ12" s="1">
        <f>'Ponta - 4 trim - cat'!AL28</f>
        <v>15026.783949999999</v>
      </c>
      <c r="AK12" s="1">
        <f>'Ponta - 4 trim - cat'!AM28</f>
        <v>8662.0943000000007</v>
      </c>
      <c r="AL12" s="1">
        <f>'Ponta - 4 trim - cat'!AN28</f>
        <v>16795.300759999998</v>
      </c>
      <c r="AM12" s="1"/>
    </row>
    <row r="13" spans="2:39" x14ac:dyDescent="0.25">
      <c r="B13" s="231" t="s">
        <v>55</v>
      </c>
      <c r="C13" s="232">
        <v>451.53500000000003</v>
      </c>
      <c r="D13" s="232">
        <v>451.53500000000003</v>
      </c>
      <c r="E13" s="232">
        <v>451.53500000000003</v>
      </c>
      <c r="F13" s="232">
        <v>451.53500000000003</v>
      </c>
      <c r="G13" s="232">
        <v>451.53500000000003</v>
      </c>
      <c r="H13" s="232">
        <v>451.53500000000003</v>
      </c>
      <c r="I13" s="232">
        <v>451.53500000000003</v>
      </c>
      <c r="J13" s="232">
        <v>451.53500000000003</v>
      </c>
      <c r="K13" s="232">
        <v>451.53500000000003</v>
      </c>
      <c r="L13" s="232">
        <v>451.53500000000003</v>
      </c>
      <c r="M13" s="232">
        <v>451.53500000000003</v>
      </c>
      <c r="N13" s="232">
        <v>451.53500000000003</v>
      </c>
      <c r="O13" s="232">
        <v>451.53500000000003</v>
      </c>
      <c r="P13" s="232">
        <v>451.53500000000003</v>
      </c>
      <c r="Q13" s="232">
        <v>451.53500000000003</v>
      </c>
      <c r="R13" s="232">
        <v>451.53500000000003</v>
      </c>
      <c r="S13" s="232">
        <v>0</v>
      </c>
      <c r="T13" s="232">
        <v>0</v>
      </c>
      <c r="U13" s="232">
        <v>0</v>
      </c>
      <c r="V13" s="232">
        <v>0</v>
      </c>
      <c r="W13" s="232">
        <v>0</v>
      </c>
      <c r="X13" s="232">
        <v>0</v>
      </c>
      <c r="Y13" s="232">
        <v>0</v>
      </c>
      <c r="Z13" s="232">
        <v>0</v>
      </c>
      <c r="AA13" s="232">
        <v>0</v>
      </c>
      <c r="AB13" s="232">
        <v>0</v>
      </c>
      <c r="AC13" s="232">
        <v>0</v>
      </c>
      <c r="AD13" s="232">
        <v>0</v>
      </c>
      <c r="AE13" s="232">
        <v>0</v>
      </c>
      <c r="AF13" s="232">
        <v>0</v>
      </c>
      <c r="AG13" s="232">
        <v>0</v>
      </c>
      <c r="AH13" s="232">
        <v>0</v>
      </c>
      <c r="AI13" s="232">
        <v>0</v>
      </c>
      <c r="AJ13" s="232">
        <v>0</v>
      </c>
      <c r="AK13" s="232">
        <v>0</v>
      </c>
      <c r="AL13" s="232">
        <v>0</v>
      </c>
    </row>
    <row r="14" spans="2:39" x14ac:dyDescent="0.25">
      <c r="B14" s="97" t="s">
        <v>56</v>
      </c>
      <c r="C14" s="32">
        <f>'Ponta - 4 trim - cat'!E26-PLANEL_BalPonta_Anual!C13</f>
        <v>0</v>
      </c>
      <c r="D14" s="32">
        <f>'Ponta - 4 trim - cat'!F26-PLANEL_BalPonta_Anual!D13</f>
        <v>0</v>
      </c>
      <c r="E14" s="32">
        <f>'Ponta - 4 trim - cat'!G26-PLANEL_BalPonta_Anual!E13</f>
        <v>0</v>
      </c>
      <c r="F14" s="32">
        <f>'Ponta - 4 trim - cat'!H26-PLANEL_BalPonta_Anual!F13</f>
        <v>0</v>
      </c>
      <c r="G14" s="32">
        <f>'Ponta - 4 trim - cat'!I26-PLANEL_BalPonta_Anual!G13</f>
        <v>0</v>
      </c>
      <c r="H14" s="32">
        <f>'Ponta - 4 trim - cat'!J26-PLANEL_BalPonta_Anual!H13</f>
        <v>0</v>
      </c>
      <c r="I14" s="32">
        <f>'Ponta - 4 trim - cat'!K26-PLANEL_BalPonta_Anual!I13</f>
        <v>0</v>
      </c>
      <c r="J14" s="32">
        <f>'Ponta - 4 trim - cat'!L26-PLANEL_BalPonta_Anual!J13</f>
        <v>0</v>
      </c>
      <c r="K14" s="32">
        <f>'Ponta - 4 trim - cat'!M26-PLANEL_BalPonta_Anual!K13</f>
        <v>0</v>
      </c>
      <c r="L14" s="32">
        <f>'Ponta - 4 trim - cat'!N26-PLANEL_BalPonta_Anual!L13</f>
        <v>993.78026799999998</v>
      </c>
      <c r="M14" s="32">
        <f>'Ponta - 4 trim - cat'!O26-PLANEL_BalPonta_Anual!M13</f>
        <v>5303.2053960000003</v>
      </c>
      <c r="N14" s="32">
        <f>'Ponta - 4 trim - cat'!P26-PLANEL_BalPonta_Anual!N13</f>
        <v>6661.3637800000006</v>
      </c>
      <c r="O14" s="32">
        <f>'Ponta - 4 trim - cat'!Q26-PLANEL_BalPonta_Anual!O13</f>
        <v>10823.939539999999</v>
      </c>
      <c r="P14" s="32">
        <f>'Ponta - 4 trim - cat'!R26-PLANEL_BalPonta_Anual!P13</f>
        <v>11336.816269999999</v>
      </c>
      <c r="Q14" s="32">
        <f>'Ponta - 4 trim - cat'!S26-PLANEL_BalPonta_Anual!Q13</f>
        <v>11708.97732</v>
      </c>
      <c r="R14" s="32">
        <f>'Ponta - 4 trim - cat'!T26-PLANEL_BalPonta_Anual!R13</f>
        <v>14277.053530000001</v>
      </c>
      <c r="S14" s="32">
        <f>'Ponta - 4 trim - cat'!U26-PLANEL_BalPonta_Anual!S13</f>
        <v>19491.64618</v>
      </c>
      <c r="T14" s="32">
        <f>'Ponta - 4 trim - cat'!V26-PLANEL_BalPonta_Anual!T13</f>
        <v>21999.24122</v>
      </c>
      <c r="U14" s="32">
        <f>'Ponta - 4 trim - cat'!W26-PLANEL_BalPonta_Anual!U13</f>
        <v>24165.42067</v>
      </c>
      <c r="V14" s="32">
        <f>'Ponta - 4 trim - cat'!X26-PLANEL_BalPonta_Anual!V13</f>
        <v>25484.89345</v>
      </c>
      <c r="W14" s="32">
        <f>'Ponta - 4 trim - cat'!Y26-PLANEL_BalPonta_Anual!W13</f>
        <v>28289.086340000002</v>
      </c>
      <c r="X14" s="32">
        <f>'Ponta - 4 trim - cat'!Z26-PLANEL_BalPonta_Anual!X13</f>
        <v>31199.400900000001</v>
      </c>
      <c r="Y14" s="32">
        <f>'Ponta - 4 trim - cat'!AA26-PLANEL_BalPonta_Anual!Y13</f>
        <v>34194.007189999997</v>
      </c>
      <c r="Z14" s="32">
        <f>'Ponta - 4 trim - cat'!AB26-PLANEL_BalPonta_Anual!Z13</f>
        <v>37583.269200000002</v>
      </c>
      <c r="AA14" s="32">
        <f>'Ponta - 4 trim - cat'!AC26-PLANEL_BalPonta_Anual!AA13</f>
        <v>42180.912100000001</v>
      </c>
      <c r="AB14" s="32">
        <f>'Ponta - 4 trim - cat'!AD26-PLANEL_BalPonta_Anual!AB13</f>
        <v>44793.133229999999</v>
      </c>
      <c r="AC14" s="32">
        <f>'Ponta - 4 trim - cat'!AE26-PLANEL_BalPonta_Anual!AC13</f>
        <v>44567.834929999997</v>
      </c>
      <c r="AD14" s="32">
        <f>'Ponta - 4 trim - cat'!AF26-PLANEL_BalPonta_Anual!AD13</f>
        <v>50173.752410000001</v>
      </c>
      <c r="AE14" s="32">
        <f>'Ponta - 4 trim - cat'!AG26-PLANEL_BalPonta_Anual!AE13</f>
        <v>53263.070379999997</v>
      </c>
      <c r="AF14" s="32">
        <f>'Ponta - 4 trim - cat'!AH26-PLANEL_BalPonta_Anual!AF13</f>
        <v>56866.504580000001</v>
      </c>
      <c r="AG14" s="32">
        <f>'Ponta - 4 trim - cat'!AI26-PLANEL_BalPonta_Anual!AG13</f>
        <v>60901.221469999997</v>
      </c>
      <c r="AH14" s="32">
        <f>'Ponta - 4 trim - cat'!AJ26-PLANEL_BalPonta_Anual!AH13</f>
        <v>64583.648759999996</v>
      </c>
      <c r="AI14" s="32">
        <f>'Ponta - 4 trim - cat'!AK26-PLANEL_BalPonta_Anual!AI13</f>
        <v>68304.693249999997</v>
      </c>
      <c r="AJ14" s="32">
        <f>'Ponta - 4 trim - cat'!AL26-PLANEL_BalPonta_Anual!AJ13</f>
        <v>71169.715079999994</v>
      </c>
      <c r="AK14" s="32">
        <f>'Ponta - 4 trim - cat'!AM26-PLANEL_BalPonta_Anual!AK13</f>
        <v>76405.030249999996</v>
      </c>
      <c r="AL14" s="32">
        <f>'Ponta - 4 trim - cat'!AN26-PLANEL_BalPonta_Anual!AL13</f>
        <v>79697.207450000002</v>
      </c>
    </row>
    <row r="15" spans="2:39" x14ac:dyDescent="0.25">
      <c r="B15" s="27" t="s">
        <v>9</v>
      </c>
      <c r="C15" s="28">
        <f t="shared" ref="C15:AL15" si="0">SUM(C4:C14)</f>
        <v>87267.612362</v>
      </c>
      <c r="D15" s="28">
        <f t="shared" si="0"/>
        <v>86804.326108000008</v>
      </c>
      <c r="E15" s="28">
        <f t="shared" si="0"/>
        <v>90710.302199000012</v>
      </c>
      <c r="F15" s="28">
        <f t="shared" si="0"/>
        <v>92836.060213000004</v>
      </c>
      <c r="G15" s="28">
        <f t="shared" si="0"/>
        <v>97878.500684000013</v>
      </c>
      <c r="H15" s="28">
        <f t="shared" si="0"/>
        <v>102968.99146300001</v>
      </c>
      <c r="I15" s="28">
        <f t="shared" si="0"/>
        <v>108022.12546000001</v>
      </c>
      <c r="J15" s="28">
        <f t="shared" si="0"/>
        <v>112503.67165600002</v>
      </c>
      <c r="K15" s="28">
        <f t="shared" si="0"/>
        <v>117242.24331100001</v>
      </c>
      <c r="L15" s="28">
        <f t="shared" si="0"/>
        <v>122114.86214800001</v>
      </c>
      <c r="M15" s="28">
        <f t="shared" si="0"/>
        <v>127184.69854400001</v>
      </c>
      <c r="N15" s="28">
        <f t="shared" si="0"/>
        <v>131587.74160700003</v>
      </c>
      <c r="O15" s="28">
        <f t="shared" si="0"/>
        <v>135780.12470420002</v>
      </c>
      <c r="P15" s="28">
        <f t="shared" si="0"/>
        <v>140139.25169500001</v>
      </c>
      <c r="Q15" s="28">
        <f t="shared" si="0"/>
        <v>144596.385098</v>
      </c>
      <c r="R15" s="28">
        <f t="shared" si="0"/>
        <v>149189.36944000001</v>
      </c>
      <c r="S15" s="28">
        <f t="shared" si="0"/>
        <v>153972.84544500001</v>
      </c>
      <c r="T15" s="28">
        <f t="shared" si="0"/>
        <v>158797.35657899998</v>
      </c>
      <c r="U15" s="28">
        <f t="shared" si="0"/>
        <v>163593.47900999998</v>
      </c>
      <c r="V15" s="28">
        <f t="shared" si="0"/>
        <v>168566.02271600001</v>
      </c>
      <c r="W15" s="28">
        <f t="shared" si="0"/>
        <v>173689.85755500002</v>
      </c>
      <c r="X15" s="28">
        <f t="shared" si="0"/>
        <v>179137.94345700002</v>
      </c>
      <c r="Y15" s="28">
        <f t="shared" si="0"/>
        <v>184539.16061900003</v>
      </c>
      <c r="Z15" s="28">
        <f t="shared" si="0"/>
        <v>190085.56941900001</v>
      </c>
      <c r="AA15" s="28">
        <f t="shared" si="0"/>
        <v>195466.51525900001</v>
      </c>
      <c r="AB15" s="76">
        <f t="shared" si="0"/>
        <v>200835.92391399998</v>
      </c>
      <c r="AC15" s="28">
        <f t="shared" si="0"/>
        <v>205597.14022999996</v>
      </c>
      <c r="AD15" s="28">
        <f t="shared" si="0"/>
        <v>210381.08038299996</v>
      </c>
      <c r="AE15" s="28">
        <f t="shared" si="0"/>
        <v>215217.92853800001</v>
      </c>
      <c r="AF15" s="28">
        <f t="shared" si="0"/>
        <v>220184.26780799998</v>
      </c>
      <c r="AG15" s="28">
        <f t="shared" si="0"/>
        <v>225237.09194800002</v>
      </c>
      <c r="AH15" s="28">
        <f t="shared" si="0"/>
        <v>230360.07197799999</v>
      </c>
      <c r="AI15" s="28">
        <f t="shared" si="0"/>
        <v>235476.249488</v>
      </c>
      <c r="AJ15" s="28">
        <f t="shared" si="0"/>
        <v>241111.04873800001</v>
      </c>
      <c r="AK15" s="28">
        <f t="shared" si="0"/>
        <v>246550.05016799999</v>
      </c>
      <c r="AL15" s="28">
        <f t="shared" si="0"/>
        <v>251305.87458399998</v>
      </c>
    </row>
    <row r="17" spans="2:40" x14ac:dyDescent="0.25">
      <c r="D17" s="1"/>
    </row>
    <row r="18" spans="2:40" x14ac:dyDescent="0.25">
      <c r="B18" s="12" t="s">
        <v>70</v>
      </c>
      <c r="C18" s="13"/>
      <c r="D18" s="13"/>
      <c r="E18" s="13"/>
      <c r="F18" s="13"/>
      <c r="G18" s="13"/>
      <c r="H18" s="13"/>
      <c r="I18" s="13"/>
      <c r="J18" s="13"/>
      <c r="K18" s="13"/>
      <c r="L18" s="13"/>
      <c r="M18" s="13"/>
      <c r="N18" s="13"/>
      <c r="O18" s="13"/>
      <c r="P18" s="13"/>
      <c r="Q18" s="13"/>
      <c r="R18" s="13"/>
      <c r="S18" s="13"/>
      <c r="T18" s="13"/>
      <c r="U18" s="13"/>
      <c r="V18" s="13"/>
      <c r="W18" s="13"/>
      <c r="X18" s="13"/>
      <c r="Y18" s="13"/>
      <c r="Z18" s="13"/>
      <c r="AA18" s="13"/>
      <c r="AB18" s="85"/>
      <c r="AC18" s="13"/>
      <c r="AD18" s="13"/>
      <c r="AE18" s="13"/>
      <c r="AF18" s="13"/>
      <c r="AG18" s="13"/>
      <c r="AH18" s="13"/>
      <c r="AI18" s="13"/>
      <c r="AJ18" s="13"/>
      <c r="AK18" s="13"/>
      <c r="AL18" s="13"/>
    </row>
    <row r="19" spans="2:40" x14ac:dyDescent="0.25">
      <c r="B19" s="14"/>
      <c r="C19" s="15">
        <v>2015</v>
      </c>
      <c r="D19" s="15">
        <v>2016</v>
      </c>
      <c r="E19" s="15">
        <v>2017</v>
      </c>
      <c r="F19" s="15">
        <v>2018</v>
      </c>
      <c r="G19" s="15">
        <v>2019</v>
      </c>
      <c r="H19" s="15">
        <v>2020</v>
      </c>
      <c r="I19" s="15">
        <v>2021</v>
      </c>
      <c r="J19" s="15">
        <v>2022</v>
      </c>
      <c r="K19" s="15">
        <v>2023</v>
      </c>
      <c r="L19" s="15">
        <v>2024</v>
      </c>
      <c r="M19" s="15">
        <v>2025</v>
      </c>
      <c r="N19" s="15">
        <v>2026</v>
      </c>
      <c r="O19" s="15">
        <v>2027</v>
      </c>
      <c r="P19" s="15">
        <v>2028</v>
      </c>
      <c r="Q19" s="15">
        <v>2029</v>
      </c>
      <c r="R19" s="15">
        <v>2030</v>
      </c>
      <c r="S19" s="15">
        <v>2031</v>
      </c>
      <c r="T19" s="15">
        <v>2032</v>
      </c>
      <c r="U19" s="15">
        <v>2033</v>
      </c>
      <c r="V19" s="15">
        <v>2034</v>
      </c>
      <c r="W19" s="15">
        <v>2035</v>
      </c>
      <c r="X19" s="15">
        <v>2036</v>
      </c>
      <c r="Y19" s="15">
        <v>2037</v>
      </c>
      <c r="Z19" s="15">
        <v>2038</v>
      </c>
      <c r="AA19" s="15">
        <v>2039</v>
      </c>
      <c r="AB19" s="67">
        <v>2040</v>
      </c>
      <c r="AC19" s="15">
        <v>2041</v>
      </c>
      <c r="AD19" s="15">
        <v>2042</v>
      </c>
      <c r="AE19" s="15">
        <v>2043</v>
      </c>
      <c r="AF19" s="15">
        <v>2044</v>
      </c>
      <c r="AG19" s="15">
        <v>2045</v>
      </c>
      <c r="AH19" s="15">
        <v>2046</v>
      </c>
      <c r="AI19" s="15">
        <v>2047</v>
      </c>
      <c r="AJ19" s="15">
        <v>2048</v>
      </c>
      <c r="AK19" s="15">
        <v>2049</v>
      </c>
      <c r="AL19" s="15">
        <v>2050</v>
      </c>
    </row>
    <row r="20" spans="2:40" x14ac:dyDescent="0.25">
      <c r="B20" s="16" t="s">
        <v>1</v>
      </c>
      <c r="C20" s="47">
        <f>IF(PLANEL_Pot_anual!C4&lt;&gt;0,C4/PLANEL_Pot_anual!C4,0)</f>
        <v>0.66623415421677068</v>
      </c>
      <c r="D20" s="47">
        <f>IF(PLANEL_Pot_anual!D4&lt;&gt;0,D4/PLANEL_Pot_anual!D4,0)</f>
        <v>0.61566604185953688</v>
      </c>
      <c r="E20" s="47">
        <f>IF(PLANEL_Pot_anual!E4&lt;&gt;0,E4/PLANEL_Pot_anual!E4,0)</f>
        <v>0.64277868328082177</v>
      </c>
      <c r="F20" s="47">
        <f>IF(PLANEL_Pot_anual!F4&lt;&gt;0,F4/PLANEL_Pot_anual!F4,0)</f>
        <v>0.60421496591298718</v>
      </c>
      <c r="G20" s="47">
        <f>IF(PLANEL_Pot_anual!G4&lt;&gt;0,G4/PLANEL_Pot_anual!G4,0)</f>
        <v>0.61084158469579075</v>
      </c>
      <c r="H20" s="47">
        <f>IF(PLANEL_Pot_anual!H4&lt;&gt;0,H4/PLANEL_Pot_anual!H4,0)</f>
        <v>0.62011858625797422</v>
      </c>
      <c r="I20" s="47">
        <f>IF(PLANEL_Pot_anual!I4&lt;&gt;0,I4/PLANEL_Pot_anual!I4,0)</f>
        <v>0.64019636985036121</v>
      </c>
      <c r="J20" s="47">
        <f>IF(PLANEL_Pot_anual!J4&lt;&gt;0,J4/PLANEL_Pot_anual!J4,0)</f>
        <v>0.66970331898279378</v>
      </c>
      <c r="K20" s="47">
        <f>IF(PLANEL_Pot_anual!K4&lt;&gt;0,K4/PLANEL_Pot_anual!K4,0)</f>
        <v>0.66994853341818428</v>
      </c>
      <c r="L20" s="47">
        <f>IF(PLANEL_Pot_anual!L4&lt;&gt;0,L4/PLANEL_Pot_anual!L4,0)</f>
        <v>0.67061859840927796</v>
      </c>
      <c r="M20" s="47">
        <f>IF(PLANEL_Pot_anual!M4&lt;&gt;0,M4/PLANEL_Pot_anual!M4,0)</f>
        <v>0.67083655406745146</v>
      </c>
      <c r="N20" s="47">
        <f>IF(PLANEL_Pot_anual!N4&lt;&gt;0,N4/PLANEL_Pot_anual!N4,0)</f>
        <v>0.67222764175791649</v>
      </c>
      <c r="O20" s="47">
        <f>IF(PLANEL_Pot_anual!O4&lt;&gt;0,O4/PLANEL_Pot_anual!O4,0)</f>
        <v>0.67389722672723273</v>
      </c>
      <c r="P20" s="47">
        <f>IF(PLANEL_Pot_anual!P4&lt;&gt;0,P4/PLANEL_Pot_anual!P4,0)</f>
        <v>0.68045355399246121</v>
      </c>
      <c r="Q20" s="47">
        <f>IF(PLANEL_Pot_anual!Q4&lt;&gt;0,Q4/PLANEL_Pot_anual!Q4,0)</f>
        <v>0.67788010687290357</v>
      </c>
      <c r="R20" s="47">
        <f>IF(PLANEL_Pot_anual!R4&lt;&gt;0,R4/PLANEL_Pot_anual!R4,0)</f>
        <v>0.67779336156860392</v>
      </c>
      <c r="S20" s="47">
        <f>IF(PLANEL_Pot_anual!S4&lt;&gt;0,S4/PLANEL_Pot_anual!S4,0)</f>
        <v>0.67970209520642011</v>
      </c>
      <c r="T20" s="47">
        <f>IF(PLANEL_Pot_anual!T4&lt;&gt;0,T4/PLANEL_Pot_anual!T4,0)</f>
        <v>0.67878386061847118</v>
      </c>
      <c r="U20" s="47">
        <f>IF(PLANEL_Pot_anual!U4&lt;&gt;0,U4/PLANEL_Pot_anual!U4,0)</f>
        <v>0.67935429956166793</v>
      </c>
      <c r="V20" s="47">
        <f>IF(PLANEL_Pot_anual!V4&lt;&gt;0,V4/PLANEL_Pot_anual!V4,0)</f>
        <v>0.67746630168900634</v>
      </c>
      <c r="W20" s="47">
        <f>IF(PLANEL_Pot_anual!W4&lt;&gt;0,W4/PLANEL_Pot_anual!W4,0)</f>
        <v>0.67130310388625369</v>
      </c>
      <c r="X20" s="47">
        <f>IF(PLANEL_Pot_anual!X4&lt;&gt;0,X4/PLANEL_Pot_anual!X4,0)</f>
        <v>0.67226977437973801</v>
      </c>
      <c r="Y20" s="47">
        <f>IF(PLANEL_Pot_anual!Y4&lt;&gt;0,Y4/PLANEL_Pot_anual!Y4,0)</f>
        <v>0.67075517618881308</v>
      </c>
      <c r="Z20" s="47">
        <f>IF(PLANEL_Pot_anual!Z4&lt;&gt;0,Z4/PLANEL_Pot_anual!Z4,0)</f>
        <v>0.66618344704417376</v>
      </c>
      <c r="AA20" s="47">
        <f>IF(PLANEL_Pot_anual!AA4&lt;&gt;0,AA4/PLANEL_Pot_anual!AA4,0)</f>
        <v>0.6762426424191722</v>
      </c>
      <c r="AB20" s="77">
        <f>IF(PLANEL_Pot_anual!AB4&lt;&gt;0,AB4/PLANEL_Pot_anual!AB4,0)</f>
        <v>0.67724366012726278</v>
      </c>
      <c r="AC20" s="47">
        <f>IF(PLANEL_Pot_anual!AC4&lt;&gt;0,AC4/PLANEL_Pot_anual!AC4,0)</f>
        <v>0.6755370024147126</v>
      </c>
      <c r="AD20" s="47">
        <f>IF(PLANEL_Pot_anual!AD4&lt;&gt;0,AD4/PLANEL_Pot_anual!AD4,0)</f>
        <v>0.64913283950499712</v>
      </c>
      <c r="AE20" s="47">
        <f>IF(PLANEL_Pot_anual!AE4&lt;&gt;0,AE4/PLANEL_Pot_anual!AE4,0)</f>
        <v>0.64671733363380846</v>
      </c>
      <c r="AF20" s="47">
        <f>IF(PLANEL_Pot_anual!AF4&lt;&gt;0,AF4/PLANEL_Pot_anual!AF4,0)</f>
        <v>0.63258403787494732</v>
      </c>
      <c r="AG20" s="47">
        <f>IF(PLANEL_Pot_anual!AG4&lt;&gt;0,AG4/PLANEL_Pot_anual!AG4,0)</f>
        <v>0.6603975934911952</v>
      </c>
      <c r="AH20" s="47">
        <f>IF(PLANEL_Pot_anual!AH4&lt;&gt;0,AH4/PLANEL_Pot_anual!AH4,0)</f>
        <v>0.6648085581002221</v>
      </c>
      <c r="AI20" s="47">
        <f>IF(PLANEL_Pot_anual!AI4&lt;&gt;0,AI4/PLANEL_Pot_anual!AI4,0)</f>
        <v>0.64657151271926372</v>
      </c>
      <c r="AJ20" s="47">
        <f>IF(PLANEL_Pot_anual!AJ4&lt;&gt;0,AJ4/PLANEL_Pot_anual!AJ4,0)</f>
        <v>0.64518920468400065</v>
      </c>
      <c r="AK20" s="47">
        <f>IF(PLANEL_Pot_anual!AK4&lt;&gt;0,AK4/PLANEL_Pot_anual!AK4,0)</f>
        <v>0.66748367212659265</v>
      </c>
      <c r="AL20" s="47">
        <f>IF(PLANEL_Pot_anual!AL4&lt;&gt;0,AL4/PLANEL_Pot_anual!AL4,0)</f>
        <v>0.62862143513263402</v>
      </c>
      <c r="AM20" s="46"/>
      <c r="AN20" s="1"/>
    </row>
    <row r="21" spans="2:40" x14ac:dyDescent="0.25">
      <c r="B21" s="16" t="s">
        <v>2</v>
      </c>
      <c r="C21" s="47">
        <f>IF(PLANEL_Pot_anual!C5&lt;&gt;0,C5/PLANEL_Pot_anual!C5,0)</f>
        <v>0.80754685996029829</v>
      </c>
      <c r="D21" s="47">
        <f>IF(PLANEL_Pot_anual!D5&lt;&gt;0,D5/PLANEL_Pot_anual!D5,0)</f>
        <v>0.83463935486476049</v>
      </c>
      <c r="E21" s="47">
        <f>IF(PLANEL_Pot_anual!E5&lt;&gt;0,E5/PLANEL_Pot_anual!E5,0)</f>
        <v>0.81280279963616597</v>
      </c>
      <c r="F21" s="47">
        <f>IF(PLANEL_Pot_anual!F5&lt;&gt;0,F5/PLANEL_Pot_anual!F5,0)</f>
        <v>0.81522452926443334</v>
      </c>
      <c r="G21" s="47">
        <f>IF(PLANEL_Pot_anual!G5&lt;&gt;0,G5/PLANEL_Pot_anual!G5,0)</f>
        <v>0.81677349871850158</v>
      </c>
      <c r="H21" s="47">
        <f>IF(PLANEL_Pot_anual!H5&lt;&gt;0,H5/PLANEL_Pot_anual!H5,0)</f>
        <v>0.79600239596214351</v>
      </c>
      <c r="I21" s="47">
        <f>IF(PLANEL_Pot_anual!I5&lt;&gt;0,I5/PLANEL_Pot_anual!I5,0)</f>
        <v>0.82010384546676918</v>
      </c>
      <c r="J21" s="47">
        <f>IF(PLANEL_Pot_anual!J5&lt;&gt;0,J5/PLANEL_Pot_anual!J5,0)</f>
        <v>0.58890943152623187</v>
      </c>
      <c r="K21" s="47">
        <f>IF(PLANEL_Pot_anual!K5&lt;&gt;0,K5/PLANEL_Pot_anual!K5,0)</f>
        <v>0.8265957285771347</v>
      </c>
      <c r="L21" s="47">
        <f>IF(PLANEL_Pot_anual!L5&lt;&gt;0,L5/PLANEL_Pot_anual!L5,0)</f>
        <v>0.84096341049727696</v>
      </c>
      <c r="M21" s="47">
        <f>IF(PLANEL_Pot_anual!M5&lt;&gt;0,M5/PLANEL_Pot_anual!M5,0)</f>
        <v>0.84096341049727696</v>
      </c>
      <c r="N21" s="47">
        <f>IF(PLANEL_Pot_anual!N5&lt;&gt;0,N5/PLANEL_Pot_anual!N5,0)</f>
        <v>0.84096341049727696</v>
      </c>
      <c r="O21" s="47">
        <f>IF(PLANEL_Pot_anual!O5&lt;&gt;0,O5/PLANEL_Pot_anual!O5,0)</f>
        <v>0.78229335908228093</v>
      </c>
      <c r="P21" s="47">
        <f>IF(PLANEL_Pot_anual!P5&lt;&gt;0,P5/PLANEL_Pot_anual!P5,0)</f>
        <v>0.77734014333214485</v>
      </c>
      <c r="Q21" s="47">
        <f>IF(PLANEL_Pot_anual!Q5&lt;&gt;0,Q5/PLANEL_Pot_anual!Q5,0)</f>
        <v>0.84295444346021275</v>
      </c>
      <c r="R21" s="47">
        <f>IF(PLANEL_Pot_anual!R5&lt;&gt;0,R5/PLANEL_Pot_anual!R5,0)</f>
        <v>0.81501473999287843</v>
      </c>
      <c r="S21" s="47">
        <f>IF(PLANEL_Pot_anual!S5&lt;&gt;0,S5/PLANEL_Pot_anual!S5,0)</f>
        <v>0.76576832305575404</v>
      </c>
      <c r="T21" s="47">
        <f>IF(PLANEL_Pot_anual!T5&lt;&gt;0,T5/PLANEL_Pot_anual!T5,0)</f>
        <v>0.81050371880157412</v>
      </c>
      <c r="U21" s="47">
        <f>IF(PLANEL_Pot_anual!U5&lt;&gt;0,U5/PLANEL_Pot_anual!U5,0)</f>
        <v>0.83492674806909928</v>
      </c>
      <c r="V21" s="47">
        <f>IF(PLANEL_Pot_anual!V5&lt;&gt;0,V5/PLANEL_Pot_anual!V5,0)</f>
        <v>0.84305298610923152</v>
      </c>
      <c r="W21" s="47">
        <f>IF(PLANEL_Pot_anual!W5&lt;&gt;0,W5/PLANEL_Pot_anual!W5,0)</f>
        <v>0.84305298610923152</v>
      </c>
      <c r="X21" s="47">
        <f>IF(PLANEL_Pot_anual!X5&lt;&gt;0,X5/PLANEL_Pot_anual!X5,0)</f>
        <v>0.82886774768187477</v>
      </c>
      <c r="Y21" s="47">
        <f>IF(PLANEL_Pot_anual!Y5&lt;&gt;0,Y5/PLANEL_Pot_anual!Y5,0)</f>
        <v>0.84079469029020593</v>
      </c>
      <c r="Z21" s="47">
        <f>IF(PLANEL_Pot_anual!Z5&lt;&gt;0,Z5/PLANEL_Pot_anual!Z5,0)</f>
        <v>0.82959105974813974</v>
      </c>
      <c r="AA21" s="47">
        <f>IF(PLANEL_Pot_anual!AA5&lt;&gt;0,AA5/PLANEL_Pot_anual!AA5,0)</f>
        <v>0.76939098591222033</v>
      </c>
      <c r="AB21" s="77">
        <f>IF(PLANEL_Pot_anual!AB5&lt;&gt;0,AB5/PLANEL_Pot_anual!AB5,0)</f>
        <v>0.67906290674488778</v>
      </c>
      <c r="AC21" s="47">
        <f>IF(PLANEL_Pot_anual!AC5&lt;&gt;0,AC5/PLANEL_Pot_anual!AC5,0)</f>
        <v>0.84305298610923152</v>
      </c>
      <c r="AD21" s="47">
        <f>IF(PLANEL_Pot_anual!AD5&lt;&gt;0,AD5/PLANEL_Pot_anual!AD5,0)</f>
        <v>0.84042115457180178</v>
      </c>
      <c r="AE21" s="47">
        <f>IF(PLANEL_Pot_anual!AE5&lt;&gt;0,AE5/PLANEL_Pot_anual!AE5,0)</f>
        <v>0.76866375030852518</v>
      </c>
      <c r="AF21" s="47">
        <f>IF(PLANEL_Pot_anual!AF5&lt;&gt;0,AF5/PLANEL_Pot_anual!AF5,0)</f>
        <v>0.81518767906662692</v>
      </c>
      <c r="AG21" s="47">
        <f>IF(PLANEL_Pot_anual!AG5&lt;&gt;0,AG5/PLANEL_Pot_anual!AG5,0)</f>
        <v>0.84286749406401984</v>
      </c>
      <c r="AH21" s="47">
        <f>IF(PLANEL_Pot_anual!AH5&lt;&gt;0,AH5/PLANEL_Pot_anual!AH5,0)</f>
        <v>0.68385068100472723</v>
      </c>
      <c r="AI21" s="47">
        <f>IF(PLANEL_Pot_anual!AI5&lt;&gt;0,AI5/PLANEL_Pot_anual!AI5,0)</f>
        <v>0.73002271066318469</v>
      </c>
      <c r="AJ21" s="47">
        <f>IF(PLANEL_Pot_anual!AJ5&lt;&gt;0,AJ5/PLANEL_Pot_anual!AJ5,0)</f>
        <v>0.68385068100472723</v>
      </c>
      <c r="AK21" s="47">
        <f>IF(PLANEL_Pot_anual!AK5&lt;&gt;0,AK5/PLANEL_Pot_anual!AK5,0)</f>
        <v>0.83173355590401232</v>
      </c>
      <c r="AL21" s="47">
        <f>IF(PLANEL_Pot_anual!AL5&lt;&gt;0,AL5/PLANEL_Pot_anual!AL5,0)</f>
        <v>0.47973538622897072</v>
      </c>
      <c r="AM21" s="46"/>
      <c r="AN21" s="1"/>
    </row>
    <row r="22" spans="2:40" x14ac:dyDescent="0.25">
      <c r="B22" s="16" t="s">
        <v>3</v>
      </c>
      <c r="C22" s="47"/>
      <c r="D22" s="47"/>
      <c r="E22" s="47"/>
      <c r="F22" s="47"/>
      <c r="G22" s="47"/>
      <c r="H22" s="47"/>
      <c r="I22" s="47"/>
      <c r="J22" s="47"/>
      <c r="K22" s="47"/>
      <c r="L22" s="47"/>
      <c r="M22" s="47"/>
      <c r="N22" s="47"/>
      <c r="O22" s="47"/>
      <c r="P22" s="47"/>
      <c r="Q22" s="47"/>
      <c r="R22" s="47"/>
      <c r="S22" s="47"/>
      <c r="T22" s="47"/>
      <c r="U22" s="47"/>
      <c r="V22" s="47"/>
      <c r="W22" s="47"/>
      <c r="X22" s="47"/>
      <c r="Y22" s="47"/>
      <c r="Z22" s="47"/>
      <c r="AA22" s="47"/>
      <c r="AB22" s="77"/>
      <c r="AC22" s="47"/>
      <c r="AD22" s="47"/>
      <c r="AE22" s="47"/>
      <c r="AF22" s="47"/>
      <c r="AG22" s="47"/>
      <c r="AH22" s="47"/>
      <c r="AI22" s="47"/>
      <c r="AJ22" s="47"/>
      <c r="AK22" s="47"/>
      <c r="AL22" s="47"/>
      <c r="AM22" s="46"/>
    </row>
    <row r="23" spans="2:40" x14ac:dyDescent="0.25">
      <c r="B23" s="17" t="s">
        <v>3</v>
      </c>
      <c r="C23" s="48">
        <f>IF(PLANEL_Pot_anual!C7&lt;&gt;0,C6/PLANEL_Pot_anual!C7,0)</f>
        <v>0.85589494716336667</v>
      </c>
      <c r="D23" s="48">
        <f>IF(PLANEL_Pot_anual!D7&lt;&gt;0,D6/PLANEL_Pot_anual!D7,0)</f>
        <v>0.86845103466701212</v>
      </c>
      <c r="E23" s="48">
        <f>IF(PLANEL_Pot_anual!E7&lt;&gt;0,E6/PLANEL_Pot_anual!E7,0)</f>
        <v>0.9351192579219223</v>
      </c>
      <c r="F23" s="48">
        <f>IF(PLANEL_Pot_anual!F7&lt;&gt;0,F6/PLANEL_Pot_anual!F7,0)</f>
        <v>0.8531577012552708</v>
      </c>
      <c r="G23" s="48">
        <f>IF(PLANEL_Pot_anual!G7&lt;&gt;0,G6/PLANEL_Pot_anual!G7,0)</f>
        <v>0.86211057529200796</v>
      </c>
      <c r="H23" s="48">
        <f>IF(PLANEL_Pot_anual!H7&lt;&gt;0,H6/PLANEL_Pot_anual!H7,0)</f>
        <v>0.88444851362783683</v>
      </c>
      <c r="I23" s="48">
        <f>IF(PLANEL_Pot_anual!I7&lt;&gt;0,I6/PLANEL_Pot_anual!I7,0)</f>
        <v>0.94747155993673449</v>
      </c>
      <c r="J23" s="48">
        <f>IF(PLANEL_Pot_anual!J7&lt;&gt;0,J6/PLANEL_Pot_anual!J7,0)</f>
        <v>0.94747155992481646</v>
      </c>
      <c r="K23" s="48">
        <f>IF(PLANEL_Pot_anual!K7&lt;&gt;0,K6/PLANEL_Pot_anual!K7,0)</f>
        <v>0.92858807921090281</v>
      </c>
      <c r="L23" s="48">
        <f>IF(PLANEL_Pot_anual!L7&lt;&gt;0,L6/PLANEL_Pot_anual!L7,0)</f>
        <v>0.94747155978420505</v>
      </c>
      <c r="M23" s="48">
        <f>IF(PLANEL_Pot_anual!M7&lt;&gt;0,M6/PLANEL_Pot_anual!M7,0)</f>
        <v>0.94747156026232382</v>
      </c>
      <c r="N23" s="48">
        <f>IF(PLANEL_Pot_anual!N7&lt;&gt;0,N6/PLANEL_Pot_anual!N7,0)</f>
        <v>0.94433022287814417</v>
      </c>
      <c r="O23" s="48">
        <f>IF(PLANEL_Pot_anual!O7&lt;&gt;0,O6/PLANEL_Pot_anual!O7,0)</f>
        <v>0.94747155967760532</v>
      </c>
      <c r="P23" s="48">
        <f>IF(PLANEL_Pot_anual!P7&lt;&gt;0,P6/PLANEL_Pot_anual!P7,0)</f>
        <v>0.94747155998525112</v>
      </c>
      <c r="Q23" s="48">
        <f>IF(PLANEL_Pot_anual!Q7&lt;&gt;0,Q6/PLANEL_Pot_anual!Q7,0)</f>
        <v>0.94747155998525112</v>
      </c>
      <c r="R23" s="48">
        <f>IF(PLANEL_Pot_anual!R7&lt;&gt;0,R6/PLANEL_Pot_anual!R7,0)</f>
        <v>0.94747155998525112</v>
      </c>
      <c r="S23" s="48">
        <f>IF(PLANEL_Pot_anual!S7&lt;&gt;0,S6/PLANEL_Pot_anual!S7,0)</f>
        <v>0.94747156031847679</v>
      </c>
      <c r="T23" s="48">
        <f>IF(PLANEL_Pot_anual!T7&lt;&gt;0,T6/PLANEL_Pot_anual!T7,0)</f>
        <v>0.89358008268842914</v>
      </c>
      <c r="U23" s="48">
        <f>IF(PLANEL_Pot_anual!U7&lt;&gt;0,U6/PLANEL_Pot_anual!U7,0)</f>
        <v>0.94747156001254729</v>
      </c>
      <c r="V23" s="48">
        <f>IF(PLANEL_Pot_anual!V7&lt;&gt;0,V6/PLANEL_Pot_anual!V7,0)</f>
        <v>0.89923820026819257</v>
      </c>
      <c r="W23" s="48">
        <f>IF(PLANEL_Pot_anual!W7&lt;&gt;0,W6/PLANEL_Pot_anual!W7,0)</f>
        <v>0.94747156013369882</v>
      </c>
      <c r="X23" s="48">
        <f>IF(PLANEL_Pot_anual!X7&lt;&gt;0,X6/PLANEL_Pot_anual!X7,0)</f>
        <v>0.94747155998987187</v>
      </c>
      <c r="Y23" s="48">
        <f>IF(PLANEL_Pot_anual!Y7&lt;&gt;0,Y6/PLANEL_Pot_anual!Y7,0)</f>
        <v>0.92950600297840136</v>
      </c>
      <c r="Z23" s="48">
        <f>IF(PLANEL_Pot_anual!Z7&lt;&gt;0,Z6/PLANEL_Pot_anual!Z7,0)</f>
        <v>0.91706975203440211</v>
      </c>
      <c r="AA23" s="48">
        <f>IF(PLANEL_Pot_anual!AA7&lt;&gt;0,AA6/PLANEL_Pot_anual!AA7,0)</f>
        <v>0.94566583453475261</v>
      </c>
      <c r="AB23" s="48">
        <f>IF(PLANEL_Pot_anual!AB7&lt;&gt;0,AB6/PLANEL_Pot_anual!AB7,0)</f>
        <v>0.94747155996156318</v>
      </c>
      <c r="AC23" s="48">
        <f>IF(PLANEL_Pot_anual!AC7&lt;&gt;0,AC6/PLANEL_Pot_anual!AC7,0)</f>
        <v>0.93607444687722707</v>
      </c>
      <c r="AD23" s="48">
        <f>IF(PLANEL_Pot_anual!AD7&lt;&gt;0,AD6/PLANEL_Pot_anual!AD7,0)</f>
        <v>0.91424065033404822</v>
      </c>
      <c r="AE23" s="48">
        <f>IF(PLANEL_Pot_anual!AE7&lt;&gt;0,AE6/PLANEL_Pot_anual!AE7,0)</f>
        <v>0.94747155981268993</v>
      </c>
      <c r="AF23" s="48">
        <f>IF(PLANEL_Pot_anual!AF7&lt;&gt;0,AF6/PLANEL_Pot_anual!AF7,0)</f>
        <v>0.94747155981268993</v>
      </c>
      <c r="AG23" s="48">
        <f>IF(PLANEL_Pot_anual!AG7&lt;&gt;0,AG6/PLANEL_Pot_anual!AG7,0)</f>
        <v>0.80148858853970517</v>
      </c>
      <c r="AH23" s="48">
        <f>IF(PLANEL_Pot_anual!AH7&lt;&gt;0,AH6/PLANEL_Pot_anual!AH7,0)</f>
        <v>0.92213458746805888</v>
      </c>
      <c r="AI23" s="48">
        <f>IF(PLANEL_Pot_anual!AI7&lt;&gt;0,AI6/PLANEL_Pot_anual!AI7,0)</f>
        <v>0.75344023661743353</v>
      </c>
      <c r="AJ23" s="48">
        <f>IF(PLANEL_Pot_anual!AJ7&lt;&gt;0,AJ6/PLANEL_Pot_anual!AJ7,0)</f>
        <v>0.84884195076437563</v>
      </c>
      <c r="AK23" s="48">
        <f>IF(PLANEL_Pot_anual!AK7&lt;&gt;0,AK6/PLANEL_Pot_anual!AK7,0)</f>
        <v>0.80148858853970517</v>
      </c>
      <c r="AL23" s="48">
        <f>IF(PLANEL_Pot_anual!AL7&lt;&gt;0,AL6/PLANEL_Pot_anual!AL7,0)</f>
        <v>0.94747155985030285</v>
      </c>
      <c r="AM23" s="46"/>
    </row>
    <row r="24" spans="2:40" x14ac:dyDescent="0.25">
      <c r="B24" s="16" t="s">
        <v>4</v>
      </c>
      <c r="C24" s="47"/>
      <c r="D24" s="47"/>
      <c r="E24" s="47"/>
      <c r="F24" s="47"/>
      <c r="G24" s="47"/>
      <c r="H24" s="47"/>
      <c r="I24" s="47"/>
      <c r="J24" s="47"/>
      <c r="K24" s="47"/>
      <c r="L24" s="47"/>
      <c r="M24" s="47"/>
      <c r="N24" s="47"/>
      <c r="O24" s="47"/>
      <c r="P24" s="47"/>
      <c r="Q24" s="47"/>
      <c r="R24" s="47"/>
      <c r="S24" s="47"/>
      <c r="T24" s="47"/>
      <c r="U24" s="47"/>
      <c r="V24" s="47"/>
      <c r="W24" s="47"/>
      <c r="X24" s="47"/>
      <c r="Y24" s="47"/>
      <c r="Z24" s="47"/>
      <c r="AA24" s="47"/>
      <c r="AB24" s="77"/>
      <c r="AC24" s="47"/>
      <c r="AD24" s="47"/>
      <c r="AE24" s="47"/>
      <c r="AF24" s="47"/>
      <c r="AG24" s="47"/>
      <c r="AH24" s="47"/>
      <c r="AI24" s="47"/>
      <c r="AJ24" s="47"/>
      <c r="AK24" s="47"/>
      <c r="AL24" s="47"/>
      <c r="AM24" s="46"/>
    </row>
    <row r="25" spans="2:40" x14ac:dyDescent="0.25">
      <c r="B25" s="19" t="s">
        <v>49</v>
      </c>
      <c r="C25" s="49" t="e">
        <f>IF(PLANEL_Pot_anual!C9&lt;&gt;0,#REF!/PLANEL_Pot_anual!C9,0)</f>
        <v>#REF!</v>
      </c>
      <c r="D25" s="49" t="e">
        <f>IF(PLANEL_Pot_anual!D9&lt;&gt;0,#REF!/PLANEL_Pot_anual!D9,0)</f>
        <v>#REF!</v>
      </c>
      <c r="E25" s="49" t="e">
        <f>IF(PLANEL_Pot_anual!E9&lt;&gt;0,#REF!/PLANEL_Pot_anual!E9,0)</f>
        <v>#REF!</v>
      </c>
      <c r="F25" s="49" t="e">
        <f>IF(PLANEL_Pot_anual!F9&lt;&gt;0,#REF!/PLANEL_Pot_anual!F9,0)</f>
        <v>#REF!</v>
      </c>
      <c r="G25" s="49" t="e">
        <f>IF(PLANEL_Pot_anual!G9&lt;&gt;0,#REF!/PLANEL_Pot_anual!G9,0)</f>
        <v>#REF!</v>
      </c>
      <c r="H25" s="49" t="e">
        <f>IF(PLANEL_Pot_anual!H9&lt;&gt;0,#REF!/PLANEL_Pot_anual!H9,0)</f>
        <v>#REF!</v>
      </c>
      <c r="I25" s="49" t="e">
        <f>IF(PLANEL_Pot_anual!I9&lt;&gt;0,#REF!/PLANEL_Pot_anual!I9,0)</f>
        <v>#REF!</v>
      </c>
      <c r="J25" s="49" t="e">
        <f>IF(PLANEL_Pot_anual!J9&lt;&gt;0,#REF!/PLANEL_Pot_anual!J9,0)</f>
        <v>#REF!</v>
      </c>
      <c r="K25" s="49" t="e">
        <f>IF(PLANEL_Pot_anual!K9&lt;&gt;0,#REF!/PLANEL_Pot_anual!K9,0)</f>
        <v>#REF!</v>
      </c>
      <c r="L25" s="49" t="e">
        <f>IF(PLANEL_Pot_anual!L9&lt;&gt;0,#REF!/PLANEL_Pot_anual!L9,0)</f>
        <v>#REF!</v>
      </c>
      <c r="M25" s="49" t="e">
        <f>IF(PLANEL_Pot_anual!M9&lt;&gt;0,#REF!/PLANEL_Pot_anual!M9,0)</f>
        <v>#REF!</v>
      </c>
      <c r="N25" s="49" t="e">
        <f>IF(PLANEL_Pot_anual!N9&lt;&gt;0,#REF!/PLANEL_Pot_anual!N9,0)</f>
        <v>#REF!</v>
      </c>
      <c r="O25" s="49" t="e">
        <f>IF(PLANEL_Pot_anual!O9&lt;&gt;0,#REF!/PLANEL_Pot_anual!O9,0)</f>
        <v>#REF!</v>
      </c>
      <c r="P25" s="49" t="e">
        <f>IF(PLANEL_Pot_anual!P9&lt;&gt;0,#REF!/PLANEL_Pot_anual!P9,0)</f>
        <v>#REF!</v>
      </c>
      <c r="Q25" s="49" t="e">
        <f>IF(PLANEL_Pot_anual!Q9&lt;&gt;0,#REF!/PLANEL_Pot_anual!Q9,0)</f>
        <v>#REF!</v>
      </c>
      <c r="R25" s="49" t="e">
        <f>IF(PLANEL_Pot_anual!R9&lt;&gt;0,#REF!/PLANEL_Pot_anual!R9,0)</f>
        <v>#REF!</v>
      </c>
      <c r="S25" s="49" t="e">
        <f>IF(PLANEL_Pot_anual!S9&lt;&gt;0,#REF!/PLANEL_Pot_anual!S9,0)</f>
        <v>#REF!</v>
      </c>
      <c r="T25" s="49" t="e">
        <f>IF(PLANEL_Pot_anual!T9&lt;&gt;0,#REF!/PLANEL_Pot_anual!T9,0)</f>
        <v>#REF!</v>
      </c>
      <c r="U25" s="49" t="e">
        <f>IF(PLANEL_Pot_anual!U9&lt;&gt;0,#REF!/PLANEL_Pot_anual!U9,0)</f>
        <v>#REF!</v>
      </c>
      <c r="V25" s="49" t="e">
        <f>IF(PLANEL_Pot_anual!V9&lt;&gt;0,#REF!/PLANEL_Pot_anual!V9,0)</f>
        <v>#REF!</v>
      </c>
      <c r="W25" s="49" t="e">
        <f>IF(PLANEL_Pot_anual!W9&lt;&gt;0,#REF!/PLANEL_Pot_anual!W9,0)</f>
        <v>#REF!</v>
      </c>
      <c r="X25" s="49" t="e">
        <f>IF(PLANEL_Pot_anual!X9&lt;&gt;0,#REF!/PLANEL_Pot_anual!X9,0)</f>
        <v>#REF!</v>
      </c>
      <c r="Y25" s="49" t="e">
        <f>IF(PLANEL_Pot_anual!Y9&lt;&gt;0,#REF!/PLANEL_Pot_anual!Y9,0)</f>
        <v>#REF!</v>
      </c>
      <c r="Z25" s="49" t="e">
        <f>IF(PLANEL_Pot_anual!Z9&lt;&gt;0,#REF!/PLANEL_Pot_anual!Z9,0)</f>
        <v>#REF!</v>
      </c>
      <c r="AA25" s="49" t="e">
        <f>IF(PLANEL_Pot_anual!AA9&lt;&gt;0,#REF!/PLANEL_Pot_anual!AA9,0)</f>
        <v>#REF!</v>
      </c>
      <c r="AB25" s="79" t="e">
        <f>IF(PLANEL_Pot_anual!AB9&lt;&gt;0,#REF!/PLANEL_Pot_anual!AB9,0)</f>
        <v>#REF!</v>
      </c>
      <c r="AC25" s="49" t="e">
        <f>IF(PLANEL_Pot_anual!AC9&lt;&gt;0,#REF!/PLANEL_Pot_anual!AC9,0)</f>
        <v>#REF!</v>
      </c>
      <c r="AD25" s="49" t="e">
        <f>IF(PLANEL_Pot_anual!AD9&lt;&gt;0,#REF!/PLANEL_Pot_anual!AD9,0)</f>
        <v>#REF!</v>
      </c>
      <c r="AE25" s="49" t="e">
        <f>IF(PLANEL_Pot_anual!AE9&lt;&gt;0,#REF!/PLANEL_Pot_anual!AE9,0)</f>
        <v>#REF!</v>
      </c>
      <c r="AF25" s="49" t="e">
        <f>IF(PLANEL_Pot_anual!AF9&lt;&gt;0,#REF!/PLANEL_Pot_anual!AF9,0)</f>
        <v>#REF!</v>
      </c>
      <c r="AG25" s="49">
        <f>IF(PLANEL_Pot_anual!AG9&lt;&gt;0,#REF!/PLANEL_Pot_anual!AG9,0)</f>
        <v>0</v>
      </c>
      <c r="AH25" s="49">
        <f>IF(PLANEL_Pot_anual!AH9&lt;&gt;0,#REF!/PLANEL_Pot_anual!AH9,0)</f>
        <v>0</v>
      </c>
      <c r="AI25" s="49">
        <f>IF(PLANEL_Pot_anual!AI9&lt;&gt;0,#REF!/PLANEL_Pot_anual!AI9,0)</f>
        <v>0</v>
      </c>
      <c r="AJ25" s="49">
        <f>IF(PLANEL_Pot_anual!AJ9&lt;&gt;0,#REF!/PLANEL_Pot_anual!AJ9,0)</f>
        <v>0</v>
      </c>
      <c r="AK25" s="49">
        <f>IF(PLANEL_Pot_anual!AK9&lt;&gt;0,#REF!/PLANEL_Pot_anual!AK9,0)</f>
        <v>0</v>
      </c>
      <c r="AL25" s="49">
        <f>IF(PLANEL_Pot_anual!AL9&lt;&gt;0,#REF!/PLANEL_Pot_anual!AL9,0)</f>
        <v>0</v>
      </c>
      <c r="AM25" s="46"/>
    </row>
    <row r="26" spans="2:40" x14ac:dyDescent="0.25">
      <c r="B26" s="19" t="s">
        <v>50</v>
      </c>
      <c r="C26" s="49" t="e">
        <f>IF(PLANEL_Pot_anual!C10&lt;&gt;0,#REF!/PLANEL_Pot_anual!C10,0)</f>
        <v>#REF!</v>
      </c>
      <c r="D26" s="49" t="e">
        <f>IF(PLANEL_Pot_anual!D10&lt;&gt;0,#REF!/PLANEL_Pot_anual!D10,0)</f>
        <v>#REF!</v>
      </c>
      <c r="E26" s="49" t="e">
        <f>IF(PLANEL_Pot_anual!E10&lt;&gt;0,#REF!/PLANEL_Pot_anual!E10,0)</f>
        <v>#REF!</v>
      </c>
      <c r="F26" s="49" t="e">
        <f>IF(PLANEL_Pot_anual!F10&lt;&gt;0,#REF!/PLANEL_Pot_anual!F10,0)</f>
        <v>#REF!</v>
      </c>
      <c r="G26" s="49" t="e">
        <f>IF(PLANEL_Pot_anual!G10&lt;&gt;0,#REF!/PLANEL_Pot_anual!G10,0)</f>
        <v>#REF!</v>
      </c>
      <c r="H26" s="49" t="e">
        <f>IF(PLANEL_Pot_anual!H10&lt;&gt;0,#REF!/PLANEL_Pot_anual!H10,0)</f>
        <v>#REF!</v>
      </c>
      <c r="I26" s="49" t="e">
        <f>IF(PLANEL_Pot_anual!I10&lt;&gt;0,#REF!/PLANEL_Pot_anual!I10,0)</f>
        <v>#REF!</v>
      </c>
      <c r="J26" s="49" t="e">
        <f>IF(PLANEL_Pot_anual!J10&lt;&gt;0,#REF!/PLANEL_Pot_anual!J10,0)</f>
        <v>#REF!</v>
      </c>
      <c r="K26" s="49" t="e">
        <f>IF(PLANEL_Pot_anual!K10&lt;&gt;0,#REF!/PLANEL_Pot_anual!K10,0)</f>
        <v>#REF!</v>
      </c>
      <c r="L26" s="49" t="e">
        <f>IF(PLANEL_Pot_anual!L10&lt;&gt;0,#REF!/PLANEL_Pot_anual!L10,0)</f>
        <v>#REF!</v>
      </c>
      <c r="M26" s="49" t="e">
        <f>IF(PLANEL_Pot_anual!M10&lt;&gt;0,#REF!/PLANEL_Pot_anual!M10,0)</f>
        <v>#REF!</v>
      </c>
      <c r="N26" s="49" t="e">
        <f>IF(PLANEL_Pot_anual!N10&lt;&gt;0,#REF!/PLANEL_Pot_anual!N10,0)</f>
        <v>#REF!</v>
      </c>
      <c r="O26" s="49" t="e">
        <f>IF(PLANEL_Pot_anual!O10&lt;&gt;0,#REF!/PLANEL_Pot_anual!O10,0)</f>
        <v>#REF!</v>
      </c>
      <c r="P26" s="49" t="e">
        <f>IF(PLANEL_Pot_anual!P10&lt;&gt;0,#REF!/PLANEL_Pot_anual!P10,0)</f>
        <v>#REF!</v>
      </c>
      <c r="Q26" s="49" t="e">
        <f>IF(PLANEL_Pot_anual!Q10&lt;&gt;0,#REF!/PLANEL_Pot_anual!Q10,0)</f>
        <v>#REF!</v>
      </c>
      <c r="R26" s="49" t="e">
        <f>IF(PLANEL_Pot_anual!R10&lt;&gt;0,#REF!/PLANEL_Pot_anual!R10,0)</f>
        <v>#REF!</v>
      </c>
      <c r="S26" s="49">
        <f>IF(PLANEL_Pot_anual!S10&lt;&gt;0,#REF!/PLANEL_Pot_anual!S10,0)</f>
        <v>0</v>
      </c>
      <c r="T26" s="49">
        <f>IF(PLANEL_Pot_anual!T10&lt;&gt;0,#REF!/PLANEL_Pot_anual!T10,0)</f>
        <v>0</v>
      </c>
      <c r="U26" s="49">
        <f>IF(PLANEL_Pot_anual!U10&lt;&gt;0,#REF!/PLANEL_Pot_anual!U10,0)</f>
        <v>0</v>
      </c>
      <c r="V26" s="49">
        <f>IF(PLANEL_Pot_anual!V10&lt;&gt;0,#REF!/PLANEL_Pot_anual!V10,0)</f>
        <v>0</v>
      </c>
      <c r="W26" s="49">
        <f>IF(PLANEL_Pot_anual!W10&lt;&gt;0,#REF!/PLANEL_Pot_anual!W10,0)</f>
        <v>0</v>
      </c>
      <c r="X26" s="49">
        <f>IF(PLANEL_Pot_anual!X10&lt;&gt;0,#REF!/PLANEL_Pot_anual!X10,0)</f>
        <v>0</v>
      </c>
      <c r="Y26" s="49">
        <f>IF(PLANEL_Pot_anual!Y10&lt;&gt;0,#REF!/PLANEL_Pot_anual!Y10,0)</f>
        <v>0</v>
      </c>
      <c r="Z26" s="49">
        <f>IF(PLANEL_Pot_anual!Z10&lt;&gt;0,#REF!/PLANEL_Pot_anual!Z10,0)</f>
        <v>0</v>
      </c>
      <c r="AA26" s="49">
        <f>IF(PLANEL_Pot_anual!AA10&lt;&gt;0,#REF!/PLANEL_Pot_anual!AA10,0)</f>
        <v>0</v>
      </c>
      <c r="AB26" s="79">
        <f>IF(PLANEL_Pot_anual!AB10&lt;&gt;0,#REF!/PLANEL_Pot_anual!AB10,0)</f>
        <v>0</v>
      </c>
      <c r="AC26" s="49">
        <f>IF(PLANEL_Pot_anual!AC10&lt;&gt;0,#REF!/PLANEL_Pot_anual!AC10,0)</f>
        <v>0</v>
      </c>
      <c r="AD26" s="49">
        <f>IF(PLANEL_Pot_anual!AD10&lt;&gt;0,#REF!/PLANEL_Pot_anual!AD10,0)</f>
        <v>0</v>
      </c>
      <c r="AE26" s="49">
        <f>IF(PLANEL_Pot_anual!AE10&lt;&gt;0,#REF!/PLANEL_Pot_anual!AE10,0)</f>
        <v>0</v>
      </c>
      <c r="AF26" s="49">
        <f>IF(PLANEL_Pot_anual!AF10&lt;&gt;0,#REF!/PLANEL_Pot_anual!AF10,0)</f>
        <v>0</v>
      </c>
      <c r="AG26" s="49">
        <f>IF(PLANEL_Pot_anual!AG10&lt;&gt;0,#REF!/PLANEL_Pot_anual!AG10,0)</f>
        <v>0</v>
      </c>
      <c r="AH26" s="49">
        <f>IF(PLANEL_Pot_anual!AH10&lt;&gt;0,#REF!/PLANEL_Pot_anual!AH10,0)</f>
        <v>0</v>
      </c>
      <c r="AI26" s="49">
        <f>IF(PLANEL_Pot_anual!AI10&lt;&gt;0,#REF!/PLANEL_Pot_anual!AI10,0)</f>
        <v>0</v>
      </c>
      <c r="AJ26" s="49">
        <f>IF(PLANEL_Pot_anual!AJ10&lt;&gt;0,#REF!/PLANEL_Pot_anual!AJ10,0)</f>
        <v>0</v>
      </c>
      <c r="AK26" s="49">
        <f>IF(PLANEL_Pot_anual!AK10&lt;&gt;0,#REF!/PLANEL_Pot_anual!AK10,0)</f>
        <v>0</v>
      </c>
      <c r="AL26" s="49">
        <f>IF(PLANEL_Pot_anual!AL10&lt;&gt;0,#REF!/PLANEL_Pot_anual!AL10,0)</f>
        <v>0</v>
      </c>
      <c r="AM26" s="46"/>
    </row>
    <row r="27" spans="2:40" x14ac:dyDescent="0.25">
      <c r="B27" s="16" t="s">
        <v>5</v>
      </c>
      <c r="C27" s="47">
        <f>IF(PLANEL_Pot_anual!C11&lt;&gt;0,C8/PLANEL_Pot_anual!C11,0)</f>
        <v>0.83014876582914576</v>
      </c>
      <c r="D27" s="47">
        <f>IF(PLANEL_Pot_anual!D11&lt;&gt;0,D8/PLANEL_Pot_anual!D11,0)</f>
        <v>0.83014876582914576</v>
      </c>
      <c r="E27" s="47">
        <f>IF(PLANEL_Pot_anual!E11&lt;&gt;0,E8/PLANEL_Pot_anual!E11,0)</f>
        <v>0.83014876582914576</v>
      </c>
      <c r="F27" s="47">
        <f>IF(PLANEL_Pot_anual!F11&lt;&gt;0,F8/PLANEL_Pot_anual!F11,0)</f>
        <v>0.83014876582914576</v>
      </c>
      <c r="G27" s="47">
        <f>IF(PLANEL_Pot_anual!G11&lt;&gt;0,G8/PLANEL_Pot_anual!G11,0)</f>
        <v>0</v>
      </c>
      <c r="H27" s="47">
        <f>IF(PLANEL_Pot_anual!H11&lt;&gt;0,H8/PLANEL_Pot_anual!H11,0)</f>
        <v>0.83014876582914576</v>
      </c>
      <c r="I27" s="47">
        <f>IF(PLANEL_Pot_anual!I11&lt;&gt;0,I8/PLANEL_Pot_anual!I11,0)</f>
        <v>0.83014876582914576</v>
      </c>
      <c r="J27" s="47">
        <f>IF(PLANEL_Pot_anual!J11&lt;&gt;0,J8/PLANEL_Pot_anual!J11,0)</f>
        <v>0.83014876582914576</v>
      </c>
      <c r="K27" s="47">
        <f>IF(PLANEL_Pot_anual!K11&lt;&gt;0,K8/PLANEL_Pot_anual!K11,0)</f>
        <v>0.83014876582914576</v>
      </c>
      <c r="L27" s="47">
        <f>IF(PLANEL_Pot_anual!L11&lt;&gt;0,L8/PLANEL_Pot_anual!L11,0)</f>
        <v>0.83014876582914576</v>
      </c>
      <c r="M27" s="47">
        <f>IF(PLANEL_Pot_anual!M11&lt;&gt;0,M8/PLANEL_Pot_anual!M11,0)</f>
        <v>0.83014876582914576</v>
      </c>
      <c r="N27" s="47">
        <f>IF(PLANEL_Pot_anual!N11&lt;&gt;0,N8/PLANEL_Pot_anual!N11,0)</f>
        <v>0.87870208689248896</v>
      </c>
      <c r="O27" s="47">
        <f>IF(PLANEL_Pot_anual!O11&lt;&gt;0,O8/PLANEL_Pot_anual!O11,0)</f>
        <v>0.87870208689248896</v>
      </c>
      <c r="P27" s="47">
        <f>IF(PLANEL_Pot_anual!P11&lt;&gt;0,P8/PLANEL_Pot_anual!P11,0)</f>
        <v>0.87870208689248896</v>
      </c>
      <c r="Q27" s="47">
        <f>IF(PLANEL_Pot_anual!Q11&lt;&gt;0,Q8/PLANEL_Pot_anual!Q11,0)</f>
        <v>0.87870208689248896</v>
      </c>
      <c r="R27" s="47">
        <f>IF(PLANEL_Pot_anual!R11&lt;&gt;0,R8/PLANEL_Pot_anual!R11,0)</f>
        <v>0.87870208689248896</v>
      </c>
      <c r="S27" s="47">
        <f>IF(PLANEL_Pot_anual!S11&lt;&gt;0,S8/PLANEL_Pot_anual!S11,0)</f>
        <v>0.87870208689248896</v>
      </c>
      <c r="T27" s="47">
        <f>IF(PLANEL_Pot_anual!T11&lt;&gt;0,T8/PLANEL_Pot_anual!T11,0)</f>
        <v>0.87870208689248896</v>
      </c>
      <c r="U27" s="47">
        <f>IF(PLANEL_Pot_anual!U11&lt;&gt;0,U8/PLANEL_Pot_anual!U11,0)</f>
        <v>0.87870208689248896</v>
      </c>
      <c r="V27" s="47">
        <f>IF(PLANEL_Pot_anual!V11&lt;&gt;0,V8/PLANEL_Pot_anual!V11,0)</f>
        <v>0.87870208689248896</v>
      </c>
      <c r="W27" s="47">
        <f>IF(PLANEL_Pot_anual!W11&lt;&gt;0,W8/PLANEL_Pot_anual!W11,0)</f>
        <v>0.87870208689248896</v>
      </c>
      <c r="X27" s="47">
        <f>IF(PLANEL_Pot_anual!X11&lt;&gt;0,X8/PLANEL_Pot_anual!X11,0)</f>
        <v>0.87870208689248896</v>
      </c>
      <c r="Y27" s="47">
        <f>IF(PLANEL_Pot_anual!Y11&lt;&gt;0,Y8/PLANEL_Pot_anual!Y11,0)</f>
        <v>0.87870208689248896</v>
      </c>
      <c r="Z27" s="47">
        <f>IF(PLANEL_Pot_anual!Z11&lt;&gt;0,Z8/PLANEL_Pot_anual!Z11,0)</f>
        <v>0.87870208689248896</v>
      </c>
      <c r="AA27" s="47">
        <f>IF(PLANEL_Pot_anual!AA11&lt;&gt;0,AA8/PLANEL_Pot_anual!AA11,0)</f>
        <v>0.87870208689248896</v>
      </c>
      <c r="AB27" s="77">
        <f>IF(PLANEL_Pot_anual!AB11&lt;&gt;0,AB8/PLANEL_Pot_anual!AB11,0)</f>
        <v>0.87870208689248896</v>
      </c>
      <c r="AC27" s="47">
        <f>IF(PLANEL_Pot_anual!AC11&lt;&gt;0,AC8/PLANEL_Pot_anual!AC11,0)</f>
        <v>0.87870208689248896</v>
      </c>
      <c r="AD27" s="47">
        <f>IF(PLANEL_Pot_anual!AD11&lt;&gt;0,AD8/PLANEL_Pot_anual!AD11,0)</f>
        <v>0.87870208689248896</v>
      </c>
      <c r="AE27" s="47">
        <f>IF(PLANEL_Pot_anual!AE11&lt;&gt;0,AE8/PLANEL_Pot_anual!AE11,0)</f>
        <v>0.87870208689248896</v>
      </c>
      <c r="AF27" s="47">
        <f>IF(PLANEL_Pot_anual!AF11&lt;&gt;0,AF8/PLANEL_Pot_anual!AF11,0)</f>
        <v>0.87870208689248896</v>
      </c>
      <c r="AG27" s="47">
        <f>IF(PLANEL_Pot_anual!AG11&lt;&gt;0,AG8/PLANEL_Pot_anual!AG11,0)</f>
        <v>0.87870208689248896</v>
      </c>
      <c r="AH27" s="47">
        <f>IF(PLANEL_Pot_anual!AH11&lt;&gt;0,AH8/PLANEL_Pot_anual!AH11,0)</f>
        <v>0.87870208689248896</v>
      </c>
      <c r="AI27" s="47">
        <f>IF(PLANEL_Pot_anual!AI11&lt;&gt;0,AI8/PLANEL_Pot_anual!AI11,0)</f>
        <v>0.87870208689248896</v>
      </c>
      <c r="AJ27" s="47">
        <f>IF(PLANEL_Pot_anual!AJ11&lt;&gt;0,AJ8/PLANEL_Pot_anual!AJ11,0)</f>
        <v>0.87870208689248896</v>
      </c>
      <c r="AK27" s="47">
        <f>IF(PLANEL_Pot_anual!AK11&lt;&gt;0,AK8/PLANEL_Pot_anual!AK11,0)</f>
        <v>0.87870208689248896</v>
      </c>
      <c r="AL27" s="47">
        <f>IF(PLANEL_Pot_anual!AL11&lt;&gt;0,AL8/PLANEL_Pot_anual!AL11,0)</f>
        <v>0.87870208689248896</v>
      </c>
      <c r="AM27" s="46"/>
    </row>
    <row r="28" spans="2:40" x14ac:dyDescent="0.25">
      <c r="B28" s="16" t="s">
        <v>57</v>
      </c>
      <c r="C28" s="47">
        <f>IF(PLANEL_Pot_anual!C12&lt;&gt;0,C9/PLANEL_Pot_anual!C12,0)</f>
        <v>0.81698588545082751</v>
      </c>
      <c r="D28" s="47">
        <f>IF(PLANEL_Pot_anual!D12&lt;&gt;0,D9/PLANEL_Pot_anual!D12,0)</f>
        <v>0.93951685655310768</v>
      </c>
      <c r="E28" s="47">
        <f>IF(PLANEL_Pot_anual!E12&lt;&gt;0,E9/PLANEL_Pot_anual!E12,0)</f>
        <v>0.93951685655310768</v>
      </c>
      <c r="F28" s="47">
        <f>IF(PLANEL_Pot_anual!F12&lt;&gt;0,F9/PLANEL_Pot_anual!F12,0)</f>
        <v>0.75880392125467799</v>
      </c>
      <c r="G28" s="47">
        <f>IF(PLANEL_Pot_anual!G12&lt;&gt;0,G9/PLANEL_Pot_anual!G12,0)</f>
        <v>0.76560598248389211</v>
      </c>
      <c r="H28" s="47">
        <f>IF(PLANEL_Pot_anual!H12&lt;&gt;0,H9/PLANEL_Pot_anual!H12,0)</f>
        <v>0.82328000173617799</v>
      </c>
      <c r="I28" s="47">
        <f>IF(PLANEL_Pot_anual!I12&lt;&gt;0,I9/PLANEL_Pot_anual!I12,0)</f>
        <v>0.87713277036151094</v>
      </c>
      <c r="J28" s="47">
        <f>IF(PLANEL_Pot_anual!J12&lt;&gt;0,J9/PLANEL_Pot_anual!J12,0)</f>
        <v>0.93951685655310768</v>
      </c>
      <c r="K28" s="47">
        <f>IF(PLANEL_Pot_anual!K12&lt;&gt;0,K9/PLANEL_Pot_anual!K12,0)</f>
        <v>0.93979621631908972</v>
      </c>
      <c r="L28" s="47">
        <f>IF(PLANEL_Pot_anual!L12&lt;&gt;0,L9/PLANEL_Pot_anual!L12,0)</f>
        <v>0.93791266360619741</v>
      </c>
      <c r="M28" s="47">
        <f>IF(PLANEL_Pot_anual!M12&lt;&gt;0,M9/PLANEL_Pot_anual!M12,0)</f>
        <v>0.93199468147848918</v>
      </c>
      <c r="N28" s="47">
        <f>IF(PLANEL_Pot_anual!N12&lt;&gt;0,N9/PLANEL_Pot_anual!N12,0)</f>
        <v>0.94747155978668096</v>
      </c>
      <c r="O28" s="47">
        <f>IF(PLANEL_Pot_anual!O12&lt;&gt;0,O9/PLANEL_Pot_anual!O12,0)</f>
        <v>0.94747155976095621</v>
      </c>
      <c r="P28" s="47">
        <f>IF(PLANEL_Pot_anual!P12&lt;&gt;0,P9/PLANEL_Pot_anual!P12,0)</f>
        <v>0</v>
      </c>
      <c r="Q28" s="47">
        <f>IF(PLANEL_Pot_anual!Q12&lt;&gt;0,Q9/PLANEL_Pot_anual!Q12,0)</f>
        <v>0</v>
      </c>
      <c r="R28" s="47">
        <f>IF(PLANEL_Pot_anual!R12&lt;&gt;0,R9/PLANEL_Pot_anual!R12,0)</f>
        <v>0</v>
      </c>
      <c r="S28" s="47">
        <f>IF(PLANEL_Pot_anual!S12&lt;&gt;0,S9/PLANEL_Pot_anual!S12,0)</f>
        <v>0</v>
      </c>
      <c r="T28" s="47">
        <f>IF(PLANEL_Pot_anual!T12&lt;&gt;0,T9/PLANEL_Pot_anual!T12,0)</f>
        <v>0</v>
      </c>
      <c r="U28" s="47">
        <f>IF(PLANEL_Pot_anual!U12&lt;&gt;0,U9/PLANEL_Pot_anual!U12,0)</f>
        <v>0</v>
      </c>
      <c r="V28" s="47">
        <f>IF(PLANEL_Pot_anual!V12&lt;&gt;0,V9/PLANEL_Pot_anual!V12,0)</f>
        <v>0</v>
      </c>
      <c r="W28" s="47">
        <f>IF(PLANEL_Pot_anual!W12&lt;&gt;0,W9/PLANEL_Pot_anual!W12,0)</f>
        <v>0</v>
      </c>
      <c r="X28" s="47">
        <f>IF(PLANEL_Pot_anual!X12&lt;&gt;0,X9/PLANEL_Pot_anual!X12,0)</f>
        <v>0</v>
      </c>
      <c r="Y28" s="47">
        <f>IF(PLANEL_Pot_anual!Y12&lt;&gt;0,Y9/PLANEL_Pot_anual!Y12,0)</f>
        <v>0</v>
      </c>
      <c r="Z28" s="47">
        <f>IF(PLANEL_Pot_anual!Z12&lt;&gt;0,Z9/PLANEL_Pot_anual!Z12,0)</f>
        <v>0</v>
      </c>
      <c r="AA28" s="47">
        <f>IF(PLANEL_Pot_anual!AA12&lt;&gt;0,AA9/PLANEL_Pot_anual!AA12,0)</f>
        <v>0</v>
      </c>
      <c r="AB28" s="77">
        <f>IF(PLANEL_Pot_anual!AB12&lt;&gt;0,AB9/PLANEL_Pot_anual!AB12,0)</f>
        <v>0</v>
      </c>
      <c r="AC28" s="47">
        <f>IF(PLANEL_Pot_anual!AC12&lt;&gt;0,AC9/PLANEL_Pot_anual!AC12,0)</f>
        <v>0</v>
      </c>
      <c r="AD28" s="47">
        <f>IF(PLANEL_Pot_anual!AD12&lt;&gt;0,AD9/PLANEL_Pot_anual!AD12,0)</f>
        <v>0</v>
      </c>
      <c r="AE28" s="47">
        <f>IF(PLANEL_Pot_anual!AE12&lt;&gt;0,AE9/PLANEL_Pot_anual!AE12,0)</f>
        <v>0</v>
      </c>
      <c r="AF28" s="47">
        <f>IF(PLANEL_Pot_anual!AF12&lt;&gt;0,AF9/PLANEL_Pot_anual!AF12,0)</f>
        <v>0</v>
      </c>
      <c r="AG28" s="47">
        <f>IF(PLANEL_Pot_anual!AG12&lt;&gt;0,AG9/PLANEL_Pot_anual!AG12,0)</f>
        <v>0</v>
      </c>
      <c r="AH28" s="47">
        <f>IF(PLANEL_Pot_anual!AH12&lt;&gt;0,AH9/PLANEL_Pot_anual!AH12,0)</f>
        <v>0</v>
      </c>
      <c r="AI28" s="47">
        <f>IF(PLANEL_Pot_anual!AI12&lt;&gt;0,AI9/PLANEL_Pot_anual!AI12,0)</f>
        <v>0</v>
      </c>
      <c r="AJ28" s="47">
        <f>IF(PLANEL_Pot_anual!AJ12&lt;&gt;0,AJ9/PLANEL_Pot_anual!AJ12,0)</f>
        <v>0</v>
      </c>
      <c r="AK28" s="47">
        <f>IF(PLANEL_Pot_anual!AK12&lt;&gt;0,AK9/PLANEL_Pot_anual!AK12,0)</f>
        <v>0</v>
      </c>
      <c r="AL28" s="47">
        <f>IF(PLANEL_Pot_anual!AL12&lt;&gt;0,AL9/PLANEL_Pot_anual!AL12,0)</f>
        <v>0</v>
      </c>
      <c r="AM28" s="46"/>
    </row>
    <row r="29" spans="2:40" x14ac:dyDescent="0.25">
      <c r="B29" s="16" t="s">
        <v>6</v>
      </c>
      <c r="C29" s="47"/>
      <c r="D29" s="47"/>
      <c r="E29" s="47"/>
      <c r="F29" s="47"/>
      <c r="G29" s="47"/>
      <c r="H29" s="47"/>
      <c r="I29" s="47"/>
      <c r="J29" s="47"/>
      <c r="K29" s="47"/>
      <c r="L29" s="47"/>
      <c r="M29" s="47"/>
      <c r="N29" s="47"/>
      <c r="O29" s="47"/>
      <c r="P29" s="47"/>
      <c r="Q29" s="47"/>
      <c r="R29" s="47"/>
      <c r="S29" s="47"/>
      <c r="T29" s="47"/>
      <c r="U29" s="47"/>
      <c r="V29" s="47"/>
      <c r="W29" s="47"/>
      <c r="X29" s="47"/>
      <c r="Y29" s="47"/>
      <c r="Z29" s="47"/>
      <c r="AA29" s="47"/>
      <c r="AB29" s="77"/>
      <c r="AC29" s="47"/>
      <c r="AD29" s="47"/>
      <c r="AE29" s="47"/>
      <c r="AF29" s="47"/>
      <c r="AG29" s="47"/>
      <c r="AH29" s="47"/>
      <c r="AI29" s="47"/>
      <c r="AJ29" s="47"/>
      <c r="AK29" s="47"/>
      <c r="AL29" s="47"/>
      <c r="AM29" s="46"/>
    </row>
    <row r="30" spans="2:40" x14ac:dyDescent="0.25">
      <c r="B30" s="23" t="s">
        <v>51</v>
      </c>
      <c r="C30" s="52" t="e">
        <f>IF(PLANEL_Pot_anual!C14&lt;&gt;0,#REF!/PLANEL_Pot_anual!C14,0)</f>
        <v>#REF!</v>
      </c>
      <c r="D30" s="52" t="e">
        <f>IF(PLANEL_Pot_anual!D14&lt;&gt;0,#REF!/PLANEL_Pot_anual!D14,0)</f>
        <v>#REF!</v>
      </c>
      <c r="E30" s="52" t="e">
        <f>IF(PLANEL_Pot_anual!E14&lt;&gt;0,#REF!/PLANEL_Pot_anual!E14,0)</f>
        <v>#REF!</v>
      </c>
      <c r="F30" s="52" t="e">
        <f>IF(PLANEL_Pot_anual!F14&lt;&gt;0,#REF!/PLANEL_Pot_anual!F14,0)</f>
        <v>#REF!</v>
      </c>
      <c r="G30" s="52" t="e">
        <f>IF(PLANEL_Pot_anual!G14&lt;&gt;0,#REF!/PLANEL_Pot_anual!G14,0)</f>
        <v>#REF!</v>
      </c>
      <c r="H30" s="52" t="e">
        <f>IF(PLANEL_Pot_anual!H14&lt;&gt;0,#REF!/PLANEL_Pot_anual!H14,0)</f>
        <v>#REF!</v>
      </c>
      <c r="I30" s="52" t="e">
        <f>IF(PLANEL_Pot_anual!I14&lt;&gt;0,#REF!/PLANEL_Pot_anual!I14,0)</f>
        <v>#REF!</v>
      </c>
      <c r="J30" s="52" t="e">
        <f>IF(PLANEL_Pot_anual!J14&lt;&gt;0,#REF!/PLANEL_Pot_anual!J14,0)</f>
        <v>#REF!</v>
      </c>
      <c r="K30" s="52" t="e">
        <f>IF(PLANEL_Pot_anual!K14&lt;&gt;0,#REF!/PLANEL_Pot_anual!K14,0)</f>
        <v>#REF!</v>
      </c>
      <c r="L30" s="52" t="e">
        <f>IF(PLANEL_Pot_anual!L14&lt;&gt;0,#REF!/PLANEL_Pot_anual!L14,0)</f>
        <v>#REF!</v>
      </c>
      <c r="M30" s="52" t="e">
        <f>IF(PLANEL_Pot_anual!M14&lt;&gt;0,#REF!/PLANEL_Pot_anual!M14,0)</f>
        <v>#REF!</v>
      </c>
      <c r="N30" s="52" t="e">
        <f>IF(PLANEL_Pot_anual!N14&lt;&gt;0,#REF!/PLANEL_Pot_anual!N14,0)</f>
        <v>#REF!</v>
      </c>
      <c r="O30" s="52" t="e">
        <f>IF(PLANEL_Pot_anual!O14&lt;&gt;0,#REF!/PLANEL_Pot_anual!O14,0)</f>
        <v>#REF!</v>
      </c>
      <c r="P30" s="52" t="e">
        <f>IF(PLANEL_Pot_anual!P14&lt;&gt;0,#REF!/PLANEL_Pot_anual!P14,0)</f>
        <v>#REF!</v>
      </c>
      <c r="Q30" s="52" t="e">
        <f>IF(PLANEL_Pot_anual!Q14&lt;&gt;0,#REF!/PLANEL_Pot_anual!Q14,0)</f>
        <v>#REF!</v>
      </c>
      <c r="R30" s="52" t="e">
        <f>IF(PLANEL_Pot_anual!R14&lt;&gt;0,#REF!/PLANEL_Pot_anual!R14,0)</f>
        <v>#REF!</v>
      </c>
      <c r="S30" s="52" t="e">
        <f>IF(PLANEL_Pot_anual!S14&lt;&gt;0,#REF!/PLANEL_Pot_anual!S14,0)</f>
        <v>#REF!</v>
      </c>
      <c r="T30" s="52" t="e">
        <f>IF(PLANEL_Pot_anual!T14&lt;&gt;0,#REF!/PLANEL_Pot_anual!T14,0)</f>
        <v>#REF!</v>
      </c>
      <c r="U30" s="52" t="e">
        <f>IF(PLANEL_Pot_anual!U14&lt;&gt;0,#REF!/PLANEL_Pot_anual!U14,0)</f>
        <v>#REF!</v>
      </c>
      <c r="V30" s="52" t="e">
        <f>IF(PLANEL_Pot_anual!V14&lt;&gt;0,#REF!/PLANEL_Pot_anual!V14,0)</f>
        <v>#REF!</v>
      </c>
      <c r="W30" s="52" t="e">
        <f>IF(PLANEL_Pot_anual!W14&lt;&gt;0,#REF!/PLANEL_Pot_anual!W14,0)</f>
        <v>#REF!</v>
      </c>
      <c r="X30" s="52" t="e">
        <f>IF(PLANEL_Pot_anual!X14&lt;&gt;0,#REF!/PLANEL_Pot_anual!X14,0)</f>
        <v>#REF!</v>
      </c>
      <c r="Y30" s="52" t="e">
        <f>IF(PLANEL_Pot_anual!Y14&lt;&gt;0,#REF!/PLANEL_Pot_anual!Y14,0)</f>
        <v>#REF!</v>
      </c>
      <c r="Z30" s="52" t="e">
        <f>IF(PLANEL_Pot_anual!Z14&lt;&gt;0,#REF!/PLANEL_Pot_anual!Z14,0)</f>
        <v>#REF!</v>
      </c>
      <c r="AA30" s="52" t="e">
        <f>IF(PLANEL_Pot_anual!AA14&lt;&gt;0,#REF!/PLANEL_Pot_anual!AA14,0)</f>
        <v>#REF!</v>
      </c>
      <c r="AB30" s="82" t="e">
        <f>IF(PLANEL_Pot_anual!AB14&lt;&gt;0,#REF!/PLANEL_Pot_anual!AB14,0)</f>
        <v>#REF!</v>
      </c>
      <c r="AC30" s="52" t="e">
        <f>IF(PLANEL_Pot_anual!AC14&lt;&gt;0,#REF!/PLANEL_Pot_anual!AC14,0)</f>
        <v>#REF!</v>
      </c>
      <c r="AD30" s="52" t="e">
        <f>IF(PLANEL_Pot_anual!AD14&lt;&gt;0,#REF!/PLANEL_Pot_anual!AD14,0)</f>
        <v>#REF!</v>
      </c>
      <c r="AE30" s="52" t="e">
        <f>IF(PLANEL_Pot_anual!AE14&lt;&gt;0,#REF!/PLANEL_Pot_anual!AE14,0)</f>
        <v>#REF!</v>
      </c>
      <c r="AF30" s="52" t="e">
        <f>IF(PLANEL_Pot_anual!AF14&lt;&gt;0,#REF!/PLANEL_Pot_anual!AF14,0)</f>
        <v>#REF!</v>
      </c>
      <c r="AG30" s="52" t="e">
        <f>IF(PLANEL_Pot_anual!AG14&lt;&gt;0,#REF!/PLANEL_Pot_anual!AG14,0)</f>
        <v>#REF!</v>
      </c>
      <c r="AH30" s="52" t="e">
        <f>IF(PLANEL_Pot_anual!AH14&lt;&gt;0,#REF!/PLANEL_Pot_anual!AH14,0)</f>
        <v>#REF!</v>
      </c>
      <c r="AI30" s="52" t="e">
        <f>IF(PLANEL_Pot_anual!AI14&lt;&gt;0,#REF!/PLANEL_Pot_anual!AI14,0)</f>
        <v>#REF!</v>
      </c>
      <c r="AJ30" s="52" t="e">
        <f>IF(PLANEL_Pot_anual!AJ14&lt;&gt;0,#REF!/PLANEL_Pot_anual!AJ14,0)</f>
        <v>#REF!</v>
      </c>
      <c r="AK30" s="52" t="e">
        <f>IF(PLANEL_Pot_anual!AK14&lt;&gt;0,#REF!/PLANEL_Pot_anual!AK14,0)</f>
        <v>#REF!</v>
      </c>
      <c r="AL30" s="52" t="e">
        <f>IF(PLANEL_Pot_anual!AL14&lt;&gt;0,#REF!/PLANEL_Pot_anual!AL14,0)</f>
        <v>#REF!</v>
      </c>
      <c r="AM30" s="46"/>
    </row>
    <row r="31" spans="2:40" x14ac:dyDescent="0.25">
      <c r="B31" s="23" t="s">
        <v>52</v>
      </c>
      <c r="C31" s="52" t="e">
        <f>IF(PLANEL_Pot_anual!C15&lt;&gt;0,#REF!/PLANEL_Pot_anual!C15,0)</f>
        <v>#REF!</v>
      </c>
      <c r="D31" s="52" t="e">
        <f>IF(PLANEL_Pot_anual!D15&lt;&gt;0,#REF!/PLANEL_Pot_anual!D15,0)</f>
        <v>#REF!</v>
      </c>
      <c r="E31" s="52" t="e">
        <f>IF(PLANEL_Pot_anual!E15&lt;&gt;0,#REF!/PLANEL_Pot_anual!E15,0)</f>
        <v>#REF!</v>
      </c>
      <c r="F31" s="52" t="e">
        <f>IF(PLANEL_Pot_anual!F15&lt;&gt;0,#REF!/PLANEL_Pot_anual!F15,0)</f>
        <v>#REF!</v>
      </c>
      <c r="G31" s="52" t="e">
        <f>IF(PLANEL_Pot_anual!G15&lt;&gt;0,#REF!/PLANEL_Pot_anual!G15,0)</f>
        <v>#REF!</v>
      </c>
      <c r="H31" s="52" t="e">
        <f>IF(PLANEL_Pot_anual!H15&lt;&gt;0,#REF!/PLANEL_Pot_anual!H15,0)</f>
        <v>#REF!</v>
      </c>
      <c r="I31" s="52" t="e">
        <f>IF(PLANEL_Pot_anual!I15&lt;&gt;0,#REF!/PLANEL_Pot_anual!I15,0)</f>
        <v>#REF!</v>
      </c>
      <c r="J31" s="52" t="e">
        <f>IF(PLANEL_Pot_anual!J15&lt;&gt;0,#REF!/PLANEL_Pot_anual!J15,0)</f>
        <v>#REF!</v>
      </c>
      <c r="K31" s="52" t="e">
        <f>IF(PLANEL_Pot_anual!K15&lt;&gt;0,#REF!/PLANEL_Pot_anual!K15,0)</f>
        <v>#REF!</v>
      </c>
      <c r="L31" s="52" t="e">
        <f>IF(PLANEL_Pot_anual!L15&lt;&gt;0,#REF!/PLANEL_Pot_anual!L15,0)</f>
        <v>#REF!</v>
      </c>
      <c r="M31" s="52" t="e">
        <f>IF(PLANEL_Pot_anual!M15&lt;&gt;0,#REF!/PLANEL_Pot_anual!M15,0)</f>
        <v>#REF!</v>
      </c>
      <c r="N31" s="52" t="e">
        <f>IF(PLANEL_Pot_anual!N15&lt;&gt;0,#REF!/PLANEL_Pot_anual!N15,0)</f>
        <v>#REF!</v>
      </c>
      <c r="O31" s="52" t="e">
        <f>IF(PLANEL_Pot_anual!O15&lt;&gt;0,#REF!/PLANEL_Pot_anual!O15,0)</f>
        <v>#REF!</v>
      </c>
      <c r="P31" s="52" t="e">
        <f>IF(PLANEL_Pot_anual!P15&lt;&gt;0,#REF!/PLANEL_Pot_anual!P15,0)</f>
        <v>#REF!</v>
      </c>
      <c r="Q31" s="52" t="e">
        <f>IF(PLANEL_Pot_anual!Q15&lt;&gt;0,#REF!/PLANEL_Pot_anual!Q15,0)</f>
        <v>#REF!</v>
      </c>
      <c r="R31" s="52" t="e">
        <f>IF(PLANEL_Pot_anual!R15&lt;&gt;0,#REF!/PLANEL_Pot_anual!R15,0)</f>
        <v>#REF!</v>
      </c>
      <c r="S31" s="52" t="e">
        <f>IF(PLANEL_Pot_anual!S15&lt;&gt;0,#REF!/PLANEL_Pot_anual!S15,0)</f>
        <v>#REF!</v>
      </c>
      <c r="T31" s="52" t="e">
        <f>IF(PLANEL_Pot_anual!T15&lt;&gt;0,#REF!/PLANEL_Pot_anual!T15,0)</f>
        <v>#REF!</v>
      </c>
      <c r="U31" s="52" t="e">
        <f>IF(PLANEL_Pot_anual!U15&lt;&gt;0,#REF!/PLANEL_Pot_anual!U15,0)</f>
        <v>#REF!</v>
      </c>
      <c r="V31" s="52" t="e">
        <f>IF(PLANEL_Pot_anual!V15&lt;&gt;0,#REF!/PLANEL_Pot_anual!V15,0)</f>
        <v>#REF!</v>
      </c>
      <c r="W31" s="52" t="e">
        <f>IF(PLANEL_Pot_anual!W15&lt;&gt;0,#REF!/PLANEL_Pot_anual!W15,0)</f>
        <v>#REF!</v>
      </c>
      <c r="X31" s="52" t="e">
        <f>IF(PLANEL_Pot_anual!X15&lt;&gt;0,#REF!/PLANEL_Pot_anual!X15,0)</f>
        <v>#REF!</v>
      </c>
      <c r="Y31" s="52" t="e">
        <f>IF(PLANEL_Pot_anual!Y15&lt;&gt;0,#REF!/PLANEL_Pot_anual!Y15,0)</f>
        <v>#REF!</v>
      </c>
      <c r="Z31" s="52" t="e">
        <f>IF(PLANEL_Pot_anual!Z15&lt;&gt;0,#REF!/PLANEL_Pot_anual!Z15,0)</f>
        <v>#REF!</v>
      </c>
      <c r="AA31" s="52" t="e">
        <f>IF(PLANEL_Pot_anual!AA15&lt;&gt;0,#REF!/PLANEL_Pot_anual!AA15,0)</f>
        <v>#REF!</v>
      </c>
      <c r="AB31" s="82" t="e">
        <f>IF(PLANEL_Pot_anual!AB15&lt;&gt;0,#REF!/PLANEL_Pot_anual!AB15,0)</f>
        <v>#REF!</v>
      </c>
      <c r="AC31" s="52" t="e">
        <f>IF(PLANEL_Pot_anual!AC15&lt;&gt;0,#REF!/PLANEL_Pot_anual!AC15,0)</f>
        <v>#REF!</v>
      </c>
      <c r="AD31" s="52" t="e">
        <f>IF(PLANEL_Pot_anual!AD15&lt;&gt;0,#REF!/PLANEL_Pot_anual!AD15,0)</f>
        <v>#REF!</v>
      </c>
      <c r="AE31" s="52" t="e">
        <f>IF(PLANEL_Pot_anual!AE15&lt;&gt;0,#REF!/PLANEL_Pot_anual!AE15,0)</f>
        <v>#REF!</v>
      </c>
      <c r="AF31" s="52" t="e">
        <f>IF(PLANEL_Pot_anual!AF15&lt;&gt;0,#REF!/PLANEL_Pot_anual!AF15,0)</f>
        <v>#REF!</v>
      </c>
      <c r="AG31" s="52" t="e">
        <f>IF(PLANEL_Pot_anual!AG15&lt;&gt;0,#REF!/PLANEL_Pot_anual!AG15,0)</f>
        <v>#REF!</v>
      </c>
      <c r="AH31" s="52" t="e">
        <f>IF(PLANEL_Pot_anual!AH15&lt;&gt;0,#REF!/PLANEL_Pot_anual!AH15,0)</f>
        <v>#REF!</v>
      </c>
      <c r="AI31" s="52" t="e">
        <f>IF(PLANEL_Pot_anual!AI15&lt;&gt;0,#REF!/PLANEL_Pot_anual!AI15,0)</f>
        <v>#REF!</v>
      </c>
      <c r="AJ31" s="52" t="e">
        <f>IF(PLANEL_Pot_anual!AJ15&lt;&gt;0,#REF!/PLANEL_Pot_anual!AJ15,0)</f>
        <v>#REF!</v>
      </c>
      <c r="AK31" s="52" t="e">
        <f>IF(PLANEL_Pot_anual!AK15&lt;&gt;0,#REF!/PLANEL_Pot_anual!AK15,0)</f>
        <v>#REF!</v>
      </c>
      <c r="AL31" s="52" t="e">
        <f>IF(PLANEL_Pot_anual!AL15&lt;&gt;0,#REF!/PLANEL_Pot_anual!AL15,0)</f>
        <v>#REF!</v>
      </c>
      <c r="AM31" s="46"/>
    </row>
    <row r="32" spans="2:40" x14ac:dyDescent="0.25">
      <c r="B32" s="16" t="s">
        <v>7</v>
      </c>
      <c r="C32" s="47"/>
      <c r="D32" s="47"/>
      <c r="E32" s="47"/>
      <c r="F32" s="47"/>
      <c r="G32" s="47"/>
      <c r="H32" s="47"/>
      <c r="I32" s="47"/>
      <c r="J32" s="47"/>
      <c r="K32" s="47"/>
      <c r="L32" s="47"/>
      <c r="M32" s="47"/>
      <c r="N32" s="47"/>
      <c r="O32" s="47"/>
      <c r="P32" s="47"/>
      <c r="Q32" s="47"/>
      <c r="R32" s="47"/>
      <c r="S32" s="47"/>
      <c r="T32" s="47"/>
      <c r="U32" s="47"/>
      <c r="V32" s="47"/>
      <c r="W32" s="47"/>
      <c r="X32" s="47"/>
      <c r="Y32" s="47"/>
      <c r="Z32" s="47"/>
      <c r="AA32" s="47"/>
      <c r="AB32" s="77"/>
      <c r="AC32" s="47"/>
      <c r="AD32" s="47"/>
      <c r="AE32" s="47"/>
      <c r="AF32" s="47"/>
      <c r="AG32" s="47"/>
      <c r="AH32" s="47"/>
      <c r="AI32" s="47"/>
      <c r="AJ32" s="47"/>
      <c r="AK32" s="47"/>
      <c r="AL32" s="47"/>
      <c r="AM32" s="46"/>
    </row>
    <row r="33" spans="2:39" s="89" customFormat="1" x14ac:dyDescent="0.25">
      <c r="B33" s="29" t="s">
        <v>58</v>
      </c>
      <c r="C33" s="86" t="e">
        <f>IF(PLANEL_Pot_anual!C17&lt;&gt;0,#REF!/PLANEL_Pot_anual!C17,0)</f>
        <v>#REF!</v>
      </c>
      <c r="D33" s="86" t="e">
        <f>IF(PLANEL_Pot_anual!D17&lt;&gt;0,#REF!/PLANEL_Pot_anual!D17,0)</f>
        <v>#REF!</v>
      </c>
      <c r="E33" s="86" t="e">
        <f>IF(PLANEL_Pot_anual!E17&lt;&gt;0,#REF!/PLANEL_Pot_anual!E17,0)</f>
        <v>#REF!</v>
      </c>
      <c r="F33" s="86" t="e">
        <f>IF(PLANEL_Pot_anual!F17&lt;&gt;0,#REF!/PLANEL_Pot_anual!F17,0)</f>
        <v>#REF!</v>
      </c>
      <c r="G33" s="86" t="e">
        <f>IF(PLANEL_Pot_anual!G17&lt;&gt;0,#REF!/PLANEL_Pot_anual!G17,0)</f>
        <v>#REF!</v>
      </c>
      <c r="H33" s="86" t="e">
        <f>IF(PLANEL_Pot_anual!H17&lt;&gt;0,#REF!/PLANEL_Pot_anual!H17,0)</f>
        <v>#REF!</v>
      </c>
      <c r="I33" s="86" t="e">
        <f>IF(PLANEL_Pot_anual!I17&lt;&gt;0,#REF!/PLANEL_Pot_anual!I17,0)</f>
        <v>#REF!</v>
      </c>
      <c r="J33" s="86" t="e">
        <f>IF(PLANEL_Pot_anual!J17&lt;&gt;0,#REF!/PLANEL_Pot_anual!J17,0)</f>
        <v>#REF!</v>
      </c>
      <c r="K33" s="86" t="e">
        <f>IF(PLANEL_Pot_anual!K17&lt;&gt;0,#REF!/PLANEL_Pot_anual!K17,0)</f>
        <v>#REF!</v>
      </c>
      <c r="L33" s="86" t="e">
        <f>IF(PLANEL_Pot_anual!L17&lt;&gt;0,#REF!/PLANEL_Pot_anual!L17,0)</f>
        <v>#REF!</v>
      </c>
      <c r="M33" s="86" t="e">
        <f>IF(PLANEL_Pot_anual!M17&lt;&gt;0,#REF!/PLANEL_Pot_anual!M17,0)</f>
        <v>#REF!</v>
      </c>
      <c r="N33" s="86" t="e">
        <f>IF(PLANEL_Pot_anual!N17&lt;&gt;0,#REF!/PLANEL_Pot_anual!N17,0)</f>
        <v>#REF!</v>
      </c>
      <c r="O33" s="86" t="e">
        <f>IF(PLANEL_Pot_anual!O17&lt;&gt;0,#REF!/PLANEL_Pot_anual!O17,0)</f>
        <v>#REF!</v>
      </c>
      <c r="P33" s="86" t="e">
        <f>IF(PLANEL_Pot_anual!P17&lt;&gt;0,#REF!/PLANEL_Pot_anual!P17,0)</f>
        <v>#REF!</v>
      </c>
      <c r="Q33" s="86" t="e">
        <f>IF(PLANEL_Pot_anual!Q17&lt;&gt;0,#REF!/PLANEL_Pot_anual!Q17,0)</f>
        <v>#REF!</v>
      </c>
      <c r="R33" s="86" t="e">
        <f>IF(PLANEL_Pot_anual!R17&lt;&gt;0,#REF!/PLANEL_Pot_anual!R17,0)</f>
        <v>#REF!</v>
      </c>
      <c r="S33" s="86" t="e">
        <f>IF(PLANEL_Pot_anual!S17&lt;&gt;0,#REF!/PLANEL_Pot_anual!S17,0)</f>
        <v>#REF!</v>
      </c>
      <c r="T33" s="86" t="e">
        <f>IF(PLANEL_Pot_anual!T17&lt;&gt;0,#REF!/PLANEL_Pot_anual!T17,0)</f>
        <v>#REF!</v>
      </c>
      <c r="U33" s="86" t="e">
        <f>IF(PLANEL_Pot_anual!U17&lt;&gt;0,#REF!/PLANEL_Pot_anual!U17,0)</f>
        <v>#REF!</v>
      </c>
      <c r="V33" s="86" t="e">
        <f>IF(PLANEL_Pot_anual!V17&lt;&gt;0,#REF!/PLANEL_Pot_anual!V17,0)</f>
        <v>#REF!</v>
      </c>
      <c r="W33" s="86" t="e">
        <f>IF(PLANEL_Pot_anual!W17&lt;&gt;0,#REF!/PLANEL_Pot_anual!W17,0)</f>
        <v>#REF!</v>
      </c>
      <c r="X33" s="86" t="e">
        <f>IF(PLANEL_Pot_anual!X17&lt;&gt;0,#REF!/PLANEL_Pot_anual!X17,0)</f>
        <v>#REF!</v>
      </c>
      <c r="Y33" s="86" t="e">
        <f>IF(PLANEL_Pot_anual!Y17&lt;&gt;0,#REF!/PLANEL_Pot_anual!Y17,0)</f>
        <v>#REF!</v>
      </c>
      <c r="Z33" s="86" t="e">
        <f>IF(PLANEL_Pot_anual!Z17&lt;&gt;0,#REF!/PLANEL_Pot_anual!Z17,0)</f>
        <v>#REF!</v>
      </c>
      <c r="AA33" s="86" t="e">
        <f>IF(PLANEL_Pot_anual!AA17&lt;&gt;0,#REF!/PLANEL_Pot_anual!AA17,0)</f>
        <v>#REF!</v>
      </c>
      <c r="AB33" s="87" t="e">
        <f>IF(PLANEL_Pot_anual!AB17&lt;&gt;0,#REF!/PLANEL_Pot_anual!AB17,0)</f>
        <v>#REF!</v>
      </c>
      <c r="AC33" s="86" t="e">
        <f>IF(PLANEL_Pot_anual!AC17&lt;&gt;0,#REF!/PLANEL_Pot_anual!AC17,0)</f>
        <v>#REF!</v>
      </c>
      <c r="AD33" s="86" t="e">
        <f>IF(PLANEL_Pot_anual!AD17&lt;&gt;0,#REF!/PLANEL_Pot_anual!AD17,0)</f>
        <v>#REF!</v>
      </c>
      <c r="AE33" s="86" t="e">
        <f>IF(PLANEL_Pot_anual!AE17&lt;&gt;0,#REF!/PLANEL_Pot_anual!AE17,0)</f>
        <v>#REF!</v>
      </c>
      <c r="AF33" s="86" t="e">
        <f>IF(PLANEL_Pot_anual!AF17&lt;&gt;0,#REF!/PLANEL_Pot_anual!AF17,0)</f>
        <v>#REF!</v>
      </c>
      <c r="AG33" s="86" t="e">
        <f>IF(PLANEL_Pot_anual!AG17&lt;&gt;0,#REF!/PLANEL_Pot_anual!AG17,0)</f>
        <v>#REF!</v>
      </c>
      <c r="AH33" s="86" t="e">
        <f>IF(PLANEL_Pot_anual!AH17&lt;&gt;0,#REF!/PLANEL_Pot_anual!AH17,0)</f>
        <v>#REF!</v>
      </c>
      <c r="AI33" s="86" t="e">
        <f>IF(PLANEL_Pot_anual!AI17&lt;&gt;0,#REF!/PLANEL_Pot_anual!AI17,0)</f>
        <v>#REF!</v>
      </c>
      <c r="AJ33" s="86" t="e">
        <f>IF(PLANEL_Pot_anual!AJ17&lt;&gt;0,#REF!/PLANEL_Pot_anual!AJ17,0)</f>
        <v>#REF!</v>
      </c>
      <c r="AK33" s="86" t="e">
        <f>IF(PLANEL_Pot_anual!AK17&lt;&gt;0,#REF!/PLANEL_Pot_anual!AK17,0)</f>
        <v>#REF!</v>
      </c>
      <c r="AL33" s="86" t="e">
        <f>IF(PLANEL_Pot_anual!AL17&lt;&gt;0,#REF!/PLANEL_Pot_anual!AL17,0)</f>
        <v>#REF!</v>
      </c>
      <c r="AM33" s="88"/>
    </row>
    <row r="34" spans="2:39" x14ac:dyDescent="0.25">
      <c r="B34" s="29" t="s">
        <v>59</v>
      </c>
      <c r="C34" s="51">
        <f>IF(PLANEL_Pot_anual!C18&lt;&gt;0,#REF!/PLANEL_Pot_anual!C18,0)</f>
        <v>0</v>
      </c>
      <c r="D34" s="51">
        <f>IF(PLANEL_Pot_anual!D18&lt;&gt;0,#REF!/PLANEL_Pot_anual!D18,0)</f>
        <v>0</v>
      </c>
      <c r="E34" s="51">
        <f>IF(PLANEL_Pot_anual!E18&lt;&gt;0,#REF!/PLANEL_Pot_anual!E18,0)</f>
        <v>0</v>
      </c>
      <c r="F34" s="51">
        <f>IF(PLANEL_Pot_anual!F18&lt;&gt;0,#REF!/PLANEL_Pot_anual!F18,0)</f>
        <v>0</v>
      </c>
      <c r="G34" s="51">
        <f>IF(PLANEL_Pot_anual!G18&lt;&gt;0,#REF!/PLANEL_Pot_anual!G18,0)</f>
        <v>0</v>
      </c>
      <c r="H34" s="51">
        <f>IF(PLANEL_Pot_anual!H18&lt;&gt;0,#REF!/PLANEL_Pot_anual!H18,0)</f>
        <v>0</v>
      </c>
      <c r="I34" s="51">
        <f>IF(PLANEL_Pot_anual!I18&lt;&gt;0,#REF!/PLANEL_Pot_anual!I18,0)</f>
        <v>0</v>
      </c>
      <c r="J34" s="51">
        <f>IF(PLANEL_Pot_anual!J18&lt;&gt;0,#REF!/PLANEL_Pot_anual!J18,0)</f>
        <v>0</v>
      </c>
      <c r="K34" s="51">
        <f>IF(PLANEL_Pot_anual!K18&lt;&gt;0,#REF!/PLANEL_Pot_anual!K18,0)</f>
        <v>0</v>
      </c>
      <c r="L34" s="51">
        <f>IF(PLANEL_Pot_anual!L18&lt;&gt;0,#REF!/PLANEL_Pot_anual!L18,0)</f>
        <v>0</v>
      </c>
      <c r="M34" s="51">
        <f>IF(PLANEL_Pot_anual!M18&lt;&gt;0,#REF!/PLANEL_Pot_anual!M18,0)</f>
        <v>0</v>
      </c>
      <c r="N34" s="51">
        <f>IF(PLANEL_Pot_anual!N18&lt;&gt;0,#REF!/PLANEL_Pot_anual!N18,0)</f>
        <v>0</v>
      </c>
      <c r="O34" s="51">
        <f>IF(PLANEL_Pot_anual!O18&lt;&gt;0,#REF!/PLANEL_Pot_anual!O18,0)</f>
        <v>0</v>
      </c>
      <c r="P34" s="51">
        <f>IF(PLANEL_Pot_anual!P18&lt;&gt;0,#REF!/PLANEL_Pot_anual!P18,0)</f>
        <v>0</v>
      </c>
      <c r="Q34" s="51">
        <f>IF(PLANEL_Pot_anual!Q18&lt;&gt;0,#REF!/PLANEL_Pot_anual!Q18,0)</f>
        <v>0</v>
      </c>
      <c r="R34" s="51">
        <f>IF(PLANEL_Pot_anual!R18&lt;&gt;0,#REF!/PLANEL_Pot_anual!R18,0)</f>
        <v>0</v>
      </c>
      <c r="S34" s="51">
        <f>IF(PLANEL_Pot_anual!S18&lt;&gt;0,#REF!/PLANEL_Pot_anual!S18,0)</f>
        <v>0</v>
      </c>
      <c r="T34" s="51">
        <f>IF(PLANEL_Pot_anual!T18&lt;&gt;0,#REF!/PLANEL_Pot_anual!T18,0)</f>
        <v>0</v>
      </c>
      <c r="U34" s="51">
        <f>IF(PLANEL_Pot_anual!U18&lt;&gt;0,#REF!/PLANEL_Pot_anual!U18,0)</f>
        <v>0</v>
      </c>
      <c r="V34" s="51">
        <f>IF(PLANEL_Pot_anual!V18&lt;&gt;0,#REF!/PLANEL_Pot_anual!V18,0)</f>
        <v>0</v>
      </c>
      <c r="W34" s="51">
        <f>IF(PLANEL_Pot_anual!W18&lt;&gt;0,#REF!/PLANEL_Pot_anual!W18,0)</f>
        <v>0</v>
      </c>
      <c r="X34" s="51">
        <f>IF(PLANEL_Pot_anual!X18&lt;&gt;0,#REF!/PLANEL_Pot_anual!X18,0)</f>
        <v>0</v>
      </c>
      <c r="Y34" s="51">
        <f>IF(PLANEL_Pot_anual!Y18&lt;&gt;0,#REF!/PLANEL_Pot_anual!Y18,0)</f>
        <v>0</v>
      </c>
      <c r="Z34" s="51">
        <f>IF(PLANEL_Pot_anual!Z18&lt;&gt;0,#REF!/PLANEL_Pot_anual!Z18,0)</f>
        <v>0</v>
      </c>
      <c r="AA34" s="51">
        <f>IF(PLANEL_Pot_anual!AA18&lt;&gt;0,#REF!/PLANEL_Pot_anual!AA18,0)</f>
        <v>0</v>
      </c>
      <c r="AB34" s="81">
        <f>IF(PLANEL_Pot_anual!AB18&lt;&gt;0,#REF!/PLANEL_Pot_anual!AB18,0)</f>
        <v>0</v>
      </c>
      <c r="AC34" s="51">
        <f>IF(PLANEL_Pot_anual!AC18&lt;&gt;0,#REF!/PLANEL_Pot_anual!AC18,0)</f>
        <v>0</v>
      </c>
      <c r="AD34" s="51">
        <f>IF(PLANEL_Pot_anual!AD18&lt;&gt;0,#REF!/PLANEL_Pot_anual!AD18,0)</f>
        <v>0</v>
      </c>
      <c r="AE34" s="51">
        <f>IF(PLANEL_Pot_anual!AE18&lt;&gt;0,#REF!/PLANEL_Pot_anual!AE18,0)</f>
        <v>0</v>
      </c>
      <c r="AF34" s="51">
        <f>IF(PLANEL_Pot_anual!AF18&lt;&gt;0,#REF!/PLANEL_Pot_anual!AF18,0)</f>
        <v>0</v>
      </c>
      <c r="AG34" s="51">
        <f>IF(PLANEL_Pot_anual!AG18&lt;&gt;0,#REF!/PLANEL_Pot_anual!AG18,0)</f>
        <v>0</v>
      </c>
      <c r="AH34" s="51">
        <f>IF(PLANEL_Pot_anual!AH18&lt;&gt;0,#REF!/PLANEL_Pot_anual!AH18,0)</f>
        <v>0</v>
      </c>
      <c r="AI34" s="51">
        <f>IF(PLANEL_Pot_anual!AI18&lt;&gt;0,#REF!/PLANEL_Pot_anual!AI18,0)</f>
        <v>0</v>
      </c>
      <c r="AJ34" s="51">
        <f>IF(PLANEL_Pot_anual!AJ18&lt;&gt;0,#REF!/PLANEL_Pot_anual!AJ18,0)</f>
        <v>0</v>
      </c>
      <c r="AK34" s="51">
        <f>IF(PLANEL_Pot_anual!AK18&lt;&gt;0,#REF!/PLANEL_Pot_anual!AK18,0)</f>
        <v>0</v>
      </c>
      <c r="AL34" s="51">
        <f>IF(PLANEL_Pot_anual!AL18&lt;&gt;0,#REF!/PLANEL_Pot_anual!AL18,0)</f>
        <v>0</v>
      </c>
      <c r="AM34" s="46"/>
    </row>
    <row r="35" spans="2:39" x14ac:dyDescent="0.25">
      <c r="B35" s="16" t="s">
        <v>8</v>
      </c>
      <c r="C35" s="47"/>
      <c r="D35" s="47"/>
      <c r="E35" s="47"/>
      <c r="F35" s="47"/>
      <c r="G35" s="47"/>
      <c r="H35" s="47"/>
      <c r="I35" s="47"/>
      <c r="J35" s="47"/>
      <c r="K35" s="47"/>
      <c r="L35" s="47"/>
      <c r="M35" s="47"/>
      <c r="N35" s="47"/>
      <c r="O35" s="47"/>
      <c r="P35" s="47"/>
      <c r="Q35" s="47"/>
      <c r="R35" s="47"/>
      <c r="S35" s="47"/>
      <c r="T35" s="47"/>
      <c r="U35" s="47"/>
      <c r="V35" s="47"/>
      <c r="W35" s="47"/>
      <c r="X35" s="47"/>
      <c r="Y35" s="47"/>
      <c r="Z35" s="47"/>
      <c r="AA35" s="47"/>
      <c r="AB35" s="77"/>
      <c r="AC35" s="47"/>
      <c r="AD35" s="47"/>
      <c r="AE35" s="47"/>
      <c r="AF35" s="47"/>
      <c r="AG35" s="47"/>
      <c r="AH35" s="47"/>
      <c r="AI35" s="47"/>
      <c r="AJ35" s="47"/>
      <c r="AK35" s="47"/>
      <c r="AL35" s="47"/>
      <c r="AM35" s="46"/>
    </row>
    <row r="36" spans="2:39" x14ac:dyDescent="0.25">
      <c r="B36" s="25" t="s">
        <v>53</v>
      </c>
      <c r="C36" s="53" t="e">
        <f>IF(PLANEL_Pot_anual!C20&lt;&gt;0,#REF!/PLANEL_Pot_anual!C20,0)</f>
        <v>#REF!</v>
      </c>
      <c r="D36" s="53" t="e">
        <f>IF(PLANEL_Pot_anual!D20&lt;&gt;0,#REF!/PLANEL_Pot_anual!D20,0)</f>
        <v>#REF!</v>
      </c>
      <c r="E36" s="53" t="e">
        <f>IF(PLANEL_Pot_anual!E20&lt;&gt;0,#REF!/PLANEL_Pot_anual!E20,0)</f>
        <v>#REF!</v>
      </c>
      <c r="F36" s="53" t="e">
        <f>IF(PLANEL_Pot_anual!F20&lt;&gt;0,#REF!/PLANEL_Pot_anual!F20,0)</f>
        <v>#REF!</v>
      </c>
      <c r="G36" s="53" t="e">
        <f>IF(PLANEL_Pot_anual!G20&lt;&gt;0,#REF!/PLANEL_Pot_anual!G20,0)</f>
        <v>#REF!</v>
      </c>
      <c r="H36" s="53" t="e">
        <f>IF(PLANEL_Pot_anual!H20&lt;&gt;0,#REF!/PLANEL_Pot_anual!H20,0)</f>
        <v>#REF!</v>
      </c>
      <c r="I36" s="53" t="e">
        <f>IF(PLANEL_Pot_anual!I20&lt;&gt;0,#REF!/PLANEL_Pot_anual!I20,0)</f>
        <v>#REF!</v>
      </c>
      <c r="J36" s="53" t="e">
        <f>IF(PLANEL_Pot_anual!J20&lt;&gt;0,#REF!/PLANEL_Pot_anual!J20,0)</f>
        <v>#REF!</v>
      </c>
      <c r="K36" s="53" t="e">
        <f>IF(PLANEL_Pot_anual!K20&lt;&gt;0,#REF!/PLANEL_Pot_anual!K20,0)</f>
        <v>#REF!</v>
      </c>
      <c r="L36" s="53" t="e">
        <f>IF(PLANEL_Pot_anual!L20&lt;&gt;0,#REF!/PLANEL_Pot_anual!L20,0)</f>
        <v>#REF!</v>
      </c>
      <c r="M36" s="53" t="e">
        <f>IF(PLANEL_Pot_anual!M20&lt;&gt;0,#REF!/PLANEL_Pot_anual!M20,0)</f>
        <v>#REF!</v>
      </c>
      <c r="N36" s="53" t="e">
        <f>IF(PLANEL_Pot_anual!N20&lt;&gt;0,#REF!/PLANEL_Pot_anual!N20,0)</f>
        <v>#REF!</v>
      </c>
      <c r="O36" s="53" t="e">
        <f>IF(PLANEL_Pot_anual!O20&lt;&gt;0,#REF!/PLANEL_Pot_anual!O20,0)</f>
        <v>#REF!</v>
      </c>
      <c r="P36" s="53" t="e">
        <f>IF(PLANEL_Pot_anual!P20&lt;&gt;0,#REF!/PLANEL_Pot_anual!P20,0)</f>
        <v>#REF!</v>
      </c>
      <c r="Q36" s="53" t="e">
        <f>IF(PLANEL_Pot_anual!Q20&lt;&gt;0,#REF!/PLANEL_Pot_anual!Q20,0)</f>
        <v>#REF!</v>
      </c>
      <c r="R36" s="53" t="e">
        <f>IF(PLANEL_Pot_anual!R20&lt;&gt;0,#REF!/PLANEL_Pot_anual!R20,0)</f>
        <v>#REF!</v>
      </c>
      <c r="S36" s="53" t="e">
        <f>IF(PLANEL_Pot_anual!S20&lt;&gt;0,#REF!/PLANEL_Pot_anual!S20,0)</f>
        <v>#REF!</v>
      </c>
      <c r="T36" s="53" t="e">
        <f>IF(PLANEL_Pot_anual!T20&lt;&gt;0,#REF!/PLANEL_Pot_anual!T20,0)</f>
        <v>#REF!</v>
      </c>
      <c r="U36" s="53" t="e">
        <f>IF(PLANEL_Pot_anual!U20&lt;&gt;0,#REF!/PLANEL_Pot_anual!U20,0)</f>
        <v>#REF!</v>
      </c>
      <c r="V36" s="53" t="e">
        <f>IF(PLANEL_Pot_anual!V20&lt;&gt;0,#REF!/PLANEL_Pot_anual!V20,0)</f>
        <v>#REF!</v>
      </c>
      <c r="W36" s="53" t="e">
        <f>IF(PLANEL_Pot_anual!W20&lt;&gt;0,#REF!/PLANEL_Pot_anual!W20,0)</f>
        <v>#REF!</v>
      </c>
      <c r="X36" s="53" t="e">
        <f>IF(PLANEL_Pot_anual!X20&lt;&gt;0,#REF!/PLANEL_Pot_anual!X20,0)</f>
        <v>#REF!</v>
      </c>
      <c r="Y36" s="53" t="e">
        <f>IF(PLANEL_Pot_anual!Y20&lt;&gt;0,#REF!/PLANEL_Pot_anual!Y20,0)</f>
        <v>#REF!</v>
      </c>
      <c r="Z36" s="53" t="e">
        <f>IF(PLANEL_Pot_anual!Z20&lt;&gt;0,#REF!/PLANEL_Pot_anual!Z20,0)</f>
        <v>#REF!</v>
      </c>
      <c r="AA36" s="53" t="e">
        <f>IF(PLANEL_Pot_anual!AA20&lt;&gt;0,#REF!/PLANEL_Pot_anual!AA20,0)</f>
        <v>#REF!</v>
      </c>
      <c r="AB36" s="83" t="e">
        <f>IF(PLANEL_Pot_anual!AB20&lt;&gt;0,#REF!/PLANEL_Pot_anual!AB20,0)</f>
        <v>#REF!</v>
      </c>
      <c r="AC36" s="53" t="e">
        <f>IF(PLANEL_Pot_anual!AC20&lt;&gt;0,#REF!/PLANEL_Pot_anual!AC20,0)</f>
        <v>#REF!</v>
      </c>
      <c r="AD36" s="53" t="e">
        <f>IF(PLANEL_Pot_anual!AD20&lt;&gt;0,#REF!/PLANEL_Pot_anual!AD20,0)</f>
        <v>#REF!</v>
      </c>
      <c r="AE36" s="53" t="e">
        <f>IF(PLANEL_Pot_anual!AE20&lt;&gt;0,#REF!/PLANEL_Pot_anual!AE20,0)</f>
        <v>#REF!</v>
      </c>
      <c r="AF36" s="53" t="e">
        <f>IF(PLANEL_Pot_anual!AF20&lt;&gt;0,#REF!/PLANEL_Pot_anual!AF20,0)</f>
        <v>#REF!</v>
      </c>
      <c r="AG36" s="53" t="e">
        <f>IF(PLANEL_Pot_anual!AG20&lt;&gt;0,#REF!/PLANEL_Pot_anual!AG20,0)</f>
        <v>#REF!</v>
      </c>
      <c r="AH36" s="53" t="e">
        <f>IF(PLANEL_Pot_anual!AH20&lt;&gt;0,#REF!/PLANEL_Pot_anual!AH20,0)</f>
        <v>#REF!</v>
      </c>
      <c r="AI36" s="53" t="e">
        <f>IF(PLANEL_Pot_anual!AI20&lt;&gt;0,#REF!/PLANEL_Pot_anual!AI20,0)</f>
        <v>#REF!</v>
      </c>
      <c r="AJ36" s="53" t="e">
        <f>IF(PLANEL_Pot_anual!AJ20&lt;&gt;0,#REF!/PLANEL_Pot_anual!AJ20,0)</f>
        <v>#REF!</v>
      </c>
      <c r="AK36" s="53" t="e">
        <f>IF(PLANEL_Pot_anual!AK20&lt;&gt;0,#REF!/PLANEL_Pot_anual!AK20,0)</f>
        <v>#REF!</v>
      </c>
      <c r="AL36" s="53" t="e">
        <f>IF(PLANEL_Pot_anual!AL20&lt;&gt;0,#REF!/PLANEL_Pot_anual!AL20,0)</f>
        <v>#REF!</v>
      </c>
      <c r="AM36" s="46"/>
    </row>
    <row r="37" spans="2:39" x14ac:dyDescent="0.25">
      <c r="B37" s="25" t="s">
        <v>54</v>
      </c>
      <c r="C37" s="53">
        <f>IF(PLANEL_Pot_anual!C21&lt;&gt;0,#REF!/PLANEL_Pot_anual!C21,0)</f>
        <v>0</v>
      </c>
      <c r="D37" s="53">
        <f>IF(PLANEL_Pot_anual!D21&lt;&gt;0,#REF!/PLANEL_Pot_anual!D21,0)</f>
        <v>0</v>
      </c>
      <c r="E37" s="53">
        <f>IF(PLANEL_Pot_anual!E21&lt;&gt;0,#REF!/PLANEL_Pot_anual!E21,0)</f>
        <v>0</v>
      </c>
      <c r="F37" s="53">
        <f>IF(PLANEL_Pot_anual!F21&lt;&gt;0,#REF!/PLANEL_Pot_anual!F21,0)</f>
        <v>0</v>
      </c>
      <c r="G37" s="53">
        <f>IF(PLANEL_Pot_anual!G21&lt;&gt;0,#REF!/PLANEL_Pot_anual!G21,0)</f>
        <v>0</v>
      </c>
      <c r="H37" s="53">
        <f>IF(PLANEL_Pot_anual!H21&lt;&gt;0,#REF!/PLANEL_Pot_anual!H21,0)</f>
        <v>0</v>
      </c>
      <c r="I37" s="53">
        <f>IF(PLANEL_Pot_anual!I21&lt;&gt;0,#REF!/PLANEL_Pot_anual!I21,0)</f>
        <v>0</v>
      </c>
      <c r="J37" s="53">
        <f>IF(PLANEL_Pot_anual!J21&lt;&gt;0,#REF!/PLANEL_Pot_anual!J21,0)</f>
        <v>0</v>
      </c>
      <c r="K37" s="53">
        <f>IF(PLANEL_Pot_anual!K21&lt;&gt;0,#REF!/PLANEL_Pot_anual!K21,0)</f>
        <v>0</v>
      </c>
      <c r="L37" s="53">
        <f>IF(PLANEL_Pot_anual!L21&lt;&gt;0,#REF!/PLANEL_Pot_anual!L21,0)</f>
        <v>0</v>
      </c>
      <c r="M37" s="53">
        <f>IF(PLANEL_Pot_anual!M21&lt;&gt;0,#REF!/PLANEL_Pot_anual!M21,0)</f>
        <v>0</v>
      </c>
      <c r="N37" s="53">
        <f>IF(PLANEL_Pot_anual!N21&lt;&gt;0,#REF!/PLANEL_Pot_anual!N21,0)</f>
        <v>0</v>
      </c>
      <c r="O37" s="53">
        <f>IF(PLANEL_Pot_anual!O21&lt;&gt;0,#REF!/PLANEL_Pot_anual!O21,0)</f>
        <v>0</v>
      </c>
      <c r="P37" s="53">
        <f>IF(PLANEL_Pot_anual!P21&lt;&gt;0,#REF!/PLANEL_Pot_anual!P21,0)</f>
        <v>0</v>
      </c>
      <c r="Q37" s="53">
        <f>IF(PLANEL_Pot_anual!Q21&lt;&gt;0,#REF!/PLANEL_Pot_anual!Q21,0)</f>
        <v>0</v>
      </c>
      <c r="R37" s="53">
        <f>IF(PLANEL_Pot_anual!R21&lt;&gt;0,#REF!/PLANEL_Pot_anual!R21,0)</f>
        <v>0</v>
      </c>
      <c r="S37" s="53">
        <f>IF(PLANEL_Pot_anual!S21&lt;&gt;0,#REF!/PLANEL_Pot_anual!S21,0)</f>
        <v>0</v>
      </c>
      <c r="T37" s="53">
        <f>IF(PLANEL_Pot_anual!T21&lt;&gt;0,#REF!/PLANEL_Pot_anual!T21,0)</f>
        <v>0</v>
      </c>
      <c r="U37" s="53">
        <f>IF(PLANEL_Pot_anual!U21&lt;&gt;0,#REF!/PLANEL_Pot_anual!U21,0)</f>
        <v>0</v>
      </c>
      <c r="V37" s="53">
        <f>IF(PLANEL_Pot_anual!V21&lt;&gt;0,#REF!/PLANEL_Pot_anual!V21,0)</f>
        <v>0</v>
      </c>
      <c r="W37" s="53">
        <f>IF(PLANEL_Pot_anual!W21&lt;&gt;0,#REF!/PLANEL_Pot_anual!W21,0)</f>
        <v>0</v>
      </c>
      <c r="X37" s="53">
        <f>IF(PLANEL_Pot_anual!X21&lt;&gt;0,#REF!/PLANEL_Pot_anual!X21,0)</f>
        <v>0</v>
      </c>
      <c r="Y37" s="53">
        <f>IF(PLANEL_Pot_anual!Y21&lt;&gt;0,#REF!/PLANEL_Pot_anual!Y21,0)</f>
        <v>0</v>
      </c>
      <c r="Z37" s="53">
        <f>IF(PLANEL_Pot_anual!Z21&lt;&gt;0,#REF!/PLANEL_Pot_anual!Z21,0)</f>
        <v>0</v>
      </c>
      <c r="AA37" s="53">
        <f>IF(PLANEL_Pot_anual!AA21&lt;&gt;0,#REF!/PLANEL_Pot_anual!AA21,0)</f>
        <v>0</v>
      </c>
      <c r="AB37" s="83">
        <f>IF(PLANEL_Pot_anual!AB21&lt;&gt;0,#REF!/PLANEL_Pot_anual!AB21,0)</f>
        <v>0</v>
      </c>
      <c r="AC37" s="53">
        <f>IF(PLANEL_Pot_anual!AC21&lt;&gt;0,#REF!/PLANEL_Pot_anual!AC21,0)</f>
        <v>0</v>
      </c>
      <c r="AD37" s="53">
        <f>IF(PLANEL_Pot_anual!AD21&lt;&gt;0,#REF!/PLANEL_Pot_anual!AD21,0)</f>
        <v>0</v>
      </c>
      <c r="AE37" s="53">
        <f>IF(PLANEL_Pot_anual!AE21&lt;&gt;0,#REF!/PLANEL_Pot_anual!AE21,0)</f>
        <v>0</v>
      </c>
      <c r="AF37" s="53">
        <f>IF(PLANEL_Pot_anual!AF21&lt;&gt;0,#REF!/PLANEL_Pot_anual!AF21,0)</f>
        <v>0</v>
      </c>
      <c r="AG37" s="53">
        <f>IF(PLANEL_Pot_anual!AG21&lt;&gt;0,#REF!/PLANEL_Pot_anual!AG21,0)</f>
        <v>0</v>
      </c>
      <c r="AH37" s="53">
        <f>IF(PLANEL_Pot_anual!AH21&lt;&gt;0,#REF!/PLANEL_Pot_anual!AH21,0)</f>
        <v>0</v>
      </c>
      <c r="AI37" s="53">
        <f>IF(PLANEL_Pot_anual!AI21&lt;&gt;0,#REF!/PLANEL_Pot_anual!AI21,0)</f>
        <v>0</v>
      </c>
      <c r="AJ37" s="53">
        <f>IF(PLANEL_Pot_anual!AJ21&lt;&gt;0,#REF!/PLANEL_Pot_anual!AJ21,0)</f>
        <v>0</v>
      </c>
      <c r="AK37" s="53">
        <f>IF(PLANEL_Pot_anual!AK21&lt;&gt;0,#REF!/PLANEL_Pot_anual!AK21,0)</f>
        <v>0</v>
      </c>
      <c r="AL37" s="53">
        <f>IF(PLANEL_Pot_anual!AL21&lt;&gt;0,#REF!/PLANEL_Pot_anual!AL21,0)</f>
        <v>0</v>
      </c>
      <c r="AM37" s="46"/>
    </row>
    <row r="38" spans="2:39" x14ac:dyDescent="0.25">
      <c r="B38" s="231" t="s">
        <v>55</v>
      </c>
      <c r="C38" s="260">
        <f>IF(PLANEL_Pot_anual!C22&lt;&gt;0,C13/PLANEL_Pot_anual!C22,0)</f>
        <v>0.9215000000000001</v>
      </c>
      <c r="D38" s="260">
        <f>IF(PLANEL_Pot_anual!D22&lt;&gt;0,D13/PLANEL_Pot_anual!D22,0)</f>
        <v>0.9215000000000001</v>
      </c>
      <c r="E38" s="260">
        <f>IF(PLANEL_Pot_anual!E22&lt;&gt;0,E13/PLANEL_Pot_anual!E22,0)</f>
        <v>0.9215000000000001</v>
      </c>
      <c r="F38" s="260">
        <f>IF(PLANEL_Pot_anual!F22&lt;&gt;0,F13/PLANEL_Pot_anual!F22,0)</f>
        <v>0.9215000000000001</v>
      </c>
      <c r="G38" s="260">
        <f>IF(PLANEL_Pot_anual!G22&lt;&gt;0,G13/PLANEL_Pot_anual!G22,0)</f>
        <v>0.9215000000000001</v>
      </c>
      <c r="H38" s="260">
        <f>IF(PLANEL_Pot_anual!H22&lt;&gt;0,H13/PLANEL_Pot_anual!H22,0)</f>
        <v>0.9215000000000001</v>
      </c>
      <c r="I38" s="260">
        <f>IF(PLANEL_Pot_anual!I22&lt;&gt;0,I13/PLANEL_Pot_anual!I22,0)</f>
        <v>0.9215000000000001</v>
      </c>
      <c r="J38" s="260">
        <f>IF(PLANEL_Pot_anual!J22&lt;&gt;0,J13/PLANEL_Pot_anual!J22,0)</f>
        <v>0.9215000000000001</v>
      </c>
      <c r="K38" s="260">
        <f>IF(PLANEL_Pot_anual!K22&lt;&gt;0,K13/PLANEL_Pot_anual!K22,0)</f>
        <v>0.9215000000000001</v>
      </c>
      <c r="L38" s="260">
        <f>IF(PLANEL_Pot_anual!L22&lt;&gt;0,L13/PLANEL_Pot_anual!L22,0)</f>
        <v>0.9215000000000001</v>
      </c>
      <c r="M38" s="260">
        <f>IF(PLANEL_Pot_anual!M22&lt;&gt;0,M13/PLANEL_Pot_anual!M22,0)</f>
        <v>0.9215000000000001</v>
      </c>
      <c r="N38" s="260">
        <f>IF(PLANEL_Pot_anual!N22&lt;&gt;0,N13/PLANEL_Pot_anual!N22,0)</f>
        <v>0.9215000000000001</v>
      </c>
      <c r="O38" s="260">
        <f>IF(PLANEL_Pot_anual!O22&lt;&gt;0,O13/PLANEL_Pot_anual!O22,0)</f>
        <v>0.9215000000000001</v>
      </c>
      <c r="P38" s="260">
        <f>IF(PLANEL_Pot_anual!P22&lt;&gt;0,P13/PLANEL_Pot_anual!P22,0)</f>
        <v>0.9215000000000001</v>
      </c>
      <c r="Q38" s="260">
        <f>IF(PLANEL_Pot_anual!Q22&lt;&gt;0,Q13/PLANEL_Pot_anual!Q22,0)</f>
        <v>0.9215000000000001</v>
      </c>
      <c r="R38" s="260">
        <f>IF(PLANEL_Pot_anual!R22&lt;&gt;0,R13/PLANEL_Pot_anual!R22,0)</f>
        <v>0.9215000000000001</v>
      </c>
      <c r="S38" s="260">
        <f>IF(PLANEL_Pot_anual!S22&lt;&gt;0,S13/PLANEL_Pot_anual!S22,0)</f>
        <v>0</v>
      </c>
      <c r="T38" s="260">
        <f>IF(PLANEL_Pot_anual!T22&lt;&gt;0,T13/PLANEL_Pot_anual!T22,0)</f>
        <v>0</v>
      </c>
      <c r="U38" s="260">
        <f>IF(PLANEL_Pot_anual!U22&lt;&gt;0,U13/PLANEL_Pot_anual!U22,0)</f>
        <v>0</v>
      </c>
      <c r="V38" s="260">
        <f>IF(PLANEL_Pot_anual!V22&lt;&gt;0,V13/PLANEL_Pot_anual!V22,0)</f>
        <v>0</v>
      </c>
      <c r="W38" s="260">
        <f>IF(PLANEL_Pot_anual!W22&lt;&gt;0,W13/PLANEL_Pot_anual!W22,0)</f>
        <v>0</v>
      </c>
      <c r="X38" s="260">
        <f>IF(PLANEL_Pot_anual!X22&lt;&gt;0,X13/PLANEL_Pot_anual!X22,0)</f>
        <v>0</v>
      </c>
      <c r="Y38" s="260">
        <f>IF(PLANEL_Pot_anual!Y22&lt;&gt;0,Y13/PLANEL_Pot_anual!Y22,0)</f>
        <v>0</v>
      </c>
      <c r="Z38" s="260">
        <f>IF(PLANEL_Pot_anual!Z22&lt;&gt;0,Z13/PLANEL_Pot_anual!Z22,0)</f>
        <v>0</v>
      </c>
      <c r="AA38" s="260">
        <f>IF(PLANEL_Pot_anual!AA22&lt;&gt;0,AA13/PLANEL_Pot_anual!AA22,0)</f>
        <v>0</v>
      </c>
      <c r="AB38" s="261">
        <f>IF(PLANEL_Pot_anual!AB22&lt;&gt;0,AB13/PLANEL_Pot_anual!AB22,0)</f>
        <v>0</v>
      </c>
      <c r="AC38" s="260">
        <f>IF(PLANEL_Pot_anual!AC22&lt;&gt;0,AC13/PLANEL_Pot_anual!AC22,0)</f>
        <v>0</v>
      </c>
      <c r="AD38" s="260">
        <f>IF(PLANEL_Pot_anual!AD22&lt;&gt;0,AD13/PLANEL_Pot_anual!AD22,0)</f>
        <v>0</v>
      </c>
      <c r="AE38" s="260">
        <f>IF(PLANEL_Pot_anual!AE22&lt;&gt;0,AE13/PLANEL_Pot_anual!AE22,0)</f>
        <v>0</v>
      </c>
      <c r="AF38" s="260">
        <f>IF(PLANEL_Pot_anual!AF22&lt;&gt;0,AF13/PLANEL_Pot_anual!AF22,0)</f>
        <v>0</v>
      </c>
      <c r="AG38" s="260">
        <f>IF(PLANEL_Pot_anual!AG22&lt;&gt;0,AG13/PLANEL_Pot_anual!AG22,0)</f>
        <v>0</v>
      </c>
      <c r="AH38" s="260">
        <f>IF(PLANEL_Pot_anual!AH22&lt;&gt;0,AH13/PLANEL_Pot_anual!AH22,0)</f>
        <v>0</v>
      </c>
      <c r="AI38" s="260">
        <f>IF(PLANEL_Pot_anual!AI22&lt;&gt;0,AI13/PLANEL_Pot_anual!AI22,0)</f>
        <v>0</v>
      </c>
      <c r="AJ38" s="260">
        <f>IF(PLANEL_Pot_anual!AJ22&lt;&gt;0,AJ13/PLANEL_Pot_anual!AJ22,0)</f>
        <v>0</v>
      </c>
      <c r="AK38" s="260">
        <f>IF(PLANEL_Pot_anual!AK22&lt;&gt;0,AK13/PLANEL_Pot_anual!AK22,0)</f>
        <v>0</v>
      </c>
      <c r="AL38" s="260">
        <f>IF(PLANEL_Pot_anual!AL22&lt;&gt;0,AL13/PLANEL_Pot_anual!AL22,0)</f>
        <v>0</v>
      </c>
      <c r="AM38" s="46"/>
    </row>
    <row r="39" spans="2:39" x14ac:dyDescent="0.25">
      <c r="B39" s="97" t="s">
        <v>56</v>
      </c>
      <c r="C39" s="54">
        <f>IF(PLANEL_Pot_anual!C23&lt;&gt;0,C14/PLANEL_Pot_anual!C23,0)</f>
        <v>0</v>
      </c>
      <c r="D39" s="54">
        <f>IF(PLANEL_Pot_anual!D23&lt;&gt;0,D14/PLANEL_Pot_anual!D23,0)</f>
        <v>0</v>
      </c>
      <c r="E39" s="54">
        <f>IF(PLANEL_Pot_anual!E23&lt;&gt;0,E14/PLANEL_Pot_anual!E23,0)</f>
        <v>0</v>
      </c>
      <c r="F39" s="54">
        <f>IF(PLANEL_Pot_anual!F23&lt;&gt;0,F14/PLANEL_Pot_anual!F23,0)</f>
        <v>0</v>
      </c>
      <c r="G39" s="54">
        <f>IF(PLANEL_Pot_anual!G23&lt;&gt;0,G14/PLANEL_Pot_anual!G23,0)</f>
        <v>0</v>
      </c>
      <c r="H39" s="54">
        <f>IF(PLANEL_Pot_anual!H23&lt;&gt;0,H14/PLANEL_Pot_anual!H23,0)</f>
        <v>0</v>
      </c>
      <c r="I39" s="54">
        <f>IF(PLANEL_Pot_anual!I23&lt;&gt;0,I14/PLANEL_Pot_anual!I23,0)</f>
        <v>0</v>
      </c>
      <c r="J39" s="54">
        <f>IF(PLANEL_Pot_anual!J23&lt;&gt;0,J14/PLANEL_Pot_anual!J23,0)</f>
        <v>0</v>
      </c>
      <c r="K39" s="54">
        <f>IF(PLANEL_Pot_anual!K23&lt;&gt;0,K14/PLANEL_Pot_anual!K23,0)</f>
        <v>0</v>
      </c>
      <c r="L39" s="54">
        <f>IF(PLANEL_Pot_anual!L23&lt;&gt;0,L14/PLANEL_Pot_anual!L23,0)</f>
        <v>1</v>
      </c>
      <c r="M39" s="54">
        <f>IF(PLANEL_Pot_anual!M23&lt;&gt;0,M14/PLANEL_Pot_anual!M23,0)</f>
        <v>1</v>
      </c>
      <c r="N39" s="54">
        <f>IF(PLANEL_Pot_anual!N23&lt;&gt;0,N14/PLANEL_Pot_anual!N23,0)</f>
        <v>1.0000000000000002</v>
      </c>
      <c r="O39" s="54">
        <f>IF(PLANEL_Pot_anual!O23&lt;&gt;0,O14/PLANEL_Pot_anual!O23,0)</f>
        <v>1</v>
      </c>
      <c r="P39" s="54">
        <f>IF(PLANEL_Pot_anual!P23&lt;&gt;0,P14/PLANEL_Pot_anual!P23,0)</f>
        <v>1</v>
      </c>
      <c r="Q39" s="54">
        <f>IF(PLANEL_Pot_anual!Q23&lt;&gt;0,Q14/PLANEL_Pot_anual!Q23,0)</f>
        <v>1</v>
      </c>
      <c r="R39" s="54">
        <f>IF(PLANEL_Pot_anual!R23&lt;&gt;0,R14/PLANEL_Pot_anual!R23,0)</f>
        <v>0.99999999992995769</v>
      </c>
      <c r="S39" s="54">
        <f>IF(PLANEL_Pot_anual!S23&lt;&gt;0,S14/PLANEL_Pot_anual!S23,0)</f>
        <v>1</v>
      </c>
      <c r="T39" s="54">
        <f>IF(PLANEL_Pot_anual!T23&lt;&gt;0,T14/PLANEL_Pot_anual!T23,0)</f>
        <v>1</v>
      </c>
      <c r="U39" s="54">
        <f>IF(PLANEL_Pot_anual!U23&lt;&gt;0,U14/PLANEL_Pot_anual!U23,0)</f>
        <v>1</v>
      </c>
      <c r="V39" s="54">
        <f>IF(PLANEL_Pot_anual!V23&lt;&gt;0,V14/PLANEL_Pot_anual!V23,0)</f>
        <v>1.0000000003923892</v>
      </c>
      <c r="W39" s="54">
        <f>IF(PLANEL_Pot_anual!W23&lt;&gt;0,W14/PLANEL_Pot_anual!W23,0)</f>
        <v>1</v>
      </c>
      <c r="X39" s="54">
        <f>IF(PLANEL_Pot_anual!X23&lt;&gt;0,X14/PLANEL_Pot_anual!X23,0)</f>
        <v>1</v>
      </c>
      <c r="Y39" s="54">
        <f>IF(PLANEL_Pot_anual!Y23&lt;&gt;0,Y14/PLANEL_Pot_anual!Y23,0)</f>
        <v>1</v>
      </c>
      <c r="Z39" s="54">
        <f>IF(PLANEL_Pot_anual!Z23&lt;&gt;0,Z14/PLANEL_Pot_anual!Z23,0)</f>
        <v>1</v>
      </c>
      <c r="AA39" s="54">
        <f>IF(PLANEL_Pot_anual!AA23&lt;&gt;0,AA14/PLANEL_Pot_anual!AA23,0)</f>
        <v>1</v>
      </c>
      <c r="AB39" s="84">
        <f>IF(PLANEL_Pot_anual!AB23&lt;&gt;0,AB14/PLANEL_Pot_anual!AB23,0)</f>
        <v>1</v>
      </c>
      <c r="AC39" s="54">
        <f>IF(PLANEL_Pot_anual!AC23&lt;&gt;0,AC14/PLANEL_Pot_anual!AC23,0)</f>
        <v>0.94574612951814419</v>
      </c>
      <c r="AD39" s="54">
        <f>IF(PLANEL_Pot_anual!AD23&lt;&gt;0,AD14/PLANEL_Pot_anual!AD23,0)</f>
        <v>1</v>
      </c>
      <c r="AE39" s="54">
        <f>IF(PLANEL_Pot_anual!AE23&lt;&gt;0,AE14/PLANEL_Pot_anual!AE23,0)</f>
        <v>1.0000000001877474</v>
      </c>
      <c r="AF39" s="54">
        <f>IF(PLANEL_Pot_anual!AF23&lt;&gt;0,AF14/PLANEL_Pot_anual!AF23,0)</f>
        <v>1</v>
      </c>
      <c r="AG39" s="54">
        <f>IF(PLANEL_Pot_anual!AG23&lt;&gt;0,AG14/PLANEL_Pot_anual!AG23,0)</f>
        <v>1</v>
      </c>
      <c r="AH39" s="54">
        <f>IF(PLANEL_Pot_anual!AH23&lt;&gt;0,AH14/PLANEL_Pot_anual!AH23,0)</f>
        <v>1</v>
      </c>
      <c r="AI39" s="54">
        <f>IF(PLANEL_Pot_anual!AI23&lt;&gt;0,AI14/PLANEL_Pot_anual!AI23,0)</f>
        <v>1</v>
      </c>
      <c r="AJ39" s="54">
        <f>IF(PLANEL_Pot_anual!AJ23&lt;&gt;0,AJ14/PLANEL_Pot_anual!AJ23,0)</f>
        <v>0.98243945230025009</v>
      </c>
      <c r="AK39" s="54">
        <f>IF(PLANEL_Pot_anual!AK23&lt;&gt;0,AK14/PLANEL_Pot_anual!AK23,0)</f>
        <v>1</v>
      </c>
      <c r="AL39" s="54">
        <f>IF(PLANEL_Pot_anual!AL23&lt;&gt;0,AL14/PLANEL_Pot_anual!AL23,0)</f>
        <v>1.000000000125475</v>
      </c>
      <c r="AM39" s="46"/>
    </row>
    <row r="40" spans="2:39" x14ac:dyDescent="0.25">
      <c r="B40" s="27" t="s">
        <v>9</v>
      </c>
      <c r="C40" s="28">
        <v>0</v>
      </c>
      <c r="D40" s="28">
        <f t="shared" ref="D40:AL40" si="1">D15-C15</f>
        <v>-463.28625399999146</v>
      </c>
      <c r="E40" s="28">
        <f t="shared" si="1"/>
        <v>3905.9760910000041</v>
      </c>
      <c r="F40" s="28">
        <f t="shared" si="1"/>
        <v>2125.7580139999918</v>
      </c>
      <c r="G40" s="28">
        <f t="shared" si="1"/>
        <v>5042.440471000009</v>
      </c>
      <c r="H40" s="28">
        <f t="shared" si="1"/>
        <v>5090.4907789999997</v>
      </c>
      <c r="I40" s="28">
        <f t="shared" si="1"/>
        <v>5053.1339969999972</v>
      </c>
      <c r="J40" s="28">
        <f t="shared" si="1"/>
        <v>4481.5461960000102</v>
      </c>
      <c r="K40" s="28">
        <f t="shared" si="1"/>
        <v>4738.5716549999925</v>
      </c>
      <c r="L40" s="28">
        <f t="shared" si="1"/>
        <v>4872.6188370000018</v>
      </c>
      <c r="M40" s="28">
        <f t="shared" si="1"/>
        <v>5069.8363959999988</v>
      </c>
      <c r="N40" s="28">
        <f t="shared" si="1"/>
        <v>4403.0430630000192</v>
      </c>
      <c r="O40" s="28">
        <f t="shared" si="1"/>
        <v>4192.3830971999851</v>
      </c>
      <c r="P40" s="28">
        <f t="shared" si="1"/>
        <v>4359.1269907999958</v>
      </c>
      <c r="Q40" s="28">
        <f t="shared" si="1"/>
        <v>4457.1334029999853</v>
      </c>
      <c r="R40" s="28">
        <f t="shared" si="1"/>
        <v>4592.9843420000107</v>
      </c>
      <c r="S40" s="28">
        <f t="shared" si="1"/>
        <v>4783.4760050000041</v>
      </c>
      <c r="T40" s="28">
        <f t="shared" si="1"/>
        <v>4824.5111339999712</v>
      </c>
      <c r="U40" s="28">
        <f t="shared" si="1"/>
        <v>4796.1224309999961</v>
      </c>
      <c r="V40" s="28">
        <f t="shared" si="1"/>
        <v>4972.5437060000258</v>
      </c>
      <c r="W40" s="28">
        <f t="shared" si="1"/>
        <v>5123.8348390000174</v>
      </c>
      <c r="X40" s="28">
        <f t="shared" si="1"/>
        <v>5448.0859019999916</v>
      </c>
      <c r="Y40" s="28">
        <f t="shared" si="1"/>
        <v>5401.2171620000154</v>
      </c>
      <c r="Z40" s="28">
        <f t="shared" si="1"/>
        <v>5546.4087999999756</v>
      </c>
      <c r="AA40" s="28">
        <f t="shared" si="1"/>
        <v>5380.9458400000003</v>
      </c>
      <c r="AB40" s="76">
        <f t="shared" si="1"/>
        <v>5369.4086549999774</v>
      </c>
      <c r="AC40" s="28">
        <f t="shared" si="1"/>
        <v>4761.2163159999764</v>
      </c>
      <c r="AD40" s="28">
        <f t="shared" si="1"/>
        <v>4783.9401530000032</v>
      </c>
      <c r="AE40" s="28">
        <f t="shared" si="1"/>
        <v>4836.8481550000433</v>
      </c>
      <c r="AF40" s="28">
        <f t="shared" si="1"/>
        <v>4966.3392699999677</v>
      </c>
      <c r="AG40" s="28">
        <f t="shared" si="1"/>
        <v>5052.8241400000406</v>
      </c>
      <c r="AH40" s="28">
        <f t="shared" si="1"/>
        <v>5122.980029999977</v>
      </c>
      <c r="AI40" s="28">
        <f t="shared" si="1"/>
        <v>5116.1775100000086</v>
      </c>
      <c r="AJ40" s="28">
        <f t="shared" si="1"/>
        <v>5634.7992500000109</v>
      </c>
      <c r="AK40" s="28">
        <f t="shared" si="1"/>
        <v>5439.0014299999748</v>
      </c>
      <c r="AL40" s="28">
        <f t="shared" si="1"/>
        <v>4755.8244159999886</v>
      </c>
    </row>
    <row r="41" spans="2:39" x14ac:dyDescent="0.25">
      <c r="D41" s="1"/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>
    <tabColor theme="0" tint="-0.499984740745262"/>
  </sheetPr>
  <dimension ref="A1:FC762"/>
  <sheetViews>
    <sheetView workbookViewId="0">
      <pane xSplit="3" ySplit="4" topLeftCell="CO396" activePane="bottomRight" state="frozen"/>
      <selection activeCell="Q32" sqref="Q32"/>
      <selection pane="topRight" activeCell="Q32" sqref="Q32"/>
      <selection pane="bottomLeft" activeCell="Q32" sqref="Q32"/>
      <selection pane="bottomRight" activeCell="Q32" sqref="Q32"/>
    </sheetView>
  </sheetViews>
  <sheetFormatPr defaultColWidth="8.85546875" defaultRowHeight="15" x14ac:dyDescent="0.25"/>
  <cols>
    <col min="1" max="1" width="8.85546875" style="33"/>
    <col min="2" max="2" width="23.5703125" style="33" bestFit="1" customWidth="1"/>
    <col min="3" max="16384" width="8.85546875" style="33"/>
  </cols>
  <sheetData>
    <row r="1" spans="1:159" s="60" customFormat="1" x14ac:dyDescent="0.25">
      <c r="A1" s="61" t="s">
        <v>225</v>
      </c>
    </row>
    <row r="3" spans="1:159" x14ac:dyDescent="0.25">
      <c r="C3" s="33" t="s">
        <v>11</v>
      </c>
      <c r="D3" s="33">
        <v>2012</v>
      </c>
      <c r="E3" s="33">
        <v>2012</v>
      </c>
      <c r="F3" s="33">
        <v>2012</v>
      </c>
      <c r="G3" s="33">
        <v>2012</v>
      </c>
      <c r="H3" s="33">
        <v>2013</v>
      </c>
      <c r="I3" s="33">
        <v>2013</v>
      </c>
      <c r="J3" s="33">
        <v>2013</v>
      </c>
      <c r="K3" s="33">
        <v>2013</v>
      </c>
      <c r="L3" s="33">
        <v>2014</v>
      </c>
      <c r="M3" s="33">
        <v>2014</v>
      </c>
      <c r="N3" s="33">
        <v>2014</v>
      </c>
      <c r="O3" s="33">
        <v>2014</v>
      </c>
      <c r="P3" s="33">
        <v>2015</v>
      </c>
      <c r="Q3" s="33">
        <v>2015</v>
      </c>
      <c r="R3" s="33">
        <v>2015</v>
      </c>
      <c r="S3" s="33">
        <v>2015</v>
      </c>
      <c r="T3" s="33">
        <v>2016</v>
      </c>
      <c r="U3" s="33">
        <v>2016</v>
      </c>
      <c r="V3" s="33">
        <v>2016</v>
      </c>
      <c r="W3" s="33">
        <v>2016</v>
      </c>
      <c r="X3" s="33">
        <v>2017</v>
      </c>
      <c r="Y3" s="33">
        <v>2017</v>
      </c>
      <c r="Z3" s="33">
        <v>2017</v>
      </c>
      <c r="AA3" s="33">
        <v>2017</v>
      </c>
      <c r="AB3" s="33">
        <v>2018</v>
      </c>
      <c r="AC3" s="33">
        <v>2018</v>
      </c>
      <c r="AD3" s="33">
        <v>2018</v>
      </c>
      <c r="AE3" s="33">
        <v>2018</v>
      </c>
      <c r="AF3" s="33">
        <v>2019</v>
      </c>
      <c r="AG3" s="33">
        <v>2019</v>
      </c>
      <c r="AH3" s="33">
        <v>2019</v>
      </c>
      <c r="AI3" s="33">
        <v>2019</v>
      </c>
      <c r="AJ3" s="33">
        <v>2020</v>
      </c>
      <c r="AK3" s="33">
        <v>2020</v>
      </c>
      <c r="AL3" s="33">
        <v>2020</v>
      </c>
      <c r="AM3" s="33">
        <v>2020</v>
      </c>
      <c r="AN3" s="33">
        <v>2021</v>
      </c>
      <c r="AO3" s="33">
        <v>2021</v>
      </c>
      <c r="AP3" s="33">
        <v>2021</v>
      </c>
      <c r="AQ3" s="33">
        <v>2021</v>
      </c>
      <c r="AR3" s="33">
        <v>2022</v>
      </c>
      <c r="AS3" s="33">
        <v>2022</v>
      </c>
      <c r="AT3" s="33">
        <v>2022</v>
      </c>
      <c r="AU3" s="33">
        <v>2022</v>
      </c>
      <c r="AV3" s="33">
        <v>2023</v>
      </c>
      <c r="AW3" s="33">
        <v>2023</v>
      </c>
      <c r="AX3" s="33">
        <v>2023</v>
      </c>
      <c r="AY3" s="33">
        <v>2023</v>
      </c>
      <c r="AZ3" s="33">
        <v>2024</v>
      </c>
      <c r="BA3" s="33">
        <v>2024</v>
      </c>
      <c r="BB3" s="33">
        <v>2024</v>
      </c>
      <c r="BC3" s="33">
        <v>2024</v>
      </c>
      <c r="BD3" s="33">
        <v>2025</v>
      </c>
      <c r="BE3" s="33">
        <v>2025</v>
      </c>
      <c r="BF3" s="33">
        <v>2025</v>
      </c>
      <c r="BG3" s="33">
        <v>2025</v>
      </c>
      <c r="BH3" s="33">
        <v>2026</v>
      </c>
      <c r="BI3" s="33">
        <v>2026</v>
      </c>
      <c r="BJ3" s="33">
        <v>2026</v>
      </c>
      <c r="BK3" s="33">
        <v>2026</v>
      </c>
      <c r="BL3" s="33">
        <v>2027</v>
      </c>
      <c r="BM3" s="33">
        <v>2027</v>
      </c>
      <c r="BN3" s="33">
        <v>2027</v>
      </c>
      <c r="BO3" s="33">
        <v>2027</v>
      </c>
      <c r="BP3" s="33">
        <v>2028</v>
      </c>
      <c r="BQ3" s="33">
        <v>2028</v>
      </c>
      <c r="BR3" s="33">
        <v>2028</v>
      </c>
      <c r="BS3" s="33">
        <v>2028</v>
      </c>
      <c r="BT3" s="33">
        <v>2029</v>
      </c>
      <c r="BU3" s="33">
        <v>2029</v>
      </c>
      <c r="BV3" s="33">
        <v>2029</v>
      </c>
      <c r="BW3" s="33">
        <v>2029</v>
      </c>
      <c r="BX3" s="33">
        <v>2030</v>
      </c>
      <c r="BY3" s="33">
        <v>2030</v>
      </c>
      <c r="BZ3" s="33">
        <v>2030</v>
      </c>
      <c r="CA3" s="33">
        <v>2030</v>
      </c>
      <c r="CB3" s="33">
        <v>2031</v>
      </c>
      <c r="CC3" s="33">
        <v>2031</v>
      </c>
      <c r="CD3" s="33">
        <v>2031</v>
      </c>
      <c r="CE3" s="33">
        <v>2031</v>
      </c>
      <c r="CF3" s="33">
        <v>2032</v>
      </c>
      <c r="CG3" s="33">
        <v>2032</v>
      </c>
      <c r="CH3" s="33">
        <v>2032</v>
      </c>
      <c r="CI3" s="33">
        <v>2032</v>
      </c>
      <c r="CJ3" s="33">
        <v>2033</v>
      </c>
      <c r="CK3" s="33">
        <v>2033</v>
      </c>
      <c r="CL3" s="33">
        <v>2033</v>
      </c>
      <c r="CM3" s="33">
        <v>2033</v>
      </c>
      <c r="CN3" s="33">
        <v>2034</v>
      </c>
      <c r="CO3" s="33">
        <v>2034</v>
      </c>
      <c r="CP3" s="33">
        <v>2034</v>
      </c>
      <c r="CQ3" s="33">
        <v>2034</v>
      </c>
      <c r="CR3" s="33">
        <v>2035</v>
      </c>
      <c r="CS3" s="33">
        <v>2035</v>
      </c>
      <c r="CT3" s="33">
        <v>2035</v>
      </c>
      <c r="CU3" s="33">
        <v>2035</v>
      </c>
      <c r="CV3" s="33">
        <v>2036</v>
      </c>
      <c r="CW3" s="33">
        <v>2036</v>
      </c>
      <c r="CX3" s="33">
        <v>2036</v>
      </c>
      <c r="CY3" s="33">
        <v>2036</v>
      </c>
      <c r="CZ3" s="33">
        <v>2037</v>
      </c>
      <c r="DA3" s="33">
        <v>2037</v>
      </c>
      <c r="DB3" s="33">
        <v>2037</v>
      </c>
      <c r="DC3" s="33">
        <v>2037</v>
      </c>
      <c r="DD3" s="33">
        <v>2038</v>
      </c>
      <c r="DE3" s="33">
        <v>2038</v>
      </c>
      <c r="DF3" s="33">
        <v>2038</v>
      </c>
      <c r="DG3" s="33">
        <v>2038</v>
      </c>
      <c r="DH3" s="33">
        <v>2039</v>
      </c>
      <c r="DI3" s="33">
        <v>2039</v>
      </c>
      <c r="DJ3" s="33">
        <v>2039</v>
      </c>
      <c r="DK3" s="33">
        <v>2039</v>
      </c>
      <c r="DL3" s="33">
        <v>2040</v>
      </c>
      <c r="DM3" s="33">
        <v>2040</v>
      </c>
      <c r="DN3" s="33">
        <v>2040</v>
      </c>
      <c r="DO3" s="33">
        <v>2040</v>
      </c>
      <c r="DP3" s="33">
        <v>2041</v>
      </c>
      <c r="DQ3" s="33">
        <v>2041</v>
      </c>
      <c r="DR3" s="33">
        <v>2041</v>
      </c>
      <c r="DS3" s="33">
        <v>2041</v>
      </c>
      <c r="DT3" s="33">
        <v>2042</v>
      </c>
      <c r="DU3" s="33">
        <v>2042</v>
      </c>
      <c r="DV3" s="33">
        <v>2042</v>
      </c>
      <c r="DW3" s="33">
        <v>2042</v>
      </c>
      <c r="DX3" s="33">
        <v>2043</v>
      </c>
      <c r="DY3" s="33">
        <v>2043</v>
      </c>
      <c r="DZ3" s="33">
        <v>2043</v>
      </c>
      <c r="EA3" s="33">
        <v>2043</v>
      </c>
      <c r="EB3" s="33">
        <v>2044</v>
      </c>
      <c r="EC3" s="33">
        <v>2044</v>
      </c>
      <c r="ED3" s="33">
        <v>2044</v>
      </c>
      <c r="EE3" s="33">
        <v>2044</v>
      </c>
      <c r="EF3" s="33">
        <v>2045</v>
      </c>
      <c r="EG3" s="33">
        <v>2045</v>
      </c>
      <c r="EH3" s="33">
        <v>2045</v>
      </c>
      <c r="EI3" s="33">
        <v>2045</v>
      </c>
      <c r="EJ3" s="33">
        <v>2046</v>
      </c>
      <c r="EK3" s="33">
        <v>2046</v>
      </c>
      <c r="EL3" s="33">
        <v>2046</v>
      </c>
      <c r="EM3" s="33">
        <v>2046</v>
      </c>
      <c r="EN3" s="33">
        <v>2047</v>
      </c>
      <c r="EO3" s="33">
        <v>2047</v>
      </c>
      <c r="EP3" s="33">
        <v>2047</v>
      </c>
      <c r="EQ3" s="33">
        <v>2047</v>
      </c>
      <c r="ER3" s="33">
        <v>2048</v>
      </c>
      <c r="ES3" s="33">
        <v>2048</v>
      </c>
      <c r="ET3" s="33">
        <v>2048</v>
      </c>
      <c r="EU3" s="33">
        <v>2048</v>
      </c>
      <c r="EV3" s="33">
        <v>2049</v>
      </c>
      <c r="EW3" s="33">
        <v>2049</v>
      </c>
      <c r="EX3" s="33">
        <v>2049</v>
      </c>
      <c r="EY3" s="33">
        <v>2049</v>
      </c>
      <c r="EZ3" s="33">
        <v>2050</v>
      </c>
      <c r="FA3" s="33">
        <v>2050</v>
      </c>
      <c r="FB3" s="33">
        <v>2050</v>
      </c>
      <c r="FC3" s="33">
        <v>2050</v>
      </c>
    </row>
    <row r="4" spans="1:159" x14ac:dyDescent="0.25">
      <c r="C4" s="33" t="s">
        <v>75</v>
      </c>
      <c r="D4" s="33" t="s">
        <v>76</v>
      </c>
      <c r="E4" s="33" t="s">
        <v>77</v>
      </c>
      <c r="F4" s="33" t="s">
        <v>78</v>
      </c>
      <c r="G4" s="33" t="s">
        <v>79</v>
      </c>
      <c r="H4" s="33" t="s">
        <v>76</v>
      </c>
      <c r="I4" s="33" t="s">
        <v>77</v>
      </c>
      <c r="J4" s="33" t="s">
        <v>78</v>
      </c>
      <c r="K4" s="33" t="s">
        <v>79</v>
      </c>
      <c r="L4" s="33" t="s">
        <v>76</v>
      </c>
      <c r="M4" s="33" t="s">
        <v>77</v>
      </c>
      <c r="N4" s="33" t="s">
        <v>78</v>
      </c>
      <c r="O4" s="33" t="s">
        <v>79</v>
      </c>
      <c r="P4" s="33" t="s">
        <v>76</v>
      </c>
      <c r="Q4" s="33" t="s">
        <v>77</v>
      </c>
      <c r="R4" s="33" t="s">
        <v>78</v>
      </c>
      <c r="S4" s="33" t="s">
        <v>79</v>
      </c>
      <c r="T4" s="33" t="s">
        <v>76</v>
      </c>
      <c r="U4" s="33" t="s">
        <v>77</v>
      </c>
      <c r="V4" s="33" t="s">
        <v>78</v>
      </c>
      <c r="W4" s="33" t="s">
        <v>79</v>
      </c>
      <c r="X4" s="33" t="s">
        <v>76</v>
      </c>
      <c r="Y4" s="33" t="s">
        <v>77</v>
      </c>
      <c r="Z4" s="33" t="s">
        <v>78</v>
      </c>
      <c r="AA4" s="33" t="s">
        <v>79</v>
      </c>
      <c r="AB4" s="33" t="s">
        <v>76</v>
      </c>
      <c r="AC4" s="33" t="s">
        <v>77</v>
      </c>
      <c r="AD4" s="33" t="s">
        <v>78</v>
      </c>
      <c r="AE4" s="33" t="s">
        <v>79</v>
      </c>
      <c r="AF4" s="33" t="s">
        <v>76</v>
      </c>
      <c r="AG4" s="33" t="s">
        <v>77</v>
      </c>
      <c r="AH4" s="33" t="s">
        <v>78</v>
      </c>
      <c r="AI4" s="33" t="s">
        <v>79</v>
      </c>
      <c r="AJ4" s="33" t="s">
        <v>76</v>
      </c>
      <c r="AK4" s="33" t="s">
        <v>77</v>
      </c>
      <c r="AL4" s="33" t="s">
        <v>78</v>
      </c>
      <c r="AM4" s="33" t="s">
        <v>79</v>
      </c>
      <c r="AN4" s="33" t="s">
        <v>76</v>
      </c>
      <c r="AO4" s="33" t="s">
        <v>77</v>
      </c>
      <c r="AP4" s="33" t="s">
        <v>78</v>
      </c>
      <c r="AQ4" s="33" t="s">
        <v>79</v>
      </c>
      <c r="AR4" s="33" t="s">
        <v>76</v>
      </c>
      <c r="AS4" s="33" t="s">
        <v>77</v>
      </c>
      <c r="AT4" s="33" t="s">
        <v>78</v>
      </c>
      <c r="AU4" s="33" t="s">
        <v>79</v>
      </c>
      <c r="AV4" s="33" t="s">
        <v>76</v>
      </c>
      <c r="AW4" s="33" t="s">
        <v>77</v>
      </c>
      <c r="AX4" s="33" t="s">
        <v>78</v>
      </c>
      <c r="AY4" s="33" t="s">
        <v>79</v>
      </c>
      <c r="AZ4" s="33" t="s">
        <v>76</v>
      </c>
      <c r="BA4" s="33" t="s">
        <v>77</v>
      </c>
      <c r="BB4" s="33" t="s">
        <v>78</v>
      </c>
      <c r="BC4" s="33" t="s">
        <v>79</v>
      </c>
      <c r="BD4" s="33" t="s">
        <v>76</v>
      </c>
      <c r="BE4" s="33" t="s">
        <v>77</v>
      </c>
      <c r="BF4" s="33" t="s">
        <v>78</v>
      </c>
      <c r="BG4" s="33" t="s">
        <v>79</v>
      </c>
      <c r="BH4" s="33" t="s">
        <v>76</v>
      </c>
      <c r="BI4" s="33" t="s">
        <v>77</v>
      </c>
      <c r="BJ4" s="33" t="s">
        <v>78</v>
      </c>
      <c r="BK4" s="33" t="s">
        <v>79</v>
      </c>
      <c r="BL4" s="33" t="s">
        <v>76</v>
      </c>
      <c r="BM4" s="33" t="s">
        <v>77</v>
      </c>
      <c r="BN4" s="33" t="s">
        <v>78</v>
      </c>
      <c r="BO4" s="33" t="s">
        <v>79</v>
      </c>
      <c r="BP4" s="33" t="s">
        <v>76</v>
      </c>
      <c r="BQ4" s="33" t="s">
        <v>77</v>
      </c>
      <c r="BR4" s="33" t="s">
        <v>78</v>
      </c>
      <c r="BS4" s="33" t="s">
        <v>79</v>
      </c>
      <c r="BT4" s="33" t="s">
        <v>76</v>
      </c>
      <c r="BU4" s="33" t="s">
        <v>77</v>
      </c>
      <c r="BV4" s="33" t="s">
        <v>78</v>
      </c>
      <c r="BW4" s="33" t="s">
        <v>79</v>
      </c>
      <c r="BX4" s="33" t="s">
        <v>76</v>
      </c>
      <c r="BY4" s="33" t="s">
        <v>77</v>
      </c>
      <c r="BZ4" s="33" t="s">
        <v>78</v>
      </c>
      <c r="CA4" s="33" t="s">
        <v>79</v>
      </c>
      <c r="CB4" s="33" t="s">
        <v>76</v>
      </c>
      <c r="CC4" s="33" t="s">
        <v>77</v>
      </c>
      <c r="CD4" s="33" t="s">
        <v>78</v>
      </c>
      <c r="CE4" s="33" t="s">
        <v>79</v>
      </c>
      <c r="CF4" s="33" t="s">
        <v>76</v>
      </c>
      <c r="CG4" s="33" t="s">
        <v>77</v>
      </c>
      <c r="CH4" s="33" t="s">
        <v>78</v>
      </c>
      <c r="CI4" s="33" t="s">
        <v>79</v>
      </c>
      <c r="CJ4" s="33" t="s">
        <v>76</v>
      </c>
      <c r="CK4" s="33" t="s">
        <v>77</v>
      </c>
      <c r="CL4" s="33" t="s">
        <v>78</v>
      </c>
      <c r="CM4" s="33" t="s">
        <v>79</v>
      </c>
      <c r="CN4" s="33" t="s">
        <v>76</v>
      </c>
      <c r="CO4" s="33" t="s">
        <v>77</v>
      </c>
      <c r="CP4" s="33" t="s">
        <v>78</v>
      </c>
      <c r="CQ4" s="33" t="s">
        <v>79</v>
      </c>
      <c r="CR4" s="33" t="s">
        <v>76</v>
      </c>
      <c r="CS4" s="33" t="s">
        <v>77</v>
      </c>
      <c r="CT4" s="33" t="s">
        <v>78</v>
      </c>
      <c r="CU4" s="33" t="s">
        <v>79</v>
      </c>
      <c r="CV4" s="33" t="s">
        <v>76</v>
      </c>
      <c r="CW4" s="33" t="s">
        <v>77</v>
      </c>
      <c r="CX4" s="33" t="s">
        <v>78</v>
      </c>
      <c r="CY4" s="33" t="s">
        <v>79</v>
      </c>
      <c r="CZ4" s="33" t="s">
        <v>76</v>
      </c>
      <c r="DA4" s="33" t="s">
        <v>77</v>
      </c>
      <c r="DB4" s="33" t="s">
        <v>78</v>
      </c>
      <c r="DC4" s="33" t="s">
        <v>79</v>
      </c>
      <c r="DD4" s="33" t="s">
        <v>76</v>
      </c>
      <c r="DE4" s="33" t="s">
        <v>77</v>
      </c>
      <c r="DF4" s="33" t="s">
        <v>78</v>
      </c>
      <c r="DG4" s="33" t="s">
        <v>79</v>
      </c>
      <c r="DH4" s="33" t="s">
        <v>76</v>
      </c>
      <c r="DI4" s="33" t="s">
        <v>77</v>
      </c>
      <c r="DJ4" s="33" t="s">
        <v>78</v>
      </c>
      <c r="DK4" s="33" t="s">
        <v>79</v>
      </c>
      <c r="DL4" s="33" t="s">
        <v>76</v>
      </c>
      <c r="DM4" s="33" t="s">
        <v>77</v>
      </c>
      <c r="DN4" s="33" t="s">
        <v>78</v>
      </c>
      <c r="DO4" s="33" t="s">
        <v>79</v>
      </c>
      <c r="DP4" s="33" t="s">
        <v>76</v>
      </c>
      <c r="DQ4" s="33" t="s">
        <v>77</v>
      </c>
      <c r="DR4" s="33" t="s">
        <v>78</v>
      </c>
      <c r="DS4" s="33" t="s">
        <v>79</v>
      </c>
      <c r="DT4" s="33" t="s">
        <v>76</v>
      </c>
      <c r="DU4" s="33" t="s">
        <v>77</v>
      </c>
      <c r="DV4" s="33" t="s">
        <v>78</v>
      </c>
      <c r="DW4" s="33" t="s">
        <v>79</v>
      </c>
      <c r="DX4" s="33" t="s">
        <v>76</v>
      </c>
      <c r="DY4" s="33" t="s">
        <v>77</v>
      </c>
      <c r="DZ4" s="33" t="s">
        <v>78</v>
      </c>
      <c r="EA4" s="33" t="s">
        <v>79</v>
      </c>
      <c r="EB4" s="33" t="s">
        <v>76</v>
      </c>
      <c r="EC4" s="33" t="s">
        <v>77</v>
      </c>
      <c r="ED4" s="33" t="s">
        <v>78</v>
      </c>
      <c r="EE4" s="33" t="s">
        <v>79</v>
      </c>
      <c r="EF4" s="33" t="s">
        <v>76</v>
      </c>
      <c r="EG4" s="33" t="s">
        <v>77</v>
      </c>
      <c r="EH4" s="33" t="s">
        <v>78</v>
      </c>
      <c r="EI4" s="33" t="s">
        <v>79</v>
      </c>
      <c r="EJ4" s="33" t="s">
        <v>76</v>
      </c>
      <c r="EK4" s="33" t="s">
        <v>77</v>
      </c>
      <c r="EL4" s="33" t="s">
        <v>78</v>
      </c>
      <c r="EM4" s="33" t="s">
        <v>79</v>
      </c>
      <c r="EN4" s="33" t="s">
        <v>76</v>
      </c>
      <c r="EO4" s="33" t="s">
        <v>77</v>
      </c>
      <c r="EP4" s="33" t="s">
        <v>78</v>
      </c>
      <c r="EQ4" s="33" t="s">
        <v>79</v>
      </c>
      <c r="ER4" s="33" t="s">
        <v>76</v>
      </c>
      <c r="ES4" s="33" t="s">
        <v>77</v>
      </c>
      <c r="ET4" s="33" t="s">
        <v>78</v>
      </c>
      <c r="EU4" s="33" t="s">
        <v>79</v>
      </c>
      <c r="EV4" s="33" t="s">
        <v>76</v>
      </c>
      <c r="EW4" s="33" t="s">
        <v>77</v>
      </c>
      <c r="EX4" s="33" t="s">
        <v>78</v>
      </c>
      <c r="EY4" s="33" t="s">
        <v>79</v>
      </c>
      <c r="EZ4" s="33" t="s">
        <v>76</v>
      </c>
      <c r="FA4" s="33" t="s">
        <v>77</v>
      </c>
      <c r="FB4" s="33" t="s">
        <v>78</v>
      </c>
      <c r="FC4" s="33" t="s">
        <v>79</v>
      </c>
    </row>
    <row r="5" spans="1:159" x14ac:dyDescent="0.25">
      <c r="B5" s="33" t="s">
        <v>12</v>
      </c>
      <c r="C5" s="33" t="s">
        <v>13</v>
      </c>
    </row>
    <row r="6" spans="1:159" x14ac:dyDescent="0.25">
      <c r="B6" s="33" t="s">
        <v>14</v>
      </c>
      <c r="C6" s="33" t="s">
        <v>36</v>
      </c>
      <c r="D6" s="33">
        <v>313.65416449999998</v>
      </c>
      <c r="E6" s="33">
        <v>3208.6310140000001</v>
      </c>
      <c r="F6" s="33">
        <v>4390.6909889999997</v>
      </c>
      <c r="G6" s="33">
        <v>2797.9871320000002</v>
      </c>
      <c r="H6" s="33">
        <v>326.90707450000002</v>
      </c>
      <c r="I6" s="33">
        <v>3344.2061250000002</v>
      </c>
      <c r="J6" s="33">
        <v>4576.2119839999996</v>
      </c>
      <c r="K6" s="33">
        <v>2916.2112010000001</v>
      </c>
      <c r="L6" s="33">
        <v>348.82807100000002</v>
      </c>
      <c r="M6" s="33">
        <v>3568.4543490000001</v>
      </c>
      <c r="N6" s="33">
        <v>4883.0732749999997</v>
      </c>
      <c r="O6" s="33">
        <v>3111.759908</v>
      </c>
      <c r="P6" s="33">
        <v>352.70930349999998</v>
      </c>
      <c r="Q6" s="33">
        <v>3608.1587260000001</v>
      </c>
      <c r="R6" s="33">
        <v>4937.4047479999999</v>
      </c>
      <c r="S6" s="33">
        <v>3146.3828779999999</v>
      </c>
      <c r="T6" s="33">
        <v>369.19166660000002</v>
      </c>
      <c r="U6" s="33">
        <v>3776.7706149999999</v>
      </c>
      <c r="V6" s="33">
        <v>5168.1332739999998</v>
      </c>
      <c r="W6" s="33">
        <v>3293.415645</v>
      </c>
      <c r="X6" s="33">
        <v>372.67731199999997</v>
      </c>
      <c r="Y6" s="33">
        <v>3812.4281999999998</v>
      </c>
      <c r="Z6" s="33">
        <v>5216.9271159999998</v>
      </c>
      <c r="AA6" s="33">
        <v>3324.509736</v>
      </c>
      <c r="AB6" s="33">
        <v>374.93232790000002</v>
      </c>
      <c r="AC6" s="33">
        <v>3835.4966450000002</v>
      </c>
      <c r="AD6" s="33">
        <v>5248.4939780000004</v>
      </c>
      <c r="AE6" s="33">
        <v>3344.625857</v>
      </c>
      <c r="AF6" s="33">
        <v>374.93232790000002</v>
      </c>
      <c r="AG6" s="33">
        <v>3835.4966450000002</v>
      </c>
      <c r="AH6" s="33">
        <v>5248.4939780000004</v>
      </c>
      <c r="AI6" s="33">
        <v>3344.625857</v>
      </c>
      <c r="AJ6" s="33">
        <v>374.93232790000002</v>
      </c>
      <c r="AK6" s="33">
        <v>3835.4966450000002</v>
      </c>
      <c r="AL6" s="33">
        <v>5248.4939780000004</v>
      </c>
      <c r="AM6" s="33">
        <v>3344.625857</v>
      </c>
      <c r="AN6" s="33">
        <v>374.93232790000002</v>
      </c>
      <c r="AO6" s="33">
        <v>3835.4966450000002</v>
      </c>
      <c r="AP6" s="33">
        <v>5248.4939780000004</v>
      </c>
      <c r="AQ6" s="33">
        <v>3344.625857</v>
      </c>
      <c r="AR6" s="33">
        <v>374.93232790000002</v>
      </c>
      <c r="AS6" s="33">
        <v>3835.4966450000002</v>
      </c>
      <c r="AT6" s="33">
        <v>5248.4939780000004</v>
      </c>
      <c r="AU6" s="33">
        <v>3344.625857</v>
      </c>
      <c r="AV6" s="33">
        <v>374.93232790000002</v>
      </c>
      <c r="AW6" s="33">
        <v>3835.4966450000002</v>
      </c>
      <c r="AX6" s="33">
        <v>5248.4939780000004</v>
      </c>
      <c r="AY6" s="33">
        <v>3344.625857</v>
      </c>
      <c r="AZ6" s="33">
        <v>138.205701</v>
      </c>
      <c r="BA6" s="33">
        <v>1413.8218099999999</v>
      </c>
      <c r="BB6" s="33">
        <v>1934.6739009999999</v>
      </c>
      <c r="BC6" s="33">
        <v>1232.879447</v>
      </c>
      <c r="BD6" s="33">
        <v>138.205701</v>
      </c>
      <c r="BE6" s="33">
        <v>1413.8218099999999</v>
      </c>
      <c r="BF6" s="33">
        <v>1934.6739009999999</v>
      </c>
      <c r="BG6" s="33">
        <v>1232.879447</v>
      </c>
      <c r="BH6" s="33">
        <v>138.205701</v>
      </c>
      <c r="BI6" s="33">
        <v>1413.8218099999999</v>
      </c>
      <c r="BJ6" s="33">
        <v>1934.6739009999999</v>
      </c>
      <c r="BK6" s="33">
        <v>1232.879447</v>
      </c>
      <c r="BL6" s="33">
        <v>138.205701</v>
      </c>
      <c r="BM6" s="33">
        <v>1413.8218099999999</v>
      </c>
      <c r="BN6" s="33">
        <v>1934.6739009999999</v>
      </c>
      <c r="BO6" s="33">
        <v>1232.879447</v>
      </c>
      <c r="BP6" s="33">
        <v>138.205701</v>
      </c>
      <c r="BQ6" s="33">
        <v>1413.8218099999999</v>
      </c>
      <c r="BR6" s="33">
        <v>1934.6739009999999</v>
      </c>
      <c r="BS6" s="33">
        <v>1232.879447</v>
      </c>
      <c r="BT6" s="33">
        <v>138.205701</v>
      </c>
      <c r="BU6" s="33">
        <v>1413.8218099999999</v>
      </c>
      <c r="BV6" s="33">
        <v>1934.6739009999999</v>
      </c>
      <c r="BW6" s="33">
        <v>1232.879447</v>
      </c>
      <c r="BX6" s="33">
        <v>138.205701</v>
      </c>
      <c r="BY6" s="33">
        <v>1413.8218099999999</v>
      </c>
      <c r="BZ6" s="33">
        <v>1934.6739009999999</v>
      </c>
      <c r="CA6" s="33">
        <v>1232.879447</v>
      </c>
      <c r="CB6" s="33">
        <v>29.983282160000002</v>
      </c>
      <c r="CC6" s="33">
        <v>306.72409279999999</v>
      </c>
      <c r="CD6" s="33">
        <v>419.72127819999997</v>
      </c>
      <c r="CE6" s="33">
        <v>267.46922940000002</v>
      </c>
      <c r="CF6" s="33">
        <v>29.983282160000002</v>
      </c>
      <c r="CG6" s="33">
        <v>306.72409279999999</v>
      </c>
      <c r="CH6" s="33">
        <v>419.72127819999997</v>
      </c>
      <c r="CI6" s="33">
        <v>267.46922940000002</v>
      </c>
      <c r="CJ6" s="33">
        <v>29.983282160000002</v>
      </c>
      <c r="CK6" s="33">
        <v>306.72409279999999</v>
      </c>
      <c r="CL6" s="33">
        <v>419.72127819999997</v>
      </c>
      <c r="CM6" s="33">
        <v>267.46922940000002</v>
      </c>
      <c r="CN6" s="33">
        <v>29.983282160000002</v>
      </c>
      <c r="CO6" s="33">
        <v>306.72409279999999</v>
      </c>
      <c r="CP6" s="33">
        <v>419.72127819999997</v>
      </c>
      <c r="CQ6" s="33">
        <v>267.46922940000002</v>
      </c>
      <c r="CR6" s="33">
        <v>29.983282160000002</v>
      </c>
      <c r="CS6" s="33">
        <v>306.72409279999999</v>
      </c>
      <c r="CT6" s="33">
        <v>419.72127819999997</v>
      </c>
      <c r="CU6" s="33">
        <v>267.46922940000002</v>
      </c>
    </row>
    <row r="7" spans="1:159" x14ac:dyDescent="0.25">
      <c r="B7" s="33" t="s">
        <v>14</v>
      </c>
      <c r="C7" s="33" t="s">
        <v>37</v>
      </c>
      <c r="D7" s="33">
        <v>28.390059220000001</v>
      </c>
      <c r="E7" s="33">
        <v>290.42568169999998</v>
      </c>
      <c r="F7" s="33">
        <v>397.41853079999998</v>
      </c>
      <c r="G7" s="33">
        <v>253.2567056</v>
      </c>
      <c r="H7" s="33">
        <v>30.295781730000002</v>
      </c>
      <c r="I7" s="33">
        <v>309.92091249999999</v>
      </c>
      <c r="J7" s="33">
        <v>424.09580649999998</v>
      </c>
      <c r="K7" s="33">
        <v>270.2569168</v>
      </c>
      <c r="L7" s="33">
        <v>31.863202569999999</v>
      </c>
      <c r="M7" s="33">
        <v>325.95537230000002</v>
      </c>
      <c r="N7" s="33">
        <v>446.03736290000001</v>
      </c>
      <c r="O7" s="33">
        <v>284.2392701</v>
      </c>
      <c r="P7" s="33">
        <v>33.488692620000002</v>
      </c>
      <c r="Q7" s="33">
        <v>342.5838708</v>
      </c>
      <c r="R7" s="33">
        <v>468.79180179999997</v>
      </c>
      <c r="S7" s="33">
        <v>298.73963629999997</v>
      </c>
      <c r="T7" s="33">
        <v>46.008578530000001</v>
      </c>
      <c r="U7" s="33">
        <v>470.66026440000002</v>
      </c>
      <c r="V7" s="33">
        <v>644.05155119999995</v>
      </c>
      <c r="W7" s="33">
        <v>410.4246819</v>
      </c>
      <c r="X7" s="33">
        <v>46.454173879999999</v>
      </c>
      <c r="Y7" s="33">
        <v>475.21863230000002</v>
      </c>
      <c r="Z7" s="33">
        <v>650.28922220000004</v>
      </c>
      <c r="AA7" s="33">
        <v>414.39966520000002</v>
      </c>
      <c r="AB7" s="33">
        <v>46.454173879999999</v>
      </c>
      <c r="AC7" s="33">
        <v>475.21863230000002</v>
      </c>
      <c r="AD7" s="33">
        <v>650.28922220000004</v>
      </c>
      <c r="AE7" s="33">
        <v>414.39966520000002</v>
      </c>
      <c r="AF7" s="33">
        <v>46.454173879999999</v>
      </c>
      <c r="AG7" s="33">
        <v>475.21863230000002</v>
      </c>
      <c r="AH7" s="33">
        <v>650.28922220000004</v>
      </c>
      <c r="AI7" s="33">
        <v>414.39966520000002</v>
      </c>
      <c r="AJ7" s="33">
        <v>46.454173879999999</v>
      </c>
      <c r="AK7" s="33">
        <v>475.21863230000002</v>
      </c>
      <c r="AL7" s="33">
        <v>650.28922220000004</v>
      </c>
      <c r="AM7" s="33">
        <v>414.39966520000002</v>
      </c>
      <c r="AN7" s="33">
        <v>46.454173879999999</v>
      </c>
      <c r="AO7" s="33">
        <v>475.21863230000002</v>
      </c>
      <c r="AP7" s="33">
        <v>650.28922220000004</v>
      </c>
      <c r="AQ7" s="33">
        <v>414.39966520000002</v>
      </c>
      <c r="AR7" s="33">
        <v>46.454173879999999</v>
      </c>
      <c r="AS7" s="33">
        <v>475.21863230000002</v>
      </c>
      <c r="AT7" s="33">
        <v>650.28922220000004</v>
      </c>
      <c r="AU7" s="33">
        <v>414.39966520000002</v>
      </c>
      <c r="AV7" s="33">
        <v>46.454173879999999</v>
      </c>
      <c r="AW7" s="33">
        <v>475.21863230000002</v>
      </c>
      <c r="AX7" s="33">
        <v>650.28922220000004</v>
      </c>
      <c r="AY7" s="33">
        <v>414.39966520000002</v>
      </c>
      <c r="AZ7" s="33">
        <v>23.5737855</v>
      </c>
      <c r="BA7" s="33">
        <v>241.15598600000001</v>
      </c>
      <c r="BB7" s="33">
        <v>329.9978744</v>
      </c>
      <c r="BC7" s="33">
        <v>210.292596</v>
      </c>
      <c r="BD7" s="33">
        <v>23.5737855</v>
      </c>
      <c r="BE7" s="33">
        <v>241.15598600000001</v>
      </c>
      <c r="BF7" s="33">
        <v>329.9978744</v>
      </c>
      <c r="BG7" s="33">
        <v>210.292596</v>
      </c>
      <c r="BH7" s="33">
        <v>23.5737855</v>
      </c>
      <c r="BI7" s="33">
        <v>241.15598600000001</v>
      </c>
      <c r="BJ7" s="33">
        <v>329.9978744</v>
      </c>
      <c r="BK7" s="33">
        <v>210.292596</v>
      </c>
      <c r="BL7" s="33">
        <v>23.5737855</v>
      </c>
      <c r="BM7" s="33">
        <v>241.15598600000001</v>
      </c>
      <c r="BN7" s="33">
        <v>329.9978744</v>
      </c>
      <c r="BO7" s="33">
        <v>210.292596</v>
      </c>
      <c r="BP7" s="33">
        <v>23.5737855</v>
      </c>
      <c r="BQ7" s="33">
        <v>241.15598600000001</v>
      </c>
      <c r="BR7" s="33">
        <v>329.9978744</v>
      </c>
      <c r="BS7" s="33">
        <v>210.292596</v>
      </c>
      <c r="BT7" s="33">
        <v>23.5737855</v>
      </c>
      <c r="BU7" s="33">
        <v>241.15598600000001</v>
      </c>
      <c r="BV7" s="33">
        <v>329.9978744</v>
      </c>
      <c r="BW7" s="33">
        <v>210.292596</v>
      </c>
      <c r="BX7" s="33">
        <v>23.5737855</v>
      </c>
      <c r="BY7" s="33">
        <v>241.15598600000001</v>
      </c>
      <c r="BZ7" s="33">
        <v>329.9978744</v>
      </c>
      <c r="CA7" s="33">
        <v>210.292596</v>
      </c>
      <c r="CB7" s="33">
        <v>12.965481260000001</v>
      </c>
      <c r="CC7" s="33">
        <v>132.6347615</v>
      </c>
      <c r="CD7" s="33">
        <v>181.49742040000001</v>
      </c>
      <c r="CE7" s="33">
        <v>115.6600289</v>
      </c>
      <c r="CF7" s="33">
        <v>12.965481260000001</v>
      </c>
      <c r="CG7" s="33">
        <v>132.6347615</v>
      </c>
      <c r="CH7" s="33">
        <v>181.49742040000001</v>
      </c>
      <c r="CI7" s="33">
        <v>115.6600289</v>
      </c>
      <c r="CJ7" s="33">
        <v>12.965481260000001</v>
      </c>
      <c r="CK7" s="33">
        <v>132.6347615</v>
      </c>
      <c r="CL7" s="33">
        <v>181.49742040000001</v>
      </c>
      <c r="CM7" s="33">
        <v>115.6600289</v>
      </c>
      <c r="CN7" s="33">
        <v>12.965481260000001</v>
      </c>
      <c r="CO7" s="33">
        <v>132.6347615</v>
      </c>
      <c r="CP7" s="33">
        <v>181.49742040000001</v>
      </c>
      <c r="CQ7" s="33">
        <v>115.6600289</v>
      </c>
      <c r="CR7" s="33">
        <v>12.965481260000001</v>
      </c>
      <c r="CS7" s="33">
        <v>132.6347615</v>
      </c>
      <c r="CT7" s="33">
        <v>181.49742040000001</v>
      </c>
      <c r="CU7" s="33">
        <v>115.6600289</v>
      </c>
    </row>
    <row r="8" spans="1:159" x14ac:dyDescent="0.25">
      <c r="B8" s="33" t="s">
        <v>14</v>
      </c>
      <c r="C8" s="33" t="s">
        <v>38</v>
      </c>
      <c r="D8" s="33">
        <v>38.642063870000001</v>
      </c>
      <c r="E8" s="33">
        <v>395.30201929999998</v>
      </c>
      <c r="F8" s="33">
        <v>540.9313214</v>
      </c>
      <c r="G8" s="33">
        <v>344.71086220000001</v>
      </c>
      <c r="H8" s="33">
        <v>38.82187622</v>
      </c>
      <c r="I8" s="33">
        <v>397.1414704</v>
      </c>
      <c r="J8" s="33">
        <v>543.44842630000005</v>
      </c>
      <c r="K8" s="33">
        <v>346.3148984</v>
      </c>
      <c r="L8" s="33">
        <v>39.96758621</v>
      </c>
      <c r="M8" s="33">
        <v>408.861897</v>
      </c>
      <c r="N8" s="33">
        <v>559.48665919999996</v>
      </c>
      <c r="O8" s="33">
        <v>356.53533279999999</v>
      </c>
      <c r="P8" s="33">
        <v>42.766551999999997</v>
      </c>
      <c r="Q8" s="33">
        <v>437.49486109999998</v>
      </c>
      <c r="R8" s="33">
        <v>598.66800999999998</v>
      </c>
      <c r="S8" s="33">
        <v>381.50382080000003</v>
      </c>
      <c r="T8" s="33">
        <v>44.035416480000002</v>
      </c>
      <c r="U8" s="33">
        <v>450.47513809999998</v>
      </c>
      <c r="V8" s="33">
        <v>616.43022240000005</v>
      </c>
      <c r="W8" s="33">
        <v>392.82286870000001</v>
      </c>
      <c r="X8" s="33">
        <v>44.035416480000002</v>
      </c>
      <c r="Y8" s="33">
        <v>450.47513809999998</v>
      </c>
      <c r="Z8" s="33">
        <v>616.43022240000005</v>
      </c>
      <c r="AA8" s="33">
        <v>392.82286870000001</v>
      </c>
      <c r="AB8" s="33">
        <v>44.035416480000002</v>
      </c>
      <c r="AC8" s="33">
        <v>450.47513809999998</v>
      </c>
      <c r="AD8" s="33">
        <v>616.43022240000005</v>
      </c>
      <c r="AE8" s="33">
        <v>392.82286870000001</v>
      </c>
      <c r="AF8" s="33">
        <v>44.035416480000002</v>
      </c>
      <c r="AG8" s="33">
        <v>450.47513809999998</v>
      </c>
      <c r="AH8" s="33">
        <v>616.43022240000005</v>
      </c>
      <c r="AI8" s="33">
        <v>392.82286870000001</v>
      </c>
      <c r="AJ8" s="33">
        <v>44.035416480000002</v>
      </c>
      <c r="AK8" s="33">
        <v>450.47513809999998</v>
      </c>
      <c r="AL8" s="33">
        <v>616.43022240000005</v>
      </c>
      <c r="AM8" s="33">
        <v>392.82286870000001</v>
      </c>
      <c r="AN8" s="33">
        <v>44.035416480000002</v>
      </c>
      <c r="AO8" s="33">
        <v>450.47513809999998</v>
      </c>
      <c r="AP8" s="33">
        <v>616.43022240000005</v>
      </c>
      <c r="AQ8" s="33">
        <v>392.82286870000001</v>
      </c>
      <c r="AR8" s="33">
        <v>44.035416480000002</v>
      </c>
      <c r="AS8" s="33">
        <v>450.47513809999998</v>
      </c>
      <c r="AT8" s="33">
        <v>616.43022240000005</v>
      </c>
      <c r="AU8" s="33">
        <v>392.82286870000001</v>
      </c>
      <c r="AV8" s="33">
        <v>44.035416480000002</v>
      </c>
      <c r="AW8" s="33">
        <v>450.47513809999998</v>
      </c>
      <c r="AX8" s="33">
        <v>616.43022240000005</v>
      </c>
      <c r="AY8" s="33">
        <v>392.82286870000001</v>
      </c>
      <c r="AZ8" s="33">
        <v>14.96006526</v>
      </c>
      <c r="BA8" s="33">
        <v>153.0390309</v>
      </c>
      <c r="BB8" s="33">
        <v>209.41862470000001</v>
      </c>
      <c r="BC8" s="33">
        <v>133.45293910000001</v>
      </c>
      <c r="BD8" s="33">
        <v>14.96006526</v>
      </c>
      <c r="BE8" s="33">
        <v>153.0390309</v>
      </c>
      <c r="BF8" s="33">
        <v>209.41862470000001</v>
      </c>
      <c r="BG8" s="33">
        <v>133.45293910000001</v>
      </c>
      <c r="BH8" s="33">
        <v>14.96006526</v>
      </c>
      <c r="BI8" s="33">
        <v>153.0390309</v>
      </c>
      <c r="BJ8" s="33">
        <v>209.41862470000001</v>
      </c>
      <c r="BK8" s="33">
        <v>133.45293910000001</v>
      </c>
      <c r="BL8" s="33">
        <v>14.96006526</v>
      </c>
      <c r="BM8" s="33">
        <v>153.0390309</v>
      </c>
      <c r="BN8" s="33">
        <v>209.41862470000001</v>
      </c>
      <c r="BO8" s="33">
        <v>133.45293910000001</v>
      </c>
      <c r="BP8" s="33">
        <v>14.96006526</v>
      </c>
      <c r="BQ8" s="33">
        <v>153.0390309</v>
      </c>
      <c r="BR8" s="33">
        <v>209.41862470000001</v>
      </c>
      <c r="BS8" s="33">
        <v>133.45293910000001</v>
      </c>
      <c r="BT8" s="33">
        <v>14.96006526</v>
      </c>
      <c r="BU8" s="33">
        <v>153.0390309</v>
      </c>
      <c r="BV8" s="33">
        <v>209.41862470000001</v>
      </c>
      <c r="BW8" s="33">
        <v>133.45293910000001</v>
      </c>
      <c r="BX8" s="33">
        <v>14.96006526</v>
      </c>
      <c r="BY8" s="33">
        <v>153.0390309</v>
      </c>
      <c r="BZ8" s="33">
        <v>209.41862470000001</v>
      </c>
      <c r="CA8" s="33">
        <v>133.45293910000001</v>
      </c>
      <c r="CB8" s="33">
        <v>1.268864489</v>
      </c>
      <c r="CC8" s="33">
        <v>12.98027705</v>
      </c>
      <c r="CD8" s="33">
        <v>17.762212359999999</v>
      </c>
      <c r="CE8" s="33">
        <v>11.319047899999999</v>
      </c>
      <c r="CF8" s="33">
        <v>1.268864489</v>
      </c>
      <c r="CG8" s="33">
        <v>12.98027705</v>
      </c>
      <c r="CH8" s="33">
        <v>17.762212359999999</v>
      </c>
      <c r="CI8" s="33">
        <v>11.319047899999999</v>
      </c>
      <c r="CJ8" s="33">
        <v>1.268864489</v>
      </c>
      <c r="CK8" s="33">
        <v>12.98027705</v>
      </c>
      <c r="CL8" s="33">
        <v>17.762212359999999</v>
      </c>
      <c r="CM8" s="33">
        <v>11.319047899999999</v>
      </c>
      <c r="CN8" s="33">
        <v>1.268864489</v>
      </c>
      <c r="CO8" s="33">
        <v>12.98027705</v>
      </c>
      <c r="CP8" s="33">
        <v>17.762212359999999</v>
      </c>
      <c r="CQ8" s="33">
        <v>11.319047899999999</v>
      </c>
      <c r="CR8" s="33">
        <v>1.268864489</v>
      </c>
      <c r="CS8" s="33">
        <v>12.98027705</v>
      </c>
      <c r="CT8" s="33">
        <v>17.762212359999999</v>
      </c>
      <c r="CU8" s="33">
        <v>11.319047899999999</v>
      </c>
    </row>
    <row r="9" spans="1:159" x14ac:dyDescent="0.25">
      <c r="B9" s="33" t="s">
        <v>14</v>
      </c>
      <c r="C9" s="33" t="s">
        <v>39</v>
      </c>
      <c r="D9" s="33">
        <v>3.549088614</v>
      </c>
      <c r="E9" s="33">
        <v>36.306598440000002</v>
      </c>
      <c r="F9" s="33">
        <v>49.681952809999999</v>
      </c>
      <c r="G9" s="33">
        <v>31.660042799999999</v>
      </c>
      <c r="H9" s="33">
        <v>6.5346521170000003</v>
      </c>
      <c r="I9" s="33">
        <v>66.848426779999997</v>
      </c>
      <c r="J9" s="33">
        <v>91.475393650000001</v>
      </c>
      <c r="K9" s="33">
        <v>58.293096679999998</v>
      </c>
      <c r="L9" s="33">
        <v>6.5346521170000003</v>
      </c>
      <c r="M9" s="33">
        <v>66.848426779999997</v>
      </c>
      <c r="N9" s="33">
        <v>91.475393650000001</v>
      </c>
      <c r="O9" s="33">
        <v>58.293096679999998</v>
      </c>
      <c r="P9" s="33">
        <v>6.5346521170000003</v>
      </c>
      <c r="Q9" s="33">
        <v>66.848426779999997</v>
      </c>
      <c r="R9" s="33">
        <v>91.475393650000001</v>
      </c>
      <c r="S9" s="33">
        <v>58.293096679999998</v>
      </c>
      <c r="T9" s="33">
        <v>6.5346521170000003</v>
      </c>
      <c r="U9" s="33">
        <v>66.848426779999997</v>
      </c>
      <c r="V9" s="33">
        <v>91.475393650000001</v>
      </c>
      <c r="W9" s="33">
        <v>58.293096679999998</v>
      </c>
      <c r="X9" s="33">
        <v>6.5346521170000003</v>
      </c>
      <c r="Y9" s="33">
        <v>66.848426779999997</v>
      </c>
      <c r="Z9" s="33">
        <v>91.475393650000001</v>
      </c>
      <c r="AA9" s="33">
        <v>58.293096679999998</v>
      </c>
      <c r="AB9" s="33">
        <v>6.5346521170000003</v>
      </c>
      <c r="AC9" s="33">
        <v>66.848426779999997</v>
      </c>
      <c r="AD9" s="33">
        <v>91.475393650000001</v>
      </c>
      <c r="AE9" s="33">
        <v>58.293096679999998</v>
      </c>
      <c r="AF9" s="33">
        <v>6.5346521170000003</v>
      </c>
      <c r="AG9" s="33">
        <v>66.848426779999997</v>
      </c>
      <c r="AH9" s="33">
        <v>91.475393650000001</v>
      </c>
      <c r="AI9" s="33">
        <v>58.293096679999998</v>
      </c>
      <c r="AJ9" s="33">
        <v>6.5346521170000003</v>
      </c>
      <c r="AK9" s="33">
        <v>66.848426779999997</v>
      </c>
      <c r="AL9" s="33">
        <v>91.475393650000001</v>
      </c>
      <c r="AM9" s="33">
        <v>58.293096679999998</v>
      </c>
      <c r="AN9" s="33">
        <v>6.5346521170000003</v>
      </c>
      <c r="AO9" s="33">
        <v>66.848426779999997</v>
      </c>
      <c r="AP9" s="33">
        <v>91.475393650000001</v>
      </c>
      <c r="AQ9" s="33">
        <v>58.293096679999998</v>
      </c>
      <c r="AR9" s="33">
        <v>6.5346521170000003</v>
      </c>
      <c r="AS9" s="33">
        <v>66.848426779999997</v>
      </c>
      <c r="AT9" s="33">
        <v>91.475393650000001</v>
      </c>
      <c r="AU9" s="33">
        <v>58.293096679999998</v>
      </c>
      <c r="AV9" s="33">
        <v>6.5346521170000003</v>
      </c>
      <c r="AW9" s="33">
        <v>66.848426779999997</v>
      </c>
      <c r="AX9" s="33">
        <v>91.475393650000001</v>
      </c>
      <c r="AY9" s="33">
        <v>58.293096679999998</v>
      </c>
      <c r="AZ9" s="33">
        <v>3.168429267</v>
      </c>
      <c r="BA9" s="33">
        <v>32.412515329999998</v>
      </c>
      <c r="BB9" s="33">
        <v>44.353289099999998</v>
      </c>
      <c r="BC9" s="33">
        <v>28.264328429999999</v>
      </c>
      <c r="BD9" s="33">
        <v>3.168429267</v>
      </c>
      <c r="BE9" s="33">
        <v>32.412515329999998</v>
      </c>
      <c r="BF9" s="33">
        <v>44.353289099999998</v>
      </c>
      <c r="BG9" s="33">
        <v>28.264328429999999</v>
      </c>
      <c r="BH9" s="33">
        <v>3.168429267</v>
      </c>
      <c r="BI9" s="33">
        <v>32.412515329999998</v>
      </c>
      <c r="BJ9" s="33">
        <v>44.353289099999998</v>
      </c>
      <c r="BK9" s="33">
        <v>28.264328429999999</v>
      </c>
      <c r="BL9" s="33">
        <v>3.168429267</v>
      </c>
      <c r="BM9" s="33">
        <v>32.412515329999998</v>
      </c>
      <c r="BN9" s="33">
        <v>44.353289099999998</v>
      </c>
      <c r="BO9" s="33">
        <v>28.264328429999999</v>
      </c>
      <c r="BP9" s="33">
        <v>3.168429267</v>
      </c>
      <c r="BQ9" s="33">
        <v>32.412515329999998</v>
      </c>
      <c r="BR9" s="33">
        <v>44.353289099999998</v>
      </c>
      <c r="BS9" s="33">
        <v>28.264328429999999</v>
      </c>
      <c r="BT9" s="33">
        <v>3.168429267</v>
      </c>
      <c r="BU9" s="33">
        <v>32.412515329999998</v>
      </c>
      <c r="BV9" s="33">
        <v>44.353289099999998</v>
      </c>
      <c r="BW9" s="33">
        <v>28.264328429999999</v>
      </c>
      <c r="BX9" s="33">
        <v>3.168429267</v>
      </c>
      <c r="BY9" s="33">
        <v>32.412515329999998</v>
      </c>
      <c r="BZ9" s="33">
        <v>44.353289099999998</v>
      </c>
      <c r="CA9" s="33">
        <v>28.264328429999999</v>
      </c>
    </row>
    <row r="10" spans="1:159" x14ac:dyDescent="0.25">
      <c r="B10" s="33" t="s">
        <v>14</v>
      </c>
      <c r="C10" s="33" t="s">
        <v>40</v>
      </c>
    </row>
    <row r="11" spans="1:159" x14ac:dyDescent="0.25">
      <c r="B11" s="33" t="s">
        <v>14</v>
      </c>
      <c r="C11" s="33" t="s">
        <v>41</v>
      </c>
      <c r="X11" s="33">
        <v>0.89566905080000003</v>
      </c>
      <c r="Y11" s="33">
        <v>9.162548503</v>
      </c>
      <c r="Z11" s="33">
        <v>12.538032250000001</v>
      </c>
      <c r="AA11" s="33">
        <v>7.9899161650000003</v>
      </c>
      <c r="AB11" s="33">
        <v>0.89566905080000003</v>
      </c>
      <c r="AC11" s="33">
        <v>9.162548503</v>
      </c>
      <c r="AD11" s="33">
        <v>12.538032250000001</v>
      </c>
      <c r="AE11" s="33">
        <v>7.9899161650000003</v>
      </c>
      <c r="AF11" s="33">
        <v>0.89566905080000003</v>
      </c>
      <c r="AG11" s="33">
        <v>9.162548503</v>
      </c>
      <c r="AH11" s="33">
        <v>12.538032250000001</v>
      </c>
      <c r="AI11" s="33">
        <v>7.9899161650000003</v>
      </c>
      <c r="AJ11" s="33">
        <v>0.89566905080000003</v>
      </c>
      <c r="AK11" s="33">
        <v>9.162548503</v>
      </c>
      <c r="AL11" s="33">
        <v>12.538032250000001</v>
      </c>
      <c r="AM11" s="33">
        <v>7.9899161650000003</v>
      </c>
      <c r="AN11" s="33">
        <v>0.89566905080000003</v>
      </c>
      <c r="AO11" s="33">
        <v>9.162548503</v>
      </c>
      <c r="AP11" s="33">
        <v>12.538032250000001</v>
      </c>
      <c r="AQ11" s="33">
        <v>7.9899161650000003</v>
      </c>
      <c r="AR11" s="33">
        <v>0.89566905080000003</v>
      </c>
      <c r="AS11" s="33">
        <v>9.162548503</v>
      </c>
      <c r="AT11" s="33">
        <v>12.538032250000001</v>
      </c>
      <c r="AU11" s="33">
        <v>7.9899161650000003</v>
      </c>
      <c r="AV11" s="33">
        <v>0.89566905080000003</v>
      </c>
      <c r="AW11" s="33">
        <v>9.162548503</v>
      </c>
      <c r="AX11" s="33">
        <v>12.538032250000001</v>
      </c>
      <c r="AY11" s="33">
        <v>7.9899161650000003</v>
      </c>
      <c r="AZ11" s="33">
        <v>0.89566905080000003</v>
      </c>
      <c r="BA11" s="33">
        <v>9.162548503</v>
      </c>
      <c r="BB11" s="33">
        <v>12.538032250000001</v>
      </c>
      <c r="BC11" s="33">
        <v>7.9899161650000003</v>
      </c>
      <c r="BD11" s="33">
        <v>0.89566905080000003</v>
      </c>
      <c r="BE11" s="33">
        <v>9.162548503</v>
      </c>
      <c r="BF11" s="33">
        <v>12.538032250000001</v>
      </c>
      <c r="BG11" s="33">
        <v>7.9899161650000003</v>
      </c>
      <c r="BH11" s="33">
        <v>0.89566905080000003</v>
      </c>
      <c r="BI11" s="33">
        <v>9.162548503</v>
      </c>
      <c r="BJ11" s="33">
        <v>12.538032250000001</v>
      </c>
      <c r="BK11" s="33">
        <v>7.9899161650000003</v>
      </c>
      <c r="BL11" s="33">
        <v>0.89566905080000003</v>
      </c>
      <c r="BM11" s="33">
        <v>9.162548503</v>
      </c>
      <c r="BN11" s="33">
        <v>12.538032250000001</v>
      </c>
      <c r="BO11" s="33">
        <v>7.9899161650000003</v>
      </c>
      <c r="BP11" s="33">
        <v>0.89566905080000003</v>
      </c>
      <c r="BQ11" s="33">
        <v>9.162548503</v>
      </c>
      <c r="BR11" s="33">
        <v>12.538032250000001</v>
      </c>
      <c r="BS11" s="33">
        <v>7.9899161650000003</v>
      </c>
      <c r="BT11" s="33">
        <v>0.89566905080000003</v>
      </c>
      <c r="BU11" s="33">
        <v>9.162548503</v>
      </c>
      <c r="BV11" s="33">
        <v>12.538032250000001</v>
      </c>
      <c r="BW11" s="33">
        <v>7.9899161650000003</v>
      </c>
      <c r="BX11" s="33">
        <v>0.89566905080000003</v>
      </c>
      <c r="BY11" s="33">
        <v>9.162548503</v>
      </c>
      <c r="BZ11" s="33">
        <v>12.538032250000001</v>
      </c>
      <c r="CA11" s="33">
        <v>7.9899161650000003</v>
      </c>
      <c r="CB11" s="33">
        <v>0.89566905080000003</v>
      </c>
      <c r="CC11" s="33">
        <v>9.162548503</v>
      </c>
      <c r="CD11" s="33">
        <v>12.538032250000001</v>
      </c>
      <c r="CE11" s="33">
        <v>7.9899161650000003</v>
      </c>
      <c r="CF11" s="33">
        <v>0.89566905080000003</v>
      </c>
      <c r="CG11" s="33">
        <v>9.162548503</v>
      </c>
      <c r="CH11" s="33">
        <v>12.538032250000001</v>
      </c>
      <c r="CI11" s="33">
        <v>7.9899161650000003</v>
      </c>
      <c r="CJ11" s="33">
        <v>0.89566905080000003</v>
      </c>
      <c r="CK11" s="33">
        <v>9.162548503</v>
      </c>
      <c r="CL11" s="33">
        <v>12.538032250000001</v>
      </c>
      <c r="CM11" s="33">
        <v>7.9899161650000003</v>
      </c>
      <c r="CN11" s="33">
        <v>0.89566905080000003</v>
      </c>
      <c r="CO11" s="33">
        <v>9.162548503</v>
      </c>
      <c r="CP11" s="33">
        <v>12.538032250000001</v>
      </c>
      <c r="CQ11" s="33">
        <v>7.9899161650000003</v>
      </c>
      <c r="CR11" s="33">
        <v>0.89566905080000003</v>
      </c>
      <c r="CS11" s="33">
        <v>9.162548503</v>
      </c>
      <c r="CT11" s="33">
        <v>12.538032250000001</v>
      </c>
      <c r="CU11" s="33">
        <v>7.9899161650000003</v>
      </c>
    </row>
    <row r="12" spans="1:159" x14ac:dyDescent="0.25">
      <c r="B12" s="33" t="s">
        <v>14</v>
      </c>
      <c r="C12" s="33" t="s">
        <v>42</v>
      </c>
    </row>
    <row r="13" spans="1:159" x14ac:dyDescent="0.25">
      <c r="B13" s="33" t="s">
        <v>14</v>
      </c>
      <c r="C13" s="33" t="s">
        <v>43</v>
      </c>
    </row>
    <row r="14" spans="1:159" x14ac:dyDescent="0.25">
      <c r="B14" s="33" t="s">
        <v>14</v>
      </c>
      <c r="C14" s="33" t="s">
        <v>44</v>
      </c>
    </row>
    <row r="15" spans="1:159" x14ac:dyDescent="0.25">
      <c r="B15" s="33" t="s">
        <v>14</v>
      </c>
      <c r="C15" s="33" t="s">
        <v>45</v>
      </c>
    </row>
    <row r="16" spans="1:159" x14ac:dyDescent="0.25">
      <c r="B16" s="33" t="s">
        <v>14</v>
      </c>
      <c r="C16" s="33" t="s">
        <v>46</v>
      </c>
    </row>
    <row r="17" spans="2:159" x14ac:dyDescent="0.25">
      <c r="B17" s="33" t="s">
        <v>14</v>
      </c>
      <c r="C17" s="33" t="s">
        <v>15</v>
      </c>
      <c r="D17" s="33">
        <v>384.23537620000002</v>
      </c>
      <c r="E17" s="33">
        <v>3930.6653139999999</v>
      </c>
      <c r="F17" s="33">
        <v>5378.7227940000002</v>
      </c>
      <c r="G17" s="33">
        <v>3427.6147430000001</v>
      </c>
      <c r="H17" s="33">
        <v>402.55938450000002</v>
      </c>
      <c r="I17" s="33">
        <v>4118.116935</v>
      </c>
      <c r="J17" s="33">
        <v>5635.2316099999998</v>
      </c>
      <c r="K17" s="33">
        <v>3591.0761130000001</v>
      </c>
      <c r="L17" s="33">
        <v>427.19351189999998</v>
      </c>
      <c r="M17" s="33">
        <v>4370.1200449999997</v>
      </c>
      <c r="N17" s="33">
        <v>5980.07269</v>
      </c>
      <c r="O17" s="33">
        <v>3810.8276070000002</v>
      </c>
      <c r="P17" s="33">
        <v>435.49920029999998</v>
      </c>
      <c r="Q17" s="33">
        <v>4455.0858840000001</v>
      </c>
      <c r="R17" s="33">
        <v>6096.3399529999997</v>
      </c>
      <c r="S17" s="33">
        <v>3884.9194320000001</v>
      </c>
      <c r="T17" s="33">
        <v>465.7703138</v>
      </c>
      <c r="U17" s="33">
        <v>4764.7544449999996</v>
      </c>
      <c r="V17" s="33">
        <v>6520.0904410000003</v>
      </c>
      <c r="W17" s="33">
        <v>4154.9562930000002</v>
      </c>
      <c r="X17" s="33">
        <v>470.59722360000001</v>
      </c>
      <c r="Y17" s="33">
        <v>4814.1329459999997</v>
      </c>
      <c r="Z17" s="33">
        <v>6587.659987</v>
      </c>
      <c r="AA17" s="33">
        <v>4198.0152829999997</v>
      </c>
      <c r="AB17" s="33">
        <v>472.85223939999997</v>
      </c>
      <c r="AC17" s="33">
        <v>4837.2013900000002</v>
      </c>
      <c r="AD17" s="33">
        <v>6619.2268489999997</v>
      </c>
      <c r="AE17" s="33">
        <v>4218.1314039999997</v>
      </c>
      <c r="AF17" s="33">
        <v>472.85223939999997</v>
      </c>
      <c r="AG17" s="33">
        <v>4837.2013900000002</v>
      </c>
      <c r="AH17" s="33">
        <v>6619.2268489999997</v>
      </c>
      <c r="AI17" s="33">
        <v>4218.1314039999997</v>
      </c>
      <c r="AJ17" s="33">
        <v>472.85223939999997</v>
      </c>
      <c r="AK17" s="33">
        <v>4837.2013900000002</v>
      </c>
      <c r="AL17" s="33">
        <v>6619.2268489999997</v>
      </c>
      <c r="AM17" s="33">
        <v>4218.1314039999997</v>
      </c>
      <c r="AN17" s="33">
        <v>472.85223939999997</v>
      </c>
      <c r="AO17" s="33">
        <v>4837.2013900000002</v>
      </c>
      <c r="AP17" s="33">
        <v>6619.2268489999997</v>
      </c>
      <c r="AQ17" s="33">
        <v>4218.1314039999997</v>
      </c>
      <c r="AR17" s="33">
        <v>472.85223939999997</v>
      </c>
      <c r="AS17" s="33">
        <v>4837.2013900000002</v>
      </c>
      <c r="AT17" s="33">
        <v>6619.2268489999997</v>
      </c>
      <c r="AU17" s="33">
        <v>4218.1314039999997</v>
      </c>
      <c r="AV17" s="33">
        <v>472.85223939999997</v>
      </c>
      <c r="AW17" s="33">
        <v>4837.2013900000002</v>
      </c>
      <c r="AX17" s="33">
        <v>6619.2268489999997</v>
      </c>
      <c r="AY17" s="33">
        <v>4218.1314039999997</v>
      </c>
      <c r="AZ17" s="33">
        <v>180.8036501</v>
      </c>
      <c r="BA17" s="33">
        <v>1849.591891</v>
      </c>
      <c r="BB17" s="33">
        <v>2530.9817210000001</v>
      </c>
      <c r="BC17" s="33">
        <v>1612.8792269999999</v>
      </c>
      <c r="BD17" s="33">
        <v>180.8036501</v>
      </c>
      <c r="BE17" s="33">
        <v>1849.591891</v>
      </c>
      <c r="BF17" s="33">
        <v>2530.9817210000001</v>
      </c>
      <c r="BG17" s="33">
        <v>1612.8792269999999</v>
      </c>
      <c r="BH17" s="33">
        <v>180.8036501</v>
      </c>
      <c r="BI17" s="33">
        <v>1849.591891</v>
      </c>
      <c r="BJ17" s="33">
        <v>2530.9817210000001</v>
      </c>
      <c r="BK17" s="33">
        <v>1612.8792269999999</v>
      </c>
      <c r="BL17" s="33">
        <v>180.8036501</v>
      </c>
      <c r="BM17" s="33">
        <v>1849.591891</v>
      </c>
      <c r="BN17" s="33">
        <v>2530.9817210000001</v>
      </c>
      <c r="BO17" s="33">
        <v>1612.8792269999999</v>
      </c>
      <c r="BP17" s="33">
        <v>180.8036501</v>
      </c>
      <c r="BQ17" s="33">
        <v>1849.591891</v>
      </c>
      <c r="BR17" s="33">
        <v>2530.9817210000001</v>
      </c>
      <c r="BS17" s="33">
        <v>1612.8792269999999</v>
      </c>
      <c r="BT17" s="33">
        <v>180.8036501</v>
      </c>
      <c r="BU17" s="33">
        <v>1849.591891</v>
      </c>
      <c r="BV17" s="33">
        <v>2530.9817210000001</v>
      </c>
      <c r="BW17" s="33">
        <v>1612.8792269999999</v>
      </c>
      <c r="BX17" s="33">
        <v>180.8036501</v>
      </c>
      <c r="BY17" s="33">
        <v>1849.591891</v>
      </c>
      <c r="BZ17" s="33">
        <v>2530.9817210000001</v>
      </c>
      <c r="CA17" s="33">
        <v>1612.8792269999999</v>
      </c>
      <c r="CB17" s="33">
        <v>45.11329697</v>
      </c>
      <c r="CC17" s="33">
        <v>461.5016799</v>
      </c>
      <c r="CD17" s="33">
        <v>631.51894319999997</v>
      </c>
      <c r="CE17" s="33">
        <v>402.43822239999997</v>
      </c>
      <c r="CF17" s="33">
        <v>45.11329697</v>
      </c>
      <c r="CG17" s="33">
        <v>461.5016799</v>
      </c>
      <c r="CH17" s="33">
        <v>631.51894319999997</v>
      </c>
      <c r="CI17" s="33">
        <v>402.43822239999997</v>
      </c>
      <c r="CJ17" s="33">
        <v>45.11329697</v>
      </c>
      <c r="CK17" s="33">
        <v>461.5016799</v>
      </c>
      <c r="CL17" s="33">
        <v>631.51894319999997</v>
      </c>
      <c r="CM17" s="33">
        <v>402.43822239999997</v>
      </c>
      <c r="CN17" s="33">
        <v>45.11329697</v>
      </c>
      <c r="CO17" s="33">
        <v>461.5016799</v>
      </c>
      <c r="CP17" s="33">
        <v>631.51894319999997</v>
      </c>
      <c r="CQ17" s="33">
        <v>402.43822239999997</v>
      </c>
      <c r="CR17" s="33">
        <v>45.11329697</v>
      </c>
      <c r="CS17" s="33">
        <v>461.5016799</v>
      </c>
      <c r="CT17" s="33">
        <v>631.51894319999997</v>
      </c>
      <c r="CU17" s="33">
        <v>402.43822239999997</v>
      </c>
      <c r="CV17" s="33">
        <v>0</v>
      </c>
      <c r="CW17" s="33">
        <v>0</v>
      </c>
      <c r="CX17" s="33">
        <v>0</v>
      </c>
      <c r="CY17" s="33">
        <v>0</v>
      </c>
      <c r="CZ17" s="33">
        <v>0</v>
      </c>
      <c r="DA17" s="33">
        <v>0</v>
      </c>
      <c r="DB17" s="33">
        <v>0</v>
      </c>
      <c r="DC17" s="33">
        <v>0</v>
      </c>
      <c r="DD17" s="33">
        <v>0</v>
      </c>
      <c r="DE17" s="33">
        <v>0</v>
      </c>
      <c r="DF17" s="33">
        <v>0</v>
      </c>
      <c r="DG17" s="33">
        <v>0</v>
      </c>
      <c r="DH17" s="33">
        <v>0</v>
      </c>
      <c r="DI17" s="33">
        <v>0</v>
      </c>
      <c r="DJ17" s="33">
        <v>0</v>
      </c>
      <c r="DK17" s="33">
        <v>0</v>
      </c>
      <c r="DL17" s="33">
        <v>0</v>
      </c>
      <c r="DM17" s="33">
        <v>0</v>
      </c>
      <c r="DN17" s="33">
        <v>0</v>
      </c>
      <c r="DO17" s="33">
        <v>0</v>
      </c>
      <c r="DP17" s="33">
        <v>0</v>
      </c>
      <c r="DQ17" s="33">
        <v>0</v>
      </c>
      <c r="DR17" s="33">
        <v>0</v>
      </c>
      <c r="DS17" s="33">
        <v>0</v>
      </c>
      <c r="DT17" s="33">
        <v>0</v>
      </c>
      <c r="DU17" s="33">
        <v>0</v>
      </c>
      <c r="DV17" s="33">
        <v>0</v>
      </c>
      <c r="DW17" s="33">
        <v>0</v>
      </c>
      <c r="DX17" s="33">
        <v>0</v>
      </c>
      <c r="DY17" s="33">
        <v>0</v>
      </c>
      <c r="DZ17" s="33">
        <v>0</v>
      </c>
      <c r="EA17" s="33">
        <v>0</v>
      </c>
      <c r="EB17" s="33">
        <v>0</v>
      </c>
      <c r="EC17" s="33">
        <v>0</v>
      </c>
      <c r="ED17" s="33">
        <v>0</v>
      </c>
      <c r="EE17" s="33">
        <v>0</v>
      </c>
      <c r="EF17" s="33">
        <v>0</v>
      </c>
      <c r="EG17" s="33">
        <v>0</v>
      </c>
      <c r="EH17" s="33">
        <v>0</v>
      </c>
      <c r="EI17" s="33">
        <v>0</v>
      </c>
      <c r="EJ17" s="33">
        <v>0</v>
      </c>
      <c r="EK17" s="33">
        <v>0</v>
      </c>
      <c r="EL17" s="33">
        <v>0</v>
      </c>
      <c r="EM17" s="33">
        <v>0</v>
      </c>
      <c r="EN17" s="33">
        <v>0</v>
      </c>
      <c r="EO17" s="33">
        <v>0</v>
      </c>
      <c r="EP17" s="33">
        <v>0</v>
      </c>
      <c r="EQ17" s="33">
        <v>0</v>
      </c>
      <c r="ER17" s="33">
        <v>0</v>
      </c>
      <c r="ES17" s="33">
        <v>0</v>
      </c>
      <c r="ET17" s="33">
        <v>0</v>
      </c>
      <c r="EU17" s="33">
        <v>0</v>
      </c>
      <c r="EV17" s="33">
        <v>0</v>
      </c>
      <c r="EW17" s="33">
        <v>0</v>
      </c>
      <c r="EX17" s="33">
        <v>0</v>
      </c>
      <c r="EY17" s="33">
        <v>0</v>
      </c>
      <c r="EZ17" s="33">
        <v>0</v>
      </c>
      <c r="FA17" s="33">
        <v>0</v>
      </c>
      <c r="FB17" s="33">
        <v>0</v>
      </c>
      <c r="FC17" s="33">
        <v>0</v>
      </c>
    </row>
    <row r="18" spans="2:159" x14ac:dyDescent="0.25">
      <c r="B18" s="33" t="s">
        <v>16</v>
      </c>
      <c r="C18" s="33" t="s">
        <v>36</v>
      </c>
    </row>
    <row r="19" spans="2:159" x14ac:dyDescent="0.25">
      <c r="B19" s="33" t="s">
        <v>16</v>
      </c>
      <c r="C19" s="33" t="s">
        <v>37</v>
      </c>
    </row>
    <row r="20" spans="2:159" x14ac:dyDescent="0.25">
      <c r="B20" s="33" t="s">
        <v>16</v>
      </c>
      <c r="C20" s="33" t="s">
        <v>38</v>
      </c>
    </row>
    <row r="21" spans="2:159" x14ac:dyDescent="0.25">
      <c r="B21" s="33" t="s">
        <v>16</v>
      </c>
      <c r="C21" s="33" t="s">
        <v>39</v>
      </c>
    </row>
    <row r="22" spans="2:159" x14ac:dyDescent="0.25">
      <c r="B22" s="33" t="s">
        <v>16</v>
      </c>
      <c r="C22" s="33" t="s">
        <v>40</v>
      </c>
    </row>
    <row r="23" spans="2:159" x14ac:dyDescent="0.25">
      <c r="B23" s="33" t="s">
        <v>16</v>
      </c>
      <c r="C23" s="33" t="s">
        <v>41</v>
      </c>
    </row>
    <row r="24" spans="2:159" x14ac:dyDescent="0.25">
      <c r="B24" s="33" t="s">
        <v>16</v>
      </c>
      <c r="C24" s="33" t="s">
        <v>42</v>
      </c>
    </row>
    <row r="25" spans="2:159" x14ac:dyDescent="0.25">
      <c r="B25" s="33" t="s">
        <v>16</v>
      </c>
      <c r="C25" s="33" t="s">
        <v>43</v>
      </c>
    </row>
    <row r="26" spans="2:159" x14ac:dyDescent="0.25">
      <c r="B26" s="33" t="s">
        <v>16</v>
      </c>
      <c r="C26" s="33" t="s">
        <v>44</v>
      </c>
    </row>
    <row r="27" spans="2:159" x14ac:dyDescent="0.25">
      <c r="B27" s="33" t="s">
        <v>16</v>
      </c>
      <c r="C27" s="33" t="s">
        <v>45</v>
      </c>
    </row>
    <row r="28" spans="2:159" x14ac:dyDescent="0.25">
      <c r="B28" s="33" t="s">
        <v>16</v>
      </c>
      <c r="C28" s="33" t="s">
        <v>46</v>
      </c>
    </row>
    <row r="29" spans="2:159" x14ac:dyDescent="0.25">
      <c r="B29" s="33" t="s">
        <v>16</v>
      </c>
      <c r="C29" s="33" t="s">
        <v>15</v>
      </c>
      <c r="D29" s="33">
        <v>0</v>
      </c>
      <c r="E29" s="33">
        <v>0</v>
      </c>
      <c r="F29" s="33">
        <v>0</v>
      </c>
      <c r="G29" s="33">
        <v>0</v>
      </c>
      <c r="H29" s="33">
        <v>0</v>
      </c>
      <c r="I29" s="33">
        <v>0</v>
      </c>
      <c r="J29" s="33">
        <v>0</v>
      </c>
      <c r="K29" s="33">
        <v>0</v>
      </c>
      <c r="L29" s="33">
        <v>0</v>
      </c>
      <c r="M29" s="33">
        <v>0</v>
      </c>
      <c r="N29" s="33">
        <v>0</v>
      </c>
      <c r="O29" s="33">
        <v>0</v>
      </c>
      <c r="P29" s="33">
        <v>0</v>
      </c>
      <c r="Q29" s="33">
        <v>0</v>
      </c>
      <c r="R29" s="33">
        <v>0</v>
      </c>
      <c r="S29" s="33">
        <v>0</v>
      </c>
      <c r="T29" s="33">
        <v>0</v>
      </c>
      <c r="U29" s="33">
        <v>0</v>
      </c>
      <c r="V29" s="33">
        <v>0</v>
      </c>
      <c r="W29" s="33">
        <v>0</v>
      </c>
      <c r="X29" s="33">
        <v>0</v>
      </c>
      <c r="Y29" s="33">
        <v>0</v>
      </c>
      <c r="Z29" s="33">
        <v>0</v>
      </c>
      <c r="AA29" s="33">
        <v>0</v>
      </c>
      <c r="AB29" s="33">
        <v>0</v>
      </c>
      <c r="AC29" s="33">
        <v>0</v>
      </c>
      <c r="AD29" s="33">
        <v>0</v>
      </c>
      <c r="AE29" s="33">
        <v>0</v>
      </c>
      <c r="AF29" s="33">
        <v>0</v>
      </c>
      <c r="AG29" s="33">
        <v>0</v>
      </c>
      <c r="AH29" s="33">
        <v>0</v>
      </c>
      <c r="AI29" s="33">
        <v>0</v>
      </c>
      <c r="AJ29" s="33">
        <v>0</v>
      </c>
      <c r="AK29" s="33">
        <v>0</v>
      </c>
      <c r="AL29" s="33">
        <v>0</v>
      </c>
      <c r="AM29" s="33">
        <v>0</v>
      </c>
      <c r="AN29" s="33">
        <v>0</v>
      </c>
      <c r="AO29" s="33">
        <v>0</v>
      </c>
      <c r="AP29" s="33">
        <v>0</v>
      </c>
      <c r="AQ29" s="33">
        <v>0</v>
      </c>
      <c r="AR29" s="33">
        <v>0</v>
      </c>
      <c r="AS29" s="33">
        <v>0</v>
      </c>
      <c r="AT29" s="33">
        <v>0</v>
      </c>
      <c r="AU29" s="33">
        <v>0</v>
      </c>
      <c r="AV29" s="33">
        <v>0</v>
      </c>
      <c r="AW29" s="33">
        <v>0</v>
      </c>
      <c r="AX29" s="33">
        <v>0</v>
      </c>
      <c r="AY29" s="33">
        <v>0</v>
      </c>
      <c r="AZ29" s="33">
        <v>0</v>
      </c>
      <c r="BA29" s="33">
        <v>0</v>
      </c>
      <c r="BB29" s="33">
        <v>0</v>
      </c>
      <c r="BC29" s="33">
        <v>0</v>
      </c>
      <c r="BD29" s="33">
        <v>0</v>
      </c>
      <c r="BE29" s="33">
        <v>0</v>
      </c>
      <c r="BF29" s="33">
        <v>0</v>
      </c>
      <c r="BG29" s="33">
        <v>0</v>
      </c>
      <c r="BH29" s="33">
        <v>0</v>
      </c>
      <c r="BI29" s="33">
        <v>0</v>
      </c>
      <c r="BJ29" s="33">
        <v>0</v>
      </c>
      <c r="BK29" s="33">
        <v>0</v>
      </c>
      <c r="BL29" s="33">
        <v>0</v>
      </c>
      <c r="BM29" s="33">
        <v>0</v>
      </c>
      <c r="BN29" s="33">
        <v>0</v>
      </c>
      <c r="BO29" s="33">
        <v>0</v>
      </c>
      <c r="BP29" s="33">
        <v>0</v>
      </c>
      <c r="BQ29" s="33">
        <v>0</v>
      </c>
      <c r="BR29" s="33">
        <v>0</v>
      </c>
      <c r="BS29" s="33">
        <v>0</v>
      </c>
      <c r="BT29" s="33">
        <v>0</v>
      </c>
      <c r="BU29" s="33">
        <v>0</v>
      </c>
      <c r="BV29" s="33">
        <v>0</v>
      </c>
      <c r="BW29" s="33">
        <v>0</v>
      </c>
      <c r="BX29" s="33">
        <v>0</v>
      </c>
      <c r="BY29" s="33">
        <v>0</v>
      </c>
      <c r="BZ29" s="33">
        <v>0</v>
      </c>
      <c r="CA29" s="33">
        <v>0</v>
      </c>
      <c r="CB29" s="33">
        <v>0</v>
      </c>
      <c r="CC29" s="33">
        <v>0</v>
      </c>
      <c r="CD29" s="33">
        <v>0</v>
      </c>
      <c r="CE29" s="33">
        <v>0</v>
      </c>
      <c r="CF29" s="33">
        <v>0</v>
      </c>
      <c r="CG29" s="33">
        <v>0</v>
      </c>
      <c r="CH29" s="33">
        <v>0</v>
      </c>
      <c r="CI29" s="33">
        <v>0</v>
      </c>
      <c r="CJ29" s="33">
        <v>0</v>
      </c>
      <c r="CK29" s="33">
        <v>0</v>
      </c>
      <c r="CL29" s="33">
        <v>0</v>
      </c>
      <c r="CM29" s="33">
        <v>0</v>
      </c>
      <c r="CN29" s="33">
        <v>0</v>
      </c>
      <c r="CO29" s="33">
        <v>0</v>
      </c>
      <c r="CP29" s="33">
        <v>0</v>
      </c>
      <c r="CQ29" s="33">
        <v>0</v>
      </c>
      <c r="CR29" s="33">
        <v>0</v>
      </c>
      <c r="CS29" s="33">
        <v>0</v>
      </c>
      <c r="CT29" s="33">
        <v>0</v>
      </c>
      <c r="CU29" s="33">
        <v>0</v>
      </c>
      <c r="CV29" s="33">
        <v>0</v>
      </c>
      <c r="CW29" s="33">
        <v>0</v>
      </c>
      <c r="CX29" s="33">
        <v>0</v>
      </c>
      <c r="CY29" s="33">
        <v>0</v>
      </c>
      <c r="CZ29" s="33">
        <v>0</v>
      </c>
      <c r="DA29" s="33">
        <v>0</v>
      </c>
      <c r="DB29" s="33">
        <v>0</v>
      </c>
      <c r="DC29" s="33">
        <v>0</v>
      </c>
      <c r="DD29" s="33">
        <v>0</v>
      </c>
      <c r="DE29" s="33">
        <v>0</v>
      </c>
      <c r="DF29" s="33">
        <v>0</v>
      </c>
      <c r="DG29" s="33">
        <v>0</v>
      </c>
      <c r="DH29" s="33">
        <v>0</v>
      </c>
      <c r="DI29" s="33">
        <v>0</v>
      </c>
      <c r="DJ29" s="33">
        <v>0</v>
      </c>
      <c r="DK29" s="33">
        <v>0</v>
      </c>
      <c r="DL29" s="33">
        <v>0</v>
      </c>
      <c r="DM29" s="33">
        <v>0</v>
      </c>
      <c r="DN29" s="33">
        <v>0</v>
      </c>
      <c r="DO29" s="33">
        <v>0</v>
      </c>
      <c r="DP29" s="33">
        <v>0</v>
      </c>
      <c r="DQ29" s="33">
        <v>0</v>
      </c>
      <c r="DR29" s="33">
        <v>0</v>
      </c>
      <c r="DS29" s="33">
        <v>0</v>
      </c>
      <c r="DT29" s="33">
        <v>0</v>
      </c>
      <c r="DU29" s="33">
        <v>0</v>
      </c>
      <c r="DV29" s="33">
        <v>0</v>
      </c>
      <c r="DW29" s="33">
        <v>0</v>
      </c>
      <c r="DX29" s="33">
        <v>0</v>
      </c>
      <c r="DY29" s="33">
        <v>0</v>
      </c>
      <c r="DZ29" s="33">
        <v>0</v>
      </c>
      <c r="EA29" s="33">
        <v>0</v>
      </c>
      <c r="EB29" s="33">
        <v>0</v>
      </c>
      <c r="EC29" s="33">
        <v>0</v>
      </c>
      <c r="ED29" s="33">
        <v>0</v>
      </c>
      <c r="EE29" s="33">
        <v>0</v>
      </c>
      <c r="EF29" s="33">
        <v>0</v>
      </c>
      <c r="EG29" s="33">
        <v>0</v>
      </c>
      <c r="EH29" s="33">
        <v>0</v>
      </c>
      <c r="EI29" s="33">
        <v>0</v>
      </c>
      <c r="EJ29" s="33">
        <v>0</v>
      </c>
      <c r="EK29" s="33">
        <v>0</v>
      </c>
      <c r="EL29" s="33">
        <v>0</v>
      </c>
      <c r="EM29" s="33">
        <v>0</v>
      </c>
      <c r="EN29" s="33">
        <v>0</v>
      </c>
      <c r="EO29" s="33">
        <v>0</v>
      </c>
      <c r="EP29" s="33">
        <v>0</v>
      </c>
      <c r="EQ29" s="33">
        <v>0</v>
      </c>
      <c r="ER29" s="33">
        <v>0</v>
      </c>
      <c r="ES29" s="33">
        <v>0</v>
      </c>
      <c r="ET29" s="33">
        <v>0</v>
      </c>
      <c r="EU29" s="33">
        <v>0</v>
      </c>
      <c r="EV29" s="33">
        <v>0</v>
      </c>
      <c r="EW29" s="33">
        <v>0</v>
      </c>
      <c r="EX29" s="33">
        <v>0</v>
      </c>
      <c r="EY29" s="33">
        <v>0</v>
      </c>
      <c r="EZ29" s="33">
        <v>0</v>
      </c>
      <c r="FA29" s="33">
        <v>0</v>
      </c>
      <c r="FB29" s="33">
        <v>0</v>
      </c>
      <c r="FC29" s="33">
        <v>0</v>
      </c>
    </row>
    <row r="30" spans="2:159" x14ac:dyDescent="0.25">
      <c r="B30" s="33" t="s">
        <v>17</v>
      </c>
      <c r="C30" s="33" t="s">
        <v>36</v>
      </c>
    </row>
    <row r="31" spans="2:159" x14ac:dyDescent="0.25">
      <c r="B31" s="33" t="s">
        <v>17</v>
      </c>
      <c r="C31" s="33" t="s">
        <v>37</v>
      </c>
    </row>
    <row r="32" spans="2:159" x14ac:dyDescent="0.25">
      <c r="B32" s="33" t="s">
        <v>17</v>
      </c>
      <c r="C32" s="33" t="s">
        <v>38</v>
      </c>
      <c r="D32" s="33">
        <v>928.64131359999999</v>
      </c>
      <c r="E32" s="33">
        <v>928.64131359999999</v>
      </c>
      <c r="G32" s="33">
        <v>928.64131359999999</v>
      </c>
      <c r="H32" s="33">
        <v>928.64131359999999</v>
      </c>
      <c r="I32" s="33">
        <v>928.64131359999999</v>
      </c>
      <c r="K32" s="33">
        <v>928.64131359999999</v>
      </c>
      <c r="L32" s="33">
        <v>928.64131359999999</v>
      </c>
      <c r="M32" s="33">
        <v>928.64131359999999</v>
      </c>
      <c r="O32" s="33">
        <v>928.64131359999999</v>
      </c>
      <c r="P32" s="33">
        <v>928.64131359999999</v>
      </c>
      <c r="Q32" s="33">
        <v>928.64131359999999</v>
      </c>
      <c r="S32" s="33">
        <v>928.64131359999999</v>
      </c>
      <c r="T32" s="33">
        <v>928.64131359999999</v>
      </c>
      <c r="W32" s="33">
        <v>928.64131359999999</v>
      </c>
      <c r="X32" s="33">
        <v>928.64131359999999</v>
      </c>
      <c r="AA32" s="33">
        <v>928.64131359999999</v>
      </c>
      <c r="AB32" s="33">
        <v>35.065498460000001</v>
      </c>
      <c r="AE32" s="33">
        <v>587.76868960000002</v>
      </c>
      <c r="AF32" s="33">
        <v>587.76868960000002</v>
      </c>
      <c r="AI32" s="33">
        <v>928.64131359999999</v>
      </c>
      <c r="AM32" s="33">
        <v>928.64131359999999</v>
      </c>
      <c r="AN32" s="33">
        <v>587.76868960000002</v>
      </c>
      <c r="AQ32" s="33">
        <v>928.64131359999999</v>
      </c>
      <c r="AR32" s="33">
        <v>928.64131359999999</v>
      </c>
      <c r="AU32" s="33">
        <v>928.64131359999999</v>
      </c>
      <c r="AV32" s="33">
        <v>928.64131359999999</v>
      </c>
      <c r="AY32" s="33">
        <v>928.64131359999999</v>
      </c>
      <c r="AZ32" s="33">
        <v>928.64131359999999</v>
      </c>
      <c r="BC32" s="33">
        <v>928.64131359999999</v>
      </c>
      <c r="BD32" s="33">
        <v>928.64131359999999</v>
      </c>
      <c r="BG32" s="33">
        <v>928.64131359999999</v>
      </c>
      <c r="BH32" s="33">
        <v>928.64131359999999</v>
      </c>
      <c r="BK32" s="33">
        <v>928.64131359999999</v>
      </c>
      <c r="BL32" s="33">
        <v>928.64131359999999</v>
      </c>
      <c r="BO32" s="33">
        <v>928.64131359999999</v>
      </c>
      <c r="BP32" s="33">
        <v>928.64131359999999</v>
      </c>
      <c r="BS32" s="33">
        <v>928.64131359999999</v>
      </c>
      <c r="BT32" s="33">
        <v>928.64131359999999</v>
      </c>
      <c r="BW32" s="33">
        <v>928.64131359999999</v>
      </c>
      <c r="BX32" s="33">
        <v>928.64131359999999</v>
      </c>
      <c r="CA32" s="33">
        <v>928.64131359999999</v>
      </c>
    </row>
    <row r="33" spans="2:159" x14ac:dyDescent="0.25">
      <c r="B33" s="33" t="s">
        <v>17</v>
      </c>
      <c r="C33" s="33" t="s">
        <v>39</v>
      </c>
      <c r="J33" s="33">
        <v>52.361681019999999</v>
      </c>
      <c r="K33" s="33">
        <v>312.73459939999998</v>
      </c>
      <c r="N33" s="33">
        <v>24.60596215</v>
      </c>
      <c r="O33" s="33">
        <v>312.73459939999998</v>
      </c>
      <c r="R33" s="33">
        <v>253.40767579999999</v>
      </c>
      <c r="S33" s="33">
        <v>312.73459939999998</v>
      </c>
      <c r="T33" s="33">
        <v>312.73459939999998</v>
      </c>
      <c r="W33" s="33">
        <v>312.73459939999998</v>
      </c>
      <c r="X33" s="33">
        <v>312.73459939999998</v>
      </c>
      <c r="AA33" s="33">
        <v>312.73459939999998</v>
      </c>
      <c r="AE33" s="33">
        <v>1.5253199040000001</v>
      </c>
      <c r="AF33" s="33">
        <v>312.73459939999998</v>
      </c>
      <c r="AI33" s="33">
        <v>312.73459939999998</v>
      </c>
      <c r="AM33" s="33">
        <v>312.73459939999998</v>
      </c>
      <c r="AN33" s="33">
        <v>16.964681989999999</v>
      </c>
      <c r="AQ33" s="33">
        <v>312.73459939999998</v>
      </c>
      <c r="AR33" s="33">
        <v>312.73459939999998</v>
      </c>
      <c r="AT33" s="33">
        <v>312.73459939999998</v>
      </c>
      <c r="AU33" s="33">
        <v>312.73459939999998</v>
      </c>
      <c r="AV33" s="33">
        <v>312.73459939999998</v>
      </c>
      <c r="AY33" s="33">
        <v>312.73459939999998</v>
      </c>
      <c r="AZ33" s="33">
        <v>312.73459939999998</v>
      </c>
      <c r="BC33" s="33">
        <v>312.73459939999998</v>
      </c>
      <c r="BD33" s="33">
        <v>312.73459939999998</v>
      </c>
      <c r="BF33" s="33">
        <v>265.81805020000002</v>
      </c>
      <c r="BG33" s="33">
        <v>312.73459939999998</v>
      </c>
      <c r="BH33" s="33">
        <v>312.73459939999998</v>
      </c>
      <c r="BJ33" s="33">
        <v>312.73459939999998</v>
      </c>
      <c r="BK33" s="33">
        <v>312.73459939999998</v>
      </c>
      <c r="BL33" s="33">
        <v>312.73459939999998</v>
      </c>
      <c r="BN33" s="33">
        <v>312.73459939999998</v>
      </c>
      <c r="BO33" s="33">
        <v>312.73459939999998</v>
      </c>
      <c r="BP33" s="33">
        <v>312.73459939999998</v>
      </c>
      <c r="BR33" s="33">
        <v>312.73459939999998</v>
      </c>
      <c r="BS33" s="33">
        <v>312.73459939999998</v>
      </c>
      <c r="BT33" s="33">
        <v>312.73459939999998</v>
      </c>
      <c r="BV33" s="33">
        <v>312.73459939999998</v>
      </c>
      <c r="BW33" s="33">
        <v>312.73459939999998</v>
      </c>
      <c r="BX33" s="33">
        <v>312.73459939999998</v>
      </c>
      <c r="BZ33" s="33">
        <v>312.73459939999998</v>
      </c>
      <c r="CA33" s="33">
        <v>312.73459939999998</v>
      </c>
    </row>
    <row r="34" spans="2:159" x14ac:dyDescent="0.25">
      <c r="B34" s="33" t="s">
        <v>17</v>
      </c>
      <c r="C34" s="33" t="s">
        <v>40</v>
      </c>
    </row>
    <row r="35" spans="2:159" x14ac:dyDescent="0.25">
      <c r="B35" s="33" t="s">
        <v>17</v>
      </c>
      <c r="C35" s="33" t="s">
        <v>41</v>
      </c>
    </row>
    <row r="36" spans="2:159" x14ac:dyDescent="0.25">
      <c r="B36" s="33" t="s">
        <v>17</v>
      </c>
      <c r="C36" s="33" t="s">
        <v>42</v>
      </c>
    </row>
    <row r="37" spans="2:159" x14ac:dyDescent="0.25">
      <c r="B37" s="33" t="s">
        <v>17</v>
      </c>
      <c r="C37" s="33" t="s">
        <v>43</v>
      </c>
    </row>
    <row r="38" spans="2:159" x14ac:dyDescent="0.25">
      <c r="B38" s="33" t="s">
        <v>17</v>
      </c>
      <c r="C38" s="33" t="s">
        <v>44</v>
      </c>
    </row>
    <row r="39" spans="2:159" x14ac:dyDescent="0.25">
      <c r="B39" s="33" t="s">
        <v>17</v>
      </c>
      <c r="C39" s="33" t="s">
        <v>45</v>
      </c>
    </row>
    <row r="40" spans="2:159" x14ac:dyDescent="0.25">
      <c r="B40" s="33" t="s">
        <v>17</v>
      </c>
      <c r="C40" s="33" t="s">
        <v>46</v>
      </c>
    </row>
    <row r="41" spans="2:159" x14ac:dyDescent="0.25">
      <c r="B41" s="33" t="s">
        <v>17</v>
      </c>
      <c r="C41" s="33" t="s">
        <v>15</v>
      </c>
      <c r="D41" s="33">
        <v>928.64131359999999</v>
      </c>
      <c r="E41" s="33">
        <v>928.64131359999999</v>
      </c>
      <c r="F41" s="33">
        <v>0</v>
      </c>
      <c r="G41" s="33">
        <v>928.64131359999999</v>
      </c>
      <c r="H41" s="33">
        <v>928.64131359999999</v>
      </c>
      <c r="I41" s="33">
        <v>928.64131359999999</v>
      </c>
      <c r="J41" s="33">
        <v>52.361681019999999</v>
      </c>
      <c r="K41" s="33">
        <v>1241.3759130000001</v>
      </c>
      <c r="L41" s="33">
        <v>928.64131359999999</v>
      </c>
      <c r="M41" s="33">
        <v>928.64131359999999</v>
      </c>
      <c r="N41" s="33">
        <v>24.60596215</v>
      </c>
      <c r="O41" s="33">
        <v>1241.3759130000001</v>
      </c>
      <c r="P41" s="33">
        <v>928.64131359999999</v>
      </c>
      <c r="Q41" s="33">
        <v>928.64131359999999</v>
      </c>
      <c r="R41" s="33">
        <v>253.40767579999999</v>
      </c>
      <c r="S41" s="33">
        <v>1241.3759130000001</v>
      </c>
      <c r="T41" s="33">
        <v>1241.3759130000001</v>
      </c>
      <c r="U41" s="33">
        <v>0</v>
      </c>
      <c r="V41" s="33">
        <v>0</v>
      </c>
      <c r="W41" s="33">
        <v>1241.3759130000001</v>
      </c>
      <c r="X41" s="33">
        <v>1241.3759130000001</v>
      </c>
      <c r="Y41" s="33">
        <v>0</v>
      </c>
      <c r="Z41" s="33">
        <v>0</v>
      </c>
      <c r="AA41" s="33">
        <v>1241.3759130000001</v>
      </c>
      <c r="AB41" s="33">
        <v>35.065498460000001</v>
      </c>
      <c r="AC41" s="33">
        <v>0</v>
      </c>
      <c r="AD41" s="33">
        <v>0</v>
      </c>
      <c r="AE41" s="33">
        <v>589.29400950000002</v>
      </c>
      <c r="AF41" s="33">
        <v>900.503289</v>
      </c>
      <c r="AG41" s="33">
        <v>0</v>
      </c>
      <c r="AH41" s="33">
        <v>0</v>
      </c>
      <c r="AI41" s="33">
        <v>1241.3759130000001</v>
      </c>
      <c r="AJ41" s="33">
        <v>0</v>
      </c>
      <c r="AK41" s="33">
        <v>0</v>
      </c>
      <c r="AL41" s="33">
        <v>0</v>
      </c>
      <c r="AM41" s="33">
        <v>1241.3759130000001</v>
      </c>
      <c r="AN41" s="33">
        <v>604.73337160000005</v>
      </c>
      <c r="AO41" s="33">
        <v>0</v>
      </c>
      <c r="AP41" s="33">
        <v>0</v>
      </c>
      <c r="AQ41" s="33">
        <v>1241.3759130000001</v>
      </c>
      <c r="AR41" s="33">
        <v>1241.3759130000001</v>
      </c>
      <c r="AS41" s="33">
        <v>0</v>
      </c>
      <c r="AT41" s="33">
        <v>312.73459939999998</v>
      </c>
      <c r="AU41" s="33">
        <v>1241.3759130000001</v>
      </c>
      <c r="AV41" s="33">
        <v>1241.3759130000001</v>
      </c>
      <c r="AW41" s="33">
        <v>0</v>
      </c>
      <c r="AX41" s="33">
        <v>0</v>
      </c>
      <c r="AY41" s="33">
        <v>1241.3759130000001</v>
      </c>
      <c r="AZ41" s="33">
        <v>1241.3759130000001</v>
      </c>
      <c r="BA41" s="33">
        <v>0</v>
      </c>
      <c r="BB41" s="33">
        <v>0</v>
      </c>
      <c r="BC41" s="33">
        <v>1241.3759130000001</v>
      </c>
      <c r="BD41" s="33">
        <v>1241.3759130000001</v>
      </c>
      <c r="BE41" s="33">
        <v>0</v>
      </c>
      <c r="BF41" s="33">
        <v>265.81805020000002</v>
      </c>
      <c r="BG41" s="33">
        <v>1241.3759130000001</v>
      </c>
      <c r="BH41" s="33">
        <v>1241.3759130000001</v>
      </c>
      <c r="BI41" s="33">
        <v>0</v>
      </c>
      <c r="BJ41" s="33">
        <v>312.73459939999998</v>
      </c>
      <c r="BK41" s="33">
        <v>1241.3759130000001</v>
      </c>
      <c r="BL41" s="33">
        <v>1241.3759130000001</v>
      </c>
      <c r="BM41" s="33">
        <v>0</v>
      </c>
      <c r="BN41" s="33">
        <v>312.73459939999998</v>
      </c>
      <c r="BO41" s="33">
        <v>1241.3759130000001</v>
      </c>
      <c r="BP41" s="33">
        <v>1241.3759130000001</v>
      </c>
      <c r="BQ41" s="33">
        <v>0</v>
      </c>
      <c r="BR41" s="33">
        <v>312.73459939999998</v>
      </c>
      <c r="BS41" s="33">
        <v>1241.3759130000001</v>
      </c>
      <c r="BT41" s="33">
        <v>1241.3759130000001</v>
      </c>
      <c r="BU41" s="33">
        <v>0</v>
      </c>
      <c r="BV41" s="33">
        <v>312.73459939999998</v>
      </c>
      <c r="BW41" s="33">
        <v>1241.3759130000001</v>
      </c>
      <c r="BX41" s="33">
        <v>1241.3759130000001</v>
      </c>
      <c r="BY41" s="33">
        <v>0</v>
      </c>
      <c r="BZ41" s="33">
        <v>312.73459939999998</v>
      </c>
      <c r="CA41" s="33">
        <v>1241.3759130000001</v>
      </c>
      <c r="CB41" s="33">
        <v>0</v>
      </c>
      <c r="CC41" s="33">
        <v>0</v>
      </c>
      <c r="CD41" s="33">
        <v>0</v>
      </c>
      <c r="CE41" s="33">
        <v>0</v>
      </c>
      <c r="CF41" s="33">
        <v>0</v>
      </c>
      <c r="CG41" s="33">
        <v>0</v>
      </c>
      <c r="CH41" s="33">
        <v>0</v>
      </c>
      <c r="CI41" s="33">
        <v>0</v>
      </c>
      <c r="CJ41" s="33">
        <v>0</v>
      </c>
      <c r="CK41" s="33">
        <v>0</v>
      </c>
      <c r="CL41" s="33">
        <v>0</v>
      </c>
      <c r="CM41" s="33">
        <v>0</v>
      </c>
      <c r="CN41" s="33">
        <v>0</v>
      </c>
      <c r="CO41" s="33">
        <v>0</v>
      </c>
      <c r="CP41" s="33">
        <v>0</v>
      </c>
      <c r="CQ41" s="33">
        <v>0</v>
      </c>
      <c r="CR41" s="33">
        <v>0</v>
      </c>
      <c r="CS41" s="33">
        <v>0</v>
      </c>
      <c r="CT41" s="33">
        <v>0</v>
      </c>
      <c r="CU41" s="33">
        <v>0</v>
      </c>
      <c r="CV41" s="33">
        <v>0</v>
      </c>
      <c r="CW41" s="33">
        <v>0</v>
      </c>
      <c r="CX41" s="33">
        <v>0</v>
      </c>
      <c r="CY41" s="33">
        <v>0</v>
      </c>
      <c r="CZ41" s="33">
        <v>0</v>
      </c>
      <c r="DA41" s="33">
        <v>0</v>
      </c>
      <c r="DB41" s="33">
        <v>0</v>
      </c>
      <c r="DC41" s="33">
        <v>0</v>
      </c>
      <c r="DD41" s="33">
        <v>0</v>
      </c>
      <c r="DE41" s="33">
        <v>0</v>
      </c>
      <c r="DF41" s="33">
        <v>0</v>
      </c>
      <c r="DG41" s="33">
        <v>0</v>
      </c>
      <c r="DH41" s="33">
        <v>0</v>
      </c>
      <c r="DI41" s="33">
        <v>0</v>
      </c>
      <c r="DJ41" s="33">
        <v>0</v>
      </c>
      <c r="DK41" s="33">
        <v>0</v>
      </c>
      <c r="DL41" s="33">
        <v>0</v>
      </c>
      <c r="DM41" s="33">
        <v>0</v>
      </c>
      <c r="DN41" s="33">
        <v>0</v>
      </c>
      <c r="DO41" s="33">
        <v>0</v>
      </c>
      <c r="DP41" s="33">
        <v>0</v>
      </c>
      <c r="DQ41" s="33">
        <v>0</v>
      </c>
      <c r="DR41" s="33">
        <v>0</v>
      </c>
      <c r="DS41" s="33">
        <v>0</v>
      </c>
      <c r="DT41" s="33">
        <v>0</v>
      </c>
      <c r="DU41" s="33">
        <v>0</v>
      </c>
      <c r="DV41" s="33">
        <v>0</v>
      </c>
      <c r="DW41" s="33">
        <v>0</v>
      </c>
      <c r="DX41" s="33">
        <v>0</v>
      </c>
      <c r="DY41" s="33">
        <v>0</v>
      </c>
      <c r="DZ41" s="33">
        <v>0</v>
      </c>
      <c r="EA41" s="33">
        <v>0</v>
      </c>
      <c r="EB41" s="33">
        <v>0</v>
      </c>
      <c r="EC41" s="33">
        <v>0</v>
      </c>
      <c r="ED41" s="33">
        <v>0</v>
      </c>
      <c r="EE41" s="33">
        <v>0</v>
      </c>
      <c r="EF41" s="33">
        <v>0</v>
      </c>
      <c r="EG41" s="33">
        <v>0</v>
      </c>
      <c r="EH41" s="33">
        <v>0</v>
      </c>
      <c r="EI41" s="33">
        <v>0</v>
      </c>
      <c r="EJ41" s="33">
        <v>0</v>
      </c>
      <c r="EK41" s="33">
        <v>0</v>
      </c>
      <c r="EL41" s="33">
        <v>0</v>
      </c>
      <c r="EM41" s="33">
        <v>0</v>
      </c>
      <c r="EN41" s="33">
        <v>0</v>
      </c>
      <c r="EO41" s="33">
        <v>0</v>
      </c>
      <c r="EP41" s="33">
        <v>0</v>
      </c>
      <c r="EQ41" s="33">
        <v>0</v>
      </c>
      <c r="ER41" s="33">
        <v>0</v>
      </c>
      <c r="ES41" s="33">
        <v>0</v>
      </c>
      <c r="ET41" s="33">
        <v>0</v>
      </c>
      <c r="EU41" s="33">
        <v>0</v>
      </c>
      <c r="EV41" s="33">
        <v>0</v>
      </c>
      <c r="EW41" s="33">
        <v>0</v>
      </c>
      <c r="EX41" s="33">
        <v>0</v>
      </c>
      <c r="EY41" s="33">
        <v>0</v>
      </c>
      <c r="EZ41" s="33">
        <v>0</v>
      </c>
      <c r="FA41" s="33">
        <v>0</v>
      </c>
      <c r="FB41" s="33">
        <v>0</v>
      </c>
      <c r="FC41" s="33">
        <v>0</v>
      </c>
    </row>
    <row r="42" spans="2:159" x14ac:dyDescent="0.25">
      <c r="B42" s="33" t="s">
        <v>18</v>
      </c>
      <c r="C42" s="33" t="s">
        <v>36</v>
      </c>
    </row>
    <row r="43" spans="2:159" x14ac:dyDescent="0.25">
      <c r="B43" s="33" t="s">
        <v>18</v>
      </c>
      <c r="C43" s="33" t="s">
        <v>37</v>
      </c>
    </row>
    <row r="44" spans="2:159" x14ac:dyDescent="0.25">
      <c r="B44" s="33" t="s">
        <v>18</v>
      </c>
      <c r="C44" s="33" t="s">
        <v>38</v>
      </c>
    </row>
    <row r="45" spans="2:159" x14ac:dyDescent="0.25">
      <c r="B45" s="33" t="s">
        <v>18</v>
      </c>
      <c r="C45" s="33" t="s">
        <v>39</v>
      </c>
    </row>
    <row r="46" spans="2:159" x14ac:dyDescent="0.25">
      <c r="B46" s="33" t="s">
        <v>18</v>
      </c>
      <c r="C46" s="33" t="s">
        <v>40</v>
      </c>
    </row>
    <row r="47" spans="2:159" x14ac:dyDescent="0.25">
      <c r="B47" s="33" t="s">
        <v>18</v>
      </c>
      <c r="C47" s="33" t="s">
        <v>41</v>
      </c>
    </row>
    <row r="48" spans="2:159" x14ac:dyDescent="0.25">
      <c r="B48" s="33" t="s">
        <v>18</v>
      </c>
      <c r="C48" s="33" t="s">
        <v>42</v>
      </c>
    </row>
    <row r="49" spans="2:159" x14ac:dyDescent="0.25">
      <c r="B49" s="33" t="s">
        <v>18</v>
      </c>
      <c r="C49" s="33" t="s">
        <v>43</v>
      </c>
    </row>
    <row r="50" spans="2:159" x14ac:dyDescent="0.25">
      <c r="B50" s="33" t="s">
        <v>18</v>
      </c>
      <c r="C50" s="33" t="s">
        <v>44</v>
      </c>
    </row>
    <row r="51" spans="2:159" x14ac:dyDescent="0.25">
      <c r="B51" s="33" t="s">
        <v>18</v>
      </c>
      <c r="C51" s="33" t="s">
        <v>45</v>
      </c>
    </row>
    <row r="52" spans="2:159" x14ac:dyDescent="0.25">
      <c r="B52" s="33" t="s">
        <v>18</v>
      </c>
      <c r="C52" s="33" t="s">
        <v>46</v>
      </c>
    </row>
    <row r="53" spans="2:159" x14ac:dyDescent="0.25">
      <c r="B53" s="33" t="s">
        <v>18</v>
      </c>
      <c r="C53" s="33" t="s">
        <v>15</v>
      </c>
      <c r="D53" s="33">
        <v>0</v>
      </c>
      <c r="E53" s="33">
        <v>0</v>
      </c>
      <c r="F53" s="33">
        <v>0</v>
      </c>
      <c r="G53" s="33">
        <v>0</v>
      </c>
      <c r="H53" s="33">
        <v>0</v>
      </c>
      <c r="I53" s="33">
        <v>0</v>
      </c>
      <c r="J53" s="33">
        <v>0</v>
      </c>
      <c r="K53" s="33">
        <v>0</v>
      </c>
      <c r="L53" s="33">
        <v>0</v>
      </c>
      <c r="M53" s="33">
        <v>0</v>
      </c>
      <c r="N53" s="33">
        <v>0</v>
      </c>
      <c r="O53" s="33">
        <v>0</v>
      </c>
      <c r="P53" s="33">
        <v>0</v>
      </c>
      <c r="Q53" s="33">
        <v>0</v>
      </c>
      <c r="R53" s="33">
        <v>0</v>
      </c>
      <c r="S53" s="33">
        <v>0</v>
      </c>
      <c r="T53" s="33">
        <v>0</v>
      </c>
      <c r="U53" s="33">
        <v>0</v>
      </c>
      <c r="V53" s="33">
        <v>0</v>
      </c>
      <c r="W53" s="33">
        <v>0</v>
      </c>
      <c r="X53" s="33">
        <v>0</v>
      </c>
      <c r="Y53" s="33">
        <v>0</v>
      </c>
      <c r="Z53" s="33">
        <v>0</v>
      </c>
      <c r="AA53" s="33">
        <v>0</v>
      </c>
      <c r="AB53" s="33">
        <v>0</v>
      </c>
      <c r="AC53" s="33">
        <v>0</v>
      </c>
      <c r="AD53" s="33">
        <v>0</v>
      </c>
      <c r="AE53" s="33">
        <v>0</v>
      </c>
      <c r="AF53" s="33">
        <v>0</v>
      </c>
      <c r="AG53" s="33">
        <v>0</v>
      </c>
      <c r="AH53" s="33">
        <v>0</v>
      </c>
      <c r="AI53" s="33">
        <v>0</v>
      </c>
      <c r="AJ53" s="33">
        <v>0</v>
      </c>
      <c r="AK53" s="33">
        <v>0</v>
      </c>
      <c r="AL53" s="33">
        <v>0</v>
      </c>
      <c r="AM53" s="33">
        <v>0</v>
      </c>
      <c r="AN53" s="33">
        <v>0</v>
      </c>
      <c r="AO53" s="33">
        <v>0</v>
      </c>
      <c r="AP53" s="33">
        <v>0</v>
      </c>
      <c r="AQ53" s="33">
        <v>0</v>
      </c>
      <c r="AR53" s="33">
        <v>0</v>
      </c>
      <c r="AS53" s="33">
        <v>0</v>
      </c>
      <c r="AT53" s="33">
        <v>0</v>
      </c>
      <c r="AU53" s="33">
        <v>0</v>
      </c>
      <c r="AV53" s="33">
        <v>0</v>
      </c>
      <c r="AW53" s="33">
        <v>0</v>
      </c>
      <c r="AX53" s="33">
        <v>0</v>
      </c>
      <c r="AY53" s="33">
        <v>0</v>
      </c>
      <c r="AZ53" s="33">
        <v>0</v>
      </c>
      <c r="BA53" s="33">
        <v>0</v>
      </c>
      <c r="BB53" s="33">
        <v>0</v>
      </c>
      <c r="BC53" s="33">
        <v>0</v>
      </c>
      <c r="BD53" s="33">
        <v>0</v>
      </c>
      <c r="BE53" s="33">
        <v>0</v>
      </c>
      <c r="BF53" s="33">
        <v>0</v>
      </c>
      <c r="BG53" s="33">
        <v>0</v>
      </c>
      <c r="BH53" s="33">
        <v>0</v>
      </c>
      <c r="BI53" s="33">
        <v>0</v>
      </c>
      <c r="BJ53" s="33">
        <v>0</v>
      </c>
      <c r="BK53" s="33">
        <v>0</v>
      </c>
      <c r="BL53" s="33">
        <v>0</v>
      </c>
      <c r="BM53" s="33">
        <v>0</v>
      </c>
      <c r="BN53" s="33">
        <v>0</v>
      </c>
      <c r="BO53" s="33">
        <v>0</v>
      </c>
      <c r="BP53" s="33">
        <v>0</v>
      </c>
      <c r="BQ53" s="33">
        <v>0</v>
      </c>
      <c r="BR53" s="33">
        <v>0</v>
      </c>
      <c r="BS53" s="33">
        <v>0</v>
      </c>
      <c r="BT53" s="33">
        <v>0</v>
      </c>
      <c r="BU53" s="33">
        <v>0</v>
      </c>
      <c r="BV53" s="33">
        <v>0</v>
      </c>
      <c r="BW53" s="33">
        <v>0</v>
      </c>
      <c r="BX53" s="33">
        <v>0</v>
      </c>
      <c r="BY53" s="33">
        <v>0</v>
      </c>
      <c r="BZ53" s="33">
        <v>0</v>
      </c>
      <c r="CA53" s="33">
        <v>0</v>
      </c>
      <c r="CB53" s="33">
        <v>0</v>
      </c>
      <c r="CC53" s="33">
        <v>0</v>
      </c>
      <c r="CD53" s="33">
        <v>0</v>
      </c>
      <c r="CE53" s="33">
        <v>0</v>
      </c>
      <c r="CF53" s="33">
        <v>0</v>
      </c>
      <c r="CG53" s="33">
        <v>0</v>
      </c>
      <c r="CH53" s="33">
        <v>0</v>
      </c>
      <c r="CI53" s="33">
        <v>0</v>
      </c>
      <c r="CJ53" s="33">
        <v>0</v>
      </c>
      <c r="CK53" s="33">
        <v>0</v>
      </c>
      <c r="CL53" s="33">
        <v>0</v>
      </c>
      <c r="CM53" s="33">
        <v>0</v>
      </c>
      <c r="CN53" s="33">
        <v>0</v>
      </c>
      <c r="CO53" s="33">
        <v>0</v>
      </c>
      <c r="CP53" s="33">
        <v>0</v>
      </c>
      <c r="CQ53" s="33">
        <v>0</v>
      </c>
      <c r="CR53" s="33">
        <v>0</v>
      </c>
      <c r="CS53" s="33">
        <v>0</v>
      </c>
      <c r="CT53" s="33">
        <v>0</v>
      </c>
      <c r="CU53" s="33">
        <v>0</v>
      </c>
      <c r="CV53" s="33">
        <v>0</v>
      </c>
      <c r="CW53" s="33">
        <v>0</v>
      </c>
      <c r="CX53" s="33">
        <v>0</v>
      </c>
      <c r="CY53" s="33">
        <v>0</v>
      </c>
      <c r="CZ53" s="33">
        <v>0</v>
      </c>
      <c r="DA53" s="33">
        <v>0</v>
      </c>
      <c r="DB53" s="33">
        <v>0</v>
      </c>
      <c r="DC53" s="33">
        <v>0</v>
      </c>
      <c r="DD53" s="33">
        <v>0</v>
      </c>
      <c r="DE53" s="33">
        <v>0</v>
      </c>
      <c r="DF53" s="33">
        <v>0</v>
      </c>
      <c r="DG53" s="33">
        <v>0</v>
      </c>
      <c r="DH53" s="33">
        <v>0</v>
      </c>
      <c r="DI53" s="33">
        <v>0</v>
      </c>
      <c r="DJ53" s="33">
        <v>0</v>
      </c>
      <c r="DK53" s="33">
        <v>0</v>
      </c>
      <c r="DL53" s="33">
        <v>0</v>
      </c>
      <c r="DM53" s="33">
        <v>0</v>
      </c>
      <c r="DN53" s="33">
        <v>0</v>
      </c>
      <c r="DO53" s="33">
        <v>0</v>
      </c>
      <c r="DP53" s="33">
        <v>0</v>
      </c>
      <c r="DQ53" s="33">
        <v>0</v>
      </c>
      <c r="DR53" s="33">
        <v>0</v>
      </c>
      <c r="DS53" s="33">
        <v>0</v>
      </c>
      <c r="DT53" s="33">
        <v>0</v>
      </c>
      <c r="DU53" s="33">
        <v>0</v>
      </c>
      <c r="DV53" s="33">
        <v>0</v>
      </c>
      <c r="DW53" s="33">
        <v>0</v>
      </c>
      <c r="DX53" s="33">
        <v>0</v>
      </c>
      <c r="DY53" s="33">
        <v>0</v>
      </c>
      <c r="DZ53" s="33">
        <v>0</v>
      </c>
      <c r="EA53" s="33">
        <v>0</v>
      </c>
      <c r="EB53" s="33">
        <v>0</v>
      </c>
      <c r="EC53" s="33">
        <v>0</v>
      </c>
      <c r="ED53" s="33">
        <v>0</v>
      </c>
      <c r="EE53" s="33">
        <v>0</v>
      </c>
      <c r="EF53" s="33">
        <v>0</v>
      </c>
      <c r="EG53" s="33">
        <v>0</v>
      </c>
      <c r="EH53" s="33">
        <v>0</v>
      </c>
      <c r="EI53" s="33">
        <v>0</v>
      </c>
      <c r="EJ53" s="33">
        <v>0</v>
      </c>
      <c r="EK53" s="33">
        <v>0</v>
      </c>
      <c r="EL53" s="33">
        <v>0</v>
      </c>
      <c r="EM53" s="33">
        <v>0</v>
      </c>
      <c r="EN53" s="33">
        <v>0</v>
      </c>
      <c r="EO53" s="33">
        <v>0</v>
      </c>
      <c r="EP53" s="33">
        <v>0</v>
      </c>
      <c r="EQ53" s="33">
        <v>0</v>
      </c>
      <c r="ER53" s="33">
        <v>0</v>
      </c>
      <c r="ES53" s="33">
        <v>0</v>
      </c>
      <c r="ET53" s="33">
        <v>0</v>
      </c>
      <c r="EU53" s="33">
        <v>0</v>
      </c>
      <c r="EV53" s="33">
        <v>0</v>
      </c>
      <c r="EW53" s="33">
        <v>0</v>
      </c>
      <c r="EX53" s="33">
        <v>0</v>
      </c>
      <c r="EY53" s="33">
        <v>0</v>
      </c>
      <c r="EZ53" s="33">
        <v>0</v>
      </c>
      <c r="FA53" s="33">
        <v>0</v>
      </c>
      <c r="FB53" s="33">
        <v>0</v>
      </c>
      <c r="FC53" s="33">
        <v>0</v>
      </c>
    </row>
    <row r="54" spans="2:159" x14ac:dyDescent="0.25">
      <c r="B54" s="33" t="s">
        <v>761</v>
      </c>
      <c r="C54" s="33" t="s">
        <v>36</v>
      </c>
    </row>
    <row r="55" spans="2:159" x14ac:dyDescent="0.25">
      <c r="B55" s="33" t="s">
        <v>761</v>
      </c>
      <c r="C55" s="33" t="s">
        <v>37</v>
      </c>
      <c r="D55" s="33">
        <v>1039.802942</v>
      </c>
      <c r="E55" s="33">
        <v>1039.802942</v>
      </c>
      <c r="F55" s="33">
        <v>783.63414739999996</v>
      </c>
      <c r="G55" s="33">
        <v>1039.802942</v>
      </c>
      <c r="H55" s="33">
        <v>1039.802942</v>
      </c>
      <c r="I55" s="33">
        <v>1039.802942</v>
      </c>
      <c r="J55" s="33">
        <v>783.63414739999996</v>
      </c>
      <c r="K55" s="33">
        <v>1039.802942</v>
      </c>
      <c r="L55" s="33">
        <v>1039.802942</v>
      </c>
      <c r="M55" s="33">
        <v>1039.802942</v>
      </c>
      <c r="N55" s="33">
        <v>783.63414739999996</v>
      </c>
      <c r="O55" s="33">
        <v>1039.802942</v>
      </c>
      <c r="P55" s="33">
        <v>1039.802942</v>
      </c>
      <c r="Q55" s="33">
        <v>1039.802942</v>
      </c>
      <c r="R55" s="33">
        <v>783.63414739999996</v>
      </c>
      <c r="S55" s="33">
        <v>1039.802942</v>
      </c>
      <c r="T55" s="33">
        <v>1039.802942</v>
      </c>
      <c r="U55" s="33">
        <v>783.63414739999996</v>
      </c>
      <c r="V55" s="33">
        <v>783.63414739999996</v>
      </c>
      <c r="W55" s="33">
        <v>1037.094057</v>
      </c>
      <c r="X55" s="33">
        <v>1039.802942</v>
      </c>
      <c r="Y55" s="33">
        <v>817.77388340000005</v>
      </c>
      <c r="Z55" s="33">
        <v>783.63414739999996</v>
      </c>
      <c r="AA55" s="33">
        <v>1037.094057</v>
      </c>
      <c r="AB55" s="33">
        <v>817.78825429999995</v>
      </c>
      <c r="AC55" s="33">
        <v>783.63414739999996</v>
      </c>
      <c r="AD55" s="33">
        <v>783.63414739999996</v>
      </c>
      <c r="AE55" s="33">
        <v>817.77388340000005</v>
      </c>
      <c r="AF55" s="33">
        <v>1141.580119</v>
      </c>
      <c r="AG55" s="33">
        <v>953.63414739999996</v>
      </c>
      <c r="AH55" s="33">
        <v>953.63414739999996</v>
      </c>
      <c r="AI55" s="33">
        <v>1360.900292</v>
      </c>
      <c r="AJ55" s="33">
        <v>953.63414739999996</v>
      </c>
      <c r="AK55" s="33">
        <v>953.63414739999996</v>
      </c>
      <c r="AL55" s="33">
        <v>953.63414739999996</v>
      </c>
      <c r="AM55" s="33">
        <v>1360.900292</v>
      </c>
      <c r="AN55" s="33">
        <v>1141.580119</v>
      </c>
      <c r="AO55" s="33">
        <v>953.63414739999996</v>
      </c>
      <c r="AP55" s="33">
        <v>1141.580119</v>
      </c>
      <c r="AQ55" s="33">
        <v>1363.609177</v>
      </c>
      <c r="AR55" s="33">
        <v>1141.59449</v>
      </c>
      <c r="AS55" s="33">
        <v>953.63414739999996</v>
      </c>
      <c r="AT55" s="33">
        <v>1227.0840029999999</v>
      </c>
      <c r="AU55" s="33">
        <v>1363.609177</v>
      </c>
      <c r="AV55" s="33">
        <v>1298.861742</v>
      </c>
      <c r="AW55" s="33">
        <v>953.63414739999996</v>
      </c>
      <c r="AX55" s="33">
        <v>953.63414739999996</v>
      </c>
      <c r="AY55" s="33">
        <v>1363.609177</v>
      </c>
      <c r="AZ55" s="33">
        <v>1298.861742</v>
      </c>
      <c r="BA55" s="33">
        <v>953.63414739999996</v>
      </c>
      <c r="BB55" s="33">
        <v>953.63414739999996</v>
      </c>
      <c r="BC55" s="33">
        <v>1363.609177</v>
      </c>
      <c r="BD55" s="33">
        <v>1298.861742</v>
      </c>
      <c r="BE55" s="33">
        <v>953.63414739999996</v>
      </c>
      <c r="BF55" s="33">
        <v>1141.580119</v>
      </c>
      <c r="BG55" s="33">
        <v>1363.609177</v>
      </c>
      <c r="BH55" s="33">
        <v>1360.900292</v>
      </c>
      <c r="BI55" s="33">
        <v>953.63414739999996</v>
      </c>
      <c r="BJ55" s="33">
        <v>1141.59449</v>
      </c>
      <c r="BK55" s="33">
        <v>1363.609177</v>
      </c>
      <c r="BL55" s="33">
        <v>1360.900292</v>
      </c>
      <c r="BM55" s="33">
        <v>953.63414739999996</v>
      </c>
      <c r="BN55" s="33">
        <v>1141.59449</v>
      </c>
      <c r="BO55" s="33">
        <v>1363.609177</v>
      </c>
      <c r="BP55" s="33">
        <v>1360.900292</v>
      </c>
      <c r="BQ55" s="33">
        <v>953.63414739999996</v>
      </c>
      <c r="BR55" s="33">
        <v>1141.59449</v>
      </c>
      <c r="BS55" s="33">
        <v>1363.609177</v>
      </c>
      <c r="BT55" s="33">
        <v>389.50479200000001</v>
      </c>
      <c r="BU55" s="33">
        <v>235.69855680000001</v>
      </c>
      <c r="BV55" s="33">
        <v>389.50479200000001</v>
      </c>
      <c r="BW55" s="33">
        <v>389.50479200000001</v>
      </c>
      <c r="BX55" s="33">
        <v>389.50479200000001</v>
      </c>
      <c r="BY55" s="33">
        <v>235.69855680000001</v>
      </c>
      <c r="BZ55" s="33">
        <v>389.50479200000001</v>
      </c>
      <c r="CA55" s="33">
        <v>389.50479200000001</v>
      </c>
      <c r="CB55" s="33">
        <v>323.8062352</v>
      </c>
      <c r="CC55" s="33">
        <v>170</v>
      </c>
      <c r="CD55" s="33">
        <v>323.8062352</v>
      </c>
      <c r="CE55" s="33">
        <v>323.8062352</v>
      </c>
      <c r="CF55" s="33">
        <v>323.8062352</v>
      </c>
      <c r="CG55" s="33">
        <v>170</v>
      </c>
      <c r="CH55" s="33">
        <v>323.8062352</v>
      </c>
      <c r="CI55" s="33">
        <v>323.8062352</v>
      </c>
      <c r="CJ55" s="33">
        <v>323.8062352</v>
      </c>
      <c r="CK55" s="33">
        <v>170</v>
      </c>
      <c r="CL55" s="33">
        <v>323.8062352</v>
      </c>
      <c r="CM55" s="33">
        <v>323.8062352</v>
      </c>
      <c r="CN55" s="33">
        <v>323.8062352</v>
      </c>
      <c r="CO55" s="33">
        <v>170</v>
      </c>
      <c r="CP55" s="33">
        <v>323.8062352</v>
      </c>
      <c r="CQ55" s="33">
        <v>323.8062352</v>
      </c>
      <c r="CR55" s="33">
        <v>323.8062352</v>
      </c>
      <c r="CS55" s="33">
        <v>170</v>
      </c>
      <c r="CT55" s="33">
        <v>323.8062352</v>
      </c>
      <c r="CU55" s="33">
        <v>323.8062352</v>
      </c>
      <c r="CV55" s="33">
        <v>323.8062352</v>
      </c>
      <c r="CW55" s="33">
        <v>170</v>
      </c>
      <c r="CX55" s="33">
        <v>323.8062352</v>
      </c>
      <c r="CY55" s="33">
        <v>323.8062352</v>
      </c>
      <c r="CZ55" s="33">
        <v>323.8062352</v>
      </c>
      <c r="DA55" s="33">
        <v>170</v>
      </c>
      <c r="DB55" s="33">
        <v>323.8062352</v>
      </c>
      <c r="DC55" s="33">
        <v>323.8062352</v>
      </c>
      <c r="DD55" s="33">
        <v>323.8062352</v>
      </c>
      <c r="DE55" s="33">
        <v>170</v>
      </c>
      <c r="DF55" s="33">
        <v>323.8062352</v>
      </c>
      <c r="DG55" s="33">
        <v>323.8062352</v>
      </c>
      <c r="DH55" s="33">
        <v>323.8062352</v>
      </c>
      <c r="DI55" s="33">
        <v>170</v>
      </c>
      <c r="DJ55" s="33">
        <v>323.8062352</v>
      </c>
      <c r="DK55" s="33">
        <v>323.8062352</v>
      </c>
      <c r="DL55" s="33">
        <v>323.8062352</v>
      </c>
      <c r="DM55" s="33">
        <v>170</v>
      </c>
      <c r="DN55" s="33">
        <v>170</v>
      </c>
      <c r="DO55" s="33">
        <v>323.8062352</v>
      </c>
      <c r="DP55" s="33">
        <v>323.8062352</v>
      </c>
      <c r="DQ55" s="33">
        <v>170</v>
      </c>
      <c r="DR55" s="33">
        <v>170</v>
      </c>
      <c r="DS55" s="33">
        <v>323.8062352</v>
      </c>
      <c r="DT55" s="33">
        <v>323.8062352</v>
      </c>
      <c r="DU55" s="33">
        <v>170</v>
      </c>
      <c r="DV55" s="33">
        <v>170</v>
      </c>
      <c r="DW55" s="33">
        <v>323.8062352</v>
      </c>
      <c r="DX55" s="33">
        <v>323.8062352</v>
      </c>
      <c r="DY55" s="33">
        <v>170</v>
      </c>
      <c r="DZ55" s="33">
        <v>170</v>
      </c>
      <c r="EA55" s="33">
        <v>323.8062352</v>
      </c>
      <c r="EB55" s="33">
        <v>323.8062352</v>
      </c>
      <c r="EC55" s="33">
        <v>170</v>
      </c>
      <c r="ED55" s="33">
        <v>170</v>
      </c>
      <c r="EE55" s="33">
        <v>323.8062352</v>
      </c>
    </row>
    <row r="56" spans="2:159" x14ac:dyDescent="0.25">
      <c r="B56" s="33" t="s">
        <v>761</v>
      </c>
      <c r="C56" s="33" t="s">
        <v>38</v>
      </c>
    </row>
    <row r="57" spans="2:159" x14ac:dyDescent="0.25">
      <c r="B57" s="33" t="s">
        <v>761</v>
      </c>
      <c r="C57" s="33" t="s">
        <v>39</v>
      </c>
    </row>
    <row r="58" spans="2:159" x14ac:dyDescent="0.25">
      <c r="B58" s="33" t="s">
        <v>761</v>
      </c>
      <c r="C58" s="33" t="s">
        <v>40</v>
      </c>
    </row>
    <row r="59" spans="2:159" x14ac:dyDescent="0.25">
      <c r="B59" s="33" t="s">
        <v>761</v>
      </c>
      <c r="C59" s="33" t="s">
        <v>41</v>
      </c>
    </row>
    <row r="60" spans="2:159" x14ac:dyDescent="0.25">
      <c r="B60" s="33" t="s">
        <v>761</v>
      </c>
      <c r="C60" s="33" t="s">
        <v>42</v>
      </c>
    </row>
    <row r="61" spans="2:159" x14ac:dyDescent="0.25">
      <c r="B61" s="33" t="s">
        <v>761</v>
      </c>
      <c r="C61" s="33" t="s">
        <v>43</v>
      </c>
    </row>
    <row r="62" spans="2:159" x14ac:dyDescent="0.25">
      <c r="B62" s="33" t="s">
        <v>761</v>
      </c>
      <c r="C62" s="33" t="s">
        <v>44</v>
      </c>
    </row>
    <row r="63" spans="2:159" x14ac:dyDescent="0.25">
      <c r="B63" s="33" t="s">
        <v>761</v>
      </c>
      <c r="C63" s="33" t="s">
        <v>45</v>
      </c>
    </row>
    <row r="64" spans="2:159" x14ac:dyDescent="0.25">
      <c r="B64" s="33" t="s">
        <v>761</v>
      </c>
      <c r="C64" s="33" t="s">
        <v>46</v>
      </c>
    </row>
    <row r="65" spans="2:159" x14ac:dyDescent="0.25">
      <c r="B65" s="33" t="s">
        <v>761</v>
      </c>
      <c r="C65" s="33" t="s">
        <v>15</v>
      </c>
      <c r="D65" s="33">
        <v>1039.802942</v>
      </c>
      <c r="E65" s="33">
        <v>1039.802942</v>
      </c>
      <c r="F65" s="33">
        <v>783.63414739999996</v>
      </c>
      <c r="G65" s="33">
        <v>1039.802942</v>
      </c>
      <c r="H65" s="33">
        <v>1039.802942</v>
      </c>
      <c r="I65" s="33">
        <v>1039.802942</v>
      </c>
      <c r="J65" s="33">
        <v>783.63414739999996</v>
      </c>
      <c r="K65" s="33">
        <v>1039.802942</v>
      </c>
      <c r="L65" s="33">
        <v>1039.802942</v>
      </c>
      <c r="M65" s="33">
        <v>1039.802942</v>
      </c>
      <c r="N65" s="33">
        <v>783.63414739999996</v>
      </c>
      <c r="O65" s="33">
        <v>1039.802942</v>
      </c>
      <c r="P65" s="33">
        <v>1039.802942</v>
      </c>
      <c r="Q65" s="33">
        <v>1039.802942</v>
      </c>
      <c r="R65" s="33">
        <v>783.63414739999996</v>
      </c>
      <c r="S65" s="33">
        <v>1039.802942</v>
      </c>
      <c r="T65" s="33">
        <v>1039.802942</v>
      </c>
      <c r="U65" s="33">
        <v>783.63414739999996</v>
      </c>
      <c r="V65" s="33">
        <v>783.63414739999996</v>
      </c>
      <c r="W65" s="33">
        <v>1037.094057</v>
      </c>
      <c r="X65" s="33">
        <v>1039.802942</v>
      </c>
      <c r="Y65" s="33">
        <v>817.77388340000005</v>
      </c>
      <c r="Z65" s="33">
        <v>783.63414739999996</v>
      </c>
      <c r="AA65" s="33">
        <v>1037.094057</v>
      </c>
      <c r="AB65" s="33">
        <v>817.78825429999995</v>
      </c>
      <c r="AC65" s="33">
        <v>783.63414739999996</v>
      </c>
      <c r="AD65" s="33">
        <v>783.63414739999996</v>
      </c>
      <c r="AE65" s="33">
        <v>817.77388340000005</v>
      </c>
      <c r="AF65" s="33">
        <v>1141.580119</v>
      </c>
      <c r="AG65" s="33">
        <v>953.63414739999996</v>
      </c>
      <c r="AH65" s="33">
        <v>953.63414739999996</v>
      </c>
      <c r="AI65" s="33">
        <v>1360.900292</v>
      </c>
      <c r="AJ65" s="33">
        <v>953.63414739999996</v>
      </c>
      <c r="AK65" s="33">
        <v>953.63414739999996</v>
      </c>
      <c r="AL65" s="33">
        <v>953.63414739999996</v>
      </c>
      <c r="AM65" s="33">
        <v>1360.900292</v>
      </c>
      <c r="AN65" s="33">
        <v>1141.580119</v>
      </c>
      <c r="AO65" s="33">
        <v>953.63414739999996</v>
      </c>
      <c r="AP65" s="33">
        <v>1141.580119</v>
      </c>
      <c r="AQ65" s="33">
        <v>1363.609177</v>
      </c>
      <c r="AR65" s="33">
        <v>1141.59449</v>
      </c>
      <c r="AS65" s="33">
        <v>953.63414739999996</v>
      </c>
      <c r="AT65" s="33">
        <v>1227.0840029999999</v>
      </c>
      <c r="AU65" s="33">
        <v>1363.609177</v>
      </c>
      <c r="AV65" s="33">
        <v>1298.861742</v>
      </c>
      <c r="AW65" s="33">
        <v>953.63414739999996</v>
      </c>
      <c r="AX65" s="33">
        <v>953.63414739999996</v>
      </c>
      <c r="AY65" s="33">
        <v>1363.609177</v>
      </c>
      <c r="AZ65" s="33">
        <v>1298.861742</v>
      </c>
      <c r="BA65" s="33">
        <v>953.63414739999996</v>
      </c>
      <c r="BB65" s="33">
        <v>953.63414739999996</v>
      </c>
      <c r="BC65" s="33">
        <v>1363.609177</v>
      </c>
      <c r="BD65" s="33">
        <v>1298.861742</v>
      </c>
      <c r="BE65" s="33">
        <v>953.63414739999996</v>
      </c>
      <c r="BF65" s="33">
        <v>1141.580119</v>
      </c>
      <c r="BG65" s="33">
        <v>1363.609177</v>
      </c>
      <c r="BH65" s="33">
        <v>1360.900292</v>
      </c>
      <c r="BI65" s="33">
        <v>953.63414739999996</v>
      </c>
      <c r="BJ65" s="33">
        <v>1141.59449</v>
      </c>
      <c r="BK65" s="33">
        <v>1363.609177</v>
      </c>
      <c r="BL65" s="33">
        <v>1360.900292</v>
      </c>
      <c r="BM65" s="33">
        <v>953.63414739999996</v>
      </c>
      <c r="BN65" s="33">
        <v>1141.59449</v>
      </c>
      <c r="BO65" s="33">
        <v>1363.609177</v>
      </c>
      <c r="BP65" s="33">
        <v>1360.900292</v>
      </c>
      <c r="BQ65" s="33">
        <v>953.63414739999996</v>
      </c>
      <c r="BR65" s="33">
        <v>1141.59449</v>
      </c>
      <c r="BS65" s="33">
        <v>1363.609177</v>
      </c>
      <c r="BT65" s="33">
        <v>389.50479200000001</v>
      </c>
      <c r="BU65" s="33">
        <v>235.69855680000001</v>
      </c>
      <c r="BV65" s="33">
        <v>389.50479200000001</v>
      </c>
      <c r="BW65" s="33">
        <v>389.50479200000001</v>
      </c>
      <c r="BX65" s="33">
        <v>389.50479200000001</v>
      </c>
      <c r="BY65" s="33">
        <v>235.69855680000001</v>
      </c>
      <c r="BZ65" s="33">
        <v>389.50479200000001</v>
      </c>
      <c r="CA65" s="33">
        <v>389.50479200000001</v>
      </c>
      <c r="CB65" s="33">
        <v>323.8062352</v>
      </c>
      <c r="CC65" s="33">
        <v>170</v>
      </c>
      <c r="CD65" s="33">
        <v>323.8062352</v>
      </c>
      <c r="CE65" s="33">
        <v>323.8062352</v>
      </c>
      <c r="CF65" s="33">
        <v>323.8062352</v>
      </c>
      <c r="CG65" s="33">
        <v>170</v>
      </c>
      <c r="CH65" s="33">
        <v>323.8062352</v>
      </c>
      <c r="CI65" s="33">
        <v>323.8062352</v>
      </c>
      <c r="CJ65" s="33">
        <v>323.8062352</v>
      </c>
      <c r="CK65" s="33">
        <v>170</v>
      </c>
      <c r="CL65" s="33">
        <v>323.8062352</v>
      </c>
      <c r="CM65" s="33">
        <v>323.8062352</v>
      </c>
      <c r="CN65" s="33">
        <v>323.8062352</v>
      </c>
      <c r="CO65" s="33">
        <v>170</v>
      </c>
      <c r="CP65" s="33">
        <v>323.8062352</v>
      </c>
      <c r="CQ65" s="33">
        <v>323.8062352</v>
      </c>
      <c r="CR65" s="33">
        <v>323.8062352</v>
      </c>
      <c r="CS65" s="33">
        <v>170</v>
      </c>
      <c r="CT65" s="33">
        <v>323.8062352</v>
      </c>
      <c r="CU65" s="33">
        <v>323.8062352</v>
      </c>
      <c r="CV65" s="33">
        <v>323.8062352</v>
      </c>
      <c r="CW65" s="33">
        <v>170</v>
      </c>
      <c r="CX65" s="33">
        <v>323.8062352</v>
      </c>
      <c r="CY65" s="33">
        <v>323.8062352</v>
      </c>
      <c r="CZ65" s="33">
        <v>323.8062352</v>
      </c>
      <c r="DA65" s="33">
        <v>170</v>
      </c>
      <c r="DB65" s="33">
        <v>323.8062352</v>
      </c>
      <c r="DC65" s="33">
        <v>323.8062352</v>
      </c>
      <c r="DD65" s="33">
        <v>323.8062352</v>
      </c>
      <c r="DE65" s="33">
        <v>170</v>
      </c>
      <c r="DF65" s="33">
        <v>323.8062352</v>
      </c>
      <c r="DG65" s="33">
        <v>323.8062352</v>
      </c>
      <c r="DH65" s="33">
        <v>323.8062352</v>
      </c>
      <c r="DI65" s="33">
        <v>170</v>
      </c>
      <c r="DJ65" s="33">
        <v>323.8062352</v>
      </c>
      <c r="DK65" s="33">
        <v>323.8062352</v>
      </c>
      <c r="DL65" s="33">
        <v>323.8062352</v>
      </c>
      <c r="DM65" s="33">
        <v>170</v>
      </c>
      <c r="DN65" s="33">
        <v>170</v>
      </c>
      <c r="DO65" s="33">
        <v>323.8062352</v>
      </c>
      <c r="DP65" s="33">
        <v>323.8062352</v>
      </c>
      <c r="DQ65" s="33">
        <v>170</v>
      </c>
      <c r="DR65" s="33">
        <v>170</v>
      </c>
      <c r="DS65" s="33">
        <v>323.8062352</v>
      </c>
      <c r="DT65" s="33">
        <v>323.8062352</v>
      </c>
      <c r="DU65" s="33">
        <v>170</v>
      </c>
      <c r="DV65" s="33">
        <v>170</v>
      </c>
      <c r="DW65" s="33">
        <v>323.8062352</v>
      </c>
      <c r="DX65" s="33">
        <v>323.8062352</v>
      </c>
      <c r="DY65" s="33">
        <v>170</v>
      </c>
      <c r="DZ65" s="33">
        <v>170</v>
      </c>
      <c r="EA65" s="33">
        <v>323.8062352</v>
      </c>
      <c r="EB65" s="33">
        <v>323.8062352</v>
      </c>
      <c r="EC65" s="33">
        <v>170</v>
      </c>
      <c r="ED65" s="33">
        <v>170</v>
      </c>
      <c r="EE65" s="33">
        <v>323.8062352</v>
      </c>
      <c r="EF65" s="33">
        <v>0</v>
      </c>
      <c r="EG65" s="33">
        <v>0</v>
      </c>
      <c r="EH65" s="33">
        <v>0</v>
      </c>
      <c r="EI65" s="33">
        <v>0</v>
      </c>
      <c r="EJ65" s="33">
        <v>0</v>
      </c>
      <c r="EK65" s="33">
        <v>0</v>
      </c>
      <c r="EL65" s="33">
        <v>0</v>
      </c>
      <c r="EM65" s="33">
        <v>0</v>
      </c>
      <c r="EN65" s="33">
        <v>0</v>
      </c>
      <c r="EO65" s="33">
        <v>0</v>
      </c>
      <c r="EP65" s="33">
        <v>0</v>
      </c>
      <c r="EQ65" s="33">
        <v>0</v>
      </c>
      <c r="ER65" s="33">
        <v>0</v>
      </c>
      <c r="ES65" s="33">
        <v>0</v>
      </c>
      <c r="ET65" s="33">
        <v>0</v>
      </c>
      <c r="EU65" s="33">
        <v>0</v>
      </c>
      <c r="EV65" s="33">
        <v>0</v>
      </c>
      <c r="EW65" s="33">
        <v>0</v>
      </c>
      <c r="EX65" s="33">
        <v>0</v>
      </c>
      <c r="EY65" s="33">
        <v>0</v>
      </c>
      <c r="EZ65" s="33">
        <v>0</v>
      </c>
      <c r="FA65" s="33">
        <v>0</v>
      </c>
      <c r="FB65" s="33">
        <v>0</v>
      </c>
      <c r="FC65" s="33">
        <v>0</v>
      </c>
    </row>
    <row r="66" spans="2:159" x14ac:dyDescent="0.25">
      <c r="B66" s="33" t="s">
        <v>19</v>
      </c>
      <c r="C66" s="33" t="s">
        <v>36</v>
      </c>
    </row>
    <row r="67" spans="2:159" x14ac:dyDescent="0.25">
      <c r="B67" s="33" t="s">
        <v>19</v>
      </c>
      <c r="C67" s="33" t="s">
        <v>37</v>
      </c>
    </row>
    <row r="68" spans="2:159" x14ac:dyDescent="0.25">
      <c r="B68" s="33" t="s">
        <v>19</v>
      </c>
      <c r="C68" s="33" t="s">
        <v>38</v>
      </c>
    </row>
    <row r="69" spans="2:159" x14ac:dyDescent="0.25">
      <c r="B69" s="33" t="s">
        <v>19</v>
      </c>
      <c r="C69" s="33" t="s">
        <v>39</v>
      </c>
    </row>
    <row r="70" spans="2:159" x14ac:dyDescent="0.25">
      <c r="B70" s="33" t="s">
        <v>19</v>
      </c>
      <c r="C70" s="33" t="s">
        <v>40</v>
      </c>
    </row>
    <row r="71" spans="2:159" x14ac:dyDescent="0.25">
      <c r="B71" s="33" t="s">
        <v>19</v>
      </c>
      <c r="C71" s="33" t="s">
        <v>41</v>
      </c>
    </row>
    <row r="72" spans="2:159" x14ac:dyDescent="0.25">
      <c r="B72" s="33" t="s">
        <v>19</v>
      </c>
      <c r="C72" s="33" t="s">
        <v>42</v>
      </c>
    </row>
    <row r="73" spans="2:159" x14ac:dyDescent="0.25">
      <c r="B73" s="33" t="s">
        <v>19</v>
      </c>
      <c r="C73" s="33" t="s">
        <v>43</v>
      </c>
    </row>
    <row r="74" spans="2:159" x14ac:dyDescent="0.25">
      <c r="B74" s="33" t="s">
        <v>19</v>
      </c>
      <c r="C74" s="33" t="s">
        <v>44</v>
      </c>
    </row>
    <row r="75" spans="2:159" x14ac:dyDescent="0.25">
      <c r="B75" s="33" t="s">
        <v>19</v>
      </c>
      <c r="C75" s="33" t="s">
        <v>45</v>
      </c>
    </row>
    <row r="76" spans="2:159" x14ac:dyDescent="0.25">
      <c r="B76" s="33" t="s">
        <v>19</v>
      </c>
      <c r="C76" s="33" t="s">
        <v>46</v>
      </c>
    </row>
    <row r="77" spans="2:159" x14ac:dyDescent="0.25">
      <c r="B77" s="33" t="s">
        <v>19</v>
      </c>
      <c r="C77" s="33" t="s">
        <v>15</v>
      </c>
      <c r="D77" s="33">
        <v>0</v>
      </c>
      <c r="E77" s="33">
        <v>0</v>
      </c>
      <c r="F77" s="33">
        <v>0</v>
      </c>
      <c r="G77" s="33">
        <v>0</v>
      </c>
      <c r="H77" s="33">
        <v>0</v>
      </c>
      <c r="I77" s="33">
        <v>0</v>
      </c>
      <c r="J77" s="33">
        <v>0</v>
      </c>
      <c r="K77" s="33">
        <v>0</v>
      </c>
      <c r="L77" s="33">
        <v>0</v>
      </c>
      <c r="M77" s="33">
        <v>0</v>
      </c>
      <c r="N77" s="33">
        <v>0</v>
      </c>
      <c r="O77" s="33">
        <v>0</v>
      </c>
      <c r="P77" s="33">
        <v>0</v>
      </c>
      <c r="Q77" s="33">
        <v>0</v>
      </c>
      <c r="R77" s="33">
        <v>0</v>
      </c>
      <c r="S77" s="33">
        <v>0</v>
      </c>
      <c r="T77" s="33">
        <v>0</v>
      </c>
      <c r="U77" s="33">
        <v>0</v>
      </c>
      <c r="V77" s="33">
        <v>0</v>
      </c>
      <c r="W77" s="33">
        <v>0</v>
      </c>
      <c r="X77" s="33">
        <v>0</v>
      </c>
      <c r="Y77" s="33">
        <v>0</v>
      </c>
      <c r="Z77" s="33">
        <v>0</v>
      </c>
      <c r="AA77" s="33">
        <v>0</v>
      </c>
      <c r="AB77" s="33">
        <v>0</v>
      </c>
      <c r="AC77" s="33">
        <v>0</v>
      </c>
      <c r="AD77" s="33">
        <v>0</v>
      </c>
      <c r="AE77" s="33">
        <v>0</v>
      </c>
      <c r="AF77" s="33">
        <v>0</v>
      </c>
      <c r="AG77" s="33">
        <v>0</v>
      </c>
      <c r="AH77" s="33">
        <v>0</v>
      </c>
      <c r="AI77" s="33">
        <v>0</v>
      </c>
      <c r="AJ77" s="33">
        <v>0</v>
      </c>
      <c r="AK77" s="33">
        <v>0</v>
      </c>
      <c r="AL77" s="33">
        <v>0</v>
      </c>
      <c r="AM77" s="33">
        <v>0</v>
      </c>
      <c r="AN77" s="33">
        <v>0</v>
      </c>
      <c r="AO77" s="33">
        <v>0</v>
      </c>
      <c r="AP77" s="33">
        <v>0</v>
      </c>
      <c r="AQ77" s="33">
        <v>0</v>
      </c>
      <c r="AR77" s="33">
        <v>0</v>
      </c>
      <c r="AS77" s="33">
        <v>0</v>
      </c>
      <c r="AT77" s="33">
        <v>0</v>
      </c>
      <c r="AU77" s="33">
        <v>0</v>
      </c>
      <c r="AV77" s="33">
        <v>0</v>
      </c>
      <c r="AW77" s="33">
        <v>0</v>
      </c>
      <c r="AX77" s="33">
        <v>0</v>
      </c>
      <c r="AY77" s="33">
        <v>0</v>
      </c>
      <c r="AZ77" s="33">
        <v>0</v>
      </c>
      <c r="BA77" s="33">
        <v>0</v>
      </c>
      <c r="BB77" s="33">
        <v>0</v>
      </c>
      <c r="BC77" s="33">
        <v>0</v>
      </c>
      <c r="BD77" s="33">
        <v>0</v>
      </c>
      <c r="BE77" s="33">
        <v>0</v>
      </c>
      <c r="BF77" s="33">
        <v>0</v>
      </c>
      <c r="BG77" s="33">
        <v>0</v>
      </c>
      <c r="BH77" s="33">
        <v>0</v>
      </c>
      <c r="BI77" s="33">
        <v>0</v>
      </c>
      <c r="BJ77" s="33">
        <v>0</v>
      </c>
      <c r="BK77" s="33">
        <v>0</v>
      </c>
      <c r="BL77" s="33">
        <v>0</v>
      </c>
      <c r="BM77" s="33">
        <v>0</v>
      </c>
      <c r="BN77" s="33">
        <v>0</v>
      </c>
      <c r="BO77" s="33">
        <v>0</v>
      </c>
      <c r="BP77" s="33">
        <v>0</v>
      </c>
      <c r="BQ77" s="33">
        <v>0</v>
      </c>
      <c r="BR77" s="33">
        <v>0</v>
      </c>
      <c r="BS77" s="33">
        <v>0</v>
      </c>
      <c r="BT77" s="33">
        <v>0</v>
      </c>
      <c r="BU77" s="33">
        <v>0</v>
      </c>
      <c r="BV77" s="33">
        <v>0</v>
      </c>
      <c r="BW77" s="33">
        <v>0</v>
      </c>
      <c r="BX77" s="33">
        <v>0</v>
      </c>
      <c r="BY77" s="33">
        <v>0</v>
      </c>
      <c r="BZ77" s="33">
        <v>0</v>
      </c>
      <c r="CA77" s="33">
        <v>0</v>
      </c>
      <c r="CB77" s="33">
        <v>0</v>
      </c>
      <c r="CC77" s="33">
        <v>0</v>
      </c>
      <c r="CD77" s="33">
        <v>0</v>
      </c>
      <c r="CE77" s="33">
        <v>0</v>
      </c>
      <c r="CF77" s="33">
        <v>0</v>
      </c>
      <c r="CG77" s="33">
        <v>0</v>
      </c>
      <c r="CH77" s="33">
        <v>0</v>
      </c>
      <c r="CI77" s="33">
        <v>0</v>
      </c>
      <c r="CJ77" s="33">
        <v>0</v>
      </c>
      <c r="CK77" s="33">
        <v>0</v>
      </c>
      <c r="CL77" s="33">
        <v>0</v>
      </c>
      <c r="CM77" s="33">
        <v>0</v>
      </c>
      <c r="CN77" s="33">
        <v>0</v>
      </c>
      <c r="CO77" s="33">
        <v>0</v>
      </c>
      <c r="CP77" s="33">
        <v>0</v>
      </c>
      <c r="CQ77" s="33">
        <v>0</v>
      </c>
      <c r="CR77" s="33">
        <v>0</v>
      </c>
      <c r="CS77" s="33">
        <v>0</v>
      </c>
      <c r="CT77" s="33">
        <v>0</v>
      </c>
      <c r="CU77" s="33">
        <v>0</v>
      </c>
      <c r="CV77" s="33">
        <v>0</v>
      </c>
      <c r="CW77" s="33">
        <v>0</v>
      </c>
      <c r="CX77" s="33">
        <v>0</v>
      </c>
      <c r="CY77" s="33">
        <v>0</v>
      </c>
      <c r="CZ77" s="33">
        <v>0</v>
      </c>
      <c r="DA77" s="33">
        <v>0</v>
      </c>
      <c r="DB77" s="33">
        <v>0</v>
      </c>
      <c r="DC77" s="33">
        <v>0</v>
      </c>
      <c r="DD77" s="33">
        <v>0</v>
      </c>
      <c r="DE77" s="33">
        <v>0</v>
      </c>
      <c r="DF77" s="33">
        <v>0</v>
      </c>
      <c r="DG77" s="33">
        <v>0</v>
      </c>
      <c r="DH77" s="33">
        <v>0</v>
      </c>
      <c r="DI77" s="33">
        <v>0</v>
      </c>
      <c r="DJ77" s="33">
        <v>0</v>
      </c>
      <c r="DK77" s="33">
        <v>0</v>
      </c>
      <c r="DL77" s="33">
        <v>0</v>
      </c>
      <c r="DM77" s="33">
        <v>0</v>
      </c>
      <c r="DN77" s="33">
        <v>0</v>
      </c>
      <c r="DO77" s="33">
        <v>0</v>
      </c>
      <c r="DP77" s="33">
        <v>0</v>
      </c>
      <c r="DQ77" s="33">
        <v>0</v>
      </c>
      <c r="DR77" s="33">
        <v>0</v>
      </c>
      <c r="DS77" s="33">
        <v>0</v>
      </c>
      <c r="DT77" s="33">
        <v>0</v>
      </c>
      <c r="DU77" s="33">
        <v>0</v>
      </c>
      <c r="DV77" s="33">
        <v>0</v>
      </c>
      <c r="DW77" s="33">
        <v>0</v>
      </c>
      <c r="DX77" s="33">
        <v>0</v>
      </c>
      <c r="DY77" s="33">
        <v>0</v>
      </c>
      <c r="DZ77" s="33">
        <v>0</v>
      </c>
      <c r="EA77" s="33">
        <v>0</v>
      </c>
      <c r="EB77" s="33">
        <v>0</v>
      </c>
      <c r="EC77" s="33">
        <v>0</v>
      </c>
      <c r="ED77" s="33">
        <v>0</v>
      </c>
      <c r="EE77" s="33">
        <v>0</v>
      </c>
      <c r="EF77" s="33">
        <v>0</v>
      </c>
      <c r="EG77" s="33">
        <v>0</v>
      </c>
      <c r="EH77" s="33">
        <v>0</v>
      </c>
      <c r="EI77" s="33">
        <v>0</v>
      </c>
      <c r="EJ77" s="33">
        <v>0</v>
      </c>
      <c r="EK77" s="33">
        <v>0</v>
      </c>
      <c r="EL77" s="33">
        <v>0</v>
      </c>
      <c r="EM77" s="33">
        <v>0</v>
      </c>
      <c r="EN77" s="33">
        <v>0</v>
      </c>
      <c r="EO77" s="33">
        <v>0</v>
      </c>
      <c r="EP77" s="33">
        <v>0</v>
      </c>
      <c r="EQ77" s="33">
        <v>0</v>
      </c>
      <c r="ER77" s="33">
        <v>0</v>
      </c>
      <c r="ES77" s="33">
        <v>0</v>
      </c>
      <c r="ET77" s="33">
        <v>0</v>
      </c>
      <c r="EU77" s="33">
        <v>0</v>
      </c>
      <c r="EV77" s="33">
        <v>0</v>
      </c>
      <c r="EW77" s="33">
        <v>0</v>
      </c>
      <c r="EX77" s="33">
        <v>0</v>
      </c>
      <c r="EY77" s="33">
        <v>0</v>
      </c>
      <c r="EZ77" s="33">
        <v>0</v>
      </c>
      <c r="FA77" s="33">
        <v>0</v>
      </c>
      <c r="FB77" s="33">
        <v>0</v>
      </c>
      <c r="FC77" s="33">
        <v>0</v>
      </c>
    </row>
    <row r="78" spans="2:159" x14ac:dyDescent="0.25">
      <c r="B78" s="33" t="s">
        <v>762</v>
      </c>
      <c r="C78" s="33" t="s">
        <v>36</v>
      </c>
    </row>
    <row r="79" spans="2:159" x14ac:dyDescent="0.25">
      <c r="B79" s="33" t="s">
        <v>762</v>
      </c>
      <c r="C79" s="33" t="s">
        <v>37</v>
      </c>
    </row>
    <row r="80" spans="2:159" x14ac:dyDescent="0.25">
      <c r="B80" s="33" t="s">
        <v>762</v>
      </c>
      <c r="C80" s="33" t="s">
        <v>38</v>
      </c>
    </row>
    <row r="81" spans="2:159" x14ac:dyDescent="0.25">
      <c r="B81" s="33" t="s">
        <v>762</v>
      </c>
      <c r="C81" s="33" t="s">
        <v>39</v>
      </c>
    </row>
    <row r="82" spans="2:159" x14ac:dyDescent="0.25">
      <c r="B82" s="33" t="s">
        <v>762</v>
      </c>
      <c r="C82" s="33" t="s">
        <v>40</v>
      </c>
    </row>
    <row r="83" spans="2:159" x14ac:dyDescent="0.25">
      <c r="B83" s="33" t="s">
        <v>762</v>
      </c>
      <c r="C83" s="33" t="s">
        <v>41</v>
      </c>
    </row>
    <row r="84" spans="2:159" x14ac:dyDescent="0.25">
      <c r="B84" s="33" t="s">
        <v>762</v>
      </c>
      <c r="C84" s="33" t="s">
        <v>42</v>
      </c>
    </row>
    <row r="85" spans="2:159" x14ac:dyDescent="0.25">
      <c r="B85" s="33" t="s">
        <v>762</v>
      </c>
      <c r="C85" s="33" t="s">
        <v>43</v>
      </c>
    </row>
    <row r="86" spans="2:159" x14ac:dyDescent="0.25">
      <c r="B86" s="33" t="s">
        <v>762</v>
      </c>
      <c r="C86" s="33" t="s">
        <v>44</v>
      </c>
    </row>
    <row r="87" spans="2:159" x14ac:dyDescent="0.25">
      <c r="B87" s="33" t="s">
        <v>762</v>
      </c>
      <c r="C87" s="33" t="s">
        <v>45</v>
      </c>
    </row>
    <row r="88" spans="2:159" x14ac:dyDescent="0.25">
      <c r="B88" s="33" t="s">
        <v>762</v>
      </c>
      <c r="C88" s="33" t="s">
        <v>46</v>
      </c>
    </row>
    <row r="89" spans="2:159" x14ac:dyDescent="0.25">
      <c r="B89" s="33" t="s">
        <v>762</v>
      </c>
      <c r="C89" s="33" t="s">
        <v>15</v>
      </c>
      <c r="D89" s="33">
        <v>0</v>
      </c>
      <c r="E89" s="33">
        <v>0</v>
      </c>
      <c r="F89" s="33">
        <v>0</v>
      </c>
      <c r="G89" s="33">
        <v>0</v>
      </c>
      <c r="H89" s="33">
        <v>0</v>
      </c>
      <c r="I89" s="33">
        <v>0</v>
      </c>
      <c r="J89" s="33">
        <v>0</v>
      </c>
      <c r="K89" s="33">
        <v>0</v>
      </c>
      <c r="L89" s="33">
        <v>0</v>
      </c>
      <c r="M89" s="33">
        <v>0</v>
      </c>
      <c r="N89" s="33">
        <v>0</v>
      </c>
      <c r="O89" s="33">
        <v>0</v>
      </c>
      <c r="P89" s="33">
        <v>0</v>
      </c>
      <c r="Q89" s="33">
        <v>0</v>
      </c>
      <c r="R89" s="33">
        <v>0</v>
      </c>
      <c r="S89" s="33">
        <v>0</v>
      </c>
      <c r="T89" s="33">
        <v>0</v>
      </c>
      <c r="U89" s="33">
        <v>0</v>
      </c>
      <c r="V89" s="33">
        <v>0</v>
      </c>
      <c r="W89" s="33">
        <v>0</v>
      </c>
      <c r="X89" s="33">
        <v>0</v>
      </c>
      <c r="Y89" s="33">
        <v>0</v>
      </c>
      <c r="Z89" s="33">
        <v>0</v>
      </c>
      <c r="AA89" s="33">
        <v>0</v>
      </c>
      <c r="AB89" s="33">
        <v>0</v>
      </c>
      <c r="AC89" s="33">
        <v>0</v>
      </c>
      <c r="AD89" s="33">
        <v>0</v>
      </c>
      <c r="AE89" s="33">
        <v>0</v>
      </c>
      <c r="AF89" s="33">
        <v>0</v>
      </c>
      <c r="AG89" s="33">
        <v>0</v>
      </c>
      <c r="AH89" s="33">
        <v>0</v>
      </c>
      <c r="AI89" s="33">
        <v>0</v>
      </c>
      <c r="AJ89" s="33">
        <v>0</v>
      </c>
      <c r="AK89" s="33">
        <v>0</v>
      </c>
      <c r="AL89" s="33">
        <v>0</v>
      </c>
      <c r="AM89" s="33">
        <v>0</v>
      </c>
      <c r="AN89" s="33">
        <v>0</v>
      </c>
      <c r="AO89" s="33">
        <v>0</v>
      </c>
      <c r="AP89" s="33">
        <v>0</v>
      </c>
      <c r="AQ89" s="33">
        <v>0</v>
      </c>
      <c r="AR89" s="33">
        <v>0</v>
      </c>
      <c r="AS89" s="33">
        <v>0</v>
      </c>
      <c r="AT89" s="33">
        <v>0</v>
      </c>
      <c r="AU89" s="33">
        <v>0</v>
      </c>
      <c r="AV89" s="33">
        <v>0</v>
      </c>
      <c r="AW89" s="33">
        <v>0</v>
      </c>
      <c r="AX89" s="33">
        <v>0</v>
      </c>
      <c r="AY89" s="33">
        <v>0</v>
      </c>
      <c r="AZ89" s="33">
        <v>0</v>
      </c>
      <c r="BA89" s="33">
        <v>0</v>
      </c>
      <c r="BB89" s="33">
        <v>0</v>
      </c>
      <c r="BC89" s="33">
        <v>0</v>
      </c>
      <c r="BD89" s="33">
        <v>0</v>
      </c>
      <c r="BE89" s="33">
        <v>0</v>
      </c>
      <c r="BF89" s="33">
        <v>0</v>
      </c>
      <c r="BG89" s="33">
        <v>0</v>
      </c>
      <c r="BH89" s="33">
        <v>0</v>
      </c>
      <c r="BI89" s="33">
        <v>0</v>
      </c>
      <c r="BJ89" s="33">
        <v>0</v>
      </c>
      <c r="BK89" s="33">
        <v>0</v>
      </c>
      <c r="BL89" s="33">
        <v>0</v>
      </c>
      <c r="BM89" s="33">
        <v>0</v>
      </c>
      <c r="BN89" s="33">
        <v>0</v>
      </c>
      <c r="BO89" s="33">
        <v>0</v>
      </c>
      <c r="BP89" s="33">
        <v>0</v>
      </c>
      <c r="BQ89" s="33">
        <v>0</v>
      </c>
      <c r="BR89" s="33">
        <v>0</v>
      </c>
      <c r="BS89" s="33">
        <v>0</v>
      </c>
      <c r="BT89" s="33">
        <v>0</v>
      </c>
      <c r="BU89" s="33">
        <v>0</v>
      </c>
      <c r="BV89" s="33">
        <v>0</v>
      </c>
      <c r="BW89" s="33">
        <v>0</v>
      </c>
      <c r="BX89" s="33">
        <v>0</v>
      </c>
      <c r="BY89" s="33">
        <v>0</v>
      </c>
      <c r="BZ89" s="33">
        <v>0</v>
      </c>
      <c r="CA89" s="33">
        <v>0</v>
      </c>
      <c r="CB89" s="33">
        <v>0</v>
      </c>
      <c r="CC89" s="33">
        <v>0</v>
      </c>
      <c r="CD89" s="33">
        <v>0</v>
      </c>
      <c r="CE89" s="33">
        <v>0</v>
      </c>
      <c r="CF89" s="33">
        <v>0</v>
      </c>
      <c r="CG89" s="33">
        <v>0</v>
      </c>
      <c r="CH89" s="33">
        <v>0</v>
      </c>
      <c r="CI89" s="33">
        <v>0</v>
      </c>
      <c r="CJ89" s="33">
        <v>0</v>
      </c>
      <c r="CK89" s="33">
        <v>0</v>
      </c>
      <c r="CL89" s="33">
        <v>0</v>
      </c>
      <c r="CM89" s="33">
        <v>0</v>
      </c>
      <c r="CN89" s="33">
        <v>0</v>
      </c>
      <c r="CO89" s="33">
        <v>0</v>
      </c>
      <c r="CP89" s="33">
        <v>0</v>
      </c>
      <c r="CQ89" s="33">
        <v>0</v>
      </c>
      <c r="CR89" s="33">
        <v>0</v>
      </c>
      <c r="CS89" s="33">
        <v>0</v>
      </c>
      <c r="CT89" s="33">
        <v>0</v>
      </c>
      <c r="CU89" s="33">
        <v>0</v>
      </c>
      <c r="CV89" s="33">
        <v>0</v>
      </c>
      <c r="CW89" s="33">
        <v>0</v>
      </c>
      <c r="CX89" s="33">
        <v>0</v>
      </c>
      <c r="CY89" s="33">
        <v>0</v>
      </c>
      <c r="CZ89" s="33">
        <v>0</v>
      </c>
      <c r="DA89" s="33">
        <v>0</v>
      </c>
      <c r="DB89" s="33">
        <v>0</v>
      </c>
      <c r="DC89" s="33">
        <v>0</v>
      </c>
      <c r="DD89" s="33">
        <v>0</v>
      </c>
      <c r="DE89" s="33">
        <v>0</v>
      </c>
      <c r="DF89" s="33">
        <v>0</v>
      </c>
      <c r="DG89" s="33">
        <v>0</v>
      </c>
      <c r="DH89" s="33">
        <v>0</v>
      </c>
      <c r="DI89" s="33">
        <v>0</v>
      </c>
      <c r="DJ89" s="33">
        <v>0</v>
      </c>
      <c r="DK89" s="33">
        <v>0</v>
      </c>
      <c r="DL89" s="33">
        <v>0</v>
      </c>
      <c r="DM89" s="33">
        <v>0</v>
      </c>
      <c r="DN89" s="33">
        <v>0</v>
      </c>
      <c r="DO89" s="33">
        <v>0</v>
      </c>
      <c r="DP89" s="33">
        <v>0</v>
      </c>
      <c r="DQ89" s="33">
        <v>0</v>
      </c>
      <c r="DR89" s="33">
        <v>0</v>
      </c>
      <c r="DS89" s="33">
        <v>0</v>
      </c>
      <c r="DT89" s="33">
        <v>0</v>
      </c>
      <c r="DU89" s="33">
        <v>0</v>
      </c>
      <c r="DV89" s="33">
        <v>0</v>
      </c>
      <c r="DW89" s="33">
        <v>0</v>
      </c>
      <c r="DX89" s="33">
        <v>0</v>
      </c>
      <c r="DY89" s="33">
        <v>0</v>
      </c>
      <c r="DZ89" s="33">
        <v>0</v>
      </c>
      <c r="EA89" s="33">
        <v>0</v>
      </c>
      <c r="EB89" s="33">
        <v>0</v>
      </c>
      <c r="EC89" s="33">
        <v>0</v>
      </c>
      <c r="ED89" s="33">
        <v>0</v>
      </c>
      <c r="EE89" s="33">
        <v>0</v>
      </c>
      <c r="EF89" s="33">
        <v>0</v>
      </c>
      <c r="EG89" s="33">
        <v>0</v>
      </c>
      <c r="EH89" s="33">
        <v>0</v>
      </c>
      <c r="EI89" s="33">
        <v>0</v>
      </c>
      <c r="EJ89" s="33">
        <v>0</v>
      </c>
      <c r="EK89" s="33">
        <v>0</v>
      </c>
      <c r="EL89" s="33">
        <v>0</v>
      </c>
      <c r="EM89" s="33">
        <v>0</v>
      </c>
      <c r="EN89" s="33">
        <v>0</v>
      </c>
      <c r="EO89" s="33">
        <v>0</v>
      </c>
      <c r="EP89" s="33">
        <v>0</v>
      </c>
      <c r="EQ89" s="33">
        <v>0</v>
      </c>
      <c r="ER89" s="33">
        <v>0</v>
      </c>
      <c r="ES89" s="33">
        <v>0</v>
      </c>
      <c r="ET89" s="33">
        <v>0</v>
      </c>
      <c r="EU89" s="33">
        <v>0</v>
      </c>
      <c r="EV89" s="33">
        <v>0</v>
      </c>
      <c r="EW89" s="33">
        <v>0</v>
      </c>
      <c r="EX89" s="33">
        <v>0</v>
      </c>
      <c r="EY89" s="33">
        <v>0</v>
      </c>
      <c r="EZ89" s="33">
        <v>0</v>
      </c>
      <c r="FA89" s="33">
        <v>0</v>
      </c>
      <c r="FB89" s="33">
        <v>0</v>
      </c>
      <c r="FC89" s="33">
        <v>0</v>
      </c>
    </row>
    <row r="90" spans="2:159" x14ac:dyDescent="0.25">
      <c r="B90" s="33" t="s">
        <v>673</v>
      </c>
      <c r="C90" s="33" t="s">
        <v>36</v>
      </c>
    </row>
    <row r="91" spans="2:159" x14ac:dyDescent="0.25">
      <c r="B91" s="33" t="s">
        <v>673</v>
      </c>
      <c r="C91" s="33" t="s">
        <v>37</v>
      </c>
    </row>
    <row r="92" spans="2:159" x14ac:dyDescent="0.25">
      <c r="B92" s="33" t="s">
        <v>673</v>
      </c>
      <c r="C92" s="33" t="s">
        <v>38</v>
      </c>
    </row>
    <row r="93" spans="2:159" x14ac:dyDescent="0.25">
      <c r="B93" s="33" t="s">
        <v>673</v>
      </c>
      <c r="C93" s="33" t="s">
        <v>39</v>
      </c>
    </row>
    <row r="94" spans="2:159" x14ac:dyDescent="0.25">
      <c r="B94" s="33" t="s">
        <v>673</v>
      </c>
      <c r="C94" s="33" t="s">
        <v>40</v>
      </c>
    </row>
    <row r="95" spans="2:159" x14ac:dyDescent="0.25">
      <c r="B95" s="33" t="s">
        <v>673</v>
      </c>
      <c r="C95" s="33" t="s">
        <v>41</v>
      </c>
    </row>
    <row r="96" spans="2:159" x14ac:dyDescent="0.25">
      <c r="B96" s="33" t="s">
        <v>673</v>
      </c>
      <c r="C96" s="33" t="s">
        <v>42</v>
      </c>
    </row>
    <row r="97" spans="2:159" x14ac:dyDescent="0.25">
      <c r="B97" s="33" t="s">
        <v>673</v>
      </c>
      <c r="C97" s="33" t="s">
        <v>43</v>
      </c>
    </row>
    <row r="98" spans="2:159" x14ac:dyDescent="0.25">
      <c r="B98" s="33" t="s">
        <v>673</v>
      </c>
      <c r="C98" s="33" t="s">
        <v>44</v>
      </c>
    </row>
    <row r="99" spans="2:159" x14ac:dyDescent="0.25">
      <c r="B99" s="33" t="s">
        <v>673</v>
      </c>
      <c r="C99" s="33" t="s">
        <v>45</v>
      </c>
    </row>
    <row r="100" spans="2:159" x14ac:dyDescent="0.25">
      <c r="B100" s="33" t="s">
        <v>673</v>
      </c>
      <c r="C100" s="33" t="s">
        <v>46</v>
      </c>
    </row>
    <row r="101" spans="2:159" x14ac:dyDescent="0.25">
      <c r="B101" s="33" t="s">
        <v>673</v>
      </c>
      <c r="C101" s="33" t="s">
        <v>15</v>
      </c>
      <c r="D101" s="33">
        <v>0</v>
      </c>
      <c r="E101" s="33">
        <v>0</v>
      </c>
      <c r="F101" s="33">
        <v>0</v>
      </c>
      <c r="G101" s="33">
        <v>0</v>
      </c>
      <c r="H101" s="33">
        <v>0</v>
      </c>
      <c r="I101" s="33">
        <v>0</v>
      </c>
      <c r="J101" s="33">
        <v>0</v>
      </c>
      <c r="K101" s="33">
        <v>0</v>
      </c>
      <c r="L101" s="33">
        <v>0</v>
      </c>
      <c r="M101" s="33">
        <v>0</v>
      </c>
      <c r="N101" s="33">
        <v>0</v>
      </c>
      <c r="O101" s="33">
        <v>0</v>
      </c>
      <c r="P101" s="33">
        <v>0</v>
      </c>
      <c r="Q101" s="33">
        <v>0</v>
      </c>
      <c r="R101" s="33">
        <v>0</v>
      </c>
      <c r="S101" s="33">
        <v>0</v>
      </c>
      <c r="T101" s="33">
        <v>0</v>
      </c>
      <c r="U101" s="33">
        <v>0</v>
      </c>
      <c r="V101" s="33">
        <v>0</v>
      </c>
      <c r="W101" s="33">
        <v>0</v>
      </c>
      <c r="X101" s="33">
        <v>0</v>
      </c>
      <c r="Y101" s="33">
        <v>0</v>
      </c>
      <c r="Z101" s="33">
        <v>0</v>
      </c>
      <c r="AA101" s="33">
        <v>0</v>
      </c>
      <c r="AB101" s="33">
        <v>0</v>
      </c>
      <c r="AC101" s="33">
        <v>0</v>
      </c>
      <c r="AD101" s="33">
        <v>0</v>
      </c>
      <c r="AE101" s="33">
        <v>0</v>
      </c>
      <c r="AF101" s="33">
        <v>0</v>
      </c>
      <c r="AG101" s="33">
        <v>0</v>
      </c>
      <c r="AH101" s="33">
        <v>0</v>
      </c>
      <c r="AI101" s="33">
        <v>0</v>
      </c>
      <c r="AJ101" s="33">
        <v>0</v>
      </c>
      <c r="AK101" s="33">
        <v>0</v>
      </c>
      <c r="AL101" s="33">
        <v>0</v>
      </c>
      <c r="AM101" s="33">
        <v>0</v>
      </c>
      <c r="AN101" s="33">
        <v>0</v>
      </c>
      <c r="AO101" s="33">
        <v>0</v>
      </c>
      <c r="AP101" s="33">
        <v>0</v>
      </c>
      <c r="AQ101" s="33">
        <v>0</v>
      </c>
      <c r="AR101" s="33">
        <v>0</v>
      </c>
      <c r="AS101" s="33">
        <v>0</v>
      </c>
      <c r="AT101" s="33">
        <v>0</v>
      </c>
      <c r="AU101" s="33">
        <v>0</v>
      </c>
      <c r="AV101" s="33">
        <v>0</v>
      </c>
      <c r="AW101" s="33">
        <v>0</v>
      </c>
      <c r="AX101" s="33">
        <v>0</v>
      </c>
      <c r="AY101" s="33">
        <v>0</v>
      </c>
      <c r="AZ101" s="33">
        <v>0</v>
      </c>
      <c r="BA101" s="33">
        <v>0</v>
      </c>
      <c r="BB101" s="33">
        <v>0</v>
      </c>
      <c r="BC101" s="33">
        <v>0</v>
      </c>
      <c r="BD101" s="33">
        <v>0</v>
      </c>
      <c r="BE101" s="33">
        <v>0</v>
      </c>
      <c r="BF101" s="33">
        <v>0</v>
      </c>
      <c r="BG101" s="33">
        <v>0</v>
      </c>
      <c r="BH101" s="33">
        <v>0</v>
      </c>
      <c r="BI101" s="33">
        <v>0</v>
      </c>
      <c r="BJ101" s="33">
        <v>0</v>
      </c>
      <c r="BK101" s="33">
        <v>0</v>
      </c>
      <c r="BL101" s="33">
        <v>0</v>
      </c>
      <c r="BM101" s="33">
        <v>0</v>
      </c>
      <c r="BN101" s="33">
        <v>0</v>
      </c>
      <c r="BO101" s="33">
        <v>0</v>
      </c>
      <c r="BP101" s="33">
        <v>0</v>
      </c>
      <c r="BQ101" s="33">
        <v>0</v>
      </c>
      <c r="BR101" s="33">
        <v>0</v>
      </c>
      <c r="BS101" s="33">
        <v>0</v>
      </c>
      <c r="BT101" s="33">
        <v>0</v>
      </c>
      <c r="BU101" s="33">
        <v>0</v>
      </c>
      <c r="BV101" s="33">
        <v>0</v>
      </c>
      <c r="BW101" s="33">
        <v>0</v>
      </c>
      <c r="BX101" s="33">
        <v>0</v>
      </c>
      <c r="BY101" s="33">
        <v>0</v>
      </c>
      <c r="BZ101" s="33">
        <v>0</v>
      </c>
      <c r="CA101" s="33">
        <v>0</v>
      </c>
      <c r="CB101" s="33">
        <v>0</v>
      </c>
      <c r="CC101" s="33">
        <v>0</v>
      </c>
      <c r="CD101" s="33">
        <v>0</v>
      </c>
      <c r="CE101" s="33">
        <v>0</v>
      </c>
      <c r="CF101" s="33">
        <v>0</v>
      </c>
      <c r="CG101" s="33">
        <v>0</v>
      </c>
      <c r="CH101" s="33">
        <v>0</v>
      </c>
      <c r="CI101" s="33">
        <v>0</v>
      </c>
      <c r="CJ101" s="33">
        <v>0</v>
      </c>
      <c r="CK101" s="33">
        <v>0</v>
      </c>
      <c r="CL101" s="33">
        <v>0</v>
      </c>
      <c r="CM101" s="33">
        <v>0</v>
      </c>
      <c r="CN101" s="33">
        <v>0</v>
      </c>
      <c r="CO101" s="33">
        <v>0</v>
      </c>
      <c r="CP101" s="33">
        <v>0</v>
      </c>
      <c r="CQ101" s="33">
        <v>0</v>
      </c>
      <c r="CR101" s="33">
        <v>0</v>
      </c>
      <c r="CS101" s="33">
        <v>0</v>
      </c>
      <c r="CT101" s="33">
        <v>0</v>
      </c>
      <c r="CU101" s="33">
        <v>0</v>
      </c>
      <c r="CV101" s="33">
        <v>0</v>
      </c>
      <c r="CW101" s="33">
        <v>0</v>
      </c>
      <c r="CX101" s="33">
        <v>0</v>
      </c>
      <c r="CY101" s="33">
        <v>0</v>
      </c>
      <c r="CZ101" s="33">
        <v>0</v>
      </c>
      <c r="DA101" s="33">
        <v>0</v>
      </c>
      <c r="DB101" s="33">
        <v>0</v>
      </c>
      <c r="DC101" s="33">
        <v>0</v>
      </c>
      <c r="DD101" s="33">
        <v>0</v>
      </c>
      <c r="DE101" s="33">
        <v>0</v>
      </c>
      <c r="DF101" s="33">
        <v>0</v>
      </c>
      <c r="DG101" s="33">
        <v>0</v>
      </c>
      <c r="DH101" s="33">
        <v>0</v>
      </c>
      <c r="DI101" s="33">
        <v>0</v>
      </c>
      <c r="DJ101" s="33">
        <v>0</v>
      </c>
      <c r="DK101" s="33">
        <v>0</v>
      </c>
      <c r="DL101" s="33">
        <v>0</v>
      </c>
      <c r="DM101" s="33">
        <v>0</v>
      </c>
      <c r="DN101" s="33">
        <v>0</v>
      </c>
      <c r="DO101" s="33">
        <v>0</v>
      </c>
      <c r="DP101" s="33">
        <v>0</v>
      </c>
      <c r="DQ101" s="33">
        <v>0</v>
      </c>
      <c r="DR101" s="33">
        <v>0</v>
      </c>
      <c r="DS101" s="33">
        <v>0</v>
      </c>
      <c r="DT101" s="33">
        <v>0</v>
      </c>
      <c r="DU101" s="33">
        <v>0</v>
      </c>
      <c r="DV101" s="33">
        <v>0</v>
      </c>
      <c r="DW101" s="33">
        <v>0</v>
      </c>
      <c r="DX101" s="33">
        <v>0</v>
      </c>
      <c r="DY101" s="33">
        <v>0</v>
      </c>
      <c r="DZ101" s="33">
        <v>0</v>
      </c>
      <c r="EA101" s="33">
        <v>0</v>
      </c>
      <c r="EB101" s="33">
        <v>0</v>
      </c>
      <c r="EC101" s="33">
        <v>0</v>
      </c>
      <c r="ED101" s="33">
        <v>0</v>
      </c>
      <c r="EE101" s="33">
        <v>0</v>
      </c>
      <c r="EF101" s="33">
        <v>0</v>
      </c>
      <c r="EG101" s="33">
        <v>0</v>
      </c>
      <c r="EH101" s="33">
        <v>0</v>
      </c>
      <c r="EI101" s="33">
        <v>0</v>
      </c>
      <c r="EJ101" s="33">
        <v>0</v>
      </c>
      <c r="EK101" s="33">
        <v>0</v>
      </c>
      <c r="EL101" s="33">
        <v>0</v>
      </c>
      <c r="EM101" s="33">
        <v>0</v>
      </c>
      <c r="EN101" s="33">
        <v>0</v>
      </c>
      <c r="EO101" s="33">
        <v>0</v>
      </c>
      <c r="EP101" s="33">
        <v>0</v>
      </c>
      <c r="EQ101" s="33">
        <v>0</v>
      </c>
      <c r="ER101" s="33">
        <v>0</v>
      </c>
      <c r="ES101" s="33">
        <v>0</v>
      </c>
      <c r="ET101" s="33">
        <v>0</v>
      </c>
      <c r="EU101" s="33">
        <v>0</v>
      </c>
      <c r="EV101" s="33">
        <v>0</v>
      </c>
      <c r="EW101" s="33">
        <v>0</v>
      </c>
      <c r="EX101" s="33">
        <v>0</v>
      </c>
      <c r="EY101" s="33">
        <v>0</v>
      </c>
      <c r="EZ101" s="33">
        <v>0</v>
      </c>
      <c r="FA101" s="33">
        <v>0</v>
      </c>
      <c r="FB101" s="33">
        <v>0</v>
      </c>
      <c r="FC101" s="33">
        <v>0</v>
      </c>
    </row>
    <row r="102" spans="2:159" x14ac:dyDescent="0.25">
      <c r="B102" s="33" t="s">
        <v>763</v>
      </c>
      <c r="C102" s="33" t="s">
        <v>36</v>
      </c>
      <c r="D102" s="33">
        <v>3264.0417040000002</v>
      </c>
      <c r="E102" s="33">
        <v>3264.0417040000002</v>
      </c>
      <c r="F102" s="33">
        <v>1819.358168</v>
      </c>
      <c r="G102" s="33">
        <v>3010.485925</v>
      </c>
      <c r="H102" s="33">
        <v>3264.0417040000002</v>
      </c>
      <c r="I102" s="33">
        <v>3264.0417040000002</v>
      </c>
      <c r="J102" s="33">
        <v>1819.358168</v>
      </c>
      <c r="K102" s="33">
        <v>3054.462982</v>
      </c>
      <c r="L102" s="33">
        <v>3264.0417040000002</v>
      </c>
      <c r="M102" s="33">
        <v>3010.485925</v>
      </c>
      <c r="N102" s="33">
        <v>1819.358168</v>
      </c>
      <c r="O102" s="33">
        <v>3010.485925</v>
      </c>
      <c r="P102" s="33">
        <v>3264.0417040000002</v>
      </c>
      <c r="Q102" s="33">
        <v>3264.0417040000002</v>
      </c>
      <c r="R102" s="33">
        <v>1819.358168</v>
      </c>
      <c r="S102" s="33">
        <v>3059.610776</v>
      </c>
      <c r="T102" s="33">
        <v>3010.485925</v>
      </c>
      <c r="U102" s="33">
        <v>1819.358168</v>
      </c>
      <c r="V102" s="33">
        <v>1819.358168</v>
      </c>
      <c r="W102" s="33">
        <v>2911.3573470000001</v>
      </c>
      <c r="X102" s="33">
        <v>3010.485925</v>
      </c>
      <c r="Y102" s="33">
        <v>1819.368168</v>
      </c>
      <c r="Z102" s="33">
        <v>1819.358168</v>
      </c>
      <c r="AA102" s="33">
        <v>2928.7381949999999</v>
      </c>
      <c r="AB102" s="33">
        <v>2063.4614539999998</v>
      </c>
      <c r="AC102" s="33">
        <v>1819.358168</v>
      </c>
      <c r="AD102" s="33">
        <v>1819.358168</v>
      </c>
      <c r="AE102" s="33">
        <v>1819.368168</v>
      </c>
      <c r="AF102" s="33">
        <v>2063.0049990000002</v>
      </c>
      <c r="AG102" s="33">
        <v>1819.358168</v>
      </c>
      <c r="AH102" s="33">
        <v>1819.358168</v>
      </c>
      <c r="AI102" s="33">
        <v>2880.8908339999998</v>
      </c>
      <c r="AJ102" s="33">
        <v>1819.358168</v>
      </c>
      <c r="AK102" s="33">
        <v>1819.358168</v>
      </c>
      <c r="AL102" s="33">
        <v>1819.358168</v>
      </c>
      <c r="AM102" s="33">
        <v>2928.7381949999999</v>
      </c>
      <c r="AN102" s="33">
        <v>1819.368168</v>
      </c>
      <c r="AO102" s="33">
        <v>1819.358168</v>
      </c>
      <c r="AP102" s="33">
        <v>1819.358168</v>
      </c>
      <c r="AQ102" s="33">
        <v>3010.485925</v>
      </c>
      <c r="AR102" s="33">
        <v>2063.4614539999998</v>
      </c>
      <c r="AS102" s="33">
        <v>1819.358168</v>
      </c>
      <c r="AT102" s="33">
        <v>2063.4614539999998</v>
      </c>
      <c r="AU102" s="33">
        <v>3264.0417040000002</v>
      </c>
      <c r="AV102" s="33">
        <v>2174.1531759999998</v>
      </c>
      <c r="AW102" s="33">
        <v>1779.034296</v>
      </c>
      <c r="AX102" s="33">
        <v>1779.034296</v>
      </c>
      <c r="AY102" s="33">
        <v>3183.393959</v>
      </c>
      <c r="AZ102" s="33">
        <v>1872.1219880000001</v>
      </c>
      <c r="BA102" s="33">
        <v>1628.0187020000001</v>
      </c>
      <c r="BB102" s="33">
        <v>1628.0187020000001</v>
      </c>
      <c r="BC102" s="33">
        <v>2700.1674480000001</v>
      </c>
      <c r="BD102" s="33">
        <v>704.87425829999995</v>
      </c>
      <c r="BE102" s="33">
        <v>424.29184889999999</v>
      </c>
      <c r="BF102" s="33">
        <v>424.29184889999999</v>
      </c>
      <c r="BG102" s="33">
        <v>848.58369779999998</v>
      </c>
      <c r="BH102" s="33">
        <v>569.93430249999994</v>
      </c>
      <c r="BI102" s="33">
        <v>325.8410164</v>
      </c>
      <c r="BJ102" s="33">
        <v>569.93430249999994</v>
      </c>
      <c r="BK102" s="33">
        <v>651.68203289999997</v>
      </c>
      <c r="BL102" s="33">
        <v>569.93430249999994</v>
      </c>
      <c r="BM102" s="33">
        <v>325.8410164</v>
      </c>
      <c r="BN102" s="33">
        <v>569.93430249999994</v>
      </c>
      <c r="BO102" s="33">
        <v>651.68203289999997</v>
      </c>
      <c r="BP102" s="33">
        <v>569.93430249999994</v>
      </c>
      <c r="BQ102" s="33">
        <v>325.8410164</v>
      </c>
      <c r="BR102" s="33">
        <v>569.93430249999994</v>
      </c>
      <c r="BS102" s="33">
        <v>651.68203289999997</v>
      </c>
      <c r="BT102" s="33">
        <v>569.93430249999994</v>
      </c>
      <c r="BU102" s="33">
        <v>325.8410164</v>
      </c>
      <c r="BV102" s="33">
        <v>569.93430249999994</v>
      </c>
      <c r="BW102" s="33">
        <v>651.68203289999997</v>
      </c>
      <c r="BX102" s="33">
        <v>569.93430249999994</v>
      </c>
      <c r="BY102" s="33">
        <v>325.8410164</v>
      </c>
      <c r="BZ102" s="33">
        <v>569.93430249999994</v>
      </c>
      <c r="CA102" s="33">
        <v>651.68203289999997</v>
      </c>
      <c r="CB102" s="33">
        <v>488.1865722</v>
      </c>
      <c r="CC102" s="33">
        <v>244.0932861</v>
      </c>
      <c r="CD102" s="33">
        <v>244.0932861</v>
      </c>
      <c r="CE102" s="33">
        <v>488.1865722</v>
      </c>
      <c r="CF102" s="33">
        <v>488.1865722</v>
      </c>
      <c r="CG102" s="33">
        <v>244.0932861</v>
      </c>
      <c r="CH102" s="33">
        <v>244.0932861</v>
      </c>
      <c r="CI102" s="33">
        <v>488.1865722</v>
      </c>
      <c r="CJ102" s="33">
        <v>488.1865722</v>
      </c>
      <c r="CK102" s="33">
        <v>244.0932861</v>
      </c>
      <c r="CL102" s="33">
        <v>244.0932861</v>
      </c>
      <c r="CM102" s="33">
        <v>488.1865722</v>
      </c>
    </row>
    <row r="103" spans="2:159" x14ac:dyDescent="0.25">
      <c r="B103" s="33" t="s">
        <v>763</v>
      </c>
      <c r="C103" s="33" t="s">
        <v>37</v>
      </c>
      <c r="D103" s="33">
        <v>235.14937520000001</v>
      </c>
      <c r="E103" s="33">
        <v>200.50175369999999</v>
      </c>
      <c r="F103" s="33">
        <v>117.5746876</v>
      </c>
      <c r="G103" s="33">
        <v>117.5746876</v>
      </c>
      <c r="H103" s="33">
        <v>235.14937520000001</v>
      </c>
      <c r="I103" s="33">
        <v>235.14937520000001</v>
      </c>
      <c r="J103" s="33">
        <v>117.5746876</v>
      </c>
      <c r="K103" s="33">
        <v>117.5746876</v>
      </c>
      <c r="L103" s="33">
        <v>235.14937520000001</v>
      </c>
      <c r="M103" s="33">
        <v>117.5746876</v>
      </c>
      <c r="N103" s="33">
        <v>117.5746876</v>
      </c>
      <c r="O103" s="33">
        <v>117.5746876</v>
      </c>
      <c r="P103" s="33">
        <v>235.14937520000001</v>
      </c>
      <c r="Q103" s="33">
        <v>235.14937520000001</v>
      </c>
      <c r="R103" s="33">
        <v>117.5746876</v>
      </c>
      <c r="S103" s="33">
        <v>117.5746876</v>
      </c>
      <c r="T103" s="33">
        <v>117.5746876</v>
      </c>
      <c r="U103" s="33">
        <v>117.5746876</v>
      </c>
      <c r="V103" s="33">
        <v>117.5746876</v>
      </c>
      <c r="W103" s="33">
        <v>117.5746876</v>
      </c>
      <c r="X103" s="33">
        <v>117.5746876</v>
      </c>
      <c r="Y103" s="33">
        <v>117.5746876</v>
      </c>
      <c r="Z103" s="33">
        <v>117.5746876</v>
      </c>
      <c r="AA103" s="33">
        <v>117.5746876</v>
      </c>
      <c r="AB103" s="33">
        <v>117.5746876</v>
      </c>
      <c r="AC103" s="33">
        <v>117.5746876</v>
      </c>
      <c r="AD103" s="33">
        <v>117.5746876</v>
      </c>
      <c r="AE103" s="33">
        <v>117.5746876</v>
      </c>
      <c r="AF103" s="33">
        <v>117.5746876</v>
      </c>
      <c r="AG103" s="33">
        <v>117.5746876</v>
      </c>
      <c r="AH103" s="33">
        <v>117.5746876</v>
      </c>
      <c r="AI103" s="33">
        <v>117.5746876</v>
      </c>
      <c r="AJ103" s="33">
        <v>117.5746876</v>
      </c>
      <c r="AK103" s="33">
        <v>117.5746876</v>
      </c>
      <c r="AL103" s="33">
        <v>117.5746876</v>
      </c>
      <c r="AM103" s="33">
        <v>117.5746876</v>
      </c>
      <c r="AN103" s="33">
        <v>117.5746876</v>
      </c>
      <c r="AO103" s="33">
        <v>117.5746876</v>
      </c>
      <c r="AP103" s="33">
        <v>117.5746876</v>
      </c>
      <c r="AQ103" s="33">
        <v>117.5746876</v>
      </c>
    </row>
    <row r="104" spans="2:159" x14ac:dyDescent="0.25">
      <c r="B104" s="33" t="s">
        <v>763</v>
      </c>
      <c r="C104" s="33" t="s">
        <v>38</v>
      </c>
      <c r="D104" s="33">
        <v>1346.3284799999999</v>
      </c>
      <c r="E104" s="33">
        <v>1346.3284799999999</v>
      </c>
      <c r="F104" s="33">
        <v>768.49654269999996</v>
      </c>
      <c r="G104" s="33">
        <v>1346.3284799999999</v>
      </c>
      <c r="H104" s="33">
        <v>1346.3284799999999</v>
      </c>
      <c r="I104" s="33">
        <v>1346.3284799999999</v>
      </c>
      <c r="J104" s="33">
        <v>768.49654269999996</v>
      </c>
      <c r="K104" s="33">
        <v>1346.3284799999999</v>
      </c>
      <c r="L104" s="33">
        <v>1346.3284799999999</v>
      </c>
      <c r="M104" s="33">
        <v>1346.3284799999999</v>
      </c>
      <c r="N104" s="33">
        <v>768.49654269999996</v>
      </c>
      <c r="O104" s="33">
        <v>1346.3284799999999</v>
      </c>
      <c r="P104" s="33">
        <v>1346.3284799999999</v>
      </c>
      <c r="Q104" s="33">
        <v>1346.3284799999999</v>
      </c>
      <c r="R104" s="33">
        <v>768.49654269999996</v>
      </c>
      <c r="S104" s="33">
        <v>1346.3284799999999</v>
      </c>
      <c r="T104" s="33">
        <v>1346.3284799999999</v>
      </c>
      <c r="U104" s="33">
        <v>768.49654269999996</v>
      </c>
      <c r="V104" s="33">
        <v>768.49654269999996</v>
      </c>
      <c r="W104" s="33">
        <v>1042.62321</v>
      </c>
      <c r="X104" s="33">
        <v>1346.3284799999999</v>
      </c>
      <c r="Y104" s="33">
        <v>768.49654269999996</v>
      </c>
      <c r="Z104" s="33">
        <v>768.49654269999996</v>
      </c>
      <c r="AA104" s="33">
        <v>1092.9920970000001</v>
      </c>
      <c r="AB104" s="33">
        <v>915.91553750000003</v>
      </c>
      <c r="AC104" s="33">
        <v>781.53334270000005</v>
      </c>
      <c r="AD104" s="33">
        <v>781.53334270000005</v>
      </c>
      <c r="AE104" s="33">
        <v>915.91553750000003</v>
      </c>
      <c r="AF104" s="33">
        <v>915.91553750000003</v>
      </c>
      <c r="AG104" s="33">
        <v>781.53334270000005</v>
      </c>
      <c r="AH104" s="33">
        <v>781.53334270000005</v>
      </c>
      <c r="AI104" s="33">
        <v>1068.6968099999999</v>
      </c>
      <c r="AJ104" s="33">
        <v>1366.740417</v>
      </c>
      <c r="AK104" s="33">
        <v>1366.740417</v>
      </c>
      <c r="AL104" s="33">
        <v>1366.740417</v>
      </c>
      <c r="AM104" s="33">
        <v>2239.1109590000001</v>
      </c>
      <c r="AN104" s="33">
        <v>2086.3296869999999</v>
      </c>
      <c r="AO104" s="33">
        <v>1366.740417</v>
      </c>
      <c r="AP104" s="33">
        <v>1412.9578759999999</v>
      </c>
      <c r="AQ104" s="33">
        <v>2542.816229</v>
      </c>
      <c r="AR104" s="33">
        <v>1832.9933040000001</v>
      </c>
      <c r="AS104" s="33">
        <v>1113.4040339999999</v>
      </c>
      <c r="AT104" s="33">
        <v>1113.4040339999999</v>
      </c>
      <c r="AU104" s="33">
        <v>2036.143464</v>
      </c>
      <c r="AV104" s="33">
        <v>1985.774576</v>
      </c>
      <c r="AW104" s="33">
        <v>1113.4040339999999</v>
      </c>
      <c r="AX104" s="33">
        <v>1689.805425</v>
      </c>
      <c r="AY104" s="33">
        <v>2036.143464</v>
      </c>
      <c r="AZ104" s="33">
        <v>1629.8431439999999</v>
      </c>
      <c r="BA104" s="33">
        <v>910.25387450000005</v>
      </c>
      <c r="BB104" s="33">
        <v>1345.74747</v>
      </c>
      <c r="BC104" s="33">
        <v>1629.8431439999999</v>
      </c>
      <c r="BD104" s="33">
        <v>1196.4877489999999</v>
      </c>
      <c r="BE104" s="33">
        <v>598.24387460000003</v>
      </c>
      <c r="BF104" s="33">
        <v>791.05113800000004</v>
      </c>
      <c r="BG104" s="33">
        <v>1196.4877489999999</v>
      </c>
      <c r="BH104" s="33">
        <v>1196.4877489999999</v>
      </c>
      <c r="BI104" s="33">
        <v>598.24387460000003</v>
      </c>
      <c r="BJ104" s="33">
        <v>598.24387460000003</v>
      </c>
      <c r="BK104" s="33">
        <v>1196.4877489999999</v>
      </c>
      <c r="BL104" s="33">
        <v>1196.4877489999999</v>
      </c>
      <c r="BM104" s="33">
        <v>598.24387460000003</v>
      </c>
      <c r="BN104" s="33">
        <v>598.24387460000003</v>
      </c>
      <c r="BO104" s="33">
        <v>1196.4877489999999</v>
      </c>
      <c r="BP104" s="33">
        <v>1196.4877489999999</v>
      </c>
      <c r="BQ104" s="33">
        <v>598.24387460000003</v>
      </c>
      <c r="BR104" s="33">
        <v>598.24387460000003</v>
      </c>
      <c r="BS104" s="33">
        <v>1196.4877489999999</v>
      </c>
      <c r="BT104" s="33">
        <v>1196.4877489999999</v>
      </c>
      <c r="BU104" s="33">
        <v>598.24387460000003</v>
      </c>
      <c r="BV104" s="33">
        <v>598.24387460000003</v>
      </c>
      <c r="BW104" s="33">
        <v>1196.4877489999999</v>
      </c>
      <c r="BX104" s="33">
        <v>1196.4877489999999</v>
      </c>
      <c r="BY104" s="33">
        <v>598.24387460000003</v>
      </c>
      <c r="BZ104" s="33">
        <v>598.24387460000003</v>
      </c>
      <c r="CA104" s="33">
        <v>1196.4877489999999</v>
      </c>
      <c r="CB104" s="33">
        <v>1196.4877489999999</v>
      </c>
      <c r="CC104" s="33">
        <v>598.24387460000003</v>
      </c>
      <c r="CD104" s="33">
        <v>598.24387460000003</v>
      </c>
      <c r="CE104" s="33">
        <v>1196.4877489999999</v>
      </c>
      <c r="CF104" s="33">
        <v>1196.4877489999999</v>
      </c>
      <c r="CG104" s="33">
        <v>598.24387460000003</v>
      </c>
      <c r="CH104" s="33">
        <v>598.24387460000003</v>
      </c>
      <c r="CI104" s="33">
        <v>1196.4877489999999</v>
      </c>
      <c r="CJ104" s="33">
        <v>1196.4877489999999</v>
      </c>
      <c r="CK104" s="33">
        <v>598.24387460000003</v>
      </c>
      <c r="CL104" s="33">
        <v>598.24387460000003</v>
      </c>
      <c r="CM104" s="33">
        <v>1196.4877489999999</v>
      </c>
      <c r="CN104" s="33">
        <v>1196.4877489999999</v>
      </c>
      <c r="CO104" s="33">
        <v>598.24387460000003</v>
      </c>
      <c r="CP104" s="33">
        <v>598.24387460000003</v>
      </c>
      <c r="CQ104" s="33">
        <v>1196.4877489999999</v>
      </c>
      <c r="CR104" s="33">
        <v>1196.4877489999999</v>
      </c>
      <c r="CS104" s="33">
        <v>598.24387460000003</v>
      </c>
      <c r="CT104" s="33">
        <v>598.24387460000003</v>
      </c>
      <c r="CU104" s="33">
        <v>1196.4877489999999</v>
      </c>
      <c r="CV104" s="33">
        <v>1196.4877489999999</v>
      </c>
      <c r="CW104" s="33">
        <v>598.24387460000003</v>
      </c>
      <c r="CX104" s="33">
        <v>598.24387460000003</v>
      </c>
      <c r="CY104" s="33">
        <v>1196.4877489999999</v>
      </c>
      <c r="CZ104" s="33">
        <v>1196.4877489999999</v>
      </c>
      <c r="DA104" s="33">
        <v>598.24387460000003</v>
      </c>
      <c r="DB104" s="33">
        <v>598.24387460000003</v>
      </c>
      <c r="DC104" s="33">
        <v>1196.4877489999999</v>
      </c>
      <c r="DD104" s="33">
        <v>1196.4877489999999</v>
      </c>
      <c r="DE104" s="33">
        <v>598.24387460000003</v>
      </c>
      <c r="DF104" s="33">
        <v>598.24387460000003</v>
      </c>
      <c r="DG104" s="33">
        <v>1196.4877489999999</v>
      </c>
      <c r="DH104" s="33">
        <v>1170.414149</v>
      </c>
      <c r="DI104" s="33">
        <v>585.20707460000006</v>
      </c>
      <c r="DJ104" s="33">
        <v>585.20707460000006</v>
      </c>
      <c r="DK104" s="33">
        <v>1170.414149</v>
      </c>
      <c r="DL104" s="33">
        <v>1170.414149</v>
      </c>
      <c r="DM104" s="33">
        <v>585.20707460000006</v>
      </c>
      <c r="DN104" s="33">
        <v>585.20707460000006</v>
      </c>
      <c r="DO104" s="33">
        <v>1170.414149</v>
      </c>
    </row>
    <row r="105" spans="2:159" x14ac:dyDescent="0.25">
      <c r="B105" s="33" t="s">
        <v>763</v>
      </c>
      <c r="C105" s="33" t="s">
        <v>39</v>
      </c>
      <c r="D105" s="33">
        <v>434.34207500000002</v>
      </c>
      <c r="E105" s="33">
        <v>434.34207500000002</v>
      </c>
      <c r="F105" s="33">
        <v>434.34207500000002</v>
      </c>
      <c r="G105" s="33">
        <v>434.34207500000002</v>
      </c>
      <c r="H105" s="33">
        <v>434.34207500000002</v>
      </c>
      <c r="I105" s="33">
        <v>434.34207500000002</v>
      </c>
      <c r="J105" s="33">
        <v>460.4946822</v>
      </c>
      <c r="K105" s="33">
        <v>868.68415000000005</v>
      </c>
      <c r="L105" s="33">
        <v>434.34207500000002</v>
      </c>
      <c r="M105" s="33">
        <v>434.34207500000002</v>
      </c>
      <c r="N105" s="33">
        <v>460.4946822</v>
      </c>
      <c r="O105" s="33">
        <v>842.6011694</v>
      </c>
      <c r="P105" s="33">
        <v>434.34207500000002</v>
      </c>
      <c r="Q105" s="33">
        <v>434.34207500000002</v>
      </c>
      <c r="R105" s="33">
        <v>460.4946822</v>
      </c>
      <c r="S105" s="33">
        <v>868.68415000000005</v>
      </c>
      <c r="T105" s="33">
        <v>1369.6372739999999</v>
      </c>
      <c r="U105" s="33">
        <v>684.81863720000001</v>
      </c>
      <c r="V105" s="33">
        <v>684.81863720000001</v>
      </c>
      <c r="W105" s="33">
        <v>1369.6372739999999</v>
      </c>
      <c r="X105" s="33">
        <v>1369.6372739999999</v>
      </c>
      <c r="Y105" s="33">
        <v>935.2951994</v>
      </c>
      <c r="Z105" s="33">
        <v>684.81863720000001</v>
      </c>
      <c r="AA105" s="33">
        <v>1369.6372739999999</v>
      </c>
      <c r="AB105" s="33">
        <v>961.44780660000004</v>
      </c>
      <c r="AC105" s="33">
        <v>684.81863720000001</v>
      </c>
      <c r="AD105" s="33">
        <v>684.81863720000001</v>
      </c>
      <c r="AE105" s="33">
        <v>961.44780660000004</v>
      </c>
      <c r="AF105" s="33">
        <v>961.44780660000004</v>
      </c>
      <c r="AG105" s="33">
        <v>684.81863720000001</v>
      </c>
      <c r="AH105" s="33">
        <v>684.81863720000001</v>
      </c>
      <c r="AI105" s="33">
        <v>1369.6372739999999</v>
      </c>
      <c r="AJ105" s="33">
        <v>687.31863720000001</v>
      </c>
      <c r="AK105" s="33">
        <v>687.31863720000001</v>
      </c>
      <c r="AL105" s="33">
        <v>687.31863720000001</v>
      </c>
      <c r="AM105" s="33">
        <v>1374.172959</v>
      </c>
      <c r="AN105" s="33">
        <v>963.94780660000004</v>
      </c>
      <c r="AO105" s="33">
        <v>687.31863720000001</v>
      </c>
      <c r="AP105" s="33">
        <v>846.74603690000004</v>
      </c>
      <c r="AQ105" s="33">
        <v>1374.172959</v>
      </c>
      <c r="AR105" s="33">
        <v>1289.786689</v>
      </c>
      <c r="AS105" s="33">
        <v>687.31863720000001</v>
      </c>
      <c r="AT105" s="33">
        <v>1289.786689</v>
      </c>
      <c r="AU105" s="33">
        <v>1374.172959</v>
      </c>
      <c r="AV105" s="33">
        <v>1289.786689</v>
      </c>
      <c r="AW105" s="33">
        <v>687.31863720000001</v>
      </c>
      <c r="AX105" s="33">
        <v>687.31863720000001</v>
      </c>
      <c r="AY105" s="33">
        <v>1374.172959</v>
      </c>
      <c r="AZ105" s="33">
        <v>1433.637346</v>
      </c>
      <c r="BA105" s="33">
        <v>831.16929449999998</v>
      </c>
      <c r="BB105" s="33">
        <v>831.16929449999998</v>
      </c>
      <c r="BC105" s="33">
        <v>1661.874274</v>
      </c>
      <c r="BD105" s="33">
        <v>1515.987932</v>
      </c>
      <c r="BE105" s="33">
        <v>831.16929449999998</v>
      </c>
      <c r="BF105" s="33">
        <v>1107.798464</v>
      </c>
      <c r="BG105" s="33">
        <v>1661.874274</v>
      </c>
      <c r="BH105" s="33">
        <v>1515.987932</v>
      </c>
      <c r="BI105" s="33">
        <v>831.16929449999998</v>
      </c>
      <c r="BJ105" s="33">
        <v>1265.4679940000001</v>
      </c>
      <c r="BK105" s="33">
        <v>1661.874274</v>
      </c>
      <c r="BL105" s="33">
        <v>1515.987932</v>
      </c>
      <c r="BM105" s="33">
        <v>831.16929449999998</v>
      </c>
      <c r="BN105" s="33">
        <v>1433.637346</v>
      </c>
      <c r="BO105" s="33">
        <v>1661.874274</v>
      </c>
      <c r="BP105" s="33">
        <v>1351.28676</v>
      </c>
      <c r="BQ105" s="33">
        <v>748.81870860000004</v>
      </c>
      <c r="BR105" s="33">
        <v>1351.28676</v>
      </c>
      <c r="BS105" s="33">
        <v>1497.173102</v>
      </c>
      <c r="BT105" s="33">
        <v>1351.28676</v>
      </c>
      <c r="BU105" s="33">
        <v>748.81870860000004</v>
      </c>
      <c r="BV105" s="33">
        <v>1351.28676</v>
      </c>
      <c r="BW105" s="33">
        <v>1497.173102</v>
      </c>
      <c r="BX105" s="33">
        <v>1351.28676</v>
      </c>
      <c r="BY105" s="33">
        <v>748.81870860000004</v>
      </c>
      <c r="BZ105" s="33">
        <v>1351.28676</v>
      </c>
      <c r="CA105" s="33">
        <v>1497.173102</v>
      </c>
      <c r="CB105" s="33">
        <v>647.30378159999998</v>
      </c>
      <c r="CC105" s="33">
        <v>396.82721950000001</v>
      </c>
      <c r="CD105" s="33">
        <v>647.30378159999998</v>
      </c>
      <c r="CE105" s="33">
        <v>793.1901239</v>
      </c>
      <c r="CF105" s="33">
        <v>647.30378159999998</v>
      </c>
      <c r="CG105" s="33">
        <v>396.82721950000001</v>
      </c>
      <c r="CH105" s="33">
        <v>647.30378159999998</v>
      </c>
      <c r="CI105" s="33">
        <v>793.1901239</v>
      </c>
      <c r="CJ105" s="33">
        <v>793.1901239</v>
      </c>
      <c r="CK105" s="33">
        <v>396.82721950000001</v>
      </c>
      <c r="CL105" s="33">
        <v>647.30378159999998</v>
      </c>
      <c r="CM105" s="33">
        <v>793.1901239</v>
      </c>
      <c r="CN105" s="33">
        <v>146.35065729999999</v>
      </c>
      <c r="CO105" s="33">
        <v>146.35065729999999</v>
      </c>
      <c r="CP105" s="33">
        <v>146.35065729999999</v>
      </c>
      <c r="CQ105" s="33">
        <v>292.23699950000002</v>
      </c>
      <c r="CR105" s="33">
        <v>292.23699950000002</v>
      </c>
      <c r="CS105" s="33">
        <v>146.35065729999999</v>
      </c>
      <c r="CT105" s="33">
        <v>146.35065729999999</v>
      </c>
      <c r="CU105" s="33">
        <v>146.35065729999999</v>
      </c>
      <c r="CV105" s="33">
        <v>292.23699950000002</v>
      </c>
      <c r="CW105" s="33">
        <v>146.35065729999999</v>
      </c>
      <c r="CX105" s="33">
        <v>146.35065729999999</v>
      </c>
      <c r="CY105" s="33">
        <v>146.35065729999999</v>
      </c>
      <c r="CZ105" s="33">
        <v>292.23699950000002</v>
      </c>
      <c r="DA105" s="33">
        <v>146.35065729999999</v>
      </c>
      <c r="DB105" s="33">
        <v>146.35065729999999</v>
      </c>
      <c r="DC105" s="33">
        <v>146.35065729999999</v>
      </c>
      <c r="DD105" s="33">
        <v>292.23699950000002</v>
      </c>
      <c r="DE105" s="33">
        <v>146.35065729999999</v>
      </c>
      <c r="DF105" s="33">
        <v>146.35065729999999</v>
      </c>
      <c r="DG105" s="33">
        <v>146.35065729999999</v>
      </c>
      <c r="DH105" s="33">
        <v>292.23699950000002</v>
      </c>
      <c r="DI105" s="33">
        <v>146.35065729999999</v>
      </c>
      <c r="DJ105" s="33">
        <v>146.35065729999999</v>
      </c>
      <c r="DK105" s="33">
        <v>146.35065729999999</v>
      </c>
      <c r="DL105" s="33">
        <v>292.23699950000002</v>
      </c>
      <c r="DM105" s="33">
        <v>146.35065729999999</v>
      </c>
      <c r="DN105" s="33">
        <v>146.35065729999999</v>
      </c>
      <c r="DO105" s="33">
        <v>146.35065729999999</v>
      </c>
      <c r="DP105" s="33">
        <v>287.70131450000002</v>
      </c>
      <c r="DQ105" s="33">
        <v>143.85065729999999</v>
      </c>
      <c r="DR105" s="33">
        <v>143.85065729999999</v>
      </c>
      <c r="DS105" s="33">
        <v>143.85065729999999</v>
      </c>
      <c r="DT105" s="33">
        <v>287.70131450000002</v>
      </c>
      <c r="DU105" s="33">
        <v>143.85065729999999</v>
      </c>
      <c r="DV105" s="33">
        <v>143.85065729999999</v>
      </c>
      <c r="DW105" s="33">
        <v>143.85065729999999</v>
      </c>
      <c r="DX105" s="33">
        <v>287.70131450000002</v>
      </c>
      <c r="DY105" s="33">
        <v>143.85065729999999</v>
      </c>
      <c r="DZ105" s="33">
        <v>143.85065729999999</v>
      </c>
      <c r="EA105" s="33">
        <v>143.85065729999999</v>
      </c>
      <c r="EB105" s="33">
        <v>287.70131450000002</v>
      </c>
      <c r="EC105" s="33">
        <v>143.85065729999999</v>
      </c>
      <c r="ED105" s="33">
        <v>143.85065729999999</v>
      </c>
      <c r="EE105" s="33">
        <v>143.85065729999999</v>
      </c>
    </row>
    <row r="106" spans="2:159" x14ac:dyDescent="0.25">
      <c r="B106" s="33" t="s">
        <v>763</v>
      </c>
      <c r="C106" s="33" t="s">
        <v>40</v>
      </c>
    </row>
    <row r="107" spans="2:159" x14ac:dyDescent="0.25">
      <c r="B107" s="33" t="s">
        <v>763</v>
      </c>
      <c r="C107" s="33" t="s">
        <v>41</v>
      </c>
    </row>
    <row r="108" spans="2:159" x14ac:dyDescent="0.25">
      <c r="B108" s="33" t="s">
        <v>763</v>
      </c>
      <c r="C108" s="33" t="s">
        <v>42</v>
      </c>
      <c r="D108" s="33">
        <v>321.92980679999999</v>
      </c>
      <c r="E108" s="33">
        <v>321.92980679999999</v>
      </c>
      <c r="F108" s="33">
        <v>289.45479649999999</v>
      </c>
      <c r="G108" s="33">
        <v>321.92980679999999</v>
      </c>
      <c r="H108" s="33">
        <v>289.45479649999999</v>
      </c>
      <c r="I108" s="33">
        <v>289.45479649999999</v>
      </c>
      <c r="J108" s="33">
        <v>321.92980679999999</v>
      </c>
      <c r="K108" s="33">
        <v>321.92980679999999</v>
      </c>
      <c r="L108" s="33">
        <v>289.45479649999999</v>
      </c>
      <c r="M108" s="33">
        <v>321.92980679999999</v>
      </c>
      <c r="N108" s="33">
        <v>321.92980679999999</v>
      </c>
      <c r="O108" s="33">
        <v>321.92980679999999</v>
      </c>
      <c r="P108" s="33">
        <v>289.45479649999999</v>
      </c>
      <c r="Q108" s="33">
        <v>289.45479649999999</v>
      </c>
      <c r="R108" s="33">
        <v>321.92980679999999</v>
      </c>
      <c r="S108" s="33">
        <v>321.92980679999999</v>
      </c>
      <c r="T108" s="33">
        <v>844.36501850000002</v>
      </c>
      <c r="U108" s="33">
        <v>591.31756189999999</v>
      </c>
      <c r="V108" s="33">
        <v>558.84255159999998</v>
      </c>
      <c r="W108" s="33">
        <v>844.36501850000002</v>
      </c>
      <c r="X108" s="33">
        <v>844.36501850000002</v>
      </c>
      <c r="Y108" s="33">
        <v>769.49401709999995</v>
      </c>
      <c r="Z108" s="33">
        <v>591.31756189999999</v>
      </c>
      <c r="AA108" s="33">
        <v>844.36501850000002</v>
      </c>
      <c r="AB108" s="33">
        <v>844.36501850000002</v>
      </c>
      <c r="AC108" s="33">
        <v>558.84255159999998</v>
      </c>
      <c r="AD108" s="33">
        <v>558.84255159999998</v>
      </c>
      <c r="AE108" s="33">
        <v>844.36501850000002</v>
      </c>
      <c r="AF108" s="33">
        <v>844.36501850000002</v>
      </c>
      <c r="AG108" s="33">
        <v>558.84255159999998</v>
      </c>
      <c r="AH108" s="33">
        <v>591.31756189999999</v>
      </c>
      <c r="AI108" s="33">
        <v>844.36501850000002</v>
      </c>
      <c r="AJ108" s="33">
        <v>591.31756189999999</v>
      </c>
      <c r="AK108" s="33">
        <v>591.31756189999999</v>
      </c>
      <c r="AL108" s="33">
        <v>591.31756189999999</v>
      </c>
      <c r="AM108" s="33">
        <v>844.36501850000002</v>
      </c>
      <c r="AN108" s="33">
        <v>844.36501850000002</v>
      </c>
      <c r="AO108" s="33">
        <v>558.84255159999998</v>
      </c>
      <c r="AP108" s="33">
        <v>591.31756189999999</v>
      </c>
      <c r="AQ108" s="33">
        <v>844.36501850000002</v>
      </c>
      <c r="AR108" s="33">
        <v>844.36501850000002</v>
      </c>
      <c r="AS108" s="33">
        <v>591.31756189999999</v>
      </c>
      <c r="AT108" s="33">
        <v>844.36501850000002</v>
      </c>
      <c r="AU108" s="33">
        <v>844.36501850000002</v>
      </c>
      <c r="AV108" s="33">
        <v>844.36501850000002</v>
      </c>
      <c r="AW108" s="33">
        <v>558.84255159999998</v>
      </c>
      <c r="AX108" s="33">
        <v>591.31756189999999</v>
      </c>
      <c r="AY108" s="33">
        <v>844.36501850000002</v>
      </c>
      <c r="AZ108" s="33">
        <v>844.36501850000002</v>
      </c>
      <c r="BA108" s="33">
        <v>558.84255159999998</v>
      </c>
      <c r="BB108" s="33">
        <v>591.31756189999999</v>
      </c>
      <c r="BC108" s="33">
        <v>844.36501850000002</v>
      </c>
      <c r="BD108" s="33">
        <v>844.36501850000002</v>
      </c>
      <c r="BE108" s="33">
        <v>591.31756189999999</v>
      </c>
      <c r="BF108" s="33">
        <v>844.36501850000002</v>
      </c>
      <c r="BG108" s="33">
        <v>844.36501850000002</v>
      </c>
      <c r="BH108" s="33">
        <v>844.36501850000002</v>
      </c>
      <c r="BI108" s="33">
        <v>591.31756189999999</v>
      </c>
      <c r="BJ108" s="33">
        <v>844.36501850000002</v>
      </c>
      <c r="BK108" s="33">
        <v>844.36501850000002</v>
      </c>
      <c r="BL108" s="33">
        <v>899.14127710000002</v>
      </c>
      <c r="BM108" s="33">
        <v>558.84255159999998</v>
      </c>
      <c r="BN108" s="33">
        <v>844.36501850000002</v>
      </c>
      <c r="BO108" s="33">
        <v>899.14127710000002</v>
      </c>
      <c r="BP108" s="33">
        <v>899.14127710000002</v>
      </c>
      <c r="BQ108" s="33">
        <v>558.84255159999998</v>
      </c>
      <c r="BR108" s="33">
        <v>844.36501850000002</v>
      </c>
      <c r="BS108" s="33">
        <v>899.14127710000002</v>
      </c>
      <c r="BT108" s="33">
        <v>874.0303735</v>
      </c>
      <c r="BU108" s="33">
        <v>558.84255159999998</v>
      </c>
      <c r="BV108" s="33">
        <v>844.36501850000002</v>
      </c>
      <c r="BW108" s="33">
        <v>899.14127710000002</v>
      </c>
      <c r="BX108" s="33">
        <v>899.14127710000002</v>
      </c>
      <c r="BY108" s="33">
        <v>558.84255159999998</v>
      </c>
      <c r="BZ108" s="33">
        <v>844.36501850000002</v>
      </c>
      <c r="CA108" s="33">
        <v>899.14127710000002</v>
      </c>
      <c r="CB108" s="33">
        <v>577.21147029999997</v>
      </c>
      <c r="CC108" s="33">
        <v>269.38775509999999</v>
      </c>
      <c r="CD108" s="33">
        <v>522.43521169999997</v>
      </c>
      <c r="CE108" s="33">
        <v>577.21147029999997</v>
      </c>
      <c r="CF108" s="33">
        <v>577.21147029999997</v>
      </c>
      <c r="CG108" s="33">
        <v>269.38775509999999</v>
      </c>
      <c r="CH108" s="33">
        <v>522.43521169999997</v>
      </c>
      <c r="CI108" s="33">
        <v>577.21147029999997</v>
      </c>
      <c r="CJ108" s="33">
        <v>577.21147029999997</v>
      </c>
      <c r="CK108" s="33">
        <v>269.38775509999999</v>
      </c>
      <c r="CL108" s="33">
        <v>522.43521169999997</v>
      </c>
      <c r="CM108" s="33">
        <v>577.21147029999997</v>
      </c>
      <c r="CN108" s="33">
        <v>577.21147029999997</v>
      </c>
      <c r="CO108" s="33">
        <v>269.38775509999999</v>
      </c>
      <c r="CP108" s="33">
        <v>522.43521169999997</v>
      </c>
      <c r="CQ108" s="33">
        <v>577.21147029999997</v>
      </c>
      <c r="CR108" s="33">
        <v>577.21147029999997</v>
      </c>
      <c r="CS108" s="33">
        <v>269.38775509999999</v>
      </c>
      <c r="CT108" s="33">
        <v>522.43521169999997</v>
      </c>
      <c r="CU108" s="33">
        <v>577.21147029999997</v>
      </c>
      <c r="CV108" s="33">
        <v>577.21147029999997</v>
      </c>
      <c r="CW108" s="33">
        <v>269.38775509999999</v>
      </c>
      <c r="CX108" s="33">
        <v>522.43521169999997</v>
      </c>
      <c r="CY108" s="33">
        <v>577.21147029999997</v>
      </c>
      <c r="CZ108" s="33">
        <v>54.776258640000002</v>
      </c>
      <c r="DC108" s="33">
        <v>54.776258640000002</v>
      </c>
      <c r="DD108" s="33">
        <v>54.776258640000002</v>
      </c>
      <c r="DG108" s="33">
        <v>54.776258640000002</v>
      </c>
      <c r="DH108" s="33">
        <v>54.776258640000002</v>
      </c>
      <c r="DK108" s="33">
        <v>54.776258640000002</v>
      </c>
      <c r="DL108" s="33">
        <v>54.776258640000002</v>
      </c>
      <c r="DO108" s="33">
        <v>54.776258640000002</v>
      </c>
      <c r="DP108" s="33">
        <v>54.776258640000002</v>
      </c>
      <c r="DT108" s="33">
        <v>54.776258640000002</v>
      </c>
      <c r="DW108" s="33">
        <v>54.776258640000002</v>
      </c>
      <c r="DX108" s="33">
        <v>54.776258640000002</v>
      </c>
      <c r="EB108" s="33">
        <v>54.776258640000002</v>
      </c>
      <c r="EF108" s="33">
        <v>54.776258640000002</v>
      </c>
      <c r="EJ108" s="33">
        <v>54.776258640000002</v>
      </c>
      <c r="EN108" s="33">
        <v>54.776258640000002</v>
      </c>
      <c r="ER108" s="33">
        <v>54.776258640000002</v>
      </c>
      <c r="EV108" s="33">
        <v>54.776258640000002</v>
      </c>
      <c r="EZ108" s="33">
        <v>54.776258640000002</v>
      </c>
    </row>
    <row r="109" spans="2:159" x14ac:dyDescent="0.25">
      <c r="B109" s="33" t="s">
        <v>763</v>
      </c>
      <c r="C109" s="33" t="s">
        <v>43</v>
      </c>
    </row>
    <row r="110" spans="2:159" x14ac:dyDescent="0.25">
      <c r="B110" s="33" t="s">
        <v>763</v>
      </c>
      <c r="C110" s="33" t="s">
        <v>44</v>
      </c>
    </row>
    <row r="111" spans="2:159" x14ac:dyDescent="0.25">
      <c r="B111" s="33" t="s">
        <v>763</v>
      </c>
      <c r="C111" s="33" t="s">
        <v>45</v>
      </c>
    </row>
    <row r="112" spans="2:159" x14ac:dyDescent="0.25">
      <c r="B112" s="33" t="s">
        <v>763</v>
      </c>
      <c r="C112" s="33" t="s">
        <v>46</v>
      </c>
    </row>
    <row r="113" spans="2:159" x14ac:dyDescent="0.25">
      <c r="B113" s="33" t="s">
        <v>763</v>
      </c>
      <c r="C113" s="33" t="s">
        <v>15</v>
      </c>
      <c r="D113" s="33">
        <v>5601.7914410000003</v>
      </c>
      <c r="E113" s="33">
        <v>5567.1438189999999</v>
      </c>
      <c r="F113" s="33">
        <v>3429.2262700000001</v>
      </c>
      <c r="G113" s="33">
        <v>5230.6609749999998</v>
      </c>
      <c r="H113" s="33">
        <v>5569.3164299999999</v>
      </c>
      <c r="I113" s="33">
        <v>5569.3164299999999</v>
      </c>
      <c r="J113" s="33">
        <v>3487.8538870000002</v>
      </c>
      <c r="K113" s="33">
        <v>5708.9801070000003</v>
      </c>
      <c r="L113" s="33">
        <v>5569.3164299999999</v>
      </c>
      <c r="M113" s="33">
        <v>5230.6609749999998</v>
      </c>
      <c r="N113" s="33">
        <v>3487.8538870000002</v>
      </c>
      <c r="O113" s="33">
        <v>5638.9200689999998</v>
      </c>
      <c r="P113" s="33">
        <v>5569.3164299999999</v>
      </c>
      <c r="Q113" s="33">
        <v>5569.3164299999999</v>
      </c>
      <c r="R113" s="33">
        <v>3487.8538870000002</v>
      </c>
      <c r="S113" s="33">
        <v>5714.1279009999998</v>
      </c>
      <c r="T113" s="33">
        <v>6688.3913860000002</v>
      </c>
      <c r="U113" s="33">
        <v>3981.5655969999998</v>
      </c>
      <c r="V113" s="33">
        <v>3949.0905870000001</v>
      </c>
      <c r="W113" s="33">
        <v>6285.5575369999997</v>
      </c>
      <c r="X113" s="33">
        <v>6688.3913860000002</v>
      </c>
      <c r="Y113" s="33">
        <v>4410.228615</v>
      </c>
      <c r="Z113" s="33">
        <v>3981.5655969999998</v>
      </c>
      <c r="AA113" s="33">
        <v>6353.3072730000004</v>
      </c>
      <c r="AB113" s="33">
        <v>4902.7645039999998</v>
      </c>
      <c r="AC113" s="33">
        <v>3962.127387</v>
      </c>
      <c r="AD113" s="33">
        <v>3962.127387</v>
      </c>
      <c r="AE113" s="33">
        <v>4658.6712180000004</v>
      </c>
      <c r="AF113" s="33">
        <v>4902.3080490000002</v>
      </c>
      <c r="AG113" s="33">
        <v>3962.127387</v>
      </c>
      <c r="AH113" s="33">
        <v>3994.6023970000001</v>
      </c>
      <c r="AI113" s="33">
        <v>6281.164624</v>
      </c>
      <c r="AJ113" s="33">
        <v>4582.3094719999999</v>
      </c>
      <c r="AK113" s="33">
        <v>4582.3094719999999</v>
      </c>
      <c r="AL113" s="33">
        <v>4582.3094719999999</v>
      </c>
      <c r="AM113" s="33">
        <v>7503.9618190000001</v>
      </c>
      <c r="AN113" s="33">
        <v>5831.5853669999997</v>
      </c>
      <c r="AO113" s="33">
        <v>4549.8344619999998</v>
      </c>
      <c r="AP113" s="33">
        <v>4787.9543309999999</v>
      </c>
      <c r="AQ113" s="33">
        <v>7889.41482</v>
      </c>
      <c r="AR113" s="33">
        <v>6030.6064649999998</v>
      </c>
      <c r="AS113" s="33">
        <v>4211.3984010000004</v>
      </c>
      <c r="AT113" s="33">
        <v>5311.0171950000004</v>
      </c>
      <c r="AU113" s="33">
        <v>7518.7231449999999</v>
      </c>
      <c r="AV113" s="33">
        <v>6294.0794589999996</v>
      </c>
      <c r="AW113" s="33">
        <v>4138.5995190000003</v>
      </c>
      <c r="AX113" s="33">
        <v>4747.4759199999999</v>
      </c>
      <c r="AY113" s="33">
        <v>7438.0754010000001</v>
      </c>
      <c r="AZ113" s="33">
        <v>5779.9674960000002</v>
      </c>
      <c r="BA113" s="33">
        <v>3928.2844230000001</v>
      </c>
      <c r="BB113" s="33">
        <v>4396.2530280000001</v>
      </c>
      <c r="BC113" s="33">
        <v>6836.2498839999998</v>
      </c>
      <c r="BD113" s="33">
        <v>4261.7149579999996</v>
      </c>
      <c r="BE113" s="33">
        <v>2445.0225799999998</v>
      </c>
      <c r="BF113" s="33">
        <v>3167.5064689999999</v>
      </c>
      <c r="BG113" s="33">
        <v>4551.3107389999996</v>
      </c>
      <c r="BH113" s="33">
        <v>4126.7750020000003</v>
      </c>
      <c r="BI113" s="33">
        <v>2346.571747</v>
      </c>
      <c r="BJ113" s="33">
        <v>3278.0111900000002</v>
      </c>
      <c r="BK113" s="33">
        <v>4354.4090740000001</v>
      </c>
      <c r="BL113" s="33">
        <v>4181.5512600000002</v>
      </c>
      <c r="BM113" s="33">
        <v>2314.0967369999998</v>
      </c>
      <c r="BN113" s="33">
        <v>3446.1805410000002</v>
      </c>
      <c r="BO113" s="33">
        <v>4409.1853330000004</v>
      </c>
      <c r="BP113" s="33">
        <v>4016.850089</v>
      </c>
      <c r="BQ113" s="33">
        <v>2231.7461509999998</v>
      </c>
      <c r="BR113" s="33">
        <v>3363.8299550000002</v>
      </c>
      <c r="BS113" s="33">
        <v>4244.4841610000003</v>
      </c>
      <c r="BT113" s="33">
        <v>3991.7391849999999</v>
      </c>
      <c r="BU113" s="33">
        <v>2231.7461509999998</v>
      </c>
      <c r="BV113" s="33">
        <v>3363.8299550000002</v>
      </c>
      <c r="BW113" s="33">
        <v>4244.4841610000003</v>
      </c>
      <c r="BX113" s="33">
        <v>4016.850089</v>
      </c>
      <c r="BY113" s="33">
        <v>2231.7461509999998</v>
      </c>
      <c r="BZ113" s="33">
        <v>3363.8299550000002</v>
      </c>
      <c r="CA113" s="33">
        <v>4244.4841610000003</v>
      </c>
      <c r="CB113" s="33">
        <v>2909.1895730000001</v>
      </c>
      <c r="CC113" s="33">
        <v>1508.5521349999999</v>
      </c>
      <c r="CD113" s="33">
        <v>2012.0761540000001</v>
      </c>
      <c r="CE113" s="33">
        <v>3055.0759159999998</v>
      </c>
      <c r="CF113" s="33">
        <v>2909.1895730000001</v>
      </c>
      <c r="CG113" s="33">
        <v>1508.5521349999999</v>
      </c>
      <c r="CH113" s="33">
        <v>2012.0761540000001</v>
      </c>
      <c r="CI113" s="33">
        <v>3055.0759159999998</v>
      </c>
      <c r="CJ113" s="33">
        <v>3055.0759159999998</v>
      </c>
      <c r="CK113" s="33">
        <v>1508.5521349999999</v>
      </c>
      <c r="CL113" s="33">
        <v>2012.0761540000001</v>
      </c>
      <c r="CM113" s="33">
        <v>3055.0759159999998</v>
      </c>
      <c r="CN113" s="33">
        <v>1920.0498769999999</v>
      </c>
      <c r="CO113" s="33">
        <v>1013.982287</v>
      </c>
      <c r="CP113" s="33">
        <v>1267.0297439999999</v>
      </c>
      <c r="CQ113" s="33">
        <v>2065.9362190000002</v>
      </c>
      <c r="CR113" s="33">
        <v>2065.9362190000002</v>
      </c>
      <c r="CS113" s="33">
        <v>1013.982287</v>
      </c>
      <c r="CT113" s="33">
        <v>1267.0297439999999</v>
      </c>
      <c r="CU113" s="33">
        <v>1920.0498769999999</v>
      </c>
      <c r="CV113" s="33">
        <v>2065.9362190000002</v>
      </c>
      <c r="CW113" s="33">
        <v>1013.982287</v>
      </c>
      <c r="CX113" s="33">
        <v>1267.0297439999999</v>
      </c>
      <c r="CY113" s="33">
        <v>1920.0498769999999</v>
      </c>
      <c r="CZ113" s="33">
        <v>1543.5010070000001</v>
      </c>
      <c r="DA113" s="33">
        <v>744.59453180000003</v>
      </c>
      <c r="DB113" s="33">
        <v>744.59453180000003</v>
      </c>
      <c r="DC113" s="33">
        <v>1397.6146650000001</v>
      </c>
      <c r="DD113" s="33">
        <v>1543.5010070000001</v>
      </c>
      <c r="DE113" s="33">
        <v>744.59453180000003</v>
      </c>
      <c r="DF113" s="33">
        <v>744.59453180000003</v>
      </c>
      <c r="DG113" s="33">
        <v>1397.6146650000001</v>
      </c>
      <c r="DH113" s="33">
        <v>1517.4274069999999</v>
      </c>
      <c r="DI113" s="33">
        <v>731.55773180000006</v>
      </c>
      <c r="DJ113" s="33">
        <v>731.55773180000006</v>
      </c>
      <c r="DK113" s="33">
        <v>1371.5410649999999</v>
      </c>
      <c r="DL113" s="33">
        <v>1517.4274069999999</v>
      </c>
      <c r="DM113" s="33">
        <v>731.55773180000006</v>
      </c>
      <c r="DN113" s="33">
        <v>731.55773180000006</v>
      </c>
      <c r="DO113" s="33">
        <v>1371.5410649999999</v>
      </c>
      <c r="DP113" s="33">
        <v>342.47757319999999</v>
      </c>
      <c r="DQ113" s="33">
        <v>143.85065729999999</v>
      </c>
      <c r="DR113" s="33">
        <v>143.85065729999999</v>
      </c>
      <c r="DS113" s="33">
        <v>143.85065729999999</v>
      </c>
      <c r="DT113" s="33">
        <v>342.47757319999999</v>
      </c>
      <c r="DU113" s="33">
        <v>143.85065729999999</v>
      </c>
      <c r="DV113" s="33">
        <v>143.85065729999999</v>
      </c>
      <c r="DW113" s="33">
        <v>198.6269159</v>
      </c>
      <c r="DX113" s="33">
        <v>342.47757319999999</v>
      </c>
      <c r="DY113" s="33">
        <v>143.85065729999999</v>
      </c>
      <c r="DZ113" s="33">
        <v>143.85065729999999</v>
      </c>
      <c r="EA113" s="33">
        <v>143.85065729999999</v>
      </c>
      <c r="EB113" s="33">
        <v>342.47757319999999</v>
      </c>
      <c r="EC113" s="33">
        <v>143.85065729999999</v>
      </c>
      <c r="ED113" s="33">
        <v>143.85065729999999</v>
      </c>
      <c r="EE113" s="33">
        <v>143.85065729999999</v>
      </c>
      <c r="EF113" s="33">
        <v>54.776258640000002</v>
      </c>
      <c r="EG113" s="33">
        <v>0</v>
      </c>
      <c r="EH113" s="33">
        <v>0</v>
      </c>
      <c r="EI113" s="33">
        <v>0</v>
      </c>
      <c r="EJ113" s="33">
        <v>54.776258640000002</v>
      </c>
      <c r="EK113" s="33">
        <v>0</v>
      </c>
      <c r="EL113" s="33">
        <v>0</v>
      </c>
      <c r="EM113" s="33">
        <v>0</v>
      </c>
      <c r="EN113" s="33">
        <v>54.776258640000002</v>
      </c>
      <c r="EO113" s="33">
        <v>0</v>
      </c>
      <c r="EP113" s="33">
        <v>0</v>
      </c>
      <c r="EQ113" s="33">
        <v>0</v>
      </c>
      <c r="ER113" s="33">
        <v>54.776258640000002</v>
      </c>
      <c r="ES113" s="33">
        <v>0</v>
      </c>
      <c r="ET113" s="33">
        <v>0</v>
      </c>
      <c r="EU113" s="33">
        <v>0</v>
      </c>
      <c r="EV113" s="33">
        <v>54.776258640000002</v>
      </c>
      <c r="EW113" s="33">
        <v>0</v>
      </c>
      <c r="EX113" s="33">
        <v>0</v>
      </c>
      <c r="EY113" s="33">
        <v>0</v>
      </c>
      <c r="EZ113" s="33">
        <v>54.776258640000002</v>
      </c>
      <c r="FA113" s="33">
        <v>0</v>
      </c>
      <c r="FB113" s="33">
        <v>0</v>
      </c>
      <c r="FC113" s="33">
        <v>0</v>
      </c>
    </row>
    <row r="114" spans="2:159" x14ac:dyDescent="0.25">
      <c r="B114" s="33" t="s">
        <v>764</v>
      </c>
      <c r="C114" s="33" t="s">
        <v>36</v>
      </c>
    </row>
    <row r="115" spans="2:159" x14ac:dyDescent="0.25">
      <c r="B115" s="33" t="s">
        <v>764</v>
      </c>
      <c r="C115" s="33" t="s">
        <v>37</v>
      </c>
    </row>
    <row r="116" spans="2:159" x14ac:dyDescent="0.25">
      <c r="B116" s="33" t="s">
        <v>764</v>
      </c>
      <c r="C116" s="33" t="s">
        <v>38</v>
      </c>
    </row>
    <row r="117" spans="2:159" x14ac:dyDescent="0.25">
      <c r="B117" s="33" t="s">
        <v>764</v>
      </c>
      <c r="C117" s="33" t="s">
        <v>39</v>
      </c>
    </row>
    <row r="118" spans="2:159" x14ac:dyDescent="0.25">
      <c r="B118" s="33" t="s">
        <v>764</v>
      </c>
      <c r="C118" s="33" t="s">
        <v>40</v>
      </c>
    </row>
    <row r="119" spans="2:159" x14ac:dyDescent="0.25">
      <c r="B119" s="33" t="s">
        <v>764</v>
      </c>
      <c r="C119" s="33" t="s">
        <v>41</v>
      </c>
    </row>
    <row r="120" spans="2:159" x14ac:dyDescent="0.25">
      <c r="B120" s="33" t="s">
        <v>764</v>
      </c>
      <c r="C120" s="33" t="s">
        <v>42</v>
      </c>
    </row>
    <row r="121" spans="2:159" x14ac:dyDescent="0.25">
      <c r="B121" s="33" t="s">
        <v>764</v>
      </c>
      <c r="C121" s="33" t="s">
        <v>43</v>
      </c>
    </row>
    <row r="122" spans="2:159" x14ac:dyDescent="0.25">
      <c r="B122" s="33" t="s">
        <v>764</v>
      </c>
      <c r="C122" s="33" t="s">
        <v>44</v>
      </c>
    </row>
    <row r="123" spans="2:159" x14ac:dyDescent="0.25">
      <c r="B123" s="33" t="s">
        <v>764</v>
      </c>
      <c r="C123" s="33" t="s">
        <v>45</v>
      </c>
    </row>
    <row r="124" spans="2:159" x14ac:dyDescent="0.25">
      <c r="B124" s="33" t="s">
        <v>764</v>
      </c>
      <c r="C124" s="33" t="s">
        <v>46</v>
      </c>
    </row>
    <row r="125" spans="2:159" x14ac:dyDescent="0.25">
      <c r="B125" s="33" t="s">
        <v>764</v>
      </c>
      <c r="C125" s="33" t="s">
        <v>15</v>
      </c>
      <c r="D125" s="33">
        <v>0</v>
      </c>
      <c r="E125" s="33">
        <v>0</v>
      </c>
      <c r="F125" s="33">
        <v>0</v>
      </c>
      <c r="G125" s="33">
        <v>0</v>
      </c>
      <c r="H125" s="33">
        <v>0</v>
      </c>
      <c r="I125" s="33">
        <v>0</v>
      </c>
      <c r="J125" s="33">
        <v>0</v>
      </c>
      <c r="K125" s="33">
        <v>0</v>
      </c>
      <c r="L125" s="33">
        <v>0</v>
      </c>
      <c r="M125" s="33">
        <v>0</v>
      </c>
      <c r="N125" s="33">
        <v>0</v>
      </c>
      <c r="O125" s="33">
        <v>0</v>
      </c>
      <c r="P125" s="33">
        <v>0</v>
      </c>
      <c r="Q125" s="33">
        <v>0</v>
      </c>
      <c r="R125" s="33">
        <v>0</v>
      </c>
      <c r="S125" s="33">
        <v>0</v>
      </c>
      <c r="T125" s="33">
        <v>0</v>
      </c>
      <c r="U125" s="33">
        <v>0</v>
      </c>
      <c r="V125" s="33">
        <v>0</v>
      </c>
      <c r="W125" s="33">
        <v>0</v>
      </c>
      <c r="X125" s="33">
        <v>0</v>
      </c>
      <c r="Y125" s="33">
        <v>0</v>
      </c>
      <c r="Z125" s="33">
        <v>0</v>
      </c>
      <c r="AA125" s="33">
        <v>0</v>
      </c>
      <c r="AB125" s="33">
        <v>0</v>
      </c>
      <c r="AC125" s="33">
        <v>0</v>
      </c>
      <c r="AD125" s="33">
        <v>0</v>
      </c>
      <c r="AE125" s="33">
        <v>0</v>
      </c>
      <c r="AF125" s="33">
        <v>0</v>
      </c>
      <c r="AG125" s="33">
        <v>0</v>
      </c>
      <c r="AH125" s="33">
        <v>0</v>
      </c>
      <c r="AI125" s="33">
        <v>0</v>
      </c>
      <c r="AJ125" s="33">
        <v>0</v>
      </c>
      <c r="AK125" s="33">
        <v>0</v>
      </c>
      <c r="AL125" s="33">
        <v>0</v>
      </c>
      <c r="AM125" s="33">
        <v>0</v>
      </c>
      <c r="AN125" s="33">
        <v>0</v>
      </c>
      <c r="AO125" s="33">
        <v>0</v>
      </c>
      <c r="AP125" s="33">
        <v>0</v>
      </c>
      <c r="AQ125" s="33">
        <v>0</v>
      </c>
      <c r="AR125" s="33">
        <v>0</v>
      </c>
      <c r="AS125" s="33">
        <v>0</v>
      </c>
      <c r="AT125" s="33">
        <v>0</v>
      </c>
      <c r="AU125" s="33">
        <v>0</v>
      </c>
      <c r="AV125" s="33">
        <v>0</v>
      </c>
      <c r="AW125" s="33">
        <v>0</v>
      </c>
      <c r="AX125" s="33">
        <v>0</v>
      </c>
      <c r="AY125" s="33">
        <v>0</v>
      </c>
      <c r="AZ125" s="33">
        <v>0</v>
      </c>
      <c r="BA125" s="33">
        <v>0</v>
      </c>
      <c r="BB125" s="33">
        <v>0</v>
      </c>
      <c r="BC125" s="33">
        <v>0</v>
      </c>
      <c r="BD125" s="33">
        <v>0</v>
      </c>
      <c r="BE125" s="33">
        <v>0</v>
      </c>
      <c r="BF125" s="33">
        <v>0</v>
      </c>
      <c r="BG125" s="33">
        <v>0</v>
      </c>
      <c r="BH125" s="33">
        <v>0</v>
      </c>
      <c r="BI125" s="33">
        <v>0</v>
      </c>
      <c r="BJ125" s="33">
        <v>0</v>
      </c>
      <c r="BK125" s="33">
        <v>0</v>
      </c>
      <c r="BL125" s="33">
        <v>0</v>
      </c>
      <c r="BM125" s="33">
        <v>0</v>
      </c>
      <c r="BN125" s="33">
        <v>0</v>
      </c>
      <c r="BO125" s="33">
        <v>0</v>
      </c>
      <c r="BP125" s="33">
        <v>0</v>
      </c>
      <c r="BQ125" s="33">
        <v>0</v>
      </c>
      <c r="BR125" s="33">
        <v>0</v>
      </c>
      <c r="BS125" s="33">
        <v>0</v>
      </c>
      <c r="BT125" s="33">
        <v>0</v>
      </c>
      <c r="BU125" s="33">
        <v>0</v>
      </c>
      <c r="BV125" s="33">
        <v>0</v>
      </c>
      <c r="BW125" s="33">
        <v>0</v>
      </c>
      <c r="BX125" s="33">
        <v>0</v>
      </c>
      <c r="BY125" s="33">
        <v>0</v>
      </c>
      <c r="BZ125" s="33">
        <v>0</v>
      </c>
      <c r="CA125" s="33">
        <v>0</v>
      </c>
      <c r="CB125" s="33">
        <v>0</v>
      </c>
      <c r="CC125" s="33">
        <v>0</v>
      </c>
      <c r="CD125" s="33">
        <v>0</v>
      </c>
      <c r="CE125" s="33">
        <v>0</v>
      </c>
      <c r="CF125" s="33">
        <v>0</v>
      </c>
      <c r="CG125" s="33">
        <v>0</v>
      </c>
      <c r="CH125" s="33">
        <v>0</v>
      </c>
      <c r="CI125" s="33">
        <v>0</v>
      </c>
      <c r="CJ125" s="33">
        <v>0</v>
      </c>
      <c r="CK125" s="33">
        <v>0</v>
      </c>
      <c r="CL125" s="33">
        <v>0</v>
      </c>
      <c r="CM125" s="33">
        <v>0</v>
      </c>
      <c r="CN125" s="33">
        <v>0</v>
      </c>
      <c r="CO125" s="33">
        <v>0</v>
      </c>
      <c r="CP125" s="33">
        <v>0</v>
      </c>
      <c r="CQ125" s="33">
        <v>0</v>
      </c>
      <c r="CR125" s="33">
        <v>0</v>
      </c>
      <c r="CS125" s="33">
        <v>0</v>
      </c>
      <c r="CT125" s="33">
        <v>0</v>
      </c>
      <c r="CU125" s="33">
        <v>0</v>
      </c>
      <c r="CV125" s="33">
        <v>0</v>
      </c>
      <c r="CW125" s="33">
        <v>0</v>
      </c>
      <c r="CX125" s="33">
        <v>0</v>
      </c>
      <c r="CY125" s="33">
        <v>0</v>
      </c>
      <c r="CZ125" s="33">
        <v>0</v>
      </c>
      <c r="DA125" s="33">
        <v>0</v>
      </c>
      <c r="DB125" s="33">
        <v>0</v>
      </c>
      <c r="DC125" s="33">
        <v>0</v>
      </c>
      <c r="DD125" s="33">
        <v>0</v>
      </c>
      <c r="DE125" s="33">
        <v>0</v>
      </c>
      <c r="DF125" s="33">
        <v>0</v>
      </c>
      <c r="DG125" s="33">
        <v>0</v>
      </c>
      <c r="DH125" s="33">
        <v>0</v>
      </c>
      <c r="DI125" s="33">
        <v>0</v>
      </c>
      <c r="DJ125" s="33">
        <v>0</v>
      </c>
      <c r="DK125" s="33">
        <v>0</v>
      </c>
      <c r="DL125" s="33">
        <v>0</v>
      </c>
      <c r="DM125" s="33">
        <v>0</v>
      </c>
      <c r="DN125" s="33">
        <v>0</v>
      </c>
      <c r="DO125" s="33">
        <v>0</v>
      </c>
      <c r="DP125" s="33">
        <v>0</v>
      </c>
      <c r="DQ125" s="33">
        <v>0</v>
      </c>
      <c r="DR125" s="33">
        <v>0</v>
      </c>
      <c r="DS125" s="33">
        <v>0</v>
      </c>
      <c r="DT125" s="33">
        <v>0</v>
      </c>
      <c r="DU125" s="33">
        <v>0</v>
      </c>
      <c r="DV125" s="33">
        <v>0</v>
      </c>
      <c r="DW125" s="33">
        <v>0</v>
      </c>
      <c r="DX125" s="33">
        <v>0</v>
      </c>
      <c r="DY125" s="33">
        <v>0</v>
      </c>
      <c r="DZ125" s="33">
        <v>0</v>
      </c>
      <c r="EA125" s="33">
        <v>0</v>
      </c>
      <c r="EB125" s="33">
        <v>0</v>
      </c>
      <c r="EC125" s="33">
        <v>0</v>
      </c>
      <c r="ED125" s="33">
        <v>0</v>
      </c>
      <c r="EE125" s="33">
        <v>0</v>
      </c>
      <c r="EF125" s="33">
        <v>0</v>
      </c>
      <c r="EG125" s="33">
        <v>0</v>
      </c>
      <c r="EH125" s="33">
        <v>0</v>
      </c>
      <c r="EI125" s="33">
        <v>0</v>
      </c>
      <c r="EJ125" s="33">
        <v>0</v>
      </c>
      <c r="EK125" s="33">
        <v>0</v>
      </c>
      <c r="EL125" s="33">
        <v>0</v>
      </c>
      <c r="EM125" s="33">
        <v>0</v>
      </c>
      <c r="EN125" s="33">
        <v>0</v>
      </c>
      <c r="EO125" s="33">
        <v>0</v>
      </c>
      <c r="EP125" s="33">
        <v>0</v>
      </c>
      <c r="EQ125" s="33">
        <v>0</v>
      </c>
      <c r="ER125" s="33">
        <v>0</v>
      </c>
      <c r="ES125" s="33">
        <v>0</v>
      </c>
      <c r="ET125" s="33">
        <v>0</v>
      </c>
      <c r="EU125" s="33">
        <v>0</v>
      </c>
      <c r="EV125" s="33">
        <v>0</v>
      </c>
      <c r="EW125" s="33">
        <v>0</v>
      </c>
      <c r="EX125" s="33">
        <v>0</v>
      </c>
      <c r="EY125" s="33">
        <v>0</v>
      </c>
      <c r="EZ125" s="33">
        <v>0</v>
      </c>
      <c r="FA125" s="33">
        <v>0</v>
      </c>
      <c r="FB125" s="33">
        <v>0</v>
      </c>
      <c r="FC125" s="33">
        <v>0</v>
      </c>
    </row>
    <row r="126" spans="2:159" x14ac:dyDescent="0.25">
      <c r="B126" s="33" t="s">
        <v>765</v>
      </c>
      <c r="C126" s="33" t="s">
        <v>36</v>
      </c>
    </row>
    <row r="127" spans="2:159" x14ac:dyDescent="0.25">
      <c r="B127" s="33" t="s">
        <v>765</v>
      </c>
      <c r="C127" s="33" t="s">
        <v>37</v>
      </c>
    </row>
    <row r="128" spans="2:159" x14ac:dyDescent="0.25">
      <c r="B128" s="33" t="s">
        <v>765</v>
      </c>
      <c r="C128" s="33" t="s">
        <v>38</v>
      </c>
    </row>
    <row r="129" spans="2:159" x14ac:dyDescent="0.25">
      <c r="B129" s="33" t="s">
        <v>765</v>
      </c>
      <c r="C129" s="33" t="s">
        <v>39</v>
      </c>
    </row>
    <row r="130" spans="2:159" x14ac:dyDescent="0.25">
      <c r="B130" s="33" t="s">
        <v>765</v>
      </c>
      <c r="C130" s="33" t="s">
        <v>40</v>
      </c>
    </row>
    <row r="131" spans="2:159" x14ac:dyDescent="0.25">
      <c r="B131" s="33" t="s">
        <v>765</v>
      </c>
      <c r="C131" s="33" t="s">
        <v>41</v>
      </c>
    </row>
    <row r="132" spans="2:159" x14ac:dyDescent="0.25">
      <c r="B132" s="33" t="s">
        <v>765</v>
      </c>
      <c r="C132" s="33" t="s">
        <v>42</v>
      </c>
    </row>
    <row r="133" spans="2:159" x14ac:dyDescent="0.25">
      <c r="B133" s="33" t="s">
        <v>765</v>
      </c>
      <c r="C133" s="33" t="s">
        <v>43</v>
      </c>
    </row>
    <row r="134" spans="2:159" x14ac:dyDescent="0.25">
      <c r="B134" s="33" t="s">
        <v>765</v>
      </c>
      <c r="C134" s="33" t="s">
        <v>44</v>
      </c>
    </row>
    <row r="135" spans="2:159" x14ac:dyDescent="0.25">
      <c r="B135" s="33" t="s">
        <v>765</v>
      </c>
      <c r="C135" s="33" t="s">
        <v>45</v>
      </c>
    </row>
    <row r="136" spans="2:159" x14ac:dyDescent="0.25">
      <c r="B136" s="33" t="s">
        <v>765</v>
      </c>
      <c r="C136" s="33" t="s">
        <v>46</v>
      </c>
    </row>
    <row r="137" spans="2:159" x14ac:dyDescent="0.25">
      <c r="B137" s="33" t="s">
        <v>765</v>
      </c>
      <c r="C137" s="33" t="s">
        <v>15</v>
      </c>
      <c r="D137" s="33">
        <v>0</v>
      </c>
      <c r="E137" s="33">
        <v>0</v>
      </c>
      <c r="F137" s="33">
        <v>0</v>
      </c>
      <c r="G137" s="33">
        <v>0</v>
      </c>
      <c r="H137" s="33">
        <v>0</v>
      </c>
      <c r="I137" s="33">
        <v>0</v>
      </c>
      <c r="J137" s="33">
        <v>0</v>
      </c>
      <c r="K137" s="33">
        <v>0</v>
      </c>
      <c r="L137" s="33">
        <v>0</v>
      </c>
      <c r="M137" s="33">
        <v>0</v>
      </c>
      <c r="N137" s="33">
        <v>0</v>
      </c>
      <c r="O137" s="33">
        <v>0</v>
      </c>
      <c r="P137" s="33">
        <v>0</v>
      </c>
      <c r="Q137" s="33">
        <v>0</v>
      </c>
      <c r="R137" s="33">
        <v>0</v>
      </c>
      <c r="S137" s="33">
        <v>0</v>
      </c>
      <c r="T137" s="33">
        <v>0</v>
      </c>
      <c r="U137" s="33">
        <v>0</v>
      </c>
      <c r="V137" s="33">
        <v>0</v>
      </c>
      <c r="W137" s="33">
        <v>0</v>
      </c>
      <c r="X137" s="33">
        <v>0</v>
      </c>
      <c r="Y137" s="33">
        <v>0</v>
      </c>
      <c r="Z137" s="33">
        <v>0</v>
      </c>
      <c r="AA137" s="33">
        <v>0</v>
      </c>
      <c r="AB137" s="33">
        <v>0</v>
      </c>
      <c r="AC137" s="33">
        <v>0</v>
      </c>
      <c r="AD137" s="33">
        <v>0</v>
      </c>
      <c r="AE137" s="33">
        <v>0</v>
      </c>
      <c r="AF137" s="33">
        <v>0</v>
      </c>
      <c r="AG137" s="33">
        <v>0</v>
      </c>
      <c r="AH137" s="33">
        <v>0</v>
      </c>
      <c r="AI137" s="33">
        <v>0</v>
      </c>
      <c r="AJ137" s="33">
        <v>0</v>
      </c>
      <c r="AK137" s="33">
        <v>0</v>
      </c>
      <c r="AL137" s="33">
        <v>0</v>
      </c>
      <c r="AM137" s="33">
        <v>0</v>
      </c>
      <c r="AN137" s="33">
        <v>0</v>
      </c>
      <c r="AO137" s="33">
        <v>0</v>
      </c>
      <c r="AP137" s="33">
        <v>0</v>
      </c>
      <c r="AQ137" s="33">
        <v>0</v>
      </c>
      <c r="AR137" s="33">
        <v>0</v>
      </c>
      <c r="AS137" s="33">
        <v>0</v>
      </c>
      <c r="AT137" s="33">
        <v>0</v>
      </c>
      <c r="AU137" s="33">
        <v>0</v>
      </c>
      <c r="AV137" s="33">
        <v>0</v>
      </c>
      <c r="AW137" s="33">
        <v>0</v>
      </c>
      <c r="AX137" s="33">
        <v>0</v>
      </c>
      <c r="AY137" s="33">
        <v>0</v>
      </c>
      <c r="AZ137" s="33">
        <v>0</v>
      </c>
      <c r="BA137" s="33">
        <v>0</v>
      </c>
      <c r="BB137" s="33">
        <v>0</v>
      </c>
      <c r="BC137" s="33">
        <v>0</v>
      </c>
      <c r="BD137" s="33">
        <v>0</v>
      </c>
      <c r="BE137" s="33">
        <v>0</v>
      </c>
      <c r="BF137" s="33">
        <v>0</v>
      </c>
      <c r="BG137" s="33">
        <v>0</v>
      </c>
      <c r="BH137" s="33">
        <v>0</v>
      </c>
      <c r="BI137" s="33">
        <v>0</v>
      </c>
      <c r="BJ137" s="33">
        <v>0</v>
      </c>
      <c r="BK137" s="33">
        <v>0</v>
      </c>
      <c r="BL137" s="33">
        <v>0</v>
      </c>
      <c r="BM137" s="33">
        <v>0</v>
      </c>
      <c r="BN137" s="33">
        <v>0</v>
      </c>
      <c r="BO137" s="33">
        <v>0</v>
      </c>
      <c r="BP137" s="33">
        <v>0</v>
      </c>
      <c r="BQ137" s="33">
        <v>0</v>
      </c>
      <c r="BR137" s="33">
        <v>0</v>
      </c>
      <c r="BS137" s="33">
        <v>0</v>
      </c>
      <c r="BT137" s="33">
        <v>0</v>
      </c>
      <c r="BU137" s="33">
        <v>0</v>
      </c>
      <c r="BV137" s="33">
        <v>0</v>
      </c>
      <c r="BW137" s="33">
        <v>0</v>
      </c>
      <c r="BX137" s="33">
        <v>0</v>
      </c>
      <c r="BY137" s="33">
        <v>0</v>
      </c>
      <c r="BZ137" s="33">
        <v>0</v>
      </c>
      <c r="CA137" s="33">
        <v>0</v>
      </c>
      <c r="CB137" s="33">
        <v>0</v>
      </c>
      <c r="CC137" s="33">
        <v>0</v>
      </c>
      <c r="CD137" s="33">
        <v>0</v>
      </c>
      <c r="CE137" s="33">
        <v>0</v>
      </c>
      <c r="CF137" s="33">
        <v>0</v>
      </c>
      <c r="CG137" s="33">
        <v>0</v>
      </c>
      <c r="CH137" s="33">
        <v>0</v>
      </c>
      <c r="CI137" s="33">
        <v>0</v>
      </c>
      <c r="CJ137" s="33">
        <v>0</v>
      </c>
      <c r="CK137" s="33">
        <v>0</v>
      </c>
      <c r="CL137" s="33">
        <v>0</v>
      </c>
      <c r="CM137" s="33">
        <v>0</v>
      </c>
      <c r="CN137" s="33">
        <v>0</v>
      </c>
      <c r="CO137" s="33">
        <v>0</v>
      </c>
      <c r="CP137" s="33">
        <v>0</v>
      </c>
      <c r="CQ137" s="33">
        <v>0</v>
      </c>
      <c r="CR137" s="33">
        <v>0</v>
      </c>
      <c r="CS137" s="33">
        <v>0</v>
      </c>
      <c r="CT137" s="33">
        <v>0</v>
      </c>
      <c r="CU137" s="33">
        <v>0</v>
      </c>
      <c r="CV137" s="33">
        <v>0</v>
      </c>
      <c r="CW137" s="33">
        <v>0</v>
      </c>
      <c r="CX137" s="33">
        <v>0</v>
      </c>
      <c r="CY137" s="33">
        <v>0</v>
      </c>
      <c r="CZ137" s="33">
        <v>0</v>
      </c>
      <c r="DA137" s="33">
        <v>0</v>
      </c>
      <c r="DB137" s="33">
        <v>0</v>
      </c>
      <c r="DC137" s="33">
        <v>0</v>
      </c>
      <c r="DD137" s="33">
        <v>0</v>
      </c>
      <c r="DE137" s="33">
        <v>0</v>
      </c>
      <c r="DF137" s="33">
        <v>0</v>
      </c>
      <c r="DG137" s="33">
        <v>0</v>
      </c>
      <c r="DH137" s="33">
        <v>0</v>
      </c>
      <c r="DI137" s="33">
        <v>0</v>
      </c>
      <c r="DJ137" s="33">
        <v>0</v>
      </c>
      <c r="DK137" s="33">
        <v>0</v>
      </c>
      <c r="DL137" s="33">
        <v>0</v>
      </c>
      <c r="DM137" s="33">
        <v>0</v>
      </c>
      <c r="DN137" s="33">
        <v>0</v>
      </c>
      <c r="DO137" s="33">
        <v>0</v>
      </c>
      <c r="DP137" s="33">
        <v>0</v>
      </c>
      <c r="DQ137" s="33">
        <v>0</v>
      </c>
      <c r="DR137" s="33">
        <v>0</v>
      </c>
      <c r="DS137" s="33">
        <v>0</v>
      </c>
      <c r="DT137" s="33">
        <v>0</v>
      </c>
      <c r="DU137" s="33">
        <v>0</v>
      </c>
      <c r="DV137" s="33">
        <v>0</v>
      </c>
      <c r="DW137" s="33">
        <v>0</v>
      </c>
      <c r="DX137" s="33">
        <v>0</v>
      </c>
      <c r="DY137" s="33">
        <v>0</v>
      </c>
      <c r="DZ137" s="33">
        <v>0</v>
      </c>
      <c r="EA137" s="33">
        <v>0</v>
      </c>
      <c r="EB137" s="33">
        <v>0</v>
      </c>
      <c r="EC137" s="33">
        <v>0</v>
      </c>
      <c r="ED137" s="33">
        <v>0</v>
      </c>
      <c r="EE137" s="33">
        <v>0</v>
      </c>
      <c r="EF137" s="33">
        <v>0</v>
      </c>
      <c r="EG137" s="33">
        <v>0</v>
      </c>
      <c r="EH137" s="33">
        <v>0</v>
      </c>
      <c r="EI137" s="33">
        <v>0</v>
      </c>
      <c r="EJ137" s="33">
        <v>0</v>
      </c>
      <c r="EK137" s="33">
        <v>0</v>
      </c>
      <c r="EL137" s="33">
        <v>0</v>
      </c>
      <c r="EM137" s="33">
        <v>0</v>
      </c>
      <c r="EN137" s="33">
        <v>0</v>
      </c>
      <c r="EO137" s="33">
        <v>0</v>
      </c>
      <c r="EP137" s="33">
        <v>0</v>
      </c>
      <c r="EQ137" s="33">
        <v>0</v>
      </c>
      <c r="ER137" s="33">
        <v>0</v>
      </c>
      <c r="ES137" s="33">
        <v>0</v>
      </c>
      <c r="ET137" s="33">
        <v>0</v>
      </c>
      <c r="EU137" s="33">
        <v>0</v>
      </c>
      <c r="EV137" s="33">
        <v>0</v>
      </c>
      <c r="EW137" s="33">
        <v>0</v>
      </c>
      <c r="EX137" s="33">
        <v>0</v>
      </c>
      <c r="EY137" s="33">
        <v>0</v>
      </c>
      <c r="EZ137" s="33">
        <v>0</v>
      </c>
      <c r="FA137" s="33">
        <v>0</v>
      </c>
      <c r="FB137" s="33">
        <v>0</v>
      </c>
      <c r="FC137" s="33">
        <v>0</v>
      </c>
    </row>
    <row r="138" spans="2:159" x14ac:dyDescent="0.25">
      <c r="B138" s="33" t="s">
        <v>766</v>
      </c>
      <c r="C138" s="33" t="s">
        <v>36</v>
      </c>
      <c r="D138" s="33">
        <v>2165.053848</v>
      </c>
      <c r="E138" s="33">
        <v>2165.053848</v>
      </c>
      <c r="G138" s="33">
        <v>1397.3306110000001</v>
      </c>
      <c r="H138" s="33">
        <v>2165.053848</v>
      </c>
      <c r="I138" s="33">
        <v>2165.053848</v>
      </c>
      <c r="K138" s="33">
        <v>2165.053848</v>
      </c>
      <c r="L138" s="33">
        <v>2165.053848</v>
      </c>
      <c r="M138" s="33">
        <v>2165.053848</v>
      </c>
      <c r="O138" s="33">
        <v>1303.748288</v>
      </c>
      <c r="P138" s="33">
        <v>2165.053848</v>
      </c>
      <c r="Q138" s="33">
        <v>2165.053848</v>
      </c>
      <c r="S138" s="33">
        <v>2165.053848</v>
      </c>
      <c r="T138" s="33">
        <v>1526.715066</v>
      </c>
      <c r="W138" s="33">
        <v>660.05310999999995</v>
      </c>
      <c r="X138" s="33">
        <v>2165.053848</v>
      </c>
      <c r="AA138" s="33">
        <v>1303.748288</v>
      </c>
      <c r="AB138" s="33">
        <v>134.28631279999999</v>
      </c>
      <c r="AE138" s="33">
        <v>82.258750000000006</v>
      </c>
      <c r="AF138" s="33">
        <v>82.258750000000006</v>
      </c>
      <c r="AI138" s="33">
        <v>660.05310999999995</v>
      </c>
      <c r="AM138" s="33">
        <v>843.61674960000005</v>
      </c>
      <c r="AN138" s="33">
        <v>82.258750000000006</v>
      </c>
      <c r="AQ138" s="33">
        <v>1726.9009920000001</v>
      </c>
      <c r="AR138" s="33">
        <v>200.2194935</v>
      </c>
      <c r="AT138" s="33">
        <v>620.96404319999999</v>
      </c>
      <c r="AU138" s="33">
        <v>2165.053848</v>
      </c>
      <c r="AV138" s="33">
        <v>660.05310999999995</v>
      </c>
      <c r="AY138" s="33">
        <v>1961.8043869999999</v>
      </c>
      <c r="AZ138" s="33">
        <v>660.05310999999995</v>
      </c>
      <c r="BC138" s="33">
        <v>1625.662765</v>
      </c>
      <c r="BD138" s="33">
        <v>413.27686</v>
      </c>
      <c r="BG138" s="33">
        <v>1274.58242</v>
      </c>
      <c r="BH138" s="33">
        <v>413.27686</v>
      </c>
      <c r="BK138" s="33">
        <v>413.27686</v>
      </c>
      <c r="BL138" s="33">
        <v>413.27686</v>
      </c>
      <c r="BN138" s="33">
        <v>253.51309240000001</v>
      </c>
      <c r="BO138" s="33">
        <v>413.27686</v>
      </c>
      <c r="BP138" s="33">
        <v>413.27686</v>
      </c>
      <c r="BR138" s="33">
        <v>385.21040169999998</v>
      </c>
      <c r="BS138" s="33">
        <v>413.27686</v>
      </c>
      <c r="BT138" s="33">
        <v>413.27686</v>
      </c>
      <c r="BV138" s="33">
        <v>413.27686</v>
      </c>
      <c r="BW138" s="33">
        <v>413.27686</v>
      </c>
      <c r="BX138" s="33">
        <v>413.27686</v>
      </c>
      <c r="BZ138" s="33">
        <v>413.27686</v>
      </c>
      <c r="CA138" s="33">
        <v>413.27686</v>
      </c>
    </row>
    <row r="139" spans="2:159" x14ac:dyDescent="0.25">
      <c r="B139" s="33" t="s">
        <v>766</v>
      </c>
      <c r="C139" s="33" t="s">
        <v>37</v>
      </c>
    </row>
    <row r="140" spans="2:159" x14ac:dyDescent="0.25">
      <c r="B140" s="33" t="s">
        <v>766</v>
      </c>
      <c r="C140" s="33" t="s">
        <v>38</v>
      </c>
      <c r="D140" s="33">
        <v>167.60135880000001</v>
      </c>
      <c r="E140" s="33">
        <v>167.60135880000001</v>
      </c>
      <c r="G140" s="33">
        <v>167.60135880000001</v>
      </c>
      <c r="H140" s="33">
        <v>167.60135880000001</v>
      </c>
      <c r="I140" s="33">
        <v>167.60135880000001</v>
      </c>
      <c r="K140" s="33">
        <v>167.60135880000001</v>
      </c>
      <c r="L140" s="33">
        <v>167.60135880000001</v>
      </c>
      <c r="M140" s="33">
        <v>167.60135880000001</v>
      </c>
      <c r="O140" s="33">
        <v>167.60135880000001</v>
      </c>
      <c r="P140" s="33">
        <v>167.60135880000001</v>
      </c>
      <c r="Q140" s="33">
        <v>167.60135880000001</v>
      </c>
      <c r="S140" s="33">
        <v>167.60135880000001</v>
      </c>
      <c r="T140" s="33">
        <v>167.60135880000001</v>
      </c>
      <c r="W140" s="33">
        <v>167.60135880000001</v>
      </c>
      <c r="X140" s="33">
        <v>167.60135880000001</v>
      </c>
      <c r="AA140" s="33">
        <v>167.60135880000001</v>
      </c>
      <c r="AM140" s="33">
        <v>167.60135880000001</v>
      </c>
      <c r="AQ140" s="33">
        <v>167.60135880000001</v>
      </c>
      <c r="AU140" s="33">
        <v>167.60135880000001</v>
      </c>
      <c r="AY140" s="33">
        <v>167.60135880000001</v>
      </c>
      <c r="BC140" s="33">
        <v>167.60135880000001</v>
      </c>
    </row>
    <row r="141" spans="2:159" x14ac:dyDescent="0.25">
      <c r="B141" s="33" t="s">
        <v>766</v>
      </c>
      <c r="C141" s="33" t="s">
        <v>39</v>
      </c>
    </row>
    <row r="142" spans="2:159" x14ac:dyDescent="0.25">
      <c r="B142" s="33" t="s">
        <v>766</v>
      </c>
      <c r="C142" s="33" t="s">
        <v>40</v>
      </c>
    </row>
    <row r="143" spans="2:159" x14ac:dyDescent="0.25">
      <c r="B143" s="33" t="s">
        <v>766</v>
      </c>
      <c r="C143" s="33" t="s">
        <v>41</v>
      </c>
    </row>
    <row r="144" spans="2:159" x14ac:dyDescent="0.25">
      <c r="B144" s="33" t="s">
        <v>766</v>
      </c>
      <c r="C144" s="33" t="s">
        <v>42</v>
      </c>
    </row>
    <row r="145" spans="2:159" x14ac:dyDescent="0.25">
      <c r="B145" s="33" t="s">
        <v>766</v>
      </c>
      <c r="C145" s="33" t="s">
        <v>43</v>
      </c>
    </row>
    <row r="146" spans="2:159" x14ac:dyDescent="0.25">
      <c r="B146" s="33" t="s">
        <v>766</v>
      </c>
      <c r="C146" s="33" t="s">
        <v>44</v>
      </c>
    </row>
    <row r="147" spans="2:159" x14ac:dyDescent="0.25">
      <c r="B147" s="33" t="s">
        <v>766</v>
      </c>
      <c r="C147" s="33" t="s">
        <v>45</v>
      </c>
    </row>
    <row r="148" spans="2:159" x14ac:dyDescent="0.25">
      <c r="B148" s="33" t="s">
        <v>766</v>
      </c>
      <c r="C148" s="33" t="s">
        <v>46</v>
      </c>
    </row>
    <row r="149" spans="2:159" x14ac:dyDescent="0.25">
      <c r="B149" s="33" t="s">
        <v>766</v>
      </c>
      <c r="C149" s="33" t="s">
        <v>15</v>
      </c>
      <c r="D149" s="33">
        <v>2332.6552069999998</v>
      </c>
      <c r="E149" s="33">
        <v>2332.6552069999998</v>
      </c>
      <c r="F149" s="33">
        <v>0</v>
      </c>
      <c r="G149" s="33">
        <v>1564.9319700000001</v>
      </c>
      <c r="H149" s="33">
        <v>2332.6552069999998</v>
      </c>
      <c r="I149" s="33">
        <v>2332.6552069999998</v>
      </c>
      <c r="J149" s="33">
        <v>0</v>
      </c>
      <c r="K149" s="33">
        <v>2332.6552069999998</v>
      </c>
      <c r="L149" s="33">
        <v>2332.6552069999998</v>
      </c>
      <c r="M149" s="33">
        <v>2332.6552069999998</v>
      </c>
      <c r="N149" s="33">
        <v>0</v>
      </c>
      <c r="O149" s="33">
        <v>1471.349647</v>
      </c>
      <c r="P149" s="33">
        <v>2332.6552069999998</v>
      </c>
      <c r="Q149" s="33">
        <v>2332.6552069999998</v>
      </c>
      <c r="R149" s="33">
        <v>0</v>
      </c>
      <c r="S149" s="33">
        <v>2332.6552069999998</v>
      </c>
      <c r="T149" s="33">
        <v>1694.316425</v>
      </c>
      <c r="U149" s="33">
        <v>0</v>
      </c>
      <c r="V149" s="33">
        <v>0</v>
      </c>
      <c r="W149" s="33">
        <v>827.65446880000002</v>
      </c>
      <c r="X149" s="33">
        <v>2332.6552069999998</v>
      </c>
      <c r="Y149" s="33">
        <v>0</v>
      </c>
      <c r="Z149" s="33">
        <v>0</v>
      </c>
      <c r="AA149" s="33">
        <v>1471.349647</v>
      </c>
      <c r="AB149" s="33">
        <v>134.28631279999999</v>
      </c>
      <c r="AC149" s="33">
        <v>0</v>
      </c>
      <c r="AD149" s="33">
        <v>0</v>
      </c>
      <c r="AE149" s="33">
        <v>82.258750000000006</v>
      </c>
      <c r="AF149" s="33">
        <v>82.258750000000006</v>
      </c>
      <c r="AG149" s="33">
        <v>0</v>
      </c>
      <c r="AH149" s="33">
        <v>0</v>
      </c>
      <c r="AI149" s="33">
        <v>660.05310999999995</v>
      </c>
      <c r="AJ149" s="33">
        <v>0</v>
      </c>
      <c r="AK149" s="33">
        <v>0</v>
      </c>
      <c r="AL149" s="33">
        <v>0</v>
      </c>
      <c r="AM149" s="33">
        <v>1011.218108</v>
      </c>
      <c r="AN149" s="33">
        <v>82.258750000000006</v>
      </c>
      <c r="AO149" s="33">
        <v>0</v>
      </c>
      <c r="AP149" s="33">
        <v>0</v>
      </c>
      <c r="AQ149" s="33">
        <v>1894.5023510000001</v>
      </c>
      <c r="AR149" s="33">
        <v>200.2194935</v>
      </c>
      <c r="AS149" s="33">
        <v>0</v>
      </c>
      <c r="AT149" s="33">
        <v>620.96404319999999</v>
      </c>
      <c r="AU149" s="33">
        <v>2332.6552069999998</v>
      </c>
      <c r="AV149" s="33">
        <v>660.05310999999995</v>
      </c>
      <c r="AW149" s="33">
        <v>0</v>
      </c>
      <c r="AX149" s="33">
        <v>0</v>
      </c>
      <c r="AY149" s="33">
        <v>2129.405745</v>
      </c>
      <c r="AZ149" s="33">
        <v>660.05310999999995</v>
      </c>
      <c r="BA149" s="33">
        <v>0</v>
      </c>
      <c r="BB149" s="33">
        <v>0</v>
      </c>
      <c r="BC149" s="33">
        <v>1793.264124</v>
      </c>
      <c r="BD149" s="33">
        <v>413.27686</v>
      </c>
      <c r="BE149" s="33">
        <v>0</v>
      </c>
      <c r="BF149" s="33">
        <v>0</v>
      </c>
      <c r="BG149" s="33">
        <v>1274.58242</v>
      </c>
      <c r="BH149" s="33">
        <v>413.27686</v>
      </c>
      <c r="BI149" s="33">
        <v>0</v>
      </c>
      <c r="BJ149" s="33">
        <v>0</v>
      </c>
      <c r="BK149" s="33">
        <v>413.27686</v>
      </c>
      <c r="BL149" s="33">
        <v>413.27686</v>
      </c>
      <c r="BM149" s="33">
        <v>0</v>
      </c>
      <c r="BN149" s="33">
        <v>253.51309240000001</v>
      </c>
      <c r="BO149" s="33">
        <v>413.27686</v>
      </c>
      <c r="BP149" s="33">
        <v>413.27686</v>
      </c>
      <c r="BQ149" s="33">
        <v>0</v>
      </c>
      <c r="BR149" s="33">
        <v>385.21040169999998</v>
      </c>
      <c r="BS149" s="33">
        <v>413.27686</v>
      </c>
      <c r="BT149" s="33">
        <v>413.27686</v>
      </c>
      <c r="BU149" s="33">
        <v>0</v>
      </c>
      <c r="BV149" s="33">
        <v>413.27686</v>
      </c>
      <c r="BW149" s="33">
        <v>413.27686</v>
      </c>
      <c r="BX149" s="33">
        <v>413.27686</v>
      </c>
      <c r="BY149" s="33">
        <v>0</v>
      </c>
      <c r="BZ149" s="33">
        <v>413.27686</v>
      </c>
      <c r="CA149" s="33">
        <v>413.27686</v>
      </c>
      <c r="CB149" s="33">
        <v>0</v>
      </c>
      <c r="CC149" s="33">
        <v>0</v>
      </c>
      <c r="CD149" s="33">
        <v>0</v>
      </c>
      <c r="CE149" s="33">
        <v>0</v>
      </c>
      <c r="CF149" s="33">
        <v>0</v>
      </c>
      <c r="CG149" s="33">
        <v>0</v>
      </c>
      <c r="CH149" s="33">
        <v>0</v>
      </c>
      <c r="CI149" s="33">
        <v>0</v>
      </c>
      <c r="CJ149" s="33">
        <v>0</v>
      </c>
      <c r="CK149" s="33">
        <v>0</v>
      </c>
      <c r="CL149" s="33">
        <v>0</v>
      </c>
      <c r="CM149" s="33">
        <v>0</v>
      </c>
      <c r="CN149" s="33">
        <v>0</v>
      </c>
      <c r="CO149" s="33">
        <v>0</v>
      </c>
      <c r="CP149" s="33">
        <v>0</v>
      </c>
      <c r="CQ149" s="33">
        <v>0</v>
      </c>
      <c r="CR149" s="33">
        <v>0</v>
      </c>
      <c r="CS149" s="33">
        <v>0</v>
      </c>
      <c r="CT149" s="33">
        <v>0</v>
      </c>
      <c r="CU149" s="33">
        <v>0</v>
      </c>
      <c r="CV149" s="33">
        <v>0</v>
      </c>
      <c r="CW149" s="33">
        <v>0</v>
      </c>
      <c r="CX149" s="33">
        <v>0</v>
      </c>
      <c r="CY149" s="33">
        <v>0</v>
      </c>
      <c r="CZ149" s="33">
        <v>0</v>
      </c>
      <c r="DA149" s="33">
        <v>0</v>
      </c>
      <c r="DB149" s="33">
        <v>0</v>
      </c>
      <c r="DC149" s="33">
        <v>0</v>
      </c>
      <c r="DD149" s="33">
        <v>0</v>
      </c>
      <c r="DE149" s="33">
        <v>0</v>
      </c>
      <c r="DF149" s="33">
        <v>0</v>
      </c>
      <c r="DG149" s="33">
        <v>0</v>
      </c>
      <c r="DH149" s="33">
        <v>0</v>
      </c>
      <c r="DI149" s="33">
        <v>0</v>
      </c>
      <c r="DJ149" s="33">
        <v>0</v>
      </c>
      <c r="DK149" s="33">
        <v>0</v>
      </c>
      <c r="DL149" s="33">
        <v>0</v>
      </c>
      <c r="DM149" s="33">
        <v>0</v>
      </c>
      <c r="DN149" s="33">
        <v>0</v>
      </c>
      <c r="DO149" s="33">
        <v>0</v>
      </c>
      <c r="DP149" s="33">
        <v>0</v>
      </c>
      <c r="DQ149" s="33">
        <v>0</v>
      </c>
      <c r="DR149" s="33">
        <v>0</v>
      </c>
      <c r="DS149" s="33">
        <v>0</v>
      </c>
      <c r="DT149" s="33">
        <v>0</v>
      </c>
      <c r="DU149" s="33">
        <v>0</v>
      </c>
      <c r="DV149" s="33">
        <v>0</v>
      </c>
      <c r="DW149" s="33">
        <v>0</v>
      </c>
      <c r="DX149" s="33">
        <v>0</v>
      </c>
      <c r="DY149" s="33">
        <v>0</v>
      </c>
      <c r="DZ149" s="33">
        <v>0</v>
      </c>
      <c r="EA149" s="33">
        <v>0</v>
      </c>
      <c r="EB149" s="33">
        <v>0</v>
      </c>
      <c r="EC149" s="33">
        <v>0</v>
      </c>
      <c r="ED149" s="33">
        <v>0</v>
      </c>
      <c r="EE149" s="33">
        <v>0</v>
      </c>
      <c r="EF149" s="33">
        <v>0</v>
      </c>
      <c r="EG149" s="33">
        <v>0</v>
      </c>
      <c r="EH149" s="33">
        <v>0</v>
      </c>
      <c r="EI149" s="33">
        <v>0</v>
      </c>
      <c r="EJ149" s="33">
        <v>0</v>
      </c>
      <c r="EK149" s="33">
        <v>0</v>
      </c>
      <c r="EL149" s="33">
        <v>0</v>
      </c>
      <c r="EM149" s="33">
        <v>0</v>
      </c>
      <c r="EN149" s="33">
        <v>0</v>
      </c>
      <c r="EO149" s="33">
        <v>0</v>
      </c>
      <c r="EP149" s="33">
        <v>0</v>
      </c>
      <c r="EQ149" s="33">
        <v>0</v>
      </c>
      <c r="ER149" s="33">
        <v>0</v>
      </c>
      <c r="ES149" s="33">
        <v>0</v>
      </c>
      <c r="ET149" s="33">
        <v>0</v>
      </c>
      <c r="EU149" s="33">
        <v>0</v>
      </c>
      <c r="EV149" s="33">
        <v>0</v>
      </c>
      <c r="EW149" s="33">
        <v>0</v>
      </c>
      <c r="EX149" s="33">
        <v>0</v>
      </c>
      <c r="EY149" s="33">
        <v>0</v>
      </c>
      <c r="EZ149" s="33">
        <v>0</v>
      </c>
      <c r="FA149" s="33">
        <v>0</v>
      </c>
      <c r="FB149" s="33">
        <v>0</v>
      </c>
      <c r="FC149" s="33">
        <v>0</v>
      </c>
    </row>
    <row r="150" spans="2:159" x14ac:dyDescent="0.25">
      <c r="B150" s="33" t="s">
        <v>21</v>
      </c>
      <c r="C150" s="33" t="s">
        <v>36</v>
      </c>
      <c r="D150" s="33">
        <v>1769.944133</v>
      </c>
      <c r="E150" s="33">
        <v>1769.944133</v>
      </c>
      <c r="F150" s="33">
        <v>1589.8</v>
      </c>
      <c r="G150" s="33">
        <v>1769.944133</v>
      </c>
      <c r="H150" s="33">
        <v>1769.944133</v>
      </c>
      <c r="I150" s="33">
        <v>1769.944133</v>
      </c>
      <c r="J150" s="33">
        <v>1730.2055660000001</v>
      </c>
      <c r="K150" s="33">
        <v>1769.944133</v>
      </c>
      <c r="L150" s="33">
        <v>1769.944133</v>
      </c>
      <c r="M150" s="33">
        <v>1769.944133</v>
      </c>
      <c r="N150" s="33">
        <v>1589.8</v>
      </c>
      <c r="O150" s="33">
        <v>1769.944133</v>
      </c>
      <c r="P150" s="33">
        <v>1769.944133</v>
      </c>
      <c r="Q150" s="33">
        <v>1769.944133</v>
      </c>
      <c r="R150" s="33">
        <v>1589.8</v>
      </c>
      <c r="S150" s="33">
        <v>1769.944133</v>
      </c>
      <c r="T150" s="33">
        <v>1769.944133</v>
      </c>
      <c r="U150" s="33">
        <v>1589.8</v>
      </c>
      <c r="V150" s="33">
        <v>1589.8</v>
      </c>
      <c r="W150" s="33">
        <v>1769.944133</v>
      </c>
      <c r="X150" s="33">
        <v>1769.944133</v>
      </c>
      <c r="Y150" s="33">
        <v>1769.944133</v>
      </c>
      <c r="Z150" s="33">
        <v>1589.8</v>
      </c>
      <c r="AA150" s="33">
        <v>1769.944133</v>
      </c>
      <c r="AB150" s="33">
        <v>1769.944133</v>
      </c>
      <c r="AC150" s="33">
        <v>1589.8</v>
      </c>
      <c r="AD150" s="33">
        <v>1589.8</v>
      </c>
      <c r="AE150" s="33">
        <v>1769.944133</v>
      </c>
      <c r="AF150" s="33">
        <v>1769.944133</v>
      </c>
      <c r="AG150" s="33">
        <v>1589.8</v>
      </c>
      <c r="AH150" s="33">
        <v>1589.8</v>
      </c>
      <c r="AI150" s="33">
        <v>1769.944133</v>
      </c>
      <c r="AJ150" s="33">
        <v>1589.8</v>
      </c>
      <c r="AK150" s="33">
        <v>1589.8</v>
      </c>
      <c r="AL150" s="33">
        <v>1589.8</v>
      </c>
      <c r="AM150" s="33">
        <v>1769.944133</v>
      </c>
      <c r="AN150" s="33">
        <v>1769.944133</v>
      </c>
      <c r="AO150" s="33">
        <v>1589.8</v>
      </c>
      <c r="AP150" s="33">
        <v>1769.944133</v>
      </c>
      <c r="AQ150" s="33">
        <v>1769.944133</v>
      </c>
      <c r="AR150" s="33">
        <v>1769.944133</v>
      </c>
      <c r="AS150" s="33">
        <v>1589.8</v>
      </c>
      <c r="AT150" s="33">
        <v>1769.944133</v>
      </c>
      <c r="AU150" s="33">
        <v>1769.944133</v>
      </c>
      <c r="AV150" s="33">
        <v>1769.944133</v>
      </c>
      <c r="AW150" s="33">
        <v>1589.8</v>
      </c>
      <c r="AX150" s="33">
        <v>1769.944133</v>
      </c>
      <c r="AY150" s="33">
        <v>1769.944133</v>
      </c>
      <c r="AZ150" s="33">
        <v>1769.944133</v>
      </c>
      <c r="BA150" s="33">
        <v>1589.8</v>
      </c>
      <c r="BB150" s="33">
        <v>1769.944133</v>
      </c>
      <c r="BC150" s="33">
        <v>1769.944133</v>
      </c>
      <c r="BD150" s="33">
        <v>1769.944133</v>
      </c>
      <c r="BE150" s="33">
        <v>1589.8</v>
      </c>
      <c r="BF150" s="33">
        <v>1769.944133</v>
      </c>
      <c r="BG150" s="33">
        <v>1769.944133</v>
      </c>
      <c r="BH150" s="33">
        <v>3052.6641730000001</v>
      </c>
      <c r="BI150" s="33">
        <v>2872.5200399999999</v>
      </c>
      <c r="BJ150" s="33">
        <v>3052.6641730000001</v>
      </c>
      <c r="BK150" s="33">
        <v>3052.6641730000001</v>
      </c>
      <c r="BL150" s="33">
        <v>3052.6641730000001</v>
      </c>
      <c r="BM150" s="33">
        <v>2872.5200399999999</v>
      </c>
      <c r="BN150" s="33">
        <v>3052.6641730000001</v>
      </c>
      <c r="BO150" s="33">
        <v>3052.6641730000001</v>
      </c>
      <c r="BP150" s="33">
        <v>3052.6641730000001</v>
      </c>
      <c r="BQ150" s="33">
        <v>2872.5200399999999</v>
      </c>
      <c r="BR150" s="33">
        <v>3052.6641730000001</v>
      </c>
      <c r="BS150" s="33">
        <v>3052.6641730000001</v>
      </c>
      <c r="BT150" s="33">
        <v>3052.6641730000001</v>
      </c>
      <c r="BU150" s="33">
        <v>2872.5200399999999</v>
      </c>
      <c r="BV150" s="33">
        <v>3052.6641730000001</v>
      </c>
      <c r="BW150" s="33">
        <v>3052.6641730000001</v>
      </c>
      <c r="BX150" s="33">
        <v>3052.6641730000001</v>
      </c>
      <c r="BY150" s="33">
        <v>2872.5200399999999</v>
      </c>
      <c r="BZ150" s="33">
        <v>3052.6641730000001</v>
      </c>
      <c r="CA150" s="33">
        <v>3052.6641730000001</v>
      </c>
      <c r="CB150" s="33">
        <v>3052.6641730000001</v>
      </c>
      <c r="CC150" s="33">
        <v>2872.5200399999999</v>
      </c>
      <c r="CD150" s="33">
        <v>3052.6641730000001</v>
      </c>
      <c r="CE150" s="33">
        <v>3052.6641730000001</v>
      </c>
      <c r="CF150" s="33">
        <v>3052.6641730000001</v>
      </c>
      <c r="CG150" s="33">
        <v>2872.5200399999999</v>
      </c>
      <c r="CH150" s="33">
        <v>3052.6641730000001</v>
      </c>
      <c r="CI150" s="33">
        <v>3052.6641730000001</v>
      </c>
      <c r="CJ150" s="33">
        <v>3052.6641730000001</v>
      </c>
      <c r="CK150" s="33">
        <v>2872.5200399999999</v>
      </c>
      <c r="CL150" s="33">
        <v>3052.6641730000001</v>
      </c>
      <c r="CM150" s="33">
        <v>3052.6641730000001</v>
      </c>
      <c r="CN150" s="33">
        <v>3052.6641730000001</v>
      </c>
      <c r="CO150" s="33">
        <v>2872.5200399999999</v>
      </c>
      <c r="CP150" s="33">
        <v>3052.6641730000001</v>
      </c>
      <c r="CQ150" s="33">
        <v>3052.6641730000001</v>
      </c>
      <c r="CR150" s="33">
        <v>3052.6641730000001</v>
      </c>
      <c r="CS150" s="33">
        <v>2872.5200399999999</v>
      </c>
      <c r="CT150" s="33">
        <v>3052.6641730000001</v>
      </c>
      <c r="CU150" s="33">
        <v>3052.6641730000001</v>
      </c>
      <c r="CV150" s="33">
        <v>3052.6641730000001</v>
      </c>
      <c r="CW150" s="33">
        <v>2872.5200399999999</v>
      </c>
      <c r="CX150" s="33">
        <v>3052.6641730000001</v>
      </c>
      <c r="CY150" s="33">
        <v>3052.6641730000001</v>
      </c>
      <c r="CZ150" s="33">
        <v>3052.6641730000001</v>
      </c>
      <c r="DA150" s="33">
        <v>2872.5200399999999</v>
      </c>
      <c r="DB150" s="33">
        <v>3052.6641730000001</v>
      </c>
      <c r="DC150" s="33">
        <v>3052.6641730000001</v>
      </c>
      <c r="DD150" s="33">
        <v>3052.6641730000001</v>
      </c>
      <c r="DE150" s="33">
        <v>2872.5200399999999</v>
      </c>
      <c r="DF150" s="33">
        <v>3052.6641730000001</v>
      </c>
      <c r="DG150" s="33">
        <v>3052.6641730000001</v>
      </c>
      <c r="DH150" s="33">
        <v>3052.6641730000001</v>
      </c>
      <c r="DI150" s="33">
        <v>2872.5200399999999</v>
      </c>
      <c r="DJ150" s="33">
        <v>3052.6641730000001</v>
      </c>
      <c r="DK150" s="33">
        <v>3052.6641730000001</v>
      </c>
      <c r="DL150" s="33">
        <v>3052.6641730000001</v>
      </c>
      <c r="DM150" s="33">
        <v>2872.5200399999999</v>
      </c>
      <c r="DN150" s="33">
        <v>2872.5200399999999</v>
      </c>
      <c r="DO150" s="33">
        <v>3052.6641730000001</v>
      </c>
      <c r="DP150" s="33">
        <v>3052.6641730000001</v>
      </c>
      <c r="DQ150" s="33">
        <v>2872.5200399999999</v>
      </c>
      <c r="DR150" s="33">
        <v>2872.5200399999999</v>
      </c>
      <c r="DS150" s="33">
        <v>3052.6641730000001</v>
      </c>
      <c r="DT150" s="33">
        <v>3052.6641730000001</v>
      </c>
      <c r="DU150" s="33">
        <v>2872.5200399999999</v>
      </c>
      <c r="DV150" s="33">
        <v>2872.5200399999999</v>
      </c>
      <c r="DW150" s="33">
        <v>3052.6641730000001</v>
      </c>
      <c r="DX150" s="33">
        <v>3052.6641730000001</v>
      </c>
      <c r="DY150" s="33">
        <v>2872.5200399999999</v>
      </c>
      <c r="DZ150" s="33">
        <v>2872.5200399999999</v>
      </c>
      <c r="EA150" s="33">
        <v>3052.6641730000001</v>
      </c>
      <c r="EB150" s="33">
        <v>3052.6641730000001</v>
      </c>
      <c r="EC150" s="33">
        <v>2872.5200399999999</v>
      </c>
      <c r="ED150" s="33">
        <v>2872.5200399999999</v>
      </c>
      <c r="EE150" s="33">
        <v>3052.6641730000001</v>
      </c>
      <c r="EF150" s="33">
        <v>3052.6641730000001</v>
      </c>
      <c r="EG150" s="33">
        <v>2872.5200399999999</v>
      </c>
      <c r="EH150" s="33">
        <v>2872.5200399999999</v>
      </c>
      <c r="EI150" s="33">
        <v>3052.6641730000001</v>
      </c>
      <c r="EJ150" s="33">
        <v>3052.6641730000001</v>
      </c>
      <c r="EK150" s="33">
        <v>2872.5200399999999</v>
      </c>
      <c r="EL150" s="33">
        <v>2872.5200399999999</v>
      </c>
      <c r="EM150" s="33">
        <v>3052.6641730000001</v>
      </c>
      <c r="EN150" s="33">
        <v>3052.6641730000001</v>
      </c>
      <c r="EO150" s="33">
        <v>2872.5200399999999</v>
      </c>
      <c r="EP150" s="33">
        <v>2872.5200399999999</v>
      </c>
      <c r="EQ150" s="33">
        <v>3052.6641730000001</v>
      </c>
      <c r="ER150" s="33">
        <v>3052.6641730000001</v>
      </c>
      <c r="ES150" s="33">
        <v>2872.5200399999999</v>
      </c>
      <c r="ET150" s="33">
        <v>2872.5200399999999</v>
      </c>
      <c r="EU150" s="33">
        <v>3052.6641730000001</v>
      </c>
      <c r="EV150" s="33">
        <v>3052.6641730000001</v>
      </c>
      <c r="EW150" s="33">
        <v>2872.5200399999999</v>
      </c>
      <c r="EX150" s="33">
        <v>2872.5200399999999</v>
      </c>
      <c r="EY150" s="33">
        <v>3052.6641730000001</v>
      </c>
      <c r="EZ150" s="33">
        <v>3052.6641730000001</v>
      </c>
      <c r="FA150" s="33">
        <v>2872.5200399999999</v>
      </c>
      <c r="FB150" s="33">
        <v>2872.5200399999999</v>
      </c>
      <c r="FC150" s="33">
        <v>3052.6641730000001</v>
      </c>
    </row>
    <row r="151" spans="2:159" x14ac:dyDescent="0.25">
      <c r="B151" s="33" t="s">
        <v>21</v>
      </c>
      <c r="C151" s="33" t="s">
        <v>37</v>
      </c>
    </row>
    <row r="152" spans="2:159" x14ac:dyDescent="0.25">
      <c r="B152" s="33" t="s">
        <v>21</v>
      </c>
      <c r="C152" s="33" t="s">
        <v>38</v>
      </c>
    </row>
    <row r="153" spans="2:159" x14ac:dyDescent="0.25">
      <c r="B153" s="33" t="s">
        <v>21</v>
      </c>
      <c r="C153" s="33" t="s">
        <v>39</v>
      </c>
    </row>
    <row r="154" spans="2:159" x14ac:dyDescent="0.25">
      <c r="B154" s="33" t="s">
        <v>21</v>
      </c>
      <c r="C154" s="33" t="s">
        <v>40</v>
      </c>
    </row>
    <row r="155" spans="2:159" x14ac:dyDescent="0.25">
      <c r="B155" s="33" t="s">
        <v>21</v>
      </c>
      <c r="C155" s="33" t="s">
        <v>41</v>
      </c>
    </row>
    <row r="156" spans="2:159" x14ac:dyDescent="0.25">
      <c r="B156" s="33" t="s">
        <v>21</v>
      </c>
      <c r="C156" s="33" t="s">
        <v>42</v>
      </c>
    </row>
    <row r="157" spans="2:159" x14ac:dyDescent="0.25">
      <c r="B157" s="33" t="s">
        <v>21</v>
      </c>
      <c r="C157" s="33" t="s">
        <v>43</v>
      </c>
    </row>
    <row r="158" spans="2:159" x14ac:dyDescent="0.25">
      <c r="B158" s="33" t="s">
        <v>21</v>
      </c>
      <c r="C158" s="33" t="s">
        <v>44</v>
      </c>
    </row>
    <row r="159" spans="2:159" x14ac:dyDescent="0.25">
      <c r="B159" s="33" t="s">
        <v>21</v>
      </c>
      <c r="C159" s="33" t="s">
        <v>45</v>
      </c>
    </row>
    <row r="160" spans="2:159" x14ac:dyDescent="0.25">
      <c r="B160" s="33" t="s">
        <v>21</v>
      </c>
      <c r="C160" s="33" t="s">
        <v>46</v>
      </c>
    </row>
    <row r="161" spans="2:159" x14ac:dyDescent="0.25">
      <c r="B161" s="33" t="s">
        <v>21</v>
      </c>
      <c r="C161" s="33" t="s">
        <v>15</v>
      </c>
      <c r="D161" s="33">
        <v>1769.944133</v>
      </c>
      <c r="E161" s="33">
        <v>1769.944133</v>
      </c>
      <c r="F161" s="33">
        <v>1589.8</v>
      </c>
      <c r="G161" s="33">
        <v>1769.944133</v>
      </c>
      <c r="H161" s="33">
        <v>1769.944133</v>
      </c>
      <c r="I161" s="33">
        <v>1769.944133</v>
      </c>
      <c r="J161" s="33">
        <v>1730.2055660000001</v>
      </c>
      <c r="K161" s="33">
        <v>1769.944133</v>
      </c>
      <c r="L161" s="33">
        <v>1769.944133</v>
      </c>
      <c r="M161" s="33">
        <v>1769.944133</v>
      </c>
      <c r="N161" s="33">
        <v>1589.8</v>
      </c>
      <c r="O161" s="33">
        <v>1769.944133</v>
      </c>
      <c r="P161" s="33">
        <v>1769.944133</v>
      </c>
      <c r="Q161" s="33">
        <v>1769.944133</v>
      </c>
      <c r="R161" s="33">
        <v>1589.8</v>
      </c>
      <c r="S161" s="33">
        <v>1769.944133</v>
      </c>
      <c r="T161" s="33">
        <v>1769.944133</v>
      </c>
      <c r="U161" s="33">
        <v>1589.8</v>
      </c>
      <c r="V161" s="33">
        <v>1589.8</v>
      </c>
      <c r="W161" s="33">
        <v>1769.944133</v>
      </c>
      <c r="X161" s="33">
        <v>1769.944133</v>
      </c>
      <c r="Y161" s="33">
        <v>1769.944133</v>
      </c>
      <c r="Z161" s="33">
        <v>1589.8</v>
      </c>
      <c r="AA161" s="33">
        <v>1769.944133</v>
      </c>
      <c r="AB161" s="33">
        <v>1769.944133</v>
      </c>
      <c r="AC161" s="33">
        <v>1589.8</v>
      </c>
      <c r="AD161" s="33">
        <v>1589.8</v>
      </c>
      <c r="AE161" s="33">
        <v>1769.944133</v>
      </c>
      <c r="AF161" s="33">
        <v>1769.944133</v>
      </c>
      <c r="AG161" s="33">
        <v>1589.8</v>
      </c>
      <c r="AH161" s="33">
        <v>1589.8</v>
      </c>
      <c r="AI161" s="33">
        <v>1769.944133</v>
      </c>
      <c r="AJ161" s="33">
        <v>1589.8</v>
      </c>
      <c r="AK161" s="33">
        <v>1589.8</v>
      </c>
      <c r="AL161" s="33">
        <v>1589.8</v>
      </c>
      <c r="AM161" s="33">
        <v>1769.944133</v>
      </c>
      <c r="AN161" s="33">
        <v>1769.944133</v>
      </c>
      <c r="AO161" s="33">
        <v>1589.8</v>
      </c>
      <c r="AP161" s="33">
        <v>1769.944133</v>
      </c>
      <c r="AQ161" s="33">
        <v>1769.944133</v>
      </c>
      <c r="AR161" s="33">
        <v>1769.944133</v>
      </c>
      <c r="AS161" s="33">
        <v>1589.8</v>
      </c>
      <c r="AT161" s="33">
        <v>1769.944133</v>
      </c>
      <c r="AU161" s="33">
        <v>1769.944133</v>
      </c>
      <c r="AV161" s="33">
        <v>1769.944133</v>
      </c>
      <c r="AW161" s="33">
        <v>1589.8</v>
      </c>
      <c r="AX161" s="33">
        <v>1769.944133</v>
      </c>
      <c r="AY161" s="33">
        <v>1769.944133</v>
      </c>
      <c r="AZ161" s="33">
        <v>1769.944133</v>
      </c>
      <c r="BA161" s="33">
        <v>1589.8</v>
      </c>
      <c r="BB161" s="33">
        <v>1769.944133</v>
      </c>
      <c r="BC161" s="33">
        <v>1769.944133</v>
      </c>
      <c r="BD161" s="33">
        <v>1769.944133</v>
      </c>
      <c r="BE161" s="33">
        <v>1589.8</v>
      </c>
      <c r="BF161" s="33">
        <v>1769.944133</v>
      </c>
      <c r="BG161" s="33">
        <v>1769.944133</v>
      </c>
      <c r="BH161" s="33">
        <v>3052.6641730000001</v>
      </c>
      <c r="BI161" s="33">
        <v>2872.5200399999999</v>
      </c>
      <c r="BJ161" s="33">
        <v>3052.6641730000001</v>
      </c>
      <c r="BK161" s="33">
        <v>3052.6641730000001</v>
      </c>
      <c r="BL161" s="33">
        <v>3052.6641730000001</v>
      </c>
      <c r="BM161" s="33">
        <v>2872.5200399999999</v>
      </c>
      <c r="BN161" s="33">
        <v>3052.6641730000001</v>
      </c>
      <c r="BO161" s="33">
        <v>3052.6641730000001</v>
      </c>
      <c r="BP161" s="33">
        <v>3052.6641730000001</v>
      </c>
      <c r="BQ161" s="33">
        <v>2872.5200399999999</v>
      </c>
      <c r="BR161" s="33">
        <v>3052.6641730000001</v>
      </c>
      <c r="BS161" s="33">
        <v>3052.6641730000001</v>
      </c>
      <c r="BT161" s="33">
        <v>3052.6641730000001</v>
      </c>
      <c r="BU161" s="33">
        <v>2872.5200399999999</v>
      </c>
      <c r="BV161" s="33">
        <v>3052.6641730000001</v>
      </c>
      <c r="BW161" s="33">
        <v>3052.6641730000001</v>
      </c>
      <c r="BX161" s="33">
        <v>3052.6641730000001</v>
      </c>
      <c r="BY161" s="33">
        <v>2872.5200399999999</v>
      </c>
      <c r="BZ161" s="33">
        <v>3052.6641730000001</v>
      </c>
      <c r="CA161" s="33">
        <v>3052.6641730000001</v>
      </c>
      <c r="CB161" s="33">
        <v>3052.6641730000001</v>
      </c>
      <c r="CC161" s="33">
        <v>2872.5200399999999</v>
      </c>
      <c r="CD161" s="33">
        <v>3052.6641730000001</v>
      </c>
      <c r="CE161" s="33">
        <v>3052.6641730000001</v>
      </c>
      <c r="CF161" s="33">
        <v>3052.6641730000001</v>
      </c>
      <c r="CG161" s="33">
        <v>2872.5200399999999</v>
      </c>
      <c r="CH161" s="33">
        <v>3052.6641730000001</v>
      </c>
      <c r="CI161" s="33">
        <v>3052.6641730000001</v>
      </c>
      <c r="CJ161" s="33">
        <v>3052.6641730000001</v>
      </c>
      <c r="CK161" s="33">
        <v>2872.5200399999999</v>
      </c>
      <c r="CL161" s="33">
        <v>3052.6641730000001</v>
      </c>
      <c r="CM161" s="33">
        <v>3052.6641730000001</v>
      </c>
      <c r="CN161" s="33">
        <v>3052.6641730000001</v>
      </c>
      <c r="CO161" s="33">
        <v>2872.5200399999999</v>
      </c>
      <c r="CP161" s="33">
        <v>3052.6641730000001</v>
      </c>
      <c r="CQ161" s="33">
        <v>3052.6641730000001</v>
      </c>
      <c r="CR161" s="33">
        <v>3052.6641730000001</v>
      </c>
      <c r="CS161" s="33">
        <v>2872.5200399999999</v>
      </c>
      <c r="CT161" s="33">
        <v>3052.6641730000001</v>
      </c>
      <c r="CU161" s="33">
        <v>3052.6641730000001</v>
      </c>
      <c r="CV161" s="33">
        <v>3052.6641730000001</v>
      </c>
      <c r="CW161" s="33">
        <v>2872.5200399999999</v>
      </c>
      <c r="CX161" s="33">
        <v>3052.6641730000001</v>
      </c>
      <c r="CY161" s="33">
        <v>3052.6641730000001</v>
      </c>
      <c r="CZ161" s="33">
        <v>3052.6641730000001</v>
      </c>
      <c r="DA161" s="33">
        <v>2872.5200399999999</v>
      </c>
      <c r="DB161" s="33">
        <v>3052.6641730000001</v>
      </c>
      <c r="DC161" s="33">
        <v>3052.6641730000001</v>
      </c>
      <c r="DD161" s="33">
        <v>3052.6641730000001</v>
      </c>
      <c r="DE161" s="33">
        <v>2872.5200399999999</v>
      </c>
      <c r="DF161" s="33">
        <v>3052.6641730000001</v>
      </c>
      <c r="DG161" s="33">
        <v>3052.6641730000001</v>
      </c>
      <c r="DH161" s="33">
        <v>3052.6641730000001</v>
      </c>
      <c r="DI161" s="33">
        <v>2872.5200399999999</v>
      </c>
      <c r="DJ161" s="33">
        <v>3052.6641730000001</v>
      </c>
      <c r="DK161" s="33">
        <v>3052.6641730000001</v>
      </c>
      <c r="DL161" s="33">
        <v>3052.6641730000001</v>
      </c>
      <c r="DM161" s="33">
        <v>2872.5200399999999</v>
      </c>
      <c r="DN161" s="33">
        <v>2872.5200399999999</v>
      </c>
      <c r="DO161" s="33">
        <v>3052.6641730000001</v>
      </c>
      <c r="DP161" s="33">
        <v>3052.6641730000001</v>
      </c>
      <c r="DQ161" s="33">
        <v>2872.5200399999999</v>
      </c>
      <c r="DR161" s="33">
        <v>2872.5200399999999</v>
      </c>
      <c r="DS161" s="33">
        <v>3052.6641730000001</v>
      </c>
      <c r="DT161" s="33">
        <v>3052.6641730000001</v>
      </c>
      <c r="DU161" s="33">
        <v>2872.5200399999999</v>
      </c>
      <c r="DV161" s="33">
        <v>2872.5200399999999</v>
      </c>
      <c r="DW161" s="33">
        <v>3052.6641730000001</v>
      </c>
      <c r="DX161" s="33">
        <v>3052.6641730000001</v>
      </c>
      <c r="DY161" s="33">
        <v>2872.5200399999999</v>
      </c>
      <c r="DZ161" s="33">
        <v>2872.5200399999999</v>
      </c>
      <c r="EA161" s="33">
        <v>3052.6641730000001</v>
      </c>
      <c r="EB161" s="33">
        <v>3052.6641730000001</v>
      </c>
      <c r="EC161" s="33">
        <v>2872.5200399999999</v>
      </c>
      <c r="ED161" s="33">
        <v>2872.5200399999999</v>
      </c>
      <c r="EE161" s="33">
        <v>3052.6641730000001</v>
      </c>
      <c r="EF161" s="33">
        <v>3052.6641730000001</v>
      </c>
      <c r="EG161" s="33">
        <v>2872.5200399999999</v>
      </c>
      <c r="EH161" s="33">
        <v>2872.5200399999999</v>
      </c>
      <c r="EI161" s="33">
        <v>3052.6641730000001</v>
      </c>
      <c r="EJ161" s="33">
        <v>3052.6641730000001</v>
      </c>
      <c r="EK161" s="33">
        <v>2872.5200399999999</v>
      </c>
      <c r="EL161" s="33">
        <v>2872.5200399999999</v>
      </c>
      <c r="EM161" s="33">
        <v>3052.6641730000001</v>
      </c>
      <c r="EN161" s="33">
        <v>3052.6641730000001</v>
      </c>
      <c r="EO161" s="33">
        <v>2872.5200399999999</v>
      </c>
      <c r="EP161" s="33">
        <v>2872.5200399999999</v>
      </c>
      <c r="EQ161" s="33">
        <v>3052.6641730000001</v>
      </c>
      <c r="ER161" s="33">
        <v>3052.6641730000001</v>
      </c>
      <c r="ES161" s="33">
        <v>2872.5200399999999</v>
      </c>
      <c r="ET161" s="33">
        <v>2872.5200399999999</v>
      </c>
      <c r="EU161" s="33">
        <v>3052.6641730000001</v>
      </c>
      <c r="EV161" s="33">
        <v>3052.6641730000001</v>
      </c>
      <c r="EW161" s="33">
        <v>2872.5200399999999</v>
      </c>
      <c r="EX161" s="33">
        <v>2872.5200399999999</v>
      </c>
      <c r="EY161" s="33">
        <v>3052.6641730000001</v>
      </c>
      <c r="EZ161" s="33">
        <v>3052.6641730000001</v>
      </c>
      <c r="FA161" s="33">
        <v>2872.5200399999999</v>
      </c>
      <c r="FB161" s="33">
        <v>2872.5200399999999</v>
      </c>
      <c r="FC161" s="33">
        <v>3052.6641730000001</v>
      </c>
    </row>
    <row r="162" spans="2:159" x14ac:dyDescent="0.25">
      <c r="B162" s="33" t="s">
        <v>22</v>
      </c>
      <c r="C162" s="33" t="s">
        <v>36</v>
      </c>
      <c r="D162" s="33">
        <v>235.94893389999999</v>
      </c>
      <c r="E162" s="33">
        <v>235.94893389999999</v>
      </c>
      <c r="G162" s="33">
        <v>160.9453895</v>
      </c>
      <c r="H162" s="33">
        <v>235.94893389999999</v>
      </c>
      <c r="I162" s="33">
        <v>235.94893389999999</v>
      </c>
      <c r="K162" s="33">
        <v>160.9453895</v>
      </c>
      <c r="L162" s="33">
        <v>235.94893389999999</v>
      </c>
      <c r="M162" s="33">
        <v>160.9453895</v>
      </c>
      <c r="O162" s="33">
        <v>160.9453895</v>
      </c>
      <c r="P162" s="33">
        <v>235.94893389999999</v>
      </c>
      <c r="Q162" s="33">
        <v>235.94893389999999</v>
      </c>
      <c r="S162" s="33">
        <v>160.9453895</v>
      </c>
      <c r="T162" s="33">
        <v>160.9453895</v>
      </c>
      <c r="X162" s="33">
        <v>160.9453895</v>
      </c>
      <c r="AA162" s="33">
        <v>39.713372290000002</v>
      </c>
      <c r="AQ162" s="33">
        <v>160.9453895</v>
      </c>
      <c r="AU162" s="33">
        <v>178.0544238</v>
      </c>
      <c r="AY162" s="33">
        <v>160.9453895</v>
      </c>
      <c r="BC162" s="33">
        <v>160.9453895</v>
      </c>
      <c r="BG162" s="33">
        <v>75.003544340000005</v>
      </c>
      <c r="BK162" s="33">
        <v>75.003544340000005</v>
      </c>
    </row>
    <row r="163" spans="2:159" x14ac:dyDescent="0.25">
      <c r="B163" s="33" t="s">
        <v>22</v>
      </c>
      <c r="C163" s="33" t="s">
        <v>37</v>
      </c>
    </row>
    <row r="164" spans="2:159" x14ac:dyDescent="0.25">
      <c r="B164" s="33" t="s">
        <v>22</v>
      </c>
      <c r="C164" s="33" t="s">
        <v>38</v>
      </c>
      <c r="D164" s="33">
        <v>1821.150828</v>
      </c>
      <c r="E164" s="33">
        <v>1217.975179</v>
      </c>
      <c r="G164" s="33">
        <v>1039.6902279999999</v>
      </c>
      <c r="H164" s="33">
        <v>1821.150828</v>
      </c>
      <c r="I164" s="33">
        <v>1821.150828</v>
      </c>
      <c r="K164" s="33">
        <v>1171.6044440000001</v>
      </c>
      <c r="L164" s="33">
        <v>1821.150828</v>
      </c>
      <c r="M164" s="33">
        <v>1051.145158</v>
      </c>
      <c r="O164" s="33">
        <v>151.1041764</v>
      </c>
      <c r="P164" s="33">
        <v>1821.150828</v>
      </c>
      <c r="Q164" s="33">
        <v>1821.150828</v>
      </c>
      <c r="S164" s="33">
        <v>1171.6044440000001</v>
      </c>
      <c r="T164" s="33">
        <v>1039.6902279999999</v>
      </c>
      <c r="X164" s="33">
        <v>1120.7956529999999</v>
      </c>
      <c r="AQ164" s="33">
        <v>1039.6902279999999</v>
      </c>
      <c r="AU164" s="33">
        <v>1217.975179</v>
      </c>
      <c r="AY164" s="33">
        <v>1217.975179</v>
      </c>
      <c r="BC164" s="33">
        <v>1039.6902279999999</v>
      </c>
      <c r="BG164" s="33">
        <v>537.26652279999996</v>
      </c>
      <c r="BK164" s="33">
        <v>510.17357190000001</v>
      </c>
      <c r="BO164" s="33">
        <v>172.3377988</v>
      </c>
    </row>
    <row r="165" spans="2:159" x14ac:dyDescent="0.25">
      <c r="B165" s="33" t="s">
        <v>22</v>
      </c>
      <c r="C165" s="33" t="s">
        <v>39</v>
      </c>
      <c r="K165" s="33">
        <v>2.8363097490000002</v>
      </c>
      <c r="S165" s="33">
        <v>201.54470069999999</v>
      </c>
      <c r="T165" s="33">
        <v>157.20025709999999</v>
      </c>
      <c r="X165" s="33">
        <v>157.20025709999999</v>
      </c>
      <c r="AQ165" s="33">
        <v>157.20025709999999</v>
      </c>
      <c r="AU165" s="33">
        <v>157.20025709999999</v>
      </c>
      <c r="AY165" s="33">
        <v>157.20025709999999</v>
      </c>
      <c r="BC165" s="33">
        <v>157.20025709999999</v>
      </c>
    </row>
    <row r="166" spans="2:159" x14ac:dyDescent="0.25">
      <c r="B166" s="33" t="s">
        <v>22</v>
      </c>
      <c r="C166" s="33" t="s">
        <v>40</v>
      </c>
    </row>
    <row r="167" spans="2:159" x14ac:dyDescent="0.25">
      <c r="B167" s="33" t="s">
        <v>22</v>
      </c>
      <c r="C167" s="33" t="s">
        <v>41</v>
      </c>
      <c r="BG167" s="33">
        <v>305.29236479999997</v>
      </c>
      <c r="BK167" s="33">
        <v>305.29236479999997</v>
      </c>
    </row>
    <row r="168" spans="2:159" x14ac:dyDescent="0.25">
      <c r="B168" s="33" t="s">
        <v>22</v>
      </c>
      <c r="C168" s="33" t="s">
        <v>42</v>
      </c>
      <c r="BG168" s="33">
        <v>97.704767700000005</v>
      </c>
      <c r="BK168" s="33">
        <v>97.704767700000005</v>
      </c>
    </row>
    <row r="169" spans="2:159" x14ac:dyDescent="0.25">
      <c r="B169" s="33" t="s">
        <v>22</v>
      </c>
      <c r="C169" s="33" t="s">
        <v>43</v>
      </c>
    </row>
    <row r="170" spans="2:159" x14ac:dyDescent="0.25">
      <c r="B170" s="33" t="s">
        <v>22</v>
      </c>
      <c r="C170" s="33" t="s">
        <v>44</v>
      </c>
    </row>
    <row r="171" spans="2:159" x14ac:dyDescent="0.25">
      <c r="B171" s="33" t="s">
        <v>22</v>
      </c>
      <c r="C171" s="33" t="s">
        <v>45</v>
      </c>
    </row>
    <row r="172" spans="2:159" x14ac:dyDescent="0.25">
      <c r="B172" s="33" t="s">
        <v>22</v>
      </c>
      <c r="C172" s="33" t="s">
        <v>46</v>
      </c>
    </row>
    <row r="173" spans="2:159" x14ac:dyDescent="0.25">
      <c r="B173" s="33" t="s">
        <v>22</v>
      </c>
      <c r="C173" s="33" t="s">
        <v>15</v>
      </c>
      <c r="D173" s="33">
        <v>2057.0997619999998</v>
      </c>
      <c r="E173" s="33">
        <v>1453.9241119999999</v>
      </c>
      <c r="F173" s="33">
        <v>0</v>
      </c>
      <c r="G173" s="33">
        <v>1200.6356169999999</v>
      </c>
      <c r="H173" s="33">
        <v>2057.0997619999998</v>
      </c>
      <c r="I173" s="33">
        <v>2057.0997619999998</v>
      </c>
      <c r="J173" s="33">
        <v>0</v>
      </c>
      <c r="K173" s="33">
        <v>1335.3861429999999</v>
      </c>
      <c r="L173" s="33">
        <v>2057.0997619999998</v>
      </c>
      <c r="M173" s="33">
        <v>1212.090547</v>
      </c>
      <c r="N173" s="33">
        <v>0</v>
      </c>
      <c r="O173" s="33">
        <v>312.0495659</v>
      </c>
      <c r="P173" s="33">
        <v>2057.0997619999998</v>
      </c>
      <c r="Q173" s="33">
        <v>2057.0997619999998</v>
      </c>
      <c r="R173" s="33">
        <v>0</v>
      </c>
      <c r="S173" s="33">
        <v>1534.0945340000001</v>
      </c>
      <c r="T173" s="33">
        <v>1357.8358740000001</v>
      </c>
      <c r="U173" s="33">
        <v>0</v>
      </c>
      <c r="V173" s="33">
        <v>0</v>
      </c>
      <c r="W173" s="33">
        <v>0</v>
      </c>
      <c r="X173" s="33">
        <v>1438.9413</v>
      </c>
      <c r="Y173" s="33">
        <v>0</v>
      </c>
      <c r="Z173" s="33">
        <v>0</v>
      </c>
      <c r="AA173" s="33">
        <v>39.713372290000002</v>
      </c>
      <c r="AB173" s="33">
        <v>0</v>
      </c>
      <c r="AC173" s="33">
        <v>0</v>
      </c>
      <c r="AD173" s="33">
        <v>0</v>
      </c>
      <c r="AE173" s="33">
        <v>0</v>
      </c>
      <c r="AF173" s="33">
        <v>0</v>
      </c>
      <c r="AG173" s="33">
        <v>0</v>
      </c>
      <c r="AH173" s="33">
        <v>0</v>
      </c>
      <c r="AI173" s="33">
        <v>0</v>
      </c>
      <c r="AJ173" s="33">
        <v>0</v>
      </c>
      <c r="AK173" s="33">
        <v>0</v>
      </c>
      <c r="AL173" s="33">
        <v>0</v>
      </c>
      <c r="AM173" s="33">
        <v>0</v>
      </c>
      <c r="AN173" s="33">
        <v>0</v>
      </c>
      <c r="AO173" s="33">
        <v>0</v>
      </c>
      <c r="AP173" s="33">
        <v>0</v>
      </c>
      <c r="AQ173" s="33">
        <v>1357.8358740000001</v>
      </c>
      <c r="AR173" s="33">
        <v>0</v>
      </c>
      <c r="AS173" s="33">
        <v>0</v>
      </c>
      <c r="AT173" s="33">
        <v>0</v>
      </c>
      <c r="AU173" s="33">
        <v>1553.229859</v>
      </c>
      <c r="AV173" s="33">
        <v>0</v>
      </c>
      <c r="AW173" s="33">
        <v>0</v>
      </c>
      <c r="AX173" s="33">
        <v>0</v>
      </c>
      <c r="AY173" s="33">
        <v>1536.120825</v>
      </c>
      <c r="AZ173" s="33">
        <v>0</v>
      </c>
      <c r="BA173" s="33">
        <v>0</v>
      </c>
      <c r="BB173" s="33">
        <v>0</v>
      </c>
      <c r="BC173" s="33">
        <v>1357.8358740000001</v>
      </c>
      <c r="BD173" s="33">
        <v>0</v>
      </c>
      <c r="BE173" s="33">
        <v>0</v>
      </c>
      <c r="BF173" s="33">
        <v>0</v>
      </c>
      <c r="BG173" s="33">
        <v>1015.2672</v>
      </c>
      <c r="BH173" s="33">
        <v>0</v>
      </c>
      <c r="BI173" s="33">
        <v>0</v>
      </c>
      <c r="BJ173" s="33">
        <v>0</v>
      </c>
      <c r="BK173" s="33">
        <v>988.17424879999999</v>
      </c>
      <c r="BL173" s="33">
        <v>0</v>
      </c>
      <c r="BM173" s="33">
        <v>0</v>
      </c>
      <c r="BN173" s="33">
        <v>0</v>
      </c>
      <c r="BO173" s="33">
        <v>172.3377988</v>
      </c>
      <c r="BP173" s="33">
        <v>0</v>
      </c>
      <c r="BQ173" s="33">
        <v>0</v>
      </c>
      <c r="BR173" s="33">
        <v>0</v>
      </c>
      <c r="BS173" s="33">
        <v>0</v>
      </c>
      <c r="BT173" s="33">
        <v>0</v>
      </c>
      <c r="BU173" s="33">
        <v>0</v>
      </c>
      <c r="BV173" s="33">
        <v>0</v>
      </c>
      <c r="BW173" s="33">
        <v>0</v>
      </c>
      <c r="BX173" s="33">
        <v>0</v>
      </c>
      <c r="BY173" s="33">
        <v>0</v>
      </c>
      <c r="BZ173" s="33">
        <v>0</v>
      </c>
      <c r="CA173" s="33">
        <v>0</v>
      </c>
      <c r="CB173" s="33">
        <v>0</v>
      </c>
      <c r="CC173" s="33">
        <v>0</v>
      </c>
      <c r="CD173" s="33">
        <v>0</v>
      </c>
      <c r="CE173" s="33">
        <v>0</v>
      </c>
      <c r="CF173" s="33">
        <v>0</v>
      </c>
      <c r="CG173" s="33">
        <v>0</v>
      </c>
      <c r="CH173" s="33">
        <v>0</v>
      </c>
      <c r="CI173" s="33">
        <v>0</v>
      </c>
      <c r="CJ173" s="33">
        <v>0</v>
      </c>
      <c r="CK173" s="33">
        <v>0</v>
      </c>
      <c r="CL173" s="33">
        <v>0</v>
      </c>
      <c r="CM173" s="33">
        <v>0</v>
      </c>
      <c r="CN173" s="33">
        <v>0</v>
      </c>
      <c r="CO173" s="33">
        <v>0</v>
      </c>
      <c r="CP173" s="33">
        <v>0</v>
      </c>
      <c r="CQ173" s="33">
        <v>0</v>
      </c>
      <c r="CR173" s="33">
        <v>0</v>
      </c>
      <c r="CS173" s="33">
        <v>0</v>
      </c>
      <c r="CT173" s="33">
        <v>0</v>
      </c>
      <c r="CU173" s="33">
        <v>0</v>
      </c>
      <c r="CV173" s="33">
        <v>0</v>
      </c>
      <c r="CW173" s="33">
        <v>0</v>
      </c>
      <c r="CX173" s="33">
        <v>0</v>
      </c>
      <c r="CY173" s="33">
        <v>0</v>
      </c>
      <c r="CZ173" s="33">
        <v>0</v>
      </c>
      <c r="DA173" s="33">
        <v>0</v>
      </c>
      <c r="DB173" s="33">
        <v>0</v>
      </c>
      <c r="DC173" s="33">
        <v>0</v>
      </c>
      <c r="DD173" s="33">
        <v>0</v>
      </c>
      <c r="DE173" s="33">
        <v>0</v>
      </c>
      <c r="DF173" s="33">
        <v>0</v>
      </c>
      <c r="DG173" s="33">
        <v>0</v>
      </c>
      <c r="DH173" s="33">
        <v>0</v>
      </c>
      <c r="DI173" s="33">
        <v>0</v>
      </c>
      <c r="DJ173" s="33">
        <v>0</v>
      </c>
      <c r="DK173" s="33">
        <v>0</v>
      </c>
      <c r="DL173" s="33">
        <v>0</v>
      </c>
      <c r="DM173" s="33">
        <v>0</v>
      </c>
      <c r="DN173" s="33">
        <v>0</v>
      </c>
      <c r="DO173" s="33">
        <v>0</v>
      </c>
      <c r="DP173" s="33">
        <v>0</v>
      </c>
      <c r="DQ173" s="33">
        <v>0</v>
      </c>
      <c r="DR173" s="33">
        <v>0</v>
      </c>
      <c r="DS173" s="33">
        <v>0</v>
      </c>
      <c r="DT173" s="33">
        <v>0</v>
      </c>
      <c r="DU173" s="33">
        <v>0</v>
      </c>
      <c r="DV173" s="33">
        <v>0</v>
      </c>
      <c r="DW173" s="33">
        <v>0</v>
      </c>
      <c r="DX173" s="33">
        <v>0</v>
      </c>
      <c r="DY173" s="33">
        <v>0</v>
      </c>
      <c r="DZ173" s="33">
        <v>0</v>
      </c>
      <c r="EA173" s="33">
        <v>0</v>
      </c>
      <c r="EB173" s="33">
        <v>0</v>
      </c>
      <c r="EC173" s="33">
        <v>0</v>
      </c>
      <c r="ED173" s="33">
        <v>0</v>
      </c>
      <c r="EE173" s="33">
        <v>0</v>
      </c>
      <c r="EF173" s="33">
        <v>0</v>
      </c>
      <c r="EG173" s="33">
        <v>0</v>
      </c>
      <c r="EH173" s="33">
        <v>0</v>
      </c>
      <c r="EI173" s="33">
        <v>0</v>
      </c>
      <c r="EJ173" s="33">
        <v>0</v>
      </c>
      <c r="EK173" s="33">
        <v>0</v>
      </c>
      <c r="EL173" s="33">
        <v>0</v>
      </c>
      <c r="EM173" s="33">
        <v>0</v>
      </c>
      <c r="EN173" s="33">
        <v>0</v>
      </c>
      <c r="EO173" s="33">
        <v>0</v>
      </c>
      <c r="EP173" s="33">
        <v>0</v>
      </c>
      <c r="EQ173" s="33">
        <v>0</v>
      </c>
      <c r="ER173" s="33">
        <v>0</v>
      </c>
      <c r="ES173" s="33">
        <v>0</v>
      </c>
      <c r="ET173" s="33">
        <v>0</v>
      </c>
      <c r="EU173" s="33">
        <v>0</v>
      </c>
      <c r="EV173" s="33">
        <v>0</v>
      </c>
      <c r="EW173" s="33">
        <v>0</v>
      </c>
      <c r="EX173" s="33">
        <v>0</v>
      </c>
      <c r="EY173" s="33">
        <v>0</v>
      </c>
      <c r="EZ173" s="33">
        <v>0</v>
      </c>
      <c r="FA173" s="33">
        <v>0</v>
      </c>
      <c r="FB173" s="33">
        <v>0</v>
      </c>
      <c r="FC173" s="33">
        <v>0</v>
      </c>
    </row>
    <row r="174" spans="2:159" x14ac:dyDescent="0.25">
      <c r="B174" s="33" t="s">
        <v>23</v>
      </c>
      <c r="C174" s="33" t="s">
        <v>36</v>
      </c>
      <c r="D174" s="33">
        <v>305.65718070000003</v>
      </c>
      <c r="E174" s="33">
        <v>188.07100399999999</v>
      </c>
      <c r="H174" s="33">
        <v>305.65718070000003</v>
      </c>
      <c r="I174" s="33">
        <v>305.65718070000003</v>
      </c>
      <c r="K174" s="33">
        <v>92.101969089999997</v>
      </c>
      <c r="L174" s="33">
        <v>305.65718070000003</v>
      </c>
      <c r="M174" s="33">
        <v>92.101969089999997</v>
      </c>
      <c r="P174" s="33">
        <v>305.65718070000003</v>
      </c>
      <c r="Q174" s="33">
        <v>305.65718070000003</v>
      </c>
      <c r="S174" s="33">
        <v>92.101969089999997</v>
      </c>
      <c r="X174" s="33">
        <v>92.101969089999997</v>
      </c>
      <c r="AU174" s="33">
        <v>176.68719200000001</v>
      </c>
      <c r="AY174" s="33">
        <v>144.24462370000001</v>
      </c>
      <c r="BG174" s="33">
        <v>128.96998869999999</v>
      </c>
      <c r="BK174" s="33">
        <v>11.383812000000001</v>
      </c>
    </row>
    <row r="175" spans="2:159" x14ac:dyDescent="0.25">
      <c r="B175" s="33" t="s">
        <v>23</v>
      </c>
      <c r="C175" s="33" t="s">
        <v>37</v>
      </c>
    </row>
    <row r="176" spans="2:159" x14ac:dyDescent="0.25">
      <c r="B176" s="33" t="s">
        <v>23</v>
      </c>
      <c r="C176" s="33" t="s">
        <v>38</v>
      </c>
      <c r="D176" s="33">
        <v>418.69022510000002</v>
      </c>
      <c r="E176" s="33">
        <v>270.02569260000001</v>
      </c>
      <c r="G176" s="33">
        <v>7.5442441499999999</v>
      </c>
      <c r="H176" s="33">
        <v>418.69022510000002</v>
      </c>
      <c r="I176" s="33">
        <v>418.69022510000002</v>
      </c>
      <c r="K176" s="33">
        <v>7.5442441499999999</v>
      </c>
      <c r="L176" s="33">
        <v>418.69022510000002</v>
      </c>
      <c r="M176" s="33">
        <v>7.5442441499999999</v>
      </c>
      <c r="P176" s="33">
        <v>418.69022510000002</v>
      </c>
      <c r="Q176" s="33">
        <v>418.69022510000002</v>
      </c>
      <c r="S176" s="33">
        <v>7.5442441499999999</v>
      </c>
      <c r="T176" s="33">
        <v>7.5442441499999999</v>
      </c>
      <c r="X176" s="33">
        <v>7.5442441499999999</v>
      </c>
      <c r="AQ176" s="33">
        <v>7.5442441499999999</v>
      </c>
      <c r="AU176" s="33">
        <v>155.17098870000001</v>
      </c>
      <c r="AY176" s="33">
        <v>41.376385149999997</v>
      </c>
    </row>
    <row r="177" spans="2:159" x14ac:dyDescent="0.25">
      <c r="B177" s="33" t="s">
        <v>23</v>
      </c>
      <c r="C177" s="33" t="s">
        <v>39</v>
      </c>
    </row>
    <row r="178" spans="2:159" x14ac:dyDescent="0.25">
      <c r="B178" s="33" t="s">
        <v>23</v>
      </c>
      <c r="C178" s="33" t="s">
        <v>40</v>
      </c>
    </row>
    <row r="179" spans="2:159" x14ac:dyDescent="0.25">
      <c r="B179" s="33" t="s">
        <v>23</v>
      </c>
      <c r="C179" s="33" t="s">
        <v>41</v>
      </c>
    </row>
    <row r="180" spans="2:159" x14ac:dyDescent="0.25">
      <c r="B180" s="33" t="s">
        <v>23</v>
      </c>
      <c r="C180" s="33" t="s">
        <v>42</v>
      </c>
    </row>
    <row r="181" spans="2:159" x14ac:dyDescent="0.25">
      <c r="B181" s="33" t="s">
        <v>23</v>
      </c>
      <c r="C181" s="33" t="s">
        <v>43</v>
      </c>
    </row>
    <row r="182" spans="2:159" x14ac:dyDescent="0.25">
      <c r="B182" s="33" t="s">
        <v>23</v>
      </c>
      <c r="C182" s="33" t="s">
        <v>44</v>
      </c>
    </row>
    <row r="183" spans="2:159" x14ac:dyDescent="0.25">
      <c r="B183" s="33" t="s">
        <v>23</v>
      </c>
      <c r="C183" s="33" t="s">
        <v>45</v>
      </c>
    </row>
    <row r="184" spans="2:159" x14ac:dyDescent="0.25">
      <c r="B184" s="33" t="s">
        <v>23</v>
      </c>
      <c r="C184" s="33" t="s">
        <v>46</v>
      </c>
    </row>
    <row r="185" spans="2:159" x14ac:dyDescent="0.25">
      <c r="B185" s="33" t="s">
        <v>23</v>
      </c>
      <c r="C185" s="33" t="s">
        <v>15</v>
      </c>
      <c r="D185" s="33">
        <v>724.34740580000005</v>
      </c>
      <c r="E185" s="33">
        <v>458.09669659999997</v>
      </c>
      <c r="F185" s="33">
        <v>0</v>
      </c>
      <c r="G185" s="33">
        <v>7.5442441499999999</v>
      </c>
      <c r="H185" s="33">
        <v>724.34740580000005</v>
      </c>
      <c r="I185" s="33">
        <v>724.34740580000005</v>
      </c>
      <c r="J185" s="33">
        <v>0</v>
      </c>
      <c r="K185" s="33">
        <v>99.646213239999994</v>
      </c>
      <c r="L185" s="33">
        <v>724.34740580000005</v>
      </c>
      <c r="M185" s="33">
        <v>99.646213239999994</v>
      </c>
      <c r="N185" s="33">
        <v>0</v>
      </c>
      <c r="O185" s="33">
        <v>0</v>
      </c>
      <c r="P185" s="33">
        <v>724.34740580000005</v>
      </c>
      <c r="Q185" s="33">
        <v>724.34740580000005</v>
      </c>
      <c r="R185" s="33">
        <v>0</v>
      </c>
      <c r="S185" s="33">
        <v>99.646213239999994</v>
      </c>
      <c r="T185" s="33">
        <v>7.5442441499999999</v>
      </c>
      <c r="U185" s="33">
        <v>0</v>
      </c>
      <c r="V185" s="33">
        <v>0</v>
      </c>
      <c r="W185" s="33">
        <v>0</v>
      </c>
      <c r="X185" s="33">
        <v>99.646213239999994</v>
      </c>
      <c r="Y185" s="33">
        <v>0</v>
      </c>
      <c r="Z185" s="33">
        <v>0</v>
      </c>
      <c r="AA185" s="33">
        <v>0</v>
      </c>
      <c r="AB185" s="33">
        <v>0</v>
      </c>
      <c r="AC185" s="33">
        <v>0</v>
      </c>
      <c r="AD185" s="33">
        <v>0</v>
      </c>
      <c r="AE185" s="33">
        <v>0</v>
      </c>
      <c r="AF185" s="33">
        <v>0</v>
      </c>
      <c r="AG185" s="33">
        <v>0</v>
      </c>
      <c r="AH185" s="33">
        <v>0</v>
      </c>
      <c r="AI185" s="33">
        <v>0</v>
      </c>
      <c r="AJ185" s="33">
        <v>0</v>
      </c>
      <c r="AK185" s="33">
        <v>0</v>
      </c>
      <c r="AL185" s="33">
        <v>0</v>
      </c>
      <c r="AM185" s="33">
        <v>0</v>
      </c>
      <c r="AN185" s="33">
        <v>0</v>
      </c>
      <c r="AO185" s="33">
        <v>0</v>
      </c>
      <c r="AP185" s="33">
        <v>0</v>
      </c>
      <c r="AQ185" s="33">
        <v>7.5442441499999999</v>
      </c>
      <c r="AR185" s="33">
        <v>0</v>
      </c>
      <c r="AS185" s="33">
        <v>0</v>
      </c>
      <c r="AT185" s="33">
        <v>0</v>
      </c>
      <c r="AU185" s="33">
        <v>331.85818069999999</v>
      </c>
      <c r="AV185" s="33">
        <v>0</v>
      </c>
      <c r="AW185" s="33">
        <v>0</v>
      </c>
      <c r="AX185" s="33">
        <v>0</v>
      </c>
      <c r="AY185" s="33">
        <v>185.6210088</v>
      </c>
      <c r="AZ185" s="33">
        <v>0</v>
      </c>
      <c r="BA185" s="33">
        <v>0</v>
      </c>
      <c r="BB185" s="33">
        <v>0</v>
      </c>
      <c r="BC185" s="33">
        <v>0</v>
      </c>
      <c r="BD185" s="33">
        <v>0</v>
      </c>
      <c r="BE185" s="33">
        <v>0</v>
      </c>
      <c r="BF185" s="33">
        <v>0</v>
      </c>
      <c r="BG185" s="33">
        <v>128.96998869999999</v>
      </c>
      <c r="BH185" s="33">
        <v>0</v>
      </c>
      <c r="BI185" s="33">
        <v>0</v>
      </c>
      <c r="BJ185" s="33">
        <v>0</v>
      </c>
      <c r="BK185" s="33">
        <v>11.383812000000001</v>
      </c>
      <c r="BL185" s="33">
        <v>0</v>
      </c>
      <c r="BM185" s="33">
        <v>0</v>
      </c>
      <c r="BN185" s="33">
        <v>0</v>
      </c>
      <c r="BO185" s="33">
        <v>0</v>
      </c>
      <c r="BP185" s="33">
        <v>0</v>
      </c>
      <c r="BQ185" s="33">
        <v>0</v>
      </c>
      <c r="BR185" s="33">
        <v>0</v>
      </c>
      <c r="BS185" s="33">
        <v>0</v>
      </c>
      <c r="BT185" s="33">
        <v>0</v>
      </c>
      <c r="BU185" s="33">
        <v>0</v>
      </c>
      <c r="BV185" s="33">
        <v>0</v>
      </c>
      <c r="BW185" s="33">
        <v>0</v>
      </c>
      <c r="BX185" s="33">
        <v>0</v>
      </c>
      <c r="BY185" s="33">
        <v>0</v>
      </c>
      <c r="BZ185" s="33">
        <v>0</v>
      </c>
      <c r="CA185" s="33">
        <v>0</v>
      </c>
      <c r="CB185" s="33">
        <v>0</v>
      </c>
      <c r="CC185" s="33">
        <v>0</v>
      </c>
      <c r="CD185" s="33">
        <v>0</v>
      </c>
      <c r="CE185" s="33">
        <v>0</v>
      </c>
      <c r="CF185" s="33">
        <v>0</v>
      </c>
      <c r="CG185" s="33">
        <v>0</v>
      </c>
      <c r="CH185" s="33">
        <v>0</v>
      </c>
      <c r="CI185" s="33">
        <v>0</v>
      </c>
      <c r="CJ185" s="33">
        <v>0</v>
      </c>
      <c r="CK185" s="33">
        <v>0</v>
      </c>
      <c r="CL185" s="33">
        <v>0</v>
      </c>
      <c r="CM185" s="33">
        <v>0</v>
      </c>
      <c r="CN185" s="33">
        <v>0</v>
      </c>
      <c r="CO185" s="33">
        <v>0</v>
      </c>
      <c r="CP185" s="33">
        <v>0</v>
      </c>
      <c r="CQ185" s="33">
        <v>0</v>
      </c>
      <c r="CR185" s="33">
        <v>0</v>
      </c>
      <c r="CS185" s="33">
        <v>0</v>
      </c>
      <c r="CT185" s="33">
        <v>0</v>
      </c>
      <c r="CU185" s="33">
        <v>0</v>
      </c>
      <c r="CV185" s="33">
        <v>0</v>
      </c>
      <c r="CW185" s="33">
        <v>0</v>
      </c>
      <c r="CX185" s="33">
        <v>0</v>
      </c>
      <c r="CY185" s="33">
        <v>0</v>
      </c>
      <c r="CZ185" s="33">
        <v>0</v>
      </c>
      <c r="DA185" s="33">
        <v>0</v>
      </c>
      <c r="DB185" s="33">
        <v>0</v>
      </c>
      <c r="DC185" s="33">
        <v>0</v>
      </c>
      <c r="DD185" s="33">
        <v>0</v>
      </c>
      <c r="DE185" s="33">
        <v>0</v>
      </c>
      <c r="DF185" s="33">
        <v>0</v>
      </c>
      <c r="DG185" s="33">
        <v>0</v>
      </c>
      <c r="DH185" s="33">
        <v>0</v>
      </c>
      <c r="DI185" s="33">
        <v>0</v>
      </c>
      <c r="DJ185" s="33">
        <v>0</v>
      </c>
      <c r="DK185" s="33">
        <v>0</v>
      </c>
      <c r="DL185" s="33">
        <v>0</v>
      </c>
      <c r="DM185" s="33">
        <v>0</v>
      </c>
      <c r="DN185" s="33">
        <v>0</v>
      </c>
      <c r="DO185" s="33">
        <v>0</v>
      </c>
      <c r="DP185" s="33">
        <v>0</v>
      </c>
      <c r="DQ185" s="33">
        <v>0</v>
      </c>
      <c r="DR185" s="33">
        <v>0</v>
      </c>
      <c r="DS185" s="33">
        <v>0</v>
      </c>
      <c r="DT185" s="33">
        <v>0</v>
      </c>
      <c r="DU185" s="33">
        <v>0</v>
      </c>
      <c r="DV185" s="33">
        <v>0</v>
      </c>
      <c r="DW185" s="33">
        <v>0</v>
      </c>
      <c r="DX185" s="33">
        <v>0</v>
      </c>
      <c r="DY185" s="33">
        <v>0</v>
      </c>
      <c r="DZ185" s="33">
        <v>0</v>
      </c>
      <c r="EA185" s="33">
        <v>0</v>
      </c>
      <c r="EB185" s="33">
        <v>0</v>
      </c>
      <c r="EC185" s="33">
        <v>0</v>
      </c>
      <c r="ED185" s="33">
        <v>0</v>
      </c>
      <c r="EE185" s="33">
        <v>0</v>
      </c>
      <c r="EF185" s="33">
        <v>0</v>
      </c>
      <c r="EG185" s="33">
        <v>0</v>
      </c>
      <c r="EH185" s="33">
        <v>0</v>
      </c>
      <c r="EI185" s="33">
        <v>0</v>
      </c>
      <c r="EJ185" s="33">
        <v>0</v>
      </c>
      <c r="EK185" s="33">
        <v>0</v>
      </c>
      <c r="EL185" s="33">
        <v>0</v>
      </c>
      <c r="EM185" s="33">
        <v>0</v>
      </c>
      <c r="EN185" s="33">
        <v>0</v>
      </c>
      <c r="EO185" s="33">
        <v>0</v>
      </c>
      <c r="EP185" s="33">
        <v>0</v>
      </c>
      <c r="EQ185" s="33">
        <v>0</v>
      </c>
      <c r="ER185" s="33">
        <v>0</v>
      </c>
      <c r="ES185" s="33">
        <v>0</v>
      </c>
      <c r="ET185" s="33">
        <v>0</v>
      </c>
      <c r="EU185" s="33">
        <v>0</v>
      </c>
      <c r="EV185" s="33">
        <v>0</v>
      </c>
      <c r="EW185" s="33">
        <v>0</v>
      </c>
      <c r="EX185" s="33">
        <v>0</v>
      </c>
      <c r="EY185" s="33">
        <v>0</v>
      </c>
      <c r="EZ185" s="33">
        <v>0</v>
      </c>
      <c r="FA185" s="33">
        <v>0</v>
      </c>
      <c r="FB185" s="33">
        <v>0</v>
      </c>
      <c r="FC185" s="33">
        <v>0</v>
      </c>
    </row>
    <row r="186" spans="2:159" x14ac:dyDescent="0.25">
      <c r="B186" s="33" t="s">
        <v>691</v>
      </c>
      <c r="C186" s="33" t="s">
        <v>36</v>
      </c>
    </row>
    <row r="187" spans="2:159" x14ac:dyDescent="0.25">
      <c r="B187" s="33" t="s">
        <v>691</v>
      </c>
      <c r="C187" s="33" t="s">
        <v>37</v>
      </c>
    </row>
    <row r="188" spans="2:159" x14ac:dyDescent="0.25">
      <c r="B188" s="33" t="s">
        <v>691</v>
      </c>
      <c r="C188" s="33" t="s">
        <v>38</v>
      </c>
    </row>
    <row r="189" spans="2:159" x14ac:dyDescent="0.25">
      <c r="B189" s="33" t="s">
        <v>691</v>
      </c>
      <c r="C189" s="33" t="s">
        <v>39</v>
      </c>
    </row>
    <row r="190" spans="2:159" x14ac:dyDescent="0.25">
      <c r="B190" s="33" t="s">
        <v>691</v>
      </c>
      <c r="C190" s="33" t="s">
        <v>40</v>
      </c>
    </row>
    <row r="191" spans="2:159" x14ac:dyDescent="0.25">
      <c r="B191" s="33" t="s">
        <v>691</v>
      </c>
      <c r="C191" s="33" t="s">
        <v>41</v>
      </c>
    </row>
    <row r="192" spans="2:159" x14ac:dyDescent="0.25">
      <c r="B192" s="33" t="s">
        <v>691</v>
      </c>
      <c r="C192" s="33" t="s">
        <v>42</v>
      </c>
    </row>
    <row r="193" spans="2:159" x14ac:dyDescent="0.25">
      <c r="B193" s="33" t="s">
        <v>691</v>
      </c>
      <c r="C193" s="33" t="s">
        <v>43</v>
      </c>
    </row>
    <row r="194" spans="2:159" x14ac:dyDescent="0.25">
      <c r="B194" s="33" t="s">
        <v>691</v>
      </c>
      <c r="C194" s="33" t="s">
        <v>44</v>
      </c>
    </row>
    <row r="195" spans="2:159" x14ac:dyDescent="0.25">
      <c r="B195" s="33" t="s">
        <v>691</v>
      </c>
      <c r="C195" s="33" t="s">
        <v>45</v>
      </c>
    </row>
    <row r="196" spans="2:159" x14ac:dyDescent="0.25">
      <c r="B196" s="33" t="s">
        <v>691</v>
      </c>
      <c r="C196" s="33" t="s">
        <v>46</v>
      </c>
    </row>
    <row r="197" spans="2:159" x14ac:dyDescent="0.25">
      <c r="B197" s="33" t="s">
        <v>691</v>
      </c>
      <c r="C197" s="33" t="s">
        <v>15</v>
      </c>
      <c r="D197" s="33">
        <v>0</v>
      </c>
      <c r="E197" s="33">
        <v>0</v>
      </c>
      <c r="F197" s="33">
        <v>0</v>
      </c>
      <c r="G197" s="33">
        <v>0</v>
      </c>
      <c r="H197" s="33">
        <v>0</v>
      </c>
      <c r="I197" s="33">
        <v>0</v>
      </c>
      <c r="J197" s="33">
        <v>0</v>
      </c>
      <c r="K197" s="33">
        <v>0</v>
      </c>
      <c r="L197" s="33">
        <v>0</v>
      </c>
      <c r="M197" s="33">
        <v>0</v>
      </c>
      <c r="N197" s="33">
        <v>0</v>
      </c>
      <c r="O197" s="33">
        <v>0</v>
      </c>
      <c r="P197" s="33">
        <v>0</v>
      </c>
      <c r="Q197" s="33">
        <v>0</v>
      </c>
      <c r="R197" s="33">
        <v>0</v>
      </c>
      <c r="S197" s="33">
        <v>0</v>
      </c>
      <c r="T197" s="33">
        <v>0</v>
      </c>
      <c r="U197" s="33">
        <v>0</v>
      </c>
      <c r="V197" s="33">
        <v>0</v>
      </c>
      <c r="W197" s="33">
        <v>0</v>
      </c>
      <c r="X197" s="33">
        <v>0</v>
      </c>
      <c r="Y197" s="33">
        <v>0</v>
      </c>
      <c r="Z197" s="33">
        <v>0</v>
      </c>
      <c r="AA197" s="33">
        <v>0</v>
      </c>
      <c r="AB197" s="33">
        <v>0</v>
      </c>
      <c r="AC197" s="33">
        <v>0</v>
      </c>
      <c r="AD197" s="33">
        <v>0</v>
      </c>
      <c r="AE197" s="33">
        <v>0</v>
      </c>
      <c r="AF197" s="33">
        <v>0</v>
      </c>
      <c r="AG197" s="33">
        <v>0</v>
      </c>
      <c r="AH197" s="33">
        <v>0</v>
      </c>
      <c r="AI197" s="33">
        <v>0</v>
      </c>
      <c r="AJ197" s="33">
        <v>0</v>
      </c>
      <c r="AK197" s="33">
        <v>0</v>
      </c>
      <c r="AL197" s="33">
        <v>0</v>
      </c>
      <c r="AM197" s="33">
        <v>0</v>
      </c>
      <c r="AN197" s="33">
        <v>0</v>
      </c>
      <c r="AO197" s="33">
        <v>0</v>
      </c>
      <c r="AP197" s="33">
        <v>0</v>
      </c>
      <c r="AQ197" s="33">
        <v>0</v>
      </c>
      <c r="AR197" s="33">
        <v>0</v>
      </c>
      <c r="AS197" s="33">
        <v>0</v>
      </c>
      <c r="AT197" s="33">
        <v>0</v>
      </c>
      <c r="AU197" s="33">
        <v>0</v>
      </c>
      <c r="AV197" s="33">
        <v>0</v>
      </c>
      <c r="AW197" s="33">
        <v>0</v>
      </c>
      <c r="AX197" s="33">
        <v>0</v>
      </c>
      <c r="AY197" s="33">
        <v>0</v>
      </c>
      <c r="AZ197" s="33">
        <v>0</v>
      </c>
      <c r="BA197" s="33">
        <v>0</v>
      </c>
      <c r="BB197" s="33">
        <v>0</v>
      </c>
      <c r="BC197" s="33">
        <v>0</v>
      </c>
      <c r="BD197" s="33">
        <v>0</v>
      </c>
      <c r="BE197" s="33">
        <v>0</v>
      </c>
      <c r="BF197" s="33">
        <v>0</v>
      </c>
      <c r="BG197" s="33">
        <v>0</v>
      </c>
      <c r="BH197" s="33">
        <v>0</v>
      </c>
      <c r="BI197" s="33">
        <v>0</v>
      </c>
      <c r="BJ197" s="33">
        <v>0</v>
      </c>
      <c r="BK197" s="33">
        <v>0</v>
      </c>
      <c r="BL197" s="33">
        <v>0</v>
      </c>
      <c r="BM197" s="33">
        <v>0</v>
      </c>
      <c r="BN197" s="33">
        <v>0</v>
      </c>
      <c r="BO197" s="33">
        <v>0</v>
      </c>
      <c r="BP197" s="33">
        <v>0</v>
      </c>
      <c r="BQ197" s="33">
        <v>0</v>
      </c>
      <c r="BR197" s="33">
        <v>0</v>
      </c>
      <c r="BS197" s="33">
        <v>0</v>
      </c>
      <c r="BT197" s="33">
        <v>0</v>
      </c>
      <c r="BU197" s="33">
        <v>0</v>
      </c>
      <c r="BV197" s="33">
        <v>0</v>
      </c>
      <c r="BW197" s="33">
        <v>0</v>
      </c>
      <c r="BX197" s="33">
        <v>0</v>
      </c>
      <c r="BY197" s="33">
        <v>0</v>
      </c>
      <c r="BZ197" s="33">
        <v>0</v>
      </c>
      <c r="CA197" s="33">
        <v>0</v>
      </c>
      <c r="CB197" s="33">
        <v>0</v>
      </c>
      <c r="CC197" s="33">
        <v>0</v>
      </c>
      <c r="CD197" s="33">
        <v>0</v>
      </c>
      <c r="CE197" s="33">
        <v>0</v>
      </c>
      <c r="CF197" s="33">
        <v>0</v>
      </c>
      <c r="CG197" s="33">
        <v>0</v>
      </c>
      <c r="CH197" s="33">
        <v>0</v>
      </c>
      <c r="CI197" s="33">
        <v>0</v>
      </c>
      <c r="CJ197" s="33">
        <v>0</v>
      </c>
      <c r="CK197" s="33">
        <v>0</v>
      </c>
      <c r="CL197" s="33">
        <v>0</v>
      </c>
      <c r="CM197" s="33">
        <v>0</v>
      </c>
      <c r="CN197" s="33">
        <v>0</v>
      </c>
      <c r="CO197" s="33">
        <v>0</v>
      </c>
      <c r="CP197" s="33">
        <v>0</v>
      </c>
      <c r="CQ197" s="33">
        <v>0</v>
      </c>
      <c r="CR197" s="33">
        <v>0</v>
      </c>
      <c r="CS197" s="33">
        <v>0</v>
      </c>
      <c r="CT197" s="33">
        <v>0</v>
      </c>
      <c r="CU197" s="33">
        <v>0</v>
      </c>
      <c r="CV197" s="33">
        <v>0</v>
      </c>
      <c r="CW197" s="33">
        <v>0</v>
      </c>
      <c r="CX197" s="33">
        <v>0</v>
      </c>
      <c r="CY197" s="33">
        <v>0</v>
      </c>
      <c r="CZ197" s="33">
        <v>0</v>
      </c>
      <c r="DA197" s="33">
        <v>0</v>
      </c>
      <c r="DB197" s="33">
        <v>0</v>
      </c>
      <c r="DC197" s="33">
        <v>0</v>
      </c>
      <c r="DD197" s="33">
        <v>0</v>
      </c>
      <c r="DE197" s="33">
        <v>0</v>
      </c>
      <c r="DF197" s="33">
        <v>0</v>
      </c>
      <c r="DG197" s="33">
        <v>0</v>
      </c>
      <c r="DH197" s="33">
        <v>0</v>
      </c>
      <c r="DI197" s="33">
        <v>0</v>
      </c>
      <c r="DJ197" s="33">
        <v>0</v>
      </c>
      <c r="DK197" s="33">
        <v>0</v>
      </c>
      <c r="DL197" s="33">
        <v>0</v>
      </c>
      <c r="DM197" s="33">
        <v>0</v>
      </c>
      <c r="DN197" s="33">
        <v>0</v>
      </c>
      <c r="DO197" s="33">
        <v>0</v>
      </c>
      <c r="DP197" s="33">
        <v>0</v>
      </c>
      <c r="DQ197" s="33">
        <v>0</v>
      </c>
      <c r="DR197" s="33">
        <v>0</v>
      </c>
      <c r="DS197" s="33">
        <v>0</v>
      </c>
      <c r="DT197" s="33">
        <v>0</v>
      </c>
      <c r="DU197" s="33">
        <v>0</v>
      </c>
      <c r="DV197" s="33">
        <v>0</v>
      </c>
      <c r="DW197" s="33">
        <v>0</v>
      </c>
      <c r="DX197" s="33">
        <v>0</v>
      </c>
      <c r="DY197" s="33">
        <v>0</v>
      </c>
      <c r="DZ197" s="33">
        <v>0</v>
      </c>
      <c r="EA197" s="33">
        <v>0</v>
      </c>
      <c r="EB197" s="33">
        <v>0</v>
      </c>
      <c r="EC197" s="33">
        <v>0</v>
      </c>
      <c r="ED197" s="33">
        <v>0</v>
      </c>
      <c r="EE197" s="33">
        <v>0</v>
      </c>
      <c r="EF197" s="33">
        <v>0</v>
      </c>
      <c r="EG197" s="33">
        <v>0</v>
      </c>
      <c r="EH197" s="33">
        <v>0</v>
      </c>
      <c r="EI197" s="33">
        <v>0</v>
      </c>
      <c r="EJ197" s="33">
        <v>0</v>
      </c>
      <c r="EK197" s="33">
        <v>0</v>
      </c>
      <c r="EL197" s="33">
        <v>0</v>
      </c>
      <c r="EM197" s="33">
        <v>0</v>
      </c>
      <c r="EN197" s="33">
        <v>0</v>
      </c>
      <c r="EO197" s="33">
        <v>0</v>
      </c>
      <c r="EP197" s="33">
        <v>0</v>
      </c>
      <c r="EQ197" s="33">
        <v>0</v>
      </c>
      <c r="ER197" s="33">
        <v>0</v>
      </c>
      <c r="ES197" s="33">
        <v>0</v>
      </c>
      <c r="ET197" s="33">
        <v>0</v>
      </c>
      <c r="EU197" s="33">
        <v>0</v>
      </c>
      <c r="EV197" s="33">
        <v>0</v>
      </c>
      <c r="EW197" s="33">
        <v>0</v>
      </c>
      <c r="EX197" s="33">
        <v>0</v>
      </c>
      <c r="EY197" s="33">
        <v>0</v>
      </c>
      <c r="EZ197" s="33">
        <v>0</v>
      </c>
      <c r="FA197" s="33">
        <v>0</v>
      </c>
      <c r="FB197" s="33">
        <v>0</v>
      </c>
      <c r="FC197" s="33">
        <v>0</v>
      </c>
    </row>
    <row r="198" spans="2:159" x14ac:dyDescent="0.25">
      <c r="B198" s="33" t="s">
        <v>692</v>
      </c>
      <c r="C198" s="33" t="s">
        <v>36</v>
      </c>
    </row>
    <row r="199" spans="2:159" x14ac:dyDescent="0.25">
      <c r="B199" s="33" t="s">
        <v>692</v>
      </c>
      <c r="C199" s="33" t="s">
        <v>37</v>
      </c>
    </row>
    <row r="200" spans="2:159" x14ac:dyDescent="0.25">
      <c r="B200" s="33" t="s">
        <v>692</v>
      </c>
      <c r="C200" s="33" t="s">
        <v>38</v>
      </c>
    </row>
    <row r="201" spans="2:159" x14ac:dyDescent="0.25">
      <c r="B201" s="33" t="s">
        <v>692</v>
      </c>
      <c r="C201" s="33" t="s">
        <v>39</v>
      </c>
    </row>
    <row r="202" spans="2:159" x14ac:dyDescent="0.25">
      <c r="B202" s="33" t="s">
        <v>692</v>
      </c>
      <c r="C202" s="33" t="s">
        <v>40</v>
      </c>
    </row>
    <row r="203" spans="2:159" x14ac:dyDescent="0.25">
      <c r="B203" s="33" t="s">
        <v>692</v>
      </c>
      <c r="C203" s="33" t="s">
        <v>41</v>
      </c>
    </row>
    <row r="204" spans="2:159" x14ac:dyDescent="0.25">
      <c r="B204" s="33" t="s">
        <v>692</v>
      </c>
      <c r="C204" s="33" t="s">
        <v>42</v>
      </c>
    </row>
    <row r="205" spans="2:159" x14ac:dyDescent="0.25">
      <c r="B205" s="33" t="s">
        <v>692</v>
      </c>
      <c r="C205" s="33" t="s">
        <v>43</v>
      </c>
    </row>
    <row r="206" spans="2:159" x14ac:dyDescent="0.25">
      <c r="B206" s="33" t="s">
        <v>692</v>
      </c>
      <c r="C206" s="33" t="s">
        <v>44</v>
      </c>
    </row>
    <row r="207" spans="2:159" x14ac:dyDescent="0.25">
      <c r="B207" s="33" t="s">
        <v>692</v>
      </c>
      <c r="C207" s="33" t="s">
        <v>45</v>
      </c>
    </row>
    <row r="208" spans="2:159" x14ac:dyDescent="0.25">
      <c r="B208" s="33" t="s">
        <v>692</v>
      </c>
      <c r="C208" s="33" t="s">
        <v>46</v>
      </c>
    </row>
    <row r="209" spans="2:159" x14ac:dyDescent="0.25">
      <c r="B209" s="33" t="s">
        <v>692</v>
      </c>
      <c r="C209" s="33" t="s">
        <v>15</v>
      </c>
      <c r="D209" s="33">
        <v>0</v>
      </c>
      <c r="E209" s="33">
        <v>0</v>
      </c>
      <c r="F209" s="33">
        <v>0</v>
      </c>
      <c r="G209" s="33">
        <v>0</v>
      </c>
      <c r="H209" s="33">
        <v>0</v>
      </c>
      <c r="I209" s="33">
        <v>0</v>
      </c>
      <c r="J209" s="33">
        <v>0</v>
      </c>
      <c r="K209" s="33">
        <v>0</v>
      </c>
      <c r="L209" s="33">
        <v>0</v>
      </c>
      <c r="M209" s="33">
        <v>0</v>
      </c>
      <c r="N209" s="33">
        <v>0</v>
      </c>
      <c r="O209" s="33">
        <v>0</v>
      </c>
      <c r="P209" s="33">
        <v>0</v>
      </c>
      <c r="Q209" s="33">
        <v>0</v>
      </c>
      <c r="R209" s="33">
        <v>0</v>
      </c>
      <c r="S209" s="33">
        <v>0</v>
      </c>
      <c r="T209" s="33">
        <v>0</v>
      </c>
      <c r="U209" s="33">
        <v>0</v>
      </c>
      <c r="V209" s="33">
        <v>0</v>
      </c>
      <c r="W209" s="33">
        <v>0</v>
      </c>
      <c r="X209" s="33">
        <v>0</v>
      </c>
      <c r="Y209" s="33">
        <v>0</v>
      </c>
      <c r="Z209" s="33">
        <v>0</v>
      </c>
      <c r="AA209" s="33">
        <v>0</v>
      </c>
      <c r="AB209" s="33">
        <v>0</v>
      </c>
      <c r="AC209" s="33">
        <v>0</v>
      </c>
      <c r="AD209" s="33">
        <v>0</v>
      </c>
      <c r="AE209" s="33">
        <v>0</v>
      </c>
      <c r="AF209" s="33">
        <v>0</v>
      </c>
      <c r="AG209" s="33">
        <v>0</v>
      </c>
      <c r="AH209" s="33">
        <v>0</v>
      </c>
      <c r="AI209" s="33">
        <v>0</v>
      </c>
      <c r="AJ209" s="33">
        <v>0</v>
      </c>
      <c r="AK209" s="33">
        <v>0</v>
      </c>
      <c r="AL209" s="33">
        <v>0</v>
      </c>
      <c r="AM209" s="33">
        <v>0</v>
      </c>
      <c r="AN209" s="33">
        <v>0</v>
      </c>
      <c r="AO209" s="33">
        <v>0</v>
      </c>
      <c r="AP209" s="33">
        <v>0</v>
      </c>
      <c r="AQ209" s="33">
        <v>0</v>
      </c>
      <c r="AR209" s="33">
        <v>0</v>
      </c>
      <c r="AS209" s="33">
        <v>0</v>
      </c>
      <c r="AT209" s="33">
        <v>0</v>
      </c>
      <c r="AU209" s="33">
        <v>0</v>
      </c>
      <c r="AV209" s="33">
        <v>0</v>
      </c>
      <c r="AW209" s="33">
        <v>0</v>
      </c>
      <c r="AX209" s="33">
        <v>0</v>
      </c>
      <c r="AY209" s="33">
        <v>0</v>
      </c>
      <c r="AZ209" s="33">
        <v>0</v>
      </c>
      <c r="BA209" s="33">
        <v>0</v>
      </c>
      <c r="BB209" s="33">
        <v>0</v>
      </c>
      <c r="BC209" s="33">
        <v>0</v>
      </c>
      <c r="BD209" s="33">
        <v>0</v>
      </c>
      <c r="BE209" s="33">
        <v>0</v>
      </c>
      <c r="BF209" s="33">
        <v>0</v>
      </c>
      <c r="BG209" s="33">
        <v>0</v>
      </c>
      <c r="BH209" s="33">
        <v>0</v>
      </c>
      <c r="BI209" s="33">
        <v>0</v>
      </c>
      <c r="BJ209" s="33">
        <v>0</v>
      </c>
      <c r="BK209" s="33">
        <v>0</v>
      </c>
      <c r="BL209" s="33">
        <v>0</v>
      </c>
      <c r="BM209" s="33">
        <v>0</v>
      </c>
      <c r="BN209" s="33">
        <v>0</v>
      </c>
      <c r="BO209" s="33">
        <v>0</v>
      </c>
      <c r="BP209" s="33">
        <v>0</v>
      </c>
      <c r="BQ209" s="33">
        <v>0</v>
      </c>
      <c r="BR209" s="33">
        <v>0</v>
      </c>
      <c r="BS209" s="33">
        <v>0</v>
      </c>
      <c r="BT209" s="33">
        <v>0</v>
      </c>
      <c r="BU209" s="33">
        <v>0</v>
      </c>
      <c r="BV209" s="33">
        <v>0</v>
      </c>
      <c r="BW209" s="33">
        <v>0</v>
      </c>
      <c r="BX209" s="33">
        <v>0</v>
      </c>
      <c r="BY209" s="33">
        <v>0</v>
      </c>
      <c r="BZ209" s="33">
        <v>0</v>
      </c>
      <c r="CA209" s="33">
        <v>0</v>
      </c>
      <c r="CB209" s="33">
        <v>0</v>
      </c>
      <c r="CC209" s="33">
        <v>0</v>
      </c>
      <c r="CD209" s="33">
        <v>0</v>
      </c>
      <c r="CE209" s="33">
        <v>0</v>
      </c>
      <c r="CF209" s="33">
        <v>0</v>
      </c>
      <c r="CG209" s="33">
        <v>0</v>
      </c>
      <c r="CH209" s="33">
        <v>0</v>
      </c>
      <c r="CI209" s="33">
        <v>0</v>
      </c>
      <c r="CJ209" s="33">
        <v>0</v>
      </c>
      <c r="CK209" s="33">
        <v>0</v>
      </c>
      <c r="CL209" s="33">
        <v>0</v>
      </c>
      <c r="CM209" s="33">
        <v>0</v>
      </c>
      <c r="CN209" s="33">
        <v>0</v>
      </c>
      <c r="CO209" s="33">
        <v>0</v>
      </c>
      <c r="CP209" s="33">
        <v>0</v>
      </c>
      <c r="CQ209" s="33">
        <v>0</v>
      </c>
      <c r="CR209" s="33">
        <v>0</v>
      </c>
      <c r="CS209" s="33">
        <v>0</v>
      </c>
      <c r="CT209" s="33">
        <v>0</v>
      </c>
      <c r="CU209" s="33">
        <v>0</v>
      </c>
      <c r="CV209" s="33">
        <v>0</v>
      </c>
      <c r="CW209" s="33">
        <v>0</v>
      </c>
      <c r="CX209" s="33">
        <v>0</v>
      </c>
      <c r="CY209" s="33">
        <v>0</v>
      </c>
      <c r="CZ209" s="33">
        <v>0</v>
      </c>
      <c r="DA209" s="33">
        <v>0</v>
      </c>
      <c r="DB209" s="33">
        <v>0</v>
      </c>
      <c r="DC209" s="33">
        <v>0</v>
      </c>
      <c r="DD209" s="33">
        <v>0</v>
      </c>
      <c r="DE209" s="33">
        <v>0</v>
      </c>
      <c r="DF209" s="33">
        <v>0</v>
      </c>
      <c r="DG209" s="33">
        <v>0</v>
      </c>
      <c r="DH209" s="33">
        <v>0</v>
      </c>
      <c r="DI209" s="33">
        <v>0</v>
      </c>
      <c r="DJ209" s="33">
        <v>0</v>
      </c>
      <c r="DK209" s="33">
        <v>0</v>
      </c>
      <c r="DL209" s="33">
        <v>0</v>
      </c>
      <c r="DM209" s="33">
        <v>0</v>
      </c>
      <c r="DN209" s="33">
        <v>0</v>
      </c>
      <c r="DO209" s="33">
        <v>0</v>
      </c>
      <c r="DP209" s="33">
        <v>0</v>
      </c>
      <c r="DQ209" s="33">
        <v>0</v>
      </c>
      <c r="DR209" s="33">
        <v>0</v>
      </c>
      <c r="DS209" s="33">
        <v>0</v>
      </c>
      <c r="DT209" s="33">
        <v>0</v>
      </c>
      <c r="DU209" s="33">
        <v>0</v>
      </c>
      <c r="DV209" s="33">
        <v>0</v>
      </c>
      <c r="DW209" s="33">
        <v>0</v>
      </c>
      <c r="DX209" s="33">
        <v>0</v>
      </c>
      <c r="DY209" s="33">
        <v>0</v>
      </c>
      <c r="DZ209" s="33">
        <v>0</v>
      </c>
      <c r="EA209" s="33">
        <v>0</v>
      </c>
      <c r="EB209" s="33">
        <v>0</v>
      </c>
      <c r="EC209" s="33">
        <v>0</v>
      </c>
      <c r="ED209" s="33">
        <v>0</v>
      </c>
      <c r="EE209" s="33">
        <v>0</v>
      </c>
      <c r="EF209" s="33">
        <v>0</v>
      </c>
      <c r="EG209" s="33">
        <v>0</v>
      </c>
      <c r="EH209" s="33">
        <v>0</v>
      </c>
      <c r="EI209" s="33">
        <v>0</v>
      </c>
      <c r="EJ209" s="33">
        <v>0</v>
      </c>
      <c r="EK209" s="33">
        <v>0</v>
      </c>
      <c r="EL209" s="33">
        <v>0</v>
      </c>
      <c r="EM209" s="33">
        <v>0</v>
      </c>
      <c r="EN209" s="33">
        <v>0</v>
      </c>
      <c r="EO209" s="33">
        <v>0</v>
      </c>
      <c r="EP209" s="33">
        <v>0</v>
      </c>
      <c r="EQ209" s="33">
        <v>0</v>
      </c>
      <c r="ER209" s="33">
        <v>0</v>
      </c>
      <c r="ES209" s="33">
        <v>0</v>
      </c>
      <c r="ET209" s="33">
        <v>0</v>
      </c>
      <c r="EU209" s="33">
        <v>0</v>
      </c>
      <c r="EV209" s="33">
        <v>0</v>
      </c>
      <c r="EW209" s="33">
        <v>0</v>
      </c>
      <c r="EX209" s="33">
        <v>0</v>
      </c>
      <c r="EY209" s="33">
        <v>0</v>
      </c>
      <c r="EZ209" s="33">
        <v>0</v>
      </c>
      <c r="FA209" s="33">
        <v>0</v>
      </c>
      <c r="FB209" s="33">
        <v>0</v>
      </c>
      <c r="FC209" s="33">
        <v>0</v>
      </c>
    </row>
    <row r="210" spans="2:159" x14ac:dyDescent="0.25">
      <c r="B210" s="33" t="s">
        <v>693</v>
      </c>
      <c r="C210" s="33" t="s">
        <v>36</v>
      </c>
    </row>
    <row r="211" spans="2:159" x14ac:dyDescent="0.25">
      <c r="B211" s="33" t="s">
        <v>693</v>
      </c>
      <c r="C211" s="33" t="s">
        <v>37</v>
      </c>
    </row>
    <row r="212" spans="2:159" x14ac:dyDescent="0.25">
      <c r="B212" s="33" t="s">
        <v>693</v>
      </c>
      <c r="C212" s="33" t="s">
        <v>38</v>
      </c>
    </row>
    <row r="213" spans="2:159" x14ac:dyDescent="0.25">
      <c r="B213" s="33" t="s">
        <v>693</v>
      </c>
      <c r="C213" s="33" t="s">
        <v>39</v>
      </c>
    </row>
    <row r="214" spans="2:159" x14ac:dyDescent="0.25">
      <c r="B214" s="33" t="s">
        <v>693</v>
      </c>
      <c r="C214" s="33" t="s">
        <v>40</v>
      </c>
    </row>
    <row r="215" spans="2:159" x14ac:dyDescent="0.25">
      <c r="B215" s="33" t="s">
        <v>693</v>
      </c>
      <c r="C215" s="33" t="s">
        <v>41</v>
      </c>
    </row>
    <row r="216" spans="2:159" x14ac:dyDescent="0.25">
      <c r="B216" s="33" t="s">
        <v>693</v>
      </c>
      <c r="C216" s="33" t="s">
        <v>42</v>
      </c>
    </row>
    <row r="217" spans="2:159" x14ac:dyDescent="0.25">
      <c r="B217" s="33" t="s">
        <v>693</v>
      </c>
      <c r="C217" s="33" t="s">
        <v>43</v>
      </c>
    </row>
    <row r="218" spans="2:159" x14ac:dyDescent="0.25">
      <c r="B218" s="33" t="s">
        <v>693</v>
      </c>
      <c r="C218" s="33" t="s">
        <v>44</v>
      </c>
    </row>
    <row r="219" spans="2:159" x14ac:dyDescent="0.25">
      <c r="B219" s="33" t="s">
        <v>693</v>
      </c>
      <c r="C219" s="33" t="s">
        <v>45</v>
      </c>
    </row>
    <row r="220" spans="2:159" x14ac:dyDescent="0.25">
      <c r="B220" s="33" t="s">
        <v>693</v>
      </c>
      <c r="C220" s="33" t="s">
        <v>46</v>
      </c>
    </row>
    <row r="221" spans="2:159" x14ac:dyDescent="0.25">
      <c r="B221" s="33" t="s">
        <v>693</v>
      </c>
      <c r="C221" s="33" t="s">
        <v>15</v>
      </c>
      <c r="D221" s="33">
        <v>0</v>
      </c>
      <c r="E221" s="33">
        <v>0</v>
      </c>
      <c r="F221" s="33">
        <v>0</v>
      </c>
      <c r="G221" s="33">
        <v>0</v>
      </c>
      <c r="H221" s="33">
        <v>0</v>
      </c>
      <c r="I221" s="33">
        <v>0</v>
      </c>
      <c r="J221" s="33">
        <v>0</v>
      </c>
      <c r="K221" s="33">
        <v>0</v>
      </c>
      <c r="L221" s="33">
        <v>0</v>
      </c>
      <c r="M221" s="33">
        <v>0</v>
      </c>
      <c r="N221" s="33">
        <v>0</v>
      </c>
      <c r="O221" s="33">
        <v>0</v>
      </c>
      <c r="P221" s="33">
        <v>0</v>
      </c>
      <c r="Q221" s="33">
        <v>0</v>
      </c>
      <c r="R221" s="33">
        <v>0</v>
      </c>
      <c r="S221" s="33">
        <v>0</v>
      </c>
      <c r="T221" s="33">
        <v>0</v>
      </c>
      <c r="U221" s="33">
        <v>0</v>
      </c>
      <c r="V221" s="33">
        <v>0</v>
      </c>
      <c r="W221" s="33">
        <v>0</v>
      </c>
      <c r="X221" s="33">
        <v>0</v>
      </c>
      <c r="Y221" s="33">
        <v>0</v>
      </c>
      <c r="Z221" s="33">
        <v>0</v>
      </c>
      <c r="AA221" s="33">
        <v>0</v>
      </c>
      <c r="AB221" s="33">
        <v>0</v>
      </c>
      <c r="AC221" s="33">
        <v>0</v>
      </c>
      <c r="AD221" s="33">
        <v>0</v>
      </c>
      <c r="AE221" s="33">
        <v>0</v>
      </c>
      <c r="AF221" s="33">
        <v>0</v>
      </c>
      <c r="AG221" s="33">
        <v>0</v>
      </c>
      <c r="AH221" s="33">
        <v>0</v>
      </c>
      <c r="AI221" s="33">
        <v>0</v>
      </c>
      <c r="AJ221" s="33">
        <v>0</v>
      </c>
      <c r="AK221" s="33">
        <v>0</v>
      </c>
      <c r="AL221" s="33">
        <v>0</v>
      </c>
      <c r="AM221" s="33">
        <v>0</v>
      </c>
      <c r="AN221" s="33">
        <v>0</v>
      </c>
      <c r="AO221" s="33">
        <v>0</v>
      </c>
      <c r="AP221" s="33">
        <v>0</v>
      </c>
      <c r="AQ221" s="33">
        <v>0</v>
      </c>
      <c r="AR221" s="33">
        <v>0</v>
      </c>
      <c r="AS221" s="33">
        <v>0</v>
      </c>
      <c r="AT221" s="33">
        <v>0</v>
      </c>
      <c r="AU221" s="33">
        <v>0</v>
      </c>
      <c r="AV221" s="33">
        <v>0</v>
      </c>
      <c r="AW221" s="33">
        <v>0</v>
      </c>
      <c r="AX221" s="33">
        <v>0</v>
      </c>
      <c r="AY221" s="33">
        <v>0</v>
      </c>
      <c r="AZ221" s="33">
        <v>0</v>
      </c>
      <c r="BA221" s="33">
        <v>0</v>
      </c>
      <c r="BB221" s="33">
        <v>0</v>
      </c>
      <c r="BC221" s="33">
        <v>0</v>
      </c>
      <c r="BD221" s="33">
        <v>0</v>
      </c>
      <c r="BE221" s="33">
        <v>0</v>
      </c>
      <c r="BF221" s="33">
        <v>0</v>
      </c>
      <c r="BG221" s="33">
        <v>0</v>
      </c>
      <c r="BH221" s="33">
        <v>0</v>
      </c>
      <c r="BI221" s="33">
        <v>0</v>
      </c>
      <c r="BJ221" s="33">
        <v>0</v>
      </c>
      <c r="BK221" s="33">
        <v>0</v>
      </c>
      <c r="BL221" s="33">
        <v>0</v>
      </c>
      <c r="BM221" s="33">
        <v>0</v>
      </c>
      <c r="BN221" s="33">
        <v>0</v>
      </c>
      <c r="BO221" s="33">
        <v>0</v>
      </c>
      <c r="BP221" s="33">
        <v>0</v>
      </c>
      <c r="BQ221" s="33">
        <v>0</v>
      </c>
      <c r="BR221" s="33">
        <v>0</v>
      </c>
      <c r="BS221" s="33">
        <v>0</v>
      </c>
      <c r="BT221" s="33">
        <v>0</v>
      </c>
      <c r="BU221" s="33">
        <v>0</v>
      </c>
      <c r="BV221" s="33">
        <v>0</v>
      </c>
      <c r="BW221" s="33">
        <v>0</v>
      </c>
      <c r="BX221" s="33">
        <v>0</v>
      </c>
      <c r="BY221" s="33">
        <v>0</v>
      </c>
      <c r="BZ221" s="33">
        <v>0</v>
      </c>
      <c r="CA221" s="33">
        <v>0</v>
      </c>
      <c r="CB221" s="33">
        <v>0</v>
      </c>
      <c r="CC221" s="33">
        <v>0</v>
      </c>
      <c r="CD221" s="33">
        <v>0</v>
      </c>
      <c r="CE221" s="33">
        <v>0</v>
      </c>
      <c r="CF221" s="33">
        <v>0</v>
      </c>
      <c r="CG221" s="33">
        <v>0</v>
      </c>
      <c r="CH221" s="33">
        <v>0</v>
      </c>
      <c r="CI221" s="33">
        <v>0</v>
      </c>
      <c r="CJ221" s="33">
        <v>0</v>
      </c>
      <c r="CK221" s="33">
        <v>0</v>
      </c>
      <c r="CL221" s="33">
        <v>0</v>
      </c>
      <c r="CM221" s="33">
        <v>0</v>
      </c>
      <c r="CN221" s="33">
        <v>0</v>
      </c>
      <c r="CO221" s="33">
        <v>0</v>
      </c>
      <c r="CP221" s="33">
        <v>0</v>
      </c>
      <c r="CQ221" s="33">
        <v>0</v>
      </c>
      <c r="CR221" s="33">
        <v>0</v>
      </c>
      <c r="CS221" s="33">
        <v>0</v>
      </c>
      <c r="CT221" s="33">
        <v>0</v>
      </c>
      <c r="CU221" s="33">
        <v>0</v>
      </c>
      <c r="CV221" s="33">
        <v>0</v>
      </c>
      <c r="CW221" s="33">
        <v>0</v>
      </c>
      <c r="CX221" s="33">
        <v>0</v>
      </c>
      <c r="CY221" s="33">
        <v>0</v>
      </c>
      <c r="CZ221" s="33">
        <v>0</v>
      </c>
      <c r="DA221" s="33">
        <v>0</v>
      </c>
      <c r="DB221" s="33">
        <v>0</v>
      </c>
      <c r="DC221" s="33">
        <v>0</v>
      </c>
      <c r="DD221" s="33">
        <v>0</v>
      </c>
      <c r="DE221" s="33">
        <v>0</v>
      </c>
      <c r="DF221" s="33">
        <v>0</v>
      </c>
      <c r="DG221" s="33">
        <v>0</v>
      </c>
      <c r="DH221" s="33">
        <v>0</v>
      </c>
      <c r="DI221" s="33">
        <v>0</v>
      </c>
      <c r="DJ221" s="33">
        <v>0</v>
      </c>
      <c r="DK221" s="33">
        <v>0</v>
      </c>
      <c r="DL221" s="33">
        <v>0</v>
      </c>
      <c r="DM221" s="33">
        <v>0</v>
      </c>
      <c r="DN221" s="33">
        <v>0</v>
      </c>
      <c r="DO221" s="33">
        <v>0</v>
      </c>
      <c r="DP221" s="33">
        <v>0</v>
      </c>
      <c r="DQ221" s="33">
        <v>0</v>
      </c>
      <c r="DR221" s="33">
        <v>0</v>
      </c>
      <c r="DS221" s="33">
        <v>0</v>
      </c>
      <c r="DT221" s="33">
        <v>0</v>
      </c>
      <c r="DU221" s="33">
        <v>0</v>
      </c>
      <c r="DV221" s="33">
        <v>0</v>
      </c>
      <c r="DW221" s="33">
        <v>0</v>
      </c>
      <c r="DX221" s="33">
        <v>0</v>
      </c>
      <c r="DY221" s="33">
        <v>0</v>
      </c>
      <c r="DZ221" s="33">
        <v>0</v>
      </c>
      <c r="EA221" s="33">
        <v>0</v>
      </c>
      <c r="EB221" s="33">
        <v>0</v>
      </c>
      <c r="EC221" s="33">
        <v>0</v>
      </c>
      <c r="ED221" s="33">
        <v>0</v>
      </c>
      <c r="EE221" s="33">
        <v>0</v>
      </c>
      <c r="EF221" s="33">
        <v>0</v>
      </c>
      <c r="EG221" s="33">
        <v>0</v>
      </c>
      <c r="EH221" s="33">
        <v>0</v>
      </c>
      <c r="EI221" s="33">
        <v>0</v>
      </c>
      <c r="EJ221" s="33">
        <v>0</v>
      </c>
      <c r="EK221" s="33">
        <v>0</v>
      </c>
      <c r="EL221" s="33">
        <v>0</v>
      </c>
      <c r="EM221" s="33">
        <v>0</v>
      </c>
      <c r="EN221" s="33">
        <v>0</v>
      </c>
      <c r="EO221" s="33">
        <v>0</v>
      </c>
      <c r="EP221" s="33">
        <v>0</v>
      </c>
      <c r="EQ221" s="33">
        <v>0</v>
      </c>
      <c r="ER221" s="33">
        <v>0</v>
      </c>
      <c r="ES221" s="33">
        <v>0</v>
      </c>
      <c r="ET221" s="33">
        <v>0</v>
      </c>
      <c r="EU221" s="33">
        <v>0</v>
      </c>
      <c r="EV221" s="33">
        <v>0</v>
      </c>
      <c r="EW221" s="33">
        <v>0</v>
      </c>
      <c r="EX221" s="33">
        <v>0</v>
      </c>
      <c r="EY221" s="33">
        <v>0</v>
      </c>
      <c r="EZ221" s="33">
        <v>0</v>
      </c>
      <c r="FA221" s="33">
        <v>0</v>
      </c>
      <c r="FB221" s="33">
        <v>0</v>
      </c>
      <c r="FC221" s="33">
        <v>0</v>
      </c>
    </row>
    <row r="222" spans="2:159" x14ac:dyDescent="0.25">
      <c r="B222" s="33" t="s">
        <v>24</v>
      </c>
      <c r="C222" s="33" t="s">
        <v>36</v>
      </c>
    </row>
    <row r="223" spans="2:159" x14ac:dyDescent="0.25">
      <c r="B223" s="33" t="s">
        <v>24</v>
      </c>
      <c r="C223" s="33" t="s">
        <v>37</v>
      </c>
    </row>
    <row r="224" spans="2:159" x14ac:dyDescent="0.25">
      <c r="B224" s="33" t="s">
        <v>24</v>
      </c>
      <c r="C224" s="33" t="s">
        <v>38</v>
      </c>
    </row>
    <row r="225" spans="2:159" x14ac:dyDescent="0.25">
      <c r="B225" s="33" t="s">
        <v>24</v>
      </c>
      <c r="C225" s="33" t="s">
        <v>39</v>
      </c>
    </row>
    <row r="226" spans="2:159" x14ac:dyDescent="0.25">
      <c r="B226" s="33" t="s">
        <v>24</v>
      </c>
      <c r="C226" s="33" t="s">
        <v>40</v>
      </c>
    </row>
    <row r="227" spans="2:159" x14ac:dyDescent="0.25">
      <c r="B227" s="33" t="s">
        <v>24</v>
      </c>
      <c r="C227" s="33" t="s">
        <v>41</v>
      </c>
    </row>
    <row r="228" spans="2:159" x14ac:dyDescent="0.25">
      <c r="B228" s="33" t="s">
        <v>24</v>
      </c>
      <c r="C228" s="33" t="s">
        <v>42</v>
      </c>
    </row>
    <row r="229" spans="2:159" x14ac:dyDescent="0.25">
      <c r="B229" s="33" t="s">
        <v>24</v>
      </c>
      <c r="C229" s="33" t="s">
        <v>43</v>
      </c>
    </row>
    <row r="230" spans="2:159" x14ac:dyDescent="0.25">
      <c r="B230" s="33" t="s">
        <v>24</v>
      </c>
      <c r="C230" s="33" t="s">
        <v>44</v>
      </c>
    </row>
    <row r="231" spans="2:159" x14ac:dyDescent="0.25">
      <c r="B231" s="33" t="s">
        <v>24</v>
      </c>
      <c r="C231" s="33" t="s">
        <v>45</v>
      </c>
    </row>
    <row r="232" spans="2:159" x14ac:dyDescent="0.25">
      <c r="B232" s="33" t="s">
        <v>24</v>
      </c>
      <c r="C232" s="33" t="s">
        <v>46</v>
      </c>
    </row>
    <row r="233" spans="2:159" x14ac:dyDescent="0.25">
      <c r="B233" s="33" t="s">
        <v>24</v>
      </c>
      <c r="C233" s="33" t="s">
        <v>15</v>
      </c>
      <c r="D233" s="33">
        <v>0</v>
      </c>
      <c r="E233" s="33">
        <v>0</v>
      </c>
      <c r="F233" s="33">
        <v>0</v>
      </c>
      <c r="G233" s="33">
        <v>0</v>
      </c>
      <c r="H233" s="33">
        <v>0</v>
      </c>
      <c r="I233" s="33">
        <v>0</v>
      </c>
      <c r="J233" s="33">
        <v>0</v>
      </c>
      <c r="K233" s="33">
        <v>0</v>
      </c>
      <c r="L233" s="33">
        <v>0</v>
      </c>
      <c r="M233" s="33">
        <v>0</v>
      </c>
      <c r="N233" s="33">
        <v>0</v>
      </c>
      <c r="O233" s="33">
        <v>0</v>
      </c>
      <c r="P233" s="33">
        <v>0</v>
      </c>
      <c r="Q233" s="33">
        <v>0</v>
      </c>
      <c r="R233" s="33">
        <v>0</v>
      </c>
      <c r="S233" s="33">
        <v>0</v>
      </c>
      <c r="T233" s="33">
        <v>0</v>
      </c>
      <c r="U233" s="33">
        <v>0</v>
      </c>
      <c r="V233" s="33">
        <v>0</v>
      </c>
      <c r="W233" s="33">
        <v>0</v>
      </c>
      <c r="X233" s="33">
        <v>0</v>
      </c>
      <c r="Y233" s="33">
        <v>0</v>
      </c>
      <c r="Z233" s="33">
        <v>0</v>
      </c>
      <c r="AA233" s="33">
        <v>0</v>
      </c>
      <c r="AB233" s="33">
        <v>0</v>
      </c>
      <c r="AC233" s="33">
        <v>0</v>
      </c>
      <c r="AD233" s="33">
        <v>0</v>
      </c>
      <c r="AE233" s="33">
        <v>0</v>
      </c>
      <c r="AF233" s="33">
        <v>0</v>
      </c>
      <c r="AG233" s="33">
        <v>0</v>
      </c>
      <c r="AH233" s="33">
        <v>0</v>
      </c>
      <c r="AI233" s="33">
        <v>0</v>
      </c>
      <c r="AJ233" s="33">
        <v>0</v>
      </c>
      <c r="AK233" s="33">
        <v>0</v>
      </c>
      <c r="AL233" s="33">
        <v>0</v>
      </c>
      <c r="AM233" s="33">
        <v>0</v>
      </c>
      <c r="AN233" s="33">
        <v>0</v>
      </c>
      <c r="AO233" s="33">
        <v>0</v>
      </c>
      <c r="AP233" s="33">
        <v>0</v>
      </c>
      <c r="AQ233" s="33">
        <v>0</v>
      </c>
      <c r="AR233" s="33">
        <v>0</v>
      </c>
      <c r="AS233" s="33">
        <v>0</v>
      </c>
      <c r="AT233" s="33">
        <v>0</v>
      </c>
      <c r="AU233" s="33">
        <v>0</v>
      </c>
      <c r="AV233" s="33">
        <v>0</v>
      </c>
      <c r="AW233" s="33">
        <v>0</v>
      </c>
      <c r="AX233" s="33">
        <v>0</v>
      </c>
      <c r="AY233" s="33">
        <v>0</v>
      </c>
      <c r="AZ233" s="33">
        <v>0</v>
      </c>
      <c r="BA233" s="33">
        <v>0</v>
      </c>
      <c r="BB233" s="33">
        <v>0</v>
      </c>
      <c r="BC233" s="33">
        <v>0</v>
      </c>
      <c r="BD233" s="33">
        <v>0</v>
      </c>
      <c r="BE233" s="33">
        <v>0</v>
      </c>
      <c r="BF233" s="33">
        <v>0</v>
      </c>
      <c r="BG233" s="33">
        <v>0</v>
      </c>
      <c r="BH233" s="33">
        <v>0</v>
      </c>
      <c r="BI233" s="33">
        <v>0</v>
      </c>
      <c r="BJ233" s="33">
        <v>0</v>
      </c>
      <c r="BK233" s="33">
        <v>0</v>
      </c>
      <c r="BL233" s="33">
        <v>0</v>
      </c>
      <c r="BM233" s="33">
        <v>0</v>
      </c>
      <c r="BN233" s="33">
        <v>0</v>
      </c>
      <c r="BO233" s="33">
        <v>0</v>
      </c>
      <c r="BP233" s="33">
        <v>0</v>
      </c>
      <c r="BQ233" s="33">
        <v>0</v>
      </c>
      <c r="BR233" s="33">
        <v>0</v>
      </c>
      <c r="BS233" s="33">
        <v>0</v>
      </c>
      <c r="BT233" s="33">
        <v>0</v>
      </c>
      <c r="BU233" s="33">
        <v>0</v>
      </c>
      <c r="BV233" s="33">
        <v>0</v>
      </c>
      <c r="BW233" s="33">
        <v>0</v>
      </c>
      <c r="BX233" s="33">
        <v>0</v>
      </c>
      <c r="BY233" s="33">
        <v>0</v>
      </c>
      <c r="BZ233" s="33">
        <v>0</v>
      </c>
      <c r="CA233" s="33">
        <v>0</v>
      </c>
      <c r="CB233" s="33">
        <v>0</v>
      </c>
      <c r="CC233" s="33">
        <v>0</v>
      </c>
      <c r="CD233" s="33">
        <v>0</v>
      </c>
      <c r="CE233" s="33">
        <v>0</v>
      </c>
      <c r="CF233" s="33">
        <v>0</v>
      </c>
      <c r="CG233" s="33">
        <v>0</v>
      </c>
      <c r="CH233" s="33">
        <v>0</v>
      </c>
      <c r="CI233" s="33">
        <v>0</v>
      </c>
      <c r="CJ233" s="33">
        <v>0</v>
      </c>
      <c r="CK233" s="33">
        <v>0</v>
      </c>
      <c r="CL233" s="33">
        <v>0</v>
      </c>
      <c r="CM233" s="33">
        <v>0</v>
      </c>
      <c r="CN233" s="33">
        <v>0</v>
      </c>
      <c r="CO233" s="33">
        <v>0</v>
      </c>
      <c r="CP233" s="33">
        <v>0</v>
      </c>
      <c r="CQ233" s="33">
        <v>0</v>
      </c>
      <c r="CR233" s="33">
        <v>0</v>
      </c>
      <c r="CS233" s="33">
        <v>0</v>
      </c>
      <c r="CT233" s="33">
        <v>0</v>
      </c>
      <c r="CU233" s="33">
        <v>0</v>
      </c>
      <c r="CV233" s="33">
        <v>0</v>
      </c>
      <c r="CW233" s="33">
        <v>0</v>
      </c>
      <c r="CX233" s="33">
        <v>0</v>
      </c>
      <c r="CY233" s="33">
        <v>0</v>
      </c>
      <c r="CZ233" s="33">
        <v>0</v>
      </c>
      <c r="DA233" s="33">
        <v>0</v>
      </c>
      <c r="DB233" s="33">
        <v>0</v>
      </c>
      <c r="DC233" s="33">
        <v>0</v>
      </c>
      <c r="DD233" s="33">
        <v>0</v>
      </c>
      <c r="DE233" s="33">
        <v>0</v>
      </c>
      <c r="DF233" s="33">
        <v>0</v>
      </c>
      <c r="DG233" s="33">
        <v>0</v>
      </c>
      <c r="DH233" s="33">
        <v>0</v>
      </c>
      <c r="DI233" s="33">
        <v>0</v>
      </c>
      <c r="DJ233" s="33">
        <v>0</v>
      </c>
      <c r="DK233" s="33">
        <v>0</v>
      </c>
      <c r="DL233" s="33">
        <v>0</v>
      </c>
      <c r="DM233" s="33">
        <v>0</v>
      </c>
      <c r="DN233" s="33">
        <v>0</v>
      </c>
      <c r="DO233" s="33">
        <v>0</v>
      </c>
      <c r="DP233" s="33">
        <v>0</v>
      </c>
      <c r="DQ233" s="33">
        <v>0</v>
      </c>
      <c r="DR233" s="33">
        <v>0</v>
      </c>
      <c r="DS233" s="33">
        <v>0</v>
      </c>
      <c r="DT233" s="33">
        <v>0</v>
      </c>
      <c r="DU233" s="33">
        <v>0</v>
      </c>
      <c r="DV233" s="33">
        <v>0</v>
      </c>
      <c r="DW233" s="33">
        <v>0</v>
      </c>
      <c r="DX233" s="33">
        <v>0</v>
      </c>
      <c r="DY233" s="33">
        <v>0</v>
      </c>
      <c r="DZ233" s="33">
        <v>0</v>
      </c>
      <c r="EA233" s="33">
        <v>0</v>
      </c>
      <c r="EB233" s="33">
        <v>0</v>
      </c>
      <c r="EC233" s="33">
        <v>0</v>
      </c>
      <c r="ED233" s="33">
        <v>0</v>
      </c>
      <c r="EE233" s="33">
        <v>0</v>
      </c>
      <c r="EF233" s="33">
        <v>0</v>
      </c>
      <c r="EG233" s="33">
        <v>0</v>
      </c>
      <c r="EH233" s="33">
        <v>0</v>
      </c>
      <c r="EI233" s="33">
        <v>0</v>
      </c>
      <c r="EJ233" s="33">
        <v>0</v>
      </c>
      <c r="EK233" s="33">
        <v>0</v>
      </c>
      <c r="EL233" s="33">
        <v>0</v>
      </c>
      <c r="EM233" s="33">
        <v>0</v>
      </c>
      <c r="EN233" s="33">
        <v>0</v>
      </c>
      <c r="EO233" s="33">
        <v>0</v>
      </c>
      <c r="EP233" s="33">
        <v>0</v>
      </c>
      <c r="EQ233" s="33">
        <v>0</v>
      </c>
      <c r="ER233" s="33">
        <v>0</v>
      </c>
      <c r="ES233" s="33">
        <v>0</v>
      </c>
      <c r="ET233" s="33">
        <v>0</v>
      </c>
      <c r="EU233" s="33">
        <v>0</v>
      </c>
      <c r="EV233" s="33">
        <v>0</v>
      </c>
      <c r="EW233" s="33">
        <v>0</v>
      </c>
      <c r="EX233" s="33">
        <v>0</v>
      </c>
      <c r="EY233" s="33">
        <v>0</v>
      </c>
      <c r="EZ233" s="33">
        <v>0</v>
      </c>
      <c r="FA233" s="33">
        <v>0</v>
      </c>
      <c r="FB233" s="33">
        <v>0</v>
      </c>
      <c r="FC233" s="33">
        <v>0</v>
      </c>
    </row>
    <row r="234" spans="2:159" x14ac:dyDescent="0.25">
      <c r="B234" s="33" t="s">
        <v>1</v>
      </c>
      <c r="C234" s="33" t="s">
        <v>36</v>
      </c>
      <c r="D234" s="33">
        <v>19573.088100000001</v>
      </c>
      <c r="E234" s="33">
        <v>15863.132019999999</v>
      </c>
      <c r="F234" s="33">
        <v>18244.302080000001</v>
      </c>
      <c r="G234" s="33">
        <v>18143.558870000001</v>
      </c>
      <c r="H234" s="33">
        <v>19573.088100000001</v>
      </c>
      <c r="I234" s="33">
        <v>15863.132019999999</v>
      </c>
      <c r="J234" s="33">
        <v>18244.302080000001</v>
      </c>
      <c r="K234" s="33">
        <v>18143.558870000001</v>
      </c>
      <c r="L234" s="33">
        <v>19573.088100000001</v>
      </c>
      <c r="M234" s="33">
        <v>15863.132019999999</v>
      </c>
      <c r="N234" s="33">
        <v>18244.302080000001</v>
      </c>
      <c r="O234" s="33">
        <v>18143.558870000001</v>
      </c>
      <c r="P234" s="33">
        <v>19573.088100000001</v>
      </c>
      <c r="Q234" s="33">
        <v>15863.132019999999</v>
      </c>
      <c r="R234" s="33">
        <v>18244.302080000001</v>
      </c>
      <c r="S234" s="33">
        <v>18143.558870000001</v>
      </c>
      <c r="T234" s="33">
        <v>19573.088100000001</v>
      </c>
      <c r="U234" s="33">
        <v>15863.132019999999</v>
      </c>
      <c r="V234" s="33">
        <v>18244.302080000001</v>
      </c>
      <c r="W234" s="33">
        <v>18143.558870000001</v>
      </c>
      <c r="X234" s="33">
        <v>19573.088100000001</v>
      </c>
      <c r="Y234" s="33">
        <v>15863.132019999999</v>
      </c>
      <c r="Z234" s="33">
        <v>18244.302080000001</v>
      </c>
      <c r="AA234" s="33">
        <v>18143.558870000001</v>
      </c>
      <c r="AB234" s="33">
        <v>19710.42238</v>
      </c>
      <c r="AC234" s="33">
        <v>16027.11976</v>
      </c>
      <c r="AD234" s="33">
        <v>18475.096249999999</v>
      </c>
      <c r="AE234" s="33">
        <v>18341.067620000002</v>
      </c>
      <c r="AF234" s="33">
        <v>19829.48143</v>
      </c>
      <c r="AG234" s="33">
        <v>16115.070890000001</v>
      </c>
      <c r="AH234" s="33">
        <v>18519.7</v>
      </c>
      <c r="AI234" s="33">
        <v>18425.615709999998</v>
      </c>
      <c r="AJ234" s="33">
        <v>19829.48143</v>
      </c>
      <c r="AK234" s="33">
        <v>16115.070890000001</v>
      </c>
      <c r="AL234" s="33">
        <v>18519.7</v>
      </c>
      <c r="AM234" s="33">
        <v>18425.615709999998</v>
      </c>
      <c r="AN234" s="33">
        <v>19829.48143</v>
      </c>
      <c r="AO234" s="33">
        <v>16115.070890000001</v>
      </c>
      <c r="AP234" s="33">
        <v>18519.7</v>
      </c>
      <c r="AQ234" s="33">
        <v>18425.615709999998</v>
      </c>
      <c r="AR234" s="33">
        <v>19829.48143</v>
      </c>
      <c r="AS234" s="33">
        <v>16115.070890000001</v>
      </c>
      <c r="AT234" s="33">
        <v>18519.7</v>
      </c>
      <c r="AU234" s="33">
        <v>18425.615709999998</v>
      </c>
      <c r="AV234" s="33">
        <v>19829.48143</v>
      </c>
      <c r="AW234" s="33">
        <v>16115.070890000001</v>
      </c>
      <c r="AX234" s="33">
        <v>18519.7</v>
      </c>
      <c r="AY234" s="33">
        <v>18425.615709999998</v>
      </c>
      <c r="AZ234" s="33">
        <v>19829.48143</v>
      </c>
      <c r="BA234" s="33">
        <v>16115.070890000001</v>
      </c>
      <c r="BB234" s="33">
        <v>18519.7</v>
      </c>
      <c r="BC234" s="33">
        <v>18425.615709999998</v>
      </c>
      <c r="BD234" s="33">
        <v>19829.48143</v>
      </c>
      <c r="BE234" s="33">
        <v>16115.070890000001</v>
      </c>
      <c r="BF234" s="33">
        <v>18519.7</v>
      </c>
      <c r="BG234" s="33">
        <v>18425.615709999998</v>
      </c>
      <c r="BH234" s="33">
        <v>20133.03571</v>
      </c>
      <c r="BI234" s="33">
        <v>16350.52744</v>
      </c>
      <c r="BJ234" s="33">
        <v>18682.131249999999</v>
      </c>
      <c r="BK234" s="33">
        <v>18666.392319999999</v>
      </c>
      <c r="BL234" s="33">
        <v>20133.03571</v>
      </c>
      <c r="BM234" s="33">
        <v>16350.52744</v>
      </c>
      <c r="BN234" s="33">
        <v>18682.131249999999</v>
      </c>
      <c r="BO234" s="33">
        <v>18666.392319999999</v>
      </c>
      <c r="BP234" s="33">
        <v>21401.095519999999</v>
      </c>
      <c r="BQ234" s="33">
        <v>16657.802889999999</v>
      </c>
      <c r="BR234" s="33">
        <v>19321.423360000001</v>
      </c>
      <c r="BS234" s="33">
        <v>19578.473129999998</v>
      </c>
      <c r="BT234" s="33">
        <v>21688.020240000002</v>
      </c>
      <c r="BU234" s="33">
        <v>17557.315709999999</v>
      </c>
      <c r="BV234" s="33">
        <v>19491.964189999999</v>
      </c>
      <c r="BW234" s="33">
        <v>19783.518260000001</v>
      </c>
      <c r="BX234" s="33">
        <v>21688.020240000002</v>
      </c>
      <c r="BY234" s="33">
        <v>17057.930710000001</v>
      </c>
      <c r="BZ234" s="33">
        <v>19491.964189999999</v>
      </c>
      <c r="CA234" s="33">
        <v>19783.518260000001</v>
      </c>
      <c r="CB234" s="33">
        <v>21688.020240000002</v>
      </c>
      <c r="CC234" s="33">
        <v>17016.147929999999</v>
      </c>
      <c r="CD234" s="33">
        <v>19491.964189999999</v>
      </c>
      <c r="CE234" s="33">
        <v>19783.518260000001</v>
      </c>
      <c r="CF234" s="33">
        <v>21688.020240000002</v>
      </c>
      <c r="CG234" s="33">
        <v>17524.90868</v>
      </c>
      <c r="CH234" s="33">
        <v>19491.964189999999</v>
      </c>
      <c r="CI234" s="33">
        <v>19783.518260000001</v>
      </c>
      <c r="CJ234" s="33">
        <v>21688.020240000002</v>
      </c>
      <c r="CK234" s="33">
        <v>17557.315709999999</v>
      </c>
      <c r="CL234" s="33">
        <v>19491.964189999999</v>
      </c>
      <c r="CM234" s="33">
        <v>19783.518260000001</v>
      </c>
      <c r="CN234" s="33">
        <v>21688.020240000002</v>
      </c>
      <c r="CO234" s="33">
        <v>17280.94587</v>
      </c>
      <c r="CP234" s="33">
        <v>19491.964189999999</v>
      </c>
      <c r="CQ234" s="33">
        <v>19783.518260000001</v>
      </c>
      <c r="CR234" s="33">
        <v>21688.020240000002</v>
      </c>
      <c r="CS234" s="33">
        <v>17482.680660000002</v>
      </c>
      <c r="CT234" s="33">
        <v>19491.964189999999</v>
      </c>
      <c r="CU234" s="33">
        <v>19783.518260000001</v>
      </c>
      <c r="CV234" s="33">
        <v>21688.020240000002</v>
      </c>
      <c r="CW234" s="33">
        <v>17557.315709999999</v>
      </c>
      <c r="CX234" s="33">
        <v>19491.964189999999</v>
      </c>
      <c r="CY234" s="33">
        <v>19783.518260000001</v>
      </c>
      <c r="CZ234" s="33">
        <v>21688.020240000002</v>
      </c>
      <c r="DA234" s="33">
        <v>17398.650679999999</v>
      </c>
      <c r="DB234" s="33">
        <v>19491.964189999999</v>
      </c>
      <c r="DC234" s="33">
        <v>19783.518260000001</v>
      </c>
      <c r="DD234" s="33">
        <v>21688.020240000002</v>
      </c>
      <c r="DE234" s="33">
        <v>17197.76901</v>
      </c>
      <c r="DF234" s="33">
        <v>19491.964189999999</v>
      </c>
      <c r="DG234" s="33">
        <v>19783.518260000001</v>
      </c>
      <c r="DH234" s="33">
        <v>21911.395769999999</v>
      </c>
      <c r="DI234" s="33">
        <v>17530.52378</v>
      </c>
      <c r="DJ234" s="33">
        <v>19578.93491</v>
      </c>
      <c r="DK234" s="33">
        <v>19933.658739999999</v>
      </c>
      <c r="DL234" s="33">
        <v>21911.395769999999</v>
      </c>
      <c r="DM234" s="33">
        <v>17718.11076</v>
      </c>
      <c r="DN234" s="33">
        <v>19420.427790000002</v>
      </c>
      <c r="DO234" s="33">
        <v>19933.658739999999</v>
      </c>
      <c r="DP234" s="33">
        <v>21911.395769999999</v>
      </c>
      <c r="DQ234" s="33">
        <v>17595.179390000001</v>
      </c>
      <c r="DR234" s="33">
        <v>19331.017110000001</v>
      </c>
      <c r="DS234" s="33">
        <v>19933.658739999999</v>
      </c>
      <c r="DT234" s="33">
        <v>21911.395769999999</v>
      </c>
      <c r="DU234" s="33">
        <v>17621.40323</v>
      </c>
      <c r="DV234" s="33">
        <v>19297.67613</v>
      </c>
      <c r="DW234" s="33">
        <v>19933.658739999999</v>
      </c>
      <c r="DX234" s="33">
        <v>21911.395769999999</v>
      </c>
      <c r="DY234" s="33">
        <v>17718.11076</v>
      </c>
      <c r="DZ234" s="33">
        <v>19506.47334</v>
      </c>
      <c r="EA234" s="33">
        <v>19933.658739999999</v>
      </c>
      <c r="EB234" s="33">
        <v>21911.395769999999</v>
      </c>
      <c r="EC234" s="33">
        <v>17083.601739999998</v>
      </c>
      <c r="ED234" s="33">
        <v>19245.127759999999</v>
      </c>
      <c r="EE234" s="33">
        <v>19933.658739999999</v>
      </c>
      <c r="EF234" s="33">
        <v>21911.395769999999</v>
      </c>
      <c r="EG234" s="33">
        <v>17718.11076</v>
      </c>
      <c r="EH234" s="33">
        <v>19032.01973</v>
      </c>
      <c r="EI234" s="33">
        <v>19933.658739999999</v>
      </c>
      <c r="EJ234" s="33">
        <v>21911.395769999999</v>
      </c>
      <c r="EK234" s="33">
        <v>16827.923839999999</v>
      </c>
      <c r="EL234" s="33">
        <v>18693.66041</v>
      </c>
      <c r="EM234" s="33">
        <v>19933.658739999999</v>
      </c>
      <c r="EN234" s="33">
        <v>21911.395769999999</v>
      </c>
      <c r="EO234" s="33">
        <v>17311.16589</v>
      </c>
      <c r="EP234" s="33">
        <v>12766.006170000001</v>
      </c>
      <c r="EQ234" s="33">
        <v>19933.658739999999</v>
      </c>
      <c r="ER234" s="33">
        <v>21911.395769999999</v>
      </c>
      <c r="ES234" s="33">
        <v>17320.010610000001</v>
      </c>
      <c r="ET234" s="33">
        <v>16627.48603</v>
      </c>
      <c r="EU234" s="33">
        <v>19933.658739999999</v>
      </c>
      <c r="EV234" s="33">
        <v>21911.395769999999</v>
      </c>
      <c r="EW234" s="33">
        <v>17718.11076</v>
      </c>
      <c r="EX234" s="33">
        <v>13755.514020000001</v>
      </c>
      <c r="EY234" s="33">
        <v>19933.658739999999</v>
      </c>
      <c r="EZ234" s="33">
        <v>21911.395769999999</v>
      </c>
      <c r="FA234" s="33">
        <v>17397.69987</v>
      </c>
      <c r="FB234" s="33">
        <v>15878.17238</v>
      </c>
      <c r="FC234" s="33">
        <v>19933.658739999999</v>
      </c>
    </row>
    <row r="235" spans="2:159" x14ac:dyDescent="0.25">
      <c r="B235" s="33" t="s">
        <v>1</v>
      </c>
      <c r="C235" s="33" t="s">
        <v>37</v>
      </c>
      <c r="D235" s="33">
        <v>4728.0676190000004</v>
      </c>
      <c r="E235" s="33">
        <v>5933.10869</v>
      </c>
      <c r="F235" s="33">
        <v>9029.2354169999999</v>
      </c>
      <c r="G235" s="33">
        <v>8321.5505360000006</v>
      </c>
      <c r="H235" s="33">
        <v>4728.0676190000004</v>
      </c>
      <c r="I235" s="33">
        <v>5933.10869</v>
      </c>
      <c r="J235" s="33">
        <v>9029.2354169999999</v>
      </c>
      <c r="K235" s="33">
        <v>8321.5505360000006</v>
      </c>
      <c r="L235" s="33">
        <v>4728.0676190000004</v>
      </c>
      <c r="M235" s="33">
        <v>5933.10869</v>
      </c>
      <c r="N235" s="33">
        <v>8628.3668870000001</v>
      </c>
      <c r="O235" s="33">
        <v>8321.5505360000006</v>
      </c>
      <c r="P235" s="33">
        <v>4728.0676190000004</v>
      </c>
      <c r="Q235" s="33">
        <v>5933.10869</v>
      </c>
      <c r="R235" s="33">
        <v>9029.2354169999999</v>
      </c>
      <c r="S235" s="33">
        <v>8321.5505360000006</v>
      </c>
      <c r="T235" s="33">
        <v>4728.0676190000004</v>
      </c>
      <c r="U235" s="33">
        <v>5933.10869</v>
      </c>
      <c r="V235" s="33">
        <v>7296.2266579999996</v>
      </c>
      <c r="W235" s="33">
        <v>8321.5505360000006</v>
      </c>
      <c r="X235" s="33">
        <v>4728.0676190000004</v>
      </c>
      <c r="Y235" s="33">
        <v>5933.10869</v>
      </c>
      <c r="Z235" s="33">
        <v>9029.2354169999999</v>
      </c>
      <c r="AA235" s="33">
        <v>8321.5505360000006</v>
      </c>
      <c r="AB235" s="33">
        <v>4728.0676190000004</v>
      </c>
      <c r="AC235" s="33">
        <v>5933.10869</v>
      </c>
      <c r="AD235" s="33">
        <v>9029.2354169999999</v>
      </c>
      <c r="AE235" s="33">
        <v>8321.5505360000006</v>
      </c>
      <c r="AF235" s="33">
        <v>4886.6966670000002</v>
      </c>
      <c r="AG235" s="33">
        <v>6110.6011900000003</v>
      </c>
      <c r="AH235" s="33">
        <v>9247.4383330000001</v>
      </c>
      <c r="AI235" s="33">
        <v>8560.4729759999991</v>
      </c>
      <c r="AJ235" s="33">
        <v>4886.6966670000002</v>
      </c>
      <c r="AK235" s="33">
        <v>6110.6011900000003</v>
      </c>
      <c r="AL235" s="33">
        <v>9247.4383330000001</v>
      </c>
      <c r="AM235" s="33">
        <v>8560.4729759999991</v>
      </c>
      <c r="AN235" s="33">
        <v>4886.6966670000002</v>
      </c>
      <c r="AO235" s="33">
        <v>6110.6011900000003</v>
      </c>
      <c r="AP235" s="33">
        <v>9247.4383330000001</v>
      </c>
      <c r="AQ235" s="33">
        <v>8560.4729759999991</v>
      </c>
      <c r="AR235" s="33">
        <v>4949.7309519999999</v>
      </c>
      <c r="AS235" s="33">
        <v>6175.7680950000004</v>
      </c>
      <c r="AT235" s="33">
        <v>9333.9654169999994</v>
      </c>
      <c r="AU235" s="33">
        <v>8640.8358329999992</v>
      </c>
      <c r="AV235" s="33">
        <v>5019.152857</v>
      </c>
      <c r="AW235" s="33">
        <v>6175.7680950000004</v>
      </c>
      <c r="AX235" s="33">
        <v>9390.4950000000008</v>
      </c>
      <c r="AY235" s="33">
        <v>8710.7657139999992</v>
      </c>
      <c r="AZ235" s="33">
        <v>5198.5690480000003</v>
      </c>
      <c r="BA235" s="33">
        <v>6427.7706550000003</v>
      </c>
      <c r="BB235" s="33">
        <v>9563.7504169999993</v>
      </c>
      <c r="BC235" s="33">
        <v>8912.5988099999995</v>
      </c>
      <c r="BD235" s="33">
        <v>5198.5690480000003</v>
      </c>
      <c r="BE235" s="33">
        <v>6427.7706550000003</v>
      </c>
      <c r="BF235" s="33">
        <v>9563.7504169999993</v>
      </c>
      <c r="BG235" s="33">
        <v>8912.5988099999995</v>
      </c>
      <c r="BH235" s="33">
        <v>5400.404286</v>
      </c>
      <c r="BI235" s="33">
        <v>6741.25119</v>
      </c>
      <c r="BJ235" s="33">
        <v>10015.64667</v>
      </c>
      <c r="BK235" s="33">
        <v>9307.4160119999997</v>
      </c>
      <c r="BL235" s="33">
        <v>5400.404286</v>
      </c>
      <c r="BM235" s="33">
        <v>6741.25119</v>
      </c>
      <c r="BN235" s="33">
        <v>10015.64667</v>
      </c>
      <c r="BO235" s="33">
        <v>9307.4160119999997</v>
      </c>
      <c r="BP235" s="33">
        <v>6162.1339209999996</v>
      </c>
      <c r="BQ235" s="33">
        <v>7372.1252080000004</v>
      </c>
      <c r="BR235" s="33">
        <v>11126.227639999999</v>
      </c>
      <c r="BS235" s="33">
        <v>10378.54515</v>
      </c>
      <c r="BT235" s="33">
        <v>6228.5439210000004</v>
      </c>
      <c r="BU235" s="33">
        <v>7752.1366959999996</v>
      </c>
      <c r="BV235" s="33">
        <v>11191.573469999999</v>
      </c>
      <c r="BW235" s="33">
        <v>10457.551869999999</v>
      </c>
      <c r="BX235" s="33">
        <v>6228.5439210000004</v>
      </c>
      <c r="BY235" s="33">
        <v>7752.1366959999996</v>
      </c>
      <c r="BZ235" s="33">
        <v>11191.573469999999</v>
      </c>
      <c r="CA235" s="33">
        <v>10457.551869999999</v>
      </c>
      <c r="CB235" s="33">
        <v>6228.5439210000004</v>
      </c>
      <c r="CC235" s="33">
        <v>7752.1366959999996</v>
      </c>
      <c r="CD235" s="33">
        <v>11191.573469999999</v>
      </c>
      <c r="CE235" s="33">
        <v>10457.551869999999</v>
      </c>
      <c r="CF235" s="33">
        <v>6228.5439210000004</v>
      </c>
      <c r="CG235" s="33">
        <v>7752.1366959999996</v>
      </c>
      <c r="CH235" s="33">
        <v>11191.573469999999</v>
      </c>
      <c r="CI235" s="33">
        <v>10457.551869999999</v>
      </c>
      <c r="CJ235" s="33">
        <v>6228.5439210000004</v>
      </c>
      <c r="CK235" s="33">
        <v>7477.9432139999999</v>
      </c>
      <c r="CL235" s="33">
        <v>11191.573469999999</v>
      </c>
      <c r="CM235" s="33">
        <v>10457.551869999999</v>
      </c>
      <c r="CN235" s="33">
        <v>6228.5439210000004</v>
      </c>
      <c r="CO235" s="33">
        <v>7752.1366959999996</v>
      </c>
      <c r="CP235" s="33">
        <v>11191.573469999999</v>
      </c>
      <c r="CQ235" s="33">
        <v>10457.551869999999</v>
      </c>
      <c r="CR235" s="33">
        <v>6228.5439210000004</v>
      </c>
      <c r="CS235" s="33">
        <v>7752.1366959999996</v>
      </c>
      <c r="CT235" s="33">
        <v>11191.573469999999</v>
      </c>
      <c r="CU235" s="33">
        <v>10457.551869999999</v>
      </c>
      <c r="CV235" s="33">
        <v>6228.5439210000004</v>
      </c>
      <c r="CW235" s="33">
        <v>7752.1366959999996</v>
      </c>
      <c r="CX235" s="33">
        <v>11191.573469999999</v>
      </c>
      <c r="CY235" s="33">
        <v>10457.551869999999</v>
      </c>
      <c r="CZ235" s="33">
        <v>6228.5439210000004</v>
      </c>
      <c r="DA235" s="33">
        <v>7752.1366959999996</v>
      </c>
      <c r="DB235" s="33">
        <v>11191.573469999999</v>
      </c>
      <c r="DC235" s="33">
        <v>10457.551869999999</v>
      </c>
      <c r="DD235" s="33">
        <v>6228.5439210000004</v>
      </c>
      <c r="DE235" s="33">
        <v>7752.1366959999996</v>
      </c>
      <c r="DF235" s="33">
        <v>11191.573469999999</v>
      </c>
      <c r="DG235" s="33">
        <v>10457.551869999999</v>
      </c>
      <c r="DH235" s="33">
        <v>6228.5439210000004</v>
      </c>
      <c r="DI235" s="33">
        <v>7752.1366959999996</v>
      </c>
      <c r="DJ235" s="33">
        <v>11191.573469999999</v>
      </c>
      <c r="DK235" s="33">
        <v>10457.551869999999</v>
      </c>
      <c r="DL235" s="33">
        <v>6228.5439210000004</v>
      </c>
      <c r="DM235" s="33">
        <v>7752.1366959999996</v>
      </c>
      <c r="DN235" s="33">
        <v>11191.573469999999</v>
      </c>
      <c r="DO235" s="33">
        <v>10457.551869999999</v>
      </c>
      <c r="DP235" s="33">
        <v>6228.5439210000004</v>
      </c>
      <c r="DQ235" s="33">
        <v>7752.1366959999996</v>
      </c>
      <c r="DR235" s="33">
        <v>11191.573469999999</v>
      </c>
      <c r="DS235" s="33">
        <v>10457.551869999999</v>
      </c>
      <c r="DT235" s="33">
        <v>6228.5439210000004</v>
      </c>
      <c r="DU235" s="33">
        <v>7752.1366959999996</v>
      </c>
      <c r="DV235" s="33">
        <v>11191.573469999999</v>
      </c>
      <c r="DW235" s="33">
        <v>10457.551869999999</v>
      </c>
      <c r="DX235" s="33">
        <v>6228.5439210000004</v>
      </c>
      <c r="DY235" s="33">
        <v>7752.1366959999996</v>
      </c>
      <c r="DZ235" s="33">
        <v>10840.022010000001</v>
      </c>
      <c r="EA235" s="33">
        <v>10457.551869999999</v>
      </c>
      <c r="EB235" s="33">
        <v>6228.5439210000004</v>
      </c>
      <c r="EC235" s="33">
        <v>7752.1366959999996</v>
      </c>
      <c r="ED235" s="33">
        <v>11191.573469999999</v>
      </c>
      <c r="EE235" s="33">
        <v>10457.551869999999</v>
      </c>
      <c r="EF235" s="33">
        <v>6228.5439210000004</v>
      </c>
      <c r="EG235" s="33">
        <v>7752.1366959999996</v>
      </c>
      <c r="EH235" s="33">
        <v>11079.168890000001</v>
      </c>
      <c r="EI235" s="33">
        <v>10457.551869999999</v>
      </c>
      <c r="EJ235" s="33">
        <v>6228.5439210000004</v>
      </c>
      <c r="EK235" s="33">
        <v>6828.3585709999998</v>
      </c>
      <c r="EL235" s="33">
        <v>10845.24381</v>
      </c>
      <c r="EM235" s="33">
        <v>10457.551869999999</v>
      </c>
      <c r="EN235" s="33">
        <v>6228.5439210000004</v>
      </c>
      <c r="EO235" s="33">
        <v>7752.1366959999996</v>
      </c>
      <c r="EP235" s="33">
        <v>10250.602220000001</v>
      </c>
      <c r="EQ235" s="33">
        <v>10457.551869999999</v>
      </c>
      <c r="ER235" s="33">
        <v>6228.5439210000004</v>
      </c>
      <c r="ES235" s="33">
        <v>7691.5989579999996</v>
      </c>
      <c r="ET235" s="33">
        <v>9960.8834709999992</v>
      </c>
      <c r="EU235" s="33">
        <v>10457.551869999999</v>
      </c>
      <c r="EV235" s="33">
        <v>6228.5439210000004</v>
      </c>
      <c r="EW235" s="33">
        <v>7752.1366959999996</v>
      </c>
      <c r="EX235" s="33">
        <v>10128.927009999999</v>
      </c>
      <c r="EY235" s="33">
        <v>10457.551869999999</v>
      </c>
      <c r="EZ235" s="33">
        <v>6228.5439210000004</v>
      </c>
      <c r="FA235" s="33">
        <v>7725.1788390000002</v>
      </c>
      <c r="FB235" s="33">
        <v>4839.9921729999996</v>
      </c>
      <c r="FC235" s="33">
        <v>10457.551869999999</v>
      </c>
    </row>
    <row r="236" spans="2:159" x14ac:dyDescent="0.25">
      <c r="B236" s="33" t="s">
        <v>1</v>
      </c>
      <c r="C236" s="33" t="s">
        <v>38</v>
      </c>
      <c r="D236" s="33">
        <v>4288.1228570000003</v>
      </c>
      <c r="E236" s="33">
        <v>5121.3911310000003</v>
      </c>
      <c r="F236" s="33">
        <v>6354.0176600000004</v>
      </c>
      <c r="G236" s="33">
        <v>5063.7322620000004</v>
      </c>
      <c r="H236" s="33">
        <v>4288.1228570000003</v>
      </c>
      <c r="I236" s="33">
        <v>5121.3911310000003</v>
      </c>
      <c r="J236" s="33">
        <v>6977.8870829999996</v>
      </c>
      <c r="K236" s="33">
        <v>5063.7322620000004</v>
      </c>
      <c r="L236" s="33">
        <v>4288.1228570000003</v>
      </c>
      <c r="M236" s="33">
        <v>5121.3911310000003</v>
      </c>
      <c r="N236" s="33">
        <v>5300.7997539999997</v>
      </c>
      <c r="O236" s="33">
        <v>5063.7322620000004</v>
      </c>
      <c r="P236" s="33">
        <v>4288.1228570000003</v>
      </c>
      <c r="Q236" s="33">
        <v>5121.3911310000003</v>
      </c>
      <c r="R236" s="33">
        <v>6749.5559489999996</v>
      </c>
      <c r="S236" s="33">
        <v>5063.7322620000004</v>
      </c>
      <c r="T236" s="33">
        <v>4288.1228570000003</v>
      </c>
      <c r="U236" s="33">
        <v>5121.3911310000003</v>
      </c>
      <c r="V236" s="33">
        <v>6977.8870829999996</v>
      </c>
      <c r="W236" s="33">
        <v>5063.7322620000004</v>
      </c>
      <c r="X236" s="33">
        <v>4288.1228570000003</v>
      </c>
      <c r="Y236" s="33">
        <v>5121.3911310000003</v>
      </c>
      <c r="Z236" s="33">
        <v>5894.3610200000003</v>
      </c>
      <c r="AA236" s="33">
        <v>5063.7322620000004</v>
      </c>
      <c r="AB236" s="33">
        <v>4288.1228570000003</v>
      </c>
      <c r="AC236" s="33">
        <v>5121.3911310000003</v>
      </c>
      <c r="AD236" s="33">
        <v>3123.3460570000002</v>
      </c>
      <c r="AE236" s="33">
        <v>5063.7322620000004</v>
      </c>
      <c r="AF236" s="33">
        <v>4288.1228570000003</v>
      </c>
      <c r="AG236" s="33">
        <v>5121.3911310000003</v>
      </c>
      <c r="AH236" s="33">
        <v>6685.3253690000001</v>
      </c>
      <c r="AI236" s="33">
        <v>5063.7322620000004</v>
      </c>
      <c r="AJ236" s="33">
        <v>4288.1228570000003</v>
      </c>
      <c r="AK236" s="33">
        <v>4285.8186930000002</v>
      </c>
      <c r="AL236" s="33">
        <v>5779.440861</v>
      </c>
      <c r="AM236" s="33">
        <v>5063.7322620000004</v>
      </c>
      <c r="AN236" s="33">
        <v>4288.1228570000003</v>
      </c>
      <c r="AO236" s="33">
        <v>5121.3911310000003</v>
      </c>
      <c r="AP236" s="33">
        <v>6977.8870829999996</v>
      </c>
      <c r="AQ236" s="33">
        <v>5063.7322620000004</v>
      </c>
      <c r="AR236" s="33">
        <v>4288.1228570000003</v>
      </c>
      <c r="AS236" s="33">
        <v>5121.3911310000003</v>
      </c>
      <c r="AT236" s="33">
        <v>5792.6044730000003</v>
      </c>
      <c r="AU236" s="33">
        <v>5063.7322620000004</v>
      </c>
      <c r="AV236" s="33">
        <v>4288.1228570000003</v>
      </c>
      <c r="AW236" s="33">
        <v>5121.3911310000003</v>
      </c>
      <c r="AX236" s="33">
        <v>6977.8870829999996</v>
      </c>
      <c r="AY236" s="33">
        <v>5063.7322620000004</v>
      </c>
      <c r="AZ236" s="33">
        <v>4288.1228570000003</v>
      </c>
      <c r="BA236" s="33">
        <v>5121.3911310000003</v>
      </c>
      <c r="BB236" s="33">
        <v>6977.8870829999996</v>
      </c>
      <c r="BC236" s="33">
        <v>5063.7322620000004</v>
      </c>
      <c r="BD236" s="33">
        <v>4288.1228570000003</v>
      </c>
      <c r="BE236" s="33">
        <v>5121.3911310000003</v>
      </c>
      <c r="BF236" s="33">
        <v>6977.8870829999996</v>
      </c>
      <c r="BG236" s="33">
        <v>5063.7322620000004</v>
      </c>
      <c r="BH236" s="33">
        <v>4288.1228570000003</v>
      </c>
      <c r="BI236" s="33">
        <v>5121.3911310000003</v>
      </c>
      <c r="BJ236" s="33">
        <v>6599.0176419999998</v>
      </c>
      <c r="BK236" s="33">
        <v>5063.7322620000004</v>
      </c>
      <c r="BL236" s="33">
        <v>4288.1228570000003</v>
      </c>
      <c r="BM236" s="33">
        <v>4440.9633180000001</v>
      </c>
      <c r="BN236" s="33">
        <v>4482.5564169999998</v>
      </c>
      <c r="BO236" s="33">
        <v>5063.7322620000004</v>
      </c>
      <c r="BP236" s="33">
        <v>4617.2161900000001</v>
      </c>
      <c r="BQ236" s="33">
        <v>4145.0726420000001</v>
      </c>
      <c r="BR236" s="33">
        <v>4525.5033629999998</v>
      </c>
      <c r="BS236" s="33">
        <v>5350.1888099999996</v>
      </c>
      <c r="BT236" s="33">
        <v>4654.6166670000002</v>
      </c>
      <c r="BU236" s="33">
        <v>5121.3911310000003</v>
      </c>
      <c r="BV236" s="33">
        <v>5738.0995789999997</v>
      </c>
      <c r="BW236" s="33">
        <v>5390.0624399999997</v>
      </c>
      <c r="BX236" s="33">
        <v>4654.6166670000002</v>
      </c>
      <c r="BY236" s="33">
        <v>5121.3911310000003</v>
      </c>
      <c r="BZ236" s="33">
        <v>5212.0598099999997</v>
      </c>
      <c r="CA236" s="33">
        <v>5390.0624399999997</v>
      </c>
      <c r="CB236" s="33">
        <v>4654.6166670000002</v>
      </c>
      <c r="CC236" s="33">
        <v>5121.3911310000003</v>
      </c>
      <c r="CD236" s="33">
        <v>4994.5901869999998</v>
      </c>
      <c r="CE236" s="33">
        <v>5390.0624399999997</v>
      </c>
      <c r="CF236" s="33">
        <v>4654.6166670000002</v>
      </c>
      <c r="CG236" s="33">
        <v>5440.6603569999997</v>
      </c>
      <c r="CH236" s="33">
        <v>4598.1661059999997</v>
      </c>
      <c r="CI236" s="33">
        <v>5390.0624399999997</v>
      </c>
      <c r="CJ236" s="33">
        <v>4654.6166670000002</v>
      </c>
      <c r="CK236" s="33">
        <v>5121.3911310000003</v>
      </c>
      <c r="CL236" s="33">
        <v>4459.8438489999999</v>
      </c>
      <c r="CM236" s="33">
        <v>5390.0624399999997</v>
      </c>
      <c r="CN236" s="33">
        <v>4654.6166670000002</v>
      </c>
      <c r="CO236" s="33">
        <v>5121.3911310000003</v>
      </c>
      <c r="CP236" s="33">
        <v>4892.6758710000004</v>
      </c>
      <c r="CQ236" s="33">
        <v>5390.0624399999997</v>
      </c>
      <c r="CR236" s="33">
        <v>4654.6166670000002</v>
      </c>
      <c r="CS236" s="33">
        <v>5361.2912290000004</v>
      </c>
      <c r="CT236" s="33">
        <v>4329.8184769999998</v>
      </c>
      <c r="CU236" s="33">
        <v>5390.0624399999997</v>
      </c>
      <c r="CV236" s="33">
        <v>4654.6166670000002</v>
      </c>
      <c r="CW236" s="33">
        <v>5440.6603569999997</v>
      </c>
      <c r="CX236" s="33">
        <v>3291.2370489999998</v>
      </c>
      <c r="CY236" s="33">
        <v>5390.0624399999997</v>
      </c>
      <c r="CZ236" s="33">
        <v>4654.6166670000002</v>
      </c>
      <c r="DA236" s="33">
        <v>5162.195119</v>
      </c>
      <c r="DB236" s="33">
        <v>2302.0994369999999</v>
      </c>
      <c r="DC236" s="33">
        <v>5390.0624399999997</v>
      </c>
      <c r="DD236" s="33">
        <v>4654.6166670000002</v>
      </c>
      <c r="DE236" s="33">
        <v>5121.3911310000003</v>
      </c>
      <c r="DG236" s="33">
        <v>5390.0624399999997</v>
      </c>
      <c r="DH236" s="33">
        <v>4654.6166670000002</v>
      </c>
      <c r="DI236" s="33">
        <v>5245.1675599999999</v>
      </c>
      <c r="DK236" s="33">
        <v>5390.0624399999997</v>
      </c>
      <c r="DL236" s="33">
        <v>4654.6166670000002</v>
      </c>
      <c r="DM236" s="33">
        <v>5121.3911310000003</v>
      </c>
      <c r="DO236" s="33">
        <v>5390.0624399999997</v>
      </c>
      <c r="DP236" s="33">
        <v>4654.6166670000002</v>
      </c>
      <c r="DQ236" s="33">
        <v>5204.3952380000001</v>
      </c>
      <c r="DS236" s="33">
        <v>5390.0624399999997</v>
      </c>
      <c r="DT236" s="33">
        <v>4654.6166670000002</v>
      </c>
      <c r="DU236" s="33">
        <v>5233.6271429999997</v>
      </c>
      <c r="DW236" s="33">
        <v>5390.0624399999997</v>
      </c>
      <c r="DX236" s="33">
        <v>4654.6166670000002</v>
      </c>
      <c r="DY236" s="33">
        <v>5121.3911310000003</v>
      </c>
      <c r="EA236" s="33">
        <v>5390.0624399999997</v>
      </c>
      <c r="EB236" s="33">
        <v>4654.6166670000002</v>
      </c>
      <c r="EC236" s="33">
        <v>5121.3911310000003</v>
      </c>
      <c r="EE236" s="33">
        <v>5390.0624399999997</v>
      </c>
      <c r="EF236" s="33">
        <v>4654.6166670000002</v>
      </c>
      <c r="EG236" s="33">
        <v>5359.0840479999997</v>
      </c>
      <c r="EI236" s="33">
        <v>5390.0624399999997</v>
      </c>
      <c r="EJ236" s="33">
        <v>4654.6166670000002</v>
      </c>
      <c r="EK236" s="33">
        <v>5121.3911310000003</v>
      </c>
      <c r="EM236" s="33">
        <v>5390.0624399999997</v>
      </c>
      <c r="EN236" s="33">
        <v>4654.6166670000002</v>
      </c>
      <c r="EO236" s="33">
        <v>5121.3911310000003</v>
      </c>
      <c r="EQ236" s="33">
        <v>5390.0624399999997</v>
      </c>
      <c r="ER236" s="33">
        <v>4654.6166670000002</v>
      </c>
      <c r="ES236" s="33">
        <v>5121.3911310000003</v>
      </c>
      <c r="EU236" s="33">
        <v>5390.0624399999997</v>
      </c>
      <c r="EV236" s="33">
        <v>4654.6166670000002</v>
      </c>
      <c r="EW236" s="33">
        <v>5440.6603569999997</v>
      </c>
      <c r="EY236" s="33">
        <v>5390.0624399999997</v>
      </c>
      <c r="EZ236" s="33">
        <v>4654.6166670000002</v>
      </c>
      <c r="FC236" s="33">
        <v>5390.0624399999997</v>
      </c>
    </row>
    <row r="237" spans="2:159" x14ac:dyDescent="0.25">
      <c r="B237" s="33" t="s">
        <v>1</v>
      </c>
      <c r="C237" s="33" t="s">
        <v>39</v>
      </c>
      <c r="D237" s="33">
        <v>3149.433563</v>
      </c>
      <c r="E237" s="33">
        <v>2981.0131299999998</v>
      </c>
      <c r="F237" s="33">
        <v>3400.7301870000001</v>
      </c>
      <c r="G237" s="33">
        <v>3137.6277380000001</v>
      </c>
      <c r="H237" s="33">
        <v>4126.3004259999998</v>
      </c>
      <c r="I237" s="33">
        <v>4069.9583379999999</v>
      </c>
      <c r="J237" s="33">
        <v>3697.3466669999998</v>
      </c>
      <c r="K237" s="33">
        <v>3137.6277380000001</v>
      </c>
      <c r="L237" s="33">
        <v>3977.2473409999998</v>
      </c>
      <c r="M237" s="33">
        <v>3898.619224</v>
      </c>
      <c r="N237" s="33">
        <v>3697.3466669999998</v>
      </c>
      <c r="O237" s="33">
        <v>3137.6277380000001</v>
      </c>
      <c r="P237" s="33">
        <v>4154.9448309999998</v>
      </c>
      <c r="Q237" s="33">
        <v>3959.973344</v>
      </c>
      <c r="R237" s="33">
        <v>3697.3466669999998</v>
      </c>
      <c r="S237" s="33">
        <v>3137.6277380000001</v>
      </c>
      <c r="T237" s="33">
        <v>6262.267143</v>
      </c>
      <c r="U237" s="33">
        <v>7085.8509690000001</v>
      </c>
      <c r="V237" s="33">
        <v>3697.3466669999998</v>
      </c>
      <c r="W237" s="33">
        <v>3137.6277380000001</v>
      </c>
      <c r="X237" s="33">
        <v>6262.267143</v>
      </c>
      <c r="Y237" s="33">
        <v>7201.2007139999996</v>
      </c>
      <c r="Z237" s="33">
        <v>3594.0245580000001</v>
      </c>
      <c r="AA237" s="33">
        <v>3137.6277380000001</v>
      </c>
      <c r="AB237" s="33">
        <v>8653.2039850000001</v>
      </c>
      <c r="AC237" s="33">
        <v>5079.4755530000002</v>
      </c>
      <c r="AD237" s="33">
        <v>3637.9626600000001</v>
      </c>
      <c r="AE237" s="33">
        <v>3495.4172119999998</v>
      </c>
      <c r="AF237" s="33">
        <v>11562.91073</v>
      </c>
      <c r="AG237" s="33">
        <v>7080.9419120000002</v>
      </c>
      <c r="AH237" s="33">
        <v>4360.4084309999998</v>
      </c>
      <c r="AI237" s="33">
        <v>3930.8375139999998</v>
      </c>
      <c r="AJ237" s="33">
        <v>13993.94104</v>
      </c>
      <c r="AK237" s="33">
        <v>7921.009145</v>
      </c>
      <c r="AL237" s="33">
        <v>4664.5079669999996</v>
      </c>
      <c r="AM237" s="33">
        <v>4294.6267379999999</v>
      </c>
      <c r="AN237" s="33">
        <v>13993.94104</v>
      </c>
      <c r="AO237" s="33">
        <v>15618.08761</v>
      </c>
      <c r="AP237" s="33">
        <v>4664.5079669999996</v>
      </c>
      <c r="AQ237" s="33">
        <v>4294.6267379999999</v>
      </c>
      <c r="AR237" s="33">
        <v>13993.94104</v>
      </c>
      <c r="AS237" s="33">
        <v>10201.65431</v>
      </c>
      <c r="AT237" s="33">
        <v>4664.5079669999996</v>
      </c>
      <c r="AU237" s="33">
        <v>4294.6267379999999</v>
      </c>
      <c r="AV237" s="33">
        <v>13993.94104</v>
      </c>
      <c r="AW237" s="33">
        <v>15618.08761</v>
      </c>
      <c r="AX237" s="33">
        <v>4664.5079669999996</v>
      </c>
      <c r="AY237" s="33">
        <v>4294.6267379999999</v>
      </c>
      <c r="AZ237" s="33">
        <v>13993.94104</v>
      </c>
      <c r="BA237" s="33">
        <v>14417.350850000001</v>
      </c>
      <c r="BB237" s="33">
        <v>4664.5079669999996</v>
      </c>
      <c r="BC237" s="33">
        <v>4294.6267379999999</v>
      </c>
      <c r="BD237" s="33">
        <v>13993.94104</v>
      </c>
      <c r="BE237" s="33">
        <v>15141.218699999999</v>
      </c>
      <c r="BF237" s="33">
        <v>4664.5079669999996</v>
      </c>
      <c r="BG237" s="33">
        <v>4294.6267379999999</v>
      </c>
      <c r="BH237" s="33">
        <v>13993.94104</v>
      </c>
      <c r="BI237" s="33">
        <v>12948.29902</v>
      </c>
      <c r="BJ237" s="33">
        <v>4664.5079669999996</v>
      </c>
      <c r="BK237" s="33">
        <v>4294.6267379999999</v>
      </c>
      <c r="BL237" s="33">
        <v>13993.94104</v>
      </c>
      <c r="BM237" s="33">
        <v>15618.08761</v>
      </c>
      <c r="BN237" s="33">
        <v>4664.5079669999996</v>
      </c>
      <c r="BO237" s="33">
        <v>4294.6267379999999</v>
      </c>
      <c r="BP237" s="33">
        <v>13993.94104</v>
      </c>
      <c r="BQ237" s="33">
        <v>15211.38221</v>
      </c>
      <c r="BR237" s="33">
        <v>4664.5079669999996</v>
      </c>
      <c r="BS237" s="33">
        <v>4294.6267379999999</v>
      </c>
      <c r="BT237" s="33">
        <v>13993.94104</v>
      </c>
      <c r="BU237" s="33">
        <v>15437.66014</v>
      </c>
      <c r="BV237" s="33">
        <v>4664.5079669999996</v>
      </c>
      <c r="BW237" s="33">
        <v>4294.6267379999999</v>
      </c>
      <c r="BX237" s="33">
        <v>13993.94104</v>
      </c>
      <c r="BY237" s="33">
        <v>15618.08761</v>
      </c>
      <c r="BZ237" s="33">
        <v>4664.5079669999996</v>
      </c>
      <c r="CA237" s="33">
        <v>4294.6267379999999</v>
      </c>
      <c r="CB237" s="33">
        <v>13993.94104</v>
      </c>
      <c r="CC237" s="33">
        <v>15618.08761</v>
      </c>
      <c r="CD237" s="33">
        <v>4664.5079669999996</v>
      </c>
      <c r="CE237" s="33">
        <v>4294.6267379999999</v>
      </c>
      <c r="CF237" s="33">
        <v>13993.94104</v>
      </c>
      <c r="CG237" s="33">
        <v>15618.08761</v>
      </c>
      <c r="CH237" s="33">
        <v>4664.5079669999996</v>
      </c>
      <c r="CI237" s="33">
        <v>4294.6267379999999</v>
      </c>
      <c r="CJ237" s="33">
        <v>13993.94104</v>
      </c>
      <c r="CK237" s="33">
        <v>15618.08761</v>
      </c>
      <c r="CL237" s="33">
        <v>4664.5079669999996</v>
      </c>
      <c r="CM237" s="33">
        <v>4294.6267379999999</v>
      </c>
      <c r="CN237" s="33">
        <v>13993.94104</v>
      </c>
      <c r="CO237" s="33">
        <v>15618.08761</v>
      </c>
      <c r="CP237" s="33">
        <v>4664.5079669999996</v>
      </c>
      <c r="CQ237" s="33">
        <v>4294.6267379999999</v>
      </c>
      <c r="CR237" s="33">
        <v>13993.94104</v>
      </c>
      <c r="CS237" s="33">
        <v>15618.08761</v>
      </c>
      <c r="CT237" s="33">
        <v>4664.5079669999996</v>
      </c>
      <c r="CU237" s="33">
        <v>4294.6267379999999</v>
      </c>
      <c r="CV237" s="33">
        <v>13993.94104</v>
      </c>
      <c r="CW237" s="33">
        <v>15618.08761</v>
      </c>
      <c r="CX237" s="33">
        <v>4664.5079669999996</v>
      </c>
      <c r="CY237" s="33">
        <v>4294.6267379999999</v>
      </c>
      <c r="CZ237" s="33">
        <v>13993.94104</v>
      </c>
      <c r="DA237" s="33">
        <v>15618.08761</v>
      </c>
      <c r="DB237" s="33">
        <v>4664.5079669999996</v>
      </c>
      <c r="DC237" s="33">
        <v>4294.6267379999999</v>
      </c>
      <c r="DD237" s="33">
        <v>13993.94104</v>
      </c>
      <c r="DE237" s="33">
        <v>15618.08761</v>
      </c>
      <c r="DF237" s="33">
        <v>4664.5079669999996</v>
      </c>
      <c r="DG237" s="33">
        <v>4294.6267379999999</v>
      </c>
      <c r="DH237" s="33">
        <v>13993.94104</v>
      </c>
      <c r="DI237" s="33">
        <v>15618.08761</v>
      </c>
      <c r="DJ237" s="33">
        <v>4664.5079669999996</v>
      </c>
      <c r="DK237" s="33">
        <v>4294.6267379999999</v>
      </c>
      <c r="DL237" s="33">
        <v>13993.94104</v>
      </c>
      <c r="DM237" s="33">
        <v>15374.447840000001</v>
      </c>
      <c r="DN237" s="33">
        <v>4664.5079669999996</v>
      </c>
      <c r="DO237" s="33">
        <v>4294.6267379999999</v>
      </c>
      <c r="DP237" s="33">
        <v>13993.94104</v>
      </c>
      <c r="DQ237" s="33">
        <v>15618.08761</v>
      </c>
      <c r="DR237" s="33">
        <v>4664.5079669999996</v>
      </c>
      <c r="DS237" s="33">
        <v>4294.6267379999999</v>
      </c>
      <c r="DT237" s="33">
        <v>13993.94104</v>
      </c>
      <c r="DU237" s="33">
        <v>15618.08761</v>
      </c>
      <c r="DV237" s="33">
        <v>4664.5079669999996</v>
      </c>
      <c r="DW237" s="33">
        <v>4294.6267379999999</v>
      </c>
      <c r="DX237" s="33">
        <v>13993.94104</v>
      </c>
      <c r="DY237" s="33">
        <v>15618.08761</v>
      </c>
      <c r="DZ237" s="33">
        <v>4664.5079669999996</v>
      </c>
      <c r="EA237" s="33">
        <v>4294.6267379999999</v>
      </c>
      <c r="EB237" s="33">
        <v>13993.94104</v>
      </c>
      <c r="EC237" s="33">
        <v>15618.08761</v>
      </c>
      <c r="ED237" s="33">
        <v>4664.5079669999996</v>
      </c>
      <c r="EE237" s="33">
        <v>4294.6267379999999</v>
      </c>
      <c r="EF237" s="33">
        <v>13993.94104</v>
      </c>
      <c r="EG237" s="33">
        <v>15618.08761</v>
      </c>
      <c r="EI237" s="33">
        <v>4294.6267379999999</v>
      </c>
      <c r="EJ237" s="33">
        <v>13993.94104</v>
      </c>
      <c r="EK237" s="33">
        <v>15618.08761</v>
      </c>
      <c r="EM237" s="33">
        <v>4294.6267379999999</v>
      </c>
      <c r="EN237" s="33">
        <v>13993.94104</v>
      </c>
      <c r="EO237" s="33">
        <v>15618.08761</v>
      </c>
      <c r="EP237" s="33">
        <v>4664.5079669999996</v>
      </c>
      <c r="EQ237" s="33">
        <v>4294.6267379999999</v>
      </c>
      <c r="ER237" s="33">
        <v>13993.94104</v>
      </c>
      <c r="ES237" s="33">
        <v>12130.26283</v>
      </c>
      <c r="ET237" s="33">
        <v>4664.5079669999996</v>
      </c>
      <c r="EU237" s="33">
        <v>4294.6267379999999</v>
      </c>
      <c r="EV237" s="33">
        <v>13993.94104</v>
      </c>
      <c r="EW237" s="33">
        <v>15618.08761</v>
      </c>
      <c r="EX237" s="33">
        <v>4664.5079669999996</v>
      </c>
      <c r="EY237" s="33">
        <v>4294.6267379999999</v>
      </c>
      <c r="EZ237" s="33">
        <v>13993.94104</v>
      </c>
      <c r="FA237" s="33">
        <v>15618.08761</v>
      </c>
      <c r="FB237" s="33">
        <v>4664.5079669999996</v>
      </c>
      <c r="FC237" s="33">
        <v>4294.6267379999999</v>
      </c>
    </row>
    <row r="238" spans="2:159" x14ac:dyDescent="0.25">
      <c r="B238" s="33" t="s">
        <v>1</v>
      </c>
      <c r="C238" s="33" t="s">
        <v>40</v>
      </c>
      <c r="D238" s="33">
        <v>7801.7042860000001</v>
      </c>
      <c r="E238" s="33">
        <v>7273.9891669999997</v>
      </c>
      <c r="F238" s="33">
        <v>6993.13375</v>
      </c>
      <c r="G238" s="33">
        <v>7052.958095</v>
      </c>
      <c r="H238" s="33">
        <v>7801.7042860000001</v>
      </c>
      <c r="I238" s="33">
        <v>7273.9891669999997</v>
      </c>
      <c r="J238" s="33">
        <v>6993.13375</v>
      </c>
      <c r="K238" s="33">
        <v>7052.958095</v>
      </c>
      <c r="L238" s="33">
        <v>7801.7042860000001</v>
      </c>
      <c r="M238" s="33">
        <v>7273.9891669999997</v>
      </c>
      <c r="N238" s="33">
        <v>6993.13375</v>
      </c>
      <c r="O238" s="33">
        <v>7052.958095</v>
      </c>
      <c r="P238" s="33">
        <v>7801.7042860000001</v>
      </c>
      <c r="Q238" s="33">
        <v>7273.9891669999997</v>
      </c>
      <c r="R238" s="33">
        <v>6993.13375</v>
      </c>
      <c r="S238" s="33">
        <v>7052.958095</v>
      </c>
      <c r="T238" s="33">
        <v>7801.7042860000001</v>
      </c>
      <c r="U238" s="33">
        <v>7273.9891669999997</v>
      </c>
      <c r="V238" s="33">
        <v>6307.7122879999997</v>
      </c>
      <c r="W238" s="33">
        <v>7052.958095</v>
      </c>
      <c r="X238" s="33">
        <v>7801.7042860000001</v>
      </c>
      <c r="Y238" s="33">
        <v>7273.9891669999997</v>
      </c>
      <c r="Z238" s="33">
        <v>6477.7394279999999</v>
      </c>
      <c r="AA238" s="33">
        <v>7052.958095</v>
      </c>
      <c r="AB238" s="33">
        <v>7801.7042860000001</v>
      </c>
      <c r="AC238" s="33">
        <v>7273.9891669999997</v>
      </c>
      <c r="AD238" s="33">
        <v>6907.152873</v>
      </c>
      <c r="AE238" s="33">
        <v>7052.958095</v>
      </c>
      <c r="AF238" s="33">
        <v>7801.7042860000001</v>
      </c>
      <c r="AG238" s="33">
        <v>7273.9891669999997</v>
      </c>
      <c r="AH238" s="33">
        <v>3538.5503159999998</v>
      </c>
      <c r="AI238" s="33">
        <v>7052.958095</v>
      </c>
      <c r="AJ238" s="33">
        <v>7713.855783</v>
      </c>
      <c r="AK238" s="33">
        <v>7273.9891669999997</v>
      </c>
      <c r="AL238" s="33">
        <v>6993.13375</v>
      </c>
      <c r="AM238" s="33">
        <v>7052.958095</v>
      </c>
      <c r="AN238" s="33">
        <v>7801.7042860000001</v>
      </c>
      <c r="AO238" s="33">
        <v>7273.9891669999997</v>
      </c>
      <c r="AP238" s="33">
        <v>6993.13375</v>
      </c>
      <c r="AQ238" s="33">
        <v>7052.958095</v>
      </c>
      <c r="AR238" s="33">
        <v>7801.7042860000001</v>
      </c>
      <c r="AS238" s="33">
        <v>7273.9891669999997</v>
      </c>
      <c r="AT238" s="33">
        <v>6993.13375</v>
      </c>
      <c r="AU238" s="33">
        <v>7052.958095</v>
      </c>
      <c r="AV238" s="33">
        <v>7801.7042860000001</v>
      </c>
      <c r="AW238" s="33">
        <v>7273.9891669999997</v>
      </c>
      <c r="AX238" s="33">
        <v>6993.13375</v>
      </c>
      <c r="AY238" s="33">
        <v>7052.958095</v>
      </c>
      <c r="AZ238" s="33">
        <v>7801.7042860000001</v>
      </c>
      <c r="BA238" s="33">
        <v>7273.9891669999997</v>
      </c>
      <c r="BB238" s="33">
        <v>6993.13375</v>
      </c>
      <c r="BC238" s="33">
        <v>7052.958095</v>
      </c>
      <c r="BD238" s="33">
        <v>7801.7042860000001</v>
      </c>
      <c r="BE238" s="33">
        <v>7273.9891669999997</v>
      </c>
      <c r="BF238" s="33">
        <v>6993.13375</v>
      </c>
      <c r="BG238" s="33">
        <v>7052.958095</v>
      </c>
      <c r="BH238" s="33">
        <v>7801.7042860000001</v>
      </c>
      <c r="BI238" s="33">
        <v>7273.9891669999997</v>
      </c>
      <c r="BJ238" s="33">
        <v>6993.13375</v>
      </c>
      <c r="BK238" s="33">
        <v>7052.958095</v>
      </c>
      <c r="BL238" s="33">
        <v>7801.7042860000001</v>
      </c>
      <c r="BM238" s="33">
        <v>7273.9891669999997</v>
      </c>
      <c r="BN238" s="33">
        <v>6993.13375</v>
      </c>
      <c r="BO238" s="33">
        <v>7052.958095</v>
      </c>
      <c r="BP238" s="33">
        <v>7801.7042860000001</v>
      </c>
      <c r="BQ238" s="33">
        <v>7273.9891669999997</v>
      </c>
      <c r="BR238" s="33">
        <v>6993.13375</v>
      </c>
      <c r="BS238" s="33">
        <v>7052.958095</v>
      </c>
      <c r="BT238" s="33">
        <v>7801.7042860000001</v>
      </c>
      <c r="BU238" s="33">
        <v>7273.9891669999997</v>
      </c>
      <c r="BV238" s="33">
        <v>6993.13375</v>
      </c>
      <c r="BW238" s="33">
        <v>7052.958095</v>
      </c>
      <c r="BX238" s="33">
        <v>7801.7042860000001</v>
      </c>
      <c r="BY238" s="33">
        <v>7273.9891669999997</v>
      </c>
      <c r="BZ238" s="33">
        <v>6993.13375</v>
      </c>
      <c r="CA238" s="33">
        <v>7052.958095</v>
      </c>
      <c r="CB238" s="33">
        <v>7801.7042860000001</v>
      </c>
      <c r="CC238" s="33">
        <v>7273.9891669999997</v>
      </c>
      <c r="CD238" s="33">
        <v>6993.13375</v>
      </c>
      <c r="CE238" s="33">
        <v>7052.958095</v>
      </c>
      <c r="CF238" s="33">
        <v>7801.7042860000001</v>
      </c>
      <c r="CG238" s="33">
        <v>7273.9891669999997</v>
      </c>
      <c r="CH238" s="33">
        <v>6993.13375</v>
      </c>
      <c r="CI238" s="33">
        <v>7052.958095</v>
      </c>
      <c r="CJ238" s="33">
        <v>7801.7042860000001</v>
      </c>
      <c r="CK238" s="33">
        <v>7273.9891669999997</v>
      </c>
      <c r="CL238" s="33">
        <v>6993.13375</v>
      </c>
      <c r="CM238" s="33">
        <v>7052.958095</v>
      </c>
      <c r="CN238" s="33">
        <v>7801.7042860000001</v>
      </c>
      <c r="CO238" s="33">
        <v>7273.9891669999997</v>
      </c>
      <c r="CP238" s="33">
        <v>6993.13375</v>
      </c>
      <c r="CQ238" s="33">
        <v>7052.958095</v>
      </c>
      <c r="CR238" s="33">
        <v>7801.7042860000001</v>
      </c>
      <c r="CS238" s="33">
        <v>7273.9891669999997</v>
      </c>
      <c r="CT238" s="33">
        <v>6993.13375</v>
      </c>
      <c r="CU238" s="33">
        <v>7052.958095</v>
      </c>
      <c r="CV238" s="33">
        <v>7801.7042860000001</v>
      </c>
      <c r="CW238" s="33">
        <v>7273.9891669999997</v>
      </c>
      <c r="CX238" s="33">
        <v>6993.13375</v>
      </c>
      <c r="CY238" s="33">
        <v>7052.958095</v>
      </c>
      <c r="CZ238" s="33">
        <v>7801.7042860000001</v>
      </c>
      <c r="DA238" s="33">
        <v>7273.9891669999997</v>
      </c>
      <c r="DB238" s="33">
        <v>6993.13375</v>
      </c>
      <c r="DC238" s="33">
        <v>7052.958095</v>
      </c>
      <c r="DD238" s="33">
        <v>7801.7042860000001</v>
      </c>
      <c r="DE238" s="33">
        <v>7273.9891669999997</v>
      </c>
      <c r="DF238" s="33">
        <v>6993.13375</v>
      </c>
      <c r="DG238" s="33">
        <v>7052.958095</v>
      </c>
      <c r="DH238" s="33">
        <v>7801.7042860000001</v>
      </c>
      <c r="DI238" s="33">
        <v>7273.9891669999997</v>
      </c>
      <c r="DJ238" s="33">
        <v>6993.13375</v>
      </c>
      <c r="DK238" s="33">
        <v>7052.958095</v>
      </c>
      <c r="DL238" s="33">
        <v>7801.7042860000001</v>
      </c>
      <c r="DM238" s="33">
        <v>7273.9891669999997</v>
      </c>
      <c r="DN238" s="33">
        <v>6993.13375</v>
      </c>
      <c r="DO238" s="33">
        <v>7052.958095</v>
      </c>
      <c r="DP238" s="33">
        <v>7801.7042860000001</v>
      </c>
      <c r="DQ238" s="33">
        <v>7273.9891669999997</v>
      </c>
      <c r="DR238" s="33">
        <v>6993.13375</v>
      </c>
      <c r="DS238" s="33">
        <v>7052.958095</v>
      </c>
      <c r="DT238" s="33">
        <v>7801.7042860000001</v>
      </c>
      <c r="DU238" s="33">
        <v>7273.9891669999997</v>
      </c>
      <c r="DV238" s="33">
        <v>6993.13375</v>
      </c>
      <c r="DW238" s="33">
        <v>7052.958095</v>
      </c>
      <c r="DX238" s="33">
        <v>7801.7042860000001</v>
      </c>
      <c r="DY238" s="33">
        <v>7273.9891669999997</v>
      </c>
      <c r="DZ238" s="33">
        <v>6993.13375</v>
      </c>
      <c r="EA238" s="33">
        <v>7052.958095</v>
      </c>
      <c r="EB238" s="33">
        <v>7801.7042860000001</v>
      </c>
      <c r="EC238" s="33">
        <v>7273.9891669999997</v>
      </c>
      <c r="ED238" s="33">
        <v>6993.13375</v>
      </c>
      <c r="EE238" s="33">
        <v>7052.958095</v>
      </c>
      <c r="EF238" s="33">
        <v>7801.7042860000001</v>
      </c>
      <c r="EG238" s="33">
        <v>7273.9891669999997</v>
      </c>
      <c r="EH238" s="33">
        <v>6993.13375</v>
      </c>
      <c r="EI238" s="33">
        <v>7052.958095</v>
      </c>
      <c r="EJ238" s="33">
        <v>7801.7042860000001</v>
      </c>
      <c r="EK238" s="33">
        <v>7273.9891669999997</v>
      </c>
      <c r="EL238" s="33">
        <v>6993.13375</v>
      </c>
      <c r="EM238" s="33">
        <v>7052.958095</v>
      </c>
      <c r="EN238" s="33">
        <v>7801.7042860000001</v>
      </c>
      <c r="EO238" s="33">
        <v>7273.9891669999997</v>
      </c>
      <c r="EP238" s="33">
        <v>6993.13375</v>
      </c>
      <c r="EQ238" s="33">
        <v>7052.958095</v>
      </c>
      <c r="ER238" s="33">
        <v>7801.7042860000001</v>
      </c>
      <c r="ES238" s="33">
        <v>7273.9891669999997</v>
      </c>
      <c r="ET238" s="33">
        <v>6686.0009250000003</v>
      </c>
      <c r="EU238" s="33">
        <v>7052.958095</v>
      </c>
      <c r="EV238" s="33">
        <v>7801.7042860000001</v>
      </c>
      <c r="EW238" s="33">
        <v>7273.9891669999997</v>
      </c>
      <c r="EX238" s="33">
        <v>6993.13375</v>
      </c>
      <c r="EY238" s="33">
        <v>7052.958095</v>
      </c>
      <c r="EZ238" s="33">
        <v>7801.7042860000001</v>
      </c>
      <c r="FA238" s="33">
        <v>7273.9891669999997</v>
      </c>
      <c r="FB238" s="33">
        <v>6871</v>
      </c>
      <c r="FC238" s="33">
        <v>7052.958095</v>
      </c>
    </row>
    <row r="239" spans="2:159" x14ac:dyDescent="0.25">
      <c r="B239" s="33" t="s">
        <v>1</v>
      </c>
      <c r="C239" s="33" t="s">
        <v>41</v>
      </c>
      <c r="D239" s="33">
        <v>469.67807629999999</v>
      </c>
      <c r="E239" s="33">
        <v>470.06217270000002</v>
      </c>
      <c r="F239" s="33">
        <v>481.66587759999999</v>
      </c>
      <c r="G239" s="33">
        <v>479.19496620000001</v>
      </c>
      <c r="H239" s="33">
        <v>502.8888116</v>
      </c>
      <c r="I239" s="33">
        <v>503.30006730000002</v>
      </c>
      <c r="J239" s="33">
        <v>515.72426510000003</v>
      </c>
      <c r="K239" s="33">
        <v>513.07863669999995</v>
      </c>
      <c r="L239" s="33">
        <v>529.89879859999996</v>
      </c>
      <c r="M239" s="33">
        <v>530.33214269999996</v>
      </c>
      <c r="N239" s="33">
        <v>543.42363999999998</v>
      </c>
      <c r="O239" s="33">
        <v>540.63591570000006</v>
      </c>
      <c r="P239" s="33">
        <v>487.8648336</v>
      </c>
      <c r="Q239" s="33">
        <v>488.26380399999999</v>
      </c>
      <c r="R239" s="33">
        <v>500.31685870000001</v>
      </c>
      <c r="S239" s="33">
        <v>497.75026209999999</v>
      </c>
      <c r="T239" s="33">
        <v>3571.492381</v>
      </c>
      <c r="U239" s="33">
        <v>3490.20631</v>
      </c>
      <c r="V239" s="33">
        <v>167.67074819999999</v>
      </c>
      <c r="W239" s="33">
        <v>1065.7745239999999</v>
      </c>
      <c r="X239" s="33">
        <v>3571.492381</v>
      </c>
      <c r="Y239" s="33">
        <v>3490.20631</v>
      </c>
      <c r="Z239" s="33">
        <v>62.830100629999997</v>
      </c>
      <c r="AA239" s="33">
        <v>1065.7745239999999</v>
      </c>
      <c r="AB239" s="33">
        <v>6753.6804760000005</v>
      </c>
      <c r="AC239" s="33">
        <v>4780.2981589999999</v>
      </c>
      <c r="AD239" s="33">
        <v>82.136433719999999</v>
      </c>
      <c r="AE239" s="33">
        <v>2654.0345240000001</v>
      </c>
      <c r="AF239" s="33">
        <v>6753.6804760000005</v>
      </c>
      <c r="AG239" s="33">
        <v>6522.231667</v>
      </c>
      <c r="AH239" s="33">
        <v>2180.0149999999999</v>
      </c>
      <c r="AI239" s="33">
        <v>2654.0345240000001</v>
      </c>
      <c r="AJ239" s="33">
        <v>6753.6804760000005</v>
      </c>
      <c r="AK239" s="33">
        <v>6522.231667</v>
      </c>
      <c r="AL239" s="33">
        <v>2180.0149999999999</v>
      </c>
      <c r="AM239" s="33">
        <v>2654.0345240000001</v>
      </c>
      <c r="AN239" s="33">
        <v>6753.6804760000005</v>
      </c>
      <c r="AO239" s="33">
        <v>489.30881599999998</v>
      </c>
      <c r="AP239" s="33">
        <v>2180.0149999999999</v>
      </c>
      <c r="AQ239" s="33">
        <v>2654.0345240000001</v>
      </c>
      <c r="AR239" s="33">
        <v>6753.6804760000005</v>
      </c>
      <c r="AS239" s="33">
        <v>6522.231667</v>
      </c>
      <c r="AT239" s="33">
        <v>2180.0149999999999</v>
      </c>
      <c r="AU239" s="33">
        <v>2654.0345240000001</v>
      </c>
      <c r="AV239" s="33">
        <v>6753.6804760000005</v>
      </c>
      <c r="AW239" s="33">
        <v>6522.231667</v>
      </c>
      <c r="AX239" s="33">
        <v>2180.0149999999999</v>
      </c>
      <c r="AY239" s="33">
        <v>2654.0345240000001</v>
      </c>
      <c r="AZ239" s="33">
        <v>6753.6804760000005</v>
      </c>
      <c r="BA239" s="33">
        <v>6522.231667</v>
      </c>
      <c r="BB239" s="33">
        <v>2180.0149999999999</v>
      </c>
      <c r="BC239" s="33">
        <v>2654.0345240000001</v>
      </c>
      <c r="BD239" s="33">
        <v>6753.6804760000005</v>
      </c>
      <c r="BE239" s="33">
        <v>6522.231667</v>
      </c>
      <c r="BF239" s="33">
        <v>2180.0149999999999</v>
      </c>
      <c r="BG239" s="33">
        <v>2654.0345240000001</v>
      </c>
      <c r="BH239" s="33">
        <v>6753.6804760000005</v>
      </c>
      <c r="BI239" s="33">
        <v>6522.231667</v>
      </c>
      <c r="BJ239" s="33">
        <v>2180.0149999999999</v>
      </c>
      <c r="BK239" s="33">
        <v>2654.0345240000001</v>
      </c>
      <c r="BL239" s="33">
        <v>6753.6804760000005</v>
      </c>
      <c r="BM239" s="33">
        <v>6522.231667</v>
      </c>
      <c r="BN239" s="33">
        <v>2180.0149999999999</v>
      </c>
      <c r="BO239" s="33">
        <v>2654.0345240000001</v>
      </c>
      <c r="BP239" s="33">
        <v>6753.6804760000005</v>
      </c>
      <c r="BQ239" s="33">
        <v>6522.231667</v>
      </c>
      <c r="BR239" s="33">
        <v>2180.0149999999999</v>
      </c>
      <c r="BS239" s="33">
        <v>2654.0345240000001</v>
      </c>
      <c r="BT239" s="33">
        <v>6753.6804760000005</v>
      </c>
      <c r="BU239" s="33">
        <v>6522.231667</v>
      </c>
      <c r="BV239" s="33">
        <v>2180.0149999999999</v>
      </c>
      <c r="BW239" s="33">
        <v>2654.0345240000001</v>
      </c>
      <c r="BX239" s="33">
        <v>6753.6804760000005</v>
      </c>
      <c r="BY239" s="33">
        <v>6522.231667</v>
      </c>
      <c r="BZ239" s="33">
        <v>2180.0149999999999</v>
      </c>
      <c r="CA239" s="33">
        <v>2654.0345240000001</v>
      </c>
      <c r="CB239" s="33">
        <v>6753.6804760000005</v>
      </c>
      <c r="CC239" s="33">
        <v>6522.231667</v>
      </c>
      <c r="CD239" s="33">
        <v>2180.0149999999999</v>
      </c>
      <c r="CE239" s="33">
        <v>2654.0345240000001</v>
      </c>
      <c r="CF239" s="33">
        <v>6753.6804760000005</v>
      </c>
      <c r="CG239" s="33">
        <v>4734.7922740000004</v>
      </c>
      <c r="CH239" s="33">
        <v>2180.0149999999999</v>
      </c>
      <c r="CI239" s="33">
        <v>2654.0345240000001</v>
      </c>
      <c r="CJ239" s="33">
        <v>6753.6804760000005</v>
      </c>
      <c r="CK239" s="33">
        <v>6522.231667</v>
      </c>
      <c r="CL239" s="33">
        <v>2180.0149999999999</v>
      </c>
      <c r="CM239" s="33">
        <v>2654.0345240000001</v>
      </c>
      <c r="CN239" s="33">
        <v>6753.6804760000005</v>
      </c>
      <c r="CO239" s="33">
        <v>6522.231667</v>
      </c>
      <c r="CP239" s="33">
        <v>2180.0149999999999</v>
      </c>
      <c r="CQ239" s="33">
        <v>2654.0345240000001</v>
      </c>
      <c r="CR239" s="33">
        <v>6753.6804760000005</v>
      </c>
      <c r="CS239" s="33">
        <v>6522.231667</v>
      </c>
      <c r="CT239" s="33">
        <v>2180.0149999999999</v>
      </c>
      <c r="CU239" s="33">
        <v>2654.0345240000001</v>
      </c>
      <c r="CV239" s="33">
        <v>6753.6804760000005</v>
      </c>
      <c r="CW239" s="33">
        <v>6522.231667</v>
      </c>
      <c r="CX239" s="33">
        <v>2180.0149999999999</v>
      </c>
      <c r="CY239" s="33">
        <v>2654.0345240000001</v>
      </c>
      <c r="CZ239" s="33">
        <v>6753.6804760000005</v>
      </c>
      <c r="DA239" s="33">
        <v>6522.231667</v>
      </c>
      <c r="DB239" s="33">
        <v>2180.0149999999999</v>
      </c>
      <c r="DC239" s="33">
        <v>2654.0345240000001</v>
      </c>
      <c r="DD239" s="33">
        <v>6753.6804760000005</v>
      </c>
      <c r="DE239" s="33">
        <v>6522.231667</v>
      </c>
      <c r="DF239" s="33">
        <v>2180.0149999999999</v>
      </c>
      <c r="DG239" s="33">
        <v>2654.0345240000001</v>
      </c>
      <c r="DH239" s="33">
        <v>6753.6804760000005</v>
      </c>
      <c r="DI239" s="33">
        <v>6522.231667</v>
      </c>
      <c r="DJ239" s="33">
        <v>2180.0149999999999</v>
      </c>
      <c r="DK239" s="33">
        <v>2654.0345240000001</v>
      </c>
      <c r="DL239" s="33">
        <v>6753.6804760000005</v>
      </c>
      <c r="DM239" s="33">
        <v>6522.231667</v>
      </c>
      <c r="DN239" s="33">
        <v>2180.0149999999999</v>
      </c>
      <c r="DO239" s="33">
        <v>2654.0345240000001</v>
      </c>
      <c r="DP239" s="33">
        <v>6753.6804760000005</v>
      </c>
      <c r="DQ239" s="33">
        <v>6522.231667</v>
      </c>
      <c r="DR239" s="33">
        <v>2138.547532</v>
      </c>
      <c r="DS239" s="33">
        <v>2654.0345240000001</v>
      </c>
      <c r="DT239" s="33">
        <v>6753.6804760000005</v>
      </c>
      <c r="DU239" s="33">
        <v>2405.5499749999999</v>
      </c>
      <c r="DV239" s="33">
        <v>993.22578280000005</v>
      </c>
      <c r="DW239" s="33">
        <v>2654.0345240000001</v>
      </c>
      <c r="DX239" s="33">
        <v>6753.6804760000005</v>
      </c>
      <c r="DY239" s="33">
        <v>6522.231667</v>
      </c>
      <c r="DZ239" s="33">
        <v>40.276634180000002</v>
      </c>
      <c r="EA239" s="33">
        <v>2654.0345240000001</v>
      </c>
      <c r="EB239" s="33">
        <v>6753.6804760000005</v>
      </c>
      <c r="EC239" s="33">
        <v>6522.231667</v>
      </c>
      <c r="ED239" s="33">
        <v>55.346249999999998</v>
      </c>
      <c r="EE239" s="33">
        <v>2654.0345240000001</v>
      </c>
      <c r="EF239" s="33">
        <v>6753.6804760000005</v>
      </c>
      <c r="EG239" s="33">
        <v>1338.1364430000001</v>
      </c>
      <c r="EH239" s="33">
        <v>2180.0149999999999</v>
      </c>
      <c r="EI239" s="33">
        <v>2654.0345240000001</v>
      </c>
      <c r="EJ239" s="33">
        <v>6753.6804760000005</v>
      </c>
      <c r="EK239" s="33">
        <v>6522.231667</v>
      </c>
      <c r="EL239" s="33">
        <v>1084.805061</v>
      </c>
      <c r="EM239" s="33">
        <v>2654.0345240000001</v>
      </c>
      <c r="EN239" s="33">
        <v>6753.6804760000005</v>
      </c>
      <c r="EO239" s="33">
        <v>6522.231667</v>
      </c>
      <c r="EP239" s="33">
        <v>2180.0149999999999</v>
      </c>
      <c r="EQ239" s="33">
        <v>2654.0345240000001</v>
      </c>
      <c r="ER239" s="33">
        <v>6753.6804760000005</v>
      </c>
      <c r="ES239" s="33">
        <v>6522.231667</v>
      </c>
      <c r="ET239" s="33">
        <v>2180.0149999999999</v>
      </c>
      <c r="EU239" s="33">
        <v>2654.0345240000001</v>
      </c>
      <c r="EV239" s="33">
        <v>6753.6804760000005</v>
      </c>
      <c r="EW239" s="33">
        <v>740.80957309999997</v>
      </c>
      <c r="EX239" s="33">
        <v>2180.0149999999999</v>
      </c>
      <c r="EY239" s="33">
        <v>2654.0345240000001</v>
      </c>
      <c r="EZ239" s="33">
        <v>6753.6804760000005</v>
      </c>
      <c r="FA239" s="33">
        <v>3657.4011479999999</v>
      </c>
      <c r="FB239" s="33">
        <v>2180.0149999999999</v>
      </c>
      <c r="FC239" s="33">
        <v>2654.0345240000001</v>
      </c>
    </row>
    <row r="240" spans="2:159" x14ac:dyDescent="0.25">
      <c r="B240" s="33" t="s">
        <v>1</v>
      </c>
      <c r="C240" s="33" t="s">
        <v>42</v>
      </c>
      <c r="D240" s="33">
        <v>161.06714289999999</v>
      </c>
      <c r="E240" s="33">
        <v>300.05940479999998</v>
      </c>
      <c r="G240" s="33">
        <v>137.31724700000001</v>
      </c>
      <c r="J240" s="33">
        <v>281.05458329999999</v>
      </c>
      <c r="K240" s="33">
        <v>163.02547620000001</v>
      </c>
      <c r="L240" s="33">
        <v>115.65904759999999</v>
      </c>
      <c r="M240" s="33">
        <v>105.6510119</v>
      </c>
      <c r="N240" s="33">
        <v>281.05458329999999</v>
      </c>
      <c r="O240" s="33">
        <v>163.02547620000001</v>
      </c>
      <c r="P240" s="33">
        <v>161.06714289999999</v>
      </c>
      <c r="Q240" s="33">
        <v>300.05940479999998</v>
      </c>
      <c r="R240" s="33">
        <v>281.05458329999999</v>
      </c>
      <c r="S240" s="33">
        <v>163.02547620000001</v>
      </c>
      <c r="T240" s="33">
        <v>161.06714289999999</v>
      </c>
      <c r="U240" s="33">
        <v>300.05940479999998</v>
      </c>
      <c r="V240" s="33">
        <v>171.1850044</v>
      </c>
      <c r="W240" s="33">
        <v>163.02547620000001</v>
      </c>
      <c r="X240" s="33">
        <v>161.06714289999999</v>
      </c>
      <c r="Y240" s="33">
        <v>300.05940479999998</v>
      </c>
      <c r="Z240" s="33">
        <v>281.05458329999999</v>
      </c>
      <c r="AA240" s="33">
        <v>163.02547620000001</v>
      </c>
      <c r="AB240" s="33">
        <v>161.06714289999999</v>
      </c>
      <c r="AE240" s="33">
        <v>163.02547620000001</v>
      </c>
      <c r="AF240" s="33">
        <v>291.7157143</v>
      </c>
      <c r="AH240" s="33">
        <v>408.08249999999998</v>
      </c>
      <c r="AI240" s="33">
        <v>202.8874405</v>
      </c>
      <c r="AJ240" s="33">
        <v>291.7157143</v>
      </c>
      <c r="AK240" s="33">
        <v>500.22398809999999</v>
      </c>
      <c r="AL240" s="33">
        <v>408.08249999999998</v>
      </c>
      <c r="AM240" s="33">
        <v>202.8874405</v>
      </c>
      <c r="AN240" s="33">
        <v>291.7157143</v>
      </c>
      <c r="AO240" s="33">
        <v>333.74890160000001</v>
      </c>
      <c r="AP240" s="33">
        <v>408.08249999999998</v>
      </c>
      <c r="AQ240" s="33">
        <v>202.8874405</v>
      </c>
      <c r="AR240" s="33">
        <v>291.7157143</v>
      </c>
      <c r="AS240" s="33">
        <v>500.22398809999999</v>
      </c>
      <c r="AT240" s="33">
        <v>408.08249999999998</v>
      </c>
      <c r="AU240" s="33">
        <v>202.8874405</v>
      </c>
      <c r="AV240" s="33">
        <v>291.7157143</v>
      </c>
      <c r="AW240" s="33">
        <v>227.26117600000001</v>
      </c>
      <c r="AX240" s="33">
        <v>408.08249999999998</v>
      </c>
      <c r="AY240" s="33">
        <v>202.8874405</v>
      </c>
      <c r="AZ240" s="33">
        <v>294.77544239999997</v>
      </c>
      <c r="BA240" s="33">
        <v>4.7934851600000004</v>
      </c>
      <c r="BB240" s="33">
        <v>409.9878018</v>
      </c>
      <c r="BC240" s="33">
        <v>205.00280509999999</v>
      </c>
      <c r="BD240" s="33">
        <v>367.52524310000001</v>
      </c>
      <c r="BE240" s="33">
        <v>566.77323460000002</v>
      </c>
      <c r="BF240" s="33">
        <v>455.28931729999999</v>
      </c>
      <c r="BG240" s="33">
        <v>255.29889370000001</v>
      </c>
      <c r="BH240" s="33">
        <v>558.44986389999997</v>
      </c>
      <c r="BI240" s="33">
        <v>734.37603920000004</v>
      </c>
      <c r="BJ240" s="33">
        <v>574.17864229999998</v>
      </c>
      <c r="BK240" s="33">
        <v>387.29597899999999</v>
      </c>
      <c r="BL240" s="33">
        <v>723.91562629999999</v>
      </c>
      <c r="BM240" s="33">
        <v>422.05651760000001</v>
      </c>
      <c r="BN240" s="33">
        <v>646.03328669999996</v>
      </c>
      <c r="BO240" s="33">
        <v>447.88184209999997</v>
      </c>
      <c r="BP240" s="33">
        <v>810.6547501</v>
      </c>
      <c r="BQ240" s="33">
        <v>234.72310379999999</v>
      </c>
      <c r="BR240" s="33">
        <v>683.70034729999998</v>
      </c>
      <c r="BS240" s="33">
        <v>479.64167320000001</v>
      </c>
      <c r="BT240" s="33">
        <v>980.80140459999996</v>
      </c>
      <c r="BU240" s="33">
        <v>297.53367500000002</v>
      </c>
      <c r="BV240" s="33">
        <v>757.58770130000005</v>
      </c>
      <c r="BW240" s="33">
        <v>541.94146120000005</v>
      </c>
      <c r="BX240" s="33">
        <v>980.80140459999996</v>
      </c>
      <c r="BY240" s="33">
        <v>362.9396969</v>
      </c>
      <c r="BZ240" s="33">
        <v>757.58770130000005</v>
      </c>
      <c r="CA240" s="33">
        <v>541.94146120000005</v>
      </c>
      <c r="CB240" s="33">
        <v>980.80140459999996</v>
      </c>
      <c r="CC240" s="33">
        <v>1214.002397</v>
      </c>
      <c r="CD240" s="33">
        <v>757.58770130000005</v>
      </c>
      <c r="CE240" s="33">
        <v>541.94146120000005</v>
      </c>
      <c r="CF240" s="33">
        <v>980.80140459999996</v>
      </c>
      <c r="CG240" s="33">
        <v>1214.002397</v>
      </c>
      <c r="CH240" s="33">
        <v>757.58770130000005</v>
      </c>
      <c r="CI240" s="33">
        <v>541.94146120000005</v>
      </c>
      <c r="CJ240" s="33">
        <v>980.80140459999996</v>
      </c>
      <c r="CK240" s="33">
        <v>1214.002397</v>
      </c>
      <c r="CL240" s="33">
        <v>757.58770130000005</v>
      </c>
      <c r="CM240" s="33">
        <v>541.94146120000005</v>
      </c>
      <c r="CN240" s="33">
        <v>980.80140459999996</v>
      </c>
      <c r="CO240" s="33">
        <v>979.8503455</v>
      </c>
      <c r="CP240" s="33">
        <v>757.58770130000005</v>
      </c>
      <c r="CQ240" s="33">
        <v>541.94146120000005</v>
      </c>
      <c r="CR240" s="33">
        <v>980.80140459999996</v>
      </c>
      <c r="CS240" s="33">
        <v>1214.002397</v>
      </c>
      <c r="CT240" s="33">
        <v>757.58770130000005</v>
      </c>
      <c r="CU240" s="33">
        <v>541.94146120000005</v>
      </c>
      <c r="CV240" s="33">
        <v>980.80140459999996</v>
      </c>
      <c r="CW240" s="33">
        <v>1214.002397</v>
      </c>
      <c r="CX240" s="33">
        <v>757.58770130000005</v>
      </c>
      <c r="CY240" s="33">
        <v>541.94146120000005</v>
      </c>
      <c r="CZ240" s="33">
        <v>980.80140459999996</v>
      </c>
      <c r="DA240" s="33">
        <v>1168.8347140000001</v>
      </c>
      <c r="DB240" s="33">
        <v>757.58770130000005</v>
      </c>
      <c r="DC240" s="33">
        <v>541.94146120000005</v>
      </c>
      <c r="DD240" s="33">
        <v>980.80140459999996</v>
      </c>
      <c r="DE240" s="33">
        <v>1214.002397</v>
      </c>
      <c r="DF240" s="33">
        <v>757.58770130000005</v>
      </c>
      <c r="DG240" s="33">
        <v>541.94146120000005</v>
      </c>
      <c r="DH240" s="33">
        <v>980.80140459999996</v>
      </c>
      <c r="DI240" s="33">
        <v>1214.002397</v>
      </c>
      <c r="DJ240" s="33">
        <v>757.58770130000005</v>
      </c>
      <c r="DK240" s="33">
        <v>541.94146120000005</v>
      </c>
      <c r="DL240" s="33">
        <v>980.80140459999996</v>
      </c>
      <c r="DM240" s="33">
        <v>1214.002397</v>
      </c>
      <c r="DN240" s="33">
        <v>757.58770130000005</v>
      </c>
      <c r="DO240" s="33">
        <v>541.94146120000005</v>
      </c>
      <c r="DP240" s="33">
        <v>980.80140459999996</v>
      </c>
      <c r="DQ240" s="33">
        <v>1214.002397</v>
      </c>
      <c r="DR240" s="33">
        <v>757.58770130000005</v>
      </c>
      <c r="DS240" s="33">
        <v>541.94146120000005</v>
      </c>
      <c r="DT240" s="33">
        <v>980.80140459999996</v>
      </c>
      <c r="DU240" s="33">
        <v>1214.002397</v>
      </c>
      <c r="DV240" s="33">
        <v>591.49155910000002</v>
      </c>
      <c r="DW240" s="33">
        <v>541.94146120000005</v>
      </c>
      <c r="DX240" s="33">
        <v>980.80140459999996</v>
      </c>
      <c r="DY240" s="33">
        <v>500.22398809999999</v>
      </c>
      <c r="DZ240" s="33">
        <v>757.58770130000005</v>
      </c>
      <c r="EA240" s="33">
        <v>541.94146120000005</v>
      </c>
      <c r="EB240" s="33">
        <v>980.80140459999996</v>
      </c>
      <c r="EC240" s="33">
        <v>1214.002397</v>
      </c>
      <c r="ED240" s="33">
        <v>757.58770130000005</v>
      </c>
      <c r="EE240" s="33">
        <v>541.94146120000005</v>
      </c>
      <c r="EF240" s="33">
        <v>980.80140459999996</v>
      </c>
      <c r="EG240" s="33">
        <v>1214.002397</v>
      </c>
      <c r="EH240" s="33">
        <v>757.58770130000005</v>
      </c>
      <c r="EI240" s="33">
        <v>541.94146120000005</v>
      </c>
      <c r="EJ240" s="33">
        <v>980.80140459999996</v>
      </c>
      <c r="EK240" s="33">
        <v>1214.002397</v>
      </c>
      <c r="EL240" s="33">
        <v>757.58770130000005</v>
      </c>
      <c r="EM240" s="33">
        <v>541.94146120000005</v>
      </c>
      <c r="EN240" s="33">
        <v>980.80140459999996</v>
      </c>
      <c r="EO240" s="33">
        <v>500.22398809999999</v>
      </c>
      <c r="EP240" s="33">
        <v>757.58770130000005</v>
      </c>
      <c r="EQ240" s="33">
        <v>541.94146120000005</v>
      </c>
      <c r="ER240" s="33">
        <v>980.80140459999996</v>
      </c>
      <c r="ES240" s="33">
        <v>1214.002397</v>
      </c>
      <c r="ET240" s="33">
        <v>408.08249999999998</v>
      </c>
      <c r="EU240" s="33">
        <v>541.94146120000005</v>
      </c>
      <c r="EV240" s="33">
        <v>980.80140459999996</v>
      </c>
      <c r="EW240" s="33">
        <v>979.8503455</v>
      </c>
      <c r="EX240" s="33">
        <v>707.80309669999997</v>
      </c>
      <c r="EY240" s="33">
        <v>541.94146120000005</v>
      </c>
      <c r="EZ240" s="33">
        <v>980.80140459999996</v>
      </c>
      <c r="FA240" s="33">
        <v>1214.002397</v>
      </c>
      <c r="FB240" s="33">
        <v>757.58770130000005</v>
      </c>
      <c r="FC240" s="33">
        <v>541.94146120000005</v>
      </c>
    </row>
    <row r="241" spans="2:159" x14ac:dyDescent="0.25">
      <c r="B241" s="33" t="s">
        <v>1</v>
      </c>
      <c r="C241" s="33" t="s">
        <v>43</v>
      </c>
      <c r="CJ241" s="33">
        <v>384.9664535</v>
      </c>
      <c r="CK241" s="33">
        <v>190.65661919999999</v>
      </c>
      <c r="CL241" s="33">
        <v>120.1582301</v>
      </c>
      <c r="CM241" s="33">
        <v>166.56014479999999</v>
      </c>
      <c r="CN241" s="33">
        <v>1898.4403669999999</v>
      </c>
      <c r="CO241" s="33">
        <v>710.30851310000003</v>
      </c>
      <c r="CP241" s="33">
        <v>592.55353869999999</v>
      </c>
      <c r="CQ241" s="33">
        <v>821.38196579999999</v>
      </c>
      <c r="CR241" s="33">
        <v>1898.4403669999999</v>
      </c>
      <c r="CT241" s="33">
        <v>592.55353869999999</v>
      </c>
      <c r="CU241" s="33">
        <v>821.38196579999999</v>
      </c>
      <c r="CV241" s="33">
        <v>1898.4403669999999</v>
      </c>
      <c r="CW241" s="33">
        <v>1650.324834</v>
      </c>
      <c r="CX241" s="33">
        <v>592.55353869999999</v>
      </c>
      <c r="CY241" s="33">
        <v>821.38196579999999</v>
      </c>
      <c r="CZ241" s="33">
        <v>1898.4403669999999</v>
      </c>
      <c r="DA241" s="33">
        <v>965.86617200000001</v>
      </c>
      <c r="DB241" s="33">
        <v>592.55353869999999</v>
      </c>
      <c r="DC241" s="33">
        <v>821.38196579999999</v>
      </c>
      <c r="DD241" s="33">
        <v>1898.4403669999999</v>
      </c>
      <c r="DF241" s="33">
        <v>592.55353869999999</v>
      </c>
      <c r="DG241" s="33">
        <v>821.38196579999999</v>
      </c>
      <c r="DH241" s="33">
        <v>1994.701429</v>
      </c>
      <c r="DJ241" s="33">
        <v>622.59916669999996</v>
      </c>
      <c r="DK241" s="33">
        <v>863.03041670000005</v>
      </c>
      <c r="DL241" s="33">
        <v>1994.701429</v>
      </c>
      <c r="DM241" s="33">
        <v>729.1106413</v>
      </c>
      <c r="DN241" s="33">
        <v>622.59916669999996</v>
      </c>
      <c r="DO241" s="33">
        <v>863.03041670000005</v>
      </c>
      <c r="DP241" s="33">
        <v>1994.701429</v>
      </c>
      <c r="DR241" s="33">
        <v>622.59916669999996</v>
      </c>
      <c r="DS241" s="33">
        <v>863.03041670000005</v>
      </c>
      <c r="DT241" s="33">
        <v>1994.701429</v>
      </c>
      <c r="DU241" s="33">
        <v>1379.467729</v>
      </c>
      <c r="DV241" s="33">
        <v>597.86087129999999</v>
      </c>
      <c r="DW241" s="33">
        <v>863.03041670000005</v>
      </c>
      <c r="DX241" s="33">
        <v>1994.701429</v>
      </c>
      <c r="DZ241" s="33">
        <v>622.59916669999996</v>
      </c>
      <c r="EA241" s="33">
        <v>863.03041670000005</v>
      </c>
      <c r="EB241" s="33">
        <v>1994.701429</v>
      </c>
      <c r="EE241" s="33">
        <v>863.03041670000005</v>
      </c>
      <c r="EF241" s="33">
        <v>1994.701429</v>
      </c>
      <c r="EH241" s="33">
        <v>284.82163229999998</v>
      </c>
      <c r="EI241" s="33">
        <v>863.03041670000005</v>
      </c>
      <c r="EJ241" s="33">
        <v>1994.701429</v>
      </c>
      <c r="EM241" s="33">
        <v>863.03041670000005</v>
      </c>
      <c r="EN241" s="33">
        <v>1994.701429</v>
      </c>
      <c r="EP241" s="33">
        <v>182.31443340000001</v>
      </c>
      <c r="EQ241" s="33">
        <v>863.03041670000005</v>
      </c>
      <c r="ER241" s="33">
        <v>1994.701429</v>
      </c>
      <c r="ES241" s="33">
        <v>988.46154430000001</v>
      </c>
      <c r="EU241" s="33">
        <v>863.03041670000005</v>
      </c>
      <c r="EV241" s="33">
        <v>1994.701429</v>
      </c>
      <c r="EW241" s="33">
        <v>391.48290859999997</v>
      </c>
      <c r="EX241" s="33">
        <v>622.59916669999996</v>
      </c>
      <c r="EY241" s="33">
        <v>863.03041670000005</v>
      </c>
      <c r="EZ241" s="33">
        <v>1994.701429</v>
      </c>
      <c r="FA241" s="33">
        <v>1774.0823210000001</v>
      </c>
      <c r="FB241" s="33">
        <v>622.59916669999996</v>
      </c>
      <c r="FC241" s="33">
        <v>863.03041670000005</v>
      </c>
    </row>
    <row r="242" spans="2:159" x14ac:dyDescent="0.25">
      <c r="B242" s="33" t="s">
        <v>1</v>
      </c>
      <c r="C242" s="33" t="s">
        <v>44</v>
      </c>
      <c r="AJ242" s="33">
        <v>2902.1452380000001</v>
      </c>
      <c r="AK242" s="33">
        <v>2288.209762</v>
      </c>
      <c r="AM242" s="33">
        <v>1552.3085120000001</v>
      </c>
      <c r="AN242" s="33">
        <v>2902.1452380000001</v>
      </c>
      <c r="AO242" s="33">
        <v>2288.209762</v>
      </c>
      <c r="AP242" s="33">
        <v>903.10125000000005</v>
      </c>
      <c r="AQ242" s="33">
        <v>1552.3085120000001</v>
      </c>
      <c r="AR242" s="33">
        <v>2902.1452380000001</v>
      </c>
      <c r="AS242" s="33">
        <v>2288.209762</v>
      </c>
      <c r="AT242" s="33">
        <v>903.10125000000005</v>
      </c>
      <c r="AU242" s="33">
        <v>1552.3085120000001</v>
      </c>
      <c r="AV242" s="33">
        <v>2902.1452380000001</v>
      </c>
      <c r="AX242" s="33">
        <v>903.10125000000005</v>
      </c>
      <c r="AY242" s="33">
        <v>1552.3085120000001</v>
      </c>
      <c r="AZ242" s="33">
        <v>2902.1452380000001</v>
      </c>
      <c r="BA242" s="33">
        <v>2288.209762</v>
      </c>
      <c r="BB242" s="33">
        <v>903.10125000000005</v>
      </c>
      <c r="BC242" s="33">
        <v>1552.3085120000001</v>
      </c>
      <c r="BD242" s="33">
        <v>2902.1452380000001</v>
      </c>
      <c r="BF242" s="33">
        <v>903.10125000000005</v>
      </c>
      <c r="BG242" s="33">
        <v>1552.3085120000001</v>
      </c>
      <c r="BH242" s="33">
        <v>2902.1452380000001</v>
      </c>
      <c r="BI242" s="33">
        <v>2288.209762</v>
      </c>
      <c r="BJ242" s="33">
        <v>903.10125000000005</v>
      </c>
      <c r="BK242" s="33">
        <v>1552.3085120000001</v>
      </c>
      <c r="BL242" s="33">
        <v>2902.1452380000001</v>
      </c>
      <c r="BN242" s="33">
        <v>903.10125000000005</v>
      </c>
      <c r="BO242" s="33">
        <v>1552.3085120000001</v>
      </c>
      <c r="BP242" s="33">
        <v>3139.4576189999998</v>
      </c>
      <c r="BQ242" s="33">
        <v>2379.6180359999998</v>
      </c>
      <c r="BR242" s="33">
        <v>967.60874999999999</v>
      </c>
      <c r="BS242" s="33">
        <v>1687.82881</v>
      </c>
      <c r="BT242" s="33">
        <v>3165.464199</v>
      </c>
      <c r="BU242" s="33">
        <v>2445.3778609999999</v>
      </c>
      <c r="BV242" s="33">
        <v>983.80312389999995</v>
      </c>
      <c r="BW242" s="33">
        <v>1705.808642</v>
      </c>
      <c r="BX242" s="33">
        <v>3165.464199</v>
      </c>
      <c r="BY242" s="33">
        <v>2445.3778609999999</v>
      </c>
      <c r="BZ242" s="33">
        <v>983.80312389999995</v>
      </c>
      <c r="CA242" s="33">
        <v>1705.808642</v>
      </c>
      <c r="CB242" s="33">
        <v>3165.464199</v>
      </c>
      <c r="CC242" s="33">
        <v>2353.969587</v>
      </c>
      <c r="CD242" s="33">
        <v>983.80312389999995</v>
      </c>
      <c r="CE242" s="33">
        <v>1705.808642</v>
      </c>
      <c r="CF242" s="33">
        <v>3165.464199</v>
      </c>
      <c r="CG242" s="33">
        <v>2445.3778609999999</v>
      </c>
      <c r="CH242" s="33">
        <v>983.80312389999995</v>
      </c>
      <c r="CI242" s="33">
        <v>1705.808642</v>
      </c>
      <c r="CJ242" s="33">
        <v>3165.464199</v>
      </c>
      <c r="CK242" s="33">
        <v>2445.3778609999999</v>
      </c>
      <c r="CL242" s="33">
        <v>983.80312389999995</v>
      </c>
      <c r="CM242" s="33">
        <v>1705.808642</v>
      </c>
      <c r="CN242" s="33">
        <v>3165.464199</v>
      </c>
      <c r="CO242" s="33">
        <v>2331.1397619999998</v>
      </c>
      <c r="CP242" s="33">
        <v>983.80312389999995</v>
      </c>
      <c r="CQ242" s="33">
        <v>1705.808642</v>
      </c>
      <c r="CR242" s="33">
        <v>3165.464199</v>
      </c>
      <c r="CS242" s="33">
        <v>2445.3778609999999</v>
      </c>
      <c r="CT242" s="33">
        <v>983.80312389999995</v>
      </c>
      <c r="CU242" s="33">
        <v>1705.808642</v>
      </c>
      <c r="CV242" s="33">
        <v>3165.464199</v>
      </c>
      <c r="CW242" s="33">
        <v>279.6551164</v>
      </c>
      <c r="CX242" s="33">
        <v>983.80312389999995</v>
      </c>
      <c r="CY242" s="33">
        <v>1705.808642</v>
      </c>
      <c r="CZ242" s="33">
        <v>3165.464199</v>
      </c>
      <c r="DA242" s="33">
        <v>2445.3778609999999</v>
      </c>
      <c r="DB242" s="33">
        <v>983.80312389999995</v>
      </c>
      <c r="DC242" s="33">
        <v>1705.808642</v>
      </c>
      <c r="DD242" s="33">
        <v>3165.464199</v>
      </c>
      <c r="DE242" s="33">
        <v>2445.3778609999999</v>
      </c>
      <c r="DF242" s="33">
        <v>983.80312389999995</v>
      </c>
      <c r="DG242" s="33">
        <v>1705.808642</v>
      </c>
      <c r="DH242" s="33">
        <v>3165.464199</v>
      </c>
      <c r="DI242" s="33">
        <v>2445.3778609999999</v>
      </c>
      <c r="DJ242" s="33">
        <v>983.80312389999995</v>
      </c>
      <c r="DK242" s="33">
        <v>1705.808642</v>
      </c>
      <c r="DL242" s="33">
        <v>3165.464199</v>
      </c>
      <c r="DN242" s="33">
        <v>983.80312389999995</v>
      </c>
      <c r="DO242" s="33">
        <v>1705.808642</v>
      </c>
      <c r="DP242" s="33">
        <v>3165.464199</v>
      </c>
      <c r="DQ242" s="33">
        <v>2445.3778609999999</v>
      </c>
      <c r="DR242" s="33">
        <v>983.80312389999995</v>
      </c>
      <c r="DS242" s="33">
        <v>1705.808642</v>
      </c>
      <c r="DT242" s="33">
        <v>3165.464199</v>
      </c>
      <c r="DU242" s="33">
        <v>2445.3778609999999</v>
      </c>
      <c r="DV242" s="33">
        <v>16.19437387</v>
      </c>
      <c r="DW242" s="33">
        <v>1705.808642</v>
      </c>
      <c r="DX242" s="33">
        <v>3165.464199</v>
      </c>
      <c r="DY242" s="33">
        <v>2445.3778609999999</v>
      </c>
      <c r="DZ242" s="33">
        <v>983.80312389999995</v>
      </c>
      <c r="EA242" s="33">
        <v>1705.808642</v>
      </c>
      <c r="EB242" s="33">
        <v>3165.464199</v>
      </c>
      <c r="EC242" s="33">
        <v>2288.209762</v>
      </c>
      <c r="EE242" s="33">
        <v>1705.808642</v>
      </c>
      <c r="EF242" s="33">
        <v>3165.464199</v>
      </c>
      <c r="EG242" s="33">
        <v>2445.3778609999999</v>
      </c>
      <c r="EI242" s="33">
        <v>1705.808642</v>
      </c>
      <c r="EJ242" s="33">
        <v>3165.464199</v>
      </c>
      <c r="EL242" s="33">
        <v>919.29562390000001</v>
      </c>
      <c r="EM242" s="33">
        <v>1705.808642</v>
      </c>
      <c r="EN242" s="33">
        <v>3165.464199</v>
      </c>
      <c r="EO242" s="33">
        <v>773.08841010000003</v>
      </c>
      <c r="EP242" s="33">
        <v>16.19437387</v>
      </c>
      <c r="EQ242" s="33">
        <v>1705.808642</v>
      </c>
      <c r="ER242" s="33">
        <v>3165.464199</v>
      </c>
      <c r="EU242" s="33">
        <v>1705.808642</v>
      </c>
      <c r="EV242" s="33">
        <v>3165.464199</v>
      </c>
      <c r="EW242" s="33">
        <v>157.1680988</v>
      </c>
      <c r="EY242" s="33">
        <v>1705.808642</v>
      </c>
      <c r="EZ242" s="33">
        <v>3165.464199</v>
      </c>
      <c r="FA242" s="33">
        <v>2353.969587</v>
      </c>
      <c r="FC242" s="33">
        <v>1705.808642</v>
      </c>
    </row>
    <row r="243" spans="2:159" x14ac:dyDescent="0.25">
      <c r="B243" s="33" t="s">
        <v>1</v>
      </c>
      <c r="C243" s="33" t="s">
        <v>45</v>
      </c>
    </row>
    <row r="244" spans="2:159" x14ac:dyDescent="0.25">
      <c r="B244" s="33" t="s">
        <v>1</v>
      </c>
      <c r="C244" s="33" t="s">
        <v>46</v>
      </c>
    </row>
    <row r="245" spans="2:159" x14ac:dyDescent="0.25">
      <c r="B245" s="33" t="s">
        <v>1</v>
      </c>
      <c r="C245" s="33" t="s">
        <v>15</v>
      </c>
      <c r="D245" s="33">
        <v>40171.161639999998</v>
      </c>
      <c r="E245" s="33">
        <v>37942.755720000001</v>
      </c>
      <c r="F245" s="33">
        <v>44503.08498</v>
      </c>
      <c r="G245" s="33">
        <v>42335.939709999999</v>
      </c>
      <c r="H245" s="33">
        <v>41020.17209</v>
      </c>
      <c r="I245" s="33">
        <v>38764.879419999997</v>
      </c>
      <c r="J245" s="33">
        <v>45738.683850000001</v>
      </c>
      <c r="K245" s="33">
        <v>42395.531609999998</v>
      </c>
      <c r="L245" s="33">
        <v>41013.788039999999</v>
      </c>
      <c r="M245" s="33">
        <v>38726.223389999999</v>
      </c>
      <c r="N245" s="33">
        <v>43688.427360000001</v>
      </c>
      <c r="O245" s="33">
        <v>42423.088889999999</v>
      </c>
      <c r="P245" s="33">
        <v>41194.859660000002</v>
      </c>
      <c r="Q245" s="33">
        <v>38939.917569999998</v>
      </c>
      <c r="R245" s="33">
        <v>45494.945310000003</v>
      </c>
      <c r="S245" s="33">
        <v>42380.203240000003</v>
      </c>
      <c r="T245" s="33">
        <v>46385.809520000003</v>
      </c>
      <c r="U245" s="33">
        <v>45067.737699999998</v>
      </c>
      <c r="V245" s="33">
        <v>42862.330529999999</v>
      </c>
      <c r="W245" s="33">
        <v>42948.227500000001</v>
      </c>
      <c r="X245" s="33">
        <v>46385.809520000003</v>
      </c>
      <c r="Y245" s="33">
        <v>45183.087440000003</v>
      </c>
      <c r="Z245" s="33">
        <v>43583.547189999997</v>
      </c>
      <c r="AA245" s="33">
        <v>42948.227500000001</v>
      </c>
      <c r="AB245" s="33">
        <v>52096.268750000003</v>
      </c>
      <c r="AC245" s="33">
        <v>44215.382460000001</v>
      </c>
      <c r="AD245" s="33">
        <v>41254.929689999997</v>
      </c>
      <c r="AE245" s="33">
        <v>45091.78572</v>
      </c>
      <c r="AF245" s="33">
        <v>55414.312149999998</v>
      </c>
      <c r="AG245" s="33">
        <v>48224.225960000003</v>
      </c>
      <c r="AH245" s="33">
        <v>44939.519950000002</v>
      </c>
      <c r="AI245" s="33">
        <v>45890.538529999998</v>
      </c>
      <c r="AJ245" s="33">
        <v>60659.639210000001</v>
      </c>
      <c r="AK245" s="33">
        <v>51017.154499999997</v>
      </c>
      <c r="AL245" s="33">
        <v>47792.31841</v>
      </c>
      <c r="AM245" s="33">
        <v>47806.636259999999</v>
      </c>
      <c r="AN245" s="33">
        <v>60747.487710000001</v>
      </c>
      <c r="AO245" s="33">
        <v>53350.407469999998</v>
      </c>
      <c r="AP245" s="33">
        <v>49893.865879999998</v>
      </c>
      <c r="AQ245" s="33">
        <v>47806.636259999999</v>
      </c>
      <c r="AR245" s="33">
        <v>60810.521999999997</v>
      </c>
      <c r="AS245" s="33">
        <v>54198.53901</v>
      </c>
      <c r="AT245" s="33">
        <v>48795.110359999999</v>
      </c>
      <c r="AU245" s="33">
        <v>47886.99912</v>
      </c>
      <c r="AV245" s="33">
        <v>60879.943899999998</v>
      </c>
      <c r="AW245" s="33">
        <v>57053.799740000002</v>
      </c>
      <c r="AX245" s="33">
        <v>50036.922550000003</v>
      </c>
      <c r="AY245" s="33">
        <v>47956.928999999996</v>
      </c>
      <c r="AZ245" s="33">
        <v>61062.419820000003</v>
      </c>
      <c r="BA245" s="33">
        <v>58170.807610000003</v>
      </c>
      <c r="BB245" s="33">
        <v>50212.083270000003</v>
      </c>
      <c r="BC245" s="33">
        <v>48160.877460000003</v>
      </c>
      <c r="BD245" s="33">
        <v>61135.169620000001</v>
      </c>
      <c r="BE245" s="33">
        <v>57168.445449999999</v>
      </c>
      <c r="BF245" s="33">
        <v>50257.38478</v>
      </c>
      <c r="BG245" s="33">
        <v>48211.17355</v>
      </c>
      <c r="BH245" s="33">
        <v>61831.483760000003</v>
      </c>
      <c r="BI245" s="33">
        <v>57980.275410000002</v>
      </c>
      <c r="BJ245" s="33">
        <v>50611.732170000003</v>
      </c>
      <c r="BK245" s="33">
        <v>48978.764439999999</v>
      </c>
      <c r="BL245" s="33">
        <v>61996.949529999998</v>
      </c>
      <c r="BM245" s="33">
        <v>57369.106910000002</v>
      </c>
      <c r="BN245" s="33">
        <v>48567.125590000003</v>
      </c>
      <c r="BO245" s="33">
        <v>49039.350310000002</v>
      </c>
      <c r="BP245" s="33">
        <v>64679.883809999999</v>
      </c>
      <c r="BQ245" s="33">
        <v>59796.944920000002</v>
      </c>
      <c r="BR245" s="33">
        <v>50462.120179999998</v>
      </c>
      <c r="BS245" s="33">
        <v>51476.296929999997</v>
      </c>
      <c r="BT245" s="33">
        <v>65266.772230000002</v>
      </c>
      <c r="BU245" s="33">
        <v>62407.636050000001</v>
      </c>
      <c r="BV245" s="33">
        <v>52000.684780000003</v>
      </c>
      <c r="BW245" s="33">
        <v>51880.502030000003</v>
      </c>
      <c r="BX245" s="33">
        <v>65266.772230000002</v>
      </c>
      <c r="BY245" s="33">
        <v>62154.084540000003</v>
      </c>
      <c r="BZ245" s="33">
        <v>51474.64501</v>
      </c>
      <c r="CA245" s="33">
        <v>51880.502030000003</v>
      </c>
      <c r="CB245" s="33">
        <v>65266.772230000002</v>
      </c>
      <c r="CC245" s="33">
        <v>62871.956180000001</v>
      </c>
      <c r="CD245" s="33">
        <v>51257.175389999997</v>
      </c>
      <c r="CE245" s="33">
        <v>51880.502030000003</v>
      </c>
      <c r="CF245" s="33">
        <v>65266.772230000002</v>
      </c>
      <c r="CG245" s="33">
        <v>62003.955049999997</v>
      </c>
      <c r="CH245" s="33">
        <v>50860.75131</v>
      </c>
      <c r="CI245" s="33">
        <v>51880.502030000003</v>
      </c>
      <c r="CJ245" s="33">
        <v>65651.738689999998</v>
      </c>
      <c r="CK245" s="33">
        <v>63420.99538</v>
      </c>
      <c r="CL245" s="33">
        <v>50842.58728</v>
      </c>
      <c r="CM245" s="33">
        <v>52047.062180000001</v>
      </c>
      <c r="CN245" s="33">
        <v>67165.212599999999</v>
      </c>
      <c r="CO245" s="33">
        <v>63590.080759999997</v>
      </c>
      <c r="CP245" s="33">
        <v>51747.814610000001</v>
      </c>
      <c r="CQ245" s="33">
        <v>52701.883999999998</v>
      </c>
      <c r="CR245" s="33">
        <v>67165.212599999999</v>
      </c>
      <c r="CS245" s="33">
        <v>63669.797290000002</v>
      </c>
      <c r="CT245" s="33">
        <v>51184.957219999997</v>
      </c>
      <c r="CU245" s="33">
        <v>52701.883999999998</v>
      </c>
      <c r="CV245" s="33">
        <v>67165.212599999999</v>
      </c>
      <c r="CW245" s="33">
        <v>63308.403559999999</v>
      </c>
      <c r="CX245" s="33">
        <v>50146.375789999998</v>
      </c>
      <c r="CY245" s="33">
        <v>52701.883999999998</v>
      </c>
      <c r="CZ245" s="33">
        <v>67165.212599999999</v>
      </c>
      <c r="DA245" s="33">
        <v>64307.36969</v>
      </c>
      <c r="DB245" s="33">
        <v>49157.23818</v>
      </c>
      <c r="DC245" s="33">
        <v>52701.883999999998</v>
      </c>
      <c r="DD245" s="33">
        <v>67165.212599999999</v>
      </c>
      <c r="DE245" s="33">
        <v>63144.985540000001</v>
      </c>
      <c r="DF245" s="33">
        <v>46855.138740000002</v>
      </c>
      <c r="DG245" s="33">
        <v>52701.883999999998</v>
      </c>
      <c r="DH245" s="33">
        <v>67484.849189999994</v>
      </c>
      <c r="DI245" s="33">
        <v>63601.516739999999</v>
      </c>
      <c r="DJ245" s="33">
        <v>46972.15509</v>
      </c>
      <c r="DK245" s="33">
        <v>52893.672939999997</v>
      </c>
      <c r="DL245" s="33">
        <v>67484.849189999994</v>
      </c>
      <c r="DM245" s="33">
        <v>61705.420299999998</v>
      </c>
      <c r="DN245" s="33">
        <v>46813.647969999998</v>
      </c>
      <c r="DO245" s="33">
        <v>52893.672939999997</v>
      </c>
      <c r="DP245" s="33">
        <v>67484.849189999994</v>
      </c>
      <c r="DQ245" s="33">
        <v>63625.400029999997</v>
      </c>
      <c r="DR245" s="33">
        <v>46682.769820000001</v>
      </c>
      <c r="DS245" s="33">
        <v>52893.672939999997</v>
      </c>
      <c r="DT245" s="33">
        <v>67484.849189999994</v>
      </c>
      <c r="DU245" s="33">
        <v>60943.641810000001</v>
      </c>
      <c r="DV245" s="33">
        <v>44345.6639</v>
      </c>
      <c r="DW245" s="33">
        <v>52893.672939999997</v>
      </c>
      <c r="DX245" s="33">
        <v>67484.849189999994</v>
      </c>
      <c r="DY245" s="33">
        <v>62951.548880000002</v>
      </c>
      <c r="DZ245" s="33">
        <v>44408.403689999999</v>
      </c>
      <c r="EA245" s="33">
        <v>52893.672939999997</v>
      </c>
      <c r="EB245" s="33">
        <v>67484.849189999994</v>
      </c>
      <c r="EC245" s="33">
        <v>62873.650170000001</v>
      </c>
      <c r="ED245" s="33">
        <v>42907.276899999997</v>
      </c>
      <c r="EE245" s="33">
        <v>52893.672939999997</v>
      </c>
      <c r="EF245" s="33">
        <v>67484.849189999994</v>
      </c>
      <c r="EG245" s="33">
        <v>58718.924980000003</v>
      </c>
      <c r="EH245" s="33">
        <v>40326.746700000003</v>
      </c>
      <c r="EI245" s="33">
        <v>52893.672939999997</v>
      </c>
      <c r="EJ245" s="33">
        <v>67484.849189999994</v>
      </c>
      <c r="EK245" s="33">
        <v>59405.984389999998</v>
      </c>
      <c r="EL245" s="33">
        <v>39293.726349999997</v>
      </c>
      <c r="EM245" s="33">
        <v>52893.672939999997</v>
      </c>
      <c r="EN245" s="33">
        <v>67484.849189999994</v>
      </c>
      <c r="EO245" s="33">
        <v>60872.314559999999</v>
      </c>
      <c r="EP245" s="33">
        <v>37810.361620000003</v>
      </c>
      <c r="EQ245" s="33">
        <v>52893.672939999997</v>
      </c>
      <c r="ER245" s="33">
        <v>67484.849189999994</v>
      </c>
      <c r="ES245" s="33">
        <v>58261.94831</v>
      </c>
      <c r="ET245" s="33">
        <v>40526.975899999998</v>
      </c>
      <c r="EU245" s="33">
        <v>52893.672939999997</v>
      </c>
      <c r="EV245" s="33">
        <v>67484.849189999994</v>
      </c>
      <c r="EW245" s="33">
        <v>56072.29552</v>
      </c>
      <c r="EX245" s="33">
        <v>39052.500010000003</v>
      </c>
      <c r="EY245" s="33">
        <v>52893.672939999997</v>
      </c>
      <c r="EZ245" s="33">
        <v>67484.849189999994</v>
      </c>
      <c r="FA245" s="33">
        <v>57014.410949999998</v>
      </c>
      <c r="FB245" s="33">
        <v>35813.874389999997</v>
      </c>
      <c r="FC245" s="33">
        <v>52893.672939999997</v>
      </c>
    </row>
    <row r="246" spans="2:159" x14ac:dyDescent="0.25">
      <c r="B246" s="33" t="s">
        <v>25</v>
      </c>
      <c r="C246" s="33" t="s">
        <v>36</v>
      </c>
      <c r="D246" s="33">
        <v>2178.6712470000002</v>
      </c>
      <c r="E246" s="33">
        <v>1966.590805</v>
      </c>
      <c r="F246" s="33">
        <v>1368.8907019999999</v>
      </c>
      <c r="G246" s="33">
        <v>1718.1242</v>
      </c>
      <c r="H246" s="33">
        <v>2178.6712470000002</v>
      </c>
      <c r="I246" s="33">
        <v>1966.590805</v>
      </c>
      <c r="J246" s="33">
        <v>1368.8907019999999</v>
      </c>
      <c r="K246" s="33">
        <v>1718.1242</v>
      </c>
      <c r="L246" s="33">
        <v>2178.6712470000002</v>
      </c>
      <c r="M246" s="33">
        <v>1966.590805</v>
      </c>
      <c r="N246" s="33">
        <v>1368.8907019999999</v>
      </c>
      <c r="O246" s="33">
        <v>1718.1242</v>
      </c>
      <c r="P246" s="33">
        <v>2178.6712470000002</v>
      </c>
      <c r="Q246" s="33">
        <v>1966.590805</v>
      </c>
      <c r="R246" s="33">
        <v>1368.8907019999999</v>
      </c>
      <c r="S246" s="33">
        <v>1718.1242</v>
      </c>
      <c r="T246" s="33">
        <v>2274.3320880000001</v>
      </c>
      <c r="U246" s="33">
        <v>2056.7770460000002</v>
      </c>
      <c r="V246" s="33">
        <v>1430.830134</v>
      </c>
      <c r="W246" s="33">
        <v>1792.7693959999999</v>
      </c>
      <c r="X246" s="33">
        <v>2280.7775550000001</v>
      </c>
      <c r="Y246" s="33">
        <v>2062.8536429999999</v>
      </c>
      <c r="Z246" s="33">
        <v>1435.003508</v>
      </c>
      <c r="AA246" s="33">
        <v>1797.7988640000001</v>
      </c>
      <c r="AB246" s="33">
        <v>2322.5821850000002</v>
      </c>
      <c r="AC246" s="33">
        <v>2104.3242209999999</v>
      </c>
      <c r="AD246" s="33">
        <v>1483.383615</v>
      </c>
      <c r="AE246" s="33">
        <v>1843.736247</v>
      </c>
      <c r="AF246" s="33">
        <v>2342.0347929999998</v>
      </c>
      <c r="AG246" s="33">
        <v>2123.6213870000001</v>
      </c>
      <c r="AH246" s="33">
        <v>1505.895937</v>
      </c>
      <c r="AI246" s="33">
        <v>1865.111915</v>
      </c>
      <c r="AJ246" s="33">
        <v>2342.7673100000002</v>
      </c>
      <c r="AK246" s="33">
        <v>2124.3119839999999</v>
      </c>
      <c r="AL246" s="33">
        <v>1506.370234</v>
      </c>
      <c r="AM246" s="33">
        <v>1865.683507</v>
      </c>
      <c r="AN246" s="33">
        <v>3836.3361239999999</v>
      </c>
      <c r="AO246" s="33">
        <v>3532.4049399999999</v>
      </c>
      <c r="AP246" s="33">
        <v>2473.44101</v>
      </c>
      <c r="AQ246" s="33">
        <v>3031.1315159999999</v>
      </c>
      <c r="AR246" s="33">
        <v>4969.5392400000001</v>
      </c>
      <c r="AS246" s="33">
        <v>4600.7556649999997</v>
      </c>
      <c r="AT246" s="33">
        <v>3207.1786219999999</v>
      </c>
      <c r="AU246" s="33">
        <v>3915.3822460000001</v>
      </c>
      <c r="AV246" s="33">
        <v>4969.5392400000001</v>
      </c>
      <c r="AW246" s="33">
        <v>2124.3119839999999</v>
      </c>
      <c r="AX246" s="33">
        <v>3207.1786219999999</v>
      </c>
      <c r="AY246" s="33">
        <v>3915.3822460000001</v>
      </c>
      <c r="AZ246" s="33">
        <v>4969.5392400000001</v>
      </c>
      <c r="BA246" s="33">
        <v>2124.3119839999999</v>
      </c>
      <c r="BB246" s="33">
        <v>3207.1786219999999</v>
      </c>
      <c r="BC246" s="33">
        <v>3915.3822460000001</v>
      </c>
      <c r="BD246" s="33">
        <v>4969.5392400000001</v>
      </c>
      <c r="BE246" s="33">
        <v>4600.7556649999997</v>
      </c>
      <c r="BF246" s="33">
        <v>3207.1786219999999</v>
      </c>
      <c r="BG246" s="33">
        <v>3915.3822460000001</v>
      </c>
      <c r="BH246" s="33">
        <v>4969.5392400000001</v>
      </c>
      <c r="BI246" s="33">
        <v>4600.7556649999997</v>
      </c>
      <c r="BJ246" s="33">
        <v>3207.1786219999999</v>
      </c>
      <c r="BK246" s="33">
        <v>3915.3822460000001</v>
      </c>
      <c r="BL246" s="33">
        <v>4969.5392400000001</v>
      </c>
      <c r="BM246" s="33">
        <v>4600.7556649999997</v>
      </c>
      <c r="BN246" s="33">
        <v>3207.1786219999999</v>
      </c>
      <c r="BO246" s="33">
        <v>3915.3822460000001</v>
      </c>
      <c r="BP246" s="33">
        <v>4969.5392400000001</v>
      </c>
      <c r="BQ246" s="33">
        <v>4571.2956480000003</v>
      </c>
      <c r="BR246" s="33">
        <v>3207.1786219999999</v>
      </c>
      <c r="BS246" s="33">
        <v>3915.3822460000001</v>
      </c>
      <c r="BT246" s="33">
        <v>6181.8734000000004</v>
      </c>
      <c r="BU246" s="33">
        <v>4507.9090990000004</v>
      </c>
      <c r="BV246" s="33">
        <v>3992.1527890000002</v>
      </c>
      <c r="BW246" s="33">
        <v>4861.3797930000001</v>
      </c>
      <c r="BX246" s="33">
        <v>6181.8734000000004</v>
      </c>
      <c r="BY246" s="33">
        <v>4700.4687690000001</v>
      </c>
      <c r="BZ246" s="33">
        <v>3992.1527890000002</v>
      </c>
      <c r="CA246" s="33">
        <v>4861.3797930000001</v>
      </c>
      <c r="CB246" s="33">
        <v>6181.8734000000004</v>
      </c>
      <c r="CC246" s="33">
        <v>4575.8052239999997</v>
      </c>
      <c r="CD246" s="33">
        <v>3992.1527890000002</v>
      </c>
      <c r="CE246" s="33">
        <v>4861.3797930000001</v>
      </c>
      <c r="CF246" s="33">
        <v>6181.8734000000004</v>
      </c>
      <c r="CG246" s="33">
        <v>5743.7088229999999</v>
      </c>
      <c r="CH246" s="33">
        <v>3992.1527890000002</v>
      </c>
      <c r="CI246" s="33">
        <v>4861.3797930000001</v>
      </c>
      <c r="CJ246" s="33">
        <v>6181.8734000000004</v>
      </c>
      <c r="CK246" s="33">
        <v>4600.7556649999997</v>
      </c>
      <c r="CL246" s="33">
        <v>3992.1527890000002</v>
      </c>
      <c r="CM246" s="33">
        <v>4861.3797930000001</v>
      </c>
      <c r="CN246" s="33">
        <v>6181.8734000000004</v>
      </c>
      <c r="CO246" s="33">
        <v>5743.7088229999999</v>
      </c>
      <c r="CP246" s="33">
        <v>3992.1527890000002</v>
      </c>
      <c r="CQ246" s="33">
        <v>4861.3797930000001</v>
      </c>
      <c r="CR246" s="33">
        <v>6181.8734000000004</v>
      </c>
      <c r="CS246" s="33">
        <v>5743.7088229999999</v>
      </c>
      <c r="CT246" s="33">
        <v>3992.1527890000002</v>
      </c>
      <c r="CU246" s="33">
        <v>4861.3797930000001</v>
      </c>
      <c r="CV246" s="33">
        <v>6181.8734000000004</v>
      </c>
      <c r="CW246" s="33">
        <v>5743.7088229999999</v>
      </c>
      <c r="CX246" s="33">
        <v>3992.1527890000002</v>
      </c>
      <c r="CY246" s="33">
        <v>4861.3797930000001</v>
      </c>
      <c r="CZ246" s="33">
        <v>6181.8734000000004</v>
      </c>
      <c r="DA246" s="33">
        <v>4600.7556649999997</v>
      </c>
      <c r="DB246" s="33">
        <v>3992.1527890000002</v>
      </c>
      <c r="DC246" s="33">
        <v>4861.3797930000001</v>
      </c>
      <c r="DD246" s="33">
        <v>6181.8734000000004</v>
      </c>
      <c r="DE246" s="33">
        <v>4903.0425160000004</v>
      </c>
      <c r="DF246" s="33">
        <v>3992.1527890000002</v>
      </c>
      <c r="DG246" s="33">
        <v>4861.3797930000001</v>
      </c>
      <c r="DH246" s="33">
        <v>6181.8734000000004</v>
      </c>
      <c r="DI246" s="33">
        <v>4539.4069149999996</v>
      </c>
      <c r="DJ246" s="33">
        <v>3992.1527890000002</v>
      </c>
      <c r="DK246" s="33">
        <v>4861.3797930000001</v>
      </c>
      <c r="DL246" s="33">
        <v>6181.8734000000004</v>
      </c>
      <c r="DM246" s="33">
        <v>5743.7088229999999</v>
      </c>
      <c r="DN246" s="33">
        <v>3992.1527890000002</v>
      </c>
      <c r="DO246" s="33">
        <v>4861.3797930000001</v>
      </c>
      <c r="DP246" s="33">
        <v>6181.8734000000004</v>
      </c>
      <c r="DQ246" s="33">
        <v>4502.1098320000001</v>
      </c>
      <c r="DR246" s="33">
        <v>3207.1786219999999</v>
      </c>
      <c r="DS246" s="33">
        <v>4861.3797930000001</v>
      </c>
      <c r="DT246" s="33">
        <v>6181.8734000000004</v>
      </c>
      <c r="DU246" s="33">
        <v>5743.7088229999999</v>
      </c>
      <c r="DV246" s="33">
        <v>3992.1527890000002</v>
      </c>
      <c r="DW246" s="33">
        <v>4861.3797930000001</v>
      </c>
      <c r="DX246" s="33">
        <v>6181.8734000000004</v>
      </c>
      <c r="DY246" s="33">
        <v>3267.2651409999999</v>
      </c>
      <c r="DZ246" s="33">
        <v>3992.1527890000002</v>
      </c>
      <c r="EA246" s="33">
        <v>4861.3797930000001</v>
      </c>
      <c r="EB246" s="33">
        <v>6181.8734000000004</v>
      </c>
      <c r="EC246" s="33">
        <v>2658.2542429999999</v>
      </c>
      <c r="ED246" s="33">
        <v>2699.9230459999999</v>
      </c>
      <c r="EE246" s="33">
        <v>4861.3797930000001</v>
      </c>
      <c r="EF246" s="33">
        <v>6181.8734000000004</v>
      </c>
      <c r="EG246" s="33">
        <v>5743.7088229999999</v>
      </c>
      <c r="EH246" s="33">
        <v>3322.418447</v>
      </c>
      <c r="EI246" s="33">
        <v>4861.3797930000001</v>
      </c>
      <c r="EJ246" s="33">
        <v>6181.8734000000004</v>
      </c>
      <c r="EK246" s="33">
        <v>4600.7556649999997</v>
      </c>
      <c r="EL246" s="33">
        <v>2524.5669849999999</v>
      </c>
      <c r="EM246" s="33">
        <v>4861.3797930000001</v>
      </c>
      <c r="EN246" s="33">
        <v>6181.8734000000004</v>
      </c>
      <c r="EO246" s="33">
        <v>2124.3119839999999</v>
      </c>
      <c r="EP246" s="33">
        <v>2552.369659</v>
      </c>
      <c r="EQ246" s="33">
        <v>4861.3797930000001</v>
      </c>
      <c r="ER246" s="33">
        <v>6181.8734000000004</v>
      </c>
      <c r="ES246" s="33">
        <v>4194.4124499999998</v>
      </c>
      <c r="ET246" s="33">
        <v>89.099425729999993</v>
      </c>
      <c r="EU246" s="33">
        <v>4861.3797930000001</v>
      </c>
      <c r="EV246" s="33">
        <v>6181.8734000000004</v>
      </c>
      <c r="EW246" s="33">
        <v>5743.7088229999999</v>
      </c>
      <c r="EX246" s="33">
        <v>137.47953279999999</v>
      </c>
      <c r="EY246" s="33">
        <v>4861.3797930000001</v>
      </c>
      <c r="EZ246" s="33">
        <v>6181.8734000000004</v>
      </c>
      <c r="FA246" s="33">
        <v>5743.7088229999999</v>
      </c>
      <c r="FB246" s="33">
        <v>1386.6475170000001</v>
      </c>
      <c r="FC246" s="33">
        <v>4861.3797930000001</v>
      </c>
    </row>
    <row r="247" spans="2:159" x14ac:dyDescent="0.25">
      <c r="B247" s="33" t="s">
        <v>25</v>
      </c>
      <c r="C247" s="33" t="s">
        <v>37</v>
      </c>
      <c r="D247" s="33">
        <v>775.30919670000003</v>
      </c>
      <c r="E247" s="33">
        <v>782.06714680000005</v>
      </c>
      <c r="F247" s="33">
        <v>944.42658029999996</v>
      </c>
      <c r="G247" s="33">
        <v>851.8834683</v>
      </c>
      <c r="H247" s="33">
        <v>775.30919670000003</v>
      </c>
      <c r="I247" s="33">
        <v>782.06714680000005</v>
      </c>
      <c r="J247" s="33">
        <v>944.42658029999996</v>
      </c>
      <c r="K247" s="33">
        <v>851.8834683</v>
      </c>
      <c r="L247" s="33">
        <v>775.30919670000003</v>
      </c>
      <c r="M247" s="33">
        <v>782.06714680000005</v>
      </c>
      <c r="N247" s="33">
        <v>944.42658029999996</v>
      </c>
      <c r="O247" s="33">
        <v>851.8834683</v>
      </c>
      <c r="P247" s="33">
        <v>775.82194479999998</v>
      </c>
      <c r="Q247" s="33">
        <v>782.57579769999995</v>
      </c>
      <c r="R247" s="33">
        <v>945.01997889999996</v>
      </c>
      <c r="S247" s="33">
        <v>852.44690609999998</v>
      </c>
      <c r="T247" s="33">
        <v>835.08618839999997</v>
      </c>
      <c r="U247" s="33">
        <v>841.36647389999996</v>
      </c>
      <c r="V247" s="33">
        <v>1013.605934</v>
      </c>
      <c r="W247" s="33">
        <v>917.56993850000003</v>
      </c>
      <c r="X247" s="33">
        <v>860.01914520000003</v>
      </c>
      <c r="Y247" s="33">
        <v>866.10019699999998</v>
      </c>
      <c r="Z247" s="33">
        <v>1042.4606120000001</v>
      </c>
      <c r="AA247" s="33">
        <v>944.96773619999999</v>
      </c>
      <c r="AB247" s="33">
        <v>938.73835680000002</v>
      </c>
      <c r="AC247" s="33">
        <v>940.31436529999996</v>
      </c>
      <c r="AD247" s="33">
        <v>1093.430509</v>
      </c>
      <c r="AE247" s="33">
        <v>1006.393194</v>
      </c>
      <c r="AF247" s="33">
        <v>987.74345070000004</v>
      </c>
      <c r="AG247" s="33">
        <v>986.51493330000005</v>
      </c>
      <c r="AH247" s="33">
        <v>1125.1608140000001</v>
      </c>
      <c r="AI247" s="33">
        <v>1044.6324030000001</v>
      </c>
      <c r="AJ247" s="33">
        <v>991.70724199999995</v>
      </c>
      <c r="AK247" s="33">
        <v>990.78436850000003</v>
      </c>
      <c r="AL247" s="33">
        <v>1130.1575210000001</v>
      </c>
      <c r="AM247" s="33">
        <v>1048.9915410000001</v>
      </c>
      <c r="AN247" s="33">
        <v>991.70724199999995</v>
      </c>
      <c r="AO247" s="33">
        <v>990.78436850000003</v>
      </c>
      <c r="AP247" s="33">
        <v>1130.1575210000001</v>
      </c>
      <c r="AQ247" s="33">
        <v>1048.9915410000001</v>
      </c>
      <c r="AR247" s="33">
        <v>991.70724199999995</v>
      </c>
      <c r="AS247" s="33">
        <v>990.78436850000003</v>
      </c>
      <c r="AT247" s="33">
        <v>1130.1575210000001</v>
      </c>
      <c r="AU247" s="33">
        <v>1048.9915410000001</v>
      </c>
      <c r="AV247" s="33">
        <v>991.70724199999995</v>
      </c>
      <c r="AW247" s="33">
        <v>990.78436850000003</v>
      </c>
      <c r="AX247" s="33">
        <v>1130.1575210000001</v>
      </c>
      <c r="AY247" s="33">
        <v>1048.9915410000001</v>
      </c>
      <c r="AZ247" s="33">
        <v>2465.7940520000002</v>
      </c>
      <c r="BA247" s="33">
        <v>2155.2978210000001</v>
      </c>
      <c r="BB247" s="33">
        <v>2836.1044019999999</v>
      </c>
      <c r="BC247" s="33">
        <v>2668.8047259999998</v>
      </c>
      <c r="BD247" s="33">
        <v>2465.7940520000002</v>
      </c>
      <c r="BE247" s="33">
        <v>2453.092079</v>
      </c>
      <c r="BF247" s="33">
        <v>2836.1044019999999</v>
      </c>
      <c r="BG247" s="33">
        <v>2668.8047259999998</v>
      </c>
      <c r="BH247" s="33">
        <v>2465.7940520000002</v>
      </c>
      <c r="BI247" s="33">
        <v>2453.092079</v>
      </c>
      <c r="BJ247" s="33">
        <v>2836.1044019999999</v>
      </c>
      <c r="BK247" s="33">
        <v>2668.8047259999998</v>
      </c>
      <c r="BL247" s="33">
        <v>2465.7940520000002</v>
      </c>
      <c r="BM247" s="33">
        <v>2453.092079</v>
      </c>
      <c r="BN247" s="33">
        <v>2836.1044019999999</v>
      </c>
      <c r="BO247" s="33">
        <v>2668.8047259999998</v>
      </c>
      <c r="BP247" s="33">
        <v>2465.7940520000002</v>
      </c>
      <c r="BQ247" s="33">
        <v>2453.092079</v>
      </c>
      <c r="BR247" s="33">
        <v>2836.1044019999999</v>
      </c>
      <c r="BS247" s="33">
        <v>2668.8047259999998</v>
      </c>
      <c r="BT247" s="33">
        <v>2465.7940520000002</v>
      </c>
      <c r="BU247" s="33">
        <v>2453.092079</v>
      </c>
      <c r="BV247" s="33">
        <v>2836.1044019999999</v>
      </c>
      <c r="BW247" s="33">
        <v>2668.8047259999998</v>
      </c>
      <c r="BX247" s="33">
        <v>2465.7940520000002</v>
      </c>
      <c r="BY247" s="33">
        <v>2453.092079</v>
      </c>
      <c r="BZ247" s="33">
        <v>2836.1044019999999</v>
      </c>
      <c r="CA247" s="33">
        <v>2668.8047259999998</v>
      </c>
      <c r="CB247" s="33">
        <v>2465.7940520000002</v>
      </c>
      <c r="CC247" s="33">
        <v>2453.092079</v>
      </c>
      <c r="CD247" s="33">
        <v>2836.1044019999999</v>
      </c>
      <c r="CE247" s="33">
        <v>2668.8047259999998</v>
      </c>
      <c r="CF247" s="33">
        <v>2465.7940520000002</v>
      </c>
      <c r="CG247" s="33">
        <v>2453.092079</v>
      </c>
      <c r="CH247" s="33">
        <v>2836.1044019999999</v>
      </c>
      <c r="CI247" s="33">
        <v>2668.8047259999998</v>
      </c>
      <c r="CJ247" s="33">
        <v>2465.7940520000002</v>
      </c>
      <c r="CK247" s="33">
        <v>2453.092079</v>
      </c>
      <c r="CL247" s="33">
        <v>2836.1044019999999</v>
      </c>
      <c r="CM247" s="33">
        <v>2668.8047259999998</v>
      </c>
      <c r="CN247" s="33">
        <v>2465.7940520000002</v>
      </c>
      <c r="CO247" s="33">
        <v>2453.092079</v>
      </c>
      <c r="CP247" s="33">
        <v>2836.1044019999999</v>
      </c>
      <c r="CQ247" s="33">
        <v>2668.8047259999998</v>
      </c>
      <c r="CR247" s="33">
        <v>2465.7940520000002</v>
      </c>
      <c r="CS247" s="33">
        <v>2453.092079</v>
      </c>
      <c r="CT247" s="33">
        <v>2836.1044019999999</v>
      </c>
      <c r="CU247" s="33">
        <v>2668.8047259999998</v>
      </c>
      <c r="CV247" s="33">
        <v>2465.7940520000002</v>
      </c>
      <c r="CW247" s="33">
        <v>2453.092079</v>
      </c>
      <c r="CX247" s="33">
        <v>2836.1044019999999</v>
      </c>
      <c r="CY247" s="33">
        <v>2668.8047259999998</v>
      </c>
      <c r="CZ247" s="33">
        <v>2465.7940520000002</v>
      </c>
      <c r="DA247" s="33">
        <v>2453.092079</v>
      </c>
      <c r="DB247" s="33">
        <v>2836.1044019999999</v>
      </c>
      <c r="DC247" s="33">
        <v>2668.8047259999998</v>
      </c>
      <c r="DD247" s="33">
        <v>2465.7940520000002</v>
      </c>
      <c r="DE247" s="33">
        <v>2412.8534730000001</v>
      </c>
      <c r="DF247" s="33">
        <v>2836.1044019999999</v>
      </c>
      <c r="DG247" s="33">
        <v>2668.8047259999998</v>
      </c>
      <c r="DH247" s="33">
        <v>2465.7940520000002</v>
      </c>
      <c r="DI247" s="33">
        <v>2453.092079</v>
      </c>
      <c r="DJ247" s="33">
        <v>2836.1044019999999</v>
      </c>
      <c r="DK247" s="33">
        <v>2668.8047259999998</v>
      </c>
      <c r="DL247" s="33">
        <v>2465.7940520000002</v>
      </c>
      <c r="DM247" s="33">
        <v>2453.092079</v>
      </c>
      <c r="DN247" s="33">
        <v>2836.1044019999999</v>
      </c>
      <c r="DO247" s="33">
        <v>2668.8047259999998</v>
      </c>
      <c r="DP247" s="33">
        <v>2465.7940520000002</v>
      </c>
      <c r="DQ247" s="33">
        <v>1623.7158099999999</v>
      </c>
      <c r="DR247" s="33">
        <v>2808.7010519999999</v>
      </c>
      <c r="DS247" s="33">
        <v>2668.8047259999998</v>
      </c>
      <c r="DT247" s="33">
        <v>2465.7940520000002</v>
      </c>
      <c r="DU247" s="33">
        <v>2453.092079</v>
      </c>
      <c r="DV247" s="33">
        <v>2836.1044019999999</v>
      </c>
      <c r="DW247" s="33">
        <v>2668.8047259999998</v>
      </c>
      <c r="DX247" s="33">
        <v>2465.7940520000002</v>
      </c>
      <c r="DY247" s="33">
        <v>2121.8088299999999</v>
      </c>
      <c r="DZ247" s="33">
        <v>1357.4960980000001</v>
      </c>
      <c r="EA247" s="33">
        <v>2668.8047259999998</v>
      </c>
      <c r="EB247" s="33">
        <v>2465.7940520000002</v>
      </c>
      <c r="EC247" s="33">
        <v>2236.0011690000001</v>
      </c>
      <c r="ED247" s="33">
        <v>2836.1044019999999</v>
      </c>
      <c r="EE247" s="33">
        <v>2668.8047259999998</v>
      </c>
      <c r="EF247" s="33">
        <v>2465.7940520000002</v>
      </c>
      <c r="EG247" s="33">
        <v>2453.092079</v>
      </c>
      <c r="EH247" s="33">
        <v>2836.1044019999999</v>
      </c>
      <c r="EI247" s="33">
        <v>2668.8047259999998</v>
      </c>
      <c r="EJ247" s="33">
        <v>2465.7940520000002</v>
      </c>
      <c r="EK247" s="33">
        <v>2032.0186000000001</v>
      </c>
      <c r="EL247" s="33">
        <v>2836.1044019999999</v>
      </c>
      <c r="EM247" s="33">
        <v>2668.8047259999998</v>
      </c>
      <c r="EN247" s="33">
        <v>2465.7940520000002</v>
      </c>
      <c r="EO247" s="33">
        <v>2453.092079</v>
      </c>
      <c r="EP247" s="33">
        <v>2836.1044019999999</v>
      </c>
      <c r="EQ247" s="33">
        <v>2668.8047259999998</v>
      </c>
      <c r="ER247" s="33">
        <v>2465.7940520000002</v>
      </c>
      <c r="ES247" s="33">
        <v>2453.092079</v>
      </c>
      <c r="ET247" s="33">
        <v>1130.1575210000001</v>
      </c>
      <c r="EU247" s="33">
        <v>2668.8047259999998</v>
      </c>
      <c r="EV247" s="33">
        <v>2465.7940520000002</v>
      </c>
      <c r="EW247" s="33">
        <v>2453.092079</v>
      </c>
      <c r="EX247" s="33">
        <v>1130.1575210000001</v>
      </c>
      <c r="EY247" s="33">
        <v>2668.8047259999998</v>
      </c>
      <c r="EZ247" s="33">
        <v>2465.7940520000002</v>
      </c>
      <c r="FA247" s="33">
        <v>990.78436850000003</v>
      </c>
      <c r="FB247" s="33">
        <v>1705.9468810000001</v>
      </c>
      <c r="FC247" s="33">
        <v>2668.8047259999998</v>
      </c>
    </row>
    <row r="248" spans="2:159" x14ac:dyDescent="0.25">
      <c r="B248" s="33" t="s">
        <v>25</v>
      </c>
      <c r="C248" s="33" t="s">
        <v>38</v>
      </c>
      <c r="D248" s="33">
        <v>56.387713519999998</v>
      </c>
      <c r="E248" s="33">
        <v>56.022339039999999</v>
      </c>
      <c r="F248" s="33">
        <v>55.792816889999997</v>
      </c>
      <c r="G248" s="33">
        <v>53.718477350000001</v>
      </c>
      <c r="H248" s="33">
        <v>56.387713519999998</v>
      </c>
      <c r="I248" s="33">
        <v>56.022339039999999</v>
      </c>
      <c r="J248" s="33">
        <v>55.792816889999997</v>
      </c>
      <c r="K248" s="33">
        <v>53.718477350000001</v>
      </c>
      <c r="L248" s="33">
        <v>56.387713519999998</v>
      </c>
      <c r="M248" s="33">
        <v>56.022339039999999</v>
      </c>
      <c r="N248" s="33">
        <v>55.792816889999997</v>
      </c>
      <c r="O248" s="33">
        <v>53.718477350000001</v>
      </c>
      <c r="P248" s="33">
        <v>56.387713519999998</v>
      </c>
      <c r="Q248" s="33">
        <v>56.022339039999999</v>
      </c>
      <c r="R248" s="33">
        <v>55.792816889999997</v>
      </c>
      <c r="S248" s="33">
        <v>53.718477350000001</v>
      </c>
      <c r="T248" s="33">
        <v>58.056632460000003</v>
      </c>
      <c r="U248" s="33">
        <v>57.819946610000002</v>
      </c>
      <c r="V248" s="33">
        <v>57.8966359</v>
      </c>
      <c r="W248" s="33">
        <v>55.553853750000002</v>
      </c>
      <c r="X248" s="33">
        <v>58.056632460000003</v>
      </c>
      <c r="Y248" s="33">
        <v>57.819946610000002</v>
      </c>
      <c r="Z248" s="33">
        <v>2.103819009</v>
      </c>
      <c r="AA248" s="33">
        <v>55.553853750000002</v>
      </c>
      <c r="AB248" s="33">
        <v>58.056632460000003</v>
      </c>
      <c r="AC248" s="33">
        <v>57.819946610000002</v>
      </c>
      <c r="AD248" s="33">
        <v>2.103819009</v>
      </c>
      <c r="AE248" s="33">
        <v>55.553853750000002</v>
      </c>
      <c r="AF248" s="33">
        <v>58.056632460000003</v>
      </c>
      <c r="AG248" s="33">
        <v>57.819946610000002</v>
      </c>
      <c r="AH248" s="33">
        <v>57.8966359</v>
      </c>
      <c r="AI248" s="33">
        <v>55.553853750000002</v>
      </c>
      <c r="AJ248" s="33">
        <v>105.2766835</v>
      </c>
      <c r="AK248" s="33">
        <v>48.640333660000003</v>
      </c>
      <c r="AL248" s="33">
        <v>57.8966359</v>
      </c>
      <c r="AM248" s="33">
        <v>107.4420198</v>
      </c>
      <c r="AN248" s="33">
        <v>105.2766835</v>
      </c>
      <c r="AO248" s="33">
        <v>104.6626727</v>
      </c>
      <c r="AP248" s="33">
        <v>112.54395940000001</v>
      </c>
      <c r="AQ248" s="33">
        <v>107.4420198</v>
      </c>
      <c r="AR248" s="33">
        <v>105.2766835</v>
      </c>
      <c r="AS248" s="33">
        <v>104.6626727</v>
      </c>
      <c r="AT248" s="33">
        <v>112.54395940000001</v>
      </c>
      <c r="AU248" s="33">
        <v>107.4420198</v>
      </c>
      <c r="AV248" s="33">
        <v>105.2766835</v>
      </c>
      <c r="AW248" s="33">
        <v>104.6626727</v>
      </c>
      <c r="AX248" s="33">
        <v>112.54395940000001</v>
      </c>
      <c r="AY248" s="33">
        <v>107.4420198</v>
      </c>
      <c r="AZ248" s="33">
        <v>105.2766835</v>
      </c>
      <c r="BA248" s="33">
        <v>104.6626727</v>
      </c>
      <c r="BB248" s="33">
        <v>112.54395940000001</v>
      </c>
      <c r="BC248" s="33">
        <v>107.4420198</v>
      </c>
      <c r="BD248" s="33">
        <v>105.2766835</v>
      </c>
      <c r="BE248" s="33">
        <v>104.6626727</v>
      </c>
      <c r="BF248" s="33">
        <v>112.54395940000001</v>
      </c>
      <c r="BG248" s="33">
        <v>107.4420198</v>
      </c>
      <c r="BH248" s="33">
        <v>105.2766835</v>
      </c>
      <c r="BI248" s="33">
        <v>104.6626727</v>
      </c>
      <c r="BK248" s="33">
        <v>107.4420198</v>
      </c>
      <c r="BL248" s="33">
        <v>105.2766835</v>
      </c>
      <c r="BM248" s="33">
        <v>104.6626727</v>
      </c>
      <c r="BN248" s="33">
        <v>2.103819009</v>
      </c>
      <c r="BO248" s="33">
        <v>107.4420198</v>
      </c>
      <c r="BP248" s="33">
        <v>105.2766835</v>
      </c>
      <c r="BQ248" s="33">
        <v>104.6626727</v>
      </c>
      <c r="BR248" s="33">
        <v>56.751142489999999</v>
      </c>
      <c r="BS248" s="33">
        <v>107.4420198</v>
      </c>
      <c r="BT248" s="33">
        <v>105.2766835</v>
      </c>
      <c r="BU248" s="33">
        <v>104.6626727</v>
      </c>
      <c r="BV248" s="33">
        <v>112.54395940000001</v>
      </c>
      <c r="BW248" s="33">
        <v>107.4420198</v>
      </c>
      <c r="BX248" s="33">
        <v>105.2766835</v>
      </c>
      <c r="BY248" s="33">
        <v>104.6626727</v>
      </c>
      <c r="BZ248" s="33">
        <v>112.54395940000001</v>
      </c>
      <c r="CA248" s="33">
        <v>107.4420198</v>
      </c>
      <c r="CB248" s="33">
        <v>105.2766835</v>
      </c>
      <c r="CC248" s="33">
        <v>104.6626727</v>
      </c>
      <c r="CD248" s="33">
        <v>56.751142489999999</v>
      </c>
      <c r="CE248" s="33">
        <v>107.4420198</v>
      </c>
      <c r="CF248" s="33">
        <v>105.2766835</v>
      </c>
      <c r="CG248" s="33">
        <v>104.6626727</v>
      </c>
      <c r="CH248" s="33">
        <v>112.54395940000001</v>
      </c>
      <c r="CI248" s="33">
        <v>107.4420198</v>
      </c>
      <c r="CJ248" s="33">
        <v>105.2766835</v>
      </c>
      <c r="CK248" s="33">
        <v>104.6626727</v>
      </c>
      <c r="CL248" s="33">
        <v>2.103819009</v>
      </c>
      <c r="CM248" s="33">
        <v>107.4420198</v>
      </c>
      <c r="CN248" s="33">
        <v>105.2766835</v>
      </c>
      <c r="CO248" s="33">
        <v>104.6626727</v>
      </c>
      <c r="CP248" s="33">
        <v>56.751142489999999</v>
      </c>
      <c r="CQ248" s="33">
        <v>107.4420198</v>
      </c>
      <c r="CR248" s="33">
        <v>105.2766835</v>
      </c>
      <c r="CS248" s="33">
        <v>104.6626727</v>
      </c>
      <c r="CT248" s="33">
        <v>112.54395940000001</v>
      </c>
      <c r="CU248" s="33">
        <v>107.4420198</v>
      </c>
      <c r="CV248" s="33">
        <v>105.2766835</v>
      </c>
      <c r="CW248" s="33">
        <v>104.6626727</v>
      </c>
      <c r="CX248" s="33">
        <v>54.647323489999998</v>
      </c>
      <c r="CY248" s="33">
        <v>107.4420198</v>
      </c>
      <c r="CZ248" s="33">
        <v>105.2766835</v>
      </c>
      <c r="DA248" s="33">
        <v>104.6626727</v>
      </c>
      <c r="DB248" s="33">
        <v>57.8966359</v>
      </c>
      <c r="DC248" s="33">
        <v>107.4420198</v>
      </c>
      <c r="DD248" s="33">
        <v>105.2766835</v>
      </c>
      <c r="DE248" s="33">
        <v>104.6626727</v>
      </c>
      <c r="DG248" s="33">
        <v>107.4420198</v>
      </c>
      <c r="DH248" s="33">
        <v>105.2766835</v>
      </c>
      <c r="DI248" s="33">
        <v>104.6626727</v>
      </c>
      <c r="DK248" s="33">
        <v>107.4420198</v>
      </c>
      <c r="DL248" s="33">
        <v>105.2766835</v>
      </c>
      <c r="DM248" s="33">
        <v>104.6626727</v>
      </c>
      <c r="DO248" s="33">
        <v>107.4420198</v>
      </c>
      <c r="DP248" s="33">
        <v>105.2766835</v>
      </c>
      <c r="DQ248" s="33">
        <v>104.6626727</v>
      </c>
      <c r="DS248" s="33">
        <v>107.4420198</v>
      </c>
      <c r="DT248" s="33">
        <v>105.2766835</v>
      </c>
      <c r="DU248" s="33">
        <v>104.6626727</v>
      </c>
      <c r="DW248" s="33">
        <v>107.4420198</v>
      </c>
      <c r="DX248" s="33">
        <v>105.2766835</v>
      </c>
      <c r="DY248" s="33">
        <v>104.6626727</v>
      </c>
      <c r="EA248" s="33">
        <v>107.4420198</v>
      </c>
      <c r="EB248" s="33">
        <v>105.2766835</v>
      </c>
      <c r="EC248" s="33">
        <v>104.6626727</v>
      </c>
      <c r="EE248" s="33">
        <v>107.4420198</v>
      </c>
      <c r="EF248" s="33">
        <v>105.2766835</v>
      </c>
      <c r="EG248" s="33">
        <v>104.6626727</v>
      </c>
      <c r="EI248" s="33">
        <v>107.4420198</v>
      </c>
      <c r="EJ248" s="33">
        <v>105.2766835</v>
      </c>
      <c r="EK248" s="33">
        <v>104.6626727</v>
      </c>
      <c r="EM248" s="33">
        <v>107.4420198</v>
      </c>
      <c r="EN248" s="33">
        <v>105.2766835</v>
      </c>
      <c r="EO248" s="33">
        <v>104.6626727</v>
      </c>
      <c r="EQ248" s="33">
        <v>107.4420198</v>
      </c>
      <c r="ER248" s="33">
        <v>105.2766835</v>
      </c>
      <c r="ES248" s="33">
        <v>104.6626727</v>
      </c>
      <c r="EU248" s="33">
        <v>107.4420198</v>
      </c>
      <c r="EV248" s="33">
        <v>105.2766835</v>
      </c>
      <c r="EW248" s="33">
        <v>104.6626727</v>
      </c>
      <c r="EY248" s="33">
        <v>107.4420198</v>
      </c>
      <c r="EZ248" s="33">
        <v>105.2766835</v>
      </c>
      <c r="FC248" s="33">
        <v>107.4420198</v>
      </c>
    </row>
    <row r="249" spans="2:159" x14ac:dyDescent="0.25">
      <c r="B249" s="33" t="s">
        <v>25</v>
      </c>
      <c r="C249" s="33" t="s">
        <v>39</v>
      </c>
      <c r="G249" s="33">
        <v>89.909617310000002</v>
      </c>
      <c r="J249" s="33">
        <v>75.928631600000003</v>
      </c>
      <c r="K249" s="33">
        <v>89.909617310000002</v>
      </c>
      <c r="N249" s="33">
        <v>75.928631600000003</v>
      </c>
      <c r="O249" s="33">
        <v>89.909617310000002</v>
      </c>
      <c r="R249" s="33">
        <v>75.928631600000003</v>
      </c>
      <c r="S249" s="33">
        <v>89.909617310000002</v>
      </c>
      <c r="T249" s="33">
        <v>113.8293899</v>
      </c>
      <c r="U249" s="33">
        <v>99.9955444</v>
      </c>
      <c r="V249" s="33">
        <v>75.928631600000003</v>
      </c>
      <c r="W249" s="33">
        <v>89.909617310000002</v>
      </c>
      <c r="X249" s="33">
        <v>113.8293899</v>
      </c>
      <c r="Y249" s="33">
        <v>99.9955444</v>
      </c>
      <c r="Z249" s="33">
        <v>75.928631600000003</v>
      </c>
      <c r="AA249" s="33">
        <v>89.909617310000002</v>
      </c>
      <c r="AB249" s="33">
        <v>113.8293899</v>
      </c>
      <c r="AC249" s="33">
        <v>99.9955444</v>
      </c>
      <c r="AD249" s="33">
        <v>75.928631600000003</v>
      </c>
      <c r="AE249" s="33">
        <v>89.909617310000002</v>
      </c>
      <c r="AF249" s="33">
        <v>113.8293899</v>
      </c>
      <c r="AH249" s="33">
        <v>75.928631600000003</v>
      </c>
      <c r="AI249" s="33">
        <v>89.909617310000002</v>
      </c>
      <c r="AJ249" s="33">
        <v>113.8293899</v>
      </c>
      <c r="AL249" s="33">
        <v>75.928631600000003</v>
      </c>
      <c r="AM249" s="33">
        <v>89.909617310000002</v>
      </c>
      <c r="AN249" s="33">
        <v>113.8293899</v>
      </c>
      <c r="AO249" s="33">
        <v>99.9955444</v>
      </c>
      <c r="AP249" s="33">
        <v>75.928631600000003</v>
      </c>
      <c r="AQ249" s="33">
        <v>89.909617310000002</v>
      </c>
      <c r="AR249" s="33">
        <v>113.8293899</v>
      </c>
      <c r="AT249" s="33">
        <v>75.928631600000003</v>
      </c>
      <c r="AU249" s="33">
        <v>89.909617310000002</v>
      </c>
      <c r="AV249" s="33">
        <v>113.8293899</v>
      </c>
      <c r="AW249" s="33">
        <v>99.9955444</v>
      </c>
      <c r="AX249" s="33">
        <v>75.928631600000003</v>
      </c>
      <c r="AY249" s="33">
        <v>89.909617310000002</v>
      </c>
      <c r="AZ249" s="33">
        <v>113.8293899</v>
      </c>
      <c r="BB249" s="33">
        <v>75.928631600000003</v>
      </c>
      <c r="BC249" s="33">
        <v>89.909617310000002</v>
      </c>
      <c r="BD249" s="33">
        <v>113.8293899</v>
      </c>
      <c r="BF249" s="33">
        <v>75.928631600000003</v>
      </c>
      <c r="BG249" s="33">
        <v>89.909617310000002</v>
      </c>
      <c r="BH249" s="33">
        <v>113.8293899</v>
      </c>
      <c r="BJ249" s="33">
        <v>75.928631600000003</v>
      </c>
      <c r="BK249" s="33">
        <v>89.909617310000002</v>
      </c>
      <c r="BL249" s="33">
        <v>113.8293899</v>
      </c>
      <c r="BM249" s="33">
        <v>99.9955444</v>
      </c>
      <c r="BN249" s="33">
        <v>75.928631600000003</v>
      </c>
      <c r="BO249" s="33">
        <v>89.909617310000002</v>
      </c>
      <c r="BP249" s="33">
        <v>113.8293899</v>
      </c>
      <c r="BR249" s="33">
        <v>75.928631600000003</v>
      </c>
      <c r="BS249" s="33">
        <v>89.909617310000002</v>
      </c>
      <c r="BT249" s="33">
        <v>113.8293899</v>
      </c>
      <c r="BV249" s="33">
        <v>75.928631600000003</v>
      </c>
      <c r="BW249" s="33">
        <v>89.909617310000002</v>
      </c>
      <c r="BX249" s="33">
        <v>113.8293899</v>
      </c>
      <c r="BY249" s="33">
        <v>99.9955444</v>
      </c>
      <c r="BZ249" s="33">
        <v>75.928631600000003</v>
      </c>
      <c r="CA249" s="33">
        <v>89.909617310000002</v>
      </c>
      <c r="CB249" s="33">
        <v>113.8293899</v>
      </c>
      <c r="CC249" s="33">
        <v>99.9955444</v>
      </c>
      <c r="CD249" s="33">
        <v>75.928631600000003</v>
      </c>
      <c r="CE249" s="33">
        <v>89.909617310000002</v>
      </c>
      <c r="CF249" s="33">
        <v>113.8293899</v>
      </c>
      <c r="CG249" s="33">
        <v>99.9955444</v>
      </c>
      <c r="CH249" s="33">
        <v>75.928631600000003</v>
      </c>
      <c r="CI249" s="33">
        <v>89.909617310000002</v>
      </c>
      <c r="CJ249" s="33">
        <v>113.8293899</v>
      </c>
      <c r="CK249" s="33">
        <v>99.9955444</v>
      </c>
      <c r="CL249" s="33">
        <v>75.928631600000003</v>
      </c>
      <c r="CM249" s="33">
        <v>89.909617310000002</v>
      </c>
      <c r="CN249" s="33">
        <v>113.8293899</v>
      </c>
      <c r="CO249" s="33">
        <v>99.9955444</v>
      </c>
      <c r="CP249" s="33">
        <v>75.928631600000003</v>
      </c>
      <c r="CQ249" s="33">
        <v>89.909617310000002</v>
      </c>
      <c r="CR249" s="33">
        <v>113.8293899</v>
      </c>
      <c r="CS249" s="33">
        <v>99.9955444</v>
      </c>
      <c r="CT249" s="33">
        <v>75.928631600000003</v>
      </c>
      <c r="CU249" s="33">
        <v>89.909617310000002</v>
      </c>
      <c r="CV249" s="33">
        <v>113.8293899</v>
      </c>
      <c r="CW249" s="33">
        <v>99.9955444</v>
      </c>
      <c r="CX249" s="33">
        <v>75.928631600000003</v>
      </c>
      <c r="CY249" s="33">
        <v>89.909617310000002</v>
      </c>
      <c r="CZ249" s="33">
        <v>113.8293899</v>
      </c>
      <c r="DA249" s="33">
        <v>99.9955444</v>
      </c>
      <c r="DB249" s="33">
        <v>75.928631600000003</v>
      </c>
      <c r="DC249" s="33">
        <v>89.909617310000002</v>
      </c>
      <c r="DD249" s="33">
        <v>113.8293899</v>
      </c>
      <c r="DE249" s="33">
        <v>99.9955444</v>
      </c>
      <c r="DF249" s="33">
        <v>75.928631600000003</v>
      </c>
      <c r="DG249" s="33">
        <v>89.909617310000002</v>
      </c>
      <c r="DH249" s="33">
        <v>113.8293899</v>
      </c>
      <c r="DI249" s="33">
        <v>99.9955444</v>
      </c>
      <c r="DJ249" s="33">
        <v>75.928631600000003</v>
      </c>
      <c r="DK249" s="33">
        <v>89.909617310000002</v>
      </c>
      <c r="DL249" s="33">
        <v>113.8293899</v>
      </c>
      <c r="DM249" s="33">
        <v>99.9955444</v>
      </c>
      <c r="DN249" s="33">
        <v>75.928631600000003</v>
      </c>
      <c r="DO249" s="33">
        <v>89.909617310000002</v>
      </c>
      <c r="DP249" s="33">
        <v>113.8293899</v>
      </c>
      <c r="DQ249" s="33">
        <v>99.9955444</v>
      </c>
      <c r="DR249" s="33">
        <v>75.928631600000003</v>
      </c>
      <c r="DS249" s="33">
        <v>89.909617310000002</v>
      </c>
      <c r="DT249" s="33">
        <v>113.8293899</v>
      </c>
      <c r="DU249" s="33">
        <v>99.9955444</v>
      </c>
      <c r="DV249" s="33">
        <v>75.928631600000003</v>
      </c>
      <c r="DW249" s="33">
        <v>89.909617310000002</v>
      </c>
      <c r="DX249" s="33">
        <v>113.8293899</v>
      </c>
      <c r="DY249" s="33">
        <v>99.9955444</v>
      </c>
      <c r="DZ249" s="33">
        <v>75.928631600000003</v>
      </c>
      <c r="EA249" s="33">
        <v>89.909617310000002</v>
      </c>
      <c r="EB249" s="33">
        <v>113.8293899</v>
      </c>
      <c r="EC249" s="33">
        <v>99.9955444</v>
      </c>
      <c r="ED249" s="33">
        <v>75.928631600000003</v>
      </c>
      <c r="EE249" s="33">
        <v>89.909617310000002</v>
      </c>
      <c r="EF249" s="33">
        <v>113.8293899</v>
      </c>
      <c r="EG249" s="33">
        <v>99.9955444</v>
      </c>
      <c r="EI249" s="33">
        <v>89.909617310000002</v>
      </c>
      <c r="EJ249" s="33">
        <v>113.8293899</v>
      </c>
      <c r="EK249" s="33">
        <v>99.9955444</v>
      </c>
      <c r="EM249" s="33">
        <v>89.909617310000002</v>
      </c>
      <c r="EN249" s="33">
        <v>113.8293899</v>
      </c>
      <c r="EO249" s="33">
        <v>99.9955444</v>
      </c>
      <c r="EP249" s="33">
        <v>75.928631600000003</v>
      </c>
      <c r="EQ249" s="33">
        <v>89.909617310000002</v>
      </c>
      <c r="ER249" s="33">
        <v>113.8293899</v>
      </c>
      <c r="ET249" s="33">
        <v>75.928631600000003</v>
      </c>
      <c r="EU249" s="33">
        <v>89.909617310000002</v>
      </c>
      <c r="EV249" s="33">
        <v>113.8293899</v>
      </c>
      <c r="EW249" s="33">
        <v>99.9955444</v>
      </c>
      <c r="EX249" s="33">
        <v>75.928631600000003</v>
      </c>
      <c r="EY249" s="33">
        <v>89.909617310000002</v>
      </c>
      <c r="EZ249" s="33">
        <v>113.8293899</v>
      </c>
      <c r="FA249" s="33">
        <v>99.9955444</v>
      </c>
      <c r="FB249" s="33">
        <v>75.928631600000003</v>
      </c>
      <c r="FC249" s="33">
        <v>89.909617310000002</v>
      </c>
    </row>
    <row r="250" spans="2:159" x14ac:dyDescent="0.25">
      <c r="B250" s="33" t="s">
        <v>25</v>
      </c>
      <c r="C250" s="33" t="s">
        <v>40</v>
      </c>
    </row>
    <row r="251" spans="2:159" x14ac:dyDescent="0.25">
      <c r="B251" s="33" t="s">
        <v>25</v>
      </c>
      <c r="C251" s="33" t="s">
        <v>41</v>
      </c>
      <c r="T251" s="33">
        <v>90.534813310000004</v>
      </c>
      <c r="U251" s="33">
        <v>94.491984400000007</v>
      </c>
      <c r="W251" s="33">
        <v>50.509284309999998</v>
      </c>
      <c r="X251" s="33">
        <v>189.3327165</v>
      </c>
      <c r="Y251" s="33">
        <v>187.63575539999999</v>
      </c>
      <c r="Z251" s="33">
        <v>105.1966548</v>
      </c>
      <c r="AA251" s="33">
        <v>127.60236399999999</v>
      </c>
      <c r="AB251" s="33">
        <v>189.3327165</v>
      </c>
      <c r="AC251" s="33">
        <v>183.6217321</v>
      </c>
      <c r="AD251" s="33">
        <v>105.1966548</v>
      </c>
      <c r="AE251" s="33">
        <v>127.60236399999999</v>
      </c>
      <c r="AF251" s="33">
        <v>189.3327165</v>
      </c>
      <c r="AG251" s="33">
        <v>187.63575539999999</v>
      </c>
      <c r="AH251" s="33">
        <v>105.1966548</v>
      </c>
      <c r="AI251" s="33">
        <v>127.60236399999999</v>
      </c>
      <c r="AJ251" s="33">
        <v>279.91480610000002</v>
      </c>
      <c r="AK251" s="33">
        <v>273.0338979</v>
      </c>
      <c r="AL251" s="33">
        <v>163.84764620000001</v>
      </c>
      <c r="AM251" s="33">
        <v>198.2845548</v>
      </c>
      <c r="AN251" s="33">
        <v>279.91480610000002</v>
      </c>
      <c r="AO251" s="33">
        <v>85.398142489999998</v>
      </c>
      <c r="AP251" s="33">
        <v>163.84764620000001</v>
      </c>
      <c r="AQ251" s="33">
        <v>198.2845548</v>
      </c>
      <c r="AR251" s="33">
        <v>279.91480610000002</v>
      </c>
      <c r="AS251" s="33">
        <v>273.0338979</v>
      </c>
      <c r="AT251" s="33">
        <v>163.84764620000001</v>
      </c>
      <c r="AU251" s="33">
        <v>198.2845548</v>
      </c>
      <c r="AV251" s="33">
        <v>279.91480610000002</v>
      </c>
      <c r="AW251" s="33">
        <v>273.0338979</v>
      </c>
      <c r="AX251" s="33">
        <v>163.84764620000001</v>
      </c>
      <c r="AY251" s="33">
        <v>198.2845548</v>
      </c>
      <c r="AZ251" s="33">
        <v>279.91480610000002</v>
      </c>
      <c r="BA251" s="33">
        <v>273.0338979</v>
      </c>
      <c r="BB251" s="33">
        <v>163.84764620000001</v>
      </c>
      <c r="BC251" s="33">
        <v>198.2845548</v>
      </c>
      <c r="BD251" s="33">
        <v>279.91480610000002</v>
      </c>
      <c r="BE251" s="33">
        <v>273.0338979</v>
      </c>
      <c r="BF251" s="33">
        <v>163.84764620000001</v>
      </c>
      <c r="BG251" s="33">
        <v>198.2845548</v>
      </c>
      <c r="BH251" s="33">
        <v>279.91480610000002</v>
      </c>
      <c r="BI251" s="33">
        <v>273.0338979</v>
      </c>
      <c r="BJ251" s="33">
        <v>163.84764620000001</v>
      </c>
      <c r="BK251" s="33">
        <v>198.2845548</v>
      </c>
      <c r="BL251" s="33">
        <v>279.91480610000002</v>
      </c>
      <c r="BM251" s="33">
        <v>273.0338979</v>
      </c>
      <c r="BN251" s="33">
        <v>163.84764620000001</v>
      </c>
      <c r="BO251" s="33">
        <v>198.2845548</v>
      </c>
      <c r="BP251" s="33">
        <v>279.91480610000002</v>
      </c>
      <c r="BQ251" s="33">
        <v>273.0338979</v>
      </c>
      <c r="BR251" s="33">
        <v>163.84764620000001</v>
      </c>
      <c r="BS251" s="33">
        <v>198.2845548</v>
      </c>
      <c r="BT251" s="33">
        <v>279.91480610000002</v>
      </c>
      <c r="BU251" s="33">
        <v>273.0338979</v>
      </c>
      <c r="BV251" s="33">
        <v>163.84764620000001</v>
      </c>
      <c r="BW251" s="33">
        <v>198.2845548</v>
      </c>
      <c r="BX251" s="33">
        <v>279.91480610000002</v>
      </c>
      <c r="BY251" s="33">
        <v>273.0338979</v>
      </c>
      <c r="BZ251" s="33">
        <v>163.84764620000001</v>
      </c>
      <c r="CA251" s="33">
        <v>198.2845548</v>
      </c>
      <c r="CB251" s="33">
        <v>279.91480610000002</v>
      </c>
      <c r="CC251" s="33">
        <v>273.0338979</v>
      </c>
      <c r="CD251" s="33">
        <v>163.84764620000001</v>
      </c>
      <c r="CE251" s="33">
        <v>198.2845548</v>
      </c>
      <c r="CF251" s="33">
        <v>279.91480610000002</v>
      </c>
      <c r="CG251" s="33">
        <v>182.55593680000001</v>
      </c>
      <c r="CH251" s="33">
        <v>163.84764620000001</v>
      </c>
      <c r="CI251" s="33">
        <v>198.2845548</v>
      </c>
      <c r="CJ251" s="33">
        <v>279.91480610000002</v>
      </c>
      <c r="CK251" s="33">
        <v>273.0338979</v>
      </c>
      <c r="CL251" s="33">
        <v>163.84764620000001</v>
      </c>
      <c r="CM251" s="33">
        <v>198.2845548</v>
      </c>
      <c r="CN251" s="33">
        <v>279.91480610000002</v>
      </c>
      <c r="CO251" s="33">
        <v>273.0338979</v>
      </c>
      <c r="CP251" s="33">
        <v>163.84764620000001</v>
      </c>
      <c r="CQ251" s="33">
        <v>198.2845548</v>
      </c>
      <c r="CR251" s="33">
        <v>279.91480610000002</v>
      </c>
      <c r="CS251" s="33">
        <v>273.0338979</v>
      </c>
      <c r="CT251" s="33">
        <v>163.84764620000001</v>
      </c>
      <c r="CU251" s="33">
        <v>198.2845548</v>
      </c>
      <c r="CV251" s="33">
        <v>279.91480610000002</v>
      </c>
      <c r="CW251" s="33">
        <v>273.0338979</v>
      </c>
      <c r="CX251" s="33">
        <v>163.84764620000001</v>
      </c>
      <c r="CY251" s="33">
        <v>198.2845548</v>
      </c>
      <c r="CZ251" s="33">
        <v>279.91480610000002</v>
      </c>
      <c r="DA251" s="33">
        <v>273.0338979</v>
      </c>
      <c r="DB251" s="33">
        <v>163.84764620000001</v>
      </c>
      <c r="DC251" s="33">
        <v>198.2845548</v>
      </c>
      <c r="DD251" s="33">
        <v>279.91480610000002</v>
      </c>
      <c r="DE251" s="33">
        <v>273.0338979</v>
      </c>
      <c r="DF251" s="33">
        <v>163.84764620000001</v>
      </c>
      <c r="DG251" s="33">
        <v>198.2845548</v>
      </c>
      <c r="DH251" s="33">
        <v>279.91480610000002</v>
      </c>
      <c r="DI251" s="33">
        <v>273.0338979</v>
      </c>
      <c r="DJ251" s="33">
        <v>163.84764620000001</v>
      </c>
      <c r="DK251" s="33">
        <v>198.2845548</v>
      </c>
      <c r="DL251" s="33">
        <v>279.91480610000002</v>
      </c>
      <c r="DM251" s="33">
        <v>273.0338979</v>
      </c>
      <c r="DN251" s="33">
        <v>163.84764620000001</v>
      </c>
      <c r="DO251" s="33">
        <v>198.2845548</v>
      </c>
      <c r="DP251" s="33">
        <v>279.91480610000002</v>
      </c>
      <c r="DQ251" s="33">
        <v>273.0338979</v>
      </c>
      <c r="DR251" s="33">
        <v>125.3784493</v>
      </c>
      <c r="DS251" s="33">
        <v>198.2845548</v>
      </c>
      <c r="DT251" s="33">
        <v>279.91480610000002</v>
      </c>
      <c r="DU251" s="33">
        <v>182.55593680000001</v>
      </c>
      <c r="DV251" s="33">
        <v>125.3784493</v>
      </c>
      <c r="DW251" s="33">
        <v>198.2845548</v>
      </c>
      <c r="DX251" s="33">
        <v>279.91480610000002</v>
      </c>
      <c r="DY251" s="33">
        <v>273.0338979</v>
      </c>
      <c r="EA251" s="33">
        <v>198.2845548</v>
      </c>
      <c r="EB251" s="33">
        <v>279.91480610000002</v>
      </c>
      <c r="EC251" s="33">
        <v>273.0338979</v>
      </c>
      <c r="ED251" s="33">
        <v>8.1233600169999995</v>
      </c>
      <c r="EE251" s="33">
        <v>198.2845548</v>
      </c>
      <c r="EF251" s="33">
        <v>279.91480610000002</v>
      </c>
      <c r="EG251" s="33">
        <v>182.55593680000001</v>
      </c>
      <c r="EH251" s="33">
        <v>163.84764620000001</v>
      </c>
      <c r="EI251" s="33">
        <v>198.2845548</v>
      </c>
      <c r="EJ251" s="33">
        <v>279.91480610000002</v>
      </c>
      <c r="EK251" s="33">
        <v>273.0338979</v>
      </c>
      <c r="EL251" s="33">
        <v>125.3784493</v>
      </c>
      <c r="EM251" s="33">
        <v>198.2845548</v>
      </c>
      <c r="EN251" s="33">
        <v>279.91480610000002</v>
      </c>
      <c r="EO251" s="33">
        <v>273.0338979</v>
      </c>
      <c r="EP251" s="33">
        <v>163.84764620000001</v>
      </c>
      <c r="EQ251" s="33">
        <v>198.2845548</v>
      </c>
      <c r="ER251" s="33">
        <v>279.91480610000002</v>
      </c>
      <c r="ES251" s="33">
        <v>273.0338979</v>
      </c>
      <c r="ET251" s="33">
        <v>163.84764620000001</v>
      </c>
      <c r="EU251" s="33">
        <v>198.2845548</v>
      </c>
      <c r="EV251" s="33">
        <v>279.91480610000002</v>
      </c>
      <c r="EW251" s="33">
        <v>182.55593680000001</v>
      </c>
      <c r="EX251" s="33">
        <v>163.84764620000001</v>
      </c>
      <c r="EY251" s="33">
        <v>198.2845548</v>
      </c>
      <c r="EZ251" s="33">
        <v>279.91480610000002</v>
      </c>
      <c r="FA251" s="33">
        <v>182.55593680000001</v>
      </c>
      <c r="FB251" s="33">
        <v>163.84764620000001</v>
      </c>
      <c r="FC251" s="33">
        <v>198.2845548</v>
      </c>
    </row>
    <row r="252" spans="2:159" x14ac:dyDescent="0.25">
      <c r="B252" s="33" t="s">
        <v>25</v>
      </c>
      <c r="C252" s="33" t="s">
        <v>42</v>
      </c>
    </row>
    <row r="253" spans="2:159" x14ac:dyDescent="0.25">
      <c r="B253" s="33" t="s">
        <v>25</v>
      </c>
      <c r="C253" s="33" t="s">
        <v>43</v>
      </c>
      <c r="AF253" s="33">
        <v>1.706231469</v>
      </c>
      <c r="AI253" s="33">
        <v>1.706231469</v>
      </c>
      <c r="AK253" s="33">
        <v>1.706231469</v>
      </c>
      <c r="AM253" s="33">
        <v>1.706231469</v>
      </c>
      <c r="AN253" s="33">
        <v>1.706231469</v>
      </c>
      <c r="AO253" s="33">
        <v>1.706231469</v>
      </c>
      <c r="AP253" s="33">
        <v>1.4807809949999999</v>
      </c>
      <c r="AQ253" s="33">
        <v>1.706231469</v>
      </c>
      <c r="AR253" s="33">
        <v>1.706231469</v>
      </c>
      <c r="AT253" s="33">
        <v>1.4807809949999999</v>
      </c>
      <c r="AU253" s="33">
        <v>1.706231469</v>
      </c>
      <c r="AV253" s="33">
        <v>1.706231469</v>
      </c>
      <c r="AX253" s="33">
        <v>1.4807809949999999</v>
      </c>
      <c r="AY253" s="33">
        <v>1.706231469</v>
      </c>
      <c r="AZ253" s="33">
        <v>1.706231469</v>
      </c>
      <c r="BB253" s="33">
        <v>1.4807809949999999</v>
      </c>
      <c r="BC253" s="33">
        <v>1.706231469</v>
      </c>
      <c r="BD253" s="33">
        <v>1.706231469</v>
      </c>
      <c r="BE253" s="33">
        <v>1.706231469</v>
      </c>
      <c r="BF253" s="33">
        <v>1.4807809949999999</v>
      </c>
      <c r="BG253" s="33">
        <v>1.706231469</v>
      </c>
      <c r="BH253" s="33">
        <v>2.0989980300000002</v>
      </c>
      <c r="BI253" s="33">
        <v>1.9712020889999999</v>
      </c>
      <c r="BJ253" s="33">
        <v>1.4807809949999999</v>
      </c>
      <c r="BK253" s="33">
        <v>1.706231469</v>
      </c>
      <c r="BL253" s="33">
        <v>2.0989980300000002</v>
      </c>
      <c r="BM253" s="33">
        <v>1.9712020889999999</v>
      </c>
      <c r="BN253" s="33">
        <v>1.4807809949999999</v>
      </c>
      <c r="BO253" s="33">
        <v>1.706231469</v>
      </c>
      <c r="BP253" s="33">
        <v>2.0989980300000002</v>
      </c>
      <c r="BR253" s="33">
        <v>1.4807809949999999</v>
      </c>
      <c r="BS253" s="33">
        <v>1.706231469</v>
      </c>
      <c r="BT253" s="33">
        <v>2.0989980300000002</v>
      </c>
      <c r="BU253" s="33">
        <v>0.60058753570000001</v>
      </c>
      <c r="BV253" s="33">
        <v>1.4807809949999999</v>
      </c>
      <c r="BW253" s="33">
        <v>1.706231469</v>
      </c>
      <c r="BX253" s="33">
        <v>2.0989980300000002</v>
      </c>
      <c r="BZ253" s="33">
        <v>1.4807809949999999</v>
      </c>
      <c r="CA253" s="33">
        <v>1.706231469</v>
      </c>
      <c r="CB253" s="33">
        <v>2.0989980300000002</v>
      </c>
      <c r="CD253" s="33">
        <v>1.4807809949999999</v>
      </c>
      <c r="CE253" s="33">
        <v>1.706231469</v>
      </c>
      <c r="CF253" s="33">
        <v>2.0989980300000002</v>
      </c>
      <c r="CG253" s="33">
        <v>1.9712020889999999</v>
      </c>
      <c r="CH253" s="33">
        <v>1.4807809949999999</v>
      </c>
      <c r="CI253" s="33">
        <v>1.706231469</v>
      </c>
      <c r="CJ253" s="33">
        <v>2.0989980300000002</v>
      </c>
      <c r="CL253" s="33">
        <v>1.4807809949999999</v>
      </c>
      <c r="CM253" s="33">
        <v>1.706231469</v>
      </c>
      <c r="CN253" s="33">
        <v>2.0989980300000002</v>
      </c>
      <c r="CO253" s="33">
        <v>1.9712020889999999</v>
      </c>
      <c r="CP253" s="33">
        <v>1.4807809949999999</v>
      </c>
      <c r="CQ253" s="33">
        <v>1.706231469</v>
      </c>
      <c r="CR253" s="33">
        <v>2.0989980300000002</v>
      </c>
      <c r="CS253" s="33">
        <v>1.9712020889999999</v>
      </c>
      <c r="CT253" s="33">
        <v>1.4807809949999999</v>
      </c>
      <c r="CU253" s="33">
        <v>1.706231469</v>
      </c>
      <c r="CV253" s="33">
        <v>2.0989980300000002</v>
      </c>
      <c r="CW253" s="33">
        <v>1.9712020889999999</v>
      </c>
      <c r="CX253" s="33">
        <v>1.4807809949999999</v>
      </c>
      <c r="CY253" s="33">
        <v>1.706231469</v>
      </c>
      <c r="CZ253" s="33">
        <v>2.0989980300000002</v>
      </c>
      <c r="DA253" s="33">
        <v>1.9712020889999999</v>
      </c>
      <c r="DB253" s="33">
        <v>1.4807809949999999</v>
      </c>
      <c r="DC253" s="33">
        <v>1.706231469</v>
      </c>
      <c r="DD253" s="33">
        <v>2.0989980300000002</v>
      </c>
      <c r="DE253" s="33">
        <v>1.9712020889999999</v>
      </c>
      <c r="DF253" s="33">
        <v>1.4807809949999999</v>
      </c>
      <c r="DG253" s="33">
        <v>1.706231469</v>
      </c>
      <c r="DH253" s="33">
        <v>2.0989980300000002</v>
      </c>
      <c r="DI253" s="33">
        <v>1.9712020889999999</v>
      </c>
      <c r="DJ253" s="33">
        <v>1.4807809949999999</v>
      </c>
      <c r="DK253" s="33">
        <v>1.706231469</v>
      </c>
      <c r="DL253" s="33">
        <v>2.0989980300000002</v>
      </c>
      <c r="DM253" s="33">
        <v>1.9712020889999999</v>
      </c>
      <c r="DN253" s="33">
        <v>1.4807809949999999</v>
      </c>
      <c r="DO253" s="33">
        <v>1.706231469</v>
      </c>
      <c r="DP253" s="33">
        <v>2.0989980300000002</v>
      </c>
      <c r="DQ253" s="33">
        <v>1.9712020889999999</v>
      </c>
      <c r="DR253" s="33">
        <v>1.4807809949999999</v>
      </c>
      <c r="DS253" s="33">
        <v>1.706231469</v>
      </c>
      <c r="DT253" s="33">
        <v>2.0989980300000002</v>
      </c>
      <c r="DV253" s="33">
        <v>1.4807809949999999</v>
      </c>
      <c r="DW253" s="33">
        <v>1.706231469</v>
      </c>
      <c r="DX253" s="33">
        <v>2.0989980300000002</v>
      </c>
      <c r="DZ253" s="33">
        <v>1.4807809949999999</v>
      </c>
      <c r="EA253" s="33">
        <v>1.706231469</v>
      </c>
      <c r="EB253" s="33">
        <v>2.0989980300000002</v>
      </c>
      <c r="ED253" s="33">
        <v>1.4807809949999999</v>
      </c>
      <c r="EE253" s="33">
        <v>1.706231469</v>
      </c>
      <c r="EF253" s="33">
        <v>2.0989980300000002</v>
      </c>
      <c r="EG253" s="33">
        <v>1.9712020889999999</v>
      </c>
      <c r="EH253" s="33">
        <v>1.4807809949999999</v>
      </c>
      <c r="EI253" s="33">
        <v>1.706231469</v>
      </c>
      <c r="EJ253" s="33">
        <v>2.0989980300000002</v>
      </c>
      <c r="EL253" s="33">
        <v>1.4807809949999999</v>
      </c>
      <c r="EM253" s="33">
        <v>1.706231469</v>
      </c>
      <c r="EN253" s="33">
        <v>2.0989980300000002</v>
      </c>
      <c r="EP253" s="33">
        <v>1.4807809949999999</v>
      </c>
      <c r="EQ253" s="33">
        <v>1.706231469</v>
      </c>
      <c r="ER253" s="33">
        <v>2.0989980300000002</v>
      </c>
      <c r="EU253" s="33">
        <v>1.706231469</v>
      </c>
      <c r="EV253" s="33">
        <v>2.0989980300000002</v>
      </c>
      <c r="EY253" s="33">
        <v>1.706231469</v>
      </c>
      <c r="EZ253" s="33">
        <v>2.0989980300000002</v>
      </c>
      <c r="FC253" s="33">
        <v>1.706231469</v>
      </c>
    </row>
    <row r="254" spans="2:159" x14ac:dyDescent="0.25">
      <c r="B254" s="33" t="s">
        <v>25</v>
      </c>
      <c r="C254" s="33" t="s">
        <v>44</v>
      </c>
      <c r="AJ254" s="33">
        <v>2.0531999999999999</v>
      </c>
      <c r="AK254" s="33">
        <v>1.8037799999999999</v>
      </c>
      <c r="AM254" s="33">
        <v>2.0531999999999999</v>
      </c>
      <c r="AN254" s="33">
        <v>2.0531999999999999</v>
      </c>
      <c r="AO254" s="33">
        <v>1.8037799999999999</v>
      </c>
      <c r="AP254" s="33">
        <v>2.0531999999999999</v>
      </c>
      <c r="AQ254" s="33">
        <v>2.0531999999999999</v>
      </c>
      <c r="AR254" s="33">
        <v>2.0531999999999999</v>
      </c>
      <c r="AS254" s="33">
        <v>1.8037799999999999</v>
      </c>
      <c r="AT254" s="33">
        <v>2.0531999999999999</v>
      </c>
      <c r="AU254" s="33">
        <v>2.0531999999999999</v>
      </c>
      <c r="AV254" s="33">
        <v>2.0531999999999999</v>
      </c>
      <c r="AX254" s="33">
        <v>2.0531999999999999</v>
      </c>
      <c r="AY254" s="33">
        <v>2.0531999999999999</v>
      </c>
      <c r="AZ254" s="33">
        <v>2.0531999999999999</v>
      </c>
      <c r="BA254" s="33">
        <v>1.8037799999999999</v>
      </c>
      <c r="BB254" s="33">
        <v>2.0531999999999999</v>
      </c>
      <c r="BC254" s="33">
        <v>2.0531999999999999</v>
      </c>
      <c r="BD254" s="33">
        <v>2.0531999999999999</v>
      </c>
      <c r="BF254" s="33">
        <v>2.0531999999999999</v>
      </c>
      <c r="BG254" s="33">
        <v>2.0531999999999999</v>
      </c>
      <c r="BH254" s="33">
        <v>2.0531999999999999</v>
      </c>
      <c r="BI254" s="33">
        <v>1.8037799999999999</v>
      </c>
      <c r="BJ254" s="33">
        <v>2.0531999999999999</v>
      </c>
      <c r="BK254" s="33">
        <v>2.0531999999999999</v>
      </c>
      <c r="BL254" s="33">
        <v>2.0531999999999999</v>
      </c>
      <c r="BN254" s="33">
        <v>2.0531999999999999</v>
      </c>
      <c r="BO254" s="33">
        <v>2.0531999999999999</v>
      </c>
      <c r="BP254" s="33">
        <v>2.0531999999999999</v>
      </c>
      <c r="BQ254" s="33">
        <v>1.8037799999999999</v>
      </c>
      <c r="BR254" s="33">
        <v>2.0531999999999999</v>
      </c>
      <c r="BS254" s="33">
        <v>2.0531999999999999</v>
      </c>
      <c r="BT254" s="33">
        <v>2.0531999999999999</v>
      </c>
      <c r="BU254" s="33">
        <v>1.8037799999999999</v>
      </c>
      <c r="BV254" s="33">
        <v>2.0531999999999999</v>
      </c>
      <c r="BW254" s="33">
        <v>2.0531999999999999</v>
      </c>
      <c r="BX254" s="33">
        <v>2.0531999999999999</v>
      </c>
      <c r="BY254" s="33">
        <v>1.8037799999999999</v>
      </c>
      <c r="BZ254" s="33">
        <v>2.0531999999999999</v>
      </c>
      <c r="CA254" s="33">
        <v>2.0531999999999999</v>
      </c>
      <c r="CB254" s="33">
        <v>2.0531999999999999</v>
      </c>
      <c r="CC254" s="33">
        <v>1.8037799999999999</v>
      </c>
      <c r="CD254" s="33">
        <v>2.0531999999999999</v>
      </c>
      <c r="CE254" s="33">
        <v>2.0531999999999999</v>
      </c>
      <c r="CF254" s="33">
        <v>2.0531999999999999</v>
      </c>
      <c r="CG254" s="33">
        <v>1.8037799999999999</v>
      </c>
      <c r="CH254" s="33">
        <v>2.0531999999999999</v>
      </c>
      <c r="CI254" s="33">
        <v>2.0531999999999999</v>
      </c>
      <c r="CJ254" s="33">
        <v>2.0531999999999999</v>
      </c>
      <c r="CK254" s="33">
        <v>1.8037799999999999</v>
      </c>
      <c r="CL254" s="33">
        <v>2.0531999999999999</v>
      </c>
      <c r="CM254" s="33">
        <v>2.0531999999999999</v>
      </c>
      <c r="CN254" s="33">
        <v>2.0531999999999999</v>
      </c>
      <c r="CO254" s="33">
        <v>1.8037799999999999</v>
      </c>
      <c r="CP254" s="33">
        <v>2.0531999999999999</v>
      </c>
      <c r="CQ254" s="33">
        <v>2.0531999999999999</v>
      </c>
      <c r="CR254" s="33">
        <v>2.0531999999999999</v>
      </c>
      <c r="CS254" s="33">
        <v>1.8037799999999999</v>
      </c>
      <c r="CT254" s="33">
        <v>2.0531999999999999</v>
      </c>
      <c r="CU254" s="33">
        <v>2.0531999999999999</v>
      </c>
      <c r="CV254" s="33">
        <v>2.0531999999999999</v>
      </c>
      <c r="CX254" s="33">
        <v>2.0531999999999999</v>
      </c>
      <c r="CY254" s="33">
        <v>2.0531999999999999</v>
      </c>
      <c r="CZ254" s="33">
        <v>2.0531999999999999</v>
      </c>
      <c r="DA254" s="33">
        <v>1.8037799999999999</v>
      </c>
      <c r="DB254" s="33">
        <v>2.0531999999999999</v>
      </c>
      <c r="DC254" s="33">
        <v>2.0531999999999999</v>
      </c>
      <c r="DD254" s="33">
        <v>2.0531999999999999</v>
      </c>
      <c r="DE254" s="33">
        <v>1.8037799999999999</v>
      </c>
      <c r="DF254" s="33">
        <v>2.0531999999999999</v>
      </c>
      <c r="DG254" s="33">
        <v>2.0531999999999999</v>
      </c>
      <c r="DH254" s="33">
        <v>2.0531999999999999</v>
      </c>
      <c r="DI254" s="33">
        <v>1.8037799999999999</v>
      </c>
      <c r="DJ254" s="33">
        <v>2.0531999999999999</v>
      </c>
      <c r="DK254" s="33">
        <v>2.0531999999999999</v>
      </c>
      <c r="DL254" s="33">
        <v>2.0531999999999999</v>
      </c>
      <c r="DN254" s="33">
        <v>2.0531999999999999</v>
      </c>
      <c r="DO254" s="33">
        <v>2.0531999999999999</v>
      </c>
      <c r="DP254" s="33">
        <v>2.0531999999999999</v>
      </c>
      <c r="DQ254" s="33">
        <v>1.8037799999999999</v>
      </c>
      <c r="DR254" s="33">
        <v>2.0531999999999999</v>
      </c>
      <c r="DS254" s="33">
        <v>2.0531999999999999</v>
      </c>
      <c r="DT254" s="33">
        <v>2.0531999999999999</v>
      </c>
      <c r="DU254" s="33">
        <v>1.8037799999999999</v>
      </c>
      <c r="DW254" s="33">
        <v>2.0531999999999999</v>
      </c>
      <c r="DX254" s="33">
        <v>2.0531999999999999</v>
      </c>
      <c r="DY254" s="33">
        <v>1.8037799999999999</v>
      </c>
      <c r="DZ254" s="33">
        <v>2.0531999999999999</v>
      </c>
      <c r="EA254" s="33">
        <v>2.0531999999999999</v>
      </c>
      <c r="EB254" s="33">
        <v>2.0531999999999999</v>
      </c>
      <c r="EC254" s="33">
        <v>1.8037799999999999</v>
      </c>
      <c r="EE254" s="33">
        <v>2.0531999999999999</v>
      </c>
      <c r="EF254" s="33">
        <v>2.0531999999999999</v>
      </c>
      <c r="EG254" s="33">
        <v>1.8037799999999999</v>
      </c>
      <c r="EI254" s="33">
        <v>2.0531999999999999</v>
      </c>
      <c r="EJ254" s="33">
        <v>2.0531999999999999</v>
      </c>
      <c r="EL254" s="33">
        <v>2.0531999999999999</v>
      </c>
      <c r="EM254" s="33">
        <v>2.0531999999999999</v>
      </c>
      <c r="EN254" s="33">
        <v>2.0531999999999999</v>
      </c>
      <c r="EQ254" s="33">
        <v>2.0531999999999999</v>
      </c>
      <c r="ER254" s="33">
        <v>2.0531999999999999</v>
      </c>
      <c r="EU254" s="33">
        <v>2.0531999999999999</v>
      </c>
      <c r="EV254" s="33">
        <v>2.0531999999999999</v>
      </c>
      <c r="EY254" s="33">
        <v>2.0531999999999999</v>
      </c>
      <c r="EZ254" s="33">
        <v>2.0531999999999999</v>
      </c>
      <c r="FA254" s="33">
        <v>1.8037799999999999</v>
      </c>
      <c r="FC254" s="33">
        <v>2.0531999999999999</v>
      </c>
    </row>
    <row r="255" spans="2:159" x14ac:dyDescent="0.25">
      <c r="B255" s="33" t="s">
        <v>25</v>
      </c>
      <c r="C255" s="33" t="s">
        <v>45</v>
      </c>
    </row>
    <row r="256" spans="2:159" x14ac:dyDescent="0.25">
      <c r="B256" s="33" t="s">
        <v>25</v>
      </c>
      <c r="C256" s="33" t="s">
        <v>46</v>
      </c>
    </row>
    <row r="257" spans="2:159" x14ac:dyDescent="0.25">
      <c r="B257" s="33" t="s">
        <v>25</v>
      </c>
      <c r="C257" s="33" t="s">
        <v>15</v>
      </c>
      <c r="D257" s="33">
        <v>3010.3681569999999</v>
      </c>
      <c r="E257" s="33">
        <v>2804.6802910000001</v>
      </c>
      <c r="F257" s="33">
        <v>2369.110099</v>
      </c>
      <c r="G257" s="33">
        <v>2713.6357630000002</v>
      </c>
      <c r="H257" s="33">
        <v>3010.3681569999999</v>
      </c>
      <c r="I257" s="33">
        <v>2804.6802910000001</v>
      </c>
      <c r="J257" s="33">
        <v>2445.0387300000002</v>
      </c>
      <c r="K257" s="33">
        <v>2713.6357630000002</v>
      </c>
      <c r="L257" s="33">
        <v>3010.3681569999999</v>
      </c>
      <c r="M257" s="33">
        <v>2804.6802910000001</v>
      </c>
      <c r="N257" s="33">
        <v>2445.0387300000002</v>
      </c>
      <c r="O257" s="33">
        <v>2713.6357630000002</v>
      </c>
      <c r="P257" s="33">
        <v>3010.8809059999999</v>
      </c>
      <c r="Q257" s="33">
        <v>2805.1889420000002</v>
      </c>
      <c r="R257" s="33">
        <v>2445.6321290000001</v>
      </c>
      <c r="S257" s="33">
        <v>2714.1992009999999</v>
      </c>
      <c r="T257" s="33">
        <v>3371.8391120000001</v>
      </c>
      <c r="U257" s="33">
        <v>3150.4509950000001</v>
      </c>
      <c r="V257" s="33">
        <v>2578.2613350000001</v>
      </c>
      <c r="W257" s="33">
        <v>2906.3120899999999</v>
      </c>
      <c r="X257" s="33">
        <v>3502.0154389999998</v>
      </c>
      <c r="Y257" s="33">
        <v>3274.4050860000002</v>
      </c>
      <c r="Z257" s="33">
        <v>2660.693225</v>
      </c>
      <c r="AA257" s="33">
        <v>3015.8324349999998</v>
      </c>
      <c r="AB257" s="33">
        <v>3622.53928</v>
      </c>
      <c r="AC257" s="33">
        <v>3386.0758089999999</v>
      </c>
      <c r="AD257" s="33">
        <v>2760.0432289999999</v>
      </c>
      <c r="AE257" s="33">
        <v>3123.1952759999999</v>
      </c>
      <c r="AF257" s="33">
        <v>3692.7032140000001</v>
      </c>
      <c r="AG257" s="33">
        <v>3355.5920230000002</v>
      </c>
      <c r="AH257" s="33">
        <v>2870.078673</v>
      </c>
      <c r="AI257" s="33">
        <v>3184.5163849999999</v>
      </c>
      <c r="AJ257" s="33">
        <v>3835.548632</v>
      </c>
      <c r="AK257" s="33">
        <v>3440.2805950000002</v>
      </c>
      <c r="AL257" s="33">
        <v>2934.2006689999998</v>
      </c>
      <c r="AM257" s="33">
        <v>3314.0706719999998</v>
      </c>
      <c r="AN257" s="33">
        <v>5330.8236770000003</v>
      </c>
      <c r="AO257" s="33">
        <v>4816.7556789999999</v>
      </c>
      <c r="AP257" s="33">
        <v>3959.452749</v>
      </c>
      <c r="AQ257" s="33">
        <v>4479.5186809999996</v>
      </c>
      <c r="AR257" s="33">
        <v>6464.026793</v>
      </c>
      <c r="AS257" s="33">
        <v>5971.0403839999999</v>
      </c>
      <c r="AT257" s="33">
        <v>4693.1903609999999</v>
      </c>
      <c r="AU257" s="33">
        <v>5363.7694110000002</v>
      </c>
      <c r="AV257" s="33">
        <v>6464.026793</v>
      </c>
      <c r="AW257" s="33">
        <v>3592.7884669999999</v>
      </c>
      <c r="AX257" s="33">
        <v>4693.1903609999999</v>
      </c>
      <c r="AY257" s="33">
        <v>5363.7694110000002</v>
      </c>
      <c r="AZ257" s="33">
        <v>7938.1136029999998</v>
      </c>
      <c r="BA257" s="33">
        <v>4659.1101559999997</v>
      </c>
      <c r="BB257" s="33">
        <v>6399.1372419999998</v>
      </c>
      <c r="BC257" s="33">
        <v>6983.5825960000002</v>
      </c>
      <c r="BD257" s="33">
        <v>7938.1136029999998</v>
      </c>
      <c r="BE257" s="33">
        <v>7433.2505449999999</v>
      </c>
      <c r="BF257" s="33">
        <v>6399.1372419999998</v>
      </c>
      <c r="BG257" s="33">
        <v>6983.5825960000002</v>
      </c>
      <c r="BH257" s="33">
        <v>7938.5063689999997</v>
      </c>
      <c r="BI257" s="33">
        <v>7435.3192959999997</v>
      </c>
      <c r="BJ257" s="33">
        <v>6286.5932830000002</v>
      </c>
      <c r="BK257" s="33">
        <v>6983.5825960000002</v>
      </c>
      <c r="BL257" s="33">
        <v>7938.5063689999997</v>
      </c>
      <c r="BM257" s="33">
        <v>7533.5110599999998</v>
      </c>
      <c r="BN257" s="33">
        <v>6288.6971020000001</v>
      </c>
      <c r="BO257" s="33">
        <v>6983.5825960000002</v>
      </c>
      <c r="BP257" s="33">
        <v>7938.5063689999997</v>
      </c>
      <c r="BQ257" s="33">
        <v>7403.8880769999996</v>
      </c>
      <c r="BR257" s="33">
        <v>6343.3444250000002</v>
      </c>
      <c r="BS257" s="33">
        <v>6983.5825960000002</v>
      </c>
      <c r="BT257" s="33">
        <v>9150.8405299999995</v>
      </c>
      <c r="BU257" s="33">
        <v>7341.1021149999997</v>
      </c>
      <c r="BV257" s="33">
        <v>7184.1114100000004</v>
      </c>
      <c r="BW257" s="33">
        <v>7929.5801419999998</v>
      </c>
      <c r="BX257" s="33">
        <v>9150.8405299999995</v>
      </c>
      <c r="BY257" s="33">
        <v>7633.0567430000001</v>
      </c>
      <c r="BZ257" s="33">
        <v>7184.1114100000004</v>
      </c>
      <c r="CA257" s="33">
        <v>7929.5801419999998</v>
      </c>
      <c r="CB257" s="33">
        <v>9150.8405299999995</v>
      </c>
      <c r="CC257" s="33">
        <v>7508.3931979999998</v>
      </c>
      <c r="CD257" s="33">
        <v>7128.318593</v>
      </c>
      <c r="CE257" s="33">
        <v>7929.5801419999998</v>
      </c>
      <c r="CF257" s="33">
        <v>9150.8405299999995</v>
      </c>
      <c r="CG257" s="33">
        <v>8587.7900370000007</v>
      </c>
      <c r="CH257" s="33">
        <v>7184.1114100000004</v>
      </c>
      <c r="CI257" s="33">
        <v>7929.5801419999998</v>
      </c>
      <c r="CJ257" s="33">
        <v>9150.8405299999995</v>
      </c>
      <c r="CK257" s="33">
        <v>7533.3436380000003</v>
      </c>
      <c r="CL257" s="33">
        <v>7073.6712690000004</v>
      </c>
      <c r="CM257" s="33">
        <v>7929.5801419999998</v>
      </c>
      <c r="CN257" s="33">
        <v>9150.8405299999995</v>
      </c>
      <c r="CO257" s="33">
        <v>8678.2679979999994</v>
      </c>
      <c r="CP257" s="33">
        <v>7128.318593</v>
      </c>
      <c r="CQ257" s="33">
        <v>7929.5801419999998</v>
      </c>
      <c r="CR257" s="33">
        <v>9150.8405299999995</v>
      </c>
      <c r="CS257" s="33">
        <v>8678.2679979999994</v>
      </c>
      <c r="CT257" s="33">
        <v>7184.1114100000004</v>
      </c>
      <c r="CU257" s="33">
        <v>7929.5801419999998</v>
      </c>
      <c r="CV257" s="33">
        <v>9150.8405299999995</v>
      </c>
      <c r="CW257" s="33">
        <v>8676.4642179999992</v>
      </c>
      <c r="CX257" s="33">
        <v>7126.214774</v>
      </c>
      <c r="CY257" s="33">
        <v>7929.5801419999998</v>
      </c>
      <c r="CZ257" s="33">
        <v>9150.8405299999995</v>
      </c>
      <c r="DA257" s="33">
        <v>7535.31484</v>
      </c>
      <c r="DB257" s="33">
        <v>7129.464086</v>
      </c>
      <c r="DC257" s="33">
        <v>7929.5801419999998</v>
      </c>
      <c r="DD257" s="33">
        <v>9150.8405299999995</v>
      </c>
      <c r="DE257" s="33">
        <v>7797.3630860000003</v>
      </c>
      <c r="DF257" s="33">
        <v>7071.5674499999996</v>
      </c>
      <c r="DG257" s="33">
        <v>7929.5801419999998</v>
      </c>
      <c r="DH257" s="33">
        <v>9150.8405299999995</v>
      </c>
      <c r="DI257" s="33">
        <v>7473.9660899999999</v>
      </c>
      <c r="DJ257" s="33">
        <v>7071.5674499999996</v>
      </c>
      <c r="DK257" s="33">
        <v>7929.5801419999998</v>
      </c>
      <c r="DL257" s="33">
        <v>9150.8405299999995</v>
      </c>
      <c r="DM257" s="33">
        <v>8676.4642179999992</v>
      </c>
      <c r="DN257" s="33">
        <v>7071.5674499999996</v>
      </c>
      <c r="DO257" s="33">
        <v>7929.5801419999998</v>
      </c>
      <c r="DP257" s="33">
        <v>9150.8405299999995</v>
      </c>
      <c r="DQ257" s="33">
        <v>6607.2927399999999</v>
      </c>
      <c r="DR257" s="33">
        <v>6220.7207360000002</v>
      </c>
      <c r="DS257" s="33">
        <v>7929.5801419999998</v>
      </c>
      <c r="DT257" s="33">
        <v>9150.8405299999995</v>
      </c>
      <c r="DU257" s="33">
        <v>8585.818835</v>
      </c>
      <c r="DV257" s="33">
        <v>7031.0450540000002</v>
      </c>
      <c r="DW257" s="33">
        <v>7929.5801419999998</v>
      </c>
      <c r="DX257" s="33">
        <v>9150.8405299999995</v>
      </c>
      <c r="DY257" s="33">
        <v>5868.5698659999998</v>
      </c>
      <c r="DZ257" s="33">
        <v>5429.1115</v>
      </c>
      <c r="EA257" s="33">
        <v>7929.5801419999998</v>
      </c>
      <c r="EB257" s="33">
        <v>9150.8405299999995</v>
      </c>
      <c r="EC257" s="33">
        <v>5373.7513070000005</v>
      </c>
      <c r="ED257" s="33">
        <v>5621.5602209999997</v>
      </c>
      <c r="EE257" s="33">
        <v>7929.5801419999998</v>
      </c>
      <c r="EF257" s="33">
        <v>9150.8405299999995</v>
      </c>
      <c r="EG257" s="33">
        <v>8587.7900370000007</v>
      </c>
      <c r="EH257" s="33">
        <v>6323.8512760000003</v>
      </c>
      <c r="EI257" s="33">
        <v>7929.5801419999998</v>
      </c>
      <c r="EJ257" s="33">
        <v>9150.8405299999995</v>
      </c>
      <c r="EK257" s="33">
        <v>7110.4663799999998</v>
      </c>
      <c r="EL257" s="33">
        <v>5489.5838169999997</v>
      </c>
      <c r="EM257" s="33">
        <v>7929.5801419999998</v>
      </c>
      <c r="EN257" s="33">
        <v>9150.8405299999995</v>
      </c>
      <c r="EO257" s="33">
        <v>5055.0961770000004</v>
      </c>
      <c r="EP257" s="33">
        <v>5629.7311200000004</v>
      </c>
      <c r="EQ257" s="33">
        <v>7929.5801419999998</v>
      </c>
      <c r="ER257" s="33">
        <v>9150.8405299999995</v>
      </c>
      <c r="ES257" s="33">
        <v>7025.2010989999999</v>
      </c>
      <c r="ET257" s="33">
        <v>1459.0332249999999</v>
      </c>
      <c r="EU257" s="33">
        <v>7929.5801419999998</v>
      </c>
      <c r="EV257" s="33">
        <v>9150.8405299999995</v>
      </c>
      <c r="EW257" s="33">
        <v>8584.0150549999998</v>
      </c>
      <c r="EX257" s="33">
        <v>1507.4133320000001</v>
      </c>
      <c r="EY257" s="33">
        <v>7929.5801419999998</v>
      </c>
      <c r="EZ257" s="33">
        <v>9150.8405299999995</v>
      </c>
      <c r="FA257" s="33">
        <v>7018.8484520000002</v>
      </c>
      <c r="FB257" s="33">
        <v>3332.370676</v>
      </c>
      <c r="FC257" s="33">
        <v>7929.5801419999998</v>
      </c>
    </row>
    <row r="258" spans="2:159" x14ac:dyDescent="0.25">
      <c r="B258" s="33" t="s">
        <v>26</v>
      </c>
      <c r="C258" s="33" t="s">
        <v>36</v>
      </c>
      <c r="D258" s="33">
        <v>427.56149110000001</v>
      </c>
      <c r="E258" s="33">
        <v>427.56149110000001</v>
      </c>
      <c r="F258" s="33">
        <v>427.56149110000001</v>
      </c>
      <c r="G258" s="33">
        <v>427.56149110000001</v>
      </c>
      <c r="H258" s="33">
        <v>427.56149110000001</v>
      </c>
      <c r="I258" s="33">
        <v>427.56149110000001</v>
      </c>
      <c r="J258" s="33">
        <v>427.56149110000001</v>
      </c>
      <c r="K258" s="33">
        <v>427.56149110000001</v>
      </c>
      <c r="L258" s="33">
        <v>427.56149110000001</v>
      </c>
      <c r="M258" s="33">
        <v>427.56149110000001</v>
      </c>
      <c r="N258" s="33">
        <v>427.56149110000001</v>
      </c>
      <c r="O258" s="33">
        <v>427.56149110000001</v>
      </c>
      <c r="P258" s="33">
        <v>427.56149110000001</v>
      </c>
      <c r="Q258" s="33">
        <v>427.56149110000001</v>
      </c>
      <c r="R258" s="33">
        <v>427.56149110000001</v>
      </c>
      <c r="S258" s="33">
        <v>427.56149110000001</v>
      </c>
      <c r="T258" s="33">
        <v>427.56149110000001</v>
      </c>
      <c r="U258" s="33">
        <v>427.56149110000001</v>
      </c>
      <c r="V258" s="33">
        <v>427.56149110000001</v>
      </c>
      <c r="W258" s="33">
        <v>427.56149110000001</v>
      </c>
      <c r="X258" s="33">
        <v>427.56149110000001</v>
      </c>
      <c r="Y258" s="33">
        <v>427.56149110000001</v>
      </c>
      <c r="Z258" s="33">
        <v>427.56149110000001</v>
      </c>
      <c r="AA258" s="33">
        <v>427.56149110000001</v>
      </c>
      <c r="AB258" s="33">
        <v>427.56149110000001</v>
      </c>
      <c r="AC258" s="33">
        <v>427.56149110000001</v>
      </c>
      <c r="AD258" s="33">
        <v>427.56149110000001</v>
      </c>
      <c r="AE258" s="33">
        <v>427.56149110000001</v>
      </c>
      <c r="AF258" s="33">
        <v>427.56149110000001</v>
      </c>
      <c r="AG258" s="33">
        <v>427.56149110000001</v>
      </c>
      <c r="AH258" s="33">
        <v>427.56149110000001</v>
      </c>
      <c r="AI258" s="33">
        <v>427.56149110000001</v>
      </c>
      <c r="AJ258" s="33">
        <v>427.56149110000001</v>
      </c>
      <c r="AK258" s="33">
        <v>427.56149110000001</v>
      </c>
      <c r="AL258" s="33">
        <v>427.56149110000001</v>
      </c>
      <c r="AM258" s="33">
        <v>427.56149110000001</v>
      </c>
      <c r="AN258" s="33">
        <v>427.56149110000001</v>
      </c>
      <c r="AO258" s="33">
        <v>427.56149110000001</v>
      </c>
      <c r="AP258" s="33">
        <v>427.56149110000001</v>
      </c>
      <c r="AQ258" s="33">
        <v>427.56149110000001</v>
      </c>
      <c r="AR258" s="33">
        <v>427.56149110000001</v>
      </c>
      <c r="AS258" s="33">
        <v>427.56149110000001</v>
      </c>
      <c r="AT258" s="33">
        <v>427.56149110000001</v>
      </c>
      <c r="AU258" s="33">
        <v>427.56149110000001</v>
      </c>
      <c r="AV258" s="33">
        <v>427.56149110000001</v>
      </c>
      <c r="AW258" s="33">
        <v>427.56149110000001</v>
      </c>
      <c r="AX258" s="33">
        <v>427.56149110000001</v>
      </c>
      <c r="AY258" s="33">
        <v>427.56149110000001</v>
      </c>
      <c r="AZ258" s="33">
        <v>427.56149110000001</v>
      </c>
      <c r="BA258" s="33">
        <v>427.56149110000001</v>
      </c>
      <c r="BB258" s="33">
        <v>427.56149110000001</v>
      </c>
      <c r="BC258" s="33">
        <v>427.56149110000001</v>
      </c>
      <c r="BD258" s="33">
        <v>427.56149110000001</v>
      </c>
      <c r="BE258" s="33">
        <v>427.56149110000001</v>
      </c>
      <c r="BF258" s="33">
        <v>427.56149110000001</v>
      </c>
      <c r="BG258" s="33">
        <v>427.56149110000001</v>
      </c>
      <c r="BH258" s="33">
        <v>427.56149110000001</v>
      </c>
      <c r="BI258" s="33">
        <v>427.56149110000001</v>
      </c>
      <c r="BJ258" s="33">
        <v>427.56149110000001</v>
      </c>
      <c r="BK258" s="33">
        <v>427.56149110000001</v>
      </c>
      <c r="BL258" s="33">
        <v>427.56149110000001</v>
      </c>
      <c r="BM258" s="33">
        <v>427.56149110000001</v>
      </c>
      <c r="BN258" s="33">
        <v>427.56149110000001</v>
      </c>
      <c r="BO258" s="33">
        <v>427.56149110000001</v>
      </c>
      <c r="BP258" s="33">
        <v>427.56149110000001</v>
      </c>
      <c r="BQ258" s="33">
        <v>427.56149110000001</v>
      </c>
      <c r="BR258" s="33">
        <v>427.56149110000001</v>
      </c>
      <c r="BS258" s="33">
        <v>427.56149110000001</v>
      </c>
      <c r="BT258" s="33">
        <v>427.56149110000001</v>
      </c>
      <c r="BU258" s="33">
        <v>427.56149110000001</v>
      </c>
      <c r="BV258" s="33">
        <v>427.56149110000001</v>
      </c>
      <c r="BW258" s="33">
        <v>427.56149110000001</v>
      </c>
      <c r="BX258" s="33">
        <v>427.56149110000001</v>
      </c>
      <c r="BY258" s="33">
        <v>427.56149110000001</v>
      </c>
      <c r="BZ258" s="33">
        <v>427.56149110000001</v>
      </c>
      <c r="CA258" s="33">
        <v>427.56149110000001</v>
      </c>
    </row>
    <row r="259" spans="2:159" x14ac:dyDescent="0.25">
      <c r="B259" s="33" t="s">
        <v>26</v>
      </c>
      <c r="C259" s="33" t="s">
        <v>37</v>
      </c>
    </row>
    <row r="260" spans="2:159" x14ac:dyDescent="0.25">
      <c r="B260" s="33" t="s">
        <v>26</v>
      </c>
      <c r="C260" s="33" t="s">
        <v>38</v>
      </c>
    </row>
    <row r="261" spans="2:159" x14ac:dyDescent="0.25">
      <c r="B261" s="33" t="s">
        <v>26</v>
      </c>
      <c r="C261" s="33" t="s">
        <v>39</v>
      </c>
    </row>
    <row r="262" spans="2:159" x14ac:dyDescent="0.25">
      <c r="B262" s="33" t="s">
        <v>26</v>
      </c>
      <c r="C262" s="33" t="s">
        <v>40</v>
      </c>
    </row>
    <row r="263" spans="2:159" x14ac:dyDescent="0.25">
      <c r="B263" s="33" t="s">
        <v>26</v>
      </c>
      <c r="C263" s="33" t="s">
        <v>41</v>
      </c>
    </row>
    <row r="264" spans="2:159" x14ac:dyDescent="0.25">
      <c r="B264" s="33" t="s">
        <v>26</v>
      </c>
      <c r="C264" s="33" t="s">
        <v>42</v>
      </c>
    </row>
    <row r="265" spans="2:159" x14ac:dyDescent="0.25">
      <c r="B265" s="33" t="s">
        <v>26</v>
      </c>
      <c r="C265" s="33" t="s">
        <v>43</v>
      </c>
    </row>
    <row r="266" spans="2:159" x14ac:dyDescent="0.25">
      <c r="B266" s="33" t="s">
        <v>26</v>
      </c>
      <c r="C266" s="33" t="s">
        <v>44</v>
      </c>
    </row>
    <row r="267" spans="2:159" x14ac:dyDescent="0.25">
      <c r="B267" s="33" t="s">
        <v>26</v>
      </c>
      <c r="C267" s="33" t="s">
        <v>45</v>
      </c>
    </row>
    <row r="268" spans="2:159" x14ac:dyDescent="0.25">
      <c r="B268" s="33" t="s">
        <v>26</v>
      </c>
      <c r="C268" s="33" t="s">
        <v>46</v>
      </c>
    </row>
    <row r="269" spans="2:159" x14ac:dyDescent="0.25">
      <c r="B269" s="33" t="s">
        <v>26</v>
      </c>
      <c r="C269" s="33" t="s">
        <v>15</v>
      </c>
      <c r="D269" s="33">
        <v>427.56149110000001</v>
      </c>
      <c r="E269" s="33">
        <v>427.56149110000001</v>
      </c>
      <c r="F269" s="33">
        <v>427.56149110000001</v>
      </c>
      <c r="G269" s="33">
        <v>427.56149110000001</v>
      </c>
      <c r="H269" s="33">
        <v>427.56149110000001</v>
      </c>
      <c r="I269" s="33">
        <v>427.56149110000001</v>
      </c>
      <c r="J269" s="33">
        <v>427.56149110000001</v>
      </c>
      <c r="K269" s="33">
        <v>427.56149110000001</v>
      </c>
      <c r="L269" s="33">
        <v>427.56149110000001</v>
      </c>
      <c r="M269" s="33">
        <v>427.56149110000001</v>
      </c>
      <c r="N269" s="33">
        <v>427.56149110000001</v>
      </c>
      <c r="O269" s="33">
        <v>427.56149110000001</v>
      </c>
      <c r="P269" s="33">
        <v>427.56149110000001</v>
      </c>
      <c r="Q269" s="33">
        <v>427.56149110000001</v>
      </c>
      <c r="R269" s="33">
        <v>427.56149110000001</v>
      </c>
      <c r="S269" s="33">
        <v>427.56149110000001</v>
      </c>
      <c r="T269" s="33">
        <v>427.56149110000001</v>
      </c>
      <c r="U269" s="33">
        <v>427.56149110000001</v>
      </c>
      <c r="V269" s="33">
        <v>427.56149110000001</v>
      </c>
      <c r="W269" s="33">
        <v>427.56149110000001</v>
      </c>
      <c r="X269" s="33">
        <v>427.56149110000001</v>
      </c>
      <c r="Y269" s="33">
        <v>427.56149110000001</v>
      </c>
      <c r="Z269" s="33">
        <v>427.56149110000001</v>
      </c>
      <c r="AA269" s="33">
        <v>427.56149110000001</v>
      </c>
      <c r="AB269" s="33">
        <v>427.56149110000001</v>
      </c>
      <c r="AC269" s="33">
        <v>427.56149110000001</v>
      </c>
      <c r="AD269" s="33">
        <v>427.56149110000001</v>
      </c>
      <c r="AE269" s="33">
        <v>427.56149110000001</v>
      </c>
      <c r="AF269" s="33">
        <v>427.56149110000001</v>
      </c>
      <c r="AG269" s="33">
        <v>427.56149110000001</v>
      </c>
      <c r="AH269" s="33">
        <v>427.56149110000001</v>
      </c>
      <c r="AI269" s="33">
        <v>427.56149110000001</v>
      </c>
      <c r="AJ269" s="33">
        <v>427.56149110000001</v>
      </c>
      <c r="AK269" s="33">
        <v>427.56149110000001</v>
      </c>
      <c r="AL269" s="33">
        <v>427.56149110000001</v>
      </c>
      <c r="AM269" s="33">
        <v>427.56149110000001</v>
      </c>
      <c r="AN269" s="33">
        <v>427.56149110000001</v>
      </c>
      <c r="AO269" s="33">
        <v>427.56149110000001</v>
      </c>
      <c r="AP269" s="33">
        <v>427.56149110000001</v>
      </c>
      <c r="AQ269" s="33">
        <v>427.56149110000001</v>
      </c>
      <c r="AR269" s="33">
        <v>427.56149110000001</v>
      </c>
      <c r="AS269" s="33">
        <v>427.56149110000001</v>
      </c>
      <c r="AT269" s="33">
        <v>427.56149110000001</v>
      </c>
      <c r="AU269" s="33">
        <v>427.56149110000001</v>
      </c>
      <c r="AV269" s="33">
        <v>427.56149110000001</v>
      </c>
      <c r="AW269" s="33">
        <v>427.56149110000001</v>
      </c>
      <c r="AX269" s="33">
        <v>427.56149110000001</v>
      </c>
      <c r="AY269" s="33">
        <v>427.56149110000001</v>
      </c>
      <c r="AZ269" s="33">
        <v>427.56149110000001</v>
      </c>
      <c r="BA269" s="33">
        <v>427.56149110000001</v>
      </c>
      <c r="BB269" s="33">
        <v>427.56149110000001</v>
      </c>
      <c r="BC269" s="33">
        <v>427.56149110000001</v>
      </c>
      <c r="BD269" s="33">
        <v>427.56149110000001</v>
      </c>
      <c r="BE269" s="33">
        <v>427.56149110000001</v>
      </c>
      <c r="BF269" s="33">
        <v>427.56149110000001</v>
      </c>
      <c r="BG269" s="33">
        <v>427.56149110000001</v>
      </c>
      <c r="BH269" s="33">
        <v>427.56149110000001</v>
      </c>
      <c r="BI269" s="33">
        <v>427.56149110000001</v>
      </c>
      <c r="BJ269" s="33">
        <v>427.56149110000001</v>
      </c>
      <c r="BK269" s="33">
        <v>427.56149110000001</v>
      </c>
      <c r="BL269" s="33">
        <v>427.56149110000001</v>
      </c>
      <c r="BM269" s="33">
        <v>427.56149110000001</v>
      </c>
      <c r="BN269" s="33">
        <v>427.56149110000001</v>
      </c>
      <c r="BO269" s="33">
        <v>427.56149110000001</v>
      </c>
      <c r="BP269" s="33">
        <v>427.56149110000001</v>
      </c>
      <c r="BQ269" s="33">
        <v>427.56149110000001</v>
      </c>
      <c r="BR269" s="33">
        <v>427.56149110000001</v>
      </c>
      <c r="BS269" s="33">
        <v>427.56149110000001</v>
      </c>
      <c r="BT269" s="33">
        <v>427.56149110000001</v>
      </c>
      <c r="BU269" s="33">
        <v>427.56149110000001</v>
      </c>
      <c r="BV269" s="33">
        <v>427.56149110000001</v>
      </c>
      <c r="BW269" s="33">
        <v>427.56149110000001</v>
      </c>
      <c r="BX269" s="33">
        <v>427.56149110000001</v>
      </c>
      <c r="BY269" s="33">
        <v>427.56149110000001</v>
      </c>
      <c r="BZ269" s="33">
        <v>427.56149110000001</v>
      </c>
      <c r="CA269" s="33">
        <v>427.56149110000001</v>
      </c>
      <c r="CB269" s="33">
        <v>0</v>
      </c>
      <c r="CC269" s="33">
        <v>0</v>
      </c>
      <c r="CD269" s="33">
        <v>0</v>
      </c>
      <c r="CE269" s="33">
        <v>0</v>
      </c>
      <c r="CF269" s="33">
        <v>0</v>
      </c>
      <c r="CG269" s="33">
        <v>0</v>
      </c>
      <c r="CH269" s="33">
        <v>0</v>
      </c>
      <c r="CI269" s="33">
        <v>0</v>
      </c>
      <c r="CJ269" s="33">
        <v>0</v>
      </c>
      <c r="CK269" s="33">
        <v>0</v>
      </c>
      <c r="CL269" s="33">
        <v>0</v>
      </c>
      <c r="CM269" s="33">
        <v>0</v>
      </c>
      <c r="CN269" s="33">
        <v>0</v>
      </c>
      <c r="CO269" s="33">
        <v>0</v>
      </c>
      <c r="CP269" s="33">
        <v>0</v>
      </c>
      <c r="CQ269" s="33">
        <v>0</v>
      </c>
      <c r="CR269" s="33">
        <v>0</v>
      </c>
      <c r="CS269" s="33">
        <v>0</v>
      </c>
      <c r="CT269" s="33">
        <v>0</v>
      </c>
      <c r="CU269" s="33">
        <v>0</v>
      </c>
      <c r="CV269" s="33">
        <v>0</v>
      </c>
      <c r="CW269" s="33">
        <v>0</v>
      </c>
      <c r="CX269" s="33">
        <v>0</v>
      </c>
      <c r="CY269" s="33">
        <v>0</v>
      </c>
      <c r="CZ269" s="33">
        <v>0</v>
      </c>
      <c r="DA269" s="33">
        <v>0</v>
      </c>
      <c r="DB269" s="33">
        <v>0</v>
      </c>
      <c r="DC269" s="33">
        <v>0</v>
      </c>
      <c r="DD269" s="33">
        <v>0</v>
      </c>
      <c r="DE269" s="33">
        <v>0</v>
      </c>
      <c r="DF269" s="33">
        <v>0</v>
      </c>
      <c r="DG269" s="33">
        <v>0</v>
      </c>
      <c r="DH269" s="33">
        <v>0</v>
      </c>
      <c r="DI269" s="33">
        <v>0</v>
      </c>
      <c r="DJ269" s="33">
        <v>0</v>
      </c>
      <c r="DK269" s="33">
        <v>0</v>
      </c>
      <c r="DL269" s="33">
        <v>0</v>
      </c>
      <c r="DM269" s="33">
        <v>0</v>
      </c>
      <c r="DN269" s="33">
        <v>0</v>
      </c>
      <c r="DO269" s="33">
        <v>0</v>
      </c>
      <c r="DP269" s="33">
        <v>0</v>
      </c>
      <c r="DQ269" s="33">
        <v>0</v>
      </c>
      <c r="DR269" s="33">
        <v>0</v>
      </c>
      <c r="DS269" s="33">
        <v>0</v>
      </c>
      <c r="DT269" s="33">
        <v>0</v>
      </c>
      <c r="DU269" s="33">
        <v>0</v>
      </c>
      <c r="DV269" s="33">
        <v>0</v>
      </c>
      <c r="DW269" s="33">
        <v>0</v>
      </c>
      <c r="DX269" s="33">
        <v>0</v>
      </c>
      <c r="DY269" s="33">
        <v>0</v>
      </c>
      <c r="DZ269" s="33">
        <v>0</v>
      </c>
      <c r="EA269" s="33">
        <v>0</v>
      </c>
      <c r="EB269" s="33">
        <v>0</v>
      </c>
      <c r="EC269" s="33">
        <v>0</v>
      </c>
      <c r="ED269" s="33">
        <v>0</v>
      </c>
      <c r="EE269" s="33">
        <v>0</v>
      </c>
      <c r="EF269" s="33">
        <v>0</v>
      </c>
      <c r="EG269" s="33">
        <v>0</v>
      </c>
      <c r="EH269" s="33">
        <v>0</v>
      </c>
      <c r="EI269" s="33">
        <v>0</v>
      </c>
      <c r="EJ269" s="33">
        <v>0</v>
      </c>
      <c r="EK269" s="33">
        <v>0</v>
      </c>
      <c r="EL269" s="33">
        <v>0</v>
      </c>
      <c r="EM269" s="33">
        <v>0</v>
      </c>
      <c r="EN269" s="33">
        <v>0</v>
      </c>
      <c r="EO269" s="33">
        <v>0</v>
      </c>
      <c r="EP269" s="33">
        <v>0</v>
      </c>
      <c r="EQ269" s="33">
        <v>0</v>
      </c>
      <c r="ER269" s="33">
        <v>0</v>
      </c>
      <c r="ES269" s="33">
        <v>0</v>
      </c>
      <c r="ET269" s="33">
        <v>0</v>
      </c>
      <c r="EU269" s="33">
        <v>0</v>
      </c>
      <c r="EV269" s="33">
        <v>0</v>
      </c>
      <c r="EW269" s="33">
        <v>0</v>
      </c>
      <c r="EX269" s="33">
        <v>0</v>
      </c>
      <c r="EY269" s="33">
        <v>0</v>
      </c>
      <c r="EZ269" s="33">
        <v>0</v>
      </c>
      <c r="FA269" s="33">
        <v>0</v>
      </c>
      <c r="FB269" s="33">
        <v>0</v>
      </c>
      <c r="FC269" s="33">
        <v>0</v>
      </c>
    </row>
    <row r="270" spans="2:159" x14ac:dyDescent="0.25">
      <c r="B270" s="33" t="s">
        <v>60</v>
      </c>
      <c r="C270" s="33" t="s">
        <v>36</v>
      </c>
      <c r="D270" s="33">
        <v>0.30244063999999998</v>
      </c>
      <c r="E270" s="33">
        <v>0.22270156799999999</v>
      </c>
      <c r="F270" s="33">
        <v>0.22973024</v>
      </c>
      <c r="G270" s="33">
        <v>0.30122880000000002</v>
      </c>
      <c r="H270" s="33">
        <v>0.30244063999999998</v>
      </c>
      <c r="I270" s="33">
        <v>0.22270156799999999</v>
      </c>
      <c r="J270" s="33">
        <v>0.22973024</v>
      </c>
      <c r="K270" s="33">
        <v>0.30122880000000002</v>
      </c>
      <c r="L270" s="33">
        <v>0.69935904000000004</v>
      </c>
      <c r="M270" s="33">
        <v>0.51497164799999995</v>
      </c>
      <c r="N270" s="33">
        <v>0.53122464000000003</v>
      </c>
      <c r="O270" s="33">
        <v>0.69655679999999998</v>
      </c>
      <c r="P270" s="33">
        <v>0.69935904000000004</v>
      </c>
      <c r="Q270" s="33">
        <v>0.51497164799999995</v>
      </c>
      <c r="R270" s="33">
        <v>0.53122464000000003</v>
      </c>
      <c r="S270" s="33">
        <v>0.69655679999999998</v>
      </c>
      <c r="T270" s="33">
        <v>0.69935904000000004</v>
      </c>
      <c r="U270" s="33">
        <v>0.51497164799999995</v>
      </c>
      <c r="V270" s="33">
        <v>0.53122464000000003</v>
      </c>
      <c r="W270" s="33">
        <v>0.69655679999999998</v>
      </c>
      <c r="X270" s="33">
        <v>45.422559040000003</v>
      </c>
      <c r="Y270" s="33">
        <v>33.446811650000001</v>
      </c>
      <c r="Z270" s="33">
        <v>34.502424640000001</v>
      </c>
      <c r="AA270" s="33">
        <v>45.2405568</v>
      </c>
      <c r="AB270" s="33">
        <v>122.290559</v>
      </c>
      <c r="AC270" s="33">
        <v>90.048411650000006</v>
      </c>
      <c r="AD270" s="33">
        <v>92.890424640000006</v>
      </c>
      <c r="AE270" s="33">
        <v>121.8005568</v>
      </c>
      <c r="AF270" s="33">
        <v>168.41615899999999</v>
      </c>
      <c r="AG270" s="33">
        <v>124.86377160000001</v>
      </c>
      <c r="AH270" s="33">
        <v>129.94882459999999</v>
      </c>
      <c r="AI270" s="33">
        <v>167.73655679999999</v>
      </c>
      <c r="AJ270" s="33">
        <v>168.41615899999999</v>
      </c>
      <c r="AK270" s="33">
        <v>124.86377160000001</v>
      </c>
      <c r="AL270" s="33">
        <v>129.94882459999999</v>
      </c>
      <c r="AM270" s="33">
        <v>167.73655679999999</v>
      </c>
      <c r="AN270" s="33">
        <v>168.41615899999999</v>
      </c>
      <c r="AO270" s="33">
        <v>124.86377160000001</v>
      </c>
      <c r="AP270" s="33">
        <v>129.94882459999999</v>
      </c>
      <c r="AQ270" s="33">
        <v>167.73655679999999</v>
      </c>
      <c r="AR270" s="33">
        <v>168.41615899999999</v>
      </c>
      <c r="AS270" s="33">
        <v>124.86377160000001</v>
      </c>
      <c r="AT270" s="33">
        <v>129.94882459999999</v>
      </c>
      <c r="AU270" s="33">
        <v>167.73655679999999</v>
      </c>
      <c r="AV270" s="33">
        <v>168.41615899999999</v>
      </c>
      <c r="AW270" s="33">
        <v>124.86377160000001</v>
      </c>
      <c r="AX270" s="33">
        <v>129.94882459999999</v>
      </c>
      <c r="AY270" s="33">
        <v>167.73655679999999</v>
      </c>
      <c r="AZ270" s="33">
        <v>168.41615899999999</v>
      </c>
      <c r="BA270" s="33">
        <v>124.86377160000001</v>
      </c>
      <c r="BB270" s="33">
        <v>129.94882459999999</v>
      </c>
      <c r="BC270" s="33">
        <v>167.73655679999999</v>
      </c>
      <c r="BD270" s="33">
        <v>168.41615899999999</v>
      </c>
      <c r="BE270" s="33">
        <v>124.86377160000001</v>
      </c>
      <c r="BF270" s="33">
        <v>129.94882459999999</v>
      </c>
      <c r="BG270" s="33">
        <v>167.73655679999999</v>
      </c>
      <c r="BH270" s="33">
        <v>168.41615899999999</v>
      </c>
      <c r="BI270" s="33">
        <v>124.86377160000001</v>
      </c>
      <c r="BJ270" s="33">
        <v>129.94882459999999</v>
      </c>
      <c r="BK270" s="33">
        <v>167.73655679999999</v>
      </c>
      <c r="BL270" s="33">
        <v>168.41615899999999</v>
      </c>
      <c r="BM270" s="33">
        <v>124.86377160000001</v>
      </c>
      <c r="BN270" s="33">
        <v>129.94882459999999</v>
      </c>
      <c r="BO270" s="33">
        <v>167.73655679999999</v>
      </c>
      <c r="BP270" s="33">
        <v>168.41615899999999</v>
      </c>
      <c r="BQ270" s="33">
        <v>124.86377160000001</v>
      </c>
      <c r="BR270" s="33">
        <v>129.94882459999999</v>
      </c>
      <c r="BS270" s="33">
        <v>167.73655679999999</v>
      </c>
      <c r="BT270" s="33">
        <v>168.11371840000001</v>
      </c>
      <c r="BU270" s="33">
        <v>124.64107009999999</v>
      </c>
      <c r="BV270" s="33">
        <v>129.71909439999999</v>
      </c>
      <c r="BW270" s="33">
        <v>167.435328</v>
      </c>
      <c r="BX270" s="33">
        <v>168.11371840000001</v>
      </c>
      <c r="BY270" s="33">
        <v>124.64107009999999</v>
      </c>
      <c r="BZ270" s="33">
        <v>129.71909439999999</v>
      </c>
      <c r="CA270" s="33">
        <v>167.435328</v>
      </c>
      <c r="CB270" s="33">
        <v>168.11371840000001</v>
      </c>
      <c r="CC270" s="33">
        <v>124.64107009999999</v>
      </c>
      <c r="CD270" s="33">
        <v>129.71909439999999</v>
      </c>
      <c r="CE270" s="33">
        <v>167.435328</v>
      </c>
      <c r="CF270" s="33">
        <v>168.11371840000001</v>
      </c>
      <c r="CG270" s="33">
        <v>124.64107009999999</v>
      </c>
      <c r="CH270" s="33">
        <v>129.71909439999999</v>
      </c>
      <c r="CI270" s="33">
        <v>167.435328</v>
      </c>
      <c r="CJ270" s="33">
        <v>168.11371840000001</v>
      </c>
      <c r="CK270" s="33">
        <v>124.64107009999999</v>
      </c>
      <c r="CL270" s="33">
        <v>129.71909439999999</v>
      </c>
      <c r="CM270" s="33">
        <v>167.435328</v>
      </c>
      <c r="CN270" s="33">
        <v>168.11371840000001</v>
      </c>
      <c r="CO270" s="33">
        <v>124.64107009999999</v>
      </c>
      <c r="CP270" s="33">
        <v>129.71909439999999</v>
      </c>
      <c r="CQ270" s="33">
        <v>167.435328</v>
      </c>
      <c r="CR270" s="33">
        <v>167.71680000000001</v>
      </c>
      <c r="CS270" s="33">
        <v>124.3488</v>
      </c>
      <c r="CT270" s="33">
        <v>129.41759999999999</v>
      </c>
      <c r="CU270" s="33">
        <v>167.04</v>
      </c>
      <c r="CV270" s="33">
        <v>167.71680000000001</v>
      </c>
      <c r="CW270" s="33">
        <v>124.3488</v>
      </c>
      <c r="CX270" s="33">
        <v>129.41759999999999</v>
      </c>
      <c r="CY270" s="33">
        <v>167.04</v>
      </c>
      <c r="CZ270" s="33">
        <v>167.71680000000001</v>
      </c>
      <c r="DA270" s="33">
        <v>124.3488</v>
      </c>
      <c r="DB270" s="33">
        <v>129.41759999999999</v>
      </c>
      <c r="DC270" s="33">
        <v>167.04</v>
      </c>
      <c r="DD270" s="33">
        <v>122.9936</v>
      </c>
      <c r="DE270" s="33">
        <v>91.416960000000003</v>
      </c>
      <c r="DF270" s="33">
        <v>95.446399999999997</v>
      </c>
      <c r="DG270" s="33">
        <v>122.496</v>
      </c>
      <c r="DH270" s="33">
        <v>46.125599999999999</v>
      </c>
      <c r="DI270" s="33">
        <v>34.815359999999998</v>
      </c>
      <c r="DJ270" s="33">
        <v>37.058399999999999</v>
      </c>
      <c r="DK270" s="33">
        <v>45.936</v>
      </c>
    </row>
    <row r="271" spans="2:159" x14ac:dyDescent="0.25">
      <c r="B271" s="33" t="s">
        <v>60</v>
      </c>
      <c r="C271" s="33" t="s">
        <v>37</v>
      </c>
      <c r="L271" s="33">
        <v>1.11752096</v>
      </c>
      <c r="M271" s="33">
        <v>0.82288435199999999</v>
      </c>
      <c r="N271" s="33">
        <v>0.84885535999999995</v>
      </c>
      <c r="O271" s="33">
        <v>1.1130431999999999</v>
      </c>
      <c r="P271" s="33">
        <v>1.11752096</v>
      </c>
      <c r="Q271" s="33">
        <v>0.82288435199999999</v>
      </c>
      <c r="R271" s="33">
        <v>0.84885535999999995</v>
      </c>
      <c r="S271" s="33">
        <v>1.1130431999999999</v>
      </c>
      <c r="T271" s="33">
        <v>1.11752096</v>
      </c>
      <c r="U271" s="33">
        <v>0.82288435199999999</v>
      </c>
      <c r="V271" s="33">
        <v>0.84885535999999995</v>
      </c>
      <c r="W271" s="33">
        <v>1.1130431999999999</v>
      </c>
      <c r="X271" s="33">
        <v>1.11752096</v>
      </c>
      <c r="Y271" s="33">
        <v>0.82288435199999999</v>
      </c>
      <c r="Z271" s="33">
        <v>0.84885535999999995</v>
      </c>
      <c r="AA271" s="33">
        <v>1.1130431999999999</v>
      </c>
      <c r="AB271" s="33">
        <v>1.11752096</v>
      </c>
      <c r="AC271" s="33">
        <v>0.82288435199999999</v>
      </c>
      <c r="AD271" s="33">
        <v>0.84885535999999995</v>
      </c>
      <c r="AE271" s="33">
        <v>1.1130431999999999</v>
      </c>
      <c r="AF271" s="33">
        <v>1.11752096</v>
      </c>
      <c r="AG271" s="33">
        <v>0.82288435199999999</v>
      </c>
      <c r="AH271" s="33">
        <v>0.84885535999999995</v>
      </c>
      <c r="AI271" s="33">
        <v>1.1130431999999999</v>
      </c>
      <c r="AJ271" s="33">
        <v>1.11752096</v>
      </c>
      <c r="AK271" s="33">
        <v>0.82288435199999999</v>
      </c>
      <c r="AL271" s="33">
        <v>0.84885535999999995</v>
      </c>
      <c r="AM271" s="33">
        <v>1.1130431999999999</v>
      </c>
      <c r="AN271" s="33">
        <v>1.11752096</v>
      </c>
      <c r="AO271" s="33">
        <v>0.82288435199999999</v>
      </c>
      <c r="AP271" s="33">
        <v>0.84885535999999995</v>
      </c>
      <c r="AQ271" s="33">
        <v>1.1130431999999999</v>
      </c>
      <c r="AR271" s="33">
        <v>1.11752096</v>
      </c>
      <c r="AS271" s="33">
        <v>0.82288435199999999</v>
      </c>
      <c r="AT271" s="33">
        <v>0.84885535999999995</v>
      </c>
      <c r="AU271" s="33">
        <v>1.1130431999999999</v>
      </c>
      <c r="AV271" s="33">
        <v>1.11752096</v>
      </c>
      <c r="AW271" s="33">
        <v>0.82288435199999999</v>
      </c>
      <c r="AX271" s="33">
        <v>0.84885535999999995</v>
      </c>
      <c r="AY271" s="33">
        <v>1.1130431999999999</v>
      </c>
      <c r="AZ271" s="33">
        <v>1.11752096</v>
      </c>
      <c r="BA271" s="33">
        <v>0.82288435199999999</v>
      </c>
      <c r="BB271" s="33">
        <v>0.84885535999999995</v>
      </c>
      <c r="BC271" s="33">
        <v>1.1130431999999999</v>
      </c>
      <c r="BD271" s="33">
        <v>1.11752096</v>
      </c>
      <c r="BE271" s="33">
        <v>0.82288435199999999</v>
      </c>
      <c r="BF271" s="33">
        <v>0.84885535999999995</v>
      </c>
      <c r="BG271" s="33">
        <v>1.1130431999999999</v>
      </c>
      <c r="BH271" s="33">
        <v>1.11752096</v>
      </c>
      <c r="BI271" s="33">
        <v>0.82288435199999999</v>
      </c>
      <c r="BJ271" s="33">
        <v>0.84885535999999995</v>
      </c>
      <c r="BK271" s="33">
        <v>1.1130431999999999</v>
      </c>
      <c r="BL271" s="33">
        <v>1.11752096</v>
      </c>
      <c r="BM271" s="33">
        <v>0.82288435199999999</v>
      </c>
      <c r="BN271" s="33">
        <v>0.84885535999999995</v>
      </c>
      <c r="BO271" s="33">
        <v>1.1130431999999999</v>
      </c>
      <c r="BP271" s="33">
        <v>1.11752096</v>
      </c>
      <c r="BQ271" s="33">
        <v>0.82288435199999999</v>
      </c>
      <c r="BR271" s="33">
        <v>0.84885535999999995</v>
      </c>
      <c r="BS271" s="33">
        <v>1.1130431999999999</v>
      </c>
      <c r="BT271" s="33">
        <v>1.11752096</v>
      </c>
      <c r="BU271" s="33">
        <v>0.82288435199999999</v>
      </c>
      <c r="BV271" s="33">
        <v>0.84885535999999995</v>
      </c>
      <c r="BW271" s="33">
        <v>1.1130431999999999</v>
      </c>
      <c r="BX271" s="33">
        <v>1.11752096</v>
      </c>
      <c r="BY271" s="33">
        <v>0.82288435199999999</v>
      </c>
      <c r="BZ271" s="33">
        <v>0.84885535999999995</v>
      </c>
      <c r="CA271" s="33">
        <v>1.1130431999999999</v>
      </c>
      <c r="CB271" s="33">
        <v>1.11752096</v>
      </c>
      <c r="CC271" s="33">
        <v>0.82288435199999999</v>
      </c>
      <c r="CD271" s="33">
        <v>0.84885535999999995</v>
      </c>
      <c r="CE271" s="33">
        <v>1.1130431999999999</v>
      </c>
      <c r="CF271" s="33">
        <v>1.11752096</v>
      </c>
      <c r="CG271" s="33">
        <v>0.82288435199999999</v>
      </c>
      <c r="CH271" s="33">
        <v>0.84885535999999995</v>
      </c>
      <c r="CI271" s="33">
        <v>1.1130431999999999</v>
      </c>
      <c r="CJ271" s="33">
        <v>1.11752096</v>
      </c>
      <c r="CK271" s="33">
        <v>0.82288435199999999</v>
      </c>
      <c r="CL271" s="33">
        <v>0.84885535999999995</v>
      </c>
      <c r="CM271" s="33">
        <v>1.1130431999999999</v>
      </c>
      <c r="CN271" s="33">
        <v>1.11752096</v>
      </c>
      <c r="CO271" s="33">
        <v>0.82288435199999999</v>
      </c>
      <c r="CP271" s="33">
        <v>0.84885535999999995</v>
      </c>
      <c r="CQ271" s="33">
        <v>1.1130431999999999</v>
      </c>
    </row>
    <row r="272" spans="2:159" x14ac:dyDescent="0.25">
      <c r="B272" s="33" t="s">
        <v>60</v>
      </c>
      <c r="C272" s="33" t="s">
        <v>38</v>
      </c>
      <c r="D272" s="33">
        <v>0.279584</v>
      </c>
      <c r="E272" s="33">
        <v>0.21721599999999999</v>
      </c>
      <c r="F272" s="33">
        <v>0.23932800000000001</v>
      </c>
      <c r="G272" s="33">
        <v>0.27839999999999998</v>
      </c>
      <c r="H272" s="33">
        <v>0.279584</v>
      </c>
      <c r="I272" s="33">
        <v>0.21721599999999999</v>
      </c>
      <c r="J272" s="33">
        <v>0.23932800000000001</v>
      </c>
      <c r="K272" s="33">
        <v>0.27839999999999998</v>
      </c>
      <c r="L272" s="33">
        <v>1.175091552</v>
      </c>
      <c r="M272" s="33">
        <v>0.91295884800000004</v>
      </c>
      <c r="N272" s="33">
        <v>1.0058955839999999</v>
      </c>
      <c r="O272" s="33">
        <v>1.1701151999999999</v>
      </c>
      <c r="P272" s="33">
        <v>3.9709315520000001</v>
      </c>
      <c r="Q272" s="33">
        <v>3.085118848</v>
      </c>
      <c r="R272" s="33">
        <v>3.399175584</v>
      </c>
      <c r="S272" s="33">
        <v>3.9541151999999999</v>
      </c>
      <c r="T272" s="33">
        <v>3.9709315520000001</v>
      </c>
      <c r="U272" s="33">
        <v>3.085118848</v>
      </c>
      <c r="V272" s="33">
        <v>3.399175584</v>
      </c>
      <c r="W272" s="33">
        <v>3.9541151999999999</v>
      </c>
      <c r="X272" s="33">
        <v>221.9541888</v>
      </c>
      <c r="Y272" s="33">
        <v>172.44191760000001</v>
      </c>
      <c r="Z272" s="33">
        <v>189.99603730000001</v>
      </c>
      <c r="AA272" s="33">
        <v>221.01424320000001</v>
      </c>
      <c r="AB272" s="33">
        <v>410.52576850000003</v>
      </c>
      <c r="AC272" s="33">
        <v>318.94802750000002</v>
      </c>
      <c r="AD272" s="33">
        <v>351.41607219999997</v>
      </c>
      <c r="AE272" s="33">
        <v>408.78724799999998</v>
      </c>
      <c r="AF272" s="33">
        <v>436.10770450000001</v>
      </c>
      <c r="AG272" s="33">
        <v>338.82329149999998</v>
      </c>
      <c r="AH272" s="33">
        <v>373.31458420000001</v>
      </c>
      <c r="AI272" s="33">
        <v>434.26084800000001</v>
      </c>
      <c r="AJ272" s="33">
        <v>436.10770450000001</v>
      </c>
      <c r="AK272" s="33">
        <v>338.82329149999998</v>
      </c>
      <c r="AL272" s="33">
        <v>373.31458420000001</v>
      </c>
      <c r="AM272" s="33">
        <v>434.26084800000001</v>
      </c>
      <c r="AN272" s="33">
        <v>436.10770450000001</v>
      </c>
      <c r="AO272" s="33">
        <v>338.82329149999998</v>
      </c>
      <c r="AP272" s="33">
        <v>373.31458420000001</v>
      </c>
      <c r="AQ272" s="33">
        <v>434.26084800000001</v>
      </c>
      <c r="AR272" s="33">
        <v>436.10770450000001</v>
      </c>
      <c r="AS272" s="33">
        <v>338.82329149999998</v>
      </c>
      <c r="AT272" s="33">
        <v>373.31458420000001</v>
      </c>
      <c r="AU272" s="33">
        <v>434.26084800000001</v>
      </c>
      <c r="AV272" s="33">
        <v>436.10770450000001</v>
      </c>
      <c r="AW272" s="33">
        <v>338.82329149999998</v>
      </c>
      <c r="AX272" s="33">
        <v>373.31458420000001</v>
      </c>
      <c r="AY272" s="33">
        <v>434.26084800000001</v>
      </c>
      <c r="AZ272" s="33">
        <v>436.10770450000001</v>
      </c>
      <c r="BA272" s="33">
        <v>338.82329149999998</v>
      </c>
      <c r="BB272" s="33">
        <v>373.31458420000001</v>
      </c>
      <c r="BC272" s="33">
        <v>434.26084800000001</v>
      </c>
      <c r="BD272" s="33">
        <v>436.10770450000001</v>
      </c>
      <c r="BE272" s="33">
        <v>338.82329149999998</v>
      </c>
      <c r="BF272" s="33">
        <v>373.31458420000001</v>
      </c>
      <c r="BG272" s="33">
        <v>434.26084800000001</v>
      </c>
      <c r="BH272" s="33">
        <v>436.10770450000001</v>
      </c>
      <c r="BI272" s="33">
        <v>338.82329149999998</v>
      </c>
      <c r="BJ272" s="33">
        <v>373.31458420000001</v>
      </c>
      <c r="BK272" s="33">
        <v>434.26084800000001</v>
      </c>
      <c r="BL272" s="33">
        <v>436.10770450000001</v>
      </c>
      <c r="BM272" s="33">
        <v>338.82329149999998</v>
      </c>
      <c r="BN272" s="33">
        <v>373.31458420000001</v>
      </c>
      <c r="BO272" s="33">
        <v>434.26084800000001</v>
      </c>
      <c r="BP272" s="33">
        <v>436.10770450000001</v>
      </c>
      <c r="BQ272" s="33">
        <v>338.82329149999998</v>
      </c>
      <c r="BR272" s="33">
        <v>373.31458420000001</v>
      </c>
      <c r="BS272" s="33">
        <v>434.26084800000001</v>
      </c>
      <c r="BT272" s="33">
        <v>436.10770450000001</v>
      </c>
      <c r="BU272" s="33">
        <v>338.82329149999998</v>
      </c>
      <c r="BV272" s="33">
        <v>373.31458420000001</v>
      </c>
      <c r="BW272" s="33">
        <v>434.26084800000001</v>
      </c>
      <c r="BX272" s="33">
        <v>436.10770450000001</v>
      </c>
      <c r="BY272" s="33">
        <v>338.82329149999998</v>
      </c>
      <c r="BZ272" s="33">
        <v>373.31458420000001</v>
      </c>
      <c r="CA272" s="33">
        <v>434.26084800000001</v>
      </c>
      <c r="CB272" s="33">
        <v>436.10770450000001</v>
      </c>
      <c r="CC272" s="33">
        <v>338.82329149999998</v>
      </c>
      <c r="CD272" s="33">
        <v>373.31458420000001</v>
      </c>
      <c r="CE272" s="33">
        <v>434.26084800000001</v>
      </c>
      <c r="CF272" s="33">
        <v>435.82812050000001</v>
      </c>
      <c r="CG272" s="33">
        <v>338.60607549999997</v>
      </c>
      <c r="CH272" s="33">
        <v>373.07525620000001</v>
      </c>
      <c r="CI272" s="33">
        <v>433.98244799999998</v>
      </c>
      <c r="CJ272" s="33">
        <v>435.82812050000001</v>
      </c>
      <c r="CK272" s="33">
        <v>338.60607549999997</v>
      </c>
      <c r="CL272" s="33">
        <v>373.07525620000001</v>
      </c>
      <c r="CM272" s="33">
        <v>433.98244799999998</v>
      </c>
      <c r="CN272" s="33">
        <v>435.82812050000001</v>
      </c>
      <c r="CO272" s="33">
        <v>338.60607549999997</v>
      </c>
      <c r="CP272" s="33">
        <v>373.07525620000001</v>
      </c>
      <c r="CQ272" s="33">
        <v>433.98244799999998</v>
      </c>
      <c r="CR272" s="33">
        <v>434.93261289999998</v>
      </c>
      <c r="CS272" s="33">
        <v>337.91033270000003</v>
      </c>
      <c r="CT272" s="33">
        <v>372.30868859999998</v>
      </c>
      <c r="CU272" s="33">
        <v>433.09073280000001</v>
      </c>
      <c r="CV272" s="33">
        <v>432.13677289999998</v>
      </c>
      <c r="CW272" s="33">
        <v>335.73817270000001</v>
      </c>
      <c r="CX272" s="33">
        <v>369.91540859999998</v>
      </c>
      <c r="CY272" s="33">
        <v>430.30673280000002</v>
      </c>
      <c r="CZ272" s="33">
        <v>432.13677289999998</v>
      </c>
      <c r="DA272" s="33">
        <v>335.73817270000001</v>
      </c>
      <c r="DB272" s="33">
        <v>369.91540859999998</v>
      </c>
      <c r="DC272" s="33">
        <v>430.30673280000002</v>
      </c>
      <c r="DD272" s="33">
        <v>214.15351559999999</v>
      </c>
      <c r="DE272" s="33">
        <v>166.38137399999999</v>
      </c>
      <c r="DF272" s="33">
        <v>183.31854680000001</v>
      </c>
      <c r="DG272" s="33">
        <v>213.2466048</v>
      </c>
      <c r="DH272" s="33">
        <v>25.581935999999999</v>
      </c>
      <c r="DI272" s="33">
        <v>19.875264000000001</v>
      </c>
      <c r="DJ272" s="33">
        <v>21.898512</v>
      </c>
      <c r="DK272" s="33">
        <v>25.473600000000001</v>
      </c>
    </row>
    <row r="273" spans="2:159" x14ac:dyDescent="0.25">
      <c r="B273" s="33" t="s">
        <v>60</v>
      </c>
      <c r="C273" s="33" t="s">
        <v>39</v>
      </c>
      <c r="AB273" s="33">
        <v>1.3979200000000001</v>
      </c>
      <c r="AC273" s="33">
        <v>1.0860799999999999</v>
      </c>
      <c r="AD273" s="33">
        <v>1.1966399999999999</v>
      </c>
      <c r="AE273" s="33">
        <v>1.3919999999999999</v>
      </c>
      <c r="AF273" s="33">
        <v>1.3979200000000001</v>
      </c>
      <c r="AG273" s="33">
        <v>1.0860799999999999</v>
      </c>
      <c r="AH273" s="33">
        <v>1.1966399999999999</v>
      </c>
      <c r="AI273" s="33">
        <v>1.3919999999999999</v>
      </c>
      <c r="AJ273" s="33">
        <v>1.3979200000000001</v>
      </c>
      <c r="AK273" s="33">
        <v>1.0860799999999999</v>
      </c>
      <c r="AL273" s="33">
        <v>1.1966399999999999</v>
      </c>
      <c r="AM273" s="33">
        <v>1.3919999999999999</v>
      </c>
      <c r="AN273" s="33">
        <v>1.3979200000000001</v>
      </c>
      <c r="AO273" s="33">
        <v>1.0860799999999999</v>
      </c>
      <c r="AP273" s="33">
        <v>1.1966399999999999</v>
      </c>
      <c r="AQ273" s="33">
        <v>1.3919999999999999</v>
      </c>
      <c r="AR273" s="33">
        <v>1.3979200000000001</v>
      </c>
      <c r="AS273" s="33">
        <v>1.0860799999999999</v>
      </c>
      <c r="AT273" s="33">
        <v>1.1966399999999999</v>
      </c>
      <c r="AU273" s="33">
        <v>1.3919999999999999</v>
      </c>
      <c r="AV273" s="33">
        <v>1.3979200000000001</v>
      </c>
      <c r="AW273" s="33">
        <v>1.0860799999999999</v>
      </c>
      <c r="AX273" s="33">
        <v>1.1966399999999999</v>
      </c>
      <c r="AY273" s="33">
        <v>1.3919999999999999</v>
      </c>
      <c r="AZ273" s="33">
        <v>1.3979200000000001</v>
      </c>
      <c r="BA273" s="33">
        <v>1.0860799999999999</v>
      </c>
      <c r="BB273" s="33">
        <v>1.1966399999999999</v>
      </c>
      <c r="BC273" s="33">
        <v>1.3919999999999999</v>
      </c>
      <c r="BD273" s="33">
        <v>1.3979200000000001</v>
      </c>
      <c r="BE273" s="33">
        <v>1.0860799999999999</v>
      </c>
      <c r="BF273" s="33">
        <v>1.1966399999999999</v>
      </c>
      <c r="BG273" s="33">
        <v>1.3919999999999999</v>
      </c>
      <c r="BH273" s="33">
        <v>1.3979200000000001</v>
      </c>
      <c r="BI273" s="33">
        <v>1.0860799999999999</v>
      </c>
      <c r="BJ273" s="33">
        <v>1.1966399999999999</v>
      </c>
      <c r="BK273" s="33">
        <v>1.3919999999999999</v>
      </c>
      <c r="BL273" s="33">
        <v>1.3979200000000001</v>
      </c>
      <c r="BM273" s="33">
        <v>1.0860799999999999</v>
      </c>
      <c r="BN273" s="33">
        <v>1.1966399999999999</v>
      </c>
      <c r="BO273" s="33">
        <v>1.3919999999999999</v>
      </c>
      <c r="BP273" s="33">
        <v>1.3979200000000001</v>
      </c>
      <c r="BQ273" s="33">
        <v>1.0860799999999999</v>
      </c>
      <c r="BR273" s="33">
        <v>1.1966399999999999</v>
      </c>
      <c r="BS273" s="33">
        <v>1.3919999999999999</v>
      </c>
      <c r="BT273" s="33">
        <v>1.3979200000000001</v>
      </c>
      <c r="BU273" s="33">
        <v>1.0860799999999999</v>
      </c>
      <c r="BV273" s="33">
        <v>1.1966399999999999</v>
      </c>
      <c r="BW273" s="33">
        <v>1.3919999999999999</v>
      </c>
      <c r="BX273" s="33">
        <v>1.3979200000000001</v>
      </c>
      <c r="BY273" s="33">
        <v>1.0860799999999999</v>
      </c>
      <c r="BZ273" s="33">
        <v>1.1966399999999999</v>
      </c>
      <c r="CA273" s="33">
        <v>1.3919999999999999</v>
      </c>
      <c r="CB273" s="33">
        <v>1.3979200000000001</v>
      </c>
      <c r="CC273" s="33">
        <v>1.0860799999999999</v>
      </c>
      <c r="CD273" s="33">
        <v>1.1966399999999999</v>
      </c>
      <c r="CE273" s="33">
        <v>1.3919999999999999</v>
      </c>
      <c r="CF273" s="33">
        <v>1.3979200000000001</v>
      </c>
      <c r="CG273" s="33">
        <v>1.0860799999999999</v>
      </c>
      <c r="CH273" s="33">
        <v>1.1966399999999999</v>
      </c>
      <c r="CI273" s="33">
        <v>1.3919999999999999</v>
      </c>
      <c r="CJ273" s="33">
        <v>1.3979200000000001</v>
      </c>
      <c r="CK273" s="33">
        <v>1.0860799999999999</v>
      </c>
      <c r="CL273" s="33">
        <v>1.1966399999999999</v>
      </c>
      <c r="CM273" s="33">
        <v>1.3919999999999999</v>
      </c>
      <c r="CN273" s="33">
        <v>1.3979200000000001</v>
      </c>
      <c r="CO273" s="33">
        <v>1.0860799999999999</v>
      </c>
      <c r="CP273" s="33">
        <v>1.1966399999999999</v>
      </c>
      <c r="CQ273" s="33">
        <v>1.3919999999999999</v>
      </c>
      <c r="CR273" s="33">
        <v>1.3979200000000001</v>
      </c>
      <c r="CS273" s="33">
        <v>1.0860799999999999</v>
      </c>
      <c r="CT273" s="33">
        <v>1.1966399999999999</v>
      </c>
      <c r="CU273" s="33">
        <v>1.3919999999999999</v>
      </c>
      <c r="CV273" s="33">
        <v>1.3979200000000001</v>
      </c>
      <c r="CW273" s="33">
        <v>1.0860799999999999</v>
      </c>
      <c r="CX273" s="33">
        <v>1.1966399999999999</v>
      </c>
      <c r="CY273" s="33">
        <v>1.3919999999999999</v>
      </c>
      <c r="CZ273" s="33">
        <v>1.3979200000000001</v>
      </c>
      <c r="DA273" s="33">
        <v>1.0860799999999999</v>
      </c>
      <c r="DB273" s="33">
        <v>1.1966399999999999</v>
      </c>
      <c r="DC273" s="33">
        <v>1.3919999999999999</v>
      </c>
      <c r="DD273" s="33">
        <v>1.3979200000000001</v>
      </c>
      <c r="DE273" s="33">
        <v>1.0860799999999999</v>
      </c>
      <c r="DF273" s="33">
        <v>1.1966399999999999</v>
      </c>
      <c r="DG273" s="33">
        <v>1.3919999999999999</v>
      </c>
    </row>
    <row r="274" spans="2:159" x14ac:dyDescent="0.25">
      <c r="B274" s="33" t="s">
        <v>60</v>
      </c>
      <c r="C274" s="33" t="s">
        <v>40</v>
      </c>
    </row>
    <row r="275" spans="2:159" x14ac:dyDescent="0.25">
      <c r="B275" s="33" t="s">
        <v>60</v>
      </c>
      <c r="C275" s="33" t="s">
        <v>41</v>
      </c>
    </row>
    <row r="276" spans="2:159" x14ac:dyDescent="0.25">
      <c r="B276" s="33" t="s">
        <v>60</v>
      </c>
      <c r="C276" s="33" t="s">
        <v>42</v>
      </c>
    </row>
    <row r="277" spans="2:159" x14ac:dyDescent="0.25">
      <c r="B277" s="33" t="s">
        <v>60</v>
      </c>
      <c r="C277" s="33" t="s">
        <v>43</v>
      </c>
    </row>
    <row r="278" spans="2:159" x14ac:dyDescent="0.25">
      <c r="B278" s="33" t="s">
        <v>60</v>
      </c>
      <c r="C278" s="33" t="s">
        <v>44</v>
      </c>
    </row>
    <row r="279" spans="2:159" x14ac:dyDescent="0.25">
      <c r="B279" s="33" t="s">
        <v>60</v>
      </c>
      <c r="C279" s="33" t="s">
        <v>45</v>
      </c>
    </row>
    <row r="280" spans="2:159" x14ac:dyDescent="0.25">
      <c r="B280" s="33" t="s">
        <v>60</v>
      </c>
      <c r="C280" s="33" t="s">
        <v>46</v>
      </c>
    </row>
    <row r="281" spans="2:159" x14ac:dyDescent="0.25">
      <c r="B281" s="33" t="s">
        <v>60</v>
      </c>
      <c r="C281" s="33" t="s">
        <v>15</v>
      </c>
      <c r="D281" s="33">
        <v>0.58202463999999998</v>
      </c>
      <c r="E281" s="33">
        <v>0.43991756799999998</v>
      </c>
      <c r="F281" s="33">
        <v>0.46905824000000002</v>
      </c>
      <c r="G281" s="33">
        <v>0.57962880000000006</v>
      </c>
      <c r="H281" s="33">
        <v>0.58202463999999998</v>
      </c>
      <c r="I281" s="33">
        <v>0.43991756799999998</v>
      </c>
      <c r="J281" s="33">
        <v>0.46905824000000002</v>
      </c>
      <c r="K281" s="33">
        <v>0.57962880000000006</v>
      </c>
      <c r="L281" s="33">
        <v>2.9919715519999999</v>
      </c>
      <c r="M281" s="33">
        <v>2.2508148480000001</v>
      </c>
      <c r="N281" s="33">
        <v>2.3859755840000001</v>
      </c>
      <c r="O281" s="33">
        <v>2.9797151999999998</v>
      </c>
      <c r="P281" s="33">
        <v>5.787811552</v>
      </c>
      <c r="Q281" s="33">
        <v>4.422974848</v>
      </c>
      <c r="R281" s="33">
        <v>4.7792555840000004</v>
      </c>
      <c r="S281" s="33">
        <v>5.7637152</v>
      </c>
      <c r="T281" s="33">
        <v>5.787811552</v>
      </c>
      <c r="U281" s="33">
        <v>4.422974848</v>
      </c>
      <c r="V281" s="33">
        <v>4.7792555840000004</v>
      </c>
      <c r="W281" s="33">
        <v>5.7637152</v>
      </c>
      <c r="X281" s="33">
        <v>268.49426879999999</v>
      </c>
      <c r="Y281" s="33">
        <v>206.71161359999999</v>
      </c>
      <c r="Z281" s="33">
        <v>225.34731729999999</v>
      </c>
      <c r="AA281" s="33">
        <v>267.36784319999998</v>
      </c>
      <c r="AB281" s="33">
        <v>535.33176849999995</v>
      </c>
      <c r="AC281" s="33">
        <v>410.90540349999998</v>
      </c>
      <c r="AD281" s="33">
        <v>446.35199219999998</v>
      </c>
      <c r="AE281" s="33">
        <v>533.092848</v>
      </c>
      <c r="AF281" s="33">
        <v>607.03930449999996</v>
      </c>
      <c r="AG281" s="33">
        <v>465.59602749999999</v>
      </c>
      <c r="AH281" s="33">
        <v>505.30890419999997</v>
      </c>
      <c r="AI281" s="33">
        <v>604.50244799999996</v>
      </c>
      <c r="AJ281" s="33">
        <v>607.03930449999996</v>
      </c>
      <c r="AK281" s="33">
        <v>465.59602749999999</v>
      </c>
      <c r="AL281" s="33">
        <v>505.30890419999997</v>
      </c>
      <c r="AM281" s="33">
        <v>604.50244799999996</v>
      </c>
      <c r="AN281" s="33">
        <v>607.03930449999996</v>
      </c>
      <c r="AO281" s="33">
        <v>465.59602749999999</v>
      </c>
      <c r="AP281" s="33">
        <v>505.30890419999997</v>
      </c>
      <c r="AQ281" s="33">
        <v>604.50244799999996</v>
      </c>
      <c r="AR281" s="33">
        <v>607.03930449999996</v>
      </c>
      <c r="AS281" s="33">
        <v>465.59602749999999</v>
      </c>
      <c r="AT281" s="33">
        <v>505.30890419999997</v>
      </c>
      <c r="AU281" s="33">
        <v>604.50244799999996</v>
      </c>
      <c r="AV281" s="33">
        <v>607.03930449999996</v>
      </c>
      <c r="AW281" s="33">
        <v>465.59602749999999</v>
      </c>
      <c r="AX281" s="33">
        <v>505.30890419999997</v>
      </c>
      <c r="AY281" s="33">
        <v>604.50244799999996</v>
      </c>
      <c r="AZ281" s="33">
        <v>607.03930449999996</v>
      </c>
      <c r="BA281" s="33">
        <v>465.59602749999999</v>
      </c>
      <c r="BB281" s="33">
        <v>505.30890419999997</v>
      </c>
      <c r="BC281" s="33">
        <v>604.50244799999996</v>
      </c>
      <c r="BD281" s="33">
        <v>607.03930449999996</v>
      </c>
      <c r="BE281" s="33">
        <v>465.59602749999999</v>
      </c>
      <c r="BF281" s="33">
        <v>505.30890419999997</v>
      </c>
      <c r="BG281" s="33">
        <v>604.50244799999996</v>
      </c>
      <c r="BH281" s="33">
        <v>607.03930449999996</v>
      </c>
      <c r="BI281" s="33">
        <v>465.59602749999999</v>
      </c>
      <c r="BJ281" s="33">
        <v>505.30890419999997</v>
      </c>
      <c r="BK281" s="33">
        <v>604.50244799999996</v>
      </c>
      <c r="BL281" s="33">
        <v>607.03930449999996</v>
      </c>
      <c r="BM281" s="33">
        <v>465.59602749999999</v>
      </c>
      <c r="BN281" s="33">
        <v>505.30890419999997</v>
      </c>
      <c r="BO281" s="33">
        <v>604.50244799999996</v>
      </c>
      <c r="BP281" s="33">
        <v>607.03930449999996</v>
      </c>
      <c r="BQ281" s="33">
        <v>465.59602749999999</v>
      </c>
      <c r="BR281" s="33">
        <v>505.30890419999997</v>
      </c>
      <c r="BS281" s="33">
        <v>604.50244799999996</v>
      </c>
      <c r="BT281" s="33">
        <v>606.73686380000004</v>
      </c>
      <c r="BU281" s="33">
        <v>465.37332600000002</v>
      </c>
      <c r="BV281" s="33">
        <v>505.0791739</v>
      </c>
      <c r="BW281" s="33">
        <v>604.20121919999997</v>
      </c>
      <c r="BX281" s="33">
        <v>606.73686380000004</v>
      </c>
      <c r="BY281" s="33">
        <v>465.37332600000002</v>
      </c>
      <c r="BZ281" s="33">
        <v>505.0791739</v>
      </c>
      <c r="CA281" s="33">
        <v>604.20121919999997</v>
      </c>
      <c r="CB281" s="33">
        <v>606.73686380000004</v>
      </c>
      <c r="CC281" s="33">
        <v>465.37332600000002</v>
      </c>
      <c r="CD281" s="33">
        <v>505.0791739</v>
      </c>
      <c r="CE281" s="33">
        <v>604.20121919999997</v>
      </c>
      <c r="CF281" s="33">
        <v>606.45727980000004</v>
      </c>
      <c r="CG281" s="33">
        <v>465.15611000000001</v>
      </c>
      <c r="CH281" s="33">
        <v>504.8398459</v>
      </c>
      <c r="CI281" s="33">
        <v>603.92281920000005</v>
      </c>
      <c r="CJ281" s="33">
        <v>606.45727980000004</v>
      </c>
      <c r="CK281" s="33">
        <v>465.15611000000001</v>
      </c>
      <c r="CL281" s="33">
        <v>504.8398459</v>
      </c>
      <c r="CM281" s="33">
        <v>603.92281920000005</v>
      </c>
      <c r="CN281" s="33">
        <v>606.45727980000004</v>
      </c>
      <c r="CO281" s="33">
        <v>465.15611000000001</v>
      </c>
      <c r="CP281" s="33">
        <v>504.8398459</v>
      </c>
      <c r="CQ281" s="33">
        <v>603.92281920000005</v>
      </c>
      <c r="CR281" s="33">
        <v>604.04733290000001</v>
      </c>
      <c r="CS281" s="33">
        <v>463.34521269999999</v>
      </c>
      <c r="CT281" s="33">
        <v>502.92292859999998</v>
      </c>
      <c r="CU281" s="33">
        <v>601.52273279999997</v>
      </c>
      <c r="CV281" s="33">
        <v>601.25149290000002</v>
      </c>
      <c r="CW281" s="33">
        <v>461.17305270000003</v>
      </c>
      <c r="CX281" s="33">
        <v>500.52964859999997</v>
      </c>
      <c r="CY281" s="33">
        <v>598.73873279999998</v>
      </c>
      <c r="CZ281" s="33">
        <v>601.25149290000002</v>
      </c>
      <c r="DA281" s="33">
        <v>461.17305270000003</v>
      </c>
      <c r="DB281" s="33">
        <v>500.52964859999997</v>
      </c>
      <c r="DC281" s="33">
        <v>598.73873279999998</v>
      </c>
      <c r="DD281" s="33">
        <v>338.54503560000001</v>
      </c>
      <c r="DE281" s="33">
        <v>258.88441399999999</v>
      </c>
      <c r="DF281" s="33">
        <v>279.96158680000002</v>
      </c>
      <c r="DG281" s="33">
        <v>337.13460479999998</v>
      </c>
      <c r="DH281" s="33">
        <v>71.707536000000005</v>
      </c>
      <c r="DI281" s="33">
        <v>54.690624</v>
      </c>
      <c r="DJ281" s="33">
        <v>58.956912000000003</v>
      </c>
      <c r="DK281" s="33">
        <v>71.409599999999998</v>
      </c>
      <c r="DL281" s="33">
        <v>0</v>
      </c>
      <c r="DM281" s="33">
        <v>0</v>
      </c>
      <c r="DN281" s="33">
        <v>0</v>
      </c>
      <c r="DO281" s="33">
        <v>0</v>
      </c>
      <c r="DP281" s="33">
        <v>0</v>
      </c>
      <c r="DQ281" s="33">
        <v>0</v>
      </c>
      <c r="DR281" s="33">
        <v>0</v>
      </c>
      <c r="DS281" s="33">
        <v>0</v>
      </c>
      <c r="DT281" s="33">
        <v>0</v>
      </c>
      <c r="DU281" s="33">
        <v>0</v>
      </c>
      <c r="DV281" s="33">
        <v>0</v>
      </c>
      <c r="DW281" s="33">
        <v>0</v>
      </c>
      <c r="DX281" s="33">
        <v>0</v>
      </c>
      <c r="DY281" s="33">
        <v>0</v>
      </c>
      <c r="DZ281" s="33">
        <v>0</v>
      </c>
      <c r="EA281" s="33">
        <v>0</v>
      </c>
      <c r="EB281" s="33">
        <v>0</v>
      </c>
      <c r="EC281" s="33">
        <v>0</v>
      </c>
      <c r="ED281" s="33">
        <v>0</v>
      </c>
      <c r="EE281" s="33">
        <v>0</v>
      </c>
      <c r="EF281" s="33">
        <v>0</v>
      </c>
      <c r="EG281" s="33">
        <v>0</v>
      </c>
      <c r="EH281" s="33">
        <v>0</v>
      </c>
      <c r="EI281" s="33">
        <v>0</v>
      </c>
      <c r="EJ281" s="33">
        <v>0</v>
      </c>
      <c r="EK281" s="33">
        <v>0</v>
      </c>
      <c r="EL281" s="33">
        <v>0</v>
      </c>
      <c r="EM281" s="33">
        <v>0</v>
      </c>
      <c r="EN281" s="33">
        <v>0</v>
      </c>
      <c r="EO281" s="33">
        <v>0</v>
      </c>
      <c r="EP281" s="33">
        <v>0</v>
      </c>
      <c r="EQ281" s="33">
        <v>0</v>
      </c>
      <c r="ER281" s="33">
        <v>0</v>
      </c>
      <c r="ES281" s="33">
        <v>0</v>
      </c>
      <c r="ET281" s="33">
        <v>0</v>
      </c>
      <c r="EU281" s="33">
        <v>0</v>
      </c>
      <c r="EV281" s="33">
        <v>0</v>
      </c>
      <c r="EW281" s="33">
        <v>0</v>
      </c>
      <c r="EX281" s="33">
        <v>0</v>
      </c>
      <c r="EY281" s="33">
        <v>0</v>
      </c>
      <c r="EZ281" s="33">
        <v>0</v>
      </c>
      <c r="FA281" s="33">
        <v>0</v>
      </c>
      <c r="FB281" s="33">
        <v>0</v>
      </c>
      <c r="FC281" s="33">
        <v>0</v>
      </c>
    </row>
    <row r="282" spans="2:159" x14ac:dyDescent="0.25">
      <c r="B282" s="33" t="s">
        <v>61</v>
      </c>
      <c r="C282" s="33" t="s">
        <v>36</v>
      </c>
    </row>
    <row r="283" spans="2:159" x14ac:dyDescent="0.25">
      <c r="B283" s="33" t="s">
        <v>61</v>
      </c>
      <c r="C283" s="33" t="s">
        <v>37</v>
      </c>
    </row>
    <row r="284" spans="2:159" x14ac:dyDescent="0.25">
      <c r="B284" s="33" t="s">
        <v>61</v>
      </c>
      <c r="C284" s="33" t="s">
        <v>38</v>
      </c>
    </row>
    <row r="285" spans="2:159" x14ac:dyDescent="0.25">
      <c r="B285" s="33" t="s">
        <v>61</v>
      </c>
      <c r="C285" s="33" t="s">
        <v>39</v>
      </c>
    </row>
    <row r="286" spans="2:159" x14ac:dyDescent="0.25">
      <c r="B286" s="33" t="s">
        <v>61</v>
      </c>
      <c r="C286" s="33" t="s">
        <v>40</v>
      </c>
    </row>
    <row r="287" spans="2:159" x14ac:dyDescent="0.25">
      <c r="B287" s="33" t="s">
        <v>61</v>
      </c>
      <c r="C287" s="33" t="s">
        <v>41</v>
      </c>
    </row>
    <row r="288" spans="2:159" x14ac:dyDescent="0.25">
      <c r="B288" s="33" t="s">
        <v>61</v>
      </c>
      <c r="C288" s="33" t="s">
        <v>42</v>
      </c>
    </row>
    <row r="289" spans="2:159" x14ac:dyDescent="0.25">
      <c r="B289" s="33" t="s">
        <v>61</v>
      </c>
      <c r="C289" s="33" t="s">
        <v>43</v>
      </c>
    </row>
    <row r="290" spans="2:159" x14ac:dyDescent="0.25">
      <c r="B290" s="33" t="s">
        <v>61</v>
      </c>
      <c r="C290" s="33" t="s">
        <v>44</v>
      </c>
    </row>
    <row r="291" spans="2:159" x14ac:dyDescent="0.25">
      <c r="B291" s="33" t="s">
        <v>61</v>
      </c>
      <c r="C291" s="33" t="s">
        <v>45</v>
      </c>
    </row>
    <row r="292" spans="2:159" x14ac:dyDescent="0.25">
      <c r="B292" s="33" t="s">
        <v>61</v>
      </c>
      <c r="C292" s="33" t="s">
        <v>46</v>
      </c>
    </row>
    <row r="293" spans="2:159" x14ac:dyDescent="0.25">
      <c r="B293" s="33" t="s">
        <v>61</v>
      </c>
      <c r="C293" s="33" t="s">
        <v>15</v>
      </c>
      <c r="D293" s="33">
        <v>0</v>
      </c>
      <c r="E293" s="33">
        <v>0</v>
      </c>
      <c r="F293" s="33">
        <v>0</v>
      </c>
      <c r="G293" s="33">
        <v>0</v>
      </c>
      <c r="H293" s="33">
        <v>0</v>
      </c>
      <c r="I293" s="33">
        <v>0</v>
      </c>
      <c r="J293" s="33">
        <v>0</v>
      </c>
      <c r="K293" s="33">
        <v>0</v>
      </c>
      <c r="L293" s="33">
        <v>0</v>
      </c>
      <c r="M293" s="33">
        <v>0</v>
      </c>
      <c r="N293" s="33">
        <v>0</v>
      </c>
      <c r="O293" s="33">
        <v>0</v>
      </c>
      <c r="P293" s="33">
        <v>0</v>
      </c>
      <c r="Q293" s="33">
        <v>0</v>
      </c>
      <c r="R293" s="33">
        <v>0</v>
      </c>
      <c r="S293" s="33">
        <v>0</v>
      </c>
      <c r="T293" s="33">
        <v>0</v>
      </c>
      <c r="U293" s="33">
        <v>0</v>
      </c>
      <c r="V293" s="33">
        <v>0</v>
      </c>
      <c r="W293" s="33">
        <v>0</v>
      </c>
      <c r="X293" s="33">
        <v>0</v>
      </c>
      <c r="Y293" s="33">
        <v>0</v>
      </c>
      <c r="Z293" s="33">
        <v>0</v>
      </c>
      <c r="AA293" s="33">
        <v>0</v>
      </c>
      <c r="AB293" s="33">
        <v>0</v>
      </c>
      <c r="AC293" s="33">
        <v>0</v>
      </c>
      <c r="AD293" s="33">
        <v>0</v>
      </c>
      <c r="AE293" s="33">
        <v>0</v>
      </c>
      <c r="AF293" s="33">
        <v>0</v>
      </c>
      <c r="AG293" s="33">
        <v>0</v>
      </c>
      <c r="AH293" s="33">
        <v>0</v>
      </c>
      <c r="AI293" s="33">
        <v>0</v>
      </c>
      <c r="AJ293" s="33">
        <v>0</v>
      </c>
      <c r="AK293" s="33">
        <v>0</v>
      </c>
      <c r="AL293" s="33">
        <v>0</v>
      </c>
      <c r="AM293" s="33">
        <v>0</v>
      </c>
      <c r="AN293" s="33">
        <v>0</v>
      </c>
      <c r="AO293" s="33">
        <v>0</v>
      </c>
      <c r="AP293" s="33">
        <v>0</v>
      </c>
      <c r="AQ293" s="33">
        <v>0</v>
      </c>
      <c r="AR293" s="33">
        <v>0</v>
      </c>
      <c r="AS293" s="33">
        <v>0</v>
      </c>
      <c r="AT293" s="33">
        <v>0</v>
      </c>
      <c r="AU293" s="33">
        <v>0</v>
      </c>
      <c r="AV293" s="33">
        <v>0</v>
      </c>
      <c r="AW293" s="33">
        <v>0</v>
      </c>
      <c r="AX293" s="33">
        <v>0</v>
      </c>
      <c r="AY293" s="33">
        <v>0</v>
      </c>
      <c r="AZ293" s="33">
        <v>0</v>
      </c>
      <c r="BA293" s="33">
        <v>0</v>
      </c>
      <c r="BB293" s="33">
        <v>0</v>
      </c>
      <c r="BC293" s="33">
        <v>0</v>
      </c>
      <c r="BD293" s="33">
        <v>0</v>
      </c>
      <c r="BE293" s="33">
        <v>0</v>
      </c>
      <c r="BF293" s="33">
        <v>0</v>
      </c>
      <c r="BG293" s="33">
        <v>0</v>
      </c>
      <c r="BH293" s="33">
        <v>0</v>
      </c>
      <c r="BI293" s="33">
        <v>0</v>
      </c>
      <c r="BJ293" s="33">
        <v>0</v>
      </c>
      <c r="BK293" s="33">
        <v>0</v>
      </c>
      <c r="BL293" s="33">
        <v>0</v>
      </c>
      <c r="BM293" s="33">
        <v>0</v>
      </c>
      <c r="BN293" s="33">
        <v>0</v>
      </c>
      <c r="BO293" s="33">
        <v>0</v>
      </c>
      <c r="BP293" s="33">
        <v>0</v>
      </c>
      <c r="BQ293" s="33">
        <v>0</v>
      </c>
      <c r="BR293" s="33">
        <v>0</v>
      </c>
      <c r="BS293" s="33">
        <v>0</v>
      </c>
      <c r="BT293" s="33">
        <v>0</v>
      </c>
      <c r="BU293" s="33">
        <v>0</v>
      </c>
      <c r="BV293" s="33">
        <v>0</v>
      </c>
      <c r="BW293" s="33">
        <v>0</v>
      </c>
      <c r="BX293" s="33">
        <v>0</v>
      </c>
      <c r="BY293" s="33">
        <v>0</v>
      </c>
      <c r="BZ293" s="33">
        <v>0</v>
      </c>
      <c r="CA293" s="33">
        <v>0</v>
      </c>
      <c r="CB293" s="33">
        <v>0</v>
      </c>
      <c r="CC293" s="33">
        <v>0</v>
      </c>
      <c r="CD293" s="33">
        <v>0</v>
      </c>
      <c r="CE293" s="33">
        <v>0</v>
      </c>
      <c r="CF293" s="33">
        <v>0</v>
      </c>
      <c r="CG293" s="33">
        <v>0</v>
      </c>
      <c r="CH293" s="33">
        <v>0</v>
      </c>
      <c r="CI293" s="33">
        <v>0</v>
      </c>
      <c r="CJ293" s="33">
        <v>0</v>
      </c>
      <c r="CK293" s="33">
        <v>0</v>
      </c>
      <c r="CL293" s="33">
        <v>0</v>
      </c>
      <c r="CM293" s="33">
        <v>0</v>
      </c>
      <c r="CN293" s="33">
        <v>0</v>
      </c>
      <c r="CO293" s="33">
        <v>0</v>
      </c>
      <c r="CP293" s="33">
        <v>0</v>
      </c>
      <c r="CQ293" s="33">
        <v>0</v>
      </c>
      <c r="CR293" s="33">
        <v>0</v>
      </c>
      <c r="CS293" s="33">
        <v>0</v>
      </c>
      <c r="CT293" s="33">
        <v>0</v>
      </c>
      <c r="CU293" s="33">
        <v>0</v>
      </c>
      <c r="CV293" s="33">
        <v>0</v>
      </c>
      <c r="CW293" s="33">
        <v>0</v>
      </c>
      <c r="CX293" s="33">
        <v>0</v>
      </c>
      <c r="CY293" s="33">
        <v>0</v>
      </c>
      <c r="CZ293" s="33">
        <v>0</v>
      </c>
      <c r="DA293" s="33">
        <v>0</v>
      </c>
      <c r="DB293" s="33">
        <v>0</v>
      </c>
      <c r="DC293" s="33">
        <v>0</v>
      </c>
      <c r="DD293" s="33">
        <v>0</v>
      </c>
      <c r="DE293" s="33">
        <v>0</v>
      </c>
      <c r="DF293" s="33">
        <v>0</v>
      </c>
      <c r="DG293" s="33">
        <v>0</v>
      </c>
      <c r="DH293" s="33">
        <v>0</v>
      </c>
      <c r="DI293" s="33">
        <v>0</v>
      </c>
      <c r="DJ293" s="33">
        <v>0</v>
      </c>
      <c r="DK293" s="33">
        <v>0</v>
      </c>
      <c r="DL293" s="33">
        <v>0</v>
      </c>
      <c r="DM293" s="33">
        <v>0</v>
      </c>
      <c r="DN293" s="33">
        <v>0</v>
      </c>
      <c r="DO293" s="33">
        <v>0</v>
      </c>
      <c r="DP293" s="33">
        <v>0</v>
      </c>
      <c r="DQ293" s="33">
        <v>0</v>
      </c>
      <c r="DR293" s="33">
        <v>0</v>
      </c>
      <c r="DS293" s="33">
        <v>0</v>
      </c>
      <c r="DT293" s="33">
        <v>0</v>
      </c>
      <c r="DU293" s="33">
        <v>0</v>
      </c>
      <c r="DV293" s="33">
        <v>0</v>
      </c>
      <c r="DW293" s="33">
        <v>0</v>
      </c>
      <c r="DX293" s="33">
        <v>0</v>
      </c>
      <c r="DY293" s="33">
        <v>0</v>
      </c>
      <c r="DZ293" s="33">
        <v>0</v>
      </c>
      <c r="EA293" s="33">
        <v>0</v>
      </c>
      <c r="EB293" s="33">
        <v>0</v>
      </c>
      <c r="EC293" s="33">
        <v>0</v>
      </c>
      <c r="ED293" s="33">
        <v>0</v>
      </c>
      <c r="EE293" s="33">
        <v>0</v>
      </c>
      <c r="EF293" s="33">
        <v>0</v>
      </c>
      <c r="EG293" s="33">
        <v>0</v>
      </c>
      <c r="EH293" s="33">
        <v>0</v>
      </c>
      <c r="EI293" s="33">
        <v>0</v>
      </c>
      <c r="EJ293" s="33">
        <v>0</v>
      </c>
      <c r="EK293" s="33">
        <v>0</v>
      </c>
      <c r="EL293" s="33">
        <v>0</v>
      </c>
      <c r="EM293" s="33">
        <v>0</v>
      </c>
      <c r="EN293" s="33">
        <v>0</v>
      </c>
      <c r="EO293" s="33">
        <v>0</v>
      </c>
      <c r="EP293" s="33">
        <v>0</v>
      </c>
      <c r="EQ293" s="33">
        <v>0</v>
      </c>
      <c r="ER293" s="33">
        <v>0</v>
      </c>
      <c r="ES293" s="33">
        <v>0</v>
      </c>
      <c r="ET293" s="33">
        <v>0</v>
      </c>
      <c r="EU293" s="33">
        <v>0</v>
      </c>
      <c r="EV293" s="33">
        <v>0</v>
      </c>
      <c r="EW293" s="33">
        <v>0</v>
      </c>
      <c r="EX293" s="33">
        <v>0</v>
      </c>
      <c r="EY293" s="33">
        <v>0</v>
      </c>
      <c r="EZ293" s="33">
        <v>0</v>
      </c>
      <c r="FA293" s="33">
        <v>0</v>
      </c>
      <c r="FB293" s="33">
        <v>0</v>
      </c>
      <c r="FC293" s="33">
        <v>0</v>
      </c>
    </row>
    <row r="294" spans="2:159" x14ac:dyDescent="0.25">
      <c r="B294" s="33" t="s">
        <v>62</v>
      </c>
      <c r="C294" s="33" t="s">
        <v>36</v>
      </c>
      <c r="BX294" s="33">
        <v>1189.5664939999999</v>
      </c>
      <c r="BY294" s="33">
        <v>1181.58555</v>
      </c>
      <c r="BZ294" s="33">
        <v>1154.125691</v>
      </c>
      <c r="CA294" s="33">
        <v>1181.58555</v>
      </c>
      <c r="CB294" s="33">
        <v>2453.176512</v>
      </c>
      <c r="CC294" s="33">
        <v>2436.7178570000001</v>
      </c>
      <c r="CD294" s="33">
        <v>2380.0889240000001</v>
      </c>
      <c r="CE294" s="33">
        <v>2436.7178570000001</v>
      </c>
      <c r="CF294" s="33">
        <v>3751.1866960000002</v>
      </c>
      <c r="CG294" s="33">
        <v>3726.0195349999999</v>
      </c>
      <c r="CH294" s="33">
        <v>3639.4274380000002</v>
      </c>
      <c r="CI294" s="33">
        <v>3726.0195349999999</v>
      </c>
      <c r="CJ294" s="33">
        <v>5046.1251220000004</v>
      </c>
      <c r="CK294" s="33">
        <v>5012.2700640000003</v>
      </c>
      <c r="CL294" s="33">
        <v>4895.7857110000004</v>
      </c>
      <c r="CM294" s="33">
        <v>5012.2700640000003</v>
      </c>
      <c r="CN294" s="33">
        <v>6376.1981349999996</v>
      </c>
      <c r="CO294" s="33">
        <v>6333.419457</v>
      </c>
      <c r="CP294" s="33">
        <v>6186.231804</v>
      </c>
      <c r="CQ294" s="33">
        <v>6333.419457</v>
      </c>
      <c r="CR294" s="33">
        <v>7747.3701279999996</v>
      </c>
      <c r="CS294" s="33">
        <v>7695.3920930000004</v>
      </c>
      <c r="CT294" s="33">
        <v>7516.5524139999998</v>
      </c>
      <c r="CU294" s="33">
        <v>7695.3920930000004</v>
      </c>
      <c r="CV294" s="33">
        <v>9203.8735730000008</v>
      </c>
      <c r="CW294" s="33">
        <v>9142.1236819999995</v>
      </c>
      <c r="CX294" s="33">
        <v>8929.6621930000001</v>
      </c>
      <c r="CY294" s="33">
        <v>9142.1236819999995</v>
      </c>
      <c r="CZ294" s="33">
        <v>10323.589180000001</v>
      </c>
      <c r="DA294" s="33">
        <v>10254.32699</v>
      </c>
      <c r="DB294" s="33">
        <v>10016.01807</v>
      </c>
      <c r="DC294" s="33">
        <v>10254.32699</v>
      </c>
      <c r="DD294" s="33">
        <v>10323.589180000001</v>
      </c>
      <c r="DE294" s="33">
        <v>10254.32699</v>
      </c>
      <c r="DF294" s="33">
        <v>10016.01807</v>
      </c>
      <c r="DG294" s="33">
        <v>10254.32699</v>
      </c>
      <c r="DH294" s="33">
        <v>10323.589180000001</v>
      </c>
      <c r="DI294" s="33">
        <v>10254.32699</v>
      </c>
      <c r="DJ294" s="33">
        <v>10016.01807</v>
      </c>
      <c r="DK294" s="33">
        <v>10254.32699</v>
      </c>
      <c r="DL294" s="33">
        <v>10323.589180000001</v>
      </c>
      <c r="DM294" s="33">
        <v>10254.32699</v>
      </c>
      <c r="DN294" s="33">
        <v>10016.01807</v>
      </c>
      <c r="DO294" s="33">
        <v>10254.32699</v>
      </c>
      <c r="DP294" s="33">
        <v>10323.589180000001</v>
      </c>
      <c r="DQ294" s="33">
        <v>10254.32699</v>
      </c>
      <c r="DR294" s="33">
        <v>10016.01807</v>
      </c>
      <c r="DS294" s="33">
        <v>10254.32699</v>
      </c>
      <c r="DT294" s="33">
        <v>10323.589180000001</v>
      </c>
      <c r="DU294" s="33">
        <v>10254.32699</v>
      </c>
      <c r="DV294" s="33">
        <v>10016.01807</v>
      </c>
      <c r="DW294" s="33">
        <v>10254.32699</v>
      </c>
      <c r="DX294" s="33">
        <v>10323.589180000001</v>
      </c>
      <c r="DY294" s="33">
        <v>10254.32699</v>
      </c>
      <c r="DZ294" s="33">
        <v>10016.01807</v>
      </c>
      <c r="EA294" s="33">
        <v>10254.32699</v>
      </c>
      <c r="EB294" s="33">
        <v>10323.589180000001</v>
      </c>
      <c r="EC294" s="33">
        <v>10254.32699</v>
      </c>
      <c r="ED294" s="33">
        <v>10016.01807</v>
      </c>
      <c r="EE294" s="33">
        <v>10254.32699</v>
      </c>
      <c r="EF294" s="33">
        <v>10323.589180000001</v>
      </c>
      <c r="EG294" s="33">
        <v>10254.32699</v>
      </c>
      <c r="EH294" s="33">
        <v>10016.01807</v>
      </c>
      <c r="EI294" s="33">
        <v>10254.32699</v>
      </c>
      <c r="EJ294" s="33">
        <v>10323.589180000001</v>
      </c>
      <c r="EK294" s="33">
        <v>10254.32699</v>
      </c>
      <c r="EL294" s="33">
        <v>10016.01807</v>
      </c>
      <c r="EM294" s="33">
        <v>10254.32699</v>
      </c>
      <c r="EN294" s="33">
        <v>10323.589180000001</v>
      </c>
      <c r="EO294" s="33">
        <v>10254.32699</v>
      </c>
      <c r="EP294" s="33">
        <v>10016.01807</v>
      </c>
      <c r="EQ294" s="33">
        <v>10254.32699</v>
      </c>
      <c r="ER294" s="33">
        <v>10323.589180000001</v>
      </c>
      <c r="ES294" s="33">
        <v>10254.32699</v>
      </c>
      <c r="ET294" s="33">
        <v>10016.01807</v>
      </c>
      <c r="EU294" s="33">
        <v>10254.32699</v>
      </c>
      <c r="EV294" s="33">
        <v>10323.589180000001</v>
      </c>
      <c r="EW294" s="33">
        <v>10254.32699</v>
      </c>
      <c r="EX294" s="33">
        <v>10016.01807</v>
      </c>
      <c r="EY294" s="33">
        <v>10254.32699</v>
      </c>
      <c r="EZ294" s="33">
        <v>10323.589180000001</v>
      </c>
      <c r="FA294" s="33">
        <v>10254.32699</v>
      </c>
      <c r="FB294" s="33">
        <v>10016.01807</v>
      </c>
      <c r="FC294" s="33">
        <v>10254.32699</v>
      </c>
    </row>
    <row r="295" spans="2:159" x14ac:dyDescent="0.25">
      <c r="B295" s="33" t="s">
        <v>62</v>
      </c>
      <c r="C295" s="33" t="s">
        <v>37</v>
      </c>
    </row>
    <row r="296" spans="2:159" x14ac:dyDescent="0.25">
      <c r="B296" s="33" t="s">
        <v>62</v>
      </c>
      <c r="C296" s="33" t="s">
        <v>38</v>
      </c>
    </row>
    <row r="297" spans="2:159" x14ac:dyDescent="0.25">
      <c r="B297" s="33" t="s">
        <v>62</v>
      </c>
      <c r="C297" s="33" t="s">
        <v>39</v>
      </c>
    </row>
    <row r="298" spans="2:159" x14ac:dyDescent="0.25">
      <c r="B298" s="33" t="s">
        <v>62</v>
      </c>
      <c r="C298" s="33" t="s">
        <v>40</v>
      </c>
    </row>
    <row r="299" spans="2:159" x14ac:dyDescent="0.25">
      <c r="B299" s="33" t="s">
        <v>62</v>
      </c>
      <c r="C299" s="33" t="s">
        <v>41</v>
      </c>
    </row>
    <row r="300" spans="2:159" x14ac:dyDescent="0.25">
      <c r="B300" s="33" t="s">
        <v>62</v>
      </c>
      <c r="C300" s="33" t="s">
        <v>42</v>
      </c>
    </row>
    <row r="301" spans="2:159" x14ac:dyDescent="0.25">
      <c r="B301" s="33" t="s">
        <v>62</v>
      </c>
      <c r="C301" s="33" t="s">
        <v>43</v>
      </c>
    </row>
    <row r="302" spans="2:159" x14ac:dyDescent="0.25">
      <c r="B302" s="33" t="s">
        <v>62</v>
      </c>
      <c r="C302" s="33" t="s">
        <v>44</v>
      </c>
    </row>
    <row r="303" spans="2:159" x14ac:dyDescent="0.25">
      <c r="B303" s="33" t="s">
        <v>62</v>
      </c>
      <c r="C303" s="33" t="s">
        <v>45</v>
      </c>
    </row>
    <row r="304" spans="2:159" x14ac:dyDescent="0.25">
      <c r="B304" s="33" t="s">
        <v>62</v>
      </c>
      <c r="C304" s="33" t="s">
        <v>46</v>
      </c>
    </row>
    <row r="305" spans="2:159" x14ac:dyDescent="0.25">
      <c r="B305" s="33" t="s">
        <v>62</v>
      </c>
      <c r="C305" s="33" t="s">
        <v>15</v>
      </c>
      <c r="D305" s="33">
        <v>0</v>
      </c>
      <c r="E305" s="33">
        <v>0</v>
      </c>
      <c r="F305" s="33">
        <v>0</v>
      </c>
      <c r="G305" s="33">
        <v>0</v>
      </c>
      <c r="H305" s="33">
        <v>0</v>
      </c>
      <c r="I305" s="33">
        <v>0</v>
      </c>
      <c r="J305" s="33">
        <v>0</v>
      </c>
      <c r="K305" s="33">
        <v>0</v>
      </c>
      <c r="L305" s="33">
        <v>0</v>
      </c>
      <c r="M305" s="33">
        <v>0</v>
      </c>
      <c r="N305" s="33">
        <v>0</v>
      </c>
      <c r="O305" s="33">
        <v>0</v>
      </c>
      <c r="P305" s="33">
        <v>0</v>
      </c>
      <c r="Q305" s="33">
        <v>0</v>
      </c>
      <c r="R305" s="33">
        <v>0</v>
      </c>
      <c r="S305" s="33">
        <v>0</v>
      </c>
      <c r="T305" s="33">
        <v>0</v>
      </c>
      <c r="U305" s="33">
        <v>0</v>
      </c>
      <c r="V305" s="33">
        <v>0</v>
      </c>
      <c r="W305" s="33">
        <v>0</v>
      </c>
      <c r="X305" s="33">
        <v>0</v>
      </c>
      <c r="Y305" s="33">
        <v>0</v>
      </c>
      <c r="Z305" s="33">
        <v>0</v>
      </c>
      <c r="AA305" s="33">
        <v>0</v>
      </c>
      <c r="AB305" s="33">
        <v>0</v>
      </c>
      <c r="AC305" s="33">
        <v>0</v>
      </c>
      <c r="AD305" s="33">
        <v>0</v>
      </c>
      <c r="AE305" s="33">
        <v>0</v>
      </c>
      <c r="AF305" s="33">
        <v>0</v>
      </c>
      <c r="AG305" s="33">
        <v>0</v>
      </c>
      <c r="AH305" s="33">
        <v>0</v>
      </c>
      <c r="AI305" s="33">
        <v>0</v>
      </c>
      <c r="AJ305" s="33">
        <v>0</v>
      </c>
      <c r="AK305" s="33">
        <v>0</v>
      </c>
      <c r="AL305" s="33">
        <v>0</v>
      </c>
      <c r="AM305" s="33">
        <v>0</v>
      </c>
      <c r="AN305" s="33">
        <v>0</v>
      </c>
      <c r="AO305" s="33">
        <v>0</v>
      </c>
      <c r="AP305" s="33">
        <v>0</v>
      </c>
      <c r="AQ305" s="33">
        <v>0</v>
      </c>
      <c r="AR305" s="33">
        <v>0</v>
      </c>
      <c r="AS305" s="33">
        <v>0</v>
      </c>
      <c r="AT305" s="33">
        <v>0</v>
      </c>
      <c r="AU305" s="33">
        <v>0</v>
      </c>
      <c r="AV305" s="33">
        <v>0</v>
      </c>
      <c r="AW305" s="33">
        <v>0</v>
      </c>
      <c r="AX305" s="33">
        <v>0</v>
      </c>
      <c r="AY305" s="33">
        <v>0</v>
      </c>
      <c r="AZ305" s="33">
        <v>0</v>
      </c>
      <c r="BA305" s="33">
        <v>0</v>
      </c>
      <c r="BB305" s="33">
        <v>0</v>
      </c>
      <c r="BC305" s="33">
        <v>0</v>
      </c>
      <c r="BD305" s="33">
        <v>0</v>
      </c>
      <c r="BE305" s="33">
        <v>0</v>
      </c>
      <c r="BF305" s="33">
        <v>0</v>
      </c>
      <c r="BG305" s="33">
        <v>0</v>
      </c>
      <c r="BH305" s="33">
        <v>0</v>
      </c>
      <c r="BI305" s="33">
        <v>0</v>
      </c>
      <c r="BJ305" s="33">
        <v>0</v>
      </c>
      <c r="BK305" s="33">
        <v>0</v>
      </c>
      <c r="BL305" s="33">
        <v>0</v>
      </c>
      <c r="BM305" s="33">
        <v>0</v>
      </c>
      <c r="BN305" s="33">
        <v>0</v>
      </c>
      <c r="BO305" s="33">
        <v>0</v>
      </c>
      <c r="BP305" s="33">
        <v>0</v>
      </c>
      <c r="BQ305" s="33">
        <v>0</v>
      </c>
      <c r="BR305" s="33">
        <v>0</v>
      </c>
      <c r="BS305" s="33">
        <v>0</v>
      </c>
      <c r="BT305" s="33">
        <v>0</v>
      </c>
      <c r="BU305" s="33">
        <v>0</v>
      </c>
      <c r="BV305" s="33">
        <v>0</v>
      </c>
      <c r="BW305" s="33">
        <v>0</v>
      </c>
      <c r="BX305" s="33">
        <v>1189.5664939999999</v>
      </c>
      <c r="BY305" s="33">
        <v>1181.58555</v>
      </c>
      <c r="BZ305" s="33">
        <v>1154.125691</v>
      </c>
      <c r="CA305" s="33">
        <v>1181.58555</v>
      </c>
      <c r="CB305" s="33">
        <v>2453.176512</v>
      </c>
      <c r="CC305" s="33">
        <v>2436.7178570000001</v>
      </c>
      <c r="CD305" s="33">
        <v>2380.0889240000001</v>
      </c>
      <c r="CE305" s="33">
        <v>2436.7178570000001</v>
      </c>
      <c r="CF305" s="33">
        <v>3751.1866960000002</v>
      </c>
      <c r="CG305" s="33">
        <v>3726.0195349999999</v>
      </c>
      <c r="CH305" s="33">
        <v>3639.4274380000002</v>
      </c>
      <c r="CI305" s="33">
        <v>3726.0195349999999</v>
      </c>
      <c r="CJ305" s="33">
        <v>5046.1251220000004</v>
      </c>
      <c r="CK305" s="33">
        <v>5012.2700640000003</v>
      </c>
      <c r="CL305" s="33">
        <v>4895.7857110000004</v>
      </c>
      <c r="CM305" s="33">
        <v>5012.2700640000003</v>
      </c>
      <c r="CN305" s="33">
        <v>6376.1981349999996</v>
      </c>
      <c r="CO305" s="33">
        <v>6333.419457</v>
      </c>
      <c r="CP305" s="33">
        <v>6186.231804</v>
      </c>
      <c r="CQ305" s="33">
        <v>6333.419457</v>
      </c>
      <c r="CR305" s="33">
        <v>7747.3701279999996</v>
      </c>
      <c r="CS305" s="33">
        <v>7695.3920930000004</v>
      </c>
      <c r="CT305" s="33">
        <v>7516.5524139999998</v>
      </c>
      <c r="CU305" s="33">
        <v>7695.3920930000004</v>
      </c>
      <c r="CV305" s="33">
        <v>9203.8735730000008</v>
      </c>
      <c r="CW305" s="33">
        <v>9142.1236819999995</v>
      </c>
      <c r="CX305" s="33">
        <v>8929.6621930000001</v>
      </c>
      <c r="CY305" s="33">
        <v>9142.1236819999995</v>
      </c>
      <c r="CZ305" s="33">
        <v>10323.589180000001</v>
      </c>
      <c r="DA305" s="33">
        <v>10254.32699</v>
      </c>
      <c r="DB305" s="33">
        <v>10016.01807</v>
      </c>
      <c r="DC305" s="33">
        <v>10254.32699</v>
      </c>
      <c r="DD305" s="33">
        <v>10323.589180000001</v>
      </c>
      <c r="DE305" s="33">
        <v>10254.32699</v>
      </c>
      <c r="DF305" s="33">
        <v>10016.01807</v>
      </c>
      <c r="DG305" s="33">
        <v>10254.32699</v>
      </c>
      <c r="DH305" s="33">
        <v>10323.589180000001</v>
      </c>
      <c r="DI305" s="33">
        <v>10254.32699</v>
      </c>
      <c r="DJ305" s="33">
        <v>10016.01807</v>
      </c>
      <c r="DK305" s="33">
        <v>10254.32699</v>
      </c>
      <c r="DL305" s="33">
        <v>10323.589180000001</v>
      </c>
      <c r="DM305" s="33">
        <v>10254.32699</v>
      </c>
      <c r="DN305" s="33">
        <v>10016.01807</v>
      </c>
      <c r="DO305" s="33">
        <v>10254.32699</v>
      </c>
      <c r="DP305" s="33">
        <v>10323.589180000001</v>
      </c>
      <c r="DQ305" s="33">
        <v>10254.32699</v>
      </c>
      <c r="DR305" s="33">
        <v>10016.01807</v>
      </c>
      <c r="DS305" s="33">
        <v>10254.32699</v>
      </c>
      <c r="DT305" s="33">
        <v>10323.589180000001</v>
      </c>
      <c r="DU305" s="33">
        <v>10254.32699</v>
      </c>
      <c r="DV305" s="33">
        <v>10016.01807</v>
      </c>
      <c r="DW305" s="33">
        <v>10254.32699</v>
      </c>
      <c r="DX305" s="33">
        <v>10323.589180000001</v>
      </c>
      <c r="DY305" s="33">
        <v>10254.32699</v>
      </c>
      <c r="DZ305" s="33">
        <v>10016.01807</v>
      </c>
      <c r="EA305" s="33">
        <v>10254.32699</v>
      </c>
      <c r="EB305" s="33">
        <v>10323.589180000001</v>
      </c>
      <c r="EC305" s="33">
        <v>10254.32699</v>
      </c>
      <c r="ED305" s="33">
        <v>10016.01807</v>
      </c>
      <c r="EE305" s="33">
        <v>10254.32699</v>
      </c>
      <c r="EF305" s="33">
        <v>10323.589180000001</v>
      </c>
      <c r="EG305" s="33">
        <v>10254.32699</v>
      </c>
      <c r="EH305" s="33">
        <v>10016.01807</v>
      </c>
      <c r="EI305" s="33">
        <v>10254.32699</v>
      </c>
      <c r="EJ305" s="33">
        <v>10323.589180000001</v>
      </c>
      <c r="EK305" s="33">
        <v>10254.32699</v>
      </c>
      <c r="EL305" s="33">
        <v>10016.01807</v>
      </c>
      <c r="EM305" s="33">
        <v>10254.32699</v>
      </c>
      <c r="EN305" s="33">
        <v>10323.589180000001</v>
      </c>
      <c r="EO305" s="33">
        <v>10254.32699</v>
      </c>
      <c r="EP305" s="33">
        <v>10016.01807</v>
      </c>
      <c r="EQ305" s="33">
        <v>10254.32699</v>
      </c>
      <c r="ER305" s="33">
        <v>10323.589180000001</v>
      </c>
      <c r="ES305" s="33">
        <v>10254.32699</v>
      </c>
      <c r="ET305" s="33">
        <v>10016.01807</v>
      </c>
      <c r="EU305" s="33">
        <v>10254.32699</v>
      </c>
      <c r="EV305" s="33">
        <v>10323.589180000001</v>
      </c>
      <c r="EW305" s="33">
        <v>10254.32699</v>
      </c>
      <c r="EX305" s="33">
        <v>10016.01807</v>
      </c>
      <c r="EY305" s="33">
        <v>10254.32699</v>
      </c>
      <c r="EZ305" s="33">
        <v>10323.589180000001</v>
      </c>
      <c r="FA305" s="33">
        <v>10254.32699</v>
      </c>
      <c r="FB305" s="33">
        <v>10016.01807</v>
      </c>
      <c r="FC305" s="33">
        <v>10254.32699</v>
      </c>
    </row>
    <row r="306" spans="2:159" x14ac:dyDescent="0.25">
      <c r="B306" s="33" t="s">
        <v>63</v>
      </c>
      <c r="C306" s="33" t="s">
        <v>36</v>
      </c>
      <c r="DL306" s="33">
        <v>1341.966095</v>
      </c>
      <c r="DM306" s="33">
        <v>1332.962683</v>
      </c>
      <c r="DN306" s="33">
        <v>1301.9848440000001</v>
      </c>
      <c r="DO306" s="33">
        <v>1332.962683</v>
      </c>
      <c r="DP306" s="33">
        <v>2518.264533</v>
      </c>
      <c r="DQ306" s="33">
        <v>2501.3691950000002</v>
      </c>
      <c r="DR306" s="33">
        <v>2443.2377759999999</v>
      </c>
      <c r="DS306" s="33">
        <v>2501.3691950000002</v>
      </c>
      <c r="DT306" s="33">
        <v>3700.373419</v>
      </c>
      <c r="DU306" s="33">
        <v>3675.5471699999998</v>
      </c>
      <c r="DV306" s="33">
        <v>3590.1280430000002</v>
      </c>
      <c r="DW306" s="33">
        <v>3675.5471699999998</v>
      </c>
      <c r="DX306" s="33">
        <v>4878.6976189999996</v>
      </c>
      <c r="DY306" s="33">
        <v>4845.9658520000003</v>
      </c>
      <c r="DZ306" s="33">
        <v>4733.3463830000001</v>
      </c>
      <c r="EA306" s="33">
        <v>4845.9658520000003</v>
      </c>
      <c r="EB306" s="33">
        <v>6075.907948</v>
      </c>
      <c r="EC306" s="33">
        <v>6035.1439540000001</v>
      </c>
      <c r="ED306" s="33">
        <v>5894.888175</v>
      </c>
      <c r="EE306" s="33">
        <v>6035.1439540000001</v>
      </c>
      <c r="EF306" s="33">
        <v>7290.5208910000001</v>
      </c>
      <c r="EG306" s="33">
        <v>7241.6079129999998</v>
      </c>
      <c r="EH306" s="33">
        <v>7073.3141050000004</v>
      </c>
      <c r="EI306" s="33">
        <v>7241.6079129999998</v>
      </c>
      <c r="EJ306" s="33">
        <v>8507.2383389999995</v>
      </c>
      <c r="EK306" s="33">
        <v>8450.1622580000003</v>
      </c>
      <c r="EL306" s="33">
        <v>8253.781841</v>
      </c>
      <c r="EM306" s="33">
        <v>8450.1622580000003</v>
      </c>
      <c r="EN306" s="33">
        <v>9709.6219639999999</v>
      </c>
      <c r="EO306" s="33">
        <v>9644.4789469999996</v>
      </c>
      <c r="EP306" s="33">
        <v>9420.3428019999992</v>
      </c>
      <c r="EQ306" s="33">
        <v>9644.4789469999996</v>
      </c>
      <c r="ER306" s="33">
        <v>11044.34432</v>
      </c>
      <c r="ES306" s="33">
        <v>10970.24649</v>
      </c>
      <c r="ET306" s="33">
        <v>10715.299720000001</v>
      </c>
      <c r="EU306" s="33">
        <v>10970.24649</v>
      </c>
      <c r="EV306" s="33">
        <v>12317.409739999999</v>
      </c>
      <c r="EW306" s="33">
        <v>12234.770759999999</v>
      </c>
      <c r="EX306" s="33">
        <v>11950.43665</v>
      </c>
      <c r="EY306" s="33">
        <v>12234.770759999999</v>
      </c>
      <c r="EZ306" s="33">
        <v>13559.15719</v>
      </c>
      <c r="FA306" s="33">
        <v>13468.187180000001</v>
      </c>
      <c r="FB306" s="33">
        <v>13155.18866</v>
      </c>
      <c r="FC306" s="33">
        <v>13468.187180000001</v>
      </c>
    </row>
    <row r="307" spans="2:159" x14ac:dyDescent="0.25">
      <c r="B307" s="33" t="s">
        <v>63</v>
      </c>
      <c r="C307" s="33" t="s">
        <v>37</v>
      </c>
    </row>
    <row r="308" spans="2:159" x14ac:dyDescent="0.25">
      <c r="B308" s="33" t="s">
        <v>63</v>
      </c>
      <c r="C308" s="33" t="s">
        <v>38</v>
      </c>
    </row>
    <row r="309" spans="2:159" x14ac:dyDescent="0.25">
      <c r="B309" s="33" t="s">
        <v>63</v>
      </c>
      <c r="C309" s="33" t="s">
        <v>39</v>
      </c>
    </row>
    <row r="310" spans="2:159" x14ac:dyDescent="0.25">
      <c r="B310" s="33" t="s">
        <v>63</v>
      </c>
      <c r="C310" s="33" t="s">
        <v>40</v>
      </c>
    </row>
    <row r="311" spans="2:159" x14ac:dyDescent="0.25">
      <c r="B311" s="33" t="s">
        <v>63</v>
      </c>
      <c r="C311" s="33" t="s">
        <v>41</v>
      </c>
    </row>
    <row r="312" spans="2:159" x14ac:dyDescent="0.25">
      <c r="B312" s="33" t="s">
        <v>63</v>
      </c>
      <c r="C312" s="33" t="s">
        <v>42</v>
      </c>
    </row>
    <row r="313" spans="2:159" x14ac:dyDescent="0.25">
      <c r="B313" s="33" t="s">
        <v>63</v>
      </c>
      <c r="C313" s="33" t="s">
        <v>43</v>
      </c>
    </row>
    <row r="314" spans="2:159" x14ac:dyDescent="0.25">
      <c r="B314" s="33" t="s">
        <v>63</v>
      </c>
      <c r="C314" s="33" t="s">
        <v>44</v>
      </c>
    </row>
    <row r="315" spans="2:159" x14ac:dyDescent="0.25">
      <c r="B315" s="33" t="s">
        <v>63</v>
      </c>
      <c r="C315" s="33" t="s">
        <v>45</v>
      </c>
    </row>
    <row r="316" spans="2:159" x14ac:dyDescent="0.25">
      <c r="B316" s="33" t="s">
        <v>63</v>
      </c>
      <c r="C316" s="33" t="s">
        <v>46</v>
      </c>
    </row>
    <row r="317" spans="2:159" x14ac:dyDescent="0.25">
      <c r="B317" s="33" t="s">
        <v>63</v>
      </c>
      <c r="C317" s="33" t="s">
        <v>15</v>
      </c>
      <c r="D317" s="33">
        <v>0</v>
      </c>
      <c r="E317" s="33">
        <v>0</v>
      </c>
      <c r="F317" s="33">
        <v>0</v>
      </c>
      <c r="G317" s="33">
        <v>0</v>
      </c>
      <c r="H317" s="33">
        <v>0</v>
      </c>
      <c r="I317" s="33">
        <v>0</v>
      </c>
      <c r="J317" s="33">
        <v>0</v>
      </c>
      <c r="K317" s="33">
        <v>0</v>
      </c>
      <c r="L317" s="33">
        <v>0</v>
      </c>
      <c r="M317" s="33">
        <v>0</v>
      </c>
      <c r="N317" s="33">
        <v>0</v>
      </c>
      <c r="O317" s="33">
        <v>0</v>
      </c>
      <c r="P317" s="33">
        <v>0</v>
      </c>
      <c r="Q317" s="33">
        <v>0</v>
      </c>
      <c r="R317" s="33">
        <v>0</v>
      </c>
      <c r="S317" s="33">
        <v>0</v>
      </c>
      <c r="T317" s="33">
        <v>0</v>
      </c>
      <c r="U317" s="33">
        <v>0</v>
      </c>
      <c r="V317" s="33">
        <v>0</v>
      </c>
      <c r="W317" s="33">
        <v>0</v>
      </c>
      <c r="X317" s="33">
        <v>0</v>
      </c>
      <c r="Y317" s="33">
        <v>0</v>
      </c>
      <c r="Z317" s="33">
        <v>0</v>
      </c>
      <c r="AA317" s="33">
        <v>0</v>
      </c>
      <c r="AB317" s="33">
        <v>0</v>
      </c>
      <c r="AC317" s="33">
        <v>0</v>
      </c>
      <c r="AD317" s="33">
        <v>0</v>
      </c>
      <c r="AE317" s="33">
        <v>0</v>
      </c>
      <c r="AF317" s="33">
        <v>0</v>
      </c>
      <c r="AG317" s="33">
        <v>0</v>
      </c>
      <c r="AH317" s="33">
        <v>0</v>
      </c>
      <c r="AI317" s="33">
        <v>0</v>
      </c>
      <c r="AJ317" s="33">
        <v>0</v>
      </c>
      <c r="AK317" s="33">
        <v>0</v>
      </c>
      <c r="AL317" s="33">
        <v>0</v>
      </c>
      <c r="AM317" s="33">
        <v>0</v>
      </c>
      <c r="AN317" s="33">
        <v>0</v>
      </c>
      <c r="AO317" s="33">
        <v>0</v>
      </c>
      <c r="AP317" s="33">
        <v>0</v>
      </c>
      <c r="AQ317" s="33">
        <v>0</v>
      </c>
      <c r="AR317" s="33">
        <v>0</v>
      </c>
      <c r="AS317" s="33">
        <v>0</v>
      </c>
      <c r="AT317" s="33">
        <v>0</v>
      </c>
      <c r="AU317" s="33">
        <v>0</v>
      </c>
      <c r="AV317" s="33">
        <v>0</v>
      </c>
      <c r="AW317" s="33">
        <v>0</v>
      </c>
      <c r="AX317" s="33">
        <v>0</v>
      </c>
      <c r="AY317" s="33">
        <v>0</v>
      </c>
      <c r="AZ317" s="33">
        <v>0</v>
      </c>
      <c r="BA317" s="33">
        <v>0</v>
      </c>
      <c r="BB317" s="33">
        <v>0</v>
      </c>
      <c r="BC317" s="33">
        <v>0</v>
      </c>
      <c r="BD317" s="33">
        <v>0</v>
      </c>
      <c r="BE317" s="33">
        <v>0</v>
      </c>
      <c r="BF317" s="33">
        <v>0</v>
      </c>
      <c r="BG317" s="33">
        <v>0</v>
      </c>
      <c r="BH317" s="33">
        <v>0</v>
      </c>
      <c r="BI317" s="33">
        <v>0</v>
      </c>
      <c r="BJ317" s="33">
        <v>0</v>
      </c>
      <c r="BK317" s="33">
        <v>0</v>
      </c>
      <c r="BL317" s="33">
        <v>0</v>
      </c>
      <c r="BM317" s="33">
        <v>0</v>
      </c>
      <c r="BN317" s="33">
        <v>0</v>
      </c>
      <c r="BO317" s="33">
        <v>0</v>
      </c>
      <c r="BP317" s="33">
        <v>0</v>
      </c>
      <c r="BQ317" s="33">
        <v>0</v>
      </c>
      <c r="BR317" s="33">
        <v>0</v>
      </c>
      <c r="BS317" s="33">
        <v>0</v>
      </c>
      <c r="BT317" s="33">
        <v>0</v>
      </c>
      <c r="BU317" s="33">
        <v>0</v>
      </c>
      <c r="BV317" s="33">
        <v>0</v>
      </c>
      <c r="BW317" s="33">
        <v>0</v>
      </c>
      <c r="BX317" s="33">
        <v>0</v>
      </c>
      <c r="BY317" s="33">
        <v>0</v>
      </c>
      <c r="BZ317" s="33">
        <v>0</v>
      </c>
      <c r="CA317" s="33">
        <v>0</v>
      </c>
      <c r="CB317" s="33">
        <v>0</v>
      </c>
      <c r="CC317" s="33">
        <v>0</v>
      </c>
      <c r="CD317" s="33">
        <v>0</v>
      </c>
      <c r="CE317" s="33">
        <v>0</v>
      </c>
      <c r="CF317" s="33">
        <v>0</v>
      </c>
      <c r="CG317" s="33">
        <v>0</v>
      </c>
      <c r="CH317" s="33">
        <v>0</v>
      </c>
      <c r="CI317" s="33">
        <v>0</v>
      </c>
      <c r="CJ317" s="33">
        <v>0</v>
      </c>
      <c r="CK317" s="33">
        <v>0</v>
      </c>
      <c r="CL317" s="33">
        <v>0</v>
      </c>
      <c r="CM317" s="33">
        <v>0</v>
      </c>
      <c r="CN317" s="33">
        <v>0</v>
      </c>
      <c r="CO317" s="33">
        <v>0</v>
      </c>
      <c r="CP317" s="33">
        <v>0</v>
      </c>
      <c r="CQ317" s="33">
        <v>0</v>
      </c>
      <c r="CR317" s="33">
        <v>0</v>
      </c>
      <c r="CS317" s="33">
        <v>0</v>
      </c>
      <c r="CT317" s="33">
        <v>0</v>
      </c>
      <c r="CU317" s="33">
        <v>0</v>
      </c>
      <c r="CV317" s="33">
        <v>0</v>
      </c>
      <c r="CW317" s="33">
        <v>0</v>
      </c>
      <c r="CX317" s="33">
        <v>0</v>
      </c>
      <c r="CY317" s="33">
        <v>0</v>
      </c>
      <c r="CZ317" s="33">
        <v>0</v>
      </c>
      <c r="DA317" s="33">
        <v>0</v>
      </c>
      <c r="DB317" s="33">
        <v>0</v>
      </c>
      <c r="DC317" s="33">
        <v>0</v>
      </c>
      <c r="DD317" s="33">
        <v>0</v>
      </c>
      <c r="DE317" s="33">
        <v>0</v>
      </c>
      <c r="DF317" s="33">
        <v>0</v>
      </c>
      <c r="DG317" s="33">
        <v>0</v>
      </c>
      <c r="DH317" s="33">
        <v>0</v>
      </c>
      <c r="DI317" s="33">
        <v>0</v>
      </c>
      <c r="DJ317" s="33">
        <v>0</v>
      </c>
      <c r="DK317" s="33">
        <v>0</v>
      </c>
      <c r="DL317" s="33">
        <v>1341.966095</v>
      </c>
      <c r="DM317" s="33">
        <v>1332.962683</v>
      </c>
      <c r="DN317" s="33">
        <v>1301.9848440000001</v>
      </c>
      <c r="DO317" s="33">
        <v>1332.962683</v>
      </c>
      <c r="DP317" s="33">
        <v>2518.264533</v>
      </c>
      <c r="DQ317" s="33">
        <v>2501.3691950000002</v>
      </c>
      <c r="DR317" s="33">
        <v>2443.2377759999999</v>
      </c>
      <c r="DS317" s="33">
        <v>2501.3691950000002</v>
      </c>
      <c r="DT317" s="33">
        <v>3700.373419</v>
      </c>
      <c r="DU317" s="33">
        <v>3675.5471699999998</v>
      </c>
      <c r="DV317" s="33">
        <v>3590.1280430000002</v>
      </c>
      <c r="DW317" s="33">
        <v>3675.5471699999998</v>
      </c>
      <c r="DX317" s="33">
        <v>4878.6976189999996</v>
      </c>
      <c r="DY317" s="33">
        <v>4845.9658520000003</v>
      </c>
      <c r="DZ317" s="33">
        <v>4733.3463830000001</v>
      </c>
      <c r="EA317" s="33">
        <v>4845.9658520000003</v>
      </c>
      <c r="EB317" s="33">
        <v>6075.907948</v>
      </c>
      <c r="EC317" s="33">
        <v>6035.1439540000001</v>
      </c>
      <c r="ED317" s="33">
        <v>5894.888175</v>
      </c>
      <c r="EE317" s="33">
        <v>6035.1439540000001</v>
      </c>
      <c r="EF317" s="33">
        <v>7290.5208910000001</v>
      </c>
      <c r="EG317" s="33">
        <v>7241.6079129999998</v>
      </c>
      <c r="EH317" s="33">
        <v>7073.3141050000004</v>
      </c>
      <c r="EI317" s="33">
        <v>7241.6079129999998</v>
      </c>
      <c r="EJ317" s="33">
        <v>8507.2383389999995</v>
      </c>
      <c r="EK317" s="33">
        <v>8450.1622580000003</v>
      </c>
      <c r="EL317" s="33">
        <v>8253.781841</v>
      </c>
      <c r="EM317" s="33">
        <v>8450.1622580000003</v>
      </c>
      <c r="EN317" s="33">
        <v>9709.6219639999999</v>
      </c>
      <c r="EO317" s="33">
        <v>9644.4789469999996</v>
      </c>
      <c r="EP317" s="33">
        <v>9420.3428019999992</v>
      </c>
      <c r="EQ317" s="33">
        <v>9644.4789469999996</v>
      </c>
      <c r="ER317" s="33">
        <v>11044.34432</v>
      </c>
      <c r="ES317" s="33">
        <v>10970.24649</v>
      </c>
      <c r="ET317" s="33">
        <v>10715.299720000001</v>
      </c>
      <c r="EU317" s="33">
        <v>10970.24649</v>
      </c>
      <c r="EV317" s="33">
        <v>12317.409739999999</v>
      </c>
      <c r="EW317" s="33">
        <v>12234.770759999999</v>
      </c>
      <c r="EX317" s="33">
        <v>11950.43665</v>
      </c>
      <c r="EY317" s="33">
        <v>12234.770759999999</v>
      </c>
      <c r="EZ317" s="33">
        <v>13559.15719</v>
      </c>
      <c r="FA317" s="33">
        <v>13468.187180000001</v>
      </c>
      <c r="FB317" s="33">
        <v>13155.18866</v>
      </c>
      <c r="FC317" s="33">
        <v>13468.187180000001</v>
      </c>
    </row>
    <row r="318" spans="2:159" x14ac:dyDescent="0.25">
      <c r="B318" s="33" t="s">
        <v>64</v>
      </c>
      <c r="C318" s="33" t="s">
        <v>36</v>
      </c>
    </row>
    <row r="319" spans="2:159" x14ac:dyDescent="0.25">
      <c r="B319" s="33" t="s">
        <v>64</v>
      </c>
      <c r="C319" s="33" t="s">
        <v>37</v>
      </c>
    </row>
    <row r="320" spans="2:159" x14ac:dyDescent="0.25">
      <c r="B320" s="33" t="s">
        <v>64</v>
      </c>
      <c r="C320" s="33" t="s">
        <v>38</v>
      </c>
    </row>
    <row r="321" spans="2:159" x14ac:dyDescent="0.25">
      <c r="B321" s="33" t="s">
        <v>64</v>
      </c>
      <c r="C321" s="33" t="s">
        <v>39</v>
      </c>
    </row>
    <row r="322" spans="2:159" x14ac:dyDescent="0.25">
      <c r="B322" s="33" t="s">
        <v>64</v>
      </c>
      <c r="C322" s="33" t="s">
        <v>40</v>
      </c>
    </row>
    <row r="323" spans="2:159" x14ac:dyDescent="0.25">
      <c r="B323" s="33" t="s">
        <v>64</v>
      </c>
      <c r="C323" s="33" t="s">
        <v>41</v>
      </c>
    </row>
    <row r="324" spans="2:159" x14ac:dyDescent="0.25">
      <c r="B324" s="33" t="s">
        <v>64</v>
      </c>
      <c r="C324" s="33" t="s">
        <v>42</v>
      </c>
    </row>
    <row r="325" spans="2:159" x14ac:dyDescent="0.25">
      <c r="B325" s="33" t="s">
        <v>64</v>
      </c>
      <c r="C325" s="33" t="s">
        <v>43</v>
      </c>
    </row>
    <row r="326" spans="2:159" x14ac:dyDescent="0.25">
      <c r="B326" s="33" t="s">
        <v>64</v>
      </c>
      <c r="C326" s="33" t="s">
        <v>44</v>
      </c>
    </row>
    <row r="327" spans="2:159" x14ac:dyDescent="0.25">
      <c r="B327" s="33" t="s">
        <v>64</v>
      </c>
      <c r="C327" s="33" t="s">
        <v>45</v>
      </c>
    </row>
    <row r="328" spans="2:159" x14ac:dyDescent="0.25">
      <c r="B328" s="33" t="s">
        <v>64</v>
      </c>
      <c r="C328" s="33" t="s">
        <v>46</v>
      </c>
    </row>
    <row r="329" spans="2:159" x14ac:dyDescent="0.25">
      <c r="B329" s="33" t="s">
        <v>64</v>
      </c>
      <c r="C329" s="33" t="s">
        <v>15</v>
      </c>
      <c r="D329" s="33">
        <v>0</v>
      </c>
      <c r="E329" s="33">
        <v>0</v>
      </c>
      <c r="F329" s="33">
        <v>0</v>
      </c>
      <c r="G329" s="33">
        <v>0</v>
      </c>
      <c r="H329" s="33">
        <v>0</v>
      </c>
      <c r="I329" s="33">
        <v>0</v>
      </c>
      <c r="J329" s="33">
        <v>0</v>
      </c>
      <c r="K329" s="33">
        <v>0</v>
      </c>
      <c r="L329" s="33">
        <v>0</v>
      </c>
      <c r="M329" s="33">
        <v>0</v>
      </c>
      <c r="N329" s="33">
        <v>0</v>
      </c>
      <c r="O329" s="33">
        <v>0</v>
      </c>
      <c r="P329" s="33">
        <v>0</v>
      </c>
      <c r="Q329" s="33">
        <v>0</v>
      </c>
      <c r="R329" s="33">
        <v>0</v>
      </c>
      <c r="S329" s="33">
        <v>0</v>
      </c>
      <c r="T329" s="33">
        <v>0</v>
      </c>
      <c r="U329" s="33">
        <v>0</v>
      </c>
      <c r="V329" s="33">
        <v>0</v>
      </c>
      <c r="W329" s="33">
        <v>0</v>
      </c>
      <c r="X329" s="33">
        <v>0</v>
      </c>
      <c r="Y329" s="33">
        <v>0</v>
      </c>
      <c r="Z329" s="33">
        <v>0</v>
      </c>
      <c r="AA329" s="33">
        <v>0</v>
      </c>
      <c r="AB329" s="33">
        <v>0</v>
      </c>
      <c r="AC329" s="33">
        <v>0</v>
      </c>
      <c r="AD329" s="33">
        <v>0</v>
      </c>
      <c r="AE329" s="33">
        <v>0</v>
      </c>
      <c r="AF329" s="33">
        <v>0</v>
      </c>
      <c r="AG329" s="33">
        <v>0</v>
      </c>
      <c r="AH329" s="33">
        <v>0</v>
      </c>
      <c r="AI329" s="33">
        <v>0</v>
      </c>
      <c r="AJ329" s="33">
        <v>0</v>
      </c>
      <c r="AK329" s="33">
        <v>0</v>
      </c>
      <c r="AL329" s="33">
        <v>0</v>
      </c>
      <c r="AM329" s="33">
        <v>0</v>
      </c>
      <c r="AN329" s="33">
        <v>0</v>
      </c>
      <c r="AO329" s="33">
        <v>0</v>
      </c>
      <c r="AP329" s="33">
        <v>0</v>
      </c>
      <c r="AQ329" s="33">
        <v>0</v>
      </c>
      <c r="AR329" s="33">
        <v>0</v>
      </c>
      <c r="AS329" s="33">
        <v>0</v>
      </c>
      <c r="AT329" s="33">
        <v>0</v>
      </c>
      <c r="AU329" s="33">
        <v>0</v>
      </c>
      <c r="AV329" s="33">
        <v>0</v>
      </c>
      <c r="AW329" s="33">
        <v>0</v>
      </c>
      <c r="AX329" s="33">
        <v>0</v>
      </c>
      <c r="AY329" s="33">
        <v>0</v>
      </c>
      <c r="AZ329" s="33">
        <v>0</v>
      </c>
      <c r="BA329" s="33">
        <v>0</v>
      </c>
      <c r="BB329" s="33">
        <v>0</v>
      </c>
      <c r="BC329" s="33">
        <v>0</v>
      </c>
      <c r="BD329" s="33">
        <v>0</v>
      </c>
      <c r="BE329" s="33">
        <v>0</v>
      </c>
      <c r="BF329" s="33">
        <v>0</v>
      </c>
      <c r="BG329" s="33">
        <v>0</v>
      </c>
      <c r="BH329" s="33">
        <v>0</v>
      </c>
      <c r="BI329" s="33">
        <v>0</v>
      </c>
      <c r="BJ329" s="33">
        <v>0</v>
      </c>
      <c r="BK329" s="33">
        <v>0</v>
      </c>
      <c r="BL329" s="33">
        <v>0</v>
      </c>
      <c r="BM329" s="33">
        <v>0</v>
      </c>
      <c r="BN329" s="33">
        <v>0</v>
      </c>
      <c r="BO329" s="33">
        <v>0</v>
      </c>
      <c r="BP329" s="33">
        <v>0</v>
      </c>
      <c r="BQ329" s="33">
        <v>0</v>
      </c>
      <c r="BR329" s="33">
        <v>0</v>
      </c>
      <c r="BS329" s="33">
        <v>0</v>
      </c>
      <c r="BT329" s="33">
        <v>0</v>
      </c>
      <c r="BU329" s="33">
        <v>0</v>
      </c>
      <c r="BV329" s="33">
        <v>0</v>
      </c>
      <c r="BW329" s="33">
        <v>0</v>
      </c>
      <c r="BX329" s="33">
        <v>0</v>
      </c>
      <c r="BY329" s="33">
        <v>0</v>
      </c>
      <c r="BZ329" s="33">
        <v>0</v>
      </c>
      <c r="CA329" s="33">
        <v>0</v>
      </c>
      <c r="CB329" s="33">
        <v>0</v>
      </c>
      <c r="CC329" s="33">
        <v>0</v>
      </c>
      <c r="CD329" s="33">
        <v>0</v>
      </c>
      <c r="CE329" s="33">
        <v>0</v>
      </c>
      <c r="CF329" s="33">
        <v>0</v>
      </c>
      <c r="CG329" s="33">
        <v>0</v>
      </c>
      <c r="CH329" s="33">
        <v>0</v>
      </c>
      <c r="CI329" s="33">
        <v>0</v>
      </c>
      <c r="CJ329" s="33">
        <v>0</v>
      </c>
      <c r="CK329" s="33">
        <v>0</v>
      </c>
      <c r="CL329" s="33">
        <v>0</v>
      </c>
      <c r="CM329" s="33">
        <v>0</v>
      </c>
      <c r="CN329" s="33">
        <v>0</v>
      </c>
      <c r="CO329" s="33">
        <v>0</v>
      </c>
      <c r="CP329" s="33">
        <v>0</v>
      </c>
      <c r="CQ329" s="33">
        <v>0</v>
      </c>
      <c r="CR329" s="33">
        <v>0</v>
      </c>
      <c r="CS329" s="33">
        <v>0</v>
      </c>
      <c r="CT329" s="33">
        <v>0</v>
      </c>
      <c r="CU329" s="33">
        <v>0</v>
      </c>
      <c r="CV329" s="33">
        <v>0</v>
      </c>
      <c r="CW329" s="33">
        <v>0</v>
      </c>
      <c r="CX329" s="33">
        <v>0</v>
      </c>
      <c r="CY329" s="33">
        <v>0</v>
      </c>
      <c r="CZ329" s="33">
        <v>0</v>
      </c>
      <c r="DA329" s="33">
        <v>0</v>
      </c>
      <c r="DB329" s="33">
        <v>0</v>
      </c>
      <c r="DC329" s="33">
        <v>0</v>
      </c>
      <c r="DD329" s="33">
        <v>0</v>
      </c>
      <c r="DE329" s="33">
        <v>0</v>
      </c>
      <c r="DF329" s="33">
        <v>0</v>
      </c>
      <c r="DG329" s="33">
        <v>0</v>
      </c>
      <c r="DH329" s="33">
        <v>0</v>
      </c>
      <c r="DI329" s="33">
        <v>0</v>
      </c>
      <c r="DJ329" s="33">
        <v>0</v>
      </c>
      <c r="DK329" s="33">
        <v>0</v>
      </c>
      <c r="DL329" s="33">
        <v>0</v>
      </c>
      <c r="DM329" s="33">
        <v>0</v>
      </c>
      <c r="DN329" s="33">
        <v>0</v>
      </c>
      <c r="DO329" s="33">
        <v>0</v>
      </c>
      <c r="DP329" s="33">
        <v>0</v>
      </c>
      <c r="DQ329" s="33">
        <v>0</v>
      </c>
      <c r="DR329" s="33">
        <v>0</v>
      </c>
      <c r="DS329" s="33">
        <v>0</v>
      </c>
      <c r="DT329" s="33">
        <v>0</v>
      </c>
      <c r="DU329" s="33">
        <v>0</v>
      </c>
      <c r="DV329" s="33">
        <v>0</v>
      </c>
      <c r="DW329" s="33">
        <v>0</v>
      </c>
      <c r="DX329" s="33">
        <v>0</v>
      </c>
      <c r="DY329" s="33">
        <v>0</v>
      </c>
      <c r="DZ329" s="33">
        <v>0</v>
      </c>
      <c r="EA329" s="33">
        <v>0</v>
      </c>
      <c r="EB329" s="33">
        <v>0</v>
      </c>
      <c r="EC329" s="33">
        <v>0</v>
      </c>
      <c r="ED329" s="33">
        <v>0</v>
      </c>
      <c r="EE329" s="33">
        <v>0</v>
      </c>
      <c r="EF329" s="33">
        <v>0</v>
      </c>
      <c r="EG329" s="33">
        <v>0</v>
      </c>
      <c r="EH329" s="33">
        <v>0</v>
      </c>
      <c r="EI329" s="33">
        <v>0</v>
      </c>
      <c r="EJ329" s="33">
        <v>0</v>
      </c>
      <c r="EK329" s="33">
        <v>0</v>
      </c>
      <c r="EL329" s="33">
        <v>0</v>
      </c>
      <c r="EM329" s="33">
        <v>0</v>
      </c>
      <c r="EN329" s="33">
        <v>0</v>
      </c>
      <c r="EO329" s="33">
        <v>0</v>
      </c>
      <c r="EP329" s="33">
        <v>0</v>
      </c>
      <c r="EQ329" s="33">
        <v>0</v>
      </c>
      <c r="ER329" s="33">
        <v>0</v>
      </c>
      <c r="ES329" s="33">
        <v>0</v>
      </c>
      <c r="ET329" s="33">
        <v>0</v>
      </c>
      <c r="EU329" s="33">
        <v>0</v>
      </c>
      <c r="EV329" s="33">
        <v>0</v>
      </c>
      <c r="EW329" s="33">
        <v>0</v>
      </c>
      <c r="EX329" s="33">
        <v>0</v>
      </c>
      <c r="EY329" s="33">
        <v>0</v>
      </c>
      <c r="EZ329" s="33">
        <v>0</v>
      </c>
      <c r="FA329" s="33">
        <v>0</v>
      </c>
      <c r="FB329" s="33">
        <v>0</v>
      </c>
      <c r="FC329" s="33">
        <v>0</v>
      </c>
    </row>
    <row r="330" spans="2:159" x14ac:dyDescent="0.25">
      <c r="B330" s="33" t="s">
        <v>65</v>
      </c>
      <c r="C330" s="33" t="s">
        <v>36</v>
      </c>
    </row>
    <row r="331" spans="2:159" x14ac:dyDescent="0.25">
      <c r="B331" s="33" t="s">
        <v>65</v>
      </c>
      <c r="C331" s="33" t="s">
        <v>37</v>
      </c>
    </row>
    <row r="332" spans="2:159" x14ac:dyDescent="0.25">
      <c r="B332" s="33" t="s">
        <v>65</v>
      </c>
      <c r="C332" s="33" t="s">
        <v>38</v>
      </c>
    </row>
    <row r="333" spans="2:159" x14ac:dyDescent="0.25">
      <c r="B333" s="33" t="s">
        <v>65</v>
      </c>
      <c r="C333" s="33" t="s">
        <v>39</v>
      </c>
    </row>
    <row r="334" spans="2:159" x14ac:dyDescent="0.25">
      <c r="B334" s="33" t="s">
        <v>65</v>
      </c>
      <c r="C334" s="33" t="s">
        <v>40</v>
      </c>
    </row>
    <row r="335" spans="2:159" x14ac:dyDescent="0.25">
      <c r="B335" s="33" t="s">
        <v>65</v>
      </c>
      <c r="C335" s="33" t="s">
        <v>41</v>
      </c>
    </row>
    <row r="336" spans="2:159" x14ac:dyDescent="0.25">
      <c r="B336" s="33" t="s">
        <v>65</v>
      </c>
      <c r="C336" s="33" t="s">
        <v>42</v>
      </c>
    </row>
    <row r="337" spans="2:159" x14ac:dyDescent="0.25">
      <c r="B337" s="33" t="s">
        <v>65</v>
      </c>
      <c r="C337" s="33" t="s">
        <v>43</v>
      </c>
    </row>
    <row r="338" spans="2:159" x14ac:dyDescent="0.25">
      <c r="B338" s="33" t="s">
        <v>65</v>
      </c>
      <c r="C338" s="33" t="s">
        <v>44</v>
      </c>
    </row>
    <row r="339" spans="2:159" x14ac:dyDescent="0.25">
      <c r="B339" s="33" t="s">
        <v>65</v>
      </c>
      <c r="C339" s="33" t="s">
        <v>45</v>
      </c>
    </row>
    <row r="340" spans="2:159" x14ac:dyDescent="0.25">
      <c r="B340" s="33" t="s">
        <v>65</v>
      </c>
      <c r="C340" s="33" t="s">
        <v>46</v>
      </c>
    </row>
    <row r="341" spans="2:159" x14ac:dyDescent="0.25">
      <c r="B341" s="33" t="s">
        <v>65</v>
      </c>
      <c r="C341" s="33" t="s">
        <v>15</v>
      </c>
      <c r="D341" s="33">
        <v>0</v>
      </c>
      <c r="E341" s="33">
        <v>0</v>
      </c>
      <c r="F341" s="33">
        <v>0</v>
      </c>
      <c r="G341" s="33">
        <v>0</v>
      </c>
      <c r="H341" s="33">
        <v>0</v>
      </c>
      <c r="I341" s="33">
        <v>0</v>
      </c>
      <c r="J341" s="33">
        <v>0</v>
      </c>
      <c r="K341" s="33">
        <v>0</v>
      </c>
      <c r="L341" s="33">
        <v>0</v>
      </c>
      <c r="M341" s="33">
        <v>0</v>
      </c>
      <c r="N341" s="33">
        <v>0</v>
      </c>
      <c r="O341" s="33">
        <v>0</v>
      </c>
      <c r="P341" s="33">
        <v>0</v>
      </c>
      <c r="Q341" s="33">
        <v>0</v>
      </c>
      <c r="R341" s="33">
        <v>0</v>
      </c>
      <c r="S341" s="33">
        <v>0</v>
      </c>
      <c r="T341" s="33">
        <v>0</v>
      </c>
      <c r="U341" s="33">
        <v>0</v>
      </c>
      <c r="V341" s="33">
        <v>0</v>
      </c>
      <c r="W341" s="33">
        <v>0</v>
      </c>
      <c r="X341" s="33">
        <v>0</v>
      </c>
      <c r="Y341" s="33">
        <v>0</v>
      </c>
      <c r="Z341" s="33">
        <v>0</v>
      </c>
      <c r="AA341" s="33">
        <v>0</v>
      </c>
      <c r="AB341" s="33">
        <v>0</v>
      </c>
      <c r="AC341" s="33">
        <v>0</v>
      </c>
      <c r="AD341" s="33">
        <v>0</v>
      </c>
      <c r="AE341" s="33">
        <v>0</v>
      </c>
      <c r="AF341" s="33">
        <v>0</v>
      </c>
      <c r="AG341" s="33">
        <v>0</v>
      </c>
      <c r="AH341" s="33">
        <v>0</v>
      </c>
      <c r="AI341" s="33">
        <v>0</v>
      </c>
      <c r="AJ341" s="33">
        <v>0</v>
      </c>
      <c r="AK341" s="33">
        <v>0</v>
      </c>
      <c r="AL341" s="33">
        <v>0</v>
      </c>
      <c r="AM341" s="33">
        <v>0</v>
      </c>
      <c r="AN341" s="33">
        <v>0</v>
      </c>
      <c r="AO341" s="33">
        <v>0</v>
      </c>
      <c r="AP341" s="33">
        <v>0</v>
      </c>
      <c r="AQ341" s="33">
        <v>0</v>
      </c>
      <c r="AR341" s="33">
        <v>0</v>
      </c>
      <c r="AS341" s="33">
        <v>0</v>
      </c>
      <c r="AT341" s="33">
        <v>0</v>
      </c>
      <c r="AU341" s="33">
        <v>0</v>
      </c>
      <c r="AV341" s="33">
        <v>0</v>
      </c>
      <c r="AW341" s="33">
        <v>0</v>
      </c>
      <c r="AX341" s="33">
        <v>0</v>
      </c>
      <c r="AY341" s="33">
        <v>0</v>
      </c>
      <c r="AZ341" s="33">
        <v>0</v>
      </c>
      <c r="BA341" s="33">
        <v>0</v>
      </c>
      <c r="BB341" s="33">
        <v>0</v>
      </c>
      <c r="BC341" s="33">
        <v>0</v>
      </c>
      <c r="BD341" s="33">
        <v>0</v>
      </c>
      <c r="BE341" s="33">
        <v>0</v>
      </c>
      <c r="BF341" s="33">
        <v>0</v>
      </c>
      <c r="BG341" s="33">
        <v>0</v>
      </c>
      <c r="BH341" s="33">
        <v>0</v>
      </c>
      <c r="BI341" s="33">
        <v>0</v>
      </c>
      <c r="BJ341" s="33">
        <v>0</v>
      </c>
      <c r="BK341" s="33">
        <v>0</v>
      </c>
      <c r="BL341" s="33">
        <v>0</v>
      </c>
      <c r="BM341" s="33">
        <v>0</v>
      </c>
      <c r="BN341" s="33">
        <v>0</v>
      </c>
      <c r="BO341" s="33">
        <v>0</v>
      </c>
      <c r="BP341" s="33">
        <v>0</v>
      </c>
      <c r="BQ341" s="33">
        <v>0</v>
      </c>
      <c r="BR341" s="33">
        <v>0</v>
      </c>
      <c r="BS341" s="33">
        <v>0</v>
      </c>
      <c r="BT341" s="33">
        <v>0</v>
      </c>
      <c r="BU341" s="33">
        <v>0</v>
      </c>
      <c r="BV341" s="33">
        <v>0</v>
      </c>
      <c r="BW341" s="33">
        <v>0</v>
      </c>
      <c r="BX341" s="33">
        <v>0</v>
      </c>
      <c r="BY341" s="33">
        <v>0</v>
      </c>
      <c r="BZ341" s="33">
        <v>0</v>
      </c>
      <c r="CA341" s="33">
        <v>0</v>
      </c>
      <c r="CB341" s="33">
        <v>0</v>
      </c>
      <c r="CC341" s="33">
        <v>0</v>
      </c>
      <c r="CD341" s="33">
        <v>0</v>
      </c>
      <c r="CE341" s="33">
        <v>0</v>
      </c>
      <c r="CF341" s="33">
        <v>0</v>
      </c>
      <c r="CG341" s="33">
        <v>0</v>
      </c>
      <c r="CH341" s="33">
        <v>0</v>
      </c>
      <c r="CI341" s="33">
        <v>0</v>
      </c>
      <c r="CJ341" s="33">
        <v>0</v>
      </c>
      <c r="CK341" s="33">
        <v>0</v>
      </c>
      <c r="CL341" s="33">
        <v>0</v>
      </c>
      <c r="CM341" s="33">
        <v>0</v>
      </c>
      <c r="CN341" s="33">
        <v>0</v>
      </c>
      <c r="CO341" s="33">
        <v>0</v>
      </c>
      <c r="CP341" s="33">
        <v>0</v>
      </c>
      <c r="CQ341" s="33">
        <v>0</v>
      </c>
      <c r="CR341" s="33">
        <v>0</v>
      </c>
      <c r="CS341" s="33">
        <v>0</v>
      </c>
      <c r="CT341" s="33">
        <v>0</v>
      </c>
      <c r="CU341" s="33">
        <v>0</v>
      </c>
      <c r="CV341" s="33">
        <v>0</v>
      </c>
      <c r="CW341" s="33">
        <v>0</v>
      </c>
      <c r="CX341" s="33">
        <v>0</v>
      </c>
      <c r="CY341" s="33">
        <v>0</v>
      </c>
      <c r="CZ341" s="33">
        <v>0</v>
      </c>
      <c r="DA341" s="33">
        <v>0</v>
      </c>
      <c r="DB341" s="33">
        <v>0</v>
      </c>
      <c r="DC341" s="33">
        <v>0</v>
      </c>
      <c r="DD341" s="33">
        <v>0</v>
      </c>
      <c r="DE341" s="33">
        <v>0</v>
      </c>
      <c r="DF341" s="33">
        <v>0</v>
      </c>
      <c r="DG341" s="33">
        <v>0</v>
      </c>
      <c r="DH341" s="33">
        <v>0</v>
      </c>
      <c r="DI341" s="33">
        <v>0</v>
      </c>
      <c r="DJ341" s="33">
        <v>0</v>
      </c>
      <c r="DK341" s="33">
        <v>0</v>
      </c>
      <c r="DL341" s="33">
        <v>0</v>
      </c>
      <c r="DM341" s="33">
        <v>0</v>
      </c>
      <c r="DN341" s="33">
        <v>0</v>
      </c>
      <c r="DO341" s="33">
        <v>0</v>
      </c>
      <c r="DP341" s="33">
        <v>0</v>
      </c>
      <c r="DQ341" s="33">
        <v>0</v>
      </c>
      <c r="DR341" s="33">
        <v>0</v>
      </c>
      <c r="DS341" s="33">
        <v>0</v>
      </c>
      <c r="DT341" s="33">
        <v>0</v>
      </c>
      <c r="DU341" s="33">
        <v>0</v>
      </c>
      <c r="DV341" s="33">
        <v>0</v>
      </c>
      <c r="DW341" s="33">
        <v>0</v>
      </c>
      <c r="DX341" s="33">
        <v>0</v>
      </c>
      <c r="DY341" s="33">
        <v>0</v>
      </c>
      <c r="DZ341" s="33">
        <v>0</v>
      </c>
      <c r="EA341" s="33">
        <v>0</v>
      </c>
      <c r="EB341" s="33">
        <v>0</v>
      </c>
      <c r="EC341" s="33">
        <v>0</v>
      </c>
      <c r="ED341" s="33">
        <v>0</v>
      </c>
      <c r="EE341" s="33">
        <v>0</v>
      </c>
      <c r="EF341" s="33">
        <v>0</v>
      </c>
      <c r="EG341" s="33">
        <v>0</v>
      </c>
      <c r="EH341" s="33">
        <v>0</v>
      </c>
      <c r="EI341" s="33">
        <v>0</v>
      </c>
      <c r="EJ341" s="33">
        <v>0</v>
      </c>
      <c r="EK341" s="33">
        <v>0</v>
      </c>
      <c r="EL341" s="33">
        <v>0</v>
      </c>
      <c r="EM341" s="33">
        <v>0</v>
      </c>
      <c r="EN341" s="33">
        <v>0</v>
      </c>
      <c r="EO341" s="33">
        <v>0</v>
      </c>
      <c r="EP341" s="33">
        <v>0</v>
      </c>
      <c r="EQ341" s="33">
        <v>0</v>
      </c>
      <c r="ER341" s="33">
        <v>0</v>
      </c>
      <c r="ES341" s="33">
        <v>0</v>
      </c>
      <c r="ET341" s="33">
        <v>0</v>
      </c>
      <c r="EU341" s="33">
        <v>0</v>
      </c>
      <c r="EV341" s="33">
        <v>0</v>
      </c>
      <c r="EW341" s="33">
        <v>0</v>
      </c>
      <c r="EX341" s="33">
        <v>0</v>
      </c>
      <c r="EY341" s="33">
        <v>0</v>
      </c>
      <c r="EZ341" s="33">
        <v>0</v>
      </c>
      <c r="FA341" s="33">
        <v>0</v>
      </c>
      <c r="FB341" s="33">
        <v>0</v>
      </c>
      <c r="FC341" s="33">
        <v>0</v>
      </c>
    </row>
    <row r="342" spans="2:159" x14ac:dyDescent="0.25">
      <c r="B342" s="33" t="s">
        <v>66</v>
      </c>
      <c r="C342" s="33" t="s">
        <v>36</v>
      </c>
    </row>
    <row r="343" spans="2:159" x14ac:dyDescent="0.25">
      <c r="B343" s="33" t="s">
        <v>66</v>
      </c>
      <c r="C343" s="33" t="s">
        <v>37</v>
      </c>
    </row>
    <row r="344" spans="2:159" x14ac:dyDescent="0.25">
      <c r="B344" s="33" t="s">
        <v>66</v>
      </c>
      <c r="C344" s="33" t="s">
        <v>38</v>
      </c>
    </row>
    <row r="345" spans="2:159" x14ac:dyDescent="0.25">
      <c r="B345" s="33" t="s">
        <v>66</v>
      </c>
      <c r="C345" s="33" t="s">
        <v>39</v>
      </c>
    </row>
    <row r="346" spans="2:159" x14ac:dyDescent="0.25">
      <c r="B346" s="33" t="s">
        <v>66</v>
      </c>
      <c r="C346" s="33" t="s">
        <v>40</v>
      </c>
    </row>
    <row r="347" spans="2:159" x14ac:dyDescent="0.25">
      <c r="B347" s="33" t="s">
        <v>66</v>
      </c>
      <c r="C347" s="33" t="s">
        <v>41</v>
      </c>
    </row>
    <row r="348" spans="2:159" x14ac:dyDescent="0.25">
      <c r="B348" s="33" t="s">
        <v>66</v>
      </c>
      <c r="C348" s="33" t="s">
        <v>42</v>
      </c>
    </row>
    <row r="349" spans="2:159" x14ac:dyDescent="0.25">
      <c r="B349" s="33" t="s">
        <v>66</v>
      </c>
      <c r="C349" s="33" t="s">
        <v>43</v>
      </c>
    </row>
    <row r="350" spans="2:159" x14ac:dyDescent="0.25">
      <c r="B350" s="33" t="s">
        <v>66</v>
      </c>
      <c r="C350" s="33" t="s">
        <v>44</v>
      </c>
    </row>
    <row r="351" spans="2:159" x14ac:dyDescent="0.25">
      <c r="B351" s="33" t="s">
        <v>66</v>
      </c>
      <c r="C351" s="33" t="s">
        <v>45</v>
      </c>
    </row>
    <row r="352" spans="2:159" x14ac:dyDescent="0.25">
      <c r="B352" s="33" t="s">
        <v>66</v>
      </c>
      <c r="C352" s="33" t="s">
        <v>46</v>
      </c>
    </row>
    <row r="353" spans="2:159" x14ac:dyDescent="0.25">
      <c r="B353" s="33" t="s">
        <v>66</v>
      </c>
      <c r="C353" s="33" t="s">
        <v>15</v>
      </c>
      <c r="D353" s="33">
        <v>0</v>
      </c>
      <c r="E353" s="33">
        <v>0</v>
      </c>
      <c r="F353" s="33">
        <v>0</v>
      </c>
      <c r="G353" s="33">
        <v>0</v>
      </c>
      <c r="H353" s="33">
        <v>0</v>
      </c>
      <c r="I353" s="33">
        <v>0</v>
      </c>
      <c r="J353" s="33">
        <v>0</v>
      </c>
      <c r="K353" s="33">
        <v>0</v>
      </c>
      <c r="L353" s="33">
        <v>0</v>
      </c>
      <c r="M353" s="33">
        <v>0</v>
      </c>
      <c r="N353" s="33">
        <v>0</v>
      </c>
      <c r="O353" s="33">
        <v>0</v>
      </c>
      <c r="P353" s="33">
        <v>0</v>
      </c>
      <c r="Q353" s="33">
        <v>0</v>
      </c>
      <c r="R353" s="33">
        <v>0</v>
      </c>
      <c r="S353" s="33">
        <v>0</v>
      </c>
      <c r="T353" s="33">
        <v>0</v>
      </c>
      <c r="U353" s="33">
        <v>0</v>
      </c>
      <c r="V353" s="33">
        <v>0</v>
      </c>
      <c r="W353" s="33">
        <v>0</v>
      </c>
      <c r="X353" s="33">
        <v>0</v>
      </c>
      <c r="Y353" s="33">
        <v>0</v>
      </c>
      <c r="Z353" s="33">
        <v>0</v>
      </c>
      <c r="AA353" s="33">
        <v>0</v>
      </c>
      <c r="AB353" s="33">
        <v>0</v>
      </c>
      <c r="AC353" s="33">
        <v>0</v>
      </c>
      <c r="AD353" s="33">
        <v>0</v>
      </c>
      <c r="AE353" s="33">
        <v>0</v>
      </c>
      <c r="AF353" s="33">
        <v>0</v>
      </c>
      <c r="AG353" s="33">
        <v>0</v>
      </c>
      <c r="AH353" s="33">
        <v>0</v>
      </c>
      <c r="AI353" s="33">
        <v>0</v>
      </c>
      <c r="AJ353" s="33">
        <v>0</v>
      </c>
      <c r="AK353" s="33">
        <v>0</v>
      </c>
      <c r="AL353" s="33">
        <v>0</v>
      </c>
      <c r="AM353" s="33">
        <v>0</v>
      </c>
      <c r="AN353" s="33">
        <v>0</v>
      </c>
      <c r="AO353" s="33">
        <v>0</v>
      </c>
      <c r="AP353" s="33">
        <v>0</v>
      </c>
      <c r="AQ353" s="33">
        <v>0</v>
      </c>
      <c r="AR353" s="33">
        <v>0</v>
      </c>
      <c r="AS353" s="33">
        <v>0</v>
      </c>
      <c r="AT353" s="33">
        <v>0</v>
      </c>
      <c r="AU353" s="33">
        <v>0</v>
      </c>
      <c r="AV353" s="33">
        <v>0</v>
      </c>
      <c r="AW353" s="33">
        <v>0</v>
      </c>
      <c r="AX353" s="33">
        <v>0</v>
      </c>
      <c r="AY353" s="33">
        <v>0</v>
      </c>
      <c r="AZ353" s="33">
        <v>0</v>
      </c>
      <c r="BA353" s="33">
        <v>0</v>
      </c>
      <c r="BB353" s="33">
        <v>0</v>
      </c>
      <c r="BC353" s="33">
        <v>0</v>
      </c>
      <c r="BD353" s="33">
        <v>0</v>
      </c>
      <c r="BE353" s="33">
        <v>0</v>
      </c>
      <c r="BF353" s="33">
        <v>0</v>
      </c>
      <c r="BG353" s="33">
        <v>0</v>
      </c>
      <c r="BH353" s="33">
        <v>0</v>
      </c>
      <c r="BI353" s="33">
        <v>0</v>
      </c>
      <c r="BJ353" s="33">
        <v>0</v>
      </c>
      <c r="BK353" s="33">
        <v>0</v>
      </c>
      <c r="BL353" s="33">
        <v>0</v>
      </c>
      <c r="BM353" s="33">
        <v>0</v>
      </c>
      <c r="BN353" s="33">
        <v>0</v>
      </c>
      <c r="BO353" s="33">
        <v>0</v>
      </c>
      <c r="BP353" s="33">
        <v>0</v>
      </c>
      <c r="BQ353" s="33">
        <v>0</v>
      </c>
      <c r="BR353" s="33">
        <v>0</v>
      </c>
      <c r="BS353" s="33">
        <v>0</v>
      </c>
      <c r="BT353" s="33">
        <v>0</v>
      </c>
      <c r="BU353" s="33">
        <v>0</v>
      </c>
      <c r="BV353" s="33">
        <v>0</v>
      </c>
      <c r="BW353" s="33">
        <v>0</v>
      </c>
      <c r="BX353" s="33">
        <v>0</v>
      </c>
      <c r="BY353" s="33">
        <v>0</v>
      </c>
      <c r="BZ353" s="33">
        <v>0</v>
      </c>
      <c r="CA353" s="33">
        <v>0</v>
      </c>
      <c r="CB353" s="33">
        <v>0</v>
      </c>
      <c r="CC353" s="33">
        <v>0</v>
      </c>
      <c r="CD353" s="33">
        <v>0</v>
      </c>
      <c r="CE353" s="33">
        <v>0</v>
      </c>
      <c r="CF353" s="33">
        <v>0</v>
      </c>
      <c r="CG353" s="33">
        <v>0</v>
      </c>
      <c r="CH353" s="33">
        <v>0</v>
      </c>
      <c r="CI353" s="33">
        <v>0</v>
      </c>
      <c r="CJ353" s="33">
        <v>0</v>
      </c>
      <c r="CK353" s="33">
        <v>0</v>
      </c>
      <c r="CL353" s="33">
        <v>0</v>
      </c>
      <c r="CM353" s="33">
        <v>0</v>
      </c>
      <c r="CN353" s="33">
        <v>0</v>
      </c>
      <c r="CO353" s="33">
        <v>0</v>
      </c>
      <c r="CP353" s="33">
        <v>0</v>
      </c>
      <c r="CQ353" s="33">
        <v>0</v>
      </c>
      <c r="CR353" s="33">
        <v>0</v>
      </c>
      <c r="CS353" s="33">
        <v>0</v>
      </c>
      <c r="CT353" s="33">
        <v>0</v>
      </c>
      <c r="CU353" s="33">
        <v>0</v>
      </c>
      <c r="CV353" s="33">
        <v>0</v>
      </c>
      <c r="CW353" s="33">
        <v>0</v>
      </c>
      <c r="CX353" s="33">
        <v>0</v>
      </c>
      <c r="CY353" s="33">
        <v>0</v>
      </c>
      <c r="CZ353" s="33">
        <v>0</v>
      </c>
      <c r="DA353" s="33">
        <v>0</v>
      </c>
      <c r="DB353" s="33">
        <v>0</v>
      </c>
      <c r="DC353" s="33">
        <v>0</v>
      </c>
      <c r="DD353" s="33">
        <v>0</v>
      </c>
      <c r="DE353" s="33">
        <v>0</v>
      </c>
      <c r="DF353" s="33">
        <v>0</v>
      </c>
      <c r="DG353" s="33">
        <v>0</v>
      </c>
      <c r="DH353" s="33">
        <v>0</v>
      </c>
      <c r="DI353" s="33">
        <v>0</v>
      </c>
      <c r="DJ353" s="33">
        <v>0</v>
      </c>
      <c r="DK353" s="33">
        <v>0</v>
      </c>
      <c r="DL353" s="33">
        <v>0</v>
      </c>
      <c r="DM353" s="33">
        <v>0</v>
      </c>
      <c r="DN353" s="33">
        <v>0</v>
      </c>
      <c r="DO353" s="33">
        <v>0</v>
      </c>
      <c r="DP353" s="33">
        <v>0</v>
      </c>
      <c r="DQ353" s="33">
        <v>0</v>
      </c>
      <c r="DR353" s="33">
        <v>0</v>
      </c>
      <c r="DS353" s="33">
        <v>0</v>
      </c>
      <c r="DT353" s="33">
        <v>0</v>
      </c>
      <c r="DU353" s="33">
        <v>0</v>
      </c>
      <c r="DV353" s="33">
        <v>0</v>
      </c>
      <c r="DW353" s="33">
        <v>0</v>
      </c>
      <c r="DX353" s="33">
        <v>0</v>
      </c>
      <c r="DY353" s="33">
        <v>0</v>
      </c>
      <c r="DZ353" s="33">
        <v>0</v>
      </c>
      <c r="EA353" s="33">
        <v>0</v>
      </c>
      <c r="EB353" s="33">
        <v>0</v>
      </c>
      <c r="EC353" s="33">
        <v>0</v>
      </c>
      <c r="ED353" s="33">
        <v>0</v>
      </c>
      <c r="EE353" s="33">
        <v>0</v>
      </c>
      <c r="EF353" s="33">
        <v>0</v>
      </c>
      <c r="EG353" s="33">
        <v>0</v>
      </c>
      <c r="EH353" s="33">
        <v>0</v>
      </c>
      <c r="EI353" s="33">
        <v>0</v>
      </c>
      <c r="EJ353" s="33">
        <v>0</v>
      </c>
      <c r="EK353" s="33">
        <v>0</v>
      </c>
      <c r="EL353" s="33">
        <v>0</v>
      </c>
      <c r="EM353" s="33">
        <v>0</v>
      </c>
      <c r="EN353" s="33">
        <v>0</v>
      </c>
      <c r="EO353" s="33">
        <v>0</v>
      </c>
      <c r="EP353" s="33">
        <v>0</v>
      </c>
      <c r="EQ353" s="33">
        <v>0</v>
      </c>
      <c r="ER353" s="33">
        <v>0</v>
      </c>
      <c r="ES353" s="33">
        <v>0</v>
      </c>
      <c r="ET353" s="33">
        <v>0</v>
      </c>
      <c r="EU353" s="33">
        <v>0</v>
      </c>
      <c r="EV353" s="33">
        <v>0</v>
      </c>
      <c r="EW353" s="33">
        <v>0</v>
      </c>
      <c r="EX353" s="33">
        <v>0</v>
      </c>
      <c r="EY353" s="33">
        <v>0</v>
      </c>
      <c r="EZ353" s="33">
        <v>0</v>
      </c>
      <c r="FA353" s="33">
        <v>0</v>
      </c>
      <c r="FB353" s="33">
        <v>0</v>
      </c>
      <c r="FC353" s="33">
        <v>0</v>
      </c>
    </row>
    <row r="354" spans="2:159" x14ac:dyDescent="0.25">
      <c r="B354" s="33" t="s">
        <v>67</v>
      </c>
      <c r="C354" s="33" t="s">
        <v>36</v>
      </c>
    </row>
    <row r="355" spans="2:159" x14ac:dyDescent="0.25">
      <c r="B355" s="33" t="s">
        <v>67</v>
      </c>
      <c r="C355" s="33" t="s">
        <v>37</v>
      </c>
    </row>
    <row r="356" spans="2:159" x14ac:dyDescent="0.25">
      <c r="B356" s="33" t="s">
        <v>67</v>
      </c>
      <c r="C356" s="33" t="s">
        <v>38</v>
      </c>
    </row>
    <row r="357" spans="2:159" x14ac:dyDescent="0.25">
      <c r="B357" s="33" t="s">
        <v>67</v>
      </c>
      <c r="C357" s="33" t="s">
        <v>39</v>
      </c>
    </row>
    <row r="358" spans="2:159" x14ac:dyDescent="0.25">
      <c r="B358" s="33" t="s">
        <v>67</v>
      </c>
      <c r="C358" s="33" t="s">
        <v>40</v>
      </c>
    </row>
    <row r="359" spans="2:159" x14ac:dyDescent="0.25">
      <c r="B359" s="33" t="s">
        <v>67</v>
      </c>
      <c r="C359" s="33" t="s">
        <v>41</v>
      </c>
    </row>
    <row r="360" spans="2:159" x14ac:dyDescent="0.25">
      <c r="B360" s="33" t="s">
        <v>67</v>
      </c>
      <c r="C360" s="33" t="s">
        <v>42</v>
      </c>
    </row>
    <row r="361" spans="2:159" x14ac:dyDescent="0.25">
      <c r="B361" s="33" t="s">
        <v>67</v>
      </c>
      <c r="C361" s="33" t="s">
        <v>43</v>
      </c>
    </row>
    <row r="362" spans="2:159" x14ac:dyDescent="0.25">
      <c r="B362" s="33" t="s">
        <v>67</v>
      </c>
      <c r="C362" s="33" t="s">
        <v>44</v>
      </c>
    </row>
    <row r="363" spans="2:159" x14ac:dyDescent="0.25">
      <c r="B363" s="33" t="s">
        <v>67</v>
      </c>
      <c r="C363" s="33" t="s">
        <v>45</v>
      </c>
    </row>
    <row r="364" spans="2:159" x14ac:dyDescent="0.25">
      <c r="B364" s="33" t="s">
        <v>67</v>
      </c>
      <c r="C364" s="33" t="s">
        <v>46</v>
      </c>
    </row>
    <row r="365" spans="2:159" x14ac:dyDescent="0.25">
      <c r="B365" s="33" t="s">
        <v>67</v>
      </c>
      <c r="C365" s="33" t="s">
        <v>15</v>
      </c>
      <c r="D365" s="33">
        <v>0</v>
      </c>
      <c r="E365" s="33">
        <v>0</v>
      </c>
      <c r="F365" s="33">
        <v>0</v>
      </c>
      <c r="G365" s="33">
        <v>0</v>
      </c>
      <c r="H365" s="33">
        <v>0</v>
      </c>
      <c r="I365" s="33">
        <v>0</v>
      </c>
      <c r="J365" s="33">
        <v>0</v>
      </c>
      <c r="K365" s="33">
        <v>0</v>
      </c>
      <c r="L365" s="33">
        <v>0</v>
      </c>
      <c r="M365" s="33">
        <v>0</v>
      </c>
      <c r="N365" s="33">
        <v>0</v>
      </c>
      <c r="O365" s="33">
        <v>0</v>
      </c>
      <c r="P365" s="33">
        <v>0</v>
      </c>
      <c r="Q365" s="33">
        <v>0</v>
      </c>
      <c r="R365" s="33">
        <v>0</v>
      </c>
      <c r="S365" s="33">
        <v>0</v>
      </c>
      <c r="T365" s="33">
        <v>0</v>
      </c>
      <c r="U365" s="33">
        <v>0</v>
      </c>
      <c r="V365" s="33">
        <v>0</v>
      </c>
      <c r="W365" s="33">
        <v>0</v>
      </c>
      <c r="X365" s="33">
        <v>0</v>
      </c>
      <c r="Y365" s="33">
        <v>0</v>
      </c>
      <c r="Z365" s="33">
        <v>0</v>
      </c>
      <c r="AA365" s="33">
        <v>0</v>
      </c>
      <c r="AB365" s="33">
        <v>0</v>
      </c>
      <c r="AC365" s="33">
        <v>0</v>
      </c>
      <c r="AD365" s="33">
        <v>0</v>
      </c>
      <c r="AE365" s="33">
        <v>0</v>
      </c>
      <c r="AF365" s="33">
        <v>0</v>
      </c>
      <c r="AG365" s="33">
        <v>0</v>
      </c>
      <c r="AH365" s="33">
        <v>0</v>
      </c>
      <c r="AI365" s="33">
        <v>0</v>
      </c>
      <c r="AJ365" s="33">
        <v>0</v>
      </c>
      <c r="AK365" s="33">
        <v>0</v>
      </c>
      <c r="AL365" s="33">
        <v>0</v>
      </c>
      <c r="AM365" s="33">
        <v>0</v>
      </c>
      <c r="AN365" s="33">
        <v>0</v>
      </c>
      <c r="AO365" s="33">
        <v>0</v>
      </c>
      <c r="AP365" s="33">
        <v>0</v>
      </c>
      <c r="AQ365" s="33">
        <v>0</v>
      </c>
      <c r="AR365" s="33">
        <v>0</v>
      </c>
      <c r="AS365" s="33">
        <v>0</v>
      </c>
      <c r="AT365" s="33">
        <v>0</v>
      </c>
      <c r="AU365" s="33">
        <v>0</v>
      </c>
      <c r="AV365" s="33">
        <v>0</v>
      </c>
      <c r="AW365" s="33">
        <v>0</v>
      </c>
      <c r="AX365" s="33">
        <v>0</v>
      </c>
      <c r="AY365" s="33">
        <v>0</v>
      </c>
      <c r="AZ365" s="33">
        <v>0</v>
      </c>
      <c r="BA365" s="33">
        <v>0</v>
      </c>
      <c r="BB365" s="33">
        <v>0</v>
      </c>
      <c r="BC365" s="33">
        <v>0</v>
      </c>
      <c r="BD365" s="33">
        <v>0</v>
      </c>
      <c r="BE365" s="33">
        <v>0</v>
      </c>
      <c r="BF365" s="33">
        <v>0</v>
      </c>
      <c r="BG365" s="33">
        <v>0</v>
      </c>
      <c r="BH365" s="33">
        <v>0</v>
      </c>
      <c r="BI365" s="33">
        <v>0</v>
      </c>
      <c r="BJ365" s="33">
        <v>0</v>
      </c>
      <c r="BK365" s="33">
        <v>0</v>
      </c>
      <c r="BL365" s="33">
        <v>0</v>
      </c>
      <c r="BM365" s="33">
        <v>0</v>
      </c>
      <c r="BN365" s="33">
        <v>0</v>
      </c>
      <c r="BO365" s="33">
        <v>0</v>
      </c>
      <c r="BP365" s="33">
        <v>0</v>
      </c>
      <c r="BQ365" s="33">
        <v>0</v>
      </c>
      <c r="BR365" s="33">
        <v>0</v>
      </c>
      <c r="BS365" s="33">
        <v>0</v>
      </c>
      <c r="BT365" s="33">
        <v>0</v>
      </c>
      <c r="BU365" s="33">
        <v>0</v>
      </c>
      <c r="BV365" s="33">
        <v>0</v>
      </c>
      <c r="BW365" s="33">
        <v>0</v>
      </c>
      <c r="BX365" s="33">
        <v>0</v>
      </c>
      <c r="BY365" s="33">
        <v>0</v>
      </c>
      <c r="BZ365" s="33">
        <v>0</v>
      </c>
      <c r="CA365" s="33">
        <v>0</v>
      </c>
      <c r="CB365" s="33">
        <v>0</v>
      </c>
      <c r="CC365" s="33">
        <v>0</v>
      </c>
      <c r="CD365" s="33">
        <v>0</v>
      </c>
      <c r="CE365" s="33">
        <v>0</v>
      </c>
      <c r="CF365" s="33">
        <v>0</v>
      </c>
      <c r="CG365" s="33">
        <v>0</v>
      </c>
      <c r="CH365" s="33">
        <v>0</v>
      </c>
      <c r="CI365" s="33">
        <v>0</v>
      </c>
      <c r="CJ365" s="33">
        <v>0</v>
      </c>
      <c r="CK365" s="33">
        <v>0</v>
      </c>
      <c r="CL365" s="33">
        <v>0</v>
      </c>
      <c r="CM365" s="33">
        <v>0</v>
      </c>
      <c r="CN365" s="33">
        <v>0</v>
      </c>
      <c r="CO365" s="33">
        <v>0</v>
      </c>
      <c r="CP365" s="33">
        <v>0</v>
      </c>
      <c r="CQ365" s="33">
        <v>0</v>
      </c>
      <c r="CR365" s="33">
        <v>0</v>
      </c>
      <c r="CS365" s="33">
        <v>0</v>
      </c>
      <c r="CT365" s="33">
        <v>0</v>
      </c>
      <c r="CU365" s="33">
        <v>0</v>
      </c>
      <c r="CV365" s="33">
        <v>0</v>
      </c>
      <c r="CW365" s="33">
        <v>0</v>
      </c>
      <c r="CX365" s="33">
        <v>0</v>
      </c>
      <c r="CY365" s="33">
        <v>0</v>
      </c>
      <c r="CZ365" s="33">
        <v>0</v>
      </c>
      <c r="DA365" s="33">
        <v>0</v>
      </c>
      <c r="DB365" s="33">
        <v>0</v>
      </c>
      <c r="DC365" s="33">
        <v>0</v>
      </c>
      <c r="DD365" s="33">
        <v>0</v>
      </c>
      <c r="DE365" s="33">
        <v>0</v>
      </c>
      <c r="DF365" s="33">
        <v>0</v>
      </c>
      <c r="DG365" s="33">
        <v>0</v>
      </c>
      <c r="DH365" s="33">
        <v>0</v>
      </c>
      <c r="DI365" s="33">
        <v>0</v>
      </c>
      <c r="DJ365" s="33">
        <v>0</v>
      </c>
      <c r="DK365" s="33">
        <v>0</v>
      </c>
      <c r="DL365" s="33">
        <v>0</v>
      </c>
      <c r="DM365" s="33">
        <v>0</v>
      </c>
      <c r="DN365" s="33">
        <v>0</v>
      </c>
      <c r="DO365" s="33">
        <v>0</v>
      </c>
      <c r="DP365" s="33">
        <v>0</v>
      </c>
      <c r="DQ365" s="33">
        <v>0</v>
      </c>
      <c r="DR365" s="33">
        <v>0</v>
      </c>
      <c r="DS365" s="33">
        <v>0</v>
      </c>
      <c r="DT365" s="33">
        <v>0</v>
      </c>
      <c r="DU365" s="33">
        <v>0</v>
      </c>
      <c r="DV365" s="33">
        <v>0</v>
      </c>
      <c r="DW365" s="33">
        <v>0</v>
      </c>
      <c r="DX365" s="33">
        <v>0</v>
      </c>
      <c r="DY365" s="33">
        <v>0</v>
      </c>
      <c r="DZ365" s="33">
        <v>0</v>
      </c>
      <c r="EA365" s="33">
        <v>0</v>
      </c>
      <c r="EB365" s="33">
        <v>0</v>
      </c>
      <c r="EC365" s="33">
        <v>0</v>
      </c>
      <c r="ED365" s="33">
        <v>0</v>
      </c>
      <c r="EE365" s="33">
        <v>0</v>
      </c>
      <c r="EF365" s="33">
        <v>0</v>
      </c>
      <c r="EG365" s="33">
        <v>0</v>
      </c>
      <c r="EH365" s="33">
        <v>0</v>
      </c>
      <c r="EI365" s="33">
        <v>0</v>
      </c>
      <c r="EJ365" s="33">
        <v>0</v>
      </c>
      <c r="EK365" s="33">
        <v>0</v>
      </c>
      <c r="EL365" s="33">
        <v>0</v>
      </c>
      <c r="EM365" s="33">
        <v>0</v>
      </c>
      <c r="EN365" s="33">
        <v>0</v>
      </c>
      <c r="EO365" s="33">
        <v>0</v>
      </c>
      <c r="EP365" s="33">
        <v>0</v>
      </c>
      <c r="EQ365" s="33">
        <v>0</v>
      </c>
      <c r="ER365" s="33">
        <v>0</v>
      </c>
      <c r="ES365" s="33">
        <v>0</v>
      </c>
      <c r="ET365" s="33">
        <v>0</v>
      </c>
      <c r="EU365" s="33">
        <v>0</v>
      </c>
      <c r="EV365" s="33">
        <v>0</v>
      </c>
      <c r="EW365" s="33">
        <v>0</v>
      </c>
      <c r="EX365" s="33">
        <v>0</v>
      </c>
      <c r="EY365" s="33">
        <v>0</v>
      </c>
      <c r="EZ365" s="33">
        <v>0</v>
      </c>
      <c r="FA365" s="33">
        <v>0</v>
      </c>
      <c r="FB365" s="33">
        <v>0</v>
      </c>
      <c r="FC365" s="33">
        <v>0</v>
      </c>
    </row>
    <row r="366" spans="2:159" x14ac:dyDescent="0.25">
      <c r="B366" s="33" t="s">
        <v>27</v>
      </c>
      <c r="C366" s="33" t="s">
        <v>36</v>
      </c>
      <c r="P366" s="33">
        <v>31.94202924</v>
      </c>
      <c r="Q366" s="33">
        <v>31.94202924</v>
      </c>
      <c r="R366" s="33">
        <v>31.94202924</v>
      </c>
      <c r="S366" s="33">
        <v>31.94202924</v>
      </c>
      <c r="T366" s="33">
        <v>31.94202924</v>
      </c>
      <c r="U366" s="33">
        <v>31.94202924</v>
      </c>
      <c r="V366" s="33">
        <v>31.94202924</v>
      </c>
      <c r="W366" s="33">
        <v>31.94202924</v>
      </c>
      <c r="X366" s="33">
        <v>31.94202924</v>
      </c>
      <c r="Y366" s="33">
        <v>31.94202924</v>
      </c>
      <c r="Z366" s="33">
        <v>31.94202924</v>
      </c>
      <c r="AA366" s="33">
        <v>31.94202924</v>
      </c>
      <c r="AB366" s="33">
        <v>31.94202924</v>
      </c>
      <c r="AC366" s="33">
        <v>31.94202924</v>
      </c>
      <c r="AD366" s="33">
        <v>31.94202924</v>
      </c>
      <c r="AE366" s="33">
        <v>31.94202924</v>
      </c>
      <c r="AF366" s="33">
        <v>173.63802920000001</v>
      </c>
      <c r="AG366" s="33">
        <v>173.63802920000001</v>
      </c>
      <c r="AH366" s="33">
        <v>173.63802920000001</v>
      </c>
      <c r="AI366" s="33">
        <v>173.63802920000001</v>
      </c>
      <c r="AJ366" s="33">
        <v>217.1028149</v>
      </c>
      <c r="AK366" s="33">
        <v>217.1028149</v>
      </c>
      <c r="AL366" s="33">
        <v>217.1028149</v>
      </c>
      <c r="AM366" s="33">
        <v>217.1028149</v>
      </c>
      <c r="AN366" s="33">
        <v>221.8352399</v>
      </c>
      <c r="AO366" s="33">
        <v>221.8352399</v>
      </c>
      <c r="AP366" s="33">
        <v>221.8352399</v>
      </c>
      <c r="AQ366" s="33">
        <v>221.8352399</v>
      </c>
      <c r="AR366" s="33">
        <v>221.8352399</v>
      </c>
      <c r="AS366" s="33">
        <v>221.8352399</v>
      </c>
      <c r="AT366" s="33">
        <v>221.8352399</v>
      </c>
      <c r="AU366" s="33">
        <v>221.8352399</v>
      </c>
      <c r="AV366" s="33">
        <v>221.8352399</v>
      </c>
      <c r="AW366" s="33">
        <v>221.8352399</v>
      </c>
      <c r="AX366" s="33">
        <v>221.8352399</v>
      </c>
      <c r="AY366" s="33">
        <v>221.8352399</v>
      </c>
      <c r="AZ366" s="33">
        <v>221.8352399</v>
      </c>
      <c r="BA366" s="33">
        <v>221.8352399</v>
      </c>
      <c r="BB366" s="33">
        <v>221.8352399</v>
      </c>
      <c r="BC366" s="33">
        <v>221.8352399</v>
      </c>
      <c r="BD366" s="33">
        <v>221.8352399</v>
      </c>
      <c r="BE366" s="33">
        <v>221.8352399</v>
      </c>
      <c r="BF366" s="33">
        <v>221.8352399</v>
      </c>
      <c r="BG366" s="33">
        <v>221.8352399</v>
      </c>
      <c r="BH366" s="33">
        <v>221.8352399</v>
      </c>
      <c r="BI366" s="33">
        <v>221.8352399</v>
      </c>
      <c r="BJ366" s="33">
        <v>221.8352399</v>
      </c>
      <c r="BK366" s="33">
        <v>221.8352399</v>
      </c>
      <c r="BL366" s="33">
        <v>221.8352399</v>
      </c>
      <c r="BM366" s="33">
        <v>221.8352399</v>
      </c>
      <c r="BN366" s="33">
        <v>221.8352399</v>
      </c>
      <c r="BO366" s="33">
        <v>221.8352399</v>
      </c>
      <c r="BP366" s="33">
        <v>221.8352399</v>
      </c>
      <c r="BQ366" s="33">
        <v>221.8352399</v>
      </c>
      <c r="BR366" s="33">
        <v>221.8352399</v>
      </c>
      <c r="BS366" s="33">
        <v>221.8352399</v>
      </c>
      <c r="BT366" s="33">
        <v>1769.0415889999999</v>
      </c>
      <c r="BU366" s="33">
        <v>685.9971448</v>
      </c>
      <c r="BV366" s="33">
        <v>685.9971448</v>
      </c>
      <c r="BW366" s="33">
        <v>1769.0415889999999</v>
      </c>
      <c r="BX366" s="33">
        <v>1769.0415889999999</v>
      </c>
      <c r="BY366" s="33">
        <v>685.9971448</v>
      </c>
      <c r="BZ366" s="33">
        <v>685.9971448</v>
      </c>
      <c r="CA366" s="33">
        <v>1769.0415889999999</v>
      </c>
      <c r="CB366" s="33">
        <v>1737.0995600000001</v>
      </c>
      <c r="CC366" s="33">
        <v>654.05511560000002</v>
      </c>
      <c r="CD366" s="33">
        <v>654.05511560000002</v>
      </c>
      <c r="CE366" s="33">
        <v>1737.0995600000001</v>
      </c>
      <c r="CF366" s="33">
        <v>1737.0995600000001</v>
      </c>
      <c r="CG366" s="33">
        <v>654.05511560000002</v>
      </c>
      <c r="CH366" s="33">
        <v>654.05511560000002</v>
      </c>
      <c r="CI366" s="33">
        <v>1737.0995600000001</v>
      </c>
      <c r="CJ366" s="33">
        <v>1737.0995600000001</v>
      </c>
      <c r="CK366" s="33">
        <v>654.05511560000002</v>
      </c>
      <c r="CL366" s="33">
        <v>654.05511560000002</v>
      </c>
      <c r="CM366" s="33">
        <v>1737.0995600000001</v>
      </c>
      <c r="CN366" s="33">
        <v>1737.0995600000001</v>
      </c>
      <c r="CO366" s="33">
        <v>654.05511560000002</v>
      </c>
      <c r="CP366" s="33">
        <v>654.05511560000002</v>
      </c>
      <c r="CQ366" s="33">
        <v>1737.0995600000001</v>
      </c>
      <c r="CR366" s="33">
        <v>1737.0995600000001</v>
      </c>
      <c r="CS366" s="33">
        <v>654.05511560000002</v>
      </c>
      <c r="CT366" s="33">
        <v>654.05511560000002</v>
      </c>
      <c r="CU366" s="33">
        <v>1737.0995600000001</v>
      </c>
      <c r="CV366" s="33">
        <v>1737.0995600000001</v>
      </c>
      <c r="CW366" s="33">
        <v>654.05511560000002</v>
      </c>
      <c r="CX366" s="33">
        <v>654.05511560000002</v>
      </c>
      <c r="CY366" s="33">
        <v>1737.0995600000001</v>
      </c>
      <c r="CZ366" s="33">
        <v>1737.0995600000001</v>
      </c>
      <c r="DA366" s="33">
        <v>654.05511560000002</v>
      </c>
      <c r="DB366" s="33">
        <v>654.05511560000002</v>
      </c>
      <c r="DC366" s="33">
        <v>1737.0995600000001</v>
      </c>
      <c r="DD366" s="33">
        <v>1737.0995600000001</v>
      </c>
      <c r="DE366" s="33">
        <v>654.05511560000002</v>
      </c>
      <c r="DF366" s="33">
        <v>654.05511560000002</v>
      </c>
      <c r="DG366" s="33">
        <v>1737.0995600000001</v>
      </c>
      <c r="DH366" s="33">
        <v>1737.0995600000001</v>
      </c>
      <c r="DI366" s="33">
        <v>654.05511560000002</v>
      </c>
      <c r="DJ366" s="33">
        <v>654.05511560000002</v>
      </c>
      <c r="DK366" s="33">
        <v>1737.0995600000001</v>
      </c>
      <c r="DL366" s="33">
        <v>1737.0995600000001</v>
      </c>
      <c r="DM366" s="33">
        <v>654.05511560000002</v>
      </c>
      <c r="DN366" s="33">
        <v>654.05511560000002</v>
      </c>
      <c r="DO366" s="33">
        <v>1737.0995600000001</v>
      </c>
      <c r="DP366" s="33">
        <v>1737.0995600000001</v>
      </c>
      <c r="DQ366" s="33">
        <v>654.05511560000002</v>
      </c>
      <c r="DR366" s="33">
        <v>654.05511560000002</v>
      </c>
      <c r="DS366" s="33">
        <v>1737.0995600000001</v>
      </c>
      <c r="DT366" s="33">
        <v>1737.0995600000001</v>
      </c>
      <c r="DU366" s="33">
        <v>654.05511560000002</v>
      </c>
      <c r="DV366" s="33">
        <v>654.05511560000002</v>
      </c>
      <c r="DW366" s="33">
        <v>1737.0995600000001</v>
      </c>
      <c r="DX366" s="33">
        <v>1737.0995600000001</v>
      </c>
      <c r="DY366" s="33">
        <v>654.05511560000002</v>
      </c>
      <c r="DZ366" s="33">
        <v>654.05511560000002</v>
      </c>
      <c r="EA366" s="33">
        <v>1737.0995600000001</v>
      </c>
      <c r="EB366" s="33">
        <v>1737.0995600000001</v>
      </c>
      <c r="EC366" s="33">
        <v>654.05511560000002</v>
      </c>
      <c r="ED366" s="33">
        <v>654.05511560000002</v>
      </c>
      <c r="EE366" s="33">
        <v>1737.0995600000001</v>
      </c>
      <c r="EF366" s="33">
        <v>1737.0995600000001</v>
      </c>
      <c r="EG366" s="33">
        <v>654.05511560000002</v>
      </c>
      <c r="EH366" s="33">
        <v>654.05511560000002</v>
      </c>
      <c r="EI366" s="33">
        <v>1737.0995600000001</v>
      </c>
      <c r="EJ366" s="33">
        <v>1547.2063499999999</v>
      </c>
      <c r="EK366" s="33">
        <v>464.16190490000002</v>
      </c>
      <c r="EL366" s="33">
        <v>464.16190490000002</v>
      </c>
      <c r="EM366" s="33">
        <v>1547.2063499999999</v>
      </c>
      <c r="EN366" s="33">
        <v>1547.2063499999999</v>
      </c>
      <c r="EO366" s="33">
        <v>464.16190490000002</v>
      </c>
      <c r="EP366" s="33">
        <v>464.16190490000002</v>
      </c>
      <c r="EQ366" s="33">
        <v>1547.2063499999999</v>
      </c>
      <c r="ER366" s="33">
        <v>1547.2063499999999</v>
      </c>
      <c r="ES366" s="33">
        <v>464.16190490000002</v>
      </c>
      <c r="ET366" s="33">
        <v>464.16190490000002</v>
      </c>
      <c r="EU366" s="33">
        <v>1547.2063499999999</v>
      </c>
      <c r="EV366" s="33">
        <v>1547.2063499999999</v>
      </c>
      <c r="EW366" s="33">
        <v>464.16190490000002</v>
      </c>
      <c r="EX366" s="33">
        <v>464.16190490000002</v>
      </c>
      <c r="EY366" s="33">
        <v>1186.2377509999999</v>
      </c>
      <c r="EZ366" s="33">
        <v>1547.2063499999999</v>
      </c>
      <c r="FA366" s="33">
        <v>464.16190490000002</v>
      </c>
      <c r="FB366" s="33">
        <v>464.16190490000002</v>
      </c>
      <c r="FC366" s="33">
        <v>464.16190490000002</v>
      </c>
    </row>
    <row r="367" spans="2:159" x14ac:dyDescent="0.25">
      <c r="B367" s="33" t="s">
        <v>27</v>
      </c>
      <c r="C367" s="33" t="s">
        <v>37</v>
      </c>
      <c r="D367" s="33">
        <v>3.2655599999999998</v>
      </c>
      <c r="E367" s="33">
        <v>3.2655599999999998</v>
      </c>
      <c r="F367" s="33">
        <v>3.2655599999999998</v>
      </c>
      <c r="G367" s="33">
        <v>3.2655599999999998</v>
      </c>
      <c r="H367" s="33">
        <v>3.2655599999999998</v>
      </c>
      <c r="I367" s="33">
        <v>3.2655599999999998</v>
      </c>
      <c r="J367" s="33">
        <v>3.2655599999999998</v>
      </c>
      <c r="K367" s="33">
        <v>3.2655599999999998</v>
      </c>
      <c r="L367" s="33">
        <v>3.2655599999999998</v>
      </c>
      <c r="M367" s="33">
        <v>3.2655599999999998</v>
      </c>
      <c r="N367" s="33">
        <v>3.2655599999999998</v>
      </c>
      <c r="O367" s="33">
        <v>3.2655599999999998</v>
      </c>
      <c r="P367" s="33">
        <v>3.2655599999999998</v>
      </c>
      <c r="Q367" s="33">
        <v>3.2655599999999998</v>
      </c>
      <c r="R367" s="33">
        <v>3.2655599999999998</v>
      </c>
      <c r="S367" s="33">
        <v>3.2655599999999998</v>
      </c>
      <c r="T367" s="33">
        <v>3.2655599999999998</v>
      </c>
      <c r="U367" s="33">
        <v>3.2655599999999998</v>
      </c>
      <c r="V367" s="33">
        <v>3.2655599999999998</v>
      </c>
      <c r="W367" s="33">
        <v>3.2655599999999998</v>
      </c>
      <c r="X367" s="33">
        <v>3.2655599999999998</v>
      </c>
      <c r="Y367" s="33">
        <v>3.2655599999999998</v>
      </c>
      <c r="Z367" s="33">
        <v>3.2655599999999998</v>
      </c>
      <c r="AA367" s="33">
        <v>3.2655599999999998</v>
      </c>
      <c r="AB367" s="33">
        <v>10.10988</v>
      </c>
      <c r="AC367" s="33">
        <v>10.10988</v>
      </c>
      <c r="AD367" s="33">
        <v>10.10988</v>
      </c>
      <c r="AE367" s="33">
        <v>10.10988</v>
      </c>
      <c r="AF367" s="33">
        <v>10.10988</v>
      </c>
      <c r="AG367" s="33">
        <v>10.10988</v>
      </c>
      <c r="AH367" s="33">
        <v>10.10988</v>
      </c>
      <c r="AI367" s="33">
        <v>10.10988</v>
      </c>
      <c r="AJ367" s="33">
        <v>10.10988</v>
      </c>
      <c r="AK367" s="33">
        <v>10.10988</v>
      </c>
      <c r="AL367" s="33">
        <v>10.10988</v>
      </c>
      <c r="AM367" s="33">
        <v>10.10988</v>
      </c>
      <c r="AN367" s="33">
        <v>10.10988</v>
      </c>
      <c r="AO367" s="33">
        <v>10.10988</v>
      </c>
      <c r="AP367" s="33">
        <v>10.10988</v>
      </c>
      <c r="AQ367" s="33">
        <v>10.10988</v>
      </c>
      <c r="AR367" s="33">
        <v>10.10988</v>
      </c>
      <c r="AS367" s="33">
        <v>10.10988</v>
      </c>
      <c r="AT367" s="33">
        <v>10.10988</v>
      </c>
      <c r="AU367" s="33">
        <v>10.10988</v>
      </c>
      <c r="AV367" s="33">
        <v>10.10988</v>
      </c>
      <c r="AW367" s="33">
        <v>10.10988</v>
      </c>
      <c r="AX367" s="33">
        <v>10.10988</v>
      </c>
      <c r="AY367" s="33">
        <v>10.10988</v>
      </c>
      <c r="AZ367" s="33">
        <v>10.10988</v>
      </c>
      <c r="BA367" s="33">
        <v>10.10988</v>
      </c>
      <c r="BB367" s="33">
        <v>10.10988</v>
      </c>
      <c r="BC367" s="33">
        <v>10.10988</v>
      </c>
      <c r="BD367" s="33">
        <v>10.10988</v>
      </c>
      <c r="BE367" s="33">
        <v>10.10988</v>
      </c>
      <c r="BF367" s="33">
        <v>10.10988</v>
      </c>
      <c r="BG367" s="33">
        <v>10.10988</v>
      </c>
      <c r="BH367" s="33">
        <v>10.10988</v>
      </c>
      <c r="BI367" s="33">
        <v>10.10988</v>
      </c>
      <c r="BJ367" s="33">
        <v>10.10988</v>
      </c>
      <c r="BK367" s="33">
        <v>10.10988</v>
      </c>
      <c r="BL367" s="33">
        <v>10.10988</v>
      </c>
      <c r="BM367" s="33">
        <v>10.10988</v>
      </c>
      <c r="BN367" s="33">
        <v>10.10988</v>
      </c>
      <c r="BO367" s="33">
        <v>10.10988</v>
      </c>
      <c r="BP367" s="33">
        <v>10.10988</v>
      </c>
      <c r="BQ367" s="33">
        <v>10.10988</v>
      </c>
      <c r="BR367" s="33">
        <v>10.10988</v>
      </c>
      <c r="BS367" s="33">
        <v>10.10988</v>
      </c>
      <c r="BT367" s="33">
        <v>640.59637999999995</v>
      </c>
      <c r="BU367" s="33">
        <v>199.25583</v>
      </c>
      <c r="BV367" s="33">
        <v>217.3948029</v>
      </c>
      <c r="BW367" s="33">
        <v>640.59637999999995</v>
      </c>
      <c r="BX367" s="33">
        <v>640.59637999999995</v>
      </c>
      <c r="BY367" s="33">
        <v>199.25583</v>
      </c>
      <c r="BZ367" s="33">
        <v>217.37537599999999</v>
      </c>
      <c r="CA367" s="33">
        <v>640.59637999999995</v>
      </c>
      <c r="CB367" s="33">
        <v>637.33082000000002</v>
      </c>
      <c r="CC367" s="33">
        <v>195.99027000000001</v>
      </c>
      <c r="CD367" s="33">
        <v>195.99027000000001</v>
      </c>
      <c r="CE367" s="33">
        <v>637.33082000000002</v>
      </c>
      <c r="CF367" s="33">
        <v>637.33082000000002</v>
      </c>
      <c r="CG367" s="33">
        <v>195.99027000000001</v>
      </c>
      <c r="CH367" s="33">
        <v>195.99027000000001</v>
      </c>
      <c r="CI367" s="33">
        <v>637.33082000000002</v>
      </c>
      <c r="CJ367" s="33">
        <v>637.33082000000002</v>
      </c>
      <c r="CK367" s="33">
        <v>195.99027000000001</v>
      </c>
      <c r="CL367" s="33">
        <v>195.99027000000001</v>
      </c>
      <c r="CM367" s="33">
        <v>637.33082000000002</v>
      </c>
      <c r="CN367" s="33">
        <v>637.33082000000002</v>
      </c>
      <c r="CO367" s="33">
        <v>195.99027000000001</v>
      </c>
      <c r="CP367" s="33">
        <v>195.99027000000001</v>
      </c>
      <c r="CQ367" s="33">
        <v>637.33082000000002</v>
      </c>
      <c r="CR367" s="33">
        <v>637.33082000000002</v>
      </c>
      <c r="CS367" s="33">
        <v>195.99027000000001</v>
      </c>
      <c r="CT367" s="33">
        <v>195.99027000000001</v>
      </c>
      <c r="CU367" s="33">
        <v>637.33082000000002</v>
      </c>
      <c r="CV367" s="33">
        <v>630.48649999999998</v>
      </c>
      <c r="CW367" s="33">
        <v>189.14595</v>
      </c>
      <c r="CX367" s="33">
        <v>189.14595</v>
      </c>
      <c r="CY367" s="33">
        <v>630.48649999999998</v>
      </c>
      <c r="CZ367" s="33">
        <v>630.48649999999998</v>
      </c>
      <c r="DA367" s="33">
        <v>189.14595</v>
      </c>
      <c r="DB367" s="33">
        <v>189.14595</v>
      </c>
      <c r="DC367" s="33">
        <v>630.48649999999998</v>
      </c>
      <c r="DD367" s="33">
        <v>630.48649999999998</v>
      </c>
      <c r="DE367" s="33">
        <v>189.14595</v>
      </c>
      <c r="DF367" s="33">
        <v>258.50280770000001</v>
      </c>
      <c r="DG367" s="33">
        <v>630.48649999999998</v>
      </c>
      <c r="DH367" s="33">
        <v>630.48649999999998</v>
      </c>
      <c r="DI367" s="33">
        <v>189.14595</v>
      </c>
      <c r="DJ367" s="33">
        <v>189.14595</v>
      </c>
      <c r="DK367" s="33">
        <v>630.48649999999998</v>
      </c>
      <c r="DL367" s="33">
        <v>630.48649999999998</v>
      </c>
      <c r="DM367" s="33">
        <v>189.14595</v>
      </c>
      <c r="DN367" s="33">
        <v>189.14595</v>
      </c>
      <c r="DO367" s="33">
        <v>630.48649999999998</v>
      </c>
      <c r="DP367" s="33">
        <v>630.48649999999998</v>
      </c>
      <c r="DQ367" s="33">
        <v>189.14595</v>
      </c>
      <c r="DR367" s="33">
        <v>189.14595</v>
      </c>
      <c r="DS367" s="33">
        <v>630.48649999999998</v>
      </c>
      <c r="DT367" s="33">
        <v>630.48649999999998</v>
      </c>
      <c r="DU367" s="33">
        <v>189.14595</v>
      </c>
      <c r="DV367" s="33">
        <v>189.14595</v>
      </c>
      <c r="DW367" s="33">
        <v>630.48649999999998</v>
      </c>
      <c r="DX367" s="33">
        <v>630.48649999999998</v>
      </c>
      <c r="DY367" s="33">
        <v>189.14595</v>
      </c>
      <c r="DZ367" s="33">
        <v>189.14595</v>
      </c>
      <c r="EA367" s="33">
        <v>630.48649999999998</v>
      </c>
      <c r="EB367" s="33">
        <v>630.48649999999998</v>
      </c>
      <c r="EC367" s="33">
        <v>189.14595</v>
      </c>
      <c r="ED367" s="33">
        <v>189.14595</v>
      </c>
      <c r="EE367" s="33">
        <v>630.48649999999998</v>
      </c>
      <c r="EF367" s="33">
        <v>630.48649999999998</v>
      </c>
      <c r="EG367" s="33">
        <v>189.14595</v>
      </c>
      <c r="EH367" s="33">
        <v>189.14595</v>
      </c>
      <c r="EI367" s="33">
        <v>630.48649999999998</v>
      </c>
      <c r="EJ367" s="33">
        <v>630.48649999999998</v>
      </c>
      <c r="EK367" s="33">
        <v>189.14595</v>
      </c>
      <c r="EL367" s="33">
        <v>189.14595</v>
      </c>
      <c r="EM367" s="33">
        <v>630.48649999999998</v>
      </c>
      <c r="EN367" s="33">
        <v>630.48649999999998</v>
      </c>
      <c r="EO367" s="33">
        <v>189.14595</v>
      </c>
      <c r="EP367" s="33">
        <v>189.14595</v>
      </c>
      <c r="EQ367" s="33">
        <v>630.48649999999998</v>
      </c>
      <c r="ER367" s="33">
        <v>630.48649999999998</v>
      </c>
      <c r="ES367" s="33">
        <v>189.14595</v>
      </c>
      <c r="ET367" s="33">
        <v>189.14595</v>
      </c>
      <c r="EU367" s="33">
        <v>582.98882300000002</v>
      </c>
      <c r="EV367" s="33">
        <v>630.48649999999998</v>
      </c>
      <c r="EW367" s="33">
        <v>189.14595</v>
      </c>
      <c r="EX367" s="33">
        <v>189.14595</v>
      </c>
      <c r="EY367" s="33">
        <v>189.14595</v>
      </c>
      <c r="EZ367" s="33">
        <v>630.48649999999998</v>
      </c>
      <c r="FA367" s="33">
        <v>189.14595</v>
      </c>
      <c r="FB367" s="33">
        <v>189.14595</v>
      </c>
      <c r="FC367" s="33">
        <v>189.14595</v>
      </c>
    </row>
    <row r="368" spans="2:159" x14ac:dyDescent="0.25">
      <c r="B368" s="33" t="s">
        <v>27</v>
      </c>
      <c r="C368" s="33" t="s">
        <v>38</v>
      </c>
      <c r="D368" s="33">
        <v>28.663499999999999</v>
      </c>
      <c r="E368" s="33">
        <v>28.663499999999999</v>
      </c>
      <c r="F368" s="33">
        <v>28.663499999999999</v>
      </c>
      <c r="G368" s="33">
        <v>28.663499999999999</v>
      </c>
      <c r="H368" s="33">
        <v>28.663499999999999</v>
      </c>
      <c r="I368" s="33">
        <v>28.663499999999999</v>
      </c>
      <c r="J368" s="33">
        <v>28.663499999999999</v>
      </c>
      <c r="K368" s="33">
        <v>28.663499999999999</v>
      </c>
      <c r="L368" s="33">
        <v>28.663499999999999</v>
      </c>
      <c r="M368" s="33">
        <v>28.663499999999999</v>
      </c>
      <c r="N368" s="33">
        <v>28.663499999999999</v>
      </c>
      <c r="O368" s="33">
        <v>28.663499999999999</v>
      </c>
      <c r="P368" s="33">
        <v>28.663499999999999</v>
      </c>
      <c r="Q368" s="33">
        <v>28.663499999999999</v>
      </c>
      <c r="R368" s="33">
        <v>28.663499999999999</v>
      </c>
      <c r="S368" s="33">
        <v>28.663499999999999</v>
      </c>
      <c r="T368" s="33">
        <v>28.663499999999999</v>
      </c>
      <c r="U368" s="33">
        <v>28.663499999999999</v>
      </c>
      <c r="V368" s="33">
        <v>28.663499999999999</v>
      </c>
      <c r="W368" s="33">
        <v>28.663499999999999</v>
      </c>
      <c r="X368" s="33">
        <v>28.663499999999999</v>
      </c>
      <c r="Y368" s="33">
        <v>28.663499999999999</v>
      </c>
      <c r="Z368" s="33">
        <v>28.663499999999999</v>
      </c>
      <c r="AA368" s="33">
        <v>28.663499999999999</v>
      </c>
      <c r="AB368" s="33">
        <v>186.72345000000001</v>
      </c>
      <c r="AC368" s="33">
        <v>186.72345000000001</v>
      </c>
      <c r="AD368" s="33">
        <v>186.72345000000001</v>
      </c>
      <c r="AE368" s="33">
        <v>186.72345000000001</v>
      </c>
      <c r="AF368" s="33">
        <v>186.72345000000001</v>
      </c>
      <c r="AG368" s="33">
        <v>186.72345000000001</v>
      </c>
      <c r="AH368" s="33">
        <v>186.72345000000001</v>
      </c>
      <c r="AI368" s="33">
        <v>186.72345000000001</v>
      </c>
      <c r="AJ368" s="33">
        <v>186.72345000000001</v>
      </c>
      <c r="AK368" s="33">
        <v>186.72345000000001</v>
      </c>
      <c r="AL368" s="33">
        <v>186.72345000000001</v>
      </c>
      <c r="AM368" s="33">
        <v>186.72345000000001</v>
      </c>
      <c r="AN368" s="33">
        <v>186.72345000000001</v>
      </c>
      <c r="AO368" s="33">
        <v>186.72345000000001</v>
      </c>
      <c r="AP368" s="33">
        <v>186.72345000000001</v>
      </c>
      <c r="AQ368" s="33">
        <v>186.72345000000001</v>
      </c>
      <c r="AR368" s="33">
        <v>186.72345000000001</v>
      </c>
      <c r="AS368" s="33">
        <v>186.72345000000001</v>
      </c>
      <c r="AT368" s="33">
        <v>186.72345000000001</v>
      </c>
      <c r="AU368" s="33">
        <v>186.72345000000001</v>
      </c>
      <c r="AV368" s="33">
        <v>186.72345000000001</v>
      </c>
      <c r="AW368" s="33">
        <v>186.72345000000001</v>
      </c>
      <c r="AX368" s="33">
        <v>186.72345000000001</v>
      </c>
      <c r="AY368" s="33">
        <v>186.72345000000001</v>
      </c>
      <c r="AZ368" s="33">
        <v>158.05994999999999</v>
      </c>
      <c r="BA368" s="33">
        <v>158.05994999999999</v>
      </c>
      <c r="BB368" s="33">
        <v>158.05994999999999</v>
      </c>
      <c r="BC368" s="33">
        <v>158.05994999999999</v>
      </c>
      <c r="BD368" s="33">
        <v>158.05994999999999</v>
      </c>
      <c r="BE368" s="33">
        <v>158.05994999999999</v>
      </c>
      <c r="BF368" s="33">
        <v>158.05994999999999</v>
      </c>
      <c r="BG368" s="33">
        <v>158.05994999999999</v>
      </c>
      <c r="BH368" s="33">
        <v>158.05994999999999</v>
      </c>
      <c r="BI368" s="33">
        <v>158.05994999999999</v>
      </c>
      <c r="BJ368" s="33">
        <v>158.05994999999999</v>
      </c>
      <c r="BK368" s="33">
        <v>158.05994999999999</v>
      </c>
      <c r="BL368" s="33">
        <v>158.05994999999999</v>
      </c>
      <c r="BM368" s="33">
        <v>158.05994999999999</v>
      </c>
      <c r="BN368" s="33">
        <v>158.05994999999999</v>
      </c>
      <c r="BO368" s="33">
        <v>158.05994999999999</v>
      </c>
      <c r="BP368" s="33">
        <v>158.05994999999999</v>
      </c>
      <c r="BQ368" s="33">
        <v>158.05994999999999</v>
      </c>
      <c r="BR368" s="33">
        <v>158.05994999999999</v>
      </c>
      <c r="BS368" s="33">
        <v>158.05994999999999</v>
      </c>
      <c r="BT368" s="33">
        <v>158.05994999999999</v>
      </c>
      <c r="BU368" s="33">
        <v>158.05994999999999</v>
      </c>
      <c r="BV368" s="33">
        <v>158.05994999999999</v>
      </c>
      <c r="BW368" s="33">
        <v>158.05994999999999</v>
      </c>
      <c r="BX368" s="33">
        <v>158.05994999999999</v>
      </c>
      <c r="BY368" s="33">
        <v>158.05994999999999</v>
      </c>
      <c r="BZ368" s="33">
        <v>158.05994999999999</v>
      </c>
      <c r="CA368" s="33">
        <v>158.05994999999999</v>
      </c>
      <c r="CB368" s="33">
        <v>158.05994999999999</v>
      </c>
      <c r="CC368" s="33">
        <v>158.05994999999999</v>
      </c>
      <c r="CD368" s="33">
        <v>158.05994999999999</v>
      </c>
      <c r="CE368" s="33">
        <v>158.05994999999999</v>
      </c>
      <c r="CF368" s="33">
        <v>158.05994999999999</v>
      </c>
      <c r="CG368" s="33">
        <v>158.05994999999999</v>
      </c>
      <c r="CH368" s="33">
        <v>158.05994999999999</v>
      </c>
      <c r="CI368" s="33">
        <v>158.05994999999999</v>
      </c>
      <c r="CJ368" s="33">
        <v>158.05994999999999</v>
      </c>
      <c r="CK368" s="33">
        <v>158.05994999999999</v>
      </c>
      <c r="CL368" s="33">
        <v>158.05994999999999</v>
      </c>
      <c r="CM368" s="33">
        <v>158.05994999999999</v>
      </c>
      <c r="CN368" s="33">
        <v>158.05994999999999</v>
      </c>
      <c r="CO368" s="33">
        <v>158.05994999999999</v>
      </c>
      <c r="CP368" s="33">
        <v>158.05994999999999</v>
      </c>
      <c r="CQ368" s="33">
        <v>158.05994999999999</v>
      </c>
      <c r="CR368" s="33">
        <v>158.05994999999999</v>
      </c>
      <c r="CS368" s="33">
        <v>158.05994999999999</v>
      </c>
      <c r="CT368" s="33">
        <v>158.05994999999999</v>
      </c>
      <c r="CU368" s="33">
        <v>158.05994999999999</v>
      </c>
      <c r="CV368" s="33">
        <v>158.05994999999999</v>
      </c>
      <c r="CW368" s="33">
        <v>158.05994999999999</v>
      </c>
      <c r="CX368" s="33">
        <v>158.05994999999999</v>
      </c>
      <c r="CY368" s="33">
        <v>158.05994999999999</v>
      </c>
      <c r="CZ368" s="33">
        <v>158.05994999999999</v>
      </c>
      <c r="DA368" s="33">
        <v>158.05994999999999</v>
      </c>
      <c r="DB368" s="33">
        <v>158.05994999999999</v>
      </c>
      <c r="DC368" s="33">
        <v>158.05994999999999</v>
      </c>
      <c r="DD368" s="33">
        <v>158.05994999999999</v>
      </c>
      <c r="DE368" s="33">
        <v>158.05994999999999</v>
      </c>
      <c r="DF368" s="33">
        <v>23.76</v>
      </c>
      <c r="DG368" s="33">
        <v>158.05994999999999</v>
      </c>
      <c r="DH368" s="33">
        <v>158.05994999999999</v>
      </c>
      <c r="DI368" s="33">
        <v>158.05994999999999</v>
      </c>
      <c r="DJ368" s="33">
        <v>23.76</v>
      </c>
      <c r="DK368" s="33">
        <v>158.05994999999999</v>
      </c>
      <c r="DL368" s="33">
        <v>158.05994999999999</v>
      </c>
      <c r="DM368" s="33">
        <v>158.05994999999999</v>
      </c>
      <c r="DN368" s="33">
        <v>23.76</v>
      </c>
      <c r="DO368" s="33">
        <v>158.05994999999999</v>
      </c>
      <c r="DP368" s="33">
        <v>158.05994999999999</v>
      </c>
      <c r="DQ368" s="33">
        <v>158.05994999999999</v>
      </c>
      <c r="DR368" s="33">
        <v>23.76</v>
      </c>
      <c r="DS368" s="33">
        <v>158.05994999999999</v>
      </c>
      <c r="DT368" s="33">
        <v>158.05994999999999</v>
      </c>
      <c r="DU368" s="33">
        <v>158.05994999999999</v>
      </c>
      <c r="DV368" s="33">
        <v>23.76</v>
      </c>
      <c r="DW368" s="33">
        <v>158.05994999999999</v>
      </c>
      <c r="DX368" s="33">
        <v>158.05994999999999</v>
      </c>
      <c r="DY368" s="33">
        <v>158.05994999999999</v>
      </c>
      <c r="DZ368" s="33">
        <v>23.76</v>
      </c>
      <c r="EA368" s="33">
        <v>158.05994999999999</v>
      </c>
      <c r="EB368" s="33">
        <v>158.05994999999999</v>
      </c>
      <c r="EC368" s="33">
        <v>158.05994999999999</v>
      </c>
      <c r="ED368" s="33">
        <v>23.76</v>
      </c>
      <c r="EE368" s="33">
        <v>158.05994999999999</v>
      </c>
      <c r="EF368" s="33">
        <v>158.05994999999999</v>
      </c>
      <c r="EG368" s="33">
        <v>158.05994999999999</v>
      </c>
      <c r="EH368" s="33">
        <v>23.76</v>
      </c>
      <c r="EI368" s="33">
        <v>158.05994999999999</v>
      </c>
    </row>
    <row r="369" spans="2:159" x14ac:dyDescent="0.25">
      <c r="B369" s="33" t="s">
        <v>27</v>
      </c>
      <c r="C369" s="33" t="s">
        <v>39</v>
      </c>
      <c r="L369" s="33">
        <v>254.79</v>
      </c>
      <c r="M369" s="33">
        <v>254.79</v>
      </c>
      <c r="N369" s="33">
        <v>254.8</v>
      </c>
      <c r="O369" s="33">
        <v>254.8</v>
      </c>
      <c r="P369" s="33">
        <v>254.79</v>
      </c>
      <c r="Q369" s="33">
        <v>254.79</v>
      </c>
      <c r="R369" s="33">
        <v>254.8</v>
      </c>
      <c r="S369" s="33">
        <v>254.8</v>
      </c>
      <c r="T369" s="33">
        <v>254.8</v>
      </c>
      <c r="U369" s="33">
        <v>254.8</v>
      </c>
      <c r="V369" s="33">
        <v>254.8</v>
      </c>
      <c r="W369" s="33">
        <v>254.8</v>
      </c>
      <c r="X369" s="33">
        <v>254.8</v>
      </c>
      <c r="Y369" s="33">
        <v>254.8</v>
      </c>
      <c r="Z369" s="33">
        <v>254.8</v>
      </c>
      <c r="AA369" s="33">
        <v>254.8</v>
      </c>
      <c r="AB369" s="33">
        <v>254.8</v>
      </c>
      <c r="AC369" s="33">
        <v>254.8</v>
      </c>
      <c r="AD369" s="33">
        <v>254.8</v>
      </c>
      <c r="AE369" s="33">
        <v>254.8</v>
      </c>
      <c r="AF369" s="33">
        <v>254.8</v>
      </c>
      <c r="AG369" s="33">
        <v>254.8</v>
      </c>
      <c r="AH369" s="33">
        <v>254.8</v>
      </c>
      <c r="AI369" s="33">
        <v>254.8</v>
      </c>
      <c r="AJ369" s="33">
        <v>254.8</v>
      </c>
      <c r="AK369" s="33">
        <v>254.8</v>
      </c>
      <c r="AL369" s="33">
        <v>254.8</v>
      </c>
      <c r="AM369" s="33">
        <v>254.8</v>
      </c>
      <c r="AN369" s="33">
        <v>254.8</v>
      </c>
      <c r="AO369" s="33">
        <v>254.8</v>
      </c>
      <c r="AP369" s="33">
        <v>254.8</v>
      </c>
      <c r="AQ369" s="33">
        <v>254.8</v>
      </c>
      <c r="AR369" s="33">
        <v>254.8</v>
      </c>
      <c r="AS369" s="33">
        <v>254.8</v>
      </c>
      <c r="AT369" s="33">
        <v>254.8</v>
      </c>
      <c r="AU369" s="33">
        <v>254.8</v>
      </c>
      <c r="AV369" s="33">
        <v>254.8</v>
      </c>
      <c r="AW369" s="33">
        <v>254.8</v>
      </c>
      <c r="AX369" s="33">
        <v>254.8</v>
      </c>
      <c r="AY369" s="33">
        <v>254.8</v>
      </c>
      <c r="AZ369" s="33">
        <v>254.8</v>
      </c>
      <c r="BA369" s="33">
        <v>254.8</v>
      </c>
      <c r="BB369" s="33">
        <v>254.8</v>
      </c>
      <c r="BC369" s="33">
        <v>254.8</v>
      </c>
      <c r="BD369" s="33">
        <v>254.8</v>
      </c>
      <c r="BE369" s="33">
        <v>254.8</v>
      </c>
      <c r="BF369" s="33">
        <v>254.8</v>
      </c>
      <c r="BG369" s="33">
        <v>254.8</v>
      </c>
      <c r="BH369" s="33">
        <v>254.8</v>
      </c>
      <c r="BI369" s="33">
        <v>254.8</v>
      </c>
      <c r="BJ369" s="33">
        <v>254.8</v>
      </c>
      <c r="BK369" s="33">
        <v>254.8</v>
      </c>
      <c r="BL369" s="33">
        <v>254.8</v>
      </c>
      <c r="BM369" s="33">
        <v>254.8</v>
      </c>
      <c r="BN369" s="33">
        <v>254.8</v>
      </c>
      <c r="BO369" s="33">
        <v>254.8</v>
      </c>
      <c r="BP369" s="33">
        <v>254.8</v>
      </c>
      <c r="BQ369" s="33">
        <v>254.8</v>
      </c>
      <c r="BR369" s="33">
        <v>254.8</v>
      </c>
      <c r="BS369" s="33">
        <v>254.8</v>
      </c>
      <c r="BT369" s="33">
        <v>254.8</v>
      </c>
      <c r="BU369" s="33">
        <v>254.8</v>
      </c>
      <c r="BV369" s="33">
        <v>254.8</v>
      </c>
      <c r="BW369" s="33">
        <v>254.8</v>
      </c>
      <c r="BX369" s="33">
        <v>254.8</v>
      </c>
      <c r="BY369" s="33">
        <v>254.8</v>
      </c>
      <c r="BZ369" s="33">
        <v>254.8</v>
      </c>
      <c r="CA369" s="33">
        <v>254.8</v>
      </c>
    </row>
    <row r="370" spans="2:159" x14ac:dyDescent="0.25">
      <c r="B370" s="33" t="s">
        <v>27</v>
      </c>
      <c r="C370" s="33" t="s">
        <v>40</v>
      </c>
    </row>
    <row r="371" spans="2:159" x14ac:dyDescent="0.25">
      <c r="B371" s="33" t="s">
        <v>27</v>
      </c>
      <c r="C371" s="33" t="s">
        <v>41</v>
      </c>
    </row>
    <row r="372" spans="2:159" x14ac:dyDescent="0.25">
      <c r="B372" s="33" t="s">
        <v>27</v>
      </c>
      <c r="C372" s="33" t="s">
        <v>42</v>
      </c>
    </row>
    <row r="373" spans="2:159" x14ac:dyDescent="0.25">
      <c r="B373" s="33" t="s">
        <v>27</v>
      </c>
      <c r="C373" s="33" t="s">
        <v>43</v>
      </c>
    </row>
    <row r="374" spans="2:159" x14ac:dyDescent="0.25">
      <c r="B374" s="33" t="s">
        <v>27</v>
      </c>
      <c r="C374" s="33" t="s">
        <v>44</v>
      </c>
    </row>
    <row r="375" spans="2:159" x14ac:dyDescent="0.25">
      <c r="B375" s="33" t="s">
        <v>27</v>
      </c>
      <c r="C375" s="33" t="s">
        <v>45</v>
      </c>
    </row>
    <row r="376" spans="2:159" x14ac:dyDescent="0.25">
      <c r="B376" s="33" t="s">
        <v>27</v>
      </c>
      <c r="C376" s="33" t="s">
        <v>46</v>
      </c>
    </row>
    <row r="377" spans="2:159" x14ac:dyDescent="0.25">
      <c r="B377" s="33" t="s">
        <v>27</v>
      </c>
      <c r="C377" s="33" t="s">
        <v>15</v>
      </c>
      <c r="D377" s="33">
        <v>31.92906</v>
      </c>
      <c r="E377" s="33">
        <v>31.92906</v>
      </c>
      <c r="F377" s="33">
        <v>31.92906</v>
      </c>
      <c r="G377" s="33">
        <v>31.92906</v>
      </c>
      <c r="H377" s="33">
        <v>31.92906</v>
      </c>
      <c r="I377" s="33">
        <v>31.92906</v>
      </c>
      <c r="J377" s="33">
        <v>31.92906</v>
      </c>
      <c r="K377" s="33">
        <v>31.92906</v>
      </c>
      <c r="L377" s="33">
        <v>286.71906000000001</v>
      </c>
      <c r="M377" s="33">
        <v>286.71906000000001</v>
      </c>
      <c r="N377" s="33">
        <v>286.72906</v>
      </c>
      <c r="O377" s="33">
        <v>286.72906</v>
      </c>
      <c r="P377" s="33">
        <v>318.66108919999999</v>
      </c>
      <c r="Q377" s="33">
        <v>318.66108919999999</v>
      </c>
      <c r="R377" s="33">
        <v>318.67108919999998</v>
      </c>
      <c r="S377" s="33">
        <v>318.67108919999998</v>
      </c>
      <c r="T377" s="33">
        <v>318.67108919999998</v>
      </c>
      <c r="U377" s="33">
        <v>318.67108919999998</v>
      </c>
      <c r="V377" s="33">
        <v>318.67108919999998</v>
      </c>
      <c r="W377" s="33">
        <v>318.67108919999998</v>
      </c>
      <c r="X377" s="33">
        <v>318.67108919999998</v>
      </c>
      <c r="Y377" s="33">
        <v>318.67108919999998</v>
      </c>
      <c r="Z377" s="33">
        <v>318.67108919999998</v>
      </c>
      <c r="AA377" s="33">
        <v>318.67108919999998</v>
      </c>
      <c r="AB377" s="33">
        <v>483.57535919999998</v>
      </c>
      <c r="AC377" s="33">
        <v>483.57535919999998</v>
      </c>
      <c r="AD377" s="33">
        <v>483.57535919999998</v>
      </c>
      <c r="AE377" s="33">
        <v>483.57535919999998</v>
      </c>
      <c r="AF377" s="33">
        <v>625.27135920000001</v>
      </c>
      <c r="AG377" s="33">
        <v>625.27135920000001</v>
      </c>
      <c r="AH377" s="33">
        <v>625.27135920000001</v>
      </c>
      <c r="AI377" s="33">
        <v>625.27135920000001</v>
      </c>
      <c r="AJ377" s="33">
        <v>668.7361449</v>
      </c>
      <c r="AK377" s="33">
        <v>668.7361449</v>
      </c>
      <c r="AL377" s="33">
        <v>668.7361449</v>
      </c>
      <c r="AM377" s="33">
        <v>668.7361449</v>
      </c>
      <c r="AN377" s="33">
        <v>673.46856990000003</v>
      </c>
      <c r="AO377" s="33">
        <v>673.46856990000003</v>
      </c>
      <c r="AP377" s="33">
        <v>673.46856990000003</v>
      </c>
      <c r="AQ377" s="33">
        <v>673.46856990000003</v>
      </c>
      <c r="AR377" s="33">
        <v>673.46856990000003</v>
      </c>
      <c r="AS377" s="33">
        <v>673.46856990000003</v>
      </c>
      <c r="AT377" s="33">
        <v>673.46856990000003</v>
      </c>
      <c r="AU377" s="33">
        <v>673.46856990000003</v>
      </c>
      <c r="AV377" s="33">
        <v>673.46856990000003</v>
      </c>
      <c r="AW377" s="33">
        <v>673.46856990000003</v>
      </c>
      <c r="AX377" s="33">
        <v>673.46856990000003</v>
      </c>
      <c r="AY377" s="33">
        <v>673.46856990000003</v>
      </c>
      <c r="AZ377" s="33">
        <v>644.80506990000003</v>
      </c>
      <c r="BA377" s="33">
        <v>644.80506990000003</v>
      </c>
      <c r="BB377" s="33">
        <v>644.80506990000003</v>
      </c>
      <c r="BC377" s="33">
        <v>644.80506990000003</v>
      </c>
      <c r="BD377" s="33">
        <v>644.80506990000003</v>
      </c>
      <c r="BE377" s="33">
        <v>644.80506990000003</v>
      </c>
      <c r="BF377" s="33">
        <v>644.80506990000003</v>
      </c>
      <c r="BG377" s="33">
        <v>644.80506990000003</v>
      </c>
      <c r="BH377" s="33">
        <v>644.80506990000003</v>
      </c>
      <c r="BI377" s="33">
        <v>644.80506990000003</v>
      </c>
      <c r="BJ377" s="33">
        <v>644.80506990000003</v>
      </c>
      <c r="BK377" s="33">
        <v>644.80506990000003</v>
      </c>
      <c r="BL377" s="33">
        <v>644.80506990000003</v>
      </c>
      <c r="BM377" s="33">
        <v>644.80506990000003</v>
      </c>
      <c r="BN377" s="33">
        <v>644.80506990000003</v>
      </c>
      <c r="BO377" s="33">
        <v>644.80506990000003</v>
      </c>
      <c r="BP377" s="33">
        <v>644.80506990000003</v>
      </c>
      <c r="BQ377" s="33">
        <v>644.80506990000003</v>
      </c>
      <c r="BR377" s="33">
        <v>644.80506990000003</v>
      </c>
      <c r="BS377" s="33">
        <v>644.80506990000003</v>
      </c>
      <c r="BT377" s="33">
        <v>2822.4979189999999</v>
      </c>
      <c r="BU377" s="33">
        <v>1298.1129249999999</v>
      </c>
      <c r="BV377" s="33">
        <v>1316.251898</v>
      </c>
      <c r="BW377" s="33">
        <v>2822.4979189999999</v>
      </c>
      <c r="BX377" s="33">
        <v>2822.4979189999999</v>
      </c>
      <c r="BY377" s="33">
        <v>1298.1129249999999</v>
      </c>
      <c r="BZ377" s="33">
        <v>1316.232471</v>
      </c>
      <c r="CA377" s="33">
        <v>2822.4979189999999</v>
      </c>
      <c r="CB377" s="33">
        <v>2532.4903300000001</v>
      </c>
      <c r="CC377" s="33">
        <v>1008.105336</v>
      </c>
      <c r="CD377" s="33">
        <v>1008.105336</v>
      </c>
      <c r="CE377" s="33">
        <v>2532.4903300000001</v>
      </c>
      <c r="CF377" s="33">
        <v>2532.4903300000001</v>
      </c>
      <c r="CG377" s="33">
        <v>1008.105336</v>
      </c>
      <c r="CH377" s="33">
        <v>1008.105336</v>
      </c>
      <c r="CI377" s="33">
        <v>2532.4903300000001</v>
      </c>
      <c r="CJ377" s="33">
        <v>2532.4903300000001</v>
      </c>
      <c r="CK377" s="33">
        <v>1008.105336</v>
      </c>
      <c r="CL377" s="33">
        <v>1008.105336</v>
      </c>
      <c r="CM377" s="33">
        <v>2532.4903300000001</v>
      </c>
      <c r="CN377" s="33">
        <v>2532.4903300000001</v>
      </c>
      <c r="CO377" s="33">
        <v>1008.105336</v>
      </c>
      <c r="CP377" s="33">
        <v>1008.105336</v>
      </c>
      <c r="CQ377" s="33">
        <v>2532.4903300000001</v>
      </c>
      <c r="CR377" s="33">
        <v>2532.4903300000001</v>
      </c>
      <c r="CS377" s="33">
        <v>1008.105336</v>
      </c>
      <c r="CT377" s="33">
        <v>1008.105336</v>
      </c>
      <c r="CU377" s="33">
        <v>2532.4903300000001</v>
      </c>
      <c r="CV377" s="33">
        <v>2525.6460099999999</v>
      </c>
      <c r="CW377" s="33">
        <v>1001.261016</v>
      </c>
      <c r="CX377" s="33">
        <v>1001.261016</v>
      </c>
      <c r="CY377" s="33">
        <v>2525.6460099999999</v>
      </c>
      <c r="CZ377" s="33">
        <v>2525.6460099999999</v>
      </c>
      <c r="DA377" s="33">
        <v>1001.261016</v>
      </c>
      <c r="DB377" s="33">
        <v>1001.261016</v>
      </c>
      <c r="DC377" s="33">
        <v>2525.6460099999999</v>
      </c>
      <c r="DD377" s="33">
        <v>2525.6460099999999</v>
      </c>
      <c r="DE377" s="33">
        <v>1001.261016</v>
      </c>
      <c r="DF377" s="33">
        <v>936.31792329999996</v>
      </c>
      <c r="DG377" s="33">
        <v>2525.6460099999999</v>
      </c>
      <c r="DH377" s="33">
        <v>2525.6460099999999</v>
      </c>
      <c r="DI377" s="33">
        <v>1001.261016</v>
      </c>
      <c r="DJ377" s="33">
        <v>866.96106559999998</v>
      </c>
      <c r="DK377" s="33">
        <v>2525.6460099999999</v>
      </c>
      <c r="DL377" s="33">
        <v>2525.6460099999999</v>
      </c>
      <c r="DM377" s="33">
        <v>1001.261016</v>
      </c>
      <c r="DN377" s="33">
        <v>866.96106559999998</v>
      </c>
      <c r="DO377" s="33">
        <v>2525.6460099999999</v>
      </c>
      <c r="DP377" s="33">
        <v>2525.6460099999999</v>
      </c>
      <c r="DQ377" s="33">
        <v>1001.261016</v>
      </c>
      <c r="DR377" s="33">
        <v>866.96106559999998</v>
      </c>
      <c r="DS377" s="33">
        <v>2525.6460099999999</v>
      </c>
      <c r="DT377" s="33">
        <v>2525.6460099999999</v>
      </c>
      <c r="DU377" s="33">
        <v>1001.261016</v>
      </c>
      <c r="DV377" s="33">
        <v>866.96106559999998</v>
      </c>
      <c r="DW377" s="33">
        <v>2525.6460099999999</v>
      </c>
      <c r="DX377" s="33">
        <v>2525.6460099999999</v>
      </c>
      <c r="DY377" s="33">
        <v>1001.261016</v>
      </c>
      <c r="DZ377" s="33">
        <v>866.96106559999998</v>
      </c>
      <c r="EA377" s="33">
        <v>2525.6460099999999</v>
      </c>
      <c r="EB377" s="33">
        <v>2525.6460099999999</v>
      </c>
      <c r="EC377" s="33">
        <v>1001.261016</v>
      </c>
      <c r="ED377" s="33">
        <v>866.96106559999998</v>
      </c>
      <c r="EE377" s="33">
        <v>2525.6460099999999</v>
      </c>
      <c r="EF377" s="33">
        <v>2525.6460099999999</v>
      </c>
      <c r="EG377" s="33">
        <v>1001.261016</v>
      </c>
      <c r="EH377" s="33">
        <v>866.96106559999998</v>
      </c>
      <c r="EI377" s="33">
        <v>2525.6460099999999</v>
      </c>
      <c r="EJ377" s="33">
        <v>2177.6928499999999</v>
      </c>
      <c r="EK377" s="33">
        <v>653.30785490000005</v>
      </c>
      <c r="EL377" s="33">
        <v>653.30785490000005</v>
      </c>
      <c r="EM377" s="33">
        <v>2177.6928499999999</v>
      </c>
      <c r="EN377" s="33">
        <v>2177.6928499999999</v>
      </c>
      <c r="EO377" s="33">
        <v>653.30785490000005</v>
      </c>
      <c r="EP377" s="33">
        <v>653.30785490000005</v>
      </c>
      <c r="EQ377" s="33">
        <v>2177.6928499999999</v>
      </c>
      <c r="ER377" s="33">
        <v>2177.6928499999999</v>
      </c>
      <c r="ES377" s="33">
        <v>653.30785490000005</v>
      </c>
      <c r="ET377" s="33">
        <v>653.30785490000005</v>
      </c>
      <c r="EU377" s="33">
        <v>2130.1951720000002</v>
      </c>
      <c r="EV377" s="33">
        <v>2177.6928499999999</v>
      </c>
      <c r="EW377" s="33">
        <v>653.30785490000005</v>
      </c>
      <c r="EX377" s="33">
        <v>653.30785490000005</v>
      </c>
      <c r="EY377" s="33">
        <v>1375.383701</v>
      </c>
      <c r="EZ377" s="33">
        <v>2177.6928499999999</v>
      </c>
      <c r="FA377" s="33">
        <v>653.30785490000005</v>
      </c>
      <c r="FB377" s="33">
        <v>653.30785490000005</v>
      </c>
      <c r="FC377" s="33">
        <v>653.30785490000005</v>
      </c>
    </row>
    <row r="378" spans="2:159" x14ac:dyDescent="0.25">
      <c r="B378" s="33" t="s">
        <v>28</v>
      </c>
      <c r="C378" s="33" t="s">
        <v>36</v>
      </c>
      <c r="D378" s="33">
        <v>10.23840418</v>
      </c>
      <c r="E378" s="33">
        <v>10.127917800000001</v>
      </c>
      <c r="F378" s="33">
        <v>12.37447411</v>
      </c>
      <c r="G378" s="33">
        <v>11.4905831</v>
      </c>
      <c r="H378" s="33">
        <v>10.23840418</v>
      </c>
      <c r="I378" s="33">
        <v>10.127917800000001</v>
      </c>
      <c r="J378" s="33">
        <v>12.37447411</v>
      </c>
      <c r="K378" s="33">
        <v>11.4905831</v>
      </c>
      <c r="L378" s="33">
        <v>10.23840418</v>
      </c>
      <c r="M378" s="33">
        <v>10.127917800000001</v>
      </c>
      <c r="N378" s="33">
        <v>12.37447411</v>
      </c>
      <c r="O378" s="33">
        <v>11.4905831</v>
      </c>
      <c r="P378" s="33">
        <v>10.23840418</v>
      </c>
      <c r="Q378" s="33">
        <v>10.127917800000001</v>
      </c>
      <c r="R378" s="33">
        <v>12.37447411</v>
      </c>
      <c r="S378" s="33">
        <v>11.4905831</v>
      </c>
      <c r="T378" s="33">
        <v>10.23840418</v>
      </c>
      <c r="U378" s="33">
        <v>10.127917800000001</v>
      </c>
      <c r="V378" s="33">
        <v>12.37447411</v>
      </c>
      <c r="W378" s="33">
        <v>11.4905831</v>
      </c>
      <c r="X378" s="33">
        <v>10.23840418</v>
      </c>
      <c r="Y378" s="33">
        <v>10.127917800000001</v>
      </c>
      <c r="Z378" s="33">
        <v>12.37447411</v>
      </c>
      <c r="AA378" s="33">
        <v>11.4905831</v>
      </c>
      <c r="AB378" s="33">
        <v>10.23840418</v>
      </c>
      <c r="AC378" s="33">
        <v>10.127917800000001</v>
      </c>
      <c r="AD378" s="33">
        <v>12.37447411</v>
      </c>
      <c r="AE378" s="33">
        <v>11.4905831</v>
      </c>
      <c r="AF378" s="33">
        <v>10.23840418</v>
      </c>
      <c r="AG378" s="33">
        <v>10.127917800000001</v>
      </c>
      <c r="AH378" s="33">
        <v>12.37447411</v>
      </c>
      <c r="AI378" s="33">
        <v>11.4905831</v>
      </c>
      <c r="AJ378" s="33">
        <v>10.23840418</v>
      </c>
      <c r="AK378" s="33">
        <v>10.127917800000001</v>
      </c>
      <c r="AL378" s="33">
        <v>12.37447411</v>
      </c>
      <c r="AM378" s="33">
        <v>11.4905831</v>
      </c>
      <c r="AN378" s="33">
        <v>10.23840418</v>
      </c>
      <c r="AO378" s="33">
        <v>10.127917800000001</v>
      </c>
      <c r="AP378" s="33">
        <v>12.37447411</v>
      </c>
      <c r="AQ378" s="33">
        <v>11.4905831</v>
      </c>
      <c r="AR378" s="33">
        <v>10.23840418</v>
      </c>
      <c r="AS378" s="33">
        <v>10.127917800000001</v>
      </c>
      <c r="AT378" s="33">
        <v>12.37447411</v>
      </c>
      <c r="AU378" s="33">
        <v>11.4905831</v>
      </c>
      <c r="AV378" s="33">
        <v>10.23840418</v>
      </c>
      <c r="AW378" s="33">
        <v>10.127917800000001</v>
      </c>
      <c r="AX378" s="33">
        <v>12.37447411</v>
      </c>
      <c r="AY378" s="33">
        <v>11.4905831</v>
      </c>
      <c r="AZ378" s="33">
        <v>10.23840418</v>
      </c>
      <c r="BA378" s="33">
        <v>10.127917800000001</v>
      </c>
      <c r="BB378" s="33">
        <v>12.37447411</v>
      </c>
      <c r="BC378" s="33">
        <v>11.4905831</v>
      </c>
      <c r="BD378" s="33">
        <v>10.23840418</v>
      </c>
      <c r="BE378" s="33">
        <v>10.127917800000001</v>
      </c>
      <c r="BF378" s="33">
        <v>12.37447411</v>
      </c>
      <c r="BG378" s="33">
        <v>11.4905831</v>
      </c>
      <c r="BH378" s="33">
        <v>10.23840418</v>
      </c>
      <c r="BI378" s="33">
        <v>10.127917800000001</v>
      </c>
      <c r="BJ378" s="33">
        <v>12.37447411</v>
      </c>
      <c r="BK378" s="33">
        <v>11.4905831</v>
      </c>
      <c r="BL378" s="33">
        <v>10.23840418</v>
      </c>
      <c r="BM378" s="33">
        <v>10.127917800000001</v>
      </c>
      <c r="BN378" s="33">
        <v>12.37447411</v>
      </c>
      <c r="BO378" s="33">
        <v>11.4905831</v>
      </c>
      <c r="BP378" s="33">
        <v>10.23840418</v>
      </c>
      <c r="BQ378" s="33">
        <v>10.127917800000001</v>
      </c>
      <c r="BR378" s="33">
        <v>12.37447411</v>
      </c>
      <c r="BS378" s="33">
        <v>11.4905831</v>
      </c>
      <c r="BT378" s="33">
        <v>10.23840418</v>
      </c>
      <c r="BU378" s="33">
        <v>10.127917800000001</v>
      </c>
      <c r="BV378" s="33">
        <v>12.37447411</v>
      </c>
      <c r="BW378" s="33">
        <v>11.4905831</v>
      </c>
      <c r="BX378" s="33">
        <v>10.23840418</v>
      </c>
      <c r="BY378" s="33">
        <v>10.127917800000001</v>
      </c>
      <c r="BZ378" s="33">
        <v>12.37447411</v>
      </c>
      <c r="CA378" s="33">
        <v>11.4905831</v>
      </c>
    </row>
    <row r="379" spans="2:159" x14ac:dyDescent="0.25">
      <c r="B379" s="33" t="s">
        <v>28</v>
      </c>
      <c r="C379" s="33" t="s">
        <v>37</v>
      </c>
      <c r="D379" s="33">
        <v>238.24842039999999</v>
      </c>
      <c r="E379" s="33">
        <v>235.6773943</v>
      </c>
      <c r="F379" s="33">
        <v>287.95492539999998</v>
      </c>
      <c r="G379" s="33">
        <v>267.38671640000001</v>
      </c>
      <c r="H379" s="33">
        <v>326.39147850000001</v>
      </c>
      <c r="I379" s="33">
        <v>322.86926829999999</v>
      </c>
      <c r="J379" s="33">
        <v>394.48754229999997</v>
      </c>
      <c r="K379" s="33">
        <v>366.3098607</v>
      </c>
      <c r="L379" s="33">
        <v>530.50325399999997</v>
      </c>
      <c r="M379" s="33">
        <v>524.77839879999999</v>
      </c>
      <c r="N379" s="33">
        <v>641.18378900000005</v>
      </c>
      <c r="O379" s="33">
        <v>595.38494700000001</v>
      </c>
      <c r="P379" s="33">
        <v>546.00291049999998</v>
      </c>
      <c r="Q379" s="33">
        <v>540.11079280000001</v>
      </c>
      <c r="R379" s="33">
        <v>659.91718679999997</v>
      </c>
      <c r="S379" s="33">
        <v>612.78024489999996</v>
      </c>
      <c r="T379" s="33">
        <v>640.90324339999995</v>
      </c>
      <c r="U379" s="33">
        <v>633.9870214</v>
      </c>
      <c r="V379" s="33">
        <v>774.61686970000005</v>
      </c>
      <c r="W379" s="33">
        <v>719.28709330000004</v>
      </c>
      <c r="X379" s="33">
        <v>640.90324339999995</v>
      </c>
      <c r="Y379" s="33">
        <v>633.9870214</v>
      </c>
      <c r="Z379" s="33">
        <v>774.61686970000005</v>
      </c>
      <c r="AA379" s="33">
        <v>719.28709330000004</v>
      </c>
      <c r="AB379" s="33">
        <v>741.99265030000004</v>
      </c>
      <c r="AC379" s="33">
        <v>733.9855354</v>
      </c>
      <c r="AD379" s="33">
        <v>896.79687230000002</v>
      </c>
      <c r="AE379" s="33">
        <v>832.73995279999997</v>
      </c>
      <c r="AF379" s="33">
        <v>748.46582469999998</v>
      </c>
      <c r="AG379" s="33">
        <v>740.38885540000001</v>
      </c>
      <c r="AH379" s="33">
        <v>904.62056510000002</v>
      </c>
      <c r="AI379" s="33">
        <v>840.0048104</v>
      </c>
      <c r="AJ379" s="33">
        <v>747.5667727</v>
      </c>
      <c r="AK379" s="33">
        <v>739.49950539999998</v>
      </c>
      <c r="AL379" s="33">
        <v>903.53394109999999</v>
      </c>
      <c r="AM379" s="33">
        <v>838.9958024</v>
      </c>
      <c r="AN379" s="33">
        <v>747.5667727</v>
      </c>
      <c r="AO379" s="33">
        <v>739.49950539999998</v>
      </c>
      <c r="AP379" s="33">
        <v>903.53394109999999</v>
      </c>
      <c r="AQ379" s="33">
        <v>838.9958024</v>
      </c>
      <c r="AR379" s="33">
        <v>747.5667727</v>
      </c>
      <c r="AS379" s="33">
        <v>739.49950539999998</v>
      </c>
      <c r="AT379" s="33">
        <v>903.53394109999999</v>
      </c>
      <c r="AU379" s="33">
        <v>838.9958024</v>
      </c>
      <c r="AV379" s="33">
        <v>747.5667727</v>
      </c>
      <c r="AW379" s="33">
        <v>739.49950539999998</v>
      </c>
      <c r="AX379" s="33">
        <v>903.53394109999999</v>
      </c>
      <c r="AY379" s="33">
        <v>838.9958024</v>
      </c>
      <c r="AZ379" s="33">
        <v>747.5667727</v>
      </c>
      <c r="BA379" s="33">
        <v>739.49950539999998</v>
      </c>
      <c r="BB379" s="33">
        <v>903.53394109999999</v>
      </c>
      <c r="BC379" s="33">
        <v>838.9958024</v>
      </c>
      <c r="BD379" s="33">
        <v>745.84059290000005</v>
      </c>
      <c r="BE379" s="33">
        <v>737.79195340000001</v>
      </c>
      <c r="BF379" s="33">
        <v>901.44762300000002</v>
      </c>
      <c r="BG379" s="33">
        <v>837.05850710000004</v>
      </c>
      <c r="BH379" s="33">
        <v>745.84059290000005</v>
      </c>
      <c r="BI379" s="33">
        <v>737.79195340000001</v>
      </c>
      <c r="BJ379" s="33">
        <v>901.44762300000002</v>
      </c>
      <c r="BK379" s="33">
        <v>837.05850710000004</v>
      </c>
      <c r="BL379" s="33">
        <v>688.66088569999999</v>
      </c>
      <c r="BM379" s="33">
        <v>681.22929339999996</v>
      </c>
      <c r="BN379" s="33">
        <v>832.33833660000005</v>
      </c>
      <c r="BO379" s="33">
        <v>772.88559829999997</v>
      </c>
      <c r="BP379" s="33">
        <v>687.90604159999998</v>
      </c>
      <c r="BQ379" s="33">
        <v>680.48259510000003</v>
      </c>
      <c r="BR379" s="33">
        <v>831.42600709999999</v>
      </c>
      <c r="BS379" s="33">
        <v>772.03843519999998</v>
      </c>
      <c r="BT379" s="33">
        <v>687.90604159999998</v>
      </c>
      <c r="BU379" s="33">
        <v>680.48259510000003</v>
      </c>
      <c r="BV379" s="33">
        <v>831.42600709999999</v>
      </c>
      <c r="BW379" s="33">
        <v>772.03843519999998</v>
      </c>
      <c r="BX379" s="33">
        <v>687.90604159999998</v>
      </c>
      <c r="BY379" s="33">
        <v>680.48259510000003</v>
      </c>
      <c r="BZ379" s="33">
        <v>831.42600709999999</v>
      </c>
      <c r="CA379" s="33">
        <v>772.03843519999998</v>
      </c>
      <c r="CB379" s="33">
        <v>685.02907519999997</v>
      </c>
      <c r="CC379" s="33">
        <v>677.63667510000005</v>
      </c>
      <c r="CD379" s="33">
        <v>827.94881029999999</v>
      </c>
      <c r="CE379" s="33">
        <v>768.80960960000004</v>
      </c>
      <c r="CF379" s="33">
        <v>581.09866399999999</v>
      </c>
      <c r="CG379" s="33">
        <v>574.82781509999995</v>
      </c>
      <c r="CH379" s="33">
        <v>702.33507589999999</v>
      </c>
      <c r="CI379" s="33">
        <v>652.16828480000004</v>
      </c>
      <c r="CJ379" s="33">
        <v>510.2174043</v>
      </c>
      <c r="CK379" s="33">
        <v>504.71146110000001</v>
      </c>
      <c r="CL379" s="33">
        <v>616.66563970000004</v>
      </c>
      <c r="CM379" s="33">
        <v>572.61809400000004</v>
      </c>
      <c r="CN379" s="33">
        <v>422.07434619999998</v>
      </c>
      <c r="CO379" s="33">
        <v>417.51958710000002</v>
      </c>
      <c r="CP379" s="33">
        <v>510.13302279999999</v>
      </c>
      <c r="CQ379" s="33">
        <v>473.6949497</v>
      </c>
      <c r="CR379" s="33">
        <v>217.96257069999999</v>
      </c>
      <c r="CS379" s="33">
        <v>215.61045659999999</v>
      </c>
      <c r="CT379" s="33">
        <v>263.43677609999997</v>
      </c>
      <c r="CU379" s="33">
        <v>244.61986350000001</v>
      </c>
      <c r="CV379" s="33">
        <v>202.4629142</v>
      </c>
      <c r="CW379" s="33">
        <v>200.2780626</v>
      </c>
      <c r="CX379" s="33">
        <v>244.7033783</v>
      </c>
      <c r="CY379" s="33">
        <v>227.22456560000001</v>
      </c>
      <c r="CZ379" s="33">
        <v>107.56258130000001</v>
      </c>
      <c r="DA379" s="33">
        <v>106.40183399999999</v>
      </c>
      <c r="DB379" s="33">
        <v>130.0036954</v>
      </c>
      <c r="DC379" s="33">
        <v>120.7177171</v>
      </c>
      <c r="DD379" s="33">
        <v>107.56258130000001</v>
      </c>
      <c r="DE379" s="33">
        <v>106.40183399999999</v>
      </c>
      <c r="DF379" s="33">
        <v>130.0036954</v>
      </c>
      <c r="DG379" s="33">
        <v>120.7177171</v>
      </c>
      <c r="DH379" s="33">
        <v>6.4731744000000004</v>
      </c>
      <c r="DI379" s="33">
        <v>6.4033199999999999</v>
      </c>
      <c r="DJ379" s="33">
        <v>7.8236927999999999</v>
      </c>
      <c r="DK379" s="33">
        <v>7.2648576</v>
      </c>
    </row>
    <row r="380" spans="2:159" x14ac:dyDescent="0.25">
      <c r="B380" s="33" t="s">
        <v>28</v>
      </c>
      <c r="C380" s="33" t="s">
        <v>38</v>
      </c>
    </row>
    <row r="381" spans="2:159" x14ac:dyDescent="0.25">
      <c r="B381" s="33" t="s">
        <v>28</v>
      </c>
      <c r="C381" s="33" t="s">
        <v>39</v>
      </c>
    </row>
    <row r="382" spans="2:159" x14ac:dyDescent="0.25">
      <c r="B382" s="33" t="s">
        <v>28</v>
      </c>
      <c r="C382" s="33" t="s">
        <v>40</v>
      </c>
    </row>
    <row r="383" spans="2:159" x14ac:dyDescent="0.25">
      <c r="B383" s="33" t="s">
        <v>28</v>
      </c>
      <c r="C383" s="33" t="s">
        <v>41</v>
      </c>
    </row>
    <row r="384" spans="2:159" x14ac:dyDescent="0.25">
      <c r="B384" s="33" t="s">
        <v>28</v>
      </c>
      <c r="C384" s="33" t="s">
        <v>42</v>
      </c>
    </row>
    <row r="385" spans="2:159" x14ac:dyDescent="0.25">
      <c r="B385" s="33" t="s">
        <v>28</v>
      </c>
      <c r="C385" s="33" t="s">
        <v>43</v>
      </c>
    </row>
    <row r="386" spans="2:159" x14ac:dyDescent="0.25">
      <c r="B386" s="33" t="s">
        <v>28</v>
      </c>
      <c r="C386" s="33" t="s">
        <v>44</v>
      </c>
    </row>
    <row r="387" spans="2:159" x14ac:dyDescent="0.25">
      <c r="B387" s="33" t="s">
        <v>28</v>
      </c>
      <c r="C387" s="33" t="s">
        <v>45</v>
      </c>
    </row>
    <row r="388" spans="2:159" x14ac:dyDescent="0.25">
      <c r="B388" s="33" t="s">
        <v>28</v>
      </c>
      <c r="C388" s="33" t="s">
        <v>46</v>
      </c>
    </row>
    <row r="389" spans="2:159" x14ac:dyDescent="0.25">
      <c r="B389" s="33" t="s">
        <v>28</v>
      </c>
      <c r="C389" s="33" t="s">
        <v>15</v>
      </c>
      <c r="D389" s="33">
        <v>248.48682460000001</v>
      </c>
      <c r="E389" s="33">
        <v>245.80531210000001</v>
      </c>
      <c r="F389" s="33">
        <v>300.32939950000002</v>
      </c>
      <c r="G389" s="33">
        <v>278.87729949999999</v>
      </c>
      <c r="H389" s="33">
        <v>336.62988259999997</v>
      </c>
      <c r="I389" s="33">
        <v>332.99718610000002</v>
      </c>
      <c r="J389" s="33">
        <v>406.86201640000002</v>
      </c>
      <c r="K389" s="33">
        <v>377.80044379999998</v>
      </c>
      <c r="L389" s="33">
        <v>540.74165819999996</v>
      </c>
      <c r="M389" s="33">
        <v>534.90631659999997</v>
      </c>
      <c r="N389" s="33">
        <v>653.55826309999998</v>
      </c>
      <c r="O389" s="33">
        <v>606.87553009999999</v>
      </c>
      <c r="P389" s="33">
        <v>556.24131469999998</v>
      </c>
      <c r="Q389" s="33">
        <v>550.23871059999999</v>
      </c>
      <c r="R389" s="33">
        <v>672.29166090000001</v>
      </c>
      <c r="S389" s="33">
        <v>624.27082800000005</v>
      </c>
      <c r="T389" s="33">
        <v>651.14164760000006</v>
      </c>
      <c r="U389" s="33">
        <v>644.11493919999998</v>
      </c>
      <c r="V389" s="33">
        <v>786.99134379999998</v>
      </c>
      <c r="W389" s="33">
        <v>730.77767640000002</v>
      </c>
      <c r="X389" s="33">
        <v>651.14164760000006</v>
      </c>
      <c r="Y389" s="33">
        <v>644.11493919999998</v>
      </c>
      <c r="Z389" s="33">
        <v>786.99134379999998</v>
      </c>
      <c r="AA389" s="33">
        <v>730.77767640000002</v>
      </c>
      <c r="AB389" s="33">
        <v>752.23105450000003</v>
      </c>
      <c r="AC389" s="33">
        <v>744.11345319999998</v>
      </c>
      <c r="AD389" s="33">
        <v>909.17134639999995</v>
      </c>
      <c r="AE389" s="33">
        <v>844.23053589999995</v>
      </c>
      <c r="AF389" s="33">
        <v>758.70422889999998</v>
      </c>
      <c r="AG389" s="33">
        <v>750.51677319999999</v>
      </c>
      <c r="AH389" s="33">
        <v>916.99503919999995</v>
      </c>
      <c r="AI389" s="33">
        <v>851.49539349999998</v>
      </c>
      <c r="AJ389" s="33">
        <v>757.80517689999999</v>
      </c>
      <c r="AK389" s="33">
        <v>749.62742319999995</v>
      </c>
      <c r="AL389" s="33">
        <v>915.90841520000004</v>
      </c>
      <c r="AM389" s="33">
        <v>850.48638549999998</v>
      </c>
      <c r="AN389" s="33">
        <v>757.80517689999999</v>
      </c>
      <c r="AO389" s="33">
        <v>749.62742319999995</v>
      </c>
      <c r="AP389" s="33">
        <v>915.90841520000004</v>
      </c>
      <c r="AQ389" s="33">
        <v>850.48638549999998</v>
      </c>
      <c r="AR389" s="33">
        <v>757.80517689999999</v>
      </c>
      <c r="AS389" s="33">
        <v>749.62742319999995</v>
      </c>
      <c r="AT389" s="33">
        <v>915.90841520000004</v>
      </c>
      <c r="AU389" s="33">
        <v>850.48638549999998</v>
      </c>
      <c r="AV389" s="33">
        <v>757.80517689999999</v>
      </c>
      <c r="AW389" s="33">
        <v>749.62742319999995</v>
      </c>
      <c r="AX389" s="33">
        <v>915.90841520000004</v>
      </c>
      <c r="AY389" s="33">
        <v>850.48638549999998</v>
      </c>
      <c r="AZ389" s="33">
        <v>757.80517689999999</v>
      </c>
      <c r="BA389" s="33">
        <v>749.62742319999995</v>
      </c>
      <c r="BB389" s="33">
        <v>915.90841520000004</v>
      </c>
      <c r="BC389" s="33">
        <v>850.48638549999998</v>
      </c>
      <c r="BD389" s="33">
        <v>756.07899699999996</v>
      </c>
      <c r="BE389" s="33">
        <v>747.91987119999999</v>
      </c>
      <c r="BF389" s="33">
        <v>913.82209709999995</v>
      </c>
      <c r="BG389" s="33">
        <v>848.54909020000002</v>
      </c>
      <c r="BH389" s="33">
        <v>756.07899699999996</v>
      </c>
      <c r="BI389" s="33">
        <v>747.91987119999999</v>
      </c>
      <c r="BJ389" s="33">
        <v>913.82209709999995</v>
      </c>
      <c r="BK389" s="33">
        <v>848.54909020000002</v>
      </c>
      <c r="BL389" s="33">
        <v>698.89928980000002</v>
      </c>
      <c r="BM389" s="33">
        <v>691.35721120000005</v>
      </c>
      <c r="BN389" s="33">
        <v>844.71281069999998</v>
      </c>
      <c r="BO389" s="33">
        <v>784.37618139999995</v>
      </c>
      <c r="BP389" s="33">
        <v>698.14444579999997</v>
      </c>
      <c r="BQ389" s="33">
        <v>690.6105129</v>
      </c>
      <c r="BR389" s="33">
        <v>843.80048120000004</v>
      </c>
      <c r="BS389" s="33">
        <v>783.52901829999996</v>
      </c>
      <c r="BT389" s="33">
        <v>698.14444579999997</v>
      </c>
      <c r="BU389" s="33">
        <v>690.6105129</v>
      </c>
      <c r="BV389" s="33">
        <v>843.80048120000004</v>
      </c>
      <c r="BW389" s="33">
        <v>783.52901829999996</v>
      </c>
      <c r="BX389" s="33">
        <v>698.14444579999997</v>
      </c>
      <c r="BY389" s="33">
        <v>690.6105129</v>
      </c>
      <c r="BZ389" s="33">
        <v>843.80048120000004</v>
      </c>
      <c r="CA389" s="33">
        <v>783.52901829999996</v>
      </c>
      <c r="CB389" s="33">
        <v>685.02907519999997</v>
      </c>
      <c r="CC389" s="33">
        <v>677.63667510000005</v>
      </c>
      <c r="CD389" s="33">
        <v>827.94881029999999</v>
      </c>
      <c r="CE389" s="33">
        <v>768.80960960000004</v>
      </c>
      <c r="CF389" s="33">
        <v>581.09866399999999</v>
      </c>
      <c r="CG389" s="33">
        <v>574.82781509999995</v>
      </c>
      <c r="CH389" s="33">
        <v>702.33507589999999</v>
      </c>
      <c r="CI389" s="33">
        <v>652.16828480000004</v>
      </c>
      <c r="CJ389" s="33">
        <v>510.2174043</v>
      </c>
      <c r="CK389" s="33">
        <v>504.71146110000001</v>
      </c>
      <c r="CL389" s="33">
        <v>616.66563970000004</v>
      </c>
      <c r="CM389" s="33">
        <v>572.61809400000004</v>
      </c>
      <c r="CN389" s="33">
        <v>422.07434619999998</v>
      </c>
      <c r="CO389" s="33">
        <v>417.51958710000002</v>
      </c>
      <c r="CP389" s="33">
        <v>510.13302279999999</v>
      </c>
      <c r="CQ389" s="33">
        <v>473.6949497</v>
      </c>
      <c r="CR389" s="33">
        <v>217.96257069999999</v>
      </c>
      <c r="CS389" s="33">
        <v>215.61045659999999</v>
      </c>
      <c r="CT389" s="33">
        <v>263.43677609999997</v>
      </c>
      <c r="CU389" s="33">
        <v>244.61986350000001</v>
      </c>
      <c r="CV389" s="33">
        <v>202.4629142</v>
      </c>
      <c r="CW389" s="33">
        <v>200.2780626</v>
      </c>
      <c r="CX389" s="33">
        <v>244.7033783</v>
      </c>
      <c r="CY389" s="33">
        <v>227.22456560000001</v>
      </c>
      <c r="CZ389" s="33">
        <v>107.56258130000001</v>
      </c>
      <c r="DA389" s="33">
        <v>106.40183399999999</v>
      </c>
      <c r="DB389" s="33">
        <v>130.0036954</v>
      </c>
      <c r="DC389" s="33">
        <v>120.7177171</v>
      </c>
      <c r="DD389" s="33">
        <v>107.56258130000001</v>
      </c>
      <c r="DE389" s="33">
        <v>106.40183399999999</v>
      </c>
      <c r="DF389" s="33">
        <v>130.0036954</v>
      </c>
      <c r="DG389" s="33">
        <v>120.7177171</v>
      </c>
      <c r="DH389" s="33">
        <v>6.4731744000000004</v>
      </c>
      <c r="DI389" s="33">
        <v>6.4033199999999999</v>
      </c>
      <c r="DJ389" s="33">
        <v>7.8236927999999999</v>
      </c>
      <c r="DK389" s="33">
        <v>7.2648576</v>
      </c>
      <c r="DL389" s="33">
        <v>0</v>
      </c>
      <c r="DM389" s="33">
        <v>0</v>
      </c>
      <c r="DN389" s="33">
        <v>0</v>
      </c>
      <c r="DO389" s="33">
        <v>0</v>
      </c>
      <c r="DP389" s="33">
        <v>0</v>
      </c>
      <c r="DQ389" s="33">
        <v>0</v>
      </c>
      <c r="DR389" s="33">
        <v>0</v>
      </c>
      <c r="DS389" s="33">
        <v>0</v>
      </c>
      <c r="DT389" s="33">
        <v>0</v>
      </c>
      <c r="DU389" s="33">
        <v>0</v>
      </c>
      <c r="DV389" s="33">
        <v>0</v>
      </c>
      <c r="DW389" s="33">
        <v>0</v>
      </c>
      <c r="DX389" s="33">
        <v>0</v>
      </c>
      <c r="DY389" s="33">
        <v>0</v>
      </c>
      <c r="DZ389" s="33">
        <v>0</v>
      </c>
      <c r="EA389" s="33">
        <v>0</v>
      </c>
      <c r="EB389" s="33">
        <v>0</v>
      </c>
      <c r="EC389" s="33">
        <v>0</v>
      </c>
      <c r="ED389" s="33">
        <v>0</v>
      </c>
      <c r="EE389" s="33">
        <v>0</v>
      </c>
      <c r="EF389" s="33">
        <v>0</v>
      </c>
      <c r="EG389" s="33">
        <v>0</v>
      </c>
      <c r="EH389" s="33">
        <v>0</v>
      </c>
      <c r="EI389" s="33">
        <v>0</v>
      </c>
      <c r="EJ389" s="33">
        <v>0</v>
      </c>
      <c r="EK389" s="33">
        <v>0</v>
      </c>
      <c r="EL389" s="33">
        <v>0</v>
      </c>
      <c r="EM389" s="33">
        <v>0</v>
      </c>
      <c r="EN389" s="33">
        <v>0</v>
      </c>
      <c r="EO389" s="33">
        <v>0</v>
      </c>
      <c r="EP389" s="33">
        <v>0</v>
      </c>
      <c r="EQ389" s="33">
        <v>0</v>
      </c>
      <c r="ER389" s="33">
        <v>0</v>
      </c>
      <c r="ES389" s="33">
        <v>0</v>
      </c>
      <c r="ET389" s="33">
        <v>0</v>
      </c>
      <c r="EU389" s="33">
        <v>0</v>
      </c>
      <c r="EV389" s="33">
        <v>0</v>
      </c>
      <c r="EW389" s="33">
        <v>0</v>
      </c>
      <c r="EX389" s="33">
        <v>0</v>
      </c>
      <c r="EY389" s="33">
        <v>0</v>
      </c>
      <c r="EZ389" s="33">
        <v>0</v>
      </c>
      <c r="FA389" s="33">
        <v>0</v>
      </c>
      <c r="FB389" s="33">
        <v>0</v>
      </c>
      <c r="FC389" s="33">
        <v>0</v>
      </c>
    </row>
    <row r="390" spans="2:159" x14ac:dyDescent="0.25">
      <c r="B390" s="33" t="s">
        <v>29</v>
      </c>
      <c r="C390" s="33" t="s">
        <v>36</v>
      </c>
    </row>
    <row r="391" spans="2:159" x14ac:dyDescent="0.25">
      <c r="B391" s="33" t="s">
        <v>29</v>
      </c>
      <c r="C391" s="33" t="s">
        <v>37</v>
      </c>
    </row>
    <row r="392" spans="2:159" x14ac:dyDescent="0.25">
      <c r="B392" s="33" t="s">
        <v>29</v>
      </c>
      <c r="C392" s="33" t="s">
        <v>38</v>
      </c>
      <c r="D392" s="33">
        <v>862.83573790000003</v>
      </c>
      <c r="E392" s="33">
        <v>1047.993622</v>
      </c>
      <c r="F392" s="33">
        <v>1392.387285</v>
      </c>
      <c r="G392" s="33">
        <v>1144.275721</v>
      </c>
      <c r="H392" s="33">
        <v>1278.4681949999999</v>
      </c>
      <c r="I392" s="33">
        <v>1552.817593</v>
      </c>
      <c r="J392" s="33">
        <v>2063.1074739999999</v>
      </c>
      <c r="K392" s="33">
        <v>1695.47928</v>
      </c>
      <c r="L392" s="33">
        <v>1598.6274559999999</v>
      </c>
      <c r="M392" s="33">
        <v>1941.680558</v>
      </c>
      <c r="N392" s="33">
        <v>2579.7593280000001</v>
      </c>
      <c r="O392" s="33">
        <v>2120.0681709999999</v>
      </c>
      <c r="P392" s="33">
        <v>1774.111427</v>
      </c>
      <c r="Q392" s="33">
        <v>2154.8220329999999</v>
      </c>
      <c r="R392" s="33">
        <v>2862.9437619999999</v>
      </c>
      <c r="S392" s="33">
        <v>2352.791549</v>
      </c>
      <c r="T392" s="33">
        <v>2889.7414760000001</v>
      </c>
      <c r="U392" s="33">
        <v>3509.8576720000001</v>
      </c>
      <c r="V392" s="33">
        <v>4663.2737969999998</v>
      </c>
      <c r="W392" s="33">
        <v>3832.3180940000002</v>
      </c>
      <c r="X392" s="33">
        <v>2920.9085620000001</v>
      </c>
      <c r="Y392" s="33">
        <v>3547.7129749999999</v>
      </c>
      <c r="Z392" s="33">
        <v>4713.5691820000002</v>
      </c>
      <c r="AA392" s="33">
        <v>3873.651269</v>
      </c>
      <c r="AB392" s="33">
        <v>4543.9670699999997</v>
      </c>
      <c r="AC392" s="33">
        <v>5519.0672990000003</v>
      </c>
      <c r="AD392" s="33">
        <v>7332.7537259999999</v>
      </c>
      <c r="AE392" s="33">
        <v>6026.1194189999997</v>
      </c>
      <c r="AF392" s="33">
        <v>4974.2658080000001</v>
      </c>
      <c r="AG392" s="33">
        <v>6041.7048219999997</v>
      </c>
      <c r="AH392" s="33">
        <v>8027.1413899999998</v>
      </c>
      <c r="AI392" s="33">
        <v>6596.7731100000001</v>
      </c>
      <c r="AJ392" s="33">
        <v>5011.4521189999996</v>
      </c>
      <c r="AK392" s="33">
        <v>6086.8710279999996</v>
      </c>
      <c r="AL392" s="33">
        <v>8087.1502</v>
      </c>
      <c r="AM392" s="33">
        <v>6646.0888610000002</v>
      </c>
      <c r="AN392" s="33">
        <v>5011.4521189999996</v>
      </c>
      <c r="AO392" s="33">
        <v>6086.8710279999996</v>
      </c>
      <c r="AP392" s="33">
        <v>8087.1502</v>
      </c>
      <c r="AQ392" s="33">
        <v>6646.0888610000002</v>
      </c>
      <c r="AR392" s="33">
        <v>5011.4521189999996</v>
      </c>
      <c r="AS392" s="33">
        <v>6086.8710279999996</v>
      </c>
      <c r="AT392" s="33">
        <v>8087.1502</v>
      </c>
      <c r="AU392" s="33">
        <v>6646.0888610000002</v>
      </c>
      <c r="AV392" s="33">
        <v>5011.4521189999996</v>
      </c>
      <c r="AW392" s="33">
        <v>6086.8710279999996</v>
      </c>
      <c r="AX392" s="33">
        <v>8087.1502</v>
      </c>
      <c r="AY392" s="33">
        <v>6646.0888610000002</v>
      </c>
      <c r="AZ392" s="33">
        <v>5011.4521189999996</v>
      </c>
      <c r="BA392" s="33">
        <v>6086.8710279999996</v>
      </c>
      <c r="BB392" s="33">
        <v>8087.1502</v>
      </c>
      <c r="BC392" s="33">
        <v>6646.0888610000002</v>
      </c>
      <c r="BD392" s="33">
        <v>5011.4521189999996</v>
      </c>
      <c r="BE392" s="33">
        <v>6086.8710279999996</v>
      </c>
      <c r="BF392" s="33">
        <v>8087.1502</v>
      </c>
      <c r="BG392" s="33">
        <v>6646.0888610000002</v>
      </c>
      <c r="BH392" s="33">
        <v>5011.4521189999996</v>
      </c>
      <c r="BI392" s="33">
        <v>6086.8710279999996</v>
      </c>
      <c r="BJ392" s="33">
        <v>8087.1502</v>
      </c>
      <c r="BK392" s="33">
        <v>6646.0888610000002</v>
      </c>
      <c r="BL392" s="33">
        <v>4993.99226</v>
      </c>
      <c r="BM392" s="33">
        <v>6065.6644189999997</v>
      </c>
      <c r="BN392" s="33">
        <v>8058.9746349999996</v>
      </c>
      <c r="BO392" s="33">
        <v>6622.9339419999997</v>
      </c>
      <c r="BP392" s="33">
        <v>4988.8747160000003</v>
      </c>
      <c r="BQ392" s="33">
        <v>6059.4486889999998</v>
      </c>
      <c r="BR392" s="33">
        <v>8050.7162790000002</v>
      </c>
      <c r="BS392" s="33">
        <v>6616.1471549999997</v>
      </c>
      <c r="BT392" s="33">
        <v>4954.0966609999996</v>
      </c>
      <c r="BU392" s="33">
        <v>6017.2075329999998</v>
      </c>
      <c r="BV392" s="33">
        <v>7994.5937540000004</v>
      </c>
      <c r="BW392" s="33">
        <v>6570.0251859999998</v>
      </c>
      <c r="BX392" s="33">
        <v>4863.1743610000003</v>
      </c>
      <c r="BY392" s="33">
        <v>5906.7740089999998</v>
      </c>
      <c r="BZ392" s="33">
        <v>7847.8693549999998</v>
      </c>
      <c r="CA392" s="33">
        <v>6449.4458260000001</v>
      </c>
      <c r="CB392" s="33">
        <v>4766.4722449999999</v>
      </c>
      <c r="CC392" s="33">
        <v>5789.3203670000003</v>
      </c>
      <c r="CD392" s="33">
        <v>7691.8178719999996</v>
      </c>
      <c r="CE392" s="33">
        <v>6321.2013900000002</v>
      </c>
      <c r="CF392" s="33">
        <v>4719.7237400000004</v>
      </c>
      <c r="CG392" s="33">
        <v>5732.5399939999998</v>
      </c>
      <c r="CH392" s="33">
        <v>7616.3782250000004</v>
      </c>
      <c r="CI392" s="33">
        <v>6259.2044450000003</v>
      </c>
      <c r="CJ392" s="33">
        <v>4153.9287109999996</v>
      </c>
      <c r="CK392" s="33">
        <v>5045.3297220000004</v>
      </c>
      <c r="CL392" s="33">
        <v>6703.3356020000001</v>
      </c>
      <c r="CM392" s="33">
        <v>5508.8582470000001</v>
      </c>
      <c r="CN392" s="33">
        <v>3738.2962539999999</v>
      </c>
      <c r="CO392" s="33">
        <v>4540.5057500000003</v>
      </c>
      <c r="CP392" s="33">
        <v>6032.6154130000004</v>
      </c>
      <c r="CQ392" s="33">
        <v>4957.6546879999996</v>
      </c>
      <c r="CR392" s="33">
        <v>3418.1369930000001</v>
      </c>
      <c r="CS392" s="33">
        <v>4151.642785</v>
      </c>
      <c r="CT392" s="33">
        <v>5515.9635589999998</v>
      </c>
      <c r="CU392" s="33">
        <v>4533.0657979999996</v>
      </c>
      <c r="CV392" s="33">
        <v>3242.653022</v>
      </c>
      <c r="CW392" s="33">
        <v>3938.5013100000001</v>
      </c>
      <c r="CX392" s="33">
        <v>5232.7791260000004</v>
      </c>
      <c r="CY392" s="33">
        <v>4300.3424199999999</v>
      </c>
      <c r="CZ392" s="33">
        <v>2127.0229730000001</v>
      </c>
      <c r="DA392" s="33">
        <v>2583.4656709999999</v>
      </c>
      <c r="DB392" s="33">
        <v>3432.4490900000001</v>
      </c>
      <c r="DC392" s="33">
        <v>2820.8158739999999</v>
      </c>
      <c r="DD392" s="33">
        <v>2095.8558870000002</v>
      </c>
      <c r="DE392" s="33">
        <v>2545.610369</v>
      </c>
      <c r="DF392" s="33">
        <v>3382.1537050000002</v>
      </c>
      <c r="DG392" s="33">
        <v>2779.4826990000001</v>
      </c>
      <c r="DH392" s="33">
        <v>472.79737890000001</v>
      </c>
      <c r="DI392" s="33">
        <v>574.25604390000001</v>
      </c>
      <c r="DJ392" s="33">
        <v>762.96916080000005</v>
      </c>
      <c r="DK392" s="33">
        <v>627.01454969999998</v>
      </c>
      <c r="DL392" s="33">
        <v>40.727864099999998</v>
      </c>
      <c r="DM392" s="33">
        <v>49.467749099999999</v>
      </c>
      <c r="DN392" s="33">
        <v>65.7239352</v>
      </c>
      <c r="DO392" s="33">
        <v>54.012489299999999</v>
      </c>
    </row>
    <row r="393" spans="2:159" x14ac:dyDescent="0.25">
      <c r="B393" s="33" t="s">
        <v>29</v>
      </c>
      <c r="C393" s="33" t="s">
        <v>39</v>
      </c>
      <c r="AB393" s="33">
        <v>84.997281599999994</v>
      </c>
      <c r="AC393" s="33">
        <v>103.2370416</v>
      </c>
      <c r="AD393" s="33">
        <v>137.16299520000001</v>
      </c>
      <c r="AE393" s="33">
        <v>112.7217168</v>
      </c>
      <c r="AF393" s="33">
        <v>84.997281599999994</v>
      </c>
      <c r="AG393" s="33">
        <v>103.2370416</v>
      </c>
      <c r="AH393" s="33">
        <v>137.16299520000001</v>
      </c>
      <c r="AI393" s="33">
        <v>112.7217168</v>
      </c>
      <c r="AJ393" s="33">
        <v>84.997281599999994</v>
      </c>
      <c r="AK393" s="33">
        <v>103.2370416</v>
      </c>
      <c r="AL393" s="33">
        <v>137.16299520000001</v>
      </c>
      <c r="AM393" s="33">
        <v>112.7217168</v>
      </c>
      <c r="AN393" s="33">
        <v>84.997281599999994</v>
      </c>
      <c r="AO393" s="33">
        <v>103.2370416</v>
      </c>
      <c r="AP393" s="33">
        <v>137.16299520000001</v>
      </c>
      <c r="AQ393" s="33">
        <v>112.7217168</v>
      </c>
      <c r="AR393" s="33">
        <v>84.997281599999994</v>
      </c>
      <c r="AS393" s="33">
        <v>103.2370416</v>
      </c>
      <c r="AT393" s="33">
        <v>137.16299520000001</v>
      </c>
      <c r="AU393" s="33">
        <v>112.7217168</v>
      </c>
      <c r="AV393" s="33">
        <v>84.997281599999994</v>
      </c>
      <c r="AW393" s="33">
        <v>103.2370416</v>
      </c>
      <c r="AX393" s="33">
        <v>137.16299520000001</v>
      </c>
      <c r="AY393" s="33">
        <v>112.7217168</v>
      </c>
      <c r="AZ393" s="33">
        <v>84.997281599999994</v>
      </c>
      <c r="BA393" s="33">
        <v>103.2370416</v>
      </c>
      <c r="BB393" s="33">
        <v>137.16299520000001</v>
      </c>
      <c r="BC393" s="33">
        <v>112.7217168</v>
      </c>
      <c r="BD393" s="33">
        <v>84.997281599999994</v>
      </c>
      <c r="BE393" s="33">
        <v>103.2370416</v>
      </c>
      <c r="BF393" s="33">
        <v>137.16299520000001</v>
      </c>
      <c r="BG393" s="33">
        <v>112.7217168</v>
      </c>
      <c r="BH393" s="33">
        <v>84.997281599999994</v>
      </c>
      <c r="BI393" s="33">
        <v>103.2370416</v>
      </c>
      <c r="BJ393" s="33">
        <v>137.16299520000001</v>
      </c>
      <c r="BK393" s="33">
        <v>112.7217168</v>
      </c>
      <c r="BL393" s="33">
        <v>84.997281599999994</v>
      </c>
      <c r="BM393" s="33">
        <v>103.2370416</v>
      </c>
      <c r="BN393" s="33">
        <v>137.16299520000001</v>
      </c>
      <c r="BO393" s="33">
        <v>112.7217168</v>
      </c>
      <c r="BP393" s="33">
        <v>84.997281599999994</v>
      </c>
      <c r="BQ393" s="33">
        <v>103.2370416</v>
      </c>
      <c r="BR393" s="33">
        <v>137.16299520000001</v>
      </c>
      <c r="BS393" s="33">
        <v>112.7217168</v>
      </c>
      <c r="BT393" s="33">
        <v>84.997281599999994</v>
      </c>
      <c r="BU393" s="33">
        <v>103.2370416</v>
      </c>
      <c r="BV393" s="33">
        <v>137.16299520000001</v>
      </c>
      <c r="BW393" s="33">
        <v>112.7217168</v>
      </c>
      <c r="BX393" s="33">
        <v>84.997281599999994</v>
      </c>
      <c r="BY393" s="33">
        <v>103.2370416</v>
      </c>
      <c r="BZ393" s="33">
        <v>137.16299520000001</v>
      </c>
      <c r="CA393" s="33">
        <v>112.7217168</v>
      </c>
      <c r="CB393" s="33">
        <v>84.997281599999994</v>
      </c>
      <c r="CC393" s="33">
        <v>103.2370416</v>
      </c>
      <c r="CD393" s="33">
        <v>137.16299520000001</v>
      </c>
      <c r="CE393" s="33">
        <v>112.7217168</v>
      </c>
      <c r="CF393" s="33">
        <v>84.997281599999994</v>
      </c>
      <c r="CG393" s="33">
        <v>103.2370416</v>
      </c>
      <c r="CH393" s="33">
        <v>137.16299520000001</v>
      </c>
      <c r="CI393" s="33">
        <v>112.7217168</v>
      </c>
      <c r="CJ393" s="33">
        <v>84.997281599999994</v>
      </c>
      <c r="CK393" s="33">
        <v>103.2370416</v>
      </c>
      <c r="CL393" s="33">
        <v>137.16299520000001</v>
      </c>
      <c r="CM393" s="33">
        <v>112.7217168</v>
      </c>
      <c r="CN393" s="33">
        <v>84.997281599999994</v>
      </c>
      <c r="CO393" s="33">
        <v>103.2370416</v>
      </c>
      <c r="CP393" s="33">
        <v>137.16299520000001</v>
      </c>
      <c r="CQ393" s="33">
        <v>112.7217168</v>
      </c>
      <c r="CR393" s="33">
        <v>84.997281599999994</v>
      </c>
      <c r="CS393" s="33">
        <v>103.2370416</v>
      </c>
      <c r="CT393" s="33">
        <v>137.16299520000001</v>
      </c>
      <c r="CU393" s="33">
        <v>112.7217168</v>
      </c>
      <c r="CV393" s="33">
        <v>84.997281599999994</v>
      </c>
      <c r="CW393" s="33">
        <v>103.2370416</v>
      </c>
      <c r="CX393" s="33">
        <v>137.16299520000001</v>
      </c>
      <c r="CY393" s="33">
        <v>112.7217168</v>
      </c>
      <c r="CZ393" s="33">
        <v>84.997281599999994</v>
      </c>
      <c r="DA393" s="33">
        <v>103.2370416</v>
      </c>
      <c r="DB393" s="33">
        <v>137.16299520000001</v>
      </c>
      <c r="DC393" s="33">
        <v>112.7217168</v>
      </c>
      <c r="DD393" s="33">
        <v>84.997281599999994</v>
      </c>
      <c r="DE393" s="33">
        <v>103.2370416</v>
      </c>
      <c r="DF393" s="33">
        <v>137.16299520000001</v>
      </c>
      <c r="DG393" s="33">
        <v>112.7217168</v>
      </c>
    </row>
    <row r="394" spans="2:159" x14ac:dyDescent="0.25">
      <c r="B394" s="33" t="s">
        <v>29</v>
      </c>
      <c r="C394" s="33" t="s">
        <v>40</v>
      </c>
    </row>
    <row r="395" spans="2:159" x14ac:dyDescent="0.25">
      <c r="B395" s="33" t="s">
        <v>29</v>
      </c>
      <c r="C395" s="33" t="s">
        <v>41</v>
      </c>
    </row>
    <row r="396" spans="2:159" x14ac:dyDescent="0.25">
      <c r="B396" s="33" t="s">
        <v>29</v>
      </c>
      <c r="C396" s="33" t="s">
        <v>42</v>
      </c>
    </row>
    <row r="397" spans="2:159" x14ac:dyDescent="0.25">
      <c r="B397" s="33" t="s">
        <v>29</v>
      </c>
      <c r="C397" s="33" t="s">
        <v>43</v>
      </c>
    </row>
    <row r="398" spans="2:159" x14ac:dyDescent="0.25">
      <c r="B398" s="33" t="s">
        <v>29</v>
      </c>
      <c r="C398" s="33" t="s">
        <v>44</v>
      </c>
    </row>
    <row r="399" spans="2:159" x14ac:dyDescent="0.25">
      <c r="B399" s="33" t="s">
        <v>29</v>
      </c>
      <c r="C399" s="33" t="s">
        <v>45</v>
      </c>
    </row>
    <row r="400" spans="2:159" x14ac:dyDescent="0.25">
      <c r="B400" s="33" t="s">
        <v>29</v>
      </c>
      <c r="C400" s="33" t="s">
        <v>46</v>
      </c>
    </row>
    <row r="401" spans="2:159" x14ac:dyDescent="0.25">
      <c r="B401" s="33" t="s">
        <v>29</v>
      </c>
      <c r="C401" s="33" t="s">
        <v>15</v>
      </c>
      <c r="D401" s="33">
        <v>862.83573790000003</v>
      </c>
      <c r="E401" s="33">
        <v>1047.993622</v>
      </c>
      <c r="F401" s="33">
        <v>1392.387285</v>
      </c>
      <c r="G401" s="33">
        <v>1144.275721</v>
      </c>
      <c r="H401" s="33">
        <v>1278.4681949999999</v>
      </c>
      <c r="I401" s="33">
        <v>1552.817593</v>
      </c>
      <c r="J401" s="33">
        <v>2063.1074739999999</v>
      </c>
      <c r="K401" s="33">
        <v>1695.47928</v>
      </c>
      <c r="L401" s="33">
        <v>1598.6274559999999</v>
      </c>
      <c r="M401" s="33">
        <v>1941.680558</v>
      </c>
      <c r="N401" s="33">
        <v>2579.7593280000001</v>
      </c>
      <c r="O401" s="33">
        <v>2120.0681709999999</v>
      </c>
      <c r="P401" s="33">
        <v>1774.111427</v>
      </c>
      <c r="Q401" s="33">
        <v>2154.8220329999999</v>
      </c>
      <c r="R401" s="33">
        <v>2862.9437619999999</v>
      </c>
      <c r="S401" s="33">
        <v>2352.791549</v>
      </c>
      <c r="T401" s="33">
        <v>2889.7414760000001</v>
      </c>
      <c r="U401" s="33">
        <v>3509.8576720000001</v>
      </c>
      <c r="V401" s="33">
        <v>4663.2737969999998</v>
      </c>
      <c r="W401" s="33">
        <v>3832.3180940000002</v>
      </c>
      <c r="X401" s="33">
        <v>2920.9085620000001</v>
      </c>
      <c r="Y401" s="33">
        <v>3547.7129749999999</v>
      </c>
      <c r="Z401" s="33">
        <v>4713.5691820000002</v>
      </c>
      <c r="AA401" s="33">
        <v>3873.651269</v>
      </c>
      <c r="AB401" s="33">
        <v>4628.9643509999996</v>
      </c>
      <c r="AC401" s="33">
        <v>5622.304341</v>
      </c>
      <c r="AD401" s="33">
        <v>7469.9167219999999</v>
      </c>
      <c r="AE401" s="33">
        <v>6138.841136</v>
      </c>
      <c r="AF401" s="33">
        <v>5059.263089</v>
      </c>
      <c r="AG401" s="33">
        <v>6144.9418640000004</v>
      </c>
      <c r="AH401" s="33">
        <v>8164.3043850000004</v>
      </c>
      <c r="AI401" s="33">
        <v>6709.4948270000004</v>
      </c>
      <c r="AJ401" s="33">
        <v>5096.4494000000004</v>
      </c>
      <c r="AK401" s="33">
        <v>6190.1080700000002</v>
      </c>
      <c r="AL401" s="33">
        <v>8224.3131950000006</v>
      </c>
      <c r="AM401" s="33">
        <v>6758.8105779999996</v>
      </c>
      <c r="AN401" s="33">
        <v>5096.4494000000004</v>
      </c>
      <c r="AO401" s="33">
        <v>6190.1080700000002</v>
      </c>
      <c r="AP401" s="33">
        <v>8224.3131950000006</v>
      </c>
      <c r="AQ401" s="33">
        <v>6758.8105779999996</v>
      </c>
      <c r="AR401" s="33">
        <v>5096.4494000000004</v>
      </c>
      <c r="AS401" s="33">
        <v>6190.1080700000002</v>
      </c>
      <c r="AT401" s="33">
        <v>8224.3131950000006</v>
      </c>
      <c r="AU401" s="33">
        <v>6758.8105779999996</v>
      </c>
      <c r="AV401" s="33">
        <v>5096.4494000000004</v>
      </c>
      <c r="AW401" s="33">
        <v>6190.1080700000002</v>
      </c>
      <c r="AX401" s="33">
        <v>8224.3131950000006</v>
      </c>
      <c r="AY401" s="33">
        <v>6758.8105779999996</v>
      </c>
      <c r="AZ401" s="33">
        <v>5096.4494000000004</v>
      </c>
      <c r="BA401" s="33">
        <v>6190.1080700000002</v>
      </c>
      <c r="BB401" s="33">
        <v>8224.3131950000006</v>
      </c>
      <c r="BC401" s="33">
        <v>6758.8105779999996</v>
      </c>
      <c r="BD401" s="33">
        <v>5096.4494000000004</v>
      </c>
      <c r="BE401" s="33">
        <v>6190.1080700000002</v>
      </c>
      <c r="BF401" s="33">
        <v>8224.3131950000006</v>
      </c>
      <c r="BG401" s="33">
        <v>6758.8105779999996</v>
      </c>
      <c r="BH401" s="33">
        <v>5096.4494000000004</v>
      </c>
      <c r="BI401" s="33">
        <v>6190.1080700000002</v>
      </c>
      <c r="BJ401" s="33">
        <v>8224.3131950000006</v>
      </c>
      <c r="BK401" s="33">
        <v>6758.8105779999996</v>
      </c>
      <c r="BL401" s="33">
        <v>5078.9895420000003</v>
      </c>
      <c r="BM401" s="33">
        <v>6168.9014610000004</v>
      </c>
      <c r="BN401" s="33">
        <v>8196.1376299999993</v>
      </c>
      <c r="BO401" s="33">
        <v>6735.655659</v>
      </c>
      <c r="BP401" s="33">
        <v>5073.8719970000002</v>
      </c>
      <c r="BQ401" s="33">
        <v>6162.6857309999996</v>
      </c>
      <c r="BR401" s="33">
        <v>8187.8792750000002</v>
      </c>
      <c r="BS401" s="33">
        <v>6728.868872</v>
      </c>
      <c r="BT401" s="33">
        <v>5039.0939429999999</v>
      </c>
      <c r="BU401" s="33">
        <v>6120.4445740000001</v>
      </c>
      <c r="BV401" s="33">
        <v>8131.7567490000001</v>
      </c>
      <c r="BW401" s="33">
        <v>6682.7469030000002</v>
      </c>
      <c r="BX401" s="33">
        <v>4948.1716420000002</v>
      </c>
      <c r="BY401" s="33">
        <v>6010.0110510000004</v>
      </c>
      <c r="BZ401" s="33">
        <v>7985.0323500000004</v>
      </c>
      <c r="CA401" s="33">
        <v>6562.1675429999996</v>
      </c>
      <c r="CB401" s="33">
        <v>4851.4695270000002</v>
      </c>
      <c r="CC401" s="33">
        <v>5892.5574079999997</v>
      </c>
      <c r="CD401" s="33">
        <v>7828.9808670000002</v>
      </c>
      <c r="CE401" s="33">
        <v>6433.9231060000002</v>
      </c>
      <c r="CF401" s="33">
        <v>4804.7210219999997</v>
      </c>
      <c r="CG401" s="33">
        <v>5835.7770350000001</v>
      </c>
      <c r="CH401" s="33">
        <v>7753.5412200000001</v>
      </c>
      <c r="CI401" s="33">
        <v>6371.9261619999997</v>
      </c>
      <c r="CJ401" s="33">
        <v>4238.9259920000004</v>
      </c>
      <c r="CK401" s="33">
        <v>5148.5667629999998</v>
      </c>
      <c r="CL401" s="33">
        <v>6840.4985969999998</v>
      </c>
      <c r="CM401" s="33">
        <v>5621.5799639999996</v>
      </c>
      <c r="CN401" s="33">
        <v>3823.2935349999998</v>
      </c>
      <c r="CO401" s="33">
        <v>4643.742792</v>
      </c>
      <c r="CP401" s="33">
        <v>6169.7784089999996</v>
      </c>
      <c r="CQ401" s="33">
        <v>5070.376405</v>
      </c>
      <c r="CR401" s="33">
        <v>3503.1342749999999</v>
      </c>
      <c r="CS401" s="33">
        <v>4254.8798269999998</v>
      </c>
      <c r="CT401" s="33">
        <v>5653.1265549999998</v>
      </c>
      <c r="CU401" s="33">
        <v>4645.7875139999996</v>
      </c>
      <c r="CV401" s="33">
        <v>3327.6503039999998</v>
      </c>
      <c r="CW401" s="33">
        <v>4041.7383519999998</v>
      </c>
      <c r="CX401" s="33">
        <v>5369.942121</v>
      </c>
      <c r="CY401" s="33">
        <v>4413.0641370000003</v>
      </c>
      <c r="CZ401" s="33">
        <v>2212.0202549999999</v>
      </c>
      <c r="DA401" s="33">
        <v>2686.7027130000001</v>
      </c>
      <c r="DB401" s="33">
        <v>3569.6120850000002</v>
      </c>
      <c r="DC401" s="33">
        <v>2933.5375909999998</v>
      </c>
      <c r="DD401" s="33">
        <v>2180.8531680000001</v>
      </c>
      <c r="DE401" s="33">
        <v>2648.8474099999999</v>
      </c>
      <c r="DF401" s="33">
        <v>3519.3167010000002</v>
      </c>
      <c r="DG401" s="33">
        <v>2892.204416</v>
      </c>
      <c r="DH401" s="33">
        <v>472.79737890000001</v>
      </c>
      <c r="DI401" s="33">
        <v>574.25604390000001</v>
      </c>
      <c r="DJ401" s="33">
        <v>762.96916080000005</v>
      </c>
      <c r="DK401" s="33">
        <v>627.01454969999998</v>
      </c>
      <c r="DL401" s="33">
        <v>40.727864099999998</v>
      </c>
      <c r="DM401" s="33">
        <v>49.467749099999999</v>
      </c>
      <c r="DN401" s="33">
        <v>65.7239352</v>
      </c>
      <c r="DO401" s="33">
        <v>54.012489299999999</v>
      </c>
      <c r="DP401" s="33">
        <v>0</v>
      </c>
      <c r="DQ401" s="33">
        <v>0</v>
      </c>
      <c r="DR401" s="33">
        <v>0</v>
      </c>
      <c r="DS401" s="33">
        <v>0</v>
      </c>
      <c r="DT401" s="33">
        <v>0</v>
      </c>
      <c r="DU401" s="33">
        <v>0</v>
      </c>
      <c r="DV401" s="33">
        <v>0</v>
      </c>
      <c r="DW401" s="33">
        <v>0</v>
      </c>
      <c r="DX401" s="33">
        <v>0</v>
      </c>
      <c r="DY401" s="33">
        <v>0</v>
      </c>
      <c r="DZ401" s="33">
        <v>0</v>
      </c>
      <c r="EA401" s="33">
        <v>0</v>
      </c>
      <c r="EB401" s="33">
        <v>0</v>
      </c>
      <c r="EC401" s="33">
        <v>0</v>
      </c>
      <c r="ED401" s="33">
        <v>0</v>
      </c>
      <c r="EE401" s="33">
        <v>0</v>
      </c>
      <c r="EF401" s="33">
        <v>0</v>
      </c>
      <c r="EG401" s="33">
        <v>0</v>
      </c>
      <c r="EH401" s="33">
        <v>0</v>
      </c>
      <c r="EI401" s="33">
        <v>0</v>
      </c>
      <c r="EJ401" s="33">
        <v>0</v>
      </c>
      <c r="EK401" s="33">
        <v>0</v>
      </c>
      <c r="EL401" s="33">
        <v>0</v>
      </c>
      <c r="EM401" s="33">
        <v>0</v>
      </c>
      <c r="EN401" s="33">
        <v>0</v>
      </c>
      <c r="EO401" s="33">
        <v>0</v>
      </c>
      <c r="EP401" s="33">
        <v>0</v>
      </c>
      <c r="EQ401" s="33">
        <v>0</v>
      </c>
      <c r="ER401" s="33">
        <v>0</v>
      </c>
      <c r="ES401" s="33">
        <v>0</v>
      </c>
      <c r="ET401" s="33">
        <v>0</v>
      </c>
      <c r="EU401" s="33">
        <v>0</v>
      </c>
      <c r="EV401" s="33">
        <v>0</v>
      </c>
      <c r="EW401" s="33">
        <v>0</v>
      </c>
      <c r="EX401" s="33">
        <v>0</v>
      </c>
      <c r="EY401" s="33">
        <v>0</v>
      </c>
      <c r="EZ401" s="33">
        <v>0</v>
      </c>
      <c r="FA401" s="33">
        <v>0</v>
      </c>
      <c r="FB401" s="33">
        <v>0</v>
      </c>
      <c r="FC401" s="33">
        <v>0</v>
      </c>
    </row>
    <row r="402" spans="2:159" x14ac:dyDescent="0.25">
      <c r="B402" s="33" t="s">
        <v>30</v>
      </c>
      <c r="C402" s="33" t="s">
        <v>36</v>
      </c>
    </row>
    <row r="403" spans="2:159" x14ac:dyDescent="0.25">
      <c r="B403" s="33" t="s">
        <v>30</v>
      </c>
      <c r="C403" s="33" t="s">
        <v>37</v>
      </c>
    </row>
    <row r="404" spans="2:159" x14ac:dyDescent="0.25">
      <c r="B404" s="33" t="s">
        <v>30</v>
      </c>
      <c r="C404" s="33" t="s">
        <v>38</v>
      </c>
    </row>
    <row r="405" spans="2:159" x14ac:dyDescent="0.25">
      <c r="B405" s="33" t="s">
        <v>30</v>
      </c>
      <c r="C405" s="33" t="s">
        <v>39</v>
      </c>
    </row>
    <row r="406" spans="2:159" x14ac:dyDescent="0.25">
      <c r="B406" s="33" t="s">
        <v>30</v>
      </c>
      <c r="C406" s="33" t="s">
        <v>40</v>
      </c>
    </row>
    <row r="407" spans="2:159" x14ac:dyDescent="0.25">
      <c r="B407" s="33" t="s">
        <v>30</v>
      </c>
      <c r="C407" s="33" t="s">
        <v>41</v>
      </c>
    </row>
    <row r="408" spans="2:159" x14ac:dyDescent="0.25">
      <c r="B408" s="33" t="s">
        <v>30</v>
      </c>
      <c r="C408" s="33" t="s">
        <v>42</v>
      </c>
    </row>
    <row r="409" spans="2:159" x14ac:dyDescent="0.25">
      <c r="B409" s="33" t="s">
        <v>30</v>
      </c>
      <c r="C409" s="33" t="s">
        <v>43</v>
      </c>
    </row>
    <row r="410" spans="2:159" x14ac:dyDescent="0.25">
      <c r="B410" s="33" t="s">
        <v>30</v>
      </c>
      <c r="C410" s="33" t="s">
        <v>44</v>
      </c>
    </row>
    <row r="411" spans="2:159" x14ac:dyDescent="0.25">
      <c r="B411" s="33" t="s">
        <v>30</v>
      </c>
      <c r="C411" s="33" t="s">
        <v>45</v>
      </c>
    </row>
    <row r="412" spans="2:159" x14ac:dyDescent="0.25">
      <c r="B412" s="33" t="s">
        <v>30</v>
      </c>
      <c r="C412" s="33" t="s">
        <v>46</v>
      </c>
    </row>
    <row r="413" spans="2:159" x14ac:dyDescent="0.25">
      <c r="B413" s="33" t="s">
        <v>30</v>
      </c>
      <c r="C413" s="33" t="s">
        <v>15</v>
      </c>
      <c r="D413" s="33">
        <v>0</v>
      </c>
      <c r="E413" s="33">
        <v>0</v>
      </c>
      <c r="F413" s="33">
        <v>0</v>
      </c>
      <c r="G413" s="33">
        <v>0</v>
      </c>
      <c r="H413" s="33">
        <v>0</v>
      </c>
      <c r="I413" s="33">
        <v>0</v>
      </c>
      <c r="J413" s="33">
        <v>0</v>
      </c>
      <c r="K413" s="33">
        <v>0</v>
      </c>
      <c r="L413" s="33">
        <v>0</v>
      </c>
      <c r="M413" s="33">
        <v>0</v>
      </c>
      <c r="N413" s="33">
        <v>0</v>
      </c>
      <c r="O413" s="33">
        <v>0</v>
      </c>
      <c r="P413" s="33">
        <v>0</v>
      </c>
      <c r="Q413" s="33">
        <v>0</v>
      </c>
      <c r="R413" s="33">
        <v>0</v>
      </c>
      <c r="S413" s="33">
        <v>0</v>
      </c>
      <c r="T413" s="33">
        <v>0</v>
      </c>
      <c r="U413" s="33">
        <v>0</v>
      </c>
      <c r="V413" s="33">
        <v>0</v>
      </c>
      <c r="W413" s="33">
        <v>0</v>
      </c>
      <c r="X413" s="33">
        <v>0</v>
      </c>
      <c r="Y413" s="33">
        <v>0</v>
      </c>
      <c r="Z413" s="33">
        <v>0</v>
      </c>
      <c r="AA413" s="33">
        <v>0</v>
      </c>
      <c r="AB413" s="33">
        <v>0</v>
      </c>
      <c r="AC413" s="33">
        <v>0</v>
      </c>
      <c r="AD413" s="33">
        <v>0</v>
      </c>
      <c r="AE413" s="33">
        <v>0</v>
      </c>
      <c r="AF413" s="33">
        <v>0</v>
      </c>
      <c r="AG413" s="33">
        <v>0</v>
      </c>
      <c r="AH413" s="33">
        <v>0</v>
      </c>
      <c r="AI413" s="33">
        <v>0</v>
      </c>
      <c r="AJ413" s="33">
        <v>0</v>
      </c>
      <c r="AK413" s="33">
        <v>0</v>
      </c>
      <c r="AL413" s="33">
        <v>0</v>
      </c>
      <c r="AM413" s="33">
        <v>0</v>
      </c>
      <c r="AN413" s="33">
        <v>0</v>
      </c>
      <c r="AO413" s="33">
        <v>0</v>
      </c>
      <c r="AP413" s="33">
        <v>0</v>
      </c>
      <c r="AQ413" s="33">
        <v>0</v>
      </c>
      <c r="AR413" s="33">
        <v>0</v>
      </c>
      <c r="AS413" s="33">
        <v>0</v>
      </c>
      <c r="AT413" s="33">
        <v>0</v>
      </c>
      <c r="AU413" s="33">
        <v>0</v>
      </c>
      <c r="AV413" s="33">
        <v>0</v>
      </c>
      <c r="AW413" s="33">
        <v>0</v>
      </c>
      <c r="AX413" s="33">
        <v>0</v>
      </c>
      <c r="AY413" s="33">
        <v>0</v>
      </c>
      <c r="AZ413" s="33">
        <v>0</v>
      </c>
      <c r="BA413" s="33">
        <v>0</v>
      </c>
      <c r="BB413" s="33">
        <v>0</v>
      </c>
      <c r="BC413" s="33">
        <v>0</v>
      </c>
      <c r="BD413" s="33">
        <v>0</v>
      </c>
      <c r="BE413" s="33">
        <v>0</v>
      </c>
      <c r="BF413" s="33">
        <v>0</v>
      </c>
      <c r="BG413" s="33">
        <v>0</v>
      </c>
      <c r="BH413" s="33">
        <v>0</v>
      </c>
      <c r="BI413" s="33">
        <v>0</v>
      </c>
      <c r="BJ413" s="33">
        <v>0</v>
      </c>
      <c r="BK413" s="33">
        <v>0</v>
      </c>
      <c r="BL413" s="33">
        <v>0</v>
      </c>
      <c r="BM413" s="33">
        <v>0</v>
      </c>
      <c r="BN413" s="33">
        <v>0</v>
      </c>
      <c r="BO413" s="33">
        <v>0</v>
      </c>
      <c r="BP413" s="33">
        <v>0</v>
      </c>
      <c r="BQ413" s="33">
        <v>0</v>
      </c>
      <c r="BR413" s="33">
        <v>0</v>
      </c>
      <c r="BS413" s="33">
        <v>0</v>
      </c>
      <c r="BT413" s="33">
        <v>0</v>
      </c>
      <c r="BU413" s="33">
        <v>0</v>
      </c>
      <c r="BV413" s="33">
        <v>0</v>
      </c>
      <c r="BW413" s="33">
        <v>0</v>
      </c>
      <c r="BX413" s="33">
        <v>0</v>
      </c>
      <c r="BY413" s="33">
        <v>0</v>
      </c>
      <c r="BZ413" s="33">
        <v>0</v>
      </c>
      <c r="CA413" s="33">
        <v>0</v>
      </c>
      <c r="CB413" s="33">
        <v>0</v>
      </c>
      <c r="CC413" s="33">
        <v>0</v>
      </c>
      <c r="CD413" s="33">
        <v>0</v>
      </c>
      <c r="CE413" s="33">
        <v>0</v>
      </c>
      <c r="CF413" s="33">
        <v>0</v>
      </c>
      <c r="CG413" s="33">
        <v>0</v>
      </c>
      <c r="CH413" s="33">
        <v>0</v>
      </c>
      <c r="CI413" s="33">
        <v>0</v>
      </c>
      <c r="CJ413" s="33">
        <v>0</v>
      </c>
      <c r="CK413" s="33">
        <v>0</v>
      </c>
      <c r="CL413" s="33">
        <v>0</v>
      </c>
      <c r="CM413" s="33">
        <v>0</v>
      </c>
      <c r="CN413" s="33">
        <v>0</v>
      </c>
      <c r="CO413" s="33">
        <v>0</v>
      </c>
      <c r="CP413" s="33">
        <v>0</v>
      </c>
      <c r="CQ413" s="33">
        <v>0</v>
      </c>
      <c r="CR413" s="33">
        <v>0</v>
      </c>
      <c r="CS413" s="33">
        <v>0</v>
      </c>
      <c r="CT413" s="33">
        <v>0</v>
      </c>
      <c r="CU413" s="33">
        <v>0</v>
      </c>
      <c r="CV413" s="33">
        <v>0</v>
      </c>
      <c r="CW413" s="33">
        <v>0</v>
      </c>
      <c r="CX413" s="33">
        <v>0</v>
      </c>
      <c r="CY413" s="33">
        <v>0</v>
      </c>
      <c r="CZ413" s="33">
        <v>0</v>
      </c>
      <c r="DA413" s="33">
        <v>0</v>
      </c>
      <c r="DB413" s="33">
        <v>0</v>
      </c>
      <c r="DC413" s="33">
        <v>0</v>
      </c>
      <c r="DD413" s="33">
        <v>0</v>
      </c>
      <c r="DE413" s="33">
        <v>0</v>
      </c>
      <c r="DF413" s="33">
        <v>0</v>
      </c>
      <c r="DG413" s="33">
        <v>0</v>
      </c>
      <c r="DH413" s="33">
        <v>0</v>
      </c>
      <c r="DI413" s="33">
        <v>0</v>
      </c>
      <c r="DJ413" s="33">
        <v>0</v>
      </c>
      <c r="DK413" s="33">
        <v>0</v>
      </c>
      <c r="DL413" s="33">
        <v>0</v>
      </c>
      <c r="DM413" s="33">
        <v>0</v>
      </c>
      <c r="DN413" s="33">
        <v>0</v>
      </c>
      <c r="DO413" s="33">
        <v>0</v>
      </c>
      <c r="DP413" s="33">
        <v>0</v>
      </c>
      <c r="DQ413" s="33">
        <v>0</v>
      </c>
      <c r="DR413" s="33">
        <v>0</v>
      </c>
      <c r="DS413" s="33">
        <v>0</v>
      </c>
      <c r="DT413" s="33">
        <v>0</v>
      </c>
      <c r="DU413" s="33">
        <v>0</v>
      </c>
      <c r="DV413" s="33">
        <v>0</v>
      </c>
      <c r="DW413" s="33">
        <v>0</v>
      </c>
      <c r="DX413" s="33">
        <v>0</v>
      </c>
      <c r="DY413" s="33">
        <v>0</v>
      </c>
      <c r="DZ413" s="33">
        <v>0</v>
      </c>
      <c r="EA413" s="33">
        <v>0</v>
      </c>
      <c r="EB413" s="33">
        <v>0</v>
      </c>
      <c r="EC413" s="33">
        <v>0</v>
      </c>
      <c r="ED413" s="33">
        <v>0</v>
      </c>
      <c r="EE413" s="33">
        <v>0</v>
      </c>
      <c r="EF413" s="33">
        <v>0</v>
      </c>
      <c r="EG413" s="33">
        <v>0</v>
      </c>
      <c r="EH413" s="33">
        <v>0</v>
      </c>
      <c r="EI413" s="33">
        <v>0</v>
      </c>
      <c r="EJ413" s="33">
        <v>0</v>
      </c>
      <c r="EK413" s="33">
        <v>0</v>
      </c>
      <c r="EL413" s="33">
        <v>0</v>
      </c>
      <c r="EM413" s="33">
        <v>0</v>
      </c>
      <c r="EN413" s="33">
        <v>0</v>
      </c>
      <c r="EO413" s="33">
        <v>0</v>
      </c>
      <c r="EP413" s="33">
        <v>0</v>
      </c>
      <c r="EQ413" s="33">
        <v>0</v>
      </c>
      <c r="ER413" s="33">
        <v>0</v>
      </c>
      <c r="ES413" s="33">
        <v>0</v>
      </c>
      <c r="ET413" s="33">
        <v>0</v>
      </c>
      <c r="EU413" s="33">
        <v>0</v>
      </c>
      <c r="EV413" s="33">
        <v>0</v>
      </c>
      <c r="EW413" s="33">
        <v>0</v>
      </c>
      <c r="EX413" s="33">
        <v>0</v>
      </c>
      <c r="EY413" s="33">
        <v>0</v>
      </c>
      <c r="EZ413" s="33">
        <v>0</v>
      </c>
      <c r="FA413" s="33">
        <v>0</v>
      </c>
      <c r="FB413" s="33">
        <v>0</v>
      </c>
      <c r="FC413" s="33">
        <v>0</v>
      </c>
    </row>
    <row r="414" spans="2:159" x14ac:dyDescent="0.25">
      <c r="B414" s="33" t="s">
        <v>31</v>
      </c>
      <c r="C414" s="33" t="s">
        <v>36</v>
      </c>
    </row>
    <row r="415" spans="2:159" x14ac:dyDescent="0.25">
      <c r="B415" s="33" t="s">
        <v>31</v>
      </c>
      <c r="C415" s="33" t="s">
        <v>37</v>
      </c>
    </row>
    <row r="416" spans="2:159" x14ac:dyDescent="0.25">
      <c r="B416" s="33" t="s">
        <v>31</v>
      </c>
      <c r="C416" s="33" t="s">
        <v>38</v>
      </c>
      <c r="AR416" s="33">
        <v>1271.73153</v>
      </c>
      <c r="AS416" s="33">
        <v>1549.2002279999999</v>
      </c>
      <c r="AT416" s="33">
        <v>2046.3316440000001</v>
      </c>
      <c r="AU416" s="33">
        <v>1676.3733810000001</v>
      </c>
      <c r="AV416" s="33">
        <v>3685.2148090000001</v>
      </c>
      <c r="AW416" s="33">
        <v>4489.2616770000004</v>
      </c>
      <c r="AX416" s="33">
        <v>5929.8456480000004</v>
      </c>
      <c r="AY416" s="33">
        <v>4857.7831580000002</v>
      </c>
      <c r="AZ416" s="33">
        <v>4952.7072660000003</v>
      </c>
      <c r="BA416" s="33">
        <v>6033.2979420000001</v>
      </c>
      <c r="BB416" s="33">
        <v>7969.356237</v>
      </c>
      <c r="BC416" s="33">
        <v>6528.5686690000002</v>
      </c>
      <c r="BD416" s="33">
        <v>7586.4158379999999</v>
      </c>
      <c r="BE416" s="33">
        <v>9241.6338390000001</v>
      </c>
      <c r="BF416" s="33">
        <v>12207.232760000001</v>
      </c>
      <c r="BG416" s="33">
        <v>10000.27542</v>
      </c>
      <c r="BH416" s="33">
        <v>8417.0821660000001</v>
      </c>
      <c r="BI416" s="33">
        <v>10253.536459999999</v>
      </c>
      <c r="BJ416" s="33">
        <v>13543.85039</v>
      </c>
      <c r="BK416" s="33">
        <v>11095.24467</v>
      </c>
      <c r="BL416" s="33">
        <v>11242.91012</v>
      </c>
      <c r="BM416" s="33">
        <v>13695.90869</v>
      </c>
      <c r="BN416" s="33">
        <v>18090.864460000001</v>
      </c>
      <c r="BO416" s="33">
        <v>14820.199699999999</v>
      </c>
      <c r="BP416" s="33">
        <v>11831.41923</v>
      </c>
      <c r="BQ416" s="33">
        <v>14412.81979</v>
      </c>
      <c r="BR416" s="33">
        <v>19037.829119999999</v>
      </c>
      <c r="BS416" s="33">
        <v>15595.96171</v>
      </c>
      <c r="BT416" s="33">
        <v>12299.52608</v>
      </c>
      <c r="BU416" s="33">
        <v>14983.05904</v>
      </c>
      <c r="BV416" s="33">
        <v>19791.0556</v>
      </c>
      <c r="BW416" s="33">
        <v>16213.01165</v>
      </c>
      <c r="BX416" s="33">
        <v>12299.52608</v>
      </c>
      <c r="BY416" s="33">
        <v>14983.05904</v>
      </c>
      <c r="BZ416" s="33">
        <v>19791.0556</v>
      </c>
      <c r="CA416" s="33">
        <v>16213.01165</v>
      </c>
      <c r="CB416" s="33">
        <v>12299.52608</v>
      </c>
      <c r="CC416" s="33">
        <v>14983.05904</v>
      </c>
      <c r="CD416" s="33">
        <v>19791.0556</v>
      </c>
      <c r="CE416" s="33">
        <v>16213.01165</v>
      </c>
      <c r="CF416" s="33">
        <v>12299.52608</v>
      </c>
      <c r="CG416" s="33">
        <v>14983.05904</v>
      </c>
      <c r="CH416" s="33">
        <v>19791.0556</v>
      </c>
      <c r="CI416" s="33">
        <v>16213.01165</v>
      </c>
      <c r="CJ416" s="33">
        <v>12299.52608</v>
      </c>
      <c r="CK416" s="33">
        <v>14983.05904</v>
      </c>
      <c r="CL416" s="33">
        <v>19791.0556</v>
      </c>
      <c r="CM416" s="33">
        <v>16213.01165</v>
      </c>
      <c r="CN416" s="33">
        <v>12299.52608</v>
      </c>
      <c r="CO416" s="33">
        <v>14983.05904</v>
      </c>
      <c r="CP416" s="33">
        <v>19791.0556</v>
      </c>
      <c r="CQ416" s="33">
        <v>16213.01165</v>
      </c>
      <c r="CR416" s="33">
        <v>12299.52608</v>
      </c>
      <c r="CS416" s="33">
        <v>14983.05904</v>
      </c>
      <c r="CT416" s="33">
        <v>19791.0556</v>
      </c>
      <c r="CU416" s="33">
        <v>16213.01165</v>
      </c>
      <c r="CV416" s="33">
        <v>12299.52608</v>
      </c>
      <c r="CW416" s="33">
        <v>14983.05904</v>
      </c>
      <c r="CX416" s="33">
        <v>19791.0556</v>
      </c>
      <c r="CY416" s="33">
        <v>16213.01165</v>
      </c>
      <c r="CZ416" s="33">
        <v>12299.52608</v>
      </c>
      <c r="DA416" s="33">
        <v>14983.05904</v>
      </c>
      <c r="DB416" s="33">
        <v>19791.0556</v>
      </c>
      <c r="DC416" s="33">
        <v>16213.01165</v>
      </c>
      <c r="DD416" s="33">
        <v>12299.52608</v>
      </c>
      <c r="DE416" s="33">
        <v>14983.05904</v>
      </c>
      <c r="DF416" s="33">
        <v>19791.0556</v>
      </c>
      <c r="DG416" s="33">
        <v>16213.01165</v>
      </c>
      <c r="DH416" s="33">
        <v>12299.52608</v>
      </c>
      <c r="DI416" s="33">
        <v>14983.05904</v>
      </c>
      <c r="DJ416" s="33">
        <v>19791.0556</v>
      </c>
      <c r="DK416" s="33">
        <v>16213.01165</v>
      </c>
      <c r="DL416" s="33">
        <v>12299.52608</v>
      </c>
      <c r="DM416" s="33">
        <v>14983.05904</v>
      </c>
      <c r="DN416" s="33">
        <v>19791.0556</v>
      </c>
      <c r="DO416" s="33">
        <v>16213.01165</v>
      </c>
      <c r="DP416" s="33">
        <v>12299.52608</v>
      </c>
      <c r="DQ416" s="33">
        <v>14983.05904</v>
      </c>
      <c r="DR416" s="33">
        <v>19791.0556</v>
      </c>
      <c r="DS416" s="33">
        <v>16213.01165</v>
      </c>
      <c r="DT416" s="33">
        <v>12299.52608</v>
      </c>
      <c r="DU416" s="33">
        <v>14983.05904</v>
      </c>
      <c r="DV416" s="33">
        <v>19791.0556</v>
      </c>
      <c r="DW416" s="33">
        <v>16213.01165</v>
      </c>
      <c r="DX416" s="33">
        <v>12299.52608</v>
      </c>
      <c r="DY416" s="33">
        <v>14983.05904</v>
      </c>
      <c r="DZ416" s="33">
        <v>19791.0556</v>
      </c>
      <c r="EA416" s="33">
        <v>16213.01165</v>
      </c>
      <c r="EB416" s="33">
        <v>12299.52608</v>
      </c>
      <c r="EC416" s="33">
        <v>14983.05904</v>
      </c>
      <c r="ED416" s="33">
        <v>19791.0556</v>
      </c>
      <c r="EE416" s="33">
        <v>16213.01165</v>
      </c>
      <c r="EF416" s="33">
        <v>12299.52608</v>
      </c>
      <c r="EG416" s="33">
        <v>14983.05904</v>
      </c>
      <c r="EH416" s="33">
        <v>19791.0556</v>
      </c>
      <c r="EI416" s="33">
        <v>16213.01165</v>
      </c>
      <c r="EJ416" s="33">
        <v>12299.52608</v>
      </c>
      <c r="EK416" s="33">
        <v>14983.05904</v>
      </c>
      <c r="EL416" s="33">
        <v>19791.0556</v>
      </c>
      <c r="EM416" s="33">
        <v>16213.01165</v>
      </c>
      <c r="EN416" s="33">
        <v>12299.52608</v>
      </c>
      <c r="EO416" s="33">
        <v>14983.05904</v>
      </c>
      <c r="EP416" s="33">
        <v>19791.0556</v>
      </c>
      <c r="EQ416" s="33">
        <v>16213.01165</v>
      </c>
      <c r="ER416" s="33">
        <v>12299.52608</v>
      </c>
      <c r="ES416" s="33">
        <v>14983.05904</v>
      </c>
      <c r="ET416" s="33">
        <v>19791.0556</v>
      </c>
      <c r="EU416" s="33">
        <v>16213.01165</v>
      </c>
      <c r="EV416" s="33">
        <v>12299.52608</v>
      </c>
      <c r="EW416" s="33">
        <v>14983.05904</v>
      </c>
      <c r="EX416" s="33">
        <v>19791.0556</v>
      </c>
      <c r="EY416" s="33">
        <v>16213.01165</v>
      </c>
      <c r="EZ416" s="33">
        <v>12299.52608</v>
      </c>
      <c r="FA416" s="33">
        <v>14983.05904</v>
      </c>
      <c r="FB416" s="33">
        <v>19791.0556</v>
      </c>
      <c r="FC416" s="33">
        <v>16213.01165</v>
      </c>
    </row>
    <row r="417" spans="2:159" x14ac:dyDescent="0.25">
      <c r="B417" s="33" t="s">
        <v>31</v>
      </c>
      <c r="C417" s="33" t="s">
        <v>39</v>
      </c>
    </row>
    <row r="418" spans="2:159" x14ac:dyDescent="0.25">
      <c r="B418" s="33" t="s">
        <v>31</v>
      </c>
      <c r="C418" s="33" t="s">
        <v>40</v>
      </c>
    </row>
    <row r="419" spans="2:159" x14ac:dyDescent="0.25">
      <c r="B419" s="33" t="s">
        <v>31</v>
      </c>
      <c r="C419" s="33" t="s">
        <v>41</v>
      </c>
    </row>
    <row r="420" spans="2:159" x14ac:dyDescent="0.25">
      <c r="B420" s="33" t="s">
        <v>31</v>
      </c>
      <c r="C420" s="33" t="s">
        <v>42</v>
      </c>
    </row>
    <row r="421" spans="2:159" x14ac:dyDescent="0.25">
      <c r="B421" s="33" t="s">
        <v>31</v>
      </c>
      <c r="C421" s="33" t="s">
        <v>43</v>
      </c>
    </row>
    <row r="422" spans="2:159" x14ac:dyDescent="0.25">
      <c r="B422" s="33" t="s">
        <v>31</v>
      </c>
      <c r="C422" s="33" t="s">
        <v>44</v>
      </c>
    </row>
    <row r="423" spans="2:159" x14ac:dyDescent="0.25">
      <c r="B423" s="33" t="s">
        <v>31</v>
      </c>
      <c r="C423" s="33" t="s">
        <v>45</v>
      </c>
    </row>
    <row r="424" spans="2:159" x14ac:dyDescent="0.25">
      <c r="B424" s="33" t="s">
        <v>31</v>
      </c>
      <c r="C424" s="33" t="s">
        <v>46</v>
      </c>
    </row>
    <row r="425" spans="2:159" x14ac:dyDescent="0.25">
      <c r="B425" s="33" t="s">
        <v>31</v>
      </c>
      <c r="C425" s="33" t="s">
        <v>15</v>
      </c>
      <c r="D425" s="33">
        <v>0</v>
      </c>
      <c r="E425" s="33">
        <v>0</v>
      </c>
      <c r="F425" s="33">
        <v>0</v>
      </c>
      <c r="G425" s="33">
        <v>0</v>
      </c>
      <c r="H425" s="33">
        <v>0</v>
      </c>
      <c r="I425" s="33">
        <v>0</v>
      </c>
      <c r="J425" s="33">
        <v>0</v>
      </c>
      <c r="K425" s="33">
        <v>0</v>
      </c>
      <c r="L425" s="33">
        <v>0</v>
      </c>
      <c r="M425" s="33">
        <v>0</v>
      </c>
      <c r="N425" s="33">
        <v>0</v>
      </c>
      <c r="O425" s="33">
        <v>0</v>
      </c>
      <c r="P425" s="33">
        <v>0</v>
      </c>
      <c r="Q425" s="33">
        <v>0</v>
      </c>
      <c r="R425" s="33">
        <v>0</v>
      </c>
      <c r="S425" s="33">
        <v>0</v>
      </c>
      <c r="T425" s="33">
        <v>0</v>
      </c>
      <c r="U425" s="33">
        <v>0</v>
      </c>
      <c r="V425" s="33">
        <v>0</v>
      </c>
      <c r="W425" s="33">
        <v>0</v>
      </c>
      <c r="X425" s="33">
        <v>0</v>
      </c>
      <c r="Y425" s="33">
        <v>0</v>
      </c>
      <c r="Z425" s="33">
        <v>0</v>
      </c>
      <c r="AA425" s="33">
        <v>0</v>
      </c>
      <c r="AB425" s="33">
        <v>0</v>
      </c>
      <c r="AC425" s="33">
        <v>0</v>
      </c>
      <c r="AD425" s="33">
        <v>0</v>
      </c>
      <c r="AE425" s="33">
        <v>0</v>
      </c>
      <c r="AF425" s="33">
        <v>0</v>
      </c>
      <c r="AG425" s="33">
        <v>0</v>
      </c>
      <c r="AH425" s="33">
        <v>0</v>
      </c>
      <c r="AI425" s="33">
        <v>0</v>
      </c>
      <c r="AJ425" s="33">
        <v>0</v>
      </c>
      <c r="AK425" s="33">
        <v>0</v>
      </c>
      <c r="AL425" s="33">
        <v>0</v>
      </c>
      <c r="AM425" s="33">
        <v>0</v>
      </c>
      <c r="AN425" s="33">
        <v>0</v>
      </c>
      <c r="AO425" s="33">
        <v>0</v>
      </c>
      <c r="AP425" s="33">
        <v>0</v>
      </c>
      <c r="AQ425" s="33">
        <v>0</v>
      </c>
      <c r="AR425" s="33">
        <v>1271.73153</v>
      </c>
      <c r="AS425" s="33">
        <v>1549.2002279999999</v>
      </c>
      <c r="AT425" s="33">
        <v>2046.3316440000001</v>
      </c>
      <c r="AU425" s="33">
        <v>1676.3733810000001</v>
      </c>
      <c r="AV425" s="33">
        <v>3685.2148090000001</v>
      </c>
      <c r="AW425" s="33">
        <v>4489.2616770000004</v>
      </c>
      <c r="AX425" s="33">
        <v>5929.8456480000004</v>
      </c>
      <c r="AY425" s="33">
        <v>4857.7831580000002</v>
      </c>
      <c r="AZ425" s="33">
        <v>4952.7072660000003</v>
      </c>
      <c r="BA425" s="33">
        <v>6033.2979420000001</v>
      </c>
      <c r="BB425" s="33">
        <v>7969.356237</v>
      </c>
      <c r="BC425" s="33">
        <v>6528.5686690000002</v>
      </c>
      <c r="BD425" s="33">
        <v>7586.4158379999999</v>
      </c>
      <c r="BE425" s="33">
        <v>9241.6338390000001</v>
      </c>
      <c r="BF425" s="33">
        <v>12207.232760000001</v>
      </c>
      <c r="BG425" s="33">
        <v>10000.27542</v>
      </c>
      <c r="BH425" s="33">
        <v>8417.0821660000001</v>
      </c>
      <c r="BI425" s="33">
        <v>10253.536459999999</v>
      </c>
      <c r="BJ425" s="33">
        <v>13543.85039</v>
      </c>
      <c r="BK425" s="33">
        <v>11095.24467</v>
      </c>
      <c r="BL425" s="33">
        <v>11242.91012</v>
      </c>
      <c r="BM425" s="33">
        <v>13695.90869</v>
      </c>
      <c r="BN425" s="33">
        <v>18090.864460000001</v>
      </c>
      <c r="BO425" s="33">
        <v>14820.199699999999</v>
      </c>
      <c r="BP425" s="33">
        <v>11831.41923</v>
      </c>
      <c r="BQ425" s="33">
        <v>14412.81979</v>
      </c>
      <c r="BR425" s="33">
        <v>19037.829119999999</v>
      </c>
      <c r="BS425" s="33">
        <v>15595.96171</v>
      </c>
      <c r="BT425" s="33">
        <v>12299.52608</v>
      </c>
      <c r="BU425" s="33">
        <v>14983.05904</v>
      </c>
      <c r="BV425" s="33">
        <v>19791.0556</v>
      </c>
      <c r="BW425" s="33">
        <v>16213.01165</v>
      </c>
      <c r="BX425" s="33">
        <v>12299.52608</v>
      </c>
      <c r="BY425" s="33">
        <v>14983.05904</v>
      </c>
      <c r="BZ425" s="33">
        <v>19791.0556</v>
      </c>
      <c r="CA425" s="33">
        <v>16213.01165</v>
      </c>
      <c r="CB425" s="33">
        <v>12299.52608</v>
      </c>
      <c r="CC425" s="33">
        <v>14983.05904</v>
      </c>
      <c r="CD425" s="33">
        <v>19791.0556</v>
      </c>
      <c r="CE425" s="33">
        <v>16213.01165</v>
      </c>
      <c r="CF425" s="33">
        <v>12299.52608</v>
      </c>
      <c r="CG425" s="33">
        <v>14983.05904</v>
      </c>
      <c r="CH425" s="33">
        <v>19791.0556</v>
      </c>
      <c r="CI425" s="33">
        <v>16213.01165</v>
      </c>
      <c r="CJ425" s="33">
        <v>12299.52608</v>
      </c>
      <c r="CK425" s="33">
        <v>14983.05904</v>
      </c>
      <c r="CL425" s="33">
        <v>19791.0556</v>
      </c>
      <c r="CM425" s="33">
        <v>16213.01165</v>
      </c>
      <c r="CN425" s="33">
        <v>12299.52608</v>
      </c>
      <c r="CO425" s="33">
        <v>14983.05904</v>
      </c>
      <c r="CP425" s="33">
        <v>19791.0556</v>
      </c>
      <c r="CQ425" s="33">
        <v>16213.01165</v>
      </c>
      <c r="CR425" s="33">
        <v>12299.52608</v>
      </c>
      <c r="CS425" s="33">
        <v>14983.05904</v>
      </c>
      <c r="CT425" s="33">
        <v>19791.0556</v>
      </c>
      <c r="CU425" s="33">
        <v>16213.01165</v>
      </c>
      <c r="CV425" s="33">
        <v>12299.52608</v>
      </c>
      <c r="CW425" s="33">
        <v>14983.05904</v>
      </c>
      <c r="CX425" s="33">
        <v>19791.0556</v>
      </c>
      <c r="CY425" s="33">
        <v>16213.01165</v>
      </c>
      <c r="CZ425" s="33">
        <v>12299.52608</v>
      </c>
      <c r="DA425" s="33">
        <v>14983.05904</v>
      </c>
      <c r="DB425" s="33">
        <v>19791.0556</v>
      </c>
      <c r="DC425" s="33">
        <v>16213.01165</v>
      </c>
      <c r="DD425" s="33">
        <v>12299.52608</v>
      </c>
      <c r="DE425" s="33">
        <v>14983.05904</v>
      </c>
      <c r="DF425" s="33">
        <v>19791.0556</v>
      </c>
      <c r="DG425" s="33">
        <v>16213.01165</v>
      </c>
      <c r="DH425" s="33">
        <v>12299.52608</v>
      </c>
      <c r="DI425" s="33">
        <v>14983.05904</v>
      </c>
      <c r="DJ425" s="33">
        <v>19791.0556</v>
      </c>
      <c r="DK425" s="33">
        <v>16213.01165</v>
      </c>
      <c r="DL425" s="33">
        <v>12299.52608</v>
      </c>
      <c r="DM425" s="33">
        <v>14983.05904</v>
      </c>
      <c r="DN425" s="33">
        <v>19791.0556</v>
      </c>
      <c r="DO425" s="33">
        <v>16213.01165</v>
      </c>
      <c r="DP425" s="33">
        <v>12299.52608</v>
      </c>
      <c r="DQ425" s="33">
        <v>14983.05904</v>
      </c>
      <c r="DR425" s="33">
        <v>19791.0556</v>
      </c>
      <c r="DS425" s="33">
        <v>16213.01165</v>
      </c>
      <c r="DT425" s="33">
        <v>12299.52608</v>
      </c>
      <c r="DU425" s="33">
        <v>14983.05904</v>
      </c>
      <c r="DV425" s="33">
        <v>19791.0556</v>
      </c>
      <c r="DW425" s="33">
        <v>16213.01165</v>
      </c>
      <c r="DX425" s="33">
        <v>12299.52608</v>
      </c>
      <c r="DY425" s="33">
        <v>14983.05904</v>
      </c>
      <c r="DZ425" s="33">
        <v>19791.0556</v>
      </c>
      <c r="EA425" s="33">
        <v>16213.01165</v>
      </c>
      <c r="EB425" s="33">
        <v>12299.52608</v>
      </c>
      <c r="EC425" s="33">
        <v>14983.05904</v>
      </c>
      <c r="ED425" s="33">
        <v>19791.0556</v>
      </c>
      <c r="EE425" s="33">
        <v>16213.01165</v>
      </c>
      <c r="EF425" s="33">
        <v>12299.52608</v>
      </c>
      <c r="EG425" s="33">
        <v>14983.05904</v>
      </c>
      <c r="EH425" s="33">
        <v>19791.0556</v>
      </c>
      <c r="EI425" s="33">
        <v>16213.01165</v>
      </c>
      <c r="EJ425" s="33">
        <v>12299.52608</v>
      </c>
      <c r="EK425" s="33">
        <v>14983.05904</v>
      </c>
      <c r="EL425" s="33">
        <v>19791.0556</v>
      </c>
      <c r="EM425" s="33">
        <v>16213.01165</v>
      </c>
      <c r="EN425" s="33">
        <v>12299.52608</v>
      </c>
      <c r="EO425" s="33">
        <v>14983.05904</v>
      </c>
      <c r="EP425" s="33">
        <v>19791.0556</v>
      </c>
      <c r="EQ425" s="33">
        <v>16213.01165</v>
      </c>
      <c r="ER425" s="33">
        <v>12299.52608</v>
      </c>
      <c r="ES425" s="33">
        <v>14983.05904</v>
      </c>
      <c r="ET425" s="33">
        <v>19791.0556</v>
      </c>
      <c r="EU425" s="33">
        <v>16213.01165</v>
      </c>
      <c r="EV425" s="33">
        <v>12299.52608</v>
      </c>
      <c r="EW425" s="33">
        <v>14983.05904</v>
      </c>
      <c r="EX425" s="33">
        <v>19791.0556</v>
      </c>
      <c r="EY425" s="33">
        <v>16213.01165</v>
      </c>
      <c r="EZ425" s="33">
        <v>12299.52608</v>
      </c>
      <c r="FA425" s="33">
        <v>14983.05904</v>
      </c>
      <c r="FB425" s="33">
        <v>19791.0556</v>
      </c>
      <c r="FC425" s="33">
        <v>16213.01165</v>
      </c>
    </row>
    <row r="426" spans="2:159" x14ac:dyDescent="0.25">
      <c r="B426" s="33" t="s">
        <v>32</v>
      </c>
      <c r="C426" s="33" t="s">
        <v>36</v>
      </c>
    </row>
    <row r="427" spans="2:159" x14ac:dyDescent="0.25">
      <c r="B427" s="33" t="s">
        <v>32</v>
      </c>
      <c r="C427" s="33" t="s">
        <v>37</v>
      </c>
      <c r="CR427" s="33">
        <v>609.83025540000006</v>
      </c>
      <c r="CS427" s="33">
        <v>604.33628910000004</v>
      </c>
      <c r="CT427" s="33">
        <v>741.68544569999995</v>
      </c>
      <c r="CU427" s="33">
        <v>686.74578310000004</v>
      </c>
      <c r="CV427" s="33">
        <v>1457.313885</v>
      </c>
      <c r="CW427" s="33">
        <v>1444.184931</v>
      </c>
      <c r="CX427" s="33">
        <v>1772.4087790000001</v>
      </c>
      <c r="CY427" s="33">
        <v>1641.11924</v>
      </c>
      <c r="CZ427" s="33">
        <v>2341.4418479999999</v>
      </c>
      <c r="DA427" s="33">
        <v>2320.347777</v>
      </c>
      <c r="DB427" s="33">
        <v>2847.6995449999999</v>
      </c>
      <c r="DC427" s="33">
        <v>2636.7588380000002</v>
      </c>
      <c r="DD427" s="33">
        <v>2900.2554829999999</v>
      </c>
      <c r="DE427" s="33">
        <v>2874.1270549999999</v>
      </c>
      <c r="DF427" s="33">
        <v>3527.3377500000001</v>
      </c>
      <c r="DG427" s="33">
        <v>3266.0534720000001</v>
      </c>
      <c r="DH427" s="33">
        <v>6194.761982</v>
      </c>
      <c r="DI427" s="33">
        <v>6138.9533149999997</v>
      </c>
      <c r="DJ427" s="33">
        <v>7534.1699779999999</v>
      </c>
      <c r="DK427" s="33">
        <v>6976.0833130000001</v>
      </c>
      <c r="DL427" s="33">
        <v>6194.761982</v>
      </c>
      <c r="DM427" s="33">
        <v>6138.9533149999997</v>
      </c>
      <c r="DN427" s="33">
        <v>7534.1699779999999</v>
      </c>
      <c r="DO427" s="33">
        <v>6976.0833130000001</v>
      </c>
      <c r="DP427" s="33">
        <v>6194.761982</v>
      </c>
      <c r="DQ427" s="33">
        <v>6138.9533149999997</v>
      </c>
      <c r="DR427" s="33">
        <v>7534.1699779999999</v>
      </c>
      <c r="DS427" s="33">
        <v>6976.0833130000001</v>
      </c>
      <c r="DT427" s="33">
        <v>6194.761982</v>
      </c>
      <c r="DU427" s="33">
        <v>6138.9533149999997</v>
      </c>
      <c r="DV427" s="33">
        <v>7534.1699779999999</v>
      </c>
      <c r="DW427" s="33">
        <v>6976.0833130000001</v>
      </c>
      <c r="DX427" s="33">
        <v>6194.761982</v>
      </c>
      <c r="DY427" s="33">
        <v>6138.9533149999997</v>
      </c>
      <c r="DZ427" s="33">
        <v>7534.1699779999999</v>
      </c>
      <c r="EA427" s="33">
        <v>6976.0833130000001</v>
      </c>
      <c r="EB427" s="33">
        <v>6194.761982</v>
      </c>
      <c r="EC427" s="33">
        <v>6138.9533149999997</v>
      </c>
      <c r="ED427" s="33">
        <v>7534.1699779999999</v>
      </c>
      <c r="EE427" s="33">
        <v>6976.0833130000001</v>
      </c>
      <c r="EF427" s="33">
        <v>6194.761982</v>
      </c>
      <c r="EG427" s="33">
        <v>6138.9533149999997</v>
      </c>
      <c r="EH427" s="33">
        <v>7534.1699779999999</v>
      </c>
      <c r="EI427" s="33">
        <v>6976.0833130000001</v>
      </c>
      <c r="EJ427" s="33">
        <v>6194.761982</v>
      </c>
      <c r="EK427" s="33">
        <v>6138.9533149999997</v>
      </c>
      <c r="EL427" s="33">
        <v>7534.1699779999999</v>
      </c>
      <c r="EM427" s="33">
        <v>6976.0833130000001</v>
      </c>
      <c r="EN427" s="33">
        <v>6194.761982</v>
      </c>
      <c r="EO427" s="33">
        <v>6138.9533149999997</v>
      </c>
      <c r="EP427" s="33">
        <v>7534.1699779999999</v>
      </c>
      <c r="EQ427" s="33">
        <v>6976.0833130000001</v>
      </c>
      <c r="ER427" s="33">
        <v>6194.761982</v>
      </c>
      <c r="ES427" s="33">
        <v>6138.9533149999997</v>
      </c>
      <c r="ET427" s="33">
        <v>7534.1699779999999</v>
      </c>
      <c r="EU427" s="33">
        <v>6976.0833130000001</v>
      </c>
      <c r="EV427" s="33">
        <v>6194.761982</v>
      </c>
      <c r="EW427" s="33">
        <v>6138.9533149999997</v>
      </c>
      <c r="EX427" s="33">
        <v>7534.1699779999999</v>
      </c>
      <c r="EY427" s="33">
        <v>6976.0833130000001</v>
      </c>
      <c r="EZ427" s="33">
        <v>6194.761982</v>
      </c>
      <c r="FA427" s="33">
        <v>6138.9533149999997</v>
      </c>
      <c r="FB427" s="33">
        <v>7534.1699779999999</v>
      </c>
      <c r="FC427" s="33">
        <v>6976.0833130000001</v>
      </c>
    </row>
    <row r="428" spans="2:159" x14ac:dyDescent="0.25">
      <c r="B428" s="33" t="s">
        <v>32</v>
      </c>
      <c r="C428" s="33" t="s">
        <v>38</v>
      </c>
    </row>
    <row r="429" spans="2:159" x14ac:dyDescent="0.25">
      <c r="B429" s="33" t="s">
        <v>32</v>
      </c>
      <c r="C429" s="33" t="s">
        <v>39</v>
      </c>
    </row>
    <row r="430" spans="2:159" x14ac:dyDescent="0.25">
      <c r="B430" s="33" t="s">
        <v>32</v>
      </c>
      <c r="C430" s="33" t="s">
        <v>40</v>
      </c>
    </row>
    <row r="431" spans="2:159" x14ac:dyDescent="0.25">
      <c r="B431" s="33" t="s">
        <v>32</v>
      </c>
      <c r="C431" s="33" t="s">
        <v>41</v>
      </c>
    </row>
    <row r="432" spans="2:159" x14ac:dyDescent="0.25">
      <c r="B432" s="33" t="s">
        <v>32</v>
      </c>
      <c r="C432" s="33" t="s">
        <v>42</v>
      </c>
    </row>
    <row r="433" spans="2:159" x14ac:dyDescent="0.25">
      <c r="B433" s="33" t="s">
        <v>32</v>
      </c>
      <c r="C433" s="33" t="s">
        <v>43</v>
      </c>
    </row>
    <row r="434" spans="2:159" x14ac:dyDescent="0.25">
      <c r="B434" s="33" t="s">
        <v>32</v>
      </c>
      <c r="C434" s="33" t="s">
        <v>44</v>
      </c>
    </row>
    <row r="435" spans="2:159" x14ac:dyDescent="0.25">
      <c r="B435" s="33" t="s">
        <v>32</v>
      </c>
      <c r="C435" s="33" t="s">
        <v>45</v>
      </c>
    </row>
    <row r="436" spans="2:159" x14ac:dyDescent="0.25">
      <c r="B436" s="33" t="s">
        <v>32</v>
      </c>
      <c r="C436" s="33" t="s">
        <v>46</v>
      </c>
    </row>
    <row r="437" spans="2:159" x14ac:dyDescent="0.25">
      <c r="B437" s="33" t="s">
        <v>32</v>
      </c>
      <c r="C437" s="33" t="s">
        <v>15</v>
      </c>
      <c r="D437" s="33">
        <v>0</v>
      </c>
      <c r="E437" s="33">
        <v>0</v>
      </c>
      <c r="F437" s="33">
        <v>0</v>
      </c>
      <c r="G437" s="33">
        <v>0</v>
      </c>
      <c r="H437" s="33">
        <v>0</v>
      </c>
      <c r="I437" s="33">
        <v>0</v>
      </c>
      <c r="J437" s="33">
        <v>0</v>
      </c>
      <c r="K437" s="33">
        <v>0</v>
      </c>
      <c r="L437" s="33">
        <v>0</v>
      </c>
      <c r="M437" s="33">
        <v>0</v>
      </c>
      <c r="N437" s="33">
        <v>0</v>
      </c>
      <c r="O437" s="33">
        <v>0</v>
      </c>
      <c r="P437" s="33">
        <v>0</v>
      </c>
      <c r="Q437" s="33">
        <v>0</v>
      </c>
      <c r="R437" s="33">
        <v>0</v>
      </c>
      <c r="S437" s="33">
        <v>0</v>
      </c>
      <c r="T437" s="33">
        <v>0</v>
      </c>
      <c r="U437" s="33">
        <v>0</v>
      </c>
      <c r="V437" s="33">
        <v>0</v>
      </c>
      <c r="W437" s="33">
        <v>0</v>
      </c>
      <c r="X437" s="33">
        <v>0</v>
      </c>
      <c r="Y437" s="33">
        <v>0</v>
      </c>
      <c r="Z437" s="33">
        <v>0</v>
      </c>
      <c r="AA437" s="33">
        <v>0</v>
      </c>
      <c r="AB437" s="33">
        <v>0</v>
      </c>
      <c r="AC437" s="33">
        <v>0</v>
      </c>
      <c r="AD437" s="33">
        <v>0</v>
      </c>
      <c r="AE437" s="33">
        <v>0</v>
      </c>
      <c r="AF437" s="33">
        <v>0</v>
      </c>
      <c r="AG437" s="33">
        <v>0</v>
      </c>
      <c r="AH437" s="33">
        <v>0</v>
      </c>
      <c r="AI437" s="33">
        <v>0</v>
      </c>
      <c r="AJ437" s="33">
        <v>0</v>
      </c>
      <c r="AK437" s="33">
        <v>0</v>
      </c>
      <c r="AL437" s="33">
        <v>0</v>
      </c>
      <c r="AM437" s="33">
        <v>0</v>
      </c>
      <c r="AN437" s="33">
        <v>0</v>
      </c>
      <c r="AO437" s="33">
        <v>0</v>
      </c>
      <c r="AP437" s="33">
        <v>0</v>
      </c>
      <c r="AQ437" s="33">
        <v>0</v>
      </c>
      <c r="AR437" s="33">
        <v>0</v>
      </c>
      <c r="AS437" s="33">
        <v>0</v>
      </c>
      <c r="AT437" s="33">
        <v>0</v>
      </c>
      <c r="AU437" s="33">
        <v>0</v>
      </c>
      <c r="AV437" s="33">
        <v>0</v>
      </c>
      <c r="AW437" s="33">
        <v>0</v>
      </c>
      <c r="AX437" s="33">
        <v>0</v>
      </c>
      <c r="AY437" s="33">
        <v>0</v>
      </c>
      <c r="AZ437" s="33">
        <v>0</v>
      </c>
      <c r="BA437" s="33">
        <v>0</v>
      </c>
      <c r="BB437" s="33">
        <v>0</v>
      </c>
      <c r="BC437" s="33">
        <v>0</v>
      </c>
      <c r="BD437" s="33">
        <v>0</v>
      </c>
      <c r="BE437" s="33">
        <v>0</v>
      </c>
      <c r="BF437" s="33">
        <v>0</v>
      </c>
      <c r="BG437" s="33">
        <v>0</v>
      </c>
      <c r="BH437" s="33">
        <v>0</v>
      </c>
      <c r="BI437" s="33">
        <v>0</v>
      </c>
      <c r="BJ437" s="33">
        <v>0</v>
      </c>
      <c r="BK437" s="33">
        <v>0</v>
      </c>
      <c r="BL437" s="33">
        <v>0</v>
      </c>
      <c r="BM437" s="33">
        <v>0</v>
      </c>
      <c r="BN437" s="33">
        <v>0</v>
      </c>
      <c r="BO437" s="33">
        <v>0</v>
      </c>
      <c r="BP437" s="33">
        <v>0</v>
      </c>
      <c r="BQ437" s="33">
        <v>0</v>
      </c>
      <c r="BR437" s="33">
        <v>0</v>
      </c>
      <c r="BS437" s="33">
        <v>0</v>
      </c>
      <c r="BT437" s="33">
        <v>0</v>
      </c>
      <c r="BU437" s="33">
        <v>0</v>
      </c>
      <c r="BV437" s="33">
        <v>0</v>
      </c>
      <c r="BW437" s="33">
        <v>0</v>
      </c>
      <c r="BX437" s="33">
        <v>0</v>
      </c>
      <c r="BY437" s="33">
        <v>0</v>
      </c>
      <c r="BZ437" s="33">
        <v>0</v>
      </c>
      <c r="CA437" s="33">
        <v>0</v>
      </c>
      <c r="CB437" s="33">
        <v>0</v>
      </c>
      <c r="CC437" s="33">
        <v>0</v>
      </c>
      <c r="CD437" s="33">
        <v>0</v>
      </c>
      <c r="CE437" s="33">
        <v>0</v>
      </c>
      <c r="CF437" s="33">
        <v>0</v>
      </c>
      <c r="CG437" s="33">
        <v>0</v>
      </c>
      <c r="CH437" s="33">
        <v>0</v>
      </c>
      <c r="CI437" s="33">
        <v>0</v>
      </c>
      <c r="CJ437" s="33">
        <v>0</v>
      </c>
      <c r="CK437" s="33">
        <v>0</v>
      </c>
      <c r="CL437" s="33">
        <v>0</v>
      </c>
      <c r="CM437" s="33">
        <v>0</v>
      </c>
      <c r="CN437" s="33">
        <v>0</v>
      </c>
      <c r="CO437" s="33">
        <v>0</v>
      </c>
      <c r="CP437" s="33">
        <v>0</v>
      </c>
      <c r="CQ437" s="33">
        <v>0</v>
      </c>
      <c r="CR437" s="33">
        <v>609.83025540000006</v>
      </c>
      <c r="CS437" s="33">
        <v>604.33628910000004</v>
      </c>
      <c r="CT437" s="33">
        <v>741.68544569999995</v>
      </c>
      <c r="CU437" s="33">
        <v>686.74578310000004</v>
      </c>
      <c r="CV437" s="33">
        <v>1457.313885</v>
      </c>
      <c r="CW437" s="33">
        <v>1444.184931</v>
      </c>
      <c r="CX437" s="33">
        <v>1772.4087790000001</v>
      </c>
      <c r="CY437" s="33">
        <v>1641.11924</v>
      </c>
      <c r="CZ437" s="33">
        <v>2341.4418479999999</v>
      </c>
      <c r="DA437" s="33">
        <v>2320.347777</v>
      </c>
      <c r="DB437" s="33">
        <v>2847.6995449999999</v>
      </c>
      <c r="DC437" s="33">
        <v>2636.7588380000002</v>
      </c>
      <c r="DD437" s="33">
        <v>2900.2554829999999</v>
      </c>
      <c r="DE437" s="33">
        <v>2874.1270549999999</v>
      </c>
      <c r="DF437" s="33">
        <v>3527.3377500000001</v>
      </c>
      <c r="DG437" s="33">
        <v>3266.0534720000001</v>
      </c>
      <c r="DH437" s="33">
        <v>6194.761982</v>
      </c>
      <c r="DI437" s="33">
        <v>6138.9533149999997</v>
      </c>
      <c r="DJ437" s="33">
        <v>7534.1699779999999</v>
      </c>
      <c r="DK437" s="33">
        <v>6976.0833130000001</v>
      </c>
      <c r="DL437" s="33">
        <v>6194.761982</v>
      </c>
      <c r="DM437" s="33">
        <v>6138.9533149999997</v>
      </c>
      <c r="DN437" s="33">
        <v>7534.1699779999999</v>
      </c>
      <c r="DO437" s="33">
        <v>6976.0833130000001</v>
      </c>
      <c r="DP437" s="33">
        <v>6194.761982</v>
      </c>
      <c r="DQ437" s="33">
        <v>6138.9533149999997</v>
      </c>
      <c r="DR437" s="33">
        <v>7534.1699779999999</v>
      </c>
      <c r="DS437" s="33">
        <v>6976.0833130000001</v>
      </c>
      <c r="DT437" s="33">
        <v>6194.761982</v>
      </c>
      <c r="DU437" s="33">
        <v>6138.9533149999997</v>
      </c>
      <c r="DV437" s="33">
        <v>7534.1699779999999</v>
      </c>
      <c r="DW437" s="33">
        <v>6976.0833130000001</v>
      </c>
      <c r="DX437" s="33">
        <v>6194.761982</v>
      </c>
      <c r="DY437" s="33">
        <v>6138.9533149999997</v>
      </c>
      <c r="DZ437" s="33">
        <v>7534.1699779999999</v>
      </c>
      <c r="EA437" s="33">
        <v>6976.0833130000001</v>
      </c>
      <c r="EB437" s="33">
        <v>6194.761982</v>
      </c>
      <c r="EC437" s="33">
        <v>6138.9533149999997</v>
      </c>
      <c r="ED437" s="33">
        <v>7534.1699779999999</v>
      </c>
      <c r="EE437" s="33">
        <v>6976.0833130000001</v>
      </c>
      <c r="EF437" s="33">
        <v>6194.761982</v>
      </c>
      <c r="EG437" s="33">
        <v>6138.9533149999997</v>
      </c>
      <c r="EH437" s="33">
        <v>7534.1699779999999</v>
      </c>
      <c r="EI437" s="33">
        <v>6976.0833130000001</v>
      </c>
      <c r="EJ437" s="33">
        <v>6194.761982</v>
      </c>
      <c r="EK437" s="33">
        <v>6138.9533149999997</v>
      </c>
      <c r="EL437" s="33">
        <v>7534.1699779999999</v>
      </c>
      <c r="EM437" s="33">
        <v>6976.0833130000001</v>
      </c>
      <c r="EN437" s="33">
        <v>6194.761982</v>
      </c>
      <c r="EO437" s="33">
        <v>6138.9533149999997</v>
      </c>
      <c r="EP437" s="33">
        <v>7534.1699779999999</v>
      </c>
      <c r="EQ437" s="33">
        <v>6976.0833130000001</v>
      </c>
      <c r="ER437" s="33">
        <v>6194.761982</v>
      </c>
      <c r="ES437" s="33">
        <v>6138.9533149999997</v>
      </c>
      <c r="ET437" s="33">
        <v>7534.1699779999999</v>
      </c>
      <c r="EU437" s="33">
        <v>6976.0833130000001</v>
      </c>
      <c r="EV437" s="33">
        <v>6194.761982</v>
      </c>
      <c r="EW437" s="33">
        <v>6138.9533149999997</v>
      </c>
      <c r="EX437" s="33">
        <v>7534.1699779999999</v>
      </c>
      <c r="EY437" s="33">
        <v>6976.0833130000001</v>
      </c>
      <c r="EZ437" s="33">
        <v>6194.761982</v>
      </c>
      <c r="FA437" s="33">
        <v>6138.9533149999997</v>
      </c>
      <c r="FB437" s="33">
        <v>7534.1699779999999</v>
      </c>
      <c r="FC437" s="33">
        <v>6976.0833130000001</v>
      </c>
    </row>
    <row r="438" spans="2:159" x14ac:dyDescent="0.25">
      <c r="B438" s="33" t="s">
        <v>33</v>
      </c>
      <c r="C438" s="33" t="s">
        <v>36</v>
      </c>
    </row>
    <row r="439" spans="2:159" x14ac:dyDescent="0.25">
      <c r="B439" s="33" t="s">
        <v>33</v>
      </c>
      <c r="C439" s="33" t="s">
        <v>37</v>
      </c>
    </row>
    <row r="440" spans="2:159" x14ac:dyDescent="0.25">
      <c r="B440" s="33" t="s">
        <v>33</v>
      </c>
      <c r="C440" s="33" t="s">
        <v>38</v>
      </c>
      <c r="BX440" s="33">
        <v>1643.168946</v>
      </c>
      <c r="BY440" s="33">
        <v>2001.6785339999999</v>
      </c>
      <c r="BZ440" s="33">
        <v>2644.0082130000001</v>
      </c>
      <c r="CA440" s="33">
        <v>2165.9954290000001</v>
      </c>
      <c r="CB440" s="33">
        <v>4102.5093159999997</v>
      </c>
      <c r="CC440" s="33">
        <v>4997.6022579999999</v>
      </c>
      <c r="CD440" s="33">
        <v>6601.3104450000001</v>
      </c>
      <c r="CE440" s="33">
        <v>5407.8531899999998</v>
      </c>
      <c r="CF440" s="33">
        <v>5727.9097840000004</v>
      </c>
      <c r="CG440" s="33">
        <v>6977.6355549999998</v>
      </c>
      <c r="CH440" s="33">
        <v>9216.727562</v>
      </c>
      <c r="CI440" s="33">
        <v>7550.4265340000002</v>
      </c>
      <c r="CJ440" s="33">
        <v>7722.7522230000004</v>
      </c>
      <c r="CK440" s="33">
        <v>9407.7163440000004</v>
      </c>
      <c r="CL440" s="33">
        <v>12426.61039</v>
      </c>
      <c r="CM440" s="33">
        <v>10179.99157</v>
      </c>
      <c r="CN440" s="33">
        <v>9259.8236780000007</v>
      </c>
      <c r="CO440" s="33">
        <v>11280.14884</v>
      </c>
      <c r="CP440" s="33">
        <v>14899.8981</v>
      </c>
      <c r="CQ440" s="33">
        <v>12206.13121</v>
      </c>
      <c r="CR440" s="33">
        <v>10973.473260000001</v>
      </c>
      <c r="CS440" s="33">
        <v>13367.68561</v>
      </c>
      <c r="CT440" s="33">
        <v>17657.316060000001</v>
      </c>
      <c r="CU440" s="33">
        <v>14465.032929999999</v>
      </c>
      <c r="CV440" s="33">
        <v>12703.344999999999</v>
      </c>
      <c r="CW440" s="33">
        <v>15474.983910000001</v>
      </c>
      <c r="CX440" s="33">
        <v>20440.836950000001</v>
      </c>
      <c r="CY440" s="33">
        <v>16745.31841</v>
      </c>
      <c r="CZ440" s="33">
        <v>15656.35389</v>
      </c>
      <c r="DA440" s="33">
        <v>19072.285639999998</v>
      </c>
      <c r="DB440" s="33">
        <v>25192.496709999999</v>
      </c>
      <c r="DC440" s="33">
        <v>20637.921030000001</v>
      </c>
      <c r="DD440" s="33">
        <v>19213.617719999998</v>
      </c>
      <c r="DE440" s="33">
        <v>23405.679759999999</v>
      </c>
      <c r="DF440" s="33">
        <v>30916.457600000002</v>
      </c>
      <c r="DG440" s="33">
        <v>25327.041539999998</v>
      </c>
      <c r="DH440" s="33">
        <v>21344.400000000001</v>
      </c>
      <c r="DI440" s="33">
        <v>26001.360000000001</v>
      </c>
      <c r="DJ440" s="33">
        <v>34345.08</v>
      </c>
      <c r="DK440" s="33">
        <v>28135.8</v>
      </c>
      <c r="DL440" s="33">
        <v>21344.400000000001</v>
      </c>
      <c r="DM440" s="33">
        <v>26001.360000000001</v>
      </c>
      <c r="DN440" s="33">
        <v>34345.08</v>
      </c>
      <c r="DO440" s="33">
        <v>28135.8</v>
      </c>
      <c r="DP440" s="33">
        <v>21344.400000000001</v>
      </c>
      <c r="DQ440" s="33">
        <v>26001.360000000001</v>
      </c>
      <c r="DR440" s="33">
        <v>34345.08</v>
      </c>
      <c r="DS440" s="33">
        <v>28135.8</v>
      </c>
      <c r="DT440" s="33">
        <v>21344.400000000001</v>
      </c>
      <c r="DU440" s="33">
        <v>26001.360000000001</v>
      </c>
      <c r="DV440" s="33">
        <v>34345.08</v>
      </c>
      <c r="DW440" s="33">
        <v>28135.8</v>
      </c>
      <c r="DX440" s="33">
        <v>21344.400000000001</v>
      </c>
      <c r="DY440" s="33">
        <v>26001.360000000001</v>
      </c>
      <c r="DZ440" s="33">
        <v>34345.08</v>
      </c>
      <c r="EA440" s="33">
        <v>28135.8</v>
      </c>
      <c r="EB440" s="33">
        <v>21344.400000000001</v>
      </c>
      <c r="EC440" s="33">
        <v>26001.360000000001</v>
      </c>
      <c r="ED440" s="33">
        <v>34345.08</v>
      </c>
      <c r="EE440" s="33">
        <v>28135.8</v>
      </c>
      <c r="EF440" s="33">
        <v>21344.400000000001</v>
      </c>
      <c r="EG440" s="33">
        <v>26001.360000000001</v>
      </c>
      <c r="EH440" s="33">
        <v>34345.08</v>
      </c>
      <c r="EI440" s="33">
        <v>28135.8</v>
      </c>
      <c r="EJ440" s="33">
        <v>21344.400000000001</v>
      </c>
      <c r="EK440" s="33">
        <v>26001.360000000001</v>
      </c>
      <c r="EL440" s="33">
        <v>34345.08</v>
      </c>
      <c r="EM440" s="33">
        <v>28135.8</v>
      </c>
      <c r="EN440" s="33">
        <v>21344.400000000001</v>
      </c>
      <c r="EO440" s="33">
        <v>26001.360000000001</v>
      </c>
      <c r="EP440" s="33">
        <v>34345.08</v>
      </c>
      <c r="EQ440" s="33">
        <v>28135.8</v>
      </c>
      <c r="ER440" s="33">
        <v>21344.400000000001</v>
      </c>
      <c r="ES440" s="33">
        <v>26001.360000000001</v>
      </c>
      <c r="ET440" s="33">
        <v>34345.08</v>
      </c>
      <c r="EU440" s="33">
        <v>28135.8</v>
      </c>
      <c r="EV440" s="33">
        <v>21344.400000000001</v>
      </c>
      <c r="EW440" s="33">
        <v>26001.360000000001</v>
      </c>
      <c r="EX440" s="33">
        <v>34345.08</v>
      </c>
      <c r="EY440" s="33">
        <v>28135.8</v>
      </c>
      <c r="EZ440" s="33">
        <v>21344.400000000001</v>
      </c>
      <c r="FA440" s="33">
        <v>26001.360000000001</v>
      </c>
      <c r="FB440" s="33">
        <v>34345.08</v>
      </c>
      <c r="FC440" s="33">
        <v>28135.8</v>
      </c>
    </row>
    <row r="441" spans="2:159" x14ac:dyDescent="0.25">
      <c r="B441" s="33" t="s">
        <v>33</v>
      </c>
      <c r="C441" s="33" t="s">
        <v>39</v>
      </c>
    </row>
    <row r="442" spans="2:159" x14ac:dyDescent="0.25">
      <c r="B442" s="33" t="s">
        <v>33</v>
      </c>
      <c r="C442" s="33" t="s">
        <v>40</v>
      </c>
    </row>
    <row r="443" spans="2:159" x14ac:dyDescent="0.25">
      <c r="B443" s="33" t="s">
        <v>33</v>
      </c>
      <c r="C443" s="33" t="s">
        <v>41</v>
      </c>
    </row>
    <row r="444" spans="2:159" x14ac:dyDescent="0.25">
      <c r="B444" s="33" t="s">
        <v>33</v>
      </c>
      <c r="C444" s="33" t="s">
        <v>42</v>
      </c>
    </row>
    <row r="445" spans="2:159" x14ac:dyDescent="0.25">
      <c r="B445" s="33" t="s">
        <v>33</v>
      </c>
      <c r="C445" s="33" t="s">
        <v>43</v>
      </c>
    </row>
    <row r="446" spans="2:159" x14ac:dyDescent="0.25">
      <c r="B446" s="33" t="s">
        <v>33</v>
      </c>
      <c r="C446" s="33" t="s">
        <v>44</v>
      </c>
    </row>
    <row r="447" spans="2:159" x14ac:dyDescent="0.25">
      <c r="B447" s="33" t="s">
        <v>33</v>
      </c>
      <c r="C447" s="33" t="s">
        <v>45</v>
      </c>
    </row>
    <row r="448" spans="2:159" x14ac:dyDescent="0.25">
      <c r="B448" s="33" t="s">
        <v>33</v>
      </c>
      <c r="C448" s="33" t="s">
        <v>46</v>
      </c>
    </row>
    <row r="449" spans="2:159" x14ac:dyDescent="0.25">
      <c r="B449" s="33" t="s">
        <v>33</v>
      </c>
      <c r="C449" s="33" t="s">
        <v>15</v>
      </c>
      <c r="D449" s="33">
        <v>0</v>
      </c>
      <c r="E449" s="33">
        <v>0</v>
      </c>
      <c r="F449" s="33">
        <v>0</v>
      </c>
      <c r="G449" s="33">
        <v>0</v>
      </c>
      <c r="H449" s="33">
        <v>0</v>
      </c>
      <c r="I449" s="33">
        <v>0</v>
      </c>
      <c r="J449" s="33">
        <v>0</v>
      </c>
      <c r="K449" s="33">
        <v>0</v>
      </c>
      <c r="L449" s="33">
        <v>0</v>
      </c>
      <c r="M449" s="33">
        <v>0</v>
      </c>
      <c r="N449" s="33">
        <v>0</v>
      </c>
      <c r="O449" s="33">
        <v>0</v>
      </c>
      <c r="P449" s="33">
        <v>0</v>
      </c>
      <c r="Q449" s="33">
        <v>0</v>
      </c>
      <c r="R449" s="33">
        <v>0</v>
      </c>
      <c r="S449" s="33">
        <v>0</v>
      </c>
      <c r="T449" s="33">
        <v>0</v>
      </c>
      <c r="U449" s="33">
        <v>0</v>
      </c>
      <c r="V449" s="33">
        <v>0</v>
      </c>
      <c r="W449" s="33">
        <v>0</v>
      </c>
      <c r="X449" s="33">
        <v>0</v>
      </c>
      <c r="Y449" s="33">
        <v>0</v>
      </c>
      <c r="Z449" s="33">
        <v>0</v>
      </c>
      <c r="AA449" s="33">
        <v>0</v>
      </c>
      <c r="AB449" s="33">
        <v>0</v>
      </c>
      <c r="AC449" s="33">
        <v>0</v>
      </c>
      <c r="AD449" s="33">
        <v>0</v>
      </c>
      <c r="AE449" s="33">
        <v>0</v>
      </c>
      <c r="AF449" s="33">
        <v>0</v>
      </c>
      <c r="AG449" s="33">
        <v>0</v>
      </c>
      <c r="AH449" s="33">
        <v>0</v>
      </c>
      <c r="AI449" s="33">
        <v>0</v>
      </c>
      <c r="AJ449" s="33">
        <v>0</v>
      </c>
      <c r="AK449" s="33">
        <v>0</v>
      </c>
      <c r="AL449" s="33">
        <v>0</v>
      </c>
      <c r="AM449" s="33">
        <v>0</v>
      </c>
      <c r="AN449" s="33">
        <v>0</v>
      </c>
      <c r="AO449" s="33">
        <v>0</v>
      </c>
      <c r="AP449" s="33">
        <v>0</v>
      </c>
      <c r="AQ449" s="33">
        <v>0</v>
      </c>
      <c r="AR449" s="33">
        <v>0</v>
      </c>
      <c r="AS449" s="33">
        <v>0</v>
      </c>
      <c r="AT449" s="33">
        <v>0</v>
      </c>
      <c r="AU449" s="33">
        <v>0</v>
      </c>
      <c r="AV449" s="33">
        <v>0</v>
      </c>
      <c r="AW449" s="33">
        <v>0</v>
      </c>
      <c r="AX449" s="33">
        <v>0</v>
      </c>
      <c r="AY449" s="33">
        <v>0</v>
      </c>
      <c r="AZ449" s="33">
        <v>0</v>
      </c>
      <c r="BA449" s="33">
        <v>0</v>
      </c>
      <c r="BB449" s="33">
        <v>0</v>
      </c>
      <c r="BC449" s="33">
        <v>0</v>
      </c>
      <c r="BD449" s="33">
        <v>0</v>
      </c>
      <c r="BE449" s="33">
        <v>0</v>
      </c>
      <c r="BF449" s="33">
        <v>0</v>
      </c>
      <c r="BG449" s="33">
        <v>0</v>
      </c>
      <c r="BH449" s="33">
        <v>0</v>
      </c>
      <c r="BI449" s="33">
        <v>0</v>
      </c>
      <c r="BJ449" s="33">
        <v>0</v>
      </c>
      <c r="BK449" s="33">
        <v>0</v>
      </c>
      <c r="BL449" s="33">
        <v>0</v>
      </c>
      <c r="BM449" s="33">
        <v>0</v>
      </c>
      <c r="BN449" s="33">
        <v>0</v>
      </c>
      <c r="BO449" s="33">
        <v>0</v>
      </c>
      <c r="BP449" s="33">
        <v>0</v>
      </c>
      <c r="BQ449" s="33">
        <v>0</v>
      </c>
      <c r="BR449" s="33">
        <v>0</v>
      </c>
      <c r="BS449" s="33">
        <v>0</v>
      </c>
      <c r="BT449" s="33">
        <v>0</v>
      </c>
      <c r="BU449" s="33">
        <v>0</v>
      </c>
      <c r="BV449" s="33">
        <v>0</v>
      </c>
      <c r="BW449" s="33">
        <v>0</v>
      </c>
      <c r="BX449" s="33">
        <v>1643.168946</v>
      </c>
      <c r="BY449" s="33">
        <v>2001.6785339999999</v>
      </c>
      <c r="BZ449" s="33">
        <v>2644.0082130000001</v>
      </c>
      <c r="CA449" s="33">
        <v>2165.9954290000001</v>
      </c>
      <c r="CB449" s="33">
        <v>4102.5093159999997</v>
      </c>
      <c r="CC449" s="33">
        <v>4997.6022579999999</v>
      </c>
      <c r="CD449" s="33">
        <v>6601.3104450000001</v>
      </c>
      <c r="CE449" s="33">
        <v>5407.8531899999998</v>
      </c>
      <c r="CF449" s="33">
        <v>5727.9097840000004</v>
      </c>
      <c r="CG449" s="33">
        <v>6977.6355549999998</v>
      </c>
      <c r="CH449" s="33">
        <v>9216.727562</v>
      </c>
      <c r="CI449" s="33">
        <v>7550.4265340000002</v>
      </c>
      <c r="CJ449" s="33">
        <v>7722.7522230000004</v>
      </c>
      <c r="CK449" s="33">
        <v>9407.7163440000004</v>
      </c>
      <c r="CL449" s="33">
        <v>12426.61039</v>
      </c>
      <c r="CM449" s="33">
        <v>10179.99157</v>
      </c>
      <c r="CN449" s="33">
        <v>9259.8236780000007</v>
      </c>
      <c r="CO449" s="33">
        <v>11280.14884</v>
      </c>
      <c r="CP449" s="33">
        <v>14899.8981</v>
      </c>
      <c r="CQ449" s="33">
        <v>12206.13121</v>
      </c>
      <c r="CR449" s="33">
        <v>10973.473260000001</v>
      </c>
      <c r="CS449" s="33">
        <v>13367.68561</v>
      </c>
      <c r="CT449" s="33">
        <v>17657.316060000001</v>
      </c>
      <c r="CU449" s="33">
        <v>14465.032929999999</v>
      </c>
      <c r="CV449" s="33">
        <v>12703.344999999999</v>
      </c>
      <c r="CW449" s="33">
        <v>15474.983910000001</v>
      </c>
      <c r="CX449" s="33">
        <v>20440.836950000001</v>
      </c>
      <c r="CY449" s="33">
        <v>16745.31841</v>
      </c>
      <c r="CZ449" s="33">
        <v>15656.35389</v>
      </c>
      <c r="DA449" s="33">
        <v>19072.285639999998</v>
      </c>
      <c r="DB449" s="33">
        <v>25192.496709999999</v>
      </c>
      <c r="DC449" s="33">
        <v>20637.921030000001</v>
      </c>
      <c r="DD449" s="33">
        <v>19213.617719999998</v>
      </c>
      <c r="DE449" s="33">
        <v>23405.679759999999</v>
      </c>
      <c r="DF449" s="33">
        <v>30916.457600000002</v>
      </c>
      <c r="DG449" s="33">
        <v>25327.041539999998</v>
      </c>
      <c r="DH449" s="33">
        <v>21344.400000000001</v>
      </c>
      <c r="DI449" s="33">
        <v>26001.360000000001</v>
      </c>
      <c r="DJ449" s="33">
        <v>34345.08</v>
      </c>
      <c r="DK449" s="33">
        <v>28135.8</v>
      </c>
      <c r="DL449" s="33">
        <v>21344.400000000001</v>
      </c>
      <c r="DM449" s="33">
        <v>26001.360000000001</v>
      </c>
      <c r="DN449" s="33">
        <v>34345.08</v>
      </c>
      <c r="DO449" s="33">
        <v>28135.8</v>
      </c>
      <c r="DP449" s="33">
        <v>21344.400000000001</v>
      </c>
      <c r="DQ449" s="33">
        <v>26001.360000000001</v>
      </c>
      <c r="DR449" s="33">
        <v>34345.08</v>
      </c>
      <c r="DS449" s="33">
        <v>28135.8</v>
      </c>
      <c r="DT449" s="33">
        <v>21344.400000000001</v>
      </c>
      <c r="DU449" s="33">
        <v>26001.360000000001</v>
      </c>
      <c r="DV449" s="33">
        <v>34345.08</v>
      </c>
      <c r="DW449" s="33">
        <v>28135.8</v>
      </c>
      <c r="DX449" s="33">
        <v>21344.400000000001</v>
      </c>
      <c r="DY449" s="33">
        <v>26001.360000000001</v>
      </c>
      <c r="DZ449" s="33">
        <v>34345.08</v>
      </c>
      <c r="EA449" s="33">
        <v>28135.8</v>
      </c>
      <c r="EB449" s="33">
        <v>21344.400000000001</v>
      </c>
      <c r="EC449" s="33">
        <v>26001.360000000001</v>
      </c>
      <c r="ED449" s="33">
        <v>34345.08</v>
      </c>
      <c r="EE449" s="33">
        <v>28135.8</v>
      </c>
      <c r="EF449" s="33">
        <v>21344.400000000001</v>
      </c>
      <c r="EG449" s="33">
        <v>26001.360000000001</v>
      </c>
      <c r="EH449" s="33">
        <v>34345.08</v>
      </c>
      <c r="EI449" s="33">
        <v>28135.8</v>
      </c>
      <c r="EJ449" s="33">
        <v>21344.400000000001</v>
      </c>
      <c r="EK449" s="33">
        <v>26001.360000000001</v>
      </c>
      <c r="EL449" s="33">
        <v>34345.08</v>
      </c>
      <c r="EM449" s="33">
        <v>28135.8</v>
      </c>
      <c r="EN449" s="33">
        <v>21344.400000000001</v>
      </c>
      <c r="EO449" s="33">
        <v>26001.360000000001</v>
      </c>
      <c r="EP449" s="33">
        <v>34345.08</v>
      </c>
      <c r="EQ449" s="33">
        <v>28135.8</v>
      </c>
      <c r="ER449" s="33">
        <v>21344.400000000001</v>
      </c>
      <c r="ES449" s="33">
        <v>26001.360000000001</v>
      </c>
      <c r="ET449" s="33">
        <v>34345.08</v>
      </c>
      <c r="EU449" s="33">
        <v>28135.8</v>
      </c>
      <c r="EV449" s="33">
        <v>21344.400000000001</v>
      </c>
      <c r="EW449" s="33">
        <v>26001.360000000001</v>
      </c>
      <c r="EX449" s="33">
        <v>34345.08</v>
      </c>
      <c r="EY449" s="33">
        <v>28135.8</v>
      </c>
      <c r="EZ449" s="33">
        <v>21344.400000000001</v>
      </c>
      <c r="FA449" s="33">
        <v>26001.360000000001</v>
      </c>
      <c r="FB449" s="33">
        <v>34345.08</v>
      </c>
      <c r="FC449" s="33">
        <v>28135.8</v>
      </c>
    </row>
    <row r="450" spans="2:159" x14ac:dyDescent="0.25">
      <c r="B450" s="33" t="s">
        <v>34</v>
      </c>
      <c r="C450" s="33" t="s">
        <v>36</v>
      </c>
    </row>
    <row r="451" spans="2:159" x14ac:dyDescent="0.25">
      <c r="B451" s="33" t="s">
        <v>34</v>
      </c>
      <c r="C451" s="33" t="s">
        <v>37</v>
      </c>
      <c r="EB451" s="33">
        <v>679.85414079999998</v>
      </c>
      <c r="EC451" s="33">
        <v>673.7293287</v>
      </c>
      <c r="ED451" s="33">
        <v>826.84963070000003</v>
      </c>
      <c r="EE451" s="33">
        <v>765.6015099</v>
      </c>
      <c r="EF451" s="33">
        <v>1708.766693</v>
      </c>
      <c r="EG451" s="33">
        <v>1693.372398</v>
      </c>
      <c r="EH451" s="33">
        <v>2078.2297610000001</v>
      </c>
      <c r="EI451" s="33">
        <v>1924.286816</v>
      </c>
      <c r="EJ451" s="33">
        <v>2418.6797729999998</v>
      </c>
      <c r="EK451" s="33">
        <v>2396.8898650000001</v>
      </c>
      <c r="EL451" s="33">
        <v>2941.6375619999999</v>
      </c>
      <c r="EM451" s="33">
        <v>2723.7384830000001</v>
      </c>
      <c r="EN451" s="33">
        <v>3121.7208460000002</v>
      </c>
      <c r="EO451" s="33">
        <v>3093.5972339999998</v>
      </c>
      <c r="EP451" s="33">
        <v>3796.6875150000001</v>
      </c>
      <c r="EQ451" s="33">
        <v>3515.451403</v>
      </c>
      <c r="ER451" s="33">
        <v>3948.1681910000002</v>
      </c>
      <c r="ES451" s="33">
        <v>3912.5991079999999</v>
      </c>
      <c r="ET451" s="33">
        <v>4801.8261780000003</v>
      </c>
      <c r="EU451" s="33">
        <v>4446.1353499999996</v>
      </c>
      <c r="EV451" s="33">
        <v>4687.5355170000003</v>
      </c>
      <c r="EW451" s="33">
        <v>4645.3054670000001</v>
      </c>
      <c r="EX451" s="33">
        <v>5701.0567099999998</v>
      </c>
      <c r="EY451" s="33">
        <v>5278.7562129999997</v>
      </c>
      <c r="EZ451" s="33">
        <v>5429.7472790000002</v>
      </c>
      <c r="FA451" s="33">
        <v>5380.830637</v>
      </c>
      <c r="FB451" s="33">
        <v>6603.7466910000003</v>
      </c>
      <c r="FC451" s="33">
        <v>6114.580269</v>
      </c>
    </row>
    <row r="452" spans="2:159" x14ac:dyDescent="0.25">
      <c r="B452" s="33" t="s">
        <v>34</v>
      </c>
      <c r="C452" s="33" t="s">
        <v>38</v>
      </c>
    </row>
    <row r="453" spans="2:159" x14ac:dyDescent="0.25">
      <c r="B453" s="33" t="s">
        <v>34</v>
      </c>
      <c r="C453" s="33" t="s">
        <v>39</v>
      </c>
    </row>
    <row r="454" spans="2:159" x14ac:dyDescent="0.25">
      <c r="B454" s="33" t="s">
        <v>34</v>
      </c>
      <c r="C454" s="33" t="s">
        <v>40</v>
      </c>
    </row>
    <row r="455" spans="2:159" x14ac:dyDescent="0.25">
      <c r="B455" s="33" t="s">
        <v>34</v>
      </c>
      <c r="C455" s="33" t="s">
        <v>41</v>
      </c>
    </row>
    <row r="456" spans="2:159" x14ac:dyDescent="0.25">
      <c r="B456" s="33" t="s">
        <v>34</v>
      </c>
      <c r="C456" s="33" t="s">
        <v>42</v>
      </c>
    </row>
    <row r="457" spans="2:159" x14ac:dyDescent="0.25">
      <c r="B457" s="33" t="s">
        <v>34</v>
      </c>
      <c r="C457" s="33" t="s">
        <v>43</v>
      </c>
    </row>
    <row r="458" spans="2:159" x14ac:dyDescent="0.25">
      <c r="B458" s="33" t="s">
        <v>34</v>
      </c>
      <c r="C458" s="33" t="s">
        <v>44</v>
      </c>
    </row>
    <row r="459" spans="2:159" x14ac:dyDescent="0.25">
      <c r="B459" s="33" t="s">
        <v>34</v>
      </c>
      <c r="C459" s="33" t="s">
        <v>45</v>
      </c>
    </row>
    <row r="460" spans="2:159" x14ac:dyDescent="0.25">
      <c r="B460" s="33" t="s">
        <v>34</v>
      </c>
      <c r="C460" s="33" t="s">
        <v>46</v>
      </c>
    </row>
    <row r="461" spans="2:159" x14ac:dyDescent="0.25">
      <c r="B461" s="33" t="s">
        <v>34</v>
      </c>
      <c r="C461" s="33" t="s">
        <v>15</v>
      </c>
      <c r="D461" s="33">
        <v>0</v>
      </c>
      <c r="E461" s="33">
        <v>0</v>
      </c>
      <c r="F461" s="33">
        <v>0</v>
      </c>
      <c r="G461" s="33">
        <v>0</v>
      </c>
      <c r="H461" s="33">
        <v>0</v>
      </c>
      <c r="I461" s="33">
        <v>0</v>
      </c>
      <c r="J461" s="33">
        <v>0</v>
      </c>
      <c r="K461" s="33">
        <v>0</v>
      </c>
      <c r="L461" s="33">
        <v>0</v>
      </c>
      <c r="M461" s="33">
        <v>0</v>
      </c>
      <c r="N461" s="33">
        <v>0</v>
      </c>
      <c r="O461" s="33">
        <v>0</v>
      </c>
      <c r="P461" s="33">
        <v>0</v>
      </c>
      <c r="Q461" s="33">
        <v>0</v>
      </c>
      <c r="R461" s="33">
        <v>0</v>
      </c>
      <c r="S461" s="33">
        <v>0</v>
      </c>
      <c r="T461" s="33">
        <v>0</v>
      </c>
      <c r="U461" s="33">
        <v>0</v>
      </c>
      <c r="V461" s="33">
        <v>0</v>
      </c>
      <c r="W461" s="33">
        <v>0</v>
      </c>
      <c r="X461" s="33">
        <v>0</v>
      </c>
      <c r="Y461" s="33">
        <v>0</v>
      </c>
      <c r="Z461" s="33">
        <v>0</v>
      </c>
      <c r="AA461" s="33">
        <v>0</v>
      </c>
      <c r="AB461" s="33">
        <v>0</v>
      </c>
      <c r="AC461" s="33">
        <v>0</v>
      </c>
      <c r="AD461" s="33">
        <v>0</v>
      </c>
      <c r="AE461" s="33">
        <v>0</v>
      </c>
      <c r="AF461" s="33">
        <v>0</v>
      </c>
      <c r="AG461" s="33">
        <v>0</v>
      </c>
      <c r="AH461" s="33">
        <v>0</v>
      </c>
      <c r="AI461" s="33">
        <v>0</v>
      </c>
      <c r="AJ461" s="33">
        <v>0</v>
      </c>
      <c r="AK461" s="33">
        <v>0</v>
      </c>
      <c r="AL461" s="33">
        <v>0</v>
      </c>
      <c r="AM461" s="33">
        <v>0</v>
      </c>
      <c r="AN461" s="33">
        <v>0</v>
      </c>
      <c r="AO461" s="33">
        <v>0</v>
      </c>
      <c r="AP461" s="33">
        <v>0</v>
      </c>
      <c r="AQ461" s="33">
        <v>0</v>
      </c>
      <c r="AR461" s="33">
        <v>0</v>
      </c>
      <c r="AS461" s="33">
        <v>0</v>
      </c>
      <c r="AT461" s="33">
        <v>0</v>
      </c>
      <c r="AU461" s="33">
        <v>0</v>
      </c>
      <c r="AV461" s="33">
        <v>0</v>
      </c>
      <c r="AW461" s="33">
        <v>0</v>
      </c>
      <c r="AX461" s="33">
        <v>0</v>
      </c>
      <c r="AY461" s="33">
        <v>0</v>
      </c>
      <c r="AZ461" s="33">
        <v>0</v>
      </c>
      <c r="BA461" s="33">
        <v>0</v>
      </c>
      <c r="BB461" s="33">
        <v>0</v>
      </c>
      <c r="BC461" s="33">
        <v>0</v>
      </c>
      <c r="BD461" s="33">
        <v>0</v>
      </c>
      <c r="BE461" s="33">
        <v>0</v>
      </c>
      <c r="BF461" s="33">
        <v>0</v>
      </c>
      <c r="BG461" s="33">
        <v>0</v>
      </c>
      <c r="BH461" s="33">
        <v>0</v>
      </c>
      <c r="BI461" s="33">
        <v>0</v>
      </c>
      <c r="BJ461" s="33">
        <v>0</v>
      </c>
      <c r="BK461" s="33">
        <v>0</v>
      </c>
      <c r="BL461" s="33">
        <v>0</v>
      </c>
      <c r="BM461" s="33">
        <v>0</v>
      </c>
      <c r="BN461" s="33">
        <v>0</v>
      </c>
      <c r="BO461" s="33">
        <v>0</v>
      </c>
      <c r="BP461" s="33">
        <v>0</v>
      </c>
      <c r="BQ461" s="33">
        <v>0</v>
      </c>
      <c r="BR461" s="33">
        <v>0</v>
      </c>
      <c r="BS461" s="33">
        <v>0</v>
      </c>
      <c r="BT461" s="33">
        <v>0</v>
      </c>
      <c r="BU461" s="33">
        <v>0</v>
      </c>
      <c r="BV461" s="33">
        <v>0</v>
      </c>
      <c r="BW461" s="33">
        <v>0</v>
      </c>
      <c r="BX461" s="33">
        <v>0</v>
      </c>
      <c r="BY461" s="33">
        <v>0</v>
      </c>
      <c r="BZ461" s="33">
        <v>0</v>
      </c>
      <c r="CA461" s="33">
        <v>0</v>
      </c>
      <c r="CB461" s="33">
        <v>0</v>
      </c>
      <c r="CC461" s="33">
        <v>0</v>
      </c>
      <c r="CD461" s="33">
        <v>0</v>
      </c>
      <c r="CE461" s="33">
        <v>0</v>
      </c>
      <c r="CF461" s="33">
        <v>0</v>
      </c>
      <c r="CG461" s="33">
        <v>0</v>
      </c>
      <c r="CH461" s="33">
        <v>0</v>
      </c>
      <c r="CI461" s="33">
        <v>0</v>
      </c>
      <c r="CJ461" s="33">
        <v>0</v>
      </c>
      <c r="CK461" s="33">
        <v>0</v>
      </c>
      <c r="CL461" s="33">
        <v>0</v>
      </c>
      <c r="CM461" s="33">
        <v>0</v>
      </c>
      <c r="CN461" s="33">
        <v>0</v>
      </c>
      <c r="CO461" s="33">
        <v>0</v>
      </c>
      <c r="CP461" s="33">
        <v>0</v>
      </c>
      <c r="CQ461" s="33">
        <v>0</v>
      </c>
      <c r="CR461" s="33">
        <v>0</v>
      </c>
      <c r="CS461" s="33">
        <v>0</v>
      </c>
      <c r="CT461" s="33">
        <v>0</v>
      </c>
      <c r="CU461" s="33">
        <v>0</v>
      </c>
      <c r="CV461" s="33">
        <v>0</v>
      </c>
      <c r="CW461" s="33">
        <v>0</v>
      </c>
      <c r="CX461" s="33">
        <v>0</v>
      </c>
      <c r="CY461" s="33">
        <v>0</v>
      </c>
      <c r="CZ461" s="33">
        <v>0</v>
      </c>
      <c r="DA461" s="33">
        <v>0</v>
      </c>
      <c r="DB461" s="33">
        <v>0</v>
      </c>
      <c r="DC461" s="33">
        <v>0</v>
      </c>
      <c r="DD461" s="33">
        <v>0</v>
      </c>
      <c r="DE461" s="33">
        <v>0</v>
      </c>
      <c r="DF461" s="33">
        <v>0</v>
      </c>
      <c r="DG461" s="33">
        <v>0</v>
      </c>
      <c r="DH461" s="33">
        <v>0</v>
      </c>
      <c r="DI461" s="33">
        <v>0</v>
      </c>
      <c r="DJ461" s="33">
        <v>0</v>
      </c>
      <c r="DK461" s="33">
        <v>0</v>
      </c>
      <c r="DL461" s="33">
        <v>0</v>
      </c>
      <c r="DM461" s="33">
        <v>0</v>
      </c>
      <c r="DN461" s="33">
        <v>0</v>
      </c>
      <c r="DO461" s="33">
        <v>0</v>
      </c>
      <c r="DP461" s="33">
        <v>0</v>
      </c>
      <c r="DQ461" s="33">
        <v>0</v>
      </c>
      <c r="DR461" s="33">
        <v>0</v>
      </c>
      <c r="DS461" s="33">
        <v>0</v>
      </c>
      <c r="DT461" s="33">
        <v>0</v>
      </c>
      <c r="DU461" s="33">
        <v>0</v>
      </c>
      <c r="DV461" s="33">
        <v>0</v>
      </c>
      <c r="DW461" s="33">
        <v>0</v>
      </c>
      <c r="DX461" s="33">
        <v>0</v>
      </c>
      <c r="DY461" s="33">
        <v>0</v>
      </c>
      <c r="DZ461" s="33">
        <v>0</v>
      </c>
      <c r="EA461" s="33">
        <v>0</v>
      </c>
      <c r="EB461" s="33">
        <v>679.85414079999998</v>
      </c>
      <c r="EC461" s="33">
        <v>673.7293287</v>
      </c>
      <c r="ED461" s="33">
        <v>826.84963070000003</v>
      </c>
      <c r="EE461" s="33">
        <v>765.6015099</v>
      </c>
      <c r="EF461" s="33">
        <v>1708.766693</v>
      </c>
      <c r="EG461" s="33">
        <v>1693.372398</v>
      </c>
      <c r="EH461" s="33">
        <v>2078.2297610000001</v>
      </c>
      <c r="EI461" s="33">
        <v>1924.286816</v>
      </c>
      <c r="EJ461" s="33">
        <v>2418.6797729999998</v>
      </c>
      <c r="EK461" s="33">
        <v>2396.8898650000001</v>
      </c>
      <c r="EL461" s="33">
        <v>2941.6375619999999</v>
      </c>
      <c r="EM461" s="33">
        <v>2723.7384830000001</v>
      </c>
      <c r="EN461" s="33">
        <v>3121.7208460000002</v>
      </c>
      <c r="EO461" s="33">
        <v>3093.5972339999998</v>
      </c>
      <c r="EP461" s="33">
        <v>3796.6875150000001</v>
      </c>
      <c r="EQ461" s="33">
        <v>3515.451403</v>
      </c>
      <c r="ER461" s="33">
        <v>3948.1681910000002</v>
      </c>
      <c r="ES461" s="33">
        <v>3912.5991079999999</v>
      </c>
      <c r="ET461" s="33">
        <v>4801.8261780000003</v>
      </c>
      <c r="EU461" s="33">
        <v>4446.1353499999996</v>
      </c>
      <c r="EV461" s="33">
        <v>4687.5355170000003</v>
      </c>
      <c r="EW461" s="33">
        <v>4645.3054670000001</v>
      </c>
      <c r="EX461" s="33">
        <v>5701.0567099999998</v>
      </c>
      <c r="EY461" s="33">
        <v>5278.7562129999997</v>
      </c>
      <c r="EZ461" s="33">
        <v>5429.7472790000002</v>
      </c>
      <c r="FA461" s="33">
        <v>5380.830637</v>
      </c>
      <c r="FB461" s="33">
        <v>6603.7466910000003</v>
      </c>
      <c r="FC461" s="33">
        <v>6114.580269</v>
      </c>
    </row>
    <row r="462" spans="2:159" x14ac:dyDescent="0.25">
      <c r="B462" s="33" t="s">
        <v>35</v>
      </c>
      <c r="C462" s="33" t="s">
        <v>36</v>
      </c>
    </row>
    <row r="463" spans="2:159" x14ac:dyDescent="0.25">
      <c r="B463" s="33" t="s">
        <v>35</v>
      </c>
      <c r="C463" s="33" t="s">
        <v>37</v>
      </c>
    </row>
    <row r="464" spans="2:159" x14ac:dyDescent="0.25">
      <c r="B464" s="33" t="s">
        <v>35</v>
      </c>
      <c r="C464" s="33" t="s">
        <v>38</v>
      </c>
      <c r="DL464" s="33">
        <v>2888.48018</v>
      </c>
      <c r="DM464" s="33">
        <v>3518.6940370000002</v>
      </c>
      <c r="DN464" s="33">
        <v>4647.827198</v>
      </c>
      <c r="DO464" s="33">
        <v>3807.5420549999999</v>
      </c>
      <c r="DP464" s="33">
        <v>5162.5690969999996</v>
      </c>
      <c r="DQ464" s="33">
        <v>6288.9478090000002</v>
      </c>
      <c r="DR464" s="33">
        <v>8307.043001</v>
      </c>
      <c r="DS464" s="33">
        <v>6805.2047190000003</v>
      </c>
      <c r="DT464" s="33">
        <v>7370.5958030000002</v>
      </c>
      <c r="DU464" s="33">
        <v>8978.7257969999991</v>
      </c>
      <c r="DV464" s="33">
        <v>11859.958699999999</v>
      </c>
      <c r="DW464" s="33">
        <v>9715.7853770000002</v>
      </c>
      <c r="DX464" s="33">
        <v>9595.691734</v>
      </c>
      <c r="DY464" s="33">
        <v>11689.297200000001</v>
      </c>
      <c r="DZ464" s="33">
        <v>15440.340340000001</v>
      </c>
      <c r="EA464" s="33">
        <v>12648.866379999999</v>
      </c>
      <c r="EB464" s="33">
        <v>11189.17439</v>
      </c>
      <c r="EC464" s="33">
        <v>13630.4488</v>
      </c>
      <c r="ED464" s="33">
        <v>18004.398789999999</v>
      </c>
      <c r="EE464" s="33">
        <v>14749.366239999999</v>
      </c>
      <c r="EF464" s="33">
        <v>13096.811820000001</v>
      </c>
      <c r="EG464" s="33">
        <v>15954.29803</v>
      </c>
      <c r="EH464" s="33">
        <v>21073.96083</v>
      </c>
      <c r="EI464" s="33">
        <v>17263.979210000001</v>
      </c>
      <c r="EJ464" s="33">
        <v>15067.74813</v>
      </c>
      <c r="EK464" s="33">
        <v>18355.256819999999</v>
      </c>
      <c r="EL464" s="33">
        <v>24245.376540000001</v>
      </c>
      <c r="EM464" s="33">
        <v>19862.031630000001</v>
      </c>
      <c r="EN464" s="33">
        <v>16694.39258</v>
      </c>
      <c r="EO464" s="33">
        <v>20336.805499999999</v>
      </c>
      <c r="EP464" s="33">
        <v>26862.795330000001</v>
      </c>
      <c r="EQ464" s="33">
        <v>22006.244760000001</v>
      </c>
      <c r="ER464" s="33">
        <v>18413.886699999999</v>
      </c>
      <c r="ES464" s="33">
        <v>22431.46198</v>
      </c>
      <c r="ET464" s="33">
        <v>29629.617679999999</v>
      </c>
      <c r="EU464" s="33">
        <v>24272.850640000001</v>
      </c>
      <c r="EV464" s="33">
        <v>20130.686030000001</v>
      </c>
      <c r="EW464" s="33">
        <v>24522.835709999999</v>
      </c>
      <c r="EX464" s="33">
        <v>32392.103889999999</v>
      </c>
      <c r="EY464" s="33">
        <v>26535.904320000001</v>
      </c>
      <c r="EZ464" s="33">
        <v>21831.864320000001</v>
      </c>
      <c r="FA464" s="33">
        <v>26595.18017</v>
      </c>
      <c r="FB464" s="33">
        <v>35129.454400000002</v>
      </c>
      <c r="FC464" s="33">
        <v>28778.366600000001</v>
      </c>
    </row>
    <row r="465" spans="2:159" x14ac:dyDescent="0.25">
      <c r="B465" s="33" t="s">
        <v>35</v>
      </c>
      <c r="C465" s="33" t="s">
        <v>39</v>
      </c>
    </row>
    <row r="466" spans="2:159" x14ac:dyDescent="0.25">
      <c r="B466" s="33" t="s">
        <v>35</v>
      </c>
      <c r="C466" s="33" t="s">
        <v>40</v>
      </c>
    </row>
    <row r="467" spans="2:159" x14ac:dyDescent="0.25">
      <c r="B467" s="33" t="s">
        <v>35</v>
      </c>
      <c r="C467" s="33" t="s">
        <v>41</v>
      </c>
    </row>
    <row r="468" spans="2:159" x14ac:dyDescent="0.25">
      <c r="B468" s="33" t="s">
        <v>35</v>
      </c>
      <c r="C468" s="33" t="s">
        <v>42</v>
      </c>
    </row>
    <row r="469" spans="2:159" x14ac:dyDescent="0.25">
      <c r="B469" s="33" t="s">
        <v>35</v>
      </c>
      <c r="C469" s="33" t="s">
        <v>43</v>
      </c>
    </row>
    <row r="470" spans="2:159" x14ac:dyDescent="0.25">
      <c r="B470" s="33" t="s">
        <v>35</v>
      </c>
      <c r="C470" s="33" t="s">
        <v>44</v>
      </c>
    </row>
    <row r="471" spans="2:159" x14ac:dyDescent="0.25">
      <c r="B471" s="33" t="s">
        <v>35</v>
      </c>
      <c r="C471" s="33" t="s">
        <v>45</v>
      </c>
    </row>
    <row r="472" spans="2:159" x14ac:dyDescent="0.25">
      <c r="B472" s="33" t="s">
        <v>35</v>
      </c>
      <c r="C472" s="33" t="s">
        <v>46</v>
      </c>
    </row>
    <row r="473" spans="2:159" x14ac:dyDescent="0.25">
      <c r="B473" s="33" t="s">
        <v>35</v>
      </c>
      <c r="C473" s="33" t="s">
        <v>15</v>
      </c>
      <c r="D473" s="33">
        <v>0</v>
      </c>
      <c r="E473" s="33">
        <v>0</v>
      </c>
      <c r="F473" s="33">
        <v>0</v>
      </c>
      <c r="G473" s="33">
        <v>0</v>
      </c>
      <c r="H473" s="33">
        <v>0</v>
      </c>
      <c r="I473" s="33">
        <v>0</v>
      </c>
      <c r="J473" s="33">
        <v>0</v>
      </c>
      <c r="K473" s="33">
        <v>0</v>
      </c>
      <c r="L473" s="33">
        <v>0</v>
      </c>
      <c r="M473" s="33">
        <v>0</v>
      </c>
      <c r="N473" s="33">
        <v>0</v>
      </c>
      <c r="O473" s="33">
        <v>0</v>
      </c>
      <c r="P473" s="33">
        <v>0</v>
      </c>
      <c r="Q473" s="33">
        <v>0</v>
      </c>
      <c r="R473" s="33">
        <v>0</v>
      </c>
      <c r="S473" s="33">
        <v>0</v>
      </c>
      <c r="T473" s="33">
        <v>0</v>
      </c>
      <c r="U473" s="33">
        <v>0</v>
      </c>
      <c r="V473" s="33">
        <v>0</v>
      </c>
      <c r="W473" s="33">
        <v>0</v>
      </c>
      <c r="X473" s="33">
        <v>0</v>
      </c>
      <c r="Y473" s="33">
        <v>0</v>
      </c>
      <c r="Z473" s="33">
        <v>0</v>
      </c>
      <c r="AA473" s="33">
        <v>0</v>
      </c>
      <c r="AB473" s="33">
        <v>0</v>
      </c>
      <c r="AC473" s="33">
        <v>0</v>
      </c>
      <c r="AD473" s="33">
        <v>0</v>
      </c>
      <c r="AE473" s="33">
        <v>0</v>
      </c>
      <c r="AF473" s="33">
        <v>0</v>
      </c>
      <c r="AG473" s="33">
        <v>0</v>
      </c>
      <c r="AH473" s="33">
        <v>0</v>
      </c>
      <c r="AI473" s="33">
        <v>0</v>
      </c>
      <c r="AJ473" s="33">
        <v>0</v>
      </c>
      <c r="AK473" s="33">
        <v>0</v>
      </c>
      <c r="AL473" s="33">
        <v>0</v>
      </c>
      <c r="AM473" s="33">
        <v>0</v>
      </c>
      <c r="AN473" s="33">
        <v>0</v>
      </c>
      <c r="AO473" s="33">
        <v>0</v>
      </c>
      <c r="AP473" s="33">
        <v>0</v>
      </c>
      <c r="AQ473" s="33">
        <v>0</v>
      </c>
      <c r="AR473" s="33">
        <v>0</v>
      </c>
      <c r="AS473" s="33">
        <v>0</v>
      </c>
      <c r="AT473" s="33">
        <v>0</v>
      </c>
      <c r="AU473" s="33">
        <v>0</v>
      </c>
      <c r="AV473" s="33">
        <v>0</v>
      </c>
      <c r="AW473" s="33">
        <v>0</v>
      </c>
      <c r="AX473" s="33">
        <v>0</v>
      </c>
      <c r="AY473" s="33">
        <v>0</v>
      </c>
      <c r="AZ473" s="33">
        <v>0</v>
      </c>
      <c r="BA473" s="33">
        <v>0</v>
      </c>
      <c r="BB473" s="33">
        <v>0</v>
      </c>
      <c r="BC473" s="33">
        <v>0</v>
      </c>
      <c r="BD473" s="33">
        <v>0</v>
      </c>
      <c r="BE473" s="33">
        <v>0</v>
      </c>
      <c r="BF473" s="33">
        <v>0</v>
      </c>
      <c r="BG473" s="33">
        <v>0</v>
      </c>
      <c r="BH473" s="33">
        <v>0</v>
      </c>
      <c r="BI473" s="33">
        <v>0</v>
      </c>
      <c r="BJ473" s="33">
        <v>0</v>
      </c>
      <c r="BK473" s="33">
        <v>0</v>
      </c>
      <c r="BL473" s="33">
        <v>0</v>
      </c>
      <c r="BM473" s="33">
        <v>0</v>
      </c>
      <c r="BN473" s="33">
        <v>0</v>
      </c>
      <c r="BO473" s="33">
        <v>0</v>
      </c>
      <c r="BP473" s="33">
        <v>0</v>
      </c>
      <c r="BQ473" s="33">
        <v>0</v>
      </c>
      <c r="BR473" s="33">
        <v>0</v>
      </c>
      <c r="BS473" s="33">
        <v>0</v>
      </c>
      <c r="BT473" s="33">
        <v>0</v>
      </c>
      <c r="BU473" s="33">
        <v>0</v>
      </c>
      <c r="BV473" s="33">
        <v>0</v>
      </c>
      <c r="BW473" s="33">
        <v>0</v>
      </c>
      <c r="BX473" s="33">
        <v>0</v>
      </c>
      <c r="BY473" s="33">
        <v>0</v>
      </c>
      <c r="BZ473" s="33">
        <v>0</v>
      </c>
      <c r="CA473" s="33">
        <v>0</v>
      </c>
      <c r="CB473" s="33">
        <v>0</v>
      </c>
      <c r="CC473" s="33">
        <v>0</v>
      </c>
      <c r="CD473" s="33">
        <v>0</v>
      </c>
      <c r="CE473" s="33">
        <v>0</v>
      </c>
      <c r="CF473" s="33">
        <v>0</v>
      </c>
      <c r="CG473" s="33">
        <v>0</v>
      </c>
      <c r="CH473" s="33">
        <v>0</v>
      </c>
      <c r="CI473" s="33">
        <v>0</v>
      </c>
      <c r="CJ473" s="33">
        <v>0</v>
      </c>
      <c r="CK473" s="33">
        <v>0</v>
      </c>
      <c r="CL473" s="33">
        <v>0</v>
      </c>
      <c r="CM473" s="33">
        <v>0</v>
      </c>
      <c r="CN473" s="33">
        <v>0</v>
      </c>
      <c r="CO473" s="33">
        <v>0</v>
      </c>
      <c r="CP473" s="33">
        <v>0</v>
      </c>
      <c r="CQ473" s="33">
        <v>0</v>
      </c>
      <c r="CR473" s="33">
        <v>0</v>
      </c>
      <c r="CS473" s="33">
        <v>0</v>
      </c>
      <c r="CT473" s="33">
        <v>0</v>
      </c>
      <c r="CU473" s="33">
        <v>0</v>
      </c>
      <c r="CV473" s="33">
        <v>0</v>
      </c>
      <c r="CW473" s="33">
        <v>0</v>
      </c>
      <c r="CX473" s="33">
        <v>0</v>
      </c>
      <c r="CY473" s="33">
        <v>0</v>
      </c>
      <c r="CZ473" s="33">
        <v>0</v>
      </c>
      <c r="DA473" s="33">
        <v>0</v>
      </c>
      <c r="DB473" s="33">
        <v>0</v>
      </c>
      <c r="DC473" s="33">
        <v>0</v>
      </c>
      <c r="DD473" s="33">
        <v>0</v>
      </c>
      <c r="DE473" s="33">
        <v>0</v>
      </c>
      <c r="DF473" s="33">
        <v>0</v>
      </c>
      <c r="DG473" s="33">
        <v>0</v>
      </c>
      <c r="DH473" s="33">
        <v>0</v>
      </c>
      <c r="DI473" s="33">
        <v>0</v>
      </c>
      <c r="DJ473" s="33">
        <v>0</v>
      </c>
      <c r="DK473" s="33">
        <v>0</v>
      </c>
      <c r="DL473" s="33">
        <v>2888.48018</v>
      </c>
      <c r="DM473" s="33">
        <v>3518.6940370000002</v>
      </c>
      <c r="DN473" s="33">
        <v>4647.827198</v>
      </c>
      <c r="DO473" s="33">
        <v>3807.5420549999999</v>
      </c>
      <c r="DP473" s="33">
        <v>5162.5690969999996</v>
      </c>
      <c r="DQ473" s="33">
        <v>6288.9478090000002</v>
      </c>
      <c r="DR473" s="33">
        <v>8307.043001</v>
      </c>
      <c r="DS473" s="33">
        <v>6805.2047190000003</v>
      </c>
      <c r="DT473" s="33">
        <v>7370.5958030000002</v>
      </c>
      <c r="DU473" s="33">
        <v>8978.7257969999991</v>
      </c>
      <c r="DV473" s="33">
        <v>11859.958699999999</v>
      </c>
      <c r="DW473" s="33">
        <v>9715.7853770000002</v>
      </c>
      <c r="DX473" s="33">
        <v>9595.691734</v>
      </c>
      <c r="DY473" s="33">
        <v>11689.297200000001</v>
      </c>
      <c r="DZ473" s="33">
        <v>15440.340340000001</v>
      </c>
      <c r="EA473" s="33">
        <v>12648.866379999999</v>
      </c>
      <c r="EB473" s="33">
        <v>11189.17439</v>
      </c>
      <c r="EC473" s="33">
        <v>13630.4488</v>
      </c>
      <c r="ED473" s="33">
        <v>18004.398789999999</v>
      </c>
      <c r="EE473" s="33">
        <v>14749.366239999999</v>
      </c>
      <c r="EF473" s="33">
        <v>13096.811820000001</v>
      </c>
      <c r="EG473" s="33">
        <v>15954.29803</v>
      </c>
      <c r="EH473" s="33">
        <v>21073.96083</v>
      </c>
      <c r="EI473" s="33">
        <v>17263.979210000001</v>
      </c>
      <c r="EJ473" s="33">
        <v>15067.74813</v>
      </c>
      <c r="EK473" s="33">
        <v>18355.256819999999</v>
      </c>
      <c r="EL473" s="33">
        <v>24245.376540000001</v>
      </c>
      <c r="EM473" s="33">
        <v>19862.031630000001</v>
      </c>
      <c r="EN473" s="33">
        <v>16694.39258</v>
      </c>
      <c r="EO473" s="33">
        <v>20336.805499999999</v>
      </c>
      <c r="EP473" s="33">
        <v>26862.795330000001</v>
      </c>
      <c r="EQ473" s="33">
        <v>22006.244760000001</v>
      </c>
      <c r="ER473" s="33">
        <v>18413.886699999999</v>
      </c>
      <c r="ES473" s="33">
        <v>22431.46198</v>
      </c>
      <c r="ET473" s="33">
        <v>29629.617679999999</v>
      </c>
      <c r="EU473" s="33">
        <v>24272.850640000001</v>
      </c>
      <c r="EV473" s="33">
        <v>20130.686030000001</v>
      </c>
      <c r="EW473" s="33">
        <v>24522.835709999999</v>
      </c>
      <c r="EX473" s="33">
        <v>32392.103889999999</v>
      </c>
      <c r="EY473" s="33">
        <v>26535.904320000001</v>
      </c>
      <c r="EZ473" s="33">
        <v>21831.864320000001</v>
      </c>
      <c r="FA473" s="33">
        <v>26595.18017</v>
      </c>
      <c r="FB473" s="33">
        <v>35129.454400000002</v>
      </c>
      <c r="FC473" s="33">
        <v>28778.366600000001</v>
      </c>
    </row>
    <row r="474" spans="2:159" x14ac:dyDescent="0.25">
      <c r="B474" s="33" t="s">
        <v>228</v>
      </c>
      <c r="C474" s="33" t="s">
        <v>36</v>
      </c>
    </row>
    <row r="475" spans="2:159" x14ac:dyDescent="0.25">
      <c r="B475" s="33" t="s">
        <v>228</v>
      </c>
      <c r="C475" s="33" t="s">
        <v>37</v>
      </c>
    </row>
    <row r="476" spans="2:159" x14ac:dyDescent="0.25">
      <c r="B476" s="33" t="s">
        <v>228</v>
      </c>
      <c r="C476" s="33" t="s">
        <v>38</v>
      </c>
    </row>
    <row r="477" spans="2:159" x14ac:dyDescent="0.25">
      <c r="B477" s="33" t="s">
        <v>228</v>
      </c>
      <c r="C477" s="33" t="s">
        <v>39</v>
      </c>
    </row>
    <row r="478" spans="2:159" x14ac:dyDescent="0.25">
      <c r="B478" s="33" t="s">
        <v>228</v>
      </c>
      <c r="C478" s="33" t="s">
        <v>40</v>
      </c>
    </row>
    <row r="479" spans="2:159" x14ac:dyDescent="0.25">
      <c r="B479" s="33" t="s">
        <v>228</v>
      </c>
      <c r="C479" s="33" t="s">
        <v>41</v>
      </c>
    </row>
    <row r="480" spans="2:159" x14ac:dyDescent="0.25">
      <c r="B480" s="33" t="s">
        <v>228</v>
      </c>
      <c r="C480" s="33" t="s">
        <v>42</v>
      </c>
    </row>
    <row r="481" spans="2:159" x14ac:dyDescent="0.25">
      <c r="B481" s="33" t="s">
        <v>228</v>
      </c>
      <c r="C481" s="33" t="s">
        <v>43</v>
      </c>
    </row>
    <row r="482" spans="2:159" x14ac:dyDescent="0.25">
      <c r="B482" s="33" t="s">
        <v>228</v>
      </c>
      <c r="C482" s="33" t="s">
        <v>44</v>
      </c>
    </row>
    <row r="483" spans="2:159" x14ac:dyDescent="0.25">
      <c r="B483" s="33" t="s">
        <v>228</v>
      </c>
      <c r="C483" s="33" t="s">
        <v>45</v>
      </c>
    </row>
    <row r="484" spans="2:159" x14ac:dyDescent="0.25">
      <c r="B484" s="33" t="s">
        <v>228</v>
      </c>
      <c r="C484" s="33" t="s">
        <v>46</v>
      </c>
    </row>
    <row r="485" spans="2:159" x14ac:dyDescent="0.25">
      <c r="B485" s="33" t="s">
        <v>228</v>
      </c>
      <c r="C485" s="33" t="s">
        <v>15</v>
      </c>
      <c r="D485" s="33">
        <v>0</v>
      </c>
      <c r="E485" s="33">
        <v>0</v>
      </c>
      <c r="F485" s="33">
        <v>0</v>
      </c>
      <c r="G485" s="33">
        <v>0</v>
      </c>
      <c r="H485" s="33">
        <v>0</v>
      </c>
      <c r="I485" s="33">
        <v>0</v>
      </c>
      <c r="J485" s="33">
        <v>0</v>
      </c>
      <c r="K485" s="33">
        <v>0</v>
      </c>
      <c r="L485" s="33">
        <v>0</v>
      </c>
      <c r="M485" s="33">
        <v>0</v>
      </c>
      <c r="N485" s="33">
        <v>0</v>
      </c>
      <c r="O485" s="33">
        <v>0</v>
      </c>
      <c r="P485" s="33">
        <v>0</v>
      </c>
      <c r="Q485" s="33">
        <v>0</v>
      </c>
      <c r="R485" s="33">
        <v>0</v>
      </c>
      <c r="S485" s="33">
        <v>0</v>
      </c>
      <c r="T485" s="33">
        <v>0</v>
      </c>
      <c r="U485" s="33">
        <v>0</v>
      </c>
      <c r="V485" s="33">
        <v>0</v>
      </c>
      <c r="W485" s="33">
        <v>0</v>
      </c>
      <c r="X485" s="33">
        <v>0</v>
      </c>
      <c r="Y485" s="33">
        <v>0</v>
      </c>
      <c r="Z485" s="33">
        <v>0</v>
      </c>
      <c r="AA485" s="33">
        <v>0</v>
      </c>
      <c r="AB485" s="33">
        <v>0</v>
      </c>
      <c r="AC485" s="33">
        <v>0</v>
      </c>
      <c r="AD485" s="33">
        <v>0</v>
      </c>
      <c r="AE485" s="33">
        <v>0</v>
      </c>
      <c r="AF485" s="33">
        <v>0</v>
      </c>
      <c r="AG485" s="33">
        <v>0</v>
      </c>
      <c r="AH485" s="33">
        <v>0</v>
      </c>
      <c r="AI485" s="33">
        <v>0</v>
      </c>
      <c r="AJ485" s="33">
        <v>0</v>
      </c>
      <c r="AK485" s="33">
        <v>0</v>
      </c>
      <c r="AL485" s="33">
        <v>0</v>
      </c>
      <c r="AM485" s="33">
        <v>0</v>
      </c>
      <c r="AN485" s="33">
        <v>0</v>
      </c>
      <c r="AO485" s="33">
        <v>0</v>
      </c>
      <c r="AP485" s="33">
        <v>0</v>
      </c>
      <c r="AQ485" s="33">
        <v>0</v>
      </c>
      <c r="AR485" s="33">
        <v>0</v>
      </c>
      <c r="AS485" s="33">
        <v>0</v>
      </c>
      <c r="AT485" s="33">
        <v>0</v>
      </c>
      <c r="AU485" s="33">
        <v>0</v>
      </c>
      <c r="AV485" s="33">
        <v>0</v>
      </c>
      <c r="AW485" s="33">
        <v>0</v>
      </c>
      <c r="AX485" s="33">
        <v>0</v>
      </c>
      <c r="AY485" s="33">
        <v>0</v>
      </c>
      <c r="AZ485" s="33">
        <v>0</v>
      </c>
      <c r="BA485" s="33">
        <v>0</v>
      </c>
      <c r="BB485" s="33">
        <v>0</v>
      </c>
      <c r="BC485" s="33">
        <v>0</v>
      </c>
      <c r="BD485" s="33">
        <v>0</v>
      </c>
      <c r="BE485" s="33">
        <v>0</v>
      </c>
      <c r="BF485" s="33">
        <v>0</v>
      </c>
      <c r="BG485" s="33">
        <v>0</v>
      </c>
      <c r="BH485" s="33">
        <v>0</v>
      </c>
      <c r="BI485" s="33">
        <v>0</v>
      </c>
      <c r="BJ485" s="33">
        <v>0</v>
      </c>
      <c r="BK485" s="33">
        <v>0</v>
      </c>
      <c r="BL485" s="33">
        <v>0</v>
      </c>
      <c r="BM485" s="33">
        <v>0</v>
      </c>
      <c r="BN485" s="33">
        <v>0</v>
      </c>
      <c r="BO485" s="33">
        <v>0</v>
      </c>
      <c r="BP485" s="33">
        <v>0</v>
      </c>
      <c r="BQ485" s="33">
        <v>0</v>
      </c>
      <c r="BR485" s="33">
        <v>0</v>
      </c>
      <c r="BS485" s="33">
        <v>0</v>
      </c>
      <c r="BT485" s="33">
        <v>0</v>
      </c>
      <c r="BU485" s="33">
        <v>0</v>
      </c>
      <c r="BV485" s="33">
        <v>0</v>
      </c>
      <c r="BW485" s="33">
        <v>0</v>
      </c>
      <c r="BX485" s="33">
        <v>0</v>
      </c>
      <c r="BY485" s="33">
        <v>0</v>
      </c>
      <c r="BZ485" s="33">
        <v>0</v>
      </c>
      <c r="CA485" s="33">
        <v>0</v>
      </c>
      <c r="CB485" s="33">
        <v>0</v>
      </c>
      <c r="CC485" s="33">
        <v>0</v>
      </c>
      <c r="CD485" s="33">
        <v>0</v>
      </c>
      <c r="CE485" s="33">
        <v>0</v>
      </c>
      <c r="CF485" s="33">
        <v>0</v>
      </c>
      <c r="CG485" s="33">
        <v>0</v>
      </c>
      <c r="CH485" s="33">
        <v>0</v>
      </c>
      <c r="CI485" s="33">
        <v>0</v>
      </c>
      <c r="CJ485" s="33">
        <v>0</v>
      </c>
      <c r="CK485" s="33">
        <v>0</v>
      </c>
      <c r="CL485" s="33">
        <v>0</v>
      </c>
      <c r="CM485" s="33">
        <v>0</v>
      </c>
      <c r="CN485" s="33">
        <v>0</v>
      </c>
      <c r="CO485" s="33">
        <v>0</v>
      </c>
      <c r="CP485" s="33">
        <v>0</v>
      </c>
      <c r="CQ485" s="33">
        <v>0</v>
      </c>
      <c r="CR485" s="33">
        <v>0</v>
      </c>
      <c r="CS485" s="33">
        <v>0</v>
      </c>
      <c r="CT485" s="33">
        <v>0</v>
      </c>
      <c r="CU485" s="33">
        <v>0</v>
      </c>
      <c r="CV485" s="33">
        <v>0</v>
      </c>
      <c r="CW485" s="33">
        <v>0</v>
      </c>
      <c r="CX485" s="33">
        <v>0</v>
      </c>
      <c r="CY485" s="33">
        <v>0</v>
      </c>
      <c r="CZ485" s="33">
        <v>0</v>
      </c>
      <c r="DA485" s="33">
        <v>0</v>
      </c>
      <c r="DB485" s="33">
        <v>0</v>
      </c>
      <c r="DC485" s="33">
        <v>0</v>
      </c>
      <c r="DD485" s="33">
        <v>0</v>
      </c>
      <c r="DE485" s="33">
        <v>0</v>
      </c>
      <c r="DF485" s="33">
        <v>0</v>
      </c>
      <c r="DG485" s="33">
        <v>0</v>
      </c>
      <c r="DH485" s="33">
        <v>0</v>
      </c>
      <c r="DI485" s="33">
        <v>0</v>
      </c>
      <c r="DJ485" s="33">
        <v>0</v>
      </c>
      <c r="DK485" s="33">
        <v>0</v>
      </c>
      <c r="DL485" s="33">
        <v>0</v>
      </c>
      <c r="DM485" s="33">
        <v>0</v>
      </c>
      <c r="DN485" s="33">
        <v>0</v>
      </c>
      <c r="DO485" s="33">
        <v>0</v>
      </c>
      <c r="DP485" s="33">
        <v>0</v>
      </c>
      <c r="DQ485" s="33">
        <v>0</v>
      </c>
      <c r="DR485" s="33">
        <v>0</v>
      </c>
      <c r="DS485" s="33">
        <v>0</v>
      </c>
      <c r="DT485" s="33">
        <v>0</v>
      </c>
      <c r="DU485" s="33">
        <v>0</v>
      </c>
      <c r="DV485" s="33">
        <v>0</v>
      </c>
      <c r="DW485" s="33">
        <v>0</v>
      </c>
      <c r="DX485" s="33">
        <v>0</v>
      </c>
      <c r="DY485" s="33">
        <v>0</v>
      </c>
      <c r="DZ485" s="33">
        <v>0</v>
      </c>
      <c r="EA485" s="33">
        <v>0</v>
      </c>
      <c r="EB485" s="33">
        <v>0</v>
      </c>
      <c r="EC485" s="33">
        <v>0</v>
      </c>
      <c r="ED485" s="33">
        <v>0</v>
      </c>
      <c r="EE485" s="33">
        <v>0</v>
      </c>
      <c r="EF485" s="33">
        <v>0</v>
      </c>
      <c r="EG485" s="33">
        <v>0</v>
      </c>
      <c r="EH485" s="33">
        <v>0</v>
      </c>
      <c r="EI485" s="33">
        <v>0</v>
      </c>
      <c r="EJ485" s="33">
        <v>0</v>
      </c>
      <c r="EK485" s="33">
        <v>0</v>
      </c>
      <c r="EL485" s="33">
        <v>0</v>
      </c>
      <c r="EM485" s="33">
        <v>0</v>
      </c>
      <c r="EN485" s="33">
        <v>0</v>
      </c>
      <c r="EO485" s="33">
        <v>0</v>
      </c>
      <c r="EP485" s="33">
        <v>0</v>
      </c>
      <c r="EQ485" s="33">
        <v>0</v>
      </c>
      <c r="ER485" s="33">
        <v>0</v>
      </c>
      <c r="ES485" s="33">
        <v>0</v>
      </c>
      <c r="ET485" s="33">
        <v>0</v>
      </c>
      <c r="EU485" s="33">
        <v>0</v>
      </c>
      <c r="EV485" s="33">
        <v>0</v>
      </c>
      <c r="EW485" s="33">
        <v>0</v>
      </c>
      <c r="EX485" s="33">
        <v>0</v>
      </c>
      <c r="EY485" s="33">
        <v>0</v>
      </c>
      <c r="EZ485" s="33">
        <v>0</v>
      </c>
      <c r="FA485" s="33">
        <v>0</v>
      </c>
      <c r="FB485" s="33">
        <v>0</v>
      </c>
      <c r="FC485" s="33">
        <v>0</v>
      </c>
    </row>
    <row r="486" spans="2:159" x14ac:dyDescent="0.25">
      <c r="B486" s="33" t="s">
        <v>229</v>
      </c>
      <c r="C486" s="33" t="s">
        <v>36</v>
      </c>
    </row>
    <row r="487" spans="2:159" x14ac:dyDescent="0.25">
      <c r="B487" s="33" t="s">
        <v>229</v>
      </c>
      <c r="C487" s="33" t="s">
        <v>37</v>
      </c>
    </row>
    <row r="488" spans="2:159" x14ac:dyDescent="0.25">
      <c r="B488" s="33" t="s">
        <v>229</v>
      </c>
      <c r="C488" s="33" t="s">
        <v>38</v>
      </c>
    </row>
    <row r="489" spans="2:159" x14ac:dyDescent="0.25">
      <c r="B489" s="33" t="s">
        <v>229</v>
      </c>
      <c r="C489" s="33" t="s">
        <v>39</v>
      </c>
    </row>
    <row r="490" spans="2:159" x14ac:dyDescent="0.25">
      <c r="B490" s="33" t="s">
        <v>229</v>
      </c>
      <c r="C490" s="33" t="s">
        <v>40</v>
      </c>
    </row>
    <row r="491" spans="2:159" x14ac:dyDescent="0.25">
      <c r="B491" s="33" t="s">
        <v>229</v>
      </c>
      <c r="C491" s="33" t="s">
        <v>41</v>
      </c>
    </row>
    <row r="492" spans="2:159" x14ac:dyDescent="0.25">
      <c r="B492" s="33" t="s">
        <v>229</v>
      </c>
      <c r="C492" s="33" t="s">
        <v>42</v>
      </c>
    </row>
    <row r="493" spans="2:159" x14ac:dyDescent="0.25">
      <c r="B493" s="33" t="s">
        <v>229</v>
      </c>
      <c r="C493" s="33" t="s">
        <v>43</v>
      </c>
    </row>
    <row r="494" spans="2:159" x14ac:dyDescent="0.25">
      <c r="B494" s="33" t="s">
        <v>229</v>
      </c>
      <c r="C494" s="33" t="s">
        <v>44</v>
      </c>
    </row>
    <row r="495" spans="2:159" x14ac:dyDescent="0.25">
      <c r="B495" s="33" t="s">
        <v>229</v>
      </c>
      <c r="C495" s="33" t="s">
        <v>45</v>
      </c>
    </row>
    <row r="496" spans="2:159" x14ac:dyDescent="0.25">
      <c r="B496" s="33" t="s">
        <v>229</v>
      </c>
      <c r="C496" s="33" t="s">
        <v>46</v>
      </c>
    </row>
    <row r="497" spans="2:159" x14ac:dyDescent="0.25">
      <c r="B497" s="33" t="s">
        <v>229</v>
      </c>
      <c r="C497" s="33" t="s">
        <v>15</v>
      </c>
      <c r="D497" s="33">
        <v>0</v>
      </c>
      <c r="E497" s="33">
        <v>0</v>
      </c>
      <c r="F497" s="33">
        <v>0</v>
      </c>
      <c r="G497" s="33">
        <v>0</v>
      </c>
      <c r="H497" s="33">
        <v>0</v>
      </c>
      <c r="I497" s="33">
        <v>0</v>
      </c>
      <c r="J497" s="33">
        <v>0</v>
      </c>
      <c r="K497" s="33">
        <v>0</v>
      </c>
      <c r="L497" s="33">
        <v>0</v>
      </c>
      <c r="M497" s="33">
        <v>0</v>
      </c>
      <c r="N497" s="33">
        <v>0</v>
      </c>
      <c r="O497" s="33">
        <v>0</v>
      </c>
      <c r="P497" s="33">
        <v>0</v>
      </c>
      <c r="Q497" s="33">
        <v>0</v>
      </c>
      <c r="R497" s="33">
        <v>0</v>
      </c>
      <c r="S497" s="33">
        <v>0</v>
      </c>
      <c r="T497" s="33">
        <v>0</v>
      </c>
      <c r="U497" s="33">
        <v>0</v>
      </c>
      <c r="V497" s="33">
        <v>0</v>
      </c>
      <c r="W497" s="33">
        <v>0</v>
      </c>
      <c r="X497" s="33">
        <v>0</v>
      </c>
      <c r="Y497" s="33">
        <v>0</v>
      </c>
      <c r="Z497" s="33">
        <v>0</v>
      </c>
      <c r="AA497" s="33">
        <v>0</v>
      </c>
      <c r="AB497" s="33">
        <v>0</v>
      </c>
      <c r="AC497" s="33">
        <v>0</v>
      </c>
      <c r="AD497" s="33">
        <v>0</v>
      </c>
      <c r="AE497" s="33">
        <v>0</v>
      </c>
      <c r="AF497" s="33">
        <v>0</v>
      </c>
      <c r="AG497" s="33">
        <v>0</v>
      </c>
      <c r="AH497" s="33">
        <v>0</v>
      </c>
      <c r="AI497" s="33">
        <v>0</v>
      </c>
      <c r="AJ497" s="33">
        <v>0</v>
      </c>
      <c r="AK497" s="33">
        <v>0</v>
      </c>
      <c r="AL497" s="33">
        <v>0</v>
      </c>
      <c r="AM497" s="33">
        <v>0</v>
      </c>
      <c r="AN497" s="33">
        <v>0</v>
      </c>
      <c r="AO497" s="33">
        <v>0</v>
      </c>
      <c r="AP497" s="33">
        <v>0</v>
      </c>
      <c r="AQ497" s="33">
        <v>0</v>
      </c>
      <c r="AR497" s="33">
        <v>0</v>
      </c>
      <c r="AS497" s="33">
        <v>0</v>
      </c>
      <c r="AT497" s="33">
        <v>0</v>
      </c>
      <c r="AU497" s="33">
        <v>0</v>
      </c>
      <c r="AV497" s="33">
        <v>0</v>
      </c>
      <c r="AW497" s="33">
        <v>0</v>
      </c>
      <c r="AX497" s="33">
        <v>0</v>
      </c>
      <c r="AY497" s="33">
        <v>0</v>
      </c>
      <c r="AZ497" s="33">
        <v>0</v>
      </c>
      <c r="BA497" s="33">
        <v>0</v>
      </c>
      <c r="BB497" s="33">
        <v>0</v>
      </c>
      <c r="BC497" s="33">
        <v>0</v>
      </c>
      <c r="BD497" s="33">
        <v>0</v>
      </c>
      <c r="BE497" s="33">
        <v>0</v>
      </c>
      <c r="BF497" s="33">
        <v>0</v>
      </c>
      <c r="BG497" s="33">
        <v>0</v>
      </c>
      <c r="BH497" s="33">
        <v>0</v>
      </c>
      <c r="BI497" s="33">
        <v>0</v>
      </c>
      <c r="BJ497" s="33">
        <v>0</v>
      </c>
      <c r="BK497" s="33">
        <v>0</v>
      </c>
      <c r="BL497" s="33">
        <v>0</v>
      </c>
      <c r="BM497" s="33">
        <v>0</v>
      </c>
      <c r="BN497" s="33">
        <v>0</v>
      </c>
      <c r="BO497" s="33">
        <v>0</v>
      </c>
      <c r="BP497" s="33">
        <v>0</v>
      </c>
      <c r="BQ497" s="33">
        <v>0</v>
      </c>
      <c r="BR497" s="33">
        <v>0</v>
      </c>
      <c r="BS497" s="33">
        <v>0</v>
      </c>
      <c r="BT497" s="33">
        <v>0</v>
      </c>
      <c r="BU497" s="33">
        <v>0</v>
      </c>
      <c r="BV497" s="33">
        <v>0</v>
      </c>
      <c r="BW497" s="33">
        <v>0</v>
      </c>
      <c r="BX497" s="33">
        <v>0</v>
      </c>
      <c r="BY497" s="33">
        <v>0</v>
      </c>
      <c r="BZ497" s="33">
        <v>0</v>
      </c>
      <c r="CA497" s="33">
        <v>0</v>
      </c>
      <c r="CB497" s="33">
        <v>0</v>
      </c>
      <c r="CC497" s="33">
        <v>0</v>
      </c>
      <c r="CD497" s="33">
        <v>0</v>
      </c>
      <c r="CE497" s="33">
        <v>0</v>
      </c>
      <c r="CF497" s="33">
        <v>0</v>
      </c>
      <c r="CG497" s="33">
        <v>0</v>
      </c>
      <c r="CH497" s="33">
        <v>0</v>
      </c>
      <c r="CI497" s="33">
        <v>0</v>
      </c>
      <c r="CJ497" s="33">
        <v>0</v>
      </c>
      <c r="CK497" s="33">
        <v>0</v>
      </c>
      <c r="CL497" s="33">
        <v>0</v>
      </c>
      <c r="CM497" s="33">
        <v>0</v>
      </c>
      <c r="CN497" s="33">
        <v>0</v>
      </c>
      <c r="CO497" s="33">
        <v>0</v>
      </c>
      <c r="CP497" s="33">
        <v>0</v>
      </c>
      <c r="CQ497" s="33">
        <v>0</v>
      </c>
      <c r="CR497" s="33">
        <v>0</v>
      </c>
      <c r="CS497" s="33">
        <v>0</v>
      </c>
      <c r="CT497" s="33">
        <v>0</v>
      </c>
      <c r="CU497" s="33">
        <v>0</v>
      </c>
      <c r="CV497" s="33">
        <v>0</v>
      </c>
      <c r="CW497" s="33">
        <v>0</v>
      </c>
      <c r="CX497" s="33">
        <v>0</v>
      </c>
      <c r="CY497" s="33">
        <v>0</v>
      </c>
      <c r="CZ497" s="33">
        <v>0</v>
      </c>
      <c r="DA497" s="33">
        <v>0</v>
      </c>
      <c r="DB497" s="33">
        <v>0</v>
      </c>
      <c r="DC497" s="33">
        <v>0</v>
      </c>
      <c r="DD497" s="33">
        <v>0</v>
      </c>
      <c r="DE497" s="33">
        <v>0</v>
      </c>
      <c r="DF497" s="33">
        <v>0</v>
      </c>
      <c r="DG497" s="33">
        <v>0</v>
      </c>
      <c r="DH497" s="33">
        <v>0</v>
      </c>
      <c r="DI497" s="33">
        <v>0</v>
      </c>
      <c r="DJ497" s="33">
        <v>0</v>
      </c>
      <c r="DK497" s="33">
        <v>0</v>
      </c>
      <c r="DL497" s="33">
        <v>0</v>
      </c>
      <c r="DM497" s="33">
        <v>0</v>
      </c>
      <c r="DN497" s="33">
        <v>0</v>
      </c>
      <c r="DO497" s="33">
        <v>0</v>
      </c>
      <c r="DP497" s="33">
        <v>0</v>
      </c>
      <c r="DQ497" s="33">
        <v>0</v>
      </c>
      <c r="DR497" s="33">
        <v>0</v>
      </c>
      <c r="DS497" s="33">
        <v>0</v>
      </c>
      <c r="DT497" s="33">
        <v>0</v>
      </c>
      <c r="DU497" s="33">
        <v>0</v>
      </c>
      <c r="DV497" s="33">
        <v>0</v>
      </c>
      <c r="DW497" s="33">
        <v>0</v>
      </c>
      <c r="DX497" s="33">
        <v>0</v>
      </c>
      <c r="DY497" s="33">
        <v>0</v>
      </c>
      <c r="DZ497" s="33">
        <v>0</v>
      </c>
      <c r="EA497" s="33">
        <v>0</v>
      </c>
      <c r="EB497" s="33">
        <v>0</v>
      </c>
      <c r="EC497" s="33">
        <v>0</v>
      </c>
      <c r="ED497" s="33">
        <v>0</v>
      </c>
      <c r="EE497" s="33">
        <v>0</v>
      </c>
      <c r="EF497" s="33">
        <v>0</v>
      </c>
      <c r="EG497" s="33">
        <v>0</v>
      </c>
      <c r="EH497" s="33">
        <v>0</v>
      </c>
      <c r="EI497" s="33">
        <v>0</v>
      </c>
      <c r="EJ497" s="33">
        <v>0</v>
      </c>
      <c r="EK497" s="33">
        <v>0</v>
      </c>
      <c r="EL497" s="33">
        <v>0</v>
      </c>
      <c r="EM497" s="33">
        <v>0</v>
      </c>
      <c r="EN497" s="33">
        <v>0</v>
      </c>
      <c r="EO497" s="33">
        <v>0</v>
      </c>
      <c r="EP497" s="33">
        <v>0</v>
      </c>
      <c r="EQ497" s="33">
        <v>0</v>
      </c>
      <c r="ER497" s="33">
        <v>0</v>
      </c>
      <c r="ES497" s="33">
        <v>0</v>
      </c>
      <c r="ET497" s="33">
        <v>0</v>
      </c>
      <c r="EU497" s="33">
        <v>0</v>
      </c>
      <c r="EV497" s="33">
        <v>0</v>
      </c>
      <c r="EW497" s="33">
        <v>0</v>
      </c>
      <c r="EX497" s="33">
        <v>0</v>
      </c>
      <c r="EY497" s="33">
        <v>0</v>
      </c>
      <c r="EZ497" s="33">
        <v>0</v>
      </c>
      <c r="FA497" s="33">
        <v>0</v>
      </c>
      <c r="FB497" s="33">
        <v>0</v>
      </c>
      <c r="FC497" s="33">
        <v>0</v>
      </c>
    </row>
    <row r="498" spans="2:159" x14ac:dyDescent="0.25">
      <c r="B498" s="33" t="s">
        <v>230</v>
      </c>
      <c r="C498" s="33" t="s">
        <v>36</v>
      </c>
    </row>
    <row r="499" spans="2:159" x14ac:dyDescent="0.25">
      <c r="B499" s="33" t="s">
        <v>230</v>
      </c>
      <c r="C499" s="33" t="s">
        <v>37</v>
      </c>
    </row>
    <row r="500" spans="2:159" x14ac:dyDescent="0.25">
      <c r="B500" s="33" t="s">
        <v>230</v>
      </c>
      <c r="C500" s="33" t="s">
        <v>38</v>
      </c>
    </row>
    <row r="501" spans="2:159" x14ac:dyDescent="0.25">
      <c r="B501" s="33" t="s">
        <v>230</v>
      </c>
      <c r="C501" s="33" t="s">
        <v>39</v>
      </c>
    </row>
    <row r="502" spans="2:159" x14ac:dyDescent="0.25">
      <c r="B502" s="33" t="s">
        <v>230</v>
      </c>
      <c r="C502" s="33" t="s">
        <v>40</v>
      </c>
    </row>
    <row r="503" spans="2:159" x14ac:dyDescent="0.25">
      <c r="B503" s="33" t="s">
        <v>230</v>
      </c>
      <c r="C503" s="33" t="s">
        <v>41</v>
      </c>
    </row>
    <row r="504" spans="2:159" x14ac:dyDescent="0.25">
      <c r="B504" s="33" t="s">
        <v>230</v>
      </c>
      <c r="C504" s="33" t="s">
        <v>42</v>
      </c>
    </row>
    <row r="505" spans="2:159" x14ac:dyDescent="0.25">
      <c r="B505" s="33" t="s">
        <v>230</v>
      </c>
      <c r="C505" s="33" t="s">
        <v>43</v>
      </c>
    </row>
    <row r="506" spans="2:159" x14ac:dyDescent="0.25">
      <c r="B506" s="33" t="s">
        <v>230</v>
      </c>
      <c r="C506" s="33" t="s">
        <v>44</v>
      </c>
    </row>
    <row r="507" spans="2:159" x14ac:dyDescent="0.25">
      <c r="B507" s="33" t="s">
        <v>230</v>
      </c>
      <c r="C507" s="33" t="s">
        <v>45</v>
      </c>
    </row>
    <row r="508" spans="2:159" x14ac:dyDescent="0.25">
      <c r="B508" s="33" t="s">
        <v>230</v>
      </c>
      <c r="C508" s="33" t="s">
        <v>46</v>
      </c>
    </row>
    <row r="509" spans="2:159" x14ac:dyDescent="0.25">
      <c r="B509" s="33" t="s">
        <v>230</v>
      </c>
      <c r="C509" s="33" t="s">
        <v>15</v>
      </c>
      <c r="D509" s="33">
        <v>0</v>
      </c>
      <c r="E509" s="33">
        <v>0</v>
      </c>
      <c r="F509" s="33">
        <v>0</v>
      </c>
      <c r="G509" s="33">
        <v>0</v>
      </c>
      <c r="H509" s="33">
        <v>0</v>
      </c>
      <c r="I509" s="33">
        <v>0</v>
      </c>
      <c r="J509" s="33">
        <v>0</v>
      </c>
      <c r="K509" s="33">
        <v>0</v>
      </c>
      <c r="L509" s="33">
        <v>0</v>
      </c>
      <c r="M509" s="33">
        <v>0</v>
      </c>
      <c r="N509" s="33">
        <v>0</v>
      </c>
      <c r="O509" s="33">
        <v>0</v>
      </c>
      <c r="P509" s="33">
        <v>0</v>
      </c>
      <c r="Q509" s="33">
        <v>0</v>
      </c>
      <c r="R509" s="33">
        <v>0</v>
      </c>
      <c r="S509" s="33">
        <v>0</v>
      </c>
      <c r="T509" s="33">
        <v>0</v>
      </c>
      <c r="U509" s="33">
        <v>0</v>
      </c>
      <c r="V509" s="33">
        <v>0</v>
      </c>
      <c r="W509" s="33">
        <v>0</v>
      </c>
      <c r="X509" s="33">
        <v>0</v>
      </c>
      <c r="Y509" s="33">
        <v>0</v>
      </c>
      <c r="Z509" s="33">
        <v>0</v>
      </c>
      <c r="AA509" s="33">
        <v>0</v>
      </c>
      <c r="AB509" s="33">
        <v>0</v>
      </c>
      <c r="AC509" s="33">
        <v>0</v>
      </c>
      <c r="AD509" s="33">
        <v>0</v>
      </c>
      <c r="AE509" s="33">
        <v>0</v>
      </c>
      <c r="AF509" s="33">
        <v>0</v>
      </c>
      <c r="AG509" s="33">
        <v>0</v>
      </c>
      <c r="AH509" s="33">
        <v>0</v>
      </c>
      <c r="AI509" s="33">
        <v>0</v>
      </c>
      <c r="AJ509" s="33">
        <v>0</v>
      </c>
      <c r="AK509" s="33">
        <v>0</v>
      </c>
      <c r="AL509" s="33">
        <v>0</v>
      </c>
      <c r="AM509" s="33">
        <v>0</v>
      </c>
      <c r="AN509" s="33">
        <v>0</v>
      </c>
      <c r="AO509" s="33">
        <v>0</v>
      </c>
      <c r="AP509" s="33">
        <v>0</v>
      </c>
      <c r="AQ509" s="33">
        <v>0</v>
      </c>
      <c r="AR509" s="33">
        <v>0</v>
      </c>
      <c r="AS509" s="33">
        <v>0</v>
      </c>
      <c r="AT509" s="33">
        <v>0</v>
      </c>
      <c r="AU509" s="33">
        <v>0</v>
      </c>
      <c r="AV509" s="33">
        <v>0</v>
      </c>
      <c r="AW509" s="33">
        <v>0</v>
      </c>
      <c r="AX509" s="33">
        <v>0</v>
      </c>
      <c r="AY509" s="33">
        <v>0</v>
      </c>
      <c r="AZ509" s="33">
        <v>0</v>
      </c>
      <c r="BA509" s="33">
        <v>0</v>
      </c>
      <c r="BB509" s="33">
        <v>0</v>
      </c>
      <c r="BC509" s="33">
        <v>0</v>
      </c>
      <c r="BD509" s="33">
        <v>0</v>
      </c>
      <c r="BE509" s="33">
        <v>0</v>
      </c>
      <c r="BF509" s="33">
        <v>0</v>
      </c>
      <c r="BG509" s="33">
        <v>0</v>
      </c>
      <c r="BH509" s="33">
        <v>0</v>
      </c>
      <c r="BI509" s="33">
        <v>0</v>
      </c>
      <c r="BJ509" s="33">
        <v>0</v>
      </c>
      <c r="BK509" s="33">
        <v>0</v>
      </c>
      <c r="BL509" s="33">
        <v>0</v>
      </c>
      <c r="BM509" s="33">
        <v>0</v>
      </c>
      <c r="BN509" s="33">
        <v>0</v>
      </c>
      <c r="BO509" s="33">
        <v>0</v>
      </c>
      <c r="BP509" s="33">
        <v>0</v>
      </c>
      <c r="BQ509" s="33">
        <v>0</v>
      </c>
      <c r="BR509" s="33">
        <v>0</v>
      </c>
      <c r="BS509" s="33">
        <v>0</v>
      </c>
      <c r="BT509" s="33">
        <v>0</v>
      </c>
      <c r="BU509" s="33">
        <v>0</v>
      </c>
      <c r="BV509" s="33">
        <v>0</v>
      </c>
      <c r="BW509" s="33">
        <v>0</v>
      </c>
      <c r="BX509" s="33">
        <v>0</v>
      </c>
      <c r="BY509" s="33">
        <v>0</v>
      </c>
      <c r="BZ509" s="33">
        <v>0</v>
      </c>
      <c r="CA509" s="33">
        <v>0</v>
      </c>
      <c r="CB509" s="33">
        <v>0</v>
      </c>
      <c r="CC509" s="33">
        <v>0</v>
      </c>
      <c r="CD509" s="33">
        <v>0</v>
      </c>
      <c r="CE509" s="33">
        <v>0</v>
      </c>
      <c r="CF509" s="33">
        <v>0</v>
      </c>
      <c r="CG509" s="33">
        <v>0</v>
      </c>
      <c r="CH509" s="33">
        <v>0</v>
      </c>
      <c r="CI509" s="33">
        <v>0</v>
      </c>
      <c r="CJ509" s="33">
        <v>0</v>
      </c>
      <c r="CK509" s="33">
        <v>0</v>
      </c>
      <c r="CL509" s="33">
        <v>0</v>
      </c>
      <c r="CM509" s="33">
        <v>0</v>
      </c>
      <c r="CN509" s="33">
        <v>0</v>
      </c>
      <c r="CO509" s="33">
        <v>0</v>
      </c>
      <c r="CP509" s="33">
        <v>0</v>
      </c>
      <c r="CQ509" s="33">
        <v>0</v>
      </c>
      <c r="CR509" s="33">
        <v>0</v>
      </c>
      <c r="CS509" s="33">
        <v>0</v>
      </c>
      <c r="CT509" s="33">
        <v>0</v>
      </c>
      <c r="CU509" s="33">
        <v>0</v>
      </c>
      <c r="CV509" s="33">
        <v>0</v>
      </c>
      <c r="CW509" s="33">
        <v>0</v>
      </c>
      <c r="CX509" s="33">
        <v>0</v>
      </c>
      <c r="CY509" s="33">
        <v>0</v>
      </c>
      <c r="CZ509" s="33">
        <v>0</v>
      </c>
      <c r="DA509" s="33">
        <v>0</v>
      </c>
      <c r="DB509" s="33">
        <v>0</v>
      </c>
      <c r="DC509" s="33">
        <v>0</v>
      </c>
      <c r="DD509" s="33">
        <v>0</v>
      </c>
      <c r="DE509" s="33">
        <v>0</v>
      </c>
      <c r="DF509" s="33">
        <v>0</v>
      </c>
      <c r="DG509" s="33">
        <v>0</v>
      </c>
      <c r="DH509" s="33">
        <v>0</v>
      </c>
      <c r="DI509" s="33">
        <v>0</v>
      </c>
      <c r="DJ509" s="33">
        <v>0</v>
      </c>
      <c r="DK509" s="33">
        <v>0</v>
      </c>
      <c r="DL509" s="33">
        <v>0</v>
      </c>
      <c r="DM509" s="33">
        <v>0</v>
      </c>
      <c r="DN509" s="33">
        <v>0</v>
      </c>
      <c r="DO509" s="33">
        <v>0</v>
      </c>
      <c r="DP509" s="33">
        <v>0</v>
      </c>
      <c r="DQ509" s="33">
        <v>0</v>
      </c>
      <c r="DR509" s="33">
        <v>0</v>
      </c>
      <c r="DS509" s="33">
        <v>0</v>
      </c>
      <c r="DT509" s="33">
        <v>0</v>
      </c>
      <c r="DU509" s="33">
        <v>0</v>
      </c>
      <c r="DV509" s="33">
        <v>0</v>
      </c>
      <c r="DW509" s="33">
        <v>0</v>
      </c>
      <c r="DX509" s="33">
        <v>0</v>
      </c>
      <c r="DY509" s="33">
        <v>0</v>
      </c>
      <c r="DZ509" s="33">
        <v>0</v>
      </c>
      <c r="EA509" s="33">
        <v>0</v>
      </c>
      <c r="EB509" s="33">
        <v>0</v>
      </c>
      <c r="EC509" s="33">
        <v>0</v>
      </c>
      <c r="ED509" s="33">
        <v>0</v>
      </c>
      <c r="EE509" s="33">
        <v>0</v>
      </c>
      <c r="EF509" s="33">
        <v>0</v>
      </c>
      <c r="EG509" s="33">
        <v>0</v>
      </c>
      <c r="EH509" s="33">
        <v>0</v>
      </c>
      <c r="EI509" s="33">
        <v>0</v>
      </c>
      <c r="EJ509" s="33">
        <v>0</v>
      </c>
      <c r="EK509" s="33">
        <v>0</v>
      </c>
      <c r="EL509" s="33">
        <v>0</v>
      </c>
      <c r="EM509" s="33">
        <v>0</v>
      </c>
      <c r="EN509" s="33">
        <v>0</v>
      </c>
      <c r="EO509" s="33">
        <v>0</v>
      </c>
      <c r="EP509" s="33">
        <v>0</v>
      </c>
      <c r="EQ509" s="33">
        <v>0</v>
      </c>
      <c r="ER509" s="33">
        <v>0</v>
      </c>
      <c r="ES509" s="33">
        <v>0</v>
      </c>
      <c r="ET509" s="33">
        <v>0</v>
      </c>
      <c r="EU509" s="33">
        <v>0</v>
      </c>
      <c r="EV509" s="33">
        <v>0</v>
      </c>
      <c r="EW509" s="33">
        <v>0</v>
      </c>
      <c r="EX509" s="33">
        <v>0</v>
      </c>
      <c r="EY509" s="33">
        <v>0</v>
      </c>
      <c r="EZ509" s="33">
        <v>0</v>
      </c>
      <c r="FA509" s="33">
        <v>0</v>
      </c>
      <c r="FB509" s="33">
        <v>0</v>
      </c>
      <c r="FC509" s="33">
        <v>0</v>
      </c>
    </row>
    <row r="510" spans="2:159" x14ac:dyDescent="0.25">
      <c r="B510" s="33" t="s">
        <v>231</v>
      </c>
      <c r="C510" s="33" t="s">
        <v>36</v>
      </c>
    </row>
    <row r="511" spans="2:159" x14ac:dyDescent="0.25">
      <c r="B511" s="33" t="s">
        <v>231</v>
      </c>
      <c r="C511" s="33" t="s">
        <v>37</v>
      </c>
    </row>
    <row r="512" spans="2:159" x14ac:dyDescent="0.25">
      <c r="B512" s="33" t="s">
        <v>231</v>
      </c>
      <c r="C512" s="33" t="s">
        <v>38</v>
      </c>
    </row>
    <row r="513" spans="2:159" x14ac:dyDescent="0.25">
      <c r="B513" s="33" t="s">
        <v>231</v>
      </c>
      <c r="C513" s="33" t="s">
        <v>39</v>
      </c>
    </row>
    <row r="514" spans="2:159" x14ac:dyDescent="0.25">
      <c r="B514" s="33" t="s">
        <v>231</v>
      </c>
      <c r="C514" s="33" t="s">
        <v>40</v>
      </c>
    </row>
    <row r="515" spans="2:159" x14ac:dyDescent="0.25">
      <c r="B515" s="33" t="s">
        <v>231</v>
      </c>
      <c r="C515" s="33" t="s">
        <v>41</v>
      </c>
    </row>
    <row r="516" spans="2:159" x14ac:dyDescent="0.25">
      <c r="B516" s="33" t="s">
        <v>231</v>
      </c>
      <c r="C516" s="33" t="s">
        <v>42</v>
      </c>
    </row>
    <row r="517" spans="2:159" x14ac:dyDescent="0.25">
      <c r="B517" s="33" t="s">
        <v>231</v>
      </c>
      <c r="C517" s="33" t="s">
        <v>43</v>
      </c>
    </row>
    <row r="518" spans="2:159" x14ac:dyDescent="0.25">
      <c r="B518" s="33" t="s">
        <v>231</v>
      </c>
      <c r="C518" s="33" t="s">
        <v>44</v>
      </c>
    </row>
    <row r="519" spans="2:159" x14ac:dyDescent="0.25">
      <c r="B519" s="33" t="s">
        <v>231</v>
      </c>
      <c r="C519" s="33" t="s">
        <v>45</v>
      </c>
    </row>
    <row r="520" spans="2:159" x14ac:dyDescent="0.25">
      <c r="B520" s="33" t="s">
        <v>231</v>
      </c>
      <c r="C520" s="33" t="s">
        <v>46</v>
      </c>
    </row>
    <row r="521" spans="2:159" x14ac:dyDescent="0.25">
      <c r="B521" s="33" t="s">
        <v>231</v>
      </c>
      <c r="C521" s="33" t="s">
        <v>15</v>
      </c>
      <c r="D521" s="33">
        <v>0</v>
      </c>
      <c r="E521" s="33">
        <v>0</v>
      </c>
      <c r="F521" s="33">
        <v>0</v>
      </c>
      <c r="G521" s="33">
        <v>0</v>
      </c>
      <c r="H521" s="33">
        <v>0</v>
      </c>
      <c r="I521" s="33">
        <v>0</v>
      </c>
      <c r="J521" s="33">
        <v>0</v>
      </c>
      <c r="K521" s="33">
        <v>0</v>
      </c>
      <c r="L521" s="33">
        <v>0</v>
      </c>
      <c r="M521" s="33">
        <v>0</v>
      </c>
      <c r="N521" s="33">
        <v>0</v>
      </c>
      <c r="O521" s="33">
        <v>0</v>
      </c>
      <c r="P521" s="33">
        <v>0</v>
      </c>
      <c r="Q521" s="33">
        <v>0</v>
      </c>
      <c r="R521" s="33">
        <v>0</v>
      </c>
      <c r="S521" s="33">
        <v>0</v>
      </c>
      <c r="T521" s="33">
        <v>0</v>
      </c>
      <c r="U521" s="33">
        <v>0</v>
      </c>
      <c r="V521" s="33">
        <v>0</v>
      </c>
      <c r="W521" s="33">
        <v>0</v>
      </c>
      <c r="X521" s="33">
        <v>0</v>
      </c>
      <c r="Y521" s="33">
        <v>0</v>
      </c>
      <c r="Z521" s="33">
        <v>0</v>
      </c>
      <c r="AA521" s="33">
        <v>0</v>
      </c>
      <c r="AB521" s="33">
        <v>0</v>
      </c>
      <c r="AC521" s="33">
        <v>0</v>
      </c>
      <c r="AD521" s="33">
        <v>0</v>
      </c>
      <c r="AE521" s="33">
        <v>0</v>
      </c>
      <c r="AF521" s="33">
        <v>0</v>
      </c>
      <c r="AG521" s="33">
        <v>0</v>
      </c>
      <c r="AH521" s="33">
        <v>0</v>
      </c>
      <c r="AI521" s="33">
        <v>0</v>
      </c>
      <c r="AJ521" s="33">
        <v>0</v>
      </c>
      <c r="AK521" s="33">
        <v>0</v>
      </c>
      <c r="AL521" s="33">
        <v>0</v>
      </c>
      <c r="AM521" s="33">
        <v>0</v>
      </c>
      <c r="AN521" s="33">
        <v>0</v>
      </c>
      <c r="AO521" s="33">
        <v>0</v>
      </c>
      <c r="AP521" s="33">
        <v>0</v>
      </c>
      <c r="AQ521" s="33">
        <v>0</v>
      </c>
      <c r="AR521" s="33">
        <v>0</v>
      </c>
      <c r="AS521" s="33">
        <v>0</v>
      </c>
      <c r="AT521" s="33">
        <v>0</v>
      </c>
      <c r="AU521" s="33">
        <v>0</v>
      </c>
      <c r="AV521" s="33">
        <v>0</v>
      </c>
      <c r="AW521" s="33">
        <v>0</v>
      </c>
      <c r="AX521" s="33">
        <v>0</v>
      </c>
      <c r="AY521" s="33">
        <v>0</v>
      </c>
      <c r="AZ521" s="33">
        <v>0</v>
      </c>
      <c r="BA521" s="33">
        <v>0</v>
      </c>
      <c r="BB521" s="33">
        <v>0</v>
      </c>
      <c r="BC521" s="33">
        <v>0</v>
      </c>
      <c r="BD521" s="33">
        <v>0</v>
      </c>
      <c r="BE521" s="33">
        <v>0</v>
      </c>
      <c r="BF521" s="33">
        <v>0</v>
      </c>
      <c r="BG521" s="33">
        <v>0</v>
      </c>
      <c r="BH521" s="33">
        <v>0</v>
      </c>
      <c r="BI521" s="33">
        <v>0</v>
      </c>
      <c r="BJ521" s="33">
        <v>0</v>
      </c>
      <c r="BK521" s="33">
        <v>0</v>
      </c>
      <c r="BL521" s="33">
        <v>0</v>
      </c>
      <c r="BM521" s="33">
        <v>0</v>
      </c>
      <c r="BN521" s="33">
        <v>0</v>
      </c>
      <c r="BO521" s="33">
        <v>0</v>
      </c>
      <c r="BP521" s="33">
        <v>0</v>
      </c>
      <c r="BQ521" s="33">
        <v>0</v>
      </c>
      <c r="BR521" s="33">
        <v>0</v>
      </c>
      <c r="BS521" s="33">
        <v>0</v>
      </c>
      <c r="BT521" s="33">
        <v>0</v>
      </c>
      <c r="BU521" s="33">
        <v>0</v>
      </c>
      <c r="BV521" s="33">
        <v>0</v>
      </c>
      <c r="BW521" s="33">
        <v>0</v>
      </c>
      <c r="BX521" s="33">
        <v>0</v>
      </c>
      <c r="BY521" s="33">
        <v>0</v>
      </c>
      <c r="BZ521" s="33">
        <v>0</v>
      </c>
      <c r="CA521" s="33">
        <v>0</v>
      </c>
      <c r="CB521" s="33">
        <v>0</v>
      </c>
      <c r="CC521" s="33">
        <v>0</v>
      </c>
      <c r="CD521" s="33">
        <v>0</v>
      </c>
      <c r="CE521" s="33">
        <v>0</v>
      </c>
      <c r="CF521" s="33">
        <v>0</v>
      </c>
      <c r="CG521" s="33">
        <v>0</v>
      </c>
      <c r="CH521" s="33">
        <v>0</v>
      </c>
      <c r="CI521" s="33">
        <v>0</v>
      </c>
      <c r="CJ521" s="33">
        <v>0</v>
      </c>
      <c r="CK521" s="33">
        <v>0</v>
      </c>
      <c r="CL521" s="33">
        <v>0</v>
      </c>
      <c r="CM521" s="33">
        <v>0</v>
      </c>
      <c r="CN521" s="33">
        <v>0</v>
      </c>
      <c r="CO521" s="33">
        <v>0</v>
      </c>
      <c r="CP521" s="33">
        <v>0</v>
      </c>
      <c r="CQ521" s="33">
        <v>0</v>
      </c>
      <c r="CR521" s="33">
        <v>0</v>
      </c>
      <c r="CS521" s="33">
        <v>0</v>
      </c>
      <c r="CT521" s="33">
        <v>0</v>
      </c>
      <c r="CU521" s="33">
        <v>0</v>
      </c>
      <c r="CV521" s="33">
        <v>0</v>
      </c>
      <c r="CW521" s="33">
        <v>0</v>
      </c>
      <c r="CX521" s="33">
        <v>0</v>
      </c>
      <c r="CY521" s="33">
        <v>0</v>
      </c>
      <c r="CZ521" s="33">
        <v>0</v>
      </c>
      <c r="DA521" s="33">
        <v>0</v>
      </c>
      <c r="DB521" s="33">
        <v>0</v>
      </c>
      <c r="DC521" s="33">
        <v>0</v>
      </c>
      <c r="DD521" s="33">
        <v>0</v>
      </c>
      <c r="DE521" s="33">
        <v>0</v>
      </c>
      <c r="DF521" s="33">
        <v>0</v>
      </c>
      <c r="DG521" s="33">
        <v>0</v>
      </c>
      <c r="DH521" s="33">
        <v>0</v>
      </c>
      <c r="DI521" s="33">
        <v>0</v>
      </c>
      <c r="DJ521" s="33">
        <v>0</v>
      </c>
      <c r="DK521" s="33">
        <v>0</v>
      </c>
      <c r="DL521" s="33">
        <v>0</v>
      </c>
      <c r="DM521" s="33">
        <v>0</v>
      </c>
      <c r="DN521" s="33">
        <v>0</v>
      </c>
      <c r="DO521" s="33">
        <v>0</v>
      </c>
      <c r="DP521" s="33">
        <v>0</v>
      </c>
      <c r="DQ521" s="33">
        <v>0</v>
      </c>
      <c r="DR521" s="33">
        <v>0</v>
      </c>
      <c r="DS521" s="33">
        <v>0</v>
      </c>
      <c r="DT521" s="33">
        <v>0</v>
      </c>
      <c r="DU521" s="33">
        <v>0</v>
      </c>
      <c r="DV521" s="33">
        <v>0</v>
      </c>
      <c r="DW521" s="33">
        <v>0</v>
      </c>
      <c r="DX521" s="33">
        <v>0</v>
      </c>
      <c r="DY521" s="33">
        <v>0</v>
      </c>
      <c r="DZ521" s="33">
        <v>0</v>
      </c>
      <c r="EA521" s="33">
        <v>0</v>
      </c>
      <c r="EB521" s="33">
        <v>0</v>
      </c>
      <c r="EC521" s="33">
        <v>0</v>
      </c>
      <c r="ED521" s="33">
        <v>0</v>
      </c>
      <c r="EE521" s="33">
        <v>0</v>
      </c>
      <c r="EF521" s="33">
        <v>0</v>
      </c>
      <c r="EG521" s="33">
        <v>0</v>
      </c>
      <c r="EH521" s="33">
        <v>0</v>
      </c>
      <c r="EI521" s="33">
        <v>0</v>
      </c>
      <c r="EJ521" s="33">
        <v>0</v>
      </c>
      <c r="EK521" s="33">
        <v>0</v>
      </c>
      <c r="EL521" s="33">
        <v>0</v>
      </c>
      <c r="EM521" s="33">
        <v>0</v>
      </c>
      <c r="EN521" s="33">
        <v>0</v>
      </c>
      <c r="EO521" s="33">
        <v>0</v>
      </c>
      <c r="EP521" s="33">
        <v>0</v>
      </c>
      <c r="EQ521" s="33">
        <v>0</v>
      </c>
      <c r="ER521" s="33">
        <v>0</v>
      </c>
      <c r="ES521" s="33">
        <v>0</v>
      </c>
      <c r="ET521" s="33">
        <v>0</v>
      </c>
      <c r="EU521" s="33">
        <v>0</v>
      </c>
      <c r="EV521" s="33">
        <v>0</v>
      </c>
      <c r="EW521" s="33">
        <v>0</v>
      </c>
      <c r="EX521" s="33">
        <v>0</v>
      </c>
      <c r="EY521" s="33">
        <v>0</v>
      </c>
      <c r="EZ521" s="33">
        <v>0</v>
      </c>
      <c r="FA521" s="33">
        <v>0</v>
      </c>
      <c r="FB521" s="33">
        <v>0</v>
      </c>
      <c r="FC521" s="33">
        <v>0</v>
      </c>
    </row>
    <row r="522" spans="2:159" x14ac:dyDescent="0.25">
      <c r="B522" s="33" t="s">
        <v>232</v>
      </c>
      <c r="C522" s="33" t="s">
        <v>36</v>
      </c>
    </row>
    <row r="523" spans="2:159" x14ac:dyDescent="0.25">
      <c r="B523" s="33" t="s">
        <v>232</v>
      </c>
      <c r="C523" s="33" t="s">
        <v>37</v>
      </c>
    </row>
    <row r="524" spans="2:159" x14ac:dyDescent="0.25">
      <c r="B524" s="33" t="s">
        <v>232</v>
      </c>
      <c r="C524" s="33" t="s">
        <v>38</v>
      </c>
    </row>
    <row r="525" spans="2:159" x14ac:dyDescent="0.25">
      <c r="B525" s="33" t="s">
        <v>232</v>
      </c>
      <c r="C525" s="33" t="s">
        <v>39</v>
      </c>
    </row>
    <row r="526" spans="2:159" x14ac:dyDescent="0.25">
      <c r="B526" s="33" t="s">
        <v>232</v>
      </c>
      <c r="C526" s="33" t="s">
        <v>40</v>
      </c>
    </row>
    <row r="527" spans="2:159" x14ac:dyDescent="0.25">
      <c r="B527" s="33" t="s">
        <v>232</v>
      </c>
      <c r="C527" s="33" t="s">
        <v>41</v>
      </c>
    </row>
    <row r="528" spans="2:159" x14ac:dyDescent="0.25">
      <c r="B528" s="33" t="s">
        <v>232</v>
      </c>
      <c r="C528" s="33" t="s">
        <v>42</v>
      </c>
    </row>
    <row r="529" spans="2:159" x14ac:dyDescent="0.25">
      <c r="B529" s="33" t="s">
        <v>232</v>
      </c>
      <c r="C529" s="33" t="s">
        <v>43</v>
      </c>
    </row>
    <row r="530" spans="2:159" x14ac:dyDescent="0.25">
      <c r="B530" s="33" t="s">
        <v>232</v>
      </c>
      <c r="C530" s="33" t="s">
        <v>44</v>
      </c>
    </row>
    <row r="531" spans="2:159" x14ac:dyDescent="0.25">
      <c r="B531" s="33" t="s">
        <v>232</v>
      </c>
      <c r="C531" s="33" t="s">
        <v>45</v>
      </c>
    </row>
    <row r="532" spans="2:159" x14ac:dyDescent="0.25">
      <c r="B532" s="33" t="s">
        <v>232</v>
      </c>
      <c r="C532" s="33" t="s">
        <v>46</v>
      </c>
    </row>
    <row r="533" spans="2:159" x14ac:dyDescent="0.25">
      <c r="B533" s="33" t="s">
        <v>232</v>
      </c>
      <c r="C533" s="33" t="s">
        <v>15</v>
      </c>
      <c r="D533" s="33">
        <v>0</v>
      </c>
      <c r="E533" s="33">
        <v>0</v>
      </c>
      <c r="F533" s="33">
        <v>0</v>
      </c>
      <c r="G533" s="33">
        <v>0</v>
      </c>
      <c r="H533" s="33">
        <v>0</v>
      </c>
      <c r="I533" s="33">
        <v>0</v>
      </c>
      <c r="J533" s="33">
        <v>0</v>
      </c>
      <c r="K533" s="33">
        <v>0</v>
      </c>
      <c r="L533" s="33">
        <v>0</v>
      </c>
      <c r="M533" s="33">
        <v>0</v>
      </c>
      <c r="N533" s="33">
        <v>0</v>
      </c>
      <c r="O533" s="33">
        <v>0</v>
      </c>
      <c r="P533" s="33">
        <v>0</v>
      </c>
      <c r="Q533" s="33">
        <v>0</v>
      </c>
      <c r="R533" s="33">
        <v>0</v>
      </c>
      <c r="S533" s="33">
        <v>0</v>
      </c>
      <c r="T533" s="33">
        <v>0</v>
      </c>
      <c r="U533" s="33">
        <v>0</v>
      </c>
      <c r="V533" s="33">
        <v>0</v>
      </c>
      <c r="W533" s="33">
        <v>0</v>
      </c>
      <c r="X533" s="33">
        <v>0</v>
      </c>
      <c r="Y533" s="33">
        <v>0</v>
      </c>
      <c r="Z533" s="33">
        <v>0</v>
      </c>
      <c r="AA533" s="33">
        <v>0</v>
      </c>
      <c r="AB533" s="33">
        <v>0</v>
      </c>
      <c r="AC533" s="33">
        <v>0</v>
      </c>
      <c r="AD533" s="33">
        <v>0</v>
      </c>
      <c r="AE533" s="33">
        <v>0</v>
      </c>
      <c r="AF533" s="33">
        <v>0</v>
      </c>
      <c r="AG533" s="33">
        <v>0</v>
      </c>
      <c r="AH533" s="33">
        <v>0</v>
      </c>
      <c r="AI533" s="33">
        <v>0</v>
      </c>
      <c r="AJ533" s="33">
        <v>0</v>
      </c>
      <c r="AK533" s="33">
        <v>0</v>
      </c>
      <c r="AL533" s="33">
        <v>0</v>
      </c>
      <c r="AM533" s="33">
        <v>0</v>
      </c>
      <c r="AN533" s="33">
        <v>0</v>
      </c>
      <c r="AO533" s="33">
        <v>0</v>
      </c>
      <c r="AP533" s="33">
        <v>0</v>
      </c>
      <c r="AQ533" s="33">
        <v>0</v>
      </c>
      <c r="AR533" s="33">
        <v>0</v>
      </c>
      <c r="AS533" s="33">
        <v>0</v>
      </c>
      <c r="AT533" s="33">
        <v>0</v>
      </c>
      <c r="AU533" s="33">
        <v>0</v>
      </c>
      <c r="AV533" s="33">
        <v>0</v>
      </c>
      <c r="AW533" s="33">
        <v>0</v>
      </c>
      <c r="AX533" s="33">
        <v>0</v>
      </c>
      <c r="AY533" s="33">
        <v>0</v>
      </c>
      <c r="AZ533" s="33">
        <v>0</v>
      </c>
      <c r="BA533" s="33">
        <v>0</v>
      </c>
      <c r="BB533" s="33">
        <v>0</v>
      </c>
      <c r="BC533" s="33">
        <v>0</v>
      </c>
      <c r="BD533" s="33">
        <v>0</v>
      </c>
      <c r="BE533" s="33">
        <v>0</v>
      </c>
      <c r="BF533" s="33">
        <v>0</v>
      </c>
      <c r="BG533" s="33">
        <v>0</v>
      </c>
      <c r="BH533" s="33">
        <v>0</v>
      </c>
      <c r="BI533" s="33">
        <v>0</v>
      </c>
      <c r="BJ533" s="33">
        <v>0</v>
      </c>
      <c r="BK533" s="33">
        <v>0</v>
      </c>
      <c r="BL533" s="33">
        <v>0</v>
      </c>
      <c r="BM533" s="33">
        <v>0</v>
      </c>
      <c r="BN533" s="33">
        <v>0</v>
      </c>
      <c r="BO533" s="33">
        <v>0</v>
      </c>
      <c r="BP533" s="33">
        <v>0</v>
      </c>
      <c r="BQ533" s="33">
        <v>0</v>
      </c>
      <c r="BR533" s="33">
        <v>0</v>
      </c>
      <c r="BS533" s="33">
        <v>0</v>
      </c>
      <c r="BT533" s="33">
        <v>0</v>
      </c>
      <c r="BU533" s="33">
        <v>0</v>
      </c>
      <c r="BV533" s="33">
        <v>0</v>
      </c>
      <c r="BW533" s="33">
        <v>0</v>
      </c>
      <c r="BX533" s="33">
        <v>0</v>
      </c>
      <c r="BY533" s="33">
        <v>0</v>
      </c>
      <c r="BZ533" s="33">
        <v>0</v>
      </c>
      <c r="CA533" s="33">
        <v>0</v>
      </c>
      <c r="CB533" s="33">
        <v>0</v>
      </c>
      <c r="CC533" s="33">
        <v>0</v>
      </c>
      <c r="CD533" s="33">
        <v>0</v>
      </c>
      <c r="CE533" s="33">
        <v>0</v>
      </c>
      <c r="CF533" s="33">
        <v>0</v>
      </c>
      <c r="CG533" s="33">
        <v>0</v>
      </c>
      <c r="CH533" s="33">
        <v>0</v>
      </c>
      <c r="CI533" s="33">
        <v>0</v>
      </c>
      <c r="CJ533" s="33">
        <v>0</v>
      </c>
      <c r="CK533" s="33">
        <v>0</v>
      </c>
      <c r="CL533" s="33">
        <v>0</v>
      </c>
      <c r="CM533" s="33">
        <v>0</v>
      </c>
      <c r="CN533" s="33">
        <v>0</v>
      </c>
      <c r="CO533" s="33">
        <v>0</v>
      </c>
      <c r="CP533" s="33">
        <v>0</v>
      </c>
      <c r="CQ533" s="33">
        <v>0</v>
      </c>
      <c r="CR533" s="33">
        <v>0</v>
      </c>
      <c r="CS533" s="33">
        <v>0</v>
      </c>
      <c r="CT533" s="33">
        <v>0</v>
      </c>
      <c r="CU533" s="33">
        <v>0</v>
      </c>
      <c r="CV533" s="33">
        <v>0</v>
      </c>
      <c r="CW533" s="33">
        <v>0</v>
      </c>
      <c r="CX533" s="33">
        <v>0</v>
      </c>
      <c r="CY533" s="33">
        <v>0</v>
      </c>
      <c r="CZ533" s="33">
        <v>0</v>
      </c>
      <c r="DA533" s="33">
        <v>0</v>
      </c>
      <c r="DB533" s="33">
        <v>0</v>
      </c>
      <c r="DC533" s="33">
        <v>0</v>
      </c>
      <c r="DD533" s="33">
        <v>0</v>
      </c>
      <c r="DE533" s="33">
        <v>0</v>
      </c>
      <c r="DF533" s="33">
        <v>0</v>
      </c>
      <c r="DG533" s="33">
        <v>0</v>
      </c>
      <c r="DH533" s="33">
        <v>0</v>
      </c>
      <c r="DI533" s="33">
        <v>0</v>
      </c>
      <c r="DJ533" s="33">
        <v>0</v>
      </c>
      <c r="DK533" s="33">
        <v>0</v>
      </c>
      <c r="DL533" s="33">
        <v>0</v>
      </c>
      <c r="DM533" s="33">
        <v>0</v>
      </c>
      <c r="DN533" s="33">
        <v>0</v>
      </c>
      <c r="DO533" s="33">
        <v>0</v>
      </c>
      <c r="DP533" s="33">
        <v>0</v>
      </c>
      <c r="DQ533" s="33">
        <v>0</v>
      </c>
      <c r="DR533" s="33">
        <v>0</v>
      </c>
      <c r="DS533" s="33">
        <v>0</v>
      </c>
      <c r="DT533" s="33">
        <v>0</v>
      </c>
      <c r="DU533" s="33">
        <v>0</v>
      </c>
      <c r="DV533" s="33">
        <v>0</v>
      </c>
      <c r="DW533" s="33">
        <v>0</v>
      </c>
      <c r="DX533" s="33">
        <v>0</v>
      </c>
      <c r="DY533" s="33">
        <v>0</v>
      </c>
      <c r="DZ533" s="33">
        <v>0</v>
      </c>
      <c r="EA533" s="33">
        <v>0</v>
      </c>
      <c r="EB533" s="33">
        <v>0</v>
      </c>
      <c r="EC533" s="33">
        <v>0</v>
      </c>
      <c r="ED533" s="33">
        <v>0</v>
      </c>
      <c r="EE533" s="33">
        <v>0</v>
      </c>
      <c r="EF533" s="33">
        <v>0</v>
      </c>
      <c r="EG533" s="33">
        <v>0</v>
      </c>
      <c r="EH533" s="33">
        <v>0</v>
      </c>
      <c r="EI533" s="33">
        <v>0</v>
      </c>
      <c r="EJ533" s="33">
        <v>0</v>
      </c>
      <c r="EK533" s="33">
        <v>0</v>
      </c>
      <c r="EL533" s="33">
        <v>0</v>
      </c>
      <c r="EM533" s="33">
        <v>0</v>
      </c>
      <c r="EN533" s="33">
        <v>0</v>
      </c>
      <c r="EO533" s="33">
        <v>0</v>
      </c>
      <c r="EP533" s="33">
        <v>0</v>
      </c>
      <c r="EQ533" s="33">
        <v>0</v>
      </c>
      <c r="ER533" s="33">
        <v>0</v>
      </c>
      <c r="ES533" s="33">
        <v>0</v>
      </c>
      <c r="ET533" s="33">
        <v>0</v>
      </c>
      <c r="EU533" s="33">
        <v>0</v>
      </c>
      <c r="EV533" s="33">
        <v>0</v>
      </c>
      <c r="EW533" s="33">
        <v>0</v>
      </c>
      <c r="EX533" s="33">
        <v>0</v>
      </c>
      <c r="EY533" s="33">
        <v>0</v>
      </c>
      <c r="EZ533" s="33">
        <v>0</v>
      </c>
      <c r="FA533" s="33">
        <v>0</v>
      </c>
      <c r="FB533" s="33">
        <v>0</v>
      </c>
      <c r="FC533" s="33">
        <v>0</v>
      </c>
    </row>
    <row r="534" spans="2:159" x14ac:dyDescent="0.25">
      <c r="B534" s="33" t="s">
        <v>233</v>
      </c>
      <c r="C534" s="33" t="s">
        <v>36</v>
      </c>
    </row>
    <row r="535" spans="2:159" x14ac:dyDescent="0.25">
      <c r="B535" s="33" t="s">
        <v>233</v>
      </c>
      <c r="C535" s="33" t="s">
        <v>37</v>
      </c>
    </row>
    <row r="536" spans="2:159" x14ac:dyDescent="0.25">
      <c r="B536" s="33" t="s">
        <v>233</v>
      </c>
      <c r="C536" s="33" t="s">
        <v>38</v>
      </c>
    </row>
    <row r="537" spans="2:159" x14ac:dyDescent="0.25">
      <c r="B537" s="33" t="s">
        <v>233</v>
      </c>
      <c r="C537" s="33" t="s">
        <v>39</v>
      </c>
    </row>
    <row r="538" spans="2:159" x14ac:dyDescent="0.25">
      <c r="B538" s="33" t="s">
        <v>233</v>
      </c>
      <c r="C538" s="33" t="s">
        <v>40</v>
      </c>
    </row>
    <row r="539" spans="2:159" x14ac:dyDescent="0.25">
      <c r="B539" s="33" t="s">
        <v>233</v>
      </c>
      <c r="C539" s="33" t="s">
        <v>41</v>
      </c>
    </row>
    <row r="540" spans="2:159" x14ac:dyDescent="0.25">
      <c r="B540" s="33" t="s">
        <v>233</v>
      </c>
      <c r="C540" s="33" t="s">
        <v>42</v>
      </c>
    </row>
    <row r="541" spans="2:159" x14ac:dyDescent="0.25">
      <c r="B541" s="33" t="s">
        <v>233</v>
      </c>
      <c r="C541" s="33" t="s">
        <v>43</v>
      </c>
    </row>
    <row r="542" spans="2:159" x14ac:dyDescent="0.25">
      <c r="B542" s="33" t="s">
        <v>233</v>
      </c>
      <c r="C542" s="33" t="s">
        <v>44</v>
      </c>
    </row>
    <row r="543" spans="2:159" x14ac:dyDescent="0.25">
      <c r="B543" s="33" t="s">
        <v>233</v>
      </c>
      <c r="C543" s="33" t="s">
        <v>45</v>
      </c>
    </row>
    <row r="544" spans="2:159" x14ac:dyDescent="0.25">
      <c r="B544" s="33" t="s">
        <v>233</v>
      </c>
      <c r="C544" s="33" t="s">
        <v>46</v>
      </c>
    </row>
    <row r="545" spans="2:159" x14ac:dyDescent="0.25">
      <c r="B545" s="33" t="s">
        <v>233</v>
      </c>
      <c r="C545" s="33" t="s">
        <v>15</v>
      </c>
      <c r="D545" s="33">
        <v>0</v>
      </c>
      <c r="E545" s="33">
        <v>0</v>
      </c>
      <c r="F545" s="33">
        <v>0</v>
      </c>
      <c r="G545" s="33">
        <v>0</v>
      </c>
      <c r="H545" s="33">
        <v>0</v>
      </c>
      <c r="I545" s="33">
        <v>0</v>
      </c>
      <c r="J545" s="33">
        <v>0</v>
      </c>
      <c r="K545" s="33">
        <v>0</v>
      </c>
      <c r="L545" s="33">
        <v>0</v>
      </c>
      <c r="M545" s="33">
        <v>0</v>
      </c>
      <c r="N545" s="33">
        <v>0</v>
      </c>
      <c r="O545" s="33">
        <v>0</v>
      </c>
      <c r="P545" s="33">
        <v>0</v>
      </c>
      <c r="Q545" s="33">
        <v>0</v>
      </c>
      <c r="R545" s="33">
        <v>0</v>
      </c>
      <c r="S545" s="33">
        <v>0</v>
      </c>
      <c r="T545" s="33">
        <v>0</v>
      </c>
      <c r="U545" s="33">
        <v>0</v>
      </c>
      <c r="V545" s="33">
        <v>0</v>
      </c>
      <c r="W545" s="33">
        <v>0</v>
      </c>
      <c r="X545" s="33">
        <v>0</v>
      </c>
      <c r="Y545" s="33">
        <v>0</v>
      </c>
      <c r="Z545" s="33">
        <v>0</v>
      </c>
      <c r="AA545" s="33">
        <v>0</v>
      </c>
      <c r="AB545" s="33">
        <v>0</v>
      </c>
      <c r="AC545" s="33">
        <v>0</v>
      </c>
      <c r="AD545" s="33">
        <v>0</v>
      </c>
      <c r="AE545" s="33">
        <v>0</v>
      </c>
      <c r="AF545" s="33">
        <v>0</v>
      </c>
      <c r="AG545" s="33">
        <v>0</v>
      </c>
      <c r="AH545" s="33">
        <v>0</v>
      </c>
      <c r="AI545" s="33">
        <v>0</v>
      </c>
      <c r="AJ545" s="33">
        <v>0</v>
      </c>
      <c r="AK545" s="33">
        <v>0</v>
      </c>
      <c r="AL545" s="33">
        <v>0</v>
      </c>
      <c r="AM545" s="33">
        <v>0</v>
      </c>
      <c r="AN545" s="33">
        <v>0</v>
      </c>
      <c r="AO545" s="33">
        <v>0</v>
      </c>
      <c r="AP545" s="33">
        <v>0</v>
      </c>
      <c r="AQ545" s="33">
        <v>0</v>
      </c>
      <c r="AR545" s="33">
        <v>0</v>
      </c>
      <c r="AS545" s="33">
        <v>0</v>
      </c>
      <c r="AT545" s="33">
        <v>0</v>
      </c>
      <c r="AU545" s="33">
        <v>0</v>
      </c>
      <c r="AV545" s="33">
        <v>0</v>
      </c>
      <c r="AW545" s="33">
        <v>0</v>
      </c>
      <c r="AX545" s="33">
        <v>0</v>
      </c>
      <c r="AY545" s="33">
        <v>0</v>
      </c>
      <c r="AZ545" s="33">
        <v>0</v>
      </c>
      <c r="BA545" s="33">
        <v>0</v>
      </c>
      <c r="BB545" s="33">
        <v>0</v>
      </c>
      <c r="BC545" s="33">
        <v>0</v>
      </c>
      <c r="BD545" s="33">
        <v>0</v>
      </c>
      <c r="BE545" s="33">
        <v>0</v>
      </c>
      <c r="BF545" s="33">
        <v>0</v>
      </c>
      <c r="BG545" s="33">
        <v>0</v>
      </c>
      <c r="BH545" s="33">
        <v>0</v>
      </c>
      <c r="BI545" s="33">
        <v>0</v>
      </c>
      <c r="BJ545" s="33">
        <v>0</v>
      </c>
      <c r="BK545" s="33">
        <v>0</v>
      </c>
      <c r="BL545" s="33">
        <v>0</v>
      </c>
      <c r="BM545" s="33">
        <v>0</v>
      </c>
      <c r="BN545" s="33">
        <v>0</v>
      </c>
      <c r="BO545" s="33">
        <v>0</v>
      </c>
      <c r="BP545" s="33">
        <v>0</v>
      </c>
      <c r="BQ545" s="33">
        <v>0</v>
      </c>
      <c r="BR545" s="33">
        <v>0</v>
      </c>
      <c r="BS545" s="33">
        <v>0</v>
      </c>
      <c r="BT545" s="33">
        <v>0</v>
      </c>
      <c r="BU545" s="33">
        <v>0</v>
      </c>
      <c r="BV545" s="33">
        <v>0</v>
      </c>
      <c r="BW545" s="33">
        <v>0</v>
      </c>
      <c r="BX545" s="33">
        <v>0</v>
      </c>
      <c r="BY545" s="33">
        <v>0</v>
      </c>
      <c r="BZ545" s="33">
        <v>0</v>
      </c>
      <c r="CA545" s="33">
        <v>0</v>
      </c>
      <c r="CB545" s="33">
        <v>0</v>
      </c>
      <c r="CC545" s="33">
        <v>0</v>
      </c>
      <c r="CD545" s="33">
        <v>0</v>
      </c>
      <c r="CE545" s="33">
        <v>0</v>
      </c>
      <c r="CF545" s="33">
        <v>0</v>
      </c>
      <c r="CG545" s="33">
        <v>0</v>
      </c>
      <c r="CH545" s="33">
        <v>0</v>
      </c>
      <c r="CI545" s="33">
        <v>0</v>
      </c>
      <c r="CJ545" s="33">
        <v>0</v>
      </c>
      <c r="CK545" s="33">
        <v>0</v>
      </c>
      <c r="CL545" s="33">
        <v>0</v>
      </c>
      <c r="CM545" s="33">
        <v>0</v>
      </c>
      <c r="CN545" s="33">
        <v>0</v>
      </c>
      <c r="CO545" s="33">
        <v>0</v>
      </c>
      <c r="CP545" s="33">
        <v>0</v>
      </c>
      <c r="CQ545" s="33">
        <v>0</v>
      </c>
      <c r="CR545" s="33">
        <v>0</v>
      </c>
      <c r="CS545" s="33">
        <v>0</v>
      </c>
      <c r="CT545" s="33">
        <v>0</v>
      </c>
      <c r="CU545" s="33">
        <v>0</v>
      </c>
      <c r="CV545" s="33">
        <v>0</v>
      </c>
      <c r="CW545" s="33">
        <v>0</v>
      </c>
      <c r="CX545" s="33">
        <v>0</v>
      </c>
      <c r="CY545" s="33">
        <v>0</v>
      </c>
      <c r="CZ545" s="33">
        <v>0</v>
      </c>
      <c r="DA545" s="33">
        <v>0</v>
      </c>
      <c r="DB545" s="33">
        <v>0</v>
      </c>
      <c r="DC545" s="33">
        <v>0</v>
      </c>
      <c r="DD545" s="33">
        <v>0</v>
      </c>
      <c r="DE545" s="33">
        <v>0</v>
      </c>
      <c r="DF545" s="33">
        <v>0</v>
      </c>
      <c r="DG545" s="33">
        <v>0</v>
      </c>
      <c r="DH545" s="33">
        <v>0</v>
      </c>
      <c r="DI545" s="33">
        <v>0</v>
      </c>
      <c r="DJ545" s="33">
        <v>0</v>
      </c>
      <c r="DK545" s="33">
        <v>0</v>
      </c>
      <c r="DL545" s="33">
        <v>0</v>
      </c>
      <c r="DM545" s="33">
        <v>0</v>
      </c>
      <c r="DN545" s="33">
        <v>0</v>
      </c>
      <c r="DO545" s="33">
        <v>0</v>
      </c>
      <c r="DP545" s="33">
        <v>0</v>
      </c>
      <c r="DQ545" s="33">
        <v>0</v>
      </c>
      <c r="DR545" s="33">
        <v>0</v>
      </c>
      <c r="DS545" s="33">
        <v>0</v>
      </c>
      <c r="DT545" s="33">
        <v>0</v>
      </c>
      <c r="DU545" s="33">
        <v>0</v>
      </c>
      <c r="DV545" s="33">
        <v>0</v>
      </c>
      <c r="DW545" s="33">
        <v>0</v>
      </c>
      <c r="DX545" s="33">
        <v>0</v>
      </c>
      <c r="DY545" s="33">
        <v>0</v>
      </c>
      <c r="DZ545" s="33">
        <v>0</v>
      </c>
      <c r="EA545" s="33">
        <v>0</v>
      </c>
      <c r="EB545" s="33">
        <v>0</v>
      </c>
      <c r="EC545" s="33">
        <v>0</v>
      </c>
      <c r="ED545" s="33">
        <v>0</v>
      </c>
      <c r="EE545" s="33">
        <v>0</v>
      </c>
      <c r="EF545" s="33">
        <v>0</v>
      </c>
      <c r="EG545" s="33">
        <v>0</v>
      </c>
      <c r="EH545" s="33">
        <v>0</v>
      </c>
      <c r="EI545" s="33">
        <v>0</v>
      </c>
      <c r="EJ545" s="33">
        <v>0</v>
      </c>
      <c r="EK545" s="33">
        <v>0</v>
      </c>
      <c r="EL545" s="33">
        <v>0</v>
      </c>
      <c r="EM545" s="33">
        <v>0</v>
      </c>
      <c r="EN545" s="33">
        <v>0</v>
      </c>
      <c r="EO545" s="33">
        <v>0</v>
      </c>
      <c r="EP545" s="33">
        <v>0</v>
      </c>
      <c r="EQ545" s="33">
        <v>0</v>
      </c>
      <c r="ER545" s="33">
        <v>0</v>
      </c>
      <c r="ES545" s="33">
        <v>0</v>
      </c>
      <c r="ET545" s="33">
        <v>0</v>
      </c>
      <c r="EU545" s="33">
        <v>0</v>
      </c>
      <c r="EV545" s="33">
        <v>0</v>
      </c>
      <c r="EW545" s="33">
        <v>0</v>
      </c>
      <c r="EX545" s="33">
        <v>0</v>
      </c>
      <c r="EY545" s="33">
        <v>0</v>
      </c>
      <c r="EZ545" s="33">
        <v>0</v>
      </c>
      <c r="FA545" s="33">
        <v>0</v>
      </c>
      <c r="FB545" s="33">
        <v>0</v>
      </c>
      <c r="FC545" s="33">
        <v>0</v>
      </c>
    </row>
    <row r="546" spans="2:159" x14ac:dyDescent="0.25">
      <c r="B546" s="33" t="s">
        <v>234</v>
      </c>
      <c r="C546" s="33" t="s">
        <v>36</v>
      </c>
    </row>
    <row r="547" spans="2:159" x14ac:dyDescent="0.25">
      <c r="B547" s="33" t="s">
        <v>234</v>
      </c>
      <c r="C547" s="33" t="s">
        <v>37</v>
      </c>
    </row>
    <row r="548" spans="2:159" x14ac:dyDescent="0.25">
      <c r="B548" s="33" t="s">
        <v>234</v>
      </c>
      <c r="C548" s="33" t="s">
        <v>38</v>
      </c>
    </row>
    <row r="549" spans="2:159" x14ac:dyDescent="0.25">
      <c r="B549" s="33" t="s">
        <v>234</v>
      </c>
      <c r="C549" s="33" t="s">
        <v>39</v>
      </c>
    </row>
    <row r="550" spans="2:159" x14ac:dyDescent="0.25">
      <c r="B550" s="33" t="s">
        <v>234</v>
      </c>
      <c r="C550" s="33" t="s">
        <v>40</v>
      </c>
    </row>
    <row r="551" spans="2:159" x14ac:dyDescent="0.25">
      <c r="B551" s="33" t="s">
        <v>234</v>
      </c>
      <c r="C551" s="33" t="s">
        <v>41</v>
      </c>
    </row>
    <row r="552" spans="2:159" x14ac:dyDescent="0.25">
      <c r="B552" s="33" t="s">
        <v>234</v>
      </c>
      <c r="C552" s="33" t="s">
        <v>42</v>
      </c>
    </row>
    <row r="553" spans="2:159" x14ac:dyDescent="0.25">
      <c r="B553" s="33" t="s">
        <v>234</v>
      </c>
      <c r="C553" s="33" t="s">
        <v>43</v>
      </c>
    </row>
    <row r="554" spans="2:159" x14ac:dyDescent="0.25">
      <c r="B554" s="33" t="s">
        <v>234</v>
      </c>
      <c r="C554" s="33" t="s">
        <v>44</v>
      </c>
    </row>
    <row r="555" spans="2:159" x14ac:dyDescent="0.25">
      <c r="B555" s="33" t="s">
        <v>234</v>
      </c>
      <c r="C555" s="33" t="s">
        <v>45</v>
      </c>
    </row>
    <row r="556" spans="2:159" x14ac:dyDescent="0.25">
      <c r="B556" s="33" t="s">
        <v>234</v>
      </c>
      <c r="C556" s="33" t="s">
        <v>46</v>
      </c>
    </row>
    <row r="557" spans="2:159" x14ac:dyDescent="0.25">
      <c r="B557" s="33" t="s">
        <v>234</v>
      </c>
      <c r="C557" s="33" t="s">
        <v>15</v>
      </c>
      <c r="D557" s="33">
        <v>0</v>
      </c>
      <c r="E557" s="33">
        <v>0</v>
      </c>
      <c r="F557" s="33">
        <v>0</v>
      </c>
      <c r="G557" s="33">
        <v>0</v>
      </c>
      <c r="H557" s="33">
        <v>0</v>
      </c>
      <c r="I557" s="33">
        <v>0</v>
      </c>
      <c r="J557" s="33">
        <v>0</v>
      </c>
      <c r="K557" s="33">
        <v>0</v>
      </c>
      <c r="L557" s="33">
        <v>0</v>
      </c>
      <c r="M557" s="33">
        <v>0</v>
      </c>
      <c r="N557" s="33">
        <v>0</v>
      </c>
      <c r="O557" s="33">
        <v>0</v>
      </c>
      <c r="P557" s="33">
        <v>0</v>
      </c>
      <c r="Q557" s="33">
        <v>0</v>
      </c>
      <c r="R557" s="33">
        <v>0</v>
      </c>
      <c r="S557" s="33">
        <v>0</v>
      </c>
      <c r="T557" s="33">
        <v>0</v>
      </c>
      <c r="U557" s="33">
        <v>0</v>
      </c>
      <c r="V557" s="33">
        <v>0</v>
      </c>
      <c r="W557" s="33">
        <v>0</v>
      </c>
      <c r="X557" s="33">
        <v>0</v>
      </c>
      <c r="Y557" s="33">
        <v>0</v>
      </c>
      <c r="Z557" s="33">
        <v>0</v>
      </c>
      <c r="AA557" s="33">
        <v>0</v>
      </c>
      <c r="AB557" s="33">
        <v>0</v>
      </c>
      <c r="AC557" s="33">
        <v>0</v>
      </c>
      <c r="AD557" s="33">
        <v>0</v>
      </c>
      <c r="AE557" s="33">
        <v>0</v>
      </c>
      <c r="AF557" s="33">
        <v>0</v>
      </c>
      <c r="AG557" s="33">
        <v>0</v>
      </c>
      <c r="AH557" s="33">
        <v>0</v>
      </c>
      <c r="AI557" s="33">
        <v>0</v>
      </c>
      <c r="AJ557" s="33">
        <v>0</v>
      </c>
      <c r="AK557" s="33">
        <v>0</v>
      </c>
      <c r="AL557" s="33">
        <v>0</v>
      </c>
      <c r="AM557" s="33">
        <v>0</v>
      </c>
      <c r="AN557" s="33">
        <v>0</v>
      </c>
      <c r="AO557" s="33">
        <v>0</v>
      </c>
      <c r="AP557" s="33">
        <v>0</v>
      </c>
      <c r="AQ557" s="33">
        <v>0</v>
      </c>
      <c r="AR557" s="33">
        <v>0</v>
      </c>
      <c r="AS557" s="33">
        <v>0</v>
      </c>
      <c r="AT557" s="33">
        <v>0</v>
      </c>
      <c r="AU557" s="33">
        <v>0</v>
      </c>
      <c r="AV557" s="33">
        <v>0</v>
      </c>
      <c r="AW557" s="33">
        <v>0</v>
      </c>
      <c r="AX557" s="33">
        <v>0</v>
      </c>
      <c r="AY557" s="33">
        <v>0</v>
      </c>
      <c r="AZ557" s="33">
        <v>0</v>
      </c>
      <c r="BA557" s="33">
        <v>0</v>
      </c>
      <c r="BB557" s="33">
        <v>0</v>
      </c>
      <c r="BC557" s="33">
        <v>0</v>
      </c>
      <c r="BD557" s="33">
        <v>0</v>
      </c>
      <c r="BE557" s="33">
        <v>0</v>
      </c>
      <c r="BF557" s="33">
        <v>0</v>
      </c>
      <c r="BG557" s="33">
        <v>0</v>
      </c>
      <c r="BH557" s="33">
        <v>0</v>
      </c>
      <c r="BI557" s="33">
        <v>0</v>
      </c>
      <c r="BJ557" s="33">
        <v>0</v>
      </c>
      <c r="BK557" s="33">
        <v>0</v>
      </c>
      <c r="BL557" s="33">
        <v>0</v>
      </c>
      <c r="BM557" s="33">
        <v>0</v>
      </c>
      <c r="BN557" s="33">
        <v>0</v>
      </c>
      <c r="BO557" s="33">
        <v>0</v>
      </c>
      <c r="BP557" s="33">
        <v>0</v>
      </c>
      <c r="BQ557" s="33">
        <v>0</v>
      </c>
      <c r="BR557" s="33">
        <v>0</v>
      </c>
      <c r="BS557" s="33">
        <v>0</v>
      </c>
      <c r="BT557" s="33">
        <v>0</v>
      </c>
      <c r="BU557" s="33">
        <v>0</v>
      </c>
      <c r="BV557" s="33">
        <v>0</v>
      </c>
      <c r="BW557" s="33">
        <v>0</v>
      </c>
      <c r="BX557" s="33">
        <v>0</v>
      </c>
      <c r="BY557" s="33">
        <v>0</v>
      </c>
      <c r="BZ557" s="33">
        <v>0</v>
      </c>
      <c r="CA557" s="33">
        <v>0</v>
      </c>
      <c r="CB557" s="33">
        <v>0</v>
      </c>
      <c r="CC557" s="33">
        <v>0</v>
      </c>
      <c r="CD557" s="33">
        <v>0</v>
      </c>
      <c r="CE557" s="33">
        <v>0</v>
      </c>
      <c r="CF557" s="33">
        <v>0</v>
      </c>
      <c r="CG557" s="33">
        <v>0</v>
      </c>
      <c r="CH557" s="33">
        <v>0</v>
      </c>
      <c r="CI557" s="33">
        <v>0</v>
      </c>
      <c r="CJ557" s="33">
        <v>0</v>
      </c>
      <c r="CK557" s="33">
        <v>0</v>
      </c>
      <c r="CL557" s="33">
        <v>0</v>
      </c>
      <c r="CM557" s="33">
        <v>0</v>
      </c>
      <c r="CN557" s="33">
        <v>0</v>
      </c>
      <c r="CO557" s="33">
        <v>0</v>
      </c>
      <c r="CP557" s="33">
        <v>0</v>
      </c>
      <c r="CQ557" s="33">
        <v>0</v>
      </c>
      <c r="CR557" s="33">
        <v>0</v>
      </c>
      <c r="CS557" s="33">
        <v>0</v>
      </c>
      <c r="CT557" s="33">
        <v>0</v>
      </c>
      <c r="CU557" s="33">
        <v>0</v>
      </c>
      <c r="CV557" s="33">
        <v>0</v>
      </c>
      <c r="CW557" s="33">
        <v>0</v>
      </c>
      <c r="CX557" s="33">
        <v>0</v>
      </c>
      <c r="CY557" s="33">
        <v>0</v>
      </c>
      <c r="CZ557" s="33">
        <v>0</v>
      </c>
      <c r="DA557" s="33">
        <v>0</v>
      </c>
      <c r="DB557" s="33">
        <v>0</v>
      </c>
      <c r="DC557" s="33">
        <v>0</v>
      </c>
      <c r="DD557" s="33">
        <v>0</v>
      </c>
      <c r="DE557" s="33">
        <v>0</v>
      </c>
      <c r="DF557" s="33">
        <v>0</v>
      </c>
      <c r="DG557" s="33">
        <v>0</v>
      </c>
      <c r="DH557" s="33">
        <v>0</v>
      </c>
      <c r="DI557" s="33">
        <v>0</v>
      </c>
      <c r="DJ557" s="33">
        <v>0</v>
      </c>
      <c r="DK557" s="33">
        <v>0</v>
      </c>
      <c r="DL557" s="33">
        <v>0</v>
      </c>
      <c r="DM557" s="33">
        <v>0</v>
      </c>
      <c r="DN557" s="33">
        <v>0</v>
      </c>
      <c r="DO557" s="33">
        <v>0</v>
      </c>
      <c r="DP557" s="33">
        <v>0</v>
      </c>
      <c r="DQ557" s="33">
        <v>0</v>
      </c>
      <c r="DR557" s="33">
        <v>0</v>
      </c>
      <c r="DS557" s="33">
        <v>0</v>
      </c>
      <c r="DT557" s="33">
        <v>0</v>
      </c>
      <c r="DU557" s="33">
        <v>0</v>
      </c>
      <c r="DV557" s="33">
        <v>0</v>
      </c>
      <c r="DW557" s="33">
        <v>0</v>
      </c>
      <c r="DX557" s="33">
        <v>0</v>
      </c>
      <c r="DY557" s="33">
        <v>0</v>
      </c>
      <c r="DZ557" s="33">
        <v>0</v>
      </c>
      <c r="EA557" s="33">
        <v>0</v>
      </c>
      <c r="EB557" s="33">
        <v>0</v>
      </c>
      <c r="EC557" s="33">
        <v>0</v>
      </c>
      <c r="ED557" s="33">
        <v>0</v>
      </c>
      <c r="EE557" s="33">
        <v>0</v>
      </c>
      <c r="EF557" s="33">
        <v>0</v>
      </c>
      <c r="EG557" s="33">
        <v>0</v>
      </c>
      <c r="EH557" s="33">
        <v>0</v>
      </c>
      <c r="EI557" s="33">
        <v>0</v>
      </c>
      <c r="EJ557" s="33">
        <v>0</v>
      </c>
      <c r="EK557" s="33">
        <v>0</v>
      </c>
      <c r="EL557" s="33">
        <v>0</v>
      </c>
      <c r="EM557" s="33">
        <v>0</v>
      </c>
      <c r="EN557" s="33">
        <v>0</v>
      </c>
      <c r="EO557" s="33">
        <v>0</v>
      </c>
      <c r="EP557" s="33">
        <v>0</v>
      </c>
      <c r="EQ557" s="33">
        <v>0</v>
      </c>
      <c r="ER557" s="33">
        <v>0</v>
      </c>
      <c r="ES557" s="33">
        <v>0</v>
      </c>
      <c r="ET557" s="33">
        <v>0</v>
      </c>
      <c r="EU557" s="33">
        <v>0</v>
      </c>
      <c r="EV557" s="33">
        <v>0</v>
      </c>
      <c r="EW557" s="33">
        <v>0</v>
      </c>
      <c r="EX557" s="33">
        <v>0</v>
      </c>
      <c r="EY557" s="33">
        <v>0</v>
      </c>
      <c r="EZ557" s="33">
        <v>0</v>
      </c>
      <c r="FA557" s="33">
        <v>0</v>
      </c>
      <c r="FB557" s="33">
        <v>0</v>
      </c>
      <c r="FC557" s="33">
        <v>0</v>
      </c>
    </row>
    <row r="558" spans="2:159" x14ac:dyDescent="0.25">
      <c r="B558" s="33" t="s">
        <v>235</v>
      </c>
      <c r="C558" s="33" t="s">
        <v>36</v>
      </c>
    </row>
    <row r="559" spans="2:159" x14ac:dyDescent="0.25">
      <c r="B559" s="33" t="s">
        <v>235</v>
      </c>
      <c r="C559" s="33" t="s">
        <v>37</v>
      </c>
    </row>
    <row r="560" spans="2:159" x14ac:dyDescent="0.25">
      <c r="B560" s="33" t="s">
        <v>235</v>
      </c>
      <c r="C560" s="33" t="s">
        <v>38</v>
      </c>
    </row>
    <row r="561" spans="2:159" x14ac:dyDescent="0.25">
      <c r="B561" s="33" t="s">
        <v>235</v>
      </c>
      <c r="C561" s="33" t="s">
        <v>39</v>
      </c>
    </row>
    <row r="562" spans="2:159" x14ac:dyDescent="0.25">
      <c r="B562" s="33" t="s">
        <v>235</v>
      </c>
      <c r="C562" s="33" t="s">
        <v>40</v>
      </c>
    </row>
    <row r="563" spans="2:159" x14ac:dyDescent="0.25">
      <c r="B563" s="33" t="s">
        <v>235</v>
      </c>
      <c r="C563" s="33" t="s">
        <v>41</v>
      </c>
    </row>
    <row r="564" spans="2:159" x14ac:dyDescent="0.25">
      <c r="B564" s="33" t="s">
        <v>235</v>
      </c>
      <c r="C564" s="33" t="s">
        <v>42</v>
      </c>
    </row>
    <row r="565" spans="2:159" x14ac:dyDescent="0.25">
      <c r="B565" s="33" t="s">
        <v>235</v>
      </c>
      <c r="C565" s="33" t="s">
        <v>43</v>
      </c>
    </row>
    <row r="566" spans="2:159" x14ac:dyDescent="0.25">
      <c r="B566" s="33" t="s">
        <v>235</v>
      </c>
      <c r="C566" s="33" t="s">
        <v>44</v>
      </c>
    </row>
    <row r="567" spans="2:159" x14ac:dyDescent="0.25">
      <c r="B567" s="33" t="s">
        <v>235</v>
      </c>
      <c r="C567" s="33" t="s">
        <v>45</v>
      </c>
    </row>
    <row r="568" spans="2:159" x14ac:dyDescent="0.25">
      <c r="B568" s="33" t="s">
        <v>235</v>
      </c>
      <c r="C568" s="33" t="s">
        <v>46</v>
      </c>
    </row>
    <row r="569" spans="2:159" x14ac:dyDescent="0.25">
      <c r="B569" s="33" t="s">
        <v>235</v>
      </c>
      <c r="C569" s="33" t="s">
        <v>15</v>
      </c>
      <c r="D569" s="33">
        <v>0</v>
      </c>
      <c r="E569" s="33">
        <v>0</v>
      </c>
      <c r="F569" s="33">
        <v>0</v>
      </c>
      <c r="G569" s="33">
        <v>0</v>
      </c>
      <c r="H569" s="33">
        <v>0</v>
      </c>
      <c r="I569" s="33">
        <v>0</v>
      </c>
      <c r="J569" s="33">
        <v>0</v>
      </c>
      <c r="K569" s="33">
        <v>0</v>
      </c>
      <c r="L569" s="33">
        <v>0</v>
      </c>
      <c r="M569" s="33">
        <v>0</v>
      </c>
      <c r="N569" s="33">
        <v>0</v>
      </c>
      <c r="O569" s="33">
        <v>0</v>
      </c>
      <c r="P569" s="33">
        <v>0</v>
      </c>
      <c r="Q569" s="33">
        <v>0</v>
      </c>
      <c r="R569" s="33">
        <v>0</v>
      </c>
      <c r="S569" s="33">
        <v>0</v>
      </c>
      <c r="T569" s="33">
        <v>0</v>
      </c>
      <c r="U569" s="33">
        <v>0</v>
      </c>
      <c r="V569" s="33">
        <v>0</v>
      </c>
      <c r="W569" s="33">
        <v>0</v>
      </c>
      <c r="X569" s="33">
        <v>0</v>
      </c>
      <c r="Y569" s="33">
        <v>0</v>
      </c>
      <c r="Z569" s="33">
        <v>0</v>
      </c>
      <c r="AA569" s="33">
        <v>0</v>
      </c>
      <c r="AB569" s="33">
        <v>0</v>
      </c>
      <c r="AC569" s="33">
        <v>0</v>
      </c>
      <c r="AD569" s="33">
        <v>0</v>
      </c>
      <c r="AE569" s="33">
        <v>0</v>
      </c>
      <c r="AF569" s="33">
        <v>0</v>
      </c>
      <c r="AG569" s="33">
        <v>0</v>
      </c>
      <c r="AH569" s="33">
        <v>0</v>
      </c>
      <c r="AI569" s="33">
        <v>0</v>
      </c>
      <c r="AJ569" s="33">
        <v>0</v>
      </c>
      <c r="AK569" s="33">
        <v>0</v>
      </c>
      <c r="AL569" s="33">
        <v>0</v>
      </c>
      <c r="AM569" s="33">
        <v>0</v>
      </c>
      <c r="AN569" s="33">
        <v>0</v>
      </c>
      <c r="AO569" s="33">
        <v>0</v>
      </c>
      <c r="AP569" s="33">
        <v>0</v>
      </c>
      <c r="AQ569" s="33">
        <v>0</v>
      </c>
      <c r="AR569" s="33">
        <v>0</v>
      </c>
      <c r="AS569" s="33">
        <v>0</v>
      </c>
      <c r="AT569" s="33">
        <v>0</v>
      </c>
      <c r="AU569" s="33">
        <v>0</v>
      </c>
      <c r="AV569" s="33">
        <v>0</v>
      </c>
      <c r="AW569" s="33">
        <v>0</v>
      </c>
      <c r="AX569" s="33">
        <v>0</v>
      </c>
      <c r="AY569" s="33">
        <v>0</v>
      </c>
      <c r="AZ569" s="33">
        <v>0</v>
      </c>
      <c r="BA569" s="33">
        <v>0</v>
      </c>
      <c r="BB569" s="33">
        <v>0</v>
      </c>
      <c r="BC569" s="33">
        <v>0</v>
      </c>
      <c r="BD569" s="33">
        <v>0</v>
      </c>
      <c r="BE569" s="33">
        <v>0</v>
      </c>
      <c r="BF569" s="33">
        <v>0</v>
      </c>
      <c r="BG569" s="33">
        <v>0</v>
      </c>
      <c r="BH569" s="33">
        <v>0</v>
      </c>
      <c r="BI569" s="33">
        <v>0</v>
      </c>
      <c r="BJ569" s="33">
        <v>0</v>
      </c>
      <c r="BK569" s="33">
        <v>0</v>
      </c>
      <c r="BL569" s="33">
        <v>0</v>
      </c>
      <c r="BM569" s="33">
        <v>0</v>
      </c>
      <c r="BN569" s="33">
        <v>0</v>
      </c>
      <c r="BO569" s="33">
        <v>0</v>
      </c>
      <c r="BP569" s="33">
        <v>0</v>
      </c>
      <c r="BQ569" s="33">
        <v>0</v>
      </c>
      <c r="BR569" s="33">
        <v>0</v>
      </c>
      <c r="BS569" s="33">
        <v>0</v>
      </c>
      <c r="BT569" s="33">
        <v>0</v>
      </c>
      <c r="BU569" s="33">
        <v>0</v>
      </c>
      <c r="BV569" s="33">
        <v>0</v>
      </c>
      <c r="BW569" s="33">
        <v>0</v>
      </c>
      <c r="BX569" s="33">
        <v>0</v>
      </c>
      <c r="BY569" s="33">
        <v>0</v>
      </c>
      <c r="BZ569" s="33">
        <v>0</v>
      </c>
      <c r="CA569" s="33">
        <v>0</v>
      </c>
      <c r="CB569" s="33">
        <v>0</v>
      </c>
      <c r="CC569" s="33">
        <v>0</v>
      </c>
      <c r="CD569" s="33">
        <v>0</v>
      </c>
      <c r="CE569" s="33">
        <v>0</v>
      </c>
      <c r="CF569" s="33">
        <v>0</v>
      </c>
      <c r="CG569" s="33">
        <v>0</v>
      </c>
      <c r="CH569" s="33">
        <v>0</v>
      </c>
      <c r="CI569" s="33">
        <v>0</v>
      </c>
      <c r="CJ569" s="33">
        <v>0</v>
      </c>
      <c r="CK569" s="33">
        <v>0</v>
      </c>
      <c r="CL569" s="33">
        <v>0</v>
      </c>
      <c r="CM569" s="33">
        <v>0</v>
      </c>
      <c r="CN569" s="33">
        <v>0</v>
      </c>
      <c r="CO569" s="33">
        <v>0</v>
      </c>
      <c r="CP569" s="33">
        <v>0</v>
      </c>
      <c r="CQ569" s="33">
        <v>0</v>
      </c>
      <c r="CR569" s="33">
        <v>0</v>
      </c>
      <c r="CS569" s="33">
        <v>0</v>
      </c>
      <c r="CT569" s="33">
        <v>0</v>
      </c>
      <c r="CU569" s="33">
        <v>0</v>
      </c>
      <c r="CV569" s="33">
        <v>0</v>
      </c>
      <c r="CW569" s="33">
        <v>0</v>
      </c>
      <c r="CX569" s="33">
        <v>0</v>
      </c>
      <c r="CY569" s="33">
        <v>0</v>
      </c>
      <c r="CZ569" s="33">
        <v>0</v>
      </c>
      <c r="DA569" s="33">
        <v>0</v>
      </c>
      <c r="DB569" s="33">
        <v>0</v>
      </c>
      <c r="DC569" s="33">
        <v>0</v>
      </c>
      <c r="DD569" s="33">
        <v>0</v>
      </c>
      <c r="DE569" s="33">
        <v>0</v>
      </c>
      <c r="DF569" s="33">
        <v>0</v>
      </c>
      <c r="DG569" s="33">
        <v>0</v>
      </c>
      <c r="DH569" s="33">
        <v>0</v>
      </c>
      <c r="DI569" s="33">
        <v>0</v>
      </c>
      <c r="DJ569" s="33">
        <v>0</v>
      </c>
      <c r="DK569" s="33">
        <v>0</v>
      </c>
      <c r="DL569" s="33">
        <v>0</v>
      </c>
      <c r="DM569" s="33">
        <v>0</v>
      </c>
      <c r="DN569" s="33">
        <v>0</v>
      </c>
      <c r="DO569" s="33">
        <v>0</v>
      </c>
      <c r="DP569" s="33">
        <v>0</v>
      </c>
      <c r="DQ569" s="33">
        <v>0</v>
      </c>
      <c r="DR569" s="33">
        <v>0</v>
      </c>
      <c r="DS569" s="33">
        <v>0</v>
      </c>
      <c r="DT569" s="33">
        <v>0</v>
      </c>
      <c r="DU569" s="33">
        <v>0</v>
      </c>
      <c r="DV569" s="33">
        <v>0</v>
      </c>
      <c r="DW569" s="33">
        <v>0</v>
      </c>
      <c r="DX569" s="33">
        <v>0</v>
      </c>
      <c r="DY569" s="33">
        <v>0</v>
      </c>
      <c r="DZ569" s="33">
        <v>0</v>
      </c>
      <c r="EA569" s="33">
        <v>0</v>
      </c>
      <c r="EB569" s="33">
        <v>0</v>
      </c>
      <c r="EC569" s="33">
        <v>0</v>
      </c>
      <c r="ED569" s="33">
        <v>0</v>
      </c>
      <c r="EE569" s="33">
        <v>0</v>
      </c>
      <c r="EF569" s="33">
        <v>0</v>
      </c>
      <c r="EG569" s="33">
        <v>0</v>
      </c>
      <c r="EH569" s="33">
        <v>0</v>
      </c>
      <c r="EI569" s="33">
        <v>0</v>
      </c>
      <c r="EJ569" s="33">
        <v>0</v>
      </c>
      <c r="EK569" s="33">
        <v>0</v>
      </c>
      <c r="EL569" s="33">
        <v>0</v>
      </c>
      <c r="EM569" s="33">
        <v>0</v>
      </c>
      <c r="EN569" s="33">
        <v>0</v>
      </c>
      <c r="EO569" s="33">
        <v>0</v>
      </c>
      <c r="EP569" s="33">
        <v>0</v>
      </c>
      <c r="EQ569" s="33">
        <v>0</v>
      </c>
      <c r="ER569" s="33">
        <v>0</v>
      </c>
      <c r="ES569" s="33">
        <v>0</v>
      </c>
      <c r="ET569" s="33">
        <v>0</v>
      </c>
      <c r="EU569" s="33">
        <v>0</v>
      </c>
      <c r="EV569" s="33">
        <v>0</v>
      </c>
      <c r="EW569" s="33">
        <v>0</v>
      </c>
      <c r="EX569" s="33">
        <v>0</v>
      </c>
      <c r="EY569" s="33">
        <v>0</v>
      </c>
      <c r="EZ569" s="33">
        <v>0</v>
      </c>
      <c r="FA569" s="33">
        <v>0</v>
      </c>
      <c r="FB569" s="33">
        <v>0</v>
      </c>
      <c r="FC569" s="33">
        <v>0</v>
      </c>
    </row>
    <row r="570" spans="2:159" x14ac:dyDescent="0.25">
      <c r="B570" s="33" t="s">
        <v>236</v>
      </c>
      <c r="C570" s="33" t="s">
        <v>36</v>
      </c>
    </row>
    <row r="571" spans="2:159" x14ac:dyDescent="0.25">
      <c r="B571" s="33" t="s">
        <v>236</v>
      </c>
      <c r="C571" s="33" t="s">
        <v>37</v>
      </c>
    </row>
    <row r="572" spans="2:159" x14ac:dyDescent="0.25">
      <c r="B572" s="33" t="s">
        <v>236</v>
      </c>
      <c r="C572" s="33" t="s">
        <v>38</v>
      </c>
    </row>
    <row r="573" spans="2:159" x14ac:dyDescent="0.25">
      <c r="B573" s="33" t="s">
        <v>236</v>
      </c>
      <c r="C573" s="33" t="s">
        <v>39</v>
      </c>
    </row>
    <row r="574" spans="2:159" x14ac:dyDescent="0.25">
      <c r="B574" s="33" t="s">
        <v>236</v>
      </c>
      <c r="C574" s="33" t="s">
        <v>40</v>
      </c>
    </row>
    <row r="575" spans="2:159" x14ac:dyDescent="0.25">
      <c r="B575" s="33" t="s">
        <v>236</v>
      </c>
      <c r="C575" s="33" t="s">
        <v>41</v>
      </c>
    </row>
    <row r="576" spans="2:159" x14ac:dyDescent="0.25">
      <c r="B576" s="33" t="s">
        <v>236</v>
      </c>
      <c r="C576" s="33" t="s">
        <v>42</v>
      </c>
    </row>
    <row r="577" spans="2:159" x14ac:dyDescent="0.25">
      <c r="B577" s="33" t="s">
        <v>236</v>
      </c>
      <c r="C577" s="33" t="s">
        <v>43</v>
      </c>
    </row>
    <row r="578" spans="2:159" x14ac:dyDescent="0.25">
      <c r="B578" s="33" t="s">
        <v>236</v>
      </c>
      <c r="C578" s="33" t="s">
        <v>44</v>
      </c>
    </row>
    <row r="579" spans="2:159" x14ac:dyDescent="0.25">
      <c r="B579" s="33" t="s">
        <v>236</v>
      </c>
      <c r="C579" s="33" t="s">
        <v>45</v>
      </c>
    </row>
    <row r="580" spans="2:159" x14ac:dyDescent="0.25">
      <c r="B580" s="33" t="s">
        <v>236</v>
      </c>
      <c r="C580" s="33" t="s">
        <v>46</v>
      </c>
    </row>
    <row r="581" spans="2:159" x14ac:dyDescent="0.25">
      <c r="B581" s="33" t="s">
        <v>236</v>
      </c>
      <c r="C581" s="33" t="s">
        <v>15</v>
      </c>
      <c r="D581" s="33">
        <v>0</v>
      </c>
      <c r="E581" s="33">
        <v>0</v>
      </c>
      <c r="F581" s="33">
        <v>0</v>
      </c>
      <c r="G581" s="33">
        <v>0</v>
      </c>
      <c r="H581" s="33">
        <v>0</v>
      </c>
      <c r="I581" s="33">
        <v>0</v>
      </c>
      <c r="J581" s="33">
        <v>0</v>
      </c>
      <c r="K581" s="33">
        <v>0</v>
      </c>
      <c r="L581" s="33">
        <v>0</v>
      </c>
      <c r="M581" s="33">
        <v>0</v>
      </c>
      <c r="N581" s="33">
        <v>0</v>
      </c>
      <c r="O581" s="33">
        <v>0</v>
      </c>
      <c r="P581" s="33">
        <v>0</v>
      </c>
      <c r="Q581" s="33">
        <v>0</v>
      </c>
      <c r="R581" s="33">
        <v>0</v>
      </c>
      <c r="S581" s="33">
        <v>0</v>
      </c>
      <c r="T581" s="33">
        <v>0</v>
      </c>
      <c r="U581" s="33">
        <v>0</v>
      </c>
      <c r="V581" s="33">
        <v>0</v>
      </c>
      <c r="W581" s="33">
        <v>0</v>
      </c>
      <c r="X581" s="33">
        <v>0</v>
      </c>
      <c r="Y581" s="33">
        <v>0</v>
      </c>
      <c r="Z581" s="33">
        <v>0</v>
      </c>
      <c r="AA581" s="33">
        <v>0</v>
      </c>
      <c r="AB581" s="33">
        <v>0</v>
      </c>
      <c r="AC581" s="33">
        <v>0</v>
      </c>
      <c r="AD581" s="33">
        <v>0</v>
      </c>
      <c r="AE581" s="33">
        <v>0</v>
      </c>
      <c r="AF581" s="33">
        <v>0</v>
      </c>
      <c r="AG581" s="33">
        <v>0</v>
      </c>
      <c r="AH581" s="33">
        <v>0</v>
      </c>
      <c r="AI581" s="33">
        <v>0</v>
      </c>
      <c r="AJ581" s="33">
        <v>0</v>
      </c>
      <c r="AK581" s="33">
        <v>0</v>
      </c>
      <c r="AL581" s="33">
        <v>0</v>
      </c>
      <c r="AM581" s="33">
        <v>0</v>
      </c>
      <c r="AN581" s="33">
        <v>0</v>
      </c>
      <c r="AO581" s="33">
        <v>0</v>
      </c>
      <c r="AP581" s="33">
        <v>0</v>
      </c>
      <c r="AQ581" s="33">
        <v>0</v>
      </c>
      <c r="AR581" s="33">
        <v>0</v>
      </c>
      <c r="AS581" s="33">
        <v>0</v>
      </c>
      <c r="AT581" s="33">
        <v>0</v>
      </c>
      <c r="AU581" s="33">
        <v>0</v>
      </c>
      <c r="AV581" s="33">
        <v>0</v>
      </c>
      <c r="AW581" s="33">
        <v>0</v>
      </c>
      <c r="AX581" s="33">
        <v>0</v>
      </c>
      <c r="AY581" s="33">
        <v>0</v>
      </c>
      <c r="AZ581" s="33">
        <v>0</v>
      </c>
      <c r="BA581" s="33">
        <v>0</v>
      </c>
      <c r="BB581" s="33">
        <v>0</v>
      </c>
      <c r="BC581" s="33">
        <v>0</v>
      </c>
      <c r="BD581" s="33">
        <v>0</v>
      </c>
      <c r="BE581" s="33">
        <v>0</v>
      </c>
      <c r="BF581" s="33">
        <v>0</v>
      </c>
      <c r="BG581" s="33">
        <v>0</v>
      </c>
      <c r="BH581" s="33">
        <v>0</v>
      </c>
      <c r="BI581" s="33">
        <v>0</v>
      </c>
      <c r="BJ581" s="33">
        <v>0</v>
      </c>
      <c r="BK581" s="33">
        <v>0</v>
      </c>
      <c r="BL581" s="33">
        <v>0</v>
      </c>
      <c r="BM581" s="33">
        <v>0</v>
      </c>
      <c r="BN581" s="33">
        <v>0</v>
      </c>
      <c r="BO581" s="33">
        <v>0</v>
      </c>
      <c r="BP581" s="33">
        <v>0</v>
      </c>
      <c r="BQ581" s="33">
        <v>0</v>
      </c>
      <c r="BR581" s="33">
        <v>0</v>
      </c>
      <c r="BS581" s="33">
        <v>0</v>
      </c>
      <c r="BT581" s="33">
        <v>0</v>
      </c>
      <c r="BU581" s="33">
        <v>0</v>
      </c>
      <c r="BV581" s="33">
        <v>0</v>
      </c>
      <c r="BW581" s="33">
        <v>0</v>
      </c>
      <c r="BX581" s="33">
        <v>0</v>
      </c>
      <c r="BY581" s="33">
        <v>0</v>
      </c>
      <c r="BZ581" s="33">
        <v>0</v>
      </c>
      <c r="CA581" s="33">
        <v>0</v>
      </c>
      <c r="CB581" s="33">
        <v>0</v>
      </c>
      <c r="CC581" s="33">
        <v>0</v>
      </c>
      <c r="CD581" s="33">
        <v>0</v>
      </c>
      <c r="CE581" s="33">
        <v>0</v>
      </c>
      <c r="CF581" s="33">
        <v>0</v>
      </c>
      <c r="CG581" s="33">
        <v>0</v>
      </c>
      <c r="CH581" s="33">
        <v>0</v>
      </c>
      <c r="CI581" s="33">
        <v>0</v>
      </c>
      <c r="CJ581" s="33">
        <v>0</v>
      </c>
      <c r="CK581" s="33">
        <v>0</v>
      </c>
      <c r="CL581" s="33">
        <v>0</v>
      </c>
      <c r="CM581" s="33">
        <v>0</v>
      </c>
      <c r="CN581" s="33">
        <v>0</v>
      </c>
      <c r="CO581" s="33">
        <v>0</v>
      </c>
      <c r="CP581" s="33">
        <v>0</v>
      </c>
      <c r="CQ581" s="33">
        <v>0</v>
      </c>
      <c r="CR581" s="33">
        <v>0</v>
      </c>
      <c r="CS581" s="33">
        <v>0</v>
      </c>
      <c r="CT581" s="33">
        <v>0</v>
      </c>
      <c r="CU581" s="33">
        <v>0</v>
      </c>
      <c r="CV581" s="33">
        <v>0</v>
      </c>
      <c r="CW581" s="33">
        <v>0</v>
      </c>
      <c r="CX581" s="33">
        <v>0</v>
      </c>
      <c r="CY581" s="33">
        <v>0</v>
      </c>
      <c r="CZ581" s="33">
        <v>0</v>
      </c>
      <c r="DA581" s="33">
        <v>0</v>
      </c>
      <c r="DB581" s="33">
        <v>0</v>
      </c>
      <c r="DC581" s="33">
        <v>0</v>
      </c>
      <c r="DD581" s="33">
        <v>0</v>
      </c>
      <c r="DE581" s="33">
        <v>0</v>
      </c>
      <c r="DF581" s="33">
        <v>0</v>
      </c>
      <c r="DG581" s="33">
        <v>0</v>
      </c>
      <c r="DH581" s="33">
        <v>0</v>
      </c>
      <c r="DI581" s="33">
        <v>0</v>
      </c>
      <c r="DJ581" s="33">
        <v>0</v>
      </c>
      <c r="DK581" s="33">
        <v>0</v>
      </c>
      <c r="DL581" s="33">
        <v>0</v>
      </c>
      <c r="DM581" s="33">
        <v>0</v>
      </c>
      <c r="DN581" s="33">
        <v>0</v>
      </c>
      <c r="DO581" s="33">
        <v>0</v>
      </c>
      <c r="DP581" s="33">
        <v>0</v>
      </c>
      <c r="DQ581" s="33">
        <v>0</v>
      </c>
      <c r="DR581" s="33">
        <v>0</v>
      </c>
      <c r="DS581" s="33">
        <v>0</v>
      </c>
      <c r="DT581" s="33">
        <v>0</v>
      </c>
      <c r="DU581" s="33">
        <v>0</v>
      </c>
      <c r="DV581" s="33">
        <v>0</v>
      </c>
      <c r="DW581" s="33">
        <v>0</v>
      </c>
      <c r="DX581" s="33">
        <v>0</v>
      </c>
      <c r="DY581" s="33">
        <v>0</v>
      </c>
      <c r="DZ581" s="33">
        <v>0</v>
      </c>
      <c r="EA581" s="33">
        <v>0</v>
      </c>
      <c r="EB581" s="33">
        <v>0</v>
      </c>
      <c r="EC581" s="33">
        <v>0</v>
      </c>
      <c r="ED581" s="33">
        <v>0</v>
      </c>
      <c r="EE581" s="33">
        <v>0</v>
      </c>
      <c r="EF581" s="33">
        <v>0</v>
      </c>
      <c r="EG581" s="33">
        <v>0</v>
      </c>
      <c r="EH581" s="33">
        <v>0</v>
      </c>
      <c r="EI581" s="33">
        <v>0</v>
      </c>
      <c r="EJ581" s="33">
        <v>0</v>
      </c>
      <c r="EK581" s="33">
        <v>0</v>
      </c>
      <c r="EL581" s="33">
        <v>0</v>
      </c>
      <c r="EM581" s="33">
        <v>0</v>
      </c>
      <c r="EN581" s="33">
        <v>0</v>
      </c>
      <c r="EO581" s="33">
        <v>0</v>
      </c>
      <c r="EP581" s="33">
        <v>0</v>
      </c>
      <c r="EQ581" s="33">
        <v>0</v>
      </c>
      <c r="ER581" s="33">
        <v>0</v>
      </c>
      <c r="ES581" s="33">
        <v>0</v>
      </c>
      <c r="ET581" s="33">
        <v>0</v>
      </c>
      <c r="EU581" s="33">
        <v>0</v>
      </c>
      <c r="EV581" s="33">
        <v>0</v>
      </c>
      <c r="EW581" s="33">
        <v>0</v>
      </c>
      <c r="EX581" s="33">
        <v>0</v>
      </c>
      <c r="EY581" s="33">
        <v>0</v>
      </c>
      <c r="EZ581" s="33">
        <v>0</v>
      </c>
      <c r="FA581" s="33">
        <v>0</v>
      </c>
      <c r="FB581" s="33">
        <v>0</v>
      </c>
      <c r="FC581" s="33">
        <v>0</v>
      </c>
    </row>
    <row r="582" spans="2:159" x14ac:dyDescent="0.25">
      <c r="B582" s="33" t="s">
        <v>237</v>
      </c>
      <c r="C582" s="33" t="s">
        <v>36</v>
      </c>
    </row>
    <row r="583" spans="2:159" x14ac:dyDescent="0.25">
      <c r="B583" s="33" t="s">
        <v>237</v>
      </c>
      <c r="C583" s="33" t="s">
        <v>37</v>
      </c>
    </row>
    <row r="584" spans="2:159" x14ac:dyDescent="0.25">
      <c r="B584" s="33" t="s">
        <v>237</v>
      </c>
      <c r="C584" s="33" t="s">
        <v>38</v>
      </c>
    </row>
    <row r="585" spans="2:159" x14ac:dyDescent="0.25">
      <c r="B585" s="33" t="s">
        <v>237</v>
      </c>
      <c r="C585" s="33" t="s">
        <v>39</v>
      </c>
    </row>
    <row r="586" spans="2:159" x14ac:dyDescent="0.25">
      <c r="B586" s="33" t="s">
        <v>237</v>
      </c>
      <c r="C586" s="33" t="s">
        <v>40</v>
      </c>
    </row>
    <row r="587" spans="2:159" x14ac:dyDescent="0.25">
      <c r="B587" s="33" t="s">
        <v>237</v>
      </c>
      <c r="C587" s="33" t="s">
        <v>41</v>
      </c>
    </row>
    <row r="588" spans="2:159" x14ac:dyDescent="0.25">
      <c r="B588" s="33" t="s">
        <v>237</v>
      </c>
      <c r="C588" s="33" t="s">
        <v>42</v>
      </c>
    </row>
    <row r="589" spans="2:159" x14ac:dyDescent="0.25">
      <c r="B589" s="33" t="s">
        <v>237</v>
      </c>
      <c r="C589" s="33" t="s">
        <v>43</v>
      </c>
    </row>
    <row r="590" spans="2:159" x14ac:dyDescent="0.25">
      <c r="B590" s="33" t="s">
        <v>237</v>
      </c>
      <c r="C590" s="33" t="s">
        <v>44</v>
      </c>
    </row>
    <row r="591" spans="2:159" x14ac:dyDescent="0.25">
      <c r="B591" s="33" t="s">
        <v>237</v>
      </c>
      <c r="C591" s="33" t="s">
        <v>45</v>
      </c>
    </row>
    <row r="592" spans="2:159" x14ac:dyDescent="0.25">
      <c r="B592" s="33" t="s">
        <v>237</v>
      </c>
      <c r="C592" s="33" t="s">
        <v>46</v>
      </c>
    </row>
    <row r="593" spans="2:159" x14ac:dyDescent="0.25">
      <c r="B593" s="33" t="s">
        <v>237</v>
      </c>
      <c r="C593" s="33" t="s">
        <v>15</v>
      </c>
      <c r="D593" s="33">
        <v>0</v>
      </c>
      <c r="E593" s="33">
        <v>0</v>
      </c>
      <c r="F593" s="33">
        <v>0</v>
      </c>
      <c r="G593" s="33">
        <v>0</v>
      </c>
      <c r="H593" s="33">
        <v>0</v>
      </c>
      <c r="I593" s="33">
        <v>0</v>
      </c>
      <c r="J593" s="33">
        <v>0</v>
      </c>
      <c r="K593" s="33">
        <v>0</v>
      </c>
      <c r="L593" s="33">
        <v>0</v>
      </c>
      <c r="M593" s="33">
        <v>0</v>
      </c>
      <c r="N593" s="33">
        <v>0</v>
      </c>
      <c r="O593" s="33">
        <v>0</v>
      </c>
      <c r="P593" s="33">
        <v>0</v>
      </c>
      <c r="Q593" s="33">
        <v>0</v>
      </c>
      <c r="R593" s="33">
        <v>0</v>
      </c>
      <c r="S593" s="33">
        <v>0</v>
      </c>
      <c r="T593" s="33">
        <v>0</v>
      </c>
      <c r="U593" s="33">
        <v>0</v>
      </c>
      <c r="V593" s="33">
        <v>0</v>
      </c>
      <c r="W593" s="33">
        <v>0</v>
      </c>
      <c r="X593" s="33">
        <v>0</v>
      </c>
      <c r="Y593" s="33">
        <v>0</v>
      </c>
      <c r="Z593" s="33">
        <v>0</v>
      </c>
      <c r="AA593" s="33">
        <v>0</v>
      </c>
      <c r="AB593" s="33">
        <v>0</v>
      </c>
      <c r="AC593" s="33">
        <v>0</v>
      </c>
      <c r="AD593" s="33">
        <v>0</v>
      </c>
      <c r="AE593" s="33">
        <v>0</v>
      </c>
      <c r="AF593" s="33">
        <v>0</v>
      </c>
      <c r="AG593" s="33">
        <v>0</v>
      </c>
      <c r="AH593" s="33">
        <v>0</v>
      </c>
      <c r="AI593" s="33">
        <v>0</v>
      </c>
      <c r="AJ593" s="33">
        <v>0</v>
      </c>
      <c r="AK593" s="33">
        <v>0</v>
      </c>
      <c r="AL593" s="33">
        <v>0</v>
      </c>
      <c r="AM593" s="33">
        <v>0</v>
      </c>
      <c r="AN593" s="33">
        <v>0</v>
      </c>
      <c r="AO593" s="33">
        <v>0</v>
      </c>
      <c r="AP593" s="33">
        <v>0</v>
      </c>
      <c r="AQ593" s="33">
        <v>0</v>
      </c>
      <c r="AR593" s="33">
        <v>0</v>
      </c>
      <c r="AS593" s="33">
        <v>0</v>
      </c>
      <c r="AT593" s="33">
        <v>0</v>
      </c>
      <c r="AU593" s="33">
        <v>0</v>
      </c>
      <c r="AV593" s="33">
        <v>0</v>
      </c>
      <c r="AW593" s="33">
        <v>0</v>
      </c>
      <c r="AX593" s="33">
        <v>0</v>
      </c>
      <c r="AY593" s="33">
        <v>0</v>
      </c>
      <c r="AZ593" s="33">
        <v>0</v>
      </c>
      <c r="BA593" s="33">
        <v>0</v>
      </c>
      <c r="BB593" s="33">
        <v>0</v>
      </c>
      <c r="BC593" s="33">
        <v>0</v>
      </c>
      <c r="BD593" s="33">
        <v>0</v>
      </c>
      <c r="BE593" s="33">
        <v>0</v>
      </c>
      <c r="BF593" s="33">
        <v>0</v>
      </c>
      <c r="BG593" s="33">
        <v>0</v>
      </c>
      <c r="BH593" s="33">
        <v>0</v>
      </c>
      <c r="BI593" s="33">
        <v>0</v>
      </c>
      <c r="BJ593" s="33">
        <v>0</v>
      </c>
      <c r="BK593" s="33">
        <v>0</v>
      </c>
      <c r="BL593" s="33">
        <v>0</v>
      </c>
      <c r="BM593" s="33">
        <v>0</v>
      </c>
      <c r="BN593" s="33">
        <v>0</v>
      </c>
      <c r="BO593" s="33">
        <v>0</v>
      </c>
      <c r="BP593" s="33">
        <v>0</v>
      </c>
      <c r="BQ593" s="33">
        <v>0</v>
      </c>
      <c r="BR593" s="33">
        <v>0</v>
      </c>
      <c r="BS593" s="33">
        <v>0</v>
      </c>
      <c r="BT593" s="33">
        <v>0</v>
      </c>
      <c r="BU593" s="33">
        <v>0</v>
      </c>
      <c r="BV593" s="33">
        <v>0</v>
      </c>
      <c r="BW593" s="33">
        <v>0</v>
      </c>
      <c r="BX593" s="33">
        <v>0</v>
      </c>
      <c r="BY593" s="33">
        <v>0</v>
      </c>
      <c r="BZ593" s="33">
        <v>0</v>
      </c>
      <c r="CA593" s="33">
        <v>0</v>
      </c>
      <c r="CB593" s="33">
        <v>0</v>
      </c>
      <c r="CC593" s="33">
        <v>0</v>
      </c>
      <c r="CD593" s="33">
        <v>0</v>
      </c>
      <c r="CE593" s="33">
        <v>0</v>
      </c>
      <c r="CF593" s="33">
        <v>0</v>
      </c>
      <c r="CG593" s="33">
        <v>0</v>
      </c>
      <c r="CH593" s="33">
        <v>0</v>
      </c>
      <c r="CI593" s="33">
        <v>0</v>
      </c>
      <c r="CJ593" s="33">
        <v>0</v>
      </c>
      <c r="CK593" s="33">
        <v>0</v>
      </c>
      <c r="CL593" s="33">
        <v>0</v>
      </c>
      <c r="CM593" s="33">
        <v>0</v>
      </c>
      <c r="CN593" s="33">
        <v>0</v>
      </c>
      <c r="CO593" s="33">
        <v>0</v>
      </c>
      <c r="CP593" s="33">
        <v>0</v>
      </c>
      <c r="CQ593" s="33">
        <v>0</v>
      </c>
      <c r="CR593" s="33">
        <v>0</v>
      </c>
      <c r="CS593" s="33">
        <v>0</v>
      </c>
      <c r="CT593" s="33">
        <v>0</v>
      </c>
      <c r="CU593" s="33">
        <v>0</v>
      </c>
      <c r="CV593" s="33">
        <v>0</v>
      </c>
      <c r="CW593" s="33">
        <v>0</v>
      </c>
      <c r="CX593" s="33">
        <v>0</v>
      </c>
      <c r="CY593" s="33">
        <v>0</v>
      </c>
      <c r="CZ593" s="33">
        <v>0</v>
      </c>
      <c r="DA593" s="33">
        <v>0</v>
      </c>
      <c r="DB593" s="33">
        <v>0</v>
      </c>
      <c r="DC593" s="33">
        <v>0</v>
      </c>
      <c r="DD593" s="33">
        <v>0</v>
      </c>
      <c r="DE593" s="33">
        <v>0</v>
      </c>
      <c r="DF593" s="33">
        <v>0</v>
      </c>
      <c r="DG593" s="33">
        <v>0</v>
      </c>
      <c r="DH593" s="33">
        <v>0</v>
      </c>
      <c r="DI593" s="33">
        <v>0</v>
      </c>
      <c r="DJ593" s="33">
        <v>0</v>
      </c>
      <c r="DK593" s="33">
        <v>0</v>
      </c>
      <c r="DL593" s="33">
        <v>0</v>
      </c>
      <c r="DM593" s="33">
        <v>0</v>
      </c>
      <c r="DN593" s="33">
        <v>0</v>
      </c>
      <c r="DO593" s="33">
        <v>0</v>
      </c>
      <c r="DP593" s="33">
        <v>0</v>
      </c>
      <c r="DQ593" s="33">
        <v>0</v>
      </c>
      <c r="DR593" s="33">
        <v>0</v>
      </c>
      <c r="DS593" s="33">
        <v>0</v>
      </c>
      <c r="DT593" s="33">
        <v>0</v>
      </c>
      <c r="DU593" s="33">
        <v>0</v>
      </c>
      <c r="DV593" s="33">
        <v>0</v>
      </c>
      <c r="DW593" s="33">
        <v>0</v>
      </c>
      <c r="DX593" s="33">
        <v>0</v>
      </c>
      <c r="DY593" s="33">
        <v>0</v>
      </c>
      <c r="DZ593" s="33">
        <v>0</v>
      </c>
      <c r="EA593" s="33">
        <v>0</v>
      </c>
      <c r="EB593" s="33">
        <v>0</v>
      </c>
      <c r="EC593" s="33">
        <v>0</v>
      </c>
      <c r="ED593" s="33">
        <v>0</v>
      </c>
      <c r="EE593" s="33">
        <v>0</v>
      </c>
      <c r="EF593" s="33">
        <v>0</v>
      </c>
      <c r="EG593" s="33">
        <v>0</v>
      </c>
      <c r="EH593" s="33">
        <v>0</v>
      </c>
      <c r="EI593" s="33">
        <v>0</v>
      </c>
      <c r="EJ593" s="33">
        <v>0</v>
      </c>
      <c r="EK593" s="33">
        <v>0</v>
      </c>
      <c r="EL593" s="33">
        <v>0</v>
      </c>
      <c r="EM593" s="33">
        <v>0</v>
      </c>
      <c r="EN593" s="33">
        <v>0</v>
      </c>
      <c r="EO593" s="33">
        <v>0</v>
      </c>
      <c r="EP593" s="33">
        <v>0</v>
      </c>
      <c r="EQ593" s="33">
        <v>0</v>
      </c>
      <c r="ER593" s="33">
        <v>0</v>
      </c>
      <c r="ES593" s="33">
        <v>0</v>
      </c>
      <c r="ET593" s="33">
        <v>0</v>
      </c>
      <c r="EU593" s="33">
        <v>0</v>
      </c>
      <c r="EV593" s="33">
        <v>0</v>
      </c>
      <c r="EW593" s="33">
        <v>0</v>
      </c>
      <c r="EX593" s="33">
        <v>0</v>
      </c>
      <c r="EY593" s="33">
        <v>0</v>
      </c>
      <c r="EZ593" s="33">
        <v>0</v>
      </c>
      <c r="FA593" s="33">
        <v>0</v>
      </c>
      <c r="FB593" s="33">
        <v>0</v>
      </c>
      <c r="FC593" s="33">
        <v>0</v>
      </c>
    </row>
    <row r="594" spans="2:159" x14ac:dyDescent="0.25">
      <c r="B594" s="33" t="s">
        <v>238</v>
      </c>
      <c r="C594" s="33" t="s">
        <v>36</v>
      </c>
    </row>
    <row r="595" spans="2:159" x14ac:dyDescent="0.25">
      <c r="B595" s="33" t="s">
        <v>238</v>
      </c>
      <c r="C595" s="33" t="s">
        <v>37</v>
      </c>
    </row>
    <row r="596" spans="2:159" x14ac:dyDescent="0.25">
      <c r="B596" s="33" t="s">
        <v>238</v>
      </c>
      <c r="C596" s="33" t="s">
        <v>38</v>
      </c>
    </row>
    <row r="597" spans="2:159" x14ac:dyDescent="0.25">
      <c r="B597" s="33" t="s">
        <v>238</v>
      </c>
      <c r="C597" s="33" t="s">
        <v>39</v>
      </c>
    </row>
    <row r="598" spans="2:159" x14ac:dyDescent="0.25">
      <c r="B598" s="33" t="s">
        <v>238</v>
      </c>
      <c r="C598" s="33" t="s">
        <v>40</v>
      </c>
    </row>
    <row r="599" spans="2:159" x14ac:dyDescent="0.25">
      <c r="B599" s="33" t="s">
        <v>238</v>
      </c>
      <c r="C599" s="33" t="s">
        <v>41</v>
      </c>
    </row>
    <row r="600" spans="2:159" x14ac:dyDescent="0.25">
      <c r="B600" s="33" t="s">
        <v>238</v>
      </c>
      <c r="C600" s="33" t="s">
        <v>42</v>
      </c>
    </row>
    <row r="601" spans="2:159" x14ac:dyDescent="0.25">
      <c r="B601" s="33" t="s">
        <v>238</v>
      </c>
      <c r="C601" s="33" t="s">
        <v>43</v>
      </c>
    </row>
    <row r="602" spans="2:159" x14ac:dyDescent="0.25">
      <c r="B602" s="33" t="s">
        <v>238</v>
      </c>
      <c r="C602" s="33" t="s">
        <v>44</v>
      </c>
    </row>
    <row r="603" spans="2:159" x14ac:dyDescent="0.25">
      <c r="B603" s="33" t="s">
        <v>238</v>
      </c>
      <c r="C603" s="33" t="s">
        <v>45</v>
      </c>
    </row>
    <row r="604" spans="2:159" x14ac:dyDescent="0.25">
      <c r="B604" s="33" t="s">
        <v>238</v>
      </c>
      <c r="C604" s="33" t="s">
        <v>46</v>
      </c>
    </row>
    <row r="605" spans="2:159" x14ac:dyDescent="0.25">
      <c r="B605" s="33" t="s">
        <v>238</v>
      </c>
      <c r="C605" s="33" t="s">
        <v>15</v>
      </c>
      <c r="D605" s="33">
        <v>0</v>
      </c>
      <c r="E605" s="33">
        <v>0</v>
      </c>
      <c r="F605" s="33">
        <v>0</v>
      </c>
      <c r="G605" s="33">
        <v>0</v>
      </c>
      <c r="H605" s="33">
        <v>0</v>
      </c>
      <c r="I605" s="33">
        <v>0</v>
      </c>
      <c r="J605" s="33">
        <v>0</v>
      </c>
      <c r="K605" s="33">
        <v>0</v>
      </c>
      <c r="L605" s="33">
        <v>0</v>
      </c>
      <c r="M605" s="33">
        <v>0</v>
      </c>
      <c r="N605" s="33">
        <v>0</v>
      </c>
      <c r="O605" s="33">
        <v>0</v>
      </c>
      <c r="P605" s="33">
        <v>0</v>
      </c>
      <c r="Q605" s="33">
        <v>0</v>
      </c>
      <c r="R605" s="33">
        <v>0</v>
      </c>
      <c r="S605" s="33">
        <v>0</v>
      </c>
      <c r="T605" s="33">
        <v>0</v>
      </c>
      <c r="U605" s="33">
        <v>0</v>
      </c>
      <c r="V605" s="33">
        <v>0</v>
      </c>
      <c r="W605" s="33">
        <v>0</v>
      </c>
      <c r="X605" s="33">
        <v>0</v>
      </c>
      <c r="Y605" s="33">
        <v>0</v>
      </c>
      <c r="Z605" s="33">
        <v>0</v>
      </c>
      <c r="AA605" s="33">
        <v>0</v>
      </c>
      <c r="AB605" s="33">
        <v>0</v>
      </c>
      <c r="AC605" s="33">
        <v>0</v>
      </c>
      <c r="AD605" s="33">
        <v>0</v>
      </c>
      <c r="AE605" s="33">
        <v>0</v>
      </c>
      <c r="AF605" s="33">
        <v>0</v>
      </c>
      <c r="AG605" s="33">
        <v>0</v>
      </c>
      <c r="AH605" s="33">
        <v>0</v>
      </c>
      <c r="AI605" s="33">
        <v>0</v>
      </c>
      <c r="AJ605" s="33">
        <v>0</v>
      </c>
      <c r="AK605" s="33">
        <v>0</v>
      </c>
      <c r="AL605" s="33">
        <v>0</v>
      </c>
      <c r="AM605" s="33">
        <v>0</v>
      </c>
      <c r="AN605" s="33">
        <v>0</v>
      </c>
      <c r="AO605" s="33">
        <v>0</v>
      </c>
      <c r="AP605" s="33">
        <v>0</v>
      </c>
      <c r="AQ605" s="33">
        <v>0</v>
      </c>
      <c r="AR605" s="33">
        <v>0</v>
      </c>
      <c r="AS605" s="33">
        <v>0</v>
      </c>
      <c r="AT605" s="33">
        <v>0</v>
      </c>
      <c r="AU605" s="33">
        <v>0</v>
      </c>
      <c r="AV605" s="33">
        <v>0</v>
      </c>
      <c r="AW605" s="33">
        <v>0</v>
      </c>
      <c r="AX605" s="33">
        <v>0</v>
      </c>
      <c r="AY605" s="33">
        <v>0</v>
      </c>
      <c r="AZ605" s="33">
        <v>0</v>
      </c>
      <c r="BA605" s="33">
        <v>0</v>
      </c>
      <c r="BB605" s="33">
        <v>0</v>
      </c>
      <c r="BC605" s="33">
        <v>0</v>
      </c>
      <c r="BD605" s="33">
        <v>0</v>
      </c>
      <c r="BE605" s="33">
        <v>0</v>
      </c>
      <c r="BF605" s="33">
        <v>0</v>
      </c>
      <c r="BG605" s="33">
        <v>0</v>
      </c>
      <c r="BH605" s="33">
        <v>0</v>
      </c>
      <c r="BI605" s="33">
        <v>0</v>
      </c>
      <c r="BJ605" s="33">
        <v>0</v>
      </c>
      <c r="BK605" s="33">
        <v>0</v>
      </c>
      <c r="BL605" s="33">
        <v>0</v>
      </c>
      <c r="BM605" s="33">
        <v>0</v>
      </c>
      <c r="BN605" s="33">
        <v>0</v>
      </c>
      <c r="BO605" s="33">
        <v>0</v>
      </c>
      <c r="BP605" s="33">
        <v>0</v>
      </c>
      <c r="BQ605" s="33">
        <v>0</v>
      </c>
      <c r="BR605" s="33">
        <v>0</v>
      </c>
      <c r="BS605" s="33">
        <v>0</v>
      </c>
      <c r="BT605" s="33">
        <v>0</v>
      </c>
      <c r="BU605" s="33">
        <v>0</v>
      </c>
      <c r="BV605" s="33">
        <v>0</v>
      </c>
      <c r="BW605" s="33">
        <v>0</v>
      </c>
      <c r="BX605" s="33">
        <v>0</v>
      </c>
      <c r="BY605" s="33">
        <v>0</v>
      </c>
      <c r="BZ605" s="33">
        <v>0</v>
      </c>
      <c r="CA605" s="33">
        <v>0</v>
      </c>
      <c r="CB605" s="33">
        <v>0</v>
      </c>
      <c r="CC605" s="33">
        <v>0</v>
      </c>
      <c r="CD605" s="33">
        <v>0</v>
      </c>
      <c r="CE605" s="33">
        <v>0</v>
      </c>
      <c r="CF605" s="33">
        <v>0</v>
      </c>
      <c r="CG605" s="33">
        <v>0</v>
      </c>
      <c r="CH605" s="33">
        <v>0</v>
      </c>
      <c r="CI605" s="33">
        <v>0</v>
      </c>
      <c r="CJ605" s="33">
        <v>0</v>
      </c>
      <c r="CK605" s="33">
        <v>0</v>
      </c>
      <c r="CL605" s="33">
        <v>0</v>
      </c>
      <c r="CM605" s="33">
        <v>0</v>
      </c>
      <c r="CN605" s="33">
        <v>0</v>
      </c>
      <c r="CO605" s="33">
        <v>0</v>
      </c>
      <c r="CP605" s="33">
        <v>0</v>
      </c>
      <c r="CQ605" s="33">
        <v>0</v>
      </c>
      <c r="CR605" s="33">
        <v>0</v>
      </c>
      <c r="CS605" s="33">
        <v>0</v>
      </c>
      <c r="CT605" s="33">
        <v>0</v>
      </c>
      <c r="CU605" s="33">
        <v>0</v>
      </c>
      <c r="CV605" s="33">
        <v>0</v>
      </c>
      <c r="CW605" s="33">
        <v>0</v>
      </c>
      <c r="CX605" s="33">
        <v>0</v>
      </c>
      <c r="CY605" s="33">
        <v>0</v>
      </c>
      <c r="CZ605" s="33">
        <v>0</v>
      </c>
      <c r="DA605" s="33">
        <v>0</v>
      </c>
      <c r="DB605" s="33">
        <v>0</v>
      </c>
      <c r="DC605" s="33">
        <v>0</v>
      </c>
      <c r="DD605" s="33">
        <v>0</v>
      </c>
      <c r="DE605" s="33">
        <v>0</v>
      </c>
      <c r="DF605" s="33">
        <v>0</v>
      </c>
      <c r="DG605" s="33">
        <v>0</v>
      </c>
      <c r="DH605" s="33">
        <v>0</v>
      </c>
      <c r="DI605" s="33">
        <v>0</v>
      </c>
      <c r="DJ605" s="33">
        <v>0</v>
      </c>
      <c r="DK605" s="33">
        <v>0</v>
      </c>
      <c r="DL605" s="33">
        <v>0</v>
      </c>
      <c r="DM605" s="33">
        <v>0</v>
      </c>
      <c r="DN605" s="33">
        <v>0</v>
      </c>
      <c r="DO605" s="33">
        <v>0</v>
      </c>
      <c r="DP605" s="33">
        <v>0</v>
      </c>
      <c r="DQ605" s="33">
        <v>0</v>
      </c>
      <c r="DR605" s="33">
        <v>0</v>
      </c>
      <c r="DS605" s="33">
        <v>0</v>
      </c>
      <c r="DT605" s="33">
        <v>0</v>
      </c>
      <c r="DU605" s="33">
        <v>0</v>
      </c>
      <c r="DV605" s="33">
        <v>0</v>
      </c>
      <c r="DW605" s="33">
        <v>0</v>
      </c>
      <c r="DX605" s="33">
        <v>0</v>
      </c>
      <c r="DY605" s="33">
        <v>0</v>
      </c>
      <c r="DZ605" s="33">
        <v>0</v>
      </c>
      <c r="EA605" s="33">
        <v>0</v>
      </c>
      <c r="EB605" s="33">
        <v>0</v>
      </c>
      <c r="EC605" s="33">
        <v>0</v>
      </c>
      <c r="ED605" s="33">
        <v>0</v>
      </c>
      <c r="EE605" s="33">
        <v>0</v>
      </c>
      <c r="EF605" s="33">
        <v>0</v>
      </c>
      <c r="EG605" s="33">
        <v>0</v>
      </c>
      <c r="EH605" s="33">
        <v>0</v>
      </c>
      <c r="EI605" s="33">
        <v>0</v>
      </c>
      <c r="EJ605" s="33">
        <v>0</v>
      </c>
      <c r="EK605" s="33">
        <v>0</v>
      </c>
      <c r="EL605" s="33">
        <v>0</v>
      </c>
      <c r="EM605" s="33">
        <v>0</v>
      </c>
      <c r="EN605" s="33">
        <v>0</v>
      </c>
      <c r="EO605" s="33">
        <v>0</v>
      </c>
      <c r="EP605" s="33">
        <v>0</v>
      </c>
      <c r="EQ605" s="33">
        <v>0</v>
      </c>
      <c r="ER605" s="33">
        <v>0</v>
      </c>
      <c r="ES605" s="33">
        <v>0</v>
      </c>
      <c r="ET605" s="33">
        <v>0</v>
      </c>
      <c r="EU605" s="33">
        <v>0</v>
      </c>
      <c r="EV605" s="33">
        <v>0</v>
      </c>
      <c r="EW605" s="33">
        <v>0</v>
      </c>
      <c r="EX605" s="33">
        <v>0</v>
      </c>
      <c r="EY605" s="33">
        <v>0</v>
      </c>
      <c r="EZ605" s="33">
        <v>0</v>
      </c>
      <c r="FA605" s="33">
        <v>0</v>
      </c>
      <c r="FB605" s="33">
        <v>0</v>
      </c>
      <c r="FC605" s="33">
        <v>0</v>
      </c>
    </row>
    <row r="606" spans="2:159" x14ac:dyDescent="0.25">
      <c r="B606" s="33" t="s">
        <v>239</v>
      </c>
      <c r="C606" s="33" t="s">
        <v>36</v>
      </c>
    </row>
    <row r="607" spans="2:159" x14ac:dyDescent="0.25">
      <c r="B607" s="33" t="s">
        <v>239</v>
      </c>
      <c r="C607" s="33" t="s">
        <v>37</v>
      </c>
    </row>
    <row r="608" spans="2:159" x14ac:dyDescent="0.25">
      <c r="B608" s="33" t="s">
        <v>239</v>
      </c>
      <c r="C608" s="33" t="s">
        <v>38</v>
      </c>
    </row>
    <row r="609" spans="2:159" x14ac:dyDescent="0.25">
      <c r="B609" s="33" t="s">
        <v>239</v>
      </c>
      <c r="C609" s="33" t="s">
        <v>39</v>
      </c>
    </row>
    <row r="610" spans="2:159" x14ac:dyDescent="0.25">
      <c r="B610" s="33" t="s">
        <v>239</v>
      </c>
      <c r="C610" s="33" t="s">
        <v>40</v>
      </c>
    </row>
    <row r="611" spans="2:159" x14ac:dyDescent="0.25">
      <c r="B611" s="33" t="s">
        <v>239</v>
      </c>
      <c r="C611" s="33" t="s">
        <v>41</v>
      </c>
    </row>
    <row r="612" spans="2:159" x14ac:dyDescent="0.25">
      <c r="B612" s="33" t="s">
        <v>239</v>
      </c>
      <c r="C612" s="33" t="s">
        <v>42</v>
      </c>
    </row>
    <row r="613" spans="2:159" x14ac:dyDescent="0.25">
      <c r="B613" s="33" t="s">
        <v>239</v>
      </c>
      <c r="C613" s="33" t="s">
        <v>43</v>
      </c>
    </row>
    <row r="614" spans="2:159" x14ac:dyDescent="0.25">
      <c r="B614" s="33" t="s">
        <v>239</v>
      </c>
      <c r="C614" s="33" t="s">
        <v>44</v>
      </c>
    </row>
    <row r="615" spans="2:159" x14ac:dyDescent="0.25">
      <c r="B615" s="33" t="s">
        <v>239</v>
      </c>
      <c r="C615" s="33" t="s">
        <v>45</v>
      </c>
    </row>
    <row r="616" spans="2:159" x14ac:dyDescent="0.25">
      <c r="B616" s="33" t="s">
        <v>239</v>
      </c>
      <c r="C616" s="33" t="s">
        <v>46</v>
      </c>
    </row>
    <row r="617" spans="2:159" x14ac:dyDescent="0.25">
      <c r="B617" s="33" t="s">
        <v>239</v>
      </c>
      <c r="C617" s="33" t="s">
        <v>15</v>
      </c>
      <c r="D617" s="33">
        <v>0</v>
      </c>
      <c r="E617" s="33">
        <v>0</v>
      </c>
      <c r="F617" s="33">
        <v>0</v>
      </c>
      <c r="G617" s="33">
        <v>0</v>
      </c>
      <c r="H617" s="33">
        <v>0</v>
      </c>
      <c r="I617" s="33">
        <v>0</v>
      </c>
      <c r="J617" s="33">
        <v>0</v>
      </c>
      <c r="K617" s="33">
        <v>0</v>
      </c>
      <c r="L617" s="33">
        <v>0</v>
      </c>
      <c r="M617" s="33">
        <v>0</v>
      </c>
      <c r="N617" s="33">
        <v>0</v>
      </c>
      <c r="O617" s="33">
        <v>0</v>
      </c>
      <c r="P617" s="33">
        <v>0</v>
      </c>
      <c r="Q617" s="33">
        <v>0</v>
      </c>
      <c r="R617" s="33">
        <v>0</v>
      </c>
      <c r="S617" s="33">
        <v>0</v>
      </c>
      <c r="T617" s="33">
        <v>0</v>
      </c>
      <c r="U617" s="33">
        <v>0</v>
      </c>
      <c r="V617" s="33">
        <v>0</v>
      </c>
      <c r="W617" s="33">
        <v>0</v>
      </c>
      <c r="X617" s="33">
        <v>0</v>
      </c>
      <c r="Y617" s="33">
        <v>0</v>
      </c>
      <c r="Z617" s="33">
        <v>0</v>
      </c>
      <c r="AA617" s="33">
        <v>0</v>
      </c>
      <c r="AB617" s="33">
        <v>0</v>
      </c>
      <c r="AC617" s="33">
        <v>0</v>
      </c>
      <c r="AD617" s="33">
        <v>0</v>
      </c>
      <c r="AE617" s="33">
        <v>0</v>
      </c>
      <c r="AF617" s="33">
        <v>0</v>
      </c>
      <c r="AG617" s="33">
        <v>0</v>
      </c>
      <c r="AH617" s="33">
        <v>0</v>
      </c>
      <c r="AI617" s="33">
        <v>0</v>
      </c>
      <c r="AJ617" s="33">
        <v>0</v>
      </c>
      <c r="AK617" s="33">
        <v>0</v>
      </c>
      <c r="AL617" s="33">
        <v>0</v>
      </c>
      <c r="AM617" s="33">
        <v>0</v>
      </c>
      <c r="AN617" s="33">
        <v>0</v>
      </c>
      <c r="AO617" s="33">
        <v>0</v>
      </c>
      <c r="AP617" s="33">
        <v>0</v>
      </c>
      <c r="AQ617" s="33">
        <v>0</v>
      </c>
      <c r="AR617" s="33">
        <v>0</v>
      </c>
      <c r="AS617" s="33">
        <v>0</v>
      </c>
      <c r="AT617" s="33">
        <v>0</v>
      </c>
      <c r="AU617" s="33">
        <v>0</v>
      </c>
      <c r="AV617" s="33">
        <v>0</v>
      </c>
      <c r="AW617" s="33">
        <v>0</v>
      </c>
      <c r="AX617" s="33">
        <v>0</v>
      </c>
      <c r="AY617" s="33">
        <v>0</v>
      </c>
      <c r="AZ617" s="33">
        <v>0</v>
      </c>
      <c r="BA617" s="33">
        <v>0</v>
      </c>
      <c r="BB617" s="33">
        <v>0</v>
      </c>
      <c r="BC617" s="33">
        <v>0</v>
      </c>
      <c r="BD617" s="33">
        <v>0</v>
      </c>
      <c r="BE617" s="33">
        <v>0</v>
      </c>
      <c r="BF617" s="33">
        <v>0</v>
      </c>
      <c r="BG617" s="33">
        <v>0</v>
      </c>
      <c r="BH617" s="33">
        <v>0</v>
      </c>
      <c r="BI617" s="33">
        <v>0</v>
      </c>
      <c r="BJ617" s="33">
        <v>0</v>
      </c>
      <c r="BK617" s="33">
        <v>0</v>
      </c>
      <c r="BL617" s="33">
        <v>0</v>
      </c>
      <c r="BM617" s="33">
        <v>0</v>
      </c>
      <c r="BN617" s="33">
        <v>0</v>
      </c>
      <c r="BO617" s="33">
        <v>0</v>
      </c>
      <c r="BP617" s="33">
        <v>0</v>
      </c>
      <c r="BQ617" s="33">
        <v>0</v>
      </c>
      <c r="BR617" s="33">
        <v>0</v>
      </c>
      <c r="BS617" s="33">
        <v>0</v>
      </c>
      <c r="BT617" s="33">
        <v>0</v>
      </c>
      <c r="BU617" s="33">
        <v>0</v>
      </c>
      <c r="BV617" s="33">
        <v>0</v>
      </c>
      <c r="BW617" s="33">
        <v>0</v>
      </c>
      <c r="BX617" s="33">
        <v>0</v>
      </c>
      <c r="BY617" s="33">
        <v>0</v>
      </c>
      <c r="BZ617" s="33">
        <v>0</v>
      </c>
      <c r="CA617" s="33">
        <v>0</v>
      </c>
      <c r="CB617" s="33">
        <v>0</v>
      </c>
      <c r="CC617" s="33">
        <v>0</v>
      </c>
      <c r="CD617" s="33">
        <v>0</v>
      </c>
      <c r="CE617" s="33">
        <v>0</v>
      </c>
      <c r="CF617" s="33">
        <v>0</v>
      </c>
      <c r="CG617" s="33">
        <v>0</v>
      </c>
      <c r="CH617" s="33">
        <v>0</v>
      </c>
      <c r="CI617" s="33">
        <v>0</v>
      </c>
      <c r="CJ617" s="33">
        <v>0</v>
      </c>
      <c r="CK617" s="33">
        <v>0</v>
      </c>
      <c r="CL617" s="33">
        <v>0</v>
      </c>
      <c r="CM617" s="33">
        <v>0</v>
      </c>
      <c r="CN617" s="33">
        <v>0</v>
      </c>
      <c r="CO617" s="33">
        <v>0</v>
      </c>
      <c r="CP617" s="33">
        <v>0</v>
      </c>
      <c r="CQ617" s="33">
        <v>0</v>
      </c>
      <c r="CR617" s="33">
        <v>0</v>
      </c>
      <c r="CS617" s="33">
        <v>0</v>
      </c>
      <c r="CT617" s="33">
        <v>0</v>
      </c>
      <c r="CU617" s="33">
        <v>0</v>
      </c>
      <c r="CV617" s="33">
        <v>0</v>
      </c>
      <c r="CW617" s="33">
        <v>0</v>
      </c>
      <c r="CX617" s="33">
        <v>0</v>
      </c>
      <c r="CY617" s="33">
        <v>0</v>
      </c>
      <c r="CZ617" s="33">
        <v>0</v>
      </c>
      <c r="DA617" s="33">
        <v>0</v>
      </c>
      <c r="DB617" s="33">
        <v>0</v>
      </c>
      <c r="DC617" s="33">
        <v>0</v>
      </c>
      <c r="DD617" s="33">
        <v>0</v>
      </c>
      <c r="DE617" s="33">
        <v>0</v>
      </c>
      <c r="DF617" s="33">
        <v>0</v>
      </c>
      <c r="DG617" s="33">
        <v>0</v>
      </c>
      <c r="DH617" s="33">
        <v>0</v>
      </c>
      <c r="DI617" s="33">
        <v>0</v>
      </c>
      <c r="DJ617" s="33">
        <v>0</v>
      </c>
      <c r="DK617" s="33">
        <v>0</v>
      </c>
      <c r="DL617" s="33">
        <v>0</v>
      </c>
      <c r="DM617" s="33">
        <v>0</v>
      </c>
      <c r="DN617" s="33">
        <v>0</v>
      </c>
      <c r="DO617" s="33">
        <v>0</v>
      </c>
      <c r="DP617" s="33">
        <v>0</v>
      </c>
      <c r="DQ617" s="33">
        <v>0</v>
      </c>
      <c r="DR617" s="33">
        <v>0</v>
      </c>
      <c r="DS617" s="33">
        <v>0</v>
      </c>
      <c r="DT617" s="33">
        <v>0</v>
      </c>
      <c r="DU617" s="33">
        <v>0</v>
      </c>
      <c r="DV617" s="33">
        <v>0</v>
      </c>
      <c r="DW617" s="33">
        <v>0</v>
      </c>
      <c r="DX617" s="33">
        <v>0</v>
      </c>
      <c r="DY617" s="33">
        <v>0</v>
      </c>
      <c r="DZ617" s="33">
        <v>0</v>
      </c>
      <c r="EA617" s="33">
        <v>0</v>
      </c>
      <c r="EB617" s="33">
        <v>0</v>
      </c>
      <c r="EC617" s="33">
        <v>0</v>
      </c>
      <c r="ED617" s="33">
        <v>0</v>
      </c>
      <c r="EE617" s="33">
        <v>0</v>
      </c>
      <c r="EF617" s="33">
        <v>0</v>
      </c>
      <c r="EG617" s="33">
        <v>0</v>
      </c>
      <c r="EH617" s="33">
        <v>0</v>
      </c>
      <c r="EI617" s="33">
        <v>0</v>
      </c>
      <c r="EJ617" s="33">
        <v>0</v>
      </c>
      <c r="EK617" s="33">
        <v>0</v>
      </c>
      <c r="EL617" s="33">
        <v>0</v>
      </c>
      <c r="EM617" s="33">
        <v>0</v>
      </c>
      <c r="EN617" s="33">
        <v>0</v>
      </c>
      <c r="EO617" s="33">
        <v>0</v>
      </c>
      <c r="EP617" s="33">
        <v>0</v>
      </c>
      <c r="EQ617" s="33">
        <v>0</v>
      </c>
      <c r="ER617" s="33">
        <v>0</v>
      </c>
      <c r="ES617" s="33">
        <v>0</v>
      </c>
      <c r="ET617" s="33">
        <v>0</v>
      </c>
      <c r="EU617" s="33">
        <v>0</v>
      </c>
      <c r="EV617" s="33">
        <v>0</v>
      </c>
      <c r="EW617" s="33">
        <v>0</v>
      </c>
      <c r="EX617" s="33">
        <v>0</v>
      </c>
      <c r="EY617" s="33">
        <v>0</v>
      </c>
      <c r="EZ617" s="33">
        <v>0</v>
      </c>
      <c r="FA617" s="33">
        <v>0</v>
      </c>
      <c r="FB617" s="33">
        <v>0</v>
      </c>
      <c r="FC617" s="33">
        <v>0</v>
      </c>
    </row>
    <row r="618" spans="2:159" x14ac:dyDescent="0.25">
      <c r="B618" s="33" t="s">
        <v>647</v>
      </c>
      <c r="C618" s="33" t="s">
        <v>36</v>
      </c>
    </row>
    <row r="619" spans="2:159" x14ac:dyDescent="0.25">
      <c r="B619" s="33" t="s">
        <v>647</v>
      </c>
      <c r="C619" s="33" t="s">
        <v>37</v>
      </c>
    </row>
    <row r="620" spans="2:159" x14ac:dyDescent="0.25">
      <c r="B620" s="33" t="s">
        <v>647</v>
      </c>
      <c r="C620" s="33" t="s">
        <v>38</v>
      </c>
    </row>
    <row r="621" spans="2:159" x14ac:dyDescent="0.25">
      <c r="B621" s="33" t="s">
        <v>647</v>
      </c>
      <c r="C621" s="33" t="s">
        <v>39</v>
      </c>
    </row>
    <row r="622" spans="2:159" x14ac:dyDescent="0.25">
      <c r="B622" s="33" t="s">
        <v>647</v>
      </c>
      <c r="C622" s="33" t="s">
        <v>40</v>
      </c>
    </row>
    <row r="623" spans="2:159" x14ac:dyDescent="0.25">
      <c r="B623" s="33" t="s">
        <v>647</v>
      </c>
      <c r="C623" s="33" t="s">
        <v>41</v>
      </c>
    </row>
    <row r="624" spans="2:159" x14ac:dyDescent="0.25">
      <c r="B624" s="33" t="s">
        <v>647</v>
      </c>
      <c r="C624" s="33" t="s">
        <v>42</v>
      </c>
    </row>
    <row r="625" spans="2:159" x14ac:dyDescent="0.25">
      <c r="B625" s="33" t="s">
        <v>647</v>
      </c>
      <c r="C625" s="33" t="s">
        <v>43</v>
      </c>
    </row>
    <row r="626" spans="2:159" x14ac:dyDescent="0.25">
      <c r="B626" s="33" t="s">
        <v>647</v>
      </c>
      <c r="C626" s="33" t="s">
        <v>44</v>
      </c>
    </row>
    <row r="627" spans="2:159" x14ac:dyDescent="0.25">
      <c r="B627" s="33" t="s">
        <v>647</v>
      </c>
      <c r="C627" s="33" t="s">
        <v>45</v>
      </c>
    </row>
    <row r="628" spans="2:159" x14ac:dyDescent="0.25">
      <c r="B628" s="33" t="s">
        <v>647</v>
      </c>
      <c r="C628" s="33" t="s">
        <v>46</v>
      </c>
    </row>
    <row r="629" spans="2:159" x14ac:dyDescent="0.25">
      <c r="B629" s="33" t="s">
        <v>647</v>
      </c>
      <c r="C629" s="33" t="s">
        <v>15</v>
      </c>
      <c r="D629" s="33">
        <v>0</v>
      </c>
      <c r="E629" s="33">
        <v>0</v>
      </c>
      <c r="F629" s="33">
        <v>0</v>
      </c>
      <c r="G629" s="33">
        <v>0</v>
      </c>
      <c r="H629" s="33">
        <v>0</v>
      </c>
      <c r="I629" s="33">
        <v>0</v>
      </c>
      <c r="J629" s="33">
        <v>0</v>
      </c>
      <c r="K629" s="33">
        <v>0</v>
      </c>
      <c r="L629" s="33">
        <v>0</v>
      </c>
      <c r="M629" s="33">
        <v>0</v>
      </c>
      <c r="N629" s="33">
        <v>0</v>
      </c>
      <c r="O629" s="33">
        <v>0</v>
      </c>
      <c r="P629" s="33">
        <v>0</v>
      </c>
      <c r="Q629" s="33">
        <v>0</v>
      </c>
      <c r="R629" s="33">
        <v>0</v>
      </c>
      <c r="S629" s="33">
        <v>0</v>
      </c>
      <c r="T629" s="33">
        <v>0</v>
      </c>
      <c r="U629" s="33">
        <v>0</v>
      </c>
      <c r="V629" s="33">
        <v>0</v>
      </c>
      <c r="W629" s="33">
        <v>0</v>
      </c>
      <c r="X629" s="33">
        <v>0</v>
      </c>
      <c r="Y629" s="33">
        <v>0</v>
      </c>
      <c r="Z629" s="33">
        <v>0</v>
      </c>
      <c r="AA629" s="33">
        <v>0</v>
      </c>
      <c r="AB629" s="33">
        <v>0</v>
      </c>
      <c r="AC629" s="33">
        <v>0</v>
      </c>
      <c r="AD629" s="33">
        <v>0</v>
      </c>
      <c r="AE629" s="33">
        <v>0</v>
      </c>
      <c r="AF629" s="33">
        <v>0</v>
      </c>
      <c r="AG629" s="33">
        <v>0</v>
      </c>
      <c r="AH629" s="33">
        <v>0</v>
      </c>
      <c r="AI629" s="33">
        <v>0</v>
      </c>
      <c r="AJ629" s="33">
        <v>0</v>
      </c>
      <c r="AK629" s="33">
        <v>0</v>
      </c>
      <c r="AL629" s="33">
        <v>0</v>
      </c>
      <c r="AM629" s="33">
        <v>0</v>
      </c>
      <c r="AN629" s="33">
        <v>0</v>
      </c>
      <c r="AO629" s="33">
        <v>0</v>
      </c>
      <c r="AP629" s="33">
        <v>0</v>
      </c>
      <c r="AQ629" s="33">
        <v>0</v>
      </c>
      <c r="AR629" s="33">
        <v>0</v>
      </c>
      <c r="AS629" s="33">
        <v>0</v>
      </c>
      <c r="AT629" s="33">
        <v>0</v>
      </c>
      <c r="AU629" s="33">
        <v>0</v>
      </c>
      <c r="AV629" s="33">
        <v>0</v>
      </c>
      <c r="AW629" s="33">
        <v>0</v>
      </c>
      <c r="AX629" s="33">
        <v>0</v>
      </c>
      <c r="AY629" s="33">
        <v>0</v>
      </c>
      <c r="AZ629" s="33">
        <v>0</v>
      </c>
      <c r="BA629" s="33">
        <v>0</v>
      </c>
      <c r="BB629" s="33">
        <v>0</v>
      </c>
      <c r="BC629" s="33">
        <v>0</v>
      </c>
      <c r="BD629" s="33">
        <v>0</v>
      </c>
      <c r="BE629" s="33">
        <v>0</v>
      </c>
      <c r="BF629" s="33">
        <v>0</v>
      </c>
      <c r="BG629" s="33">
        <v>0</v>
      </c>
      <c r="BH629" s="33">
        <v>0</v>
      </c>
      <c r="BI629" s="33">
        <v>0</v>
      </c>
      <c r="BJ629" s="33">
        <v>0</v>
      </c>
      <c r="BK629" s="33">
        <v>0</v>
      </c>
      <c r="BL629" s="33">
        <v>0</v>
      </c>
      <c r="BM629" s="33">
        <v>0</v>
      </c>
      <c r="BN629" s="33">
        <v>0</v>
      </c>
      <c r="BO629" s="33">
        <v>0</v>
      </c>
      <c r="BP629" s="33">
        <v>0</v>
      </c>
      <c r="BQ629" s="33">
        <v>0</v>
      </c>
      <c r="BR629" s="33">
        <v>0</v>
      </c>
      <c r="BS629" s="33">
        <v>0</v>
      </c>
      <c r="BT629" s="33">
        <v>0</v>
      </c>
      <c r="BU629" s="33">
        <v>0</v>
      </c>
      <c r="BV629" s="33">
        <v>0</v>
      </c>
      <c r="BW629" s="33">
        <v>0</v>
      </c>
      <c r="BX629" s="33">
        <v>0</v>
      </c>
      <c r="BY629" s="33">
        <v>0</v>
      </c>
      <c r="BZ629" s="33">
        <v>0</v>
      </c>
      <c r="CA629" s="33">
        <v>0</v>
      </c>
      <c r="CB629" s="33">
        <v>0</v>
      </c>
      <c r="CC629" s="33">
        <v>0</v>
      </c>
      <c r="CD629" s="33">
        <v>0</v>
      </c>
      <c r="CE629" s="33">
        <v>0</v>
      </c>
      <c r="CF629" s="33">
        <v>0</v>
      </c>
      <c r="CG629" s="33">
        <v>0</v>
      </c>
      <c r="CH629" s="33">
        <v>0</v>
      </c>
      <c r="CI629" s="33">
        <v>0</v>
      </c>
      <c r="CJ629" s="33">
        <v>0</v>
      </c>
      <c r="CK629" s="33">
        <v>0</v>
      </c>
      <c r="CL629" s="33">
        <v>0</v>
      </c>
      <c r="CM629" s="33">
        <v>0</v>
      </c>
      <c r="CN629" s="33">
        <v>0</v>
      </c>
      <c r="CO629" s="33">
        <v>0</v>
      </c>
      <c r="CP629" s="33">
        <v>0</v>
      </c>
      <c r="CQ629" s="33">
        <v>0</v>
      </c>
      <c r="CR629" s="33">
        <v>0</v>
      </c>
      <c r="CS629" s="33">
        <v>0</v>
      </c>
      <c r="CT629" s="33">
        <v>0</v>
      </c>
      <c r="CU629" s="33">
        <v>0</v>
      </c>
      <c r="CV629" s="33">
        <v>0</v>
      </c>
      <c r="CW629" s="33">
        <v>0</v>
      </c>
      <c r="CX629" s="33">
        <v>0</v>
      </c>
      <c r="CY629" s="33">
        <v>0</v>
      </c>
      <c r="CZ629" s="33">
        <v>0</v>
      </c>
      <c r="DA629" s="33">
        <v>0</v>
      </c>
      <c r="DB629" s="33">
        <v>0</v>
      </c>
      <c r="DC629" s="33">
        <v>0</v>
      </c>
      <c r="DD629" s="33">
        <v>0</v>
      </c>
      <c r="DE629" s="33">
        <v>0</v>
      </c>
      <c r="DF629" s="33">
        <v>0</v>
      </c>
      <c r="DG629" s="33">
        <v>0</v>
      </c>
      <c r="DH629" s="33">
        <v>0</v>
      </c>
      <c r="DI629" s="33">
        <v>0</v>
      </c>
      <c r="DJ629" s="33">
        <v>0</v>
      </c>
      <c r="DK629" s="33">
        <v>0</v>
      </c>
      <c r="DL629" s="33">
        <v>0</v>
      </c>
      <c r="DM629" s="33">
        <v>0</v>
      </c>
      <c r="DN629" s="33">
        <v>0</v>
      </c>
      <c r="DO629" s="33">
        <v>0</v>
      </c>
      <c r="DP629" s="33">
        <v>0</v>
      </c>
      <c r="DQ629" s="33">
        <v>0</v>
      </c>
      <c r="DR629" s="33">
        <v>0</v>
      </c>
      <c r="DS629" s="33">
        <v>0</v>
      </c>
      <c r="DT629" s="33">
        <v>0</v>
      </c>
      <c r="DU629" s="33">
        <v>0</v>
      </c>
      <c r="DV629" s="33">
        <v>0</v>
      </c>
      <c r="DW629" s="33">
        <v>0</v>
      </c>
      <c r="DX629" s="33">
        <v>0</v>
      </c>
      <c r="DY629" s="33">
        <v>0</v>
      </c>
      <c r="DZ629" s="33">
        <v>0</v>
      </c>
      <c r="EA629" s="33">
        <v>0</v>
      </c>
      <c r="EB629" s="33">
        <v>0</v>
      </c>
      <c r="EC629" s="33">
        <v>0</v>
      </c>
      <c r="ED629" s="33">
        <v>0</v>
      </c>
      <c r="EE629" s="33">
        <v>0</v>
      </c>
      <c r="EF629" s="33">
        <v>0</v>
      </c>
      <c r="EG629" s="33">
        <v>0</v>
      </c>
      <c r="EH629" s="33">
        <v>0</v>
      </c>
      <c r="EI629" s="33">
        <v>0</v>
      </c>
      <c r="EJ629" s="33">
        <v>0</v>
      </c>
      <c r="EK629" s="33">
        <v>0</v>
      </c>
      <c r="EL629" s="33">
        <v>0</v>
      </c>
      <c r="EM629" s="33">
        <v>0</v>
      </c>
      <c r="EN629" s="33">
        <v>0</v>
      </c>
      <c r="EO629" s="33">
        <v>0</v>
      </c>
      <c r="EP629" s="33">
        <v>0</v>
      </c>
      <c r="EQ629" s="33">
        <v>0</v>
      </c>
      <c r="ER629" s="33">
        <v>0</v>
      </c>
      <c r="ES629" s="33">
        <v>0</v>
      </c>
      <c r="ET629" s="33">
        <v>0</v>
      </c>
      <c r="EU629" s="33">
        <v>0</v>
      </c>
      <c r="EV629" s="33">
        <v>0</v>
      </c>
      <c r="EW629" s="33">
        <v>0</v>
      </c>
      <c r="EX629" s="33">
        <v>0</v>
      </c>
      <c r="EY629" s="33">
        <v>0</v>
      </c>
      <c r="EZ629" s="33">
        <v>0</v>
      </c>
      <c r="FA629" s="33">
        <v>0</v>
      </c>
      <c r="FB629" s="33">
        <v>0</v>
      </c>
      <c r="FC629" s="33">
        <v>0</v>
      </c>
    </row>
    <row r="630" spans="2:159" x14ac:dyDescent="0.25">
      <c r="B630" s="33" t="s">
        <v>767</v>
      </c>
      <c r="C630" s="33" t="s">
        <v>36</v>
      </c>
    </row>
    <row r="631" spans="2:159" x14ac:dyDescent="0.25">
      <c r="B631" s="33" t="s">
        <v>767</v>
      </c>
      <c r="C631" s="33" t="s">
        <v>37</v>
      </c>
    </row>
    <row r="632" spans="2:159" x14ac:dyDescent="0.25">
      <c r="B632" s="33" t="s">
        <v>767</v>
      </c>
      <c r="C632" s="33" t="s">
        <v>38</v>
      </c>
    </row>
    <row r="633" spans="2:159" x14ac:dyDescent="0.25">
      <c r="B633" s="33" t="s">
        <v>767</v>
      </c>
      <c r="C633" s="33" t="s">
        <v>39</v>
      </c>
    </row>
    <row r="634" spans="2:159" x14ac:dyDescent="0.25">
      <c r="B634" s="33" t="s">
        <v>767</v>
      </c>
      <c r="C634" s="33" t="s">
        <v>40</v>
      </c>
    </row>
    <row r="635" spans="2:159" x14ac:dyDescent="0.25">
      <c r="B635" s="33" t="s">
        <v>767</v>
      </c>
      <c r="C635" s="33" t="s">
        <v>41</v>
      </c>
    </row>
    <row r="636" spans="2:159" x14ac:dyDescent="0.25">
      <c r="B636" s="33" t="s">
        <v>767</v>
      </c>
      <c r="C636" s="33" t="s">
        <v>42</v>
      </c>
    </row>
    <row r="637" spans="2:159" x14ac:dyDescent="0.25">
      <c r="B637" s="33" t="s">
        <v>767</v>
      </c>
      <c r="C637" s="33" t="s">
        <v>43</v>
      </c>
    </row>
    <row r="638" spans="2:159" x14ac:dyDescent="0.25">
      <c r="B638" s="33" t="s">
        <v>767</v>
      </c>
      <c r="C638" s="33" t="s">
        <v>44</v>
      </c>
    </row>
    <row r="639" spans="2:159" x14ac:dyDescent="0.25">
      <c r="B639" s="33" t="s">
        <v>767</v>
      </c>
      <c r="C639" s="33" t="s">
        <v>45</v>
      </c>
    </row>
    <row r="640" spans="2:159" x14ac:dyDescent="0.25">
      <c r="B640" s="33" t="s">
        <v>767</v>
      </c>
      <c r="C640" s="33" t="s">
        <v>46</v>
      </c>
    </row>
    <row r="641" spans="2:159" x14ac:dyDescent="0.25">
      <c r="B641" s="33" t="s">
        <v>767</v>
      </c>
      <c r="C641" s="33" t="s">
        <v>15</v>
      </c>
      <c r="D641" s="33">
        <v>0</v>
      </c>
      <c r="E641" s="33">
        <v>0</v>
      </c>
      <c r="F641" s="33">
        <v>0</v>
      </c>
      <c r="G641" s="33">
        <v>0</v>
      </c>
      <c r="H641" s="33">
        <v>0</v>
      </c>
      <c r="I641" s="33">
        <v>0</v>
      </c>
      <c r="J641" s="33">
        <v>0</v>
      </c>
      <c r="K641" s="33">
        <v>0</v>
      </c>
      <c r="L641" s="33">
        <v>0</v>
      </c>
      <c r="M641" s="33">
        <v>0</v>
      </c>
      <c r="N641" s="33">
        <v>0</v>
      </c>
      <c r="O641" s="33">
        <v>0</v>
      </c>
      <c r="P641" s="33">
        <v>0</v>
      </c>
      <c r="Q641" s="33">
        <v>0</v>
      </c>
      <c r="R641" s="33">
        <v>0</v>
      </c>
      <c r="S641" s="33">
        <v>0</v>
      </c>
      <c r="T641" s="33">
        <v>0</v>
      </c>
      <c r="U641" s="33">
        <v>0</v>
      </c>
      <c r="V641" s="33">
        <v>0</v>
      </c>
      <c r="W641" s="33">
        <v>0</v>
      </c>
      <c r="X641" s="33">
        <v>0</v>
      </c>
      <c r="Y641" s="33">
        <v>0</v>
      </c>
      <c r="Z641" s="33">
        <v>0</v>
      </c>
      <c r="AA641" s="33">
        <v>0</v>
      </c>
      <c r="AB641" s="33">
        <v>0</v>
      </c>
      <c r="AC641" s="33">
        <v>0</v>
      </c>
      <c r="AD641" s="33">
        <v>0</v>
      </c>
      <c r="AE641" s="33">
        <v>0</v>
      </c>
      <c r="AF641" s="33">
        <v>0</v>
      </c>
      <c r="AG641" s="33">
        <v>0</v>
      </c>
      <c r="AH641" s="33">
        <v>0</v>
      </c>
      <c r="AI641" s="33">
        <v>0</v>
      </c>
      <c r="AJ641" s="33">
        <v>0</v>
      </c>
      <c r="AK641" s="33">
        <v>0</v>
      </c>
      <c r="AL641" s="33">
        <v>0</v>
      </c>
      <c r="AM641" s="33">
        <v>0</v>
      </c>
      <c r="AN641" s="33">
        <v>0</v>
      </c>
      <c r="AO641" s="33">
        <v>0</v>
      </c>
      <c r="AP641" s="33">
        <v>0</v>
      </c>
      <c r="AQ641" s="33">
        <v>0</v>
      </c>
      <c r="AR641" s="33">
        <v>0</v>
      </c>
      <c r="AS641" s="33">
        <v>0</v>
      </c>
      <c r="AT641" s="33">
        <v>0</v>
      </c>
      <c r="AU641" s="33">
        <v>0</v>
      </c>
      <c r="AV641" s="33">
        <v>0</v>
      </c>
      <c r="AW641" s="33">
        <v>0</v>
      </c>
      <c r="AX641" s="33">
        <v>0</v>
      </c>
      <c r="AY641" s="33">
        <v>0</v>
      </c>
      <c r="AZ641" s="33">
        <v>0</v>
      </c>
      <c r="BA641" s="33">
        <v>0</v>
      </c>
      <c r="BB641" s="33">
        <v>0</v>
      </c>
      <c r="BC641" s="33">
        <v>0</v>
      </c>
      <c r="BD641" s="33">
        <v>0</v>
      </c>
      <c r="BE641" s="33">
        <v>0</v>
      </c>
      <c r="BF641" s="33">
        <v>0</v>
      </c>
      <c r="BG641" s="33">
        <v>0</v>
      </c>
      <c r="BH641" s="33">
        <v>0</v>
      </c>
      <c r="BI641" s="33">
        <v>0</v>
      </c>
      <c r="BJ641" s="33">
        <v>0</v>
      </c>
      <c r="BK641" s="33">
        <v>0</v>
      </c>
      <c r="BL641" s="33">
        <v>0</v>
      </c>
      <c r="BM641" s="33">
        <v>0</v>
      </c>
      <c r="BN641" s="33">
        <v>0</v>
      </c>
      <c r="BO641" s="33">
        <v>0</v>
      </c>
      <c r="BP641" s="33">
        <v>0</v>
      </c>
      <c r="BQ641" s="33">
        <v>0</v>
      </c>
      <c r="BR641" s="33">
        <v>0</v>
      </c>
      <c r="BS641" s="33">
        <v>0</v>
      </c>
      <c r="BT641" s="33">
        <v>0</v>
      </c>
      <c r="BU641" s="33">
        <v>0</v>
      </c>
      <c r="BV641" s="33">
        <v>0</v>
      </c>
      <c r="BW641" s="33">
        <v>0</v>
      </c>
      <c r="BX641" s="33">
        <v>0</v>
      </c>
      <c r="BY641" s="33">
        <v>0</v>
      </c>
      <c r="BZ641" s="33">
        <v>0</v>
      </c>
      <c r="CA641" s="33">
        <v>0</v>
      </c>
      <c r="CB641" s="33">
        <v>0</v>
      </c>
      <c r="CC641" s="33">
        <v>0</v>
      </c>
      <c r="CD641" s="33">
        <v>0</v>
      </c>
      <c r="CE641" s="33">
        <v>0</v>
      </c>
      <c r="CF641" s="33">
        <v>0</v>
      </c>
      <c r="CG641" s="33">
        <v>0</v>
      </c>
      <c r="CH641" s="33">
        <v>0</v>
      </c>
      <c r="CI641" s="33">
        <v>0</v>
      </c>
      <c r="CJ641" s="33">
        <v>0</v>
      </c>
      <c r="CK641" s="33">
        <v>0</v>
      </c>
      <c r="CL641" s="33">
        <v>0</v>
      </c>
      <c r="CM641" s="33">
        <v>0</v>
      </c>
      <c r="CN641" s="33">
        <v>0</v>
      </c>
      <c r="CO641" s="33">
        <v>0</v>
      </c>
      <c r="CP641" s="33">
        <v>0</v>
      </c>
      <c r="CQ641" s="33">
        <v>0</v>
      </c>
      <c r="CR641" s="33">
        <v>0</v>
      </c>
      <c r="CS641" s="33">
        <v>0</v>
      </c>
      <c r="CT641" s="33">
        <v>0</v>
      </c>
      <c r="CU641" s="33">
        <v>0</v>
      </c>
      <c r="CV641" s="33">
        <v>0</v>
      </c>
      <c r="CW641" s="33">
        <v>0</v>
      </c>
      <c r="CX641" s="33">
        <v>0</v>
      </c>
      <c r="CY641" s="33">
        <v>0</v>
      </c>
      <c r="CZ641" s="33">
        <v>0</v>
      </c>
      <c r="DA641" s="33">
        <v>0</v>
      </c>
      <c r="DB641" s="33">
        <v>0</v>
      </c>
      <c r="DC641" s="33">
        <v>0</v>
      </c>
      <c r="DD641" s="33">
        <v>0</v>
      </c>
      <c r="DE641" s="33">
        <v>0</v>
      </c>
      <c r="DF641" s="33">
        <v>0</v>
      </c>
      <c r="DG641" s="33">
        <v>0</v>
      </c>
      <c r="DH641" s="33">
        <v>0</v>
      </c>
      <c r="DI641" s="33">
        <v>0</v>
      </c>
      <c r="DJ641" s="33">
        <v>0</v>
      </c>
      <c r="DK641" s="33">
        <v>0</v>
      </c>
      <c r="DL641" s="33">
        <v>0</v>
      </c>
      <c r="DM641" s="33">
        <v>0</v>
      </c>
      <c r="DN641" s="33">
        <v>0</v>
      </c>
      <c r="DO641" s="33">
        <v>0</v>
      </c>
      <c r="DP641" s="33">
        <v>0</v>
      </c>
      <c r="DQ641" s="33">
        <v>0</v>
      </c>
      <c r="DR641" s="33">
        <v>0</v>
      </c>
      <c r="DS641" s="33">
        <v>0</v>
      </c>
      <c r="DT641" s="33">
        <v>0</v>
      </c>
      <c r="DU641" s="33">
        <v>0</v>
      </c>
      <c r="DV641" s="33">
        <v>0</v>
      </c>
      <c r="DW641" s="33">
        <v>0</v>
      </c>
      <c r="DX641" s="33">
        <v>0</v>
      </c>
      <c r="DY641" s="33">
        <v>0</v>
      </c>
      <c r="DZ641" s="33">
        <v>0</v>
      </c>
      <c r="EA641" s="33">
        <v>0</v>
      </c>
      <c r="EB641" s="33">
        <v>0</v>
      </c>
      <c r="EC641" s="33">
        <v>0</v>
      </c>
      <c r="ED641" s="33">
        <v>0</v>
      </c>
      <c r="EE641" s="33">
        <v>0</v>
      </c>
      <c r="EF641" s="33">
        <v>0</v>
      </c>
      <c r="EG641" s="33">
        <v>0</v>
      </c>
      <c r="EH641" s="33">
        <v>0</v>
      </c>
      <c r="EI641" s="33">
        <v>0</v>
      </c>
      <c r="EJ641" s="33">
        <v>0</v>
      </c>
      <c r="EK641" s="33">
        <v>0</v>
      </c>
      <c r="EL641" s="33">
        <v>0</v>
      </c>
      <c r="EM641" s="33">
        <v>0</v>
      </c>
      <c r="EN641" s="33">
        <v>0</v>
      </c>
      <c r="EO641" s="33">
        <v>0</v>
      </c>
      <c r="EP641" s="33">
        <v>0</v>
      </c>
      <c r="EQ641" s="33">
        <v>0</v>
      </c>
      <c r="ER641" s="33">
        <v>0</v>
      </c>
      <c r="ES641" s="33">
        <v>0</v>
      </c>
      <c r="ET641" s="33">
        <v>0</v>
      </c>
      <c r="EU641" s="33">
        <v>0</v>
      </c>
      <c r="EV641" s="33">
        <v>0</v>
      </c>
      <c r="EW641" s="33">
        <v>0</v>
      </c>
      <c r="EX641" s="33">
        <v>0</v>
      </c>
      <c r="EY641" s="33">
        <v>0</v>
      </c>
      <c r="EZ641" s="33">
        <v>0</v>
      </c>
      <c r="FA641" s="33">
        <v>0</v>
      </c>
      <c r="FB641" s="33">
        <v>0</v>
      </c>
      <c r="FC641" s="33">
        <v>0</v>
      </c>
    </row>
    <row r="642" spans="2:159" x14ac:dyDescent="0.25">
      <c r="B642" s="33" t="s">
        <v>674</v>
      </c>
      <c r="C642" s="33" t="s">
        <v>36</v>
      </c>
    </row>
    <row r="643" spans="2:159" x14ac:dyDescent="0.25">
      <c r="B643" s="33" t="s">
        <v>674</v>
      </c>
      <c r="C643" s="33" t="s">
        <v>37</v>
      </c>
    </row>
    <row r="644" spans="2:159" x14ac:dyDescent="0.25">
      <c r="B644" s="33" t="s">
        <v>674</v>
      </c>
      <c r="C644" s="33" t="s">
        <v>38</v>
      </c>
    </row>
    <row r="645" spans="2:159" x14ac:dyDescent="0.25">
      <c r="B645" s="33" t="s">
        <v>674</v>
      </c>
      <c r="C645" s="33" t="s">
        <v>39</v>
      </c>
    </row>
    <row r="646" spans="2:159" x14ac:dyDescent="0.25">
      <c r="B646" s="33" t="s">
        <v>674</v>
      </c>
      <c r="C646" s="33" t="s">
        <v>40</v>
      </c>
    </row>
    <row r="647" spans="2:159" x14ac:dyDescent="0.25">
      <c r="B647" s="33" t="s">
        <v>674</v>
      </c>
      <c r="C647" s="33" t="s">
        <v>41</v>
      </c>
    </row>
    <row r="648" spans="2:159" x14ac:dyDescent="0.25">
      <c r="B648" s="33" t="s">
        <v>674</v>
      </c>
      <c r="C648" s="33" t="s">
        <v>42</v>
      </c>
    </row>
    <row r="649" spans="2:159" x14ac:dyDescent="0.25">
      <c r="B649" s="33" t="s">
        <v>674</v>
      </c>
      <c r="C649" s="33" t="s">
        <v>43</v>
      </c>
    </row>
    <row r="650" spans="2:159" x14ac:dyDescent="0.25">
      <c r="B650" s="33" t="s">
        <v>674</v>
      </c>
      <c r="C650" s="33" t="s">
        <v>44</v>
      </c>
    </row>
    <row r="651" spans="2:159" x14ac:dyDescent="0.25">
      <c r="B651" s="33" t="s">
        <v>674</v>
      </c>
      <c r="C651" s="33" t="s">
        <v>45</v>
      </c>
    </row>
    <row r="652" spans="2:159" x14ac:dyDescent="0.25">
      <c r="B652" s="33" t="s">
        <v>674</v>
      </c>
      <c r="C652" s="33" t="s">
        <v>46</v>
      </c>
    </row>
    <row r="653" spans="2:159" x14ac:dyDescent="0.25">
      <c r="B653" s="33" t="s">
        <v>674</v>
      </c>
      <c r="C653" s="33" t="s">
        <v>15</v>
      </c>
      <c r="D653" s="33">
        <v>0</v>
      </c>
      <c r="E653" s="33">
        <v>0</v>
      </c>
      <c r="F653" s="33">
        <v>0</v>
      </c>
      <c r="G653" s="33">
        <v>0</v>
      </c>
      <c r="H653" s="33">
        <v>0</v>
      </c>
      <c r="I653" s="33">
        <v>0</v>
      </c>
      <c r="J653" s="33">
        <v>0</v>
      </c>
      <c r="K653" s="33">
        <v>0</v>
      </c>
      <c r="L653" s="33">
        <v>0</v>
      </c>
      <c r="M653" s="33">
        <v>0</v>
      </c>
      <c r="N653" s="33">
        <v>0</v>
      </c>
      <c r="O653" s="33">
        <v>0</v>
      </c>
      <c r="P653" s="33">
        <v>0</v>
      </c>
      <c r="Q653" s="33">
        <v>0</v>
      </c>
      <c r="R653" s="33">
        <v>0</v>
      </c>
      <c r="S653" s="33">
        <v>0</v>
      </c>
      <c r="T653" s="33">
        <v>0</v>
      </c>
      <c r="U653" s="33">
        <v>0</v>
      </c>
      <c r="V653" s="33">
        <v>0</v>
      </c>
      <c r="W653" s="33">
        <v>0</v>
      </c>
      <c r="X653" s="33">
        <v>0</v>
      </c>
      <c r="Y653" s="33">
        <v>0</v>
      </c>
      <c r="Z653" s="33">
        <v>0</v>
      </c>
      <c r="AA653" s="33">
        <v>0</v>
      </c>
      <c r="AB653" s="33">
        <v>0</v>
      </c>
      <c r="AC653" s="33">
        <v>0</v>
      </c>
      <c r="AD653" s="33">
        <v>0</v>
      </c>
      <c r="AE653" s="33">
        <v>0</v>
      </c>
      <c r="AF653" s="33">
        <v>0</v>
      </c>
      <c r="AG653" s="33">
        <v>0</v>
      </c>
      <c r="AH653" s="33">
        <v>0</v>
      </c>
      <c r="AI653" s="33">
        <v>0</v>
      </c>
      <c r="AJ653" s="33">
        <v>0</v>
      </c>
      <c r="AK653" s="33">
        <v>0</v>
      </c>
      <c r="AL653" s="33">
        <v>0</v>
      </c>
      <c r="AM653" s="33">
        <v>0</v>
      </c>
      <c r="AN653" s="33">
        <v>0</v>
      </c>
      <c r="AO653" s="33">
        <v>0</v>
      </c>
      <c r="AP653" s="33">
        <v>0</v>
      </c>
      <c r="AQ653" s="33">
        <v>0</v>
      </c>
      <c r="AR653" s="33">
        <v>0</v>
      </c>
      <c r="AS653" s="33">
        <v>0</v>
      </c>
      <c r="AT653" s="33">
        <v>0</v>
      </c>
      <c r="AU653" s="33">
        <v>0</v>
      </c>
      <c r="AV653" s="33">
        <v>0</v>
      </c>
      <c r="AW653" s="33">
        <v>0</v>
      </c>
      <c r="AX653" s="33">
        <v>0</v>
      </c>
      <c r="AY653" s="33">
        <v>0</v>
      </c>
      <c r="AZ653" s="33">
        <v>0</v>
      </c>
      <c r="BA653" s="33">
        <v>0</v>
      </c>
      <c r="BB653" s="33">
        <v>0</v>
      </c>
      <c r="BC653" s="33">
        <v>0</v>
      </c>
      <c r="BD653" s="33">
        <v>0</v>
      </c>
      <c r="BE653" s="33">
        <v>0</v>
      </c>
      <c r="BF653" s="33">
        <v>0</v>
      </c>
      <c r="BG653" s="33">
        <v>0</v>
      </c>
      <c r="BH653" s="33">
        <v>0</v>
      </c>
      <c r="BI653" s="33">
        <v>0</v>
      </c>
      <c r="BJ653" s="33">
        <v>0</v>
      </c>
      <c r="BK653" s="33">
        <v>0</v>
      </c>
      <c r="BL653" s="33">
        <v>0</v>
      </c>
      <c r="BM653" s="33">
        <v>0</v>
      </c>
      <c r="BN653" s="33">
        <v>0</v>
      </c>
      <c r="BO653" s="33">
        <v>0</v>
      </c>
      <c r="BP653" s="33">
        <v>0</v>
      </c>
      <c r="BQ653" s="33">
        <v>0</v>
      </c>
      <c r="BR653" s="33">
        <v>0</v>
      </c>
      <c r="BS653" s="33">
        <v>0</v>
      </c>
      <c r="BT653" s="33">
        <v>0</v>
      </c>
      <c r="BU653" s="33">
        <v>0</v>
      </c>
      <c r="BV653" s="33">
        <v>0</v>
      </c>
      <c r="BW653" s="33">
        <v>0</v>
      </c>
      <c r="BX653" s="33">
        <v>0</v>
      </c>
      <c r="BY653" s="33">
        <v>0</v>
      </c>
      <c r="BZ653" s="33">
        <v>0</v>
      </c>
      <c r="CA653" s="33">
        <v>0</v>
      </c>
      <c r="CB653" s="33">
        <v>0</v>
      </c>
      <c r="CC653" s="33">
        <v>0</v>
      </c>
      <c r="CD653" s="33">
        <v>0</v>
      </c>
      <c r="CE653" s="33">
        <v>0</v>
      </c>
      <c r="CF653" s="33">
        <v>0</v>
      </c>
      <c r="CG653" s="33">
        <v>0</v>
      </c>
      <c r="CH653" s="33">
        <v>0</v>
      </c>
      <c r="CI653" s="33">
        <v>0</v>
      </c>
      <c r="CJ653" s="33">
        <v>0</v>
      </c>
      <c r="CK653" s="33">
        <v>0</v>
      </c>
      <c r="CL653" s="33">
        <v>0</v>
      </c>
      <c r="CM653" s="33">
        <v>0</v>
      </c>
      <c r="CN653" s="33">
        <v>0</v>
      </c>
      <c r="CO653" s="33">
        <v>0</v>
      </c>
      <c r="CP653" s="33">
        <v>0</v>
      </c>
      <c r="CQ653" s="33">
        <v>0</v>
      </c>
      <c r="CR653" s="33">
        <v>0</v>
      </c>
      <c r="CS653" s="33">
        <v>0</v>
      </c>
      <c r="CT653" s="33">
        <v>0</v>
      </c>
      <c r="CU653" s="33">
        <v>0</v>
      </c>
      <c r="CV653" s="33">
        <v>0</v>
      </c>
      <c r="CW653" s="33">
        <v>0</v>
      </c>
      <c r="CX653" s="33">
        <v>0</v>
      </c>
      <c r="CY653" s="33">
        <v>0</v>
      </c>
      <c r="CZ653" s="33">
        <v>0</v>
      </c>
      <c r="DA653" s="33">
        <v>0</v>
      </c>
      <c r="DB653" s="33">
        <v>0</v>
      </c>
      <c r="DC653" s="33">
        <v>0</v>
      </c>
      <c r="DD653" s="33">
        <v>0</v>
      </c>
      <c r="DE653" s="33">
        <v>0</v>
      </c>
      <c r="DF653" s="33">
        <v>0</v>
      </c>
      <c r="DG653" s="33">
        <v>0</v>
      </c>
      <c r="DH653" s="33">
        <v>0</v>
      </c>
      <c r="DI653" s="33">
        <v>0</v>
      </c>
      <c r="DJ653" s="33">
        <v>0</v>
      </c>
      <c r="DK653" s="33">
        <v>0</v>
      </c>
      <c r="DL653" s="33">
        <v>0</v>
      </c>
      <c r="DM653" s="33">
        <v>0</v>
      </c>
      <c r="DN653" s="33">
        <v>0</v>
      </c>
      <c r="DO653" s="33">
        <v>0</v>
      </c>
      <c r="DP653" s="33">
        <v>0</v>
      </c>
      <c r="DQ653" s="33">
        <v>0</v>
      </c>
      <c r="DR653" s="33">
        <v>0</v>
      </c>
      <c r="DS653" s="33">
        <v>0</v>
      </c>
      <c r="DT653" s="33">
        <v>0</v>
      </c>
      <c r="DU653" s="33">
        <v>0</v>
      </c>
      <c r="DV653" s="33">
        <v>0</v>
      </c>
      <c r="DW653" s="33">
        <v>0</v>
      </c>
      <c r="DX653" s="33">
        <v>0</v>
      </c>
      <c r="DY653" s="33">
        <v>0</v>
      </c>
      <c r="DZ653" s="33">
        <v>0</v>
      </c>
      <c r="EA653" s="33">
        <v>0</v>
      </c>
      <c r="EB653" s="33">
        <v>0</v>
      </c>
      <c r="EC653" s="33">
        <v>0</v>
      </c>
      <c r="ED653" s="33">
        <v>0</v>
      </c>
      <c r="EE653" s="33">
        <v>0</v>
      </c>
      <c r="EF653" s="33">
        <v>0</v>
      </c>
      <c r="EG653" s="33">
        <v>0</v>
      </c>
      <c r="EH653" s="33">
        <v>0</v>
      </c>
      <c r="EI653" s="33">
        <v>0</v>
      </c>
      <c r="EJ653" s="33">
        <v>0</v>
      </c>
      <c r="EK653" s="33">
        <v>0</v>
      </c>
      <c r="EL653" s="33">
        <v>0</v>
      </c>
      <c r="EM653" s="33">
        <v>0</v>
      </c>
      <c r="EN653" s="33">
        <v>0</v>
      </c>
      <c r="EO653" s="33">
        <v>0</v>
      </c>
      <c r="EP653" s="33">
        <v>0</v>
      </c>
      <c r="EQ653" s="33">
        <v>0</v>
      </c>
      <c r="ER653" s="33">
        <v>0</v>
      </c>
      <c r="ES653" s="33">
        <v>0</v>
      </c>
      <c r="ET653" s="33">
        <v>0</v>
      </c>
      <c r="EU653" s="33">
        <v>0</v>
      </c>
      <c r="EV653" s="33">
        <v>0</v>
      </c>
      <c r="EW653" s="33">
        <v>0</v>
      </c>
      <c r="EX653" s="33">
        <v>0</v>
      </c>
      <c r="EY653" s="33">
        <v>0</v>
      </c>
      <c r="EZ653" s="33">
        <v>0</v>
      </c>
      <c r="FA653" s="33">
        <v>0</v>
      </c>
      <c r="FB653" s="33">
        <v>0</v>
      </c>
      <c r="FC653" s="33">
        <v>0</v>
      </c>
    </row>
    <row r="654" spans="2:159" x14ac:dyDescent="0.25">
      <c r="B654" s="33" t="s">
        <v>768</v>
      </c>
      <c r="C654" s="33" t="s">
        <v>36</v>
      </c>
      <c r="CB654" s="33">
        <v>1359.6216890000001</v>
      </c>
      <c r="CD654" s="33">
        <v>1340.2172539999999</v>
      </c>
      <c r="CE654" s="33">
        <v>1359.6216890000001</v>
      </c>
      <c r="CF654" s="33">
        <v>1359.6216890000001</v>
      </c>
      <c r="CH654" s="33">
        <v>1340.2194019999999</v>
      </c>
      <c r="CI654" s="33">
        <v>1359.6216890000001</v>
      </c>
      <c r="CJ654" s="33">
        <v>1359.6216890000001</v>
      </c>
      <c r="CL654" s="33">
        <v>1335.6353360000001</v>
      </c>
      <c r="CM654" s="33">
        <v>1359.6216890000001</v>
      </c>
      <c r="CN654" s="33">
        <v>1861.7816150000001</v>
      </c>
      <c r="CP654" s="33">
        <v>1567.9922409999999</v>
      </c>
      <c r="CQ654" s="33">
        <v>1861.7816150000001</v>
      </c>
      <c r="CR654" s="33">
        <v>1861.7816150000001</v>
      </c>
      <c r="CT654" s="33">
        <v>1564.6943570000001</v>
      </c>
      <c r="CU654" s="33">
        <v>1861.7816150000001</v>
      </c>
      <c r="CV654" s="33">
        <v>1861.7816150000001</v>
      </c>
      <c r="CX654" s="33">
        <v>1560.1133480000001</v>
      </c>
      <c r="CY654" s="33">
        <v>1861.7816150000001</v>
      </c>
      <c r="CZ654" s="33">
        <v>1861.7816150000001</v>
      </c>
      <c r="DB654" s="33">
        <v>1808.3845369999999</v>
      </c>
      <c r="DC654" s="33">
        <v>1861.7816150000001</v>
      </c>
      <c r="DD654" s="33">
        <v>1861.7816150000001</v>
      </c>
      <c r="DF654" s="33">
        <v>1861.7816150000001</v>
      </c>
      <c r="DG654" s="33">
        <v>1861.7816150000001</v>
      </c>
      <c r="DH654" s="33">
        <v>1861.7816150000001</v>
      </c>
      <c r="DJ654" s="33">
        <v>1106.5818549999999</v>
      </c>
      <c r="DK654" s="33">
        <v>1861.7816150000001</v>
      </c>
      <c r="DL654" s="33">
        <v>1861.7816150000001</v>
      </c>
      <c r="DO654" s="33">
        <v>1861.7816150000001</v>
      </c>
      <c r="DP654" s="33">
        <v>1861.7816150000001</v>
      </c>
      <c r="DS654" s="33">
        <v>1861.7816150000001</v>
      </c>
      <c r="DT654" s="33">
        <v>1861.7816150000001</v>
      </c>
      <c r="DW654" s="33">
        <v>1861.7816150000001</v>
      </c>
      <c r="DX654" s="33">
        <v>1861.7816150000001</v>
      </c>
      <c r="EA654" s="33">
        <v>1861.7816150000001</v>
      </c>
      <c r="EB654" s="33">
        <v>1861.7816150000001</v>
      </c>
      <c r="EE654" s="33">
        <v>1861.7816150000001</v>
      </c>
      <c r="EF654" s="33">
        <v>1861.7816150000001</v>
      </c>
      <c r="EI654" s="33">
        <v>1861.7816150000001</v>
      </c>
      <c r="EJ654" s="33">
        <v>1861.7816150000001</v>
      </c>
      <c r="EM654" s="33">
        <v>1861.7816150000001</v>
      </c>
      <c r="EN654" s="33">
        <v>1861.7816150000001</v>
      </c>
      <c r="EQ654" s="33">
        <v>1861.7816150000001</v>
      </c>
      <c r="ER654" s="33">
        <v>1861.7816150000001</v>
      </c>
      <c r="EU654" s="33">
        <v>1861.7816150000001</v>
      </c>
      <c r="EV654" s="33">
        <v>1861.7816150000001</v>
      </c>
      <c r="EY654" s="33">
        <v>1861.7816150000001</v>
      </c>
      <c r="EZ654" s="33">
        <v>1861.7816150000001</v>
      </c>
      <c r="FC654" s="33">
        <v>1861.7816150000001</v>
      </c>
    </row>
    <row r="655" spans="2:159" x14ac:dyDescent="0.25">
      <c r="B655" s="33" t="s">
        <v>768</v>
      </c>
      <c r="C655" s="33" t="s">
        <v>37</v>
      </c>
    </row>
    <row r="656" spans="2:159" x14ac:dyDescent="0.25">
      <c r="B656" s="33" t="s">
        <v>768</v>
      </c>
      <c r="C656" s="33" t="s">
        <v>38</v>
      </c>
      <c r="DH656" s="33">
        <v>26.529203679999998</v>
      </c>
      <c r="DK656" s="33">
        <v>26.529203679999998</v>
      </c>
      <c r="DL656" s="33">
        <v>26.529203679999998</v>
      </c>
      <c r="DO656" s="33">
        <v>26.529203679999998</v>
      </c>
      <c r="DP656" s="33">
        <v>1171.074848</v>
      </c>
      <c r="DS656" s="33">
        <v>1171.074848</v>
      </c>
      <c r="DT656" s="33">
        <v>1171.074848</v>
      </c>
      <c r="DW656" s="33">
        <v>1171.074848</v>
      </c>
      <c r="DX656" s="33">
        <v>1171.074848</v>
      </c>
      <c r="EA656" s="33">
        <v>1171.074848</v>
      </c>
      <c r="EB656" s="33">
        <v>1171.074848</v>
      </c>
      <c r="EE656" s="33">
        <v>1171.074848</v>
      </c>
      <c r="EF656" s="33">
        <v>1171.074848</v>
      </c>
      <c r="EI656" s="33">
        <v>1171.074848</v>
      </c>
      <c r="EJ656" s="33">
        <v>1171.074848</v>
      </c>
      <c r="EM656" s="33">
        <v>1171.074848</v>
      </c>
      <c r="EN656" s="33">
        <v>1171.074848</v>
      </c>
      <c r="EQ656" s="33">
        <v>1171.074848</v>
      </c>
      <c r="ER656" s="33">
        <v>1171.074848</v>
      </c>
      <c r="EU656" s="33">
        <v>1171.074848</v>
      </c>
      <c r="EV656" s="33">
        <v>1171.074848</v>
      </c>
      <c r="EY656" s="33">
        <v>1171.074848</v>
      </c>
      <c r="EZ656" s="33">
        <v>1171.074848</v>
      </c>
      <c r="FC656" s="33">
        <v>1145.8028240000001</v>
      </c>
    </row>
    <row r="657" spans="2:159" x14ac:dyDescent="0.25">
      <c r="B657" s="33" t="s">
        <v>768</v>
      </c>
      <c r="C657" s="33" t="s">
        <v>39</v>
      </c>
    </row>
    <row r="658" spans="2:159" x14ac:dyDescent="0.25">
      <c r="B658" s="33" t="s">
        <v>768</v>
      </c>
      <c r="C658" s="33" t="s">
        <v>40</v>
      </c>
    </row>
    <row r="659" spans="2:159" x14ac:dyDescent="0.25">
      <c r="B659" s="33" t="s">
        <v>768</v>
      </c>
      <c r="C659" s="33" t="s">
        <v>41</v>
      </c>
    </row>
    <row r="660" spans="2:159" x14ac:dyDescent="0.25">
      <c r="B660" s="33" t="s">
        <v>768</v>
      </c>
      <c r="C660" s="33" t="s">
        <v>42</v>
      </c>
    </row>
    <row r="661" spans="2:159" x14ac:dyDescent="0.25">
      <c r="B661" s="33" t="s">
        <v>768</v>
      </c>
      <c r="C661" s="33" t="s">
        <v>43</v>
      </c>
    </row>
    <row r="662" spans="2:159" x14ac:dyDescent="0.25">
      <c r="B662" s="33" t="s">
        <v>768</v>
      </c>
      <c r="C662" s="33" t="s">
        <v>44</v>
      </c>
    </row>
    <row r="663" spans="2:159" x14ac:dyDescent="0.25">
      <c r="B663" s="33" t="s">
        <v>768</v>
      </c>
      <c r="C663" s="33" t="s">
        <v>45</v>
      </c>
    </row>
    <row r="664" spans="2:159" x14ac:dyDescent="0.25">
      <c r="B664" s="33" t="s">
        <v>768</v>
      </c>
      <c r="C664" s="33" t="s">
        <v>46</v>
      </c>
    </row>
    <row r="665" spans="2:159" x14ac:dyDescent="0.25">
      <c r="B665" s="33" t="s">
        <v>768</v>
      </c>
      <c r="C665" s="33" t="s">
        <v>15</v>
      </c>
      <c r="D665" s="33">
        <v>0</v>
      </c>
      <c r="E665" s="33">
        <v>0</v>
      </c>
      <c r="F665" s="33">
        <v>0</v>
      </c>
      <c r="G665" s="33">
        <v>0</v>
      </c>
      <c r="H665" s="33">
        <v>0</v>
      </c>
      <c r="I665" s="33">
        <v>0</v>
      </c>
      <c r="J665" s="33">
        <v>0</v>
      </c>
      <c r="K665" s="33">
        <v>0</v>
      </c>
      <c r="L665" s="33">
        <v>0</v>
      </c>
      <c r="M665" s="33">
        <v>0</v>
      </c>
      <c r="N665" s="33">
        <v>0</v>
      </c>
      <c r="O665" s="33">
        <v>0</v>
      </c>
      <c r="P665" s="33">
        <v>0</v>
      </c>
      <c r="Q665" s="33">
        <v>0</v>
      </c>
      <c r="R665" s="33">
        <v>0</v>
      </c>
      <c r="S665" s="33">
        <v>0</v>
      </c>
      <c r="T665" s="33">
        <v>0</v>
      </c>
      <c r="U665" s="33">
        <v>0</v>
      </c>
      <c r="V665" s="33">
        <v>0</v>
      </c>
      <c r="W665" s="33">
        <v>0</v>
      </c>
      <c r="X665" s="33">
        <v>0</v>
      </c>
      <c r="Y665" s="33">
        <v>0</v>
      </c>
      <c r="Z665" s="33">
        <v>0</v>
      </c>
      <c r="AA665" s="33">
        <v>0</v>
      </c>
      <c r="AB665" s="33">
        <v>0</v>
      </c>
      <c r="AC665" s="33">
        <v>0</v>
      </c>
      <c r="AD665" s="33">
        <v>0</v>
      </c>
      <c r="AE665" s="33">
        <v>0</v>
      </c>
      <c r="AF665" s="33">
        <v>0</v>
      </c>
      <c r="AG665" s="33">
        <v>0</v>
      </c>
      <c r="AH665" s="33">
        <v>0</v>
      </c>
      <c r="AI665" s="33">
        <v>0</v>
      </c>
      <c r="AJ665" s="33">
        <v>0</v>
      </c>
      <c r="AK665" s="33">
        <v>0</v>
      </c>
      <c r="AL665" s="33">
        <v>0</v>
      </c>
      <c r="AM665" s="33">
        <v>0</v>
      </c>
      <c r="AN665" s="33">
        <v>0</v>
      </c>
      <c r="AO665" s="33">
        <v>0</v>
      </c>
      <c r="AP665" s="33">
        <v>0</v>
      </c>
      <c r="AQ665" s="33">
        <v>0</v>
      </c>
      <c r="AR665" s="33">
        <v>0</v>
      </c>
      <c r="AS665" s="33">
        <v>0</v>
      </c>
      <c r="AT665" s="33">
        <v>0</v>
      </c>
      <c r="AU665" s="33">
        <v>0</v>
      </c>
      <c r="AV665" s="33">
        <v>0</v>
      </c>
      <c r="AW665" s="33">
        <v>0</v>
      </c>
      <c r="AX665" s="33">
        <v>0</v>
      </c>
      <c r="AY665" s="33">
        <v>0</v>
      </c>
      <c r="AZ665" s="33">
        <v>0</v>
      </c>
      <c r="BA665" s="33">
        <v>0</v>
      </c>
      <c r="BB665" s="33">
        <v>0</v>
      </c>
      <c r="BC665" s="33">
        <v>0</v>
      </c>
      <c r="BD665" s="33">
        <v>0</v>
      </c>
      <c r="BE665" s="33">
        <v>0</v>
      </c>
      <c r="BF665" s="33">
        <v>0</v>
      </c>
      <c r="BG665" s="33">
        <v>0</v>
      </c>
      <c r="BH665" s="33">
        <v>0</v>
      </c>
      <c r="BI665" s="33">
        <v>0</v>
      </c>
      <c r="BJ665" s="33">
        <v>0</v>
      </c>
      <c r="BK665" s="33">
        <v>0</v>
      </c>
      <c r="BL665" s="33">
        <v>0</v>
      </c>
      <c r="BM665" s="33">
        <v>0</v>
      </c>
      <c r="BN665" s="33">
        <v>0</v>
      </c>
      <c r="BO665" s="33">
        <v>0</v>
      </c>
      <c r="BP665" s="33">
        <v>0</v>
      </c>
      <c r="BQ665" s="33">
        <v>0</v>
      </c>
      <c r="BR665" s="33">
        <v>0</v>
      </c>
      <c r="BS665" s="33">
        <v>0</v>
      </c>
      <c r="BT665" s="33">
        <v>0</v>
      </c>
      <c r="BU665" s="33">
        <v>0</v>
      </c>
      <c r="BV665" s="33">
        <v>0</v>
      </c>
      <c r="BW665" s="33">
        <v>0</v>
      </c>
      <c r="BX665" s="33">
        <v>0</v>
      </c>
      <c r="BY665" s="33">
        <v>0</v>
      </c>
      <c r="BZ665" s="33">
        <v>0</v>
      </c>
      <c r="CA665" s="33">
        <v>0</v>
      </c>
      <c r="CB665" s="33">
        <v>1359.6216890000001</v>
      </c>
      <c r="CC665" s="33">
        <v>0</v>
      </c>
      <c r="CD665" s="33">
        <v>1340.2172539999999</v>
      </c>
      <c r="CE665" s="33">
        <v>1359.6216890000001</v>
      </c>
      <c r="CF665" s="33">
        <v>1359.6216890000001</v>
      </c>
      <c r="CG665" s="33">
        <v>0</v>
      </c>
      <c r="CH665" s="33">
        <v>1340.2194019999999</v>
      </c>
      <c r="CI665" s="33">
        <v>1359.6216890000001</v>
      </c>
      <c r="CJ665" s="33">
        <v>1359.6216890000001</v>
      </c>
      <c r="CK665" s="33">
        <v>0</v>
      </c>
      <c r="CL665" s="33">
        <v>1335.6353360000001</v>
      </c>
      <c r="CM665" s="33">
        <v>1359.6216890000001</v>
      </c>
      <c r="CN665" s="33">
        <v>1861.7816150000001</v>
      </c>
      <c r="CO665" s="33">
        <v>0</v>
      </c>
      <c r="CP665" s="33">
        <v>1567.9922409999999</v>
      </c>
      <c r="CQ665" s="33">
        <v>1861.7816150000001</v>
      </c>
      <c r="CR665" s="33">
        <v>1861.7816150000001</v>
      </c>
      <c r="CS665" s="33">
        <v>0</v>
      </c>
      <c r="CT665" s="33">
        <v>1564.6943570000001</v>
      </c>
      <c r="CU665" s="33">
        <v>1861.7816150000001</v>
      </c>
      <c r="CV665" s="33">
        <v>1861.7816150000001</v>
      </c>
      <c r="CW665" s="33">
        <v>0</v>
      </c>
      <c r="CX665" s="33">
        <v>1560.1133480000001</v>
      </c>
      <c r="CY665" s="33">
        <v>1861.7816150000001</v>
      </c>
      <c r="CZ665" s="33">
        <v>1861.7816150000001</v>
      </c>
      <c r="DA665" s="33">
        <v>0</v>
      </c>
      <c r="DB665" s="33">
        <v>1808.3845369999999</v>
      </c>
      <c r="DC665" s="33">
        <v>1861.7816150000001</v>
      </c>
      <c r="DD665" s="33">
        <v>1861.7816150000001</v>
      </c>
      <c r="DE665" s="33">
        <v>0</v>
      </c>
      <c r="DF665" s="33">
        <v>1861.7816150000001</v>
      </c>
      <c r="DG665" s="33">
        <v>1861.7816150000001</v>
      </c>
      <c r="DH665" s="33">
        <v>1888.310819</v>
      </c>
      <c r="DI665" s="33">
        <v>0</v>
      </c>
      <c r="DJ665" s="33">
        <v>1106.5818549999999</v>
      </c>
      <c r="DK665" s="33">
        <v>1888.310819</v>
      </c>
      <c r="DL665" s="33">
        <v>1888.310819</v>
      </c>
      <c r="DM665" s="33">
        <v>0</v>
      </c>
      <c r="DN665" s="33">
        <v>0</v>
      </c>
      <c r="DO665" s="33">
        <v>1888.310819</v>
      </c>
      <c r="DP665" s="33">
        <v>3032.856464</v>
      </c>
      <c r="DQ665" s="33">
        <v>0</v>
      </c>
      <c r="DR665" s="33">
        <v>0</v>
      </c>
      <c r="DS665" s="33">
        <v>3032.856464</v>
      </c>
      <c r="DT665" s="33">
        <v>3032.856464</v>
      </c>
      <c r="DU665" s="33">
        <v>0</v>
      </c>
      <c r="DV665" s="33">
        <v>0</v>
      </c>
      <c r="DW665" s="33">
        <v>3032.856464</v>
      </c>
      <c r="DX665" s="33">
        <v>3032.856464</v>
      </c>
      <c r="DY665" s="33">
        <v>0</v>
      </c>
      <c r="DZ665" s="33">
        <v>0</v>
      </c>
      <c r="EA665" s="33">
        <v>3032.856464</v>
      </c>
      <c r="EB665" s="33">
        <v>3032.856464</v>
      </c>
      <c r="EC665" s="33">
        <v>0</v>
      </c>
      <c r="ED665" s="33">
        <v>0</v>
      </c>
      <c r="EE665" s="33">
        <v>3032.856464</v>
      </c>
      <c r="EF665" s="33">
        <v>3032.856464</v>
      </c>
      <c r="EG665" s="33">
        <v>0</v>
      </c>
      <c r="EH665" s="33">
        <v>0</v>
      </c>
      <c r="EI665" s="33">
        <v>3032.856464</v>
      </c>
      <c r="EJ665" s="33">
        <v>3032.856464</v>
      </c>
      <c r="EK665" s="33">
        <v>0</v>
      </c>
      <c r="EL665" s="33">
        <v>0</v>
      </c>
      <c r="EM665" s="33">
        <v>3032.856464</v>
      </c>
      <c r="EN665" s="33">
        <v>3032.856464</v>
      </c>
      <c r="EO665" s="33">
        <v>0</v>
      </c>
      <c r="EP665" s="33">
        <v>0</v>
      </c>
      <c r="EQ665" s="33">
        <v>3032.856464</v>
      </c>
      <c r="ER665" s="33">
        <v>3032.856464</v>
      </c>
      <c r="ES665" s="33">
        <v>0</v>
      </c>
      <c r="ET665" s="33">
        <v>0</v>
      </c>
      <c r="EU665" s="33">
        <v>3032.856464</v>
      </c>
      <c r="EV665" s="33">
        <v>3032.856464</v>
      </c>
      <c r="EW665" s="33">
        <v>0</v>
      </c>
      <c r="EX665" s="33">
        <v>0</v>
      </c>
      <c r="EY665" s="33">
        <v>3032.856464</v>
      </c>
      <c r="EZ665" s="33">
        <v>3032.856464</v>
      </c>
      <c r="FA665" s="33">
        <v>0</v>
      </c>
      <c r="FB665" s="33">
        <v>0</v>
      </c>
      <c r="FC665" s="33">
        <v>3007.5844400000001</v>
      </c>
    </row>
    <row r="666" spans="2:159" x14ac:dyDescent="0.25">
      <c r="B666" s="33" t="s">
        <v>769</v>
      </c>
      <c r="C666" s="33" t="s">
        <v>36</v>
      </c>
      <c r="AZ666" s="33">
        <v>414.04507169999999</v>
      </c>
      <c r="BC666" s="33">
        <v>414.04507169999999</v>
      </c>
      <c r="BD666" s="33">
        <v>2521.2218210000001</v>
      </c>
      <c r="BG666" s="33">
        <v>2521.2218210000001</v>
      </c>
      <c r="BH666" s="33">
        <v>2714.5060189999999</v>
      </c>
      <c r="BK666" s="33">
        <v>2714.5060189999999</v>
      </c>
      <c r="BL666" s="33">
        <v>2714.5060189999999</v>
      </c>
      <c r="BO666" s="33">
        <v>2714.5060189999999</v>
      </c>
      <c r="BP666" s="33">
        <v>2714.5060189999999</v>
      </c>
      <c r="BS666" s="33">
        <v>2714.5060189999999</v>
      </c>
      <c r="BT666" s="33">
        <v>2714.5060189999999</v>
      </c>
      <c r="BW666" s="33">
        <v>2714.5060189999999</v>
      </c>
      <c r="BX666" s="33">
        <v>2714.5060189999999</v>
      </c>
      <c r="CA666" s="33">
        <v>2714.5060189999999</v>
      </c>
      <c r="CB666" s="33">
        <v>2714.5060189999999</v>
      </c>
      <c r="CE666" s="33">
        <v>2714.5060189999999</v>
      </c>
      <c r="CF666" s="33">
        <v>2714.5060189999999</v>
      </c>
      <c r="CI666" s="33">
        <v>2714.5060189999999</v>
      </c>
      <c r="CJ666" s="33">
        <v>2714.5060189999999</v>
      </c>
      <c r="CM666" s="33">
        <v>2714.5060189999999</v>
      </c>
      <c r="CN666" s="33">
        <v>2714.5060189999999</v>
      </c>
      <c r="CQ666" s="33">
        <v>2714.5060189999999</v>
      </c>
      <c r="CR666" s="33">
        <v>2714.5060189999999</v>
      </c>
      <c r="CU666" s="33">
        <v>2714.5060189999999</v>
      </c>
      <c r="CV666" s="33">
        <v>2714.5060189999999</v>
      </c>
      <c r="CY666" s="33">
        <v>2714.5060189999999</v>
      </c>
      <c r="CZ666" s="33">
        <v>2714.5060189999999</v>
      </c>
      <c r="DC666" s="33">
        <v>2714.5060189999999</v>
      </c>
      <c r="DD666" s="33">
        <v>2714.5060189999999</v>
      </c>
      <c r="DG666" s="33">
        <v>2714.5060189999999</v>
      </c>
      <c r="DH666" s="33">
        <v>2714.5060189999999</v>
      </c>
      <c r="DK666" s="33">
        <v>2714.5060189999999</v>
      </c>
      <c r="DL666" s="33">
        <v>2714.5060189999999</v>
      </c>
      <c r="DO666" s="33">
        <v>2063.3204719999999</v>
      </c>
      <c r="DP666" s="33">
        <v>2714.5060189999999</v>
      </c>
      <c r="DS666" s="33">
        <v>1480.9627009999999</v>
      </c>
      <c r="DT666" s="33">
        <v>2714.5060189999999</v>
      </c>
      <c r="DW666" s="33">
        <v>459.7874028</v>
      </c>
      <c r="DX666" s="33">
        <v>2714.5060189999999</v>
      </c>
      <c r="EB666" s="33">
        <v>2714.5060189999999</v>
      </c>
      <c r="EF666" s="33">
        <v>2714.5060189999999</v>
      </c>
      <c r="EJ666" s="33">
        <v>2714.5060189999999</v>
      </c>
      <c r="EN666" s="33">
        <v>2714.5060189999999</v>
      </c>
      <c r="ER666" s="33">
        <v>2714.5060189999999</v>
      </c>
      <c r="EV666" s="33">
        <v>2714.5060189999999</v>
      </c>
      <c r="EZ666" s="33">
        <v>2714.5060189999999</v>
      </c>
    </row>
    <row r="667" spans="2:159" x14ac:dyDescent="0.25">
      <c r="B667" s="33" t="s">
        <v>769</v>
      </c>
      <c r="C667" s="33" t="s">
        <v>37</v>
      </c>
      <c r="AU667" s="33">
        <v>99.284839829999996</v>
      </c>
      <c r="AV667" s="33">
        <v>202.82916410000001</v>
      </c>
      <c r="AY667" s="33">
        <v>235.92041839999999</v>
      </c>
      <c r="AZ667" s="33">
        <v>235.92041839999999</v>
      </c>
      <c r="BC667" s="33">
        <v>235.92041839999999</v>
      </c>
      <c r="BD667" s="33">
        <v>235.92041839999999</v>
      </c>
      <c r="BG667" s="33">
        <v>235.92041839999999</v>
      </c>
      <c r="BH667" s="33">
        <v>235.92041839999999</v>
      </c>
      <c r="BK667" s="33">
        <v>235.92041839999999</v>
      </c>
      <c r="BL667" s="33">
        <v>235.92041839999999</v>
      </c>
      <c r="BO667" s="33">
        <v>235.92041839999999</v>
      </c>
      <c r="BP667" s="33">
        <v>235.92041839999999</v>
      </c>
      <c r="BS667" s="33">
        <v>235.92041839999999</v>
      </c>
      <c r="BT667" s="33">
        <v>235.92041839999999</v>
      </c>
      <c r="BW667" s="33">
        <v>235.92041839999999</v>
      </c>
      <c r="BX667" s="33">
        <v>235.92041839999999</v>
      </c>
      <c r="CA667" s="33">
        <v>235.92041839999999</v>
      </c>
      <c r="CB667" s="33">
        <v>235.92041839999999</v>
      </c>
      <c r="CE667" s="33">
        <v>235.92041839999999</v>
      </c>
      <c r="CF667" s="33">
        <v>235.92041839999999</v>
      </c>
      <c r="CI667" s="33">
        <v>235.92041839999999</v>
      </c>
      <c r="CJ667" s="33">
        <v>235.92041839999999</v>
      </c>
      <c r="CM667" s="33">
        <v>235.92041839999999</v>
      </c>
      <c r="CN667" s="33">
        <v>235.92041839999999</v>
      </c>
      <c r="CQ667" s="33">
        <v>235.92041839999999</v>
      </c>
      <c r="CR667" s="33">
        <v>235.92041839999999</v>
      </c>
      <c r="CU667" s="33">
        <v>235.92041839999999</v>
      </c>
      <c r="CV667" s="33">
        <v>235.92041839999999</v>
      </c>
      <c r="CY667" s="33">
        <v>235.92041839999999</v>
      </c>
      <c r="CZ667" s="33">
        <v>235.92041839999999</v>
      </c>
      <c r="DC667" s="33">
        <v>235.92041839999999</v>
      </c>
      <c r="DD667" s="33">
        <v>235.92041839999999</v>
      </c>
      <c r="DG667" s="33">
        <v>235.92041839999999</v>
      </c>
      <c r="DH667" s="33">
        <v>235.92041839999999</v>
      </c>
      <c r="DL667" s="33">
        <v>235.92041839999999</v>
      </c>
      <c r="DO667" s="33">
        <v>235.92041839999999</v>
      </c>
      <c r="DP667" s="33">
        <v>235.92041839999999</v>
      </c>
      <c r="DS667" s="33">
        <v>235.92041839999999</v>
      </c>
      <c r="DT667" s="33">
        <v>235.92041839999999</v>
      </c>
      <c r="DW667" s="33">
        <v>235.92041839999999</v>
      </c>
      <c r="DX667" s="33">
        <v>235.92041839999999</v>
      </c>
      <c r="EB667" s="33">
        <v>235.92041839999999</v>
      </c>
      <c r="EF667" s="33">
        <v>235.92041839999999</v>
      </c>
      <c r="EJ667" s="33">
        <v>235.92041839999999</v>
      </c>
      <c r="EN667" s="33">
        <v>235.92041839999999</v>
      </c>
      <c r="ER667" s="33">
        <v>235.92041839999999</v>
      </c>
      <c r="EV667" s="33">
        <v>235.92041839999999</v>
      </c>
      <c r="EZ667" s="33">
        <v>235.92041839999999</v>
      </c>
    </row>
    <row r="668" spans="2:159" x14ac:dyDescent="0.25">
      <c r="B668" s="33" t="s">
        <v>769</v>
      </c>
      <c r="C668" s="33" t="s">
        <v>38</v>
      </c>
      <c r="AY668" s="33">
        <v>524.8992442</v>
      </c>
      <c r="AZ668" s="33">
        <v>786.09487530000001</v>
      </c>
      <c r="BC668" s="33">
        <v>965.47351960000003</v>
      </c>
      <c r="BD668" s="33">
        <v>1470.4758609999999</v>
      </c>
      <c r="BG668" s="33">
        <v>1470.4758609999999</v>
      </c>
      <c r="BH668" s="33">
        <v>1470.4758609999999</v>
      </c>
      <c r="BK668" s="33">
        <v>1470.4758609999999</v>
      </c>
      <c r="BL668" s="33">
        <v>1470.4758609999999</v>
      </c>
      <c r="BO668" s="33">
        <v>1470.4758609999999</v>
      </c>
      <c r="BP668" s="33">
        <v>1470.4758609999999</v>
      </c>
      <c r="BS668" s="33">
        <v>1470.4758609999999</v>
      </c>
      <c r="BT668" s="33">
        <v>1470.4758609999999</v>
      </c>
      <c r="BW668" s="33">
        <v>1470.4758609999999</v>
      </c>
      <c r="BX668" s="33">
        <v>1470.4758609999999</v>
      </c>
      <c r="CA668" s="33">
        <v>1470.4758609999999</v>
      </c>
      <c r="CB668" s="33">
        <v>1470.4758609999999</v>
      </c>
      <c r="CE668" s="33">
        <v>1470.4758609999999</v>
      </c>
      <c r="CF668" s="33">
        <v>1470.4758609999999</v>
      </c>
      <c r="CI668" s="33">
        <v>1470.4758609999999</v>
      </c>
      <c r="CJ668" s="33">
        <v>1470.4758609999999</v>
      </c>
      <c r="CM668" s="33">
        <v>1470.4758609999999</v>
      </c>
      <c r="CN668" s="33">
        <v>1470.4758609999999</v>
      </c>
      <c r="CQ668" s="33">
        <v>1470.4758609999999</v>
      </c>
      <c r="CR668" s="33">
        <v>1470.4758609999999</v>
      </c>
      <c r="CU668" s="33">
        <v>1470.4758609999999</v>
      </c>
      <c r="CV668" s="33">
        <v>1470.4758609999999</v>
      </c>
      <c r="CY668" s="33">
        <v>1470.4758609999999</v>
      </c>
      <c r="CZ668" s="33">
        <v>1470.4758609999999</v>
      </c>
      <c r="DC668" s="33">
        <v>1470.4758609999999</v>
      </c>
      <c r="DD668" s="33">
        <v>1470.4758609999999</v>
      </c>
      <c r="DG668" s="33">
        <v>743.16846989999999</v>
      </c>
      <c r="DH668" s="33">
        <v>1470.4758609999999</v>
      </c>
      <c r="DK668" s="33">
        <v>466.32097479999999</v>
      </c>
      <c r="DL668" s="33">
        <v>1470.4758609999999</v>
      </c>
      <c r="DP668" s="33">
        <v>1470.4758609999999</v>
      </c>
      <c r="DT668" s="33">
        <v>1470.4758609999999</v>
      </c>
      <c r="DX668" s="33">
        <v>1470.4758609999999</v>
      </c>
      <c r="EB668" s="33">
        <v>1470.4758609999999</v>
      </c>
      <c r="EF668" s="33">
        <v>1470.4758609999999</v>
      </c>
      <c r="EJ668" s="33">
        <v>1470.4758609999999</v>
      </c>
      <c r="EN668" s="33">
        <v>1470.4758609999999</v>
      </c>
      <c r="ER668" s="33">
        <v>1470.4758609999999</v>
      </c>
      <c r="EV668" s="33">
        <v>1470.4758609999999</v>
      </c>
      <c r="EZ668" s="33">
        <v>1470.4758609999999</v>
      </c>
    </row>
    <row r="669" spans="2:159" x14ac:dyDescent="0.25">
      <c r="B669" s="33" t="s">
        <v>769</v>
      </c>
      <c r="C669" s="33" t="s">
        <v>39</v>
      </c>
      <c r="BP669" s="33">
        <v>168.64993770000001</v>
      </c>
      <c r="BS669" s="33">
        <v>168.64993770000001</v>
      </c>
      <c r="BT669" s="33">
        <v>146.63333170000001</v>
      </c>
      <c r="BW669" s="33">
        <v>168.64993770000001</v>
      </c>
      <c r="BX669" s="33">
        <v>168.64993770000001</v>
      </c>
      <c r="CA669" s="33">
        <v>168.64993770000001</v>
      </c>
      <c r="CB669" s="33">
        <v>168.64993770000001</v>
      </c>
      <c r="CE669" s="33">
        <v>168.64993770000001</v>
      </c>
      <c r="CF669" s="33">
        <v>168.64993770000001</v>
      </c>
      <c r="CI669" s="33">
        <v>168.64993770000001</v>
      </c>
      <c r="CJ669" s="33">
        <v>168.64993770000001</v>
      </c>
      <c r="CM669" s="33">
        <v>168.64993770000001</v>
      </c>
      <c r="CN669" s="33">
        <v>168.64993770000001</v>
      </c>
      <c r="CQ669" s="33">
        <v>168.64993770000001</v>
      </c>
      <c r="CR669" s="33">
        <v>168.64993770000001</v>
      </c>
      <c r="CU669" s="33">
        <v>168.64993770000001</v>
      </c>
      <c r="CV669" s="33">
        <v>168.64993770000001</v>
      </c>
      <c r="CY669" s="33">
        <v>168.64993770000001</v>
      </c>
      <c r="CZ669" s="33">
        <v>168.64993770000001</v>
      </c>
      <c r="DC669" s="33">
        <v>168.64993770000001</v>
      </c>
      <c r="DD669" s="33">
        <v>168.64993770000001</v>
      </c>
      <c r="DG669" s="33">
        <v>168.64993770000001</v>
      </c>
      <c r="DH669" s="33">
        <v>168.64993770000001</v>
      </c>
      <c r="DK669" s="33">
        <v>168.64993770000001</v>
      </c>
      <c r="DL669" s="33">
        <v>168.64993770000001</v>
      </c>
      <c r="DO669" s="33">
        <v>168.64993770000001</v>
      </c>
      <c r="DP669" s="33">
        <v>168.64993770000001</v>
      </c>
      <c r="DT669" s="33">
        <v>168.64993770000001</v>
      </c>
      <c r="DW669" s="33">
        <v>168.64993770000001</v>
      </c>
      <c r="DX669" s="33">
        <v>168.64993770000001</v>
      </c>
      <c r="EA669" s="33">
        <v>115.21731490000001</v>
      </c>
      <c r="EB669" s="33">
        <v>168.64993770000001</v>
      </c>
      <c r="EF669" s="33">
        <v>168.64993770000001</v>
      </c>
      <c r="EJ669" s="33">
        <v>168.64993770000001</v>
      </c>
      <c r="EN669" s="33">
        <v>168.64993770000001</v>
      </c>
      <c r="ER669" s="33">
        <v>168.64993770000001</v>
      </c>
      <c r="EV669" s="33">
        <v>168.64993770000001</v>
      </c>
      <c r="EZ669" s="33">
        <v>168.64993770000001</v>
      </c>
    </row>
    <row r="670" spans="2:159" x14ac:dyDescent="0.25">
      <c r="B670" s="33" t="s">
        <v>769</v>
      </c>
      <c r="C670" s="33" t="s">
        <v>40</v>
      </c>
    </row>
    <row r="671" spans="2:159" x14ac:dyDescent="0.25">
      <c r="B671" s="33" t="s">
        <v>769</v>
      </c>
      <c r="C671" s="33" t="s">
        <v>41</v>
      </c>
    </row>
    <row r="672" spans="2:159" x14ac:dyDescent="0.25">
      <c r="B672" s="33" t="s">
        <v>769</v>
      </c>
      <c r="C672" s="33" t="s">
        <v>42</v>
      </c>
    </row>
    <row r="673" spans="2:159" x14ac:dyDescent="0.25">
      <c r="B673" s="33" t="s">
        <v>769</v>
      </c>
      <c r="C673" s="33" t="s">
        <v>43</v>
      </c>
    </row>
    <row r="674" spans="2:159" x14ac:dyDescent="0.25">
      <c r="B674" s="33" t="s">
        <v>769</v>
      </c>
      <c r="C674" s="33" t="s">
        <v>44</v>
      </c>
    </row>
    <row r="675" spans="2:159" x14ac:dyDescent="0.25">
      <c r="B675" s="33" t="s">
        <v>769</v>
      </c>
      <c r="C675" s="33" t="s">
        <v>45</v>
      </c>
    </row>
    <row r="676" spans="2:159" x14ac:dyDescent="0.25">
      <c r="B676" s="33" t="s">
        <v>769</v>
      </c>
      <c r="C676" s="33" t="s">
        <v>46</v>
      </c>
    </row>
    <row r="677" spans="2:159" x14ac:dyDescent="0.25">
      <c r="B677" s="33" t="s">
        <v>769</v>
      </c>
      <c r="C677" s="33" t="s">
        <v>15</v>
      </c>
      <c r="D677" s="33">
        <v>0</v>
      </c>
      <c r="E677" s="33">
        <v>0</v>
      </c>
      <c r="F677" s="33">
        <v>0</v>
      </c>
      <c r="G677" s="33">
        <v>0</v>
      </c>
      <c r="H677" s="33">
        <v>0</v>
      </c>
      <c r="I677" s="33">
        <v>0</v>
      </c>
      <c r="J677" s="33">
        <v>0</v>
      </c>
      <c r="K677" s="33">
        <v>0</v>
      </c>
      <c r="L677" s="33">
        <v>0</v>
      </c>
      <c r="M677" s="33">
        <v>0</v>
      </c>
      <c r="N677" s="33">
        <v>0</v>
      </c>
      <c r="O677" s="33">
        <v>0</v>
      </c>
      <c r="P677" s="33">
        <v>0</v>
      </c>
      <c r="Q677" s="33">
        <v>0</v>
      </c>
      <c r="R677" s="33">
        <v>0</v>
      </c>
      <c r="S677" s="33">
        <v>0</v>
      </c>
      <c r="T677" s="33">
        <v>0</v>
      </c>
      <c r="U677" s="33">
        <v>0</v>
      </c>
      <c r="V677" s="33">
        <v>0</v>
      </c>
      <c r="W677" s="33">
        <v>0</v>
      </c>
      <c r="X677" s="33">
        <v>0</v>
      </c>
      <c r="Y677" s="33">
        <v>0</v>
      </c>
      <c r="Z677" s="33">
        <v>0</v>
      </c>
      <c r="AA677" s="33">
        <v>0</v>
      </c>
      <c r="AB677" s="33">
        <v>0</v>
      </c>
      <c r="AC677" s="33">
        <v>0</v>
      </c>
      <c r="AD677" s="33">
        <v>0</v>
      </c>
      <c r="AE677" s="33">
        <v>0</v>
      </c>
      <c r="AF677" s="33">
        <v>0</v>
      </c>
      <c r="AG677" s="33">
        <v>0</v>
      </c>
      <c r="AH677" s="33">
        <v>0</v>
      </c>
      <c r="AI677" s="33">
        <v>0</v>
      </c>
      <c r="AJ677" s="33">
        <v>0</v>
      </c>
      <c r="AK677" s="33">
        <v>0</v>
      </c>
      <c r="AL677" s="33">
        <v>0</v>
      </c>
      <c r="AM677" s="33">
        <v>0</v>
      </c>
      <c r="AN677" s="33">
        <v>0</v>
      </c>
      <c r="AO677" s="33">
        <v>0</v>
      </c>
      <c r="AP677" s="33">
        <v>0</v>
      </c>
      <c r="AQ677" s="33">
        <v>0</v>
      </c>
      <c r="AR677" s="33">
        <v>0</v>
      </c>
      <c r="AS677" s="33">
        <v>0</v>
      </c>
      <c r="AT677" s="33">
        <v>0</v>
      </c>
      <c r="AU677" s="33">
        <v>99.284839829999996</v>
      </c>
      <c r="AV677" s="33">
        <v>202.82916410000001</v>
      </c>
      <c r="AW677" s="33">
        <v>0</v>
      </c>
      <c r="AX677" s="33">
        <v>0</v>
      </c>
      <c r="AY677" s="33">
        <v>760.81966269999998</v>
      </c>
      <c r="AZ677" s="33">
        <v>1436.060365</v>
      </c>
      <c r="BA677" s="33">
        <v>0</v>
      </c>
      <c r="BB677" s="33">
        <v>0</v>
      </c>
      <c r="BC677" s="33">
        <v>1615.4390100000001</v>
      </c>
      <c r="BD677" s="33">
        <v>4227.618101</v>
      </c>
      <c r="BE677" s="33">
        <v>0</v>
      </c>
      <c r="BF677" s="33">
        <v>0</v>
      </c>
      <c r="BG677" s="33">
        <v>4227.618101</v>
      </c>
      <c r="BH677" s="33">
        <v>4420.9022990000003</v>
      </c>
      <c r="BI677" s="33">
        <v>0</v>
      </c>
      <c r="BJ677" s="33">
        <v>0</v>
      </c>
      <c r="BK677" s="33">
        <v>4420.9022990000003</v>
      </c>
      <c r="BL677" s="33">
        <v>4420.9022990000003</v>
      </c>
      <c r="BM677" s="33">
        <v>0</v>
      </c>
      <c r="BN677" s="33">
        <v>0</v>
      </c>
      <c r="BO677" s="33">
        <v>4420.9022990000003</v>
      </c>
      <c r="BP677" s="33">
        <v>4589.5522369999999</v>
      </c>
      <c r="BQ677" s="33">
        <v>0</v>
      </c>
      <c r="BR677" s="33">
        <v>0</v>
      </c>
      <c r="BS677" s="33">
        <v>4589.5522369999999</v>
      </c>
      <c r="BT677" s="33">
        <v>4567.5356309999997</v>
      </c>
      <c r="BU677" s="33">
        <v>0</v>
      </c>
      <c r="BV677" s="33">
        <v>0</v>
      </c>
      <c r="BW677" s="33">
        <v>4589.5522369999999</v>
      </c>
      <c r="BX677" s="33">
        <v>4589.5522369999999</v>
      </c>
      <c r="BY677" s="33">
        <v>0</v>
      </c>
      <c r="BZ677" s="33">
        <v>0</v>
      </c>
      <c r="CA677" s="33">
        <v>4589.5522369999999</v>
      </c>
      <c r="CB677" s="33">
        <v>4589.5522369999999</v>
      </c>
      <c r="CC677" s="33">
        <v>0</v>
      </c>
      <c r="CD677" s="33">
        <v>0</v>
      </c>
      <c r="CE677" s="33">
        <v>4589.5522369999999</v>
      </c>
      <c r="CF677" s="33">
        <v>4589.5522369999999</v>
      </c>
      <c r="CG677" s="33">
        <v>0</v>
      </c>
      <c r="CH677" s="33">
        <v>0</v>
      </c>
      <c r="CI677" s="33">
        <v>4589.5522369999999</v>
      </c>
      <c r="CJ677" s="33">
        <v>4589.5522369999999</v>
      </c>
      <c r="CK677" s="33">
        <v>0</v>
      </c>
      <c r="CL677" s="33">
        <v>0</v>
      </c>
      <c r="CM677" s="33">
        <v>4589.5522369999999</v>
      </c>
      <c r="CN677" s="33">
        <v>4589.5522369999999</v>
      </c>
      <c r="CO677" s="33">
        <v>0</v>
      </c>
      <c r="CP677" s="33">
        <v>0</v>
      </c>
      <c r="CQ677" s="33">
        <v>4589.5522369999999</v>
      </c>
      <c r="CR677" s="33">
        <v>4589.5522369999999</v>
      </c>
      <c r="CS677" s="33">
        <v>0</v>
      </c>
      <c r="CT677" s="33">
        <v>0</v>
      </c>
      <c r="CU677" s="33">
        <v>4589.5522369999999</v>
      </c>
      <c r="CV677" s="33">
        <v>4589.5522369999999</v>
      </c>
      <c r="CW677" s="33">
        <v>0</v>
      </c>
      <c r="CX677" s="33">
        <v>0</v>
      </c>
      <c r="CY677" s="33">
        <v>4589.5522369999999</v>
      </c>
      <c r="CZ677" s="33">
        <v>4589.5522369999999</v>
      </c>
      <c r="DA677" s="33">
        <v>0</v>
      </c>
      <c r="DB677" s="33">
        <v>0</v>
      </c>
      <c r="DC677" s="33">
        <v>4589.5522369999999</v>
      </c>
      <c r="DD677" s="33">
        <v>4589.5522369999999</v>
      </c>
      <c r="DE677" s="33">
        <v>0</v>
      </c>
      <c r="DF677" s="33">
        <v>0</v>
      </c>
      <c r="DG677" s="33">
        <v>3862.2448450000002</v>
      </c>
      <c r="DH677" s="33">
        <v>4589.5522369999999</v>
      </c>
      <c r="DI677" s="33">
        <v>0</v>
      </c>
      <c r="DJ677" s="33">
        <v>0</v>
      </c>
      <c r="DK677" s="33">
        <v>3349.476932</v>
      </c>
      <c r="DL677" s="33">
        <v>4589.5522369999999</v>
      </c>
      <c r="DM677" s="33">
        <v>0</v>
      </c>
      <c r="DN677" s="33">
        <v>0</v>
      </c>
      <c r="DO677" s="33">
        <v>2467.8908280000001</v>
      </c>
      <c r="DP677" s="33">
        <v>4589.5522369999999</v>
      </c>
      <c r="DQ677" s="33">
        <v>0</v>
      </c>
      <c r="DR677" s="33">
        <v>0</v>
      </c>
      <c r="DS677" s="33">
        <v>1716.88312</v>
      </c>
      <c r="DT677" s="33">
        <v>4589.5522369999999</v>
      </c>
      <c r="DU677" s="33">
        <v>0</v>
      </c>
      <c r="DV677" s="33">
        <v>0</v>
      </c>
      <c r="DW677" s="33">
        <v>864.35775890000002</v>
      </c>
      <c r="DX677" s="33">
        <v>4589.5522369999999</v>
      </c>
      <c r="DY677" s="33">
        <v>0</v>
      </c>
      <c r="DZ677" s="33">
        <v>0</v>
      </c>
      <c r="EA677" s="33">
        <v>115.21731490000001</v>
      </c>
      <c r="EB677" s="33">
        <v>4589.5522369999999</v>
      </c>
      <c r="EC677" s="33">
        <v>0</v>
      </c>
      <c r="ED677" s="33">
        <v>0</v>
      </c>
      <c r="EE677" s="33">
        <v>0</v>
      </c>
      <c r="EF677" s="33">
        <v>4589.5522369999999</v>
      </c>
      <c r="EG677" s="33">
        <v>0</v>
      </c>
      <c r="EH677" s="33">
        <v>0</v>
      </c>
      <c r="EI677" s="33">
        <v>0</v>
      </c>
      <c r="EJ677" s="33">
        <v>4589.5522369999999</v>
      </c>
      <c r="EK677" s="33">
        <v>0</v>
      </c>
      <c r="EL677" s="33">
        <v>0</v>
      </c>
      <c r="EM677" s="33">
        <v>0</v>
      </c>
      <c r="EN677" s="33">
        <v>4589.5522369999999</v>
      </c>
      <c r="EO677" s="33">
        <v>0</v>
      </c>
      <c r="EP677" s="33">
        <v>0</v>
      </c>
      <c r="EQ677" s="33">
        <v>0</v>
      </c>
      <c r="ER677" s="33">
        <v>4589.5522369999999</v>
      </c>
      <c r="ES677" s="33">
        <v>0</v>
      </c>
      <c r="ET677" s="33">
        <v>0</v>
      </c>
      <c r="EU677" s="33">
        <v>0</v>
      </c>
      <c r="EV677" s="33">
        <v>4589.5522369999999</v>
      </c>
      <c r="EW677" s="33">
        <v>0</v>
      </c>
      <c r="EX677" s="33">
        <v>0</v>
      </c>
      <c r="EY677" s="33">
        <v>0</v>
      </c>
      <c r="EZ677" s="33">
        <v>4589.5522369999999</v>
      </c>
      <c r="FA677" s="33">
        <v>0</v>
      </c>
      <c r="FB677" s="33">
        <v>0</v>
      </c>
      <c r="FC677" s="33">
        <v>0</v>
      </c>
    </row>
    <row r="678" spans="2:159" x14ac:dyDescent="0.25">
      <c r="B678" s="33" t="s">
        <v>770</v>
      </c>
      <c r="C678" s="33" t="s">
        <v>36</v>
      </c>
      <c r="BC678" s="33">
        <v>579.85259470000005</v>
      </c>
      <c r="BG678" s="33">
        <v>984.42295079999997</v>
      </c>
      <c r="BH678" s="33">
        <v>274.06347049999999</v>
      </c>
      <c r="BK678" s="33">
        <v>1864.6240299999999</v>
      </c>
      <c r="BL678" s="33">
        <v>315.70558510000001</v>
      </c>
      <c r="BO678" s="33">
        <v>1864.6240299999999</v>
      </c>
      <c r="BP678" s="33">
        <v>174.4693087</v>
      </c>
      <c r="BS678" s="33">
        <v>1864.6240299999999</v>
      </c>
      <c r="BW678" s="33">
        <v>1864.6240299999999</v>
      </c>
      <c r="BX678" s="33">
        <v>529.38819390000003</v>
      </c>
      <c r="CA678" s="33">
        <v>1864.6240299999999</v>
      </c>
      <c r="CB678" s="33">
        <v>1330.542991</v>
      </c>
      <c r="CE678" s="33">
        <v>1864.6240299999999</v>
      </c>
      <c r="CF678" s="33">
        <v>1864.6240299999999</v>
      </c>
      <c r="CI678" s="33">
        <v>1864.6240299999999</v>
      </c>
      <c r="CJ678" s="33">
        <v>1864.6240299999999</v>
      </c>
      <c r="CM678" s="33">
        <v>1864.6240299999999</v>
      </c>
      <c r="CN678" s="33">
        <v>1803.912188</v>
      </c>
      <c r="CQ678" s="33">
        <v>1864.6240299999999</v>
      </c>
      <c r="CR678" s="33">
        <v>1864.6240299999999</v>
      </c>
      <c r="CU678" s="33">
        <v>1838.8262119999999</v>
      </c>
      <c r="CV678" s="33">
        <v>1864.6240299999999</v>
      </c>
      <c r="CY678" s="33">
        <v>1365.0975470000001</v>
      </c>
      <c r="CZ678" s="33">
        <v>1864.6240299999999</v>
      </c>
      <c r="DC678" s="33">
        <v>584.92506490000005</v>
      </c>
      <c r="DD678" s="33">
        <v>1864.6240299999999</v>
      </c>
      <c r="DH678" s="33">
        <v>1864.6240299999999</v>
      </c>
      <c r="DL678" s="33">
        <v>1864.6240299999999</v>
      </c>
      <c r="DP678" s="33">
        <v>1864.6240299999999</v>
      </c>
      <c r="DT678" s="33">
        <v>1864.6240299999999</v>
      </c>
      <c r="DX678" s="33">
        <v>1864.6240299999999</v>
      </c>
      <c r="EB678" s="33">
        <v>1864.6240299999999</v>
      </c>
      <c r="EF678" s="33">
        <v>1864.6240299999999</v>
      </c>
      <c r="EJ678" s="33">
        <v>1864.6240299999999</v>
      </c>
      <c r="EN678" s="33">
        <v>1864.6240299999999</v>
      </c>
      <c r="ER678" s="33">
        <v>1864.6240299999999</v>
      </c>
      <c r="EV678" s="33">
        <v>1864.6240299999999</v>
      </c>
      <c r="EZ678" s="33">
        <v>1864.6240299999999</v>
      </c>
    </row>
    <row r="679" spans="2:159" x14ac:dyDescent="0.25">
      <c r="B679" s="33" t="s">
        <v>770</v>
      </c>
      <c r="C679" s="33" t="s">
        <v>37</v>
      </c>
    </row>
    <row r="680" spans="2:159" x14ac:dyDescent="0.25">
      <c r="B680" s="33" t="s">
        <v>770</v>
      </c>
      <c r="C680" s="33" t="s">
        <v>38</v>
      </c>
      <c r="BG680" s="33">
        <v>105.65164969999999</v>
      </c>
      <c r="BK680" s="33">
        <v>211.28615790000001</v>
      </c>
      <c r="BO680" s="33">
        <v>211.28615790000001</v>
      </c>
      <c r="BS680" s="33">
        <v>211.28615790000001</v>
      </c>
      <c r="BW680" s="33">
        <v>211.28615790000001</v>
      </c>
      <c r="CA680" s="33">
        <v>211.28615790000001</v>
      </c>
      <c r="CE680" s="33">
        <v>211.28615790000001</v>
      </c>
      <c r="CF680" s="33">
        <v>45.997245530000001</v>
      </c>
      <c r="CI680" s="33">
        <v>211.28615790000001</v>
      </c>
      <c r="CJ680" s="33">
        <v>211.28615790000001</v>
      </c>
      <c r="CM680" s="33">
        <v>211.28615790000001</v>
      </c>
      <c r="CQ680" s="33">
        <v>211.28615790000001</v>
      </c>
      <c r="CR680" s="33">
        <v>211.28615790000001</v>
      </c>
      <c r="CU680" s="33">
        <v>211.28615790000001</v>
      </c>
      <c r="CV680" s="33">
        <v>211.28615790000001</v>
      </c>
      <c r="CZ680" s="33">
        <v>211.28615790000001</v>
      </c>
      <c r="DD680" s="33">
        <v>211.28615790000001</v>
      </c>
      <c r="DH680" s="33">
        <v>211.28615790000001</v>
      </c>
      <c r="DL680" s="33">
        <v>211.28615790000001</v>
      </c>
      <c r="DP680" s="33">
        <v>211.28615790000001</v>
      </c>
      <c r="DT680" s="33">
        <v>211.28615790000001</v>
      </c>
      <c r="DX680" s="33">
        <v>211.28615790000001</v>
      </c>
      <c r="EB680" s="33">
        <v>211.28615790000001</v>
      </c>
      <c r="EF680" s="33">
        <v>211.28615790000001</v>
      </c>
      <c r="EJ680" s="33">
        <v>211.28615790000001</v>
      </c>
      <c r="EN680" s="33">
        <v>211.28615790000001</v>
      </c>
      <c r="ER680" s="33">
        <v>211.28615790000001</v>
      </c>
      <c r="EV680" s="33">
        <v>211.28615790000001</v>
      </c>
      <c r="EZ680" s="33">
        <v>211.28615790000001</v>
      </c>
    </row>
    <row r="681" spans="2:159" x14ac:dyDescent="0.25">
      <c r="B681" s="33" t="s">
        <v>770</v>
      </c>
      <c r="C681" s="33" t="s">
        <v>39</v>
      </c>
    </row>
    <row r="682" spans="2:159" x14ac:dyDescent="0.25">
      <c r="B682" s="33" t="s">
        <v>770</v>
      </c>
      <c r="C682" s="33" t="s">
        <v>40</v>
      </c>
    </row>
    <row r="683" spans="2:159" x14ac:dyDescent="0.25">
      <c r="B683" s="33" t="s">
        <v>770</v>
      </c>
      <c r="C683" s="33" t="s">
        <v>41</v>
      </c>
    </row>
    <row r="684" spans="2:159" x14ac:dyDescent="0.25">
      <c r="B684" s="33" t="s">
        <v>770</v>
      </c>
      <c r="C684" s="33" t="s">
        <v>42</v>
      </c>
    </row>
    <row r="685" spans="2:159" x14ac:dyDescent="0.25">
      <c r="B685" s="33" t="s">
        <v>770</v>
      </c>
      <c r="C685" s="33" t="s">
        <v>43</v>
      </c>
    </row>
    <row r="686" spans="2:159" x14ac:dyDescent="0.25">
      <c r="B686" s="33" t="s">
        <v>770</v>
      </c>
      <c r="C686" s="33" t="s">
        <v>44</v>
      </c>
    </row>
    <row r="687" spans="2:159" x14ac:dyDescent="0.25">
      <c r="B687" s="33" t="s">
        <v>770</v>
      </c>
      <c r="C687" s="33" t="s">
        <v>45</v>
      </c>
    </row>
    <row r="688" spans="2:159" x14ac:dyDescent="0.25">
      <c r="B688" s="33" t="s">
        <v>770</v>
      </c>
      <c r="C688" s="33" t="s">
        <v>46</v>
      </c>
    </row>
    <row r="689" spans="2:159" x14ac:dyDescent="0.25">
      <c r="B689" s="33" t="s">
        <v>770</v>
      </c>
      <c r="C689" s="33" t="s">
        <v>15</v>
      </c>
      <c r="D689" s="33">
        <v>0</v>
      </c>
      <c r="E689" s="33">
        <v>0</v>
      </c>
      <c r="F689" s="33">
        <v>0</v>
      </c>
      <c r="G689" s="33">
        <v>0</v>
      </c>
      <c r="H689" s="33">
        <v>0</v>
      </c>
      <c r="I689" s="33">
        <v>0</v>
      </c>
      <c r="J689" s="33">
        <v>0</v>
      </c>
      <c r="K689" s="33">
        <v>0</v>
      </c>
      <c r="L689" s="33">
        <v>0</v>
      </c>
      <c r="M689" s="33">
        <v>0</v>
      </c>
      <c r="N689" s="33">
        <v>0</v>
      </c>
      <c r="O689" s="33">
        <v>0</v>
      </c>
      <c r="P689" s="33">
        <v>0</v>
      </c>
      <c r="Q689" s="33">
        <v>0</v>
      </c>
      <c r="R689" s="33">
        <v>0</v>
      </c>
      <c r="S689" s="33">
        <v>0</v>
      </c>
      <c r="T689" s="33">
        <v>0</v>
      </c>
      <c r="U689" s="33">
        <v>0</v>
      </c>
      <c r="V689" s="33">
        <v>0</v>
      </c>
      <c r="W689" s="33">
        <v>0</v>
      </c>
      <c r="X689" s="33">
        <v>0</v>
      </c>
      <c r="Y689" s="33">
        <v>0</v>
      </c>
      <c r="Z689" s="33">
        <v>0</v>
      </c>
      <c r="AA689" s="33">
        <v>0</v>
      </c>
      <c r="AB689" s="33">
        <v>0</v>
      </c>
      <c r="AC689" s="33">
        <v>0</v>
      </c>
      <c r="AD689" s="33">
        <v>0</v>
      </c>
      <c r="AE689" s="33">
        <v>0</v>
      </c>
      <c r="AF689" s="33">
        <v>0</v>
      </c>
      <c r="AG689" s="33">
        <v>0</v>
      </c>
      <c r="AH689" s="33">
        <v>0</v>
      </c>
      <c r="AI689" s="33">
        <v>0</v>
      </c>
      <c r="AJ689" s="33">
        <v>0</v>
      </c>
      <c r="AK689" s="33">
        <v>0</v>
      </c>
      <c r="AL689" s="33">
        <v>0</v>
      </c>
      <c r="AM689" s="33">
        <v>0</v>
      </c>
      <c r="AN689" s="33">
        <v>0</v>
      </c>
      <c r="AO689" s="33">
        <v>0</v>
      </c>
      <c r="AP689" s="33">
        <v>0</v>
      </c>
      <c r="AQ689" s="33">
        <v>0</v>
      </c>
      <c r="AR689" s="33">
        <v>0</v>
      </c>
      <c r="AS689" s="33">
        <v>0</v>
      </c>
      <c r="AT689" s="33">
        <v>0</v>
      </c>
      <c r="AU689" s="33">
        <v>0</v>
      </c>
      <c r="AV689" s="33">
        <v>0</v>
      </c>
      <c r="AW689" s="33">
        <v>0</v>
      </c>
      <c r="AX689" s="33">
        <v>0</v>
      </c>
      <c r="AY689" s="33">
        <v>0</v>
      </c>
      <c r="AZ689" s="33">
        <v>0</v>
      </c>
      <c r="BA689" s="33">
        <v>0</v>
      </c>
      <c r="BB689" s="33">
        <v>0</v>
      </c>
      <c r="BC689" s="33">
        <v>579.85259470000005</v>
      </c>
      <c r="BD689" s="33">
        <v>0</v>
      </c>
      <c r="BE689" s="33">
        <v>0</v>
      </c>
      <c r="BF689" s="33">
        <v>0</v>
      </c>
      <c r="BG689" s="33">
        <v>1090.074601</v>
      </c>
      <c r="BH689" s="33">
        <v>274.06347049999999</v>
      </c>
      <c r="BI689" s="33">
        <v>0</v>
      </c>
      <c r="BJ689" s="33">
        <v>0</v>
      </c>
      <c r="BK689" s="33">
        <v>2075.9101879999998</v>
      </c>
      <c r="BL689" s="33">
        <v>315.70558510000001</v>
      </c>
      <c r="BM689" s="33">
        <v>0</v>
      </c>
      <c r="BN689" s="33">
        <v>0</v>
      </c>
      <c r="BO689" s="33">
        <v>2075.9101879999998</v>
      </c>
      <c r="BP689" s="33">
        <v>174.4693087</v>
      </c>
      <c r="BQ689" s="33">
        <v>0</v>
      </c>
      <c r="BR689" s="33">
        <v>0</v>
      </c>
      <c r="BS689" s="33">
        <v>2075.9101879999998</v>
      </c>
      <c r="BT689" s="33">
        <v>0</v>
      </c>
      <c r="BU689" s="33">
        <v>0</v>
      </c>
      <c r="BV689" s="33">
        <v>0</v>
      </c>
      <c r="BW689" s="33">
        <v>2075.9101879999998</v>
      </c>
      <c r="BX689" s="33">
        <v>529.38819390000003</v>
      </c>
      <c r="BY689" s="33">
        <v>0</v>
      </c>
      <c r="BZ689" s="33">
        <v>0</v>
      </c>
      <c r="CA689" s="33">
        <v>2075.9101879999998</v>
      </c>
      <c r="CB689" s="33">
        <v>1330.542991</v>
      </c>
      <c r="CC689" s="33">
        <v>0</v>
      </c>
      <c r="CD689" s="33">
        <v>0</v>
      </c>
      <c r="CE689" s="33">
        <v>2075.9101879999998</v>
      </c>
      <c r="CF689" s="33">
        <v>1910.6212760000001</v>
      </c>
      <c r="CG689" s="33">
        <v>0</v>
      </c>
      <c r="CH689" s="33">
        <v>0</v>
      </c>
      <c r="CI689" s="33">
        <v>2075.9101879999998</v>
      </c>
      <c r="CJ689" s="33">
        <v>2075.9101879999998</v>
      </c>
      <c r="CK689" s="33">
        <v>0</v>
      </c>
      <c r="CL689" s="33">
        <v>0</v>
      </c>
      <c r="CM689" s="33">
        <v>2075.9101879999998</v>
      </c>
      <c r="CN689" s="33">
        <v>1803.912188</v>
      </c>
      <c r="CO689" s="33">
        <v>0</v>
      </c>
      <c r="CP689" s="33">
        <v>0</v>
      </c>
      <c r="CQ689" s="33">
        <v>2075.9101879999998</v>
      </c>
      <c r="CR689" s="33">
        <v>2075.9101879999998</v>
      </c>
      <c r="CS689" s="33">
        <v>0</v>
      </c>
      <c r="CT689" s="33">
        <v>0</v>
      </c>
      <c r="CU689" s="33">
        <v>2050.1123699999998</v>
      </c>
      <c r="CV689" s="33">
        <v>2075.9101879999998</v>
      </c>
      <c r="CW689" s="33">
        <v>0</v>
      </c>
      <c r="CX689" s="33">
        <v>0</v>
      </c>
      <c r="CY689" s="33">
        <v>1365.0975470000001</v>
      </c>
      <c r="CZ689" s="33">
        <v>2075.9101879999998</v>
      </c>
      <c r="DA689" s="33">
        <v>0</v>
      </c>
      <c r="DB689" s="33">
        <v>0</v>
      </c>
      <c r="DC689" s="33">
        <v>584.92506490000005</v>
      </c>
      <c r="DD689" s="33">
        <v>2075.9101879999998</v>
      </c>
      <c r="DE689" s="33">
        <v>0</v>
      </c>
      <c r="DF689" s="33">
        <v>0</v>
      </c>
      <c r="DG689" s="33">
        <v>0</v>
      </c>
      <c r="DH689" s="33">
        <v>2075.9101879999998</v>
      </c>
      <c r="DI689" s="33">
        <v>0</v>
      </c>
      <c r="DJ689" s="33">
        <v>0</v>
      </c>
      <c r="DK689" s="33">
        <v>0</v>
      </c>
      <c r="DL689" s="33">
        <v>2075.9101879999998</v>
      </c>
      <c r="DM689" s="33">
        <v>0</v>
      </c>
      <c r="DN689" s="33">
        <v>0</v>
      </c>
      <c r="DO689" s="33">
        <v>0</v>
      </c>
      <c r="DP689" s="33">
        <v>2075.9101879999998</v>
      </c>
      <c r="DQ689" s="33">
        <v>0</v>
      </c>
      <c r="DR689" s="33">
        <v>0</v>
      </c>
      <c r="DS689" s="33">
        <v>0</v>
      </c>
      <c r="DT689" s="33">
        <v>2075.9101879999998</v>
      </c>
      <c r="DU689" s="33">
        <v>0</v>
      </c>
      <c r="DV689" s="33">
        <v>0</v>
      </c>
      <c r="DW689" s="33">
        <v>0</v>
      </c>
      <c r="DX689" s="33">
        <v>2075.9101879999998</v>
      </c>
      <c r="DY689" s="33">
        <v>0</v>
      </c>
      <c r="DZ689" s="33">
        <v>0</v>
      </c>
      <c r="EA689" s="33">
        <v>0</v>
      </c>
      <c r="EB689" s="33">
        <v>2075.9101879999998</v>
      </c>
      <c r="EC689" s="33">
        <v>0</v>
      </c>
      <c r="ED689" s="33">
        <v>0</v>
      </c>
      <c r="EE689" s="33">
        <v>0</v>
      </c>
      <c r="EF689" s="33">
        <v>2075.9101879999998</v>
      </c>
      <c r="EG689" s="33">
        <v>0</v>
      </c>
      <c r="EH689" s="33">
        <v>0</v>
      </c>
      <c r="EI689" s="33">
        <v>0</v>
      </c>
      <c r="EJ689" s="33">
        <v>2075.9101879999998</v>
      </c>
      <c r="EK689" s="33">
        <v>0</v>
      </c>
      <c r="EL689" s="33">
        <v>0</v>
      </c>
      <c r="EM689" s="33">
        <v>0</v>
      </c>
      <c r="EN689" s="33">
        <v>2075.9101879999998</v>
      </c>
      <c r="EO689" s="33">
        <v>0</v>
      </c>
      <c r="EP689" s="33">
        <v>0</v>
      </c>
      <c r="EQ689" s="33">
        <v>0</v>
      </c>
      <c r="ER689" s="33">
        <v>2075.9101879999998</v>
      </c>
      <c r="ES689" s="33">
        <v>0</v>
      </c>
      <c r="ET689" s="33">
        <v>0</v>
      </c>
      <c r="EU689" s="33">
        <v>0</v>
      </c>
      <c r="EV689" s="33">
        <v>2075.9101879999998</v>
      </c>
      <c r="EW689" s="33">
        <v>0</v>
      </c>
      <c r="EX689" s="33">
        <v>0</v>
      </c>
      <c r="EY689" s="33">
        <v>0</v>
      </c>
      <c r="EZ689" s="33">
        <v>2075.9101879999998</v>
      </c>
      <c r="FA689" s="33">
        <v>0</v>
      </c>
      <c r="FB689" s="33">
        <v>0</v>
      </c>
      <c r="FC689" s="33">
        <v>0</v>
      </c>
    </row>
    <row r="690" spans="2:159" x14ac:dyDescent="0.25">
      <c r="B690" s="33" t="s">
        <v>696</v>
      </c>
      <c r="C690" s="33" t="s">
        <v>36</v>
      </c>
    </row>
    <row r="691" spans="2:159" x14ac:dyDescent="0.25">
      <c r="B691" s="33" t="s">
        <v>696</v>
      </c>
      <c r="C691" s="33" t="s">
        <v>37</v>
      </c>
    </row>
    <row r="692" spans="2:159" x14ac:dyDescent="0.25">
      <c r="B692" s="33" t="s">
        <v>696</v>
      </c>
      <c r="C692" s="33" t="s">
        <v>38</v>
      </c>
    </row>
    <row r="693" spans="2:159" x14ac:dyDescent="0.25">
      <c r="B693" s="33" t="s">
        <v>696</v>
      </c>
      <c r="C693" s="33" t="s">
        <v>39</v>
      </c>
    </row>
    <row r="694" spans="2:159" x14ac:dyDescent="0.25">
      <c r="B694" s="33" t="s">
        <v>696</v>
      </c>
      <c r="C694" s="33" t="s">
        <v>40</v>
      </c>
    </row>
    <row r="695" spans="2:159" x14ac:dyDescent="0.25">
      <c r="B695" s="33" t="s">
        <v>696</v>
      </c>
      <c r="C695" s="33" t="s">
        <v>41</v>
      </c>
    </row>
    <row r="696" spans="2:159" x14ac:dyDescent="0.25">
      <c r="B696" s="33" t="s">
        <v>696</v>
      </c>
      <c r="C696" s="33" t="s">
        <v>42</v>
      </c>
    </row>
    <row r="697" spans="2:159" x14ac:dyDescent="0.25">
      <c r="B697" s="33" t="s">
        <v>696</v>
      </c>
      <c r="C697" s="33" t="s">
        <v>43</v>
      </c>
    </row>
    <row r="698" spans="2:159" x14ac:dyDescent="0.25">
      <c r="B698" s="33" t="s">
        <v>696</v>
      </c>
      <c r="C698" s="33" t="s">
        <v>44</v>
      </c>
    </row>
    <row r="699" spans="2:159" x14ac:dyDescent="0.25">
      <c r="B699" s="33" t="s">
        <v>696</v>
      </c>
      <c r="C699" s="33" t="s">
        <v>45</v>
      </c>
    </row>
    <row r="700" spans="2:159" x14ac:dyDescent="0.25">
      <c r="B700" s="33" t="s">
        <v>696</v>
      </c>
      <c r="C700" s="33" t="s">
        <v>46</v>
      </c>
    </row>
    <row r="701" spans="2:159" x14ac:dyDescent="0.25">
      <c r="B701" s="33" t="s">
        <v>696</v>
      </c>
      <c r="C701" s="33" t="s">
        <v>15</v>
      </c>
      <c r="D701" s="33">
        <v>0</v>
      </c>
      <c r="E701" s="33">
        <v>0</v>
      </c>
      <c r="F701" s="33">
        <v>0</v>
      </c>
      <c r="G701" s="33">
        <v>0</v>
      </c>
      <c r="H701" s="33">
        <v>0</v>
      </c>
      <c r="I701" s="33">
        <v>0</v>
      </c>
      <c r="J701" s="33">
        <v>0</v>
      </c>
      <c r="K701" s="33">
        <v>0</v>
      </c>
      <c r="L701" s="33">
        <v>0</v>
      </c>
      <c r="M701" s="33">
        <v>0</v>
      </c>
      <c r="N701" s="33">
        <v>0</v>
      </c>
      <c r="O701" s="33">
        <v>0</v>
      </c>
      <c r="P701" s="33">
        <v>0</v>
      </c>
      <c r="Q701" s="33">
        <v>0</v>
      </c>
      <c r="R701" s="33">
        <v>0</v>
      </c>
      <c r="S701" s="33">
        <v>0</v>
      </c>
      <c r="T701" s="33">
        <v>0</v>
      </c>
      <c r="U701" s="33">
        <v>0</v>
      </c>
      <c r="V701" s="33">
        <v>0</v>
      </c>
      <c r="W701" s="33">
        <v>0</v>
      </c>
      <c r="X701" s="33">
        <v>0</v>
      </c>
      <c r="Y701" s="33">
        <v>0</v>
      </c>
      <c r="Z701" s="33">
        <v>0</v>
      </c>
      <c r="AA701" s="33">
        <v>0</v>
      </c>
      <c r="AB701" s="33">
        <v>0</v>
      </c>
      <c r="AC701" s="33">
        <v>0</v>
      </c>
      <c r="AD701" s="33">
        <v>0</v>
      </c>
      <c r="AE701" s="33">
        <v>0</v>
      </c>
      <c r="AF701" s="33">
        <v>0</v>
      </c>
      <c r="AG701" s="33">
        <v>0</v>
      </c>
      <c r="AH701" s="33">
        <v>0</v>
      </c>
      <c r="AI701" s="33">
        <v>0</v>
      </c>
      <c r="AJ701" s="33">
        <v>0</v>
      </c>
      <c r="AK701" s="33">
        <v>0</v>
      </c>
      <c r="AL701" s="33">
        <v>0</v>
      </c>
      <c r="AM701" s="33">
        <v>0</v>
      </c>
      <c r="AN701" s="33">
        <v>0</v>
      </c>
      <c r="AO701" s="33">
        <v>0</v>
      </c>
      <c r="AP701" s="33">
        <v>0</v>
      </c>
      <c r="AQ701" s="33">
        <v>0</v>
      </c>
      <c r="AR701" s="33">
        <v>0</v>
      </c>
      <c r="AS701" s="33">
        <v>0</v>
      </c>
      <c r="AT701" s="33">
        <v>0</v>
      </c>
      <c r="AU701" s="33">
        <v>0</v>
      </c>
      <c r="AV701" s="33">
        <v>0</v>
      </c>
      <c r="AW701" s="33">
        <v>0</v>
      </c>
      <c r="AX701" s="33">
        <v>0</v>
      </c>
      <c r="AY701" s="33">
        <v>0</v>
      </c>
      <c r="AZ701" s="33">
        <v>0</v>
      </c>
      <c r="BA701" s="33">
        <v>0</v>
      </c>
      <c r="BB701" s="33">
        <v>0</v>
      </c>
      <c r="BC701" s="33">
        <v>0</v>
      </c>
      <c r="BD701" s="33">
        <v>0</v>
      </c>
      <c r="BE701" s="33">
        <v>0</v>
      </c>
      <c r="BF701" s="33">
        <v>0</v>
      </c>
      <c r="BG701" s="33">
        <v>0</v>
      </c>
      <c r="BH701" s="33">
        <v>0</v>
      </c>
      <c r="BI701" s="33">
        <v>0</v>
      </c>
      <c r="BJ701" s="33">
        <v>0</v>
      </c>
      <c r="BK701" s="33">
        <v>0</v>
      </c>
      <c r="BL701" s="33">
        <v>0</v>
      </c>
      <c r="BM701" s="33">
        <v>0</v>
      </c>
      <c r="BN701" s="33">
        <v>0</v>
      </c>
      <c r="BO701" s="33">
        <v>0</v>
      </c>
      <c r="BP701" s="33">
        <v>0</v>
      </c>
      <c r="BQ701" s="33">
        <v>0</v>
      </c>
      <c r="BR701" s="33">
        <v>0</v>
      </c>
      <c r="BS701" s="33">
        <v>0</v>
      </c>
      <c r="BT701" s="33">
        <v>0</v>
      </c>
      <c r="BU701" s="33">
        <v>0</v>
      </c>
      <c r="BV701" s="33">
        <v>0</v>
      </c>
      <c r="BW701" s="33">
        <v>0</v>
      </c>
      <c r="BX701" s="33">
        <v>0</v>
      </c>
      <c r="BY701" s="33">
        <v>0</v>
      </c>
      <c r="BZ701" s="33">
        <v>0</v>
      </c>
      <c r="CA701" s="33">
        <v>0</v>
      </c>
      <c r="CB701" s="33">
        <v>0</v>
      </c>
      <c r="CC701" s="33">
        <v>0</v>
      </c>
      <c r="CD701" s="33">
        <v>0</v>
      </c>
      <c r="CE701" s="33">
        <v>0</v>
      </c>
      <c r="CF701" s="33">
        <v>0</v>
      </c>
      <c r="CG701" s="33">
        <v>0</v>
      </c>
      <c r="CH701" s="33">
        <v>0</v>
      </c>
      <c r="CI701" s="33">
        <v>0</v>
      </c>
      <c r="CJ701" s="33">
        <v>0</v>
      </c>
      <c r="CK701" s="33">
        <v>0</v>
      </c>
      <c r="CL701" s="33">
        <v>0</v>
      </c>
      <c r="CM701" s="33">
        <v>0</v>
      </c>
      <c r="CN701" s="33">
        <v>0</v>
      </c>
      <c r="CO701" s="33">
        <v>0</v>
      </c>
      <c r="CP701" s="33">
        <v>0</v>
      </c>
      <c r="CQ701" s="33">
        <v>0</v>
      </c>
      <c r="CR701" s="33">
        <v>0</v>
      </c>
      <c r="CS701" s="33">
        <v>0</v>
      </c>
      <c r="CT701" s="33">
        <v>0</v>
      </c>
      <c r="CU701" s="33">
        <v>0</v>
      </c>
      <c r="CV701" s="33">
        <v>0</v>
      </c>
      <c r="CW701" s="33">
        <v>0</v>
      </c>
      <c r="CX701" s="33">
        <v>0</v>
      </c>
      <c r="CY701" s="33">
        <v>0</v>
      </c>
      <c r="CZ701" s="33">
        <v>0</v>
      </c>
      <c r="DA701" s="33">
        <v>0</v>
      </c>
      <c r="DB701" s="33">
        <v>0</v>
      </c>
      <c r="DC701" s="33">
        <v>0</v>
      </c>
      <c r="DD701" s="33">
        <v>0</v>
      </c>
      <c r="DE701" s="33">
        <v>0</v>
      </c>
      <c r="DF701" s="33">
        <v>0</v>
      </c>
      <c r="DG701" s="33">
        <v>0</v>
      </c>
      <c r="DH701" s="33">
        <v>0</v>
      </c>
      <c r="DI701" s="33">
        <v>0</v>
      </c>
      <c r="DJ701" s="33">
        <v>0</v>
      </c>
      <c r="DK701" s="33">
        <v>0</v>
      </c>
      <c r="DL701" s="33">
        <v>0</v>
      </c>
      <c r="DM701" s="33">
        <v>0</v>
      </c>
      <c r="DN701" s="33">
        <v>0</v>
      </c>
      <c r="DO701" s="33">
        <v>0</v>
      </c>
      <c r="DP701" s="33">
        <v>0</v>
      </c>
      <c r="DQ701" s="33">
        <v>0</v>
      </c>
      <c r="DR701" s="33">
        <v>0</v>
      </c>
      <c r="DS701" s="33">
        <v>0</v>
      </c>
      <c r="DT701" s="33">
        <v>0</v>
      </c>
      <c r="DU701" s="33">
        <v>0</v>
      </c>
      <c r="DV701" s="33">
        <v>0</v>
      </c>
      <c r="DW701" s="33">
        <v>0</v>
      </c>
      <c r="DX701" s="33">
        <v>0</v>
      </c>
      <c r="DY701" s="33">
        <v>0</v>
      </c>
      <c r="DZ701" s="33">
        <v>0</v>
      </c>
      <c r="EA701" s="33">
        <v>0</v>
      </c>
      <c r="EB701" s="33">
        <v>0</v>
      </c>
      <c r="EC701" s="33">
        <v>0</v>
      </c>
      <c r="ED701" s="33">
        <v>0</v>
      </c>
      <c r="EE701" s="33">
        <v>0</v>
      </c>
      <c r="EF701" s="33">
        <v>0</v>
      </c>
      <c r="EG701" s="33">
        <v>0</v>
      </c>
      <c r="EH701" s="33">
        <v>0</v>
      </c>
      <c r="EI701" s="33">
        <v>0</v>
      </c>
      <c r="EJ701" s="33">
        <v>0</v>
      </c>
      <c r="EK701" s="33">
        <v>0</v>
      </c>
      <c r="EL701" s="33">
        <v>0</v>
      </c>
      <c r="EM701" s="33">
        <v>0</v>
      </c>
      <c r="EN701" s="33">
        <v>0</v>
      </c>
      <c r="EO701" s="33">
        <v>0</v>
      </c>
      <c r="EP701" s="33">
        <v>0</v>
      </c>
      <c r="EQ701" s="33">
        <v>0</v>
      </c>
      <c r="ER701" s="33">
        <v>0</v>
      </c>
      <c r="ES701" s="33">
        <v>0</v>
      </c>
      <c r="ET701" s="33">
        <v>0</v>
      </c>
      <c r="EU701" s="33">
        <v>0</v>
      </c>
      <c r="EV701" s="33">
        <v>0</v>
      </c>
      <c r="EW701" s="33">
        <v>0</v>
      </c>
      <c r="EX701" s="33">
        <v>0</v>
      </c>
      <c r="EY701" s="33">
        <v>0</v>
      </c>
      <c r="EZ701" s="33">
        <v>0</v>
      </c>
      <c r="FA701" s="33">
        <v>0</v>
      </c>
      <c r="FB701" s="33">
        <v>0</v>
      </c>
      <c r="FC701" s="33">
        <v>0</v>
      </c>
    </row>
    <row r="702" spans="2:159" x14ac:dyDescent="0.25">
      <c r="B702" s="33" t="s">
        <v>695</v>
      </c>
      <c r="C702" s="33" t="s">
        <v>36</v>
      </c>
      <c r="AZ702" s="33">
        <v>281.4260266</v>
      </c>
      <c r="BA702" s="33">
        <v>2878.9424130000002</v>
      </c>
      <c r="BB702" s="33">
        <v>3939.545075</v>
      </c>
      <c r="BC702" s="33">
        <v>2510.4924150000002</v>
      </c>
      <c r="BD702" s="33">
        <v>281.4260266</v>
      </c>
      <c r="BE702" s="33">
        <v>2878.9424130000002</v>
      </c>
      <c r="BF702" s="33">
        <v>3939.545075</v>
      </c>
      <c r="BG702" s="33">
        <v>2510.4924150000002</v>
      </c>
      <c r="BH702" s="33">
        <v>281.4260266</v>
      </c>
      <c r="BI702" s="33">
        <v>2878.9424130000002</v>
      </c>
      <c r="BJ702" s="33">
        <v>3939.545075</v>
      </c>
      <c r="BK702" s="33">
        <v>2510.4924150000002</v>
      </c>
      <c r="BL702" s="33">
        <v>281.4260266</v>
      </c>
      <c r="BM702" s="33">
        <v>2878.9424130000002</v>
      </c>
      <c r="BN702" s="33">
        <v>3939.545075</v>
      </c>
      <c r="BO702" s="33">
        <v>2510.4924150000002</v>
      </c>
      <c r="BP702" s="33">
        <v>281.4260266</v>
      </c>
      <c r="BQ702" s="33">
        <v>2878.9424130000002</v>
      </c>
      <c r="BR702" s="33">
        <v>3939.545075</v>
      </c>
      <c r="BS702" s="33">
        <v>2510.4924150000002</v>
      </c>
      <c r="BT702" s="33">
        <v>281.4260266</v>
      </c>
      <c r="BU702" s="33">
        <v>2878.9424130000002</v>
      </c>
      <c r="BV702" s="33">
        <v>3939.545075</v>
      </c>
      <c r="BW702" s="33">
        <v>2510.4924150000002</v>
      </c>
      <c r="BX702" s="33">
        <v>281.4260266</v>
      </c>
      <c r="BY702" s="33">
        <v>2878.9424130000002</v>
      </c>
      <c r="BZ702" s="33">
        <v>3939.545075</v>
      </c>
      <c r="CA702" s="33">
        <v>2510.4924150000002</v>
      </c>
      <c r="CB702" s="33">
        <v>422.4256244</v>
      </c>
      <c r="CC702" s="33">
        <v>4321.3453319999999</v>
      </c>
      <c r="CD702" s="33">
        <v>5913.329369</v>
      </c>
      <c r="CE702" s="33">
        <v>3768.2951320000002</v>
      </c>
      <c r="CF702" s="33">
        <v>422.4256244</v>
      </c>
      <c r="CG702" s="33">
        <v>4321.3453319999999</v>
      </c>
      <c r="CH702" s="33">
        <v>5913.329369</v>
      </c>
      <c r="CI702" s="33">
        <v>3768.2951320000002</v>
      </c>
      <c r="CJ702" s="33">
        <v>422.4256244</v>
      </c>
      <c r="CK702" s="33">
        <v>4321.3453319999999</v>
      </c>
      <c r="CL702" s="33">
        <v>5913.329369</v>
      </c>
      <c r="CM702" s="33">
        <v>3768.2951320000002</v>
      </c>
      <c r="CN702" s="33">
        <v>422.4256244</v>
      </c>
      <c r="CO702" s="33">
        <v>4321.3453319999999</v>
      </c>
      <c r="CP702" s="33">
        <v>5913.329369</v>
      </c>
      <c r="CQ702" s="33">
        <v>3768.2951320000002</v>
      </c>
      <c r="CR702" s="33">
        <v>422.4256244</v>
      </c>
      <c r="CS702" s="33">
        <v>4321.3453319999999</v>
      </c>
      <c r="CT702" s="33">
        <v>5913.329369</v>
      </c>
      <c r="CU702" s="33">
        <v>3768.2951320000002</v>
      </c>
      <c r="CV702" s="33">
        <v>466.02229879999999</v>
      </c>
      <c r="CW702" s="33">
        <v>4767.3322109999999</v>
      </c>
      <c r="CX702" s="33">
        <v>6523.6178559999998</v>
      </c>
      <c r="CY702" s="33">
        <v>4157.204154</v>
      </c>
      <c r="CZ702" s="33">
        <v>466.02229879999999</v>
      </c>
      <c r="DA702" s="33">
        <v>4767.3322109999999</v>
      </c>
      <c r="DB702" s="33">
        <v>6523.6178559999998</v>
      </c>
      <c r="DC702" s="33">
        <v>4157.204154</v>
      </c>
      <c r="DD702" s="33">
        <v>466.02229879999999</v>
      </c>
      <c r="DE702" s="33">
        <v>4767.3322109999999</v>
      </c>
      <c r="DF702" s="33">
        <v>6523.6178559999998</v>
      </c>
      <c r="DG702" s="33">
        <v>4157.204154</v>
      </c>
      <c r="DH702" s="33">
        <v>466.02229879999999</v>
      </c>
      <c r="DI702" s="33">
        <v>4767.3322109999999</v>
      </c>
      <c r="DJ702" s="33">
        <v>6523.6178559999998</v>
      </c>
      <c r="DK702" s="33">
        <v>4157.204154</v>
      </c>
      <c r="DL702" s="33">
        <v>466.02229879999999</v>
      </c>
      <c r="DM702" s="33">
        <v>4767.3322109999999</v>
      </c>
      <c r="DN702" s="33">
        <v>6523.6178559999998</v>
      </c>
      <c r="DO702" s="33">
        <v>4157.204154</v>
      </c>
      <c r="DP702" s="33">
        <v>466.02229879999999</v>
      </c>
      <c r="DQ702" s="33">
        <v>4767.3322109999999</v>
      </c>
      <c r="DR702" s="33">
        <v>6523.6178559999998</v>
      </c>
      <c r="DS702" s="33">
        <v>4157.204154</v>
      </c>
      <c r="DT702" s="33">
        <v>466.02229879999999</v>
      </c>
      <c r="DU702" s="33">
        <v>4767.3322109999999</v>
      </c>
      <c r="DV702" s="33">
        <v>6523.6178559999998</v>
      </c>
      <c r="DW702" s="33">
        <v>4157.204154</v>
      </c>
      <c r="DX702" s="33">
        <v>466.02229879999999</v>
      </c>
      <c r="DY702" s="33">
        <v>4767.3322109999999</v>
      </c>
      <c r="DZ702" s="33">
        <v>6523.6178559999998</v>
      </c>
      <c r="EA702" s="33">
        <v>4157.204154</v>
      </c>
      <c r="EB702" s="33">
        <v>466.02229879999999</v>
      </c>
      <c r="EC702" s="33">
        <v>4767.3322109999999</v>
      </c>
      <c r="ED702" s="33">
        <v>6523.6178559999998</v>
      </c>
      <c r="EE702" s="33">
        <v>4157.204154</v>
      </c>
      <c r="EF702" s="33">
        <v>466.02229879999999</v>
      </c>
      <c r="EG702" s="33">
        <v>4767.3322109999999</v>
      </c>
      <c r="EH702" s="33">
        <v>6523.6178559999998</v>
      </c>
      <c r="EI702" s="33">
        <v>4157.204154</v>
      </c>
      <c r="EJ702" s="33">
        <v>479.85000330000003</v>
      </c>
      <c r="EK702" s="33">
        <v>4908.7873749999999</v>
      </c>
      <c r="EL702" s="33">
        <v>6717.185117</v>
      </c>
      <c r="EM702" s="33">
        <v>4280.5557410000001</v>
      </c>
      <c r="EN702" s="33">
        <v>479.85000330000003</v>
      </c>
      <c r="EO702" s="33">
        <v>4908.7873749999999</v>
      </c>
      <c r="EP702" s="33">
        <v>6717.185117</v>
      </c>
      <c r="EQ702" s="33">
        <v>4280.5557410000001</v>
      </c>
      <c r="ER702" s="33">
        <v>479.85000330000003</v>
      </c>
      <c r="ES702" s="33">
        <v>4908.7873749999999</v>
      </c>
      <c r="ET702" s="33">
        <v>6717.185117</v>
      </c>
      <c r="EU702" s="33">
        <v>4280.5557410000001</v>
      </c>
      <c r="EV702" s="33">
        <v>479.85000330000003</v>
      </c>
      <c r="EW702" s="33">
        <v>4908.7873749999999</v>
      </c>
      <c r="EX702" s="33">
        <v>6717.185117</v>
      </c>
      <c r="EY702" s="33">
        <v>4280.5557410000001</v>
      </c>
      <c r="EZ702" s="33">
        <v>479.85000330000003</v>
      </c>
      <c r="FA702" s="33">
        <v>4908.7873749999999</v>
      </c>
      <c r="FB702" s="33">
        <v>6717.185117</v>
      </c>
      <c r="FC702" s="33">
        <v>4280.5557410000001</v>
      </c>
    </row>
    <row r="703" spans="2:159" x14ac:dyDescent="0.25">
      <c r="B703" s="33" t="s">
        <v>695</v>
      </c>
      <c r="C703" s="33" t="s">
        <v>37</v>
      </c>
    </row>
    <row r="704" spans="2:159" x14ac:dyDescent="0.25">
      <c r="B704" s="33" t="s">
        <v>695</v>
      </c>
      <c r="C704" s="33" t="s">
        <v>38</v>
      </c>
    </row>
    <row r="705" spans="2:159" x14ac:dyDescent="0.25">
      <c r="B705" s="33" t="s">
        <v>695</v>
      </c>
      <c r="C705" s="33" t="s">
        <v>39</v>
      </c>
    </row>
    <row r="706" spans="2:159" x14ac:dyDescent="0.25">
      <c r="B706" s="33" t="s">
        <v>695</v>
      </c>
      <c r="C706" s="33" t="s">
        <v>40</v>
      </c>
    </row>
    <row r="707" spans="2:159" x14ac:dyDescent="0.25">
      <c r="B707" s="33" t="s">
        <v>695</v>
      </c>
      <c r="C707" s="33" t="s">
        <v>41</v>
      </c>
    </row>
    <row r="708" spans="2:159" x14ac:dyDescent="0.25">
      <c r="B708" s="33" t="s">
        <v>695</v>
      </c>
      <c r="C708" s="33" t="s">
        <v>42</v>
      </c>
    </row>
    <row r="709" spans="2:159" x14ac:dyDescent="0.25">
      <c r="B709" s="33" t="s">
        <v>695</v>
      </c>
      <c r="C709" s="33" t="s">
        <v>43</v>
      </c>
    </row>
    <row r="710" spans="2:159" x14ac:dyDescent="0.25">
      <c r="B710" s="33" t="s">
        <v>695</v>
      </c>
      <c r="C710" s="33" t="s">
        <v>44</v>
      </c>
    </row>
    <row r="711" spans="2:159" x14ac:dyDescent="0.25">
      <c r="B711" s="33" t="s">
        <v>695</v>
      </c>
      <c r="C711" s="33" t="s">
        <v>45</v>
      </c>
    </row>
    <row r="712" spans="2:159" x14ac:dyDescent="0.25">
      <c r="B712" s="33" t="s">
        <v>695</v>
      </c>
      <c r="C712" s="33" t="s">
        <v>46</v>
      </c>
    </row>
    <row r="713" spans="2:159" x14ac:dyDescent="0.25">
      <c r="B713" s="33" t="s">
        <v>695</v>
      </c>
      <c r="C713" s="33" t="s">
        <v>15</v>
      </c>
      <c r="D713" s="33">
        <v>0</v>
      </c>
      <c r="E713" s="33">
        <v>0</v>
      </c>
      <c r="F713" s="33">
        <v>0</v>
      </c>
      <c r="G713" s="33">
        <v>0</v>
      </c>
      <c r="H713" s="33">
        <v>0</v>
      </c>
      <c r="I713" s="33">
        <v>0</v>
      </c>
      <c r="J713" s="33">
        <v>0</v>
      </c>
      <c r="K713" s="33">
        <v>0</v>
      </c>
      <c r="L713" s="33">
        <v>0</v>
      </c>
      <c r="M713" s="33">
        <v>0</v>
      </c>
      <c r="N713" s="33">
        <v>0</v>
      </c>
      <c r="O713" s="33">
        <v>0</v>
      </c>
      <c r="P713" s="33">
        <v>0</v>
      </c>
      <c r="Q713" s="33">
        <v>0</v>
      </c>
      <c r="R713" s="33">
        <v>0</v>
      </c>
      <c r="S713" s="33">
        <v>0</v>
      </c>
      <c r="T713" s="33">
        <v>0</v>
      </c>
      <c r="U713" s="33">
        <v>0</v>
      </c>
      <c r="V713" s="33">
        <v>0</v>
      </c>
      <c r="W713" s="33">
        <v>0</v>
      </c>
      <c r="X713" s="33">
        <v>0</v>
      </c>
      <c r="Y713" s="33">
        <v>0</v>
      </c>
      <c r="Z713" s="33">
        <v>0</v>
      </c>
      <c r="AA713" s="33">
        <v>0</v>
      </c>
      <c r="AB713" s="33">
        <v>0</v>
      </c>
      <c r="AC713" s="33">
        <v>0</v>
      </c>
      <c r="AD713" s="33">
        <v>0</v>
      </c>
      <c r="AE713" s="33">
        <v>0</v>
      </c>
      <c r="AF713" s="33">
        <v>0</v>
      </c>
      <c r="AG713" s="33">
        <v>0</v>
      </c>
      <c r="AH713" s="33">
        <v>0</v>
      </c>
      <c r="AI713" s="33">
        <v>0</v>
      </c>
      <c r="AJ713" s="33">
        <v>0</v>
      </c>
      <c r="AK713" s="33">
        <v>0</v>
      </c>
      <c r="AL713" s="33">
        <v>0</v>
      </c>
      <c r="AM713" s="33">
        <v>0</v>
      </c>
      <c r="AN713" s="33">
        <v>0</v>
      </c>
      <c r="AO713" s="33">
        <v>0</v>
      </c>
      <c r="AP713" s="33">
        <v>0</v>
      </c>
      <c r="AQ713" s="33">
        <v>0</v>
      </c>
      <c r="AR713" s="33">
        <v>0</v>
      </c>
      <c r="AS713" s="33">
        <v>0</v>
      </c>
      <c r="AT713" s="33">
        <v>0</v>
      </c>
      <c r="AU713" s="33">
        <v>0</v>
      </c>
      <c r="AV713" s="33">
        <v>0</v>
      </c>
      <c r="AW713" s="33">
        <v>0</v>
      </c>
      <c r="AX713" s="33">
        <v>0</v>
      </c>
      <c r="AY713" s="33">
        <v>0</v>
      </c>
      <c r="AZ713" s="33">
        <v>281.4260266</v>
      </c>
      <c r="BA713" s="33">
        <v>2878.9424130000002</v>
      </c>
      <c r="BB713" s="33">
        <v>3939.545075</v>
      </c>
      <c r="BC713" s="33">
        <v>2510.4924150000002</v>
      </c>
      <c r="BD713" s="33">
        <v>281.4260266</v>
      </c>
      <c r="BE713" s="33">
        <v>2878.9424130000002</v>
      </c>
      <c r="BF713" s="33">
        <v>3939.545075</v>
      </c>
      <c r="BG713" s="33">
        <v>2510.4924150000002</v>
      </c>
      <c r="BH713" s="33">
        <v>281.4260266</v>
      </c>
      <c r="BI713" s="33">
        <v>2878.9424130000002</v>
      </c>
      <c r="BJ713" s="33">
        <v>3939.545075</v>
      </c>
      <c r="BK713" s="33">
        <v>2510.4924150000002</v>
      </c>
      <c r="BL713" s="33">
        <v>281.4260266</v>
      </c>
      <c r="BM713" s="33">
        <v>2878.9424130000002</v>
      </c>
      <c r="BN713" s="33">
        <v>3939.545075</v>
      </c>
      <c r="BO713" s="33">
        <v>2510.4924150000002</v>
      </c>
      <c r="BP713" s="33">
        <v>281.4260266</v>
      </c>
      <c r="BQ713" s="33">
        <v>2878.9424130000002</v>
      </c>
      <c r="BR713" s="33">
        <v>3939.545075</v>
      </c>
      <c r="BS713" s="33">
        <v>2510.4924150000002</v>
      </c>
      <c r="BT713" s="33">
        <v>281.4260266</v>
      </c>
      <c r="BU713" s="33">
        <v>2878.9424130000002</v>
      </c>
      <c r="BV713" s="33">
        <v>3939.545075</v>
      </c>
      <c r="BW713" s="33">
        <v>2510.4924150000002</v>
      </c>
      <c r="BX713" s="33">
        <v>281.4260266</v>
      </c>
      <c r="BY713" s="33">
        <v>2878.9424130000002</v>
      </c>
      <c r="BZ713" s="33">
        <v>3939.545075</v>
      </c>
      <c r="CA713" s="33">
        <v>2510.4924150000002</v>
      </c>
      <c r="CB713" s="33">
        <v>422.4256244</v>
      </c>
      <c r="CC713" s="33">
        <v>4321.3453319999999</v>
      </c>
      <c r="CD713" s="33">
        <v>5913.329369</v>
      </c>
      <c r="CE713" s="33">
        <v>3768.2951320000002</v>
      </c>
      <c r="CF713" s="33">
        <v>422.4256244</v>
      </c>
      <c r="CG713" s="33">
        <v>4321.3453319999999</v>
      </c>
      <c r="CH713" s="33">
        <v>5913.329369</v>
      </c>
      <c r="CI713" s="33">
        <v>3768.2951320000002</v>
      </c>
      <c r="CJ713" s="33">
        <v>422.4256244</v>
      </c>
      <c r="CK713" s="33">
        <v>4321.3453319999999</v>
      </c>
      <c r="CL713" s="33">
        <v>5913.329369</v>
      </c>
      <c r="CM713" s="33">
        <v>3768.2951320000002</v>
      </c>
      <c r="CN713" s="33">
        <v>422.4256244</v>
      </c>
      <c r="CO713" s="33">
        <v>4321.3453319999999</v>
      </c>
      <c r="CP713" s="33">
        <v>5913.329369</v>
      </c>
      <c r="CQ713" s="33">
        <v>3768.2951320000002</v>
      </c>
      <c r="CR713" s="33">
        <v>422.4256244</v>
      </c>
      <c r="CS713" s="33">
        <v>4321.3453319999999</v>
      </c>
      <c r="CT713" s="33">
        <v>5913.329369</v>
      </c>
      <c r="CU713" s="33">
        <v>3768.2951320000002</v>
      </c>
      <c r="CV713" s="33">
        <v>466.02229879999999</v>
      </c>
      <c r="CW713" s="33">
        <v>4767.3322109999999</v>
      </c>
      <c r="CX713" s="33">
        <v>6523.6178559999998</v>
      </c>
      <c r="CY713" s="33">
        <v>4157.204154</v>
      </c>
      <c r="CZ713" s="33">
        <v>466.02229879999999</v>
      </c>
      <c r="DA713" s="33">
        <v>4767.3322109999999</v>
      </c>
      <c r="DB713" s="33">
        <v>6523.6178559999998</v>
      </c>
      <c r="DC713" s="33">
        <v>4157.204154</v>
      </c>
      <c r="DD713" s="33">
        <v>466.02229879999999</v>
      </c>
      <c r="DE713" s="33">
        <v>4767.3322109999999</v>
      </c>
      <c r="DF713" s="33">
        <v>6523.6178559999998</v>
      </c>
      <c r="DG713" s="33">
        <v>4157.204154</v>
      </c>
      <c r="DH713" s="33">
        <v>466.02229879999999</v>
      </c>
      <c r="DI713" s="33">
        <v>4767.3322109999999</v>
      </c>
      <c r="DJ713" s="33">
        <v>6523.6178559999998</v>
      </c>
      <c r="DK713" s="33">
        <v>4157.204154</v>
      </c>
      <c r="DL713" s="33">
        <v>466.02229879999999</v>
      </c>
      <c r="DM713" s="33">
        <v>4767.3322109999999</v>
      </c>
      <c r="DN713" s="33">
        <v>6523.6178559999998</v>
      </c>
      <c r="DO713" s="33">
        <v>4157.204154</v>
      </c>
      <c r="DP713" s="33">
        <v>466.02229879999999</v>
      </c>
      <c r="DQ713" s="33">
        <v>4767.3322109999999</v>
      </c>
      <c r="DR713" s="33">
        <v>6523.6178559999998</v>
      </c>
      <c r="DS713" s="33">
        <v>4157.204154</v>
      </c>
      <c r="DT713" s="33">
        <v>466.02229879999999</v>
      </c>
      <c r="DU713" s="33">
        <v>4767.3322109999999</v>
      </c>
      <c r="DV713" s="33">
        <v>6523.6178559999998</v>
      </c>
      <c r="DW713" s="33">
        <v>4157.204154</v>
      </c>
      <c r="DX713" s="33">
        <v>466.02229879999999</v>
      </c>
      <c r="DY713" s="33">
        <v>4767.3322109999999</v>
      </c>
      <c r="DZ713" s="33">
        <v>6523.6178559999998</v>
      </c>
      <c r="EA713" s="33">
        <v>4157.204154</v>
      </c>
      <c r="EB713" s="33">
        <v>466.02229879999999</v>
      </c>
      <c r="EC713" s="33">
        <v>4767.3322109999999</v>
      </c>
      <c r="ED713" s="33">
        <v>6523.6178559999998</v>
      </c>
      <c r="EE713" s="33">
        <v>4157.204154</v>
      </c>
      <c r="EF713" s="33">
        <v>466.02229879999999</v>
      </c>
      <c r="EG713" s="33">
        <v>4767.3322109999999</v>
      </c>
      <c r="EH713" s="33">
        <v>6523.6178559999998</v>
      </c>
      <c r="EI713" s="33">
        <v>4157.204154</v>
      </c>
      <c r="EJ713" s="33">
        <v>479.85000330000003</v>
      </c>
      <c r="EK713" s="33">
        <v>4908.7873749999999</v>
      </c>
      <c r="EL713" s="33">
        <v>6717.185117</v>
      </c>
      <c r="EM713" s="33">
        <v>4280.5557410000001</v>
      </c>
      <c r="EN713" s="33">
        <v>479.85000330000003</v>
      </c>
      <c r="EO713" s="33">
        <v>4908.7873749999999</v>
      </c>
      <c r="EP713" s="33">
        <v>6717.185117</v>
      </c>
      <c r="EQ713" s="33">
        <v>4280.5557410000001</v>
      </c>
      <c r="ER713" s="33">
        <v>479.85000330000003</v>
      </c>
      <c r="ES713" s="33">
        <v>4908.7873749999999</v>
      </c>
      <c r="ET713" s="33">
        <v>6717.185117</v>
      </c>
      <c r="EU713" s="33">
        <v>4280.5557410000001</v>
      </c>
      <c r="EV713" s="33">
        <v>479.85000330000003</v>
      </c>
      <c r="EW713" s="33">
        <v>4908.7873749999999</v>
      </c>
      <c r="EX713" s="33">
        <v>6717.185117</v>
      </c>
      <c r="EY713" s="33">
        <v>4280.5557410000001</v>
      </c>
      <c r="EZ713" s="33">
        <v>479.85000330000003</v>
      </c>
      <c r="FA713" s="33">
        <v>4908.7873749999999</v>
      </c>
      <c r="FB713" s="33">
        <v>6717.185117</v>
      </c>
      <c r="FC713" s="33">
        <v>4280.5557410000001</v>
      </c>
    </row>
    <row r="714" spans="2:159" x14ac:dyDescent="0.25">
      <c r="B714" s="33" t="s">
        <v>771</v>
      </c>
      <c r="C714" s="33" t="s">
        <v>36</v>
      </c>
    </row>
    <row r="715" spans="2:159" x14ac:dyDescent="0.25">
      <c r="B715" s="33" t="s">
        <v>771</v>
      </c>
      <c r="C715" s="33" t="s">
        <v>37</v>
      </c>
    </row>
    <row r="716" spans="2:159" x14ac:dyDescent="0.25">
      <c r="B716" s="33" t="s">
        <v>771</v>
      </c>
      <c r="C716" s="33" t="s">
        <v>38</v>
      </c>
    </row>
    <row r="717" spans="2:159" x14ac:dyDescent="0.25">
      <c r="B717" s="33" t="s">
        <v>771</v>
      </c>
      <c r="C717" s="33" t="s">
        <v>39</v>
      </c>
    </row>
    <row r="718" spans="2:159" x14ac:dyDescent="0.25">
      <c r="B718" s="33" t="s">
        <v>771</v>
      </c>
      <c r="C718" s="33" t="s">
        <v>40</v>
      </c>
    </row>
    <row r="719" spans="2:159" x14ac:dyDescent="0.25">
      <c r="B719" s="33" t="s">
        <v>771</v>
      </c>
      <c r="C719" s="33" t="s">
        <v>41</v>
      </c>
    </row>
    <row r="720" spans="2:159" x14ac:dyDescent="0.25">
      <c r="B720" s="33" t="s">
        <v>771</v>
      </c>
      <c r="C720" s="33" t="s">
        <v>42</v>
      </c>
    </row>
    <row r="721" spans="2:159" x14ac:dyDescent="0.25">
      <c r="B721" s="33" t="s">
        <v>771</v>
      </c>
      <c r="C721" s="33" t="s">
        <v>43</v>
      </c>
    </row>
    <row r="722" spans="2:159" x14ac:dyDescent="0.25">
      <c r="B722" s="33" t="s">
        <v>771</v>
      </c>
      <c r="C722" s="33" t="s">
        <v>44</v>
      </c>
    </row>
    <row r="723" spans="2:159" x14ac:dyDescent="0.25">
      <c r="B723" s="33" t="s">
        <v>771</v>
      </c>
      <c r="C723" s="33" t="s">
        <v>45</v>
      </c>
    </row>
    <row r="724" spans="2:159" x14ac:dyDescent="0.25">
      <c r="B724" s="33" t="s">
        <v>771</v>
      </c>
      <c r="C724" s="33" t="s">
        <v>46</v>
      </c>
    </row>
    <row r="725" spans="2:159" x14ac:dyDescent="0.25">
      <c r="B725" s="33" t="s">
        <v>771</v>
      </c>
      <c r="C725" s="33" t="s">
        <v>15</v>
      </c>
      <c r="D725" s="33">
        <v>0</v>
      </c>
      <c r="E725" s="33">
        <v>0</v>
      </c>
      <c r="F725" s="33">
        <v>0</v>
      </c>
      <c r="G725" s="33">
        <v>0</v>
      </c>
      <c r="H725" s="33">
        <v>0</v>
      </c>
      <c r="I725" s="33">
        <v>0</v>
      </c>
      <c r="J725" s="33">
        <v>0</v>
      </c>
      <c r="K725" s="33">
        <v>0</v>
      </c>
      <c r="L725" s="33">
        <v>0</v>
      </c>
      <c r="M725" s="33">
        <v>0</v>
      </c>
      <c r="N725" s="33">
        <v>0</v>
      </c>
      <c r="O725" s="33">
        <v>0</v>
      </c>
      <c r="P725" s="33">
        <v>0</v>
      </c>
      <c r="Q725" s="33">
        <v>0</v>
      </c>
      <c r="R725" s="33">
        <v>0</v>
      </c>
      <c r="S725" s="33">
        <v>0</v>
      </c>
      <c r="T725" s="33">
        <v>0</v>
      </c>
      <c r="U725" s="33">
        <v>0</v>
      </c>
      <c r="V725" s="33">
        <v>0</v>
      </c>
      <c r="W725" s="33">
        <v>0</v>
      </c>
      <c r="X725" s="33">
        <v>0</v>
      </c>
      <c r="Y725" s="33">
        <v>0</v>
      </c>
      <c r="Z725" s="33">
        <v>0</v>
      </c>
      <c r="AA725" s="33">
        <v>0</v>
      </c>
      <c r="AB725" s="33">
        <v>0</v>
      </c>
      <c r="AC725" s="33">
        <v>0</v>
      </c>
      <c r="AD725" s="33">
        <v>0</v>
      </c>
      <c r="AE725" s="33">
        <v>0</v>
      </c>
      <c r="AF725" s="33">
        <v>0</v>
      </c>
      <c r="AG725" s="33">
        <v>0</v>
      </c>
      <c r="AH725" s="33">
        <v>0</v>
      </c>
      <c r="AI725" s="33">
        <v>0</v>
      </c>
      <c r="AJ725" s="33">
        <v>0</v>
      </c>
      <c r="AK725" s="33">
        <v>0</v>
      </c>
      <c r="AL725" s="33">
        <v>0</v>
      </c>
      <c r="AM725" s="33">
        <v>0</v>
      </c>
      <c r="AN725" s="33">
        <v>0</v>
      </c>
      <c r="AO725" s="33">
        <v>0</v>
      </c>
      <c r="AP725" s="33">
        <v>0</v>
      </c>
      <c r="AQ725" s="33">
        <v>0</v>
      </c>
      <c r="AR725" s="33">
        <v>0</v>
      </c>
      <c r="AS725" s="33">
        <v>0</v>
      </c>
      <c r="AT725" s="33">
        <v>0</v>
      </c>
      <c r="AU725" s="33">
        <v>0</v>
      </c>
      <c r="AV725" s="33">
        <v>0</v>
      </c>
      <c r="AW725" s="33">
        <v>0</v>
      </c>
      <c r="AX725" s="33">
        <v>0</v>
      </c>
      <c r="AY725" s="33">
        <v>0</v>
      </c>
      <c r="AZ725" s="33">
        <v>0</v>
      </c>
      <c r="BA725" s="33">
        <v>0</v>
      </c>
      <c r="BB725" s="33">
        <v>0</v>
      </c>
      <c r="BC725" s="33">
        <v>0</v>
      </c>
      <c r="BD725" s="33">
        <v>0</v>
      </c>
      <c r="BE725" s="33">
        <v>0</v>
      </c>
      <c r="BF725" s="33">
        <v>0</v>
      </c>
      <c r="BG725" s="33">
        <v>0</v>
      </c>
      <c r="BH725" s="33">
        <v>0</v>
      </c>
      <c r="BI725" s="33">
        <v>0</v>
      </c>
      <c r="BJ725" s="33">
        <v>0</v>
      </c>
      <c r="BK725" s="33">
        <v>0</v>
      </c>
      <c r="BL725" s="33">
        <v>0</v>
      </c>
      <c r="BM725" s="33">
        <v>0</v>
      </c>
      <c r="BN725" s="33">
        <v>0</v>
      </c>
      <c r="BO725" s="33">
        <v>0</v>
      </c>
      <c r="BP725" s="33">
        <v>0</v>
      </c>
      <c r="BQ725" s="33">
        <v>0</v>
      </c>
      <c r="BR725" s="33">
        <v>0</v>
      </c>
      <c r="BS725" s="33">
        <v>0</v>
      </c>
      <c r="BT725" s="33">
        <v>0</v>
      </c>
      <c r="BU725" s="33">
        <v>0</v>
      </c>
      <c r="BV725" s="33">
        <v>0</v>
      </c>
      <c r="BW725" s="33">
        <v>0</v>
      </c>
      <c r="BX725" s="33">
        <v>0</v>
      </c>
      <c r="BY725" s="33">
        <v>0</v>
      </c>
      <c r="BZ725" s="33">
        <v>0</v>
      </c>
      <c r="CA725" s="33">
        <v>0</v>
      </c>
      <c r="CB725" s="33">
        <v>0</v>
      </c>
      <c r="CC725" s="33">
        <v>0</v>
      </c>
      <c r="CD725" s="33">
        <v>0</v>
      </c>
      <c r="CE725" s="33">
        <v>0</v>
      </c>
      <c r="CF725" s="33">
        <v>0</v>
      </c>
      <c r="CG725" s="33">
        <v>0</v>
      </c>
      <c r="CH725" s="33">
        <v>0</v>
      </c>
      <c r="CI725" s="33">
        <v>0</v>
      </c>
      <c r="CJ725" s="33">
        <v>0</v>
      </c>
      <c r="CK725" s="33">
        <v>0</v>
      </c>
      <c r="CL725" s="33">
        <v>0</v>
      </c>
      <c r="CM725" s="33">
        <v>0</v>
      </c>
      <c r="CN725" s="33">
        <v>0</v>
      </c>
      <c r="CO725" s="33">
        <v>0</v>
      </c>
      <c r="CP725" s="33">
        <v>0</v>
      </c>
      <c r="CQ725" s="33">
        <v>0</v>
      </c>
      <c r="CR725" s="33">
        <v>0</v>
      </c>
      <c r="CS725" s="33">
        <v>0</v>
      </c>
      <c r="CT725" s="33">
        <v>0</v>
      </c>
      <c r="CU725" s="33">
        <v>0</v>
      </c>
      <c r="CV725" s="33">
        <v>0</v>
      </c>
      <c r="CW725" s="33">
        <v>0</v>
      </c>
      <c r="CX725" s="33">
        <v>0</v>
      </c>
      <c r="CY725" s="33">
        <v>0</v>
      </c>
      <c r="CZ725" s="33">
        <v>0</v>
      </c>
      <c r="DA725" s="33">
        <v>0</v>
      </c>
      <c r="DB725" s="33">
        <v>0</v>
      </c>
      <c r="DC725" s="33">
        <v>0</v>
      </c>
      <c r="DD725" s="33">
        <v>0</v>
      </c>
      <c r="DE725" s="33">
        <v>0</v>
      </c>
      <c r="DF725" s="33">
        <v>0</v>
      </c>
      <c r="DG725" s="33">
        <v>0</v>
      </c>
      <c r="DH725" s="33">
        <v>0</v>
      </c>
      <c r="DI725" s="33">
        <v>0</v>
      </c>
      <c r="DJ725" s="33">
        <v>0</v>
      </c>
      <c r="DK725" s="33">
        <v>0</v>
      </c>
      <c r="DL725" s="33">
        <v>0</v>
      </c>
      <c r="DM725" s="33">
        <v>0</v>
      </c>
      <c r="DN725" s="33">
        <v>0</v>
      </c>
      <c r="DO725" s="33">
        <v>0</v>
      </c>
      <c r="DP725" s="33">
        <v>0</v>
      </c>
      <c r="DQ725" s="33">
        <v>0</v>
      </c>
      <c r="DR725" s="33">
        <v>0</v>
      </c>
      <c r="DS725" s="33">
        <v>0</v>
      </c>
      <c r="DT725" s="33">
        <v>0</v>
      </c>
      <c r="DU725" s="33">
        <v>0</v>
      </c>
      <c r="DV725" s="33">
        <v>0</v>
      </c>
      <c r="DW725" s="33">
        <v>0</v>
      </c>
      <c r="DX725" s="33">
        <v>0</v>
      </c>
      <c r="DY725" s="33">
        <v>0</v>
      </c>
      <c r="DZ725" s="33">
        <v>0</v>
      </c>
      <c r="EA725" s="33">
        <v>0</v>
      </c>
      <c r="EB725" s="33">
        <v>0</v>
      </c>
      <c r="EC725" s="33">
        <v>0</v>
      </c>
      <c r="ED725" s="33">
        <v>0</v>
      </c>
      <c r="EE725" s="33">
        <v>0</v>
      </c>
      <c r="EF725" s="33">
        <v>0</v>
      </c>
      <c r="EG725" s="33">
        <v>0</v>
      </c>
      <c r="EH725" s="33">
        <v>0</v>
      </c>
      <c r="EI725" s="33">
        <v>0</v>
      </c>
      <c r="EJ725" s="33">
        <v>0</v>
      </c>
      <c r="EK725" s="33">
        <v>0</v>
      </c>
      <c r="EL725" s="33">
        <v>0</v>
      </c>
      <c r="EM725" s="33">
        <v>0</v>
      </c>
      <c r="EN725" s="33">
        <v>0</v>
      </c>
      <c r="EO725" s="33">
        <v>0</v>
      </c>
      <c r="EP725" s="33">
        <v>0</v>
      </c>
      <c r="EQ725" s="33">
        <v>0</v>
      </c>
      <c r="ER725" s="33">
        <v>0</v>
      </c>
      <c r="ES725" s="33">
        <v>0</v>
      </c>
      <c r="ET725" s="33">
        <v>0</v>
      </c>
      <c r="EU725" s="33">
        <v>0</v>
      </c>
      <c r="EV725" s="33">
        <v>0</v>
      </c>
      <c r="EW725" s="33">
        <v>0</v>
      </c>
      <c r="EX725" s="33">
        <v>0</v>
      </c>
      <c r="EY725" s="33">
        <v>0</v>
      </c>
      <c r="EZ725" s="33">
        <v>0</v>
      </c>
      <c r="FA725" s="33">
        <v>0</v>
      </c>
      <c r="FB725" s="33">
        <v>0</v>
      </c>
      <c r="FC725" s="33">
        <v>0</v>
      </c>
    </row>
    <row r="726" spans="2:159" x14ac:dyDescent="0.25">
      <c r="B726" s="33" t="s">
        <v>707</v>
      </c>
      <c r="C726" s="33" t="s">
        <v>36</v>
      </c>
    </row>
    <row r="727" spans="2:159" x14ac:dyDescent="0.25">
      <c r="B727" s="33" t="s">
        <v>707</v>
      </c>
      <c r="C727" s="33" t="s">
        <v>37</v>
      </c>
    </row>
    <row r="728" spans="2:159" x14ac:dyDescent="0.25">
      <c r="B728" s="33" t="s">
        <v>707</v>
      </c>
      <c r="C728" s="33" t="s">
        <v>38</v>
      </c>
    </row>
    <row r="729" spans="2:159" x14ac:dyDescent="0.25">
      <c r="B729" s="33" t="s">
        <v>707</v>
      </c>
      <c r="C729" s="33" t="s">
        <v>39</v>
      </c>
    </row>
    <row r="730" spans="2:159" x14ac:dyDescent="0.25">
      <c r="B730" s="33" t="s">
        <v>707</v>
      </c>
      <c r="C730" s="33" t="s">
        <v>40</v>
      </c>
    </row>
    <row r="731" spans="2:159" x14ac:dyDescent="0.25">
      <c r="B731" s="33" t="s">
        <v>707</v>
      </c>
      <c r="C731" s="33" t="s">
        <v>41</v>
      </c>
    </row>
    <row r="732" spans="2:159" x14ac:dyDescent="0.25">
      <c r="B732" s="33" t="s">
        <v>707</v>
      </c>
      <c r="C732" s="33" t="s">
        <v>42</v>
      </c>
    </row>
    <row r="733" spans="2:159" x14ac:dyDescent="0.25">
      <c r="B733" s="33" t="s">
        <v>707</v>
      </c>
      <c r="C733" s="33" t="s">
        <v>43</v>
      </c>
    </row>
    <row r="734" spans="2:159" x14ac:dyDescent="0.25">
      <c r="B734" s="33" t="s">
        <v>707</v>
      </c>
      <c r="C734" s="33" t="s">
        <v>44</v>
      </c>
    </row>
    <row r="735" spans="2:159" x14ac:dyDescent="0.25">
      <c r="B735" s="33" t="s">
        <v>707</v>
      </c>
      <c r="C735" s="33" t="s">
        <v>45</v>
      </c>
    </row>
    <row r="736" spans="2:159" x14ac:dyDescent="0.25">
      <c r="B736" s="33" t="s">
        <v>707</v>
      </c>
      <c r="C736" s="33" t="s">
        <v>46</v>
      </c>
    </row>
    <row r="737" spans="2:159" x14ac:dyDescent="0.25">
      <c r="B737" s="33" t="s">
        <v>707</v>
      </c>
      <c r="C737" s="33" t="s">
        <v>15</v>
      </c>
      <c r="D737" s="33">
        <v>0</v>
      </c>
      <c r="E737" s="33">
        <v>0</v>
      </c>
      <c r="F737" s="33">
        <v>0</v>
      </c>
      <c r="G737" s="33">
        <v>0</v>
      </c>
      <c r="H737" s="33">
        <v>0</v>
      </c>
      <c r="I737" s="33">
        <v>0</v>
      </c>
      <c r="J737" s="33">
        <v>0</v>
      </c>
      <c r="K737" s="33">
        <v>0</v>
      </c>
      <c r="L737" s="33">
        <v>0</v>
      </c>
      <c r="M737" s="33">
        <v>0</v>
      </c>
      <c r="N737" s="33">
        <v>0</v>
      </c>
      <c r="O737" s="33">
        <v>0</v>
      </c>
      <c r="P737" s="33">
        <v>0</v>
      </c>
      <c r="Q737" s="33">
        <v>0</v>
      </c>
      <c r="R737" s="33">
        <v>0</v>
      </c>
      <c r="S737" s="33">
        <v>0</v>
      </c>
      <c r="T737" s="33">
        <v>0</v>
      </c>
      <c r="U737" s="33">
        <v>0</v>
      </c>
      <c r="V737" s="33">
        <v>0</v>
      </c>
      <c r="W737" s="33">
        <v>0</v>
      </c>
      <c r="X737" s="33">
        <v>0</v>
      </c>
      <c r="Y737" s="33">
        <v>0</v>
      </c>
      <c r="Z737" s="33">
        <v>0</v>
      </c>
      <c r="AA737" s="33">
        <v>0</v>
      </c>
      <c r="AB737" s="33">
        <v>0</v>
      </c>
      <c r="AC737" s="33">
        <v>0</v>
      </c>
      <c r="AD737" s="33">
        <v>0</v>
      </c>
      <c r="AE737" s="33">
        <v>0</v>
      </c>
      <c r="AF737" s="33">
        <v>0</v>
      </c>
      <c r="AG737" s="33">
        <v>0</v>
      </c>
      <c r="AH737" s="33">
        <v>0</v>
      </c>
      <c r="AI737" s="33">
        <v>0</v>
      </c>
      <c r="AJ737" s="33">
        <v>0</v>
      </c>
      <c r="AK737" s="33">
        <v>0</v>
      </c>
      <c r="AL737" s="33">
        <v>0</v>
      </c>
      <c r="AM737" s="33">
        <v>0</v>
      </c>
      <c r="AN737" s="33">
        <v>0</v>
      </c>
      <c r="AO737" s="33">
        <v>0</v>
      </c>
      <c r="AP737" s="33">
        <v>0</v>
      </c>
      <c r="AQ737" s="33">
        <v>0</v>
      </c>
      <c r="AR737" s="33">
        <v>0</v>
      </c>
      <c r="AS737" s="33">
        <v>0</v>
      </c>
      <c r="AT737" s="33">
        <v>0</v>
      </c>
      <c r="AU737" s="33">
        <v>0</v>
      </c>
      <c r="AV737" s="33">
        <v>0</v>
      </c>
      <c r="AW737" s="33">
        <v>0</v>
      </c>
      <c r="AX737" s="33">
        <v>0</v>
      </c>
      <c r="AY737" s="33">
        <v>0</v>
      </c>
      <c r="AZ737" s="33">
        <v>0</v>
      </c>
      <c r="BA737" s="33">
        <v>0</v>
      </c>
      <c r="BB737" s="33">
        <v>0</v>
      </c>
      <c r="BC737" s="33">
        <v>0</v>
      </c>
      <c r="BD737" s="33">
        <v>0</v>
      </c>
      <c r="BE737" s="33">
        <v>0</v>
      </c>
      <c r="BF737" s="33">
        <v>0</v>
      </c>
      <c r="BG737" s="33">
        <v>0</v>
      </c>
      <c r="BH737" s="33">
        <v>0</v>
      </c>
      <c r="BI737" s="33">
        <v>0</v>
      </c>
      <c r="BJ737" s="33">
        <v>0</v>
      </c>
      <c r="BK737" s="33">
        <v>0</v>
      </c>
      <c r="BL737" s="33">
        <v>0</v>
      </c>
      <c r="BM737" s="33">
        <v>0</v>
      </c>
      <c r="BN737" s="33">
        <v>0</v>
      </c>
      <c r="BO737" s="33">
        <v>0</v>
      </c>
      <c r="BP737" s="33">
        <v>0</v>
      </c>
      <c r="BQ737" s="33">
        <v>0</v>
      </c>
      <c r="BR737" s="33">
        <v>0</v>
      </c>
      <c r="BS737" s="33">
        <v>0</v>
      </c>
      <c r="BT737" s="33">
        <v>0</v>
      </c>
      <c r="BU737" s="33">
        <v>0</v>
      </c>
      <c r="BV737" s="33">
        <v>0</v>
      </c>
      <c r="BW737" s="33">
        <v>0</v>
      </c>
      <c r="BX737" s="33">
        <v>0</v>
      </c>
      <c r="BY737" s="33">
        <v>0</v>
      </c>
      <c r="BZ737" s="33">
        <v>0</v>
      </c>
      <c r="CA737" s="33">
        <v>0</v>
      </c>
      <c r="CB737" s="33">
        <v>0</v>
      </c>
      <c r="CC737" s="33">
        <v>0</v>
      </c>
      <c r="CD737" s="33">
        <v>0</v>
      </c>
      <c r="CE737" s="33">
        <v>0</v>
      </c>
      <c r="CF737" s="33">
        <v>0</v>
      </c>
      <c r="CG737" s="33">
        <v>0</v>
      </c>
      <c r="CH737" s="33">
        <v>0</v>
      </c>
      <c r="CI737" s="33">
        <v>0</v>
      </c>
      <c r="CJ737" s="33">
        <v>0</v>
      </c>
      <c r="CK737" s="33">
        <v>0</v>
      </c>
      <c r="CL737" s="33">
        <v>0</v>
      </c>
      <c r="CM737" s="33">
        <v>0</v>
      </c>
      <c r="CN737" s="33">
        <v>0</v>
      </c>
      <c r="CO737" s="33">
        <v>0</v>
      </c>
      <c r="CP737" s="33">
        <v>0</v>
      </c>
      <c r="CQ737" s="33">
        <v>0</v>
      </c>
      <c r="CR737" s="33">
        <v>0</v>
      </c>
      <c r="CS737" s="33">
        <v>0</v>
      </c>
      <c r="CT737" s="33">
        <v>0</v>
      </c>
      <c r="CU737" s="33">
        <v>0</v>
      </c>
      <c r="CV737" s="33">
        <v>0</v>
      </c>
      <c r="CW737" s="33">
        <v>0</v>
      </c>
      <c r="CX737" s="33">
        <v>0</v>
      </c>
      <c r="CY737" s="33">
        <v>0</v>
      </c>
      <c r="CZ737" s="33">
        <v>0</v>
      </c>
      <c r="DA737" s="33">
        <v>0</v>
      </c>
      <c r="DB737" s="33">
        <v>0</v>
      </c>
      <c r="DC737" s="33">
        <v>0</v>
      </c>
      <c r="DD737" s="33">
        <v>0</v>
      </c>
      <c r="DE737" s="33">
        <v>0</v>
      </c>
      <c r="DF737" s="33">
        <v>0</v>
      </c>
      <c r="DG737" s="33">
        <v>0</v>
      </c>
      <c r="DH737" s="33">
        <v>0</v>
      </c>
      <c r="DI737" s="33">
        <v>0</v>
      </c>
      <c r="DJ737" s="33">
        <v>0</v>
      </c>
      <c r="DK737" s="33">
        <v>0</v>
      </c>
      <c r="DL737" s="33">
        <v>0</v>
      </c>
      <c r="DM737" s="33">
        <v>0</v>
      </c>
      <c r="DN737" s="33">
        <v>0</v>
      </c>
      <c r="DO737" s="33">
        <v>0</v>
      </c>
      <c r="DP737" s="33">
        <v>0</v>
      </c>
      <c r="DQ737" s="33">
        <v>0</v>
      </c>
      <c r="DR737" s="33">
        <v>0</v>
      </c>
      <c r="DS737" s="33">
        <v>0</v>
      </c>
      <c r="DT737" s="33">
        <v>0</v>
      </c>
      <c r="DU737" s="33">
        <v>0</v>
      </c>
      <c r="DV737" s="33">
        <v>0</v>
      </c>
      <c r="DW737" s="33">
        <v>0</v>
      </c>
      <c r="DX737" s="33">
        <v>0</v>
      </c>
      <c r="DY737" s="33">
        <v>0</v>
      </c>
      <c r="DZ737" s="33">
        <v>0</v>
      </c>
      <c r="EA737" s="33">
        <v>0</v>
      </c>
      <c r="EB737" s="33">
        <v>0</v>
      </c>
      <c r="EC737" s="33">
        <v>0</v>
      </c>
      <c r="ED737" s="33">
        <v>0</v>
      </c>
      <c r="EE737" s="33">
        <v>0</v>
      </c>
      <c r="EF737" s="33">
        <v>0</v>
      </c>
      <c r="EG737" s="33">
        <v>0</v>
      </c>
      <c r="EH737" s="33">
        <v>0</v>
      </c>
      <c r="EI737" s="33">
        <v>0</v>
      </c>
      <c r="EJ737" s="33">
        <v>0</v>
      </c>
      <c r="EK737" s="33">
        <v>0</v>
      </c>
      <c r="EL737" s="33">
        <v>0</v>
      </c>
      <c r="EM737" s="33">
        <v>0</v>
      </c>
      <c r="EN737" s="33">
        <v>0</v>
      </c>
      <c r="EO737" s="33">
        <v>0</v>
      </c>
      <c r="EP737" s="33">
        <v>0</v>
      </c>
      <c r="EQ737" s="33">
        <v>0</v>
      </c>
      <c r="ER737" s="33">
        <v>0</v>
      </c>
      <c r="ES737" s="33">
        <v>0</v>
      </c>
      <c r="ET737" s="33">
        <v>0</v>
      </c>
      <c r="EU737" s="33">
        <v>0</v>
      </c>
      <c r="EV737" s="33">
        <v>0</v>
      </c>
      <c r="EW737" s="33">
        <v>0</v>
      </c>
      <c r="EX737" s="33">
        <v>0</v>
      </c>
      <c r="EY737" s="33">
        <v>0</v>
      </c>
      <c r="EZ737" s="33">
        <v>0</v>
      </c>
      <c r="FA737" s="33">
        <v>0</v>
      </c>
      <c r="FB737" s="33">
        <v>0</v>
      </c>
      <c r="FC737" s="33">
        <v>0</v>
      </c>
    </row>
    <row r="738" spans="2:159" x14ac:dyDescent="0.25">
      <c r="B738" s="33" t="s">
        <v>720</v>
      </c>
      <c r="C738" s="33" t="s">
        <v>36</v>
      </c>
    </row>
    <row r="739" spans="2:159" x14ac:dyDescent="0.25">
      <c r="B739" s="33" t="s">
        <v>720</v>
      </c>
      <c r="C739" s="33" t="s">
        <v>37</v>
      </c>
    </row>
    <row r="740" spans="2:159" x14ac:dyDescent="0.25">
      <c r="B740" s="33" t="s">
        <v>720</v>
      </c>
      <c r="C740" s="33" t="s">
        <v>38</v>
      </c>
    </row>
    <row r="741" spans="2:159" x14ac:dyDescent="0.25">
      <c r="B741" s="33" t="s">
        <v>720</v>
      </c>
      <c r="C741" s="33" t="s">
        <v>39</v>
      </c>
    </row>
    <row r="742" spans="2:159" x14ac:dyDescent="0.25">
      <c r="B742" s="33" t="s">
        <v>720</v>
      </c>
      <c r="C742" s="33" t="s">
        <v>40</v>
      </c>
    </row>
    <row r="743" spans="2:159" x14ac:dyDescent="0.25">
      <c r="B743" s="33" t="s">
        <v>720</v>
      </c>
      <c r="C743" s="33" t="s">
        <v>41</v>
      </c>
    </row>
    <row r="744" spans="2:159" x14ac:dyDescent="0.25">
      <c r="B744" s="33" t="s">
        <v>720</v>
      </c>
      <c r="C744" s="33" t="s">
        <v>42</v>
      </c>
    </row>
    <row r="745" spans="2:159" x14ac:dyDescent="0.25">
      <c r="B745" s="33" t="s">
        <v>720</v>
      </c>
      <c r="C745" s="33" t="s">
        <v>43</v>
      </c>
    </row>
    <row r="746" spans="2:159" x14ac:dyDescent="0.25">
      <c r="B746" s="33" t="s">
        <v>720</v>
      </c>
      <c r="C746" s="33" t="s">
        <v>44</v>
      </c>
    </row>
    <row r="747" spans="2:159" x14ac:dyDescent="0.25">
      <c r="B747" s="33" t="s">
        <v>720</v>
      </c>
      <c r="C747" s="33" t="s">
        <v>45</v>
      </c>
    </row>
    <row r="748" spans="2:159" x14ac:dyDescent="0.25">
      <c r="B748" s="33" t="s">
        <v>720</v>
      </c>
      <c r="C748" s="33" t="s">
        <v>46</v>
      </c>
    </row>
    <row r="749" spans="2:159" x14ac:dyDescent="0.25">
      <c r="B749" s="33" t="s">
        <v>720</v>
      </c>
      <c r="C749" s="33" t="s">
        <v>15</v>
      </c>
      <c r="D749" s="33">
        <v>0</v>
      </c>
      <c r="E749" s="33">
        <v>0</v>
      </c>
      <c r="F749" s="33">
        <v>0</v>
      </c>
      <c r="G749" s="33">
        <v>0</v>
      </c>
      <c r="H749" s="33">
        <v>0</v>
      </c>
      <c r="I749" s="33">
        <v>0</v>
      </c>
      <c r="J749" s="33">
        <v>0</v>
      </c>
      <c r="K749" s="33">
        <v>0</v>
      </c>
      <c r="L749" s="33">
        <v>0</v>
      </c>
      <c r="M749" s="33">
        <v>0</v>
      </c>
      <c r="N749" s="33">
        <v>0</v>
      </c>
      <c r="O749" s="33">
        <v>0</v>
      </c>
      <c r="P749" s="33">
        <v>0</v>
      </c>
      <c r="Q749" s="33">
        <v>0</v>
      </c>
      <c r="R749" s="33">
        <v>0</v>
      </c>
      <c r="S749" s="33">
        <v>0</v>
      </c>
      <c r="T749" s="33">
        <v>0</v>
      </c>
      <c r="U749" s="33">
        <v>0</v>
      </c>
      <c r="V749" s="33">
        <v>0</v>
      </c>
      <c r="W749" s="33">
        <v>0</v>
      </c>
      <c r="X749" s="33">
        <v>0</v>
      </c>
      <c r="Y749" s="33">
        <v>0</v>
      </c>
      <c r="Z749" s="33">
        <v>0</v>
      </c>
      <c r="AA749" s="33">
        <v>0</v>
      </c>
      <c r="AB749" s="33">
        <v>0</v>
      </c>
      <c r="AC749" s="33">
        <v>0</v>
      </c>
      <c r="AD749" s="33">
        <v>0</v>
      </c>
      <c r="AE749" s="33">
        <v>0</v>
      </c>
      <c r="AF749" s="33">
        <v>0</v>
      </c>
      <c r="AG749" s="33">
        <v>0</v>
      </c>
      <c r="AH749" s="33">
        <v>0</v>
      </c>
      <c r="AI749" s="33">
        <v>0</v>
      </c>
      <c r="AJ749" s="33">
        <v>0</v>
      </c>
      <c r="AK749" s="33">
        <v>0</v>
      </c>
      <c r="AL749" s="33">
        <v>0</v>
      </c>
      <c r="AM749" s="33">
        <v>0</v>
      </c>
      <c r="AN749" s="33">
        <v>0</v>
      </c>
      <c r="AO749" s="33">
        <v>0</v>
      </c>
      <c r="AP749" s="33">
        <v>0</v>
      </c>
      <c r="AQ749" s="33">
        <v>0</v>
      </c>
      <c r="AR749" s="33">
        <v>0</v>
      </c>
      <c r="AS749" s="33">
        <v>0</v>
      </c>
      <c r="AT749" s="33">
        <v>0</v>
      </c>
      <c r="AU749" s="33">
        <v>0</v>
      </c>
      <c r="AV749" s="33">
        <v>0</v>
      </c>
      <c r="AW749" s="33">
        <v>0</v>
      </c>
      <c r="AX749" s="33">
        <v>0</v>
      </c>
      <c r="AY749" s="33">
        <v>0</v>
      </c>
      <c r="AZ749" s="33">
        <v>0</v>
      </c>
      <c r="BA749" s="33">
        <v>0</v>
      </c>
      <c r="BB749" s="33">
        <v>0</v>
      </c>
      <c r="BC749" s="33">
        <v>0</v>
      </c>
      <c r="BD749" s="33">
        <v>0</v>
      </c>
      <c r="BE749" s="33">
        <v>0</v>
      </c>
      <c r="BF749" s="33">
        <v>0</v>
      </c>
      <c r="BG749" s="33">
        <v>0</v>
      </c>
      <c r="BH749" s="33">
        <v>0</v>
      </c>
      <c r="BI749" s="33">
        <v>0</v>
      </c>
      <c r="BJ749" s="33">
        <v>0</v>
      </c>
      <c r="BK749" s="33">
        <v>0</v>
      </c>
      <c r="BL749" s="33">
        <v>0</v>
      </c>
      <c r="BM749" s="33">
        <v>0</v>
      </c>
      <c r="BN749" s="33">
        <v>0</v>
      </c>
      <c r="BO749" s="33">
        <v>0</v>
      </c>
      <c r="BP749" s="33">
        <v>0</v>
      </c>
      <c r="BQ749" s="33">
        <v>0</v>
      </c>
      <c r="BR749" s="33">
        <v>0</v>
      </c>
      <c r="BS749" s="33">
        <v>0</v>
      </c>
      <c r="BT749" s="33">
        <v>0</v>
      </c>
      <c r="BU749" s="33">
        <v>0</v>
      </c>
      <c r="BV749" s="33">
        <v>0</v>
      </c>
      <c r="BW749" s="33">
        <v>0</v>
      </c>
      <c r="BX749" s="33">
        <v>0</v>
      </c>
      <c r="BY749" s="33">
        <v>0</v>
      </c>
      <c r="BZ749" s="33">
        <v>0</v>
      </c>
      <c r="CA749" s="33">
        <v>0</v>
      </c>
      <c r="CB749" s="33">
        <v>0</v>
      </c>
      <c r="CC749" s="33">
        <v>0</v>
      </c>
      <c r="CD749" s="33">
        <v>0</v>
      </c>
      <c r="CE749" s="33">
        <v>0</v>
      </c>
      <c r="CF749" s="33">
        <v>0</v>
      </c>
      <c r="CG749" s="33">
        <v>0</v>
      </c>
      <c r="CH749" s="33">
        <v>0</v>
      </c>
      <c r="CI749" s="33">
        <v>0</v>
      </c>
      <c r="CJ749" s="33">
        <v>0</v>
      </c>
      <c r="CK749" s="33">
        <v>0</v>
      </c>
      <c r="CL749" s="33">
        <v>0</v>
      </c>
      <c r="CM749" s="33">
        <v>0</v>
      </c>
      <c r="CN749" s="33">
        <v>0</v>
      </c>
      <c r="CO749" s="33">
        <v>0</v>
      </c>
      <c r="CP749" s="33">
        <v>0</v>
      </c>
      <c r="CQ749" s="33">
        <v>0</v>
      </c>
      <c r="CR749" s="33">
        <v>0</v>
      </c>
      <c r="CS749" s="33">
        <v>0</v>
      </c>
      <c r="CT749" s="33">
        <v>0</v>
      </c>
      <c r="CU749" s="33">
        <v>0</v>
      </c>
      <c r="CV749" s="33">
        <v>0</v>
      </c>
      <c r="CW749" s="33">
        <v>0</v>
      </c>
      <c r="CX749" s="33">
        <v>0</v>
      </c>
      <c r="CY749" s="33">
        <v>0</v>
      </c>
      <c r="CZ749" s="33">
        <v>0</v>
      </c>
      <c r="DA749" s="33">
        <v>0</v>
      </c>
      <c r="DB749" s="33">
        <v>0</v>
      </c>
      <c r="DC749" s="33">
        <v>0</v>
      </c>
      <c r="DD749" s="33">
        <v>0</v>
      </c>
      <c r="DE749" s="33">
        <v>0</v>
      </c>
      <c r="DF749" s="33">
        <v>0</v>
      </c>
      <c r="DG749" s="33">
        <v>0</v>
      </c>
      <c r="DH749" s="33">
        <v>0</v>
      </c>
      <c r="DI749" s="33">
        <v>0</v>
      </c>
      <c r="DJ749" s="33">
        <v>0</v>
      </c>
      <c r="DK749" s="33">
        <v>0</v>
      </c>
      <c r="DL749" s="33">
        <v>0</v>
      </c>
      <c r="DM749" s="33">
        <v>0</v>
      </c>
      <c r="DN749" s="33">
        <v>0</v>
      </c>
      <c r="DO749" s="33">
        <v>0</v>
      </c>
      <c r="DP749" s="33">
        <v>0</v>
      </c>
      <c r="DQ749" s="33">
        <v>0</v>
      </c>
      <c r="DR749" s="33">
        <v>0</v>
      </c>
      <c r="DS749" s="33">
        <v>0</v>
      </c>
      <c r="DT749" s="33">
        <v>0</v>
      </c>
      <c r="DU749" s="33">
        <v>0</v>
      </c>
      <c r="DV749" s="33">
        <v>0</v>
      </c>
      <c r="DW749" s="33">
        <v>0</v>
      </c>
      <c r="DX749" s="33">
        <v>0</v>
      </c>
      <c r="DY749" s="33">
        <v>0</v>
      </c>
      <c r="DZ749" s="33">
        <v>0</v>
      </c>
      <c r="EA749" s="33">
        <v>0</v>
      </c>
      <c r="EB749" s="33">
        <v>0</v>
      </c>
      <c r="EC749" s="33">
        <v>0</v>
      </c>
      <c r="ED749" s="33">
        <v>0</v>
      </c>
      <c r="EE749" s="33">
        <v>0</v>
      </c>
      <c r="EF749" s="33">
        <v>0</v>
      </c>
      <c r="EG749" s="33">
        <v>0</v>
      </c>
      <c r="EH749" s="33">
        <v>0</v>
      </c>
      <c r="EI749" s="33">
        <v>0</v>
      </c>
      <c r="EJ749" s="33">
        <v>0</v>
      </c>
      <c r="EK749" s="33">
        <v>0</v>
      </c>
      <c r="EL749" s="33">
        <v>0</v>
      </c>
      <c r="EM749" s="33">
        <v>0</v>
      </c>
      <c r="EN749" s="33">
        <v>0</v>
      </c>
      <c r="EO749" s="33">
        <v>0</v>
      </c>
      <c r="EP749" s="33">
        <v>0</v>
      </c>
      <c r="EQ749" s="33">
        <v>0</v>
      </c>
      <c r="ER749" s="33">
        <v>0</v>
      </c>
      <c r="ES749" s="33">
        <v>0</v>
      </c>
      <c r="ET749" s="33">
        <v>0</v>
      </c>
      <c r="EU749" s="33">
        <v>0</v>
      </c>
      <c r="EV749" s="33">
        <v>0</v>
      </c>
      <c r="EW749" s="33">
        <v>0</v>
      </c>
      <c r="EX749" s="33">
        <v>0</v>
      </c>
      <c r="EY749" s="33">
        <v>0</v>
      </c>
      <c r="EZ749" s="33">
        <v>0</v>
      </c>
      <c r="FA749" s="33">
        <v>0</v>
      </c>
      <c r="FB749" s="33">
        <v>0</v>
      </c>
      <c r="FC749" s="33">
        <v>0</v>
      </c>
    </row>
    <row r="750" spans="2:159" x14ac:dyDescent="0.25">
      <c r="B750" s="33" t="s">
        <v>772</v>
      </c>
      <c r="C750" s="33" t="s">
        <v>36</v>
      </c>
    </row>
    <row r="751" spans="2:159" x14ac:dyDescent="0.25">
      <c r="B751" s="33" t="s">
        <v>772</v>
      </c>
      <c r="C751" s="33" t="s">
        <v>37</v>
      </c>
      <c r="CB751" s="33">
        <v>189.49431200000001</v>
      </c>
      <c r="CE751" s="33">
        <v>189.49431200000001</v>
      </c>
      <c r="CF751" s="33">
        <v>378.98862400000002</v>
      </c>
      <c r="CI751" s="33">
        <v>378.98862400000002</v>
      </c>
      <c r="CJ751" s="33">
        <v>568.482936</v>
      </c>
      <c r="CM751" s="33">
        <v>568.482936</v>
      </c>
      <c r="CN751" s="33">
        <v>757.97724800000003</v>
      </c>
      <c r="CQ751" s="33">
        <v>757.97724800000003</v>
      </c>
      <c r="CR751" s="33">
        <v>947.47155999999995</v>
      </c>
      <c r="CU751" s="33">
        <v>947.47155999999995</v>
      </c>
      <c r="CV751" s="33">
        <v>1136.965872</v>
      </c>
      <c r="CY751" s="33">
        <v>1136.965872</v>
      </c>
      <c r="CZ751" s="33">
        <v>1326.460184</v>
      </c>
      <c r="DC751" s="33">
        <v>1326.460184</v>
      </c>
      <c r="DD751" s="33">
        <v>1515.9544960000001</v>
      </c>
      <c r="DG751" s="33">
        <v>1515.9544960000001</v>
      </c>
      <c r="DH751" s="33">
        <v>1705.4488080000001</v>
      </c>
      <c r="DK751" s="33">
        <v>1705.4488080000001</v>
      </c>
      <c r="DL751" s="33">
        <v>1811.1751979999999</v>
      </c>
      <c r="DO751" s="33">
        <v>1811.1751979999999</v>
      </c>
      <c r="DP751" s="33">
        <v>1811.1751979999999</v>
      </c>
      <c r="DS751" s="33">
        <v>1811.1751979999999</v>
      </c>
      <c r="DT751" s="33">
        <v>1811.1751979999999</v>
      </c>
      <c r="DW751" s="33">
        <v>1811.1751979999999</v>
      </c>
      <c r="DX751" s="33">
        <v>1811.1751979999999</v>
      </c>
      <c r="EA751" s="33">
        <v>1811.1751979999999</v>
      </c>
      <c r="EB751" s="33">
        <v>1811.1751979999999</v>
      </c>
      <c r="EE751" s="33">
        <v>1432.1865740000001</v>
      </c>
      <c r="EF751" s="33">
        <v>1811.1751979999999</v>
      </c>
      <c r="EI751" s="33">
        <v>568.482936</v>
      </c>
      <c r="EJ751" s="33">
        <v>1811.1751979999999</v>
      </c>
      <c r="EM751" s="33">
        <v>189.49431200000001</v>
      </c>
      <c r="EN751" s="33">
        <v>1811.1751979999999</v>
      </c>
      <c r="EQ751" s="33">
        <v>105.7263901</v>
      </c>
      <c r="ER751" s="33">
        <v>1811.1751979999999</v>
      </c>
      <c r="EV751" s="33">
        <v>1811.1751979999999</v>
      </c>
      <c r="EZ751" s="33">
        <v>1811.1751979999999</v>
      </c>
    </row>
    <row r="752" spans="2:159" x14ac:dyDescent="0.25">
      <c r="B752" s="33" t="s">
        <v>772</v>
      </c>
      <c r="C752" s="33" t="s">
        <v>38</v>
      </c>
    </row>
    <row r="753" spans="2:159" x14ac:dyDescent="0.25">
      <c r="B753" s="33" t="s">
        <v>772</v>
      </c>
      <c r="C753" s="33" t="s">
        <v>39</v>
      </c>
      <c r="CB753" s="33">
        <v>693.54918190000001</v>
      </c>
      <c r="CE753" s="33">
        <v>693.54918190000001</v>
      </c>
      <c r="CF753" s="33">
        <v>693.54918190000001</v>
      </c>
      <c r="CI753" s="33">
        <v>693.54918190000001</v>
      </c>
      <c r="CJ753" s="33">
        <v>693.54918190000001</v>
      </c>
      <c r="CM753" s="33">
        <v>693.54918190000001</v>
      </c>
      <c r="CN753" s="33">
        <v>1185.286922</v>
      </c>
      <c r="CQ753" s="33">
        <v>1185.286922</v>
      </c>
      <c r="CR753" s="33">
        <v>1185.286922</v>
      </c>
      <c r="CU753" s="33">
        <v>1185.286922</v>
      </c>
      <c r="CV753" s="33">
        <v>1185.286922</v>
      </c>
      <c r="CY753" s="33">
        <v>1185.286922</v>
      </c>
      <c r="CZ753" s="33">
        <v>1185.286922</v>
      </c>
      <c r="DC753" s="33">
        <v>1185.286922</v>
      </c>
      <c r="DD753" s="33">
        <v>1185.286922</v>
      </c>
      <c r="DG753" s="33">
        <v>1185.286922</v>
      </c>
      <c r="DH753" s="33">
        <v>1185.286922</v>
      </c>
      <c r="DK753" s="33">
        <v>1185.286922</v>
      </c>
      <c r="DL753" s="33">
        <v>1185.286922</v>
      </c>
      <c r="DO753" s="33">
        <v>1185.286922</v>
      </c>
      <c r="DP753" s="33">
        <v>1185.286922</v>
      </c>
      <c r="DS753" s="33">
        <v>1185.286922</v>
      </c>
      <c r="DT753" s="33">
        <v>1185.286922</v>
      </c>
      <c r="DW753" s="33">
        <v>1185.286922</v>
      </c>
      <c r="DX753" s="33">
        <v>1185.286922</v>
      </c>
      <c r="EA753" s="33">
        <v>1185.286922</v>
      </c>
      <c r="EB753" s="33">
        <v>1185.286922</v>
      </c>
      <c r="EE753" s="33">
        <v>987.19441540000003</v>
      </c>
      <c r="EF753" s="33">
        <v>1185.286922</v>
      </c>
      <c r="EI753" s="33">
        <v>868.64046010000004</v>
      </c>
      <c r="EJ753" s="33">
        <v>1185.286922</v>
      </c>
      <c r="EM753" s="33">
        <v>685.44407899999999</v>
      </c>
      <c r="EN753" s="33">
        <v>1185.286922</v>
      </c>
      <c r="ER753" s="33">
        <v>1185.286922</v>
      </c>
      <c r="EV753" s="33">
        <v>1185.286922</v>
      </c>
      <c r="EZ753" s="33">
        <v>1185.286922</v>
      </c>
    </row>
    <row r="754" spans="2:159" x14ac:dyDescent="0.25">
      <c r="B754" s="33" t="s">
        <v>772</v>
      </c>
      <c r="C754" s="33" t="s">
        <v>40</v>
      </c>
    </row>
    <row r="755" spans="2:159" x14ac:dyDescent="0.25">
      <c r="B755" s="33" t="s">
        <v>772</v>
      </c>
      <c r="C755" s="33" t="s">
        <v>41</v>
      </c>
    </row>
    <row r="756" spans="2:159" x14ac:dyDescent="0.25">
      <c r="B756" s="33" t="s">
        <v>772</v>
      </c>
      <c r="C756" s="33" t="s">
        <v>42</v>
      </c>
      <c r="CB756" s="33">
        <v>366.67149369999998</v>
      </c>
      <c r="CE756" s="33">
        <v>366.67149369999998</v>
      </c>
      <c r="CF756" s="33">
        <v>366.67149369999998</v>
      </c>
      <c r="CI756" s="33">
        <v>366.67149369999998</v>
      </c>
      <c r="CJ756" s="33">
        <v>366.67149369999998</v>
      </c>
      <c r="CM756" s="33">
        <v>366.67149369999998</v>
      </c>
      <c r="CN756" s="33">
        <v>366.67149369999998</v>
      </c>
      <c r="CQ756" s="33">
        <v>366.67149369999998</v>
      </c>
      <c r="CR756" s="33">
        <v>366.67149369999998</v>
      </c>
      <c r="CU756" s="33">
        <v>366.67149369999998</v>
      </c>
      <c r="CV756" s="33">
        <v>366.67149369999998</v>
      </c>
      <c r="CY756" s="33">
        <v>366.67149369999998</v>
      </c>
      <c r="CZ756" s="33">
        <v>926.62718570000004</v>
      </c>
      <c r="DC756" s="33">
        <v>926.62718570000004</v>
      </c>
      <c r="DD756" s="33">
        <v>926.62718570000004</v>
      </c>
      <c r="DG756" s="33">
        <v>926.62718570000004</v>
      </c>
      <c r="DH756" s="33">
        <v>926.62718570000004</v>
      </c>
      <c r="DK756" s="33">
        <v>926.62718570000004</v>
      </c>
      <c r="DL756" s="33">
        <v>926.62718570000004</v>
      </c>
      <c r="DO756" s="33">
        <v>926.62718570000004</v>
      </c>
      <c r="DP756" s="33">
        <v>926.62718570000004</v>
      </c>
      <c r="DS756" s="33">
        <v>926.62718570000004</v>
      </c>
      <c r="DT756" s="33">
        <v>926.62718570000004</v>
      </c>
      <c r="DW756" s="33">
        <v>926.62718570000004</v>
      </c>
      <c r="DX756" s="33">
        <v>926.62718570000004</v>
      </c>
      <c r="EA756" s="33">
        <v>926.62718570000004</v>
      </c>
      <c r="EB756" s="33">
        <v>926.62718570000004</v>
      </c>
      <c r="EE756" s="33">
        <v>926.62718570000004</v>
      </c>
      <c r="EF756" s="33">
        <v>926.62718570000004</v>
      </c>
      <c r="EI756" s="33">
        <v>926.62718570000004</v>
      </c>
      <c r="EJ756" s="33">
        <v>926.62718570000004</v>
      </c>
      <c r="EM756" s="33">
        <v>559.955692</v>
      </c>
      <c r="EN756" s="33">
        <v>926.62718570000004</v>
      </c>
      <c r="EQ756" s="33">
        <v>619.17146100000002</v>
      </c>
      <c r="ER756" s="33">
        <v>926.62718570000004</v>
      </c>
      <c r="EV756" s="33">
        <v>926.62718570000004</v>
      </c>
      <c r="EZ756" s="33">
        <v>926.62718570000004</v>
      </c>
    </row>
    <row r="757" spans="2:159" x14ac:dyDescent="0.25">
      <c r="B757" s="33" t="s">
        <v>772</v>
      </c>
      <c r="C757" s="33" t="s">
        <v>43</v>
      </c>
    </row>
    <row r="758" spans="2:159" x14ac:dyDescent="0.25">
      <c r="B758" s="33" t="s">
        <v>772</v>
      </c>
      <c r="C758" s="33" t="s">
        <v>44</v>
      </c>
    </row>
    <row r="759" spans="2:159" x14ac:dyDescent="0.25">
      <c r="B759" s="33" t="s">
        <v>772</v>
      </c>
      <c r="C759" s="33" t="s">
        <v>45</v>
      </c>
    </row>
    <row r="760" spans="2:159" x14ac:dyDescent="0.25">
      <c r="B760" s="33" t="s">
        <v>772</v>
      </c>
      <c r="C760" s="33" t="s">
        <v>46</v>
      </c>
    </row>
    <row r="761" spans="2:159" x14ac:dyDescent="0.25">
      <c r="B761" s="33" t="s">
        <v>772</v>
      </c>
      <c r="C761" s="33" t="s">
        <v>15</v>
      </c>
      <c r="D761" s="33">
        <v>0</v>
      </c>
      <c r="E761" s="33">
        <v>0</v>
      </c>
      <c r="F761" s="33">
        <v>0</v>
      </c>
      <c r="G761" s="33">
        <v>0</v>
      </c>
      <c r="H761" s="33">
        <v>0</v>
      </c>
      <c r="I761" s="33">
        <v>0</v>
      </c>
      <c r="J761" s="33">
        <v>0</v>
      </c>
      <c r="K761" s="33">
        <v>0</v>
      </c>
      <c r="L761" s="33">
        <v>0</v>
      </c>
      <c r="M761" s="33">
        <v>0</v>
      </c>
      <c r="N761" s="33">
        <v>0</v>
      </c>
      <c r="O761" s="33">
        <v>0</v>
      </c>
      <c r="P761" s="33">
        <v>0</v>
      </c>
      <c r="Q761" s="33">
        <v>0</v>
      </c>
      <c r="R761" s="33">
        <v>0</v>
      </c>
      <c r="S761" s="33">
        <v>0</v>
      </c>
      <c r="T761" s="33">
        <v>0</v>
      </c>
      <c r="U761" s="33">
        <v>0</v>
      </c>
      <c r="V761" s="33">
        <v>0</v>
      </c>
      <c r="W761" s="33">
        <v>0</v>
      </c>
      <c r="X761" s="33">
        <v>0</v>
      </c>
      <c r="Y761" s="33">
        <v>0</v>
      </c>
      <c r="Z761" s="33">
        <v>0</v>
      </c>
      <c r="AA761" s="33">
        <v>0</v>
      </c>
      <c r="AB761" s="33">
        <v>0</v>
      </c>
      <c r="AC761" s="33">
        <v>0</v>
      </c>
      <c r="AD761" s="33">
        <v>0</v>
      </c>
      <c r="AE761" s="33">
        <v>0</v>
      </c>
      <c r="AF761" s="33">
        <v>0</v>
      </c>
      <c r="AG761" s="33">
        <v>0</v>
      </c>
      <c r="AH761" s="33">
        <v>0</v>
      </c>
      <c r="AI761" s="33">
        <v>0</v>
      </c>
      <c r="AJ761" s="33">
        <v>0</v>
      </c>
      <c r="AK761" s="33">
        <v>0</v>
      </c>
      <c r="AL761" s="33">
        <v>0</v>
      </c>
      <c r="AM761" s="33">
        <v>0</v>
      </c>
      <c r="AN761" s="33">
        <v>0</v>
      </c>
      <c r="AO761" s="33">
        <v>0</v>
      </c>
      <c r="AP761" s="33">
        <v>0</v>
      </c>
      <c r="AQ761" s="33">
        <v>0</v>
      </c>
      <c r="AR761" s="33">
        <v>0</v>
      </c>
      <c r="AS761" s="33">
        <v>0</v>
      </c>
      <c r="AT761" s="33">
        <v>0</v>
      </c>
      <c r="AU761" s="33">
        <v>0</v>
      </c>
      <c r="AV761" s="33">
        <v>0</v>
      </c>
      <c r="AW761" s="33">
        <v>0</v>
      </c>
      <c r="AX761" s="33">
        <v>0</v>
      </c>
      <c r="AY761" s="33">
        <v>0</v>
      </c>
      <c r="AZ761" s="33">
        <v>0</v>
      </c>
      <c r="BA761" s="33">
        <v>0</v>
      </c>
      <c r="BB761" s="33">
        <v>0</v>
      </c>
      <c r="BC761" s="33">
        <v>0</v>
      </c>
      <c r="BD761" s="33">
        <v>0</v>
      </c>
      <c r="BE761" s="33">
        <v>0</v>
      </c>
      <c r="BF761" s="33">
        <v>0</v>
      </c>
      <c r="BG761" s="33">
        <v>0</v>
      </c>
      <c r="BH761" s="33">
        <v>0</v>
      </c>
      <c r="BI761" s="33">
        <v>0</v>
      </c>
      <c r="BJ761" s="33">
        <v>0</v>
      </c>
      <c r="BK761" s="33">
        <v>0</v>
      </c>
      <c r="BL761" s="33">
        <v>0</v>
      </c>
      <c r="BM761" s="33">
        <v>0</v>
      </c>
      <c r="BN761" s="33">
        <v>0</v>
      </c>
      <c r="BO761" s="33">
        <v>0</v>
      </c>
      <c r="BP761" s="33">
        <v>0</v>
      </c>
      <c r="BQ761" s="33">
        <v>0</v>
      </c>
      <c r="BR761" s="33">
        <v>0</v>
      </c>
      <c r="BS761" s="33">
        <v>0</v>
      </c>
      <c r="BT761" s="33">
        <v>0</v>
      </c>
      <c r="BU761" s="33">
        <v>0</v>
      </c>
      <c r="BV761" s="33">
        <v>0</v>
      </c>
      <c r="BW761" s="33">
        <v>0</v>
      </c>
      <c r="BX761" s="33">
        <v>0</v>
      </c>
      <c r="BY761" s="33">
        <v>0</v>
      </c>
      <c r="BZ761" s="33">
        <v>0</v>
      </c>
      <c r="CA761" s="33">
        <v>0</v>
      </c>
      <c r="CB761" s="33">
        <v>1249.7149879999999</v>
      </c>
      <c r="CC761" s="33">
        <v>0</v>
      </c>
      <c r="CD761" s="33">
        <v>0</v>
      </c>
      <c r="CE761" s="33">
        <v>1249.7149879999999</v>
      </c>
      <c r="CF761" s="33">
        <v>1439.2093</v>
      </c>
      <c r="CG761" s="33">
        <v>0</v>
      </c>
      <c r="CH761" s="33">
        <v>0</v>
      </c>
      <c r="CI761" s="33">
        <v>1439.2093</v>
      </c>
      <c r="CJ761" s="33">
        <v>1628.703612</v>
      </c>
      <c r="CK761" s="33">
        <v>0</v>
      </c>
      <c r="CL761" s="33">
        <v>0</v>
      </c>
      <c r="CM761" s="33">
        <v>1628.703612</v>
      </c>
      <c r="CN761" s="33">
        <v>2309.9356630000002</v>
      </c>
      <c r="CO761" s="33">
        <v>0</v>
      </c>
      <c r="CP761" s="33">
        <v>0</v>
      </c>
      <c r="CQ761" s="33">
        <v>2309.9356630000002</v>
      </c>
      <c r="CR761" s="33">
        <v>2499.429975</v>
      </c>
      <c r="CS761" s="33">
        <v>0</v>
      </c>
      <c r="CT761" s="33">
        <v>0</v>
      </c>
      <c r="CU761" s="33">
        <v>2499.429975</v>
      </c>
      <c r="CV761" s="33">
        <v>2688.9242869999998</v>
      </c>
      <c r="CW761" s="33">
        <v>0</v>
      </c>
      <c r="CX761" s="33">
        <v>0</v>
      </c>
      <c r="CY761" s="33">
        <v>2688.9242869999998</v>
      </c>
      <c r="CZ761" s="33">
        <v>3438.3742910000001</v>
      </c>
      <c r="DA761" s="33">
        <v>0</v>
      </c>
      <c r="DB761" s="33">
        <v>0</v>
      </c>
      <c r="DC761" s="33">
        <v>3438.3742910000001</v>
      </c>
      <c r="DD761" s="33">
        <v>3627.8686029999999</v>
      </c>
      <c r="DE761" s="33">
        <v>0</v>
      </c>
      <c r="DF761" s="33">
        <v>0</v>
      </c>
      <c r="DG761" s="33">
        <v>3627.8686029999999</v>
      </c>
      <c r="DH761" s="33">
        <v>3817.3629150000002</v>
      </c>
      <c r="DI761" s="33">
        <v>0</v>
      </c>
      <c r="DJ761" s="33">
        <v>0</v>
      </c>
      <c r="DK761" s="33">
        <v>3817.3629150000002</v>
      </c>
      <c r="DL761" s="33">
        <v>3923.089305</v>
      </c>
      <c r="DM761" s="33">
        <v>0</v>
      </c>
      <c r="DN761" s="33">
        <v>0</v>
      </c>
      <c r="DO761" s="33">
        <v>3923.089305</v>
      </c>
      <c r="DP761" s="33">
        <v>3923.089305</v>
      </c>
      <c r="DQ761" s="33">
        <v>0</v>
      </c>
      <c r="DR761" s="33">
        <v>0</v>
      </c>
      <c r="DS761" s="33">
        <v>3923.089305</v>
      </c>
      <c r="DT761" s="33">
        <v>3923.089305</v>
      </c>
      <c r="DU761" s="33">
        <v>0</v>
      </c>
      <c r="DV761" s="33">
        <v>0</v>
      </c>
      <c r="DW761" s="33">
        <v>3923.089305</v>
      </c>
      <c r="DX761" s="33">
        <v>3923.089305</v>
      </c>
      <c r="DY761" s="33">
        <v>0</v>
      </c>
      <c r="DZ761" s="33">
        <v>0</v>
      </c>
      <c r="EA761" s="33">
        <v>3923.089305</v>
      </c>
      <c r="EB761" s="33">
        <v>3923.089305</v>
      </c>
      <c r="EC761" s="33">
        <v>0</v>
      </c>
      <c r="ED761" s="33">
        <v>0</v>
      </c>
      <c r="EE761" s="33">
        <v>3346.0081749999999</v>
      </c>
      <c r="EF761" s="33">
        <v>3923.089305</v>
      </c>
      <c r="EG761" s="33">
        <v>0</v>
      </c>
      <c r="EH761" s="33">
        <v>0</v>
      </c>
      <c r="EI761" s="33">
        <v>2363.7505820000001</v>
      </c>
      <c r="EJ761" s="33">
        <v>3923.089305</v>
      </c>
      <c r="EK761" s="33">
        <v>0</v>
      </c>
      <c r="EL761" s="33">
        <v>0</v>
      </c>
      <c r="EM761" s="33">
        <v>1434.8940829999999</v>
      </c>
      <c r="EN761" s="33">
        <v>3923.089305</v>
      </c>
      <c r="EO761" s="33">
        <v>0</v>
      </c>
      <c r="EP761" s="33">
        <v>0</v>
      </c>
      <c r="EQ761" s="33">
        <v>724.89785110000003</v>
      </c>
      <c r="ER761" s="33">
        <v>3923.089305</v>
      </c>
      <c r="ES761" s="33">
        <v>0</v>
      </c>
      <c r="ET761" s="33">
        <v>0</v>
      </c>
      <c r="EU761" s="33">
        <v>0</v>
      </c>
      <c r="EV761" s="33">
        <v>3923.089305</v>
      </c>
      <c r="EW761" s="33">
        <v>0</v>
      </c>
      <c r="EX761" s="33">
        <v>0</v>
      </c>
      <c r="EY761" s="33">
        <v>0</v>
      </c>
      <c r="EZ761" s="33">
        <v>3923.089305</v>
      </c>
      <c r="FA761" s="33">
        <v>0</v>
      </c>
      <c r="FB761" s="33">
        <v>0</v>
      </c>
      <c r="FC761" s="33">
        <v>0</v>
      </c>
    </row>
    <row r="762" spans="2:159" x14ac:dyDescent="0.25">
      <c r="B762" s="33" t="s">
        <v>15</v>
      </c>
      <c r="D762" s="33">
        <v>59591.442510000001</v>
      </c>
      <c r="E762" s="33">
        <v>59982.038950000002</v>
      </c>
      <c r="F762" s="33">
        <v>60206.254580000001</v>
      </c>
      <c r="G762" s="33">
        <v>62102.574610000003</v>
      </c>
      <c r="H762" s="33">
        <v>60930.07748</v>
      </c>
      <c r="I762" s="33">
        <v>62455.229079999997</v>
      </c>
      <c r="J762" s="33">
        <v>62802.938569999998</v>
      </c>
      <c r="K762" s="33">
        <v>64761.384050000001</v>
      </c>
      <c r="L762" s="33">
        <v>61729.798540000003</v>
      </c>
      <c r="M762" s="33">
        <v>61707.583299999998</v>
      </c>
      <c r="N762" s="33">
        <v>61949.426899999999</v>
      </c>
      <c r="O762" s="33">
        <v>63865.208500000001</v>
      </c>
      <c r="P762" s="33">
        <v>62145.410100000001</v>
      </c>
      <c r="Q762" s="33">
        <v>64077.705880000001</v>
      </c>
      <c r="R762" s="33">
        <v>64437.860359999999</v>
      </c>
      <c r="S762" s="33">
        <v>66440.027390000003</v>
      </c>
      <c r="T762" s="33">
        <v>68315.533379999993</v>
      </c>
      <c r="U762" s="33">
        <v>64242.571049999999</v>
      </c>
      <c r="V762" s="33">
        <v>64484.484020000004</v>
      </c>
      <c r="W762" s="33">
        <v>66486.214059999998</v>
      </c>
      <c r="X762" s="33">
        <v>69555.956340000004</v>
      </c>
      <c r="Y762" s="33">
        <v>65414.344210000003</v>
      </c>
      <c r="Z762" s="33">
        <v>65659.040569999997</v>
      </c>
      <c r="AA762" s="33">
        <v>67692.888980000003</v>
      </c>
      <c r="AB762" s="33">
        <v>70679.172990000006</v>
      </c>
      <c r="AC762" s="33">
        <v>66462.681240000005</v>
      </c>
      <c r="AD762" s="33">
        <v>66706.338210000002</v>
      </c>
      <c r="AE762" s="33">
        <v>68778.355769999995</v>
      </c>
      <c r="AF762" s="33">
        <v>75854.301420000003</v>
      </c>
      <c r="AG762" s="33">
        <v>71336.468420000005</v>
      </c>
      <c r="AH762" s="33">
        <v>71606.303190000006</v>
      </c>
      <c r="AI762" s="33">
        <v>73824.949909999996</v>
      </c>
      <c r="AJ762" s="33">
        <v>79651.375220000002</v>
      </c>
      <c r="AK762" s="33">
        <v>74922.009269999995</v>
      </c>
      <c r="AL762" s="33">
        <v>75213.3177</v>
      </c>
      <c r="AM762" s="33">
        <v>77536.335649999994</v>
      </c>
      <c r="AN762" s="33">
        <v>83543.589309999996</v>
      </c>
      <c r="AO762" s="33">
        <v>78603.994739999995</v>
      </c>
      <c r="AP762" s="33">
        <v>78918.584640000001</v>
      </c>
      <c r="AQ762" s="33">
        <v>81343.342329999999</v>
      </c>
      <c r="AR762" s="33">
        <v>86965.196989999997</v>
      </c>
      <c r="AS762" s="33">
        <v>81817.175140000007</v>
      </c>
      <c r="AT762" s="33">
        <v>82142.163759999996</v>
      </c>
      <c r="AU762" s="33">
        <v>84670.783240000004</v>
      </c>
      <c r="AV762" s="33">
        <v>90531.5052</v>
      </c>
      <c r="AW762" s="33">
        <v>85161.446519999998</v>
      </c>
      <c r="AX762" s="33">
        <v>85496.800180000006</v>
      </c>
      <c r="AY762" s="33">
        <v>88136.414309999993</v>
      </c>
      <c r="AZ762" s="33">
        <v>94135.39357</v>
      </c>
      <c r="BA762" s="33">
        <v>88541.166660000003</v>
      </c>
      <c r="BB762" s="33">
        <v>88888.83193</v>
      </c>
      <c r="BC762" s="33">
        <v>91640.137050000005</v>
      </c>
      <c r="BD762" s="33">
        <v>97866.654710000003</v>
      </c>
      <c r="BE762" s="33">
        <v>92036.311390000003</v>
      </c>
      <c r="BF762" s="33">
        <v>92394.94111</v>
      </c>
      <c r="BG762" s="33">
        <v>95265.384160000001</v>
      </c>
      <c r="BH762" s="33">
        <v>101071.1942</v>
      </c>
      <c r="BI762" s="33">
        <v>95046.381930000003</v>
      </c>
      <c r="BJ762" s="33">
        <v>95413.517850000004</v>
      </c>
      <c r="BK762" s="33">
        <v>98386.897779999999</v>
      </c>
      <c r="BL762" s="33">
        <v>104084.2668</v>
      </c>
      <c r="BM762" s="33">
        <v>97865.533150000003</v>
      </c>
      <c r="BN762" s="33">
        <v>98242.426749999999</v>
      </c>
      <c r="BO762" s="33">
        <v>101312.66680000001</v>
      </c>
      <c r="BP762" s="33">
        <v>107212.5503</v>
      </c>
      <c r="BQ762" s="33">
        <v>100791.3463</v>
      </c>
      <c r="BR762" s="33">
        <v>101179.20940000001</v>
      </c>
      <c r="BS762" s="33">
        <v>104349.35249999999</v>
      </c>
      <c r="BT762" s="33">
        <v>110429.4997</v>
      </c>
      <c r="BU762" s="33">
        <v>103802.3991</v>
      </c>
      <c r="BV762" s="33">
        <v>104202.8388</v>
      </c>
      <c r="BW762" s="33">
        <v>107473.7703</v>
      </c>
      <c r="BX762" s="33">
        <v>113747.82859999999</v>
      </c>
      <c r="BY762" s="33">
        <v>106913.63280000001</v>
      </c>
      <c r="BZ762" s="33">
        <v>107328.1891</v>
      </c>
      <c r="CA762" s="33">
        <v>110700.772</v>
      </c>
      <c r="CB762" s="33">
        <v>117231.1813</v>
      </c>
      <c r="CC762" s="33">
        <v>110175.3205</v>
      </c>
      <c r="CD762" s="33">
        <v>110601.6753</v>
      </c>
      <c r="CE762" s="33">
        <v>114084.1679</v>
      </c>
      <c r="CF762" s="33">
        <v>120773.20600000001</v>
      </c>
      <c r="CG762" s="33">
        <v>113496.2447</v>
      </c>
      <c r="CH762" s="33">
        <v>113934.5091</v>
      </c>
      <c r="CI762" s="33">
        <v>117526.62059999999</v>
      </c>
      <c r="CJ762" s="33">
        <v>124311.9466</v>
      </c>
      <c r="CK762" s="33">
        <v>116817.84329999999</v>
      </c>
      <c r="CL762" s="33">
        <v>117268.8499</v>
      </c>
      <c r="CM762" s="33">
        <v>120968.59420000001</v>
      </c>
      <c r="CN762" s="33">
        <v>127965.1574</v>
      </c>
      <c r="CO762" s="33">
        <v>120238.8493</v>
      </c>
      <c r="CP762" s="33">
        <v>120702.516</v>
      </c>
      <c r="CQ762" s="33">
        <v>124514.83070000001</v>
      </c>
      <c r="CR762" s="33">
        <v>131740.50690000001</v>
      </c>
      <c r="CS762" s="33">
        <v>123779.8285</v>
      </c>
      <c r="CT762" s="33">
        <v>124256.3126</v>
      </c>
      <c r="CU762" s="33">
        <v>128184.1969</v>
      </c>
      <c r="CV762" s="33">
        <v>135761.71960000001</v>
      </c>
      <c r="CW762" s="33">
        <v>127557.50440000001</v>
      </c>
      <c r="CX762" s="33">
        <v>128050.2216</v>
      </c>
      <c r="CY762" s="33">
        <v>132096.79070000001</v>
      </c>
      <c r="CZ762" s="33">
        <v>139735.05650000001</v>
      </c>
      <c r="DA762" s="33">
        <v>131282.6894</v>
      </c>
      <c r="DB762" s="33">
        <v>131788.446</v>
      </c>
      <c r="DC762" s="33">
        <v>135958.04509999999</v>
      </c>
      <c r="DD762" s="33">
        <v>143746.75469999999</v>
      </c>
      <c r="DE762" s="33">
        <v>135029.3829</v>
      </c>
      <c r="DF762" s="33">
        <v>135549.63949999999</v>
      </c>
      <c r="DG762" s="33">
        <v>139850.78479999999</v>
      </c>
      <c r="DH762" s="33">
        <v>147605.64730000001</v>
      </c>
      <c r="DI762" s="33">
        <v>138631.20319999999</v>
      </c>
      <c r="DJ762" s="33">
        <v>139164.98490000001</v>
      </c>
      <c r="DK762" s="33">
        <v>143594.17629999999</v>
      </c>
      <c r="DL762" s="33">
        <v>151431.5698</v>
      </c>
      <c r="DM762" s="33">
        <v>142203.3793</v>
      </c>
      <c r="DN762" s="33">
        <v>142751.7317</v>
      </c>
      <c r="DO762" s="33">
        <v>147307.14480000001</v>
      </c>
      <c r="DP762" s="33">
        <v>154810.82509999999</v>
      </c>
      <c r="DQ762" s="33">
        <v>145355.67300000001</v>
      </c>
      <c r="DR762" s="33">
        <v>145917.04459999999</v>
      </c>
      <c r="DS762" s="33">
        <v>150585.0491</v>
      </c>
      <c r="DT762" s="33">
        <v>158200.9607</v>
      </c>
      <c r="DU762" s="33">
        <v>148516.39689999999</v>
      </c>
      <c r="DV762" s="33">
        <v>149090.06899999999</v>
      </c>
      <c r="DW762" s="33">
        <v>153872.05859999999</v>
      </c>
      <c r="DX762" s="33">
        <v>161604.38080000001</v>
      </c>
      <c r="DY762" s="33">
        <v>151688.04509999999</v>
      </c>
      <c r="DZ762" s="33">
        <v>152274.47519999999</v>
      </c>
      <c r="EA762" s="33">
        <v>157171.6416</v>
      </c>
      <c r="EB762" s="33">
        <v>165074.92790000001</v>
      </c>
      <c r="EC762" s="33">
        <v>154919.38680000001</v>
      </c>
      <c r="ED762" s="33">
        <v>155518.247</v>
      </c>
      <c r="EE762" s="33">
        <v>160534.6226</v>
      </c>
      <c r="EF762" s="33">
        <v>168614.5833</v>
      </c>
      <c r="EG762" s="33">
        <v>158214.80600000001</v>
      </c>
      <c r="EH762" s="33">
        <v>158825.52530000001</v>
      </c>
      <c r="EI762" s="33">
        <v>163964.47039999999</v>
      </c>
      <c r="EJ762" s="33">
        <v>172178.02470000001</v>
      </c>
      <c r="EK762" s="33">
        <v>161531.07430000001</v>
      </c>
      <c r="EL762" s="33">
        <v>162153.44279999999</v>
      </c>
      <c r="EM762" s="33">
        <v>167417.07070000001</v>
      </c>
      <c r="EN762" s="33">
        <v>175710.0938</v>
      </c>
      <c r="EO762" s="33">
        <v>164814.60699999999</v>
      </c>
      <c r="EP762" s="33">
        <v>165449.255</v>
      </c>
      <c r="EQ762" s="33">
        <v>170837.31719999999</v>
      </c>
      <c r="ER762" s="33">
        <v>179590.75769999999</v>
      </c>
      <c r="ES762" s="33">
        <v>168413.77160000001</v>
      </c>
      <c r="ET762" s="33">
        <v>169062.0894</v>
      </c>
      <c r="EU762" s="33">
        <v>174587.9791</v>
      </c>
      <c r="EV762" s="33">
        <v>183319.98970000001</v>
      </c>
      <c r="EW762" s="33">
        <v>171871.53709999999</v>
      </c>
      <c r="EX762" s="33">
        <v>172532.84729999999</v>
      </c>
      <c r="EY762" s="33">
        <v>178193.3664</v>
      </c>
      <c r="EZ762" s="33">
        <v>187005.12719999999</v>
      </c>
      <c r="FA762" s="33">
        <v>175289.772</v>
      </c>
      <c r="FB762" s="33">
        <v>175963.97150000001</v>
      </c>
      <c r="FC762" s="33">
        <v>181757.7213</v>
      </c>
    </row>
  </sheetData>
  <conditionalFormatting sqref="C6:C163">
    <cfRule type="beginsWith" dxfId="3" priority="1" operator="beginsWith" text="sum">
      <formula>LEFT(C6,LEN("sum"))="sum"</formula>
    </cfRule>
  </conditionalFormatting>
  <pageMargins left="0.511811024" right="0.511811024" top="0.78740157499999996" bottom="0.78740157499999996" header="0.31496062000000002" footer="0.3149606200000000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4"/>
  <dimension ref="B2:IX95"/>
  <sheetViews>
    <sheetView topLeftCell="A4" zoomScale="70" zoomScaleNormal="70" workbookViewId="0">
      <pane xSplit="2" topLeftCell="C1" activePane="topRight" state="frozen"/>
      <selection activeCell="Q32" sqref="Q32"/>
      <selection pane="topRight" activeCell="Q32" sqref="Q32"/>
    </sheetView>
  </sheetViews>
  <sheetFormatPr defaultColWidth="9.140625" defaultRowHeight="15" x14ac:dyDescent="0.25"/>
  <cols>
    <col min="1" max="1" width="9.140625" style="33"/>
    <col min="2" max="2" width="30.5703125" style="33" bestFit="1" customWidth="1"/>
    <col min="3" max="3" width="13.42578125" style="33" bestFit="1" customWidth="1"/>
    <col min="4" max="6" width="13.7109375" style="33" bestFit="1" customWidth="1"/>
    <col min="7" max="7" width="13.42578125" style="33" bestFit="1" customWidth="1"/>
    <col min="8" max="10" width="13.7109375" style="33" bestFit="1" customWidth="1"/>
    <col min="11" max="11" width="13.42578125" style="33" bestFit="1" customWidth="1"/>
    <col min="12" max="14" width="13.7109375" style="33" bestFit="1" customWidth="1"/>
    <col min="15" max="15" width="13.42578125" style="33" bestFit="1" customWidth="1"/>
    <col min="16" max="18" width="13.7109375" style="33" bestFit="1" customWidth="1"/>
    <col min="19" max="19" width="13.42578125" style="33" bestFit="1" customWidth="1"/>
    <col min="20" max="23" width="13.7109375" style="33" bestFit="1" customWidth="1"/>
    <col min="24" max="26" width="14.140625" style="33" bestFit="1" customWidth="1"/>
    <col min="27" max="27" width="13.42578125" style="33" bestFit="1" customWidth="1"/>
    <col min="28" max="31" width="13.7109375" style="33" bestFit="1" customWidth="1"/>
    <col min="32" max="34" width="14.140625" style="33" bestFit="1" customWidth="1"/>
    <col min="35" max="35" width="13.7109375" style="33" bestFit="1" customWidth="1"/>
    <col min="36" max="38" width="14.140625" style="33" bestFit="1" customWidth="1"/>
    <col min="39" max="101" width="9.140625" style="33"/>
    <col min="102" max="102" width="14.85546875" style="33" bestFit="1" customWidth="1"/>
    <col min="103" max="103" width="14.42578125" style="66" bestFit="1" customWidth="1"/>
    <col min="104" max="106" width="14.85546875" style="66" bestFit="1" customWidth="1"/>
    <col min="107" max="107" width="14" style="33" bestFit="1" customWidth="1"/>
    <col min="108" max="110" width="14.42578125" style="33" bestFit="1" customWidth="1"/>
    <col min="111" max="16384" width="9.140625" style="33"/>
  </cols>
  <sheetData>
    <row r="2" spans="2:258" x14ac:dyDescent="0.25">
      <c r="B2" s="12" t="s">
        <v>226</v>
      </c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  <c r="X2" s="13"/>
      <c r="Y2" s="13"/>
      <c r="Z2" s="13"/>
      <c r="AA2" s="13"/>
      <c r="AB2" s="13"/>
      <c r="AC2" s="13"/>
      <c r="AD2" s="13"/>
      <c r="AE2" s="13"/>
      <c r="AF2" s="13"/>
      <c r="AG2" s="13"/>
      <c r="AH2" s="13"/>
      <c r="AI2" s="13"/>
      <c r="AJ2" s="13"/>
      <c r="AK2" s="13"/>
      <c r="AL2" s="13"/>
      <c r="AM2" s="13"/>
      <c r="AN2" s="13"/>
      <c r="AO2" s="13"/>
      <c r="AP2" s="13"/>
      <c r="AQ2" s="13"/>
      <c r="AR2" s="13"/>
      <c r="AS2" s="13"/>
      <c r="AT2" s="13"/>
      <c r="AU2" s="13"/>
      <c r="AV2" s="13"/>
      <c r="AW2" s="13"/>
      <c r="AX2" s="13"/>
      <c r="AY2" s="13"/>
      <c r="AZ2" s="13"/>
      <c r="BA2" s="13"/>
      <c r="BB2" s="13"/>
      <c r="BC2" s="13"/>
      <c r="BD2" s="13"/>
      <c r="BE2" s="13"/>
      <c r="BF2" s="13"/>
      <c r="BG2" s="13"/>
      <c r="BH2" s="13"/>
      <c r="BI2" s="13"/>
      <c r="BJ2" s="13"/>
      <c r="BK2" s="13"/>
      <c r="BL2" s="13"/>
      <c r="BM2" s="13"/>
      <c r="BN2" s="13"/>
      <c r="BO2" s="13"/>
      <c r="BP2" s="13"/>
      <c r="BQ2" s="13"/>
      <c r="BR2" s="13"/>
      <c r="BS2" s="13"/>
      <c r="BT2" s="13"/>
      <c r="BU2" s="13"/>
      <c r="BV2" s="13"/>
      <c r="BW2" s="13"/>
      <c r="BX2" s="13"/>
      <c r="BY2" s="13"/>
      <c r="BZ2" s="13"/>
      <c r="CA2" s="13"/>
      <c r="CB2" s="13"/>
      <c r="CC2" s="13"/>
      <c r="CD2" s="13"/>
      <c r="CE2" s="13"/>
      <c r="CF2" s="13"/>
      <c r="CG2" s="13"/>
      <c r="CH2" s="13"/>
      <c r="CI2" s="13"/>
      <c r="CJ2" s="13"/>
      <c r="CK2" s="13"/>
      <c r="CL2" s="13"/>
      <c r="CM2" s="13"/>
      <c r="CN2" s="13"/>
      <c r="CO2" s="13"/>
      <c r="CP2" s="13"/>
      <c r="CQ2" s="13"/>
      <c r="CR2" s="13"/>
      <c r="CS2" s="13"/>
      <c r="CT2" s="13"/>
      <c r="CU2" s="13"/>
      <c r="CV2" s="13"/>
      <c r="CW2" s="13"/>
      <c r="CX2" s="13"/>
      <c r="CY2" s="85"/>
      <c r="CZ2" s="85"/>
      <c r="DA2" s="85"/>
      <c r="DB2" s="85"/>
      <c r="DC2" s="13"/>
      <c r="DD2" s="13"/>
      <c r="DE2" s="13"/>
      <c r="DF2" s="13"/>
      <c r="DG2" s="13"/>
      <c r="DH2" s="13"/>
      <c r="DI2" s="13"/>
      <c r="DJ2" s="13"/>
      <c r="DK2" s="13"/>
      <c r="DL2" s="13"/>
      <c r="DM2" s="13"/>
      <c r="DN2" s="13"/>
      <c r="DO2" s="13"/>
      <c r="DP2" s="13"/>
      <c r="DQ2" s="13"/>
      <c r="DR2" s="13"/>
      <c r="DS2" s="13"/>
      <c r="DT2" s="13"/>
      <c r="DU2" s="13"/>
      <c r="DV2" s="13"/>
      <c r="DW2" s="13"/>
      <c r="DX2" s="13"/>
      <c r="DY2" s="13"/>
      <c r="DZ2" s="13"/>
      <c r="EA2" s="13"/>
      <c r="EB2" s="13"/>
      <c r="EC2" s="13"/>
      <c r="ED2" s="13"/>
      <c r="EE2" s="13"/>
      <c r="EF2" s="13"/>
      <c r="EG2" s="13"/>
      <c r="EH2" s="13"/>
      <c r="EI2" s="13"/>
      <c r="EJ2" s="13"/>
      <c r="EK2" s="13"/>
      <c r="EL2" s="13"/>
      <c r="EM2" s="13"/>
      <c r="EN2" s="13"/>
      <c r="EO2" s="13"/>
      <c r="EP2" s="13"/>
    </row>
    <row r="3" spans="2:258" x14ac:dyDescent="0.25">
      <c r="B3" s="14"/>
      <c r="C3" s="15" t="str">
        <f>PLANEL_GerCrit_Trim_Resultado!P3&amp;"_"&amp;PLANEL_GerCrit_Trim_Resultado!P4</f>
        <v>2015_1° Trim</v>
      </c>
      <c r="D3" s="15" t="str">
        <f>PLANEL_GerCrit_Trim_Resultado!Q3&amp;"_"&amp;PLANEL_GerCrit_Trim_Resultado!Q4</f>
        <v>2015_2° Trim</v>
      </c>
      <c r="E3" s="15" t="str">
        <f>PLANEL_GerCrit_Trim_Resultado!R3&amp;"_"&amp;PLANEL_GerCrit_Trim_Resultado!R4</f>
        <v>2015_3° Trim</v>
      </c>
      <c r="F3" s="15" t="str">
        <f>PLANEL_GerCrit_Trim_Resultado!S3&amp;"_"&amp;PLANEL_GerCrit_Trim_Resultado!S4</f>
        <v>2015_4° Trim</v>
      </c>
      <c r="G3" s="15" t="str">
        <f>PLANEL_GerCrit_Trim_Resultado!T3&amp;"_"&amp;PLANEL_GerCrit_Trim_Resultado!T4</f>
        <v>2016_1° Trim</v>
      </c>
      <c r="H3" s="15" t="str">
        <f>PLANEL_GerCrit_Trim_Resultado!U3&amp;"_"&amp;PLANEL_GerCrit_Trim_Resultado!U4</f>
        <v>2016_2° Trim</v>
      </c>
      <c r="I3" s="15" t="str">
        <f>PLANEL_GerCrit_Trim_Resultado!V3&amp;"_"&amp;PLANEL_GerCrit_Trim_Resultado!V4</f>
        <v>2016_3° Trim</v>
      </c>
      <c r="J3" s="15" t="str">
        <f>PLANEL_GerCrit_Trim_Resultado!W3&amp;"_"&amp;PLANEL_GerCrit_Trim_Resultado!W4</f>
        <v>2016_4° Trim</v>
      </c>
      <c r="K3" s="15" t="str">
        <f>PLANEL_GerCrit_Trim_Resultado!X3&amp;"_"&amp;PLANEL_GerCrit_Trim_Resultado!X4</f>
        <v>2017_1° Trim</v>
      </c>
      <c r="L3" s="15" t="str">
        <f>PLANEL_GerCrit_Trim_Resultado!Y3&amp;"_"&amp;PLANEL_GerCrit_Trim_Resultado!Y4</f>
        <v>2017_2° Trim</v>
      </c>
      <c r="M3" s="15" t="str">
        <f>PLANEL_GerCrit_Trim_Resultado!Z3&amp;"_"&amp;PLANEL_GerCrit_Trim_Resultado!Z4</f>
        <v>2017_3° Trim</v>
      </c>
      <c r="N3" s="15" t="str">
        <f>PLANEL_GerCrit_Trim_Resultado!AA3&amp;"_"&amp;PLANEL_GerCrit_Trim_Resultado!AA4</f>
        <v>2017_4° Trim</v>
      </c>
      <c r="O3" s="15" t="str">
        <f>PLANEL_GerCrit_Trim_Resultado!AB3&amp;"_"&amp;PLANEL_GerCrit_Trim_Resultado!AB4</f>
        <v>2018_1° Trim</v>
      </c>
      <c r="P3" s="15" t="str">
        <f>PLANEL_GerCrit_Trim_Resultado!AC3&amp;"_"&amp;PLANEL_GerCrit_Trim_Resultado!AC4</f>
        <v>2018_2° Trim</v>
      </c>
      <c r="Q3" s="15" t="str">
        <f>PLANEL_GerCrit_Trim_Resultado!AD3&amp;"_"&amp;PLANEL_GerCrit_Trim_Resultado!AD4</f>
        <v>2018_3° Trim</v>
      </c>
      <c r="R3" s="15" t="str">
        <f>PLANEL_GerCrit_Trim_Resultado!AE3&amp;"_"&amp;PLANEL_GerCrit_Trim_Resultado!AE4</f>
        <v>2018_4° Trim</v>
      </c>
      <c r="S3" s="15" t="str">
        <f>PLANEL_GerCrit_Trim_Resultado!AF3&amp;"_"&amp;PLANEL_GerCrit_Trim_Resultado!AF4</f>
        <v>2019_1° Trim</v>
      </c>
      <c r="T3" s="15" t="str">
        <f>PLANEL_GerCrit_Trim_Resultado!AG3&amp;"_"&amp;PLANEL_GerCrit_Trim_Resultado!AG4</f>
        <v>2019_2° Trim</v>
      </c>
      <c r="U3" s="15" t="str">
        <f>PLANEL_GerCrit_Trim_Resultado!AH3&amp;"_"&amp;PLANEL_GerCrit_Trim_Resultado!AH4</f>
        <v>2019_3° Trim</v>
      </c>
      <c r="V3" s="15" t="str">
        <f>PLANEL_GerCrit_Trim_Resultado!AI3&amp;"_"&amp;PLANEL_GerCrit_Trim_Resultado!AI4</f>
        <v>2019_4° Trim</v>
      </c>
      <c r="W3" s="15" t="str">
        <f>PLANEL_GerCrit_Trim_Resultado!AJ3&amp;"_"&amp;PLANEL_GerCrit_Trim_Resultado!AJ4</f>
        <v>2020_1° Trim</v>
      </c>
      <c r="X3" s="15" t="str">
        <f>PLANEL_GerCrit_Trim_Resultado!AK3&amp;"_"&amp;PLANEL_GerCrit_Trim_Resultado!AK4</f>
        <v>2020_2° Trim</v>
      </c>
      <c r="Y3" s="15" t="str">
        <f>PLANEL_GerCrit_Trim_Resultado!AL3&amp;"_"&amp;PLANEL_GerCrit_Trim_Resultado!AL4</f>
        <v>2020_3° Trim</v>
      </c>
      <c r="Z3" s="15" t="str">
        <f>PLANEL_GerCrit_Trim_Resultado!AM3&amp;"_"&amp;PLANEL_GerCrit_Trim_Resultado!AM4</f>
        <v>2020_4° Trim</v>
      </c>
      <c r="AA3" s="15" t="str">
        <f>PLANEL_GerCrit_Trim_Resultado!AN3&amp;"_"&amp;PLANEL_GerCrit_Trim_Resultado!AN4</f>
        <v>2021_1° Trim</v>
      </c>
      <c r="AB3" s="15" t="str">
        <f>PLANEL_GerCrit_Trim_Resultado!AO3&amp;"_"&amp;PLANEL_GerCrit_Trim_Resultado!AO4</f>
        <v>2021_2° Trim</v>
      </c>
      <c r="AC3" s="15" t="str">
        <f>PLANEL_GerCrit_Trim_Resultado!AP3&amp;"_"&amp;PLANEL_GerCrit_Trim_Resultado!AP4</f>
        <v>2021_3° Trim</v>
      </c>
      <c r="AD3" s="15" t="str">
        <f>PLANEL_GerCrit_Trim_Resultado!AQ3&amp;"_"&amp;PLANEL_GerCrit_Trim_Resultado!AQ4</f>
        <v>2021_4° Trim</v>
      </c>
      <c r="AE3" s="15" t="str">
        <f>PLANEL_GerCrit_Trim_Resultado!AR3&amp;"_"&amp;PLANEL_GerCrit_Trim_Resultado!AR4</f>
        <v>2022_1° Trim</v>
      </c>
      <c r="AF3" s="15" t="str">
        <f>PLANEL_GerCrit_Trim_Resultado!AS3&amp;"_"&amp;PLANEL_GerCrit_Trim_Resultado!AS4</f>
        <v>2022_2° Trim</v>
      </c>
      <c r="AG3" s="15" t="str">
        <f>PLANEL_GerCrit_Trim_Resultado!AT3&amp;"_"&amp;PLANEL_GerCrit_Trim_Resultado!AT4</f>
        <v>2022_3° Trim</v>
      </c>
      <c r="AH3" s="15" t="str">
        <f>PLANEL_GerCrit_Trim_Resultado!AU3&amp;"_"&amp;PLANEL_GerCrit_Trim_Resultado!AU4</f>
        <v>2022_4° Trim</v>
      </c>
      <c r="AI3" s="15" t="str">
        <f>PLANEL_GerCrit_Trim_Resultado!AV3&amp;"_"&amp;PLANEL_GerCrit_Trim_Resultado!AV4</f>
        <v>2023_1° Trim</v>
      </c>
      <c r="AJ3" s="15" t="str">
        <f>PLANEL_GerCrit_Trim_Resultado!AW3&amp;"_"&amp;PLANEL_GerCrit_Trim_Resultado!AW4</f>
        <v>2023_2° Trim</v>
      </c>
      <c r="AK3" s="15" t="str">
        <f>PLANEL_GerCrit_Trim_Resultado!AX3&amp;"_"&amp;PLANEL_GerCrit_Trim_Resultado!AX4</f>
        <v>2023_3° Trim</v>
      </c>
      <c r="AL3" s="15" t="str">
        <f>PLANEL_GerCrit_Trim_Resultado!AY3&amp;"_"&amp;PLANEL_GerCrit_Trim_Resultado!AY4</f>
        <v>2023_4° Trim</v>
      </c>
      <c r="AM3" s="15" t="str">
        <f>PLANEL_GerCrit_Trim_Resultado!AZ3&amp;"_"&amp;PLANEL_GerCrit_Trim_Resultado!AZ4</f>
        <v>2024_1° Trim</v>
      </c>
      <c r="AN3" s="15" t="str">
        <f>PLANEL_GerCrit_Trim_Resultado!BA3&amp;"_"&amp;PLANEL_GerCrit_Trim_Resultado!BA4</f>
        <v>2024_2° Trim</v>
      </c>
      <c r="AO3" s="15" t="str">
        <f>PLANEL_GerCrit_Trim_Resultado!BB3&amp;"_"&amp;PLANEL_GerCrit_Trim_Resultado!BB4</f>
        <v>2024_3° Trim</v>
      </c>
      <c r="AP3" s="15" t="str">
        <f>PLANEL_GerCrit_Trim_Resultado!BC3&amp;"_"&amp;PLANEL_GerCrit_Trim_Resultado!BC4</f>
        <v>2024_4° Trim</v>
      </c>
      <c r="AQ3" s="15" t="str">
        <f>PLANEL_GerCrit_Trim_Resultado!BD3&amp;"_"&amp;PLANEL_GerCrit_Trim_Resultado!BD4</f>
        <v>2025_1° Trim</v>
      </c>
      <c r="AR3" s="15" t="str">
        <f>PLANEL_GerCrit_Trim_Resultado!BE3&amp;"_"&amp;PLANEL_GerCrit_Trim_Resultado!BE4</f>
        <v>2025_2° Trim</v>
      </c>
      <c r="AS3" s="15" t="str">
        <f>PLANEL_GerCrit_Trim_Resultado!BF3&amp;"_"&amp;PLANEL_GerCrit_Trim_Resultado!BF4</f>
        <v>2025_3° Trim</v>
      </c>
      <c r="AT3" s="15" t="str">
        <f>PLANEL_GerCrit_Trim_Resultado!BG3&amp;"_"&amp;PLANEL_GerCrit_Trim_Resultado!BG4</f>
        <v>2025_4° Trim</v>
      </c>
      <c r="AU3" s="15" t="str">
        <f>PLANEL_GerCrit_Trim_Resultado!BH3&amp;"_"&amp;PLANEL_GerCrit_Trim_Resultado!BH4</f>
        <v>2026_1° Trim</v>
      </c>
      <c r="AV3" s="15" t="str">
        <f>PLANEL_GerCrit_Trim_Resultado!BI3&amp;"_"&amp;PLANEL_GerCrit_Trim_Resultado!BI4</f>
        <v>2026_2° Trim</v>
      </c>
      <c r="AW3" s="15" t="str">
        <f>PLANEL_GerCrit_Trim_Resultado!BJ3&amp;"_"&amp;PLANEL_GerCrit_Trim_Resultado!BJ4</f>
        <v>2026_3° Trim</v>
      </c>
      <c r="AX3" s="15" t="str">
        <f>PLANEL_GerCrit_Trim_Resultado!BK3&amp;"_"&amp;PLANEL_GerCrit_Trim_Resultado!BK4</f>
        <v>2026_4° Trim</v>
      </c>
      <c r="AY3" s="15" t="str">
        <f>PLANEL_GerCrit_Trim_Resultado!BL3&amp;"_"&amp;PLANEL_GerCrit_Trim_Resultado!BL4</f>
        <v>2027_1° Trim</v>
      </c>
      <c r="AZ3" s="15" t="str">
        <f>PLANEL_GerCrit_Trim_Resultado!BM3&amp;"_"&amp;PLANEL_GerCrit_Trim_Resultado!BM4</f>
        <v>2027_2° Trim</v>
      </c>
      <c r="BA3" s="15" t="str">
        <f>PLANEL_GerCrit_Trim_Resultado!BN3&amp;"_"&amp;PLANEL_GerCrit_Trim_Resultado!BN4</f>
        <v>2027_3° Trim</v>
      </c>
      <c r="BB3" s="15" t="str">
        <f>PLANEL_GerCrit_Trim_Resultado!BO3&amp;"_"&amp;PLANEL_GerCrit_Trim_Resultado!BO4</f>
        <v>2027_4° Trim</v>
      </c>
      <c r="BC3" s="15" t="str">
        <f>PLANEL_GerCrit_Trim_Resultado!BP3&amp;"_"&amp;PLANEL_GerCrit_Trim_Resultado!BP4</f>
        <v>2028_1° Trim</v>
      </c>
      <c r="BD3" s="15" t="str">
        <f>PLANEL_GerCrit_Trim_Resultado!BQ3&amp;"_"&amp;PLANEL_GerCrit_Trim_Resultado!BQ4</f>
        <v>2028_2° Trim</v>
      </c>
      <c r="BE3" s="15" t="str">
        <f>PLANEL_GerCrit_Trim_Resultado!BR3&amp;"_"&amp;PLANEL_GerCrit_Trim_Resultado!BR4</f>
        <v>2028_3° Trim</v>
      </c>
      <c r="BF3" s="15" t="str">
        <f>PLANEL_GerCrit_Trim_Resultado!BS3&amp;"_"&amp;PLANEL_GerCrit_Trim_Resultado!BS4</f>
        <v>2028_4° Trim</v>
      </c>
      <c r="BG3" s="15" t="str">
        <f>PLANEL_GerCrit_Trim_Resultado!BT3&amp;"_"&amp;PLANEL_GerCrit_Trim_Resultado!BT4</f>
        <v>2029_1° Trim</v>
      </c>
      <c r="BH3" s="15" t="str">
        <f>PLANEL_GerCrit_Trim_Resultado!BU3&amp;"_"&amp;PLANEL_GerCrit_Trim_Resultado!BU4</f>
        <v>2029_2° Trim</v>
      </c>
      <c r="BI3" s="15" t="str">
        <f>PLANEL_GerCrit_Trim_Resultado!BV3&amp;"_"&amp;PLANEL_GerCrit_Trim_Resultado!BV4</f>
        <v>2029_3° Trim</v>
      </c>
      <c r="BJ3" s="15" t="str">
        <f>PLANEL_GerCrit_Trim_Resultado!BW3&amp;"_"&amp;PLANEL_GerCrit_Trim_Resultado!BW4</f>
        <v>2029_4° Trim</v>
      </c>
      <c r="BK3" s="15" t="str">
        <f>PLANEL_GerCrit_Trim_Resultado!BX3&amp;"_"&amp;PLANEL_GerCrit_Trim_Resultado!BX4</f>
        <v>2030_1° Trim</v>
      </c>
      <c r="BL3" s="15" t="str">
        <f>PLANEL_GerCrit_Trim_Resultado!BY3&amp;"_"&amp;PLANEL_GerCrit_Trim_Resultado!BY4</f>
        <v>2030_2° Trim</v>
      </c>
      <c r="BM3" s="15" t="str">
        <f>PLANEL_GerCrit_Trim_Resultado!BZ3&amp;"_"&amp;PLANEL_GerCrit_Trim_Resultado!BZ4</f>
        <v>2030_3° Trim</v>
      </c>
      <c r="BN3" s="15" t="str">
        <f>PLANEL_GerCrit_Trim_Resultado!CA3&amp;"_"&amp;PLANEL_GerCrit_Trim_Resultado!CA4</f>
        <v>2030_4° Trim</v>
      </c>
      <c r="BO3" s="15" t="str">
        <f>PLANEL_GerCrit_Trim_Resultado!CB3&amp;"_"&amp;PLANEL_GerCrit_Trim_Resultado!CB4</f>
        <v>2031_1° Trim</v>
      </c>
      <c r="BP3" s="15" t="str">
        <f>PLANEL_GerCrit_Trim_Resultado!CC3&amp;"_"&amp;PLANEL_GerCrit_Trim_Resultado!CC4</f>
        <v>2031_2° Trim</v>
      </c>
      <c r="BQ3" s="15" t="str">
        <f>PLANEL_GerCrit_Trim_Resultado!CD3&amp;"_"&amp;PLANEL_GerCrit_Trim_Resultado!CD4</f>
        <v>2031_3° Trim</v>
      </c>
      <c r="BR3" s="15" t="str">
        <f>PLANEL_GerCrit_Trim_Resultado!CE3&amp;"_"&amp;PLANEL_GerCrit_Trim_Resultado!CE4</f>
        <v>2031_4° Trim</v>
      </c>
      <c r="BS3" s="15" t="str">
        <f>PLANEL_GerCrit_Trim_Resultado!CF3&amp;"_"&amp;PLANEL_GerCrit_Trim_Resultado!CF4</f>
        <v>2032_1° Trim</v>
      </c>
      <c r="BT3" s="15" t="str">
        <f>PLANEL_GerCrit_Trim_Resultado!CG3&amp;"_"&amp;PLANEL_GerCrit_Trim_Resultado!CG4</f>
        <v>2032_2° Trim</v>
      </c>
      <c r="BU3" s="15" t="str">
        <f>PLANEL_GerCrit_Trim_Resultado!CH3&amp;"_"&amp;PLANEL_GerCrit_Trim_Resultado!CH4</f>
        <v>2032_3° Trim</v>
      </c>
      <c r="BV3" s="15" t="str">
        <f>PLANEL_GerCrit_Trim_Resultado!CI3&amp;"_"&amp;PLANEL_GerCrit_Trim_Resultado!CI4</f>
        <v>2032_4° Trim</v>
      </c>
      <c r="BW3" s="15" t="str">
        <f>PLANEL_GerCrit_Trim_Resultado!CJ3&amp;"_"&amp;PLANEL_GerCrit_Trim_Resultado!CJ4</f>
        <v>2033_1° Trim</v>
      </c>
      <c r="BX3" s="15" t="str">
        <f>PLANEL_GerCrit_Trim_Resultado!CK3&amp;"_"&amp;PLANEL_GerCrit_Trim_Resultado!CK4</f>
        <v>2033_2° Trim</v>
      </c>
      <c r="BY3" s="15" t="str">
        <f>PLANEL_GerCrit_Trim_Resultado!CL3&amp;"_"&amp;PLANEL_GerCrit_Trim_Resultado!CL4</f>
        <v>2033_3° Trim</v>
      </c>
      <c r="BZ3" s="15" t="str">
        <f>PLANEL_GerCrit_Trim_Resultado!CM3&amp;"_"&amp;PLANEL_GerCrit_Trim_Resultado!CM4</f>
        <v>2033_4° Trim</v>
      </c>
      <c r="CA3" s="15" t="str">
        <f>PLANEL_GerCrit_Trim_Resultado!CN3&amp;"_"&amp;PLANEL_GerCrit_Trim_Resultado!CN4</f>
        <v>2034_1° Trim</v>
      </c>
      <c r="CB3" s="15" t="str">
        <f>PLANEL_GerCrit_Trim_Resultado!CO3&amp;"_"&amp;PLANEL_GerCrit_Trim_Resultado!CO4</f>
        <v>2034_2° Trim</v>
      </c>
      <c r="CC3" s="15" t="str">
        <f>PLANEL_GerCrit_Trim_Resultado!CP3&amp;"_"&amp;PLANEL_GerCrit_Trim_Resultado!CP4</f>
        <v>2034_3° Trim</v>
      </c>
      <c r="CD3" s="15" t="str">
        <f>PLANEL_GerCrit_Trim_Resultado!CQ3&amp;"_"&amp;PLANEL_GerCrit_Trim_Resultado!CQ4</f>
        <v>2034_4° Trim</v>
      </c>
      <c r="CE3" s="15" t="str">
        <f>PLANEL_GerCrit_Trim_Resultado!CR3&amp;"_"&amp;PLANEL_GerCrit_Trim_Resultado!CR4</f>
        <v>2035_1° Trim</v>
      </c>
      <c r="CF3" s="15" t="str">
        <f>PLANEL_GerCrit_Trim_Resultado!CS3&amp;"_"&amp;PLANEL_GerCrit_Trim_Resultado!CS4</f>
        <v>2035_2° Trim</v>
      </c>
      <c r="CG3" s="15" t="str">
        <f>PLANEL_GerCrit_Trim_Resultado!CT3&amp;"_"&amp;PLANEL_GerCrit_Trim_Resultado!CT4</f>
        <v>2035_3° Trim</v>
      </c>
      <c r="CH3" s="15" t="str">
        <f>PLANEL_GerCrit_Trim_Resultado!CU3&amp;"_"&amp;PLANEL_GerCrit_Trim_Resultado!CU4</f>
        <v>2035_4° Trim</v>
      </c>
      <c r="CI3" s="15" t="str">
        <f>PLANEL_GerCrit_Trim_Resultado!CV3&amp;"_"&amp;PLANEL_GerCrit_Trim_Resultado!CV4</f>
        <v>2036_1° Trim</v>
      </c>
      <c r="CJ3" s="15" t="str">
        <f>PLANEL_GerCrit_Trim_Resultado!CW3&amp;"_"&amp;PLANEL_GerCrit_Trim_Resultado!CW4</f>
        <v>2036_2° Trim</v>
      </c>
      <c r="CK3" s="15" t="str">
        <f>PLANEL_GerCrit_Trim_Resultado!CX3&amp;"_"&amp;PLANEL_GerCrit_Trim_Resultado!CX4</f>
        <v>2036_3° Trim</v>
      </c>
      <c r="CL3" s="15" t="str">
        <f>PLANEL_GerCrit_Trim_Resultado!CY3&amp;"_"&amp;PLANEL_GerCrit_Trim_Resultado!CY4</f>
        <v>2036_4° Trim</v>
      </c>
      <c r="CM3" s="15" t="str">
        <f>PLANEL_GerCrit_Trim_Resultado!CZ3&amp;"_"&amp;PLANEL_GerCrit_Trim_Resultado!CZ4</f>
        <v>2037_1° Trim</v>
      </c>
      <c r="CN3" s="15" t="str">
        <f>PLANEL_GerCrit_Trim_Resultado!DA3&amp;"_"&amp;PLANEL_GerCrit_Trim_Resultado!DA4</f>
        <v>2037_2° Trim</v>
      </c>
      <c r="CO3" s="15" t="str">
        <f>PLANEL_GerCrit_Trim_Resultado!DB3&amp;"_"&amp;PLANEL_GerCrit_Trim_Resultado!DB4</f>
        <v>2037_3° Trim</v>
      </c>
      <c r="CP3" s="15" t="str">
        <f>PLANEL_GerCrit_Trim_Resultado!DC3&amp;"_"&amp;PLANEL_GerCrit_Trim_Resultado!DC4</f>
        <v>2037_4° Trim</v>
      </c>
      <c r="CQ3" s="15" t="str">
        <f>PLANEL_GerCrit_Trim_Resultado!DD3&amp;"_"&amp;PLANEL_GerCrit_Trim_Resultado!DD4</f>
        <v>2038_1° Trim</v>
      </c>
      <c r="CR3" s="15" t="str">
        <f>PLANEL_GerCrit_Trim_Resultado!DE3&amp;"_"&amp;PLANEL_GerCrit_Trim_Resultado!DE4</f>
        <v>2038_2° Trim</v>
      </c>
      <c r="CS3" s="15" t="str">
        <f>PLANEL_GerCrit_Trim_Resultado!DF3&amp;"_"&amp;PLANEL_GerCrit_Trim_Resultado!DF4</f>
        <v>2038_3° Trim</v>
      </c>
      <c r="CT3" s="15" t="str">
        <f>PLANEL_GerCrit_Trim_Resultado!DG3&amp;"_"&amp;PLANEL_GerCrit_Trim_Resultado!DG4</f>
        <v>2038_4° Trim</v>
      </c>
      <c r="CU3" s="15" t="str">
        <f>PLANEL_GerCrit_Trim_Resultado!DH3&amp;"_"&amp;PLANEL_GerCrit_Trim_Resultado!DH4</f>
        <v>2039_1° Trim</v>
      </c>
      <c r="CV3" s="15" t="str">
        <f>PLANEL_GerCrit_Trim_Resultado!DI3&amp;"_"&amp;PLANEL_GerCrit_Trim_Resultado!DI4</f>
        <v>2039_2° Trim</v>
      </c>
      <c r="CW3" s="15" t="str">
        <f>PLANEL_GerCrit_Trim_Resultado!DJ3&amp;"_"&amp;PLANEL_GerCrit_Trim_Resultado!DJ4</f>
        <v>2039_3° Trim</v>
      </c>
      <c r="CX3" s="15" t="str">
        <f>PLANEL_GerCrit_Trim_Resultado!DK3&amp;"_"&amp;PLANEL_GerCrit_Trim_Resultado!DK4</f>
        <v>2039_4° Trim</v>
      </c>
      <c r="CY3" s="67" t="str">
        <f>PLANEL_GerCrit_Trim_Resultado!DL3&amp;"_"&amp;PLANEL_GerCrit_Trim_Resultado!DL4</f>
        <v>2040_1° Trim</v>
      </c>
      <c r="CZ3" s="67" t="str">
        <f>PLANEL_GerCrit_Trim_Resultado!DM3&amp;"_"&amp;PLANEL_GerCrit_Trim_Resultado!DM4</f>
        <v>2040_2° Trim</v>
      </c>
      <c r="DA3" s="67" t="str">
        <f>PLANEL_GerCrit_Trim_Resultado!DN3&amp;"_"&amp;PLANEL_GerCrit_Trim_Resultado!DN4</f>
        <v>2040_3° Trim</v>
      </c>
      <c r="DB3" s="67" t="str">
        <f>PLANEL_GerCrit_Trim_Resultado!DO3&amp;"_"&amp;PLANEL_GerCrit_Trim_Resultado!DO4</f>
        <v>2040_4° Trim</v>
      </c>
      <c r="DC3" s="15" t="str">
        <f>PLANEL_GerCrit_Trim_Resultado!DP3&amp;"_"&amp;PLANEL_GerCrit_Trim_Resultado!DP4</f>
        <v>2041_1° Trim</v>
      </c>
      <c r="DD3" s="15" t="str">
        <f>PLANEL_GerCrit_Trim_Resultado!DQ3&amp;"_"&amp;PLANEL_GerCrit_Trim_Resultado!DQ4</f>
        <v>2041_2° Trim</v>
      </c>
      <c r="DE3" s="15" t="str">
        <f>PLANEL_GerCrit_Trim_Resultado!DR3&amp;"_"&amp;PLANEL_GerCrit_Trim_Resultado!DR4</f>
        <v>2041_3° Trim</v>
      </c>
      <c r="DF3" s="15" t="str">
        <f>PLANEL_GerCrit_Trim_Resultado!DS3&amp;"_"&amp;PLANEL_GerCrit_Trim_Resultado!DS4</f>
        <v>2041_4° Trim</v>
      </c>
      <c r="DG3" s="15" t="str">
        <f>PLANEL_GerCrit_Trim_Resultado!DT3&amp;"_"&amp;PLANEL_GerCrit_Trim_Resultado!DT4</f>
        <v>2042_1° Trim</v>
      </c>
      <c r="DH3" s="15" t="str">
        <f>PLANEL_GerCrit_Trim_Resultado!DU3&amp;"_"&amp;PLANEL_GerCrit_Trim_Resultado!DU4</f>
        <v>2042_2° Trim</v>
      </c>
      <c r="DI3" s="15" t="str">
        <f>PLANEL_GerCrit_Trim_Resultado!DV3&amp;"_"&amp;PLANEL_GerCrit_Trim_Resultado!DV4</f>
        <v>2042_3° Trim</v>
      </c>
      <c r="DJ3" s="15" t="str">
        <f>PLANEL_GerCrit_Trim_Resultado!DW3&amp;"_"&amp;PLANEL_GerCrit_Trim_Resultado!DW4</f>
        <v>2042_4° Trim</v>
      </c>
      <c r="DK3" s="15" t="str">
        <f>PLANEL_GerCrit_Trim_Resultado!DX3&amp;"_"&amp;PLANEL_GerCrit_Trim_Resultado!DX4</f>
        <v>2043_1° Trim</v>
      </c>
      <c r="DL3" s="15" t="str">
        <f>PLANEL_GerCrit_Trim_Resultado!DY3&amp;"_"&amp;PLANEL_GerCrit_Trim_Resultado!DY4</f>
        <v>2043_2° Trim</v>
      </c>
      <c r="DM3" s="15" t="str">
        <f>PLANEL_GerCrit_Trim_Resultado!DZ3&amp;"_"&amp;PLANEL_GerCrit_Trim_Resultado!DZ4</f>
        <v>2043_3° Trim</v>
      </c>
      <c r="DN3" s="15" t="str">
        <f>PLANEL_GerCrit_Trim_Resultado!EA3&amp;"_"&amp;PLANEL_GerCrit_Trim_Resultado!EA4</f>
        <v>2043_4° Trim</v>
      </c>
      <c r="DO3" s="15" t="str">
        <f>PLANEL_GerCrit_Trim_Resultado!EB3&amp;"_"&amp;PLANEL_GerCrit_Trim_Resultado!EB4</f>
        <v>2044_1° Trim</v>
      </c>
      <c r="DP3" s="15" t="str">
        <f>PLANEL_GerCrit_Trim_Resultado!EC3&amp;"_"&amp;PLANEL_GerCrit_Trim_Resultado!EC4</f>
        <v>2044_2° Trim</v>
      </c>
      <c r="DQ3" s="15" t="str">
        <f>PLANEL_GerCrit_Trim_Resultado!ED3&amp;"_"&amp;PLANEL_GerCrit_Trim_Resultado!ED4</f>
        <v>2044_3° Trim</v>
      </c>
      <c r="DR3" s="15" t="str">
        <f>PLANEL_GerCrit_Trim_Resultado!EE3&amp;"_"&amp;PLANEL_GerCrit_Trim_Resultado!EE4</f>
        <v>2044_4° Trim</v>
      </c>
      <c r="DS3" s="15" t="str">
        <f>PLANEL_GerCrit_Trim_Resultado!EF3&amp;"_"&amp;PLANEL_GerCrit_Trim_Resultado!EF4</f>
        <v>2045_1° Trim</v>
      </c>
      <c r="DT3" s="15" t="str">
        <f>PLANEL_GerCrit_Trim_Resultado!EG3&amp;"_"&amp;PLANEL_GerCrit_Trim_Resultado!EG4</f>
        <v>2045_2° Trim</v>
      </c>
      <c r="DU3" s="15" t="str">
        <f>PLANEL_GerCrit_Trim_Resultado!EH3&amp;"_"&amp;PLANEL_GerCrit_Trim_Resultado!EH4</f>
        <v>2045_3° Trim</v>
      </c>
      <c r="DV3" s="15" t="str">
        <f>PLANEL_GerCrit_Trim_Resultado!EI3&amp;"_"&amp;PLANEL_GerCrit_Trim_Resultado!EI4</f>
        <v>2045_4° Trim</v>
      </c>
      <c r="DW3" s="15" t="str">
        <f>PLANEL_GerCrit_Trim_Resultado!EJ3&amp;"_"&amp;PLANEL_GerCrit_Trim_Resultado!EJ4</f>
        <v>2046_1° Trim</v>
      </c>
      <c r="DX3" s="15" t="str">
        <f>PLANEL_GerCrit_Trim_Resultado!EK3&amp;"_"&amp;PLANEL_GerCrit_Trim_Resultado!EK4</f>
        <v>2046_2° Trim</v>
      </c>
      <c r="DY3" s="15" t="str">
        <f>PLANEL_GerCrit_Trim_Resultado!EL3&amp;"_"&amp;PLANEL_GerCrit_Trim_Resultado!EL4</f>
        <v>2046_3° Trim</v>
      </c>
      <c r="DZ3" s="15" t="str">
        <f>PLANEL_GerCrit_Trim_Resultado!EM3&amp;"_"&amp;PLANEL_GerCrit_Trim_Resultado!EM4</f>
        <v>2046_4° Trim</v>
      </c>
      <c r="EA3" s="15" t="str">
        <f>PLANEL_GerCrit_Trim_Resultado!EN3&amp;"_"&amp;PLANEL_GerCrit_Trim_Resultado!EN4</f>
        <v>2047_1° Trim</v>
      </c>
      <c r="EB3" s="15" t="str">
        <f>PLANEL_GerCrit_Trim_Resultado!EO3&amp;"_"&amp;PLANEL_GerCrit_Trim_Resultado!EO4</f>
        <v>2047_2° Trim</v>
      </c>
      <c r="EC3" s="15" t="str">
        <f>PLANEL_GerCrit_Trim_Resultado!EP3&amp;"_"&amp;PLANEL_GerCrit_Trim_Resultado!EP4</f>
        <v>2047_3° Trim</v>
      </c>
      <c r="ED3" s="15" t="str">
        <f>PLANEL_GerCrit_Trim_Resultado!EQ3&amp;"_"&amp;PLANEL_GerCrit_Trim_Resultado!EQ4</f>
        <v>2047_4° Trim</v>
      </c>
      <c r="EE3" s="15" t="str">
        <f>PLANEL_GerCrit_Trim_Resultado!ER3&amp;"_"&amp;PLANEL_GerCrit_Trim_Resultado!ER4</f>
        <v>2048_1° Trim</v>
      </c>
      <c r="EF3" s="15" t="str">
        <f>PLANEL_GerCrit_Trim_Resultado!ES3&amp;"_"&amp;PLANEL_GerCrit_Trim_Resultado!ES4</f>
        <v>2048_2° Trim</v>
      </c>
      <c r="EG3" s="15" t="str">
        <f>PLANEL_GerCrit_Trim_Resultado!ET3&amp;"_"&amp;PLANEL_GerCrit_Trim_Resultado!ET4</f>
        <v>2048_3° Trim</v>
      </c>
      <c r="EH3" s="15" t="str">
        <f>PLANEL_GerCrit_Trim_Resultado!EU3&amp;"_"&amp;PLANEL_GerCrit_Trim_Resultado!EU4</f>
        <v>2048_4° Trim</v>
      </c>
      <c r="EI3" s="15" t="str">
        <f>PLANEL_GerCrit_Trim_Resultado!EV3&amp;"_"&amp;PLANEL_GerCrit_Trim_Resultado!EV4</f>
        <v>2049_1° Trim</v>
      </c>
      <c r="EJ3" s="15" t="str">
        <f>PLANEL_GerCrit_Trim_Resultado!EW3&amp;"_"&amp;PLANEL_GerCrit_Trim_Resultado!EW4</f>
        <v>2049_2° Trim</v>
      </c>
      <c r="EK3" s="15" t="str">
        <f>PLANEL_GerCrit_Trim_Resultado!EX3&amp;"_"&amp;PLANEL_GerCrit_Trim_Resultado!EX4</f>
        <v>2049_3° Trim</v>
      </c>
      <c r="EL3" s="15" t="str">
        <f>PLANEL_GerCrit_Trim_Resultado!EY3&amp;"_"&amp;PLANEL_GerCrit_Trim_Resultado!EY4</f>
        <v>2049_4° Trim</v>
      </c>
      <c r="EM3" s="15" t="str">
        <f>PLANEL_GerCrit_Trim_Resultado!EZ3&amp;"_"&amp;PLANEL_GerCrit_Trim_Resultado!EZ4</f>
        <v>2050_1° Trim</v>
      </c>
      <c r="EN3" s="15" t="str">
        <f>PLANEL_GerCrit_Trim_Resultado!FA3&amp;"_"&amp;PLANEL_GerCrit_Trim_Resultado!FA4</f>
        <v>2050_2° Trim</v>
      </c>
      <c r="EO3" s="15" t="str">
        <f>PLANEL_GerCrit_Trim_Resultado!FB3&amp;"_"&amp;PLANEL_GerCrit_Trim_Resultado!FB4</f>
        <v>2050_3° Trim</v>
      </c>
      <c r="EP3" s="15" t="str">
        <f>PLANEL_GerCrit_Trim_Resultado!FC3&amp;"_"&amp;PLANEL_GerCrit_Trim_Resultado!FC4</f>
        <v>2050_4° Trim</v>
      </c>
      <c r="EQ3" s="15"/>
      <c r="ER3" s="15"/>
      <c r="ES3" s="15"/>
      <c r="ET3" s="15"/>
      <c r="EU3" s="15"/>
      <c r="EV3" s="15"/>
      <c r="EW3" s="15"/>
      <c r="EX3" s="15"/>
      <c r="EY3" s="15"/>
      <c r="EZ3" s="15"/>
      <c r="FA3" s="15"/>
      <c r="FB3" s="15"/>
      <c r="FC3" s="15"/>
      <c r="FD3" s="15"/>
      <c r="FE3" s="15"/>
      <c r="FF3" s="15"/>
      <c r="FG3" s="15"/>
      <c r="FH3" s="15"/>
      <c r="FI3" s="15"/>
      <c r="FJ3" s="15"/>
      <c r="FK3" s="15"/>
      <c r="FL3" s="15"/>
      <c r="FM3" s="15"/>
      <c r="FN3" s="15"/>
      <c r="FO3" s="15"/>
      <c r="FP3" s="15"/>
      <c r="FQ3" s="15"/>
      <c r="FR3" s="15"/>
      <c r="FS3" s="15"/>
      <c r="FT3" s="15"/>
      <c r="FU3" s="15"/>
      <c r="FV3" s="15"/>
      <c r="FW3" s="15"/>
      <c r="FX3" s="15"/>
      <c r="FY3" s="15"/>
      <c r="FZ3" s="15"/>
      <c r="GA3" s="15"/>
      <c r="GB3" s="15"/>
      <c r="GC3" s="15"/>
      <c r="GD3" s="15"/>
      <c r="GE3" s="15"/>
      <c r="GF3" s="15"/>
      <c r="GG3" s="15"/>
      <c r="GH3" s="15"/>
      <c r="GI3" s="15"/>
      <c r="GJ3" s="15"/>
      <c r="GK3" s="15"/>
      <c r="GL3" s="15"/>
      <c r="GM3" s="15"/>
      <c r="GN3" s="15"/>
      <c r="GO3" s="15"/>
      <c r="GP3" s="15"/>
      <c r="GQ3" s="15"/>
      <c r="GR3" s="15"/>
      <c r="GS3" s="15"/>
      <c r="GT3" s="15"/>
      <c r="GU3" s="15"/>
      <c r="GV3" s="15"/>
      <c r="GW3" s="15"/>
      <c r="GX3" s="15"/>
      <c r="GY3" s="15"/>
      <c r="GZ3" s="15"/>
      <c r="HA3" s="15"/>
      <c r="HB3" s="15"/>
      <c r="HC3" s="15"/>
      <c r="HD3" s="15"/>
      <c r="HE3" s="15"/>
      <c r="HF3" s="15"/>
      <c r="HG3" s="15"/>
      <c r="HH3" s="15"/>
      <c r="HI3" s="15"/>
      <c r="HJ3" s="15"/>
      <c r="HK3" s="15"/>
      <c r="HL3" s="15"/>
      <c r="HM3" s="15"/>
      <c r="HN3" s="15"/>
      <c r="HO3" s="15"/>
      <c r="HP3" s="15"/>
      <c r="HQ3" s="15"/>
      <c r="HR3" s="15"/>
      <c r="HS3" s="15"/>
      <c r="HT3" s="15"/>
      <c r="HU3" s="15"/>
      <c r="HV3" s="15"/>
      <c r="HW3" s="15"/>
      <c r="HX3" s="15"/>
      <c r="HY3" s="15"/>
      <c r="HZ3" s="15"/>
      <c r="IA3" s="15"/>
      <c r="IB3" s="15"/>
      <c r="IC3" s="15"/>
      <c r="ID3" s="15"/>
      <c r="IE3" s="15"/>
      <c r="IF3" s="15"/>
      <c r="IG3" s="15"/>
      <c r="IH3" s="15"/>
      <c r="II3" s="15"/>
      <c r="IJ3" s="15"/>
      <c r="IK3" s="15"/>
      <c r="IL3" s="15"/>
      <c r="IM3" s="15"/>
      <c r="IN3" s="15"/>
      <c r="IO3" s="15"/>
      <c r="IP3" s="15"/>
      <c r="IQ3" s="15"/>
      <c r="IR3" s="15"/>
      <c r="IS3" s="15"/>
      <c r="IT3" s="15"/>
      <c r="IU3" s="15"/>
      <c r="IV3" s="15"/>
      <c r="IW3" s="15"/>
      <c r="IX3" s="15"/>
    </row>
    <row r="4" spans="2:258" x14ac:dyDescent="0.25">
      <c r="B4" s="16" t="s">
        <v>1</v>
      </c>
      <c r="C4" s="1">
        <f>PLANEL_GerCrit_Trim_Resultado!P245</f>
        <v>41194.859660000002</v>
      </c>
      <c r="D4" s="1">
        <f>PLANEL_GerCrit_Trim_Resultado!Q245</f>
        <v>38939.917569999998</v>
      </c>
      <c r="E4" s="1">
        <f>PLANEL_GerCrit_Trim_Resultado!R245</f>
        <v>45494.945310000003</v>
      </c>
      <c r="F4" s="1">
        <f>PLANEL_GerCrit_Trim_Resultado!S245</f>
        <v>42380.203240000003</v>
      </c>
      <c r="G4" s="1">
        <f>PLANEL_GerCrit_Trim_Resultado!T245</f>
        <v>46385.809520000003</v>
      </c>
      <c r="H4" s="1">
        <f>PLANEL_GerCrit_Trim_Resultado!U245</f>
        <v>45067.737699999998</v>
      </c>
      <c r="I4" s="1">
        <f>PLANEL_GerCrit_Trim_Resultado!V245</f>
        <v>42862.330529999999</v>
      </c>
      <c r="J4" s="1">
        <f>PLANEL_GerCrit_Trim_Resultado!W245</f>
        <v>42948.227500000001</v>
      </c>
      <c r="K4" s="1">
        <f>PLANEL_GerCrit_Trim_Resultado!X245</f>
        <v>46385.809520000003</v>
      </c>
      <c r="L4" s="1">
        <f>PLANEL_GerCrit_Trim_Resultado!Y245</f>
        <v>45183.087440000003</v>
      </c>
      <c r="M4" s="1">
        <f>PLANEL_GerCrit_Trim_Resultado!Z245</f>
        <v>43583.547189999997</v>
      </c>
      <c r="N4" s="1">
        <f>PLANEL_GerCrit_Trim_Resultado!AA245</f>
        <v>42948.227500000001</v>
      </c>
      <c r="O4" s="1">
        <f>PLANEL_GerCrit_Trim_Resultado!AB245</f>
        <v>52096.268750000003</v>
      </c>
      <c r="P4" s="1">
        <f>PLANEL_GerCrit_Trim_Resultado!AC245</f>
        <v>44215.382460000001</v>
      </c>
      <c r="Q4" s="1">
        <f>PLANEL_GerCrit_Trim_Resultado!AD245</f>
        <v>41254.929689999997</v>
      </c>
      <c r="R4" s="1">
        <f>PLANEL_GerCrit_Trim_Resultado!AE245</f>
        <v>45091.78572</v>
      </c>
      <c r="S4" s="1">
        <f>PLANEL_GerCrit_Trim_Resultado!AF245</f>
        <v>55414.312149999998</v>
      </c>
      <c r="T4" s="1">
        <f>PLANEL_GerCrit_Trim_Resultado!AG245</f>
        <v>48224.225960000003</v>
      </c>
      <c r="U4" s="1">
        <f>PLANEL_GerCrit_Trim_Resultado!AH245</f>
        <v>44939.519950000002</v>
      </c>
      <c r="V4" s="1">
        <f>PLANEL_GerCrit_Trim_Resultado!AI245</f>
        <v>45890.538529999998</v>
      </c>
      <c r="W4" s="1">
        <f>PLANEL_GerCrit_Trim_Resultado!AJ245</f>
        <v>60659.639210000001</v>
      </c>
      <c r="X4" s="1">
        <f>PLANEL_GerCrit_Trim_Resultado!AK245</f>
        <v>51017.154499999997</v>
      </c>
      <c r="Y4" s="1">
        <f>PLANEL_GerCrit_Trim_Resultado!AL245</f>
        <v>47792.31841</v>
      </c>
      <c r="Z4" s="1">
        <f>PLANEL_GerCrit_Trim_Resultado!AM245</f>
        <v>47806.636259999999</v>
      </c>
      <c r="AA4" s="1">
        <f>PLANEL_GerCrit_Trim_Resultado!AN245</f>
        <v>60747.487710000001</v>
      </c>
      <c r="AB4" s="1">
        <f>PLANEL_GerCrit_Trim_Resultado!AO245</f>
        <v>53350.407469999998</v>
      </c>
      <c r="AC4" s="1">
        <f>PLANEL_GerCrit_Trim_Resultado!AP245</f>
        <v>49893.865879999998</v>
      </c>
      <c r="AD4" s="1">
        <f>PLANEL_GerCrit_Trim_Resultado!AQ245</f>
        <v>47806.636259999999</v>
      </c>
      <c r="AE4" s="1">
        <f>PLANEL_GerCrit_Trim_Resultado!AR245</f>
        <v>60810.521999999997</v>
      </c>
      <c r="AF4" s="1">
        <f>PLANEL_GerCrit_Trim_Resultado!AS245</f>
        <v>54198.53901</v>
      </c>
      <c r="AG4" s="1">
        <f>PLANEL_GerCrit_Trim_Resultado!AT245</f>
        <v>48795.110359999999</v>
      </c>
      <c r="AH4" s="1">
        <f>PLANEL_GerCrit_Trim_Resultado!AU245</f>
        <v>47886.99912</v>
      </c>
      <c r="AI4" s="1">
        <f>PLANEL_GerCrit_Trim_Resultado!AV245</f>
        <v>60879.943899999998</v>
      </c>
      <c r="AJ4" s="1">
        <f>PLANEL_GerCrit_Trim_Resultado!AW245</f>
        <v>57053.799740000002</v>
      </c>
      <c r="AK4" s="1">
        <f>PLANEL_GerCrit_Trim_Resultado!AX245</f>
        <v>50036.922550000003</v>
      </c>
      <c r="AL4" s="1">
        <f>PLANEL_GerCrit_Trim_Resultado!AY245</f>
        <v>47956.928999999996</v>
      </c>
      <c r="AM4" s="1">
        <f>PLANEL_GerCrit_Trim_Resultado!AZ245</f>
        <v>61062.419820000003</v>
      </c>
      <c r="AN4" s="1">
        <f>PLANEL_GerCrit_Trim_Resultado!BA245</f>
        <v>58170.807610000003</v>
      </c>
      <c r="AO4" s="1">
        <f>PLANEL_GerCrit_Trim_Resultado!BB245</f>
        <v>50212.083270000003</v>
      </c>
      <c r="AP4" s="1">
        <f>PLANEL_GerCrit_Trim_Resultado!BC245</f>
        <v>48160.877460000003</v>
      </c>
      <c r="AQ4" s="1">
        <f>PLANEL_GerCrit_Trim_Resultado!BD245</f>
        <v>61135.169620000001</v>
      </c>
      <c r="AR4" s="1">
        <f>PLANEL_GerCrit_Trim_Resultado!BE245</f>
        <v>57168.445449999999</v>
      </c>
      <c r="AS4" s="1">
        <f>PLANEL_GerCrit_Trim_Resultado!BF245</f>
        <v>50257.38478</v>
      </c>
      <c r="AT4" s="1">
        <f>PLANEL_GerCrit_Trim_Resultado!BG245</f>
        <v>48211.17355</v>
      </c>
      <c r="AU4" s="1">
        <f>PLANEL_GerCrit_Trim_Resultado!BH245</f>
        <v>61831.483760000003</v>
      </c>
      <c r="AV4" s="1">
        <f>PLANEL_GerCrit_Trim_Resultado!BI245</f>
        <v>57980.275410000002</v>
      </c>
      <c r="AW4" s="1">
        <f>PLANEL_GerCrit_Trim_Resultado!BJ245</f>
        <v>50611.732170000003</v>
      </c>
      <c r="AX4" s="1">
        <f>PLANEL_GerCrit_Trim_Resultado!BK245</f>
        <v>48978.764439999999</v>
      </c>
      <c r="AY4" s="1">
        <f>PLANEL_GerCrit_Trim_Resultado!BL245</f>
        <v>61996.949529999998</v>
      </c>
      <c r="AZ4" s="1">
        <f>PLANEL_GerCrit_Trim_Resultado!BM245</f>
        <v>57369.106910000002</v>
      </c>
      <c r="BA4" s="1">
        <f>PLANEL_GerCrit_Trim_Resultado!BN245</f>
        <v>48567.125590000003</v>
      </c>
      <c r="BB4" s="1">
        <f>PLANEL_GerCrit_Trim_Resultado!BO245</f>
        <v>49039.350310000002</v>
      </c>
      <c r="BC4" s="1">
        <f>PLANEL_GerCrit_Trim_Resultado!BP245</f>
        <v>64679.883809999999</v>
      </c>
      <c r="BD4" s="1">
        <f>PLANEL_GerCrit_Trim_Resultado!BQ245</f>
        <v>59796.944920000002</v>
      </c>
      <c r="BE4" s="1">
        <f>PLANEL_GerCrit_Trim_Resultado!BR245</f>
        <v>50462.120179999998</v>
      </c>
      <c r="BF4" s="1">
        <f>PLANEL_GerCrit_Trim_Resultado!BS245</f>
        <v>51476.296929999997</v>
      </c>
      <c r="BG4" s="1">
        <f>PLANEL_GerCrit_Trim_Resultado!BT245</f>
        <v>65266.772230000002</v>
      </c>
      <c r="BH4" s="1">
        <f>PLANEL_GerCrit_Trim_Resultado!BU245</f>
        <v>62407.636050000001</v>
      </c>
      <c r="BI4" s="1">
        <f>PLANEL_GerCrit_Trim_Resultado!BV245</f>
        <v>52000.684780000003</v>
      </c>
      <c r="BJ4" s="1">
        <f>PLANEL_GerCrit_Trim_Resultado!BW245</f>
        <v>51880.502030000003</v>
      </c>
      <c r="BK4" s="1">
        <f>PLANEL_GerCrit_Trim_Resultado!BX245</f>
        <v>65266.772230000002</v>
      </c>
      <c r="BL4" s="1">
        <f>PLANEL_GerCrit_Trim_Resultado!BY245</f>
        <v>62154.084540000003</v>
      </c>
      <c r="BM4" s="1">
        <f>PLANEL_GerCrit_Trim_Resultado!BZ245</f>
        <v>51474.64501</v>
      </c>
      <c r="BN4" s="1">
        <f>PLANEL_GerCrit_Trim_Resultado!CA245</f>
        <v>51880.502030000003</v>
      </c>
      <c r="BO4" s="1">
        <f>PLANEL_GerCrit_Trim_Resultado!CB245</f>
        <v>65266.772230000002</v>
      </c>
      <c r="BP4" s="1">
        <f>PLANEL_GerCrit_Trim_Resultado!CC245</f>
        <v>62871.956180000001</v>
      </c>
      <c r="BQ4" s="1">
        <f>PLANEL_GerCrit_Trim_Resultado!CD245</f>
        <v>51257.175389999997</v>
      </c>
      <c r="BR4" s="1">
        <f>PLANEL_GerCrit_Trim_Resultado!CE245</f>
        <v>51880.502030000003</v>
      </c>
      <c r="BS4" s="1">
        <f>PLANEL_GerCrit_Trim_Resultado!CF245</f>
        <v>65266.772230000002</v>
      </c>
      <c r="BT4" s="1">
        <f>PLANEL_GerCrit_Trim_Resultado!CG245</f>
        <v>62003.955049999997</v>
      </c>
      <c r="BU4" s="1">
        <f>PLANEL_GerCrit_Trim_Resultado!CH245</f>
        <v>50860.75131</v>
      </c>
      <c r="BV4" s="1">
        <f>PLANEL_GerCrit_Trim_Resultado!CI245</f>
        <v>51880.502030000003</v>
      </c>
      <c r="BW4" s="1">
        <f>PLANEL_GerCrit_Trim_Resultado!CJ245</f>
        <v>65651.738689999998</v>
      </c>
      <c r="BX4" s="1">
        <f>PLANEL_GerCrit_Trim_Resultado!CK245</f>
        <v>63420.99538</v>
      </c>
      <c r="BY4" s="1">
        <f>PLANEL_GerCrit_Trim_Resultado!CL245</f>
        <v>50842.58728</v>
      </c>
      <c r="BZ4" s="1">
        <f>PLANEL_GerCrit_Trim_Resultado!CM245</f>
        <v>52047.062180000001</v>
      </c>
      <c r="CA4" s="1">
        <f>PLANEL_GerCrit_Trim_Resultado!CN245</f>
        <v>67165.212599999999</v>
      </c>
      <c r="CB4" s="1">
        <f>PLANEL_GerCrit_Trim_Resultado!CO245</f>
        <v>63590.080759999997</v>
      </c>
      <c r="CC4" s="1">
        <f>PLANEL_GerCrit_Trim_Resultado!CP245</f>
        <v>51747.814610000001</v>
      </c>
      <c r="CD4" s="1">
        <f>PLANEL_GerCrit_Trim_Resultado!CQ245</f>
        <v>52701.883999999998</v>
      </c>
      <c r="CE4" s="1">
        <f>PLANEL_GerCrit_Trim_Resultado!CR245</f>
        <v>67165.212599999999</v>
      </c>
      <c r="CF4" s="1">
        <f>PLANEL_GerCrit_Trim_Resultado!CS245</f>
        <v>63669.797290000002</v>
      </c>
      <c r="CG4" s="1">
        <f>PLANEL_GerCrit_Trim_Resultado!CT245</f>
        <v>51184.957219999997</v>
      </c>
      <c r="CH4" s="1">
        <f>PLANEL_GerCrit_Trim_Resultado!CU245</f>
        <v>52701.883999999998</v>
      </c>
      <c r="CI4" s="1">
        <f>PLANEL_GerCrit_Trim_Resultado!CV245</f>
        <v>67165.212599999999</v>
      </c>
      <c r="CJ4" s="1">
        <f>PLANEL_GerCrit_Trim_Resultado!CW245</f>
        <v>63308.403559999999</v>
      </c>
      <c r="CK4" s="1">
        <f>PLANEL_GerCrit_Trim_Resultado!CX245</f>
        <v>50146.375789999998</v>
      </c>
      <c r="CL4" s="1">
        <f>PLANEL_GerCrit_Trim_Resultado!CY245</f>
        <v>52701.883999999998</v>
      </c>
      <c r="CM4" s="1">
        <f>PLANEL_GerCrit_Trim_Resultado!CZ245</f>
        <v>67165.212599999999</v>
      </c>
      <c r="CN4" s="1">
        <f>PLANEL_GerCrit_Trim_Resultado!DA245</f>
        <v>64307.36969</v>
      </c>
      <c r="CO4" s="1">
        <f>PLANEL_GerCrit_Trim_Resultado!DB245</f>
        <v>49157.23818</v>
      </c>
      <c r="CP4" s="1">
        <f>PLANEL_GerCrit_Trim_Resultado!DC245</f>
        <v>52701.883999999998</v>
      </c>
      <c r="CQ4" s="1">
        <f>PLANEL_GerCrit_Trim_Resultado!DD245</f>
        <v>67165.212599999999</v>
      </c>
      <c r="CR4" s="1">
        <f>PLANEL_GerCrit_Trim_Resultado!DE245</f>
        <v>63144.985540000001</v>
      </c>
      <c r="CS4" s="1">
        <f>PLANEL_GerCrit_Trim_Resultado!DF245</f>
        <v>46855.138740000002</v>
      </c>
      <c r="CT4" s="1">
        <f>PLANEL_GerCrit_Trim_Resultado!DG245</f>
        <v>52701.883999999998</v>
      </c>
      <c r="CU4" s="1">
        <f>PLANEL_GerCrit_Trim_Resultado!DH245</f>
        <v>67484.849189999994</v>
      </c>
      <c r="CV4" s="1">
        <f>PLANEL_GerCrit_Trim_Resultado!DI245</f>
        <v>63601.516739999999</v>
      </c>
      <c r="CW4" s="1">
        <f>PLANEL_GerCrit_Trim_Resultado!DJ245</f>
        <v>46972.15509</v>
      </c>
      <c r="CX4" s="1">
        <f>PLANEL_GerCrit_Trim_Resultado!DK245</f>
        <v>52893.672939999997</v>
      </c>
      <c r="CY4" s="68">
        <f>PLANEL_GerCrit_Trim_Resultado!DL245</f>
        <v>67484.849189999994</v>
      </c>
      <c r="CZ4" s="68">
        <f>PLANEL_GerCrit_Trim_Resultado!DM245</f>
        <v>61705.420299999998</v>
      </c>
      <c r="DA4" s="68">
        <f>PLANEL_GerCrit_Trim_Resultado!DN245</f>
        <v>46813.647969999998</v>
      </c>
      <c r="DB4" s="68">
        <f>PLANEL_GerCrit_Trim_Resultado!DO245</f>
        <v>52893.672939999997</v>
      </c>
      <c r="DC4" s="1">
        <f>PLANEL_GerCrit_Trim_Resultado!DP245</f>
        <v>67484.849189999994</v>
      </c>
      <c r="DD4" s="1">
        <f>PLANEL_GerCrit_Trim_Resultado!DQ245</f>
        <v>63625.400029999997</v>
      </c>
      <c r="DE4" s="1">
        <f>PLANEL_GerCrit_Trim_Resultado!DR245</f>
        <v>46682.769820000001</v>
      </c>
      <c r="DF4" s="1">
        <f>PLANEL_GerCrit_Trim_Resultado!DS245</f>
        <v>52893.672939999997</v>
      </c>
      <c r="DG4" s="1">
        <f>PLANEL_GerCrit_Trim_Resultado!DT245</f>
        <v>67484.849189999994</v>
      </c>
      <c r="DH4" s="1">
        <f>PLANEL_GerCrit_Trim_Resultado!DU245</f>
        <v>60943.641810000001</v>
      </c>
      <c r="DI4" s="1">
        <f>PLANEL_GerCrit_Trim_Resultado!DV245</f>
        <v>44345.6639</v>
      </c>
      <c r="DJ4" s="1">
        <f>PLANEL_GerCrit_Trim_Resultado!DW245</f>
        <v>52893.672939999997</v>
      </c>
      <c r="DK4" s="1">
        <f>PLANEL_GerCrit_Trim_Resultado!DX245</f>
        <v>67484.849189999994</v>
      </c>
      <c r="DL4" s="1">
        <f>PLANEL_GerCrit_Trim_Resultado!DY245</f>
        <v>62951.548880000002</v>
      </c>
      <c r="DM4" s="1">
        <f>PLANEL_GerCrit_Trim_Resultado!DZ245</f>
        <v>44408.403689999999</v>
      </c>
      <c r="DN4" s="1">
        <f>PLANEL_GerCrit_Trim_Resultado!EA245</f>
        <v>52893.672939999997</v>
      </c>
      <c r="DO4" s="1">
        <f>PLANEL_GerCrit_Trim_Resultado!EB245</f>
        <v>67484.849189999994</v>
      </c>
      <c r="DP4" s="1">
        <f>PLANEL_GerCrit_Trim_Resultado!EC245</f>
        <v>62873.650170000001</v>
      </c>
      <c r="DQ4" s="1">
        <f>PLANEL_GerCrit_Trim_Resultado!ED245</f>
        <v>42907.276899999997</v>
      </c>
      <c r="DR4" s="1">
        <f>PLANEL_GerCrit_Trim_Resultado!EE245</f>
        <v>52893.672939999997</v>
      </c>
      <c r="DS4" s="1">
        <f>PLANEL_GerCrit_Trim_Resultado!EF245</f>
        <v>67484.849189999994</v>
      </c>
      <c r="DT4" s="1">
        <f>PLANEL_GerCrit_Trim_Resultado!EG245</f>
        <v>58718.924980000003</v>
      </c>
      <c r="DU4" s="1">
        <f>PLANEL_GerCrit_Trim_Resultado!EH245</f>
        <v>40326.746700000003</v>
      </c>
      <c r="DV4" s="1">
        <f>PLANEL_GerCrit_Trim_Resultado!EI245</f>
        <v>52893.672939999997</v>
      </c>
      <c r="DW4" s="1">
        <f>PLANEL_GerCrit_Trim_Resultado!EJ245</f>
        <v>67484.849189999994</v>
      </c>
      <c r="DX4" s="1">
        <f>PLANEL_GerCrit_Trim_Resultado!EK245</f>
        <v>59405.984389999998</v>
      </c>
      <c r="DY4" s="1">
        <f>PLANEL_GerCrit_Trim_Resultado!EL245</f>
        <v>39293.726349999997</v>
      </c>
      <c r="DZ4" s="1">
        <f>PLANEL_GerCrit_Trim_Resultado!EM245</f>
        <v>52893.672939999997</v>
      </c>
      <c r="EA4" s="1">
        <f>PLANEL_GerCrit_Trim_Resultado!EN245</f>
        <v>67484.849189999994</v>
      </c>
      <c r="EB4" s="1">
        <f>PLANEL_GerCrit_Trim_Resultado!EO245</f>
        <v>60872.314559999999</v>
      </c>
      <c r="EC4" s="1">
        <f>PLANEL_GerCrit_Trim_Resultado!EP245</f>
        <v>37810.361620000003</v>
      </c>
      <c r="ED4" s="1">
        <f>PLANEL_GerCrit_Trim_Resultado!EQ245</f>
        <v>52893.672939999997</v>
      </c>
      <c r="EE4" s="1">
        <f>PLANEL_GerCrit_Trim_Resultado!ER245</f>
        <v>67484.849189999994</v>
      </c>
      <c r="EF4" s="1">
        <f>PLANEL_GerCrit_Trim_Resultado!ES245</f>
        <v>58261.94831</v>
      </c>
      <c r="EG4" s="1">
        <f>PLANEL_GerCrit_Trim_Resultado!ET245</f>
        <v>40526.975899999998</v>
      </c>
      <c r="EH4" s="1">
        <f>PLANEL_GerCrit_Trim_Resultado!EU245</f>
        <v>52893.672939999997</v>
      </c>
      <c r="EI4" s="1">
        <f>PLANEL_GerCrit_Trim_Resultado!EV245</f>
        <v>67484.849189999994</v>
      </c>
      <c r="EJ4" s="1">
        <f>PLANEL_GerCrit_Trim_Resultado!EW245</f>
        <v>56072.29552</v>
      </c>
      <c r="EK4" s="1">
        <f>PLANEL_GerCrit_Trim_Resultado!EX245</f>
        <v>39052.500010000003</v>
      </c>
      <c r="EL4" s="1">
        <f>PLANEL_GerCrit_Trim_Resultado!EY245</f>
        <v>52893.672939999997</v>
      </c>
      <c r="EM4" s="1">
        <f>PLANEL_GerCrit_Trim_Resultado!EZ245</f>
        <v>67484.849189999994</v>
      </c>
      <c r="EN4" s="1">
        <f>PLANEL_GerCrit_Trim_Resultado!FA245</f>
        <v>57014.410949999998</v>
      </c>
      <c r="EO4" s="1">
        <f>PLANEL_GerCrit_Trim_Resultado!FB245</f>
        <v>35813.874389999997</v>
      </c>
      <c r="EP4" s="1">
        <f>PLANEL_GerCrit_Trim_Resultado!FC245</f>
        <v>52893.672939999997</v>
      </c>
    </row>
    <row r="5" spans="2:258" x14ac:dyDescent="0.25">
      <c r="B5" s="16" t="s">
        <v>2</v>
      </c>
      <c r="C5" s="1">
        <f>PLANEL_GerCrit_Trim_Resultado!P257</f>
        <v>3010.8809059999999</v>
      </c>
      <c r="D5" s="1">
        <f>PLANEL_GerCrit_Trim_Resultado!Q257</f>
        <v>2805.1889420000002</v>
      </c>
      <c r="E5" s="1">
        <f>PLANEL_GerCrit_Trim_Resultado!R257</f>
        <v>2445.6321290000001</v>
      </c>
      <c r="F5" s="1">
        <f>PLANEL_GerCrit_Trim_Resultado!S257</f>
        <v>2714.1992009999999</v>
      </c>
      <c r="G5" s="1">
        <f>PLANEL_GerCrit_Trim_Resultado!T257</f>
        <v>3371.8391120000001</v>
      </c>
      <c r="H5" s="1">
        <f>PLANEL_GerCrit_Trim_Resultado!U257</f>
        <v>3150.4509950000001</v>
      </c>
      <c r="I5" s="1">
        <f>PLANEL_GerCrit_Trim_Resultado!V257</f>
        <v>2578.2613350000001</v>
      </c>
      <c r="J5" s="1">
        <f>PLANEL_GerCrit_Trim_Resultado!W257</f>
        <v>2906.3120899999999</v>
      </c>
      <c r="K5" s="1">
        <f>PLANEL_GerCrit_Trim_Resultado!X257</f>
        <v>3502.0154389999998</v>
      </c>
      <c r="L5" s="1">
        <f>PLANEL_GerCrit_Trim_Resultado!Y257</f>
        <v>3274.4050860000002</v>
      </c>
      <c r="M5" s="1">
        <f>PLANEL_GerCrit_Trim_Resultado!Z257</f>
        <v>2660.693225</v>
      </c>
      <c r="N5" s="1">
        <f>PLANEL_GerCrit_Trim_Resultado!AA257</f>
        <v>3015.8324349999998</v>
      </c>
      <c r="O5" s="1">
        <f>PLANEL_GerCrit_Trim_Resultado!AB257</f>
        <v>3622.53928</v>
      </c>
      <c r="P5" s="1">
        <f>PLANEL_GerCrit_Trim_Resultado!AC257</f>
        <v>3386.0758089999999</v>
      </c>
      <c r="Q5" s="1">
        <f>PLANEL_GerCrit_Trim_Resultado!AD257</f>
        <v>2760.0432289999999</v>
      </c>
      <c r="R5" s="1">
        <f>PLANEL_GerCrit_Trim_Resultado!AE257</f>
        <v>3123.1952759999999</v>
      </c>
      <c r="S5" s="1">
        <f>PLANEL_GerCrit_Trim_Resultado!AF257</f>
        <v>3692.7032140000001</v>
      </c>
      <c r="T5" s="1">
        <f>PLANEL_GerCrit_Trim_Resultado!AG257</f>
        <v>3355.5920230000002</v>
      </c>
      <c r="U5" s="1">
        <f>PLANEL_GerCrit_Trim_Resultado!AH257</f>
        <v>2870.078673</v>
      </c>
      <c r="V5" s="1">
        <f>PLANEL_GerCrit_Trim_Resultado!AI257</f>
        <v>3184.5163849999999</v>
      </c>
      <c r="W5" s="1">
        <f>PLANEL_GerCrit_Trim_Resultado!AJ257</f>
        <v>3835.548632</v>
      </c>
      <c r="X5" s="1">
        <f>PLANEL_GerCrit_Trim_Resultado!AK257</f>
        <v>3440.2805950000002</v>
      </c>
      <c r="Y5" s="1">
        <f>PLANEL_GerCrit_Trim_Resultado!AL257</f>
        <v>2934.2006689999998</v>
      </c>
      <c r="Z5" s="1">
        <f>PLANEL_GerCrit_Trim_Resultado!AM257</f>
        <v>3314.0706719999998</v>
      </c>
      <c r="AA5" s="1">
        <f>PLANEL_GerCrit_Trim_Resultado!AN257</f>
        <v>5330.8236770000003</v>
      </c>
      <c r="AB5" s="1">
        <f>PLANEL_GerCrit_Trim_Resultado!AO257</f>
        <v>4816.7556789999999</v>
      </c>
      <c r="AC5" s="1">
        <f>PLANEL_GerCrit_Trim_Resultado!AP257</f>
        <v>3959.452749</v>
      </c>
      <c r="AD5" s="1">
        <f>PLANEL_GerCrit_Trim_Resultado!AQ257</f>
        <v>4479.5186809999996</v>
      </c>
      <c r="AE5" s="1">
        <f>PLANEL_GerCrit_Trim_Resultado!AR257</f>
        <v>6464.026793</v>
      </c>
      <c r="AF5" s="1">
        <f>PLANEL_GerCrit_Trim_Resultado!AS257</f>
        <v>5971.0403839999999</v>
      </c>
      <c r="AG5" s="1">
        <f>PLANEL_GerCrit_Trim_Resultado!AT257</f>
        <v>4693.1903609999999</v>
      </c>
      <c r="AH5" s="1">
        <f>PLANEL_GerCrit_Trim_Resultado!AU257</f>
        <v>5363.7694110000002</v>
      </c>
      <c r="AI5" s="1">
        <f>PLANEL_GerCrit_Trim_Resultado!AV257</f>
        <v>6464.026793</v>
      </c>
      <c r="AJ5" s="1">
        <f>PLANEL_GerCrit_Trim_Resultado!AW257</f>
        <v>3592.7884669999999</v>
      </c>
      <c r="AK5" s="1">
        <f>PLANEL_GerCrit_Trim_Resultado!AX257</f>
        <v>4693.1903609999999</v>
      </c>
      <c r="AL5" s="1">
        <f>PLANEL_GerCrit_Trim_Resultado!AY257</f>
        <v>5363.7694110000002</v>
      </c>
      <c r="AM5" s="1">
        <f>PLANEL_GerCrit_Trim_Resultado!AZ257</f>
        <v>7938.1136029999998</v>
      </c>
      <c r="AN5" s="1">
        <f>PLANEL_GerCrit_Trim_Resultado!BA257</f>
        <v>4659.1101559999997</v>
      </c>
      <c r="AO5" s="1">
        <f>PLANEL_GerCrit_Trim_Resultado!BB257</f>
        <v>6399.1372419999998</v>
      </c>
      <c r="AP5" s="1">
        <f>PLANEL_GerCrit_Trim_Resultado!BC257</f>
        <v>6983.5825960000002</v>
      </c>
      <c r="AQ5" s="1">
        <f>PLANEL_GerCrit_Trim_Resultado!BD257</f>
        <v>7938.1136029999998</v>
      </c>
      <c r="AR5" s="1">
        <f>PLANEL_GerCrit_Trim_Resultado!BE257</f>
        <v>7433.2505449999999</v>
      </c>
      <c r="AS5" s="1">
        <f>PLANEL_GerCrit_Trim_Resultado!BF257</f>
        <v>6399.1372419999998</v>
      </c>
      <c r="AT5" s="1">
        <f>PLANEL_GerCrit_Trim_Resultado!BG257</f>
        <v>6983.5825960000002</v>
      </c>
      <c r="AU5" s="1">
        <f>PLANEL_GerCrit_Trim_Resultado!BH257</f>
        <v>7938.5063689999997</v>
      </c>
      <c r="AV5" s="1">
        <f>PLANEL_GerCrit_Trim_Resultado!BI257</f>
        <v>7435.3192959999997</v>
      </c>
      <c r="AW5" s="1">
        <f>PLANEL_GerCrit_Trim_Resultado!BJ257</f>
        <v>6286.5932830000002</v>
      </c>
      <c r="AX5" s="1">
        <f>PLANEL_GerCrit_Trim_Resultado!BK257</f>
        <v>6983.5825960000002</v>
      </c>
      <c r="AY5" s="1">
        <f>PLANEL_GerCrit_Trim_Resultado!BL257</f>
        <v>7938.5063689999997</v>
      </c>
      <c r="AZ5" s="1">
        <f>PLANEL_GerCrit_Trim_Resultado!BM257</f>
        <v>7533.5110599999998</v>
      </c>
      <c r="BA5" s="1">
        <f>PLANEL_GerCrit_Trim_Resultado!BN257</f>
        <v>6288.6971020000001</v>
      </c>
      <c r="BB5" s="1">
        <f>PLANEL_GerCrit_Trim_Resultado!BO257</f>
        <v>6983.5825960000002</v>
      </c>
      <c r="BC5" s="1">
        <f>PLANEL_GerCrit_Trim_Resultado!BP257</f>
        <v>7938.5063689999997</v>
      </c>
      <c r="BD5" s="1">
        <f>PLANEL_GerCrit_Trim_Resultado!BQ257</f>
        <v>7403.8880769999996</v>
      </c>
      <c r="BE5" s="1">
        <f>PLANEL_GerCrit_Trim_Resultado!BR257</f>
        <v>6343.3444250000002</v>
      </c>
      <c r="BF5" s="1">
        <f>PLANEL_GerCrit_Trim_Resultado!BS257</f>
        <v>6983.5825960000002</v>
      </c>
      <c r="BG5" s="1">
        <f>PLANEL_GerCrit_Trim_Resultado!BT257</f>
        <v>9150.8405299999995</v>
      </c>
      <c r="BH5" s="1">
        <f>PLANEL_GerCrit_Trim_Resultado!BU257</f>
        <v>7341.1021149999997</v>
      </c>
      <c r="BI5" s="1">
        <f>PLANEL_GerCrit_Trim_Resultado!BV257</f>
        <v>7184.1114100000004</v>
      </c>
      <c r="BJ5" s="1">
        <f>PLANEL_GerCrit_Trim_Resultado!BW257</f>
        <v>7929.5801419999998</v>
      </c>
      <c r="BK5" s="1">
        <f>PLANEL_GerCrit_Trim_Resultado!BX257</f>
        <v>9150.8405299999995</v>
      </c>
      <c r="BL5" s="1">
        <f>PLANEL_GerCrit_Trim_Resultado!BY257</f>
        <v>7633.0567430000001</v>
      </c>
      <c r="BM5" s="1">
        <f>PLANEL_GerCrit_Trim_Resultado!BZ257</f>
        <v>7184.1114100000004</v>
      </c>
      <c r="BN5" s="1">
        <f>PLANEL_GerCrit_Trim_Resultado!CA257</f>
        <v>7929.5801419999998</v>
      </c>
      <c r="BO5" s="1">
        <f>PLANEL_GerCrit_Trim_Resultado!CB257</f>
        <v>9150.8405299999995</v>
      </c>
      <c r="BP5" s="1">
        <f>PLANEL_GerCrit_Trim_Resultado!CC257</f>
        <v>7508.3931979999998</v>
      </c>
      <c r="BQ5" s="1">
        <f>PLANEL_GerCrit_Trim_Resultado!CD257</f>
        <v>7128.318593</v>
      </c>
      <c r="BR5" s="1">
        <f>PLANEL_GerCrit_Trim_Resultado!CE257</f>
        <v>7929.5801419999998</v>
      </c>
      <c r="BS5" s="1">
        <f>PLANEL_GerCrit_Trim_Resultado!CF257</f>
        <v>9150.8405299999995</v>
      </c>
      <c r="BT5" s="1">
        <f>PLANEL_GerCrit_Trim_Resultado!CG257</f>
        <v>8587.7900370000007</v>
      </c>
      <c r="BU5" s="1">
        <f>PLANEL_GerCrit_Trim_Resultado!CH257</f>
        <v>7184.1114100000004</v>
      </c>
      <c r="BV5" s="1">
        <f>PLANEL_GerCrit_Trim_Resultado!CI257</f>
        <v>7929.5801419999998</v>
      </c>
      <c r="BW5" s="1">
        <f>PLANEL_GerCrit_Trim_Resultado!CJ257</f>
        <v>9150.8405299999995</v>
      </c>
      <c r="BX5" s="1">
        <f>PLANEL_GerCrit_Trim_Resultado!CK257</f>
        <v>7533.3436380000003</v>
      </c>
      <c r="BY5" s="1">
        <f>PLANEL_GerCrit_Trim_Resultado!CL257</f>
        <v>7073.6712690000004</v>
      </c>
      <c r="BZ5" s="1">
        <f>PLANEL_GerCrit_Trim_Resultado!CM257</f>
        <v>7929.5801419999998</v>
      </c>
      <c r="CA5" s="1">
        <f>PLANEL_GerCrit_Trim_Resultado!CN257</f>
        <v>9150.8405299999995</v>
      </c>
      <c r="CB5" s="1">
        <f>PLANEL_GerCrit_Trim_Resultado!CO257</f>
        <v>8678.2679979999994</v>
      </c>
      <c r="CC5" s="1">
        <f>PLANEL_GerCrit_Trim_Resultado!CP257</f>
        <v>7128.318593</v>
      </c>
      <c r="CD5" s="1">
        <f>PLANEL_GerCrit_Trim_Resultado!CQ257</f>
        <v>7929.5801419999998</v>
      </c>
      <c r="CE5" s="1">
        <f>PLANEL_GerCrit_Trim_Resultado!CR257</f>
        <v>9150.8405299999995</v>
      </c>
      <c r="CF5" s="1">
        <f>PLANEL_GerCrit_Trim_Resultado!CS257</f>
        <v>8678.2679979999994</v>
      </c>
      <c r="CG5" s="1">
        <f>PLANEL_GerCrit_Trim_Resultado!CT257</f>
        <v>7184.1114100000004</v>
      </c>
      <c r="CH5" s="1">
        <f>PLANEL_GerCrit_Trim_Resultado!CU257</f>
        <v>7929.5801419999998</v>
      </c>
      <c r="CI5" s="1">
        <f>PLANEL_GerCrit_Trim_Resultado!CV257</f>
        <v>9150.8405299999995</v>
      </c>
      <c r="CJ5" s="1">
        <f>PLANEL_GerCrit_Trim_Resultado!CW257</f>
        <v>8676.4642179999992</v>
      </c>
      <c r="CK5" s="1">
        <f>PLANEL_GerCrit_Trim_Resultado!CX257</f>
        <v>7126.214774</v>
      </c>
      <c r="CL5" s="1">
        <f>PLANEL_GerCrit_Trim_Resultado!CY257</f>
        <v>7929.5801419999998</v>
      </c>
      <c r="CM5" s="1">
        <f>PLANEL_GerCrit_Trim_Resultado!CZ257</f>
        <v>9150.8405299999995</v>
      </c>
      <c r="CN5" s="1">
        <f>PLANEL_GerCrit_Trim_Resultado!DA257</f>
        <v>7535.31484</v>
      </c>
      <c r="CO5" s="1">
        <f>PLANEL_GerCrit_Trim_Resultado!DB257</f>
        <v>7129.464086</v>
      </c>
      <c r="CP5" s="1">
        <f>PLANEL_GerCrit_Trim_Resultado!DC257</f>
        <v>7929.5801419999998</v>
      </c>
      <c r="CQ5" s="1">
        <f>PLANEL_GerCrit_Trim_Resultado!DD257</f>
        <v>9150.8405299999995</v>
      </c>
      <c r="CR5" s="1">
        <f>PLANEL_GerCrit_Trim_Resultado!DE257</f>
        <v>7797.3630860000003</v>
      </c>
      <c r="CS5" s="1">
        <f>PLANEL_GerCrit_Trim_Resultado!DF257</f>
        <v>7071.5674499999996</v>
      </c>
      <c r="CT5" s="1">
        <f>PLANEL_GerCrit_Trim_Resultado!DG257</f>
        <v>7929.5801419999998</v>
      </c>
      <c r="CU5" s="1">
        <f>PLANEL_GerCrit_Trim_Resultado!DH257</f>
        <v>9150.8405299999995</v>
      </c>
      <c r="CV5" s="1">
        <f>PLANEL_GerCrit_Trim_Resultado!DI257</f>
        <v>7473.9660899999999</v>
      </c>
      <c r="CW5" s="1">
        <f>PLANEL_GerCrit_Trim_Resultado!DJ257</f>
        <v>7071.5674499999996</v>
      </c>
      <c r="CX5" s="1">
        <f>PLANEL_GerCrit_Trim_Resultado!DK257</f>
        <v>7929.5801419999998</v>
      </c>
      <c r="CY5" s="68">
        <f>PLANEL_GerCrit_Trim_Resultado!DL257</f>
        <v>9150.8405299999995</v>
      </c>
      <c r="CZ5" s="68">
        <f>PLANEL_GerCrit_Trim_Resultado!DM257</f>
        <v>8676.4642179999992</v>
      </c>
      <c r="DA5" s="68">
        <f>PLANEL_GerCrit_Trim_Resultado!DN257</f>
        <v>7071.5674499999996</v>
      </c>
      <c r="DB5" s="68">
        <f>PLANEL_GerCrit_Trim_Resultado!DO257</f>
        <v>7929.5801419999998</v>
      </c>
      <c r="DC5" s="1">
        <f>PLANEL_GerCrit_Trim_Resultado!DP257</f>
        <v>9150.8405299999995</v>
      </c>
      <c r="DD5" s="1">
        <f>PLANEL_GerCrit_Trim_Resultado!DQ257</f>
        <v>6607.2927399999999</v>
      </c>
      <c r="DE5" s="1">
        <f>PLANEL_GerCrit_Trim_Resultado!DR257</f>
        <v>6220.7207360000002</v>
      </c>
      <c r="DF5" s="1">
        <f>PLANEL_GerCrit_Trim_Resultado!DS257</f>
        <v>7929.5801419999998</v>
      </c>
      <c r="DG5" s="1">
        <f>PLANEL_GerCrit_Trim_Resultado!DT257</f>
        <v>9150.8405299999995</v>
      </c>
      <c r="DH5" s="1">
        <f>PLANEL_GerCrit_Trim_Resultado!DU257</f>
        <v>8585.818835</v>
      </c>
      <c r="DI5" s="1">
        <f>PLANEL_GerCrit_Trim_Resultado!DV257</f>
        <v>7031.0450540000002</v>
      </c>
      <c r="DJ5" s="1">
        <f>PLANEL_GerCrit_Trim_Resultado!DW257</f>
        <v>7929.5801419999998</v>
      </c>
      <c r="DK5" s="1">
        <f>PLANEL_GerCrit_Trim_Resultado!DX257</f>
        <v>9150.8405299999995</v>
      </c>
      <c r="DL5" s="1">
        <f>PLANEL_GerCrit_Trim_Resultado!DY257</f>
        <v>5868.5698659999998</v>
      </c>
      <c r="DM5" s="1">
        <f>PLANEL_GerCrit_Trim_Resultado!DZ257</f>
        <v>5429.1115</v>
      </c>
      <c r="DN5" s="1">
        <f>PLANEL_GerCrit_Trim_Resultado!EA257</f>
        <v>7929.5801419999998</v>
      </c>
      <c r="DO5" s="1">
        <f>PLANEL_GerCrit_Trim_Resultado!EB257</f>
        <v>9150.8405299999995</v>
      </c>
      <c r="DP5" s="1">
        <f>PLANEL_GerCrit_Trim_Resultado!EC257</f>
        <v>5373.7513070000005</v>
      </c>
      <c r="DQ5" s="1">
        <f>PLANEL_GerCrit_Trim_Resultado!ED257</f>
        <v>5621.5602209999997</v>
      </c>
      <c r="DR5" s="1">
        <f>PLANEL_GerCrit_Trim_Resultado!EE257</f>
        <v>7929.5801419999998</v>
      </c>
      <c r="DS5" s="1">
        <f>PLANEL_GerCrit_Trim_Resultado!EF257</f>
        <v>9150.8405299999995</v>
      </c>
      <c r="DT5" s="1">
        <f>PLANEL_GerCrit_Trim_Resultado!EG257</f>
        <v>8587.7900370000007</v>
      </c>
      <c r="DU5" s="1">
        <f>PLANEL_GerCrit_Trim_Resultado!EH257</f>
        <v>6323.8512760000003</v>
      </c>
      <c r="DV5" s="1">
        <f>PLANEL_GerCrit_Trim_Resultado!EI257</f>
        <v>7929.5801419999998</v>
      </c>
      <c r="DW5" s="1">
        <f>PLANEL_GerCrit_Trim_Resultado!EJ257</f>
        <v>9150.8405299999995</v>
      </c>
      <c r="DX5" s="1">
        <f>PLANEL_GerCrit_Trim_Resultado!EK257</f>
        <v>7110.4663799999998</v>
      </c>
      <c r="DY5" s="1">
        <f>PLANEL_GerCrit_Trim_Resultado!EL257</f>
        <v>5489.5838169999997</v>
      </c>
      <c r="DZ5" s="1">
        <f>PLANEL_GerCrit_Trim_Resultado!EM257</f>
        <v>7929.5801419999998</v>
      </c>
      <c r="EA5" s="1">
        <f>PLANEL_GerCrit_Trim_Resultado!EN257</f>
        <v>9150.8405299999995</v>
      </c>
      <c r="EB5" s="1">
        <f>PLANEL_GerCrit_Trim_Resultado!EO257</f>
        <v>5055.0961770000004</v>
      </c>
      <c r="EC5" s="1">
        <f>PLANEL_GerCrit_Trim_Resultado!EP257</f>
        <v>5629.7311200000004</v>
      </c>
      <c r="ED5" s="1">
        <f>PLANEL_GerCrit_Trim_Resultado!EQ257</f>
        <v>7929.5801419999998</v>
      </c>
      <c r="EE5" s="1">
        <f>PLANEL_GerCrit_Trim_Resultado!ER257</f>
        <v>9150.8405299999995</v>
      </c>
      <c r="EF5" s="1">
        <f>PLANEL_GerCrit_Trim_Resultado!ES257</f>
        <v>7025.2010989999999</v>
      </c>
      <c r="EG5" s="1">
        <f>PLANEL_GerCrit_Trim_Resultado!ET257</f>
        <v>1459.0332249999999</v>
      </c>
      <c r="EH5" s="1">
        <f>PLANEL_GerCrit_Trim_Resultado!EU257</f>
        <v>7929.5801419999998</v>
      </c>
      <c r="EI5" s="1">
        <f>PLANEL_GerCrit_Trim_Resultado!EV257</f>
        <v>9150.8405299999995</v>
      </c>
      <c r="EJ5" s="1">
        <f>PLANEL_GerCrit_Trim_Resultado!EW257</f>
        <v>8584.0150549999998</v>
      </c>
      <c r="EK5" s="1">
        <f>PLANEL_GerCrit_Trim_Resultado!EX257</f>
        <v>1507.4133320000001</v>
      </c>
      <c r="EL5" s="1">
        <f>PLANEL_GerCrit_Trim_Resultado!EY257</f>
        <v>7929.5801419999998</v>
      </c>
      <c r="EM5" s="1">
        <f>PLANEL_GerCrit_Trim_Resultado!EZ257</f>
        <v>9150.8405299999995</v>
      </c>
      <c r="EN5" s="1">
        <f>PLANEL_GerCrit_Trim_Resultado!FA257</f>
        <v>7018.8484520000002</v>
      </c>
      <c r="EO5" s="1">
        <f>PLANEL_GerCrit_Trim_Resultado!FB257</f>
        <v>3332.370676</v>
      </c>
      <c r="EP5" s="1">
        <f>PLANEL_GerCrit_Trim_Resultado!FC257</f>
        <v>7929.5801419999998</v>
      </c>
    </row>
    <row r="6" spans="2:258" x14ac:dyDescent="0.25">
      <c r="B6" s="16" t="s">
        <v>3</v>
      </c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  <c r="CS6" s="1"/>
      <c r="CT6" s="1"/>
      <c r="CU6" s="1"/>
      <c r="CV6" s="1"/>
      <c r="CW6" s="1"/>
      <c r="CX6" s="1"/>
      <c r="CY6" s="68"/>
      <c r="CZ6" s="68"/>
      <c r="DA6" s="68"/>
      <c r="DB6" s="68"/>
      <c r="DC6" s="1"/>
      <c r="DD6" s="1"/>
      <c r="DE6" s="1"/>
      <c r="DF6" s="1"/>
      <c r="DG6" s="1"/>
      <c r="DH6" s="1"/>
      <c r="DI6" s="1"/>
      <c r="DJ6" s="1"/>
      <c r="DK6" s="1"/>
      <c r="DL6" s="1"/>
      <c r="DM6" s="1"/>
      <c r="DN6" s="1"/>
      <c r="DO6" s="1"/>
      <c r="DP6" s="1"/>
      <c r="DQ6" s="1"/>
      <c r="DR6" s="1"/>
      <c r="DS6" s="1"/>
      <c r="DT6" s="1"/>
      <c r="DU6" s="1"/>
      <c r="DV6" s="1"/>
      <c r="DW6" s="1"/>
      <c r="DX6" s="1"/>
      <c r="DY6" s="1"/>
      <c r="DZ6" s="1"/>
      <c r="EA6" s="1"/>
      <c r="EB6" s="1"/>
      <c r="EC6" s="1"/>
      <c r="ED6" s="1"/>
      <c r="EE6" s="1"/>
      <c r="EF6" s="1"/>
      <c r="EG6" s="1"/>
      <c r="EH6" s="1"/>
      <c r="EI6" s="1"/>
      <c r="EJ6" s="1"/>
      <c r="EK6" s="1"/>
      <c r="EL6" s="1"/>
      <c r="EM6" s="1"/>
      <c r="EN6" s="1"/>
      <c r="EO6" s="1"/>
      <c r="EP6" s="1"/>
    </row>
    <row r="7" spans="2:258" x14ac:dyDescent="0.25">
      <c r="B7" s="17" t="s">
        <v>47</v>
      </c>
      <c r="C7" s="18">
        <f>PLANEL_GerCrit_Trim_Resultado!P149</f>
        <v>2332.6552069999998</v>
      </c>
      <c r="D7" s="18">
        <f>PLANEL_GerCrit_Trim_Resultado!Q149</f>
        <v>2332.6552069999998</v>
      </c>
      <c r="E7" s="18">
        <f>PLANEL_GerCrit_Trim_Resultado!R149</f>
        <v>0</v>
      </c>
      <c r="F7" s="18">
        <f>PLANEL_GerCrit_Trim_Resultado!S149</f>
        <v>2332.6552069999998</v>
      </c>
      <c r="G7" s="18">
        <f>PLANEL_GerCrit_Trim_Resultado!T149</f>
        <v>1694.316425</v>
      </c>
      <c r="H7" s="18">
        <f>PLANEL_GerCrit_Trim_Resultado!U149</f>
        <v>0</v>
      </c>
      <c r="I7" s="18">
        <f>PLANEL_GerCrit_Trim_Resultado!V149</f>
        <v>0</v>
      </c>
      <c r="J7" s="18">
        <f>PLANEL_GerCrit_Trim_Resultado!W149</f>
        <v>827.65446880000002</v>
      </c>
      <c r="K7" s="18">
        <f>PLANEL_GerCrit_Trim_Resultado!X149</f>
        <v>2332.6552069999998</v>
      </c>
      <c r="L7" s="18">
        <f>PLANEL_GerCrit_Trim_Resultado!Y149</f>
        <v>0</v>
      </c>
      <c r="M7" s="18">
        <f>PLANEL_GerCrit_Trim_Resultado!Z149</f>
        <v>0</v>
      </c>
      <c r="N7" s="18">
        <f>PLANEL_GerCrit_Trim_Resultado!AA149</f>
        <v>1471.349647</v>
      </c>
      <c r="O7" s="18">
        <f>PLANEL_GerCrit_Trim_Resultado!AB149</f>
        <v>134.28631279999999</v>
      </c>
      <c r="P7" s="18">
        <f>PLANEL_GerCrit_Trim_Resultado!AC149</f>
        <v>0</v>
      </c>
      <c r="Q7" s="18">
        <f>PLANEL_GerCrit_Trim_Resultado!AD149</f>
        <v>0</v>
      </c>
      <c r="R7" s="18">
        <f>PLANEL_GerCrit_Trim_Resultado!AE149</f>
        <v>82.258750000000006</v>
      </c>
      <c r="S7" s="18">
        <f>PLANEL_GerCrit_Trim_Resultado!AF149</f>
        <v>82.258750000000006</v>
      </c>
      <c r="T7" s="18">
        <f>PLANEL_GerCrit_Trim_Resultado!AG149</f>
        <v>0</v>
      </c>
      <c r="U7" s="18">
        <f>PLANEL_GerCrit_Trim_Resultado!AH149</f>
        <v>0</v>
      </c>
      <c r="V7" s="18">
        <f>PLANEL_GerCrit_Trim_Resultado!AI149</f>
        <v>660.05310999999995</v>
      </c>
      <c r="W7" s="18">
        <f>PLANEL_GerCrit_Trim_Resultado!AJ149</f>
        <v>0</v>
      </c>
      <c r="X7" s="18">
        <f>PLANEL_GerCrit_Trim_Resultado!AK149</f>
        <v>0</v>
      </c>
      <c r="Y7" s="18">
        <f>PLANEL_GerCrit_Trim_Resultado!AL149</f>
        <v>0</v>
      </c>
      <c r="Z7" s="18">
        <f>PLANEL_GerCrit_Trim_Resultado!AM149</f>
        <v>1011.218108</v>
      </c>
      <c r="AA7" s="18">
        <f>PLANEL_GerCrit_Trim_Resultado!AN149</f>
        <v>82.258750000000006</v>
      </c>
      <c r="AB7" s="18">
        <f>PLANEL_GerCrit_Trim_Resultado!AO149</f>
        <v>0</v>
      </c>
      <c r="AC7" s="18">
        <f>PLANEL_GerCrit_Trim_Resultado!AP149</f>
        <v>0</v>
      </c>
      <c r="AD7" s="18">
        <f>PLANEL_GerCrit_Trim_Resultado!AQ149</f>
        <v>1894.5023510000001</v>
      </c>
      <c r="AE7" s="18">
        <f>PLANEL_GerCrit_Trim_Resultado!AR149</f>
        <v>200.2194935</v>
      </c>
      <c r="AF7" s="18">
        <f>PLANEL_GerCrit_Trim_Resultado!AS149</f>
        <v>0</v>
      </c>
      <c r="AG7" s="18">
        <f>PLANEL_GerCrit_Trim_Resultado!AT149</f>
        <v>620.96404319999999</v>
      </c>
      <c r="AH7" s="18">
        <f>PLANEL_GerCrit_Trim_Resultado!AU149</f>
        <v>2332.6552069999998</v>
      </c>
      <c r="AI7" s="18">
        <f>PLANEL_GerCrit_Trim_Resultado!AV149</f>
        <v>660.05310999999995</v>
      </c>
      <c r="AJ7" s="18">
        <f>PLANEL_GerCrit_Trim_Resultado!AW149</f>
        <v>0</v>
      </c>
      <c r="AK7" s="18">
        <f>PLANEL_GerCrit_Trim_Resultado!AX149</f>
        <v>0</v>
      </c>
      <c r="AL7" s="18">
        <f>PLANEL_GerCrit_Trim_Resultado!AY149</f>
        <v>2129.405745</v>
      </c>
      <c r="AM7" s="18">
        <f>PLANEL_GerCrit_Trim_Resultado!AZ149</f>
        <v>660.05310999999995</v>
      </c>
      <c r="AN7" s="18">
        <f>PLANEL_GerCrit_Trim_Resultado!BA149</f>
        <v>0</v>
      </c>
      <c r="AO7" s="18">
        <f>PLANEL_GerCrit_Trim_Resultado!BB149</f>
        <v>0</v>
      </c>
      <c r="AP7" s="18">
        <f>PLANEL_GerCrit_Trim_Resultado!BC149</f>
        <v>1793.264124</v>
      </c>
      <c r="AQ7" s="18">
        <f>PLANEL_GerCrit_Trim_Resultado!BD149</f>
        <v>413.27686</v>
      </c>
      <c r="AR7" s="18">
        <f>PLANEL_GerCrit_Trim_Resultado!BE149</f>
        <v>0</v>
      </c>
      <c r="AS7" s="18">
        <f>PLANEL_GerCrit_Trim_Resultado!BF149</f>
        <v>0</v>
      </c>
      <c r="AT7" s="18">
        <f>PLANEL_GerCrit_Trim_Resultado!BG149</f>
        <v>1274.58242</v>
      </c>
      <c r="AU7" s="18">
        <f>PLANEL_GerCrit_Trim_Resultado!BH149</f>
        <v>413.27686</v>
      </c>
      <c r="AV7" s="18">
        <f>PLANEL_GerCrit_Trim_Resultado!BI149</f>
        <v>0</v>
      </c>
      <c r="AW7" s="18">
        <f>PLANEL_GerCrit_Trim_Resultado!BJ149</f>
        <v>0</v>
      </c>
      <c r="AX7" s="18">
        <f>PLANEL_GerCrit_Trim_Resultado!BK149</f>
        <v>413.27686</v>
      </c>
      <c r="AY7" s="18">
        <f>PLANEL_GerCrit_Trim_Resultado!BL149</f>
        <v>413.27686</v>
      </c>
      <c r="AZ7" s="18">
        <f>PLANEL_GerCrit_Trim_Resultado!BM149</f>
        <v>0</v>
      </c>
      <c r="BA7" s="18">
        <f>PLANEL_GerCrit_Trim_Resultado!BN149</f>
        <v>253.51309240000001</v>
      </c>
      <c r="BB7" s="18">
        <f>PLANEL_GerCrit_Trim_Resultado!BO149</f>
        <v>413.27686</v>
      </c>
      <c r="BC7" s="18">
        <f>PLANEL_GerCrit_Trim_Resultado!BP149</f>
        <v>413.27686</v>
      </c>
      <c r="BD7" s="18">
        <f>PLANEL_GerCrit_Trim_Resultado!BQ149</f>
        <v>0</v>
      </c>
      <c r="BE7" s="18">
        <f>PLANEL_GerCrit_Trim_Resultado!BR149</f>
        <v>385.21040169999998</v>
      </c>
      <c r="BF7" s="18">
        <f>PLANEL_GerCrit_Trim_Resultado!BS149</f>
        <v>413.27686</v>
      </c>
      <c r="BG7" s="18">
        <f>PLANEL_GerCrit_Trim_Resultado!BT149</f>
        <v>413.27686</v>
      </c>
      <c r="BH7" s="18">
        <f>PLANEL_GerCrit_Trim_Resultado!BU149</f>
        <v>0</v>
      </c>
      <c r="BI7" s="18">
        <f>PLANEL_GerCrit_Trim_Resultado!BV149</f>
        <v>413.27686</v>
      </c>
      <c r="BJ7" s="18">
        <f>PLANEL_GerCrit_Trim_Resultado!BW149</f>
        <v>413.27686</v>
      </c>
      <c r="BK7" s="18">
        <f>PLANEL_GerCrit_Trim_Resultado!BX149</f>
        <v>413.27686</v>
      </c>
      <c r="BL7" s="18">
        <f>PLANEL_GerCrit_Trim_Resultado!BY149</f>
        <v>0</v>
      </c>
      <c r="BM7" s="18">
        <f>PLANEL_GerCrit_Trim_Resultado!BZ149</f>
        <v>413.27686</v>
      </c>
      <c r="BN7" s="18">
        <f>PLANEL_GerCrit_Trim_Resultado!CA149</f>
        <v>413.27686</v>
      </c>
      <c r="BO7" s="18">
        <f>PLANEL_GerCrit_Trim_Resultado!CB149</f>
        <v>0</v>
      </c>
      <c r="BP7" s="18">
        <f>PLANEL_GerCrit_Trim_Resultado!CC149</f>
        <v>0</v>
      </c>
      <c r="BQ7" s="18">
        <f>PLANEL_GerCrit_Trim_Resultado!CD149</f>
        <v>0</v>
      </c>
      <c r="BR7" s="18">
        <f>PLANEL_GerCrit_Trim_Resultado!CE149</f>
        <v>0</v>
      </c>
      <c r="BS7" s="18">
        <f>PLANEL_GerCrit_Trim_Resultado!CF149</f>
        <v>0</v>
      </c>
      <c r="BT7" s="18">
        <f>PLANEL_GerCrit_Trim_Resultado!CG149</f>
        <v>0</v>
      </c>
      <c r="BU7" s="18">
        <f>PLANEL_GerCrit_Trim_Resultado!CH149</f>
        <v>0</v>
      </c>
      <c r="BV7" s="18">
        <f>PLANEL_GerCrit_Trim_Resultado!CI149</f>
        <v>0</v>
      </c>
      <c r="BW7" s="18">
        <f>PLANEL_GerCrit_Trim_Resultado!CJ149</f>
        <v>0</v>
      </c>
      <c r="BX7" s="18">
        <f>PLANEL_GerCrit_Trim_Resultado!CK149</f>
        <v>0</v>
      </c>
      <c r="BY7" s="18">
        <f>PLANEL_GerCrit_Trim_Resultado!CL149</f>
        <v>0</v>
      </c>
      <c r="BZ7" s="18">
        <f>PLANEL_GerCrit_Trim_Resultado!CM149</f>
        <v>0</v>
      </c>
      <c r="CA7" s="18">
        <f>PLANEL_GerCrit_Trim_Resultado!CN149</f>
        <v>0</v>
      </c>
      <c r="CB7" s="18">
        <f>PLANEL_GerCrit_Trim_Resultado!CO149</f>
        <v>0</v>
      </c>
      <c r="CC7" s="18">
        <f>PLANEL_GerCrit_Trim_Resultado!CP149</f>
        <v>0</v>
      </c>
      <c r="CD7" s="18">
        <f>PLANEL_GerCrit_Trim_Resultado!CQ149</f>
        <v>0</v>
      </c>
      <c r="CE7" s="18">
        <f>PLANEL_GerCrit_Trim_Resultado!CR149</f>
        <v>0</v>
      </c>
      <c r="CF7" s="18">
        <f>PLANEL_GerCrit_Trim_Resultado!CS149</f>
        <v>0</v>
      </c>
      <c r="CG7" s="18">
        <f>PLANEL_GerCrit_Trim_Resultado!CT149</f>
        <v>0</v>
      </c>
      <c r="CH7" s="18">
        <f>PLANEL_GerCrit_Trim_Resultado!CU149</f>
        <v>0</v>
      </c>
      <c r="CI7" s="18">
        <f>PLANEL_GerCrit_Trim_Resultado!CV149</f>
        <v>0</v>
      </c>
      <c r="CJ7" s="18">
        <f>PLANEL_GerCrit_Trim_Resultado!CW149</f>
        <v>0</v>
      </c>
      <c r="CK7" s="18">
        <f>PLANEL_GerCrit_Trim_Resultado!CX149</f>
        <v>0</v>
      </c>
      <c r="CL7" s="18">
        <f>PLANEL_GerCrit_Trim_Resultado!CY149</f>
        <v>0</v>
      </c>
      <c r="CM7" s="18">
        <f>PLANEL_GerCrit_Trim_Resultado!CZ149</f>
        <v>0</v>
      </c>
      <c r="CN7" s="18">
        <f>PLANEL_GerCrit_Trim_Resultado!DA149</f>
        <v>0</v>
      </c>
      <c r="CO7" s="18">
        <f>PLANEL_GerCrit_Trim_Resultado!DB149</f>
        <v>0</v>
      </c>
      <c r="CP7" s="18">
        <f>PLANEL_GerCrit_Trim_Resultado!DC149</f>
        <v>0</v>
      </c>
      <c r="CQ7" s="18">
        <f>PLANEL_GerCrit_Trim_Resultado!DD149</f>
        <v>0</v>
      </c>
      <c r="CR7" s="18">
        <f>PLANEL_GerCrit_Trim_Resultado!DE149</f>
        <v>0</v>
      </c>
      <c r="CS7" s="18">
        <f>PLANEL_GerCrit_Trim_Resultado!DF149</f>
        <v>0</v>
      </c>
      <c r="CT7" s="18">
        <f>PLANEL_GerCrit_Trim_Resultado!DG149</f>
        <v>0</v>
      </c>
      <c r="CU7" s="18">
        <f>PLANEL_GerCrit_Trim_Resultado!DH149</f>
        <v>0</v>
      </c>
      <c r="CV7" s="18">
        <f>PLANEL_GerCrit_Trim_Resultado!DI149</f>
        <v>0</v>
      </c>
      <c r="CW7" s="18">
        <f>PLANEL_GerCrit_Trim_Resultado!DJ149</f>
        <v>0</v>
      </c>
      <c r="CX7" s="18">
        <f>PLANEL_GerCrit_Trim_Resultado!DK149</f>
        <v>0</v>
      </c>
      <c r="CY7" s="69">
        <f>PLANEL_GerCrit_Trim_Resultado!DL149</f>
        <v>0</v>
      </c>
      <c r="CZ7" s="69">
        <f>PLANEL_GerCrit_Trim_Resultado!DM149</f>
        <v>0</v>
      </c>
      <c r="DA7" s="69">
        <f>PLANEL_GerCrit_Trim_Resultado!DN149</f>
        <v>0</v>
      </c>
      <c r="DB7" s="69">
        <f>PLANEL_GerCrit_Trim_Resultado!DO149</f>
        <v>0</v>
      </c>
      <c r="DC7" s="18">
        <f>PLANEL_GerCrit_Trim_Resultado!DP149</f>
        <v>0</v>
      </c>
      <c r="DD7" s="18">
        <f>PLANEL_GerCrit_Trim_Resultado!DQ149</f>
        <v>0</v>
      </c>
      <c r="DE7" s="18">
        <f>PLANEL_GerCrit_Trim_Resultado!DR149</f>
        <v>0</v>
      </c>
      <c r="DF7" s="18">
        <f>PLANEL_GerCrit_Trim_Resultado!DS149</f>
        <v>0</v>
      </c>
      <c r="DG7" s="18">
        <f>PLANEL_GerCrit_Trim_Resultado!DT149</f>
        <v>0</v>
      </c>
      <c r="DH7" s="18">
        <f>PLANEL_GerCrit_Trim_Resultado!DU149</f>
        <v>0</v>
      </c>
      <c r="DI7" s="18">
        <f>PLANEL_GerCrit_Trim_Resultado!DV149</f>
        <v>0</v>
      </c>
      <c r="DJ7" s="18">
        <f>PLANEL_GerCrit_Trim_Resultado!DW149</f>
        <v>0</v>
      </c>
      <c r="DK7" s="18">
        <f>PLANEL_GerCrit_Trim_Resultado!DX149</f>
        <v>0</v>
      </c>
      <c r="DL7" s="18">
        <f>PLANEL_GerCrit_Trim_Resultado!DY149</f>
        <v>0</v>
      </c>
      <c r="DM7" s="18">
        <f>PLANEL_GerCrit_Trim_Resultado!DZ149</f>
        <v>0</v>
      </c>
      <c r="DN7" s="18">
        <f>PLANEL_GerCrit_Trim_Resultado!EA149</f>
        <v>0</v>
      </c>
      <c r="DO7" s="18">
        <f>PLANEL_GerCrit_Trim_Resultado!EB149</f>
        <v>0</v>
      </c>
      <c r="DP7" s="18">
        <f>PLANEL_GerCrit_Trim_Resultado!EC149</f>
        <v>0</v>
      </c>
      <c r="DQ7" s="18">
        <f>PLANEL_GerCrit_Trim_Resultado!ED149</f>
        <v>0</v>
      </c>
      <c r="DR7" s="18">
        <f>PLANEL_GerCrit_Trim_Resultado!EE149</f>
        <v>0</v>
      </c>
      <c r="DS7" s="18">
        <f>PLANEL_GerCrit_Trim_Resultado!EF149</f>
        <v>0</v>
      </c>
      <c r="DT7" s="18">
        <f>PLANEL_GerCrit_Trim_Resultado!EG149</f>
        <v>0</v>
      </c>
      <c r="DU7" s="18">
        <f>PLANEL_GerCrit_Trim_Resultado!EH149</f>
        <v>0</v>
      </c>
      <c r="DV7" s="18">
        <f>PLANEL_GerCrit_Trim_Resultado!EI149</f>
        <v>0</v>
      </c>
      <c r="DW7" s="18">
        <f>PLANEL_GerCrit_Trim_Resultado!EJ149</f>
        <v>0</v>
      </c>
      <c r="DX7" s="18">
        <f>PLANEL_GerCrit_Trim_Resultado!EK149</f>
        <v>0</v>
      </c>
      <c r="DY7" s="18">
        <f>PLANEL_GerCrit_Trim_Resultado!EL149</f>
        <v>0</v>
      </c>
      <c r="DZ7" s="18">
        <f>PLANEL_GerCrit_Trim_Resultado!EM149</f>
        <v>0</v>
      </c>
      <c r="EA7" s="18">
        <f>PLANEL_GerCrit_Trim_Resultado!EN149</f>
        <v>0</v>
      </c>
      <c r="EB7" s="18">
        <f>PLANEL_GerCrit_Trim_Resultado!EO149</f>
        <v>0</v>
      </c>
      <c r="EC7" s="18">
        <f>PLANEL_GerCrit_Trim_Resultado!EP149</f>
        <v>0</v>
      </c>
      <c r="ED7" s="18">
        <f>PLANEL_GerCrit_Trim_Resultado!EQ149</f>
        <v>0</v>
      </c>
      <c r="EE7" s="18">
        <f>PLANEL_GerCrit_Trim_Resultado!ER149</f>
        <v>0</v>
      </c>
      <c r="EF7" s="18">
        <f>PLANEL_GerCrit_Trim_Resultado!ES149</f>
        <v>0</v>
      </c>
      <c r="EG7" s="18">
        <f>PLANEL_GerCrit_Trim_Resultado!ET149</f>
        <v>0</v>
      </c>
      <c r="EH7" s="18">
        <f>PLANEL_GerCrit_Trim_Resultado!EU149</f>
        <v>0</v>
      </c>
      <c r="EI7" s="18">
        <f>PLANEL_GerCrit_Trim_Resultado!EV149</f>
        <v>0</v>
      </c>
      <c r="EJ7" s="18">
        <f>PLANEL_GerCrit_Trim_Resultado!EW149</f>
        <v>0</v>
      </c>
      <c r="EK7" s="18">
        <f>PLANEL_GerCrit_Trim_Resultado!EX149</f>
        <v>0</v>
      </c>
      <c r="EL7" s="18">
        <f>PLANEL_GerCrit_Trim_Resultado!EY149</f>
        <v>0</v>
      </c>
      <c r="EM7" s="18">
        <f>PLANEL_GerCrit_Trim_Resultado!EZ149</f>
        <v>0</v>
      </c>
      <c r="EN7" s="18">
        <f>PLANEL_GerCrit_Trim_Resultado!FA149</f>
        <v>0</v>
      </c>
      <c r="EO7" s="18">
        <f>PLANEL_GerCrit_Trim_Resultado!FB149</f>
        <v>0</v>
      </c>
      <c r="EP7" s="18">
        <f>PLANEL_GerCrit_Trim_Resultado!FC149</f>
        <v>0</v>
      </c>
    </row>
    <row r="8" spans="2:258" x14ac:dyDescent="0.25">
      <c r="B8" s="17" t="s">
        <v>48</v>
      </c>
      <c r="C8" s="18">
        <f>PLANEL_GerCrit_Trim_Resultado!P113+PLANEL_GerCrit_Trim_Resultado!P125+PLANEL_GerCrit_Trim_Resultado!P137</f>
        <v>5569.3164299999999</v>
      </c>
      <c r="D8" s="18">
        <f>PLANEL_GerCrit_Trim_Resultado!Q113+PLANEL_GerCrit_Trim_Resultado!Q125+PLANEL_GerCrit_Trim_Resultado!Q137</f>
        <v>5569.3164299999999</v>
      </c>
      <c r="E8" s="18">
        <f>PLANEL_GerCrit_Trim_Resultado!R113+PLANEL_GerCrit_Trim_Resultado!R125+PLANEL_GerCrit_Trim_Resultado!R137</f>
        <v>3487.8538870000002</v>
      </c>
      <c r="F8" s="18">
        <f>PLANEL_GerCrit_Trim_Resultado!S113+PLANEL_GerCrit_Trim_Resultado!S125+PLANEL_GerCrit_Trim_Resultado!S137</f>
        <v>5714.1279009999998</v>
      </c>
      <c r="G8" s="18">
        <f>PLANEL_GerCrit_Trim_Resultado!T113+PLANEL_GerCrit_Trim_Resultado!T125+PLANEL_GerCrit_Trim_Resultado!T137</f>
        <v>6688.3913860000002</v>
      </c>
      <c r="H8" s="18">
        <f>PLANEL_GerCrit_Trim_Resultado!U113+PLANEL_GerCrit_Trim_Resultado!U125+PLANEL_GerCrit_Trim_Resultado!U137</f>
        <v>3981.5655969999998</v>
      </c>
      <c r="I8" s="18">
        <f>PLANEL_GerCrit_Trim_Resultado!V113+PLANEL_GerCrit_Trim_Resultado!V125+PLANEL_GerCrit_Trim_Resultado!V137</f>
        <v>3949.0905870000001</v>
      </c>
      <c r="J8" s="18">
        <f>PLANEL_GerCrit_Trim_Resultado!W113+PLANEL_GerCrit_Trim_Resultado!W125+PLANEL_GerCrit_Trim_Resultado!W137</f>
        <v>6285.5575369999997</v>
      </c>
      <c r="K8" s="18">
        <f>PLANEL_GerCrit_Trim_Resultado!X113+PLANEL_GerCrit_Trim_Resultado!X125+PLANEL_GerCrit_Trim_Resultado!X137</f>
        <v>6688.3913860000002</v>
      </c>
      <c r="L8" s="18">
        <f>PLANEL_GerCrit_Trim_Resultado!Y113+PLANEL_GerCrit_Trim_Resultado!Y125+PLANEL_GerCrit_Trim_Resultado!Y137</f>
        <v>4410.228615</v>
      </c>
      <c r="M8" s="18">
        <f>PLANEL_GerCrit_Trim_Resultado!Z113+PLANEL_GerCrit_Trim_Resultado!Z125+PLANEL_GerCrit_Trim_Resultado!Z137</f>
        <v>3981.5655969999998</v>
      </c>
      <c r="N8" s="18">
        <f>PLANEL_GerCrit_Trim_Resultado!AA113+PLANEL_GerCrit_Trim_Resultado!AA125+PLANEL_GerCrit_Trim_Resultado!AA137</f>
        <v>6353.3072730000004</v>
      </c>
      <c r="O8" s="18">
        <f>PLANEL_GerCrit_Trim_Resultado!AB113+PLANEL_GerCrit_Trim_Resultado!AB125+PLANEL_GerCrit_Trim_Resultado!AB137</f>
        <v>4902.7645039999998</v>
      </c>
      <c r="P8" s="18">
        <f>PLANEL_GerCrit_Trim_Resultado!AC113+PLANEL_GerCrit_Trim_Resultado!AC125+PLANEL_GerCrit_Trim_Resultado!AC137</f>
        <v>3962.127387</v>
      </c>
      <c r="Q8" s="18">
        <f>PLANEL_GerCrit_Trim_Resultado!AD113+PLANEL_GerCrit_Trim_Resultado!AD125+PLANEL_GerCrit_Trim_Resultado!AD137</f>
        <v>3962.127387</v>
      </c>
      <c r="R8" s="18">
        <f>PLANEL_GerCrit_Trim_Resultado!AE113+PLANEL_GerCrit_Trim_Resultado!AE125+PLANEL_GerCrit_Trim_Resultado!AE137</f>
        <v>4658.6712180000004</v>
      </c>
      <c r="S8" s="18">
        <f>PLANEL_GerCrit_Trim_Resultado!AF113+PLANEL_GerCrit_Trim_Resultado!AF125+PLANEL_GerCrit_Trim_Resultado!AF137</f>
        <v>4902.3080490000002</v>
      </c>
      <c r="T8" s="18">
        <f>PLANEL_GerCrit_Trim_Resultado!AG113+PLANEL_GerCrit_Trim_Resultado!AG125+PLANEL_GerCrit_Trim_Resultado!AG137</f>
        <v>3962.127387</v>
      </c>
      <c r="U8" s="18">
        <f>PLANEL_GerCrit_Trim_Resultado!AH113+PLANEL_GerCrit_Trim_Resultado!AH125+PLANEL_GerCrit_Trim_Resultado!AH137</f>
        <v>3994.6023970000001</v>
      </c>
      <c r="V8" s="18">
        <f>PLANEL_GerCrit_Trim_Resultado!AI113+PLANEL_GerCrit_Trim_Resultado!AI125+PLANEL_GerCrit_Trim_Resultado!AI137</f>
        <v>6281.164624</v>
      </c>
      <c r="W8" s="18">
        <f>PLANEL_GerCrit_Trim_Resultado!AJ113+PLANEL_GerCrit_Trim_Resultado!AJ125+PLANEL_GerCrit_Trim_Resultado!AJ137</f>
        <v>4582.3094719999999</v>
      </c>
      <c r="X8" s="18">
        <f>PLANEL_GerCrit_Trim_Resultado!AK113+PLANEL_GerCrit_Trim_Resultado!AK125+PLANEL_GerCrit_Trim_Resultado!AK137</f>
        <v>4582.3094719999999</v>
      </c>
      <c r="Y8" s="18">
        <f>PLANEL_GerCrit_Trim_Resultado!AL113+PLANEL_GerCrit_Trim_Resultado!AL125+PLANEL_GerCrit_Trim_Resultado!AL137</f>
        <v>4582.3094719999999</v>
      </c>
      <c r="Z8" s="18">
        <f>PLANEL_GerCrit_Trim_Resultado!AM113+PLANEL_GerCrit_Trim_Resultado!AM125+PLANEL_GerCrit_Trim_Resultado!AM137</f>
        <v>7503.9618190000001</v>
      </c>
      <c r="AA8" s="18">
        <f>PLANEL_GerCrit_Trim_Resultado!AN113+PLANEL_GerCrit_Trim_Resultado!AN125+PLANEL_GerCrit_Trim_Resultado!AN137</f>
        <v>5831.5853669999997</v>
      </c>
      <c r="AB8" s="18">
        <f>PLANEL_GerCrit_Trim_Resultado!AO113+PLANEL_GerCrit_Trim_Resultado!AO125+PLANEL_GerCrit_Trim_Resultado!AO137</f>
        <v>4549.8344619999998</v>
      </c>
      <c r="AC8" s="18">
        <f>PLANEL_GerCrit_Trim_Resultado!AP113+PLANEL_GerCrit_Trim_Resultado!AP125+PLANEL_GerCrit_Trim_Resultado!AP137</f>
        <v>4787.9543309999999</v>
      </c>
      <c r="AD8" s="18">
        <f>PLANEL_GerCrit_Trim_Resultado!AQ113+PLANEL_GerCrit_Trim_Resultado!AQ125+PLANEL_GerCrit_Trim_Resultado!AQ137</f>
        <v>7889.41482</v>
      </c>
      <c r="AE8" s="18">
        <f>PLANEL_GerCrit_Trim_Resultado!AR113+PLANEL_GerCrit_Trim_Resultado!AR125+PLANEL_GerCrit_Trim_Resultado!AR137</f>
        <v>6030.6064649999998</v>
      </c>
      <c r="AF8" s="18">
        <f>PLANEL_GerCrit_Trim_Resultado!AS113+PLANEL_GerCrit_Trim_Resultado!AS125+PLANEL_GerCrit_Trim_Resultado!AS137</f>
        <v>4211.3984010000004</v>
      </c>
      <c r="AG8" s="18">
        <f>PLANEL_GerCrit_Trim_Resultado!AT113+PLANEL_GerCrit_Trim_Resultado!AT125+PLANEL_GerCrit_Trim_Resultado!AT137</f>
        <v>5311.0171950000004</v>
      </c>
      <c r="AH8" s="18">
        <f>PLANEL_GerCrit_Trim_Resultado!AU113+PLANEL_GerCrit_Trim_Resultado!AU125+PLANEL_GerCrit_Trim_Resultado!AU137</f>
        <v>7518.7231449999999</v>
      </c>
      <c r="AI8" s="18">
        <f>PLANEL_GerCrit_Trim_Resultado!AV113+PLANEL_GerCrit_Trim_Resultado!AV125+PLANEL_GerCrit_Trim_Resultado!AV137</f>
        <v>6294.0794589999996</v>
      </c>
      <c r="AJ8" s="18">
        <f>PLANEL_GerCrit_Trim_Resultado!AW113+PLANEL_GerCrit_Trim_Resultado!AW125+PLANEL_GerCrit_Trim_Resultado!AW137</f>
        <v>4138.5995190000003</v>
      </c>
      <c r="AK8" s="18">
        <f>PLANEL_GerCrit_Trim_Resultado!AX113+PLANEL_GerCrit_Trim_Resultado!AX125+PLANEL_GerCrit_Trim_Resultado!AX137</f>
        <v>4747.4759199999999</v>
      </c>
      <c r="AL8" s="18">
        <f>PLANEL_GerCrit_Trim_Resultado!AY113+PLANEL_GerCrit_Trim_Resultado!AY125+PLANEL_GerCrit_Trim_Resultado!AY137</f>
        <v>7438.0754010000001</v>
      </c>
      <c r="AM8" s="18">
        <f>PLANEL_GerCrit_Trim_Resultado!AZ113+PLANEL_GerCrit_Trim_Resultado!AZ125+PLANEL_GerCrit_Trim_Resultado!AZ137</f>
        <v>5779.9674960000002</v>
      </c>
      <c r="AN8" s="18">
        <f>PLANEL_GerCrit_Trim_Resultado!BA113+PLANEL_GerCrit_Trim_Resultado!BA125+PLANEL_GerCrit_Trim_Resultado!BA137</f>
        <v>3928.2844230000001</v>
      </c>
      <c r="AO8" s="18">
        <f>PLANEL_GerCrit_Trim_Resultado!BB113+PLANEL_GerCrit_Trim_Resultado!BB125+PLANEL_GerCrit_Trim_Resultado!BB137</f>
        <v>4396.2530280000001</v>
      </c>
      <c r="AP8" s="18">
        <f>PLANEL_GerCrit_Trim_Resultado!BC113+PLANEL_GerCrit_Trim_Resultado!BC125+PLANEL_GerCrit_Trim_Resultado!BC137</f>
        <v>6836.2498839999998</v>
      </c>
      <c r="AQ8" s="18">
        <f>PLANEL_GerCrit_Trim_Resultado!BD113+PLANEL_GerCrit_Trim_Resultado!BD125+PLANEL_GerCrit_Trim_Resultado!BD137</f>
        <v>4261.7149579999996</v>
      </c>
      <c r="AR8" s="18">
        <f>PLANEL_GerCrit_Trim_Resultado!BE113+PLANEL_GerCrit_Trim_Resultado!BE125+PLANEL_GerCrit_Trim_Resultado!BE137</f>
        <v>2445.0225799999998</v>
      </c>
      <c r="AS8" s="18">
        <f>PLANEL_GerCrit_Trim_Resultado!BF113+PLANEL_GerCrit_Trim_Resultado!BF125+PLANEL_GerCrit_Trim_Resultado!BF137</f>
        <v>3167.5064689999999</v>
      </c>
      <c r="AT8" s="18">
        <f>PLANEL_GerCrit_Trim_Resultado!BG113+PLANEL_GerCrit_Trim_Resultado!BG125+PLANEL_GerCrit_Trim_Resultado!BG137</f>
        <v>4551.3107389999996</v>
      </c>
      <c r="AU8" s="18">
        <f>PLANEL_GerCrit_Trim_Resultado!BH113+PLANEL_GerCrit_Trim_Resultado!BH125+PLANEL_GerCrit_Trim_Resultado!BH137</f>
        <v>4126.7750020000003</v>
      </c>
      <c r="AV8" s="18">
        <f>PLANEL_GerCrit_Trim_Resultado!BI113+PLANEL_GerCrit_Trim_Resultado!BI125+PLANEL_GerCrit_Trim_Resultado!BI137</f>
        <v>2346.571747</v>
      </c>
      <c r="AW8" s="18">
        <f>PLANEL_GerCrit_Trim_Resultado!BJ113+PLANEL_GerCrit_Trim_Resultado!BJ125+PLANEL_GerCrit_Trim_Resultado!BJ137</f>
        <v>3278.0111900000002</v>
      </c>
      <c r="AX8" s="18">
        <f>PLANEL_GerCrit_Trim_Resultado!BK113+PLANEL_GerCrit_Trim_Resultado!BK125+PLANEL_GerCrit_Trim_Resultado!BK137</f>
        <v>4354.4090740000001</v>
      </c>
      <c r="AY8" s="18">
        <f>PLANEL_GerCrit_Trim_Resultado!BL113+PLANEL_GerCrit_Trim_Resultado!BL125+PLANEL_GerCrit_Trim_Resultado!BL137</f>
        <v>4181.5512600000002</v>
      </c>
      <c r="AZ8" s="18">
        <f>PLANEL_GerCrit_Trim_Resultado!BM113+PLANEL_GerCrit_Trim_Resultado!BM125+PLANEL_GerCrit_Trim_Resultado!BM137</f>
        <v>2314.0967369999998</v>
      </c>
      <c r="BA8" s="18">
        <f>PLANEL_GerCrit_Trim_Resultado!BN113+PLANEL_GerCrit_Trim_Resultado!BN125+PLANEL_GerCrit_Trim_Resultado!BN137</f>
        <v>3446.1805410000002</v>
      </c>
      <c r="BB8" s="18">
        <f>PLANEL_GerCrit_Trim_Resultado!BO113+PLANEL_GerCrit_Trim_Resultado!BO125+PLANEL_GerCrit_Trim_Resultado!BO137</f>
        <v>4409.1853330000004</v>
      </c>
      <c r="BC8" s="18">
        <f>PLANEL_GerCrit_Trim_Resultado!BP113+PLANEL_GerCrit_Trim_Resultado!BP125+PLANEL_GerCrit_Trim_Resultado!BP137</f>
        <v>4016.850089</v>
      </c>
      <c r="BD8" s="18">
        <f>PLANEL_GerCrit_Trim_Resultado!BQ113+PLANEL_GerCrit_Trim_Resultado!BQ125+PLANEL_GerCrit_Trim_Resultado!BQ137</f>
        <v>2231.7461509999998</v>
      </c>
      <c r="BE8" s="18">
        <f>PLANEL_GerCrit_Trim_Resultado!BR113+PLANEL_GerCrit_Trim_Resultado!BR125+PLANEL_GerCrit_Trim_Resultado!BR137</f>
        <v>3363.8299550000002</v>
      </c>
      <c r="BF8" s="18">
        <f>PLANEL_GerCrit_Trim_Resultado!BS113+PLANEL_GerCrit_Trim_Resultado!BS125+PLANEL_GerCrit_Trim_Resultado!BS137</f>
        <v>4244.4841610000003</v>
      </c>
      <c r="BG8" s="18">
        <f>PLANEL_GerCrit_Trim_Resultado!BT113+PLANEL_GerCrit_Trim_Resultado!BT125+PLANEL_GerCrit_Trim_Resultado!BT137</f>
        <v>3991.7391849999999</v>
      </c>
      <c r="BH8" s="18">
        <f>PLANEL_GerCrit_Trim_Resultado!BU113+PLANEL_GerCrit_Trim_Resultado!BU125+PLANEL_GerCrit_Trim_Resultado!BU137</f>
        <v>2231.7461509999998</v>
      </c>
      <c r="BI8" s="18">
        <f>PLANEL_GerCrit_Trim_Resultado!BV113+PLANEL_GerCrit_Trim_Resultado!BV125+PLANEL_GerCrit_Trim_Resultado!BV137</f>
        <v>3363.8299550000002</v>
      </c>
      <c r="BJ8" s="18">
        <f>PLANEL_GerCrit_Trim_Resultado!BW113+PLANEL_GerCrit_Trim_Resultado!BW125+PLANEL_GerCrit_Trim_Resultado!BW137</f>
        <v>4244.4841610000003</v>
      </c>
      <c r="BK8" s="18">
        <f>PLANEL_GerCrit_Trim_Resultado!BX113+PLANEL_GerCrit_Trim_Resultado!BX125+PLANEL_GerCrit_Trim_Resultado!BX137</f>
        <v>4016.850089</v>
      </c>
      <c r="BL8" s="18">
        <f>PLANEL_GerCrit_Trim_Resultado!BY113+PLANEL_GerCrit_Trim_Resultado!BY125+PLANEL_GerCrit_Trim_Resultado!BY137</f>
        <v>2231.7461509999998</v>
      </c>
      <c r="BM8" s="18">
        <f>PLANEL_GerCrit_Trim_Resultado!BZ113+PLANEL_GerCrit_Trim_Resultado!BZ125+PLANEL_GerCrit_Trim_Resultado!BZ137</f>
        <v>3363.8299550000002</v>
      </c>
      <c r="BN8" s="18">
        <f>PLANEL_GerCrit_Trim_Resultado!CA113+PLANEL_GerCrit_Trim_Resultado!CA125+PLANEL_GerCrit_Trim_Resultado!CA137</f>
        <v>4244.4841610000003</v>
      </c>
      <c r="BO8" s="18">
        <f>PLANEL_GerCrit_Trim_Resultado!CB113+PLANEL_GerCrit_Trim_Resultado!CB125+PLANEL_GerCrit_Trim_Resultado!CB137</f>
        <v>2909.1895730000001</v>
      </c>
      <c r="BP8" s="18">
        <f>PLANEL_GerCrit_Trim_Resultado!CC113+PLANEL_GerCrit_Trim_Resultado!CC125+PLANEL_GerCrit_Trim_Resultado!CC137</f>
        <v>1508.5521349999999</v>
      </c>
      <c r="BQ8" s="18">
        <f>PLANEL_GerCrit_Trim_Resultado!CD113+PLANEL_GerCrit_Trim_Resultado!CD125+PLANEL_GerCrit_Trim_Resultado!CD137</f>
        <v>2012.0761540000001</v>
      </c>
      <c r="BR8" s="18">
        <f>PLANEL_GerCrit_Trim_Resultado!CE113+PLANEL_GerCrit_Trim_Resultado!CE125+PLANEL_GerCrit_Trim_Resultado!CE137</f>
        <v>3055.0759159999998</v>
      </c>
      <c r="BS8" s="18">
        <f>PLANEL_GerCrit_Trim_Resultado!CF113+PLANEL_GerCrit_Trim_Resultado!CF125+PLANEL_GerCrit_Trim_Resultado!CF137</f>
        <v>2909.1895730000001</v>
      </c>
      <c r="BT8" s="18">
        <f>PLANEL_GerCrit_Trim_Resultado!CG113+PLANEL_GerCrit_Trim_Resultado!CG125+PLANEL_GerCrit_Trim_Resultado!CG137</f>
        <v>1508.5521349999999</v>
      </c>
      <c r="BU8" s="18">
        <f>PLANEL_GerCrit_Trim_Resultado!CH113+PLANEL_GerCrit_Trim_Resultado!CH125+PLANEL_GerCrit_Trim_Resultado!CH137</f>
        <v>2012.0761540000001</v>
      </c>
      <c r="BV8" s="18">
        <f>PLANEL_GerCrit_Trim_Resultado!CI113+PLANEL_GerCrit_Trim_Resultado!CI125+PLANEL_GerCrit_Trim_Resultado!CI137</f>
        <v>3055.0759159999998</v>
      </c>
      <c r="BW8" s="18">
        <f>PLANEL_GerCrit_Trim_Resultado!CJ113+PLANEL_GerCrit_Trim_Resultado!CJ125+PLANEL_GerCrit_Trim_Resultado!CJ137</f>
        <v>3055.0759159999998</v>
      </c>
      <c r="BX8" s="18">
        <f>PLANEL_GerCrit_Trim_Resultado!CK113+PLANEL_GerCrit_Trim_Resultado!CK125+PLANEL_GerCrit_Trim_Resultado!CK137</f>
        <v>1508.5521349999999</v>
      </c>
      <c r="BY8" s="18">
        <f>PLANEL_GerCrit_Trim_Resultado!CL113+PLANEL_GerCrit_Trim_Resultado!CL125+PLANEL_GerCrit_Trim_Resultado!CL137</f>
        <v>2012.0761540000001</v>
      </c>
      <c r="BZ8" s="18">
        <f>PLANEL_GerCrit_Trim_Resultado!CM113+PLANEL_GerCrit_Trim_Resultado!CM125+PLANEL_GerCrit_Trim_Resultado!CM137</f>
        <v>3055.0759159999998</v>
      </c>
      <c r="CA8" s="18">
        <f>PLANEL_GerCrit_Trim_Resultado!CN113+PLANEL_GerCrit_Trim_Resultado!CN125+PLANEL_GerCrit_Trim_Resultado!CN137</f>
        <v>1920.0498769999999</v>
      </c>
      <c r="CB8" s="18">
        <f>PLANEL_GerCrit_Trim_Resultado!CO113+PLANEL_GerCrit_Trim_Resultado!CO125+PLANEL_GerCrit_Trim_Resultado!CO137</f>
        <v>1013.982287</v>
      </c>
      <c r="CC8" s="18">
        <f>PLANEL_GerCrit_Trim_Resultado!CP113+PLANEL_GerCrit_Trim_Resultado!CP125+PLANEL_GerCrit_Trim_Resultado!CP137</f>
        <v>1267.0297439999999</v>
      </c>
      <c r="CD8" s="18">
        <f>PLANEL_GerCrit_Trim_Resultado!CQ113+PLANEL_GerCrit_Trim_Resultado!CQ125+PLANEL_GerCrit_Trim_Resultado!CQ137</f>
        <v>2065.9362190000002</v>
      </c>
      <c r="CE8" s="18">
        <f>PLANEL_GerCrit_Trim_Resultado!CR113+PLANEL_GerCrit_Trim_Resultado!CR125+PLANEL_GerCrit_Trim_Resultado!CR137</f>
        <v>2065.9362190000002</v>
      </c>
      <c r="CF8" s="18">
        <f>PLANEL_GerCrit_Trim_Resultado!CS113+PLANEL_GerCrit_Trim_Resultado!CS125+PLANEL_GerCrit_Trim_Resultado!CS137</f>
        <v>1013.982287</v>
      </c>
      <c r="CG8" s="18">
        <f>PLANEL_GerCrit_Trim_Resultado!CT113+PLANEL_GerCrit_Trim_Resultado!CT125+PLANEL_GerCrit_Trim_Resultado!CT137</f>
        <v>1267.0297439999999</v>
      </c>
      <c r="CH8" s="18">
        <f>PLANEL_GerCrit_Trim_Resultado!CU113+PLANEL_GerCrit_Trim_Resultado!CU125+PLANEL_GerCrit_Trim_Resultado!CU137</f>
        <v>1920.0498769999999</v>
      </c>
      <c r="CI8" s="18">
        <f>PLANEL_GerCrit_Trim_Resultado!CV113+PLANEL_GerCrit_Trim_Resultado!CV125+PLANEL_GerCrit_Trim_Resultado!CV137</f>
        <v>2065.9362190000002</v>
      </c>
      <c r="CJ8" s="18">
        <f>PLANEL_GerCrit_Trim_Resultado!CW113+PLANEL_GerCrit_Trim_Resultado!CW125+PLANEL_GerCrit_Trim_Resultado!CW137</f>
        <v>1013.982287</v>
      </c>
      <c r="CK8" s="18">
        <f>PLANEL_GerCrit_Trim_Resultado!CX113+PLANEL_GerCrit_Trim_Resultado!CX125+PLANEL_GerCrit_Trim_Resultado!CX137</f>
        <v>1267.0297439999999</v>
      </c>
      <c r="CL8" s="18">
        <f>PLANEL_GerCrit_Trim_Resultado!CY113+PLANEL_GerCrit_Trim_Resultado!CY125+PLANEL_GerCrit_Trim_Resultado!CY137</f>
        <v>1920.0498769999999</v>
      </c>
      <c r="CM8" s="18">
        <f>PLANEL_GerCrit_Trim_Resultado!CZ113+PLANEL_GerCrit_Trim_Resultado!CZ125+PLANEL_GerCrit_Trim_Resultado!CZ137</f>
        <v>1543.5010070000001</v>
      </c>
      <c r="CN8" s="18">
        <f>PLANEL_GerCrit_Trim_Resultado!DA113+PLANEL_GerCrit_Trim_Resultado!DA125+PLANEL_GerCrit_Trim_Resultado!DA137</f>
        <v>744.59453180000003</v>
      </c>
      <c r="CO8" s="18">
        <f>PLANEL_GerCrit_Trim_Resultado!DB113+PLANEL_GerCrit_Trim_Resultado!DB125+PLANEL_GerCrit_Trim_Resultado!DB137</f>
        <v>744.59453180000003</v>
      </c>
      <c r="CP8" s="18">
        <f>PLANEL_GerCrit_Trim_Resultado!DC113+PLANEL_GerCrit_Trim_Resultado!DC125+PLANEL_GerCrit_Trim_Resultado!DC137</f>
        <v>1397.6146650000001</v>
      </c>
      <c r="CQ8" s="18">
        <f>PLANEL_GerCrit_Trim_Resultado!DD113+PLANEL_GerCrit_Trim_Resultado!DD125+PLANEL_GerCrit_Trim_Resultado!DD137</f>
        <v>1543.5010070000001</v>
      </c>
      <c r="CR8" s="18">
        <f>PLANEL_GerCrit_Trim_Resultado!DE113+PLANEL_GerCrit_Trim_Resultado!DE125+PLANEL_GerCrit_Trim_Resultado!DE137</f>
        <v>744.59453180000003</v>
      </c>
      <c r="CS8" s="18">
        <f>PLANEL_GerCrit_Trim_Resultado!DF113+PLANEL_GerCrit_Trim_Resultado!DF125+PLANEL_GerCrit_Trim_Resultado!DF137</f>
        <v>744.59453180000003</v>
      </c>
      <c r="CT8" s="18">
        <f>PLANEL_GerCrit_Trim_Resultado!DG113+PLANEL_GerCrit_Trim_Resultado!DG125+PLANEL_GerCrit_Trim_Resultado!DG137</f>
        <v>1397.6146650000001</v>
      </c>
      <c r="CU8" s="18">
        <f>PLANEL_GerCrit_Trim_Resultado!DH113+PLANEL_GerCrit_Trim_Resultado!DH125+PLANEL_GerCrit_Trim_Resultado!DH137</f>
        <v>1517.4274069999999</v>
      </c>
      <c r="CV8" s="18">
        <f>PLANEL_GerCrit_Trim_Resultado!DI113+PLANEL_GerCrit_Trim_Resultado!DI125+PLANEL_GerCrit_Trim_Resultado!DI137</f>
        <v>731.55773180000006</v>
      </c>
      <c r="CW8" s="18">
        <f>PLANEL_GerCrit_Trim_Resultado!DJ113+PLANEL_GerCrit_Trim_Resultado!DJ125+PLANEL_GerCrit_Trim_Resultado!DJ137</f>
        <v>731.55773180000006</v>
      </c>
      <c r="CX8" s="18">
        <f>PLANEL_GerCrit_Trim_Resultado!DK113+PLANEL_GerCrit_Trim_Resultado!DK125+PLANEL_GerCrit_Trim_Resultado!DK137</f>
        <v>1371.5410649999999</v>
      </c>
      <c r="CY8" s="69">
        <f>PLANEL_GerCrit_Trim_Resultado!DL113+PLANEL_GerCrit_Trim_Resultado!DL125+PLANEL_GerCrit_Trim_Resultado!DL137</f>
        <v>1517.4274069999999</v>
      </c>
      <c r="CZ8" s="69">
        <f>PLANEL_GerCrit_Trim_Resultado!DM113+PLANEL_GerCrit_Trim_Resultado!DM125+PLANEL_GerCrit_Trim_Resultado!DM137</f>
        <v>731.55773180000006</v>
      </c>
      <c r="DA8" s="69">
        <f>PLANEL_GerCrit_Trim_Resultado!DN113+PLANEL_GerCrit_Trim_Resultado!DN125+PLANEL_GerCrit_Trim_Resultado!DN137</f>
        <v>731.55773180000006</v>
      </c>
      <c r="DB8" s="69">
        <f>PLANEL_GerCrit_Trim_Resultado!DO113+PLANEL_GerCrit_Trim_Resultado!DO125+PLANEL_GerCrit_Trim_Resultado!DO137</f>
        <v>1371.5410649999999</v>
      </c>
      <c r="DC8" s="18">
        <f>PLANEL_GerCrit_Trim_Resultado!DP113+PLANEL_GerCrit_Trim_Resultado!DP125+PLANEL_GerCrit_Trim_Resultado!DP137</f>
        <v>342.47757319999999</v>
      </c>
      <c r="DD8" s="18">
        <f>PLANEL_GerCrit_Trim_Resultado!DQ113+PLANEL_GerCrit_Trim_Resultado!DQ125+PLANEL_GerCrit_Trim_Resultado!DQ137</f>
        <v>143.85065729999999</v>
      </c>
      <c r="DE8" s="18">
        <f>PLANEL_GerCrit_Trim_Resultado!DR113+PLANEL_GerCrit_Trim_Resultado!DR125+PLANEL_GerCrit_Trim_Resultado!DR137</f>
        <v>143.85065729999999</v>
      </c>
      <c r="DF8" s="18">
        <f>PLANEL_GerCrit_Trim_Resultado!DS113+PLANEL_GerCrit_Trim_Resultado!DS125+PLANEL_GerCrit_Trim_Resultado!DS137</f>
        <v>143.85065729999999</v>
      </c>
      <c r="DG8" s="18">
        <f>PLANEL_GerCrit_Trim_Resultado!DT113+PLANEL_GerCrit_Trim_Resultado!DT125+PLANEL_GerCrit_Trim_Resultado!DT137</f>
        <v>342.47757319999999</v>
      </c>
      <c r="DH8" s="18">
        <f>PLANEL_GerCrit_Trim_Resultado!DU113+PLANEL_GerCrit_Trim_Resultado!DU125+PLANEL_GerCrit_Trim_Resultado!DU137</f>
        <v>143.85065729999999</v>
      </c>
      <c r="DI8" s="18">
        <f>PLANEL_GerCrit_Trim_Resultado!DV113+PLANEL_GerCrit_Trim_Resultado!DV125+PLANEL_GerCrit_Trim_Resultado!DV137</f>
        <v>143.85065729999999</v>
      </c>
      <c r="DJ8" s="18">
        <f>PLANEL_GerCrit_Trim_Resultado!DW113+PLANEL_GerCrit_Trim_Resultado!DW125+PLANEL_GerCrit_Trim_Resultado!DW137</f>
        <v>198.6269159</v>
      </c>
      <c r="DK8" s="18">
        <f>PLANEL_GerCrit_Trim_Resultado!DX113+PLANEL_GerCrit_Trim_Resultado!DX125+PLANEL_GerCrit_Trim_Resultado!DX137</f>
        <v>342.47757319999999</v>
      </c>
      <c r="DL8" s="18">
        <f>PLANEL_GerCrit_Trim_Resultado!DY113+PLANEL_GerCrit_Trim_Resultado!DY125+PLANEL_GerCrit_Trim_Resultado!DY137</f>
        <v>143.85065729999999</v>
      </c>
      <c r="DM8" s="18">
        <f>PLANEL_GerCrit_Trim_Resultado!DZ113+PLANEL_GerCrit_Trim_Resultado!DZ125+PLANEL_GerCrit_Trim_Resultado!DZ137</f>
        <v>143.85065729999999</v>
      </c>
      <c r="DN8" s="18">
        <f>PLANEL_GerCrit_Trim_Resultado!EA113+PLANEL_GerCrit_Trim_Resultado!EA125+PLANEL_GerCrit_Trim_Resultado!EA137</f>
        <v>143.85065729999999</v>
      </c>
      <c r="DO8" s="18">
        <f>PLANEL_GerCrit_Trim_Resultado!EB113+PLANEL_GerCrit_Trim_Resultado!EB125+PLANEL_GerCrit_Trim_Resultado!EB137</f>
        <v>342.47757319999999</v>
      </c>
      <c r="DP8" s="18">
        <f>PLANEL_GerCrit_Trim_Resultado!EC113+PLANEL_GerCrit_Trim_Resultado!EC125+PLANEL_GerCrit_Trim_Resultado!EC137</f>
        <v>143.85065729999999</v>
      </c>
      <c r="DQ8" s="18">
        <f>PLANEL_GerCrit_Trim_Resultado!ED113+PLANEL_GerCrit_Trim_Resultado!ED125+PLANEL_GerCrit_Trim_Resultado!ED137</f>
        <v>143.85065729999999</v>
      </c>
      <c r="DR8" s="18">
        <f>PLANEL_GerCrit_Trim_Resultado!EE113+PLANEL_GerCrit_Trim_Resultado!EE125+PLANEL_GerCrit_Trim_Resultado!EE137</f>
        <v>143.85065729999999</v>
      </c>
      <c r="DS8" s="18">
        <f>PLANEL_GerCrit_Trim_Resultado!EF113+PLANEL_GerCrit_Trim_Resultado!EF125+PLANEL_GerCrit_Trim_Resultado!EF137</f>
        <v>54.776258640000002</v>
      </c>
      <c r="DT8" s="18">
        <f>PLANEL_GerCrit_Trim_Resultado!EG113+PLANEL_GerCrit_Trim_Resultado!EG125+PLANEL_GerCrit_Trim_Resultado!EG137</f>
        <v>0</v>
      </c>
      <c r="DU8" s="18">
        <f>PLANEL_GerCrit_Trim_Resultado!EH113+PLANEL_GerCrit_Trim_Resultado!EH125+PLANEL_GerCrit_Trim_Resultado!EH137</f>
        <v>0</v>
      </c>
      <c r="DV8" s="18">
        <f>PLANEL_GerCrit_Trim_Resultado!EI113+PLANEL_GerCrit_Trim_Resultado!EI125+PLANEL_GerCrit_Trim_Resultado!EI137</f>
        <v>0</v>
      </c>
      <c r="DW8" s="18">
        <f>PLANEL_GerCrit_Trim_Resultado!EJ113+PLANEL_GerCrit_Trim_Resultado!EJ125+PLANEL_GerCrit_Trim_Resultado!EJ137</f>
        <v>54.776258640000002</v>
      </c>
      <c r="DX8" s="18">
        <f>PLANEL_GerCrit_Trim_Resultado!EK113+PLANEL_GerCrit_Trim_Resultado!EK125+PLANEL_GerCrit_Trim_Resultado!EK137</f>
        <v>0</v>
      </c>
      <c r="DY8" s="18">
        <f>PLANEL_GerCrit_Trim_Resultado!EL113+PLANEL_GerCrit_Trim_Resultado!EL125+PLANEL_GerCrit_Trim_Resultado!EL137</f>
        <v>0</v>
      </c>
      <c r="DZ8" s="18">
        <f>PLANEL_GerCrit_Trim_Resultado!EM113+PLANEL_GerCrit_Trim_Resultado!EM125+PLANEL_GerCrit_Trim_Resultado!EM137</f>
        <v>0</v>
      </c>
      <c r="EA8" s="18">
        <f>PLANEL_GerCrit_Trim_Resultado!EN113+PLANEL_GerCrit_Trim_Resultado!EN125+PLANEL_GerCrit_Trim_Resultado!EN137</f>
        <v>54.776258640000002</v>
      </c>
      <c r="EB8" s="18">
        <f>PLANEL_GerCrit_Trim_Resultado!EO113+PLANEL_GerCrit_Trim_Resultado!EO125+PLANEL_GerCrit_Trim_Resultado!EO137</f>
        <v>0</v>
      </c>
      <c r="EC8" s="18">
        <f>PLANEL_GerCrit_Trim_Resultado!EP113+PLANEL_GerCrit_Trim_Resultado!EP125+PLANEL_GerCrit_Trim_Resultado!EP137</f>
        <v>0</v>
      </c>
      <c r="ED8" s="18">
        <f>PLANEL_GerCrit_Trim_Resultado!EQ113+PLANEL_GerCrit_Trim_Resultado!EQ125+PLANEL_GerCrit_Trim_Resultado!EQ137</f>
        <v>0</v>
      </c>
      <c r="EE8" s="18">
        <f>PLANEL_GerCrit_Trim_Resultado!ER113+PLANEL_GerCrit_Trim_Resultado!ER125+PLANEL_GerCrit_Trim_Resultado!ER137</f>
        <v>54.776258640000002</v>
      </c>
      <c r="EF8" s="18">
        <f>PLANEL_GerCrit_Trim_Resultado!ES113+PLANEL_GerCrit_Trim_Resultado!ES125+PLANEL_GerCrit_Trim_Resultado!ES137</f>
        <v>0</v>
      </c>
      <c r="EG8" s="18">
        <f>PLANEL_GerCrit_Trim_Resultado!ET113+PLANEL_GerCrit_Trim_Resultado!ET125+PLANEL_GerCrit_Trim_Resultado!ET137</f>
        <v>0</v>
      </c>
      <c r="EH8" s="18">
        <f>PLANEL_GerCrit_Trim_Resultado!EU113+PLANEL_GerCrit_Trim_Resultado!EU125+PLANEL_GerCrit_Trim_Resultado!EU137</f>
        <v>0</v>
      </c>
      <c r="EI8" s="18">
        <f>PLANEL_GerCrit_Trim_Resultado!EV113+PLANEL_GerCrit_Trim_Resultado!EV125+PLANEL_GerCrit_Trim_Resultado!EV137</f>
        <v>54.776258640000002</v>
      </c>
      <c r="EJ8" s="18">
        <f>PLANEL_GerCrit_Trim_Resultado!EW113+PLANEL_GerCrit_Trim_Resultado!EW125+PLANEL_GerCrit_Trim_Resultado!EW137</f>
        <v>0</v>
      </c>
      <c r="EK8" s="18">
        <f>PLANEL_GerCrit_Trim_Resultado!EX113+PLANEL_GerCrit_Trim_Resultado!EX125+PLANEL_GerCrit_Trim_Resultado!EX137</f>
        <v>0</v>
      </c>
      <c r="EL8" s="18">
        <f>PLANEL_GerCrit_Trim_Resultado!EY113+PLANEL_GerCrit_Trim_Resultado!EY125+PLANEL_GerCrit_Trim_Resultado!EY137</f>
        <v>0</v>
      </c>
      <c r="EM8" s="18">
        <f>PLANEL_GerCrit_Trim_Resultado!EZ113+PLANEL_GerCrit_Trim_Resultado!EZ125+PLANEL_GerCrit_Trim_Resultado!EZ137</f>
        <v>54.776258640000002</v>
      </c>
      <c r="EN8" s="18">
        <f>PLANEL_GerCrit_Trim_Resultado!FA113+PLANEL_GerCrit_Trim_Resultado!FA125+PLANEL_GerCrit_Trim_Resultado!FA137</f>
        <v>0</v>
      </c>
      <c r="EO8" s="18">
        <f>PLANEL_GerCrit_Trim_Resultado!FB113+PLANEL_GerCrit_Trim_Resultado!FB125+PLANEL_GerCrit_Trim_Resultado!FB137</f>
        <v>0</v>
      </c>
      <c r="EP8" s="18">
        <f>PLANEL_GerCrit_Trim_Resultado!FC113+PLANEL_GerCrit_Trim_Resultado!FC125+PLANEL_GerCrit_Trim_Resultado!FC137</f>
        <v>0</v>
      </c>
    </row>
    <row r="9" spans="2:258" x14ac:dyDescent="0.25">
      <c r="B9" s="16" t="s">
        <v>4</v>
      </c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/>
      <c r="BQ9" s="1"/>
      <c r="BR9" s="1"/>
      <c r="BS9" s="1"/>
      <c r="BT9" s="1"/>
      <c r="BU9" s="1"/>
      <c r="BV9" s="1"/>
      <c r="BW9" s="1"/>
      <c r="BX9" s="1"/>
      <c r="BY9" s="1"/>
      <c r="BZ9" s="1"/>
      <c r="CA9" s="1"/>
      <c r="CB9" s="1"/>
      <c r="CC9" s="1"/>
      <c r="CD9" s="1"/>
      <c r="CE9" s="1"/>
      <c r="CF9" s="1"/>
      <c r="CG9" s="1"/>
      <c r="CH9" s="1"/>
      <c r="CI9" s="1"/>
      <c r="CJ9" s="1"/>
      <c r="CK9" s="1"/>
      <c r="CL9" s="1"/>
      <c r="CM9" s="1"/>
      <c r="CN9" s="1"/>
      <c r="CO9" s="1"/>
      <c r="CP9" s="1"/>
      <c r="CQ9" s="1"/>
      <c r="CR9" s="1"/>
      <c r="CS9" s="1"/>
      <c r="CT9" s="1"/>
      <c r="CU9" s="1"/>
      <c r="CV9" s="1"/>
      <c r="CW9" s="1"/>
      <c r="CX9" s="1"/>
      <c r="CY9" s="68"/>
      <c r="CZ9" s="68"/>
      <c r="DA9" s="68"/>
      <c r="DB9" s="68"/>
      <c r="DC9" s="1"/>
      <c r="DD9" s="1"/>
      <c r="DE9" s="1"/>
      <c r="DF9" s="1"/>
      <c r="DG9" s="1"/>
      <c r="DH9" s="1"/>
      <c r="DI9" s="1"/>
      <c r="DJ9" s="1"/>
      <c r="DK9" s="1"/>
      <c r="DL9" s="1"/>
      <c r="DM9" s="1"/>
      <c r="DN9" s="1"/>
      <c r="DO9" s="1"/>
      <c r="DP9" s="1"/>
      <c r="DQ9" s="1"/>
      <c r="DR9" s="1"/>
      <c r="DS9" s="1"/>
      <c r="DT9" s="1"/>
      <c r="DU9" s="1"/>
      <c r="DV9" s="1"/>
      <c r="DW9" s="1"/>
      <c r="DX9" s="1"/>
      <c r="DY9" s="1"/>
      <c r="DZ9" s="1"/>
      <c r="EA9" s="1"/>
      <c r="EB9" s="1"/>
      <c r="EC9" s="1"/>
      <c r="ED9" s="1"/>
      <c r="EE9" s="1"/>
      <c r="EF9" s="1"/>
      <c r="EG9" s="1"/>
      <c r="EH9" s="1"/>
      <c r="EI9" s="1"/>
      <c r="EJ9" s="1"/>
      <c r="EK9" s="1"/>
      <c r="EL9" s="1"/>
      <c r="EM9" s="1"/>
      <c r="EN9" s="1"/>
      <c r="EO9" s="1"/>
      <c r="EP9" s="1"/>
    </row>
    <row r="10" spans="2:258" x14ac:dyDescent="0.25">
      <c r="B10" s="19" t="s">
        <v>49</v>
      </c>
      <c r="C10" s="20">
        <f>PLANEL_GerCrit_Trim_Resultado!P65+PLANEL_GerCrit_Trim_Resultado!P77+PLANEL_GerCrit_Trim_Resultado!P89</f>
        <v>1039.802942</v>
      </c>
      <c r="D10" s="20">
        <f>PLANEL_GerCrit_Trim_Resultado!Q65+PLANEL_GerCrit_Trim_Resultado!Q77+PLANEL_GerCrit_Trim_Resultado!Q89</f>
        <v>1039.802942</v>
      </c>
      <c r="E10" s="20">
        <f>PLANEL_GerCrit_Trim_Resultado!R65+PLANEL_GerCrit_Trim_Resultado!R77+PLANEL_GerCrit_Trim_Resultado!R89</f>
        <v>783.63414739999996</v>
      </c>
      <c r="F10" s="20">
        <f>PLANEL_GerCrit_Trim_Resultado!S65+PLANEL_GerCrit_Trim_Resultado!S77+PLANEL_GerCrit_Trim_Resultado!S89</f>
        <v>1039.802942</v>
      </c>
      <c r="G10" s="20">
        <f>PLANEL_GerCrit_Trim_Resultado!T65+PLANEL_GerCrit_Trim_Resultado!T77+PLANEL_GerCrit_Trim_Resultado!T89</f>
        <v>1039.802942</v>
      </c>
      <c r="H10" s="20">
        <f>PLANEL_GerCrit_Trim_Resultado!U65+PLANEL_GerCrit_Trim_Resultado!U77+PLANEL_GerCrit_Trim_Resultado!U89</f>
        <v>783.63414739999996</v>
      </c>
      <c r="I10" s="20">
        <f>PLANEL_GerCrit_Trim_Resultado!V65+PLANEL_GerCrit_Trim_Resultado!V77+PLANEL_GerCrit_Trim_Resultado!V89</f>
        <v>783.63414739999996</v>
      </c>
      <c r="J10" s="20">
        <f>PLANEL_GerCrit_Trim_Resultado!W65+PLANEL_GerCrit_Trim_Resultado!W77+PLANEL_GerCrit_Trim_Resultado!W89</f>
        <v>1037.094057</v>
      </c>
      <c r="K10" s="20">
        <f>PLANEL_GerCrit_Trim_Resultado!X65+PLANEL_GerCrit_Trim_Resultado!X77+PLANEL_GerCrit_Trim_Resultado!X89</f>
        <v>1039.802942</v>
      </c>
      <c r="L10" s="20">
        <f>PLANEL_GerCrit_Trim_Resultado!Y65+PLANEL_GerCrit_Trim_Resultado!Y77+PLANEL_GerCrit_Trim_Resultado!Y89</f>
        <v>817.77388340000005</v>
      </c>
      <c r="M10" s="20">
        <f>PLANEL_GerCrit_Trim_Resultado!Z65+PLANEL_GerCrit_Trim_Resultado!Z77+PLANEL_GerCrit_Trim_Resultado!Z89</f>
        <v>783.63414739999996</v>
      </c>
      <c r="N10" s="20">
        <f>PLANEL_GerCrit_Trim_Resultado!AA65+PLANEL_GerCrit_Trim_Resultado!AA77+PLANEL_GerCrit_Trim_Resultado!AA89</f>
        <v>1037.094057</v>
      </c>
      <c r="O10" s="20">
        <f>PLANEL_GerCrit_Trim_Resultado!AB65+PLANEL_GerCrit_Trim_Resultado!AB77+PLANEL_GerCrit_Trim_Resultado!AB89</f>
        <v>817.78825429999995</v>
      </c>
      <c r="P10" s="20">
        <f>PLANEL_GerCrit_Trim_Resultado!AC65+PLANEL_GerCrit_Trim_Resultado!AC77+PLANEL_GerCrit_Trim_Resultado!AC89</f>
        <v>783.63414739999996</v>
      </c>
      <c r="Q10" s="20">
        <f>PLANEL_GerCrit_Trim_Resultado!AD65+PLANEL_GerCrit_Trim_Resultado!AD77+PLANEL_GerCrit_Trim_Resultado!AD89</f>
        <v>783.63414739999996</v>
      </c>
      <c r="R10" s="20">
        <f>PLANEL_GerCrit_Trim_Resultado!AE65+PLANEL_GerCrit_Trim_Resultado!AE77+PLANEL_GerCrit_Trim_Resultado!AE89</f>
        <v>817.77388340000005</v>
      </c>
      <c r="S10" s="20">
        <f>PLANEL_GerCrit_Trim_Resultado!AF65+PLANEL_GerCrit_Trim_Resultado!AF77+PLANEL_GerCrit_Trim_Resultado!AF89</f>
        <v>1141.580119</v>
      </c>
      <c r="T10" s="20">
        <f>PLANEL_GerCrit_Trim_Resultado!AG65+PLANEL_GerCrit_Trim_Resultado!AG77+PLANEL_GerCrit_Trim_Resultado!AG89</f>
        <v>953.63414739999996</v>
      </c>
      <c r="U10" s="20">
        <f>PLANEL_GerCrit_Trim_Resultado!AH65+PLANEL_GerCrit_Trim_Resultado!AH77+PLANEL_GerCrit_Trim_Resultado!AH89</f>
        <v>953.63414739999996</v>
      </c>
      <c r="V10" s="20">
        <f>PLANEL_GerCrit_Trim_Resultado!AI65+PLANEL_GerCrit_Trim_Resultado!AI77+PLANEL_GerCrit_Trim_Resultado!AI89</f>
        <v>1360.900292</v>
      </c>
      <c r="W10" s="20">
        <f>PLANEL_GerCrit_Trim_Resultado!AJ65+PLANEL_GerCrit_Trim_Resultado!AJ77+PLANEL_GerCrit_Trim_Resultado!AJ89</f>
        <v>953.63414739999996</v>
      </c>
      <c r="X10" s="20">
        <f>PLANEL_GerCrit_Trim_Resultado!AK65+PLANEL_GerCrit_Trim_Resultado!AK77+PLANEL_GerCrit_Trim_Resultado!AK89</f>
        <v>953.63414739999996</v>
      </c>
      <c r="Y10" s="20">
        <f>PLANEL_GerCrit_Trim_Resultado!AL65+PLANEL_GerCrit_Trim_Resultado!AL77+PLANEL_GerCrit_Trim_Resultado!AL89</f>
        <v>953.63414739999996</v>
      </c>
      <c r="Z10" s="20">
        <f>PLANEL_GerCrit_Trim_Resultado!AM65+PLANEL_GerCrit_Trim_Resultado!AM77+PLANEL_GerCrit_Trim_Resultado!AM89</f>
        <v>1360.900292</v>
      </c>
      <c r="AA10" s="20">
        <f>PLANEL_GerCrit_Trim_Resultado!AN65+PLANEL_GerCrit_Trim_Resultado!AN77+PLANEL_GerCrit_Trim_Resultado!AN89</f>
        <v>1141.580119</v>
      </c>
      <c r="AB10" s="20">
        <f>PLANEL_GerCrit_Trim_Resultado!AO65+PLANEL_GerCrit_Trim_Resultado!AO77+PLANEL_GerCrit_Trim_Resultado!AO89</f>
        <v>953.63414739999996</v>
      </c>
      <c r="AC10" s="20">
        <f>PLANEL_GerCrit_Trim_Resultado!AP65+PLANEL_GerCrit_Trim_Resultado!AP77+PLANEL_GerCrit_Trim_Resultado!AP89</f>
        <v>1141.580119</v>
      </c>
      <c r="AD10" s="20">
        <f>PLANEL_GerCrit_Trim_Resultado!AQ65+PLANEL_GerCrit_Trim_Resultado!AQ77+PLANEL_GerCrit_Trim_Resultado!AQ89</f>
        <v>1363.609177</v>
      </c>
      <c r="AE10" s="20">
        <f>PLANEL_GerCrit_Trim_Resultado!AR65+PLANEL_GerCrit_Trim_Resultado!AR77+PLANEL_GerCrit_Trim_Resultado!AR89</f>
        <v>1141.59449</v>
      </c>
      <c r="AF10" s="20">
        <f>PLANEL_GerCrit_Trim_Resultado!AS65+PLANEL_GerCrit_Trim_Resultado!AS77+PLANEL_GerCrit_Trim_Resultado!AS89</f>
        <v>953.63414739999996</v>
      </c>
      <c r="AG10" s="20">
        <f>PLANEL_GerCrit_Trim_Resultado!AT65+PLANEL_GerCrit_Trim_Resultado!AT77+PLANEL_GerCrit_Trim_Resultado!AT89</f>
        <v>1227.0840029999999</v>
      </c>
      <c r="AH10" s="20">
        <f>PLANEL_GerCrit_Trim_Resultado!AU65+PLANEL_GerCrit_Trim_Resultado!AU77+PLANEL_GerCrit_Trim_Resultado!AU89</f>
        <v>1363.609177</v>
      </c>
      <c r="AI10" s="20">
        <f>PLANEL_GerCrit_Trim_Resultado!AV65+PLANEL_GerCrit_Trim_Resultado!AV77+PLANEL_GerCrit_Trim_Resultado!AV89</f>
        <v>1298.861742</v>
      </c>
      <c r="AJ10" s="20">
        <f>PLANEL_GerCrit_Trim_Resultado!AW65+PLANEL_GerCrit_Trim_Resultado!AW77+PLANEL_GerCrit_Trim_Resultado!AW89</f>
        <v>953.63414739999996</v>
      </c>
      <c r="AK10" s="20">
        <f>PLANEL_GerCrit_Trim_Resultado!AX65+PLANEL_GerCrit_Trim_Resultado!AX77+PLANEL_GerCrit_Trim_Resultado!AX89</f>
        <v>953.63414739999996</v>
      </c>
      <c r="AL10" s="20">
        <f>PLANEL_GerCrit_Trim_Resultado!AY65+PLANEL_GerCrit_Trim_Resultado!AY77+PLANEL_GerCrit_Trim_Resultado!AY89</f>
        <v>1363.609177</v>
      </c>
      <c r="AM10" s="20">
        <f>PLANEL_GerCrit_Trim_Resultado!AZ65+PLANEL_GerCrit_Trim_Resultado!AZ77+PLANEL_GerCrit_Trim_Resultado!AZ89</f>
        <v>1298.861742</v>
      </c>
      <c r="AN10" s="20">
        <f>PLANEL_GerCrit_Trim_Resultado!BA65+PLANEL_GerCrit_Trim_Resultado!BA77+PLANEL_GerCrit_Trim_Resultado!BA89</f>
        <v>953.63414739999996</v>
      </c>
      <c r="AO10" s="20">
        <f>PLANEL_GerCrit_Trim_Resultado!BB65+PLANEL_GerCrit_Trim_Resultado!BB77+PLANEL_GerCrit_Trim_Resultado!BB89</f>
        <v>953.63414739999996</v>
      </c>
      <c r="AP10" s="20">
        <f>PLANEL_GerCrit_Trim_Resultado!BC65+PLANEL_GerCrit_Trim_Resultado!BC77+PLANEL_GerCrit_Trim_Resultado!BC89</f>
        <v>1363.609177</v>
      </c>
      <c r="AQ10" s="20">
        <f>PLANEL_GerCrit_Trim_Resultado!BD65+PLANEL_GerCrit_Trim_Resultado!BD77+PLANEL_GerCrit_Trim_Resultado!BD89</f>
        <v>1298.861742</v>
      </c>
      <c r="AR10" s="20">
        <f>PLANEL_GerCrit_Trim_Resultado!BE65+PLANEL_GerCrit_Trim_Resultado!BE77+PLANEL_GerCrit_Trim_Resultado!BE89</f>
        <v>953.63414739999996</v>
      </c>
      <c r="AS10" s="20">
        <f>PLANEL_GerCrit_Trim_Resultado!BF65+PLANEL_GerCrit_Trim_Resultado!BF77+PLANEL_GerCrit_Trim_Resultado!BF89</f>
        <v>1141.580119</v>
      </c>
      <c r="AT10" s="20">
        <f>PLANEL_GerCrit_Trim_Resultado!BG65+PLANEL_GerCrit_Trim_Resultado!BG77+PLANEL_GerCrit_Trim_Resultado!BG89</f>
        <v>1363.609177</v>
      </c>
      <c r="AU10" s="20">
        <f>PLANEL_GerCrit_Trim_Resultado!BH65+PLANEL_GerCrit_Trim_Resultado!BH77+PLANEL_GerCrit_Trim_Resultado!BH89</f>
        <v>1360.900292</v>
      </c>
      <c r="AV10" s="20">
        <f>PLANEL_GerCrit_Trim_Resultado!BI65+PLANEL_GerCrit_Trim_Resultado!BI77+PLANEL_GerCrit_Trim_Resultado!BI89</f>
        <v>953.63414739999996</v>
      </c>
      <c r="AW10" s="20">
        <f>PLANEL_GerCrit_Trim_Resultado!BJ65+PLANEL_GerCrit_Trim_Resultado!BJ77+PLANEL_GerCrit_Trim_Resultado!BJ89</f>
        <v>1141.59449</v>
      </c>
      <c r="AX10" s="20">
        <f>PLANEL_GerCrit_Trim_Resultado!BK65+PLANEL_GerCrit_Trim_Resultado!BK77+PLANEL_GerCrit_Trim_Resultado!BK89</f>
        <v>1363.609177</v>
      </c>
      <c r="AY10" s="20">
        <f>PLANEL_GerCrit_Trim_Resultado!BL65+PLANEL_GerCrit_Trim_Resultado!BL77+PLANEL_GerCrit_Trim_Resultado!BL89</f>
        <v>1360.900292</v>
      </c>
      <c r="AZ10" s="20">
        <f>PLANEL_GerCrit_Trim_Resultado!BM65+PLANEL_GerCrit_Trim_Resultado!BM77+PLANEL_GerCrit_Trim_Resultado!BM89</f>
        <v>953.63414739999996</v>
      </c>
      <c r="BA10" s="20">
        <f>PLANEL_GerCrit_Trim_Resultado!BN65+PLANEL_GerCrit_Trim_Resultado!BN77+PLANEL_GerCrit_Trim_Resultado!BN89</f>
        <v>1141.59449</v>
      </c>
      <c r="BB10" s="20">
        <f>PLANEL_GerCrit_Trim_Resultado!BO65+PLANEL_GerCrit_Trim_Resultado!BO77+PLANEL_GerCrit_Trim_Resultado!BO89</f>
        <v>1363.609177</v>
      </c>
      <c r="BC10" s="20">
        <f>PLANEL_GerCrit_Trim_Resultado!BP65+PLANEL_GerCrit_Trim_Resultado!BP77+PLANEL_GerCrit_Trim_Resultado!BP89</f>
        <v>1360.900292</v>
      </c>
      <c r="BD10" s="20">
        <f>PLANEL_GerCrit_Trim_Resultado!BQ65+PLANEL_GerCrit_Trim_Resultado!BQ77+PLANEL_GerCrit_Trim_Resultado!BQ89</f>
        <v>953.63414739999996</v>
      </c>
      <c r="BE10" s="20">
        <f>PLANEL_GerCrit_Trim_Resultado!BR65+PLANEL_GerCrit_Trim_Resultado!BR77+PLANEL_GerCrit_Trim_Resultado!BR89</f>
        <v>1141.59449</v>
      </c>
      <c r="BF10" s="20">
        <f>PLANEL_GerCrit_Trim_Resultado!BS65+PLANEL_GerCrit_Trim_Resultado!BS77+PLANEL_GerCrit_Trim_Resultado!BS89</f>
        <v>1363.609177</v>
      </c>
      <c r="BG10" s="20">
        <f>PLANEL_GerCrit_Trim_Resultado!BT65+PLANEL_GerCrit_Trim_Resultado!BT77+PLANEL_GerCrit_Trim_Resultado!BT89</f>
        <v>389.50479200000001</v>
      </c>
      <c r="BH10" s="20">
        <f>PLANEL_GerCrit_Trim_Resultado!BU65+PLANEL_GerCrit_Trim_Resultado!BU77+PLANEL_GerCrit_Trim_Resultado!BU89</f>
        <v>235.69855680000001</v>
      </c>
      <c r="BI10" s="20">
        <f>PLANEL_GerCrit_Trim_Resultado!BV65+PLANEL_GerCrit_Trim_Resultado!BV77+PLANEL_GerCrit_Trim_Resultado!BV89</f>
        <v>389.50479200000001</v>
      </c>
      <c r="BJ10" s="20">
        <f>PLANEL_GerCrit_Trim_Resultado!BW65+PLANEL_GerCrit_Trim_Resultado!BW77+PLANEL_GerCrit_Trim_Resultado!BW89</f>
        <v>389.50479200000001</v>
      </c>
      <c r="BK10" s="20">
        <f>PLANEL_GerCrit_Trim_Resultado!BX65+PLANEL_GerCrit_Trim_Resultado!BX77+PLANEL_GerCrit_Trim_Resultado!BX89</f>
        <v>389.50479200000001</v>
      </c>
      <c r="BL10" s="20">
        <f>PLANEL_GerCrit_Trim_Resultado!BY65+PLANEL_GerCrit_Trim_Resultado!BY77+PLANEL_GerCrit_Trim_Resultado!BY89</f>
        <v>235.69855680000001</v>
      </c>
      <c r="BM10" s="20">
        <f>PLANEL_GerCrit_Trim_Resultado!BZ65+PLANEL_GerCrit_Trim_Resultado!BZ77+PLANEL_GerCrit_Trim_Resultado!BZ89</f>
        <v>389.50479200000001</v>
      </c>
      <c r="BN10" s="20">
        <f>PLANEL_GerCrit_Trim_Resultado!CA65+PLANEL_GerCrit_Trim_Resultado!CA77+PLANEL_GerCrit_Trim_Resultado!CA89</f>
        <v>389.50479200000001</v>
      </c>
      <c r="BO10" s="20">
        <f>PLANEL_GerCrit_Trim_Resultado!CB65+PLANEL_GerCrit_Trim_Resultado!CB77+PLANEL_GerCrit_Trim_Resultado!CB89</f>
        <v>323.8062352</v>
      </c>
      <c r="BP10" s="20">
        <f>PLANEL_GerCrit_Trim_Resultado!CC65+PLANEL_GerCrit_Trim_Resultado!CC77+PLANEL_GerCrit_Trim_Resultado!CC89</f>
        <v>170</v>
      </c>
      <c r="BQ10" s="20">
        <f>PLANEL_GerCrit_Trim_Resultado!CD65+PLANEL_GerCrit_Trim_Resultado!CD77+PLANEL_GerCrit_Trim_Resultado!CD89</f>
        <v>323.8062352</v>
      </c>
      <c r="BR10" s="20">
        <f>PLANEL_GerCrit_Trim_Resultado!CE65+PLANEL_GerCrit_Trim_Resultado!CE77+PLANEL_GerCrit_Trim_Resultado!CE89</f>
        <v>323.8062352</v>
      </c>
      <c r="BS10" s="20">
        <f>PLANEL_GerCrit_Trim_Resultado!CF65+PLANEL_GerCrit_Trim_Resultado!CF77+PLANEL_GerCrit_Trim_Resultado!CF89</f>
        <v>323.8062352</v>
      </c>
      <c r="BT10" s="20">
        <f>PLANEL_GerCrit_Trim_Resultado!CG65+PLANEL_GerCrit_Trim_Resultado!CG77+PLANEL_GerCrit_Trim_Resultado!CG89</f>
        <v>170</v>
      </c>
      <c r="BU10" s="20">
        <f>PLANEL_GerCrit_Trim_Resultado!CH65+PLANEL_GerCrit_Trim_Resultado!CH77+PLANEL_GerCrit_Trim_Resultado!CH89</f>
        <v>323.8062352</v>
      </c>
      <c r="BV10" s="20">
        <f>PLANEL_GerCrit_Trim_Resultado!CI65+PLANEL_GerCrit_Trim_Resultado!CI77+PLANEL_GerCrit_Trim_Resultado!CI89</f>
        <v>323.8062352</v>
      </c>
      <c r="BW10" s="20">
        <f>PLANEL_GerCrit_Trim_Resultado!CJ65+PLANEL_GerCrit_Trim_Resultado!CJ77+PLANEL_GerCrit_Trim_Resultado!CJ89</f>
        <v>323.8062352</v>
      </c>
      <c r="BX10" s="20">
        <f>PLANEL_GerCrit_Trim_Resultado!CK65+PLANEL_GerCrit_Trim_Resultado!CK77+PLANEL_GerCrit_Trim_Resultado!CK89</f>
        <v>170</v>
      </c>
      <c r="BY10" s="20">
        <f>PLANEL_GerCrit_Trim_Resultado!CL65+PLANEL_GerCrit_Trim_Resultado!CL77+PLANEL_GerCrit_Trim_Resultado!CL89</f>
        <v>323.8062352</v>
      </c>
      <c r="BZ10" s="20">
        <f>PLANEL_GerCrit_Trim_Resultado!CM65+PLANEL_GerCrit_Trim_Resultado!CM77+PLANEL_GerCrit_Trim_Resultado!CM89</f>
        <v>323.8062352</v>
      </c>
      <c r="CA10" s="20">
        <f>PLANEL_GerCrit_Trim_Resultado!CN65+PLANEL_GerCrit_Trim_Resultado!CN77+PLANEL_GerCrit_Trim_Resultado!CN89</f>
        <v>323.8062352</v>
      </c>
      <c r="CB10" s="20">
        <f>PLANEL_GerCrit_Trim_Resultado!CO65+PLANEL_GerCrit_Trim_Resultado!CO77+PLANEL_GerCrit_Trim_Resultado!CO89</f>
        <v>170</v>
      </c>
      <c r="CC10" s="20">
        <f>PLANEL_GerCrit_Trim_Resultado!CP65+PLANEL_GerCrit_Trim_Resultado!CP77+PLANEL_GerCrit_Trim_Resultado!CP89</f>
        <v>323.8062352</v>
      </c>
      <c r="CD10" s="20">
        <f>PLANEL_GerCrit_Trim_Resultado!CQ65+PLANEL_GerCrit_Trim_Resultado!CQ77+PLANEL_GerCrit_Trim_Resultado!CQ89</f>
        <v>323.8062352</v>
      </c>
      <c r="CE10" s="20">
        <f>PLANEL_GerCrit_Trim_Resultado!CR65+PLANEL_GerCrit_Trim_Resultado!CR77+PLANEL_GerCrit_Trim_Resultado!CR89</f>
        <v>323.8062352</v>
      </c>
      <c r="CF10" s="20">
        <f>PLANEL_GerCrit_Trim_Resultado!CS65+PLANEL_GerCrit_Trim_Resultado!CS77+PLANEL_GerCrit_Trim_Resultado!CS89</f>
        <v>170</v>
      </c>
      <c r="CG10" s="20">
        <f>PLANEL_GerCrit_Trim_Resultado!CT65+PLANEL_GerCrit_Trim_Resultado!CT77+PLANEL_GerCrit_Trim_Resultado!CT89</f>
        <v>323.8062352</v>
      </c>
      <c r="CH10" s="20">
        <f>PLANEL_GerCrit_Trim_Resultado!CU65+PLANEL_GerCrit_Trim_Resultado!CU77+PLANEL_GerCrit_Trim_Resultado!CU89</f>
        <v>323.8062352</v>
      </c>
      <c r="CI10" s="20">
        <f>PLANEL_GerCrit_Trim_Resultado!CV65+PLANEL_GerCrit_Trim_Resultado!CV77+PLANEL_GerCrit_Trim_Resultado!CV89</f>
        <v>323.8062352</v>
      </c>
      <c r="CJ10" s="20">
        <f>PLANEL_GerCrit_Trim_Resultado!CW65+PLANEL_GerCrit_Trim_Resultado!CW77+PLANEL_GerCrit_Trim_Resultado!CW89</f>
        <v>170</v>
      </c>
      <c r="CK10" s="20">
        <f>PLANEL_GerCrit_Trim_Resultado!CX65+PLANEL_GerCrit_Trim_Resultado!CX77+PLANEL_GerCrit_Trim_Resultado!CX89</f>
        <v>323.8062352</v>
      </c>
      <c r="CL10" s="20">
        <f>PLANEL_GerCrit_Trim_Resultado!CY65+PLANEL_GerCrit_Trim_Resultado!CY77+PLANEL_GerCrit_Trim_Resultado!CY89</f>
        <v>323.8062352</v>
      </c>
      <c r="CM10" s="20">
        <f>PLANEL_GerCrit_Trim_Resultado!CZ65+PLANEL_GerCrit_Trim_Resultado!CZ77+PLANEL_GerCrit_Trim_Resultado!CZ89</f>
        <v>323.8062352</v>
      </c>
      <c r="CN10" s="20">
        <f>PLANEL_GerCrit_Trim_Resultado!DA65+PLANEL_GerCrit_Trim_Resultado!DA77+PLANEL_GerCrit_Trim_Resultado!DA89</f>
        <v>170</v>
      </c>
      <c r="CO10" s="20">
        <f>PLANEL_GerCrit_Trim_Resultado!DB65+PLANEL_GerCrit_Trim_Resultado!DB77+PLANEL_GerCrit_Trim_Resultado!DB89</f>
        <v>323.8062352</v>
      </c>
      <c r="CP10" s="20">
        <f>PLANEL_GerCrit_Trim_Resultado!DC65+PLANEL_GerCrit_Trim_Resultado!DC77+PLANEL_GerCrit_Trim_Resultado!DC89</f>
        <v>323.8062352</v>
      </c>
      <c r="CQ10" s="20">
        <f>PLANEL_GerCrit_Trim_Resultado!DD65+PLANEL_GerCrit_Trim_Resultado!DD77+PLANEL_GerCrit_Trim_Resultado!DD89</f>
        <v>323.8062352</v>
      </c>
      <c r="CR10" s="20">
        <f>PLANEL_GerCrit_Trim_Resultado!DE65+PLANEL_GerCrit_Trim_Resultado!DE77+PLANEL_GerCrit_Trim_Resultado!DE89</f>
        <v>170</v>
      </c>
      <c r="CS10" s="20">
        <f>PLANEL_GerCrit_Trim_Resultado!DF65+PLANEL_GerCrit_Trim_Resultado!DF77+PLANEL_GerCrit_Trim_Resultado!DF89</f>
        <v>323.8062352</v>
      </c>
      <c r="CT10" s="20">
        <f>PLANEL_GerCrit_Trim_Resultado!DG65+PLANEL_GerCrit_Trim_Resultado!DG77+PLANEL_GerCrit_Trim_Resultado!DG89</f>
        <v>323.8062352</v>
      </c>
      <c r="CU10" s="20">
        <f>PLANEL_GerCrit_Trim_Resultado!DH65+PLANEL_GerCrit_Trim_Resultado!DH77+PLANEL_GerCrit_Trim_Resultado!DH89</f>
        <v>323.8062352</v>
      </c>
      <c r="CV10" s="20">
        <f>PLANEL_GerCrit_Trim_Resultado!DI65+PLANEL_GerCrit_Trim_Resultado!DI77+PLANEL_GerCrit_Trim_Resultado!DI89</f>
        <v>170</v>
      </c>
      <c r="CW10" s="20">
        <f>PLANEL_GerCrit_Trim_Resultado!DJ65+PLANEL_GerCrit_Trim_Resultado!DJ77+PLANEL_GerCrit_Trim_Resultado!DJ89</f>
        <v>323.8062352</v>
      </c>
      <c r="CX10" s="20">
        <f>PLANEL_GerCrit_Trim_Resultado!DK65+PLANEL_GerCrit_Trim_Resultado!DK77+PLANEL_GerCrit_Trim_Resultado!DK89</f>
        <v>323.8062352</v>
      </c>
      <c r="CY10" s="70">
        <f>PLANEL_GerCrit_Trim_Resultado!DL65+PLANEL_GerCrit_Trim_Resultado!DL77+PLANEL_GerCrit_Trim_Resultado!DL89</f>
        <v>323.8062352</v>
      </c>
      <c r="CZ10" s="70">
        <f>PLANEL_GerCrit_Trim_Resultado!DM65+PLANEL_GerCrit_Trim_Resultado!DM77+PLANEL_GerCrit_Trim_Resultado!DM89</f>
        <v>170</v>
      </c>
      <c r="DA10" s="70">
        <f>PLANEL_GerCrit_Trim_Resultado!DN65+PLANEL_GerCrit_Trim_Resultado!DN77+PLANEL_GerCrit_Trim_Resultado!DN89</f>
        <v>170</v>
      </c>
      <c r="DB10" s="70">
        <f>PLANEL_GerCrit_Trim_Resultado!DO65+PLANEL_GerCrit_Trim_Resultado!DO77+PLANEL_GerCrit_Trim_Resultado!DO89</f>
        <v>323.8062352</v>
      </c>
      <c r="DC10" s="20">
        <f>PLANEL_GerCrit_Trim_Resultado!DP65+PLANEL_GerCrit_Trim_Resultado!DP77+PLANEL_GerCrit_Trim_Resultado!DP89</f>
        <v>323.8062352</v>
      </c>
      <c r="DD10" s="20">
        <f>PLANEL_GerCrit_Trim_Resultado!DQ65+PLANEL_GerCrit_Trim_Resultado!DQ77+PLANEL_GerCrit_Trim_Resultado!DQ89</f>
        <v>170</v>
      </c>
      <c r="DE10" s="20">
        <f>PLANEL_GerCrit_Trim_Resultado!DR65+PLANEL_GerCrit_Trim_Resultado!DR77+PLANEL_GerCrit_Trim_Resultado!DR89</f>
        <v>170</v>
      </c>
      <c r="DF10" s="20">
        <f>PLANEL_GerCrit_Trim_Resultado!DS65+PLANEL_GerCrit_Trim_Resultado!DS77+PLANEL_GerCrit_Trim_Resultado!DS89</f>
        <v>323.8062352</v>
      </c>
      <c r="DG10" s="20">
        <f>PLANEL_GerCrit_Trim_Resultado!DT65+PLANEL_GerCrit_Trim_Resultado!DT77+PLANEL_GerCrit_Trim_Resultado!DT89</f>
        <v>323.8062352</v>
      </c>
      <c r="DH10" s="20">
        <f>PLANEL_GerCrit_Trim_Resultado!DU65+PLANEL_GerCrit_Trim_Resultado!DU77+PLANEL_GerCrit_Trim_Resultado!DU89</f>
        <v>170</v>
      </c>
      <c r="DI10" s="20">
        <f>PLANEL_GerCrit_Trim_Resultado!DV65+PLANEL_GerCrit_Trim_Resultado!DV77+PLANEL_GerCrit_Trim_Resultado!DV89</f>
        <v>170</v>
      </c>
      <c r="DJ10" s="20">
        <f>PLANEL_GerCrit_Trim_Resultado!DW65+PLANEL_GerCrit_Trim_Resultado!DW77+PLANEL_GerCrit_Trim_Resultado!DW89</f>
        <v>323.8062352</v>
      </c>
      <c r="DK10" s="20">
        <f>PLANEL_GerCrit_Trim_Resultado!DX65+PLANEL_GerCrit_Trim_Resultado!DX77+PLANEL_GerCrit_Trim_Resultado!DX89</f>
        <v>323.8062352</v>
      </c>
      <c r="DL10" s="20">
        <f>PLANEL_GerCrit_Trim_Resultado!DY65+PLANEL_GerCrit_Trim_Resultado!DY77+PLANEL_GerCrit_Trim_Resultado!DY89</f>
        <v>170</v>
      </c>
      <c r="DM10" s="20">
        <f>PLANEL_GerCrit_Trim_Resultado!DZ65+PLANEL_GerCrit_Trim_Resultado!DZ77+PLANEL_GerCrit_Trim_Resultado!DZ89</f>
        <v>170</v>
      </c>
      <c r="DN10" s="20">
        <f>PLANEL_GerCrit_Trim_Resultado!EA65+PLANEL_GerCrit_Trim_Resultado!EA77+PLANEL_GerCrit_Trim_Resultado!EA89</f>
        <v>323.8062352</v>
      </c>
      <c r="DO10" s="20">
        <f>PLANEL_GerCrit_Trim_Resultado!EB65+PLANEL_GerCrit_Trim_Resultado!EB77+PLANEL_GerCrit_Trim_Resultado!EB89</f>
        <v>323.8062352</v>
      </c>
      <c r="DP10" s="20">
        <f>PLANEL_GerCrit_Trim_Resultado!EC65+PLANEL_GerCrit_Trim_Resultado!EC77+PLANEL_GerCrit_Trim_Resultado!EC89</f>
        <v>170</v>
      </c>
      <c r="DQ10" s="20">
        <f>PLANEL_GerCrit_Trim_Resultado!ED65+PLANEL_GerCrit_Trim_Resultado!ED77+PLANEL_GerCrit_Trim_Resultado!ED89</f>
        <v>170</v>
      </c>
      <c r="DR10" s="20">
        <f>PLANEL_GerCrit_Trim_Resultado!EE65+PLANEL_GerCrit_Trim_Resultado!EE77+PLANEL_GerCrit_Trim_Resultado!EE89</f>
        <v>323.8062352</v>
      </c>
      <c r="DS10" s="20">
        <f>PLANEL_GerCrit_Trim_Resultado!EF65+PLANEL_GerCrit_Trim_Resultado!EF77+PLANEL_GerCrit_Trim_Resultado!EF89</f>
        <v>0</v>
      </c>
      <c r="DT10" s="20">
        <f>PLANEL_GerCrit_Trim_Resultado!EG65+PLANEL_GerCrit_Trim_Resultado!EG77+PLANEL_GerCrit_Trim_Resultado!EG89</f>
        <v>0</v>
      </c>
      <c r="DU10" s="20">
        <f>PLANEL_GerCrit_Trim_Resultado!EH65+PLANEL_GerCrit_Trim_Resultado!EH77+PLANEL_GerCrit_Trim_Resultado!EH89</f>
        <v>0</v>
      </c>
      <c r="DV10" s="20">
        <f>PLANEL_GerCrit_Trim_Resultado!EI65+PLANEL_GerCrit_Trim_Resultado!EI77+PLANEL_GerCrit_Trim_Resultado!EI89</f>
        <v>0</v>
      </c>
      <c r="DW10" s="20">
        <f>PLANEL_GerCrit_Trim_Resultado!EJ65+PLANEL_GerCrit_Trim_Resultado!EJ77+PLANEL_GerCrit_Trim_Resultado!EJ89</f>
        <v>0</v>
      </c>
      <c r="DX10" s="20">
        <f>PLANEL_GerCrit_Trim_Resultado!EK65+PLANEL_GerCrit_Trim_Resultado!EK77+PLANEL_GerCrit_Trim_Resultado!EK89</f>
        <v>0</v>
      </c>
      <c r="DY10" s="20">
        <f>PLANEL_GerCrit_Trim_Resultado!EL65+PLANEL_GerCrit_Trim_Resultado!EL77+PLANEL_GerCrit_Trim_Resultado!EL89</f>
        <v>0</v>
      </c>
      <c r="DZ10" s="20">
        <f>PLANEL_GerCrit_Trim_Resultado!EM65+PLANEL_GerCrit_Trim_Resultado!EM77+PLANEL_GerCrit_Trim_Resultado!EM89</f>
        <v>0</v>
      </c>
      <c r="EA10" s="20">
        <f>PLANEL_GerCrit_Trim_Resultado!EN65+PLANEL_GerCrit_Trim_Resultado!EN77+PLANEL_GerCrit_Trim_Resultado!EN89</f>
        <v>0</v>
      </c>
      <c r="EB10" s="20">
        <f>PLANEL_GerCrit_Trim_Resultado!EO65+PLANEL_GerCrit_Trim_Resultado!EO77+PLANEL_GerCrit_Trim_Resultado!EO89</f>
        <v>0</v>
      </c>
      <c r="EC10" s="20">
        <f>PLANEL_GerCrit_Trim_Resultado!EP65+PLANEL_GerCrit_Trim_Resultado!EP77+PLANEL_GerCrit_Trim_Resultado!EP89</f>
        <v>0</v>
      </c>
      <c r="ED10" s="20">
        <f>PLANEL_GerCrit_Trim_Resultado!EQ65+PLANEL_GerCrit_Trim_Resultado!EQ77+PLANEL_GerCrit_Trim_Resultado!EQ89</f>
        <v>0</v>
      </c>
      <c r="EE10" s="20">
        <f>PLANEL_GerCrit_Trim_Resultado!ER65+PLANEL_GerCrit_Trim_Resultado!ER77+PLANEL_GerCrit_Trim_Resultado!ER89</f>
        <v>0</v>
      </c>
      <c r="EF10" s="20">
        <f>PLANEL_GerCrit_Trim_Resultado!ES65+PLANEL_GerCrit_Trim_Resultado!ES77+PLANEL_GerCrit_Trim_Resultado!ES89</f>
        <v>0</v>
      </c>
      <c r="EG10" s="20">
        <f>PLANEL_GerCrit_Trim_Resultado!ET65+PLANEL_GerCrit_Trim_Resultado!ET77+PLANEL_GerCrit_Trim_Resultado!ET89</f>
        <v>0</v>
      </c>
      <c r="EH10" s="20">
        <f>PLANEL_GerCrit_Trim_Resultado!EU65+PLANEL_GerCrit_Trim_Resultado!EU77+PLANEL_GerCrit_Trim_Resultado!EU89</f>
        <v>0</v>
      </c>
      <c r="EI10" s="20">
        <f>PLANEL_GerCrit_Trim_Resultado!EV65+PLANEL_GerCrit_Trim_Resultado!EV77+PLANEL_GerCrit_Trim_Resultado!EV89</f>
        <v>0</v>
      </c>
      <c r="EJ10" s="20">
        <f>PLANEL_GerCrit_Trim_Resultado!EW65+PLANEL_GerCrit_Trim_Resultado!EW77+PLANEL_GerCrit_Trim_Resultado!EW89</f>
        <v>0</v>
      </c>
      <c r="EK10" s="20">
        <f>PLANEL_GerCrit_Trim_Resultado!EX65+PLANEL_GerCrit_Trim_Resultado!EX77+PLANEL_GerCrit_Trim_Resultado!EX89</f>
        <v>0</v>
      </c>
      <c r="EL10" s="20">
        <f>PLANEL_GerCrit_Trim_Resultado!EY65+PLANEL_GerCrit_Trim_Resultado!EY77+PLANEL_GerCrit_Trim_Resultado!EY89</f>
        <v>0</v>
      </c>
      <c r="EM10" s="20">
        <f>PLANEL_GerCrit_Trim_Resultado!EZ65+PLANEL_GerCrit_Trim_Resultado!EZ77+PLANEL_GerCrit_Trim_Resultado!EZ89</f>
        <v>0</v>
      </c>
      <c r="EN10" s="20">
        <f>PLANEL_GerCrit_Trim_Resultado!FA65+PLANEL_GerCrit_Trim_Resultado!FA77+PLANEL_GerCrit_Trim_Resultado!FA89</f>
        <v>0</v>
      </c>
      <c r="EO10" s="20">
        <f>PLANEL_GerCrit_Trim_Resultado!FB65+PLANEL_GerCrit_Trim_Resultado!FB77+PLANEL_GerCrit_Trim_Resultado!FB89</f>
        <v>0</v>
      </c>
      <c r="EP10" s="20">
        <f>PLANEL_GerCrit_Trim_Resultado!FC65+PLANEL_GerCrit_Trim_Resultado!FC77+PLANEL_GerCrit_Trim_Resultado!FC89</f>
        <v>0</v>
      </c>
    </row>
    <row r="11" spans="2:258" x14ac:dyDescent="0.25">
      <c r="B11" s="19" t="s">
        <v>50</v>
      </c>
      <c r="C11" s="20">
        <f>PLANEL_GerCrit_Trim_Resultado!P41+PLANEL_GerCrit_Trim_Resultado!P53</f>
        <v>928.64131359999999</v>
      </c>
      <c r="D11" s="20">
        <f>PLANEL_GerCrit_Trim_Resultado!Q41+PLANEL_GerCrit_Trim_Resultado!Q53</f>
        <v>928.64131359999999</v>
      </c>
      <c r="E11" s="20">
        <f>PLANEL_GerCrit_Trim_Resultado!R41+PLANEL_GerCrit_Trim_Resultado!R53</f>
        <v>253.40767579999999</v>
      </c>
      <c r="F11" s="20">
        <f>PLANEL_GerCrit_Trim_Resultado!S41+PLANEL_GerCrit_Trim_Resultado!S53</f>
        <v>1241.3759130000001</v>
      </c>
      <c r="G11" s="20">
        <f>PLANEL_GerCrit_Trim_Resultado!T41+PLANEL_GerCrit_Trim_Resultado!T53</f>
        <v>1241.3759130000001</v>
      </c>
      <c r="H11" s="20">
        <f>PLANEL_GerCrit_Trim_Resultado!U41+PLANEL_GerCrit_Trim_Resultado!U53</f>
        <v>0</v>
      </c>
      <c r="I11" s="20">
        <f>PLANEL_GerCrit_Trim_Resultado!V41+PLANEL_GerCrit_Trim_Resultado!V53</f>
        <v>0</v>
      </c>
      <c r="J11" s="20">
        <f>PLANEL_GerCrit_Trim_Resultado!W41+PLANEL_GerCrit_Trim_Resultado!W53</f>
        <v>1241.3759130000001</v>
      </c>
      <c r="K11" s="20">
        <f>PLANEL_GerCrit_Trim_Resultado!X41+PLANEL_GerCrit_Trim_Resultado!X53</f>
        <v>1241.3759130000001</v>
      </c>
      <c r="L11" s="20">
        <f>PLANEL_GerCrit_Trim_Resultado!Y41+PLANEL_GerCrit_Trim_Resultado!Y53</f>
        <v>0</v>
      </c>
      <c r="M11" s="20">
        <f>PLANEL_GerCrit_Trim_Resultado!Z41+PLANEL_GerCrit_Trim_Resultado!Z53</f>
        <v>0</v>
      </c>
      <c r="N11" s="20">
        <f>PLANEL_GerCrit_Trim_Resultado!AA41+PLANEL_GerCrit_Trim_Resultado!AA53</f>
        <v>1241.3759130000001</v>
      </c>
      <c r="O11" s="20">
        <f>PLANEL_GerCrit_Trim_Resultado!AB41+PLANEL_GerCrit_Trim_Resultado!AB53</f>
        <v>35.065498460000001</v>
      </c>
      <c r="P11" s="20">
        <f>PLANEL_GerCrit_Trim_Resultado!AC41+PLANEL_GerCrit_Trim_Resultado!AC53</f>
        <v>0</v>
      </c>
      <c r="Q11" s="20">
        <f>PLANEL_GerCrit_Trim_Resultado!AD41+PLANEL_GerCrit_Trim_Resultado!AD53</f>
        <v>0</v>
      </c>
      <c r="R11" s="20">
        <f>PLANEL_GerCrit_Trim_Resultado!AE41+PLANEL_GerCrit_Trim_Resultado!AE53</f>
        <v>589.29400950000002</v>
      </c>
      <c r="S11" s="20">
        <f>PLANEL_GerCrit_Trim_Resultado!AF41+PLANEL_GerCrit_Trim_Resultado!AF53</f>
        <v>900.503289</v>
      </c>
      <c r="T11" s="20">
        <f>PLANEL_GerCrit_Trim_Resultado!AG41+PLANEL_GerCrit_Trim_Resultado!AG53</f>
        <v>0</v>
      </c>
      <c r="U11" s="20">
        <f>PLANEL_GerCrit_Trim_Resultado!AH41+PLANEL_GerCrit_Trim_Resultado!AH53</f>
        <v>0</v>
      </c>
      <c r="V11" s="20">
        <f>PLANEL_GerCrit_Trim_Resultado!AI41+PLANEL_GerCrit_Trim_Resultado!AI53</f>
        <v>1241.3759130000001</v>
      </c>
      <c r="W11" s="20">
        <f>PLANEL_GerCrit_Trim_Resultado!AJ41+PLANEL_GerCrit_Trim_Resultado!AJ53</f>
        <v>0</v>
      </c>
      <c r="X11" s="20">
        <f>PLANEL_GerCrit_Trim_Resultado!AK41+PLANEL_GerCrit_Trim_Resultado!AK53</f>
        <v>0</v>
      </c>
      <c r="Y11" s="20">
        <f>PLANEL_GerCrit_Trim_Resultado!AL41+PLANEL_GerCrit_Trim_Resultado!AL53</f>
        <v>0</v>
      </c>
      <c r="Z11" s="20">
        <f>PLANEL_GerCrit_Trim_Resultado!AM41+PLANEL_GerCrit_Trim_Resultado!AM53</f>
        <v>1241.3759130000001</v>
      </c>
      <c r="AA11" s="20">
        <f>PLANEL_GerCrit_Trim_Resultado!AN41+PLANEL_GerCrit_Trim_Resultado!AN53</f>
        <v>604.73337160000005</v>
      </c>
      <c r="AB11" s="20">
        <f>PLANEL_GerCrit_Trim_Resultado!AO41+PLANEL_GerCrit_Trim_Resultado!AO53</f>
        <v>0</v>
      </c>
      <c r="AC11" s="20">
        <f>PLANEL_GerCrit_Trim_Resultado!AP41+PLANEL_GerCrit_Trim_Resultado!AP53</f>
        <v>0</v>
      </c>
      <c r="AD11" s="20">
        <f>PLANEL_GerCrit_Trim_Resultado!AQ41+PLANEL_GerCrit_Trim_Resultado!AQ53</f>
        <v>1241.3759130000001</v>
      </c>
      <c r="AE11" s="20">
        <f>PLANEL_GerCrit_Trim_Resultado!AR41+PLANEL_GerCrit_Trim_Resultado!AR53</f>
        <v>1241.3759130000001</v>
      </c>
      <c r="AF11" s="20">
        <f>PLANEL_GerCrit_Trim_Resultado!AS41+PLANEL_GerCrit_Trim_Resultado!AS53</f>
        <v>0</v>
      </c>
      <c r="AG11" s="20">
        <f>PLANEL_GerCrit_Trim_Resultado!AT41+PLANEL_GerCrit_Trim_Resultado!AT53</f>
        <v>312.73459939999998</v>
      </c>
      <c r="AH11" s="20">
        <f>PLANEL_GerCrit_Trim_Resultado!AU41+PLANEL_GerCrit_Trim_Resultado!AU53</f>
        <v>1241.3759130000001</v>
      </c>
      <c r="AI11" s="20">
        <f>PLANEL_GerCrit_Trim_Resultado!AV41+PLANEL_GerCrit_Trim_Resultado!AV53</f>
        <v>1241.3759130000001</v>
      </c>
      <c r="AJ11" s="20">
        <f>PLANEL_GerCrit_Trim_Resultado!AW41+PLANEL_GerCrit_Trim_Resultado!AW53</f>
        <v>0</v>
      </c>
      <c r="AK11" s="20">
        <f>PLANEL_GerCrit_Trim_Resultado!AX41+PLANEL_GerCrit_Trim_Resultado!AX53</f>
        <v>0</v>
      </c>
      <c r="AL11" s="20">
        <f>PLANEL_GerCrit_Trim_Resultado!AY41+PLANEL_GerCrit_Trim_Resultado!AY53</f>
        <v>1241.3759130000001</v>
      </c>
      <c r="AM11" s="20">
        <f>PLANEL_GerCrit_Trim_Resultado!AZ41+PLANEL_GerCrit_Trim_Resultado!AZ53</f>
        <v>1241.3759130000001</v>
      </c>
      <c r="AN11" s="20">
        <f>PLANEL_GerCrit_Trim_Resultado!BA41+PLANEL_GerCrit_Trim_Resultado!BA53</f>
        <v>0</v>
      </c>
      <c r="AO11" s="20">
        <f>PLANEL_GerCrit_Trim_Resultado!BB41+PLANEL_GerCrit_Trim_Resultado!BB53</f>
        <v>0</v>
      </c>
      <c r="AP11" s="20">
        <f>PLANEL_GerCrit_Trim_Resultado!BC41+PLANEL_GerCrit_Trim_Resultado!BC53</f>
        <v>1241.3759130000001</v>
      </c>
      <c r="AQ11" s="20">
        <f>PLANEL_GerCrit_Trim_Resultado!BD41+PLANEL_GerCrit_Trim_Resultado!BD53</f>
        <v>1241.3759130000001</v>
      </c>
      <c r="AR11" s="20">
        <f>PLANEL_GerCrit_Trim_Resultado!BE41+PLANEL_GerCrit_Trim_Resultado!BE53</f>
        <v>0</v>
      </c>
      <c r="AS11" s="20">
        <f>PLANEL_GerCrit_Trim_Resultado!BF41+PLANEL_GerCrit_Trim_Resultado!BF53</f>
        <v>265.81805020000002</v>
      </c>
      <c r="AT11" s="20">
        <f>PLANEL_GerCrit_Trim_Resultado!BG41+PLANEL_GerCrit_Trim_Resultado!BG53</f>
        <v>1241.3759130000001</v>
      </c>
      <c r="AU11" s="20">
        <f>PLANEL_GerCrit_Trim_Resultado!BH41+PLANEL_GerCrit_Trim_Resultado!BH53</f>
        <v>1241.3759130000001</v>
      </c>
      <c r="AV11" s="20">
        <f>PLANEL_GerCrit_Trim_Resultado!BI41+PLANEL_GerCrit_Trim_Resultado!BI53</f>
        <v>0</v>
      </c>
      <c r="AW11" s="20">
        <f>PLANEL_GerCrit_Trim_Resultado!BJ41+PLANEL_GerCrit_Trim_Resultado!BJ53</f>
        <v>312.73459939999998</v>
      </c>
      <c r="AX11" s="20">
        <f>PLANEL_GerCrit_Trim_Resultado!BK41+PLANEL_GerCrit_Trim_Resultado!BK53</f>
        <v>1241.3759130000001</v>
      </c>
      <c r="AY11" s="20">
        <f>PLANEL_GerCrit_Trim_Resultado!BL41+PLANEL_GerCrit_Trim_Resultado!BL53</f>
        <v>1241.3759130000001</v>
      </c>
      <c r="AZ11" s="20">
        <f>PLANEL_GerCrit_Trim_Resultado!BM41+PLANEL_GerCrit_Trim_Resultado!BM53</f>
        <v>0</v>
      </c>
      <c r="BA11" s="20">
        <f>PLANEL_GerCrit_Trim_Resultado!BN41+PLANEL_GerCrit_Trim_Resultado!BN53</f>
        <v>312.73459939999998</v>
      </c>
      <c r="BB11" s="20">
        <f>PLANEL_GerCrit_Trim_Resultado!BO41+PLANEL_GerCrit_Trim_Resultado!BO53</f>
        <v>1241.3759130000001</v>
      </c>
      <c r="BC11" s="20">
        <f>PLANEL_GerCrit_Trim_Resultado!BP41+PLANEL_GerCrit_Trim_Resultado!BP53</f>
        <v>1241.3759130000001</v>
      </c>
      <c r="BD11" s="20">
        <f>PLANEL_GerCrit_Trim_Resultado!BQ41+PLANEL_GerCrit_Trim_Resultado!BQ53</f>
        <v>0</v>
      </c>
      <c r="BE11" s="20">
        <f>PLANEL_GerCrit_Trim_Resultado!BR41+PLANEL_GerCrit_Trim_Resultado!BR53</f>
        <v>312.73459939999998</v>
      </c>
      <c r="BF11" s="20">
        <f>PLANEL_GerCrit_Trim_Resultado!BS41+PLANEL_GerCrit_Trim_Resultado!BS53</f>
        <v>1241.3759130000001</v>
      </c>
      <c r="BG11" s="20">
        <f>PLANEL_GerCrit_Trim_Resultado!BT41+PLANEL_GerCrit_Trim_Resultado!BT53</f>
        <v>1241.3759130000001</v>
      </c>
      <c r="BH11" s="20">
        <f>PLANEL_GerCrit_Trim_Resultado!BU41+PLANEL_GerCrit_Trim_Resultado!BU53</f>
        <v>0</v>
      </c>
      <c r="BI11" s="20">
        <f>PLANEL_GerCrit_Trim_Resultado!BV41+PLANEL_GerCrit_Trim_Resultado!BV53</f>
        <v>312.73459939999998</v>
      </c>
      <c r="BJ11" s="20">
        <f>PLANEL_GerCrit_Trim_Resultado!BW41+PLANEL_GerCrit_Trim_Resultado!BW53</f>
        <v>1241.3759130000001</v>
      </c>
      <c r="BK11" s="20">
        <f>PLANEL_GerCrit_Trim_Resultado!BX41+PLANEL_GerCrit_Trim_Resultado!BX53</f>
        <v>1241.3759130000001</v>
      </c>
      <c r="BL11" s="20">
        <f>PLANEL_GerCrit_Trim_Resultado!BY41+PLANEL_GerCrit_Trim_Resultado!BY53</f>
        <v>0</v>
      </c>
      <c r="BM11" s="20">
        <f>PLANEL_GerCrit_Trim_Resultado!BZ41+PLANEL_GerCrit_Trim_Resultado!BZ53</f>
        <v>312.73459939999998</v>
      </c>
      <c r="BN11" s="20">
        <f>PLANEL_GerCrit_Trim_Resultado!CA41+PLANEL_GerCrit_Trim_Resultado!CA53</f>
        <v>1241.3759130000001</v>
      </c>
      <c r="BO11" s="20">
        <f>PLANEL_GerCrit_Trim_Resultado!CB41+PLANEL_GerCrit_Trim_Resultado!CB53</f>
        <v>0</v>
      </c>
      <c r="BP11" s="20">
        <f>PLANEL_GerCrit_Trim_Resultado!CC41+PLANEL_GerCrit_Trim_Resultado!CC53</f>
        <v>0</v>
      </c>
      <c r="BQ11" s="20">
        <f>PLANEL_GerCrit_Trim_Resultado!CD41+PLANEL_GerCrit_Trim_Resultado!CD53</f>
        <v>0</v>
      </c>
      <c r="BR11" s="20">
        <f>PLANEL_GerCrit_Trim_Resultado!CE41+PLANEL_GerCrit_Trim_Resultado!CE53</f>
        <v>0</v>
      </c>
      <c r="BS11" s="20">
        <f>PLANEL_GerCrit_Trim_Resultado!CF41+PLANEL_GerCrit_Trim_Resultado!CF53</f>
        <v>0</v>
      </c>
      <c r="BT11" s="20">
        <f>PLANEL_GerCrit_Trim_Resultado!CG41+PLANEL_GerCrit_Trim_Resultado!CG53</f>
        <v>0</v>
      </c>
      <c r="BU11" s="20">
        <f>PLANEL_GerCrit_Trim_Resultado!CH41+PLANEL_GerCrit_Trim_Resultado!CH53</f>
        <v>0</v>
      </c>
      <c r="BV11" s="20">
        <f>PLANEL_GerCrit_Trim_Resultado!CI41+PLANEL_GerCrit_Trim_Resultado!CI53</f>
        <v>0</v>
      </c>
      <c r="BW11" s="20">
        <f>PLANEL_GerCrit_Trim_Resultado!CJ41+PLANEL_GerCrit_Trim_Resultado!CJ53</f>
        <v>0</v>
      </c>
      <c r="BX11" s="20">
        <f>PLANEL_GerCrit_Trim_Resultado!CK41+PLANEL_GerCrit_Trim_Resultado!CK53</f>
        <v>0</v>
      </c>
      <c r="BY11" s="20">
        <f>PLANEL_GerCrit_Trim_Resultado!CL41+PLANEL_GerCrit_Trim_Resultado!CL53</f>
        <v>0</v>
      </c>
      <c r="BZ11" s="20">
        <f>PLANEL_GerCrit_Trim_Resultado!CM41+PLANEL_GerCrit_Trim_Resultado!CM53</f>
        <v>0</v>
      </c>
      <c r="CA11" s="20">
        <f>PLANEL_GerCrit_Trim_Resultado!CN41+PLANEL_GerCrit_Trim_Resultado!CN53</f>
        <v>0</v>
      </c>
      <c r="CB11" s="20">
        <f>PLANEL_GerCrit_Trim_Resultado!CO41+PLANEL_GerCrit_Trim_Resultado!CO53</f>
        <v>0</v>
      </c>
      <c r="CC11" s="20">
        <f>PLANEL_GerCrit_Trim_Resultado!CP41+PLANEL_GerCrit_Trim_Resultado!CP53</f>
        <v>0</v>
      </c>
      <c r="CD11" s="20">
        <f>PLANEL_GerCrit_Trim_Resultado!CQ41+PLANEL_GerCrit_Trim_Resultado!CQ53</f>
        <v>0</v>
      </c>
      <c r="CE11" s="20">
        <f>PLANEL_GerCrit_Trim_Resultado!CR41+PLANEL_GerCrit_Trim_Resultado!CR53</f>
        <v>0</v>
      </c>
      <c r="CF11" s="20">
        <f>PLANEL_GerCrit_Trim_Resultado!CS41+PLANEL_GerCrit_Trim_Resultado!CS53</f>
        <v>0</v>
      </c>
      <c r="CG11" s="20">
        <f>PLANEL_GerCrit_Trim_Resultado!CT41+PLANEL_GerCrit_Trim_Resultado!CT53</f>
        <v>0</v>
      </c>
      <c r="CH11" s="20">
        <f>PLANEL_GerCrit_Trim_Resultado!CU41+PLANEL_GerCrit_Trim_Resultado!CU53</f>
        <v>0</v>
      </c>
      <c r="CI11" s="20">
        <f>PLANEL_GerCrit_Trim_Resultado!CV41+PLANEL_GerCrit_Trim_Resultado!CV53</f>
        <v>0</v>
      </c>
      <c r="CJ11" s="20">
        <f>PLANEL_GerCrit_Trim_Resultado!CW41+PLANEL_GerCrit_Trim_Resultado!CW53</f>
        <v>0</v>
      </c>
      <c r="CK11" s="20">
        <f>PLANEL_GerCrit_Trim_Resultado!CX41+PLANEL_GerCrit_Trim_Resultado!CX53</f>
        <v>0</v>
      </c>
      <c r="CL11" s="20">
        <f>PLANEL_GerCrit_Trim_Resultado!CY41+PLANEL_GerCrit_Trim_Resultado!CY53</f>
        <v>0</v>
      </c>
      <c r="CM11" s="20">
        <f>PLANEL_GerCrit_Trim_Resultado!CZ41+PLANEL_GerCrit_Trim_Resultado!CZ53</f>
        <v>0</v>
      </c>
      <c r="CN11" s="20">
        <f>PLANEL_GerCrit_Trim_Resultado!DA41+PLANEL_GerCrit_Trim_Resultado!DA53</f>
        <v>0</v>
      </c>
      <c r="CO11" s="20">
        <f>PLANEL_GerCrit_Trim_Resultado!DB41+PLANEL_GerCrit_Trim_Resultado!DB53</f>
        <v>0</v>
      </c>
      <c r="CP11" s="20">
        <f>PLANEL_GerCrit_Trim_Resultado!DC41+PLANEL_GerCrit_Trim_Resultado!DC53</f>
        <v>0</v>
      </c>
      <c r="CQ11" s="20">
        <f>PLANEL_GerCrit_Trim_Resultado!DD41+PLANEL_GerCrit_Trim_Resultado!DD53</f>
        <v>0</v>
      </c>
      <c r="CR11" s="20">
        <f>PLANEL_GerCrit_Trim_Resultado!DE41+PLANEL_GerCrit_Trim_Resultado!DE53</f>
        <v>0</v>
      </c>
      <c r="CS11" s="20">
        <f>PLANEL_GerCrit_Trim_Resultado!DF41+PLANEL_GerCrit_Trim_Resultado!DF53</f>
        <v>0</v>
      </c>
      <c r="CT11" s="20">
        <f>PLANEL_GerCrit_Trim_Resultado!DG41+PLANEL_GerCrit_Trim_Resultado!DG53</f>
        <v>0</v>
      </c>
      <c r="CU11" s="20">
        <f>PLANEL_GerCrit_Trim_Resultado!DH41+PLANEL_GerCrit_Trim_Resultado!DH53</f>
        <v>0</v>
      </c>
      <c r="CV11" s="20">
        <f>PLANEL_GerCrit_Trim_Resultado!DI41+PLANEL_GerCrit_Trim_Resultado!DI53</f>
        <v>0</v>
      </c>
      <c r="CW11" s="20">
        <f>PLANEL_GerCrit_Trim_Resultado!DJ41+PLANEL_GerCrit_Trim_Resultado!DJ53</f>
        <v>0</v>
      </c>
      <c r="CX11" s="20">
        <f>PLANEL_GerCrit_Trim_Resultado!DK41+PLANEL_GerCrit_Trim_Resultado!DK53</f>
        <v>0</v>
      </c>
      <c r="CY11" s="70">
        <f>PLANEL_GerCrit_Trim_Resultado!DL41+PLANEL_GerCrit_Trim_Resultado!DL53</f>
        <v>0</v>
      </c>
      <c r="CZ11" s="70">
        <f>PLANEL_GerCrit_Trim_Resultado!DM41+PLANEL_GerCrit_Trim_Resultado!DM53</f>
        <v>0</v>
      </c>
      <c r="DA11" s="70">
        <f>PLANEL_GerCrit_Trim_Resultado!DN41+PLANEL_GerCrit_Trim_Resultado!DN53</f>
        <v>0</v>
      </c>
      <c r="DB11" s="70">
        <f>PLANEL_GerCrit_Trim_Resultado!DO41+PLANEL_GerCrit_Trim_Resultado!DO53</f>
        <v>0</v>
      </c>
      <c r="DC11" s="20">
        <f>PLANEL_GerCrit_Trim_Resultado!DP41+PLANEL_GerCrit_Trim_Resultado!DP53</f>
        <v>0</v>
      </c>
      <c r="DD11" s="20">
        <f>PLANEL_GerCrit_Trim_Resultado!DQ41+PLANEL_GerCrit_Trim_Resultado!DQ53</f>
        <v>0</v>
      </c>
      <c r="DE11" s="20">
        <f>PLANEL_GerCrit_Trim_Resultado!DR41+PLANEL_GerCrit_Trim_Resultado!DR53</f>
        <v>0</v>
      </c>
      <c r="DF11" s="20">
        <f>PLANEL_GerCrit_Trim_Resultado!DS41+PLANEL_GerCrit_Trim_Resultado!DS53</f>
        <v>0</v>
      </c>
      <c r="DG11" s="20">
        <f>PLANEL_GerCrit_Trim_Resultado!DT41+PLANEL_GerCrit_Trim_Resultado!DT53</f>
        <v>0</v>
      </c>
      <c r="DH11" s="20">
        <f>PLANEL_GerCrit_Trim_Resultado!DU41+PLANEL_GerCrit_Trim_Resultado!DU53</f>
        <v>0</v>
      </c>
      <c r="DI11" s="20">
        <f>PLANEL_GerCrit_Trim_Resultado!DV41+PLANEL_GerCrit_Trim_Resultado!DV53</f>
        <v>0</v>
      </c>
      <c r="DJ11" s="20">
        <f>PLANEL_GerCrit_Trim_Resultado!DW41+PLANEL_GerCrit_Trim_Resultado!DW53</f>
        <v>0</v>
      </c>
      <c r="DK11" s="20">
        <f>PLANEL_GerCrit_Trim_Resultado!DX41+PLANEL_GerCrit_Trim_Resultado!DX53</f>
        <v>0</v>
      </c>
      <c r="DL11" s="20">
        <f>PLANEL_GerCrit_Trim_Resultado!DY41+PLANEL_GerCrit_Trim_Resultado!DY53</f>
        <v>0</v>
      </c>
      <c r="DM11" s="20">
        <f>PLANEL_GerCrit_Trim_Resultado!DZ41+PLANEL_GerCrit_Trim_Resultado!DZ53</f>
        <v>0</v>
      </c>
      <c r="DN11" s="20">
        <f>PLANEL_GerCrit_Trim_Resultado!EA41+PLANEL_GerCrit_Trim_Resultado!EA53</f>
        <v>0</v>
      </c>
      <c r="DO11" s="20">
        <f>PLANEL_GerCrit_Trim_Resultado!EB41+PLANEL_GerCrit_Trim_Resultado!EB53</f>
        <v>0</v>
      </c>
      <c r="DP11" s="20">
        <f>PLANEL_GerCrit_Trim_Resultado!EC41+PLANEL_GerCrit_Trim_Resultado!EC53</f>
        <v>0</v>
      </c>
      <c r="DQ11" s="20">
        <f>PLANEL_GerCrit_Trim_Resultado!ED41+PLANEL_GerCrit_Trim_Resultado!ED53</f>
        <v>0</v>
      </c>
      <c r="DR11" s="20">
        <f>PLANEL_GerCrit_Trim_Resultado!EE41+PLANEL_GerCrit_Trim_Resultado!EE53</f>
        <v>0</v>
      </c>
      <c r="DS11" s="20">
        <f>PLANEL_GerCrit_Trim_Resultado!EF41+PLANEL_GerCrit_Trim_Resultado!EF53</f>
        <v>0</v>
      </c>
      <c r="DT11" s="20">
        <f>PLANEL_GerCrit_Trim_Resultado!EG41+PLANEL_GerCrit_Trim_Resultado!EG53</f>
        <v>0</v>
      </c>
      <c r="DU11" s="20">
        <f>PLANEL_GerCrit_Trim_Resultado!EH41+PLANEL_GerCrit_Trim_Resultado!EH53</f>
        <v>0</v>
      </c>
      <c r="DV11" s="20">
        <f>PLANEL_GerCrit_Trim_Resultado!EI41+PLANEL_GerCrit_Trim_Resultado!EI53</f>
        <v>0</v>
      </c>
      <c r="DW11" s="20">
        <f>PLANEL_GerCrit_Trim_Resultado!EJ41+PLANEL_GerCrit_Trim_Resultado!EJ53</f>
        <v>0</v>
      </c>
      <c r="DX11" s="20">
        <f>PLANEL_GerCrit_Trim_Resultado!EK41+PLANEL_GerCrit_Trim_Resultado!EK53</f>
        <v>0</v>
      </c>
      <c r="DY11" s="20">
        <f>PLANEL_GerCrit_Trim_Resultado!EL41+PLANEL_GerCrit_Trim_Resultado!EL53</f>
        <v>0</v>
      </c>
      <c r="DZ11" s="20">
        <f>PLANEL_GerCrit_Trim_Resultado!EM41+PLANEL_GerCrit_Trim_Resultado!EM53</f>
        <v>0</v>
      </c>
      <c r="EA11" s="20">
        <f>PLANEL_GerCrit_Trim_Resultado!EN41+PLANEL_GerCrit_Trim_Resultado!EN53</f>
        <v>0</v>
      </c>
      <c r="EB11" s="20">
        <f>PLANEL_GerCrit_Trim_Resultado!EO41+PLANEL_GerCrit_Trim_Resultado!EO53</f>
        <v>0</v>
      </c>
      <c r="EC11" s="20">
        <f>PLANEL_GerCrit_Trim_Resultado!EP41+PLANEL_GerCrit_Trim_Resultado!EP53</f>
        <v>0</v>
      </c>
      <c r="ED11" s="20">
        <f>PLANEL_GerCrit_Trim_Resultado!EQ41+PLANEL_GerCrit_Trim_Resultado!EQ53</f>
        <v>0</v>
      </c>
      <c r="EE11" s="20">
        <f>PLANEL_GerCrit_Trim_Resultado!ER41+PLANEL_GerCrit_Trim_Resultado!ER53</f>
        <v>0</v>
      </c>
      <c r="EF11" s="20">
        <f>PLANEL_GerCrit_Trim_Resultado!ES41+PLANEL_GerCrit_Trim_Resultado!ES53</f>
        <v>0</v>
      </c>
      <c r="EG11" s="20">
        <f>PLANEL_GerCrit_Trim_Resultado!ET41+PLANEL_GerCrit_Trim_Resultado!ET53</f>
        <v>0</v>
      </c>
      <c r="EH11" s="20">
        <f>PLANEL_GerCrit_Trim_Resultado!EU41+PLANEL_GerCrit_Trim_Resultado!EU53</f>
        <v>0</v>
      </c>
      <c r="EI11" s="20">
        <f>PLANEL_GerCrit_Trim_Resultado!EV41+PLANEL_GerCrit_Trim_Resultado!EV53</f>
        <v>0</v>
      </c>
      <c r="EJ11" s="20">
        <f>PLANEL_GerCrit_Trim_Resultado!EW41+PLANEL_GerCrit_Trim_Resultado!EW53</f>
        <v>0</v>
      </c>
      <c r="EK11" s="20">
        <f>PLANEL_GerCrit_Trim_Resultado!EX41+PLANEL_GerCrit_Trim_Resultado!EX53</f>
        <v>0</v>
      </c>
      <c r="EL11" s="20">
        <f>PLANEL_GerCrit_Trim_Resultado!EY41+PLANEL_GerCrit_Trim_Resultado!EY53</f>
        <v>0</v>
      </c>
      <c r="EM11" s="20">
        <f>PLANEL_GerCrit_Trim_Resultado!EZ41+PLANEL_GerCrit_Trim_Resultado!EZ53</f>
        <v>0</v>
      </c>
      <c r="EN11" s="20">
        <f>PLANEL_GerCrit_Trim_Resultado!FA41+PLANEL_GerCrit_Trim_Resultado!FA53</f>
        <v>0</v>
      </c>
      <c r="EO11" s="20">
        <f>PLANEL_GerCrit_Trim_Resultado!FB41+PLANEL_GerCrit_Trim_Resultado!FB53</f>
        <v>0</v>
      </c>
      <c r="EP11" s="20">
        <f>PLANEL_GerCrit_Trim_Resultado!FC41+PLANEL_GerCrit_Trim_Resultado!FC53</f>
        <v>0</v>
      </c>
    </row>
    <row r="12" spans="2:258" x14ac:dyDescent="0.25">
      <c r="B12" s="16" t="s">
        <v>5</v>
      </c>
      <c r="C12" s="1">
        <f>PLANEL_GerCrit_Trim_Resultado!P161</f>
        <v>1769.944133</v>
      </c>
      <c r="D12" s="1">
        <f>PLANEL_GerCrit_Trim_Resultado!Q161</f>
        <v>1769.944133</v>
      </c>
      <c r="E12" s="1">
        <f>PLANEL_GerCrit_Trim_Resultado!R161</f>
        <v>1589.8</v>
      </c>
      <c r="F12" s="1">
        <f>PLANEL_GerCrit_Trim_Resultado!S161</f>
        <v>1769.944133</v>
      </c>
      <c r="G12" s="1">
        <f>PLANEL_GerCrit_Trim_Resultado!T161</f>
        <v>1769.944133</v>
      </c>
      <c r="H12" s="1">
        <f>PLANEL_GerCrit_Trim_Resultado!U161</f>
        <v>1589.8</v>
      </c>
      <c r="I12" s="1">
        <f>PLANEL_GerCrit_Trim_Resultado!V161</f>
        <v>1589.8</v>
      </c>
      <c r="J12" s="1">
        <f>PLANEL_GerCrit_Trim_Resultado!W161</f>
        <v>1769.944133</v>
      </c>
      <c r="K12" s="1">
        <f>PLANEL_GerCrit_Trim_Resultado!X161</f>
        <v>1769.944133</v>
      </c>
      <c r="L12" s="1">
        <f>PLANEL_GerCrit_Trim_Resultado!Y161</f>
        <v>1769.944133</v>
      </c>
      <c r="M12" s="1">
        <f>PLANEL_GerCrit_Trim_Resultado!Z161</f>
        <v>1589.8</v>
      </c>
      <c r="N12" s="1">
        <f>PLANEL_GerCrit_Trim_Resultado!AA161</f>
        <v>1769.944133</v>
      </c>
      <c r="O12" s="1">
        <f>PLANEL_GerCrit_Trim_Resultado!AB161</f>
        <v>1769.944133</v>
      </c>
      <c r="P12" s="1">
        <f>PLANEL_GerCrit_Trim_Resultado!AC161</f>
        <v>1589.8</v>
      </c>
      <c r="Q12" s="1">
        <f>PLANEL_GerCrit_Trim_Resultado!AD161</f>
        <v>1589.8</v>
      </c>
      <c r="R12" s="1">
        <f>PLANEL_GerCrit_Trim_Resultado!AE161</f>
        <v>1769.944133</v>
      </c>
      <c r="S12" s="1">
        <f>PLANEL_GerCrit_Trim_Resultado!AF161</f>
        <v>1769.944133</v>
      </c>
      <c r="T12" s="1">
        <f>PLANEL_GerCrit_Trim_Resultado!AG161</f>
        <v>1589.8</v>
      </c>
      <c r="U12" s="1">
        <f>PLANEL_GerCrit_Trim_Resultado!AH161</f>
        <v>1589.8</v>
      </c>
      <c r="V12" s="1">
        <f>PLANEL_GerCrit_Trim_Resultado!AI161</f>
        <v>1769.944133</v>
      </c>
      <c r="W12" s="1">
        <f>PLANEL_GerCrit_Trim_Resultado!AJ161</f>
        <v>1589.8</v>
      </c>
      <c r="X12" s="1">
        <f>PLANEL_GerCrit_Trim_Resultado!AK161</f>
        <v>1589.8</v>
      </c>
      <c r="Y12" s="1">
        <f>PLANEL_GerCrit_Trim_Resultado!AL161</f>
        <v>1589.8</v>
      </c>
      <c r="Z12" s="1">
        <f>PLANEL_GerCrit_Trim_Resultado!AM161</f>
        <v>1769.944133</v>
      </c>
      <c r="AA12" s="1">
        <f>PLANEL_GerCrit_Trim_Resultado!AN161</f>
        <v>1769.944133</v>
      </c>
      <c r="AB12" s="1">
        <f>PLANEL_GerCrit_Trim_Resultado!AO161</f>
        <v>1589.8</v>
      </c>
      <c r="AC12" s="1">
        <f>PLANEL_GerCrit_Trim_Resultado!AP161</f>
        <v>1769.944133</v>
      </c>
      <c r="AD12" s="1">
        <f>PLANEL_GerCrit_Trim_Resultado!AQ161</f>
        <v>1769.944133</v>
      </c>
      <c r="AE12" s="1">
        <f>PLANEL_GerCrit_Trim_Resultado!AR161</f>
        <v>1769.944133</v>
      </c>
      <c r="AF12" s="1">
        <f>PLANEL_GerCrit_Trim_Resultado!AS161</f>
        <v>1589.8</v>
      </c>
      <c r="AG12" s="1">
        <f>PLANEL_GerCrit_Trim_Resultado!AT161</f>
        <v>1769.944133</v>
      </c>
      <c r="AH12" s="1">
        <f>PLANEL_GerCrit_Trim_Resultado!AU161</f>
        <v>1769.944133</v>
      </c>
      <c r="AI12" s="1">
        <f>PLANEL_GerCrit_Trim_Resultado!AV161</f>
        <v>1769.944133</v>
      </c>
      <c r="AJ12" s="1">
        <f>PLANEL_GerCrit_Trim_Resultado!AW161</f>
        <v>1589.8</v>
      </c>
      <c r="AK12" s="1">
        <f>PLANEL_GerCrit_Trim_Resultado!AX161</f>
        <v>1769.944133</v>
      </c>
      <c r="AL12" s="1">
        <f>PLANEL_GerCrit_Trim_Resultado!AY161</f>
        <v>1769.944133</v>
      </c>
      <c r="AM12" s="1">
        <f>PLANEL_GerCrit_Trim_Resultado!AZ161</f>
        <v>1769.944133</v>
      </c>
      <c r="AN12" s="1">
        <f>PLANEL_GerCrit_Trim_Resultado!BA161</f>
        <v>1589.8</v>
      </c>
      <c r="AO12" s="1">
        <f>PLANEL_GerCrit_Trim_Resultado!BB161</f>
        <v>1769.944133</v>
      </c>
      <c r="AP12" s="1">
        <f>PLANEL_GerCrit_Trim_Resultado!BC161</f>
        <v>1769.944133</v>
      </c>
      <c r="AQ12" s="1">
        <f>PLANEL_GerCrit_Trim_Resultado!BD161</f>
        <v>1769.944133</v>
      </c>
      <c r="AR12" s="1">
        <f>PLANEL_GerCrit_Trim_Resultado!BE161</f>
        <v>1589.8</v>
      </c>
      <c r="AS12" s="1">
        <f>PLANEL_GerCrit_Trim_Resultado!BF161</f>
        <v>1769.944133</v>
      </c>
      <c r="AT12" s="1">
        <f>PLANEL_GerCrit_Trim_Resultado!BG161</f>
        <v>1769.944133</v>
      </c>
      <c r="AU12" s="1">
        <f>PLANEL_GerCrit_Trim_Resultado!BH161</f>
        <v>3052.6641730000001</v>
      </c>
      <c r="AV12" s="1">
        <f>PLANEL_GerCrit_Trim_Resultado!BI161</f>
        <v>2872.5200399999999</v>
      </c>
      <c r="AW12" s="1">
        <f>PLANEL_GerCrit_Trim_Resultado!BJ161</f>
        <v>3052.6641730000001</v>
      </c>
      <c r="AX12" s="1">
        <f>PLANEL_GerCrit_Trim_Resultado!BK161</f>
        <v>3052.6641730000001</v>
      </c>
      <c r="AY12" s="1">
        <f>PLANEL_GerCrit_Trim_Resultado!BL161</f>
        <v>3052.6641730000001</v>
      </c>
      <c r="AZ12" s="1">
        <f>PLANEL_GerCrit_Trim_Resultado!BM161</f>
        <v>2872.5200399999999</v>
      </c>
      <c r="BA12" s="1">
        <f>PLANEL_GerCrit_Trim_Resultado!BN161</f>
        <v>3052.6641730000001</v>
      </c>
      <c r="BB12" s="1">
        <f>PLANEL_GerCrit_Trim_Resultado!BO161</f>
        <v>3052.6641730000001</v>
      </c>
      <c r="BC12" s="1">
        <f>PLANEL_GerCrit_Trim_Resultado!BP161</f>
        <v>3052.6641730000001</v>
      </c>
      <c r="BD12" s="1">
        <f>PLANEL_GerCrit_Trim_Resultado!BQ161</f>
        <v>2872.5200399999999</v>
      </c>
      <c r="BE12" s="1">
        <f>PLANEL_GerCrit_Trim_Resultado!BR161</f>
        <v>3052.6641730000001</v>
      </c>
      <c r="BF12" s="1">
        <f>PLANEL_GerCrit_Trim_Resultado!BS161</f>
        <v>3052.6641730000001</v>
      </c>
      <c r="BG12" s="1">
        <f>PLANEL_GerCrit_Trim_Resultado!BT161</f>
        <v>3052.6641730000001</v>
      </c>
      <c r="BH12" s="1">
        <f>PLANEL_GerCrit_Trim_Resultado!BU161</f>
        <v>2872.5200399999999</v>
      </c>
      <c r="BI12" s="1">
        <f>PLANEL_GerCrit_Trim_Resultado!BV161</f>
        <v>3052.6641730000001</v>
      </c>
      <c r="BJ12" s="1">
        <f>PLANEL_GerCrit_Trim_Resultado!BW161</f>
        <v>3052.6641730000001</v>
      </c>
      <c r="BK12" s="1">
        <f>PLANEL_GerCrit_Trim_Resultado!BX161</f>
        <v>3052.6641730000001</v>
      </c>
      <c r="BL12" s="1">
        <f>PLANEL_GerCrit_Trim_Resultado!BY161</f>
        <v>2872.5200399999999</v>
      </c>
      <c r="BM12" s="1">
        <f>PLANEL_GerCrit_Trim_Resultado!BZ161</f>
        <v>3052.6641730000001</v>
      </c>
      <c r="BN12" s="1">
        <f>PLANEL_GerCrit_Trim_Resultado!CA161</f>
        <v>3052.6641730000001</v>
      </c>
      <c r="BO12" s="1">
        <f>PLANEL_GerCrit_Trim_Resultado!CB161</f>
        <v>3052.6641730000001</v>
      </c>
      <c r="BP12" s="1">
        <f>PLANEL_GerCrit_Trim_Resultado!CC161</f>
        <v>2872.5200399999999</v>
      </c>
      <c r="BQ12" s="1">
        <f>PLANEL_GerCrit_Trim_Resultado!CD161</f>
        <v>3052.6641730000001</v>
      </c>
      <c r="BR12" s="1">
        <f>PLANEL_GerCrit_Trim_Resultado!CE161</f>
        <v>3052.6641730000001</v>
      </c>
      <c r="BS12" s="1">
        <f>PLANEL_GerCrit_Trim_Resultado!CF161</f>
        <v>3052.6641730000001</v>
      </c>
      <c r="BT12" s="1">
        <f>PLANEL_GerCrit_Trim_Resultado!CG161</f>
        <v>2872.5200399999999</v>
      </c>
      <c r="BU12" s="1">
        <f>PLANEL_GerCrit_Trim_Resultado!CH161</f>
        <v>3052.6641730000001</v>
      </c>
      <c r="BV12" s="1">
        <f>PLANEL_GerCrit_Trim_Resultado!CI161</f>
        <v>3052.6641730000001</v>
      </c>
      <c r="BW12" s="1">
        <f>PLANEL_GerCrit_Trim_Resultado!CJ161</f>
        <v>3052.6641730000001</v>
      </c>
      <c r="BX12" s="1">
        <f>PLANEL_GerCrit_Trim_Resultado!CK161</f>
        <v>2872.5200399999999</v>
      </c>
      <c r="BY12" s="1">
        <f>PLANEL_GerCrit_Trim_Resultado!CL161</f>
        <v>3052.6641730000001</v>
      </c>
      <c r="BZ12" s="1">
        <f>PLANEL_GerCrit_Trim_Resultado!CM161</f>
        <v>3052.6641730000001</v>
      </c>
      <c r="CA12" s="1">
        <f>PLANEL_GerCrit_Trim_Resultado!CN161</f>
        <v>3052.6641730000001</v>
      </c>
      <c r="CB12" s="1">
        <f>PLANEL_GerCrit_Trim_Resultado!CO161</f>
        <v>2872.5200399999999</v>
      </c>
      <c r="CC12" s="1">
        <f>PLANEL_GerCrit_Trim_Resultado!CP161</f>
        <v>3052.6641730000001</v>
      </c>
      <c r="CD12" s="1">
        <f>PLANEL_GerCrit_Trim_Resultado!CQ161</f>
        <v>3052.6641730000001</v>
      </c>
      <c r="CE12" s="1">
        <f>PLANEL_GerCrit_Trim_Resultado!CR161</f>
        <v>3052.6641730000001</v>
      </c>
      <c r="CF12" s="1">
        <f>PLANEL_GerCrit_Trim_Resultado!CS161</f>
        <v>2872.5200399999999</v>
      </c>
      <c r="CG12" s="1">
        <f>PLANEL_GerCrit_Trim_Resultado!CT161</f>
        <v>3052.6641730000001</v>
      </c>
      <c r="CH12" s="1">
        <f>PLANEL_GerCrit_Trim_Resultado!CU161</f>
        <v>3052.6641730000001</v>
      </c>
      <c r="CI12" s="1">
        <f>PLANEL_GerCrit_Trim_Resultado!CV161</f>
        <v>3052.6641730000001</v>
      </c>
      <c r="CJ12" s="1">
        <f>PLANEL_GerCrit_Trim_Resultado!CW161</f>
        <v>2872.5200399999999</v>
      </c>
      <c r="CK12" s="1">
        <f>PLANEL_GerCrit_Trim_Resultado!CX161</f>
        <v>3052.6641730000001</v>
      </c>
      <c r="CL12" s="1">
        <f>PLANEL_GerCrit_Trim_Resultado!CY161</f>
        <v>3052.6641730000001</v>
      </c>
      <c r="CM12" s="1">
        <f>PLANEL_GerCrit_Trim_Resultado!CZ161</f>
        <v>3052.6641730000001</v>
      </c>
      <c r="CN12" s="1">
        <f>PLANEL_GerCrit_Trim_Resultado!DA161</f>
        <v>2872.5200399999999</v>
      </c>
      <c r="CO12" s="1">
        <f>PLANEL_GerCrit_Trim_Resultado!DB161</f>
        <v>3052.6641730000001</v>
      </c>
      <c r="CP12" s="1">
        <f>PLANEL_GerCrit_Trim_Resultado!DC161</f>
        <v>3052.6641730000001</v>
      </c>
      <c r="CQ12" s="1">
        <f>PLANEL_GerCrit_Trim_Resultado!DD161</f>
        <v>3052.6641730000001</v>
      </c>
      <c r="CR12" s="1">
        <f>PLANEL_GerCrit_Trim_Resultado!DE161</f>
        <v>2872.5200399999999</v>
      </c>
      <c r="CS12" s="1">
        <f>PLANEL_GerCrit_Trim_Resultado!DF161</f>
        <v>3052.6641730000001</v>
      </c>
      <c r="CT12" s="1">
        <f>PLANEL_GerCrit_Trim_Resultado!DG161</f>
        <v>3052.6641730000001</v>
      </c>
      <c r="CU12" s="1">
        <f>PLANEL_GerCrit_Trim_Resultado!DH161</f>
        <v>3052.6641730000001</v>
      </c>
      <c r="CV12" s="1">
        <f>PLANEL_GerCrit_Trim_Resultado!DI161</f>
        <v>2872.5200399999999</v>
      </c>
      <c r="CW12" s="1">
        <f>PLANEL_GerCrit_Trim_Resultado!DJ161</f>
        <v>3052.6641730000001</v>
      </c>
      <c r="CX12" s="1">
        <f>PLANEL_GerCrit_Trim_Resultado!DK161</f>
        <v>3052.6641730000001</v>
      </c>
      <c r="CY12" s="68">
        <f>PLANEL_GerCrit_Trim_Resultado!DL161</f>
        <v>3052.6641730000001</v>
      </c>
      <c r="CZ12" s="68">
        <f>PLANEL_GerCrit_Trim_Resultado!DM161</f>
        <v>2872.5200399999999</v>
      </c>
      <c r="DA12" s="68">
        <f>PLANEL_GerCrit_Trim_Resultado!DN161</f>
        <v>2872.5200399999999</v>
      </c>
      <c r="DB12" s="68">
        <f>PLANEL_GerCrit_Trim_Resultado!DO161</f>
        <v>3052.6641730000001</v>
      </c>
      <c r="DC12" s="1">
        <f>PLANEL_GerCrit_Trim_Resultado!DP161</f>
        <v>3052.6641730000001</v>
      </c>
      <c r="DD12" s="1">
        <f>PLANEL_GerCrit_Trim_Resultado!DQ161</f>
        <v>2872.5200399999999</v>
      </c>
      <c r="DE12" s="1">
        <f>PLANEL_GerCrit_Trim_Resultado!DR161</f>
        <v>2872.5200399999999</v>
      </c>
      <c r="DF12" s="1">
        <f>PLANEL_GerCrit_Trim_Resultado!DS161</f>
        <v>3052.6641730000001</v>
      </c>
      <c r="DG12" s="1">
        <f>PLANEL_GerCrit_Trim_Resultado!DT161</f>
        <v>3052.6641730000001</v>
      </c>
      <c r="DH12" s="1">
        <f>PLANEL_GerCrit_Trim_Resultado!DU161</f>
        <v>2872.5200399999999</v>
      </c>
      <c r="DI12" s="1">
        <f>PLANEL_GerCrit_Trim_Resultado!DV161</f>
        <v>2872.5200399999999</v>
      </c>
      <c r="DJ12" s="1">
        <f>PLANEL_GerCrit_Trim_Resultado!DW161</f>
        <v>3052.6641730000001</v>
      </c>
      <c r="DK12" s="1">
        <f>PLANEL_GerCrit_Trim_Resultado!DX161</f>
        <v>3052.6641730000001</v>
      </c>
      <c r="DL12" s="1">
        <f>PLANEL_GerCrit_Trim_Resultado!DY161</f>
        <v>2872.5200399999999</v>
      </c>
      <c r="DM12" s="1">
        <f>PLANEL_GerCrit_Trim_Resultado!DZ161</f>
        <v>2872.5200399999999</v>
      </c>
      <c r="DN12" s="1">
        <f>PLANEL_GerCrit_Trim_Resultado!EA161</f>
        <v>3052.6641730000001</v>
      </c>
      <c r="DO12" s="1">
        <f>PLANEL_GerCrit_Trim_Resultado!EB161</f>
        <v>3052.6641730000001</v>
      </c>
      <c r="DP12" s="1">
        <f>PLANEL_GerCrit_Trim_Resultado!EC161</f>
        <v>2872.5200399999999</v>
      </c>
      <c r="DQ12" s="1">
        <f>PLANEL_GerCrit_Trim_Resultado!ED161</f>
        <v>2872.5200399999999</v>
      </c>
      <c r="DR12" s="1">
        <f>PLANEL_GerCrit_Trim_Resultado!EE161</f>
        <v>3052.6641730000001</v>
      </c>
      <c r="DS12" s="1">
        <f>PLANEL_GerCrit_Trim_Resultado!EF161</f>
        <v>3052.6641730000001</v>
      </c>
      <c r="DT12" s="1">
        <f>PLANEL_GerCrit_Trim_Resultado!EG161</f>
        <v>2872.5200399999999</v>
      </c>
      <c r="DU12" s="1">
        <f>PLANEL_GerCrit_Trim_Resultado!EH161</f>
        <v>2872.5200399999999</v>
      </c>
      <c r="DV12" s="1">
        <f>PLANEL_GerCrit_Trim_Resultado!EI161</f>
        <v>3052.6641730000001</v>
      </c>
      <c r="DW12" s="1">
        <f>PLANEL_GerCrit_Trim_Resultado!EJ161</f>
        <v>3052.6641730000001</v>
      </c>
      <c r="DX12" s="1">
        <f>PLANEL_GerCrit_Trim_Resultado!EK161</f>
        <v>2872.5200399999999</v>
      </c>
      <c r="DY12" s="1">
        <f>PLANEL_GerCrit_Trim_Resultado!EL161</f>
        <v>2872.5200399999999</v>
      </c>
      <c r="DZ12" s="1">
        <f>PLANEL_GerCrit_Trim_Resultado!EM161</f>
        <v>3052.6641730000001</v>
      </c>
      <c r="EA12" s="1">
        <f>PLANEL_GerCrit_Trim_Resultado!EN161</f>
        <v>3052.6641730000001</v>
      </c>
      <c r="EB12" s="1">
        <f>PLANEL_GerCrit_Trim_Resultado!EO161</f>
        <v>2872.5200399999999</v>
      </c>
      <c r="EC12" s="1">
        <f>PLANEL_GerCrit_Trim_Resultado!EP161</f>
        <v>2872.5200399999999</v>
      </c>
      <c r="ED12" s="1">
        <f>PLANEL_GerCrit_Trim_Resultado!EQ161</f>
        <v>3052.6641730000001</v>
      </c>
      <c r="EE12" s="1">
        <f>PLANEL_GerCrit_Trim_Resultado!ER161</f>
        <v>3052.6641730000001</v>
      </c>
      <c r="EF12" s="1">
        <f>PLANEL_GerCrit_Trim_Resultado!ES161</f>
        <v>2872.5200399999999</v>
      </c>
      <c r="EG12" s="1">
        <f>PLANEL_GerCrit_Trim_Resultado!ET161</f>
        <v>2872.5200399999999</v>
      </c>
      <c r="EH12" s="1">
        <f>PLANEL_GerCrit_Trim_Resultado!EU161</f>
        <v>3052.6641730000001</v>
      </c>
      <c r="EI12" s="1">
        <f>PLANEL_GerCrit_Trim_Resultado!EV161</f>
        <v>3052.6641730000001</v>
      </c>
      <c r="EJ12" s="1">
        <f>PLANEL_GerCrit_Trim_Resultado!EW161</f>
        <v>2872.5200399999999</v>
      </c>
      <c r="EK12" s="1">
        <f>PLANEL_GerCrit_Trim_Resultado!EX161</f>
        <v>2872.5200399999999</v>
      </c>
      <c r="EL12" s="1">
        <f>PLANEL_GerCrit_Trim_Resultado!EY161</f>
        <v>3052.6641730000001</v>
      </c>
      <c r="EM12" s="1">
        <f>PLANEL_GerCrit_Trim_Resultado!EZ161</f>
        <v>3052.6641730000001</v>
      </c>
      <c r="EN12" s="1">
        <f>PLANEL_GerCrit_Trim_Resultado!FA161</f>
        <v>2872.5200399999999</v>
      </c>
      <c r="EO12" s="1">
        <f>PLANEL_GerCrit_Trim_Resultado!FB161</f>
        <v>2872.5200399999999</v>
      </c>
      <c r="EP12" s="1">
        <f>PLANEL_GerCrit_Trim_Resultado!FC161</f>
        <v>3052.6641730000001</v>
      </c>
    </row>
    <row r="13" spans="2:258" x14ac:dyDescent="0.25">
      <c r="B13" s="16" t="s">
        <v>57</v>
      </c>
      <c r="C13" s="1">
        <f>PLANEL_GerCrit_Trim_Resultado!P173+PLANEL_GerCrit_Trim_Resultado!P185</f>
        <v>2781.4471678</v>
      </c>
      <c r="D13" s="1">
        <f>PLANEL_GerCrit_Trim_Resultado!Q173+PLANEL_GerCrit_Trim_Resultado!Q185</f>
        <v>2781.4471678</v>
      </c>
      <c r="E13" s="1">
        <f>PLANEL_GerCrit_Trim_Resultado!R173+PLANEL_GerCrit_Trim_Resultado!R185</f>
        <v>0</v>
      </c>
      <c r="F13" s="1">
        <f>PLANEL_GerCrit_Trim_Resultado!S173+PLANEL_GerCrit_Trim_Resultado!S185</f>
        <v>1633.74074724</v>
      </c>
      <c r="G13" s="1">
        <f>PLANEL_GerCrit_Trim_Resultado!T173+PLANEL_GerCrit_Trim_Resultado!T185</f>
        <v>1365.38011815</v>
      </c>
      <c r="H13" s="1">
        <f>PLANEL_GerCrit_Trim_Resultado!U173+PLANEL_GerCrit_Trim_Resultado!U185</f>
        <v>0</v>
      </c>
      <c r="I13" s="1">
        <f>PLANEL_GerCrit_Trim_Resultado!V173+PLANEL_GerCrit_Trim_Resultado!V185</f>
        <v>0</v>
      </c>
      <c r="J13" s="1">
        <f>PLANEL_GerCrit_Trim_Resultado!W173+PLANEL_GerCrit_Trim_Resultado!W185</f>
        <v>0</v>
      </c>
      <c r="K13" s="1">
        <f>PLANEL_GerCrit_Trim_Resultado!X173+PLANEL_GerCrit_Trim_Resultado!X185</f>
        <v>1538.5875132399999</v>
      </c>
      <c r="L13" s="1">
        <f>PLANEL_GerCrit_Trim_Resultado!Y173+PLANEL_GerCrit_Trim_Resultado!Y185</f>
        <v>0</v>
      </c>
      <c r="M13" s="1">
        <f>PLANEL_GerCrit_Trim_Resultado!Z173+PLANEL_GerCrit_Trim_Resultado!Z185</f>
        <v>0</v>
      </c>
      <c r="N13" s="1">
        <f>PLANEL_GerCrit_Trim_Resultado!AA173+PLANEL_GerCrit_Trim_Resultado!AA185</f>
        <v>39.713372290000002</v>
      </c>
      <c r="O13" s="1">
        <f>PLANEL_GerCrit_Trim_Resultado!AB173+PLANEL_GerCrit_Trim_Resultado!AB185</f>
        <v>0</v>
      </c>
      <c r="P13" s="1">
        <f>PLANEL_GerCrit_Trim_Resultado!AC173+PLANEL_GerCrit_Trim_Resultado!AC185</f>
        <v>0</v>
      </c>
      <c r="Q13" s="1">
        <f>PLANEL_GerCrit_Trim_Resultado!AD173+PLANEL_GerCrit_Trim_Resultado!AD185</f>
        <v>0</v>
      </c>
      <c r="R13" s="1">
        <f>PLANEL_GerCrit_Trim_Resultado!AE173+PLANEL_GerCrit_Trim_Resultado!AE185</f>
        <v>0</v>
      </c>
      <c r="S13" s="1">
        <f>PLANEL_GerCrit_Trim_Resultado!AF173+PLANEL_GerCrit_Trim_Resultado!AF185</f>
        <v>0</v>
      </c>
      <c r="T13" s="1">
        <f>PLANEL_GerCrit_Trim_Resultado!AG173+PLANEL_GerCrit_Trim_Resultado!AG185</f>
        <v>0</v>
      </c>
      <c r="U13" s="1">
        <f>PLANEL_GerCrit_Trim_Resultado!AH173+PLANEL_GerCrit_Trim_Resultado!AH185</f>
        <v>0</v>
      </c>
      <c r="V13" s="1">
        <f>PLANEL_GerCrit_Trim_Resultado!AI173+PLANEL_GerCrit_Trim_Resultado!AI185</f>
        <v>0</v>
      </c>
      <c r="W13" s="1">
        <f>PLANEL_GerCrit_Trim_Resultado!AJ173+PLANEL_GerCrit_Trim_Resultado!AJ185</f>
        <v>0</v>
      </c>
      <c r="X13" s="1">
        <f>PLANEL_GerCrit_Trim_Resultado!AK173+PLANEL_GerCrit_Trim_Resultado!AK185</f>
        <v>0</v>
      </c>
      <c r="Y13" s="1">
        <f>PLANEL_GerCrit_Trim_Resultado!AL173+PLANEL_GerCrit_Trim_Resultado!AL185</f>
        <v>0</v>
      </c>
      <c r="Z13" s="1">
        <f>PLANEL_GerCrit_Trim_Resultado!AM173+PLANEL_GerCrit_Trim_Resultado!AM185</f>
        <v>0</v>
      </c>
      <c r="AA13" s="1">
        <f>PLANEL_GerCrit_Trim_Resultado!AN173+PLANEL_GerCrit_Trim_Resultado!AN185</f>
        <v>0</v>
      </c>
      <c r="AB13" s="1">
        <f>PLANEL_GerCrit_Trim_Resultado!AO173+PLANEL_GerCrit_Trim_Resultado!AO185</f>
        <v>0</v>
      </c>
      <c r="AC13" s="1">
        <f>PLANEL_GerCrit_Trim_Resultado!AP173+PLANEL_GerCrit_Trim_Resultado!AP185</f>
        <v>0</v>
      </c>
      <c r="AD13" s="1">
        <f>PLANEL_GerCrit_Trim_Resultado!AQ173+PLANEL_GerCrit_Trim_Resultado!AQ185</f>
        <v>1365.38011815</v>
      </c>
      <c r="AE13" s="1">
        <f>PLANEL_GerCrit_Trim_Resultado!AR173+PLANEL_GerCrit_Trim_Resultado!AR185</f>
        <v>0</v>
      </c>
      <c r="AF13" s="1">
        <f>PLANEL_GerCrit_Trim_Resultado!AS173+PLANEL_GerCrit_Trim_Resultado!AS185</f>
        <v>0</v>
      </c>
      <c r="AG13" s="1">
        <f>PLANEL_GerCrit_Trim_Resultado!AT173+PLANEL_GerCrit_Trim_Resultado!AT185</f>
        <v>0</v>
      </c>
      <c r="AH13" s="1">
        <f>PLANEL_GerCrit_Trim_Resultado!AU173+PLANEL_GerCrit_Trim_Resultado!AU185</f>
        <v>1885.0880397000001</v>
      </c>
      <c r="AI13" s="1">
        <f>PLANEL_GerCrit_Trim_Resultado!AV173+PLANEL_GerCrit_Trim_Resultado!AV185</f>
        <v>0</v>
      </c>
      <c r="AJ13" s="1">
        <f>PLANEL_GerCrit_Trim_Resultado!AW173+PLANEL_GerCrit_Trim_Resultado!AW185</f>
        <v>0</v>
      </c>
      <c r="AK13" s="1">
        <f>PLANEL_GerCrit_Trim_Resultado!AX173+PLANEL_GerCrit_Trim_Resultado!AX185</f>
        <v>0</v>
      </c>
      <c r="AL13" s="1">
        <f>PLANEL_GerCrit_Trim_Resultado!AY173+PLANEL_GerCrit_Trim_Resultado!AY185</f>
        <v>1721.7418338</v>
      </c>
      <c r="AM13" s="1">
        <f>PLANEL_GerCrit_Trim_Resultado!AZ173+PLANEL_GerCrit_Trim_Resultado!AZ185</f>
        <v>0</v>
      </c>
      <c r="AN13" s="1">
        <f>PLANEL_GerCrit_Trim_Resultado!BA173+PLANEL_GerCrit_Trim_Resultado!BA185</f>
        <v>0</v>
      </c>
      <c r="AO13" s="1">
        <f>PLANEL_GerCrit_Trim_Resultado!BB173+PLANEL_GerCrit_Trim_Resultado!BB185</f>
        <v>0</v>
      </c>
      <c r="AP13" s="1">
        <f>PLANEL_GerCrit_Trim_Resultado!BC173+PLANEL_GerCrit_Trim_Resultado!BC185</f>
        <v>1357.8358740000001</v>
      </c>
      <c r="AQ13" s="1">
        <f>PLANEL_GerCrit_Trim_Resultado!BD173+PLANEL_GerCrit_Trim_Resultado!BD185</f>
        <v>0</v>
      </c>
      <c r="AR13" s="1">
        <f>PLANEL_GerCrit_Trim_Resultado!BE173+PLANEL_GerCrit_Trim_Resultado!BE185</f>
        <v>0</v>
      </c>
      <c r="AS13" s="1">
        <f>PLANEL_GerCrit_Trim_Resultado!BF173+PLANEL_GerCrit_Trim_Resultado!BF185</f>
        <v>0</v>
      </c>
      <c r="AT13" s="1">
        <f>PLANEL_GerCrit_Trim_Resultado!BG173+PLANEL_GerCrit_Trim_Resultado!BG185</f>
        <v>1144.2371886999999</v>
      </c>
      <c r="AU13" s="1">
        <f>PLANEL_GerCrit_Trim_Resultado!BH173+PLANEL_GerCrit_Trim_Resultado!BH185</f>
        <v>0</v>
      </c>
      <c r="AV13" s="1">
        <f>PLANEL_GerCrit_Trim_Resultado!BI173+PLANEL_GerCrit_Trim_Resultado!BI185</f>
        <v>0</v>
      </c>
      <c r="AW13" s="1">
        <f>PLANEL_GerCrit_Trim_Resultado!BJ173+PLANEL_GerCrit_Trim_Resultado!BJ185</f>
        <v>0</v>
      </c>
      <c r="AX13" s="1">
        <f>PLANEL_GerCrit_Trim_Resultado!BK173+PLANEL_GerCrit_Trim_Resultado!BK185</f>
        <v>999.55806080000002</v>
      </c>
      <c r="AY13" s="1">
        <f>PLANEL_GerCrit_Trim_Resultado!BL173+PLANEL_GerCrit_Trim_Resultado!BL185</f>
        <v>0</v>
      </c>
      <c r="AZ13" s="1">
        <f>PLANEL_GerCrit_Trim_Resultado!BM173+PLANEL_GerCrit_Trim_Resultado!BM185</f>
        <v>0</v>
      </c>
      <c r="BA13" s="1">
        <f>PLANEL_GerCrit_Trim_Resultado!BN173+PLANEL_GerCrit_Trim_Resultado!BN185</f>
        <v>0</v>
      </c>
      <c r="BB13" s="1">
        <f>PLANEL_GerCrit_Trim_Resultado!BO173+PLANEL_GerCrit_Trim_Resultado!BO185</f>
        <v>172.3377988</v>
      </c>
      <c r="BC13" s="1">
        <f>PLANEL_GerCrit_Trim_Resultado!BP173+PLANEL_GerCrit_Trim_Resultado!BP185</f>
        <v>0</v>
      </c>
      <c r="BD13" s="1">
        <f>PLANEL_GerCrit_Trim_Resultado!BQ173+PLANEL_GerCrit_Trim_Resultado!BQ185</f>
        <v>0</v>
      </c>
      <c r="BE13" s="1">
        <f>PLANEL_GerCrit_Trim_Resultado!BR173+PLANEL_GerCrit_Trim_Resultado!BR185</f>
        <v>0</v>
      </c>
      <c r="BF13" s="1">
        <f>PLANEL_GerCrit_Trim_Resultado!BS173+PLANEL_GerCrit_Trim_Resultado!BS185</f>
        <v>0</v>
      </c>
      <c r="BG13" s="1">
        <f>PLANEL_GerCrit_Trim_Resultado!BT173+PLANEL_GerCrit_Trim_Resultado!BT185</f>
        <v>0</v>
      </c>
      <c r="BH13" s="1">
        <f>PLANEL_GerCrit_Trim_Resultado!BU173+PLANEL_GerCrit_Trim_Resultado!BU185</f>
        <v>0</v>
      </c>
      <c r="BI13" s="1">
        <f>PLANEL_GerCrit_Trim_Resultado!BV173+PLANEL_GerCrit_Trim_Resultado!BV185</f>
        <v>0</v>
      </c>
      <c r="BJ13" s="1">
        <f>PLANEL_GerCrit_Trim_Resultado!BW173+PLANEL_GerCrit_Trim_Resultado!BW185</f>
        <v>0</v>
      </c>
      <c r="BK13" s="1">
        <f>PLANEL_GerCrit_Trim_Resultado!BX173+PLANEL_GerCrit_Trim_Resultado!BX185</f>
        <v>0</v>
      </c>
      <c r="BL13" s="1">
        <f>PLANEL_GerCrit_Trim_Resultado!BY173+PLANEL_GerCrit_Trim_Resultado!BY185</f>
        <v>0</v>
      </c>
      <c r="BM13" s="1">
        <f>PLANEL_GerCrit_Trim_Resultado!BZ173+PLANEL_GerCrit_Trim_Resultado!BZ185</f>
        <v>0</v>
      </c>
      <c r="BN13" s="1">
        <f>PLANEL_GerCrit_Trim_Resultado!CA173+PLANEL_GerCrit_Trim_Resultado!CA185</f>
        <v>0</v>
      </c>
      <c r="BO13" s="1">
        <f>PLANEL_GerCrit_Trim_Resultado!CB173+PLANEL_GerCrit_Trim_Resultado!CB185</f>
        <v>0</v>
      </c>
      <c r="BP13" s="1">
        <f>PLANEL_GerCrit_Trim_Resultado!CC173+PLANEL_GerCrit_Trim_Resultado!CC185</f>
        <v>0</v>
      </c>
      <c r="BQ13" s="1">
        <f>PLANEL_GerCrit_Trim_Resultado!CD173+PLANEL_GerCrit_Trim_Resultado!CD185</f>
        <v>0</v>
      </c>
      <c r="BR13" s="1">
        <f>PLANEL_GerCrit_Trim_Resultado!CE173+PLANEL_GerCrit_Trim_Resultado!CE185</f>
        <v>0</v>
      </c>
      <c r="BS13" s="1">
        <f>PLANEL_GerCrit_Trim_Resultado!CF173+PLANEL_GerCrit_Trim_Resultado!CF185</f>
        <v>0</v>
      </c>
      <c r="BT13" s="1">
        <f>PLANEL_GerCrit_Trim_Resultado!CG173+PLANEL_GerCrit_Trim_Resultado!CG185</f>
        <v>0</v>
      </c>
      <c r="BU13" s="1">
        <f>PLANEL_GerCrit_Trim_Resultado!CH173+PLANEL_GerCrit_Trim_Resultado!CH185</f>
        <v>0</v>
      </c>
      <c r="BV13" s="1">
        <f>PLANEL_GerCrit_Trim_Resultado!CI173+PLANEL_GerCrit_Trim_Resultado!CI185</f>
        <v>0</v>
      </c>
      <c r="BW13" s="1">
        <f>PLANEL_GerCrit_Trim_Resultado!CJ173+PLANEL_GerCrit_Trim_Resultado!CJ185</f>
        <v>0</v>
      </c>
      <c r="BX13" s="1">
        <f>PLANEL_GerCrit_Trim_Resultado!CK173+PLANEL_GerCrit_Trim_Resultado!CK185</f>
        <v>0</v>
      </c>
      <c r="BY13" s="1">
        <f>PLANEL_GerCrit_Trim_Resultado!CL173+PLANEL_GerCrit_Trim_Resultado!CL185</f>
        <v>0</v>
      </c>
      <c r="BZ13" s="1">
        <f>PLANEL_GerCrit_Trim_Resultado!CM173+PLANEL_GerCrit_Trim_Resultado!CM185</f>
        <v>0</v>
      </c>
      <c r="CA13" s="1">
        <f>PLANEL_GerCrit_Trim_Resultado!CN173+PLANEL_GerCrit_Trim_Resultado!CN185</f>
        <v>0</v>
      </c>
      <c r="CB13" s="1">
        <f>PLANEL_GerCrit_Trim_Resultado!CO173+PLANEL_GerCrit_Trim_Resultado!CO185</f>
        <v>0</v>
      </c>
      <c r="CC13" s="1">
        <f>PLANEL_GerCrit_Trim_Resultado!CP173+PLANEL_GerCrit_Trim_Resultado!CP185</f>
        <v>0</v>
      </c>
      <c r="CD13" s="1">
        <f>PLANEL_GerCrit_Trim_Resultado!CQ173+PLANEL_GerCrit_Trim_Resultado!CQ185</f>
        <v>0</v>
      </c>
      <c r="CE13" s="1">
        <f>PLANEL_GerCrit_Trim_Resultado!CR173+PLANEL_GerCrit_Trim_Resultado!CR185</f>
        <v>0</v>
      </c>
      <c r="CF13" s="1">
        <f>PLANEL_GerCrit_Trim_Resultado!CS173+PLANEL_GerCrit_Trim_Resultado!CS185</f>
        <v>0</v>
      </c>
      <c r="CG13" s="1">
        <f>PLANEL_GerCrit_Trim_Resultado!CT173+PLANEL_GerCrit_Trim_Resultado!CT185</f>
        <v>0</v>
      </c>
      <c r="CH13" s="1">
        <f>PLANEL_GerCrit_Trim_Resultado!CU173+PLANEL_GerCrit_Trim_Resultado!CU185</f>
        <v>0</v>
      </c>
      <c r="CI13" s="1">
        <f>PLANEL_GerCrit_Trim_Resultado!CV173+PLANEL_GerCrit_Trim_Resultado!CV185</f>
        <v>0</v>
      </c>
      <c r="CJ13" s="1">
        <f>PLANEL_GerCrit_Trim_Resultado!CW173+PLANEL_GerCrit_Trim_Resultado!CW185</f>
        <v>0</v>
      </c>
      <c r="CK13" s="1">
        <f>PLANEL_GerCrit_Trim_Resultado!CX173+PLANEL_GerCrit_Trim_Resultado!CX185</f>
        <v>0</v>
      </c>
      <c r="CL13" s="1">
        <f>PLANEL_GerCrit_Trim_Resultado!CY173+PLANEL_GerCrit_Trim_Resultado!CY185</f>
        <v>0</v>
      </c>
      <c r="CM13" s="1">
        <f>PLANEL_GerCrit_Trim_Resultado!CZ173+PLANEL_GerCrit_Trim_Resultado!CZ185</f>
        <v>0</v>
      </c>
      <c r="CN13" s="1">
        <f>PLANEL_GerCrit_Trim_Resultado!DA173+PLANEL_GerCrit_Trim_Resultado!DA185</f>
        <v>0</v>
      </c>
      <c r="CO13" s="1">
        <f>PLANEL_GerCrit_Trim_Resultado!DB173+PLANEL_GerCrit_Trim_Resultado!DB185</f>
        <v>0</v>
      </c>
      <c r="CP13" s="1">
        <f>PLANEL_GerCrit_Trim_Resultado!DC173+PLANEL_GerCrit_Trim_Resultado!DC185</f>
        <v>0</v>
      </c>
      <c r="CQ13" s="1">
        <f>PLANEL_GerCrit_Trim_Resultado!DD173+PLANEL_GerCrit_Trim_Resultado!DD185</f>
        <v>0</v>
      </c>
      <c r="CR13" s="1">
        <f>PLANEL_GerCrit_Trim_Resultado!DE173+PLANEL_GerCrit_Trim_Resultado!DE185</f>
        <v>0</v>
      </c>
      <c r="CS13" s="1">
        <f>PLANEL_GerCrit_Trim_Resultado!DF173+PLANEL_GerCrit_Trim_Resultado!DF185</f>
        <v>0</v>
      </c>
      <c r="CT13" s="1">
        <f>PLANEL_GerCrit_Trim_Resultado!DG173+PLANEL_GerCrit_Trim_Resultado!DG185</f>
        <v>0</v>
      </c>
      <c r="CU13" s="1">
        <f>PLANEL_GerCrit_Trim_Resultado!DH173+PLANEL_GerCrit_Trim_Resultado!DH185</f>
        <v>0</v>
      </c>
      <c r="CV13" s="1">
        <f>PLANEL_GerCrit_Trim_Resultado!DI173+PLANEL_GerCrit_Trim_Resultado!DI185</f>
        <v>0</v>
      </c>
      <c r="CW13" s="1">
        <f>PLANEL_GerCrit_Trim_Resultado!DJ173+PLANEL_GerCrit_Trim_Resultado!DJ185</f>
        <v>0</v>
      </c>
      <c r="CX13" s="1">
        <f>PLANEL_GerCrit_Trim_Resultado!DK173+PLANEL_GerCrit_Trim_Resultado!DK185</f>
        <v>0</v>
      </c>
      <c r="CY13" s="68">
        <f>PLANEL_GerCrit_Trim_Resultado!DL173+PLANEL_GerCrit_Trim_Resultado!DL185</f>
        <v>0</v>
      </c>
      <c r="CZ13" s="68">
        <f>PLANEL_GerCrit_Trim_Resultado!DM173+PLANEL_GerCrit_Trim_Resultado!DM185</f>
        <v>0</v>
      </c>
      <c r="DA13" s="68">
        <f>PLANEL_GerCrit_Trim_Resultado!DN173+PLANEL_GerCrit_Trim_Resultado!DN185</f>
        <v>0</v>
      </c>
      <c r="DB13" s="68">
        <f>PLANEL_GerCrit_Trim_Resultado!DO173+PLANEL_GerCrit_Trim_Resultado!DO185</f>
        <v>0</v>
      </c>
      <c r="DC13" s="1">
        <f>PLANEL_GerCrit_Trim_Resultado!DP173+PLANEL_GerCrit_Trim_Resultado!DP185</f>
        <v>0</v>
      </c>
      <c r="DD13" s="1">
        <f>PLANEL_GerCrit_Trim_Resultado!DQ173+PLANEL_GerCrit_Trim_Resultado!DQ185</f>
        <v>0</v>
      </c>
      <c r="DE13" s="1">
        <f>PLANEL_GerCrit_Trim_Resultado!DR173+PLANEL_GerCrit_Trim_Resultado!DR185</f>
        <v>0</v>
      </c>
      <c r="DF13" s="1">
        <f>PLANEL_GerCrit_Trim_Resultado!DS173+PLANEL_GerCrit_Trim_Resultado!DS185</f>
        <v>0</v>
      </c>
      <c r="DG13" s="1">
        <f>PLANEL_GerCrit_Trim_Resultado!DT173+PLANEL_GerCrit_Trim_Resultado!DT185</f>
        <v>0</v>
      </c>
      <c r="DH13" s="1">
        <f>PLANEL_GerCrit_Trim_Resultado!DU173+PLANEL_GerCrit_Trim_Resultado!DU185</f>
        <v>0</v>
      </c>
      <c r="DI13" s="1">
        <f>PLANEL_GerCrit_Trim_Resultado!DV173+PLANEL_GerCrit_Trim_Resultado!DV185</f>
        <v>0</v>
      </c>
      <c r="DJ13" s="1">
        <f>PLANEL_GerCrit_Trim_Resultado!DW173+PLANEL_GerCrit_Trim_Resultado!DW185</f>
        <v>0</v>
      </c>
      <c r="DK13" s="1">
        <f>PLANEL_GerCrit_Trim_Resultado!DX173+PLANEL_GerCrit_Trim_Resultado!DX185</f>
        <v>0</v>
      </c>
      <c r="DL13" s="1">
        <f>PLANEL_GerCrit_Trim_Resultado!DY173+PLANEL_GerCrit_Trim_Resultado!DY185</f>
        <v>0</v>
      </c>
      <c r="DM13" s="1">
        <f>PLANEL_GerCrit_Trim_Resultado!DZ173+PLANEL_GerCrit_Trim_Resultado!DZ185</f>
        <v>0</v>
      </c>
      <c r="DN13" s="1">
        <f>PLANEL_GerCrit_Trim_Resultado!EA173+PLANEL_GerCrit_Trim_Resultado!EA185</f>
        <v>0</v>
      </c>
      <c r="DO13" s="1">
        <f>PLANEL_GerCrit_Trim_Resultado!EB173+PLANEL_GerCrit_Trim_Resultado!EB185</f>
        <v>0</v>
      </c>
      <c r="DP13" s="1">
        <f>PLANEL_GerCrit_Trim_Resultado!EC173+PLANEL_GerCrit_Trim_Resultado!EC185</f>
        <v>0</v>
      </c>
      <c r="DQ13" s="1">
        <f>PLANEL_GerCrit_Trim_Resultado!ED173+PLANEL_GerCrit_Trim_Resultado!ED185</f>
        <v>0</v>
      </c>
      <c r="DR13" s="1">
        <f>PLANEL_GerCrit_Trim_Resultado!EE173+PLANEL_GerCrit_Trim_Resultado!EE185</f>
        <v>0</v>
      </c>
      <c r="DS13" s="1">
        <f>PLANEL_GerCrit_Trim_Resultado!EF173+PLANEL_GerCrit_Trim_Resultado!EF185</f>
        <v>0</v>
      </c>
      <c r="DT13" s="1">
        <f>PLANEL_GerCrit_Trim_Resultado!EG173+PLANEL_GerCrit_Trim_Resultado!EG185</f>
        <v>0</v>
      </c>
      <c r="DU13" s="1">
        <f>PLANEL_GerCrit_Trim_Resultado!EH173+PLANEL_GerCrit_Trim_Resultado!EH185</f>
        <v>0</v>
      </c>
      <c r="DV13" s="1">
        <f>PLANEL_GerCrit_Trim_Resultado!EI173+PLANEL_GerCrit_Trim_Resultado!EI185</f>
        <v>0</v>
      </c>
      <c r="DW13" s="1">
        <f>PLANEL_GerCrit_Trim_Resultado!EJ173+PLANEL_GerCrit_Trim_Resultado!EJ185</f>
        <v>0</v>
      </c>
      <c r="DX13" s="1">
        <f>PLANEL_GerCrit_Trim_Resultado!EK173+PLANEL_GerCrit_Trim_Resultado!EK185</f>
        <v>0</v>
      </c>
      <c r="DY13" s="1">
        <f>PLANEL_GerCrit_Trim_Resultado!EL173+PLANEL_GerCrit_Trim_Resultado!EL185</f>
        <v>0</v>
      </c>
      <c r="DZ13" s="1">
        <f>PLANEL_GerCrit_Trim_Resultado!EM173+PLANEL_GerCrit_Trim_Resultado!EM185</f>
        <v>0</v>
      </c>
      <c r="EA13" s="1">
        <f>PLANEL_GerCrit_Trim_Resultado!EN173+PLANEL_GerCrit_Trim_Resultado!EN185</f>
        <v>0</v>
      </c>
      <c r="EB13" s="1">
        <f>PLANEL_GerCrit_Trim_Resultado!EO173+PLANEL_GerCrit_Trim_Resultado!EO185</f>
        <v>0</v>
      </c>
      <c r="EC13" s="1">
        <f>PLANEL_GerCrit_Trim_Resultado!EP173+PLANEL_GerCrit_Trim_Resultado!EP185</f>
        <v>0</v>
      </c>
      <c r="ED13" s="1">
        <f>PLANEL_GerCrit_Trim_Resultado!EQ173+PLANEL_GerCrit_Trim_Resultado!EQ185</f>
        <v>0</v>
      </c>
      <c r="EE13" s="1">
        <f>PLANEL_GerCrit_Trim_Resultado!ER173+PLANEL_GerCrit_Trim_Resultado!ER185</f>
        <v>0</v>
      </c>
      <c r="EF13" s="1">
        <f>PLANEL_GerCrit_Trim_Resultado!ES173+PLANEL_GerCrit_Trim_Resultado!ES185</f>
        <v>0</v>
      </c>
      <c r="EG13" s="1">
        <f>PLANEL_GerCrit_Trim_Resultado!ET173+PLANEL_GerCrit_Trim_Resultado!ET185</f>
        <v>0</v>
      </c>
      <c r="EH13" s="1">
        <f>PLANEL_GerCrit_Trim_Resultado!EU173+PLANEL_GerCrit_Trim_Resultado!EU185</f>
        <v>0</v>
      </c>
      <c r="EI13" s="1">
        <f>PLANEL_GerCrit_Trim_Resultado!EV173+PLANEL_GerCrit_Trim_Resultado!EV185</f>
        <v>0</v>
      </c>
      <c r="EJ13" s="1">
        <f>PLANEL_GerCrit_Trim_Resultado!EW173+PLANEL_GerCrit_Trim_Resultado!EW185</f>
        <v>0</v>
      </c>
      <c r="EK13" s="1">
        <f>PLANEL_GerCrit_Trim_Resultado!EX173+PLANEL_GerCrit_Trim_Resultado!EX185</f>
        <v>0</v>
      </c>
      <c r="EL13" s="1">
        <f>PLANEL_GerCrit_Trim_Resultado!EY173+PLANEL_GerCrit_Trim_Resultado!EY185</f>
        <v>0</v>
      </c>
      <c r="EM13" s="1">
        <f>PLANEL_GerCrit_Trim_Resultado!EZ173+PLANEL_GerCrit_Trim_Resultado!EZ185</f>
        <v>0</v>
      </c>
      <c r="EN13" s="1">
        <f>PLANEL_GerCrit_Trim_Resultado!FA173+PLANEL_GerCrit_Trim_Resultado!FA185</f>
        <v>0</v>
      </c>
      <c r="EO13" s="1">
        <f>PLANEL_GerCrit_Trim_Resultado!FB173+PLANEL_GerCrit_Trim_Resultado!FB185</f>
        <v>0</v>
      </c>
      <c r="EP13" s="1">
        <f>PLANEL_GerCrit_Trim_Resultado!FC173+PLANEL_GerCrit_Trim_Resultado!FC185</f>
        <v>0</v>
      </c>
    </row>
    <row r="14" spans="2:258" x14ac:dyDescent="0.25">
      <c r="B14" s="16" t="s">
        <v>6</v>
      </c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/>
      <c r="BQ14" s="1"/>
      <c r="BR14" s="1"/>
      <c r="BS14" s="1"/>
      <c r="BT14" s="1"/>
      <c r="BU14" s="1"/>
      <c r="BV14" s="1"/>
      <c r="BW14" s="1"/>
      <c r="BX14" s="1"/>
      <c r="BY14" s="1"/>
      <c r="BZ14" s="1"/>
      <c r="CA14" s="1"/>
      <c r="CB14" s="1"/>
      <c r="CC14" s="1"/>
      <c r="CD14" s="1"/>
      <c r="CE14" s="1"/>
      <c r="CF14" s="1"/>
      <c r="CG14" s="1"/>
      <c r="CH14" s="1"/>
      <c r="CI14" s="1"/>
      <c r="CJ14" s="1"/>
      <c r="CK14" s="1"/>
      <c r="CL14" s="1"/>
      <c r="CM14" s="1"/>
      <c r="CN14" s="1"/>
      <c r="CO14" s="1"/>
      <c r="CP14" s="1"/>
      <c r="CQ14" s="1"/>
      <c r="CR14" s="1"/>
      <c r="CS14" s="1"/>
      <c r="CT14" s="1"/>
      <c r="CU14" s="1"/>
      <c r="CV14" s="1"/>
      <c r="CW14" s="1"/>
      <c r="CX14" s="1"/>
      <c r="CY14" s="68"/>
      <c r="CZ14" s="68"/>
      <c r="DA14" s="68"/>
      <c r="DB14" s="68"/>
      <c r="DC14" s="1"/>
      <c r="DD14" s="1"/>
      <c r="DE14" s="1"/>
      <c r="DF14" s="1"/>
      <c r="DG14" s="1"/>
      <c r="DH14" s="1"/>
      <c r="DI14" s="1"/>
      <c r="DJ14" s="1"/>
      <c r="DK14" s="1"/>
      <c r="DL14" s="1"/>
      <c r="DM14" s="1"/>
      <c r="DN14" s="1"/>
      <c r="DO14" s="1"/>
      <c r="DP14" s="1"/>
      <c r="DQ14" s="1"/>
      <c r="DR14" s="1"/>
      <c r="DS14" s="1"/>
      <c r="DT14" s="1"/>
      <c r="DU14" s="1"/>
      <c r="DV14" s="1"/>
      <c r="DW14" s="1"/>
      <c r="DX14" s="1"/>
      <c r="DY14" s="1"/>
      <c r="DZ14" s="1"/>
      <c r="EA14" s="1"/>
      <c r="EB14" s="1"/>
      <c r="EC14" s="1"/>
      <c r="ED14" s="1"/>
      <c r="EE14" s="1"/>
      <c r="EF14" s="1"/>
      <c r="EG14" s="1"/>
      <c r="EH14" s="1"/>
      <c r="EI14" s="1"/>
      <c r="EJ14" s="1"/>
      <c r="EK14" s="1"/>
      <c r="EL14" s="1"/>
      <c r="EM14" s="1"/>
      <c r="EN14" s="1"/>
      <c r="EO14" s="1"/>
      <c r="EP14" s="1"/>
    </row>
    <row r="15" spans="2:258" x14ac:dyDescent="0.25">
      <c r="B15" s="21" t="s">
        <v>51</v>
      </c>
      <c r="C15" s="22">
        <f>PLANEL_GerCrit_Trim_Resultado!P17+PLANEL_GerCrit_Trim_Resultado!P29</f>
        <v>435.49920029999998</v>
      </c>
      <c r="D15" s="22">
        <f>PLANEL_GerCrit_Trim_Resultado!Q17+PLANEL_GerCrit_Trim_Resultado!Q29</f>
        <v>4455.0858840000001</v>
      </c>
      <c r="E15" s="22">
        <f>PLANEL_GerCrit_Trim_Resultado!R17+PLANEL_GerCrit_Trim_Resultado!R29</f>
        <v>6096.3399529999997</v>
      </c>
      <c r="F15" s="22">
        <f>PLANEL_GerCrit_Trim_Resultado!S17+PLANEL_GerCrit_Trim_Resultado!S29</f>
        <v>3884.9194320000001</v>
      </c>
      <c r="G15" s="22">
        <f>PLANEL_GerCrit_Trim_Resultado!T17+PLANEL_GerCrit_Trim_Resultado!T29</f>
        <v>465.7703138</v>
      </c>
      <c r="H15" s="22">
        <f>PLANEL_GerCrit_Trim_Resultado!U17+PLANEL_GerCrit_Trim_Resultado!U29</f>
        <v>4764.7544449999996</v>
      </c>
      <c r="I15" s="22">
        <f>PLANEL_GerCrit_Trim_Resultado!V17+PLANEL_GerCrit_Trim_Resultado!V29</f>
        <v>6520.0904410000003</v>
      </c>
      <c r="J15" s="22">
        <f>PLANEL_GerCrit_Trim_Resultado!W17+PLANEL_GerCrit_Trim_Resultado!W29</f>
        <v>4154.9562930000002</v>
      </c>
      <c r="K15" s="22">
        <f>PLANEL_GerCrit_Trim_Resultado!X17+PLANEL_GerCrit_Trim_Resultado!X29</f>
        <v>470.59722360000001</v>
      </c>
      <c r="L15" s="22">
        <f>PLANEL_GerCrit_Trim_Resultado!Y17+PLANEL_GerCrit_Trim_Resultado!Y29</f>
        <v>4814.1329459999997</v>
      </c>
      <c r="M15" s="22">
        <f>PLANEL_GerCrit_Trim_Resultado!Z17+PLANEL_GerCrit_Trim_Resultado!Z29</f>
        <v>6587.659987</v>
      </c>
      <c r="N15" s="22">
        <f>PLANEL_GerCrit_Trim_Resultado!AA17+PLANEL_GerCrit_Trim_Resultado!AA29</f>
        <v>4198.0152829999997</v>
      </c>
      <c r="O15" s="22">
        <f>PLANEL_GerCrit_Trim_Resultado!AB17+PLANEL_GerCrit_Trim_Resultado!AB29</f>
        <v>472.85223939999997</v>
      </c>
      <c r="P15" s="22">
        <f>PLANEL_GerCrit_Trim_Resultado!AC17+PLANEL_GerCrit_Trim_Resultado!AC29</f>
        <v>4837.2013900000002</v>
      </c>
      <c r="Q15" s="22">
        <f>PLANEL_GerCrit_Trim_Resultado!AD17+PLANEL_GerCrit_Trim_Resultado!AD29</f>
        <v>6619.2268489999997</v>
      </c>
      <c r="R15" s="22">
        <f>PLANEL_GerCrit_Trim_Resultado!AE17+PLANEL_GerCrit_Trim_Resultado!AE29</f>
        <v>4218.1314039999997</v>
      </c>
      <c r="S15" s="22">
        <f>PLANEL_GerCrit_Trim_Resultado!AF17+PLANEL_GerCrit_Trim_Resultado!AF29</f>
        <v>472.85223939999997</v>
      </c>
      <c r="T15" s="22">
        <f>PLANEL_GerCrit_Trim_Resultado!AG17+PLANEL_GerCrit_Trim_Resultado!AG29</f>
        <v>4837.2013900000002</v>
      </c>
      <c r="U15" s="22">
        <f>PLANEL_GerCrit_Trim_Resultado!AH17+PLANEL_GerCrit_Trim_Resultado!AH29</f>
        <v>6619.2268489999997</v>
      </c>
      <c r="V15" s="22">
        <f>PLANEL_GerCrit_Trim_Resultado!AI17+PLANEL_GerCrit_Trim_Resultado!AI29</f>
        <v>4218.1314039999997</v>
      </c>
      <c r="W15" s="22">
        <f>PLANEL_GerCrit_Trim_Resultado!AJ17+PLANEL_GerCrit_Trim_Resultado!AJ29</f>
        <v>472.85223939999997</v>
      </c>
      <c r="X15" s="22">
        <f>PLANEL_GerCrit_Trim_Resultado!AK17+PLANEL_GerCrit_Trim_Resultado!AK29</f>
        <v>4837.2013900000002</v>
      </c>
      <c r="Y15" s="22">
        <f>PLANEL_GerCrit_Trim_Resultado!AL17+PLANEL_GerCrit_Trim_Resultado!AL29</f>
        <v>6619.2268489999997</v>
      </c>
      <c r="Z15" s="22">
        <f>PLANEL_GerCrit_Trim_Resultado!AM17+PLANEL_GerCrit_Trim_Resultado!AM29</f>
        <v>4218.1314039999997</v>
      </c>
      <c r="AA15" s="22">
        <f>PLANEL_GerCrit_Trim_Resultado!AN17+PLANEL_GerCrit_Trim_Resultado!AN29</f>
        <v>472.85223939999997</v>
      </c>
      <c r="AB15" s="22">
        <f>PLANEL_GerCrit_Trim_Resultado!AO17+PLANEL_GerCrit_Trim_Resultado!AO29</f>
        <v>4837.2013900000002</v>
      </c>
      <c r="AC15" s="22">
        <f>PLANEL_GerCrit_Trim_Resultado!AP17+PLANEL_GerCrit_Trim_Resultado!AP29</f>
        <v>6619.2268489999997</v>
      </c>
      <c r="AD15" s="22">
        <f>PLANEL_GerCrit_Trim_Resultado!AQ17+PLANEL_GerCrit_Trim_Resultado!AQ29</f>
        <v>4218.1314039999997</v>
      </c>
      <c r="AE15" s="22">
        <f>PLANEL_GerCrit_Trim_Resultado!AR17+PLANEL_GerCrit_Trim_Resultado!AR29</f>
        <v>472.85223939999997</v>
      </c>
      <c r="AF15" s="22">
        <f>PLANEL_GerCrit_Trim_Resultado!AS17+PLANEL_GerCrit_Trim_Resultado!AS29</f>
        <v>4837.2013900000002</v>
      </c>
      <c r="AG15" s="22">
        <f>PLANEL_GerCrit_Trim_Resultado!AT17+PLANEL_GerCrit_Trim_Resultado!AT29</f>
        <v>6619.2268489999997</v>
      </c>
      <c r="AH15" s="22">
        <f>PLANEL_GerCrit_Trim_Resultado!AU17+PLANEL_GerCrit_Trim_Resultado!AU29</f>
        <v>4218.1314039999997</v>
      </c>
      <c r="AI15" s="22">
        <f>PLANEL_GerCrit_Trim_Resultado!AV17+PLANEL_GerCrit_Trim_Resultado!AV29</f>
        <v>472.85223939999997</v>
      </c>
      <c r="AJ15" s="22">
        <f>PLANEL_GerCrit_Trim_Resultado!AW17+PLANEL_GerCrit_Trim_Resultado!AW29</f>
        <v>4837.2013900000002</v>
      </c>
      <c r="AK15" s="22">
        <f>PLANEL_GerCrit_Trim_Resultado!AX17+PLANEL_GerCrit_Trim_Resultado!AX29</f>
        <v>6619.2268489999997</v>
      </c>
      <c r="AL15" s="22">
        <f>PLANEL_GerCrit_Trim_Resultado!AY17+PLANEL_GerCrit_Trim_Resultado!AY29</f>
        <v>4218.1314039999997</v>
      </c>
      <c r="AM15" s="22">
        <f>PLANEL_GerCrit_Trim_Resultado!AZ17+PLANEL_GerCrit_Trim_Resultado!AZ29</f>
        <v>180.8036501</v>
      </c>
      <c r="AN15" s="22">
        <f>PLANEL_GerCrit_Trim_Resultado!BA17+PLANEL_GerCrit_Trim_Resultado!BA29</f>
        <v>1849.591891</v>
      </c>
      <c r="AO15" s="22">
        <f>PLANEL_GerCrit_Trim_Resultado!BB17+PLANEL_GerCrit_Trim_Resultado!BB29</f>
        <v>2530.9817210000001</v>
      </c>
      <c r="AP15" s="22">
        <f>PLANEL_GerCrit_Trim_Resultado!BC17+PLANEL_GerCrit_Trim_Resultado!BC29</f>
        <v>1612.8792269999999</v>
      </c>
      <c r="AQ15" s="22">
        <f>PLANEL_GerCrit_Trim_Resultado!BD17+PLANEL_GerCrit_Trim_Resultado!BD29</f>
        <v>180.8036501</v>
      </c>
      <c r="AR15" s="22">
        <f>PLANEL_GerCrit_Trim_Resultado!BE17+PLANEL_GerCrit_Trim_Resultado!BE29</f>
        <v>1849.591891</v>
      </c>
      <c r="AS15" s="22">
        <f>PLANEL_GerCrit_Trim_Resultado!BF17+PLANEL_GerCrit_Trim_Resultado!BF29</f>
        <v>2530.9817210000001</v>
      </c>
      <c r="AT15" s="22">
        <f>PLANEL_GerCrit_Trim_Resultado!BG17+PLANEL_GerCrit_Trim_Resultado!BG29</f>
        <v>1612.8792269999999</v>
      </c>
      <c r="AU15" s="22">
        <f>PLANEL_GerCrit_Trim_Resultado!BH17+PLANEL_GerCrit_Trim_Resultado!BH29</f>
        <v>180.8036501</v>
      </c>
      <c r="AV15" s="22">
        <f>PLANEL_GerCrit_Trim_Resultado!BI17+PLANEL_GerCrit_Trim_Resultado!BI29</f>
        <v>1849.591891</v>
      </c>
      <c r="AW15" s="22">
        <f>PLANEL_GerCrit_Trim_Resultado!BJ17+PLANEL_GerCrit_Trim_Resultado!BJ29</f>
        <v>2530.9817210000001</v>
      </c>
      <c r="AX15" s="22">
        <f>PLANEL_GerCrit_Trim_Resultado!BK17+PLANEL_GerCrit_Trim_Resultado!BK29</f>
        <v>1612.8792269999999</v>
      </c>
      <c r="AY15" s="22">
        <f>PLANEL_GerCrit_Trim_Resultado!BL17+PLANEL_GerCrit_Trim_Resultado!BL29</f>
        <v>180.8036501</v>
      </c>
      <c r="AZ15" s="22">
        <f>PLANEL_GerCrit_Trim_Resultado!BM17+PLANEL_GerCrit_Trim_Resultado!BM29</f>
        <v>1849.591891</v>
      </c>
      <c r="BA15" s="22">
        <f>PLANEL_GerCrit_Trim_Resultado!BN17+PLANEL_GerCrit_Trim_Resultado!BN29</f>
        <v>2530.9817210000001</v>
      </c>
      <c r="BB15" s="22">
        <f>PLANEL_GerCrit_Trim_Resultado!BO17+PLANEL_GerCrit_Trim_Resultado!BO29</f>
        <v>1612.8792269999999</v>
      </c>
      <c r="BC15" s="22">
        <f>PLANEL_GerCrit_Trim_Resultado!BP17+PLANEL_GerCrit_Trim_Resultado!BP29</f>
        <v>180.8036501</v>
      </c>
      <c r="BD15" s="22">
        <f>PLANEL_GerCrit_Trim_Resultado!BQ17+PLANEL_GerCrit_Trim_Resultado!BQ29</f>
        <v>1849.591891</v>
      </c>
      <c r="BE15" s="22">
        <f>PLANEL_GerCrit_Trim_Resultado!BR17+PLANEL_GerCrit_Trim_Resultado!BR29</f>
        <v>2530.9817210000001</v>
      </c>
      <c r="BF15" s="22">
        <f>PLANEL_GerCrit_Trim_Resultado!BS17+PLANEL_GerCrit_Trim_Resultado!BS29</f>
        <v>1612.8792269999999</v>
      </c>
      <c r="BG15" s="22">
        <f>PLANEL_GerCrit_Trim_Resultado!BT17+PLANEL_GerCrit_Trim_Resultado!BT29</f>
        <v>180.8036501</v>
      </c>
      <c r="BH15" s="22">
        <f>PLANEL_GerCrit_Trim_Resultado!BU17+PLANEL_GerCrit_Trim_Resultado!BU29</f>
        <v>1849.591891</v>
      </c>
      <c r="BI15" s="22">
        <f>PLANEL_GerCrit_Trim_Resultado!BV17+PLANEL_GerCrit_Trim_Resultado!BV29</f>
        <v>2530.9817210000001</v>
      </c>
      <c r="BJ15" s="22">
        <f>PLANEL_GerCrit_Trim_Resultado!BW17+PLANEL_GerCrit_Trim_Resultado!BW29</f>
        <v>1612.8792269999999</v>
      </c>
      <c r="BK15" s="22">
        <f>PLANEL_GerCrit_Trim_Resultado!BX17+PLANEL_GerCrit_Trim_Resultado!BX29</f>
        <v>180.8036501</v>
      </c>
      <c r="BL15" s="22">
        <f>PLANEL_GerCrit_Trim_Resultado!BY17+PLANEL_GerCrit_Trim_Resultado!BY29</f>
        <v>1849.591891</v>
      </c>
      <c r="BM15" s="22">
        <f>PLANEL_GerCrit_Trim_Resultado!BZ17+PLANEL_GerCrit_Trim_Resultado!BZ29</f>
        <v>2530.9817210000001</v>
      </c>
      <c r="BN15" s="22">
        <f>PLANEL_GerCrit_Trim_Resultado!CA17+PLANEL_GerCrit_Trim_Resultado!CA29</f>
        <v>1612.8792269999999</v>
      </c>
      <c r="BO15" s="22">
        <f>PLANEL_GerCrit_Trim_Resultado!CB17+PLANEL_GerCrit_Trim_Resultado!CB29</f>
        <v>45.11329697</v>
      </c>
      <c r="BP15" s="22">
        <f>PLANEL_GerCrit_Trim_Resultado!CC17+PLANEL_GerCrit_Trim_Resultado!CC29</f>
        <v>461.5016799</v>
      </c>
      <c r="BQ15" s="22">
        <f>PLANEL_GerCrit_Trim_Resultado!CD17+PLANEL_GerCrit_Trim_Resultado!CD29</f>
        <v>631.51894319999997</v>
      </c>
      <c r="BR15" s="22">
        <f>PLANEL_GerCrit_Trim_Resultado!CE17+PLANEL_GerCrit_Trim_Resultado!CE29</f>
        <v>402.43822239999997</v>
      </c>
      <c r="BS15" s="22">
        <f>PLANEL_GerCrit_Trim_Resultado!CF17+PLANEL_GerCrit_Trim_Resultado!CF29</f>
        <v>45.11329697</v>
      </c>
      <c r="BT15" s="22">
        <f>PLANEL_GerCrit_Trim_Resultado!CG17+PLANEL_GerCrit_Trim_Resultado!CG29</f>
        <v>461.5016799</v>
      </c>
      <c r="BU15" s="22">
        <f>PLANEL_GerCrit_Trim_Resultado!CH17+PLANEL_GerCrit_Trim_Resultado!CH29</f>
        <v>631.51894319999997</v>
      </c>
      <c r="BV15" s="22">
        <f>PLANEL_GerCrit_Trim_Resultado!CI17+PLANEL_GerCrit_Trim_Resultado!CI29</f>
        <v>402.43822239999997</v>
      </c>
      <c r="BW15" s="22">
        <f>PLANEL_GerCrit_Trim_Resultado!CJ17+PLANEL_GerCrit_Trim_Resultado!CJ29</f>
        <v>45.11329697</v>
      </c>
      <c r="BX15" s="22">
        <f>PLANEL_GerCrit_Trim_Resultado!CK17+PLANEL_GerCrit_Trim_Resultado!CK29</f>
        <v>461.5016799</v>
      </c>
      <c r="BY15" s="22">
        <f>PLANEL_GerCrit_Trim_Resultado!CL17+PLANEL_GerCrit_Trim_Resultado!CL29</f>
        <v>631.51894319999997</v>
      </c>
      <c r="BZ15" s="22">
        <f>PLANEL_GerCrit_Trim_Resultado!CM17+PLANEL_GerCrit_Trim_Resultado!CM29</f>
        <v>402.43822239999997</v>
      </c>
      <c r="CA15" s="22">
        <f>PLANEL_GerCrit_Trim_Resultado!CN17+PLANEL_GerCrit_Trim_Resultado!CN29</f>
        <v>45.11329697</v>
      </c>
      <c r="CB15" s="22">
        <f>PLANEL_GerCrit_Trim_Resultado!CO17+PLANEL_GerCrit_Trim_Resultado!CO29</f>
        <v>461.5016799</v>
      </c>
      <c r="CC15" s="22">
        <f>PLANEL_GerCrit_Trim_Resultado!CP17+PLANEL_GerCrit_Trim_Resultado!CP29</f>
        <v>631.51894319999997</v>
      </c>
      <c r="CD15" s="22">
        <f>PLANEL_GerCrit_Trim_Resultado!CQ17+PLANEL_GerCrit_Trim_Resultado!CQ29</f>
        <v>402.43822239999997</v>
      </c>
      <c r="CE15" s="22">
        <f>PLANEL_GerCrit_Trim_Resultado!CR17+PLANEL_GerCrit_Trim_Resultado!CR29</f>
        <v>45.11329697</v>
      </c>
      <c r="CF15" s="22">
        <f>PLANEL_GerCrit_Trim_Resultado!CS17+PLANEL_GerCrit_Trim_Resultado!CS29</f>
        <v>461.5016799</v>
      </c>
      <c r="CG15" s="22">
        <f>PLANEL_GerCrit_Trim_Resultado!CT17+PLANEL_GerCrit_Trim_Resultado!CT29</f>
        <v>631.51894319999997</v>
      </c>
      <c r="CH15" s="22">
        <f>PLANEL_GerCrit_Trim_Resultado!CU17+PLANEL_GerCrit_Trim_Resultado!CU29</f>
        <v>402.43822239999997</v>
      </c>
      <c r="CI15" s="22">
        <f>PLANEL_GerCrit_Trim_Resultado!CV17+PLANEL_GerCrit_Trim_Resultado!CV29</f>
        <v>0</v>
      </c>
      <c r="CJ15" s="22">
        <f>PLANEL_GerCrit_Trim_Resultado!CW17+PLANEL_GerCrit_Trim_Resultado!CW29</f>
        <v>0</v>
      </c>
      <c r="CK15" s="22">
        <f>PLANEL_GerCrit_Trim_Resultado!CX17+PLANEL_GerCrit_Trim_Resultado!CX29</f>
        <v>0</v>
      </c>
      <c r="CL15" s="22">
        <f>PLANEL_GerCrit_Trim_Resultado!CY17+PLANEL_GerCrit_Trim_Resultado!CY29</f>
        <v>0</v>
      </c>
      <c r="CM15" s="22">
        <f>PLANEL_GerCrit_Trim_Resultado!CZ17+PLANEL_GerCrit_Trim_Resultado!CZ29</f>
        <v>0</v>
      </c>
      <c r="CN15" s="22">
        <f>PLANEL_GerCrit_Trim_Resultado!DA17+PLANEL_GerCrit_Trim_Resultado!DA29</f>
        <v>0</v>
      </c>
      <c r="CO15" s="22">
        <f>PLANEL_GerCrit_Trim_Resultado!DB17+PLANEL_GerCrit_Trim_Resultado!DB29</f>
        <v>0</v>
      </c>
      <c r="CP15" s="22">
        <f>PLANEL_GerCrit_Trim_Resultado!DC17+PLANEL_GerCrit_Trim_Resultado!DC29</f>
        <v>0</v>
      </c>
      <c r="CQ15" s="22">
        <f>PLANEL_GerCrit_Trim_Resultado!DD17+PLANEL_GerCrit_Trim_Resultado!DD29</f>
        <v>0</v>
      </c>
      <c r="CR15" s="22">
        <f>PLANEL_GerCrit_Trim_Resultado!DE17+PLANEL_GerCrit_Trim_Resultado!DE29</f>
        <v>0</v>
      </c>
      <c r="CS15" s="22">
        <f>PLANEL_GerCrit_Trim_Resultado!DF17+PLANEL_GerCrit_Trim_Resultado!DF29</f>
        <v>0</v>
      </c>
      <c r="CT15" s="22">
        <f>PLANEL_GerCrit_Trim_Resultado!DG17+PLANEL_GerCrit_Trim_Resultado!DG29</f>
        <v>0</v>
      </c>
      <c r="CU15" s="22">
        <f>PLANEL_GerCrit_Trim_Resultado!DH17+PLANEL_GerCrit_Trim_Resultado!DH29</f>
        <v>0</v>
      </c>
      <c r="CV15" s="22">
        <f>PLANEL_GerCrit_Trim_Resultado!DI17+PLANEL_GerCrit_Trim_Resultado!DI29</f>
        <v>0</v>
      </c>
      <c r="CW15" s="22">
        <f>PLANEL_GerCrit_Trim_Resultado!DJ17+PLANEL_GerCrit_Trim_Resultado!DJ29</f>
        <v>0</v>
      </c>
      <c r="CX15" s="22">
        <f>PLANEL_GerCrit_Trim_Resultado!DK17+PLANEL_GerCrit_Trim_Resultado!DK29</f>
        <v>0</v>
      </c>
      <c r="CY15" s="71">
        <f>PLANEL_GerCrit_Trim_Resultado!DL17+PLANEL_GerCrit_Trim_Resultado!DL29</f>
        <v>0</v>
      </c>
      <c r="CZ15" s="71">
        <f>PLANEL_GerCrit_Trim_Resultado!DM17+PLANEL_GerCrit_Trim_Resultado!DM29</f>
        <v>0</v>
      </c>
      <c r="DA15" s="71">
        <f>PLANEL_GerCrit_Trim_Resultado!DN17+PLANEL_GerCrit_Trim_Resultado!DN29</f>
        <v>0</v>
      </c>
      <c r="DB15" s="71">
        <f>PLANEL_GerCrit_Trim_Resultado!DO17+PLANEL_GerCrit_Trim_Resultado!DO29</f>
        <v>0</v>
      </c>
      <c r="DC15" s="22">
        <f>PLANEL_GerCrit_Trim_Resultado!DP17+PLANEL_GerCrit_Trim_Resultado!DP29</f>
        <v>0</v>
      </c>
      <c r="DD15" s="22">
        <f>PLANEL_GerCrit_Trim_Resultado!DQ17+PLANEL_GerCrit_Trim_Resultado!DQ29</f>
        <v>0</v>
      </c>
      <c r="DE15" s="22">
        <f>PLANEL_GerCrit_Trim_Resultado!DR17+PLANEL_GerCrit_Trim_Resultado!DR29</f>
        <v>0</v>
      </c>
      <c r="DF15" s="22">
        <f>PLANEL_GerCrit_Trim_Resultado!DS17+PLANEL_GerCrit_Trim_Resultado!DS29</f>
        <v>0</v>
      </c>
      <c r="DG15" s="22">
        <f>PLANEL_GerCrit_Trim_Resultado!DT17+PLANEL_GerCrit_Trim_Resultado!DT29</f>
        <v>0</v>
      </c>
      <c r="DH15" s="22">
        <f>PLANEL_GerCrit_Trim_Resultado!DU17+PLANEL_GerCrit_Trim_Resultado!DU29</f>
        <v>0</v>
      </c>
      <c r="DI15" s="22">
        <f>PLANEL_GerCrit_Trim_Resultado!DV17+PLANEL_GerCrit_Trim_Resultado!DV29</f>
        <v>0</v>
      </c>
      <c r="DJ15" s="22">
        <f>PLANEL_GerCrit_Trim_Resultado!DW17+PLANEL_GerCrit_Trim_Resultado!DW29</f>
        <v>0</v>
      </c>
      <c r="DK15" s="22">
        <f>PLANEL_GerCrit_Trim_Resultado!DX17+PLANEL_GerCrit_Trim_Resultado!DX29</f>
        <v>0</v>
      </c>
      <c r="DL15" s="22">
        <f>PLANEL_GerCrit_Trim_Resultado!DY17+PLANEL_GerCrit_Trim_Resultado!DY29</f>
        <v>0</v>
      </c>
      <c r="DM15" s="22">
        <f>PLANEL_GerCrit_Trim_Resultado!DZ17+PLANEL_GerCrit_Trim_Resultado!DZ29</f>
        <v>0</v>
      </c>
      <c r="DN15" s="22">
        <f>PLANEL_GerCrit_Trim_Resultado!EA17+PLANEL_GerCrit_Trim_Resultado!EA29</f>
        <v>0</v>
      </c>
      <c r="DO15" s="22">
        <f>PLANEL_GerCrit_Trim_Resultado!EB17+PLANEL_GerCrit_Trim_Resultado!EB29</f>
        <v>0</v>
      </c>
      <c r="DP15" s="22">
        <f>PLANEL_GerCrit_Trim_Resultado!EC17+PLANEL_GerCrit_Trim_Resultado!EC29</f>
        <v>0</v>
      </c>
      <c r="DQ15" s="22">
        <f>PLANEL_GerCrit_Trim_Resultado!ED17+PLANEL_GerCrit_Trim_Resultado!ED29</f>
        <v>0</v>
      </c>
      <c r="DR15" s="22">
        <f>PLANEL_GerCrit_Trim_Resultado!EE17+PLANEL_GerCrit_Trim_Resultado!EE29</f>
        <v>0</v>
      </c>
      <c r="DS15" s="22">
        <f>PLANEL_GerCrit_Trim_Resultado!EF17+PLANEL_GerCrit_Trim_Resultado!EF29</f>
        <v>0</v>
      </c>
      <c r="DT15" s="22">
        <f>PLANEL_GerCrit_Trim_Resultado!EG17+PLANEL_GerCrit_Trim_Resultado!EG29</f>
        <v>0</v>
      </c>
      <c r="DU15" s="22">
        <f>PLANEL_GerCrit_Trim_Resultado!EH17+PLANEL_GerCrit_Trim_Resultado!EH29</f>
        <v>0</v>
      </c>
      <c r="DV15" s="22">
        <f>PLANEL_GerCrit_Trim_Resultado!EI17+PLANEL_GerCrit_Trim_Resultado!EI29</f>
        <v>0</v>
      </c>
      <c r="DW15" s="22">
        <f>PLANEL_GerCrit_Trim_Resultado!EJ17+PLANEL_GerCrit_Trim_Resultado!EJ29</f>
        <v>0</v>
      </c>
      <c r="DX15" s="22">
        <f>PLANEL_GerCrit_Trim_Resultado!EK17+PLANEL_GerCrit_Trim_Resultado!EK29</f>
        <v>0</v>
      </c>
      <c r="DY15" s="22">
        <f>PLANEL_GerCrit_Trim_Resultado!EL17+PLANEL_GerCrit_Trim_Resultado!EL29</f>
        <v>0</v>
      </c>
      <c r="DZ15" s="22">
        <f>PLANEL_GerCrit_Trim_Resultado!EM17+PLANEL_GerCrit_Trim_Resultado!EM29</f>
        <v>0</v>
      </c>
      <c r="EA15" s="22">
        <f>PLANEL_GerCrit_Trim_Resultado!EN17+PLANEL_GerCrit_Trim_Resultado!EN29</f>
        <v>0</v>
      </c>
      <c r="EB15" s="22">
        <f>PLANEL_GerCrit_Trim_Resultado!EO17+PLANEL_GerCrit_Trim_Resultado!EO29</f>
        <v>0</v>
      </c>
      <c r="EC15" s="22">
        <f>PLANEL_GerCrit_Trim_Resultado!EP17+PLANEL_GerCrit_Trim_Resultado!EP29</f>
        <v>0</v>
      </c>
      <c r="ED15" s="22">
        <f>PLANEL_GerCrit_Trim_Resultado!EQ17+PLANEL_GerCrit_Trim_Resultado!EQ29</f>
        <v>0</v>
      </c>
      <c r="EE15" s="22">
        <f>PLANEL_GerCrit_Trim_Resultado!ER17+PLANEL_GerCrit_Trim_Resultado!ER29</f>
        <v>0</v>
      </c>
      <c r="EF15" s="22">
        <f>PLANEL_GerCrit_Trim_Resultado!ES17+PLANEL_GerCrit_Trim_Resultado!ES29</f>
        <v>0</v>
      </c>
      <c r="EG15" s="22">
        <f>PLANEL_GerCrit_Trim_Resultado!ET17+PLANEL_GerCrit_Trim_Resultado!ET29</f>
        <v>0</v>
      </c>
      <c r="EH15" s="22">
        <f>PLANEL_GerCrit_Trim_Resultado!EU17+PLANEL_GerCrit_Trim_Resultado!EU29</f>
        <v>0</v>
      </c>
      <c r="EI15" s="22">
        <f>PLANEL_GerCrit_Trim_Resultado!EV17+PLANEL_GerCrit_Trim_Resultado!EV29</f>
        <v>0</v>
      </c>
      <c r="EJ15" s="22">
        <f>PLANEL_GerCrit_Trim_Resultado!EW17+PLANEL_GerCrit_Trim_Resultado!EW29</f>
        <v>0</v>
      </c>
      <c r="EK15" s="22">
        <f>PLANEL_GerCrit_Trim_Resultado!EX17+PLANEL_GerCrit_Trim_Resultado!EX29</f>
        <v>0</v>
      </c>
      <c r="EL15" s="22">
        <f>PLANEL_GerCrit_Trim_Resultado!EY17+PLANEL_GerCrit_Trim_Resultado!EY29</f>
        <v>0</v>
      </c>
      <c r="EM15" s="22">
        <f>PLANEL_GerCrit_Trim_Resultado!EZ17+PLANEL_GerCrit_Trim_Resultado!EZ29</f>
        <v>0</v>
      </c>
      <c r="EN15" s="22">
        <f>PLANEL_GerCrit_Trim_Resultado!FA17+PLANEL_GerCrit_Trim_Resultado!FA29</f>
        <v>0</v>
      </c>
      <c r="EO15" s="22">
        <f>PLANEL_GerCrit_Trim_Resultado!FB17+PLANEL_GerCrit_Trim_Resultado!FB29</f>
        <v>0</v>
      </c>
      <c r="EP15" s="22">
        <f>PLANEL_GerCrit_Trim_Resultado!FC17+PLANEL_GerCrit_Trim_Resultado!FC29</f>
        <v>0</v>
      </c>
    </row>
    <row r="16" spans="2:258" x14ac:dyDescent="0.25">
      <c r="B16" s="21" t="s">
        <v>52</v>
      </c>
      <c r="C16" s="22">
        <f>PLANEL_GerCrit_Trim_Resultado!P377</f>
        <v>318.66108919999999</v>
      </c>
      <c r="D16" s="22">
        <f>PLANEL_GerCrit_Trim_Resultado!Q377</f>
        <v>318.66108919999999</v>
      </c>
      <c r="E16" s="22">
        <f>PLANEL_GerCrit_Trim_Resultado!R377</f>
        <v>318.67108919999998</v>
      </c>
      <c r="F16" s="22">
        <f>PLANEL_GerCrit_Trim_Resultado!S377</f>
        <v>318.67108919999998</v>
      </c>
      <c r="G16" s="22">
        <f>PLANEL_GerCrit_Trim_Resultado!T377</f>
        <v>318.67108919999998</v>
      </c>
      <c r="H16" s="22">
        <f>PLANEL_GerCrit_Trim_Resultado!U377</f>
        <v>318.67108919999998</v>
      </c>
      <c r="I16" s="22">
        <f>PLANEL_GerCrit_Trim_Resultado!V377</f>
        <v>318.67108919999998</v>
      </c>
      <c r="J16" s="22">
        <f>PLANEL_GerCrit_Trim_Resultado!W377</f>
        <v>318.67108919999998</v>
      </c>
      <c r="K16" s="22">
        <f>PLANEL_GerCrit_Trim_Resultado!X377</f>
        <v>318.67108919999998</v>
      </c>
      <c r="L16" s="22">
        <f>PLANEL_GerCrit_Trim_Resultado!Y377</f>
        <v>318.67108919999998</v>
      </c>
      <c r="M16" s="22">
        <f>PLANEL_GerCrit_Trim_Resultado!Z377</f>
        <v>318.67108919999998</v>
      </c>
      <c r="N16" s="22">
        <f>PLANEL_GerCrit_Trim_Resultado!AA377</f>
        <v>318.67108919999998</v>
      </c>
      <c r="O16" s="22">
        <f>PLANEL_GerCrit_Trim_Resultado!AB377</f>
        <v>483.57535919999998</v>
      </c>
      <c r="P16" s="22">
        <f>PLANEL_GerCrit_Trim_Resultado!AC377</f>
        <v>483.57535919999998</v>
      </c>
      <c r="Q16" s="22">
        <f>PLANEL_GerCrit_Trim_Resultado!AD377</f>
        <v>483.57535919999998</v>
      </c>
      <c r="R16" s="22">
        <f>PLANEL_GerCrit_Trim_Resultado!AE377</f>
        <v>483.57535919999998</v>
      </c>
      <c r="S16" s="22">
        <f>PLANEL_GerCrit_Trim_Resultado!AF377</f>
        <v>625.27135920000001</v>
      </c>
      <c r="T16" s="22">
        <f>PLANEL_GerCrit_Trim_Resultado!AG377</f>
        <v>625.27135920000001</v>
      </c>
      <c r="U16" s="22">
        <f>PLANEL_GerCrit_Trim_Resultado!AH377</f>
        <v>625.27135920000001</v>
      </c>
      <c r="V16" s="22">
        <f>PLANEL_GerCrit_Trim_Resultado!AI377</f>
        <v>625.27135920000001</v>
      </c>
      <c r="W16" s="22">
        <f>PLANEL_GerCrit_Trim_Resultado!AJ377</f>
        <v>668.7361449</v>
      </c>
      <c r="X16" s="22">
        <f>PLANEL_GerCrit_Trim_Resultado!AK377</f>
        <v>668.7361449</v>
      </c>
      <c r="Y16" s="22">
        <f>PLANEL_GerCrit_Trim_Resultado!AL377</f>
        <v>668.7361449</v>
      </c>
      <c r="Z16" s="22">
        <f>PLANEL_GerCrit_Trim_Resultado!AM377</f>
        <v>668.7361449</v>
      </c>
      <c r="AA16" s="22">
        <f>PLANEL_GerCrit_Trim_Resultado!AN377</f>
        <v>673.46856990000003</v>
      </c>
      <c r="AB16" s="22">
        <f>PLANEL_GerCrit_Trim_Resultado!AO377</f>
        <v>673.46856990000003</v>
      </c>
      <c r="AC16" s="22">
        <f>PLANEL_GerCrit_Trim_Resultado!AP377</f>
        <v>673.46856990000003</v>
      </c>
      <c r="AD16" s="22">
        <f>PLANEL_GerCrit_Trim_Resultado!AQ377</f>
        <v>673.46856990000003</v>
      </c>
      <c r="AE16" s="22">
        <f>PLANEL_GerCrit_Trim_Resultado!AR377</f>
        <v>673.46856990000003</v>
      </c>
      <c r="AF16" s="22">
        <f>PLANEL_GerCrit_Trim_Resultado!AS377</f>
        <v>673.46856990000003</v>
      </c>
      <c r="AG16" s="22">
        <f>PLANEL_GerCrit_Trim_Resultado!AT377</f>
        <v>673.46856990000003</v>
      </c>
      <c r="AH16" s="22">
        <f>PLANEL_GerCrit_Trim_Resultado!AU377</f>
        <v>673.46856990000003</v>
      </c>
      <c r="AI16" s="22">
        <f>PLANEL_GerCrit_Trim_Resultado!AV377</f>
        <v>673.46856990000003</v>
      </c>
      <c r="AJ16" s="22">
        <f>PLANEL_GerCrit_Trim_Resultado!AW377</f>
        <v>673.46856990000003</v>
      </c>
      <c r="AK16" s="22">
        <f>PLANEL_GerCrit_Trim_Resultado!AX377</f>
        <v>673.46856990000003</v>
      </c>
      <c r="AL16" s="22">
        <f>PLANEL_GerCrit_Trim_Resultado!AY377</f>
        <v>673.46856990000003</v>
      </c>
      <c r="AM16" s="22">
        <f>PLANEL_GerCrit_Trim_Resultado!AZ377</f>
        <v>644.80506990000003</v>
      </c>
      <c r="AN16" s="22">
        <f>PLANEL_GerCrit_Trim_Resultado!BA377</f>
        <v>644.80506990000003</v>
      </c>
      <c r="AO16" s="22">
        <f>PLANEL_GerCrit_Trim_Resultado!BB377</f>
        <v>644.80506990000003</v>
      </c>
      <c r="AP16" s="22">
        <f>PLANEL_GerCrit_Trim_Resultado!BC377</f>
        <v>644.80506990000003</v>
      </c>
      <c r="AQ16" s="22">
        <f>PLANEL_GerCrit_Trim_Resultado!BD377</f>
        <v>644.80506990000003</v>
      </c>
      <c r="AR16" s="22">
        <f>PLANEL_GerCrit_Trim_Resultado!BE377</f>
        <v>644.80506990000003</v>
      </c>
      <c r="AS16" s="22">
        <f>PLANEL_GerCrit_Trim_Resultado!BF377</f>
        <v>644.80506990000003</v>
      </c>
      <c r="AT16" s="22">
        <f>PLANEL_GerCrit_Trim_Resultado!BG377</f>
        <v>644.80506990000003</v>
      </c>
      <c r="AU16" s="22">
        <f>PLANEL_GerCrit_Trim_Resultado!BH377</f>
        <v>644.80506990000003</v>
      </c>
      <c r="AV16" s="22">
        <f>PLANEL_GerCrit_Trim_Resultado!BI377</f>
        <v>644.80506990000003</v>
      </c>
      <c r="AW16" s="22">
        <f>PLANEL_GerCrit_Trim_Resultado!BJ377</f>
        <v>644.80506990000003</v>
      </c>
      <c r="AX16" s="22">
        <f>PLANEL_GerCrit_Trim_Resultado!BK377</f>
        <v>644.80506990000003</v>
      </c>
      <c r="AY16" s="22">
        <f>PLANEL_GerCrit_Trim_Resultado!BL377</f>
        <v>644.80506990000003</v>
      </c>
      <c r="AZ16" s="22">
        <f>PLANEL_GerCrit_Trim_Resultado!BM377</f>
        <v>644.80506990000003</v>
      </c>
      <c r="BA16" s="22">
        <f>PLANEL_GerCrit_Trim_Resultado!BN377</f>
        <v>644.80506990000003</v>
      </c>
      <c r="BB16" s="22">
        <f>PLANEL_GerCrit_Trim_Resultado!BO377</f>
        <v>644.80506990000003</v>
      </c>
      <c r="BC16" s="22">
        <f>PLANEL_GerCrit_Trim_Resultado!BP377</f>
        <v>644.80506990000003</v>
      </c>
      <c r="BD16" s="22">
        <f>PLANEL_GerCrit_Trim_Resultado!BQ377</f>
        <v>644.80506990000003</v>
      </c>
      <c r="BE16" s="22">
        <f>PLANEL_GerCrit_Trim_Resultado!BR377</f>
        <v>644.80506990000003</v>
      </c>
      <c r="BF16" s="22">
        <f>PLANEL_GerCrit_Trim_Resultado!BS377</f>
        <v>644.80506990000003</v>
      </c>
      <c r="BG16" s="22">
        <f>PLANEL_GerCrit_Trim_Resultado!BT377</f>
        <v>2822.4979189999999</v>
      </c>
      <c r="BH16" s="22">
        <f>PLANEL_GerCrit_Trim_Resultado!BU377</f>
        <v>1298.1129249999999</v>
      </c>
      <c r="BI16" s="22">
        <f>PLANEL_GerCrit_Trim_Resultado!BV377</f>
        <v>1316.251898</v>
      </c>
      <c r="BJ16" s="22">
        <f>PLANEL_GerCrit_Trim_Resultado!BW377</f>
        <v>2822.4979189999999</v>
      </c>
      <c r="BK16" s="22">
        <f>PLANEL_GerCrit_Trim_Resultado!BX377</f>
        <v>2822.4979189999999</v>
      </c>
      <c r="BL16" s="22">
        <f>PLANEL_GerCrit_Trim_Resultado!BY377</f>
        <v>1298.1129249999999</v>
      </c>
      <c r="BM16" s="22">
        <f>PLANEL_GerCrit_Trim_Resultado!BZ377</f>
        <v>1316.232471</v>
      </c>
      <c r="BN16" s="22">
        <f>PLANEL_GerCrit_Trim_Resultado!CA377</f>
        <v>2822.4979189999999</v>
      </c>
      <c r="BO16" s="22">
        <f>PLANEL_GerCrit_Trim_Resultado!CB377</f>
        <v>2532.4903300000001</v>
      </c>
      <c r="BP16" s="22">
        <f>PLANEL_GerCrit_Trim_Resultado!CC377</f>
        <v>1008.105336</v>
      </c>
      <c r="BQ16" s="22">
        <f>PLANEL_GerCrit_Trim_Resultado!CD377</f>
        <v>1008.105336</v>
      </c>
      <c r="BR16" s="22">
        <f>PLANEL_GerCrit_Trim_Resultado!CE377</f>
        <v>2532.4903300000001</v>
      </c>
      <c r="BS16" s="22">
        <f>PLANEL_GerCrit_Trim_Resultado!CF377</f>
        <v>2532.4903300000001</v>
      </c>
      <c r="BT16" s="22">
        <f>PLANEL_GerCrit_Trim_Resultado!CG377</f>
        <v>1008.105336</v>
      </c>
      <c r="BU16" s="22">
        <f>PLANEL_GerCrit_Trim_Resultado!CH377</f>
        <v>1008.105336</v>
      </c>
      <c r="BV16" s="22">
        <f>PLANEL_GerCrit_Trim_Resultado!CI377</f>
        <v>2532.4903300000001</v>
      </c>
      <c r="BW16" s="22">
        <f>PLANEL_GerCrit_Trim_Resultado!CJ377</f>
        <v>2532.4903300000001</v>
      </c>
      <c r="BX16" s="22">
        <f>PLANEL_GerCrit_Trim_Resultado!CK377</f>
        <v>1008.105336</v>
      </c>
      <c r="BY16" s="22">
        <f>PLANEL_GerCrit_Trim_Resultado!CL377</f>
        <v>1008.105336</v>
      </c>
      <c r="BZ16" s="22">
        <f>PLANEL_GerCrit_Trim_Resultado!CM377</f>
        <v>2532.4903300000001</v>
      </c>
      <c r="CA16" s="22">
        <f>PLANEL_GerCrit_Trim_Resultado!CN377</f>
        <v>2532.4903300000001</v>
      </c>
      <c r="CB16" s="22">
        <f>PLANEL_GerCrit_Trim_Resultado!CO377</f>
        <v>1008.105336</v>
      </c>
      <c r="CC16" s="22">
        <f>PLANEL_GerCrit_Trim_Resultado!CP377</f>
        <v>1008.105336</v>
      </c>
      <c r="CD16" s="22">
        <f>PLANEL_GerCrit_Trim_Resultado!CQ377</f>
        <v>2532.4903300000001</v>
      </c>
      <c r="CE16" s="22">
        <f>PLANEL_GerCrit_Trim_Resultado!CR377</f>
        <v>2532.4903300000001</v>
      </c>
      <c r="CF16" s="22">
        <f>PLANEL_GerCrit_Trim_Resultado!CS377</f>
        <v>1008.105336</v>
      </c>
      <c r="CG16" s="22">
        <f>PLANEL_GerCrit_Trim_Resultado!CT377</f>
        <v>1008.105336</v>
      </c>
      <c r="CH16" s="22">
        <f>PLANEL_GerCrit_Trim_Resultado!CU377</f>
        <v>2532.4903300000001</v>
      </c>
      <c r="CI16" s="22">
        <f>PLANEL_GerCrit_Trim_Resultado!CV377</f>
        <v>2525.6460099999999</v>
      </c>
      <c r="CJ16" s="22">
        <f>PLANEL_GerCrit_Trim_Resultado!CW377</f>
        <v>1001.261016</v>
      </c>
      <c r="CK16" s="22">
        <f>PLANEL_GerCrit_Trim_Resultado!CX377</f>
        <v>1001.261016</v>
      </c>
      <c r="CL16" s="22">
        <f>PLANEL_GerCrit_Trim_Resultado!CY377</f>
        <v>2525.6460099999999</v>
      </c>
      <c r="CM16" s="22">
        <f>PLANEL_GerCrit_Trim_Resultado!CZ377</f>
        <v>2525.6460099999999</v>
      </c>
      <c r="CN16" s="22">
        <f>PLANEL_GerCrit_Trim_Resultado!DA377</f>
        <v>1001.261016</v>
      </c>
      <c r="CO16" s="22">
        <f>PLANEL_GerCrit_Trim_Resultado!DB377</f>
        <v>1001.261016</v>
      </c>
      <c r="CP16" s="22">
        <f>PLANEL_GerCrit_Trim_Resultado!DC377</f>
        <v>2525.6460099999999</v>
      </c>
      <c r="CQ16" s="22">
        <f>PLANEL_GerCrit_Trim_Resultado!DD377</f>
        <v>2525.6460099999999</v>
      </c>
      <c r="CR16" s="22">
        <f>PLANEL_GerCrit_Trim_Resultado!DE377</f>
        <v>1001.261016</v>
      </c>
      <c r="CS16" s="22">
        <f>PLANEL_GerCrit_Trim_Resultado!DF377</f>
        <v>936.31792329999996</v>
      </c>
      <c r="CT16" s="22">
        <f>PLANEL_GerCrit_Trim_Resultado!DG377</f>
        <v>2525.6460099999999</v>
      </c>
      <c r="CU16" s="22">
        <f>PLANEL_GerCrit_Trim_Resultado!DH377</f>
        <v>2525.6460099999999</v>
      </c>
      <c r="CV16" s="22">
        <f>PLANEL_GerCrit_Trim_Resultado!DI377</f>
        <v>1001.261016</v>
      </c>
      <c r="CW16" s="22">
        <f>PLANEL_GerCrit_Trim_Resultado!DJ377</f>
        <v>866.96106559999998</v>
      </c>
      <c r="CX16" s="22">
        <f>PLANEL_GerCrit_Trim_Resultado!DK377</f>
        <v>2525.6460099999999</v>
      </c>
      <c r="CY16" s="71">
        <f>PLANEL_GerCrit_Trim_Resultado!DL377</f>
        <v>2525.6460099999999</v>
      </c>
      <c r="CZ16" s="71">
        <f>PLANEL_GerCrit_Trim_Resultado!DM377</f>
        <v>1001.261016</v>
      </c>
      <c r="DA16" s="71">
        <f>PLANEL_GerCrit_Trim_Resultado!DN377</f>
        <v>866.96106559999998</v>
      </c>
      <c r="DB16" s="71">
        <f>PLANEL_GerCrit_Trim_Resultado!DO377</f>
        <v>2525.6460099999999</v>
      </c>
      <c r="DC16" s="22">
        <f>PLANEL_GerCrit_Trim_Resultado!DP377</f>
        <v>2525.6460099999999</v>
      </c>
      <c r="DD16" s="22">
        <f>PLANEL_GerCrit_Trim_Resultado!DQ377</f>
        <v>1001.261016</v>
      </c>
      <c r="DE16" s="22">
        <f>PLANEL_GerCrit_Trim_Resultado!DR377</f>
        <v>866.96106559999998</v>
      </c>
      <c r="DF16" s="22">
        <f>PLANEL_GerCrit_Trim_Resultado!DS377</f>
        <v>2525.6460099999999</v>
      </c>
      <c r="DG16" s="22">
        <f>PLANEL_GerCrit_Trim_Resultado!DT377</f>
        <v>2525.6460099999999</v>
      </c>
      <c r="DH16" s="22">
        <f>PLANEL_GerCrit_Trim_Resultado!DU377</f>
        <v>1001.261016</v>
      </c>
      <c r="DI16" s="22">
        <f>PLANEL_GerCrit_Trim_Resultado!DV377</f>
        <v>866.96106559999998</v>
      </c>
      <c r="DJ16" s="22">
        <f>PLANEL_GerCrit_Trim_Resultado!DW377</f>
        <v>2525.6460099999999</v>
      </c>
      <c r="DK16" s="22">
        <f>PLANEL_GerCrit_Trim_Resultado!DX377</f>
        <v>2525.6460099999999</v>
      </c>
      <c r="DL16" s="22">
        <f>PLANEL_GerCrit_Trim_Resultado!DY377</f>
        <v>1001.261016</v>
      </c>
      <c r="DM16" s="22">
        <f>PLANEL_GerCrit_Trim_Resultado!DZ377</f>
        <v>866.96106559999998</v>
      </c>
      <c r="DN16" s="22">
        <f>PLANEL_GerCrit_Trim_Resultado!EA377</f>
        <v>2525.6460099999999</v>
      </c>
      <c r="DO16" s="22">
        <f>PLANEL_GerCrit_Trim_Resultado!EB377</f>
        <v>2525.6460099999999</v>
      </c>
      <c r="DP16" s="22">
        <f>PLANEL_GerCrit_Trim_Resultado!EC377</f>
        <v>1001.261016</v>
      </c>
      <c r="DQ16" s="22">
        <f>PLANEL_GerCrit_Trim_Resultado!ED377</f>
        <v>866.96106559999998</v>
      </c>
      <c r="DR16" s="22">
        <f>PLANEL_GerCrit_Trim_Resultado!EE377</f>
        <v>2525.6460099999999</v>
      </c>
      <c r="DS16" s="22">
        <f>PLANEL_GerCrit_Trim_Resultado!EF377</f>
        <v>2525.6460099999999</v>
      </c>
      <c r="DT16" s="22">
        <f>PLANEL_GerCrit_Trim_Resultado!EG377</f>
        <v>1001.261016</v>
      </c>
      <c r="DU16" s="22">
        <f>PLANEL_GerCrit_Trim_Resultado!EH377</f>
        <v>866.96106559999998</v>
      </c>
      <c r="DV16" s="22">
        <f>PLANEL_GerCrit_Trim_Resultado!EI377</f>
        <v>2525.6460099999999</v>
      </c>
      <c r="DW16" s="22">
        <f>PLANEL_GerCrit_Trim_Resultado!EJ377</f>
        <v>2177.6928499999999</v>
      </c>
      <c r="DX16" s="22">
        <f>PLANEL_GerCrit_Trim_Resultado!EK377</f>
        <v>653.30785490000005</v>
      </c>
      <c r="DY16" s="22">
        <f>PLANEL_GerCrit_Trim_Resultado!EL377</f>
        <v>653.30785490000005</v>
      </c>
      <c r="DZ16" s="22">
        <f>PLANEL_GerCrit_Trim_Resultado!EM377</f>
        <v>2177.6928499999999</v>
      </c>
      <c r="EA16" s="22">
        <f>PLANEL_GerCrit_Trim_Resultado!EN377</f>
        <v>2177.6928499999999</v>
      </c>
      <c r="EB16" s="22">
        <f>PLANEL_GerCrit_Trim_Resultado!EO377</f>
        <v>653.30785490000005</v>
      </c>
      <c r="EC16" s="22">
        <f>PLANEL_GerCrit_Trim_Resultado!EP377</f>
        <v>653.30785490000005</v>
      </c>
      <c r="ED16" s="22">
        <f>PLANEL_GerCrit_Trim_Resultado!EQ377</f>
        <v>2177.6928499999999</v>
      </c>
      <c r="EE16" s="22">
        <f>PLANEL_GerCrit_Trim_Resultado!ER377</f>
        <v>2177.6928499999999</v>
      </c>
      <c r="EF16" s="22">
        <f>PLANEL_GerCrit_Trim_Resultado!ES377</f>
        <v>653.30785490000005</v>
      </c>
      <c r="EG16" s="22">
        <f>PLANEL_GerCrit_Trim_Resultado!ET377</f>
        <v>653.30785490000005</v>
      </c>
      <c r="EH16" s="22">
        <f>PLANEL_GerCrit_Trim_Resultado!EU377</f>
        <v>2130.1951720000002</v>
      </c>
      <c r="EI16" s="22">
        <f>PLANEL_GerCrit_Trim_Resultado!EV377</f>
        <v>2177.6928499999999</v>
      </c>
      <c r="EJ16" s="22">
        <f>PLANEL_GerCrit_Trim_Resultado!EW377</f>
        <v>653.30785490000005</v>
      </c>
      <c r="EK16" s="22">
        <f>PLANEL_GerCrit_Trim_Resultado!EX377</f>
        <v>653.30785490000005</v>
      </c>
      <c r="EL16" s="22">
        <f>PLANEL_GerCrit_Trim_Resultado!EY377</f>
        <v>1375.383701</v>
      </c>
      <c r="EM16" s="22">
        <f>PLANEL_GerCrit_Trim_Resultado!EZ377</f>
        <v>2177.6928499999999</v>
      </c>
      <c r="EN16" s="22">
        <f>PLANEL_GerCrit_Trim_Resultado!FA377</f>
        <v>653.30785490000005</v>
      </c>
      <c r="EO16" s="22">
        <f>PLANEL_GerCrit_Trim_Resultado!FB377</f>
        <v>653.30785490000005</v>
      </c>
      <c r="EP16" s="22">
        <f>PLANEL_GerCrit_Trim_Resultado!FC377</f>
        <v>653.30785490000005</v>
      </c>
    </row>
    <row r="17" spans="2:146" x14ac:dyDescent="0.25">
      <c r="B17" s="16" t="s">
        <v>7</v>
      </c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  <c r="BX17" s="1"/>
      <c r="BY17" s="1"/>
      <c r="BZ17" s="1"/>
      <c r="CA17" s="1"/>
      <c r="CB17" s="1"/>
      <c r="CC17" s="1"/>
      <c r="CD17" s="1"/>
      <c r="CE17" s="1"/>
      <c r="CF17" s="1"/>
      <c r="CG17" s="1"/>
      <c r="CH17" s="1"/>
      <c r="CI17" s="1"/>
      <c r="CJ17" s="1"/>
      <c r="CK17" s="1"/>
      <c r="CL17" s="1"/>
      <c r="CM17" s="1"/>
      <c r="CN17" s="1"/>
      <c r="CO17" s="1"/>
      <c r="CP17" s="1"/>
      <c r="CQ17" s="1"/>
      <c r="CR17" s="1"/>
      <c r="CS17" s="1"/>
      <c r="CT17" s="1"/>
      <c r="CU17" s="1"/>
      <c r="CV17" s="1"/>
      <c r="CW17" s="1"/>
      <c r="CX17" s="1"/>
      <c r="CY17" s="68"/>
      <c r="CZ17" s="68"/>
      <c r="DA17" s="68"/>
      <c r="DB17" s="68"/>
      <c r="DC17" s="1"/>
      <c r="DD17" s="1"/>
      <c r="DE17" s="1"/>
      <c r="DF17" s="1"/>
      <c r="DG17" s="1"/>
      <c r="DH17" s="1"/>
      <c r="DI17" s="1"/>
      <c r="DJ17" s="1"/>
      <c r="DK17" s="1"/>
      <c r="DL17" s="1"/>
      <c r="DM17" s="1"/>
      <c r="DN17" s="1"/>
      <c r="DO17" s="1"/>
      <c r="DP17" s="1"/>
      <c r="DQ17" s="1"/>
      <c r="DR17" s="1"/>
      <c r="DS17" s="1"/>
      <c r="DT17" s="1"/>
      <c r="DU17" s="1"/>
      <c r="DV17" s="1"/>
      <c r="DW17" s="1"/>
      <c r="DX17" s="1"/>
      <c r="DY17" s="1"/>
      <c r="DZ17" s="1"/>
      <c r="EA17" s="1"/>
      <c r="EB17" s="1"/>
      <c r="EC17" s="1"/>
      <c r="ED17" s="1"/>
      <c r="EE17" s="1"/>
      <c r="EF17" s="1"/>
      <c r="EG17" s="1"/>
      <c r="EH17" s="1"/>
      <c r="EI17" s="1"/>
      <c r="EJ17" s="1"/>
      <c r="EK17" s="1"/>
      <c r="EL17" s="1"/>
      <c r="EM17" s="1"/>
      <c r="EN17" s="1"/>
      <c r="EO17" s="1"/>
      <c r="EP17" s="1"/>
    </row>
    <row r="18" spans="2:146" x14ac:dyDescent="0.25">
      <c r="B18" s="29" t="s">
        <v>58</v>
      </c>
      <c r="C18" s="30">
        <f>PLANEL_GerCrit_Trim_Resultado!P389+PLANEL_GerCrit_Trim_Resultado!P401+PLANEL_GerCrit_Trim_Resultado!P413+PLANEL_GerCrit_Trim_Resultado!P425+PLANEL_GerCrit_Trim_Resultado!P437+PLANEL_GerCrit_Trim_Resultado!P449+PLANEL_GerCrit_Trim_Resultado!P461+PLANEL_GerCrit_Trim_Resultado!P473</f>
        <v>2330.3527417</v>
      </c>
      <c r="D18" s="30">
        <f>PLANEL_GerCrit_Trim_Resultado!Q389+PLANEL_GerCrit_Trim_Resultado!Q401+PLANEL_GerCrit_Trim_Resultado!Q413+PLANEL_GerCrit_Trim_Resultado!Q425+PLANEL_GerCrit_Trim_Resultado!Q437+PLANEL_GerCrit_Trim_Resultado!Q449+PLANEL_GerCrit_Trim_Resultado!Q461+PLANEL_GerCrit_Trim_Resultado!Q473</f>
        <v>2705.0607436</v>
      </c>
      <c r="E18" s="30">
        <f>PLANEL_GerCrit_Trim_Resultado!R389+PLANEL_GerCrit_Trim_Resultado!R401+PLANEL_GerCrit_Trim_Resultado!R413+PLANEL_GerCrit_Trim_Resultado!R425+PLANEL_GerCrit_Trim_Resultado!R437+PLANEL_GerCrit_Trim_Resultado!R449+PLANEL_GerCrit_Trim_Resultado!R461+PLANEL_GerCrit_Trim_Resultado!R473</f>
        <v>3535.2354228999998</v>
      </c>
      <c r="F18" s="30">
        <f>PLANEL_GerCrit_Trim_Resultado!S389+PLANEL_GerCrit_Trim_Resultado!S401+PLANEL_GerCrit_Trim_Resultado!S413+PLANEL_GerCrit_Trim_Resultado!S425+PLANEL_GerCrit_Trim_Resultado!S437+PLANEL_GerCrit_Trim_Resultado!S449+PLANEL_GerCrit_Trim_Resultado!S461+PLANEL_GerCrit_Trim_Resultado!S473</f>
        <v>2977.0623770000002</v>
      </c>
      <c r="G18" s="30">
        <f>PLANEL_GerCrit_Trim_Resultado!T389+PLANEL_GerCrit_Trim_Resultado!T401+PLANEL_GerCrit_Trim_Resultado!T413+PLANEL_GerCrit_Trim_Resultado!T425+PLANEL_GerCrit_Trim_Resultado!T437+PLANEL_GerCrit_Trim_Resultado!T449+PLANEL_GerCrit_Trim_Resultado!T461+PLANEL_GerCrit_Trim_Resultado!T473</f>
        <v>3540.8831236000001</v>
      </c>
      <c r="H18" s="30">
        <f>PLANEL_GerCrit_Trim_Resultado!U389+PLANEL_GerCrit_Trim_Resultado!U401+PLANEL_GerCrit_Trim_Resultado!U413+PLANEL_GerCrit_Trim_Resultado!U425+PLANEL_GerCrit_Trim_Resultado!U437+PLANEL_GerCrit_Trim_Resultado!U449+PLANEL_GerCrit_Trim_Resultado!U461+PLANEL_GerCrit_Trim_Resultado!U473</f>
        <v>4153.9726111999998</v>
      </c>
      <c r="I18" s="30">
        <f>PLANEL_GerCrit_Trim_Resultado!V389+PLANEL_GerCrit_Trim_Resultado!V401+PLANEL_GerCrit_Trim_Resultado!V413+PLANEL_GerCrit_Trim_Resultado!V425+PLANEL_GerCrit_Trim_Resultado!V437+PLANEL_GerCrit_Trim_Resultado!V449+PLANEL_GerCrit_Trim_Resultado!V461+PLANEL_GerCrit_Trim_Resultado!V473</f>
        <v>5450.2651408000002</v>
      </c>
      <c r="J18" s="30">
        <f>PLANEL_GerCrit_Trim_Resultado!W389+PLANEL_GerCrit_Trim_Resultado!W401+PLANEL_GerCrit_Trim_Resultado!W413+PLANEL_GerCrit_Trim_Resultado!W425+PLANEL_GerCrit_Trim_Resultado!W437+PLANEL_GerCrit_Trim_Resultado!W449+PLANEL_GerCrit_Trim_Resultado!W461+PLANEL_GerCrit_Trim_Resultado!W473</f>
        <v>4563.0957704000002</v>
      </c>
      <c r="K18" s="30">
        <f>PLANEL_GerCrit_Trim_Resultado!X389+PLANEL_GerCrit_Trim_Resultado!X401+PLANEL_GerCrit_Trim_Resultado!X413+PLANEL_GerCrit_Trim_Resultado!X425+PLANEL_GerCrit_Trim_Resultado!X437+PLANEL_GerCrit_Trim_Resultado!X449+PLANEL_GerCrit_Trim_Resultado!X461+PLANEL_GerCrit_Trim_Resultado!X473</f>
        <v>3572.0502096</v>
      </c>
      <c r="L18" s="30">
        <f>PLANEL_GerCrit_Trim_Resultado!Y389+PLANEL_GerCrit_Trim_Resultado!Y401+PLANEL_GerCrit_Trim_Resultado!Y413+PLANEL_GerCrit_Trim_Resultado!Y425+PLANEL_GerCrit_Trim_Resultado!Y437+PLANEL_GerCrit_Trim_Resultado!Y449+PLANEL_GerCrit_Trim_Resultado!Y461+PLANEL_GerCrit_Trim_Resultado!Y473</f>
        <v>4191.8279142000001</v>
      </c>
      <c r="M18" s="30">
        <f>PLANEL_GerCrit_Trim_Resultado!Z389+PLANEL_GerCrit_Trim_Resultado!Z401+PLANEL_GerCrit_Trim_Resultado!Z413+PLANEL_GerCrit_Trim_Resultado!Z425+PLANEL_GerCrit_Trim_Resultado!Z437+PLANEL_GerCrit_Trim_Resultado!Z449+PLANEL_GerCrit_Trim_Resultado!Z461+PLANEL_GerCrit_Trim_Resultado!Z473</f>
        <v>5500.5605258000005</v>
      </c>
      <c r="N18" s="30">
        <f>PLANEL_GerCrit_Trim_Resultado!AA389+PLANEL_GerCrit_Trim_Resultado!AA401+PLANEL_GerCrit_Trim_Resultado!AA413+PLANEL_GerCrit_Trim_Resultado!AA425+PLANEL_GerCrit_Trim_Resultado!AA437+PLANEL_GerCrit_Trim_Resultado!AA449+PLANEL_GerCrit_Trim_Resultado!AA461+PLANEL_GerCrit_Trim_Resultado!AA473</f>
        <v>4604.4289454</v>
      </c>
      <c r="O18" s="30">
        <f>PLANEL_GerCrit_Trim_Resultado!AB389+PLANEL_GerCrit_Trim_Resultado!AB401+PLANEL_GerCrit_Trim_Resultado!AB413+PLANEL_GerCrit_Trim_Resultado!AB425+PLANEL_GerCrit_Trim_Resultado!AB437+PLANEL_GerCrit_Trim_Resultado!AB449+PLANEL_GerCrit_Trim_Resultado!AB461+PLANEL_GerCrit_Trim_Resultado!AB473</f>
        <v>5381.1954054999997</v>
      </c>
      <c r="P18" s="30">
        <f>PLANEL_GerCrit_Trim_Resultado!AC389+PLANEL_GerCrit_Trim_Resultado!AC401+PLANEL_GerCrit_Trim_Resultado!AC413+PLANEL_GerCrit_Trim_Resultado!AC425+PLANEL_GerCrit_Trim_Resultado!AC437+PLANEL_GerCrit_Trim_Resultado!AC449+PLANEL_GerCrit_Trim_Resultado!AC461+PLANEL_GerCrit_Trim_Resultado!AC473</f>
        <v>6366.4177941999997</v>
      </c>
      <c r="Q18" s="30">
        <f>PLANEL_GerCrit_Trim_Resultado!AD389+PLANEL_GerCrit_Trim_Resultado!AD401+PLANEL_GerCrit_Trim_Resultado!AD413+PLANEL_GerCrit_Trim_Resultado!AD425+PLANEL_GerCrit_Trim_Resultado!AD437+PLANEL_GerCrit_Trim_Resultado!AD449+PLANEL_GerCrit_Trim_Resultado!AD461+PLANEL_GerCrit_Trim_Resultado!AD473</f>
        <v>8379.0880684000003</v>
      </c>
      <c r="R18" s="30">
        <f>PLANEL_GerCrit_Trim_Resultado!AE389+PLANEL_GerCrit_Trim_Resultado!AE401+PLANEL_GerCrit_Trim_Resultado!AE413+PLANEL_GerCrit_Trim_Resultado!AE425+PLANEL_GerCrit_Trim_Resultado!AE437+PLANEL_GerCrit_Trim_Resultado!AE449+PLANEL_GerCrit_Trim_Resultado!AE461+PLANEL_GerCrit_Trim_Resultado!AE473</f>
        <v>6983.0716719000002</v>
      </c>
      <c r="S18" s="30">
        <f>PLANEL_GerCrit_Trim_Resultado!AF389+PLANEL_GerCrit_Trim_Resultado!AF401+PLANEL_GerCrit_Trim_Resultado!AF413+PLANEL_GerCrit_Trim_Resultado!AF425+PLANEL_GerCrit_Trim_Resultado!AF437+PLANEL_GerCrit_Trim_Resultado!AF449+PLANEL_GerCrit_Trim_Resultado!AF461+PLANEL_GerCrit_Trim_Resultado!AF473</f>
        <v>5817.9673179000001</v>
      </c>
      <c r="T18" s="30">
        <f>PLANEL_GerCrit_Trim_Resultado!AG389+PLANEL_GerCrit_Trim_Resultado!AG401+PLANEL_GerCrit_Trim_Resultado!AG413+PLANEL_GerCrit_Trim_Resultado!AG425+PLANEL_GerCrit_Trim_Resultado!AG437+PLANEL_GerCrit_Trim_Resultado!AG449+PLANEL_GerCrit_Trim_Resultado!AG461+PLANEL_GerCrit_Trim_Resultado!AG473</f>
        <v>6895.4586372000003</v>
      </c>
      <c r="U18" s="30">
        <f>PLANEL_GerCrit_Trim_Resultado!AH389+PLANEL_GerCrit_Trim_Resultado!AH401+PLANEL_GerCrit_Trim_Resultado!AH413+PLANEL_GerCrit_Trim_Resultado!AH425+PLANEL_GerCrit_Trim_Resultado!AH437+PLANEL_GerCrit_Trim_Resultado!AH449+PLANEL_GerCrit_Trim_Resultado!AH461+PLANEL_GerCrit_Trim_Resultado!AH473</f>
        <v>9081.2994242000004</v>
      </c>
      <c r="V18" s="30">
        <f>PLANEL_GerCrit_Trim_Resultado!AI389+PLANEL_GerCrit_Trim_Resultado!AI401+PLANEL_GerCrit_Trim_Resultado!AI413+PLANEL_GerCrit_Trim_Resultado!AI425+PLANEL_GerCrit_Trim_Resultado!AI437+PLANEL_GerCrit_Trim_Resultado!AI449+PLANEL_GerCrit_Trim_Resultado!AI461+PLANEL_GerCrit_Trim_Resultado!AI473</f>
        <v>7560.9902205000008</v>
      </c>
      <c r="W18" s="30">
        <f>PLANEL_GerCrit_Trim_Resultado!AJ389+PLANEL_GerCrit_Trim_Resultado!AJ401+PLANEL_GerCrit_Trim_Resultado!AJ413+PLANEL_GerCrit_Trim_Resultado!AJ425+PLANEL_GerCrit_Trim_Resultado!AJ437+PLANEL_GerCrit_Trim_Resultado!AJ449+PLANEL_GerCrit_Trim_Resultado!AJ461+PLANEL_GerCrit_Trim_Resultado!AJ473</f>
        <v>5854.2545769000008</v>
      </c>
      <c r="X18" s="30">
        <f>PLANEL_GerCrit_Trim_Resultado!AK389+PLANEL_GerCrit_Trim_Resultado!AK401+PLANEL_GerCrit_Trim_Resultado!AK413+PLANEL_GerCrit_Trim_Resultado!AK425+PLANEL_GerCrit_Trim_Resultado!AK437+PLANEL_GerCrit_Trim_Resultado!AK449+PLANEL_GerCrit_Trim_Resultado!AK461+PLANEL_GerCrit_Trim_Resultado!AK473</f>
        <v>6939.7354931999998</v>
      </c>
      <c r="Y18" s="30">
        <f>PLANEL_GerCrit_Trim_Resultado!AL389+PLANEL_GerCrit_Trim_Resultado!AL401+PLANEL_GerCrit_Trim_Resultado!AL413+PLANEL_GerCrit_Trim_Resultado!AL425+PLANEL_GerCrit_Trim_Resultado!AL437+PLANEL_GerCrit_Trim_Resultado!AL449+PLANEL_GerCrit_Trim_Resultado!AL461+PLANEL_GerCrit_Trim_Resultado!AL473</f>
        <v>9140.2216102000002</v>
      </c>
      <c r="Z18" s="30">
        <f>PLANEL_GerCrit_Trim_Resultado!AM389+PLANEL_GerCrit_Trim_Resultado!AM401+PLANEL_GerCrit_Trim_Resultado!AM413+PLANEL_GerCrit_Trim_Resultado!AM425+PLANEL_GerCrit_Trim_Resultado!AM437+PLANEL_GerCrit_Trim_Resultado!AM449+PLANEL_GerCrit_Trim_Resultado!AM461+PLANEL_GerCrit_Trim_Resultado!AM473</f>
        <v>7609.2969634999999</v>
      </c>
      <c r="AA18" s="30">
        <f>PLANEL_GerCrit_Trim_Resultado!AN389+PLANEL_GerCrit_Trim_Resultado!AN401+PLANEL_GerCrit_Trim_Resultado!AN413+PLANEL_GerCrit_Trim_Resultado!AN425+PLANEL_GerCrit_Trim_Resultado!AN437+PLANEL_GerCrit_Trim_Resultado!AN449+PLANEL_GerCrit_Trim_Resultado!AN461+PLANEL_GerCrit_Trim_Resultado!AN473</f>
        <v>5854.2545769000008</v>
      </c>
      <c r="AB18" s="30">
        <f>PLANEL_GerCrit_Trim_Resultado!AO389+PLANEL_GerCrit_Trim_Resultado!AO401+PLANEL_GerCrit_Trim_Resultado!AO413+PLANEL_GerCrit_Trim_Resultado!AO425+PLANEL_GerCrit_Trim_Resultado!AO437+PLANEL_GerCrit_Trim_Resultado!AO449+PLANEL_GerCrit_Trim_Resultado!AO461+PLANEL_GerCrit_Trim_Resultado!AO473</f>
        <v>6939.7354931999998</v>
      </c>
      <c r="AC18" s="30">
        <f>PLANEL_GerCrit_Trim_Resultado!AP389+PLANEL_GerCrit_Trim_Resultado!AP401+PLANEL_GerCrit_Trim_Resultado!AP413+PLANEL_GerCrit_Trim_Resultado!AP425+PLANEL_GerCrit_Trim_Resultado!AP437+PLANEL_GerCrit_Trim_Resultado!AP449+PLANEL_GerCrit_Trim_Resultado!AP461+PLANEL_GerCrit_Trim_Resultado!AP473</f>
        <v>9140.2216102000002</v>
      </c>
      <c r="AD18" s="30">
        <f>PLANEL_GerCrit_Trim_Resultado!AQ389+PLANEL_GerCrit_Trim_Resultado!AQ401+PLANEL_GerCrit_Trim_Resultado!AQ413+PLANEL_GerCrit_Trim_Resultado!AQ425+PLANEL_GerCrit_Trim_Resultado!AQ437+PLANEL_GerCrit_Trim_Resultado!AQ449+PLANEL_GerCrit_Trim_Resultado!AQ461+PLANEL_GerCrit_Trim_Resultado!AQ473</f>
        <v>7609.2969634999999</v>
      </c>
      <c r="AE18" s="30">
        <f>PLANEL_GerCrit_Trim_Resultado!AR389+PLANEL_GerCrit_Trim_Resultado!AR401+PLANEL_GerCrit_Trim_Resultado!AR413+PLANEL_GerCrit_Trim_Resultado!AR425+PLANEL_GerCrit_Trim_Resultado!AR437+PLANEL_GerCrit_Trim_Resultado!AR449+PLANEL_GerCrit_Trim_Resultado!AR461+PLANEL_GerCrit_Trim_Resultado!AR473</f>
        <v>7125.9861069000008</v>
      </c>
      <c r="AF18" s="30">
        <f>PLANEL_GerCrit_Trim_Resultado!AS389+PLANEL_GerCrit_Trim_Resultado!AS401+PLANEL_GerCrit_Trim_Resultado!AS413+PLANEL_GerCrit_Trim_Resultado!AS425+PLANEL_GerCrit_Trim_Resultado!AS437+PLANEL_GerCrit_Trim_Resultado!AS449+PLANEL_GerCrit_Trim_Resultado!AS461+PLANEL_GerCrit_Trim_Resultado!AS473</f>
        <v>8488.9357211999995</v>
      </c>
      <c r="AG18" s="30">
        <f>PLANEL_GerCrit_Trim_Resultado!AT389+PLANEL_GerCrit_Trim_Resultado!AT401+PLANEL_GerCrit_Trim_Resultado!AT413+PLANEL_GerCrit_Trim_Resultado!AT425+PLANEL_GerCrit_Trim_Resultado!AT437+PLANEL_GerCrit_Trim_Resultado!AT449+PLANEL_GerCrit_Trim_Resultado!AT461+PLANEL_GerCrit_Trim_Resultado!AT473</f>
        <v>11186.5532542</v>
      </c>
      <c r="AH18" s="30">
        <f>PLANEL_GerCrit_Trim_Resultado!AU389+PLANEL_GerCrit_Trim_Resultado!AU401+PLANEL_GerCrit_Trim_Resultado!AU413+PLANEL_GerCrit_Trim_Resultado!AU425+PLANEL_GerCrit_Trim_Resultado!AU437+PLANEL_GerCrit_Trim_Resultado!AU449+PLANEL_GerCrit_Trim_Resultado!AU461+PLANEL_GerCrit_Trim_Resultado!AU473</f>
        <v>9285.6703445000003</v>
      </c>
      <c r="AI18" s="30">
        <f>PLANEL_GerCrit_Trim_Resultado!AV389+PLANEL_GerCrit_Trim_Resultado!AV401+PLANEL_GerCrit_Trim_Resultado!AV413+PLANEL_GerCrit_Trim_Resultado!AV425+PLANEL_GerCrit_Trim_Resultado!AV437+PLANEL_GerCrit_Trim_Resultado!AV449+PLANEL_GerCrit_Trim_Resultado!AV461+PLANEL_GerCrit_Trim_Resultado!AV473</f>
        <v>9539.4693858999999</v>
      </c>
      <c r="AJ18" s="30">
        <f>PLANEL_GerCrit_Trim_Resultado!AW389+PLANEL_GerCrit_Trim_Resultado!AW401+PLANEL_GerCrit_Trim_Resultado!AW413+PLANEL_GerCrit_Trim_Resultado!AW425+PLANEL_GerCrit_Trim_Resultado!AW437+PLANEL_GerCrit_Trim_Resultado!AW449+PLANEL_GerCrit_Trim_Resultado!AW461+PLANEL_GerCrit_Trim_Resultado!AW473</f>
        <v>11428.9971702</v>
      </c>
      <c r="AK18" s="30">
        <f>PLANEL_GerCrit_Trim_Resultado!AX389+PLANEL_GerCrit_Trim_Resultado!AX401+PLANEL_GerCrit_Trim_Resultado!AX413+PLANEL_GerCrit_Trim_Resultado!AX425+PLANEL_GerCrit_Trim_Resultado!AX437+PLANEL_GerCrit_Trim_Resultado!AX449+PLANEL_GerCrit_Trim_Resultado!AX461+PLANEL_GerCrit_Trim_Resultado!AX473</f>
        <v>15070.067258200001</v>
      </c>
      <c r="AL18" s="30">
        <f>PLANEL_GerCrit_Trim_Resultado!AY389+PLANEL_GerCrit_Trim_Resultado!AY401+PLANEL_GerCrit_Trim_Resultado!AY413+PLANEL_GerCrit_Trim_Resultado!AY425+PLANEL_GerCrit_Trim_Resultado!AY437+PLANEL_GerCrit_Trim_Resultado!AY449+PLANEL_GerCrit_Trim_Resultado!AY461+PLANEL_GerCrit_Trim_Resultado!AY473</f>
        <v>12467.080121499999</v>
      </c>
      <c r="AM18" s="30">
        <f>PLANEL_GerCrit_Trim_Resultado!AZ389+PLANEL_GerCrit_Trim_Resultado!AZ401+PLANEL_GerCrit_Trim_Resultado!AZ413+PLANEL_GerCrit_Trim_Resultado!AZ425+PLANEL_GerCrit_Trim_Resultado!AZ437+PLANEL_GerCrit_Trim_Resultado!AZ449+PLANEL_GerCrit_Trim_Resultado!AZ461+PLANEL_GerCrit_Trim_Resultado!AZ473</f>
        <v>10806.9618429</v>
      </c>
      <c r="AN18" s="30">
        <f>PLANEL_GerCrit_Trim_Resultado!BA389+PLANEL_GerCrit_Trim_Resultado!BA401+PLANEL_GerCrit_Trim_Resultado!BA413+PLANEL_GerCrit_Trim_Resultado!BA425+PLANEL_GerCrit_Trim_Resultado!BA437+PLANEL_GerCrit_Trim_Resultado!BA449+PLANEL_GerCrit_Trim_Resultado!BA461+PLANEL_GerCrit_Trim_Resultado!BA473</f>
        <v>12973.033435199999</v>
      </c>
      <c r="AO18" s="30">
        <f>PLANEL_GerCrit_Trim_Resultado!BB389+PLANEL_GerCrit_Trim_Resultado!BB401+PLANEL_GerCrit_Trim_Resultado!BB413+PLANEL_GerCrit_Trim_Resultado!BB425+PLANEL_GerCrit_Trim_Resultado!BB437+PLANEL_GerCrit_Trim_Resultado!BB449+PLANEL_GerCrit_Trim_Resultado!BB461+PLANEL_GerCrit_Trim_Resultado!BB473</f>
        <v>17109.577847200002</v>
      </c>
      <c r="AP18" s="30">
        <f>PLANEL_GerCrit_Trim_Resultado!BC389+PLANEL_GerCrit_Trim_Resultado!BC401+PLANEL_GerCrit_Trim_Resultado!BC413+PLANEL_GerCrit_Trim_Resultado!BC425+PLANEL_GerCrit_Trim_Resultado!BC437+PLANEL_GerCrit_Trim_Resultado!BC449+PLANEL_GerCrit_Trim_Resultado!BC461+PLANEL_GerCrit_Trim_Resultado!BC473</f>
        <v>14137.865632500001</v>
      </c>
      <c r="AQ18" s="30">
        <f>PLANEL_GerCrit_Trim_Resultado!BD389+PLANEL_GerCrit_Trim_Resultado!BD401+PLANEL_GerCrit_Trim_Resultado!BD413+PLANEL_GerCrit_Trim_Resultado!BD425+PLANEL_GerCrit_Trim_Resultado!BD437+PLANEL_GerCrit_Trim_Resultado!BD449+PLANEL_GerCrit_Trim_Resultado!BD461+PLANEL_GerCrit_Trim_Resultado!BD473</f>
        <v>13438.944234999999</v>
      </c>
      <c r="AR18" s="30">
        <f>PLANEL_GerCrit_Trim_Resultado!BE389+PLANEL_GerCrit_Trim_Resultado!BE401+PLANEL_GerCrit_Trim_Resultado!BE413+PLANEL_GerCrit_Trim_Resultado!BE425+PLANEL_GerCrit_Trim_Resultado!BE437+PLANEL_GerCrit_Trim_Resultado!BE449+PLANEL_GerCrit_Trim_Resultado!BE461+PLANEL_GerCrit_Trim_Resultado!BE473</f>
        <v>16179.6617802</v>
      </c>
      <c r="AS18" s="30">
        <f>PLANEL_GerCrit_Trim_Resultado!BF389+PLANEL_GerCrit_Trim_Resultado!BF401+PLANEL_GerCrit_Trim_Resultado!BF413+PLANEL_GerCrit_Trim_Resultado!BF425+PLANEL_GerCrit_Trim_Resultado!BF437+PLANEL_GerCrit_Trim_Resultado!BF449+PLANEL_GerCrit_Trim_Resultado!BF461+PLANEL_GerCrit_Trim_Resultado!BF473</f>
        <v>21345.368052099999</v>
      </c>
      <c r="AT18" s="30">
        <f>PLANEL_GerCrit_Trim_Resultado!BG389+PLANEL_GerCrit_Trim_Resultado!BG401+PLANEL_GerCrit_Trim_Resultado!BG413+PLANEL_GerCrit_Trim_Resultado!BG425+PLANEL_GerCrit_Trim_Resultado!BG437+PLANEL_GerCrit_Trim_Resultado!BG449+PLANEL_GerCrit_Trim_Resultado!BG461+PLANEL_GerCrit_Trim_Resultado!BG473</f>
        <v>17607.635088200001</v>
      </c>
      <c r="AU18" s="30">
        <f>PLANEL_GerCrit_Trim_Resultado!BH389+PLANEL_GerCrit_Trim_Resultado!BH401+PLANEL_GerCrit_Trim_Resultado!BH413+PLANEL_GerCrit_Trim_Resultado!BH425+PLANEL_GerCrit_Trim_Resultado!BH437+PLANEL_GerCrit_Trim_Resultado!BH449+PLANEL_GerCrit_Trim_Resultado!BH461+PLANEL_GerCrit_Trim_Resultado!BH473</f>
        <v>14269.610563</v>
      </c>
      <c r="AV18" s="30">
        <f>PLANEL_GerCrit_Trim_Resultado!BI389+PLANEL_GerCrit_Trim_Resultado!BI401+PLANEL_GerCrit_Trim_Resultado!BI413+PLANEL_GerCrit_Trim_Resultado!BI425+PLANEL_GerCrit_Trim_Resultado!BI437+PLANEL_GerCrit_Trim_Resultado!BI449+PLANEL_GerCrit_Trim_Resultado!BI461+PLANEL_GerCrit_Trim_Resultado!BI473</f>
        <v>17191.564401199998</v>
      </c>
      <c r="AW18" s="30">
        <f>PLANEL_GerCrit_Trim_Resultado!BJ389+PLANEL_GerCrit_Trim_Resultado!BJ401+PLANEL_GerCrit_Trim_Resultado!BJ413+PLANEL_GerCrit_Trim_Resultado!BJ425+PLANEL_GerCrit_Trim_Resultado!BJ437+PLANEL_GerCrit_Trim_Resultado!BJ449+PLANEL_GerCrit_Trim_Resultado!BJ461+PLANEL_GerCrit_Trim_Resultado!BJ473</f>
        <v>22681.985682099999</v>
      </c>
      <c r="AX18" s="30">
        <f>PLANEL_GerCrit_Trim_Resultado!BK389+PLANEL_GerCrit_Trim_Resultado!BK401+PLANEL_GerCrit_Trim_Resultado!BK413+PLANEL_GerCrit_Trim_Resultado!BK425+PLANEL_GerCrit_Trim_Resultado!BK437+PLANEL_GerCrit_Trim_Resultado!BK449+PLANEL_GerCrit_Trim_Resultado!BK461+PLANEL_GerCrit_Trim_Resultado!BK473</f>
        <v>18702.604338199999</v>
      </c>
      <c r="AY18" s="30">
        <f>PLANEL_GerCrit_Trim_Resultado!BL389+PLANEL_GerCrit_Trim_Resultado!BL401+PLANEL_GerCrit_Trim_Resultado!BL413+PLANEL_GerCrit_Trim_Resultado!BL425+PLANEL_GerCrit_Trim_Resultado!BL437+PLANEL_GerCrit_Trim_Resultado!BL449+PLANEL_GerCrit_Trim_Resultado!BL461+PLANEL_GerCrit_Trim_Resultado!BL473</f>
        <v>17020.798951799999</v>
      </c>
      <c r="AZ18" s="30">
        <f>PLANEL_GerCrit_Trim_Resultado!BM389+PLANEL_GerCrit_Trim_Resultado!BM401+PLANEL_GerCrit_Trim_Resultado!BM413+PLANEL_GerCrit_Trim_Resultado!BM425+PLANEL_GerCrit_Trim_Resultado!BM437+PLANEL_GerCrit_Trim_Resultado!BM449+PLANEL_GerCrit_Trim_Resultado!BM461+PLANEL_GerCrit_Trim_Resultado!BM473</f>
        <v>20556.167362200002</v>
      </c>
      <c r="BA18" s="30">
        <f>PLANEL_GerCrit_Trim_Resultado!BN389+PLANEL_GerCrit_Trim_Resultado!BN401+PLANEL_GerCrit_Trim_Resultado!BN413+PLANEL_GerCrit_Trim_Resultado!BN425+PLANEL_GerCrit_Trim_Resultado!BN437+PLANEL_GerCrit_Trim_Resultado!BN449+PLANEL_GerCrit_Trim_Resultado!BN461+PLANEL_GerCrit_Trim_Resultado!BN473</f>
        <v>27131.714900700001</v>
      </c>
      <c r="BB18" s="30">
        <f>PLANEL_GerCrit_Trim_Resultado!BO389+PLANEL_GerCrit_Trim_Resultado!BO401+PLANEL_GerCrit_Trim_Resultado!BO413+PLANEL_GerCrit_Trim_Resultado!BO425+PLANEL_GerCrit_Trim_Resultado!BO437+PLANEL_GerCrit_Trim_Resultado!BO449+PLANEL_GerCrit_Trim_Resultado!BO461+PLANEL_GerCrit_Trim_Resultado!BO473</f>
        <v>22340.2315404</v>
      </c>
      <c r="BC18" s="30">
        <f>PLANEL_GerCrit_Trim_Resultado!BP389+PLANEL_GerCrit_Trim_Resultado!BP401+PLANEL_GerCrit_Trim_Resultado!BP413+PLANEL_GerCrit_Trim_Resultado!BP425+PLANEL_GerCrit_Trim_Resultado!BP437+PLANEL_GerCrit_Trim_Resultado!BP449+PLANEL_GerCrit_Trim_Resultado!BP461+PLANEL_GerCrit_Trim_Resultado!BP473</f>
        <v>17603.435672799998</v>
      </c>
      <c r="BD18" s="30">
        <f>PLANEL_GerCrit_Trim_Resultado!BQ389+PLANEL_GerCrit_Trim_Resultado!BQ401+PLANEL_GerCrit_Trim_Resultado!BQ413+PLANEL_GerCrit_Trim_Resultado!BQ425+PLANEL_GerCrit_Trim_Resultado!BQ437+PLANEL_GerCrit_Trim_Resultado!BQ449+PLANEL_GerCrit_Trim_Resultado!BQ461+PLANEL_GerCrit_Trim_Resultado!BQ473</f>
        <v>21266.116033899998</v>
      </c>
      <c r="BE18" s="30">
        <f>PLANEL_GerCrit_Trim_Resultado!BR389+PLANEL_GerCrit_Trim_Resultado!BR401+PLANEL_GerCrit_Trim_Resultado!BR413+PLANEL_GerCrit_Trim_Resultado!BR425+PLANEL_GerCrit_Trim_Resultado!BR437+PLANEL_GerCrit_Trim_Resultado!BR449+PLANEL_GerCrit_Trim_Resultado!BR461+PLANEL_GerCrit_Trim_Resultado!BR473</f>
        <v>28069.508876200001</v>
      </c>
      <c r="BF18" s="30">
        <f>PLANEL_GerCrit_Trim_Resultado!BS389+PLANEL_GerCrit_Trim_Resultado!BS401+PLANEL_GerCrit_Trim_Resultado!BS413+PLANEL_GerCrit_Trim_Resultado!BS425+PLANEL_GerCrit_Trim_Resultado!BS437+PLANEL_GerCrit_Trim_Resultado!BS449+PLANEL_GerCrit_Trim_Resultado!BS461+PLANEL_GerCrit_Trim_Resultado!BS473</f>
        <v>23108.359600299998</v>
      </c>
      <c r="BG18" s="30">
        <f>PLANEL_GerCrit_Trim_Resultado!BT389+PLANEL_GerCrit_Trim_Resultado!BT401+PLANEL_GerCrit_Trim_Resultado!BT413+PLANEL_GerCrit_Trim_Resultado!BT425+PLANEL_GerCrit_Trim_Resultado!BT437+PLANEL_GerCrit_Trim_Resultado!BT449+PLANEL_GerCrit_Trim_Resultado!BT461+PLANEL_GerCrit_Trim_Resultado!BT473</f>
        <v>18036.7644688</v>
      </c>
      <c r="BH18" s="30">
        <f>PLANEL_GerCrit_Trim_Resultado!BU389+PLANEL_GerCrit_Trim_Resultado!BU401+PLANEL_GerCrit_Trim_Resultado!BU413+PLANEL_GerCrit_Trim_Resultado!BU425+PLANEL_GerCrit_Trim_Resultado!BU437+PLANEL_GerCrit_Trim_Resultado!BU449+PLANEL_GerCrit_Trim_Resultado!BU461+PLANEL_GerCrit_Trim_Resultado!BU473</f>
        <v>21794.1141269</v>
      </c>
      <c r="BI18" s="30">
        <f>PLANEL_GerCrit_Trim_Resultado!BV389+PLANEL_GerCrit_Trim_Resultado!BV401+PLANEL_GerCrit_Trim_Resultado!BV413+PLANEL_GerCrit_Trim_Resultado!BV425+PLANEL_GerCrit_Trim_Resultado!BV437+PLANEL_GerCrit_Trim_Resultado!BV449+PLANEL_GerCrit_Trim_Resultado!BV461+PLANEL_GerCrit_Trim_Resultado!BV473</f>
        <v>28766.6128302</v>
      </c>
      <c r="BJ18" s="30">
        <f>PLANEL_GerCrit_Trim_Resultado!BW389+PLANEL_GerCrit_Trim_Resultado!BW401+PLANEL_GerCrit_Trim_Resultado!BW413+PLANEL_GerCrit_Trim_Resultado!BW425+PLANEL_GerCrit_Trim_Resultado!BW437+PLANEL_GerCrit_Trim_Resultado!BW449+PLANEL_GerCrit_Trim_Resultado!BW461+PLANEL_GerCrit_Trim_Resultado!BW473</f>
        <v>23679.287571299999</v>
      </c>
      <c r="BK18" s="30">
        <f>PLANEL_GerCrit_Trim_Resultado!BX389+PLANEL_GerCrit_Trim_Resultado!BX401+PLANEL_GerCrit_Trim_Resultado!BX413+PLANEL_GerCrit_Trim_Resultado!BX425+PLANEL_GerCrit_Trim_Resultado!BX437+PLANEL_GerCrit_Trim_Resultado!BX449+PLANEL_GerCrit_Trim_Resultado!BX461+PLANEL_GerCrit_Trim_Resultado!BX473</f>
        <v>19589.011113800003</v>
      </c>
      <c r="BL18" s="30">
        <f>PLANEL_GerCrit_Trim_Resultado!BY389+PLANEL_GerCrit_Trim_Resultado!BY401+PLANEL_GerCrit_Trim_Resultado!BY413+PLANEL_GerCrit_Trim_Resultado!BY425+PLANEL_GerCrit_Trim_Resultado!BY437+PLANEL_GerCrit_Trim_Resultado!BY449+PLANEL_GerCrit_Trim_Resultado!BY461+PLANEL_GerCrit_Trim_Resultado!BY473</f>
        <v>23685.359137899999</v>
      </c>
      <c r="BM18" s="30">
        <f>PLANEL_GerCrit_Trim_Resultado!BZ389+PLANEL_GerCrit_Trim_Resultado!BZ401+PLANEL_GerCrit_Trim_Resultado!BZ413+PLANEL_GerCrit_Trim_Resultado!BZ425+PLANEL_GerCrit_Trim_Resultado!BZ437+PLANEL_GerCrit_Trim_Resultado!BZ449+PLANEL_GerCrit_Trim_Resultado!BZ461+PLANEL_GerCrit_Trim_Resultado!BZ473</f>
        <v>31263.896644200002</v>
      </c>
      <c r="BN18" s="30">
        <f>PLANEL_GerCrit_Trim_Resultado!CA389+PLANEL_GerCrit_Trim_Resultado!CA401+PLANEL_GerCrit_Trim_Resultado!CA413+PLANEL_GerCrit_Trim_Resultado!CA425+PLANEL_GerCrit_Trim_Resultado!CA437+PLANEL_GerCrit_Trim_Resultado!CA449+PLANEL_GerCrit_Trim_Resultado!CA461+PLANEL_GerCrit_Trim_Resultado!CA473</f>
        <v>25724.703640299998</v>
      </c>
      <c r="BO18" s="30">
        <f>PLANEL_GerCrit_Trim_Resultado!CB389+PLANEL_GerCrit_Trim_Resultado!CB401+PLANEL_GerCrit_Trim_Resultado!CB413+PLANEL_GerCrit_Trim_Resultado!CB425+PLANEL_GerCrit_Trim_Resultado!CB437+PLANEL_GerCrit_Trim_Resultado!CB449+PLANEL_GerCrit_Trim_Resultado!CB461+PLANEL_GerCrit_Trim_Resultado!CB473</f>
        <v>21938.5339982</v>
      </c>
      <c r="BP18" s="30">
        <f>PLANEL_GerCrit_Trim_Resultado!CC389+PLANEL_GerCrit_Trim_Resultado!CC401+PLANEL_GerCrit_Trim_Resultado!CC413+PLANEL_GerCrit_Trim_Resultado!CC425+PLANEL_GerCrit_Trim_Resultado!CC437+PLANEL_GerCrit_Trim_Resultado!CC449+PLANEL_GerCrit_Trim_Resultado!CC461+PLANEL_GerCrit_Trim_Resultado!CC473</f>
        <v>26550.855381099998</v>
      </c>
      <c r="BQ18" s="30">
        <f>PLANEL_GerCrit_Trim_Resultado!CD389+PLANEL_GerCrit_Trim_Resultado!CD401+PLANEL_GerCrit_Trim_Resultado!CD413+PLANEL_GerCrit_Trim_Resultado!CD425+PLANEL_GerCrit_Trim_Resultado!CD437+PLANEL_GerCrit_Trim_Resultado!CD449+PLANEL_GerCrit_Trim_Resultado!CD461+PLANEL_GerCrit_Trim_Resultado!CD473</f>
        <v>35049.295722300005</v>
      </c>
      <c r="BR18" s="30">
        <f>PLANEL_GerCrit_Trim_Resultado!CE389+PLANEL_GerCrit_Trim_Resultado!CE401+PLANEL_GerCrit_Trim_Resultado!CE413+PLANEL_GerCrit_Trim_Resultado!CE425+PLANEL_GerCrit_Trim_Resultado!CE437+PLANEL_GerCrit_Trim_Resultado!CE449+PLANEL_GerCrit_Trim_Resultado!CE461+PLANEL_GerCrit_Trim_Resultado!CE473</f>
        <v>28823.597555599998</v>
      </c>
      <c r="BS18" s="30">
        <f>PLANEL_GerCrit_Trim_Resultado!CF389+PLANEL_GerCrit_Trim_Resultado!CF401+PLANEL_GerCrit_Trim_Resultado!CF413+PLANEL_GerCrit_Trim_Resultado!CF425+PLANEL_GerCrit_Trim_Resultado!CF437+PLANEL_GerCrit_Trim_Resultado!CF449+PLANEL_GerCrit_Trim_Resultado!CF461+PLANEL_GerCrit_Trim_Resultado!CF473</f>
        <v>23413.255549999998</v>
      </c>
      <c r="BT18" s="30">
        <f>PLANEL_GerCrit_Trim_Resultado!CG389+PLANEL_GerCrit_Trim_Resultado!CG401+PLANEL_GerCrit_Trim_Resultado!CG413+PLANEL_GerCrit_Trim_Resultado!CG425+PLANEL_GerCrit_Trim_Resultado!CG437+PLANEL_GerCrit_Trim_Resultado!CG449+PLANEL_GerCrit_Trim_Resultado!CG461+PLANEL_GerCrit_Trim_Resultado!CG473</f>
        <v>28371.299445100001</v>
      </c>
      <c r="BU18" s="30">
        <f>PLANEL_GerCrit_Trim_Resultado!CH389+PLANEL_GerCrit_Trim_Resultado!CH401+PLANEL_GerCrit_Trim_Resultado!CH413+PLANEL_GerCrit_Trim_Resultado!CH425+PLANEL_GerCrit_Trim_Resultado!CH437+PLANEL_GerCrit_Trim_Resultado!CH449+PLANEL_GerCrit_Trim_Resultado!CH461+PLANEL_GerCrit_Trim_Resultado!CH473</f>
        <v>37463.659457900001</v>
      </c>
      <c r="BV18" s="30">
        <f>PLANEL_GerCrit_Trim_Resultado!CI389+PLANEL_GerCrit_Trim_Resultado!CI401+PLANEL_GerCrit_Trim_Resultado!CI413+PLANEL_GerCrit_Trim_Resultado!CI425+PLANEL_GerCrit_Trim_Resultado!CI437+PLANEL_GerCrit_Trim_Resultado!CI449+PLANEL_GerCrit_Trim_Resultado!CI461+PLANEL_GerCrit_Trim_Resultado!CI473</f>
        <v>30787.5326308</v>
      </c>
      <c r="BW18" s="30">
        <f>PLANEL_GerCrit_Trim_Resultado!CJ389+PLANEL_GerCrit_Trim_Resultado!CJ401+PLANEL_GerCrit_Trim_Resultado!CJ413+PLANEL_GerCrit_Trim_Resultado!CJ425+PLANEL_GerCrit_Trim_Resultado!CJ437+PLANEL_GerCrit_Trim_Resultado!CJ449+PLANEL_GerCrit_Trim_Resultado!CJ461+PLANEL_GerCrit_Trim_Resultado!CJ473</f>
        <v>24771.421699299997</v>
      </c>
      <c r="BX18" s="30">
        <f>PLANEL_GerCrit_Trim_Resultado!CK389+PLANEL_GerCrit_Trim_Resultado!CK401+PLANEL_GerCrit_Trim_Resultado!CK413+PLANEL_GerCrit_Trim_Resultado!CK425+PLANEL_GerCrit_Trim_Resultado!CK437+PLANEL_GerCrit_Trim_Resultado!CK449+PLANEL_GerCrit_Trim_Resultado!CK461+PLANEL_GerCrit_Trim_Resultado!CK473</f>
        <v>30044.053608099999</v>
      </c>
      <c r="BY18" s="30">
        <f>PLANEL_GerCrit_Trim_Resultado!CL389+PLANEL_GerCrit_Trim_Resultado!CL401+PLANEL_GerCrit_Trim_Resultado!CL413+PLANEL_GerCrit_Trim_Resultado!CL425+PLANEL_GerCrit_Trim_Resultado!CL437+PLANEL_GerCrit_Trim_Resultado!CL449+PLANEL_GerCrit_Trim_Resultado!CL461+PLANEL_GerCrit_Trim_Resultado!CL473</f>
        <v>39674.830226699996</v>
      </c>
      <c r="BZ18" s="30">
        <f>PLANEL_GerCrit_Trim_Resultado!CM389+PLANEL_GerCrit_Trim_Resultado!CM401+PLANEL_GerCrit_Trim_Resultado!CM413+PLANEL_GerCrit_Trim_Resultado!CM425+PLANEL_GerCrit_Trim_Resultado!CM437+PLANEL_GerCrit_Trim_Resultado!CM449+PLANEL_GerCrit_Trim_Resultado!CM461+PLANEL_GerCrit_Trim_Resultado!CM473</f>
        <v>32587.201278</v>
      </c>
      <c r="CA18" s="30">
        <f>PLANEL_GerCrit_Trim_Resultado!CN389+PLANEL_GerCrit_Trim_Resultado!CN401+PLANEL_GerCrit_Trim_Resultado!CN413+PLANEL_GerCrit_Trim_Resultado!CN425+PLANEL_GerCrit_Trim_Resultado!CN437+PLANEL_GerCrit_Trim_Resultado!CN449+PLANEL_GerCrit_Trim_Resultado!CN461+PLANEL_GerCrit_Trim_Resultado!CN473</f>
        <v>25804.7176392</v>
      </c>
      <c r="CB18" s="30">
        <f>PLANEL_GerCrit_Trim_Resultado!CO389+PLANEL_GerCrit_Trim_Resultado!CO401+PLANEL_GerCrit_Trim_Resultado!CO413+PLANEL_GerCrit_Trim_Resultado!CO425+PLANEL_GerCrit_Trim_Resultado!CO437+PLANEL_GerCrit_Trim_Resultado!CO449+PLANEL_GerCrit_Trim_Resultado!CO461+PLANEL_GerCrit_Trim_Resultado!CO473</f>
        <v>31324.470259100002</v>
      </c>
      <c r="CC18" s="30">
        <f>PLANEL_GerCrit_Trim_Resultado!CP389+PLANEL_GerCrit_Trim_Resultado!CP401+PLANEL_GerCrit_Trim_Resultado!CP413+PLANEL_GerCrit_Trim_Resultado!CP425+PLANEL_GerCrit_Trim_Resultado!CP437+PLANEL_GerCrit_Trim_Resultado!CP449+PLANEL_GerCrit_Trim_Resultado!CP461+PLANEL_GerCrit_Trim_Resultado!CP473</f>
        <v>41370.865131799997</v>
      </c>
      <c r="CD18" s="30">
        <f>PLANEL_GerCrit_Trim_Resultado!CQ389+PLANEL_GerCrit_Trim_Resultado!CQ401+PLANEL_GerCrit_Trim_Resultado!CQ413+PLANEL_GerCrit_Trim_Resultado!CQ425+PLANEL_GerCrit_Trim_Resultado!CQ437+PLANEL_GerCrit_Trim_Resultado!CQ449+PLANEL_GerCrit_Trim_Resultado!CQ461+PLANEL_GerCrit_Trim_Resultado!CQ473</f>
        <v>33963.214214699998</v>
      </c>
      <c r="CE18" s="30">
        <f>PLANEL_GerCrit_Trim_Resultado!CR389+PLANEL_GerCrit_Trim_Resultado!CR401+PLANEL_GerCrit_Trim_Resultado!CR413+PLANEL_GerCrit_Trim_Resultado!CR425+PLANEL_GerCrit_Trim_Resultado!CR437+PLANEL_GerCrit_Trim_Resultado!CR449+PLANEL_GerCrit_Trim_Resultado!CR461+PLANEL_GerCrit_Trim_Resultado!CR473</f>
        <v>27603.926441099997</v>
      </c>
      <c r="CF18" s="30">
        <f>PLANEL_GerCrit_Trim_Resultado!CS389+PLANEL_GerCrit_Trim_Resultado!CS401+PLANEL_GerCrit_Trim_Resultado!CS413+PLANEL_GerCrit_Trim_Resultado!CS425+PLANEL_GerCrit_Trim_Resultado!CS437+PLANEL_GerCrit_Trim_Resultado!CS449+PLANEL_GerCrit_Trim_Resultado!CS461+PLANEL_GerCrit_Trim_Resultado!CS473</f>
        <v>33425.571222700004</v>
      </c>
      <c r="CG18" s="30">
        <f>PLANEL_GerCrit_Trim_Resultado!CT389+PLANEL_GerCrit_Trim_Resultado!CT401+PLANEL_GerCrit_Trim_Resultado!CT413+PLANEL_GerCrit_Trim_Resultado!CT425+PLANEL_GerCrit_Trim_Resultado!CT437+PLANEL_GerCrit_Trim_Resultado!CT449+PLANEL_GerCrit_Trim_Resultado!CT461+PLANEL_GerCrit_Trim_Resultado!CT473</f>
        <v>44106.620436800004</v>
      </c>
      <c r="CH18" s="30">
        <f>PLANEL_GerCrit_Trim_Resultado!CU389+PLANEL_GerCrit_Trim_Resultado!CU401+PLANEL_GerCrit_Trim_Resultado!CU413+PLANEL_GerCrit_Trim_Resultado!CU425+PLANEL_GerCrit_Trim_Resultado!CU437+PLANEL_GerCrit_Trim_Resultado!CU449+PLANEL_GerCrit_Trim_Resultado!CU461+PLANEL_GerCrit_Trim_Resultado!CU473</f>
        <v>36255.197740600001</v>
      </c>
      <c r="CI18" s="30">
        <f>PLANEL_GerCrit_Trim_Resultado!CV389+PLANEL_GerCrit_Trim_Resultado!CV401+PLANEL_GerCrit_Trim_Resultado!CV413+PLANEL_GerCrit_Trim_Resultado!CV425+PLANEL_GerCrit_Trim_Resultado!CV437+PLANEL_GerCrit_Trim_Resultado!CV449+PLANEL_GerCrit_Trim_Resultado!CV461+PLANEL_GerCrit_Trim_Resultado!CV473</f>
        <v>29990.2981832</v>
      </c>
      <c r="CJ18" s="30">
        <f>PLANEL_GerCrit_Trim_Resultado!CW389+PLANEL_GerCrit_Trim_Resultado!CW401+PLANEL_GerCrit_Trim_Resultado!CW413+PLANEL_GerCrit_Trim_Resultado!CW425+PLANEL_GerCrit_Trim_Resultado!CW437+PLANEL_GerCrit_Trim_Resultado!CW449+PLANEL_GerCrit_Trim_Resultado!CW461+PLANEL_GerCrit_Trim_Resultado!CW473</f>
        <v>36144.244295600001</v>
      </c>
      <c r="CK18" s="30">
        <f>PLANEL_GerCrit_Trim_Resultado!CX389+PLANEL_GerCrit_Trim_Resultado!CX401+PLANEL_GerCrit_Trim_Resultado!CX413+PLANEL_GerCrit_Trim_Resultado!CX425+PLANEL_GerCrit_Trim_Resultado!CX437+PLANEL_GerCrit_Trim_Resultado!CX449+PLANEL_GerCrit_Trim_Resultado!CX461+PLANEL_GerCrit_Trim_Resultado!CX473</f>
        <v>47618.946828300002</v>
      </c>
      <c r="CL18" s="30">
        <f>PLANEL_GerCrit_Trim_Resultado!CY389+PLANEL_GerCrit_Trim_Resultado!CY401+PLANEL_GerCrit_Trim_Resultado!CY413+PLANEL_GerCrit_Trim_Resultado!CY425+PLANEL_GerCrit_Trim_Resultado!CY437+PLANEL_GerCrit_Trim_Resultado!CY449+PLANEL_GerCrit_Trim_Resultado!CY461+PLANEL_GerCrit_Trim_Resultado!CY473</f>
        <v>39239.738002600003</v>
      </c>
      <c r="CM18" s="30">
        <f>PLANEL_GerCrit_Trim_Resultado!CZ389+PLANEL_GerCrit_Trim_Resultado!CZ401+PLANEL_GerCrit_Trim_Resultado!CZ413+PLANEL_GerCrit_Trim_Resultado!CZ425+PLANEL_GerCrit_Trim_Resultado!CZ437+PLANEL_GerCrit_Trim_Resultado!CZ449+PLANEL_GerCrit_Trim_Resultado!CZ461+PLANEL_GerCrit_Trim_Resultado!CZ473</f>
        <v>32616.9046543</v>
      </c>
      <c r="CN18" s="30">
        <f>PLANEL_GerCrit_Trim_Resultado!DA389+PLANEL_GerCrit_Trim_Resultado!DA401+PLANEL_GerCrit_Trim_Resultado!DA413+PLANEL_GerCrit_Trim_Resultado!DA425+PLANEL_GerCrit_Trim_Resultado!DA437+PLANEL_GerCrit_Trim_Resultado!DA449+PLANEL_GerCrit_Trim_Resultado!DA461+PLANEL_GerCrit_Trim_Resultado!DA473</f>
        <v>39168.797003999993</v>
      </c>
      <c r="CO18" s="30">
        <f>PLANEL_GerCrit_Trim_Resultado!DB389+PLANEL_GerCrit_Trim_Resultado!DB401+PLANEL_GerCrit_Trim_Resultado!DB413+PLANEL_GerCrit_Trim_Resultado!DB425+PLANEL_GerCrit_Trim_Resultado!DB437+PLANEL_GerCrit_Trim_Resultado!DB449+PLANEL_GerCrit_Trim_Resultado!DB461+PLANEL_GerCrit_Trim_Resultado!DB473</f>
        <v>51530.867635399998</v>
      </c>
      <c r="CP18" s="30">
        <f>PLANEL_GerCrit_Trim_Resultado!DC389+PLANEL_GerCrit_Trim_Resultado!DC401+PLANEL_GerCrit_Trim_Resultado!DC413+PLANEL_GerCrit_Trim_Resultado!DC425+PLANEL_GerCrit_Trim_Resultado!DC437+PLANEL_GerCrit_Trim_Resultado!DC449+PLANEL_GerCrit_Trim_Resultado!DC461+PLANEL_GerCrit_Trim_Resultado!DC473</f>
        <v>42541.9468261</v>
      </c>
      <c r="CQ18" s="30">
        <f>PLANEL_GerCrit_Trim_Resultado!DD389+PLANEL_GerCrit_Trim_Resultado!DD401+PLANEL_GerCrit_Trim_Resultado!DD413+PLANEL_GerCrit_Trim_Resultado!DD425+PLANEL_GerCrit_Trim_Resultado!DD437+PLANEL_GerCrit_Trim_Resultado!DD449+PLANEL_GerCrit_Trim_Resultado!DD461+PLANEL_GerCrit_Trim_Resultado!DD473</f>
        <v>36701.815032300001</v>
      </c>
      <c r="CR18" s="30">
        <f>PLANEL_GerCrit_Trim_Resultado!DE389+PLANEL_GerCrit_Trim_Resultado!DE401+PLANEL_GerCrit_Trim_Resultado!DE413+PLANEL_GerCrit_Trim_Resultado!DE425+PLANEL_GerCrit_Trim_Resultado!DE437+PLANEL_GerCrit_Trim_Resultado!DE449+PLANEL_GerCrit_Trim_Resultado!DE461+PLANEL_GerCrit_Trim_Resultado!DE473</f>
        <v>44018.115099000002</v>
      </c>
      <c r="CS18" s="30">
        <f>PLANEL_GerCrit_Trim_Resultado!DF389+PLANEL_GerCrit_Trim_Resultado!DF401+PLANEL_GerCrit_Trim_Resultado!DF413+PLANEL_GerCrit_Trim_Resultado!DF425+PLANEL_GerCrit_Trim_Resultado!DF437+PLANEL_GerCrit_Trim_Resultado!DF449+PLANEL_GerCrit_Trim_Resultado!DF461+PLANEL_GerCrit_Trim_Resultado!DF473</f>
        <v>57884.171346399999</v>
      </c>
      <c r="CT18" s="30">
        <f>PLANEL_GerCrit_Trim_Resultado!DG389+PLANEL_GerCrit_Trim_Resultado!DG401+PLANEL_GerCrit_Trim_Resultado!DG413+PLANEL_GerCrit_Trim_Resultado!DG425+PLANEL_GerCrit_Trim_Resultado!DG437+PLANEL_GerCrit_Trim_Resultado!DG449+PLANEL_GerCrit_Trim_Resultado!DG461+PLANEL_GerCrit_Trim_Resultado!DG473</f>
        <v>47819.028795099999</v>
      </c>
      <c r="CU18" s="30">
        <f>PLANEL_GerCrit_Trim_Resultado!DH389+PLANEL_GerCrit_Trim_Resultado!DH401+PLANEL_GerCrit_Trim_Resultado!DH413+PLANEL_GerCrit_Trim_Resultado!DH425+PLANEL_GerCrit_Trim_Resultado!DH437+PLANEL_GerCrit_Trim_Resultado!DH449+PLANEL_GerCrit_Trim_Resultado!DH461+PLANEL_GerCrit_Trim_Resultado!DH473</f>
        <v>40317.958615299998</v>
      </c>
      <c r="CV18" s="30">
        <f>PLANEL_GerCrit_Trim_Resultado!DI389+PLANEL_GerCrit_Trim_Resultado!DI401+PLANEL_GerCrit_Trim_Resultado!DI413+PLANEL_GerCrit_Trim_Resultado!DI425+PLANEL_GerCrit_Trim_Resultado!DI437+PLANEL_GerCrit_Trim_Resultado!DI449+PLANEL_GerCrit_Trim_Resultado!DI461+PLANEL_GerCrit_Trim_Resultado!DI473</f>
        <v>47704.031718900005</v>
      </c>
      <c r="CW18" s="30">
        <f>PLANEL_GerCrit_Trim_Resultado!DJ389+PLANEL_GerCrit_Trim_Resultado!DJ401+PLANEL_GerCrit_Trim_Resultado!DJ413+PLANEL_GerCrit_Trim_Resultado!DJ425+PLANEL_GerCrit_Trim_Resultado!DJ437+PLANEL_GerCrit_Trim_Resultado!DJ449+PLANEL_GerCrit_Trim_Resultado!DJ461+PLANEL_GerCrit_Trim_Resultado!DJ473</f>
        <v>62441.098431600003</v>
      </c>
      <c r="CX18" s="30">
        <f>PLANEL_GerCrit_Trim_Resultado!DK389+PLANEL_GerCrit_Trim_Resultado!DK401+PLANEL_GerCrit_Trim_Resultado!DK413+PLANEL_GerCrit_Trim_Resultado!DK425+PLANEL_GerCrit_Trim_Resultado!DK437+PLANEL_GerCrit_Trim_Resultado!DK449+PLANEL_GerCrit_Trim_Resultado!DK461+PLANEL_GerCrit_Trim_Resultado!DK473</f>
        <v>51959.174370299996</v>
      </c>
      <c r="CY18" s="72">
        <f>PLANEL_GerCrit_Trim_Resultado!DL389+PLANEL_GerCrit_Trim_Resultado!DL401+PLANEL_GerCrit_Trim_Resultado!DL413+PLANEL_GerCrit_Trim_Resultado!DL425+PLANEL_GerCrit_Trim_Resultado!DL437+PLANEL_GerCrit_Trim_Resultado!DL449+PLANEL_GerCrit_Trim_Resultado!DL461+PLANEL_GerCrit_Trim_Resultado!DL473</f>
        <v>42767.896106100001</v>
      </c>
      <c r="CZ18" s="72">
        <f>PLANEL_GerCrit_Trim_Resultado!DM389+PLANEL_GerCrit_Trim_Resultado!DM401+PLANEL_GerCrit_Trim_Resultado!DM413+PLANEL_GerCrit_Trim_Resultado!DM425+PLANEL_GerCrit_Trim_Resultado!DM437+PLANEL_GerCrit_Trim_Resultado!DM449+PLANEL_GerCrit_Trim_Resultado!DM461+PLANEL_GerCrit_Trim_Resultado!DM473</f>
        <v>50691.534141100004</v>
      </c>
      <c r="DA18" s="72">
        <f>PLANEL_GerCrit_Trim_Resultado!DN389+PLANEL_GerCrit_Trim_Resultado!DN401+PLANEL_GerCrit_Trim_Resultado!DN413+PLANEL_GerCrit_Trim_Resultado!DN425+PLANEL_GerCrit_Trim_Resultado!DN437+PLANEL_GerCrit_Trim_Resultado!DN449+PLANEL_GerCrit_Trim_Resultado!DN461+PLANEL_GerCrit_Trim_Resultado!DN473</f>
        <v>66383.856711200002</v>
      </c>
      <c r="DB18" s="72">
        <f>PLANEL_GerCrit_Trim_Resultado!DO389+PLANEL_GerCrit_Trim_Resultado!DO401+PLANEL_GerCrit_Trim_Resultado!DO413+PLANEL_GerCrit_Trim_Resultado!DO425+PLANEL_GerCrit_Trim_Resultado!DO437+PLANEL_GerCrit_Trim_Resultado!DO449+PLANEL_GerCrit_Trim_Resultado!DO461+PLANEL_GerCrit_Trim_Resultado!DO473</f>
        <v>55186.4495073</v>
      </c>
      <c r="DC18" s="30">
        <f>PLANEL_GerCrit_Trim_Resultado!DP389+PLANEL_GerCrit_Trim_Resultado!DP401+PLANEL_GerCrit_Trim_Resultado!DP413+PLANEL_GerCrit_Trim_Resultado!DP425+PLANEL_GerCrit_Trim_Resultado!DP437+PLANEL_GerCrit_Trim_Resultado!DP449+PLANEL_GerCrit_Trim_Resultado!DP461+PLANEL_GerCrit_Trim_Resultado!DP473</f>
        <v>45001.257159000001</v>
      </c>
      <c r="DD18" s="30">
        <f>PLANEL_GerCrit_Trim_Resultado!DQ389+PLANEL_GerCrit_Trim_Resultado!DQ401+PLANEL_GerCrit_Trim_Resultado!DQ413+PLANEL_GerCrit_Trim_Resultado!DQ425+PLANEL_GerCrit_Trim_Resultado!DQ437+PLANEL_GerCrit_Trim_Resultado!DQ449+PLANEL_GerCrit_Trim_Resultado!DQ461+PLANEL_GerCrit_Trim_Resultado!DQ473</f>
        <v>53412.320163999997</v>
      </c>
      <c r="DE18" s="30">
        <f>PLANEL_GerCrit_Trim_Resultado!DR389+PLANEL_GerCrit_Trim_Resultado!DR401+PLANEL_GerCrit_Trim_Resultado!DR413+PLANEL_GerCrit_Trim_Resultado!DR425+PLANEL_GerCrit_Trim_Resultado!DR437+PLANEL_GerCrit_Trim_Resultado!DR449+PLANEL_GerCrit_Trim_Resultado!DR461+PLANEL_GerCrit_Trim_Resultado!DR473</f>
        <v>69977.348578999998</v>
      </c>
      <c r="DF18" s="30">
        <f>PLANEL_GerCrit_Trim_Resultado!DS389+PLANEL_GerCrit_Trim_Resultado!DS401+PLANEL_GerCrit_Trim_Resultado!DS413+PLANEL_GerCrit_Trim_Resultado!DS425+PLANEL_GerCrit_Trim_Resultado!DS437+PLANEL_GerCrit_Trim_Resultado!DS449+PLANEL_GerCrit_Trim_Resultado!DS461+PLANEL_GerCrit_Trim_Resultado!DS473</f>
        <v>58130.099682</v>
      </c>
      <c r="DG18" s="30">
        <f>PLANEL_GerCrit_Trim_Resultado!DT389+PLANEL_GerCrit_Trim_Resultado!DT401+PLANEL_GerCrit_Trim_Resultado!DT413+PLANEL_GerCrit_Trim_Resultado!DT425+PLANEL_GerCrit_Trim_Resultado!DT437+PLANEL_GerCrit_Trim_Resultado!DT449+PLANEL_GerCrit_Trim_Resultado!DT461+PLANEL_GerCrit_Trim_Resultado!DT473</f>
        <v>47209.283865000005</v>
      </c>
      <c r="DH18" s="30">
        <f>PLANEL_GerCrit_Trim_Resultado!DU389+PLANEL_GerCrit_Trim_Resultado!DU401+PLANEL_GerCrit_Trim_Resultado!DU413+PLANEL_GerCrit_Trim_Resultado!DU425+PLANEL_GerCrit_Trim_Resultado!DU437+PLANEL_GerCrit_Trim_Resultado!DU449+PLANEL_GerCrit_Trim_Resultado!DU461+PLANEL_GerCrit_Trim_Resultado!DU473</f>
        <v>56102.098151999999</v>
      </c>
      <c r="DI18" s="30">
        <f>PLANEL_GerCrit_Trim_Resultado!DV389+PLANEL_GerCrit_Trim_Resultado!DV401+PLANEL_GerCrit_Trim_Resultado!DV413+PLANEL_GerCrit_Trim_Resultado!DV425+PLANEL_GerCrit_Trim_Resultado!DV437+PLANEL_GerCrit_Trim_Resultado!DV449+PLANEL_GerCrit_Trim_Resultado!DV461+PLANEL_GerCrit_Trim_Resultado!DV473</f>
        <v>73530.264278000002</v>
      </c>
      <c r="DJ18" s="30">
        <f>PLANEL_GerCrit_Trim_Resultado!DW389+PLANEL_GerCrit_Trim_Resultado!DW401+PLANEL_GerCrit_Trim_Resultado!DW413+PLANEL_GerCrit_Trim_Resultado!DW425+PLANEL_GerCrit_Trim_Resultado!DW437+PLANEL_GerCrit_Trim_Resultado!DW449+PLANEL_GerCrit_Trim_Resultado!DW461+PLANEL_GerCrit_Trim_Resultado!DW473</f>
        <v>61040.680339999999</v>
      </c>
      <c r="DK18" s="30">
        <f>PLANEL_GerCrit_Trim_Resultado!DX389+PLANEL_GerCrit_Trim_Resultado!DX401+PLANEL_GerCrit_Trim_Resultado!DX413+PLANEL_GerCrit_Trim_Resultado!DX425+PLANEL_GerCrit_Trim_Resultado!DX437+PLANEL_GerCrit_Trim_Resultado!DX449+PLANEL_GerCrit_Trim_Resultado!DX461+PLANEL_GerCrit_Trim_Resultado!DX473</f>
        <v>49434.379796000001</v>
      </c>
      <c r="DL18" s="30">
        <f>PLANEL_GerCrit_Trim_Resultado!DY389+PLANEL_GerCrit_Trim_Resultado!DY401+PLANEL_GerCrit_Trim_Resultado!DY413+PLANEL_GerCrit_Trim_Resultado!DY425+PLANEL_GerCrit_Trim_Resultado!DY437+PLANEL_GerCrit_Trim_Resultado!DY449+PLANEL_GerCrit_Trim_Resultado!DY461+PLANEL_GerCrit_Trim_Resultado!DY473</f>
        <v>58812.669555</v>
      </c>
      <c r="DM18" s="30">
        <f>PLANEL_GerCrit_Trim_Resultado!DZ389+PLANEL_GerCrit_Trim_Resultado!DZ401+PLANEL_GerCrit_Trim_Resultado!DZ413+PLANEL_GerCrit_Trim_Resultado!DZ425+PLANEL_GerCrit_Trim_Resultado!DZ437+PLANEL_GerCrit_Trim_Resultado!DZ449+PLANEL_GerCrit_Trim_Resultado!DZ461+PLANEL_GerCrit_Trim_Resultado!DZ473</f>
        <v>77110.645917999995</v>
      </c>
      <c r="DN18" s="30">
        <f>PLANEL_GerCrit_Trim_Resultado!EA389+PLANEL_GerCrit_Trim_Resultado!EA401+PLANEL_GerCrit_Trim_Resultado!EA413+PLANEL_GerCrit_Trim_Resultado!EA425+PLANEL_GerCrit_Trim_Resultado!EA437+PLANEL_GerCrit_Trim_Resultado!EA449+PLANEL_GerCrit_Trim_Resultado!EA461+PLANEL_GerCrit_Trim_Resultado!EA473</f>
        <v>63973.761342999998</v>
      </c>
      <c r="DO18" s="30">
        <f>PLANEL_GerCrit_Trim_Resultado!EB389+PLANEL_GerCrit_Trim_Resultado!EB401+PLANEL_GerCrit_Trim_Resultado!EB413+PLANEL_GerCrit_Trim_Resultado!EB425+PLANEL_GerCrit_Trim_Resultado!EB437+PLANEL_GerCrit_Trim_Resultado!EB449+PLANEL_GerCrit_Trim_Resultado!EB461+PLANEL_GerCrit_Trim_Resultado!EB473</f>
        <v>51707.716592800003</v>
      </c>
      <c r="DP18" s="30">
        <f>PLANEL_GerCrit_Trim_Resultado!EC389+PLANEL_GerCrit_Trim_Resultado!EC401+PLANEL_GerCrit_Trim_Resultado!EC413+PLANEL_GerCrit_Trim_Resultado!EC425+PLANEL_GerCrit_Trim_Resultado!EC437+PLANEL_GerCrit_Trim_Resultado!EC449+PLANEL_GerCrit_Trim_Resultado!EC461+PLANEL_GerCrit_Trim_Resultado!EC473</f>
        <v>61427.550483699997</v>
      </c>
      <c r="DQ18" s="30">
        <f>PLANEL_GerCrit_Trim_Resultado!ED389+PLANEL_GerCrit_Trim_Resultado!ED401+PLANEL_GerCrit_Trim_Resultado!ED413+PLANEL_GerCrit_Trim_Resultado!ED425+PLANEL_GerCrit_Trim_Resultado!ED437+PLANEL_GerCrit_Trim_Resultado!ED449+PLANEL_GerCrit_Trim_Resultado!ED461+PLANEL_GerCrit_Trim_Resultado!ED473</f>
        <v>80501.553998699994</v>
      </c>
      <c r="DR18" s="30">
        <f>PLANEL_GerCrit_Trim_Resultado!EE389+PLANEL_GerCrit_Trim_Resultado!EE401+PLANEL_GerCrit_Trim_Resultado!EE413+PLANEL_GerCrit_Trim_Resultado!EE425+PLANEL_GerCrit_Trim_Resultado!EE437+PLANEL_GerCrit_Trim_Resultado!EE449+PLANEL_GerCrit_Trim_Resultado!EE461+PLANEL_GerCrit_Trim_Resultado!EE473</f>
        <v>66839.862712899994</v>
      </c>
      <c r="DS18" s="30">
        <f>PLANEL_GerCrit_Trim_Resultado!EF389+PLANEL_GerCrit_Trim_Resultado!EF401+PLANEL_GerCrit_Trim_Resultado!EF413+PLANEL_GerCrit_Trim_Resultado!EF425+PLANEL_GerCrit_Trim_Resultado!EF437+PLANEL_GerCrit_Trim_Resultado!EF449+PLANEL_GerCrit_Trim_Resultado!EF461+PLANEL_GerCrit_Trim_Resultado!EF473</f>
        <v>54644.266575000001</v>
      </c>
      <c r="DT18" s="30">
        <f>PLANEL_GerCrit_Trim_Resultado!EG389+PLANEL_GerCrit_Trim_Resultado!EG401+PLANEL_GerCrit_Trim_Resultado!EG413+PLANEL_GerCrit_Trim_Resultado!EG425+PLANEL_GerCrit_Trim_Resultado!EG437+PLANEL_GerCrit_Trim_Resultado!EG449+PLANEL_GerCrit_Trim_Resultado!EG461+PLANEL_GerCrit_Trim_Resultado!EG473</f>
        <v>64771.042782999997</v>
      </c>
      <c r="DU18" s="30">
        <f>PLANEL_GerCrit_Trim_Resultado!EH389+PLANEL_GerCrit_Trim_Resultado!EH401+PLANEL_GerCrit_Trim_Resultado!EH413+PLANEL_GerCrit_Trim_Resultado!EH425+PLANEL_GerCrit_Trim_Resultado!EH437+PLANEL_GerCrit_Trim_Resultado!EH449+PLANEL_GerCrit_Trim_Resultado!EH461+PLANEL_GerCrit_Trim_Resultado!EH473</f>
        <v>84822.496169000005</v>
      </c>
      <c r="DV18" s="30">
        <f>PLANEL_GerCrit_Trim_Resultado!EI389+PLANEL_GerCrit_Trim_Resultado!EI401+PLANEL_GerCrit_Trim_Resultado!EI413+PLANEL_GerCrit_Trim_Resultado!EI425+PLANEL_GerCrit_Trim_Resultado!EI437+PLANEL_GerCrit_Trim_Resultado!EI449+PLANEL_GerCrit_Trim_Resultado!EI461+PLANEL_GerCrit_Trim_Resultado!EI473</f>
        <v>70513.160988999996</v>
      </c>
      <c r="DW18" s="30">
        <f>PLANEL_GerCrit_Trim_Resultado!EJ389+PLANEL_GerCrit_Trim_Resultado!EJ401+PLANEL_GerCrit_Trim_Resultado!EJ413+PLANEL_GerCrit_Trim_Resultado!EJ425+PLANEL_GerCrit_Trim_Resultado!EJ437+PLANEL_GerCrit_Trim_Resultado!EJ449+PLANEL_GerCrit_Trim_Resultado!EJ461+PLANEL_GerCrit_Trim_Resultado!EJ473</f>
        <v>57325.115964999997</v>
      </c>
      <c r="DX18" s="30">
        <f>PLANEL_GerCrit_Trim_Resultado!EK389+PLANEL_GerCrit_Trim_Resultado!EK401+PLANEL_GerCrit_Trim_Resultado!EK413+PLANEL_GerCrit_Trim_Resultado!EK425+PLANEL_GerCrit_Trim_Resultado!EK437+PLANEL_GerCrit_Trim_Resultado!EK449+PLANEL_GerCrit_Trim_Resultado!EK461+PLANEL_GerCrit_Trim_Resultado!EK473</f>
        <v>67875.519039999999</v>
      </c>
      <c r="DY18" s="30">
        <f>PLANEL_GerCrit_Trim_Resultado!EL389+PLANEL_GerCrit_Trim_Resultado!EL401+PLANEL_GerCrit_Trim_Resultado!EL413+PLANEL_GerCrit_Trim_Resultado!EL425+PLANEL_GerCrit_Trim_Resultado!EL437+PLANEL_GerCrit_Trim_Resultado!EL449+PLANEL_GerCrit_Trim_Resultado!EL461+PLANEL_GerCrit_Trim_Resultado!EL473</f>
        <v>88857.319680000001</v>
      </c>
      <c r="DZ18" s="30">
        <f>PLANEL_GerCrit_Trim_Resultado!EM389+PLANEL_GerCrit_Trim_Resultado!EM401+PLANEL_GerCrit_Trim_Resultado!EM413+PLANEL_GerCrit_Trim_Resultado!EM425+PLANEL_GerCrit_Trim_Resultado!EM437+PLANEL_GerCrit_Trim_Resultado!EM449+PLANEL_GerCrit_Trim_Resultado!EM461+PLANEL_GerCrit_Trim_Resultado!EM473</f>
        <v>73910.665076000005</v>
      </c>
      <c r="EA18" s="30">
        <f>PLANEL_GerCrit_Trim_Resultado!EN389+PLANEL_GerCrit_Trim_Resultado!EN401+PLANEL_GerCrit_Trim_Resultado!EN413+PLANEL_GerCrit_Trim_Resultado!EN425+PLANEL_GerCrit_Trim_Resultado!EN437+PLANEL_GerCrit_Trim_Resultado!EN449+PLANEL_GerCrit_Trim_Resultado!EN461+PLANEL_GerCrit_Trim_Resultado!EN473</f>
        <v>59654.801487999997</v>
      </c>
      <c r="EB18" s="30">
        <f>PLANEL_GerCrit_Trim_Resultado!EO389+PLANEL_GerCrit_Trim_Resultado!EO401+PLANEL_GerCrit_Trim_Resultado!EO413+PLANEL_GerCrit_Trim_Resultado!EO425+PLANEL_GerCrit_Trim_Resultado!EO437+PLANEL_GerCrit_Trim_Resultado!EO449+PLANEL_GerCrit_Trim_Resultado!EO461+PLANEL_GerCrit_Trim_Resultado!EO473</f>
        <v>70553.775089000002</v>
      </c>
      <c r="EC18" s="30">
        <f>PLANEL_GerCrit_Trim_Resultado!EP389+PLANEL_GerCrit_Trim_Resultado!EP401+PLANEL_GerCrit_Trim_Resultado!EP413+PLANEL_GerCrit_Trim_Resultado!EP425+PLANEL_GerCrit_Trim_Resultado!EP437+PLANEL_GerCrit_Trim_Resultado!EP449+PLANEL_GerCrit_Trim_Resultado!EP461+PLANEL_GerCrit_Trim_Resultado!EP473</f>
        <v>92329.788422999991</v>
      </c>
      <c r="ED18" s="30">
        <f>PLANEL_GerCrit_Trim_Resultado!EQ389+PLANEL_GerCrit_Trim_Resultado!EQ401+PLANEL_GerCrit_Trim_Resultado!EQ413+PLANEL_GerCrit_Trim_Resultado!EQ425+PLANEL_GerCrit_Trim_Resultado!EQ437+PLANEL_GerCrit_Trim_Resultado!EQ449+PLANEL_GerCrit_Trim_Resultado!EQ461+PLANEL_GerCrit_Trim_Resultado!EQ473</f>
        <v>76846.591125999999</v>
      </c>
      <c r="EE18" s="30">
        <f>PLANEL_GerCrit_Trim_Resultado!ER389+PLANEL_GerCrit_Trim_Resultado!ER401+PLANEL_GerCrit_Trim_Resultado!ER413+PLANEL_GerCrit_Trim_Resultado!ER425+PLANEL_GerCrit_Trim_Resultado!ER437+PLANEL_GerCrit_Trim_Resultado!ER449+PLANEL_GerCrit_Trim_Resultado!ER461+PLANEL_GerCrit_Trim_Resultado!ER473</f>
        <v>62200.742952999994</v>
      </c>
      <c r="EF18" s="30">
        <f>PLANEL_GerCrit_Trim_Resultado!ES389+PLANEL_GerCrit_Trim_Resultado!ES401+PLANEL_GerCrit_Trim_Resultado!ES413+PLANEL_GerCrit_Trim_Resultado!ES425+PLANEL_GerCrit_Trim_Resultado!ES437+PLANEL_GerCrit_Trim_Resultado!ES449+PLANEL_GerCrit_Trim_Resultado!ES461+PLANEL_GerCrit_Trim_Resultado!ES473</f>
        <v>73467.433443000002</v>
      </c>
      <c r="EG18" s="30">
        <f>PLANEL_GerCrit_Trim_Resultado!ET389+PLANEL_GerCrit_Trim_Resultado!ET401+PLANEL_GerCrit_Trim_Resultado!ET413+PLANEL_GerCrit_Trim_Resultado!ET425+PLANEL_GerCrit_Trim_Resultado!ET437+PLANEL_GerCrit_Trim_Resultado!ET449+PLANEL_GerCrit_Trim_Resultado!ET461+PLANEL_GerCrit_Trim_Resultado!ET473</f>
        <v>96101.749435999998</v>
      </c>
      <c r="EH18" s="30">
        <f>PLANEL_GerCrit_Trim_Resultado!EU389+PLANEL_GerCrit_Trim_Resultado!EU401+PLANEL_GerCrit_Trim_Resultado!EU413+PLANEL_GerCrit_Trim_Resultado!EU425+PLANEL_GerCrit_Trim_Resultado!EU437+PLANEL_GerCrit_Trim_Resultado!EU449+PLANEL_GerCrit_Trim_Resultado!EU461+PLANEL_GerCrit_Trim_Resultado!EU473</f>
        <v>80043.880953</v>
      </c>
      <c r="EI18" s="30">
        <f>PLANEL_GerCrit_Trim_Resultado!EV389+PLANEL_GerCrit_Trim_Resultado!EV401+PLANEL_GerCrit_Trim_Resultado!EV413+PLANEL_GerCrit_Trim_Resultado!EV425+PLANEL_GerCrit_Trim_Resultado!EV437+PLANEL_GerCrit_Trim_Resultado!EV449+PLANEL_GerCrit_Trim_Resultado!EV461+PLANEL_GerCrit_Trim_Resultado!EV473</f>
        <v>64656.909608999995</v>
      </c>
      <c r="EJ18" s="30">
        <f>PLANEL_GerCrit_Trim_Resultado!EW389+PLANEL_GerCrit_Trim_Resultado!EW401+PLANEL_GerCrit_Trim_Resultado!EW413+PLANEL_GerCrit_Trim_Resultado!EW425+PLANEL_GerCrit_Trim_Resultado!EW437+PLANEL_GerCrit_Trim_Resultado!EW449+PLANEL_GerCrit_Trim_Resultado!EW461+PLANEL_GerCrit_Trim_Resultado!EW473</f>
        <v>76291.513531999997</v>
      </c>
      <c r="EK18" s="30">
        <f>PLANEL_GerCrit_Trim_Resultado!EX389+PLANEL_GerCrit_Trim_Resultado!EX401+PLANEL_GerCrit_Trim_Resultado!EX413+PLANEL_GerCrit_Trim_Resultado!EX425+PLANEL_GerCrit_Trim_Resultado!EX437+PLANEL_GerCrit_Trim_Resultado!EX449+PLANEL_GerCrit_Trim_Resultado!EX461+PLANEL_GerCrit_Trim_Resultado!EX473</f>
        <v>99763.466178000002</v>
      </c>
      <c r="EL18" s="30">
        <f>PLANEL_GerCrit_Trim_Resultado!EY389+PLANEL_GerCrit_Trim_Resultado!EY401+PLANEL_GerCrit_Trim_Resultado!EY413+PLANEL_GerCrit_Trim_Resultado!EY425+PLANEL_GerCrit_Trim_Resultado!EY437+PLANEL_GerCrit_Trim_Resultado!EY449+PLANEL_GerCrit_Trim_Resultado!EY461+PLANEL_GerCrit_Trim_Resultado!EY473</f>
        <v>83139.555496000001</v>
      </c>
      <c r="EM18" s="30">
        <f>PLANEL_GerCrit_Trim_Resultado!EZ389+PLANEL_GerCrit_Trim_Resultado!EZ401+PLANEL_GerCrit_Trim_Resultado!EZ413+PLANEL_GerCrit_Trim_Resultado!EZ425+PLANEL_GerCrit_Trim_Resultado!EZ437+PLANEL_GerCrit_Trim_Resultado!EZ449+PLANEL_GerCrit_Trim_Resultado!EZ461+PLANEL_GerCrit_Trim_Resultado!EZ473</f>
        <v>67100.299660999997</v>
      </c>
      <c r="EN18" s="30">
        <f>PLANEL_GerCrit_Trim_Resultado!FA389+PLANEL_GerCrit_Trim_Resultado!FA401+PLANEL_GerCrit_Trim_Resultado!FA413+PLANEL_GerCrit_Trim_Resultado!FA425+PLANEL_GerCrit_Trim_Resultado!FA437+PLANEL_GerCrit_Trim_Resultado!FA449+PLANEL_GerCrit_Trim_Resultado!FA461+PLANEL_GerCrit_Trim_Resultado!FA473</f>
        <v>79099.383161999998</v>
      </c>
      <c r="EO18" s="30">
        <f>PLANEL_GerCrit_Trim_Resultado!FB389+PLANEL_GerCrit_Trim_Resultado!FB401+PLANEL_GerCrit_Trim_Resultado!FB413+PLANEL_GerCrit_Trim_Resultado!FB425+PLANEL_GerCrit_Trim_Resultado!FB437+PLANEL_GerCrit_Trim_Resultado!FB449+PLANEL_GerCrit_Trim_Resultado!FB461+PLANEL_GerCrit_Trim_Resultado!FB473</f>
        <v>103403.50666900001</v>
      </c>
      <c r="EP18" s="30">
        <f>PLANEL_GerCrit_Trim_Resultado!FC389+PLANEL_GerCrit_Trim_Resultado!FC401+PLANEL_GerCrit_Trim_Resultado!FC413+PLANEL_GerCrit_Trim_Resultado!FC425+PLANEL_GerCrit_Trim_Resultado!FC437+PLANEL_GerCrit_Trim_Resultado!FC449+PLANEL_GerCrit_Trim_Resultado!FC461+PLANEL_GerCrit_Trim_Resultado!FC473</f>
        <v>86217.841832000006</v>
      </c>
    </row>
    <row r="19" spans="2:146" x14ac:dyDescent="0.25">
      <c r="B19" s="29" t="s">
        <v>59</v>
      </c>
      <c r="C19" s="30"/>
      <c r="D19" s="30"/>
      <c r="E19" s="30"/>
      <c r="F19" s="30"/>
      <c r="G19" s="30"/>
      <c r="H19" s="30"/>
      <c r="I19" s="30"/>
      <c r="J19" s="30"/>
      <c r="K19" s="30"/>
      <c r="L19" s="30"/>
      <c r="M19" s="30"/>
      <c r="N19" s="30"/>
      <c r="O19" s="30"/>
      <c r="P19" s="30"/>
      <c r="Q19" s="30"/>
      <c r="R19" s="30"/>
      <c r="S19" s="30"/>
      <c r="T19" s="30"/>
      <c r="U19" s="30"/>
      <c r="V19" s="30"/>
      <c r="W19" s="30"/>
      <c r="X19" s="30"/>
      <c r="Y19" s="30"/>
      <c r="Z19" s="30"/>
      <c r="AA19" s="30"/>
      <c r="AB19" s="30"/>
      <c r="AC19" s="30"/>
      <c r="AD19" s="30"/>
      <c r="AE19" s="30"/>
      <c r="AF19" s="30"/>
      <c r="AG19" s="30"/>
      <c r="AH19" s="30"/>
      <c r="AI19" s="30"/>
      <c r="AJ19" s="30"/>
      <c r="AK19" s="30"/>
      <c r="AL19" s="30"/>
      <c r="AM19" s="30"/>
      <c r="AN19" s="30"/>
      <c r="AO19" s="30"/>
      <c r="AP19" s="30"/>
      <c r="AQ19" s="30"/>
      <c r="AR19" s="30"/>
      <c r="AS19" s="30"/>
      <c r="AT19" s="30"/>
      <c r="AU19" s="30"/>
      <c r="AV19" s="30"/>
      <c r="AW19" s="30"/>
      <c r="AX19" s="30"/>
      <c r="AY19" s="30"/>
      <c r="AZ19" s="30"/>
      <c r="BA19" s="30"/>
      <c r="BB19" s="30"/>
      <c r="BC19" s="30"/>
      <c r="BD19" s="30"/>
      <c r="BE19" s="30"/>
      <c r="BF19" s="30"/>
      <c r="BG19" s="30"/>
      <c r="BH19" s="30"/>
      <c r="BI19" s="30"/>
      <c r="BJ19" s="30"/>
      <c r="BK19" s="30"/>
      <c r="BL19" s="30"/>
      <c r="BM19" s="30"/>
      <c r="BN19" s="30"/>
      <c r="BO19" s="30"/>
      <c r="BP19" s="30"/>
      <c r="BQ19" s="30"/>
      <c r="BR19" s="30"/>
      <c r="BS19" s="30"/>
      <c r="BT19" s="30"/>
      <c r="BU19" s="30"/>
      <c r="BV19" s="30"/>
      <c r="BW19" s="30"/>
      <c r="BX19" s="30"/>
      <c r="BY19" s="30"/>
      <c r="BZ19" s="30"/>
      <c r="CA19" s="30"/>
      <c r="CB19" s="30"/>
      <c r="CC19" s="30"/>
      <c r="CD19" s="30"/>
      <c r="CE19" s="30"/>
      <c r="CF19" s="30"/>
      <c r="CG19" s="30"/>
      <c r="CH19" s="30"/>
      <c r="CI19" s="30"/>
      <c r="CJ19" s="30"/>
      <c r="CK19" s="30"/>
      <c r="CL19" s="30"/>
      <c r="CM19" s="30"/>
      <c r="CN19" s="30"/>
      <c r="CO19" s="30"/>
      <c r="CP19" s="30"/>
      <c r="CQ19" s="30"/>
      <c r="CR19" s="30"/>
      <c r="CS19" s="30"/>
      <c r="CT19" s="30"/>
      <c r="CU19" s="30"/>
      <c r="CV19" s="30"/>
      <c r="CW19" s="30"/>
      <c r="CX19" s="30"/>
      <c r="CY19" s="72"/>
      <c r="CZ19" s="72"/>
      <c r="DA19" s="72"/>
      <c r="DB19" s="72"/>
      <c r="DC19" s="30"/>
      <c r="DD19" s="30"/>
      <c r="DE19" s="30"/>
      <c r="DF19" s="30"/>
      <c r="DG19" s="30"/>
      <c r="DH19" s="30"/>
      <c r="DI19" s="30"/>
      <c r="DJ19" s="30"/>
      <c r="DK19" s="30"/>
      <c r="DL19" s="30"/>
      <c r="DM19" s="30"/>
      <c r="DN19" s="30"/>
      <c r="DO19" s="30"/>
      <c r="DP19" s="30"/>
      <c r="DQ19" s="30"/>
      <c r="DR19" s="30"/>
      <c r="DS19" s="30"/>
      <c r="DT19" s="30"/>
      <c r="DU19" s="30"/>
      <c r="DV19" s="30"/>
      <c r="DW19" s="30"/>
      <c r="DX19" s="30"/>
      <c r="DY19" s="30"/>
      <c r="DZ19" s="30"/>
      <c r="EA19" s="30"/>
      <c r="EB19" s="30"/>
      <c r="EC19" s="30"/>
      <c r="ED19" s="30"/>
      <c r="EE19" s="30"/>
      <c r="EF19" s="30"/>
      <c r="EG19" s="30"/>
      <c r="EH19" s="30"/>
      <c r="EI19" s="30"/>
      <c r="EJ19" s="30"/>
      <c r="EK19" s="30"/>
      <c r="EL19" s="30"/>
      <c r="EM19" s="30"/>
      <c r="EN19" s="30"/>
      <c r="EO19" s="30"/>
      <c r="EP19" s="30"/>
    </row>
    <row r="20" spans="2:146" x14ac:dyDescent="0.25">
      <c r="B20" s="16" t="s">
        <v>8</v>
      </c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  <c r="BX20" s="1"/>
      <c r="BY20" s="1"/>
      <c r="BZ20" s="1"/>
      <c r="CA20" s="1"/>
      <c r="CB20" s="1"/>
      <c r="CC20" s="1"/>
      <c r="CD20" s="1"/>
      <c r="CE20" s="1"/>
      <c r="CF20" s="1"/>
      <c r="CG20" s="1"/>
      <c r="CH20" s="1"/>
      <c r="CI20" s="1"/>
      <c r="CJ20" s="1"/>
      <c r="CK20" s="1"/>
      <c r="CL20" s="1"/>
      <c r="CM20" s="1"/>
      <c r="CN20" s="1"/>
      <c r="CO20" s="1"/>
      <c r="CP20" s="1"/>
      <c r="CQ20" s="1"/>
      <c r="CR20" s="1"/>
      <c r="CS20" s="1"/>
      <c r="CT20" s="1"/>
      <c r="CU20" s="1"/>
      <c r="CV20" s="1"/>
      <c r="CW20" s="1"/>
      <c r="CX20" s="1"/>
      <c r="CY20" s="68"/>
      <c r="CZ20" s="68"/>
      <c r="DA20" s="68"/>
      <c r="DB20" s="68"/>
      <c r="DC20" s="1"/>
      <c r="DD20" s="1"/>
      <c r="DE20" s="1"/>
      <c r="DF20" s="1"/>
      <c r="DG20" s="1"/>
      <c r="DH20" s="1"/>
      <c r="DI20" s="1"/>
      <c r="DJ20" s="1"/>
      <c r="DK20" s="1"/>
      <c r="DL20" s="1"/>
      <c r="DM20" s="1"/>
      <c r="DN20" s="1"/>
      <c r="DO20" s="1"/>
      <c r="DP20" s="1"/>
      <c r="DQ20" s="1"/>
      <c r="DR20" s="1"/>
      <c r="DS20" s="1"/>
      <c r="DT20" s="1"/>
      <c r="DU20" s="1"/>
      <c r="DV20" s="1"/>
      <c r="DW20" s="1"/>
      <c r="DX20" s="1"/>
      <c r="DY20" s="1"/>
      <c r="DZ20" s="1"/>
      <c r="EA20" s="1"/>
      <c r="EB20" s="1"/>
      <c r="EC20" s="1"/>
      <c r="ED20" s="1"/>
      <c r="EE20" s="1"/>
      <c r="EF20" s="1"/>
      <c r="EG20" s="1"/>
      <c r="EH20" s="1"/>
      <c r="EI20" s="1"/>
      <c r="EJ20" s="1"/>
      <c r="EK20" s="1"/>
      <c r="EL20" s="1"/>
      <c r="EM20" s="1"/>
      <c r="EN20" s="1"/>
      <c r="EO20" s="1"/>
      <c r="EP20" s="1"/>
    </row>
    <row r="21" spans="2:146" x14ac:dyDescent="0.25">
      <c r="B21" s="23" t="s">
        <v>53</v>
      </c>
      <c r="C21" s="24">
        <f>PLANEL_GerCrit_Trim_Resultado!P281+PLANEL_GerCrit_Trim_Resultado!P293+PLANEL_GerCrit_Trim_Resultado!P305+PLANEL_GerCrit_Trim_Resultado!P317+PLANEL_GerCrit_Trim_Resultado!P329+PLANEL_GerCrit_Trim_Resultado!P341+PLANEL_GerCrit_Trim_Resultado!P353+PLANEL_GerCrit_Trim_Resultado!P365</f>
        <v>5.787811552</v>
      </c>
      <c r="D21" s="24">
        <f>PLANEL_GerCrit_Trim_Resultado!Q281+PLANEL_GerCrit_Trim_Resultado!Q293+PLANEL_GerCrit_Trim_Resultado!Q305+PLANEL_GerCrit_Trim_Resultado!Q317+PLANEL_GerCrit_Trim_Resultado!Q329+PLANEL_GerCrit_Trim_Resultado!Q341+PLANEL_GerCrit_Trim_Resultado!Q353+PLANEL_GerCrit_Trim_Resultado!Q365</f>
        <v>4.422974848</v>
      </c>
      <c r="E21" s="24">
        <f>PLANEL_GerCrit_Trim_Resultado!R281+PLANEL_GerCrit_Trim_Resultado!R293+PLANEL_GerCrit_Trim_Resultado!R305+PLANEL_GerCrit_Trim_Resultado!R317+PLANEL_GerCrit_Trim_Resultado!R329+PLANEL_GerCrit_Trim_Resultado!R341+PLANEL_GerCrit_Trim_Resultado!R353+PLANEL_GerCrit_Trim_Resultado!R365</f>
        <v>4.7792555840000004</v>
      </c>
      <c r="F21" s="24">
        <f>PLANEL_GerCrit_Trim_Resultado!S281+PLANEL_GerCrit_Trim_Resultado!S293+PLANEL_GerCrit_Trim_Resultado!S305+PLANEL_GerCrit_Trim_Resultado!S317+PLANEL_GerCrit_Trim_Resultado!S329+PLANEL_GerCrit_Trim_Resultado!S341+PLANEL_GerCrit_Trim_Resultado!S353+PLANEL_GerCrit_Trim_Resultado!S365</f>
        <v>5.7637152</v>
      </c>
      <c r="G21" s="24">
        <f>PLANEL_GerCrit_Trim_Resultado!T281+PLANEL_GerCrit_Trim_Resultado!T293+PLANEL_GerCrit_Trim_Resultado!T305+PLANEL_GerCrit_Trim_Resultado!T317+PLANEL_GerCrit_Trim_Resultado!T329+PLANEL_GerCrit_Trim_Resultado!T341+PLANEL_GerCrit_Trim_Resultado!T353+PLANEL_GerCrit_Trim_Resultado!T365</f>
        <v>5.787811552</v>
      </c>
      <c r="H21" s="24">
        <f>PLANEL_GerCrit_Trim_Resultado!U281+PLANEL_GerCrit_Trim_Resultado!U293+PLANEL_GerCrit_Trim_Resultado!U305+PLANEL_GerCrit_Trim_Resultado!U317+PLANEL_GerCrit_Trim_Resultado!U329+PLANEL_GerCrit_Trim_Resultado!U341+PLANEL_GerCrit_Trim_Resultado!U353+PLANEL_GerCrit_Trim_Resultado!U365</f>
        <v>4.422974848</v>
      </c>
      <c r="I21" s="24">
        <f>PLANEL_GerCrit_Trim_Resultado!V281+PLANEL_GerCrit_Trim_Resultado!V293+PLANEL_GerCrit_Trim_Resultado!V305+PLANEL_GerCrit_Trim_Resultado!V317+PLANEL_GerCrit_Trim_Resultado!V329+PLANEL_GerCrit_Trim_Resultado!V341+PLANEL_GerCrit_Trim_Resultado!V353+PLANEL_GerCrit_Trim_Resultado!V365</f>
        <v>4.7792555840000004</v>
      </c>
      <c r="J21" s="24">
        <f>PLANEL_GerCrit_Trim_Resultado!W281+PLANEL_GerCrit_Trim_Resultado!W293+PLANEL_GerCrit_Trim_Resultado!W305+PLANEL_GerCrit_Trim_Resultado!W317+PLANEL_GerCrit_Trim_Resultado!W329+PLANEL_GerCrit_Trim_Resultado!W341+PLANEL_GerCrit_Trim_Resultado!W353+PLANEL_GerCrit_Trim_Resultado!W365</f>
        <v>5.7637152</v>
      </c>
      <c r="K21" s="24">
        <f>PLANEL_GerCrit_Trim_Resultado!X281+PLANEL_GerCrit_Trim_Resultado!X293+PLANEL_GerCrit_Trim_Resultado!X305+PLANEL_GerCrit_Trim_Resultado!X317+PLANEL_GerCrit_Trim_Resultado!X329+PLANEL_GerCrit_Trim_Resultado!X341+PLANEL_GerCrit_Trim_Resultado!X353+PLANEL_GerCrit_Trim_Resultado!X365</f>
        <v>268.49426879999999</v>
      </c>
      <c r="L21" s="24">
        <f>PLANEL_GerCrit_Trim_Resultado!Y281+PLANEL_GerCrit_Trim_Resultado!Y293+PLANEL_GerCrit_Trim_Resultado!Y305+PLANEL_GerCrit_Trim_Resultado!Y317+PLANEL_GerCrit_Trim_Resultado!Y329+PLANEL_GerCrit_Trim_Resultado!Y341+PLANEL_GerCrit_Trim_Resultado!Y353+PLANEL_GerCrit_Trim_Resultado!Y365</f>
        <v>206.71161359999999</v>
      </c>
      <c r="M21" s="24">
        <f>PLANEL_GerCrit_Trim_Resultado!Z281+PLANEL_GerCrit_Trim_Resultado!Z293+PLANEL_GerCrit_Trim_Resultado!Z305+PLANEL_GerCrit_Trim_Resultado!Z317+PLANEL_GerCrit_Trim_Resultado!Z329+PLANEL_GerCrit_Trim_Resultado!Z341+PLANEL_GerCrit_Trim_Resultado!Z353+PLANEL_GerCrit_Trim_Resultado!Z365</f>
        <v>225.34731729999999</v>
      </c>
      <c r="N21" s="24">
        <f>PLANEL_GerCrit_Trim_Resultado!AA281+PLANEL_GerCrit_Trim_Resultado!AA293+PLANEL_GerCrit_Trim_Resultado!AA305+PLANEL_GerCrit_Trim_Resultado!AA317+PLANEL_GerCrit_Trim_Resultado!AA329+PLANEL_GerCrit_Trim_Resultado!AA341+PLANEL_GerCrit_Trim_Resultado!AA353+PLANEL_GerCrit_Trim_Resultado!AA365</f>
        <v>267.36784319999998</v>
      </c>
      <c r="O21" s="24">
        <f>PLANEL_GerCrit_Trim_Resultado!AB281+PLANEL_GerCrit_Trim_Resultado!AB293+PLANEL_GerCrit_Trim_Resultado!AB305+PLANEL_GerCrit_Trim_Resultado!AB317+PLANEL_GerCrit_Trim_Resultado!AB329+PLANEL_GerCrit_Trim_Resultado!AB341+PLANEL_GerCrit_Trim_Resultado!AB353+PLANEL_GerCrit_Trim_Resultado!AB365</f>
        <v>535.33176849999995</v>
      </c>
      <c r="P21" s="24">
        <f>PLANEL_GerCrit_Trim_Resultado!AC281+PLANEL_GerCrit_Trim_Resultado!AC293+PLANEL_GerCrit_Trim_Resultado!AC305+PLANEL_GerCrit_Trim_Resultado!AC317+PLANEL_GerCrit_Trim_Resultado!AC329+PLANEL_GerCrit_Trim_Resultado!AC341+PLANEL_GerCrit_Trim_Resultado!AC353+PLANEL_GerCrit_Trim_Resultado!AC365</f>
        <v>410.90540349999998</v>
      </c>
      <c r="Q21" s="24">
        <f>PLANEL_GerCrit_Trim_Resultado!AD281+PLANEL_GerCrit_Trim_Resultado!AD293+PLANEL_GerCrit_Trim_Resultado!AD305+PLANEL_GerCrit_Trim_Resultado!AD317+PLANEL_GerCrit_Trim_Resultado!AD329+PLANEL_GerCrit_Trim_Resultado!AD341+PLANEL_GerCrit_Trim_Resultado!AD353+PLANEL_GerCrit_Trim_Resultado!AD365</f>
        <v>446.35199219999998</v>
      </c>
      <c r="R21" s="24">
        <f>PLANEL_GerCrit_Trim_Resultado!AE281+PLANEL_GerCrit_Trim_Resultado!AE293+PLANEL_GerCrit_Trim_Resultado!AE305+PLANEL_GerCrit_Trim_Resultado!AE317+PLANEL_GerCrit_Trim_Resultado!AE329+PLANEL_GerCrit_Trim_Resultado!AE341+PLANEL_GerCrit_Trim_Resultado!AE353+PLANEL_GerCrit_Trim_Resultado!AE365</f>
        <v>533.092848</v>
      </c>
      <c r="S21" s="24">
        <f>PLANEL_GerCrit_Trim_Resultado!AF281+PLANEL_GerCrit_Trim_Resultado!AF293+PLANEL_GerCrit_Trim_Resultado!AF305+PLANEL_GerCrit_Trim_Resultado!AF317+PLANEL_GerCrit_Trim_Resultado!AF329+PLANEL_GerCrit_Trim_Resultado!AF341+PLANEL_GerCrit_Trim_Resultado!AF353+PLANEL_GerCrit_Trim_Resultado!AF365</f>
        <v>607.03930449999996</v>
      </c>
      <c r="T21" s="24">
        <f>PLANEL_GerCrit_Trim_Resultado!AG281+PLANEL_GerCrit_Trim_Resultado!AG293+PLANEL_GerCrit_Trim_Resultado!AG305+PLANEL_GerCrit_Trim_Resultado!AG317+PLANEL_GerCrit_Trim_Resultado!AG329+PLANEL_GerCrit_Trim_Resultado!AG341+PLANEL_GerCrit_Trim_Resultado!AG353+PLANEL_GerCrit_Trim_Resultado!AG365</f>
        <v>465.59602749999999</v>
      </c>
      <c r="U21" s="24">
        <f>PLANEL_GerCrit_Trim_Resultado!AH281+PLANEL_GerCrit_Trim_Resultado!AH293+PLANEL_GerCrit_Trim_Resultado!AH305+PLANEL_GerCrit_Trim_Resultado!AH317+PLANEL_GerCrit_Trim_Resultado!AH329+PLANEL_GerCrit_Trim_Resultado!AH341+PLANEL_GerCrit_Trim_Resultado!AH353+PLANEL_GerCrit_Trim_Resultado!AH365</f>
        <v>505.30890419999997</v>
      </c>
      <c r="V21" s="24">
        <f>PLANEL_GerCrit_Trim_Resultado!AI281+PLANEL_GerCrit_Trim_Resultado!AI293+PLANEL_GerCrit_Trim_Resultado!AI305+PLANEL_GerCrit_Trim_Resultado!AI317+PLANEL_GerCrit_Trim_Resultado!AI329+PLANEL_GerCrit_Trim_Resultado!AI341+PLANEL_GerCrit_Trim_Resultado!AI353+PLANEL_GerCrit_Trim_Resultado!AI365</f>
        <v>604.50244799999996</v>
      </c>
      <c r="W21" s="24">
        <f>PLANEL_GerCrit_Trim_Resultado!AJ281+PLANEL_GerCrit_Trim_Resultado!AJ293+PLANEL_GerCrit_Trim_Resultado!AJ305+PLANEL_GerCrit_Trim_Resultado!AJ317+PLANEL_GerCrit_Trim_Resultado!AJ329+PLANEL_GerCrit_Trim_Resultado!AJ341+PLANEL_GerCrit_Trim_Resultado!AJ353+PLANEL_GerCrit_Trim_Resultado!AJ365</f>
        <v>607.03930449999996</v>
      </c>
      <c r="X21" s="24">
        <f>PLANEL_GerCrit_Trim_Resultado!AK281+PLANEL_GerCrit_Trim_Resultado!AK293+PLANEL_GerCrit_Trim_Resultado!AK305+PLANEL_GerCrit_Trim_Resultado!AK317+PLANEL_GerCrit_Trim_Resultado!AK329+PLANEL_GerCrit_Trim_Resultado!AK341+PLANEL_GerCrit_Trim_Resultado!AK353+PLANEL_GerCrit_Trim_Resultado!AK365</f>
        <v>465.59602749999999</v>
      </c>
      <c r="Y21" s="24">
        <f>PLANEL_GerCrit_Trim_Resultado!AL281+PLANEL_GerCrit_Trim_Resultado!AL293+PLANEL_GerCrit_Trim_Resultado!AL305+PLANEL_GerCrit_Trim_Resultado!AL317+PLANEL_GerCrit_Trim_Resultado!AL329+PLANEL_GerCrit_Trim_Resultado!AL341+PLANEL_GerCrit_Trim_Resultado!AL353+PLANEL_GerCrit_Trim_Resultado!AL365</f>
        <v>505.30890419999997</v>
      </c>
      <c r="Z21" s="24">
        <f>PLANEL_GerCrit_Trim_Resultado!AM281+PLANEL_GerCrit_Trim_Resultado!AM293+PLANEL_GerCrit_Trim_Resultado!AM305+PLANEL_GerCrit_Trim_Resultado!AM317+PLANEL_GerCrit_Trim_Resultado!AM329+PLANEL_GerCrit_Trim_Resultado!AM341+PLANEL_GerCrit_Trim_Resultado!AM353+PLANEL_GerCrit_Trim_Resultado!AM365</f>
        <v>604.50244799999996</v>
      </c>
      <c r="AA21" s="24">
        <f>PLANEL_GerCrit_Trim_Resultado!AN281+PLANEL_GerCrit_Trim_Resultado!AN293+PLANEL_GerCrit_Trim_Resultado!AN305+PLANEL_GerCrit_Trim_Resultado!AN317+PLANEL_GerCrit_Trim_Resultado!AN329+PLANEL_GerCrit_Trim_Resultado!AN341+PLANEL_GerCrit_Trim_Resultado!AN353+PLANEL_GerCrit_Trim_Resultado!AN365</f>
        <v>607.03930449999996</v>
      </c>
      <c r="AB21" s="24">
        <f>PLANEL_GerCrit_Trim_Resultado!AO281+PLANEL_GerCrit_Trim_Resultado!AO293+PLANEL_GerCrit_Trim_Resultado!AO305+PLANEL_GerCrit_Trim_Resultado!AO317+PLANEL_GerCrit_Trim_Resultado!AO329+PLANEL_GerCrit_Trim_Resultado!AO341+PLANEL_GerCrit_Trim_Resultado!AO353+PLANEL_GerCrit_Trim_Resultado!AO365</f>
        <v>465.59602749999999</v>
      </c>
      <c r="AC21" s="24">
        <f>PLANEL_GerCrit_Trim_Resultado!AP281+PLANEL_GerCrit_Trim_Resultado!AP293+PLANEL_GerCrit_Trim_Resultado!AP305+PLANEL_GerCrit_Trim_Resultado!AP317+PLANEL_GerCrit_Trim_Resultado!AP329+PLANEL_GerCrit_Trim_Resultado!AP341+PLANEL_GerCrit_Trim_Resultado!AP353+PLANEL_GerCrit_Trim_Resultado!AP365</f>
        <v>505.30890419999997</v>
      </c>
      <c r="AD21" s="24">
        <f>PLANEL_GerCrit_Trim_Resultado!AQ281+PLANEL_GerCrit_Trim_Resultado!AQ293+PLANEL_GerCrit_Trim_Resultado!AQ305+PLANEL_GerCrit_Trim_Resultado!AQ317+PLANEL_GerCrit_Trim_Resultado!AQ329+PLANEL_GerCrit_Trim_Resultado!AQ341+PLANEL_GerCrit_Trim_Resultado!AQ353+PLANEL_GerCrit_Trim_Resultado!AQ365</f>
        <v>604.50244799999996</v>
      </c>
      <c r="AE21" s="24">
        <f>PLANEL_GerCrit_Trim_Resultado!AR281+PLANEL_GerCrit_Trim_Resultado!AR293+PLANEL_GerCrit_Trim_Resultado!AR305+PLANEL_GerCrit_Trim_Resultado!AR317+PLANEL_GerCrit_Trim_Resultado!AR329+PLANEL_GerCrit_Trim_Resultado!AR341+PLANEL_GerCrit_Trim_Resultado!AR353+PLANEL_GerCrit_Trim_Resultado!AR365</f>
        <v>607.03930449999996</v>
      </c>
      <c r="AF21" s="24">
        <f>PLANEL_GerCrit_Trim_Resultado!AS281+PLANEL_GerCrit_Trim_Resultado!AS293+PLANEL_GerCrit_Trim_Resultado!AS305+PLANEL_GerCrit_Trim_Resultado!AS317+PLANEL_GerCrit_Trim_Resultado!AS329+PLANEL_GerCrit_Trim_Resultado!AS341+PLANEL_GerCrit_Trim_Resultado!AS353+PLANEL_GerCrit_Trim_Resultado!AS365</f>
        <v>465.59602749999999</v>
      </c>
      <c r="AG21" s="24">
        <f>PLANEL_GerCrit_Trim_Resultado!AT281+PLANEL_GerCrit_Trim_Resultado!AT293+PLANEL_GerCrit_Trim_Resultado!AT305+PLANEL_GerCrit_Trim_Resultado!AT317+PLANEL_GerCrit_Trim_Resultado!AT329+PLANEL_GerCrit_Trim_Resultado!AT341+PLANEL_GerCrit_Trim_Resultado!AT353+PLANEL_GerCrit_Trim_Resultado!AT365</f>
        <v>505.30890419999997</v>
      </c>
      <c r="AH21" s="24">
        <f>PLANEL_GerCrit_Trim_Resultado!AU281+PLANEL_GerCrit_Trim_Resultado!AU293+PLANEL_GerCrit_Trim_Resultado!AU305+PLANEL_GerCrit_Trim_Resultado!AU317+PLANEL_GerCrit_Trim_Resultado!AU329+PLANEL_GerCrit_Trim_Resultado!AU341+PLANEL_GerCrit_Trim_Resultado!AU353+PLANEL_GerCrit_Trim_Resultado!AU365</f>
        <v>604.50244799999996</v>
      </c>
      <c r="AI21" s="24">
        <f>PLANEL_GerCrit_Trim_Resultado!AV281+PLANEL_GerCrit_Trim_Resultado!AV293+PLANEL_GerCrit_Trim_Resultado!AV305+PLANEL_GerCrit_Trim_Resultado!AV317+PLANEL_GerCrit_Trim_Resultado!AV329+PLANEL_GerCrit_Trim_Resultado!AV341+PLANEL_GerCrit_Trim_Resultado!AV353+PLANEL_GerCrit_Trim_Resultado!AV365</f>
        <v>607.03930449999996</v>
      </c>
      <c r="AJ21" s="24">
        <f>PLANEL_GerCrit_Trim_Resultado!AW281+PLANEL_GerCrit_Trim_Resultado!AW293+PLANEL_GerCrit_Trim_Resultado!AW305+PLANEL_GerCrit_Trim_Resultado!AW317+PLANEL_GerCrit_Trim_Resultado!AW329+PLANEL_GerCrit_Trim_Resultado!AW341+PLANEL_GerCrit_Trim_Resultado!AW353+PLANEL_GerCrit_Trim_Resultado!AW365</f>
        <v>465.59602749999999</v>
      </c>
      <c r="AK21" s="24">
        <f>PLANEL_GerCrit_Trim_Resultado!AX281+PLANEL_GerCrit_Trim_Resultado!AX293+PLANEL_GerCrit_Trim_Resultado!AX305+PLANEL_GerCrit_Trim_Resultado!AX317+PLANEL_GerCrit_Trim_Resultado!AX329+PLANEL_GerCrit_Trim_Resultado!AX341+PLANEL_GerCrit_Trim_Resultado!AX353+PLANEL_GerCrit_Trim_Resultado!AX365</f>
        <v>505.30890419999997</v>
      </c>
      <c r="AL21" s="24">
        <f>PLANEL_GerCrit_Trim_Resultado!AY281+PLANEL_GerCrit_Trim_Resultado!AY293+PLANEL_GerCrit_Trim_Resultado!AY305+PLANEL_GerCrit_Trim_Resultado!AY317+PLANEL_GerCrit_Trim_Resultado!AY329+PLANEL_GerCrit_Trim_Resultado!AY341+PLANEL_GerCrit_Trim_Resultado!AY353+PLANEL_GerCrit_Trim_Resultado!AY365</f>
        <v>604.50244799999996</v>
      </c>
      <c r="AM21" s="24">
        <f>PLANEL_GerCrit_Trim_Resultado!AZ281+PLANEL_GerCrit_Trim_Resultado!AZ293+PLANEL_GerCrit_Trim_Resultado!AZ305+PLANEL_GerCrit_Trim_Resultado!AZ317+PLANEL_GerCrit_Trim_Resultado!AZ329+PLANEL_GerCrit_Trim_Resultado!AZ341+PLANEL_GerCrit_Trim_Resultado!AZ353+PLANEL_GerCrit_Trim_Resultado!AZ365</f>
        <v>607.03930449999996</v>
      </c>
      <c r="AN21" s="24">
        <f>PLANEL_GerCrit_Trim_Resultado!BA281+PLANEL_GerCrit_Trim_Resultado!BA293+PLANEL_GerCrit_Trim_Resultado!BA305+PLANEL_GerCrit_Trim_Resultado!BA317+PLANEL_GerCrit_Trim_Resultado!BA329+PLANEL_GerCrit_Trim_Resultado!BA341+PLANEL_GerCrit_Trim_Resultado!BA353+PLANEL_GerCrit_Trim_Resultado!BA365</f>
        <v>465.59602749999999</v>
      </c>
      <c r="AO21" s="24">
        <f>PLANEL_GerCrit_Trim_Resultado!BB281+PLANEL_GerCrit_Trim_Resultado!BB293+PLANEL_GerCrit_Trim_Resultado!BB305+PLANEL_GerCrit_Trim_Resultado!BB317+PLANEL_GerCrit_Trim_Resultado!BB329+PLANEL_GerCrit_Trim_Resultado!BB341+PLANEL_GerCrit_Trim_Resultado!BB353+PLANEL_GerCrit_Trim_Resultado!BB365</f>
        <v>505.30890419999997</v>
      </c>
      <c r="AP21" s="24">
        <f>PLANEL_GerCrit_Trim_Resultado!BC281+PLANEL_GerCrit_Trim_Resultado!BC293+PLANEL_GerCrit_Trim_Resultado!BC305+PLANEL_GerCrit_Trim_Resultado!BC317+PLANEL_GerCrit_Trim_Resultado!BC329+PLANEL_GerCrit_Trim_Resultado!BC341+PLANEL_GerCrit_Trim_Resultado!BC353+PLANEL_GerCrit_Trim_Resultado!BC365</f>
        <v>604.50244799999996</v>
      </c>
      <c r="AQ21" s="24">
        <f>PLANEL_GerCrit_Trim_Resultado!BD281+PLANEL_GerCrit_Trim_Resultado!BD293+PLANEL_GerCrit_Trim_Resultado!BD305+PLANEL_GerCrit_Trim_Resultado!BD317+PLANEL_GerCrit_Trim_Resultado!BD329+PLANEL_GerCrit_Trim_Resultado!BD341+PLANEL_GerCrit_Trim_Resultado!BD353+PLANEL_GerCrit_Trim_Resultado!BD365</f>
        <v>607.03930449999996</v>
      </c>
      <c r="AR21" s="24">
        <f>PLANEL_GerCrit_Trim_Resultado!BE281+PLANEL_GerCrit_Trim_Resultado!BE293+PLANEL_GerCrit_Trim_Resultado!BE305+PLANEL_GerCrit_Trim_Resultado!BE317+PLANEL_GerCrit_Trim_Resultado!BE329+PLANEL_GerCrit_Trim_Resultado!BE341+PLANEL_GerCrit_Trim_Resultado!BE353+PLANEL_GerCrit_Trim_Resultado!BE365</f>
        <v>465.59602749999999</v>
      </c>
      <c r="AS21" s="24">
        <f>PLANEL_GerCrit_Trim_Resultado!BF281+PLANEL_GerCrit_Trim_Resultado!BF293+PLANEL_GerCrit_Trim_Resultado!BF305+PLANEL_GerCrit_Trim_Resultado!BF317+PLANEL_GerCrit_Trim_Resultado!BF329+PLANEL_GerCrit_Trim_Resultado!BF341+PLANEL_GerCrit_Trim_Resultado!BF353+PLANEL_GerCrit_Trim_Resultado!BF365</f>
        <v>505.30890419999997</v>
      </c>
      <c r="AT21" s="24">
        <f>PLANEL_GerCrit_Trim_Resultado!BG281+PLANEL_GerCrit_Trim_Resultado!BG293+PLANEL_GerCrit_Trim_Resultado!BG305+PLANEL_GerCrit_Trim_Resultado!BG317+PLANEL_GerCrit_Trim_Resultado!BG329+PLANEL_GerCrit_Trim_Resultado!BG341+PLANEL_GerCrit_Trim_Resultado!BG353+PLANEL_GerCrit_Trim_Resultado!BG365</f>
        <v>604.50244799999996</v>
      </c>
      <c r="AU21" s="24">
        <f>PLANEL_GerCrit_Trim_Resultado!BH281+PLANEL_GerCrit_Trim_Resultado!BH293+PLANEL_GerCrit_Trim_Resultado!BH305+PLANEL_GerCrit_Trim_Resultado!BH317+PLANEL_GerCrit_Trim_Resultado!BH329+PLANEL_GerCrit_Trim_Resultado!BH341+PLANEL_GerCrit_Trim_Resultado!BH353+PLANEL_GerCrit_Trim_Resultado!BH365</f>
        <v>607.03930449999996</v>
      </c>
      <c r="AV21" s="24">
        <f>PLANEL_GerCrit_Trim_Resultado!BI281+PLANEL_GerCrit_Trim_Resultado!BI293+PLANEL_GerCrit_Trim_Resultado!BI305+PLANEL_GerCrit_Trim_Resultado!BI317+PLANEL_GerCrit_Trim_Resultado!BI329+PLANEL_GerCrit_Trim_Resultado!BI341+PLANEL_GerCrit_Trim_Resultado!BI353+PLANEL_GerCrit_Trim_Resultado!BI365</f>
        <v>465.59602749999999</v>
      </c>
      <c r="AW21" s="24">
        <f>PLANEL_GerCrit_Trim_Resultado!BJ281+PLANEL_GerCrit_Trim_Resultado!BJ293+PLANEL_GerCrit_Trim_Resultado!BJ305+PLANEL_GerCrit_Trim_Resultado!BJ317+PLANEL_GerCrit_Trim_Resultado!BJ329+PLANEL_GerCrit_Trim_Resultado!BJ341+PLANEL_GerCrit_Trim_Resultado!BJ353+PLANEL_GerCrit_Trim_Resultado!BJ365</f>
        <v>505.30890419999997</v>
      </c>
      <c r="AX21" s="24">
        <f>PLANEL_GerCrit_Trim_Resultado!BK281+PLANEL_GerCrit_Trim_Resultado!BK293+PLANEL_GerCrit_Trim_Resultado!BK305+PLANEL_GerCrit_Trim_Resultado!BK317+PLANEL_GerCrit_Trim_Resultado!BK329+PLANEL_GerCrit_Trim_Resultado!BK341+PLANEL_GerCrit_Trim_Resultado!BK353+PLANEL_GerCrit_Trim_Resultado!BK365</f>
        <v>604.50244799999996</v>
      </c>
      <c r="AY21" s="24">
        <f>PLANEL_GerCrit_Trim_Resultado!BL281+PLANEL_GerCrit_Trim_Resultado!BL293+PLANEL_GerCrit_Trim_Resultado!BL305+PLANEL_GerCrit_Trim_Resultado!BL317+PLANEL_GerCrit_Trim_Resultado!BL329+PLANEL_GerCrit_Trim_Resultado!BL341+PLANEL_GerCrit_Trim_Resultado!BL353+PLANEL_GerCrit_Trim_Resultado!BL365</f>
        <v>607.03930449999996</v>
      </c>
      <c r="AZ21" s="24">
        <f>PLANEL_GerCrit_Trim_Resultado!BM281+PLANEL_GerCrit_Trim_Resultado!BM293+PLANEL_GerCrit_Trim_Resultado!BM305+PLANEL_GerCrit_Trim_Resultado!BM317+PLANEL_GerCrit_Trim_Resultado!BM329+PLANEL_GerCrit_Trim_Resultado!BM341+PLANEL_GerCrit_Trim_Resultado!BM353+PLANEL_GerCrit_Trim_Resultado!BM365</f>
        <v>465.59602749999999</v>
      </c>
      <c r="BA21" s="24">
        <f>PLANEL_GerCrit_Trim_Resultado!BN281+PLANEL_GerCrit_Trim_Resultado!BN293+PLANEL_GerCrit_Trim_Resultado!BN305+PLANEL_GerCrit_Trim_Resultado!BN317+PLANEL_GerCrit_Trim_Resultado!BN329+PLANEL_GerCrit_Trim_Resultado!BN341+PLANEL_GerCrit_Trim_Resultado!BN353+PLANEL_GerCrit_Trim_Resultado!BN365</f>
        <v>505.30890419999997</v>
      </c>
      <c r="BB21" s="24">
        <f>PLANEL_GerCrit_Trim_Resultado!BO281+PLANEL_GerCrit_Trim_Resultado!BO293+PLANEL_GerCrit_Trim_Resultado!BO305+PLANEL_GerCrit_Trim_Resultado!BO317+PLANEL_GerCrit_Trim_Resultado!BO329+PLANEL_GerCrit_Trim_Resultado!BO341+PLANEL_GerCrit_Trim_Resultado!BO353+PLANEL_GerCrit_Trim_Resultado!BO365</f>
        <v>604.50244799999996</v>
      </c>
      <c r="BC21" s="24">
        <f>PLANEL_GerCrit_Trim_Resultado!BP281+PLANEL_GerCrit_Trim_Resultado!BP293+PLANEL_GerCrit_Trim_Resultado!BP305+PLANEL_GerCrit_Trim_Resultado!BP317+PLANEL_GerCrit_Trim_Resultado!BP329+PLANEL_GerCrit_Trim_Resultado!BP341+PLANEL_GerCrit_Trim_Resultado!BP353+PLANEL_GerCrit_Trim_Resultado!BP365</f>
        <v>607.03930449999996</v>
      </c>
      <c r="BD21" s="24">
        <f>PLANEL_GerCrit_Trim_Resultado!BQ281+PLANEL_GerCrit_Trim_Resultado!BQ293+PLANEL_GerCrit_Trim_Resultado!BQ305+PLANEL_GerCrit_Trim_Resultado!BQ317+PLANEL_GerCrit_Trim_Resultado!BQ329+PLANEL_GerCrit_Trim_Resultado!BQ341+PLANEL_GerCrit_Trim_Resultado!BQ353+PLANEL_GerCrit_Trim_Resultado!BQ365</f>
        <v>465.59602749999999</v>
      </c>
      <c r="BE21" s="24">
        <f>PLANEL_GerCrit_Trim_Resultado!BR281+PLANEL_GerCrit_Trim_Resultado!BR293+PLANEL_GerCrit_Trim_Resultado!BR305+PLANEL_GerCrit_Trim_Resultado!BR317+PLANEL_GerCrit_Trim_Resultado!BR329+PLANEL_GerCrit_Trim_Resultado!BR341+PLANEL_GerCrit_Trim_Resultado!BR353+PLANEL_GerCrit_Trim_Resultado!BR365</f>
        <v>505.30890419999997</v>
      </c>
      <c r="BF21" s="24">
        <f>PLANEL_GerCrit_Trim_Resultado!BS281+PLANEL_GerCrit_Trim_Resultado!BS293+PLANEL_GerCrit_Trim_Resultado!BS305+PLANEL_GerCrit_Trim_Resultado!BS317+PLANEL_GerCrit_Trim_Resultado!BS329+PLANEL_GerCrit_Trim_Resultado!BS341+PLANEL_GerCrit_Trim_Resultado!BS353+PLANEL_GerCrit_Trim_Resultado!BS365</f>
        <v>604.50244799999996</v>
      </c>
      <c r="BG21" s="24">
        <f>PLANEL_GerCrit_Trim_Resultado!BT281+PLANEL_GerCrit_Trim_Resultado!BT293+PLANEL_GerCrit_Trim_Resultado!BT305+PLANEL_GerCrit_Trim_Resultado!BT317+PLANEL_GerCrit_Trim_Resultado!BT329+PLANEL_GerCrit_Trim_Resultado!BT341+PLANEL_GerCrit_Trim_Resultado!BT353+PLANEL_GerCrit_Trim_Resultado!BT365</f>
        <v>606.73686380000004</v>
      </c>
      <c r="BH21" s="24">
        <f>PLANEL_GerCrit_Trim_Resultado!BU281+PLANEL_GerCrit_Trim_Resultado!BU293+PLANEL_GerCrit_Trim_Resultado!BU305+PLANEL_GerCrit_Trim_Resultado!BU317+PLANEL_GerCrit_Trim_Resultado!BU329+PLANEL_GerCrit_Trim_Resultado!BU341+PLANEL_GerCrit_Trim_Resultado!BU353+PLANEL_GerCrit_Trim_Resultado!BU365</f>
        <v>465.37332600000002</v>
      </c>
      <c r="BI21" s="24">
        <f>PLANEL_GerCrit_Trim_Resultado!BV281+PLANEL_GerCrit_Trim_Resultado!BV293+PLANEL_GerCrit_Trim_Resultado!BV305+PLANEL_GerCrit_Trim_Resultado!BV317+PLANEL_GerCrit_Trim_Resultado!BV329+PLANEL_GerCrit_Trim_Resultado!BV341+PLANEL_GerCrit_Trim_Resultado!BV353+PLANEL_GerCrit_Trim_Resultado!BV365</f>
        <v>505.0791739</v>
      </c>
      <c r="BJ21" s="24">
        <f>PLANEL_GerCrit_Trim_Resultado!BW281+PLANEL_GerCrit_Trim_Resultado!BW293+PLANEL_GerCrit_Trim_Resultado!BW305+PLANEL_GerCrit_Trim_Resultado!BW317+PLANEL_GerCrit_Trim_Resultado!BW329+PLANEL_GerCrit_Trim_Resultado!BW341+PLANEL_GerCrit_Trim_Resultado!BW353+PLANEL_GerCrit_Trim_Resultado!BW365</f>
        <v>604.20121919999997</v>
      </c>
      <c r="BK21" s="24">
        <f>PLANEL_GerCrit_Trim_Resultado!BX281+PLANEL_GerCrit_Trim_Resultado!BX293+PLANEL_GerCrit_Trim_Resultado!BX305+PLANEL_GerCrit_Trim_Resultado!BX317+PLANEL_GerCrit_Trim_Resultado!BX329+PLANEL_GerCrit_Trim_Resultado!BX341+PLANEL_GerCrit_Trim_Resultado!BX353+PLANEL_GerCrit_Trim_Resultado!BX365</f>
        <v>1796.3033578</v>
      </c>
      <c r="BL21" s="24">
        <f>PLANEL_GerCrit_Trim_Resultado!BY281+PLANEL_GerCrit_Trim_Resultado!BY293+PLANEL_GerCrit_Trim_Resultado!BY305+PLANEL_GerCrit_Trim_Resultado!BY317+PLANEL_GerCrit_Trim_Resultado!BY329+PLANEL_GerCrit_Trim_Resultado!BY341+PLANEL_GerCrit_Trim_Resultado!BY353+PLANEL_GerCrit_Trim_Resultado!BY365</f>
        <v>1646.9588760000001</v>
      </c>
      <c r="BM21" s="24">
        <f>PLANEL_GerCrit_Trim_Resultado!BZ281+PLANEL_GerCrit_Trim_Resultado!BZ293+PLANEL_GerCrit_Trim_Resultado!BZ305+PLANEL_GerCrit_Trim_Resultado!BZ317+PLANEL_GerCrit_Trim_Resultado!BZ329+PLANEL_GerCrit_Trim_Resultado!BZ341+PLANEL_GerCrit_Trim_Resultado!BZ353+PLANEL_GerCrit_Trim_Resultado!BZ365</f>
        <v>1659.2048648999998</v>
      </c>
      <c r="BN21" s="24">
        <f>PLANEL_GerCrit_Trim_Resultado!CA281+PLANEL_GerCrit_Trim_Resultado!CA293+PLANEL_GerCrit_Trim_Resultado!CA305+PLANEL_GerCrit_Trim_Resultado!CA317+PLANEL_GerCrit_Trim_Resultado!CA329+PLANEL_GerCrit_Trim_Resultado!CA341+PLANEL_GerCrit_Trim_Resultado!CA353+PLANEL_GerCrit_Trim_Resultado!CA365</f>
        <v>1785.7867692</v>
      </c>
      <c r="BO21" s="24">
        <f>PLANEL_GerCrit_Trim_Resultado!CB281+PLANEL_GerCrit_Trim_Resultado!CB293+PLANEL_GerCrit_Trim_Resultado!CB305+PLANEL_GerCrit_Trim_Resultado!CB317+PLANEL_GerCrit_Trim_Resultado!CB329+PLANEL_GerCrit_Trim_Resultado!CB341+PLANEL_GerCrit_Trim_Resultado!CB353+PLANEL_GerCrit_Trim_Resultado!CB365</f>
        <v>3059.9133757999998</v>
      </c>
      <c r="BP21" s="24">
        <f>PLANEL_GerCrit_Trim_Resultado!CC281+PLANEL_GerCrit_Trim_Resultado!CC293+PLANEL_GerCrit_Trim_Resultado!CC305+PLANEL_GerCrit_Trim_Resultado!CC317+PLANEL_GerCrit_Trim_Resultado!CC329+PLANEL_GerCrit_Trim_Resultado!CC341+PLANEL_GerCrit_Trim_Resultado!CC353+PLANEL_GerCrit_Trim_Resultado!CC365</f>
        <v>2902.091183</v>
      </c>
      <c r="BQ21" s="24">
        <f>PLANEL_GerCrit_Trim_Resultado!CD281+PLANEL_GerCrit_Trim_Resultado!CD293+PLANEL_GerCrit_Trim_Resultado!CD305+PLANEL_GerCrit_Trim_Resultado!CD317+PLANEL_GerCrit_Trim_Resultado!CD329+PLANEL_GerCrit_Trim_Resultado!CD341+PLANEL_GerCrit_Trim_Resultado!CD353+PLANEL_GerCrit_Trim_Resultado!CD365</f>
        <v>2885.1680979000002</v>
      </c>
      <c r="BR21" s="24">
        <f>PLANEL_GerCrit_Trim_Resultado!CE281+PLANEL_GerCrit_Trim_Resultado!CE293+PLANEL_GerCrit_Trim_Resultado!CE305+PLANEL_GerCrit_Trim_Resultado!CE317+PLANEL_GerCrit_Trim_Resultado!CE329+PLANEL_GerCrit_Trim_Resultado!CE341+PLANEL_GerCrit_Trim_Resultado!CE353+PLANEL_GerCrit_Trim_Resultado!CE365</f>
        <v>3040.9190761999998</v>
      </c>
      <c r="BS21" s="24">
        <f>PLANEL_GerCrit_Trim_Resultado!CF281+PLANEL_GerCrit_Trim_Resultado!CF293+PLANEL_GerCrit_Trim_Resultado!CF305+PLANEL_GerCrit_Trim_Resultado!CF317+PLANEL_GerCrit_Trim_Resultado!CF329+PLANEL_GerCrit_Trim_Resultado!CF341+PLANEL_GerCrit_Trim_Resultado!CF353+PLANEL_GerCrit_Trim_Resultado!CF365</f>
        <v>4357.6439758000006</v>
      </c>
      <c r="BT21" s="24">
        <f>PLANEL_GerCrit_Trim_Resultado!CG281+PLANEL_GerCrit_Trim_Resultado!CG293+PLANEL_GerCrit_Trim_Resultado!CG305+PLANEL_GerCrit_Trim_Resultado!CG317+PLANEL_GerCrit_Trim_Resultado!CG329+PLANEL_GerCrit_Trim_Resultado!CG341+PLANEL_GerCrit_Trim_Resultado!CG353+PLANEL_GerCrit_Trim_Resultado!CG365</f>
        <v>4191.1756450000003</v>
      </c>
      <c r="BU21" s="24">
        <f>PLANEL_GerCrit_Trim_Resultado!CH281+PLANEL_GerCrit_Trim_Resultado!CH293+PLANEL_GerCrit_Trim_Resultado!CH305+PLANEL_GerCrit_Trim_Resultado!CH317+PLANEL_GerCrit_Trim_Resultado!CH329+PLANEL_GerCrit_Trim_Resultado!CH341+PLANEL_GerCrit_Trim_Resultado!CH353+PLANEL_GerCrit_Trim_Resultado!CH365</f>
        <v>4144.2672839000006</v>
      </c>
      <c r="BV21" s="24">
        <f>PLANEL_GerCrit_Trim_Resultado!CI281+PLANEL_GerCrit_Trim_Resultado!CI293+PLANEL_GerCrit_Trim_Resultado!CI305+PLANEL_GerCrit_Trim_Resultado!CI317+PLANEL_GerCrit_Trim_Resultado!CI329+PLANEL_GerCrit_Trim_Resultado!CI341+PLANEL_GerCrit_Trim_Resultado!CI353+PLANEL_GerCrit_Trim_Resultado!CI365</f>
        <v>4329.9423542000004</v>
      </c>
      <c r="BW21" s="24">
        <f>PLANEL_GerCrit_Trim_Resultado!CJ281+PLANEL_GerCrit_Trim_Resultado!CJ293+PLANEL_GerCrit_Trim_Resultado!CJ305+PLANEL_GerCrit_Trim_Resultado!CJ317+PLANEL_GerCrit_Trim_Resultado!CJ329+PLANEL_GerCrit_Trim_Resultado!CJ341+PLANEL_GerCrit_Trim_Resultado!CJ353+PLANEL_GerCrit_Trim_Resultado!CJ365</f>
        <v>5652.5824018000003</v>
      </c>
      <c r="BX21" s="24">
        <f>PLANEL_GerCrit_Trim_Resultado!CK281+PLANEL_GerCrit_Trim_Resultado!CK293+PLANEL_GerCrit_Trim_Resultado!CK305+PLANEL_GerCrit_Trim_Resultado!CK317+PLANEL_GerCrit_Trim_Resultado!CK329+PLANEL_GerCrit_Trim_Resultado!CK341+PLANEL_GerCrit_Trim_Resultado!CK353+PLANEL_GerCrit_Trim_Resultado!CK365</f>
        <v>5477.4261740000002</v>
      </c>
      <c r="BY21" s="24">
        <f>PLANEL_GerCrit_Trim_Resultado!CL281+PLANEL_GerCrit_Trim_Resultado!CL293+PLANEL_GerCrit_Trim_Resultado!CL305+PLANEL_GerCrit_Trim_Resultado!CL317+PLANEL_GerCrit_Trim_Resultado!CL329+PLANEL_GerCrit_Trim_Resultado!CL341+PLANEL_GerCrit_Trim_Resultado!CL353+PLANEL_GerCrit_Trim_Resultado!CL365</f>
        <v>5400.6255569000004</v>
      </c>
      <c r="BZ21" s="24">
        <f>PLANEL_GerCrit_Trim_Resultado!CM281+PLANEL_GerCrit_Trim_Resultado!CM293+PLANEL_GerCrit_Trim_Resultado!CM305+PLANEL_GerCrit_Trim_Resultado!CM317+PLANEL_GerCrit_Trim_Resultado!CM329+PLANEL_GerCrit_Trim_Resultado!CM341+PLANEL_GerCrit_Trim_Resultado!CM353+PLANEL_GerCrit_Trim_Resultado!CM365</f>
        <v>5616.1928832000003</v>
      </c>
      <c r="CA21" s="24">
        <f>PLANEL_GerCrit_Trim_Resultado!CN281+PLANEL_GerCrit_Trim_Resultado!CN293+PLANEL_GerCrit_Trim_Resultado!CN305+PLANEL_GerCrit_Trim_Resultado!CN317+PLANEL_GerCrit_Trim_Resultado!CN329+PLANEL_GerCrit_Trim_Resultado!CN341+PLANEL_GerCrit_Trim_Resultado!CN353+PLANEL_GerCrit_Trim_Resultado!CN365</f>
        <v>6982.6554147999996</v>
      </c>
      <c r="CB21" s="24">
        <f>PLANEL_GerCrit_Trim_Resultado!CO281+PLANEL_GerCrit_Trim_Resultado!CO293+PLANEL_GerCrit_Trim_Resultado!CO305+PLANEL_GerCrit_Trim_Resultado!CO317+PLANEL_GerCrit_Trim_Resultado!CO329+PLANEL_GerCrit_Trim_Resultado!CO341+PLANEL_GerCrit_Trim_Resultado!CO353+PLANEL_GerCrit_Trim_Resultado!CO365</f>
        <v>6798.5755669999999</v>
      </c>
      <c r="CC21" s="24">
        <f>PLANEL_GerCrit_Trim_Resultado!CP281+PLANEL_GerCrit_Trim_Resultado!CP293+PLANEL_GerCrit_Trim_Resultado!CP305+PLANEL_GerCrit_Trim_Resultado!CP317+PLANEL_GerCrit_Trim_Resultado!CP329+PLANEL_GerCrit_Trim_Resultado!CP341+PLANEL_GerCrit_Trim_Resultado!CP353+PLANEL_GerCrit_Trim_Resultado!CP365</f>
        <v>6691.0716499</v>
      </c>
      <c r="CD21" s="24">
        <f>PLANEL_GerCrit_Trim_Resultado!CQ281+PLANEL_GerCrit_Trim_Resultado!CQ293+PLANEL_GerCrit_Trim_Resultado!CQ305+PLANEL_GerCrit_Trim_Resultado!CQ317+PLANEL_GerCrit_Trim_Resultado!CQ329+PLANEL_GerCrit_Trim_Resultado!CQ341+PLANEL_GerCrit_Trim_Resultado!CQ353+PLANEL_GerCrit_Trim_Resultado!CQ365</f>
        <v>6937.3422762</v>
      </c>
      <c r="CE21" s="24">
        <f>PLANEL_GerCrit_Trim_Resultado!CR281+PLANEL_GerCrit_Trim_Resultado!CR293+PLANEL_GerCrit_Trim_Resultado!CR305+PLANEL_GerCrit_Trim_Resultado!CR317+PLANEL_GerCrit_Trim_Resultado!CR329+PLANEL_GerCrit_Trim_Resultado!CR341+PLANEL_GerCrit_Trim_Resultado!CR353+PLANEL_GerCrit_Trim_Resultado!CR365</f>
        <v>8351.4174609000002</v>
      </c>
      <c r="CF21" s="24">
        <f>PLANEL_GerCrit_Trim_Resultado!CS281+PLANEL_GerCrit_Trim_Resultado!CS293+PLANEL_GerCrit_Trim_Resultado!CS305+PLANEL_GerCrit_Trim_Resultado!CS317+PLANEL_GerCrit_Trim_Resultado!CS329+PLANEL_GerCrit_Trim_Resultado!CS341+PLANEL_GerCrit_Trim_Resultado!CS353+PLANEL_GerCrit_Trim_Resultado!CS365</f>
        <v>8158.7373057000004</v>
      </c>
      <c r="CG21" s="24">
        <f>PLANEL_GerCrit_Trim_Resultado!CT281+PLANEL_GerCrit_Trim_Resultado!CT293+PLANEL_GerCrit_Trim_Resultado!CT305+PLANEL_GerCrit_Trim_Resultado!CT317+PLANEL_GerCrit_Trim_Resultado!CT329+PLANEL_GerCrit_Trim_Resultado!CT341+PLANEL_GerCrit_Trim_Resultado!CT353+PLANEL_GerCrit_Trim_Resultado!CT365</f>
        <v>8019.4753425999997</v>
      </c>
      <c r="CH21" s="24">
        <f>PLANEL_GerCrit_Trim_Resultado!CU281+PLANEL_GerCrit_Trim_Resultado!CU293+PLANEL_GerCrit_Trim_Resultado!CU305+PLANEL_GerCrit_Trim_Resultado!CU317+PLANEL_GerCrit_Trim_Resultado!CU329+PLANEL_GerCrit_Trim_Resultado!CU341+PLANEL_GerCrit_Trim_Resultado!CU353+PLANEL_GerCrit_Trim_Resultado!CU365</f>
        <v>8296.9148258000005</v>
      </c>
      <c r="CI21" s="24">
        <f>PLANEL_GerCrit_Trim_Resultado!CV281+PLANEL_GerCrit_Trim_Resultado!CV293+PLANEL_GerCrit_Trim_Resultado!CV305+PLANEL_GerCrit_Trim_Resultado!CV317+PLANEL_GerCrit_Trim_Resultado!CV329+PLANEL_GerCrit_Trim_Resultado!CV341+PLANEL_GerCrit_Trim_Resultado!CV353+PLANEL_GerCrit_Trim_Resultado!CV365</f>
        <v>9805.1250659000016</v>
      </c>
      <c r="CJ21" s="24">
        <f>PLANEL_GerCrit_Trim_Resultado!CW281+PLANEL_GerCrit_Trim_Resultado!CW293+PLANEL_GerCrit_Trim_Resultado!CW305+PLANEL_GerCrit_Trim_Resultado!CW317+PLANEL_GerCrit_Trim_Resultado!CW329+PLANEL_GerCrit_Trim_Resultado!CW341+PLANEL_GerCrit_Trim_Resultado!CW353+PLANEL_GerCrit_Trim_Resultado!CW365</f>
        <v>9603.2967346999994</v>
      </c>
      <c r="CK21" s="24">
        <f>PLANEL_GerCrit_Trim_Resultado!CX281+PLANEL_GerCrit_Trim_Resultado!CX293+PLANEL_GerCrit_Trim_Resultado!CX305+PLANEL_GerCrit_Trim_Resultado!CX317+PLANEL_GerCrit_Trim_Resultado!CX329+PLANEL_GerCrit_Trim_Resultado!CX341+PLANEL_GerCrit_Trim_Resultado!CX353+PLANEL_GerCrit_Trim_Resultado!CX365</f>
        <v>9430.1918416000008</v>
      </c>
      <c r="CL21" s="24">
        <f>PLANEL_GerCrit_Trim_Resultado!CY281+PLANEL_GerCrit_Trim_Resultado!CY293+PLANEL_GerCrit_Trim_Resultado!CY305+PLANEL_GerCrit_Trim_Resultado!CY317+PLANEL_GerCrit_Trim_Resultado!CY329+PLANEL_GerCrit_Trim_Resultado!CY341+PLANEL_GerCrit_Trim_Resultado!CY353+PLANEL_GerCrit_Trim_Resultado!CY365</f>
        <v>9740.8624147999999</v>
      </c>
      <c r="CM21" s="24">
        <f>PLANEL_GerCrit_Trim_Resultado!CZ281+PLANEL_GerCrit_Trim_Resultado!CZ293+PLANEL_GerCrit_Trim_Resultado!CZ305+PLANEL_GerCrit_Trim_Resultado!CZ317+PLANEL_GerCrit_Trim_Resultado!CZ329+PLANEL_GerCrit_Trim_Resultado!CZ341+PLANEL_GerCrit_Trim_Resultado!CZ353+PLANEL_GerCrit_Trim_Resultado!CZ365</f>
        <v>10924.840672900002</v>
      </c>
      <c r="CN21" s="24">
        <f>PLANEL_GerCrit_Trim_Resultado!DA281+PLANEL_GerCrit_Trim_Resultado!DA293+PLANEL_GerCrit_Trim_Resultado!DA305+PLANEL_GerCrit_Trim_Resultado!DA317+PLANEL_GerCrit_Trim_Resultado!DA329+PLANEL_GerCrit_Trim_Resultado!DA341+PLANEL_GerCrit_Trim_Resultado!DA353+PLANEL_GerCrit_Trim_Resultado!DA365</f>
        <v>10715.5000427</v>
      </c>
      <c r="CO21" s="24">
        <f>PLANEL_GerCrit_Trim_Resultado!DB281+PLANEL_GerCrit_Trim_Resultado!DB293+PLANEL_GerCrit_Trim_Resultado!DB305+PLANEL_GerCrit_Trim_Resultado!DB317+PLANEL_GerCrit_Trim_Resultado!DB329+PLANEL_GerCrit_Trim_Resultado!DB341+PLANEL_GerCrit_Trim_Resultado!DB353+PLANEL_GerCrit_Trim_Resultado!DB365</f>
        <v>10516.547718600001</v>
      </c>
      <c r="CP21" s="24">
        <f>PLANEL_GerCrit_Trim_Resultado!DC281+PLANEL_GerCrit_Trim_Resultado!DC293+PLANEL_GerCrit_Trim_Resultado!DC305+PLANEL_GerCrit_Trim_Resultado!DC317+PLANEL_GerCrit_Trim_Resultado!DC329+PLANEL_GerCrit_Trim_Resultado!DC341+PLANEL_GerCrit_Trim_Resultado!DC353+PLANEL_GerCrit_Trim_Resultado!DC365</f>
        <v>10853.0657228</v>
      </c>
      <c r="CQ21" s="24">
        <f>PLANEL_GerCrit_Trim_Resultado!DD281+PLANEL_GerCrit_Trim_Resultado!DD293+PLANEL_GerCrit_Trim_Resultado!DD305+PLANEL_GerCrit_Trim_Resultado!DD317+PLANEL_GerCrit_Trim_Resultado!DD329+PLANEL_GerCrit_Trim_Resultado!DD341+PLANEL_GerCrit_Trim_Resultado!DD353+PLANEL_GerCrit_Trim_Resultado!DD365</f>
        <v>10662.134215600001</v>
      </c>
      <c r="CR21" s="24">
        <f>PLANEL_GerCrit_Trim_Resultado!DE281+PLANEL_GerCrit_Trim_Resultado!DE293+PLANEL_GerCrit_Trim_Resultado!DE305+PLANEL_GerCrit_Trim_Resultado!DE317+PLANEL_GerCrit_Trim_Resultado!DE329+PLANEL_GerCrit_Trim_Resultado!DE341+PLANEL_GerCrit_Trim_Resultado!DE353+PLANEL_GerCrit_Trim_Resultado!DE365</f>
        <v>10513.211404</v>
      </c>
      <c r="CS21" s="24">
        <f>PLANEL_GerCrit_Trim_Resultado!DF281+PLANEL_GerCrit_Trim_Resultado!DF293+PLANEL_GerCrit_Trim_Resultado!DF305+PLANEL_GerCrit_Trim_Resultado!DF317+PLANEL_GerCrit_Trim_Resultado!DF329+PLANEL_GerCrit_Trim_Resultado!DF341+PLANEL_GerCrit_Trim_Resultado!DF353+PLANEL_GerCrit_Trim_Resultado!DF365</f>
        <v>10295.9796568</v>
      </c>
      <c r="CT21" s="24">
        <f>PLANEL_GerCrit_Trim_Resultado!DG281+PLANEL_GerCrit_Trim_Resultado!DG293+PLANEL_GerCrit_Trim_Resultado!DG305+PLANEL_GerCrit_Trim_Resultado!DG317+PLANEL_GerCrit_Trim_Resultado!DG329+PLANEL_GerCrit_Trim_Resultado!DG341+PLANEL_GerCrit_Trim_Resultado!DG353+PLANEL_GerCrit_Trim_Resultado!DG365</f>
        <v>10591.461594799999</v>
      </c>
      <c r="CU21" s="24">
        <f>PLANEL_GerCrit_Trim_Resultado!DH281+PLANEL_GerCrit_Trim_Resultado!DH293+PLANEL_GerCrit_Trim_Resultado!DH305+PLANEL_GerCrit_Trim_Resultado!DH317+PLANEL_GerCrit_Trim_Resultado!DH329+PLANEL_GerCrit_Trim_Resultado!DH341+PLANEL_GerCrit_Trim_Resultado!DH353+PLANEL_GerCrit_Trim_Resultado!DH365</f>
        <v>10395.296716000001</v>
      </c>
      <c r="CV21" s="24">
        <f>PLANEL_GerCrit_Trim_Resultado!DI281+PLANEL_GerCrit_Trim_Resultado!DI293+PLANEL_GerCrit_Trim_Resultado!DI305+PLANEL_GerCrit_Trim_Resultado!DI317+PLANEL_GerCrit_Trim_Resultado!DI329+PLANEL_GerCrit_Trim_Resultado!DI341+PLANEL_GerCrit_Trim_Resultado!DI353+PLANEL_GerCrit_Trim_Resultado!DI365</f>
        <v>10309.017614</v>
      </c>
      <c r="CW21" s="24">
        <f>PLANEL_GerCrit_Trim_Resultado!DJ281+PLANEL_GerCrit_Trim_Resultado!DJ293+PLANEL_GerCrit_Trim_Resultado!DJ305+PLANEL_GerCrit_Trim_Resultado!DJ317+PLANEL_GerCrit_Trim_Resultado!DJ329+PLANEL_GerCrit_Trim_Resultado!DJ341+PLANEL_GerCrit_Trim_Resultado!DJ353+PLANEL_GerCrit_Trim_Resultado!DJ365</f>
        <v>10074.974982</v>
      </c>
      <c r="CX21" s="24">
        <f>PLANEL_GerCrit_Trim_Resultado!DK281+PLANEL_GerCrit_Trim_Resultado!DK293+PLANEL_GerCrit_Trim_Resultado!DK305+PLANEL_GerCrit_Trim_Resultado!DK317+PLANEL_GerCrit_Trim_Resultado!DK329+PLANEL_GerCrit_Trim_Resultado!DK341+PLANEL_GerCrit_Trim_Resultado!DK353+PLANEL_GerCrit_Trim_Resultado!DK365</f>
        <v>10325.73659</v>
      </c>
      <c r="CY21" s="73">
        <f>PLANEL_GerCrit_Trim_Resultado!DL281+PLANEL_GerCrit_Trim_Resultado!DL293+PLANEL_GerCrit_Trim_Resultado!DL305+PLANEL_GerCrit_Trim_Resultado!DL317+PLANEL_GerCrit_Trim_Resultado!DL329+PLANEL_GerCrit_Trim_Resultado!DL341+PLANEL_GerCrit_Trim_Resultado!DL353+PLANEL_GerCrit_Trim_Resultado!DL365</f>
        <v>11665.555275000001</v>
      </c>
      <c r="CZ21" s="73">
        <f>PLANEL_GerCrit_Trim_Resultado!DM281+PLANEL_GerCrit_Trim_Resultado!DM293+PLANEL_GerCrit_Trim_Resultado!DM305+PLANEL_GerCrit_Trim_Resultado!DM317+PLANEL_GerCrit_Trim_Resultado!DM329+PLANEL_GerCrit_Trim_Resultado!DM341+PLANEL_GerCrit_Trim_Resultado!DM353+PLANEL_GerCrit_Trim_Resultado!DM365</f>
        <v>11587.289672999999</v>
      </c>
      <c r="DA21" s="73">
        <f>PLANEL_GerCrit_Trim_Resultado!DN281+PLANEL_GerCrit_Trim_Resultado!DN293+PLANEL_GerCrit_Trim_Resultado!DN305+PLANEL_GerCrit_Trim_Resultado!DN317+PLANEL_GerCrit_Trim_Resultado!DN329+PLANEL_GerCrit_Trim_Resultado!DN341+PLANEL_GerCrit_Trim_Resultado!DN353+PLANEL_GerCrit_Trim_Resultado!DN365</f>
        <v>11318.002914000001</v>
      </c>
      <c r="DB21" s="73">
        <f>PLANEL_GerCrit_Trim_Resultado!DO281+PLANEL_GerCrit_Trim_Resultado!DO293+PLANEL_GerCrit_Trim_Resultado!DO305+PLANEL_GerCrit_Trim_Resultado!DO317+PLANEL_GerCrit_Trim_Resultado!DO329+PLANEL_GerCrit_Trim_Resultado!DO341+PLANEL_GerCrit_Trim_Resultado!DO353+PLANEL_GerCrit_Trim_Resultado!DO365</f>
        <v>11587.289672999999</v>
      </c>
      <c r="DC21" s="24">
        <f>PLANEL_GerCrit_Trim_Resultado!DP281+PLANEL_GerCrit_Trim_Resultado!DP293+PLANEL_GerCrit_Trim_Resultado!DP305+PLANEL_GerCrit_Trim_Resultado!DP317+PLANEL_GerCrit_Trim_Resultado!DP329+PLANEL_GerCrit_Trim_Resultado!DP341+PLANEL_GerCrit_Trim_Resultado!DP353+PLANEL_GerCrit_Trim_Resultado!DP365</f>
        <v>12841.853713</v>
      </c>
      <c r="DD21" s="24">
        <f>PLANEL_GerCrit_Trim_Resultado!DQ281+PLANEL_GerCrit_Trim_Resultado!DQ293+PLANEL_GerCrit_Trim_Resultado!DQ305+PLANEL_GerCrit_Trim_Resultado!DQ317+PLANEL_GerCrit_Trim_Resultado!DQ329+PLANEL_GerCrit_Trim_Resultado!DQ341+PLANEL_GerCrit_Trim_Resultado!DQ353+PLANEL_GerCrit_Trim_Resultado!DQ365</f>
        <v>12755.696185000001</v>
      </c>
      <c r="DE21" s="24">
        <f>PLANEL_GerCrit_Trim_Resultado!DR281+PLANEL_GerCrit_Trim_Resultado!DR293+PLANEL_GerCrit_Trim_Resultado!DR305+PLANEL_GerCrit_Trim_Resultado!DR317+PLANEL_GerCrit_Trim_Resultado!DR329+PLANEL_GerCrit_Trim_Resultado!DR341+PLANEL_GerCrit_Trim_Resultado!DR353+PLANEL_GerCrit_Trim_Resultado!DR365</f>
        <v>12459.255846</v>
      </c>
      <c r="DF21" s="24">
        <f>PLANEL_GerCrit_Trim_Resultado!DS281+PLANEL_GerCrit_Trim_Resultado!DS293+PLANEL_GerCrit_Trim_Resultado!DS305+PLANEL_GerCrit_Trim_Resultado!DS317+PLANEL_GerCrit_Trim_Resultado!DS329+PLANEL_GerCrit_Trim_Resultado!DS341+PLANEL_GerCrit_Trim_Resultado!DS353+PLANEL_GerCrit_Trim_Resultado!DS365</f>
        <v>12755.696185000001</v>
      </c>
      <c r="DG21" s="24">
        <f>PLANEL_GerCrit_Trim_Resultado!DT281+PLANEL_GerCrit_Trim_Resultado!DT293+PLANEL_GerCrit_Trim_Resultado!DT305+PLANEL_GerCrit_Trim_Resultado!DT317+PLANEL_GerCrit_Trim_Resultado!DT329+PLANEL_GerCrit_Trim_Resultado!DT341+PLANEL_GerCrit_Trim_Resultado!DT353+PLANEL_GerCrit_Trim_Resultado!DT365</f>
        <v>14023.962599</v>
      </c>
      <c r="DH21" s="24">
        <f>PLANEL_GerCrit_Trim_Resultado!DU281+PLANEL_GerCrit_Trim_Resultado!DU293+PLANEL_GerCrit_Trim_Resultado!DU305+PLANEL_GerCrit_Trim_Resultado!DU317+PLANEL_GerCrit_Trim_Resultado!DU329+PLANEL_GerCrit_Trim_Resultado!DU341+PLANEL_GerCrit_Trim_Resultado!DU353+PLANEL_GerCrit_Trim_Resultado!DU365</f>
        <v>13929.874159999999</v>
      </c>
      <c r="DI21" s="24">
        <f>PLANEL_GerCrit_Trim_Resultado!DV281+PLANEL_GerCrit_Trim_Resultado!DV293+PLANEL_GerCrit_Trim_Resultado!DV305+PLANEL_GerCrit_Trim_Resultado!DV317+PLANEL_GerCrit_Trim_Resultado!DV329+PLANEL_GerCrit_Trim_Resultado!DV341+PLANEL_GerCrit_Trim_Resultado!DV353+PLANEL_GerCrit_Trim_Resultado!DV365</f>
        <v>13606.146113000001</v>
      </c>
      <c r="DJ21" s="24">
        <f>PLANEL_GerCrit_Trim_Resultado!DW281+PLANEL_GerCrit_Trim_Resultado!DW293+PLANEL_GerCrit_Trim_Resultado!DW305+PLANEL_GerCrit_Trim_Resultado!DW317+PLANEL_GerCrit_Trim_Resultado!DW329+PLANEL_GerCrit_Trim_Resultado!DW341+PLANEL_GerCrit_Trim_Resultado!DW353+PLANEL_GerCrit_Trim_Resultado!DW365</f>
        <v>13929.874159999999</v>
      </c>
      <c r="DK21" s="24">
        <f>PLANEL_GerCrit_Trim_Resultado!DX281+PLANEL_GerCrit_Trim_Resultado!DX293+PLANEL_GerCrit_Trim_Resultado!DX305+PLANEL_GerCrit_Trim_Resultado!DX317+PLANEL_GerCrit_Trim_Resultado!DX329+PLANEL_GerCrit_Trim_Resultado!DX341+PLANEL_GerCrit_Trim_Resultado!DX353+PLANEL_GerCrit_Trim_Resultado!DX365</f>
        <v>15202.286799000001</v>
      </c>
      <c r="DL21" s="24">
        <f>PLANEL_GerCrit_Trim_Resultado!DY281+PLANEL_GerCrit_Trim_Resultado!DY293+PLANEL_GerCrit_Trim_Resultado!DY305+PLANEL_GerCrit_Trim_Resultado!DY317+PLANEL_GerCrit_Trim_Resultado!DY329+PLANEL_GerCrit_Trim_Resultado!DY341+PLANEL_GerCrit_Trim_Resultado!DY353+PLANEL_GerCrit_Trim_Resultado!DY365</f>
        <v>15100.292841999999</v>
      </c>
      <c r="DM21" s="24">
        <f>PLANEL_GerCrit_Trim_Resultado!DZ281+PLANEL_GerCrit_Trim_Resultado!DZ293+PLANEL_GerCrit_Trim_Resultado!DZ305+PLANEL_GerCrit_Trim_Resultado!DZ317+PLANEL_GerCrit_Trim_Resultado!DZ329+PLANEL_GerCrit_Trim_Resultado!DZ341+PLANEL_GerCrit_Trim_Resultado!DZ353+PLANEL_GerCrit_Trim_Resultado!DZ365</f>
        <v>14749.364453</v>
      </c>
      <c r="DN21" s="24">
        <f>PLANEL_GerCrit_Trim_Resultado!EA281+PLANEL_GerCrit_Trim_Resultado!EA293+PLANEL_GerCrit_Trim_Resultado!EA305+PLANEL_GerCrit_Trim_Resultado!EA317+PLANEL_GerCrit_Trim_Resultado!EA329+PLANEL_GerCrit_Trim_Resultado!EA341+PLANEL_GerCrit_Trim_Resultado!EA353+PLANEL_GerCrit_Trim_Resultado!EA365</f>
        <v>15100.292841999999</v>
      </c>
      <c r="DO21" s="24">
        <f>PLANEL_GerCrit_Trim_Resultado!EB281+PLANEL_GerCrit_Trim_Resultado!EB293+PLANEL_GerCrit_Trim_Resultado!EB305+PLANEL_GerCrit_Trim_Resultado!EB317+PLANEL_GerCrit_Trim_Resultado!EB329+PLANEL_GerCrit_Trim_Resultado!EB341+PLANEL_GerCrit_Trim_Resultado!EB353+PLANEL_GerCrit_Trim_Resultado!EB365</f>
        <v>16399.497128000003</v>
      </c>
      <c r="DP21" s="24">
        <f>PLANEL_GerCrit_Trim_Resultado!EC281+PLANEL_GerCrit_Trim_Resultado!EC293+PLANEL_GerCrit_Trim_Resultado!EC305+PLANEL_GerCrit_Trim_Resultado!EC317+PLANEL_GerCrit_Trim_Resultado!EC329+PLANEL_GerCrit_Trim_Resultado!EC341+PLANEL_GerCrit_Trim_Resultado!EC353+PLANEL_GerCrit_Trim_Resultado!EC365</f>
        <v>16289.470944000001</v>
      </c>
      <c r="DQ21" s="24">
        <f>PLANEL_GerCrit_Trim_Resultado!ED281+PLANEL_GerCrit_Trim_Resultado!ED293+PLANEL_GerCrit_Trim_Resultado!ED305+PLANEL_GerCrit_Trim_Resultado!ED317+PLANEL_GerCrit_Trim_Resultado!ED329+PLANEL_GerCrit_Trim_Resultado!ED341+PLANEL_GerCrit_Trim_Resultado!ED353+PLANEL_GerCrit_Trim_Resultado!ED365</f>
        <v>15910.906245</v>
      </c>
      <c r="DR21" s="24">
        <f>PLANEL_GerCrit_Trim_Resultado!EE281+PLANEL_GerCrit_Trim_Resultado!EE293+PLANEL_GerCrit_Trim_Resultado!EE305+PLANEL_GerCrit_Trim_Resultado!EE317+PLANEL_GerCrit_Trim_Resultado!EE329+PLANEL_GerCrit_Trim_Resultado!EE341+PLANEL_GerCrit_Trim_Resultado!EE353+PLANEL_GerCrit_Trim_Resultado!EE365</f>
        <v>16289.470944000001</v>
      </c>
      <c r="DS21" s="24">
        <f>PLANEL_GerCrit_Trim_Resultado!EF281+PLANEL_GerCrit_Trim_Resultado!EF293+PLANEL_GerCrit_Trim_Resultado!EF305+PLANEL_GerCrit_Trim_Resultado!EF317+PLANEL_GerCrit_Trim_Resultado!EF329+PLANEL_GerCrit_Trim_Resultado!EF341+PLANEL_GerCrit_Trim_Resultado!EF353+PLANEL_GerCrit_Trim_Resultado!EF365</f>
        <v>17614.110071000003</v>
      </c>
      <c r="DT21" s="24">
        <f>PLANEL_GerCrit_Trim_Resultado!EG281+PLANEL_GerCrit_Trim_Resultado!EG293+PLANEL_GerCrit_Trim_Resultado!EG305+PLANEL_GerCrit_Trim_Resultado!EG317+PLANEL_GerCrit_Trim_Resultado!EG329+PLANEL_GerCrit_Trim_Resultado!EG341+PLANEL_GerCrit_Trim_Resultado!EG353+PLANEL_GerCrit_Trim_Resultado!EG365</f>
        <v>17495.934903000001</v>
      </c>
      <c r="DU21" s="24">
        <f>PLANEL_GerCrit_Trim_Resultado!EH281+PLANEL_GerCrit_Trim_Resultado!EH293+PLANEL_GerCrit_Trim_Resultado!EH305+PLANEL_GerCrit_Trim_Resultado!EH317+PLANEL_GerCrit_Trim_Resultado!EH329+PLANEL_GerCrit_Trim_Resultado!EH341+PLANEL_GerCrit_Trim_Resultado!EH353+PLANEL_GerCrit_Trim_Resultado!EH365</f>
        <v>17089.332175</v>
      </c>
      <c r="DV21" s="24">
        <f>PLANEL_GerCrit_Trim_Resultado!EI281+PLANEL_GerCrit_Trim_Resultado!EI293+PLANEL_GerCrit_Trim_Resultado!EI305+PLANEL_GerCrit_Trim_Resultado!EI317+PLANEL_GerCrit_Trim_Resultado!EI329+PLANEL_GerCrit_Trim_Resultado!EI341+PLANEL_GerCrit_Trim_Resultado!EI353+PLANEL_GerCrit_Trim_Resultado!EI365</f>
        <v>17495.934903000001</v>
      </c>
      <c r="DW21" s="24">
        <f>PLANEL_GerCrit_Trim_Resultado!EJ281+PLANEL_GerCrit_Trim_Resultado!EJ293+PLANEL_GerCrit_Trim_Resultado!EJ305+PLANEL_GerCrit_Trim_Resultado!EJ317+PLANEL_GerCrit_Trim_Resultado!EJ329+PLANEL_GerCrit_Trim_Resultado!EJ341+PLANEL_GerCrit_Trim_Resultado!EJ353+PLANEL_GerCrit_Trim_Resultado!EJ365</f>
        <v>18830.827518999999</v>
      </c>
      <c r="DX21" s="24">
        <f>PLANEL_GerCrit_Trim_Resultado!EK281+PLANEL_GerCrit_Trim_Resultado!EK293+PLANEL_GerCrit_Trim_Resultado!EK305+PLANEL_GerCrit_Trim_Resultado!EK317+PLANEL_GerCrit_Trim_Resultado!EK329+PLANEL_GerCrit_Trim_Resultado!EK341+PLANEL_GerCrit_Trim_Resultado!EK353+PLANEL_GerCrit_Trim_Resultado!EK365</f>
        <v>18704.489247999998</v>
      </c>
      <c r="DY21" s="24">
        <f>PLANEL_GerCrit_Trim_Resultado!EL281+PLANEL_GerCrit_Trim_Resultado!EL293+PLANEL_GerCrit_Trim_Resultado!EL305+PLANEL_GerCrit_Trim_Resultado!EL317+PLANEL_GerCrit_Trim_Resultado!EL329+PLANEL_GerCrit_Trim_Resultado!EL341+PLANEL_GerCrit_Trim_Resultado!EL353+PLANEL_GerCrit_Trim_Resultado!EL365</f>
        <v>18269.799911000002</v>
      </c>
      <c r="DZ21" s="24">
        <f>PLANEL_GerCrit_Trim_Resultado!EM281+PLANEL_GerCrit_Trim_Resultado!EM293+PLANEL_GerCrit_Trim_Resultado!EM305+PLANEL_GerCrit_Trim_Resultado!EM317+PLANEL_GerCrit_Trim_Resultado!EM329+PLANEL_GerCrit_Trim_Resultado!EM341+PLANEL_GerCrit_Trim_Resultado!EM353+PLANEL_GerCrit_Trim_Resultado!EM365</f>
        <v>18704.489247999998</v>
      </c>
      <c r="EA21" s="24">
        <f>PLANEL_GerCrit_Trim_Resultado!EN281+PLANEL_GerCrit_Trim_Resultado!EN293+PLANEL_GerCrit_Trim_Resultado!EN305+PLANEL_GerCrit_Trim_Resultado!EN317+PLANEL_GerCrit_Trim_Resultado!EN329+PLANEL_GerCrit_Trim_Resultado!EN341+PLANEL_GerCrit_Trim_Resultado!EN353+PLANEL_GerCrit_Trim_Resultado!EN365</f>
        <v>20033.211144000001</v>
      </c>
      <c r="EB21" s="24">
        <f>PLANEL_GerCrit_Trim_Resultado!EO281+PLANEL_GerCrit_Trim_Resultado!EO293+PLANEL_GerCrit_Trim_Resultado!EO305+PLANEL_GerCrit_Trim_Resultado!EO317+PLANEL_GerCrit_Trim_Resultado!EO329+PLANEL_GerCrit_Trim_Resultado!EO341+PLANEL_GerCrit_Trim_Resultado!EO353+PLANEL_GerCrit_Trim_Resultado!EO365</f>
        <v>19898.805936999997</v>
      </c>
      <c r="EC21" s="24">
        <f>PLANEL_GerCrit_Trim_Resultado!EP281+PLANEL_GerCrit_Trim_Resultado!EP293+PLANEL_GerCrit_Trim_Resultado!EP305+PLANEL_GerCrit_Trim_Resultado!EP317+PLANEL_GerCrit_Trim_Resultado!EP329+PLANEL_GerCrit_Trim_Resultado!EP341+PLANEL_GerCrit_Trim_Resultado!EP353+PLANEL_GerCrit_Trim_Resultado!EP365</f>
        <v>19436.360871999997</v>
      </c>
      <c r="ED21" s="24">
        <f>PLANEL_GerCrit_Trim_Resultado!EQ281+PLANEL_GerCrit_Trim_Resultado!EQ293+PLANEL_GerCrit_Trim_Resultado!EQ305+PLANEL_GerCrit_Trim_Resultado!EQ317+PLANEL_GerCrit_Trim_Resultado!EQ329+PLANEL_GerCrit_Trim_Resultado!EQ341+PLANEL_GerCrit_Trim_Resultado!EQ353+PLANEL_GerCrit_Trim_Resultado!EQ365</f>
        <v>19898.805936999997</v>
      </c>
      <c r="EE21" s="24">
        <f>PLANEL_GerCrit_Trim_Resultado!ER281+PLANEL_GerCrit_Trim_Resultado!ER293+PLANEL_GerCrit_Trim_Resultado!ER305+PLANEL_GerCrit_Trim_Resultado!ER317+PLANEL_GerCrit_Trim_Resultado!ER329+PLANEL_GerCrit_Trim_Resultado!ER341+PLANEL_GerCrit_Trim_Resultado!ER353+PLANEL_GerCrit_Trim_Resultado!ER365</f>
        <v>21367.933499999999</v>
      </c>
      <c r="EF21" s="24">
        <f>PLANEL_GerCrit_Trim_Resultado!ES281+PLANEL_GerCrit_Trim_Resultado!ES293+PLANEL_GerCrit_Trim_Resultado!ES305+PLANEL_GerCrit_Trim_Resultado!ES317+PLANEL_GerCrit_Trim_Resultado!ES329+PLANEL_GerCrit_Trim_Resultado!ES341+PLANEL_GerCrit_Trim_Resultado!ES353+PLANEL_GerCrit_Trim_Resultado!ES365</f>
        <v>21224.573479999999</v>
      </c>
      <c r="EG21" s="24">
        <f>PLANEL_GerCrit_Trim_Resultado!ET281+PLANEL_GerCrit_Trim_Resultado!ET293+PLANEL_GerCrit_Trim_Resultado!ET305+PLANEL_GerCrit_Trim_Resultado!ET317+PLANEL_GerCrit_Trim_Resultado!ET329+PLANEL_GerCrit_Trim_Resultado!ET341+PLANEL_GerCrit_Trim_Resultado!ET353+PLANEL_GerCrit_Trim_Resultado!ET365</f>
        <v>20731.317790000001</v>
      </c>
      <c r="EH21" s="24">
        <f>PLANEL_GerCrit_Trim_Resultado!EU281+PLANEL_GerCrit_Trim_Resultado!EU293+PLANEL_GerCrit_Trim_Resultado!EU305+PLANEL_GerCrit_Trim_Resultado!EU317+PLANEL_GerCrit_Trim_Resultado!EU329+PLANEL_GerCrit_Trim_Resultado!EU341+PLANEL_GerCrit_Trim_Resultado!EU353+PLANEL_GerCrit_Trim_Resultado!EU365</f>
        <v>21224.573479999999</v>
      </c>
      <c r="EI21" s="24">
        <f>PLANEL_GerCrit_Trim_Resultado!EV281+PLANEL_GerCrit_Trim_Resultado!EV293+PLANEL_GerCrit_Trim_Resultado!EV305+PLANEL_GerCrit_Trim_Resultado!EV317+PLANEL_GerCrit_Trim_Resultado!EV329+PLANEL_GerCrit_Trim_Resultado!EV341+PLANEL_GerCrit_Trim_Resultado!EV353+PLANEL_GerCrit_Trim_Resultado!EV365</f>
        <v>22640.998919999998</v>
      </c>
      <c r="EJ21" s="24">
        <f>PLANEL_GerCrit_Trim_Resultado!EW281+PLANEL_GerCrit_Trim_Resultado!EW293+PLANEL_GerCrit_Trim_Resultado!EW305+PLANEL_GerCrit_Trim_Resultado!EW317+PLANEL_GerCrit_Trim_Resultado!EW329+PLANEL_GerCrit_Trim_Resultado!EW341+PLANEL_GerCrit_Trim_Resultado!EW353+PLANEL_GerCrit_Trim_Resultado!EW365</f>
        <v>22489.097750000001</v>
      </c>
      <c r="EK21" s="24">
        <f>PLANEL_GerCrit_Trim_Resultado!EX281+PLANEL_GerCrit_Trim_Resultado!EX293+PLANEL_GerCrit_Trim_Resultado!EX305+PLANEL_GerCrit_Trim_Resultado!EX317+PLANEL_GerCrit_Trim_Resultado!EX329+PLANEL_GerCrit_Trim_Resultado!EX341+PLANEL_GerCrit_Trim_Resultado!EX353+PLANEL_GerCrit_Trim_Resultado!EX365</f>
        <v>21966.454720000002</v>
      </c>
      <c r="EL21" s="24">
        <f>PLANEL_GerCrit_Trim_Resultado!EY281+PLANEL_GerCrit_Trim_Resultado!EY293+PLANEL_GerCrit_Trim_Resultado!EY305+PLANEL_GerCrit_Trim_Resultado!EY317+PLANEL_GerCrit_Trim_Resultado!EY329+PLANEL_GerCrit_Trim_Resultado!EY341+PLANEL_GerCrit_Trim_Resultado!EY353+PLANEL_GerCrit_Trim_Resultado!EY365</f>
        <v>22489.097750000001</v>
      </c>
      <c r="EM21" s="24">
        <f>PLANEL_GerCrit_Trim_Resultado!EZ281+PLANEL_GerCrit_Trim_Resultado!EZ293+PLANEL_GerCrit_Trim_Resultado!EZ305+PLANEL_GerCrit_Trim_Resultado!EZ317+PLANEL_GerCrit_Trim_Resultado!EZ329+PLANEL_GerCrit_Trim_Resultado!EZ341+PLANEL_GerCrit_Trim_Resultado!EZ353+PLANEL_GerCrit_Trim_Resultado!EZ365</f>
        <v>23882.746370000001</v>
      </c>
      <c r="EN21" s="24">
        <f>PLANEL_GerCrit_Trim_Resultado!FA281+PLANEL_GerCrit_Trim_Resultado!FA293+PLANEL_GerCrit_Trim_Resultado!FA305+PLANEL_GerCrit_Trim_Resultado!FA317+PLANEL_GerCrit_Trim_Resultado!FA329+PLANEL_GerCrit_Trim_Resultado!FA341+PLANEL_GerCrit_Trim_Resultado!FA353+PLANEL_GerCrit_Trim_Resultado!FA365</f>
        <v>23722.514170000002</v>
      </c>
      <c r="EO21" s="24">
        <f>PLANEL_GerCrit_Trim_Resultado!FB281+PLANEL_GerCrit_Trim_Resultado!FB293+PLANEL_GerCrit_Trim_Resultado!FB305+PLANEL_GerCrit_Trim_Resultado!FB317+PLANEL_GerCrit_Trim_Resultado!FB329+PLANEL_GerCrit_Trim_Resultado!FB341+PLANEL_GerCrit_Trim_Resultado!FB353+PLANEL_GerCrit_Trim_Resultado!FB365</f>
        <v>23171.206729999998</v>
      </c>
      <c r="EP21" s="24">
        <f>PLANEL_GerCrit_Trim_Resultado!FC281+PLANEL_GerCrit_Trim_Resultado!FC293+PLANEL_GerCrit_Trim_Resultado!FC305+PLANEL_GerCrit_Trim_Resultado!FC317+PLANEL_GerCrit_Trim_Resultado!FC329+PLANEL_GerCrit_Trim_Resultado!FC341+PLANEL_GerCrit_Trim_Resultado!FC353+PLANEL_GerCrit_Trim_Resultado!FC365</f>
        <v>23722.514170000002</v>
      </c>
    </row>
    <row r="22" spans="2:146" x14ac:dyDescent="0.25">
      <c r="B22" s="23" t="s">
        <v>54</v>
      </c>
      <c r="C22" s="24">
        <f>PLANEL_GerCrit_Trim_Resultado!P197+PLANEL_GerCrit_Trim_Resultado!P209+PLANEL_GerCrit_Trim_Resultado!P221+PLANEL_GerCrit_Trim_Resultado!P233</f>
        <v>0</v>
      </c>
      <c r="D22" s="24">
        <f>PLANEL_GerCrit_Trim_Resultado!Q197+PLANEL_GerCrit_Trim_Resultado!Q209+PLANEL_GerCrit_Trim_Resultado!Q221+PLANEL_GerCrit_Trim_Resultado!Q233</f>
        <v>0</v>
      </c>
      <c r="E22" s="24">
        <f>PLANEL_GerCrit_Trim_Resultado!R197+PLANEL_GerCrit_Trim_Resultado!R209+PLANEL_GerCrit_Trim_Resultado!R221+PLANEL_GerCrit_Trim_Resultado!R233</f>
        <v>0</v>
      </c>
      <c r="F22" s="24">
        <f>PLANEL_GerCrit_Trim_Resultado!S197+PLANEL_GerCrit_Trim_Resultado!S209+PLANEL_GerCrit_Trim_Resultado!S221+PLANEL_GerCrit_Trim_Resultado!S233</f>
        <v>0</v>
      </c>
      <c r="G22" s="24">
        <f>PLANEL_GerCrit_Trim_Resultado!T197+PLANEL_GerCrit_Trim_Resultado!T209+PLANEL_GerCrit_Trim_Resultado!T221+PLANEL_GerCrit_Trim_Resultado!T233</f>
        <v>0</v>
      </c>
      <c r="H22" s="24">
        <f>PLANEL_GerCrit_Trim_Resultado!U197+PLANEL_GerCrit_Trim_Resultado!U209+PLANEL_GerCrit_Trim_Resultado!U221+PLANEL_GerCrit_Trim_Resultado!U233</f>
        <v>0</v>
      </c>
      <c r="I22" s="24">
        <f>PLANEL_GerCrit_Trim_Resultado!V197+PLANEL_GerCrit_Trim_Resultado!V209+PLANEL_GerCrit_Trim_Resultado!V221+PLANEL_GerCrit_Trim_Resultado!V233</f>
        <v>0</v>
      </c>
      <c r="J22" s="24">
        <f>PLANEL_GerCrit_Trim_Resultado!W197+PLANEL_GerCrit_Trim_Resultado!W209+PLANEL_GerCrit_Trim_Resultado!W221+PLANEL_GerCrit_Trim_Resultado!W233</f>
        <v>0</v>
      </c>
      <c r="K22" s="24">
        <f>PLANEL_GerCrit_Trim_Resultado!X197+PLANEL_GerCrit_Trim_Resultado!X209+PLANEL_GerCrit_Trim_Resultado!X221+PLANEL_GerCrit_Trim_Resultado!X233</f>
        <v>0</v>
      </c>
      <c r="L22" s="24">
        <f>PLANEL_GerCrit_Trim_Resultado!Y197+PLANEL_GerCrit_Trim_Resultado!Y209+PLANEL_GerCrit_Trim_Resultado!Y221+PLANEL_GerCrit_Trim_Resultado!Y233</f>
        <v>0</v>
      </c>
      <c r="M22" s="24">
        <f>PLANEL_GerCrit_Trim_Resultado!Z197+PLANEL_GerCrit_Trim_Resultado!Z209+PLANEL_GerCrit_Trim_Resultado!Z221+PLANEL_GerCrit_Trim_Resultado!Z233</f>
        <v>0</v>
      </c>
      <c r="N22" s="24">
        <f>PLANEL_GerCrit_Trim_Resultado!AA197+PLANEL_GerCrit_Trim_Resultado!AA209+PLANEL_GerCrit_Trim_Resultado!AA221+PLANEL_GerCrit_Trim_Resultado!AA233</f>
        <v>0</v>
      </c>
      <c r="O22" s="24">
        <f>PLANEL_GerCrit_Trim_Resultado!AB197+PLANEL_GerCrit_Trim_Resultado!AB209+PLANEL_GerCrit_Trim_Resultado!AB221+PLANEL_GerCrit_Trim_Resultado!AB233</f>
        <v>0</v>
      </c>
      <c r="P22" s="24">
        <f>PLANEL_GerCrit_Trim_Resultado!AC197+PLANEL_GerCrit_Trim_Resultado!AC209+PLANEL_GerCrit_Trim_Resultado!AC221+PLANEL_GerCrit_Trim_Resultado!AC233</f>
        <v>0</v>
      </c>
      <c r="Q22" s="24">
        <f>PLANEL_GerCrit_Trim_Resultado!AD197+PLANEL_GerCrit_Trim_Resultado!AD209+PLANEL_GerCrit_Trim_Resultado!AD221+PLANEL_GerCrit_Trim_Resultado!AD233</f>
        <v>0</v>
      </c>
      <c r="R22" s="24">
        <f>PLANEL_GerCrit_Trim_Resultado!AE197+PLANEL_GerCrit_Trim_Resultado!AE209+PLANEL_GerCrit_Trim_Resultado!AE221+PLANEL_GerCrit_Trim_Resultado!AE233</f>
        <v>0</v>
      </c>
      <c r="S22" s="24">
        <f>PLANEL_GerCrit_Trim_Resultado!AF197+PLANEL_GerCrit_Trim_Resultado!AF209+PLANEL_GerCrit_Trim_Resultado!AF221+PLANEL_GerCrit_Trim_Resultado!AF233</f>
        <v>0</v>
      </c>
      <c r="T22" s="24">
        <f>PLANEL_GerCrit_Trim_Resultado!AG197+PLANEL_GerCrit_Trim_Resultado!AG209+PLANEL_GerCrit_Trim_Resultado!AG221+PLANEL_GerCrit_Trim_Resultado!AG233</f>
        <v>0</v>
      </c>
      <c r="U22" s="24">
        <f>PLANEL_GerCrit_Trim_Resultado!AH197+PLANEL_GerCrit_Trim_Resultado!AH209+PLANEL_GerCrit_Trim_Resultado!AH221+PLANEL_GerCrit_Trim_Resultado!AH233</f>
        <v>0</v>
      </c>
      <c r="V22" s="24">
        <f>PLANEL_GerCrit_Trim_Resultado!AI197+PLANEL_GerCrit_Trim_Resultado!AI209+PLANEL_GerCrit_Trim_Resultado!AI221+PLANEL_GerCrit_Trim_Resultado!AI233</f>
        <v>0</v>
      </c>
      <c r="W22" s="24">
        <f>PLANEL_GerCrit_Trim_Resultado!AJ197+PLANEL_GerCrit_Trim_Resultado!AJ209+PLANEL_GerCrit_Trim_Resultado!AJ221+PLANEL_GerCrit_Trim_Resultado!AJ233</f>
        <v>0</v>
      </c>
      <c r="X22" s="24">
        <f>PLANEL_GerCrit_Trim_Resultado!AK197+PLANEL_GerCrit_Trim_Resultado!AK209+PLANEL_GerCrit_Trim_Resultado!AK221+PLANEL_GerCrit_Trim_Resultado!AK233</f>
        <v>0</v>
      </c>
      <c r="Y22" s="24">
        <f>PLANEL_GerCrit_Trim_Resultado!AL197+PLANEL_GerCrit_Trim_Resultado!AL209+PLANEL_GerCrit_Trim_Resultado!AL221+PLANEL_GerCrit_Trim_Resultado!AL233</f>
        <v>0</v>
      </c>
      <c r="Z22" s="24">
        <f>PLANEL_GerCrit_Trim_Resultado!AM197+PLANEL_GerCrit_Trim_Resultado!AM209+PLANEL_GerCrit_Trim_Resultado!AM221+PLANEL_GerCrit_Trim_Resultado!AM233</f>
        <v>0</v>
      </c>
      <c r="AA22" s="24">
        <f>PLANEL_GerCrit_Trim_Resultado!AN197+PLANEL_GerCrit_Trim_Resultado!AN209+PLANEL_GerCrit_Trim_Resultado!AN221+PLANEL_GerCrit_Trim_Resultado!AN233</f>
        <v>0</v>
      </c>
      <c r="AB22" s="24">
        <f>PLANEL_GerCrit_Trim_Resultado!AO197+PLANEL_GerCrit_Trim_Resultado!AO209+PLANEL_GerCrit_Trim_Resultado!AO221+PLANEL_GerCrit_Trim_Resultado!AO233</f>
        <v>0</v>
      </c>
      <c r="AC22" s="24">
        <f>PLANEL_GerCrit_Trim_Resultado!AP197+PLANEL_GerCrit_Trim_Resultado!AP209+PLANEL_GerCrit_Trim_Resultado!AP221+PLANEL_GerCrit_Trim_Resultado!AP233</f>
        <v>0</v>
      </c>
      <c r="AD22" s="24">
        <f>PLANEL_GerCrit_Trim_Resultado!AQ197+PLANEL_GerCrit_Trim_Resultado!AQ209+PLANEL_GerCrit_Trim_Resultado!AQ221+PLANEL_GerCrit_Trim_Resultado!AQ233</f>
        <v>0</v>
      </c>
      <c r="AE22" s="24">
        <f>PLANEL_GerCrit_Trim_Resultado!AR197+PLANEL_GerCrit_Trim_Resultado!AR209+PLANEL_GerCrit_Trim_Resultado!AR221+PLANEL_GerCrit_Trim_Resultado!AR233</f>
        <v>0</v>
      </c>
      <c r="AF22" s="24">
        <f>PLANEL_GerCrit_Trim_Resultado!AS197+PLANEL_GerCrit_Trim_Resultado!AS209+PLANEL_GerCrit_Trim_Resultado!AS221+PLANEL_GerCrit_Trim_Resultado!AS233</f>
        <v>0</v>
      </c>
      <c r="AG22" s="24">
        <f>PLANEL_GerCrit_Trim_Resultado!AT197+PLANEL_GerCrit_Trim_Resultado!AT209+PLANEL_GerCrit_Trim_Resultado!AT221+PLANEL_GerCrit_Trim_Resultado!AT233</f>
        <v>0</v>
      </c>
      <c r="AH22" s="24">
        <f>PLANEL_GerCrit_Trim_Resultado!AU197+PLANEL_GerCrit_Trim_Resultado!AU209+PLANEL_GerCrit_Trim_Resultado!AU221+PLANEL_GerCrit_Trim_Resultado!AU233</f>
        <v>0</v>
      </c>
      <c r="AI22" s="24">
        <f>PLANEL_GerCrit_Trim_Resultado!AV197+PLANEL_GerCrit_Trim_Resultado!AV209+PLANEL_GerCrit_Trim_Resultado!AV221+PLANEL_GerCrit_Trim_Resultado!AV233</f>
        <v>0</v>
      </c>
      <c r="AJ22" s="24">
        <f>PLANEL_GerCrit_Trim_Resultado!AW197+PLANEL_GerCrit_Trim_Resultado!AW209+PLANEL_GerCrit_Trim_Resultado!AW221+PLANEL_GerCrit_Trim_Resultado!AW233</f>
        <v>0</v>
      </c>
      <c r="AK22" s="24">
        <f>PLANEL_GerCrit_Trim_Resultado!AX197+PLANEL_GerCrit_Trim_Resultado!AX209+PLANEL_GerCrit_Trim_Resultado!AX221+PLANEL_GerCrit_Trim_Resultado!AX233</f>
        <v>0</v>
      </c>
      <c r="AL22" s="24">
        <f>PLANEL_GerCrit_Trim_Resultado!AY197+PLANEL_GerCrit_Trim_Resultado!AY209+PLANEL_GerCrit_Trim_Resultado!AY221+PLANEL_GerCrit_Trim_Resultado!AY233</f>
        <v>0</v>
      </c>
      <c r="AM22" s="24">
        <f>PLANEL_GerCrit_Trim_Resultado!AZ197+PLANEL_GerCrit_Trim_Resultado!AZ209+PLANEL_GerCrit_Trim_Resultado!AZ221+PLANEL_GerCrit_Trim_Resultado!AZ233</f>
        <v>0</v>
      </c>
      <c r="AN22" s="24">
        <f>PLANEL_GerCrit_Trim_Resultado!BA197+PLANEL_GerCrit_Trim_Resultado!BA209+PLANEL_GerCrit_Trim_Resultado!BA221+PLANEL_GerCrit_Trim_Resultado!BA233</f>
        <v>0</v>
      </c>
      <c r="AO22" s="24">
        <f>PLANEL_GerCrit_Trim_Resultado!BB197+PLANEL_GerCrit_Trim_Resultado!BB209+PLANEL_GerCrit_Trim_Resultado!BB221+PLANEL_GerCrit_Trim_Resultado!BB233</f>
        <v>0</v>
      </c>
      <c r="AP22" s="24">
        <f>PLANEL_GerCrit_Trim_Resultado!BC197+PLANEL_GerCrit_Trim_Resultado!BC209+PLANEL_GerCrit_Trim_Resultado!BC221+PLANEL_GerCrit_Trim_Resultado!BC233</f>
        <v>0</v>
      </c>
      <c r="AQ22" s="24">
        <f>PLANEL_GerCrit_Trim_Resultado!BD197+PLANEL_GerCrit_Trim_Resultado!BD209+PLANEL_GerCrit_Trim_Resultado!BD221+PLANEL_GerCrit_Trim_Resultado!BD233</f>
        <v>0</v>
      </c>
      <c r="AR22" s="24">
        <f>PLANEL_GerCrit_Trim_Resultado!BE197+PLANEL_GerCrit_Trim_Resultado!BE209+PLANEL_GerCrit_Trim_Resultado!BE221+PLANEL_GerCrit_Trim_Resultado!BE233</f>
        <v>0</v>
      </c>
      <c r="AS22" s="24">
        <f>PLANEL_GerCrit_Trim_Resultado!BF197+PLANEL_GerCrit_Trim_Resultado!BF209+PLANEL_GerCrit_Trim_Resultado!BF221+PLANEL_GerCrit_Trim_Resultado!BF233</f>
        <v>0</v>
      </c>
      <c r="AT22" s="24">
        <f>PLANEL_GerCrit_Trim_Resultado!BG197+PLANEL_GerCrit_Trim_Resultado!BG209+PLANEL_GerCrit_Trim_Resultado!BG221+PLANEL_GerCrit_Trim_Resultado!BG233</f>
        <v>0</v>
      </c>
      <c r="AU22" s="24">
        <f>PLANEL_GerCrit_Trim_Resultado!BH197+PLANEL_GerCrit_Trim_Resultado!BH209+PLANEL_GerCrit_Trim_Resultado!BH221+PLANEL_GerCrit_Trim_Resultado!BH233</f>
        <v>0</v>
      </c>
      <c r="AV22" s="24">
        <f>PLANEL_GerCrit_Trim_Resultado!BI197+PLANEL_GerCrit_Trim_Resultado!BI209+PLANEL_GerCrit_Trim_Resultado!BI221+PLANEL_GerCrit_Trim_Resultado!BI233</f>
        <v>0</v>
      </c>
      <c r="AW22" s="24">
        <f>PLANEL_GerCrit_Trim_Resultado!BJ197+PLANEL_GerCrit_Trim_Resultado!BJ209+PLANEL_GerCrit_Trim_Resultado!BJ221+PLANEL_GerCrit_Trim_Resultado!BJ233</f>
        <v>0</v>
      </c>
      <c r="AX22" s="24">
        <f>PLANEL_GerCrit_Trim_Resultado!BK197+PLANEL_GerCrit_Trim_Resultado!BK209+PLANEL_GerCrit_Trim_Resultado!BK221+PLANEL_GerCrit_Trim_Resultado!BK233</f>
        <v>0</v>
      </c>
      <c r="AY22" s="24">
        <f>PLANEL_GerCrit_Trim_Resultado!BL197+PLANEL_GerCrit_Trim_Resultado!BL209+PLANEL_GerCrit_Trim_Resultado!BL221+PLANEL_GerCrit_Trim_Resultado!BL233</f>
        <v>0</v>
      </c>
      <c r="AZ22" s="24">
        <f>PLANEL_GerCrit_Trim_Resultado!BM197+PLANEL_GerCrit_Trim_Resultado!BM209+PLANEL_GerCrit_Trim_Resultado!BM221+PLANEL_GerCrit_Trim_Resultado!BM233</f>
        <v>0</v>
      </c>
      <c r="BA22" s="24">
        <f>PLANEL_GerCrit_Trim_Resultado!BN197+PLANEL_GerCrit_Trim_Resultado!BN209+PLANEL_GerCrit_Trim_Resultado!BN221+PLANEL_GerCrit_Trim_Resultado!BN233</f>
        <v>0</v>
      </c>
      <c r="BB22" s="24">
        <f>PLANEL_GerCrit_Trim_Resultado!BO197+PLANEL_GerCrit_Trim_Resultado!BO209+PLANEL_GerCrit_Trim_Resultado!BO221+PLANEL_GerCrit_Trim_Resultado!BO233</f>
        <v>0</v>
      </c>
      <c r="BC22" s="24">
        <f>PLANEL_GerCrit_Trim_Resultado!BP197+PLANEL_GerCrit_Trim_Resultado!BP209+PLANEL_GerCrit_Trim_Resultado!BP221+PLANEL_GerCrit_Trim_Resultado!BP233</f>
        <v>0</v>
      </c>
      <c r="BD22" s="24">
        <f>PLANEL_GerCrit_Trim_Resultado!BQ197+PLANEL_GerCrit_Trim_Resultado!BQ209+PLANEL_GerCrit_Trim_Resultado!BQ221+PLANEL_GerCrit_Trim_Resultado!BQ233</f>
        <v>0</v>
      </c>
      <c r="BE22" s="24">
        <f>PLANEL_GerCrit_Trim_Resultado!BR197+PLANEL_GerCrit_Trim_Resultado!BR209+PLANEL_GerCrit_Trim_Resultado!BR221+PLANEL_GerCrit_Trim_Resultado!BR233</f>
        <v>0</v>
      </c>
      <c r="BF22" s="24">
        <f>PLANEL_GerCrit_Trim_Resultado!BS197+PLANEL_GerCrit_Trim_Resultado!BS209+PLANEL_GerCrit_Trim_Resultado!BS221+PLANEL_GerCrit_Trim_Resultado!BS233</f>
        <v>0</v>
      </c>
      <c r="BG22" s="24">
        <f>PLANEL_GerCrit_Trim_Resultado!BT197+PLANEL_GerCrit_Trim_Resultado!BT209+PLANEL_GerCrit_Trim_Resultado!BT221+PLANEL_GerCrit_Trim_Resultado!BT233</f>
        <v>0</v>
      </c>
      <c r="BH22" s="24">
        <f>PLANEL_GerCrit_Trim_Resultado!BU197+PLANEL_GerCrit_Trim_Resultado!BU209+PLANEL_GerCrit_Trim_Resultado!BU221+PLANEL_GerCrit_Trim_Resultado!BU233</f>
        <v>0</v>
      </c>
      <c r="BI22" s="24">
        <f>PLANEL_GerCrit_Trim_Resultado!BV197+PLANEL_GerCrit_Trim_Resultado!BV209+PLANEL_GerCrit_Trim_Resultado!BV221+PLANEL_GerCrit_Trim_Resultado!BV233</f>
        <v>0</v>
      </c>
      <c r="BJ22" s="24">
        <f>PLANEL_GerCrit_Trim_Resultado!BW197+PLANEL_GerCrit_Trim_Resultado!BW209+PLANEL_GerCrit_Trim_Resultado!BW221+PLANEL_GerCrit_Trim_Resultado!BW233</f>
        <v>0</v>
      </c>
      <c r="BK22" s="24">
        <f>PLANEL_GerCrit_Trim_Resultado!BX197+PLANEL_GerCrit_Trim_Resultado!BX209+PLANEL_GerCrit_Trim_Resultado!BX221+PLANEL_GerCrit_Trim_Resultado!BX233</f>
        <v>0</v>
      </c>
      <c r="BL22" s="24">
        <f>PLANEL_GerCrit_Trim_Resultado!BY197+PLANEL_GerCrit_Trim_Resultado!BY209+PLANEL_GerCrit_Trim_Resultado!BY221+PLANEL_GerCrit_Trim_Resultado!BY233</f>
        <v>0</v>
      </c>
      <c r="BM22" s="24">
        <f>PLANEL_GerCrit_Trim_Resultado!BZ197+PLANEL_GerCrit_Trim_Resultado!BZ209+PLANEL_GerCrit_Trim_Resultado!BZ221+PLANEL_GerCrit_Trim_Resultado!BZ233</f>
        <v>0</v>
      </c>
      <c r="BN22" s="24">
        <f>PLANEL_GerCrit_Trim_Resultado!CA197+PLANEL_GerCrit_Trim_Resultado!CA209+PLANEL_GerCrit_Trim_Resultado!CA221+PLANEL_GerCrit_Trim_Resultado!CA233</f>
        <v>0</v>
      </c>
      <c r="BO22" s="24">
        <f>PLANEL_GerCrit_Trim_Resultado!CB197+PLANEL_GerCrit_Trim_Resultado!CB209+PLANEL_GerCrit_Trim_Resultado!CB221+PLANEL_GerCrit_Trim_Resultado!CB233</f>
        <v>0</v>
      </c>
      <c r="BP22" s="24">
        <f>PLANEL_GerCrit_Trim_Resultado!CC197+PLANEL_GerCrit_Trim_Resultado!CC209+PLANEL_GerCrit_Trim_Resultado!CC221+PLANEL_GerCrit_Trim_Resultado!CC233</f>
        <v>0</v>
      </c>
      <c r="BQ22" s="24">
        <f>PLANEL_GerCrit_Trim_Resultado!CD197+PLANEL_GerCrit_Trim_Resultado!CD209+PLANEL_GerCrit_Trim_Resultado!CD221+PLANEL_GerCrit_Trim_Resultado!CD233</f>
        <v>0</v>
      </c>
      <c r="BR22" s="24">
        <f>PLANEL_GerCrit_Trim_Resultado!CE197+PLANEL_GerCrit_Trim_Resultado!CE209+PLANEL_GerCrit_Trim_Resultado!CE221+PLANEL_GerCrit_Trim_Resultado!CE233</f>
        <v>0</v>
      </c>
      <c r="BS22" s="24">
        <f>PLANEL_GerCrit_Trim_Resultado!CF197+PLANEL_GerCrit_Trim_Resultado!CF209+PLANEL_GerCrit_Trim_Resultado!CF221+PLANEL_GerCrit_Trim_Resultado!CF233</f>
        <v>0</v>
      </c>
      <c r="BT22" s="24">
        <f>PLANEL_GerCrit_Trim_Resultado!CG197+PLANEL_GerCrit_Trim_Resultado!CG209+PLANEL_GerCrit_Trim_Resultado!CG221+PLANEL_GerCrit_Trim_Resultado!CG233</f>
        <v>0</v>
      </c>
      <c r="BU22" s="24">
        <f>PLANEL_GerCrit_Trim_Resultado!CH197+PLANEL_GerCrit_Trim_Resultado!CH209+PLANEL_GerCrit_Trim_Resultado!CH221+PLANEL_GerCrit_Trim_Resultado!CH233</f>
        <v>0</v>
      </c>
      <c r="BV22" s="24">
        <f>PLANEL_GerCrit_Trim_Resultado!CI197+PLANEL_GerCrit_Trim_Resultado!CI209+PLANEL_GerCrit_Trim_Resultado!CI221+PLANEL_GerCrit_Trim_Resultado!CI233</f>
        <v>0</v>
      </c>
      <c r="BW22" s="24">
        <f>PLANEL_GerCrit_Trim_Resultado!CJ197+PLANEL_GerCrit_Trim_Resultado!CJ209+PLANEL_GerCrit_Trim_Resultado!CJ221+PLANEL_GerCrit_Trim_Resultado!CJ233</f>
        <v>0</v>
      </c>
      <c r="BX22" s="24">
        <f>PLANEL_GerCrit_Trim_Resultado!CK197+PLANEL_GerCrit_Trim_Resultado!CK209+PLANEL_GerCrit_Trim_Resultado!CK221+PLANEL_GerCrit_Trim_Resultado!CK233</f>
        <v>0</v>
      </c>
      <c r="BY22" s="24">
        <f>PLANEL_GerCrit_Trim_Resultado!CL197+PLANEL_GerCrit_Trim_Resultado!CL209+PLANEL_GerCrit_Trim_Resultado!CL221+PLANEL_GerCrit_Trim_Resultado!CL233</f>
        <v>0</v>
      </c>
      <c r="BZ22" s="24">
        <f>PLANEL_GerCrit_Trim_Resultado!CM197+PLANEL_GerCrit_Trim_Resultado!CM209+PLANEL_GerCrit_Trim_Resultado!CM221+PLANEL_GerCrit_Trim_Resultado!CM233</f>
        <v>0</v>
      </c>
      <c r="CA22" s="24">
        <f>PLANEL_GerCrit_Trim_Resultado!CN197+PLANEL_GerCrit_Trim_Resultado!CN209+PLANEL_GerCrit_Trim_Resultado!CN221+PLANEL_GerCrit_Trim_Resultado!CN233</f>
        <v>0</v>
      </c>
      <c r="CB22" s="24">
        <f>PLANEL_GerCrit_Trim_Resultado!CO197+PLANEL_GerCrit_Trim_Resultado!CO209+PLANEL_GerCrit_Trim_Resultado!CO221+PLANEL_GerCrit_Trim_Resultado!CO233</f>
        <v>0</v>
      </c>
      <c r="CC22" s="24">
        <f>PLANEL_GerCrit_Trim_Resultado!CP197+PLANEL_GerCrit_Trim_Resultado!CP209+PLANEL_GerCrit_Trim_Resultado!CP221+PLANEL_GerCrit_Trim_Resultado!CP233</f>
        <v>0</v>
      </c>
      <c r="CD22" s="24">
        <f>PLANEL_GerCrit_Trim_Resultado!CQ197+PLANEL_GerCrit_Trim_Resultado!CQ209+PLANEL_GerCrit_Trim_Resultado!CQ221+PLANEL_GerCrit_Trim_Resultado!CQ233</f>
        <v>0</v>
      </c>
      <c r="CE22" s="24">
        <f>PLANEL_GerCrit_Trim_Resultado!CR197+PLANEL_GerCrit_Trim_Resultado!CR209+PLANEL_GerCrit_Trim_Resultado!CR221+PLANEL_GerCrit_Trim_Resultado!CR233</f>
        <v>0</v>
      </c>
      <c r="CF22" s="24">
        <f>PLANEL_GerCrit_Trim_Resultado!CS197+PLANEL_GerCrit_Trim_Resultado!CS209+PLANEL_GerCrit_Trim_Resultado!CS221+PLANEL_GerCrit_Trim_Resultado!CS233</f>
        <v>0</v>
      </c>
      <c r="CG22" s="24">
        <f>PLANEL_GerCrit_Trim_Resultado!CT197+PLANEL_GerCrit_Trim_Resultado!CT209+PLANEL_GerCrit_Trim_Resultado!CT221+PLANEL_GerCrit_Trim_Resultado!CT233</f>
        <v>0</v>
      </c>
      <c r="CH22" s="24">
        <f>PLANEL_GerCrit_Trim_Resultado!CU197+PLANEL_GerCrit_Trim_Resultado!CU209+PLANEL_GerCrit_Trim_Resultado!CU221+PLANEL_GerCrit_Trim_Resultado!CU233</f>
        <v>0</v>
      </c>
      <c r="CI22" s="24">
        <f>PLANEL_GerCrit_Trim_Resultado!CV197+PLANEL_GerCrit_Trim_Resultado!CV209+PLANEL_GerCrit_Trim_Resultado!CV221+PLANEL_GerCrit_Trim_Resultado!CV233</f>
        <v>0</v>
      </c>
      <c r="CJ22" s="24">
        <f>PLANEL_GerCrit_Trim_Resultado!CW197+PLANEL_GerCrit_Trim_Resultado!CW209+PLANEL_GerCrit_Trim_Resultado!CW221+PLANEL_GerCrit_Trim_Resultado!CW233</f>
        <v>0</v>
      </c>
      <c r="CK22" s="24">
        <f>PLANEL_GerCrit_Trim_Resultado!CX197+PLANEL_GerCrit_Trim_Resultado!CX209+PLANEL_GerCrit_Trim_Resultado!CX221+PLANEL_GerCrit_Trim_Resultado!CX233</f>
        <v>0</v>
      </c>
      <c r="CL22" s="24">
        <f>PLANEL_GerCrit_Trim_Resultado!CY197+PLANEL_GerCrit_Trim_Resultado!CY209+PLANEL_GerCrit_Trim_Resultado!CY221+PLANEL_GerCrit_Trim_Resultado!CY233</f>
        <v>0</v>
      </c>
      <c r="CM22" s="24">
        <f>PLANEL_GerCrit_Trim_Resultado!CZ197+PLANEL_GerCrit_Trim_Resultado!CZ209+PLANEL_GerCrit_Trim_Resultado!CZ221+PLANEL_GerCrit_Trim_Resultado!CZ233</f>
        <v>0</v>
      </c>
      <c r="CN22" s="24">
        <f>PLANEL_GerCrit_Trim_Resultado!DA197+PLANEL_GerCrit_Trim_Resultado!DA209+PLANEL_GerCrit_Trim_Resultado!DA221+PLANEL_GerCrit_Trim_Resultado!DA233</f>
        <v>0</v>
      </c>
      <c r="CO22" s="24">
        <f>PLANEL_GerCrit_Trim_Resultado!DB197+PLANEL_GerCrit_Trim_Resultado!DB209+PLANEL_GerCrit_Trim_Resultado!DB221+PLANEL_GerCrit_Trim_Resultado!DB233</f>
        <v>0</v>
      </c>
      <c r="CP22" s="24">
        <f>PLANEL_GerCrit_Trim_Resultado!DC197+PLANEL_GerCrit_Trim_Resultado!DC209+PLANEL_GerCrit_Trim_Resultado!DC221+PLANEL_GerCrit_Trim_Resultado!DC233</f>
        <v>0</v>
      </c>
      <c r="CQ22" s="24">
        <f>PLANEL_GerCrit_Trim_Resultado!DD197+PLANEL_GerCrit_Trim_Resultado!DD209+PLANEL_GerCrit_Trim_Resultado!DD221+PLANEL_GerCrit_Trim_Resultado!DD233</f>
        <v>0</v>
      </c>
      <c r="CR22" s="24">
        <f>PLANEL_GerCrit_Trim_Resultado!DE197+PLANEL_GerCrit_Trim_Resultado!DE209+PLANEL_GerCrit_Trim_Resultado!DE221+PLANEL_GerCrit_Trim_Resultado!DE233</f>
        <v>0</v>
      </c>
      <c r="CS22" s="24">
        <f>PLANEL_GerCrit_Trim_Resultado!DF197+PLANEL_GerCrit_Trim_Resultado!DF209+PLANEL_GerCrit_Trim_Resultado!DF221+PLANEL_GerCrit_Trim_Resultado!DF233</f>
        <v>0</v>
      </c>
      <c r="CT22" s="24">
        <f>PLANEL_GerCrit_Trim_Resultado!DG197+PLANEL_GerCrit_Trim_Resultado!DG209+PLANEL_GerCrit_Trim_Resultado!DG221+PLANEL_GerCrit_Trim_Resultado!DG233</f>
        <v>0</v>
      </c>
      <c r="CU22" s="24">
        <f>PLANEL_GerCrit_Trim_Resultado!DH197+PLANEL_GerCrit_Trim_Resultado!DH209+PLANEL_GerCrit_Trim_Resultado!DH221+PLANEL_GerCrit_Trim_Resultado!DH233</f>
        <v>0</v>
      </c>
      <c r="CV22" s="24">
        <f>PLANEL_GerCrit_Trim_Resultado!DI197+PLANEL_GerCrit_Trim_Resultado!DI209+PLANEL_GerCrit_Trim_Resultado!DI221+PLANEL_GerCrit_Trim_Resultado!DI233</f>
        <v>0</v>
      </c>
      <c r="CW22" s="24">
        <f>PLANEL_GerCrit_Trim_Resultado!DJ197+PLANEL_GerCrit_Trim_Resultado!DJ209+PLANEL_GerCrit_Trim_Resultado!DJ221+PLANEL_GerCrit_Trim_Resultado!DJ233</f>
        <v>0</v>
      </c>
      <c r="CX22" s="24">
        <f>PLANEL_GerCrit_Trim_Resultado!DK197+PLANEL_GerCrit_Trim_Resultado!DK209+PLANEL_GerCrit_Trim_Resultado!DK221+PLANEL_GerCrit_Trim_Resultado!DK233</f>
        <v>0</v>
      </c>
      <c r="CY22" s="73">
        <f>PLANEL_GerCrit_Trim_Resultado!DL197+PLANEL_GerCrit_Trim_Resultado!DL209+PLANEL_GerCrit_Trim_Resultado!DL221+PLANEL_GerCrit_Trim_Resultado!DL233</f>
        <v>0</v>
      </c>
      <c r="CZ22" s="73">
        <f>PLANEL_GerCrit_Trim_Resultado!DM197+PLANEL_GerCrit_Trim_Resultado!DM209+PLANEL_GerCrit_Trim_Resultado!DM221+PLANEL_GerCrit_Trim_Resultado!DM233</f>
        <v>0</v>
      </c>
      <c r="DA22" s="73">
        <f>PLANEL_GerCrit_Trim_Resultado!DN197+PLANEL_GerCrit_Trim_Resultado!DN209+PLANEL_GerCrit_Trim_Resultado!DN221+PLANEL_GerCrit_Trim_Resultado!DN233</f>
        <v>0</v>
      </c>
      <c r="DB22" s="73">
        <f>PLANEL_GerCrit_Trim_Resultado!DO197+PLANEL_GerCrit_Trim_Resultado!DO209+PLANEL_GerCrit_Trim_Resultado!DO221+PLANEL_GerCrit_Trim_Resultado!DO233</f>
        <v>0</v>
      </c>
      <c r="DC22" s="24">
        <f>PLANEL_GerCrit_Trim_Resultado!DP197+PLANEL_GerCrit_Trim_Resultado!DP209+PLANEL_GerCrit_Trim_Resultado!DP221+PLANEL_GerCrit_Trim_Resultado!DP233</f>
        <v>0</v>
      </c>
      <c r="DD22" s="24">
        <f>PLANEL_GerCrit_Trim_Resultado!DQ197+PLANEL_GerCrit_Trim_Resultado!DQ209+PLANEL_GerCrit_Trim_Resultado!DQ221+PLANEL_GerCrit_Trim_Resultado!DQ233</f>
        <v>0</v>
      </c>
      <c r="DE22" s="24">
        <f>PLANEL_GerCrit_Trim_Resultado!DR197+PLANEL_GerCrit_Trim_Resultado!DR209+PLANEL_GerCrit_Trim_Resultado!DR221+PLANEL_GerCrit_Trim_Resultado!DR233</f>
        <v>0</v>
      </c>
      <c r="DF22" s="24">
        <f>PLANEL_GerCrit_Trim_Resultado!DS197+PLANEL_GerCrit_Trim_Resultado!DS209+PLANEL_GerCrit_Trim_Resultado!DS221+PLANEL_GerCrit_Trim_Resultado!DS233</f>
        <v>0</v>
      </c>
      <c r="DG22" s="24">
        <f>PLANEL_GerCrit_Trim_Resultado!DT197+PLANEL_GerCrit_Trim_Resultado!DT209+PLANEL_GerCrit_Trim_Resultado!DT221+PLANEL_GerCrit_Trim_Resultado!DT233</f>
        <v>0</v>
      </c>
      <c r="DH22" s="24">
        <f>PLANEL_GerCrit_Trim_Resultado!DU197+PLANEL_GerCrit_Trim_Resultado!DU209+PLANEL_GerCrit_Trim_Resultado!DU221+PLANEL_GerCrit_Trim_Resultado!DU233</f>
        <v>0</v>
      </c>
      <c r="DI22" s="24">
        <f>PLANEL_GerCrit_Trim_Resultado!DV197+PLANEL_GerCrit_Trim_Resultado!DV209+PLANEL_GerCrit_Trim_Resultado!DV221+PLANEL_GerCrit_Trim_Resultado!DV233</f>
        <v>0</v>
      </c>
      <c r="DJ22" s="24">
        <f>PLANEL_GerCrit_Trim_Resultado!DW197+PLANEL_GerCrit_Trim_Resultado!DW209+PLANEL_GerCrit_Trim_Resultado!DW221+PLANEL_GerCrit_Trim_Resultado!DW233</f>
        <v>0</v>
      </c>
      <c r="DK22" s="24">
        <f>PLANEL_GerCrit_Trim_Resultado!DX197+PLANEL_GerCrit_Trim_Resultado!DX209+PLANEL_GerCrit_Trim_Resultado!DX221+PLANEL_GerCrit_Trim_Resultado!DX233</f>
        <v>0</v>
      </c>
      <c r="DL22" s="24">
        <f>PLANEL_GerCrit_Trim_Resultado!DY197+PLANEL_GerCrit_Trim_Resultado!DY209+PLANEL_GerCrit_Trim_Resultado!DY221+PLANEL_GerCrit_Trim_Resultado!DY233</f>
        <v>0</v>
      </c>
      <c r="DM22" s="24">
        <f>PLANEL_GerCrit_Trim_Resultado!DZ197+PLANEL_GerCrit_Trim_Resultado!DZ209+PLANEL_GerCrit_Trim_Resultado!DZ221+PLANEL_GerCrit_Trim_Resultado!DZ233</f>
        <v>0</v>
      </c>
      <c r="DN22" s="24">
        <f>PLANEL_GerCrit_Trim_Resultado!EA197+PLANEL_GerCrit_Trim_Resultado!EA209+PLANEL_GerCrit_Trim_Resultado!EA221+PLANEL_GerCrit_Trim_Resultado!EA233</f>
        <v>0</v>
      </c>
      <c r="DO22" s="24">
        <f>PLANEL_GerCrit_Trim_Resultado!EB197+PLANEL_GerCrit_Trim_Resultado!EB209+PLANEL_GerCrit_Trim_Resultado!EB221+PLANEL_GerCrit_Trim_Resultado!EB233</f>
        <v>0</v>
      </c>
      <c r="DP22" s="24">
        <f>PLANEL_GerCrit_Trim_Resultado!EC197+PLANEL_GerCrit_Trim_Resultado!EC209+PLANEL_GerCrit_Trim_Resultado!EC221+PLANEL_GerCrit_Trim_Resultado!EC233</f>
        <v>0</v>
      </c>
      <c r="DQ22" s="24">
        <f>PLANEL_GerCrit_Trim_Resultado!ED197+PLANEL_GerCrit_Trim_Resultado!ED209+PLANEL_GerCrit_Trim_Resultado!ED221+PLANEL_GerCrit_Trim_Resultado!ED233</f>
        <v>0</v>
      </c>
      <c r="DR22" s="24">
        <f>PLANEL_GerCrit_Trim_Resultado!EE197+PLANEL_GerCrit_Trim_Resultado!EE209+PLANEL_GerCrit_Trim_Resultado!EE221+PLANEL_GerCrit_Trim_Resultado!EE233</f>
        <v>0</v>
      </c>
      <c r="DS22" s="24">
        <f>PLANEL_GerCrit_Trim_Resultado!EF197+PLANEL_GerCrit_Trim_Resultado!EF209+PLANEL_GerCrit_Trim_Resultado!EF221+PLANEL_GerCrit_Trim_Resultado!EF233</f>
        <v>0</v>
      </c>
      <c r="DT22" s="24">
        <f>PLANEL_GerCrit_Trim_Resultado!EG197+PLANEL_GerCrit_Trim_Resultado!EG209+PLANEL_GerCrit_Trim_Resultado!EG221+PLANEL_GerCrit_Trim_Resultado!EG233</f>
        <v>0</v>
      </c>
      <c r="DU22" s="24">
        <f>PLANEL_GerCrit_Trim_Resultado!EH197+PLANEL_GerCrit_Trim_Resultado!EH209+PLANEL_GerCrit_Trim_Resultado!EH221+PLANEL_GerCrit_Trim_Resultado!EH233</f>
        <v>0</v>
      </c>
      <c r="DV22" s="24">
        <f>PLANEL_GerCrit_Trim_Resultado!EI197+PLANEL_GerCrit_Trim_Resultado!EI209+PLANEL_GerCrit_Trim_Resultado!EI221+PLANEL_GerCrit_Trim_Resultado!EI233</f>
        <v>0</v>
      </c>
      <c r="DW22" s="24">
        <f>PLANEL_GerCrit_Trim_Resultado!EJ197+PLANEL_GerCrit_Trim_Resultado!EJ209+PLANEL_GerCrit_Trim_Resultado!EJ221+PLANEL_GerCrit_Trim_Resultado!EJ233</f>
        <v>0</v>
      </c>
      <c r="DX22" s="24">
        <f>PLANEL_GerCrit_Trim_Resultado!EK197+PLANEL_GerCrit_Trim_Resultado!EK209+PLANEL_GerCrit_Trim_Resultado!EK221+PLANEL_GerCrit_Trim_Resultado!EK233</f>
        <v>0</v>
      </c>
      <c r="DY22" s="24">
        <f>PLANEL_GerCrit_Trim_Resultado!EL197+PLANEL_GerCrit_Trim_Resultado!EL209+PLANEL_GerCrit_Trim_Resultado!EL221+PLANEL_GerCrit_Trim_Resultado!EL233</f>
        <v>0</v>
      </c>
      <c r="DZ22" s="24">
        <f>PLANEL_GerCrit_Trim_Resultado!EM197+PLANEL_GerCrit_Trim_Resultado!EM209+PLANEL_GerCrit_Trim_Resultado!EM221+PLANEL_GerCrit_Trim_Resultado!EM233</f>
        <v>0</v>
      </c>
      <c r="EA22" s="24">
        <f>PLANEL_GerCrit_Trim_Resultado!EN197+PLANEL_GerCrit_Trim_Resultado!EN209+PLANEL_GerCrit_Trim_Resultado!EN221+PLANEL_GerCrit_Trim_Resultado!EN233</f>
        <v>0</v>
      </c>
      <c r="EB22" s="24">
        <f>PLANEL_GerCrit_Trim_Resultado!EO197+PLANEL_GerCrit_Trim_Resultado!EO209+PLANEL_GerCrit_Trim_Resultado!EO221+PLANEL_GerCrit_Trim_Resultado!EO233</f>
        <v>0</v>
      </c>
      <c r="EC22" s="24">
        <f>PLANEL_GerCrit_Trim_Resultado!EP197+PLANEL_GerCrit_Trim_Resultado!EP209+PLANEL_GerCrit_Trim_Resultado!EP221+PLANEL_GerCrit_Trim_Resultado!EP233</f>
        <v>0</v>
      </c>
      <c r="ED22" s="24">
        <f>PLANEL_GerCrit_Trim_Resultado!EQ197+PLANEL_GerCrit_Trim_Resultado!EQ209+PLANEL_GerCrit_Trim_Resultado!EQ221+PLANEL_GerCrit_Trim_Resultado!EQ233</f>
        <v>0</v>
      </c>
      <c r="EE22" s="24">
        <f>PLANEL_GerCrit_Trim_Resultado!ER197+PLANEL_GerCrit_Trim_Resultado!ER209+PLANEL_GerCrit_Trim_Resultado!ER221+PLANEL_GerCrit_Trim_Resultado!ER233</f>
        <v>0</v>
      </c>
      <c r="EF22" s="24">
        <f>PLANEL_GerCrit_Trim_Resultado!ES197+PLANEL_GerCrit_Trim_Resultado!ES209+PLANEL_GerCrit_Trim_Resultado!ES221+PLANEL_GerCrit_Trim_Resultado!ES233</f>
        <v>0</v>
      </c>
      <c r="EG22" s="24">
        <f>PLANEL_GerCrit_Trim_Resultado!ET197+PLANEL_GerCrit_Trim_Resultado!ET209+PLANEL_GerCrit_Trim_Resultado!ET221+PLANEL_GerCrit_Trim_Resultado!ET233</f>
        <v>0</v>
      </c>
      <c r="EH22" s="24">
        <f>PLANEL_GerCrit_Trim_Resultado!EU197+PLANEL_GerCrit_Trim_Resultado!EU209+PLANEL_GerCrit_Trim_Resultado!EU221+PLANEL_GerCrit_Trim_Resultado!EU233</f>
        <v>0</v>
      </c>
      <c r="EI22" s="24">
        <f>PLANEL_GerCrit_Trim_Resultado!EV197+PLANEL_GerCrit_Trim_Resultado!EV209+PLANEL_GerCrit_Trim_Resultado!EV221+PLANEL_GerCrit_Trim_Resultado!EV233</f>
        <v>0</v>
      </c>
      <c r="EJ22" s="24">
        <f>PLANEL_GerCrit_Trim_Resultado!EW197+PLANEL_GerCrit_Trim_Resultado!EW209+PLANEL_GerCrit_Trim_Resultado!EW221+PLANEL_GerCrit_Trim_Resultado!EW233</f>
        <v>0</v>
      </c>
      <c r="EK22" s="24">
        <f>PLANEL_GerCrit_Trim_Resultado!EX197+PLANEL_GerCrit_Trim_Resultado!EX209+PLANEL_GerCrit_Trim_Resultado!EX221+PLANEL_GerCrit_Trim_Resultado!EX233</f>
        <v>0</v>
      </c>
      <c r="EL22" s="24">
        <f>PLANEL_GerCrit_Trim_Resultado!EY197+PLANEL_GerCrit_Trim_Resultado!EY209+PLANEL_GerCrit_Trim_Resultado!EY221+PLANEL_GerCrit_Trim_Resultado!EY233</f>
        <v>0</v>
      </c>
      <c r="EM22" s="24">
        <f>PLANEL_GerCrit_Trim_Resultado!EZ197+PLANEL_GerCrit_Trim_Resultado!EZ209+PLANEL_GerCrit_Trim_Resultado!EZ221+PLANEL_GerCrit_Trim_Resultado!EZ233</f>
        <v>0</v>
      </c>
      <c r="EN22" s="24">
        <f>PLANEL_GerCrit_Trim_Resultado!FA197+PLANEL_GerCrit_Trim_Resultado!FA209+PLANEL_GerCrit_Trim_Resultado!FA221+PLANEL_GerCrit_Trim_Resultado!FA233</f>
        <v>0</v>
      </c>
      <c r="EO22" s="24">
        <f>PLANEL_GerCrit_Trim_Resultado!FB197+PLANEL_GerCrit_Trim_Resultado!FB209+PLANEL_GerCrit_Trim_Resultado!FB221+PLANEL_GerCrit_Trim_Resultado!FB233</f>
        <v>0</v>
      </c>
      <c r="EP22" s="24">
        <f>PLANEL_GerCrit_Trim_Resultado!FC197+PLANEL_GerCrit_Trim_Resultado!FC209+PLANEL_GerCrit_Trim_Resultado!FC221+PLANEL_GerCrit_Trim_Resultado!FC233</f>
        <v>0</v>
      </c>
    </row>
    <row r="23" spans="2:146" x14ac:dyDescent="0.25">
      <c r="B23" s="96" t="s">
        <v>55</v>
      </c>
      <c r="C23" s="26">
        <f>PLANEL_GerCrit_Trim_Resultado!P269</f>
        <v>427.56149110000001</v>
      </c>
      <c r="D23" s="26">
        <f>PLANEL_GerCrit_Trim_Resultado!Q269</f>
        <v>427.56149110000001</v>
      </c>
      <c r="E23" s="26">
        <f>PLANEL_GerCrit_Trim_Resultado!R269</f>
        <v>427.56149110000001</v>
      </c>
      <c r="F23" s="26">
        <f>PLANEL_GerCrit_Trim_Resultado!S269</f>
        <v>427.56149110000001</v>
      </c>
      <c r="G23" s="26">
        <f>PLANEL_GerCrit_Trim_Resultado!T269</f>
        <v>427.56149110000001</v>
      </c>
      <c r="H23" s="26">
        <f>PLANEL_GerCrit_Trim_Resultado!U269</f>
        <v>427.56149110000001</v>
      </c>
      <c r="I23" s="26">
        <f>PLANEL_GerCrit_Trim_Resultado!V269</f>
        <v>427.56149110000001</v>
      </c>
      <c r="J23" s="26">
        <f>PLANEL_GerCrit_Trim_Resultado!W269</f>
        <v>427.56149110000001</v>
      </c>
      <c r="K23" s="26">
        <f>PLANEL_GerCrit_Trim_Resultado!X269</f>
        <v>427.56149110000001</v>
      </c>
      <c r="L23" s="26">
        <f>PLANEL_GerCrit_Trim_Resultado!Y269</f>
        <v>427.56149110000001</v>
      </c>
      <c r="M23" s="26">
        <f>PLANEL_GerCrit_Trim_Resultado!Z269</f>
        <v>427.56149110000001</v>
      </c>
      <c r="N23" s="26">
        <f>PLANEL_GerCrit_Trim_Resultado!AA269</f>
        <v>427.56149110000001</v>
      </c>
      <c r="O23" s="26">
        <f>PLANEL_GerCrit_Trim_Resultado!AB269</f>
        <v>427.56149110000001</v>
      </c>
      <c r="P23" s="26">
        <f>PLANEL_GerCrit_Trim_Resultado!AC269</f>
        <v>427.56149110000001</v>
      </c>
      <c r="Q23" s="26">
        <f>PLANEL_GerCrit_Trim_Resultado!AD269</f>
        <v>427.56149110000001</v>
      </c>
      <c r="R23" s="26">
        <f>PLANEL_GerCrit_Trim_Resultado!AE269</f>
        <v>427.56149110000001</v>
      </c>
      <c r="S23" s="26">
        <f>PLANEL_GerCrit_Trim_Resultado!AF269</f>
        <v>427.56149110000001</v>
      </c>
      <c r="T23" s="26">
        <f>PLANEL_GerCrit_Trim_Resultado!AG269</f>
        <v>427.56149110000001</v>
      </c>
      <c r="U23" s="26">
        <f>PLANEL_GerCrit_Trim_Resultado!AH269</f>
        <v>427.56149110000001</v>
      </c>
      <c r="V23" s="26">
        <f>PLANEL_GerCrit_Trim_Resultado!AI269</f>
        <v>427.56149110000001</v>
      </c>
      <c r="W23" s="26">
        <f>PLANEL_GerCrit_Trim_Resultado!AJ269</f>
        <v>427.56149110000001</v>
      </c>
      <c r="X23" s="26">
        <f>PLANEL_GerCrit_Trim_Resultado!AK269</f>
        <v>427.56149110000001</v>
      </c>
      <c r="Y23" s="26">
        <f>PLANEL_GerCrit_Trim_Resultado!AL269</f>
        <v>427.56149110000001</v>
      </c>
      <c r="Z23" s="26">
        <f>PLANEL_GerCrit_Trim_Resultado!AM269</f>
        <v>427.56149110000001</v>
      </c>
      <c r="AA23" s="26">
        <f>PLANEL_GerCrit_Trim_Resultado!AN269</f>
        <v>427.56149110000001</v>
      </c>
      <c r="AB23" s="26">
        <f>PLANEL_GerCrit_Trim_Resultado!AO269</f>
        <v>427.56149110000001</v>
      </c>
      <c r="AC23" s="26">
        <f>PLANEL_GerCrit_Trim_Resultado!AP269</f>
        <v>427.56149110000001</v>
      </c>
      <c r="AD23" s="26">
        <f>PLANEL_GerCrit_Trim_Resultado!AQ269</f>
        <v>427.56149110000001</v>
      </c>
      <c r="AE23" s="26">
        <f>PLANEL_GerCrit_Trim_Resultado!AR269</f>
        <v>427.56149110000001</v>
      </c>
      <c r="AF23" s="26">
        <f>PLANEL_GerCrit_Trim_Resultado!AS269</f>
        <v>427.56149110000001</v>
      </c>
      <c r="AG23" s="26">
        <f>PLANEL_GerCrit_Trim_Resultado!AT269</f>
        <v>427.56149110000001</v>
      </c>
      <c r="AH23" s="26">
        <f>PLANEL_GerCrit_Trim_Resultado!AU269</f>
        <v>427.56149110000001</v>
      </c>
      <c r="AI23" s="26">
        <f>PLANEL_GerCrit_Trim_Resultado!AV269</f>
        <v>427.56149110000001</v>
      </c>
      <c r="AJ23" s="26">
        <f>PLANEL_GerCrit_Trim_Resultado!AW269</f>
        <v>427.56149110000001</v>
      </c>
      <c r="AK23" s="26">
        <f>PLANEL_GerCrit_Trim_Resultado!AX269</f>
        <v>427.56149110000001</v>
      </c>
      <c r="AL23" s="26">
        <f>PLANEL_GerCrit_Trim_Resultado!AY269</f>
        <v>427.56149110000001</v>
      </c>
      <c r="AM23" s="26">
        <f>PLANEL_GerCrit_Trim_Resultado!AZ269</f>
        <v>427.56149110000001</v>
      </c>
      <c r="AN23" s="26">
        <f>PLANEL_GerCrit_Trim_Resultado!BA269</f>
        <v>427.56149110000001</v>
      </c>
      <c r="AO23" s="26">
        <f>PLANEL_GerCrit_Trim_Resultado!BB269</f>
        <v>427.56149110000001</v>
      </c>
      <c r="AP23" s="26">
        <f>PLANEL_GerCrit_Trim_Resultado!BC269</f>
        <v>427.56149110000001</v>
      </c>
      <c r="AQ23" s="26">
        <f>PLANEL_GerCrit_Trim_Resultado!BD269</f>
        <v>427.56149110000001</v>
      </c>
      <c r="AR23" s="26">
        <f>PLANEL_GerCrit_Trim_Resultado!BE269</f>
        <v>427.56149110000001</v>
      </c>
      <c r="AS23" s="26">
        <f>PLANEL_GerCrit_Trim_Resultado!BF269</f>
        <v>427.56149110000001</v>
      </c>
      <c r="AT23" s="26">
        <f>PLANEL_GerCrit_Trim_Resultado!BG269</f>
        <v>427.56149110000001</v>
      </c>
      <c r="AU23" s="26">
        <f>PLANEL_GerCrit_Trim_Resultado!BH269</f>
        <v>427.56149110000001</v>
      </c>
      <c r="AV23" s="26">
        <f>PLANEL_GerCrit_Trim_Resultado!BI269</f>
        <v>427.56149110000001</v>
      </c>
      <c r="AW23" s="26">
        <f>PLANEL_GerCrit_Trim_Resultado!BJ269</f>
        <v>427.56149110000001</v>
      </c>
      <c r="AX23" s="26">
        <f>PLANEL_GerCrit_Trim_Resultado!BK269</f>
        <v>427.56149110000001</v>
      </c>
      <c r="AY23" s="26">
        <f>PLANEL_GerCrit_Trim_Resultado!BL269</f>
        <v>427.56149110000001</v>
      </c>
      <c r="AZ23" s="26">
        <f>PLANEL_GerCrit_Trim_Resultado!BM269</f>
        <v>427.56149110000001</v>
      </c>
      <c r="BA23" s="26">
        <f>PLANEL_GerCrit_Trim_Resultado!BN269</f>
        <v>427.56149110000001</v>
      </c>
      <c r="BB23" s="26">
        <f>PLANEL_GerCrit_Trim_Resultado!BO269</f>
        <v>427.56149110000001</v>
      </c>
      <c r="BC23" s="26">
        <f>PLANEL_GerCrit_Trim_Resultado!BP269</f>
        <v>427.56149110000001</v>
      </c>
      <c r="BD23" s="26">
        <f>PLANEL_GerCrit_Trim_Resultado!BQ269</f>
        <v>427.56149110000001</v>
      </c>
      <c r="BE23" s="26">
        <f>PLANEL_GerCrit_Trim_Resultado!BR269</f>
        <v>427.56149110000001</v>
      </c>
      <c r="BF23" s="26">
        <f>PLANEL_GerCrit_Trim_Resultado!BS269</f>
        <v>427.56149110000001</v>
      </c>
      <c r="BG23" s="26">
        <f>PLANEL_GerCrit_Trim_Resultado!BT269</f>
        <v>427.56149110000001</v>
      </c>
      <c r="BH23" s="26">
        <f>PLANEL_GerCrit_Trim_Resultado!BU269</f>
        <v>427.56149110000001</v>
      </c>
      <c r="BI23" s="26">
        <f>PLANEL_GerCrit_Trim_Resultado!BV269</f>
        <v>427.56149110000001</v>
      </c>
      <c r="BJ23" s="26">
        <f>PLANEL_GerCrit_Trim_Resultado!BW269</f>
        <v>427.56149110000001</v>
      </c>
      <c r="BK23" s="26">
        <f>PLANEL_GerCrit_Trim_Resultado!BX269</f>
        <v>427.56149110000001</v>
      </c>
      <c r="BL23" s="26">
        <f>PLANEL_GerCrit_Trim_Resultado!BY269</f>
        <v>427.56149110000001</v>
      </c>
      <c r="BM23" s="26">
        <f>PLANEL_GerCrit_Trim_Resultado!BZ269</f>
        <v>427.56149110000001</v>
      </c>
      <c r="BN23" s="26">
        <f>PLANEL_GerCrit_Trim_Resultado!CA269</f>
        <v>427.56149110000001</v>
      </c>
      <c r="BO23" s="26">
        <f>PLANEL_GerCrit_Trim_Resultado!CB269</f>
        <v>0</v>
      </c>
      <c r="BP23" s="26">
        <f>PLANEL_GerCrit_Trim_Resultado!CC269</f>
        <v>0</v>
      </c>
      <c r="BQ23" s="26">
        <f>PLANEL_GerCrit_Trim_Resultado!CD269</f>
        <v>0</v>
      </c>
      <c r="BR23" s="26">
        <f>PLANEL_GerCrit_Trim_Resultado!CE269</f>
        <v>0</v>
      </c>
      <c r="BS23" s="26">
        <f>PLANEL_GerCrit_Trim_Resultado!CF269</f>
        <v>0</v>
      </c>
      <c r="BT23" s="26">
        <f>PLANEL_GerCrit_Trim_Resultado!CG269</f>
        <v>0</v>
      </c>
      <c r="BU23" s="26">
        <f>PLANEL_GerCrit_Trim_Resultado!CH269</f>
        <v>0</v>
      </c>
      <c r="BV23" s="26">
        <f>PLANEL_GerCrit_Trim_Resultado!CI269</f>
        <v>0</v>
      </c>
      <c r="BW23" s="26">
        <f>PLANEL_GerCrit_Trim_Resultado!CJ269</f>
        <v>0</v>
      </c>
      <c r="BX23" s="26">
        <f>PLANEL_GerCrit_Trim_Resultado!CK269</f>
        <v>0</v>
      </c>
      <c r="BY23" s="26">
        <f>PLANEL_GerCrit_Trim_Resultado!CL269</f>
        <v>0</v>
      </c>
      <c r="BZ23" s="26">
        <f>PLANEL_GerCrit_Trim_Resultado!CM269</f>
        <v>0</v>
      </c>
      <c r="CA23" s="26">
        <f>PLANEL_GerCrit_Trim_Resultado!CN269</f>
        <v>0</v>
      </c>
      <c r="CB23" s="26">
        <f>PLANEL_GerCrit_Trim_Resultado!CO269</f>
        <v>0</v>
      </c>
      <c r="CC23" s="26">
        <f>PLANEL_GerCrit_Trim_Resultado!CP269</f>
        <v>0</v>
      </c>
      <c r="CD23" s="26">
        <f>PLANEL_GerCrit_Trim_Resultado!CQ269</f>
        <v>0</v>
      </c>
      <c r="CE23" s="26">
        <f>PLANEL_GerCrit_Trim_Resultado!CR269</f>
        <v>0</v>
      </c>
      <c r="CF23" s="26">
        <f>PLANEL_GerCrit_Trim_Resultado!CS269</f>
        <v>0</v>
      </c>
      <c r="CG23" s="26">
        <f>PLANEL_GerCrit_Trim_Resultado!CT269</f>
        <v>0</v>
      </c>
      <c r="CH23" s="26">
        <f>PLANEL_GerCrit_Trim_Resultado!CU269</f>
        <v>0</v>
      </c>
      <c r="CI23" s="26">
        <f>PLANEL_GerCrit_Trim_Resultado!CV269</f>
        <v>0</v>
      </c>
      <c r="CJ23" s="26">
        <f>PLANEL_GerCrit_Trim_Resultado!CW269</f>
        <v>0</v>
      </c>
      <c r="CK23" s="26">
        <f>PLANEL_GerCrit_Trim_Resultado!CX269</f>
        <v>0</v>
      </c>
      <c r="CL23" s="26">
        <f>PLANEL_GerCrit_Trim_Resultado!CY269</f>
        <v>0</v>
      </c>
      <c r="CM23" s="26">
        <f>PLANEL_GerCrit_Trim_Resultado!CZ269</f>
        <v>0</v>
      </c>
      <c r="CN23" s="26">
        <f>PLANEL_GerCrit_Trim_Resultado!DA269</f>
        <v>0</v>
      </c>
      <c r="CO23" s="26">
        <f>PLANEL_GerCrit_Trim_Resultado!DB269</f>
        <v>0</v>
      </c>
      <c r="CP23" s="26">
        <f>PLANEL_GerCrit_Trim_Resultado!DC269</f>
        <v>0</v>
      </c>
      <c r="CQ23" s="26">
        <f>PLANEL_GerCrit_Trim_Resultado!DD269</f>
        <v>0</v>
      </c>
      <c r="CR23" s="26">
        <f>PLANEL_GerCrit_Trim_Resultado!DE269</f>
        <v>0</v>
      </c>
      <c r="CS23" s="26">
        <f>PLANEL_GerCrit_Trim_Resultado!DF269</f>
        <v>0</v>
      </c>
      <c r="CT23" s="26">
        <f>PLANEL_GerCrit_Trim_Resultado!DG269</f>
        <v>0</v>
      </c>
      <c r="CU23" s="26">
        <f>PLANEL_GerCrit_Trim_Resultado!DH269</f>
        <v>0</v>
      </c>
      <c r="CV23" s="26">
        <f>PLANEL_GerCrit_Trim_Resultado!DI269</f>
        <v>0</v>
      </c>
      <c r="CW23" s="26">
        <f>PLANEL_GerCrit_Trim_Resultado!DJ269</f>
        <v>0</v>
      </c>
      <c r="CX23" s="26">
        <f>PLANEL_GerCrit_Trim_Resultado!DK269</f>
        <v>0</v>
      </c>
      <c r="CY23" s="74">
        <f>PLANEL_GerCrit_Trim_Resultado!DL269</f>
        <v>0</v>
      </c>
      <c r="CZ23" s="74">
        <f>PLANEL_GerCrit_Trim_Resultado!DM269</f>
        <v>0</v>
      </c>
      <c r="DA23" s="74">
        <f>PLANEL_GerCrit_Trim_Resultado!DN269</f>
        <v>0</v>
      </c>
      <c r="DB23" s="74">
        <f>PLANEL_GerCrit_Trim_Resultado!DO269</f>
        <v>0</v>
      </c>
      <c r="DC23" s="26">
        <f>PLANEL_GerCrit_Trim_Resultado!DP269</f>
        <v>0</v>
      </c>
      <c r="DD23" s="26">
        <f>PLANEL_GerCrit_Trim_Resultado!DQ269</f>
        <v>0</v>
      </c>
      <c r="DE23" s="26">
        <f>PLANEL_GerCrit_Trim_Resultado!DR269</f>
        <v>0</v>
      </c>
      <c r="DF23" s="26">
        <f>PLANEL_GerCrit_Trim_Resultado!DS269</f>
        <v>0</v>
      </c>
      <c r="DG23" s="26">
        <f>PLANEL_GerCrit_Trim_Resultado!DT269</f>
        <v>0</v>
      </c>
      <c r="DH23" s="26">
        <f>PLANEL_GerCrit_Trim_Resultado!DU269</f>
        <v>0</v>
      </c>
      <c r="DI23" s="26">
        <f>PLANEL_GerCrit_Trim_Resultado!DV269</f>
        <v>0</v>
      </c>
      <c r="DJ23" s="26">
        <f>PLANEL_GerCrit_Trim_Resultado!DW269</f>
        <v>0</v>
      </c>
      <c r="DK23" s="26">
        <f>PLANEL_GerCrit_Trim_Resultado!DX269</f>
        <v>0</v>
      </c>
      <c r="DL23" s="26">
        <f>PLANEL_GerCrit_Trim_Resultado!DY269</f>
        <v>0</v>
      </c>
      <c r="DM23" s="26">
        <f>PLANEL_GerCrit_Trim_Resultado!DZ269</f>
        <v>0</v>
      </c>
      <c r="DN23" s="26">
        <f>PLANEL_GerCrit_Trim_Resultado!EA269</f>
        <v>0</v>
      </c>
      <c r="DO23" s="26">
        <f>PLANEL_GerCrit_Trim_Resultado!EB269</f>
        <v>0</v>
      </c>
      <c r="DP23" s="26">
        <f>PLANEL_GerCrit_Trim_Resultado!EC269</f>
        <v>0</v>
      </c>
      <c r="DQ23" s="26">
        <f>PLANEL_GerCrit_Trim_Resultado!ED269</f>
        <v>0</v>
      </c>
      <c r="DR23" s="26">
        <f>PLANEL_GerCrit_Trim_Resultado!EE269</f>
        <v>0</v>
      </c>
      <c r="DS23" s="26">
        <f>PLANEL_GerCrit_Trim_Resultado!EF269</f>
        <v>0</v>
      </c>
      <c r="DT23" s="26">
        <f>PLANEL_GerCrit_Trim_Resultado!EG269</f>
        <v>0</v>
      </c>
      <c r="DU23" s="26">
        <f>PLANEL_GerCrit_Trim_Resultado!EH269</f>
        <v>0</v>
      </c>
      <c r="DV23" s="26">
        <f>PLANEL_GerCrit_Trim_Resultado!EI269</f>
        <v>0</v>
      </c>
      <c r="DW23" s="26">
        <f>PLANEL_GerCrit_Trim_Resultado!EJ269</f>
        <v>0</v>
      </c>
      <c r="DX23" s="26">
        <f>PLANEL_GerCrit_Trim_Resultado!EK269</f>
        <v>0</v>
      </c>
      <c r="DY23" s="26">
        <f>PLANEL_GerCrit_Trim_Resultado!EL269</f>
        <v>0</v>
      </c>
      <c r="DZ23" s="26">
        <f>PLANEL_GerCrit_Trim_Resultado!EM269</f>
        <v>0</v>
      </c>
      <c r="EA23" s="26">
        <f>PLANEL_GerCrit_Trim_Resultado!EN269</f>
        <v>0</v>
      </c>
      <c r="EB23" s="26">
        <f>PLANEL_GerCrit_Trim_Resultado!EO269</f>
        <v>0</v>
      </c>
      <c r="EC23" s="26">
        <f>PLANEL_GerCrit_Trim_Resultado!EP269</f>
        <v>0</v>
      </c>
      <c r="ED23" s="26">
        <f>PLANEL_GerCrit_Trim_Resultado!EQ269</f>
        <v>0</v>
      </c>
      <c r="EE23" s="26">
        <f>PLANEL_GerCrit_Trim_Resultado!ER269</f>
        <v>0</v>
      </c>
      <c r="EF23" s="26">
        <f>PLANEL_GerCrit_Trim_Resultado!ES269</f>
        <v>0</v>
      </c>
      <c r="EG23" s="26">
        <f>PLANEL_GerCrit_Trim_Resultado!ET269</f>
        <v>0</v>
      </c>
      <c r="EH23" s="26">
        <f>PLANEL_GerCrit_Trim_Resultado!EU269</f>
        <v>0</v>
      </c>
      <c r="EI23" s="26">
        <f>PLANEL_GerCrit_Trim_Resultado!EV269</f>
        <v>0</v>
      </c>
      <c r="EJ23" s="26">
        <f>PLANEL_GerCrit_Trim_Resultado!EW269</f>
        <v>0</v>
      </c>
      <c r="EK23" s="26">
        <f>PLANEL_GerCrit_Trim_Resultado!EX269</f>
        <v>0</v>
      </c>
      <c r="EL23" s="26">
        <f>PLANEL_GerCrit_Trim_Resultado!EY269</f>
        <v>0</v>
      </c>
      <c r="EM23" s="26">
        <f>PLANEL_GerCrit_Trim_Resultado!EZ269</f>
        <v>0</v>
      </c>
      <c r="EN23" s="26">
        <f>PLANEL_GerCrit_Trim_Resultado!FA269</f>
        <v>0</v>
      </c>
      <c r="EO23" s="26">
        <f>PLANEL_GerCrit_Trim_Resultado!FB269</f>
        <v>0</v>
      </c>
      <c r="EP23" s="26">
        <f>PLANEL_GerCrit_Trim_Resultado!FC269</f>
        <v>0</v>
      </c>
    </row>
    <row r="24" spans="2:146" x14ac:dyDescent="0.25">
      <c r="B24" s="97" t="s">
        <v>56</v>
      </c>
      <c r="C24" s="32">
        <f>PLANEL_GerCrit_Trim_Resultado!P101</f>
        <v>0</v>
      </c>
      <c r="D24" s="32">
        <f>PLANEL_GerCrit_Trim_Resultado!Q101</f>
        <v>0</v>
      </c>
      <c r="E24" s="32">
        <f>PLANEL_GerCrit_Trim_Resultado!R101</f>
        <v>0</v>
      </c>
      <c r="F24" s="32">
        <f>PLANEL_GerCrit_Trim_Resultado!S101</f>
        <v>0</v>
      </c>
      <c r="G24" s="32">
        <f>PLANEL_GerCrit_Trim_Resultado!T101</f>
        <v>0</v>
      </c>
      <c r="H24" s="32">
        <f>PLANEL_GerCrit_Trim_Resultado!U101</f>
        <v>0</v>
      </c>
      <c r="I24" s="32">
        <f>PLANEL_GerCrit_Trim_Resultado!V101</f>
        <v>0</v>
      </c>
      <c r="J24" s="32">
        <f>PLANEL_GerCrit_Trim_Resultado!W101</f>
        <v>0</v>
      </c>
      <c r="K24" s="32">
        <f>PLANEL_GerCrit_Trim_Resultado!X101</f>
        <v>0</v>
      </c>
      <c r="L24" s="32">
        <f>PLANEL_GerCrit_Trim_Resultado!Y101</f>
        <v>0</v>
      </c>
      <c r="M24" s="32">
        <f>PLANEL_GerCrit_Trim_Resultado!Z101</f>
        <v>0</v>
      </c>
      <c r="N24" s="32">
        <f>PLANEL_GerCrit_Trim_Resultado!AA101</f>
        <v>0</v>
      </c>
      <c r="O24" s="32">
        <f>PLANEL_GerCrit_Trim_Resultado!AB101</f>
        <v>0</v>
      </c>
      <c r="P24" s="32">
        <f>PLANEL_GerCrit_Trim_Resultado!AC101</f>
        <v>0</v>
      </c>
      <c r="Q24" s="32">
        <f>PLANEL_GerCrit_Trim_Resultado!AD101</f>
        <v>0</v>
      </c>
      <c r="R24" s="32">
        <f>PLANEL_GerCrit_Trim_Resultado!AE101</f>
        <v>0</v>
      </c>
      <c r="S24" s="32">
        <f>PLANEL_GerCrit_Trim_Resultado!AF101</f>
        <v>0</v>
      </c>
      <c r="T24" s="32">
        <f>PLANEL_GerCrit_Trim_Resultado!AG101</f>
        <v>0</v>
      </c>
      <c r="U24" s="32">
        <f>PLANEL_GerCrit_Trim_Resultado!AH101</f>
        <v>0</v>
      </c>
      <c r="V24" s="32">
        <f>PLANEL_GerCrit_Trim_Resultado!AI101</f>
        <v>0</v>
      </c>
      <c r="W24" s="32">
        <f>PLANEL_GerCrit_Trim_Resultado!AJ101</f>
        <v>0</v>
      </c>
      <c r="X24" s="32">
        <f>PLANEL_GerCrit_Trim_Resultado!AK101</f>
        <v>0</v>
      </c>
      <c r="Y24" s="32">
        <f>PLANEL_GerCrit_Trim_Resultado!AL101</f>
        <v>0</v>
      </c>
      <c r="Z24" s="32">
        <f>PLANEL_GerCrit_Trim_Resultado!AM101</f>
        <v>0</v>
      </c>
      <c r="AA24" s="32">
        <f>PLANEL_GerCrit_Trim_Resultado!AN101</f>
        <v>0</v>
      </c>
      <c r="AB24" s="32">
        <f>PLANEL_GerCrit_Trim_Resultado!AO101</f>
        <v>0</v>
      </c>
      <c r="AC24" s="32">
        <f>PLANEL_GerCrit_Trim_Resultado!AP101</f>
        <v>0</v>
      </c>
      <c r="AD24" s="32">
        <f>PLANEL_GerCrit_Trim_Resultado!AQ101</f>
        <v>0</v>
      </c>
      <c r="AE24" s="32">
        <f>PLANEL_GerCrit_Trim_Resultado!AR101</f>
        <v>0</v>
      </c>
      <c r="AF24" s="32">
        <f>PLANEL_GerCrit_Trim_Resultado!AS101</f>
        <v>0</v>
      </c>
      <c r="AG24" s="32">
        <f>PLANEL_GerCrit_Trim_Resultado!AT101</f>
        <v>0</v>
      </c>
      <c r="AH24" s="32">
        <f>PLANEL_GerCrit_Trim_Resultado!AU101</f>
        <v>0</v>
      </c>
      <c r="AI24" s="32">
        <f>PLANEL_GerCrit_Trim_Resultado!AV101</f>
        <v>0</v>
      </c>
      <c r="AJ24" s="32">
        <f>PLANEL_GerCrit_Trim_Resultado!AW101</f>
        <v>0</v>
      </c>
      <c r="AK24" s="32">
        <f>PLANEL_GerCrit_Trim_Resultado!AX101</f>
        <v>0</v>
      </c>
      <c r="AL24" s="32">
        <f>PLANEL_GerCrit_Trim_Resultado!AY101</f>
        <v>0</v>
      </c>
      <c r="AM24" s="32">
        <f>PLANEL_GerCrit_Trim_Resultado!AZ101</f>
        <v>0</v>
      </c>
      <c r="AN24" s="32">
        <f>PLANEL_GerCrit_Trim_Resultado!BA101</f>
        <v>0</v>
      </c>
      <c r="AO24" s="32">
        <f>PLANEL_GerCrit_Trim_Resultado!BB101</f>
        <v>0</v>
      </c>
      <c r="AP24" s="32">
        <f>PLANEL_GerCrit_Trim_Resultado!BC101</f>
        <v>0</v>
      </c>
      <c r="AQ24" s="32">
        <f>PLANEL_GerCrit_Trim_Resultado!BD101</f>
        <v>0</v>
      </c>
      <c r="AR24" s="32">
        <f>PLANEL_GerCrit_Trim_Resultado!BE101</f>
        <v>0</v>
      </c>
      <c r="AS24" s="32">
        <f>PLANEL_GerCrit_Trim_Resultado!BF101</f>
        <v>0</v>
      </c>
      <c r="AT24" s="32">
        <f>PLANEL_GerCrit_Trim_Resultado!BG101</f>
        <v>0</v>
      </c>
      <c r="AU24" s="32">
        <f>PLANEL_GerCrit_Trim_Resultado!BH101</f>
        <v>0</v>
      </c>
      <c r="AV24" s="32">
        <f>PLANEL_GerCrit_Trim_Resultado!BI101</f>
        <v>0</v>
      </c>
      <c r="AW24" s="32">
        <f>PLANEL_GerCrit_Trim_Resultado!BJ101</f>
        <v>0</v>
      </c>
      <c r="AX24" s="32">
        <f>PLANEL_GerCrit_Trim_Resultado!BK101</f>
        <v>0</v>
      </c>
      <c r="AY24" s="32">
        <f>PLANEL_GerCrit_Trim_Resultado!BL101</f>
        <v>0</v>
      </c>
      <c r="AZ24" s="32">
        <f>PLANEL_GerCrit_Trim_Resultado!BM101</f>
        <v>0</v>
      </c>
      <c r="BA24" s="32">
        <f>PLANEL_GerCrit_Trim_Resultado!BN101</f>
        <v>0</v>
      </c>
      <c r="BB24" s="32">
        <f>PLANEL_GerCrit_Trim_Resultado!BO101</f>
        <v>0</v>
      </c>
      <c r="BC24" s="32">
        <f>PLANEL_GerCrit_Trim_Resultado!BP101</f>
        <v>0</v>
      </c>
      <c r="BD24" s="32">
        <f>PLANEL_GerCrit_Trim_Resultado!BQ101</f>
        <v>0</v>
      </c>
      <c r="BE24" s="32">
        <f>PLANEL_GerCrit_Trim_Resultado!BR101</f>
        <v>0</v>
      </c>
      <c r="BF24" s="32">
        <f>PLANEL_GerCrit_Trim_Resultado!BS101</f>
        <v>0</v>
      </c>
      <c r="BG24" s="32">
        <f>PLANEL_GerCrit_Trim_Resultado!BT101</f>
        <v>0</v>
      </c>
      <c r="BH24" s="32">
        <f>PLANEL_GerCrit_Trim_Resultado!BU101</f>
        <v>0</v>
      </c>
      <c r="BI24" s="32">
        <f>PLANEL_GerCrit_Trim_Resultado!BV101</f>
        <v>0</v>
      </c>
      <c r="BJ24" s="32">
        <f>PLANEL_GerCrit_Trim_Resultado!BW101</f>
        <v>0</v>
      </c>
      <c r="BK24" s="32">
        <f>PLANEL_GerCrit_Trim_Resultado!BX101</f>
        <v>0</v>
      </c>
      <c r="BL24" s="32">
        <f>PLANEL_GerCrit_Trim_Resultado!BY101</f>
        <v>0</v>
      </c>
      <c r="BM24" s="32">
        <f>PLANEL_GerCrit_Trim_Resultado!BZ101</f>
        <v>0</v>
      </c>
      <c r="BN24" s="32">
        <f>PLANEL_GerCrit_Trim_Resultado!CA101</f>
        <v>0</v>
      </c>
      <c r="BO24" s="32">
        <f>PLANEL_GerCrit_Trim_Resultado!CB101</f>
        <v>0</v>
      </c>
      <c r="BP24" s="32">
        <f>PLANEL_GerCrit_Trim_Resultado!CC101</f>
        <v>0</v>
      </c>
      <c r="BQ24" s="32">
        <f>PLANEL_GerCrit_Trim_Resultado!CD101</f>
        <v>0</v>
      </c>
      <c r="BR24" s="32">
        <f>PLANEL_GerCrit_Trim_Resultado!CE101</f>
        <v>0</v>
      </c>
      <c r="BS24" s="32">
        <f>PLANEL_GerCrit_Trim_Resultado!CF101</f>
        <v>0</v>
      </c>
      <c r="BT24" s="32">
        <f>PLANEL_GerCrit_Trim_Resultado!CG101</f>
        <v>0</v>
      </c>
      <c r="BU24" s="32">
        <f>PLANEL_GerCrit_Trim_Resultado!CH101</f>
        <v>0</v>
      </c>
      <c r="BV24" s="32">
        <f>PLANEL_GerCrit_Trim_Resultado!CI101</f>
        <v>0</v>
      </c>
      <c r="BW24" s="32">
        <f>PLANEL_GerCrit_Trim_Resultado!CJ101</f>
        <v>0</v>
      </c>
      <c r="BX24" s="32">
        <f>PLANEL_GerCrit_Trim_Resultado!CK101</f>
        <v>0</v>
      </c>
      <c r="BY24" s="32">
        <f>PLANEL_GerCrit_Trim_Resultado!CL101</f>
        <v>0</v>
      </c>
      <c r="BZ24" s="32">
        <f>PLANEL_GerCrit_Trim_Resultado!CM101</f>
        <v>0</v>
      </c>
      <c r="CA24" s="32">
        <f>PLANEL_GerCrit_Trim_Resultado!CN101</f>
        <v>0</v>
      </c>
      <c r="CB24" s="32">
        <f>PLANEL_GerCrit_Trim_Resultado!CO101</f>
        <v>0</v>
      </c>
      <c r="CC24" s="32">
        <f>PLANEL_GerCrit_Trim_Resultado!CP101</f>
        <v>0</v>
      </c>
      <c r="CD24" s="32">
        <f>PLANEL_GerCrit_Trim_Resultado!CQ101</f>
        <v>0</v>
      </c>
      <c r="CE24" s="32">
        <f>PLANEL_GerCrit_Trim_Resultado!CR101</f>
        <v>0</v>
      </c>
      <c r="CF24" s="32">
        <f>PLANEL_GerCrit_Trim_Resultado!CS101</f>
        <v>0</v>
      </c>
      <c r="CG24" s="32">
        <f>PLANEL_GerCrit_Trim_Resultado!CT101</f>
        <v>0</v>
      </c>
      <c r="CH24" s="32">
        <f>PLANEL_GerCrit_Trim_Resultado!CU101</f>
        <v>0</v>
      </c>
      <c r="CI24" s="32">
        <f>PLANEL_GerCrit_Trim_Resultado!CV101</f>
        <v>0</v>
      </c>
      <c r="CJ24" s="32">
        <f>PLANEL_GerCrit_Trim_Resultado!CW101</f>
        <v>0</v>
      </c>
      <c r="CK24" s="32">
        <f>PLANEL_GerCrit_Trim_Resultado!CX101</f>
        <v>0</v>
      </c>
      <c r="CL24" s="32">
        <f>PLANEL_GerCrit_Trim_Resultado!CY101</f>
        <v>0</v>
      </c>
      <c r="CM24" s="32">
        <f>PLANEL_GerCrit_Trim_Resultado!CZ101</f>
        <v>0</v>
      </c>
      <c r="CN24" s="32">
        <f>PLANEL_GerCrit_Trim_Resultado!DA101</f>
        <v>0</v>
      </c>
      <c r="CO24" s="32">
        <f>PLANEL_GerCrit_Trim_Resultado!DB101</f>
        <v>0</v>
      </c>
      <c r="CP24" s="32">
        <f>PLANEL_GerCrit_Trim_Resultado!DC101</f>
        <v>0</v>
      </c>
      <c r="CQ24" s="32">
        <f>PLANEL_GerCrit_Trim_Resultado!DD101</f>
        <v>0</v>
      </c>
      <c r="CR24" s="32">
        <f>PLANEL_GerCrit_Trim_Resultado!DE101</f>
        <v>0</v>
      </c>
      <c r="CS24" s="32">
        <f>PLANEL_GerCrit_Trim_Resultado!DF101</f>
        <v>0</v>
      </c>
      <c r="CT24" s="32">
        <f>PLANEL_GerCrit_Trim_Resultado!DG101</f>
        <v>0</v>
      </c>
      <c r="CU24" s="32">
        <f>PLANEL_GerCrit_Trim_Resultado!DH101</f>
        <v>0</v>
      </c>
      <c r="CV24" s="32">
        <f>PLANEL_GerCrit_Trim_Resultado!DI101</f>
        <v>0</v>
      </c>
      <c r="CW24" s="32">
        <f>PLANEL_GerCrit_Trim_Resultado!DJ101</f>
        <v>0</v>
      </c>
      <c r="CX24" s="32">
        <f>PLANEL_GerCrit_Trim_Resultado!DK101</f>
        <v>0</v>
      </c>
      <c r="CY24" s="75">
        <f>PLANEL_GerCrit_Trim_Resultado!DL101</f>
        <v>0</v>
      </c>
      <c r="CZ24" s="75">
        <f>PLANEL_GerCrit_Trim_Resultado!DM101</f>
        <v>0</v>
      </c>
      <c r="DA24" s="75">
        <f>PLANEL_GerCrit_Trim_Resultado!DN101</f>
        <v>0</v>
      </c>
      <c r="DB24" s="75">
        <f>PLANEL_GerCrit_Trim_Resultado!DO101</f>
        <v>0</v>
      </c>
      <c r="DC24" s="32">
        <f>PLANEL_GerCrit_Trim_Resultado!DP101</f>
        <v>0</v>
      </c>
      <c r="DD24" s="32">
        <f>PLANEL_GerCrit_Trim_Resultado!DQ101</f>
        <v>0</v>
      </c>
      <c r="DE24" s="32">
        <f>PLANEL_GerCrit_Trim_Resultado!DR101</f>
        <v>0</v>
      </c>
      <c r="DF24" s="32">
        <f>PLANEL_GerCrit_Trim_Resultado!DS101</f>
        <v>0</v>
      </c>
      <c r="DG24" s="32">
        <f>PLANEL_GerCrit_Trim_Resultado!DT101</f>
        <v>0</v>
      </c>
      <c r="DH24" s="32">
        <f>PLANEL_GerCrit_Trim_Resultado!DU101</f>
        <v>0</v>
      </c>
      <c r="DI24" s="32">
        <f>PLANEL_GerCrit_Trim_Resultado!DV101</f>
        <v>0</v>
      </c>
      <c r="DJ24" s="32">
        <f>PLANEL_GerCrit_Trim_Resultado!DW101</f>
        <v>0</v>
      </c>
      <c r="DK24" s="32">
        <f>PLANEL_GerCrit_Trim_Resultado!DX101</f>
        <v>0</v>
      </c>
      <c r="DL24" s="32">
        <f>PLANEL_GerCrit_Trim_Resultado!DY101</f>
        <v>0</v>
      </c>
      <c r="DM24" s="32">
        <f>PLANEL_GerCrit_Trim_Resultado!DZ101</f>
        <v>0</v>
      </c>
      <c r="DN24" s="32">
        <f>PLANEL_GerCrit_Trim_Resultado!EA101</f>
        <v>0</v>
      </c>
      <c r="DO24" s="32">
        <f>PLANEL_GerCrit_Trim_Resultado!EB101</f>
        <v>0</v>
      </c>
      <c r="DP24" s="32">
        <f>PLANEL_GerCrit_Trim_Resultado!EC101</f>
        <v>0</v>
      </c>
      <c r="DQ24" s="32">
        <f>PLANEL_GerCrit_Trim_Resultado!ED101</f>
        <v>0</v>
      </c>
      <c r="DR24" s="32">
        <f>PLANEL_GerCrit_Trim_Resultado!EE101</f>
        <v>0</v>
      </c>
      <c r="DS24" s="32">
        <f>PLANEL_GerCrit_Trim_Resultado!EF101</f>
        <v>0</v>
      </c>
      <c r="DT24" s="32">
        <f>PLANEL_GerCrit_Trim_Resultado!EG101</f>
        <v>0</v>
      </c>
      <c r="DU24" s="32">
        <f>PLANEL_GerCrit_Trim_Resultado!EH101</f>
        <v>0</v>
      </c>
      <c r="DV24" s="32">
        <f>PLANEL_GerCrit_Trim_Resultado!EI101</f>
        <v>0</v>
      </c>
      <c r="DW24" s="32">
        <f>PLANEL_GerCrit_Trim_Resultado!EJ101</f>
        <v>0</v>
      </c>
      <c r="DX24" s="32">
        <f>PLANEL_GerCrit_Trim_Resultado!EK101</f>
        <v>0</v>
      </c>
      <c r="DY24" s="32">
        <f>PLANEL_GerCrit_Trim_Resultado!EL101</f>
        <v>0</v>
      </c>
      <c r="DZ24" s="32">
        <f>PLANEL_GerCrit_Trim_Resultado!EM101</f>
        <v>0</v>
      </c>
      <c r="EA24" s="32">
        <f>PLANEL_GerCrit_Trim_Resultado!EN101</f>
        <v>0</v>
      </c>
      <c r="EB24" s="32">
        <f>PLANEL_GerCrit_Trim_Resultado!EO101</f>
        <v>0</v>
      </c>
      <c r="EC24" s="32">
        <f>PLANEL_GerCrit_Trim_Resultado!EP101</f>
        <v>0</v>
      </c>
      <c r="ED24" s="32">
        <f>PLANEL_GerCrit_Trim_Resultado!EQ101</f>
        <v>0</v>
      </c>
      <c r="EE24" s="32">
        <f>PLANEL_GerCrit_Trim_Resultado!ER101</f>
        <v>0</v>
      </c>
      <c r="EF24" s="32">
        <f>PLANEL_GerCrit_Trim_Resultado!ES101</f>
        <v>0</v>
      </c>
      <c r="EG24" s="32">
        <f>PLANEL_GerCrit_Trim_Resultado!ET101</f>
        <v>0</v>
      </c>
      <c r="EH24" s="32">
        <f>PLANEL_GerCrit_Trim_Resultado!EU101</f>
        <v>0</v>
      </c>
      <c r="EI24" s="32">
        <f>PLANEL_GerCrit_Trim_Resultado!EV101</f>
        <v>0</v>
      </c>
      <c r="EJ24" s="32">
        <f>PLANEL_GerCrit_Trim_Resultado!EW101</f>
        <v>0</v>
      </c>
      <c r="EK24" s="32">
        <f>PLANEL_GerCrit_Trim_Resultado!EX101</f>
        <v>0</v>
      </c>
      <c r="EL24" s="32">
        <f>PLANEL_GerCrit_Trim_Resultado!EY101</f>
        <v>0</v>
      </c>
      <c r="EM24" s="32">
        <f>PLANEL_GerCrit_Trim_Resultado!EZ101</f>
        <v>0</v>
      </c>
      <c r="EN24" s="32">
        <f>PLANEL_GerCrit_Trim_Resultado!FA101</f>
        <v>0</v>
      </c>
      <c r="EO24" s="32">
        <f>PLANEL_GerCrit_Trim_Resultado!FB101</f>
        <v>0</v>
      </c>
      <c r="EP24" s="32">
        <f>PLANEL_GerCrit_Trim_Resultado!FC101</f>
        <v>0</v>
      </c>
    </row>
    <row r="25" spans="2:146" x14ac:dyDescent="0.25">
      <c r="B25" s="27" t="s">
        <v>9</v>
      </c>
      <c r="C25" s="28">
        <f>SUM(C4:C24)</f>
        <v>62145.410093251994</v>
      </c>
      <c r="D25" s="28">
        <f t="shared" ref="D25:BO25" si="0">SUM(D4:D24)</f>
        <v>64077.705888147997</v>
      </c>
      <c r="E25" s="28">
        <f t="shared" si="0"/>
        <v>64437.860360983999</v>
      </c>
      <c r="F25" s="28">
        <f t="shared" si="0"/>
        <v>66440.027388739996</v>
      </c>
      <c r="G25" s="28">
        <f t="shared" si="0"/>
        <v>68315.533378402004</v>
      </c>
      <c r="H25" s="28">
        <f t="shared" si="0"/>
        <v>64242.571050747996</v>
      </c>
      <c r="I25" s="28">
        <f t="shared" si="0"/>
        <v>64484.484017084003</v>
      </c>
      <c r="J25" s="28">
        <f t="shared" si="0"/>
        <v>66486.214057699995</v>
      </c>
      <c r="K25" s="28">
        <f t="shared" si="0"/>
        <v>69555.956335540017</v>
      </c>
      <c r="L25" s="28">
        <f t="shared" si="0"/>
        <v>65414.344211499993</v>
      </c>
      <c r="M25" s="28">
        <f t="shared" si="0"/>
        <v>65659.040569799996</v>
      </c>
      <c r="N25" s="28">
        <f t="shared" si="0"/>
        <v>67692.888982190008</v>
      </c>
      <c r="O25" s="28">
        <f t="shared" si="0"/>
        <v>70679.172996259993</v>
      </c>
      <c r="P25" s="28">
        <f t="shared" si="0"/>
        <v>66462.681241400001</v>
      </c>
      <c r="Q25" s="28">
        <f t="shared" si="0"/>
        <v>66706.338213299998</v>
      </c>
      <c r="R25" s="28">
        <f t="shared" si="0"/>
        <v>68778.355764099993</v>
      </c>
      <c r="S25" s="28">
        <f t="shared" si="0"/>
        <v>75854.301416099974</v>
      </c>
      <c r="T25" s="28">
        <f t="shared" si="0"/>
        <v>71336.468422400008</v>
      </c>
      <c r="U25" s="28">
        <f t="shared" si="0"/>
        <v>71606.303195100016</v>
      </c>
      <c r="V25" s="28">
        <f t="shared" si="0"/>
        <v>73824.949909799994</v>
      </c>
      <c r="W25" s="28">
        <f t="shared" si="0"/>
        <v>79651.375218199988</v>
      </c>
      <c r="X25" s="28">
        <f t="shared" si="0"/>
        <v>74922.0092611</v>
      </c>
      <c r="Y25" s="28">
        <f t="shared" si="0"/>
        <v>75213.317697800012</v>
      </c>
      <c r="Z25" s="28">
        <f t="shared" si="0"/>
        <v>77536.335648500011</v>
      </c>
      <c r="AA25" s="28">
        <f t="shared" si="0"/>
        <v>83543.589309399991</v>
      </c>
      <c r="AB25" s="28">
        <f t="shared" si="0"/>
        <v>78603.994730099992</v>
      </c>
      <c r="AC25" s="28">
        <f t="shared" si="0"/>
        <v>78918.584636400003</v>
      </c>
      <c r="AD25" s="28">
        <f t="shared" si="0"/>
        <v>81343.342329650011</v>
      </c>
      <c r="AE25" s="28">
        <f t="shared" si="0"/>
        <v>86965.196999299995</v>
      </c>
      <c r="AF25" s="28">
        <f t="shared" si="0"/>
        <v>81817.175142099994</v>
      </c>
      <c r="AG25" s="28">
        <f t="shared" si="0"/>
        <v>82142.163763000004</v>
      </c>
      <c r="AH25" s="28">
        <f t="shared" si="0"/>
        <v>84571.498403199992</v>
      </c>
      <c r="AI25" s="28">
        <f t="shared" si="0"/>
        <v>90328.676040799968</v>
      </c>
      <c r="AJ25" s="28">
        <f t="shared" si="0"/>
        <v>85161.446522099999</v>
      </c>
      <c r="AK25" s="28">
        <f t="shared" si="0"/>
        <v>85496.800183800005</v>
      </c>
      <c r="AL25" s="28">
        <f t="shared" si="0"/>
        <v>87375.594648300001</v>
      </c>
      <c r="AM25" s="28">
        <f t="shared" si="0"/>
        <v>92417.907175499975</v>
      </c>
      <c r="AN25" s="28">
        <f t="shared" si="0"/>
        <v>85662.224251100008</v>
      </c>
      <c r="AO25" s="28">
        <f t="shared" si="0"/>
        <v>84949.286853800004</v>
      </c>
      <c r="AP25" s="28">
        <f t="shared" si="0"/>
        <v>86934.353029499995</v>
      </c>
      <c r="AQ25" s="28">
        <f t="shared" si="0"/>
        <v>93357.61057959999</v>
      </c>
      <c r="AR25" s="28">
        <f t="shared" si="0"/>
        <v>89157.368982100001</v>
      </c>
      <c r="AS25" s="28">
        <f t="shared" si="0"/>
        <v>88455.396031500015</v>
      </c>
      <c r="AT25" s="28">
        <f t="shared" si="0"/>
        <v>87437.199040899999</v>
      </c>
      <c r="AU25" s="28">
        <f t="shared" si="0"/>
        <v>96094.802447599985</v>
      </c>
      <c r="AV25" s="28">
        <f t="shared" si="0"/>
        <v>92167.439521099994</v>
      </c>
      <c r="AW25" s="28">
        <f t="shared" si="0"/>
        <v>91473.972773700007</v>
      </c>
      <c r="AX25" s="28">
        <f t="shared" si="0"/>
        <v>89379.592867999992</v>
      </c>
      <c r="AY25" s="28">
        <f t="shared" si="0"/>
        <v>99066.232864399979</v>
      </c>
      <c r="AZ25" s="28">
        <f t="shared" si="0"/>
        <v>94986.590736100014</v>
      </c>
      <c r="BA25" s="28">
        <f t="shared" si="0"/>
        <v>94302.881674700009</v>
      </c>
      <c r="BB25" s="28">
        <f t="shared" si="0"/>
        <v>92305.361937199996</v>
      </c>
      <c r="BC25" s="28">
        <f t="shared" si="0"/>
        <v>102167.10269439999</v>
      </c>
      <c r="BD25" s="28">
        <f t="shared" si="0"/>
        <v>97912.403848799993</v>
      </c>
      <c r="BE25" s="28">
        <f t="shared" si="0"/>
        <v>97239.664286500018</v>
      </c>
      <c r="BF25" s="28">
        <f t="shared" si="0"/>
        <v>95173.397646299985</v>
      </c>
      <c r="BG25" s="28">
        <f t="shared" si="0"/>
        <v>105580.53807580001</v>
      </c>
      <c r="BH25" s="28">
        <f t="shared" si="0"/>
        <v>100923.45667280001</v>
      </c>
      <c r="BI25" s="28">
        <f t="shared" si="0"/>
        <v>100263.2936836</v>
      </c>
      <c r="BJ25" s="28">
        <f t="shared" si="0"/>
        <v>98297.815498599986</v>
      </c>
      <c r="BK25" s="28">
        <f t="shared" si="0"/>
        <v>108347.46211880002</v>
      </c>
      <c r="BL25" s="28">
        <f t="shared" si="0"/>
        <v>104034.6903518</v>
      </c>
      <c r="BM25" s="28">
        <f t="shared" si="0"/>
        <v>103388.64399159999</v>
      </c>
      <c r="BN25" s="28">
        <f t="shared" si="0"/>
        <v>101524.81711759999</v>
      </c>
      <c r="BO25" s="28">
        <f t="shared" si="0"/>
        <v>108279.32374216999</v>
      </c>
      <c r="BP25" s="28">
        <f t="shared" ref="BP25:EA25" si="1">SUM(BP4:BP24)</f>
        <v>105853.975133</v>
      </c>
      <c r="BQ25" s="28">
        <f t="shared" si="1"/>
        <v>103348.12864459999</v>
      </c>
      <c r="BR25" s="28">
        <f t="shared" si="1"/>
        <v>101041.0736804</v>
      </c>
      <c r="BS25" s="28">
        <f t="shared" si="1"/>
        <v>111051.77589397</v>
      </c>
      <c r="BT25" s="28">
        <f t="shared" si="1"/>
        <v>109174.899368</v>
      </c>
      <c r="BU25" s="28">
        <f t="shared" si="1"/>
        <v>106680.9603032</v>
      </c>
      <c r="BV25" s="28">
        <f t="shared" si="1"/>
        <v>104294.0320336</v>
      </c>
      <c r="BW25" s="28">
        <f t="shared" si="1"/>
        <v>114235.73327226999</v>
      </c>
      <c r="BX25" s="28">
        <f t="shared" si="1"/>
        <v>112496.49799100001</v>
      </c>
      <c r="BY25" s="28">
        <f t="shared" si="1"/>
        <v>110019.885174</v>
      </c>
      <c r="BZ25" s="28">
        <f t="shared" si="1"/>
        <v>107546.51135979999</v>
      </c>
      <c r="CA25" s="28">
        <f t="shared" si="1"/>
        <v>116977.55009616999</v>
      </c>
      <c r="CB25" s="28">
        <f t="shared" si="1"/>
        <v>115917.50392699998</v>
      </c>
      <c r="CC25" s="28">
        <f t="shared" si="1"/>
        <v>113221.19441609998</v>
      </c>
      <c r="CD25" s="28">
        <f t="shared" si="1"/>
        <v>109909.3558125</v>
      </c>
      <c r="CE25" s="28">
        <f t="shared" si="1"/>
        <v>120291.40728617</v>
      </c>
      <c r="CF25" s="28">
        <f t="shared" si="1"/>
        <v>119458.4831593</v>
      </c>
      <c r="CG25" s="28">
        <f t="shared" si="1"/>
        <v>116778.28884079999</v>
      </c>
      <c r="CH25" s="28">
        <f t="shared" si="1"/>
        <v>113415.025546</v>
      </c>
      <c r="CI25" s="28">
        <f t="shared" si="1"/>
        <v>124079.52901629999</v>
      </c>
      <c r="CJ25" s="28">
        <f t="shared" si="1"/>
        <v>122790.17215130001</v>
      </c>
      <c r="CK25" s="28">
        <f t="shared" si="1"/>
        <v>119966.4904021</v>
      </c>
      <c r="CL25" s="28">
        <f t="shared" si="1"/>
        <v>117434.23085459998</v>
      </c>
      <c r="CM25" s="28">
        <f t="shared" si="1"/>
        <v>127303.41588239999</v>
      </c>
      <c r="CN25" s="28">
        <f t="shared" si="1"/>
        <v>126515.3571645</v>
      </c>
      <c r="CO25" s="28">
        <f t="shared" si="1"/>
        <v>123456.44357600001</v>
      </c>
      <c r="CP25" s="28">
        <f t="shared" si="1"/>
        <v>121326.2077741</v>
      </c>
      <c r="CQ25" s="28">
        <f t="shared" si="1"/>
        <v>131125.61980309998</v>
      </c>
      <c r="CR25" s="28">
        <f t="shared" si="1"/>
        <v>130262.05071680002</v>
      </c>
      <c r="CS25" s="28">
        <f t="shared" si="1"/>
        <v>127164.2400565</v>
      </c>
      <c r="CT25" s="28">
        <f t="shared" si="1"/>
        <v>126341.6856151</v>
      </c>
      <c r="CU25" s="28">
        <f t="shared" si="1"/>
        <v>134768.48887649999</v>
      </c>
      <c r="CV25" s="28">
        <f t="shared" si="1"/>
        <v>133863.87095070002</v>
      </c>
      <c r="CW25" s="28">
        <f t="shared" si="1"/>
        <v>131534.78515920002</v>
      </c>
      <c r="CX25" s="28">
        <f t="shared" si="1"/>
        <v>130381.82152549998</v>
      </c>
      <c r="CY25" s="76">
        <f t="shared" si="1"/>
        <v>138488.68492629999</v>
      </c>
      <c r="CZ25" s="76">
        <f t="shared" si="1"/>
        <v>137436.0471199</v>
      </c>
      <c r="DA25" s="76">
        <f t="shared" si="1"/>
        <v>136228.11388260001</v>
      </c>
      <c r="DB25" s="76">
        <f t="shared" si="1"/>
        <v>134870.64974549998</v>
      </c>
      <c r="DC25" s="28">
        <f t="shared" si="1"/>
        <v>140723.39458339999</v>
      </c>
      <c r="DD25" s="28">
        <f t="shared" si="1"/>
        <v>140588.34083230002</v>
      </c>
      <c r="DE25" s="28">
        <f t="shared" si="1"/>
        <v>139393.4267439</v>
      </c>
      <c r="DF25" s="28">
        <f t="shared" si="1"/>
        <v>137755.01602449999</v>
      </c>
      <c r="DG25" s="28">
        <f t="shared" si="1"/>
        <v>144113.5301754</v>
      </c>
      <c r="DH25" s="28">
        <f t="shared" si="1"/>
        <v>143749.06467030002</v>
      </c>
      <c r="DI25" s="28">
        <f t="shared" si="1"/>
        <v>142566.45110790001</v>
      </c>
      <c r="DJ25" s="28">
        <f t="shared" si="1"/>
        <v>141894.55091610001</v>
      </c>
      <c r="DK25" s="28">
        <f t="shared" si="1"/>
        <v>147516.95030639999</v>
      </c>
      <c r="DL25" s="28">
        <f t="shared" si="1"/>
        <v>146920.71285630003</v>
      </c>
      <c r="DM25" s="28">
        <f t="shared" si="1"/>
        <v>145750.85732389998</v>
      </c>
      <c r="DN25" s="28">
        <f t="shared" si="1"/>
        <v>145943.27434249999</v>
      </c>
      <c r="DO25" s="28">
        <f t="shared" si="1"/>
        <v>150987.49743220001</v>
      </c>
      <c r="DP25" s="28">
        <f t="shared" si="1"/>
        <v>150152.05461800002</v>
      </c>
      <c r="DQ25" s="28">
        <f t="shared" si="1"/>
        <v>148994.62912759997</v>
      </c>
      <c r="DR25" s="28">
        <f t="shared" si="1"/>
        <v>149998.55381439999</v>
      </c>
      <c r="DS25" s="28">
        <f t="shared" si="1"/>
        <v>154527.15280764</v>
      </c>
      <c r="DT25" s="28">
        <f t="shared" si="1"/>
        <v>153447.47375900001</v>
      </c>
      <c r="DU25" s="28">
        <f t="shared" si="1"/>
        <v>152301.90742559999</v>
      </c>
      <c r="DV25" s="28">
        <f t="shared" si="1"/>
        <v>154410.65915700002</v>
      </c>
      <c r="DW25" s="28">
        <f t="shared" si="1"/>
        <v>158076.76648564002</v>
      </c>
      <c r="DX25" s="28">
        <f t="shared" si="1"/>
        <v>156622.2869529</v>
      </c>
      <c r="DY25" s="28">
        <f t="shared" si="1"/>
        <v>155436.25765290001</v>
      </c>
      <c r="DZ25" s="28">
        <f t="shared" si="1"/>
        <v>158668.764429</v>
      </c>
      <c r="EA25" s="28">
        <f t="shared" si="1"/>
        <v>161608.83563364</v>
      </c>
      <c r="EB25" s="28">
        <f t="shared" ref="EB25:EP25" si="2">SUM(EB4:EB24)</f>
        <v>159905.81965789999</v>
      </c>
      <c r="EC25" s="28">
        <f t="shared" si="2"/>
        <v>158732.0699299</v>
      </c>
      <c r="ED25" s="28">
        <f t="shared" si="2"/>
        <v>162799.00716800001</v>
      </c>
      <c r="EE25" s="28">
        <f t="shared" si="2"/>
        <v>165489.49945463997</v>
      </c>
      <c r="EF25" s="28">
        <f t="shared" si="2"/>
        <v>163504.98422690001</v>
      </c>
      <c r="EG25" s="28">
        <f t="shared" si="2"/>
        <v>162344.90424589999</v>
      </c>
      <c r="EH25" s="28">
        <f t="shared" si="2"/>
        <v>167274.56685999999</v>
      </c>
      <c r="EI25" s="28">
        <f t="shared" si="2"/>
        <v>169218.73153063998</v>
      </c>
      <c r="EJ25" s="28">
        <f t="shared" si="2"/>
        <v>166962.74975190003</v>
      </c>
      <c r="EK25" s="28">
        <f t="shared" si="2"/>
        <v>165815.66213490002</v>
      </c>
      <c r="EL25" s="28">
        <f t="shared" si="2"/>
        <v>170879.95420199999</v>
      </c>
      <c r="EM25" s="28">
        <f t="shared" si="2"/>
        <v>172903.86903264001</v>
      </c>
      <c r="EN25" s="28">
        <f t="shared" si="2"/>
        <v>170380.98462890001</v>
      </c>
      <c r="EO25" s="28">
        <f t="shared" si="2"/>
        <v>169246.7863599</v>
      </c>
      <c r="EP25" s="28">
        <f t="shared" si="2"/>
        <v>174469.58111190001</v>
      </c>
    </row>
    <row r="27" spans="2:146" x14ac:dyDescent="0.25">
      <c r="D27" s="1"/>
    </row>
    <row r="28" spans="2:146" x14ac:dyDescent="0.25">
      <c r="B28" s="12" t="s">
        <v>70</v>
      </c>
      <c r="C28" s="13"/>
      <c r="D28" s="13"/>
      <c r="E28" s="13"/>
      <c r="F28" s="13"/>
      <c r="G28" s="13"/>
      <c r="H28" s="13"/>
      <c r="I28" s="13"/>
      <c r="J28" s="13"/>
      <c r="K28" s="13"/>
      <c r="L28" s="13"/>
      <c r="M28" s="13"/>
      <c r="N28" s="13"/>
      <c r="O28" s="13"/>
      <c r="P28" s="13"/>
      <c r="Q28" s="13"/>
      <c r="R28" s="13"/>
      <c r="S28" s="13"/>
      <c r="T28" s="13"/>
      <c r="U28" s="13"/>
      <c r="V28" s="13"/>
      <c r="W28" s="13"/>
      <c r="X28" s="13"/>
      <c r="Y28" s="13"/>
      <c r="Z28" s="13"/>
      <c r="AA28" s="13"/>
      <c r="AB28" s="13"/>
      <c r="AC28" s="13"/>
      <c r="AD28" s="13"/>
      <c r="AE28" s="13"/>
      <c r="AF28" s="13"/>
      <c r="AG28" s="13"/>
      <c r="AH28" s="13"/>
      <c r="AI28" s="13"/>
      <c r="AJ28" s="13"/>
      <c r="AK28" s="13"/>
      <c r="AL28" s="13"/>
      <c r="AM28" s="13"/>
      <c r="AN28" s="13"/>
      <c r="AO28" s="13"/>
      <c r="AP28" s="13"/>
      <c r="AQ28" s="13"/>
      <c r="AR28" s="13"/>
      <c r="AS28" s="13"/>
      <c r="AT28" s="13"/>
      <c r="AU28" s="13"/>
      <c r="AV28" s="13"/>
      <c r="AW28" s="13"/>
      <c r="AX28" s="13"/>
      <c r="AY28" s="13"/>
      <c r="AZ28" s="13"/>
      <c r="BA28" s="13"/>
      <c r="BB28" s="13"/>
      <c r="BC28" s="13"/>
      <c r="BD28" s="13"/>
      <c r="BE28" s="13"/>
      <c r="BF28" s="13"/>
      <c r="BG28" s="13"/>
      <c r="BH28" s="13"/>
      <c r="BI28" s="13"/>
      <c r="BJ28" s="13"/>
      <c r="BK28" s="13"/>
      <c r="BL28" s="13"/>
      <c r="BM28" s="13"/>
      <c r="BN28" s="13"/>
      <c r="BO28" s="13"/>
      <c r="BP28" s="13"/>
      <c r="BQ28" s="13"/>
      <c r="BR28" s="13"/>
      <c r="BS28" s="13"/>
      <c r="BT28" s="13"/>
      <c r="BU28" s="13"/>
      <c r="BV28" s="13"/>
      <c r="BW28" s="13"/>
      <c r="BX28" s="13"/>
      <c r="BY28" s="13"/>
      <c r="BZ28" s="13"/>
      <c r="CA28" s="13"/>
      <c r="CB28" s="13"/>
      <c r="CC28" s="13"/>
      <c r="CD28" s="13"/>
      <c r="CE28" s="13"/>
      <c r="CF28" s="13"/>
      <c r="CG28" s="13"/>
      <c r="CH28" s="13"/>
      <c r="CI28" s="13"/>
      <c r="CJ28" s="13"/>
      <c r="CK28" s="13"/>
      <c r="CL28" s="13"/>
      <c r="CM28" s="13"/>
      <c r="CN28" s="13"/>
      <c r="CO28" s="13"/>
      <c r="CP28" s="13"/>
      <c r="CQ28" s="13"/>
      <c r="CR28" s="13"/>
      <c r="CS28" s="13"/>
      <c r="CT28" s="13"/>
      <c r="CU28" s="13"/>
      <c r="CV28" s="13"/>
      <c r="CW28" s="13"/>
      <c r="CX28" s="13"/>
      <c r="CY28" s="85"/>
      <c r="CZ28" s="85"/>
      <c r="DA28" s="85"/>
      <c r="DB28" s="85"/>
      <c r="DC28" s="13"/>
      <c r="DD28" s="13"/>
      <c r="DE28" s="13"/>
      <c r="DF28" s="13"/>
      <c r="DG28" s="13"/>
      <c r="DH28" s="13"/>
      <c r="DI28" s="13"/>
      <c r="DJ28" s="13"/>
      <c r="DK28" s="13"/>
      <c r="DL28" s="13"/>
      <c r="DM28" s="13"/>
      <c r="DN28" s="13"/>
      <c r="DO28" s="13"/>
      <c r="DP28" s="13"/>
      <c r="DQ28" s="13"/>
      <c r="DR28" s="13"/>
      <c r="DS28" s="13"/>
      <c r="DT28" s="13"/>
      <c r="DU28" s="13"/>
      <c r="DV28" s="13"/>
      <c r="DW28" s="13"/>
      <c r="DX28" s="13"/>
      <c r="DY28" s="13"/>
      <c r="DZ28" s="13"/>
      <c r="EA28" s="13"/>
      <c r="EB28" s="13"/>
      <c r="EC28" s="13"/>
      <c r="ED28" s="13"/>
      <c r="EE28" s="13"/>
      <c r="EF28" s="13"/>
      <c r="EG28" s="13"/>
      <c r="EH28" s="13"/>
      <c r="EI28" s="13"/>
      <c r="EJ28" s="13"/>
      <c r="EK28" s="13"/>
      <c r="EL28" s="13"/>
      <c r="EM28" s="13"/>
      <c r="EN28" s="13"/>
      <c r="EO28" s="13"/>
      <c r="EP28" s="13"/>
    </row>
    <row r="29" spans="2:146" x14ac:dyDescent="0.25">
      <c r="B29" s="14"/>
      <c r="C29" s="15" t="str">
        <f>C3</f>
        <v>2015_1° Trim</v>
      </c>
      <c r="D29" s="15" t="str">
        <f t="shared" ref="D29:BO29" si="3">D3</f>
        <v>2015_2° Trim</v>
      </c>
      <c r="E29" s="15" t="str">
        <f t="shared" si="3"/>
        <v>2015_3° Trim</v>
      </c>
      <c r="F29" s="15" t="str">
        <f t="shared" si="3"/>
        <v>2015_4° Trim</v>
      </c>
      <c r="G29" s="15" t="str">
        <f t="shared" si="3"/>
        <v>2016_1° Trim</v>
      </c>
      <c r="H29" s="15" t="str">
        <f t="shared" si="3"/>
        <v>2016_2° Trim</v>
      </c>
      <c r="I29" s="15" t="str">
        <f t="shared" si="3"/>
        <v>2016_3° Trim</v>
      </c>
      <c r="J29" s="15" t="str">
        <f t="shared" si="3"/>
        <v>2016_4° Trim</v>
      </c>
      <c r="K29" s="15" t="str">
        <f t="shared" si="3"/>
        <v>2017_1° Trim</v>
      </c>
      <c r="L29" s="15" t="str">
        <f t="shared" si="3"/>
        <v>2017_2° Trim</v>
      </c>
      <c r="M29" s="15" t="str">
        <f t="shared" si="3"/>
        <v>2017_3° Trim</v>
      </c>
      <c r="N29" s="15" t="str">
        <f t="shared" si="3"/>
        <v>2017_4° Trim</v>
      </c>
      <c r="O29" s="15" t="str">
        <f t="shared" si="3"/>
        <v>2018_1° Trim</v>
      </c>
      <c r="P29" s="15" t="str">
        <f t="shared" si="3"/>
        <v>2018_2° Trim</v>
      </c>
      <c r="Q29" s="15" t="str">
        <f t="shared" si="3"/>
        <v>2018_3° Trim</v>
      </c>
      <c r="R29" s="15" t="str">
        <f t="shared" si="3"/>
        <v>2018_4° Trim</v>
      </c>
      <c r="S29" s="15" t="str">
        <f t="shared" si="3"/>
        <v>2019_1° Trim</v>
      </c>
      <c r="T29" s="15" t="str">
        <f t="shared" si="3"/>
        <v>2019_2° Trim</v>
      </c>
      <c r="U29" s="15" t="str">
        <f t="shared" si="3"/>
        <v>2019_3° Trim</v>
      </c>
      <c r="V29" s="15" t="str">
        <f t="shared" si="3"/>
        <v>2019_4° Trim</v>
      </c>
      <c r="W29" s="15" t="str">
        <f t="shared" si="3"/>
        <v>2020_1° Trim</v>
      </c>
      <c r="X29" s="15" t="str">
        <f t="shared" si="3"/>
        <v>2020_2° Trim</v>
      </c>
      <c r="Y29" s="15" t="str">
        <f t="shared" si="3"/>
        <v>2020_3° Trim</v>
      </c>
      <c r="Z29" s="15" t="str">
        <f t="shared" si="3"/>
        <v>2020_4° Trim</v>
      </c>
      <c r="AA29" s="15" t="str">
        <f t="shared" si="3"/>
        <v>2021_1° Trim</v>
      </c>
      <c r="AB29" s="15" t="str">
        <f t="shared" si="3"/>
        <v>2021_2° Trim</v>
      </c>
      <c r="AC29" s="15" t="str">
        <f t="shared" si="3"/>
        <v>2021_3° Trim</v>
      </c>
      <c r="AD29" s="15" t="str">
        <f t="shared" si="3"/>
        <v>2021_4° Trim</v>
      </c>
      <c r="AE29" s="15" t="str">
        <f t="shared" si="3"/>
        <v>2022_1° Trim</v>
      </c>
      <c r="AF29" s="15" t="str">
        <f t="shared" si="3"/>
        <v>2022_2° Trim</v>
      </c>
      <c r="AG29" s="15" t="str">
        <f t="shared" si="3"/>
        <v>2022_3° Trim</v>
      </c>
      <c r="AH29" s="15" t="str">
        <f t="shared" si="3"/>
        <v>2022_4° Trim</v>
      </c>
      <c r="AI29" s="15" t="str">
        <f t="shared" si="3"/>
        <v>2023_1° Trim</v>
      </c>
      <c r="AJ29" s="15" t="str">
        <f t="shared" si="3"/>
        <v>2023_2° Trim</v>
      </c>
      <c r="AK29" s="15" t="str">
        <f t="shared" si="3"/>
        <v>2023_3° Trim</v>
      </c>
      <c r="AL29" s="15" t="str">
        <f t="shared" si="3"/>
        <v>2023_4° Trim</v>
      </c>
      <c r="AM29" s="15" t="str">
        <f t="shared" si="3"/>
        <v>2024_1° Trim</v>
      </c>
      <c r="AN29" s="15" t="str">
        <f t="shared" si="3"/>
        <v>2024_2° Trim</v>
      </c>
      <c r="AO29" s="15" t="str">
        <f t="shared" si="3"/>
        <v>2024_3° Trim</v>
      </c>
      <c r="AP29" s="15" t="str">
        <f t="shared" si="3"/>
        <v>2024_4° Trim</v>
      </c>
      <c r="AQ29" s="15" t="str">
        <f t="shared" si="3"/>
        <v>2025_1° Trim</v>
      </c>
      <c r="AR29" s="15" t="str">
        <f t="shared" si="3"/>
        <v>2025_2° Trim</v>
      </c>
      <c r="AS29" s="15" t="str">
        <f t="shared" si="3"/>
        <v>2025_3° Trim</v>
      </c>
      <c r="AT29" s="15" t="str">
        <f t="shared" si="3"/>
        <v>2025_4° Trim</v>
      </c>
      <c r="AU29" s="15" t="str">
        <f t="shared" si="3"/>
        <v>2026_1° Trim</v>
      </c>
      <c r="AV29" s="15" t="str">
        <f t="shared" si="3"/>
        <v>2026_2° Trim</v>
      </c>
      <c r="AW29" s="15" t="str">
        <f t="shared" si="3"/>
        <v>2026_3° Trim</v>
      </c>
      <c r="AX29" s="15" t="str">
        <f t="shared" si="3"/>
        <v>2026_4° Trim</v>
      </c>
      <c r="AY29" s="15" t="str">
        <f t="shared" si="3"/>
        <v>2027_1° Trim</v>
      </c>
      <c r="AZ29" s="15" t="str">
        <f t="shared" si="3"/>
        <v>2027_2° Trim</v>
      </c>
      <c r="BA29" s="15" t="str">
        <f t="shared" si="3"/>
        <v>2027_3° Trim</v>
      </c>
      <c r="BB29" s="15" t="str">
        <f t="shared" si="3"/>
        <v>2027_4° Trim</v>
      </c>
      <c r="BC29" s="15" t="str">
        <f t="shared" si="3"/>
        <v>2028_1° Trim</v>
      </c>
      <c r="BD29" s="15" t="str">
        <f t="shared" si="3"/>
        <v>2028_2° Trim</v>
      </c>
      <c r="BE29" s="15" t="str">
        <f t="shared" si="3"/>
        <v>2028_3° Trim</v>
      </c>
      <c r="BF29" s="15" t="str">
        <f t="shared" si="3"/>
        <v>2028_4° Trim</v>
      </c>
      <c r="BG29" s="15" t="str">
        <f t="shared" si="3"/>
        <v>2029_1° Trim</v>
      </c>
      <c r="BH29" s="15" t="str">
        <f t="shared" si="3"/>
        <v>2029_2° Trim</v>
      </c>
      <c r="BI29" s="15" t="str">
        <f t="shared" si="3"/>
        <v>2029_3° Trim</v>
      </c>
      <c r="BJ29" s="15" t="str">
        <f t="shared" si="3"/>
        <v>2029_4° Trim</v>
      </c>
      <c r="BK29" s="15" t="str">
        <f t="shared" si="3"/>
        <v>2030_1° Trim</v>
      </c>
      <c r="BL29" s="15" t="str">
        <f t="shared" si="3"/>
        <v>2030_2° Trim</v>
      </c>
      <c r="BM29" s="15" t="str">
        <f t="shared" si="3"/>
        <v>2030_3° Trim</v>
      </c>
      <c r="BN29" s="15" t="str">
        <f t="shared" si="3"/>
        <v>2030_4° Trim</v>
      </c>
      <c r="BO29" s="15" t="str">
        <f t="shared" si="3"/>
        <v>2031_1° Trim</v>
      </c>
      <c r="BP29" s="15" t="str">
        <f t="shared" ref="BP29:EA29" si="4">BP3</f>
        <v>2031_2° Trim</v>
      </c>
      <c r="BQ29" s="15" t="str">
        <f t="shared" si="4"/>
        <v>2031_3° Trim</v>
      </c>
      <c r="BR29" s="15" t="str">
        <f t="shared" si="4"/>
        <v>2031_4° Trim</v>
      </c>
      <c r="BS29" s="15" t="str">
        <f t="shared" si="4"/>
        <v>2032_1° Trim</v>
      </c>
      <c r="BT29" s="15" t="str">
        <f t="shared" si="4"/>
        <v>2032_2° Trim</v>
      </c>
      <c r="BU29" s="15" t="str">
        <f t="shared" si="4"/>
        <v>2032_3° Trim</v>
      </c>
      <c r="BV29" s="15" t="str">
        <f t="shared" si="4"/>
        <v>2032_4° Trim</v>
      </c>
      <c r="BW29" s="15" t="str">
        <f t="shared" si="4"/>
        <v>2033_1° Trim</v>
      </c>
      <c r="BX29" s="15" t="str">
        <f t="shared" si="4"/>
        <v>2033_2° Trim</v>
      </c>
      <c r="BY29" s="15" t="str">
        <f t="shared" si="4"/>
        <v>2033_3° Trim</v>
      </c>
      <c r="BZ29" s="15" t="str">
        <f t="shared" si="4"/>
        <v>2033_4° Trim</v>
      </c>
      <c r="CA29" s="15" t="str">
        <f t="shared" si="4"/>
        <v>2034_1° Trim</v>
      </c>
      <c r="CB29" s="15" t="str">
        <f t="shared" si="4"/>
        <v>2034_2° Trim</v>
      </c>
      <c r="CC29" s="15" t="str">
        <f t="shared" si="4"/>
        <v>2034_3° Trim</v>
      </c>
      <c r="CD29" s="15" t="str">
        <f t="shared" si="4"/>
        <v>2034_4° Trim</v>
      </c>
      <c r="CE29" s="15" t="str">
        <f t="shared" si="4"/>
        <v>2035_1° Trim</v>
      </c>
      <c r="CF29" s="15" t="str">
        <f t="shared" si="4"/>
        <v>2035_2° Trim</v>
      </c>
      <c r="CG29" s="15" t="str">
        <f t="shared" si="4"/>
        <v>2035_3° Trim</v>
      </c>
      <c r="CH29" s="15" t="str">
        <f t="shared" si="4"/>
        <v>2035_4° Trim</v>
      </c>
      <c r="CI29" s="15" t="str">
        <f t="shared" si="4"/>
        <v>2036_1° Trim</v>
      </c>
      <c r="CJ29" s="15" t="str">
        <f t="shared" si="4"/>
        <v>2036_2° Trim</v>
      </c>
      <c r="CK29" s="15" t="str">
        <f t="shared" si="4"/>
        <v>2036_3° Trim</v>
      </c>
      <c r="CL29" s="15" t="str">
        <f t="shared" si="4"/>
        <v>2036_4° Trim</v>
      </c>
      <c r="CM29" s="15" t="str">
        <f t="shared" si="4"/>
        <v>2037_1° Trim</v>
      </c>
      <c r="CN29" s="15" t="str">
        <f t="shared" si="4"/>
        <v>2037_2° Trim</v>
      </c>
      <c r="CO29" s="15" t="str">
        <f t="shared" si="4"/>
        <v>2037_3° Trim</v>
      </c>
      <c r="CP29" s="15" t="str">
        <f t="shared" si="4"/>
        <v>2037_4° Trim</v>
      </c>
      <c r="CQ29" s="15" t="str">
        <f t="shared" si="4"/>
        <v>2038_1° Trim</v>
      </c>
      <c r="CR29" s="15" t="str">
        <f t="shared" si="4"/>
        <v>2038_2° Trim</v>
      </c>
      <c r="CS29" s="15" t="str">
        <f t="shared" si="4"/>
        <v>2038_3° Trim</v>
      </c>
      <c r="CT29" s="15" t="str">
        <f t="shared" si="4"/>
        <v>2038_4° Trim</v>
      </c>
      <c r="CU29" s="15" t="str">
        <f t="shared" si="4"/>
        <v>2039_1° Trim</v>
      </c>
      <c r="CV29" s="15" t="str">
        <f t="shared" si="4"/>
        <v>2039_2° Trim</v>
      </c>
      <c r="CW29" s="15" t="str">
        <f t="shared" si="4"/>
        <v>2039_3° Trim</v>
      </c>
      <c r="CX29" s="15" t="str">
        <f t="shared" si="4"/>
        <v>2039_4° Trim</v>
      </c>
      <c r="CY29" s="67" t="str">
        <f t="shared" si="4"/>
        <v>2040_1° Trim</v>
      </c>
      <c r="CZ29" s="67" t="str">
        <f t="shared" si="4"/>
        <v>2040_2° Trim</v>
      </c>
      <c r="DA29" s="67" t="str">
        <f t="shared" si="4"/>
        <v>2040_3° Trim</v>
      </c>
      <c r="DB29" s="67" t="str">
        <f t="shared" si="4"/>
        <v>2040_4° Trim</v>
      </c>
      <c r="DC29" s="15" t="str">
        <f t="shared" si="4"/>
        <v>2041_1° Trim</v>
      </c>
      <c r="DD29" s="15" t="str">
        <f t="shared" si="4"/>
        <v>2041_2° Trim</v>
      </c>
      <c r="DE29" s="15" t="str">
        <f t="shared" si="4"/>
        <v>2041_3° Trim</v>
      </c>
      <c r="DF29" s="15" t="str">
        <f t="shared" si="4"/>
        <v>2041_4° Trim</v>
      </c>
      <c r="DG29" s="15" t="str">
        <f t="shared" si="4"/>
        <v>2042_1° Trim</v>
      </c>
      <c r="DH29" s="15" t="str">
        <f t="shared" si="4"/>
        <v>2042_2° Trim</v>
      </c>
      <c r="DI29" s="15" t="str">
        <f t="shared" si="4"/>
        <v>2042_3° Trim</v>
      </c>
      <c r="DJ29" s="15" t="str">
        <f t="shared" si="4"/>
        <v>2042_4° Trim</v>
      </c>
      <c r="DK29" s="15" t="str">
        <f t="shared" si="4"/>
        <v>2043_1° Trim</v>
      </c>
      <c r="DL29" s="15" t="str">
        <f t="shared" si="4"/>
        <v>2043_2° Trim</v>
      </c>
      <c r="DM29" s="15" t="str">
        <f t="shared" si="4"/>
        <v>2043_3° Trim</v>
      </c>
      <c r="DN29" s="15" t="str">
        <f t="shared" si="4"/>
        <v>2043_4° Trim</v>
      </c>
      <c r="DO29" s="15" t="str">
        <f t="shared" si="4"/>
        <v>2044_1° Trim</v>
      </c>
      <c r="DP29" s="15" t="str">
        <f t="shared" si="4"/>
        <v>2044_2° Trim</v>
      </c>
      <c r="DQ29" s="15" t="str">
        <f t="shared" si="4"/>
        <v>2044_3° Trim</v>
      </c>
      <c r="DR29" s="15" t="str">
        <f t="shared" si="4"/>
        <v>2044_4° Trim</v>
      </c>
      <c r="DS29" s="15" t="str">
        <f t="shared" si="4"/>
        <v>2045_1° Trim</v>
      </c>
      <c r="DT29" s="15" t="str">
        <f t="shared" si="4"/>
        <v>2045_2° Trim</v>
      </c>
      <c r="DU29" s="15" t="str">
        <f t="shared" si="4"/>
        <v>2045_3° Trim</v>
      </c>
      <c r="DV29" s="15" t="str">
        <f t="shared" si="4"/>
        <v>2045_4° Trim</v>
      </c>
      <c r="DW29" s="15" t="str">
        <f t="shared" si="4"/>
        <v>2046_1° Trim</v>
      </c>
      <c r="DX29" s="15" t="str">
        <f t="shared" si="4"/>
        <v>2046_2° Trim</v>
      </c>
      <c r="DY29" s="15" t="str">
        <f t="shared" si="4"/>
        <v>2046_3° Trim</v>
      </c>
      <c r="DZ29" s="15" t="str">
        <f t="shared" si="4"/>
        <v>2046_4° Trim</v>
      </c>
      <c r="EA29" s="15" t="str">
        <f t="shared" si="4"/>
        <v>2047_1° Trim</v>
      </c>
      <c r="EB29" s="15" t="str">
        <f t="shared" ref="EB29:EP29" si="5">EB3</f>
        <v>2047_2° Trim</v>
      </c>
      <c r="EC29" s="15" t="str">
        <f t="shared" si="5"/>
        <v>2047_3° Trim</v>
      </c>
      <c r="ED29" s="15" t="str">
        <f t="shared" si="5"/>
        <v>2047_4° Trim</v>
      </c>
      <c r="EE29" s="15" t="str">
        <f t="shared" si="5"/>
        <v>2048_1° Trim</v>
      </c>
      <c r="EF29" s="15" t="str">
        <f t="shared" si="5"/>
        <v>2048_2° Trim</v>
      </c>
      <c r="EG29" s="15" t="str">
        <f t="shared" si="5"/>
        <v>2048_3° Trim</v>
      </c>
      <c r="EH29" s="15" t="str">
        <f t="shared" si="5"/>
        <v>2048_4° Trim</v>
      </c>
      <c r="EI29" s="15" t="str">
        <f t="shared" si="5"/>
        <v>2049_1° Trim</v>
      </c>
      <c r="EJ29" s="15" t="str">
        <f t="shared" si="5"/>
        <v>2049_2° Trim</v>
      </c>
      <c r="EK29" s="15" t="str">
        <f t="shared" si="5"/>
        <v>2049_3° Trim</v>
      </c>
      <c r="EL29" s="15" t="str">
        <f t="shared" si="5"/>
        <v>2049_4° Trim</v>
      </c>
      <c r="EM29" s="15" t="str">
        <f t="shared" si="5"/>
        <v>2050_1° Trim</v>
      </c>
      <c r="EN29" s="15" t="str">
        <f t="shared" si="5"/>
        <v>2050_2° Trim</v>
      </c>
      <c r="EO29" s="15" t="str">
        <f t="shared" si="5"/>
        <v>2050_3° Trim</v>
      </c>
      <c r="EP29" s="15" t="str">
        <f t="shared" si="5"/>
        <v>2050_4° Trim</v>
      </c>
    </row>
    <row r="30" spans="2:146" x14ac:dyDescent="0.25">
      <c r="B30" s="16" t="s">
        <v>1</v>
      </c>
      <c r="C30" s="47">
        <f>IF(PLANEL_Pot_Trim!C4&lt;&gt;0,C4/PLANEL_Pot_Trim!C4,0)</f>
        <v>0.45906474324848806</v>
      </c>
      <c r="D30" s="47">
        <f>IF(PLANEL_Pot_Trim!D4&lt;&gt;0,D4/PLANEL_Pot_Trim!D4,0)</f>
        <v>0.43393625828386517</v>
      </c>
      <c r="E30" s="47">
        <f>IF(PLANEL_Pot_Trim!E4&lt;&gt;0,E4/PLANEL_Pot_Trim!E4,0)</f>
        <v>0.5069837732234953</v>
      </c>
      <c r="F30" s="47">
        <f>IF(PLANEL_Pot_Trim!F4&lt;&gt;0,F4/PLANEL_Pot_Trim!F4,0)</f>
        <v>0.47227390212668446</v>
      </c>
      <c r="G30" s="47">
        <f>IF(PLANEL_Pot_Trim!G4&lt;&gt;0,G4/PLANEL_Pot_Trim!G4,0)</f>
        <v>0.51691133101124576</v>
      </c>
      <c r="H30" s="47">
        <f>IF(PLANEL_Pot_Trim!H4&lt;&gt;0,H4/PLANEL_Pot_Trim!H4,0)</f>
        <v>0.50222308333604126</v>
      </c>
      <c r="I30" s="47">
        <f>IF(PLANEL_Pot_Trim!I4&lt;&gt;0,I4/PLANEL_Pot_Trim!I4,0)</f>
        <v>0.47764660256609986</v>
      </c>
      <c r="J30" s="47">
        <f>IF(PLANEL_Pot_Trim!J4&lt;&gt;0,J4/PLANEL_Pot_Trim!J4,0)</f>
        <v>0.47860381593699919</v>
      </c>
      <c r="K30" s="47">
        <f>IF(PLANEL_Pot_Trim!K4&lt;&gt;0,K4/PLANEL_Pot_Trim!K4,0)</f>
        <v>0.51691133101124576</v>
      </c>
      <c r="L30" s="47">
        <f>IF(PLANEL_Pot_Trim!L4&lt;&gt;0,L4/PLANEL_Pot_Trim!L4,0)</f>
        <v>0.5035085106736733</v>
      </c>
      <c r="M30" s="47">
        <f>IF(PLANEL_Pot_Trim!M4&lt;&gt;0,M4/PLANEL_Pot_Trim!M4,0)</f>
        <v>0.48568365242091255</v>
      </c>
      <c r="N30" s="47">
        <f>IF(PLANEL_Pot_Trim!N4&lt;&gt;0,N4/PLANEL_Pot_Trim!N4,0)</f>
        <v>0.47860381593699919</v>
      </c>
      <c r="O30" s="47">
        <f>IF(PLANEL_Pot_Trim!O4&lt;&gt;0,O4/PLANEL_Pot_Trim!O4,0)</f>
        <v>0.51979130556584652</v>
      </c>
      <c r="P30" s="47">
        <f>IF(PLANEL_Pot_Trim!P4&lt;&gt;0,P4/PLANEL_Pot_Trim!P4,0)</f>
        <v>0.44115964399036983</v>
      </c>
      <c r="Q30" s="47">
        <f>IF(PLANEL_Pot_Trim!Q4&lt;&gt;0,Q4/PLANEL_Pot_Trim!Q4,0)</f>
        <v>0.41162168191925069</v>
      </c>
      <c r="R30" s="47">
        <f>IF(PLANEL_Pot_Trim!R4&lt;&gt;0,R4/PLANEL_Pot_Trim!R4,0)</f>
        <v>0.44990397070796345</v>
      </c>
      <c r="S30" s="47">
        <f>IF(PLANEL_Pot_Trim!S4&lt;&gt;0,S4/PLANEL_Pot_Trim!S4,0)</f>
        <v>0.52635706471154253</v>
      </c>
      <c r="T30" s="47">
        <f>IF(PLANEL_Pot_Trim!T4&lt;&gt;0,T4/PLANEL_Pot_Trim!T4,0)</f>
        <v>0.45806148338686498</v>
      </c>
      <c r="U30" s="47">
        <f>IF(PLANEL_Pot_Trim!U4&lt;&gt;0,U4/PLANEL_Pot_Trim!U4,0)</f>
        <v>0.42686145316391533</v>
      </c>
      <c r="V30" s="47">
        <f>IF(PLANEL_Pot_Trim!V4&lt;&gt;0,V4/PLANEL_Pot_Trim!V4,0)</f>
        <v>0.43589477558249812</v>
      </c>
      <c r="W30" s="47">
        <f>IF(PLANEL_Pot_Trim!W4&lt;&gt;0,W4/PLANEL_Pot_Trim!W4,0)</f>
        <v>0.5559092993117507</v>
      </c>
      <c r="X30" s="47">
        <f>IF(PLANEL_Pot_Trim!X4&lt;&gt;0,X4/PLANEL_Pot_Trim!X4,0)</f>
        <v>0.46754169626348369</v>
      </c>
      <c r="Y30" s="47">
        <f>IF(PLANEL_Pot_Trim!Y4&lt;&gt;0,Y4/PLANEL_Pot_Trim!Y4,0)</f>
        <v>0.43798800299173724</v>
      </c>
      <c r="Z30" s="47">
        <f>IF(PLANEL_Pot_Trim!Z4&lt;&gt;0,Z4/PLANEL_Pot_Trim!Z4,0)</f>
        <v>0.43811921752029048</v>
      </c>
      <c r="AA30" s="47">
        <f>IF(PLANEL_Pot_Trim!AA4&lt;&gt;0,AA4/PLANEL_Pot_Trim!AA4,0)</f>
        <v>0.55671437825248626</v>
      </c>
      <c r="AB30" s="47">
        <f>IF(PLANEL_Pot_Trim!AB4&lt;&gt;0,AB4/PLANEL_Pot_Trim!AB4,0)</f>
        <v>0.488924563694979</v>
      </c>
      <c r="AC30" s="47">
        <f>IF(PLANEL_Pot_Trim!AC4&lt;&gt;0,AC4/PLANEL_Pot_Trim!AC4,0)</f>
        <v>0.4572474281504264</v>
      </c>
      <c r="AD30" s="47">
        <f>IF(PLANEL_Pot_Trim!AD4&lt;&gt;0,AD4/PLANEL_Pot_Trim!AD4,0)</f>
        <v>0.43811921752029048</v>
      </c>
      <c r="AE30" s="47">
        <f>IF(PLANEL_Pot_Trim!AE4&lt;&gt;0,AE4/PLANEL_Pot_Trim!AE4,0)</f>
        <v>0.55656827250717922</v>
      </c>
      <c r="AF30" s="47">
        <f>IF(PLANEL_Pot_Trim!AF4&lt;&gt;0,AF4/PLANEL_Pot_Trim!AF4,0)</f>
        <v>0.49605210146376749</v>
      </c>
      <c r="AG30" s="47">
        <f>IF(PLANEL_Pot_Trim!AG4&lt;&gt;0,AG4/PLANEL_Pot_Trim!AG4,0)</f>
        <v>0.44659722341903868</v>
      </c>
      <c r="AH30" s="47">
        <f>IF(PLANEL_Pot_Trim!AH4&lt;&gt;0,AH4/PLANEL_Pot_Trim!AH4,0)</f>
        <v>0.43828573574440316</v>
      </c>
      <c r="AI30" s="47">
        <f>IF(PLANEL_Pot_Trim!AI4&lt;&gt;0,AI4/PLANEL_Pot_Trim!AI4,0)</f>
        <v>0.55660252849731229</v>
      </c>
      <c r="AJ30" s="47">
        <f>IF(PLANEL_Pot_Trim!AJ4&lt;&gt;0,AJ4/PLANEL_Pot_Trim!AJ4,0)</f>
        <v>0.52162152527317462</v>
      </c>
      <c r="AK30" s="47">
        <f>IF(PLANEL_Pot_Trim!AK4&lt;&gt;0,AK4/PLANEL_Pot_Trim!AK4,0)</f>
        <v>0.45746884483502598</v>
      </c>
      <c r="AL30" s="47">
        <f>IF(PLANEL_Pot_Trim!AL4&lt;&gt;0,AL4/PLANEL_Pot_Trim!AL4,0)</f>
        <v>0.43845224273220929</v>
      </c>
      <c r="AM30" s="47">
        <f>IF(PLANEL_Pot_Trim!AM4&lt;&gt;0,AM4/PLANEL_Pot_Trim!AM4,0)</f>
        <v>0.55662257211033583</v>
      </c>
      <c r="AN30" s="47">
        <f>IF(PLANEL_Pot_Trim!AN4&lt;&gt;0,AN4/PLANEL_Pot_Trim!AN4,0)</f>
        <v>0.53026369818066765</v>
      </c>
      <c r="AO30" s="47">
        <f>IF(PLANEL_Pot_Trim!AO4&lt;&gt;0,AO4/PLANEL_Pot_Trim!AO4,0)</f>
        <v>0.45771489277946148</v>
      </c>
      <c r="AP30" s="47">
        <f>IF(PLANEL_Pot_Trim!AP4&lt;&gt;0,AP4/PLANEL_Pot_Trim!AP4,0)</f>
        <v>0.4390168546529753</v>
      </c>
      <c r="AQ30" s="47">
        <f>IF(PLANEL_Pot_Trim!AQ4&lt;&gt;0,AQ4/PLANEL_Pot_Trim!AQ4,0)</f>
        <v>0.55673206859293423</v>
      </c>
      <c r="AR30" s="47">
        <f>IF(PLANEL_Pot_Trim!AR4&lt;&gt;0,AR4/PLANEL_Pot_Trim!AR4,0)</f>
        <v>0.52060879345640421</v>
      </c>
      <c r="AS30" s="47">
        <f>IF(PLANEL_Pot_Trim!AS4&lt;&gt;0,AS4/PLANEL_Pot_Trim!AS4,0)</f>
        <v>0.45767269420459733</v>
      </c>
      <c r="AT30" s="47">
        <f>IF(PLANEL_Pot_Trim!AT4&lt;&gt;0,AT4/PLANEL_Pot_Trim!AT4,0)</f>
        <v>0.43903871612067435</v>
      </c>
      <c r="AU30" s="47">
        <f>IF(PLANEL_Pot_Trim!AU4&lt;&gt;0,AU4/PLANEL_Pot_Trim!AU4,0)</f>
        <v>0.555875704428337</v>
      </c>
      <c r="AV30" s="47">
        <f>IF(PLANEL_Pot_Trim!AV4&lt;&gt;0,AV4/PLANEL_Pot_Trim!AV4,0)</f>
        <v>0.52125267705985145</v>
      </c>
      <c r="AW30" s="47">
        <f>IF(PLANEL_Pot_Trim!AW4&lt;&gt;0,AW4/PLANEL_Pot_Trim!AW4,0)</f>
        <v>0.45500820231872557</v>
      </c>
      <c r="AX30" s="47">
        <f>IF(PLANEL_Pot_Trim!AX4&lt;&gt;0,AX4/PLANEL_Pot_Trim!AX4,0)</f>
        <v>0.44032754075242941</v>
      </c>
      <c r="AY30" s="47">
        <f>IF(PLANEL_Pot_Trim!AY4&lt;&gt;0,AY4/PLANEL_Pot_Trim!AY4,0)</f>
        <v>0.55609017563189256</v>
      </c>
      <c r="AZ30" s="47">
        <f>IF(PLANEL_Pot_Trim!AZ4&lt;&gt;0,AZ4/PLANEL_Pot_Trim!AZ4,0)</f>
        <v>0.51458010400962262</v>
      </c>
      <c r="BA30" s="47">
        <f>IF(PLANEL_Pot_Trim!BA4&lt;&gt;0,BA4/PLANEL_Pot_Trim!BA4,0)</f>
        <v>0.43562952054940057</v>
      </c>
      <c r="BB30" s="47">
        <f>IF(PLANEL_Pot_Trim!BB4&lt;&gt;0,BB4/PLANEL_Pot_Trim!BB4,0)</f>
        <v>0.43986520519958566</v>
      </c>
      <c r="BC30" s="47">
        <f>IF(PLANEL_Pot_Trim!BC4&lt;&gt;0,BC4/PLANEL_Pot_Trim!BC4,0)</f>
        <v>0.55891018424143524</v>
      </c>
      <c r="BD30" s="47">
        <f>IF(PLANEL_Pot_Trim!BD4&lt;&gt;0,BD4/PLANEL_Pot_Trim!BD4,0)</f>
        <v>0.51671585558947775</v>
      </c>
      <c r="BE30" s="47">
        <f>IF(PLANEL_Pot_Trim!BE4&lt;&gt;0,BE4/PLANEL_Pot_Trim!BE4,0)</f>
        <v>0.43605200296690588</v>
      </c>
      <c r="BF30" s="47">
        <f>IF(PLANEL_Pot_Trim!BF4&lt;&gt;0,BF4/PLANEL_Pot_Trim!BF4,0)</f>
        <v>0.44481568157617762</v>
      </c>
      <c r="BG30" s="47">
        <f>IF(PLANEL_Pot_Trim!BG4&lt;&gt;0,BG4/PLANEL_Pot_Trim!BG4,0)</f>
        <v>0.55957243422385994</v>
      </c>
      <c r="BH30" s="47">
        <f>IF(PLANEL_Pot_Trim!BH4&lt;&gt;0,BH4/PLANEL_Pot_Trim!BH4,0)</f>
        <v>0.53505929013298803</v>
      </c>
      <c r="BI30" s="47">
        <f>IF(PLANEL_Pot_Trim!BI4&lt;&gt;0,BI4/PLANEL_Pot_Trim!BI4,0)</f>
        <v>0.44583405566787332</v>
      </c>
      <c r="BJ30" s="47">
        <f>IF(PLANEL_Pot_Trim!BJ4&lt;&gt;0,BJ4/PLANEL_Pot_Trim!BJ4,0)</f>
        <v>0.44480365456680115</v>
      </c>
      <c r="BK30" s="47">
        <f>IF(PLANEL_Pot_Trim!BK4&lt;&gt;0,BK4/PLANEL_Pot_Trim!BK4,0)</f>
        <v>0.55957243422385994</v>
      </c>
      <c r="BL30" s="47">
        <f>IF(PLANEL_Pot_Trim!BL4&lt;&gt;0,BL4/PLANEL_Pot_Trim!BL4,0)</f>
        <v>0.53288543610582939</v>
      </c>
      <c r="BM30" s="47">
        <f>IF(PLANEL_Pot_Trim!BM4&lt;&gt;0,BM4/PLANEL_Pot_Trim!BM4,0)</f>
        <v>0.44132399113518667</v>
      </c>
      <c r="BN30" s="47">
        <f>IF(PLANEL_Pot_Trim!BN4&lt;&gt;0,BN4/PLANEL_Pot_Trim!BN4,0)</f>
        <v>0.44480365456680115</v>
      </c>
      <c r="BO30" s="47">
        <f>IF(PLANEL_Pot_Trim!BO4&lt;&gt;0,BO4/PLANEL_Pot_Trim!BO4,0)</f>
        <v>0.55957243422385994</v>
      </c>
      <c r="BP30" s="47">
        <f>IF(PLANEL_Pot_Trim!BP4&lt;&gt;0,BP4/PLANEL_Pot_Trim!BP4,0)</f>
        <v>0.53904019399150327</v>
      </c>
      <c r="BQ30" s="47">
        <f>IF(PLANEL_Pot_Trim!BQ4&lt;&gt;0,BQ4/PLANEL_Pot_Trim!BQ4,0)</f>
        <v>0.43945948948334607</v>
      </c>
      <c r="BR30" s="47">
        <f>IF(PLANEL_Pot_Trim!BR4&lt;&gt;0,BR4/PLANEL_Pot_Trim!BR4,0)</f>
        <v>0.44480365456680115</v>
      </c>
      <c r="BS30" s="47">
        <f>IF(PLANEL_Pot_Trim!BS4&lt;&gt;0,BS4/PLANEL_Pot_Trim!BS4,0)</f>
        <v>0.55957243422385994</v>
      </c>
      <c r="BT30" s="47">
        <f>IF(PLANEL_Pot_Trim!BT4&lt;&gt;0,BT4/PLANEL_Pot_Trim!BT4,0)</f>
        <v>0.53159828306764867</v>
      </c>
      <c r="BU30" s="47">
        <f>IF(PLANEL_Pot_Trim!BU4&lt;&gt;0,BU4/PLANEL_Pot_Trim!BU4,0)</f>
        <v>0.43606070048472922</v>
      </c>
      <c r="BV30" s="47">
        <f>IF(PLANEL_Pot_Trim!BV4&lt;&gt;0,BV4/PLANEL_Pot_Trim!BV4,0)</f>
        <v>0.44480365456680115</v>
      </c>
      <c r="BW30" s="47">
        <f>IF(PLANEL_Pot_Trim!BW4&lt;&gt;0,BW4/PLANEL_Pot_Trim!BW4,0)</f>
        <v>0.56070385180499605</v>
      </c>
      <c r="BX30" s="47">
        <f>IF(PLANEL_Pot_Trim!BX4&lt;&gt;0,BX4/PLANEL_Pot_Trim!BX4,0)</f>
        <v>0.54165201264181262</v>
      </c>
      <c r="BY30" s="47">
        <f>IF(PLANEL_Pot_Trim!BY4&lt;&gt;0,BY4/PLANEL_Pot_Trim!BY4,0)</f>
        <v>0.43422512628702015</v>
      </c>
      <c r="BZ30" s="47">
        <f>IF(PLANEL_Pot_Trim!BZ4&lt;&gt;0,BZ4/PLANEL_Pot_Trim!BZ4,0)</f>
        <v>0.44451203915952431</v>
      </c>
      <c r="CA30" s="47">
        <f>IF(PLANEL_Pot_Trim!CA4&lt;&gt;0,CA4/PLANEL_Pot_Trim!CA4,0)</f>
        <v>0.5650686847709131</v>
      </c>
      <c r="CB30" s="47">
        <f>IF(PLANEL_Pot_Trim!CB4&lt;&gt;0,CB4/PLANEL_Pot_Trim!CB4,0)</f>
        <v>0.53499068801472593</v>
      </c>
      <c r="CC30" s="47">
        <f>IF(PLANEL_Pot_Trim!CC4&lt;&gt;0,CC4/PLANEL_Pot_Trim!CC4,0)</f>
        <v>0.43536033624408926</v>
      </c>
      <c r="CD30" s="47">
        <f>IF(PLANEL_Pot_Trim!CD4&lt;&gt;0,CD4/PLANEL_Pot_Trim!CD4,0)</f>
        <v>0.44338703212605068</v>
      </c>
      <c r="CE30" s="47">
        <f>IF(PLANEL_Pot_Trim!CE4&lt;&gt;0,CE4/PLANEL_Pot_Trim!CE4,0)</f>
        <v>0.5650686847709131</v>
      </c>
      <c r="CF30" s="47">
        <f>IF(PLANEL_Pot_Trim!CF4&lt;&gt;0,CF4/PLANEL_Pot_Trim!CF4,0)</f>
        <v>0.53566135238126156</v>
      </c>
      <c r="CG30" s="47">
        <f>IF(PLANEL_Pot_Trim!CG4&lt;&gt;0,CG4/PLANEL_Pot_Trim!CG4,0)</f>
        <v>0.43062495206574913</v>
      </c>
      <c r="CH30" s="47">
        <f>IF(PLANEL_Pot_Trim!CH4&lt;&gt;0,CH4/PLANEL_Pot_Trim!CH4,0)</f>
        <v>0.44338703212605068</v>
      </c>
      <c r="CI30" s="47">
        <f>IF(PLANEL_Pot_Trim!CI4&lt;&gt;0,CI4/PLANEL_Pot_Trim!CI4,0)</f>
        <v>0.5650686847709131</v>
      </c>
      <c r="CJ30" s="47">
        <f>IF(PLANEL_Pot_Trim!CJ4&lt;&gt;0,CJ4/PLANEL_Pot_Trim!CJ4,0)</f>
        <v>0.53262090522431238</v>
      </c>
      <c r="CK30" s="47">
        <f>IF(PLANEL_Pot_Trim!CK4&lt;&gt;0,CK4/PLANEL_Pot_Trim!CK4,0)</f>
        <v>0.42188724663819877</v>
      </c>
      <c r="CL30" s="47">
        <f>IF(PLANEL_Pot_Trim!CL4&lt;&gt;0,CL4/PLANEL_Pot_Trim!CL4,0)</f>
        <v>0.44338703212605068</v>
      </c>
      <c r="CM30" s="47">
        <f>IF(PLANEL_Pot_Trim!CM4&lt;&gt;0,CM4/PLANEL_Pot_Trim!CM4,0)</f>
        <v>0.5650686847709131</v>
      </c>
      <c r="CN30" s="47">
        <f>IF(PLANEL_Pot_Trim!CN4&lt;&gt;0,CN4/PLANEL_Pot_Trim!CN4,0)</f>
        <v>0.54102532256117919</v>
      </c>
      <c r="CO30" s="47">
        <f>IF(PLANEL_Pot_Trim!CO4&lt;&gt;0,CO4/PLANEL_Pot_Trim!CO4,0)</f>
        <v>0.41356551777434725</v>
      </c>
      <c r="CP30" s="47">
        <f>IF(PLANEL_Pot_Trim!CP4&lt;&gt;0,CP4/PLANEL_Pot_Trim!CP4,0)</f>
        <v>0.44338703212605068</v>
      </c>
      <c r="CQ30" s="47">
        <f>IF(PLANEL_Pot_Trim!CQ4&lt;&gt;0,CQ4/PLANEL_Pot_Trim!CQ4,0)</f>
        <v>0.5650686847709131</v>
      </c>
      <c r="CR30" s="47">
        <f>IF(PLANEL_Pot_Trim!CR4&lt;&gt;0,CR4/PLANEL_Pot_Trim!CR4,0)</f>
        <v>0.5312460505628791</v>
      </c>
      <c r="CS30" s="47">
        <f>IF(PLANEL_Pot_Trim!CS4&lt;&gt;0,CS4/PLANEL_Pot_Trim!CS4,0)</f>
        <v>0.3941976895130152</v>
      </c>
      <c r="CT30" s="47">
        <f>IF(PLANEL_Pot_Trim!CT4&lt;&gt;0,CT4/PLANEL_Pot_Trim!CT4,0)</f>
        <v>0.44338703212605068</v>
      </c>
      <c r="CU30" s="47">
        <f>IF(PLANEL_Pot_Trim!CU4&lt;&gt;0,CU4/PLANEL_Pot_Trim!CU4,0)</f>
        <v>0.56573676070956502</v>
      </c>
      <c r="CV30" s="47">
        <f>IF(PLANEL_Pot_Trim!CV4&lt;&gt;0,CV4/PLANEL_Pot_Trim!CV4,0)</f>
        <v>0.53318213626584787</v>
      </c>
      <c r="CW30" s="47">
        <f>IF(PLANEL_Pot_Trim!CW4&lt;&gt;0,CW4/PLANEL_Pot_Trim!CW4,0)</f>
        <v>0.39377542045543551</v>
      </c>
      <c r="CX30" s="47">
        <f>IF(PLANEL_Pot_Trim!CX4&lt;&gt;0,CX4/PLANEL_Pot_Trim!CX4,0)</f>
        <v>0.44341649348370982</v>
      </c>
      <c r="CY30" s="77">
        <f>IF(PLANEL_Pot_Trim!CY4&lt;&gt;0,CY4/PLANEL_Pot_Trim!CY4,0)</f>
        <v>0.56573676070956502</v>
      </c>
      <c r="CZ30" s="77">
        <f>IF(PLANEL_Pot_Trim!CZ4&lt;&gt;0,CZ4/PLANEL_Pot_Trim!CZ4,0)</f>
        <v>0.51728684316178486</v>
      </c>
      <c r="DA30" s="77">
        <f>IF(PLANEL_Pot_Trim!DA4&lt;&gt;0,DA4/PLANEL_Pot_Trim!DA4,0)</f>
        <v>0.39244662879783349</v>
      </c>
      <c r="DB30" s="77">
        <f>IF(PLANEL_Pot_Trim!DB4&lt;&gt;0,DB4/PLANEL_Pot_Trim!DB4,0)</f>
        <v>0.44341649348370982</v>
      </c>
      <c r="DC30" s="47">
        <f>IF(PLANEL_Pot_Trim!DC4&lt;&gt;0,DC4/PLANEL_Pot_Trim!DC4,0)</f>
        <v>0.56573676070956502</v>
      </c>
      <c r="DD30" s="47">
        <f>IF(PLANEL_Pot_Trim!DD4&lt;&gt;0,DD4/PLANEL_Pot_Trim!DD4,0)</f>
        <v>0.53338235387442023</v>
      </c>
      <c r="DE30" s="47">
        <f>IF(PLANEL_Pot_Trim!DE4&lt;&gt;0,DE4/PLANEL_Pot_Trim!DE4,0)</f>
        <v>0.39134945540977129</v>
      </c>
      <c r="DF30" s="47">
        <f>IF(PLANEL_Pot_Trim!DF4&lt;&gt;0,DF4/PLANEL_Pot_Trim!DF4,0)</f>
        <v>0.44341649348370982</v>
      </c>
      <c r="DG30" s="47">
        <f>IF(PLANEL_Pot_Trim!DG4&lt;&gt;0,DG4/PLANEL_Pot_Trim!DG4,0)</f>
        <v>0.56573676070956502</v>
      </c>
      <c r="DH30" s="47">
        <f>IF(PLANEL_Pot_Trim!DH4&lt;&gt;0,DH4/PLANEL_Pot_Trim!DH4,0)</f>
        <v>0.5109007268633331</v>
      </c>
      <c r="DI30" s="47">
        <f>IF(PLANEL_Pot_Trim!DI4&lt;&gt;0,DI4/PLANEL_Pot_Trim!DI4,0)</f>
        <v>0.37175710618641594</v>
      </c>
      <c r="DJ30" s="47">
        <f>IF(PLANEL_Pot_Trim!DJ4&lt;&gt;0,DJ4/PLANEL_Pot_Trim!DJ4,0)</f>
        <v>0.44341649348370982</v>
      </c>
      <c r="DK30" s="47">
        <f>IF(PLANEL_Pot_Trim!DK4&lt;&gt;0,DK4/PLANEL_Pot_Trim!DK4,0)</f>
        <v>0.56573676070956502</v>
      </c>
      <c r="DL30" s="47">
        <f>IF(PLANEL_Pot_Trim!DL4&lt;&gt;0,DL4/PLANEL_Pot_Trim!DL4,0)</f>
        <v>0.52773334715102815</v>
      </c>
      <c r="DM30" s="47">
        <f>IF(PLANEL_Pot_Trim!DM4&lt;&gt;0,DM4/PLANEL_Pot_Trim!DM4,0)</f>
        <v>0.37228306432351227</v>
      </c>
      <c r="DN30" s="47">
        <f>IF(PLANEL_Pot_Trim!DN4&lt;&gt;0,DN4/PLANEL_Pot_Trim!DN4,0)</f>
        <v>0.44341649348370982</v>
      </c>
      <c r="DO30" s="47">
        <f>IF(PLANEL_Pot_Trim!DO4&lt;&gt;0,DO4/PLANEL_Pot_Trim!DO4,0)</f>
        <v>0.56573676070956502</v>
      </c>
      <c r="DP30" s="47">
        <f>IF(PLANEL_Pot_Trim!DP4&lt;&gt;0,DP4/PLANEL_Pot_Trim!DP4,0)</f>
        <v>0.52708030925603666</v>
      </c>
      <c r="DQ30" s="47">
        <f>IF(PLANEL_Pot_Trim!DQ4&lt;&gt;0,DQ4/PLANEL_Pot_Trim!DQ4,0)</f>
        <v>0.35969886775521365</v>
      </c>
      <c r="DR30" s="47">
        <f>IF(PLANEL_Pot_Trim!DR4&lt;&gt;0,DR4/PLANEL_Pot_Trim!DR4,0)</f>
        <v>0.44341649348370982</v>
      </c>
      <c r="DS30" s="47">
        <f>IF(PLANEL_Pot_Trim!DS4&lt;&gt;0,DS4/PLANEL_Pot_Trim!DS4,0)</f>
        <v>0.56573676070956502</v>
      </c>
      <c r="DT30" s="47">
        <f>IF(PLANEL_Pot_Trim!DT4&lt;&gt;0,DT4/PLANEL_Pot_Trim!DT4,0)</f>
        <v>0.49225055415039243</v>
      </c>
      <c r="DU30" s="47">
        <f>IF(PLANEL_Pot_Trim!DU4&lt;&gt;0,DU4/PLANEL_Pot_Trim!DU4,0)</f>
        <v>0.33806585214083579</v>
      </c>
      <c r="DV30" s="47">
        <f>IF(PLANEL_Pot_Trim!DV4&lt;&gt;0,DV4/PLANEL_Pot_Trim!DV4,0)</f>
        <v>0.44341649348370982</v>
      </c>
      <c r="DW30" s="47">
        <f>IF(PLANEL_Pot_Trim!DW4&lt;&gt;0,DW4/PLANEL_Pot_Trim!DW4,0)</f>
        <v>0.56573676070956502</v>
      </c>
      <c r="DX30" s="47">
        <f>IF(PLANEL_Pot_Trim!DX4&lt;&gt;0,DX4/PLANEL_Pot_Trim!DX4,0)</f>
        <v>0.49801028792314006</v>
      </c>
      <c r="DY30" s="47">
        <f>IF(PLANEL_Pot_Trim!DY4&lt;&gt;0,DY4/PLANEL_Pot_Trim!DY4,0)</f>
        <v>0.32940587003269378</v>
      </c>
      <c r="DZ30" s="47">
        <f>IF(PLANEL_Pot_Trim!DZ4&lt;&gt;0,DZ4/PLANEL_Pot_Trim!DZ4,0)</f>
        <v>0.44341649348370982</v>
      </c>
      <c r="EA30" s="47">
        <f>IF(PLANEL_Pot_Trim!EA4&lt;&gt;0,EA4/PLANEL_Pot_Trim!EA4,0)</f>
        <v>0.56573676070956502</v>
      </c>
      <c r="EB30" s="47">
        <f>IF(PLANEL_Pot_Trim!EB4&lt;&gt;0,EB4/PLANEL_Pot_Trim!EB4,0)</f>
        <v>0.51030277861495343</v>
      </c>
      <c r="EC30" s="47">
        <f>IF(PLANEL_Pot_Trim!EC4&lt;&gt;0,EC4/PLANEL_Pot_Trim!EC4,0)</f>
        <v>0.31697057577963395</v>
      </c>
      <c r="ED30" s="47">
        <f>IF(PLANEL_Pot_Trim!ED4&lt;&gt;0,ED4/PLANEL_Pot_Trim!ED4,0)</f>
        <v>0.44341649348370982</v>
      </c>
      <c r="EE30" s="47">
        <f>IF(PLANEL_Pot_Trim!EE4&lt;&gt;0,EE4/PLANEL_Pot_Trim!EE4,0)</f>
        <v>0.56573676070956502</v>
      </c>
      <c r="EF30" s="47">
        <f>IF(PLANEL_Pot_Trim!EF4&lt;&gt;0,EF4/PLANEL_Pot_Trim!EF4,0)</f>
        <v>0.48841964241081409</v>
      </c>
      <c r="EG30" s="47">
        <f>IF(PLANEL_Pot_Trim!EG4&lt;&gt;0,EG4/PLANEL_Pot_Trim!EG4,0)</f>
        <v>0.33974440696265279</v>
      </c>
      <c r="EH30" s="47">
        <f>IF(PLANEL_Pot_Trim!EH4&lt;&gt;0,EH4/PLANEL_Pot_Trim!EH4,0)</f>
        <v>0.44341649348370982</v>
      </c>
      <c r="EI30" s="47">
        <f>IF(PLANEL_Pot_Trim!EI4&lt;&gt;0,EI4/PLANEL_Pot_Trim!EI4,0)</f>
        <v>0.56573676070956502</v>
      </c>
      <c r="EJ30" s="47">
        <f>IF(PLANEL_Pot_Trim!EJ4&lt;&gt;0,EJ4/PLANEL_Pot_Trim!EJ4,0)</f>
        <v>0.47006341740087776</v>
      </c>
      <c r="EK30" s="47">
        <f>IF(PLANEL_Pot_Trim!EK4&lt;&gt;0,EK4/PLANEL_Pot_Trim!EK4,0)</f>
        <v>0.32738362933974657</v>
      </c>
      <c r="EL30" s="47">
        <f>IF(PLANEL_Pot_Trim!EL4&lt;&gt;0,EL4/PLANEL_Pot_Trim!EL4,0)</f>
        <v>0.44341649348370982</v>
      </c>
      <c r="EM30" s="47">
        <f>IF(PLANEL_Pot_Trim!EM4&lt;&gt;0,EM4/PLANEL_Pot_Trim!EM4,0)</f>
        <v>0.56573676070956502</v>
      </c>
      <c r="EN30" s="47">
        <f>IF(PLANEL_Pot_Trim!EN4&lt;&gt;0,EN4/PLANEL_Pot_Trim!EN4,0)</f>
        <v>0.47796132838356503</v>
      </c>
      <c r="EO30" s="47">
        <f>IF(PLANEL_Pot_Trim!EO4&lt;&gt;0,EO4/PLANEL_Pot_Trim!EO4,0)</f>
        <v>0.30023368991776878</v>
      </c>
      <c r="EP30" s="47">
        <f>IF(PLANEL_Pot_Trim!EP4&lt;&gt;0,EP4/PLANEL_Pot_Trim!EP4,0)</f>
        <v>0.44341649348370982</v>
      </c>
    </row>
    <row r="31" spans="2:146" x14ac:dyDescent="0.25">
      <c r="B31" s="16" t="s">
        <v>2</v>
      </c>
      <c r="C31" s="47">
        <f>IF(PLANEL_Pot_Trim!C5&lt;&gt;0,C5/PLANEL_Pot_Trim!C5,0)</f>
        <v>0.54743030414765315</v>
      </c>
      <c r="D31" s="47">
        <f>IF(PLANEL_Pot_Trim!D5&lt;&gt;0,D5/PLANEL_Pot_Trim!D5,0)</f>
        <v>0.51003194203081959</v>
      </c>
      <c r="E31" s="47">
        <f>IF(PLANEL_Pot_Trim!E5&lt;&gt;0,E5/PLANEL_Pot_Trim!E5,0)</f>
        <v>0.44465828506992516</v>
      </c>
      <c r="F31" s="47">
        <f>IF(PLANEL_Pot_Trim!F5&lt;&gt;0,F5/PLANEL_Pot_Trim!F5,0)</f>
        <v>0.49348843096378092</v>
      </c>
      <c r="G31" s="47">
        <f>IF(PLANEL_Pot_Trim!G5&lt;&gt;0,G5/PLANEL_Pot_Trim!G5,0)</f>
        <v>0.58184051770401546</v>
      </c>
      <c r="H31" s="47">
        <f>IF(PLANEL_Pot_Trim!H5&lt;&gt;0,H5/PLANEL_Pot_Trim!H5,0)</f>
        <v>0.54363804945742333</v>
      </c>
      <c r="I31" s="47">
        <f>IF(PLANEL_Pot_Trim!I5&lt;&gt;0,I5/PLANEL_Pot_Trim!I5,0)</f>
        <v>0.44490168721094242</v>
      </c>
      <c r="J31" s="47">
        <f>IF(PLANEL_Pot_Trim!J5&lt;&gt;0,J5/PLANEL_Pot_Trim!J5,0)</f>
        <v>0.50150973248899156</v>
      </c>
      <c r="K31" s="47">
        <f>IF(PLANEL_Pot_Trim!K5&lt;&gt;0,K5/PLANEL_Pot_Trim!K5,0)</f>
        <v>0.58106162892990554</v>
      </c>
      <c r="L31" s="47">
        <f>IF(PLANEL_Pot_Trim!L5&lt;&gt;0,L5/PLANEL_Pot_Trim!L5,0)</f>
        <v>0.54329604942884646</v>
      </c>
      <c r="M31" s="47">
        <f>IF(PLANEL_Pot_Trim!M5&lt;&gt;0,M5/PLANEL_Pot_Trim!M5,0)</f>
        <v>0.44146771090270559</v>
      </c>
      <c r="N31" s="47">
        <f>IF(PLANEL_Pot_Trim!N5&lt;&gt;0,N5/PLANEL_Pot_Trim!N5,0)</f>
        <v>0.50039314154512593</v>
      </c>
      <c r="O31" s="47">
        <f>IF(PLANEL_Pot_Trim!O5&lt;&gt;0,O5/PLANEL_Pot_Trim!O5,0)</f>
        <v>0.58004934969527122</v>
      </c>
      <c r="P31" s="47">
        <f>IF(PLANEL_Pot_Trim!P5&lt;&gt;0,P5/PLANEL_Pot_Trim!P5,0)</f>
        <v>0.54218627300277045</v>
      </c>
      <c r="Q31" s="47">
        <f>IF(PLANEL_Pot_Trim!Q5&lt;&gt;0,Q5/PLANEL_Pot_Trim!Q5,0)</f>
        <v>0.44194449152040294</v>
      </c>
      <c r="R31" s="47">
        <f>IF(PLANEL_Pot_Trim!R5&lt;&gt;0,R5/PLANEL_Pot_Trim!R5,0)</f>
        <v>0.50009323537691031</v>
      </c>
      <c r="S31" s="47">
        <f>IF(PLANEL_Pot_Trim!S5&lt;&gt;0,S5/PLANEL_Pot_Trim!S5,0)</f>
        <v>0.57985461391266713</v>
      </c>
      <c r="T31" s="47">
        <f>IF(PLANEL_Pot_Trim!T5&lt;&gt;0,T5/PLANEL_Pot_Trim!T5,0)</f>
        <v>0.52691900870024555</v>
      </c>
      <c r="U31" s="47">
        <f>IF(PLANEL_Pot_Trim!U5&lt;&gt;0,U5/PLANEL_Pot_Trim!U5,0)</f>
        <v>0.45068023731825285</v>
      </c>
      <c r="V31" s="47">
        <f>IF(PLANEL_Pot_Trim!V5&lt;&gt;0,V5/PLANEL_Pot_Trim!V5,0)</f>
        <v>0.5000554910348497</v>
      </c>
      <c r="W31" s="47">
        <f>IF(PLANEL_Pot_Trim!W5&lt;&gt;0,W5/PLANEL_Pot_Trim!W5,0)</f>
        <v>0.57826763916315604</v>
      </c>
      <c r="X31" s="47">
        <f>IF(PLANEL_Pot_Trim!X5&lt;&gt;0,X5/PLANEL_Pot_Trim!X5,0)</f>
        <v>0.51867493508800022</v>
      </c>
      <c r="Y31" s="47">
        <f>IF(PLANEL_Pot_Trim!Y5&lt;&gt;0,Y5/PLANEL_Pot_Trim!Y5,0)</f>
        <v>0.44237564335322527</v>
      </c>
      <c r="Z31" s="47">
        <f>IF(PLANEL_Pot_Trim!Z5&lt;&gt;0,Z5/PLANEL_Pot_Trim!Z5,0)</f>
        <v>0.49964685821699528</v>
      </c>
      <c r="AA31" s="47">
        <f>IF(PLANEL_Pot_Trim!AA5&lt;&gt;0,AA5/PLANEL_Pot_Trim!AA5,0)</f>
        <v>0.57752579202610921</v>
      </c>
      <c r="AB31" s="47">
        <f>IF(PLANEL_Pot_Trim!AB5&lt;&gt;0,AB5/PLANEL_Pot_Trim!AB5,0)</f>
        <v>0.52183317383257244</v>
      </c>
      <c r="AC31" s="47">
        <f>IF(PLANEL_Pot_Trim!AC5&lt;&gt;0,AC5/PLANEL_Pot_Trim!AC5,0)</f>
        <v>0.42895549044740616</v>
      </c>
      <c r="AD31" s="47">
        <f>IF(PLANEL_Pot_Trim!AD5&lt;&gt;0,AD5/PLANEL_Pot_Trim!AD5,0)</f>
        <v>0.48529790720749749</v>
      </c>
      <c r="AE31" s="47">
        <f>IF(PLANEL_Pot_Trim!AE5&lt;&gt;0,AE5/PLANEL_Pot_Trim!AE5,0)</f>
        <v>0.57707692758875162</v>
      </c>
      <c r="AF31" s="47">
        <f>IF(PLANEL_Pot_Trim!AF5&lt;&gt;0,AF5/PLANEL_Pot_Trim!AF5,0)</f>
        <v>0.53306549456733965</v>
      </c>
      <c r="AG31" s="47">
        <f>IF(PLANEL_Pot_Trim!AG5&lt;&gt;0,AG5/PLANEL_Pot_Trim!AG5,0)</f>
        <v>0.41898524880000815</v>
      </c>
      <c r="AH31" s="47">
        <f>IF(PLANEL_Pot_Trim!AH5&lt;&gt;0,AH5/PLANEL_Pot_Trim!AH5,0)</f>
        <v>0.47885129055256498</v>
      </c>
      <c r="AI31" s="47">
        <f>IF(PLANEL_Pot_Trim!AI5&lt;&gt;0,AI5/PLANEL_Pot_Trim!AI5,0)</f>
        <v>0.57707692758875162</v>
      </c>
      <c r="AJ31" s="47">
        <f>IF(PLANEL_Pot_Trim!AJ5&lt;&gt;0,AJ5/PLANEL_Pot_Trim!AJ5,0)</f>
        <v>0.32074671043410397</v>
      </c>
      <c r="AK31" s="47">
        <f>IF(PLANEL_Pot_Trim!AK5&lt;&gt;0,AK5/PLANEL_Pot_Trim!AK5,0)</f>
        <v>0.41898524880000815</v>
      </c>
      <c r="AL31" s="47">
        <f>IF(PLANEL_Pot_Trim!AL5&lt;&gt;0,AL5/PLANEL_Pot_Trim!AL5,0)</f>
        <v>0.47885129055256498</v>
      </c>
      <c r="AM31" s="47">
        <f>IF(PLANEL_Pot_Trim!AM5&lt;&gt;0,AM5/PLANEL_Pot_Trim!AM5,0)</f>
        <v>0.56405384221185528</v>
      </c>
      <c r="AN31" s="47">
        <f>IF(PLANEL_Pot_Trim!AN5&lt;&gt;0,AN5/PLANEL_Pot_Trim!AN5,0)</f>
        <v>0.3310596340907615</v>
      </c>
      <c r="AO31" s="47">
        <f>IF(PLANEL_Pot_Trim!AO5&lt;&gt;0,AO5/PLANEL_Pot_Trim!AO5,0)</f>
        <v>0.45469970936507831</v>
      </c>
      <c r="AP31" s="47">
        <f>IF(PLANEL_Pot_Trim!AP5&lt;&gt;0,AP5/PLANEL_Pot_Trim!AP5,0)</f>
        <v>0.49622829713459354</v>
      </c>
      <c r="AQ31" s="47">
        <f>IF(PLANEL_Pot_Trim!AQ5&lt;&gt;0,AQ5/PLANEL_Pot_Trim!AQ5,0)</f>
        <v>0.56405384221185528</v>
      </c>
      <c r="AR31" s="47">
        <f>IF(PLANEL_Pot_Trim!AR5&lt;&gt;0,AR5/PLANEL_Pot_Trim!AR5,0)</f>
        <v>0.52818008656944349</v>
      </c>
      <c r="AS31" s="47">
        <f>IF(PLANEL_Pot_Trim!AS5&lt;&gt;0,AS5/PLANEL_Pot_Trim!AS5,0)</f>
        <v>0.45469970936507831</v>
      </c>
      <c r="AT31" s="47">
        <f>IF(PLANEL_Pot_Trim!AT5&lt;&gt;0,AT5/PLANEL_Pot_Trim!AT5,0)</f>
        <v>0.49622829713459354</v>
      </c>
      <c r="AU31" s="47">
        <f>IF(PLANEL_Pot_Trim!AU5&lt;&gt;0,AU5/PLANEL_Pot_Trim!AU5,0)</f>
        <v>0.56408175075316247</v>
      </c>
      <c r="AV31" s="47">
        <f>IF(PLANEL_Pot_Trim!AV5&lt;&gt;0,AV5/PLANEL_Pot_Trim!AV5,0)</f>
        <v>0.52832708458540645</v>
      </c>
      <c r="AW31" s="47">
        <f>IF(PLANEL_Pot_Trim!AW5&lt;&gt;0,AW5/PLANEL_Pot_Trim!AW5,0)</f>
        <v>0.44670273984984077</v>
      </c>
      <c r="AX31" s="47">
        <f>IF(PLANEL_Pot_Trim!AX5&lt;&gt;0,AX5/PLANEL_Pot_Trim!AX5,0)</f>
        <v>0.49622829713459354</v>
      </c>
      <c r="AY31" s="47">
        <f>IF(PLANEL_Pot_Trim!AY5&lt;&gt;0,AY5/PLANEL_Pot_Trim!AY5,0)</f>
        <v>0.56408175075316247</v>
      </c>
      <c r="AZ31" s="47">
        <f>IF(PLANEL_Pot_Trim!AZ5&lt;&gt;0,AZ5/PLANEL_Pot_Trim!AZ5,0)</f>
        <v>0.53530423867108601</v>
      </c>
      <c r="BA31" s="47">
        <f>IF(PLANEL_Pot_Trim!BA5&lt;&gt;0,BA5/PLANEL_Pot_Trim!BA5,0)</f>
        <v>0.446852229671934</v>
      </c>
      <c r="BB31" s="47">
        <f>IF(PLANEL_Pot_Trim!BB5&lt;&gt;0,BB5/PLANEL_Pot_Trim!BB5,0)</f>
        <v>0.49622829713459354</v>
      </c>
      <c r="BC31" s="47">
        <f>IF(PLANEL_Pot_Trim!BC5&lt;&gt;0,BC5/PLANEL_Pot_Trim!BC5,0)</f>
        <v>0.56408175075316247</v>
      </c>
      <c r="BD31" s="47">
        <f>IF(PLANEL_Pot_Trim!BD5&lt;&gt;0,BD5/PLANEL_Pot_Trim!BD5,0)</f>
        <v>0.52609369505119119</v>
      </c>
      <c r="BE31" s="47">
        <f>IF(PLANEL_Pot_Trim!BE5&lt;&gt;0,BE5/PLANEL_Pot_Trim!BE5,0)</f>
        <v>0.45073527217375625</v>
      </c>
      <c r="BF31" s="47">
        <f>IF(PLANEL_Pot_Trim!BF5&lt;&gt;0,BF5/PLANEL_Pot_Trim!BF5,0)</f>
        <v>0.49622829713459354</v>
      </c>
      <c r="BG31" s="47">
        <f>IF(PLANEL_Pot_Trim!BG5&lt;&gt;0,BG5/PLANEL_Pot_Trim!BG5,0)</f>
        <v>0.56550110784777941</v>
      </c>
      <c r="BH31" s="47">
        <f>IF(PLANEL_Pot_Trim!BH5&lt;&gt;0,BH5/PLANEL_Pot_Trim!BH5,0)</f>
        <v>0.45366339466262956</v>
      </c>
      <c r="BI31" s="47">
        <f>IF(PLANEL_Pot_Trim!BI5&lt;&gt;0,BI5/PLANEL_Pot_Trim!BI5,0)</f>
        <v>0.44396172656905353</v>
      </c>
      <c r="BJ31" s="47">
        <f>IF(PLANEL_Pot_Trim!BJ5&lt;&gt;0,BJ5/PLANEL_Pot_Trim!BJ5,0)</f>
        <v>0.49002999673831621</v>
      </c>
      <c r="BK31" s="47">
        <f>IF(PLANEL_Pot_Trim!BK5&lt;&gt;0,BK5/PLANEL_Pot_Trim!BK5,0)</f>
        <v>0.56550110784777941</v>
      </c>
      <c r="BL31" s="47">
        <f>IF(PLANEL_Pot_Trim!BL5&lt;&gt;0,BL5/PLANEL_Pot_Trim!BL5,0)</f>
        <v>0.47170552587822911</v>
      </c>
      <c r="BM31" s="47">
        <f>IF(PLANEL_Pot_Trim!BM5&lt;&gt;0,BM5/PLANEL_Pot_Trim!BM5,0)</f>
        <v>0.44396172656905353</v>
      </c>
      <c r="BN31" s="47">
        <f>IF(PLANEL_Pot_Trim!BN5&lt;&gt;0,BN5/PLANEL_Pot_Trim!BN5,0)</f>
        <v>0.49002999673831621</v>
      </c>
      <c r="BO31" s="47">
        <f>IF(PLANEL_Pot_Trim!BO5&lt;&gt;0,BO5/PLANEL_Pot_Trim!BO5,0)</f>
        <v>0.56550110784777941</v>
      </c>
      <c r="BP31" s="47">
        <f>IF(PLANEL_Pot_Trim!BP5&lt;&gt;0,BP5/PLANEL_Pot_Trim!BP5,0)</f>
        <v>0.46400160266214702</v>
      </c>
      <c r="BQ31" s="47">
        <f>IF(PLANEL_Pot_Trim!BQ5&lt;&gt;0,BQ5/PLANEL_Pot_Trim!BQ5,0)</f>
        <v>0.44051385752139471</v>
      </c>
      <c r="BR31" s="47">
        <f>IF(PLANEL_Pot_Trim!BR5&lt;&gt;0,BR5/PLANEL_Pot_Trim!BR5,0)</f>
        <v>0.49002999673831621</v>
      </c>
      <c r="BS31" s="47">
        <f>IF(PLANEL_Pot_Trim!BS5&lt;&gt;0,BS5/PLANEL_Pot_Trim!BS5,0)</f>
        <v>0.56550110784777941</v>
      </c>
      <c r="BT31" s="47">
        <f>IF(PLANEL_Pot_Trim!BT5&lt;&gt;0,BT5/PLANEL_Pot_Trim!BT5,0)</f>
        <v>0.53070586947356879</v>
      </c>
      <c r="BU31" s="47">
        <f>IF(PLANEL_Pot_Trim!BU5&lt;&gt;0,BU5/PLANEL_Pot_Trim!BU5,0)</f>
        <v>0.44396172656905353</v>
      </c>
      <c r="BV31" s="47">
        <f>IF(PLANEL_Pot_Trim!BV5&lt;&gt;0,BV5/PLANEL_Pot_Trim!BV5,0)</f>
        <v>0.49002999673831621</v>
      </c>
      <c r="BW31" s="47">
        <f>IF(PLANEL_Pot_Trim!BW5&lt;&gt;0,BW5/PLANEL_Pot_Trim!BW5,0)</f>
        <v>0.56550110784777941</v>
      </c>
      <c r="BX31" s="47">
        <f>IF(PLANEL_Pot_Trim!BX5&lt;&gt;0,BX5/PLANEL_Pot_Trim!BX5,0)</f>
        <v>0.46554348304078913</v>
      </c>
      <c r="BY31" s="47">
        <f>IF(PLANEL_Pot_Trim!BY5&lt;&gt;0,BY5/PLANEL_Pot_Trim!BY5,0)</f>
        <v>0.43713677733279305</v>
      </c>
      <c r="BZ31" s="47">
        <f>IF(PLANEL_Pot_Trim!BZ5&lt;&gt;0,BZ5/PLANEL_Pot_Trim!BZ5,0)</f>
        <v>0.49002999673831621</v>
      </c>
      <c r="CA31" s="47">
        <f>IF(PLANEL_Pot_Trim!CA5&lt;&gt;0,CA5/PLANEL_Pot_Trim!CA5,0)</f>
        <v>0.56550110784777941</v>
      </c>
      <c r="CB31" s="47">
        <f>IF(PLANEL_Pot_Trim!CB5&lt;&gt;0,CB5/PLANEL_Pot_Trim!CB5,0)</f>
        <v>0.53629720144067794</v>
      </c>
      <c r="CC31" s="47">
        <f>IF(PLANEL_Pot_Trim!CC5&lt;&gt;0,CC5/PLANEL_Pot_Trim!CC5,0)</f>
        <v>0.44051385752139471</v>
      </c>
      <c r="CD31" s="47">
        <f>IF(PLANEL_Pot_Trim!CD5&lt;&gt;0,CD5/PLANEL_Pot_Trim!CD5,0)</f>
        <v>0.49002999673831621</v>
      </c>
      <c r="CE31" s="47">
        <f>IF(PLANEL_Pot_Trim!CE5&lt;&gt;0,CE5/PLANEL_Pot_Trim!CE5,0)</f>
        <v>0.56550110784777941</v>
      </c>
      <c r="CF31" s="47">
        <f>IF(PLANEL_Pot_Trim!CF5&lt;&gt;0,CF5/PLANEL_Pot_Trim!CF5,0)</f>
        <v>0.53629720144067794</v>
      </c>
      <c r="CG31" s="47">
        <f>IF(PLANEL_Pot_Trim!CG5&lt;&gt;0,CG5/PLANEL_Pot_Trim!CG5,0)</f>
        <v>0.44396172656905353</v>
      </c>
      <c r="CH31" s="47">
        <f>IF(PLANEL_Pot_Trim!CH5&lt;&gt;0,CH5/PLANEL_Pot_Trim!CH5,0)</f>
        <v>0.49002999673831621</v>
      </c>
      <c r="CI31" s="47">
        <f>IF(PLANEL_Pot_Trim!CI5&lt;&gt;0,CI5/PLANEL_Pot_Trim!CI5,0)</f>
        <v>0.56550110784777941</v>
      </c>
      <c r="CJ31" s="47">
        <f>IF(PLANEL_Pot_Trim!CJ5&lt;&gt;0,CJ5/PLANEL_Pot_Trim!CJ5,0)</f>
        <v>0.53618573194397223</v>
      </c>
      <c r="CK31" s="47">
        <f>IF(PLANEL_Pot_Trim!CK5&lt;&gt;0,CK5/PLANEL_Pot_Trim!CK5,0)</f>
        <v>0.44038384629769228</v>
      </c>
      <c r="CL31" s="47">
        <f>IF(PLANEL_Pot_Trim!CL5&lt;&gt;0,CL5/PLANEL_Pot_Trim!CL5,0)</f>
        <v>0.49002999673831621</v>
      </c>
      <c r="CM31" s="47">
        <f>IF(PLANEL_Pot_Trim!CM5&lt;&gt;0,CM5/PLANEL_Pot_Trim!CM5,0)</f>
        <v>0.56550110784777941</v>
      </c>
      <c r="CN31" s="47">
        <f>IF(PLANEL_Pot_Trim!CN5&lt;&gt;0,CN5/PLANEL_Pot_Trim!CN5,0)</f>
        <v>0.46566529883586688</v>
      </c>
      <c r="CO31" s="47">
        <f>IF(PLANEL_Pot_Trim!CO5&lt;&gt;0,CO5/PLANEL_Pot_Trim!CO5,0)</f>
        <v>0.44058464638045175</v>
      </c>
      <c r="CP31" s="47">
        <f>IF(PLANEL_Pot_Trim!CP5&lt;&gt;0,CP5/PLANEL_Pot_Trim!CP5,0)</f>
        <v>0.49002999673831621</v>
      </c>
      <c r="CQ31" s="47">
        <f>IF(PLANEL_Pot_Trim!CQ5&lt;&gt;0,CQ5/PLANEL_Pot_Trim!CQ5,0)</f>
        <v>0.56550110784777941</v>
      </c>
      <c r="CR31" s="47">
        <f>IF(PLANEL_Pot_Trim!CR5&lt;&gt;0,CR5/PLANEL_Pot_Trim!CR5,0)</f>
        <v>0.48185928374214387</v>
      </c>
      <c r="CS31" s="47">
        <f>IF(PLANEL_Pot_Trim!CS5&lt;&gt;0,CS5/PLANEL_Pot_Trim!CS5,0)</f>
        <v>0.43700676610909051</v>
      </c>
      <c r="CT31" s="47">
        <f>IF(PLANEL_Pot_Trim!CT5&lt;&gt;0,CT5/PLANEL_Pot_Trim!CT5,0)</f>
        <v>0.49002999673831621</v>
      </c>
      <c r="CU31" s="47">
        <f>IF(PLANEL_Pot_Trim!CU5&lt;&gt;0,CU5/PLANEL_Pot_Trim!CU5,0)</f>
        <v>0.56550110784777941</v>
      </c>
      <c r="CV31" s="47">
        <f>IF(PLANEL_Pot_Trim!CV5&lt;&gt;0,CV5/PLANEL_Pot_Trim!CV5,0)</f>
        <v>0.46187408577993611</v>
      </c>
      <c r="CW31" s="47">
        <f>IF(PLANEL_Pot_Trim!CW5&lt;&gt;0,CW5/PLANEL_Pot_Trim!CW5,0)</f>
        <v>0.43700676610909051</v>
      </c>
      <c r="CX31" s="47">
        <f>IF(PLANEL_Pot_Trim!CX5&lt;&gt;0,CX5/PLANEL_Pot_Trim!CX5,0)</f>
        <v>0.49002999673831621</v>
      </c>
      <c r="CY31" s="77">
        <f>IF(PLANEL_Pot_Trim!CY5&lt;&gt;0,CY5/PLANEL_Pot_Trim!CY5,0)</f>
        <v>0.56550110784777941</v>
      </c>
      <c r="CZ31" s="77">
        <f>IF(PLANEL_Pot_Trim!CZ5&lt;&gt;0,CZ5/PLANEL_Pot_Trim!CZ5,0)</f>
        <v>0.53618573194397223</v>
      </c>
      <c r="DA31" s="77">
        <f>IF(PLANEL_Pot_Trim!DA5&lt;&gt;0,DA5/PLANEL_Pot_Trim!DA5,0)</f>
        <v>0.43700676610909051</v>
      </c>
      <c r="DB31" s="77">
        <f>IF(PLANEL_Pot_Trim!DB5&lt;&gt;0,DB5/PLANEL_Pot_Trim!DB5,0)</f>
        <v>0.49002999673831621</v>
      </c>
      <c r="DC31" s="47">
        <f>IF(PLANEL_Pot_Trim!DC5&lt;&gt;0,DC5/PLANEL_Pot_Trim!DC5,0)</f>
        <v>0.56550110784777941</v>
      </c>
      <c r="DD31" s="47">
        <f>IF(PLANEL_Pot_Trim!DD5&lt;&gt;0,DD5/PLANEL_Pot_Trim!DD5,0)</f>
        <v>0.40831564620704736</v>
      </c>
      <c r="DE31" s="47">
        <f>IF(PLANEL_Pot_Trim!DE5&lt;&gt;0,DE5/PLANEL_Pot_Trim!DE5,0)</f>
        <v>0.38442637660298662</v>
      </c>
      <c r="DF31" s="47">
        <f>IF(PLANEL_Pot_Trim!DF5&lt;&gt;0,DF5/PLANEL_Pot_Trim!DF5,0)</f>
        <v>0.49002999673831621</v>
      </c>
      <c r="DG31" s="47">
        <f>IF(PLANEL_Pot_Trim!DG5&lt;&gt;0,DG5/PLANEL_Pot_Trim!DG5,0)</f>
        <v>0.56550110784777941</v>
      </c>
      <c r="DH31" s="47">
        <f>IF(PLANEL_Pot_Trim!DH5&lt;&gt;0,DH5/PLANEL_Pot_Trim!DH5,0)</f>
        <v>0.53058405367849093</v>
      </c>
      <c r="DI31" s="47">
        <f>IF(PLANEL_Pot_Trim!DI5&lt;&gt;0,DI5/PLANEL_Pot_Trim!DI5,0)</f>
        <v>0.43450257430774503</v>
      </c>
      <c r="DJ31" s="47">
        <f>IF(PLANEL_Pot_Trim!DJ5&lt;&gt;0,DJ5/PLANEL_Pot_Trim!DJ5,0)</f>
        <v>0.49002999673831621</v>
      </c>
      <c r="DK31" s="47">
        <f>IF(PLANEL_Pot_Trim!DK5&lt;&gt;0,DK5/PLANEL_Pot_Trim!DK5,0)</f>
        <v>0.56550110784777941</v>
      </c>
      <c r="DL31" s="47">
        <f>IF(PLANEL_Pot_Trim!DL5&lt;&gt;0,DL5/PLANEL_Pot_Trim!DL5,0)</f>
        <v>0.36266425470153985</v>
      </c>
      <c r="DM31" s="47">
        <f>IF(PLANEL_Pot_Trim!DM5&lt;&gt;0,DM5/PLANEL_Pot_Trim!DM5,0)</f>
        <v>0.33550672835068185</v>
      </c>
      <c r="DN31" s="47">
        <f>IF(PLANEL_Pot_Trim!DN5&lt;&gt;0,DN5/PLANEL_Pot_Trim!DN5,0)</f>
        <v>0.49002999673831621</v>
      </c>
      <c r="DO31" s="47">
        <f>IF(PLANEL_Pot_Trim!DO5&lt;&gt;0,DO5/PLANEL_Pot_Trim!DO5,0)</f>
        <v>0.56550110784777941</v>
      </c>
      <c r="DP31" s="47">
        <f>IF(PLANEL_Pot_Trim!DP5&lt;&gt;0,DP5/PLANEL_Pot_Trim!DP5,0)</f>
        <v>0.3320855944811173</v>
      </c>
      <c r="DQ31" s="47">
        <f>IF(PLANEL_Pot_Trim!DQ5&lt;&gt;0,DQ5/PLANEL_Pot_Trim!DQ5,0)</f>
        <v>0.34739962109344152</v>
      </c>
      <c r="DR31" s="47">
        <f>IF(PLANEL_Pot_Trim!DR5&lt;&gt;0,DR5/PLANEL_Pot_Trim!DR5,0)</f>
        <v>0.49002999673831621</v>
      </c>
      <c r="DS31" s="47">
        <f>IF(PLANEL_Pot_Trim!DS5&lt;&gt;0,DS5/PLANEL_Pot_Trim!DS5,0)</f>
        <v>0.56550110784777941</v>
      </c>
      <c r="DT31" s="47">
        <f>IF(PLANEL_Pot_Trim!DT5&lt;&gt;0,DT5/PLANEL_Pot_Trim!DT5,0)</f>
        <v>0.53070586947356879</v>
      </c>
      <c r="DU31" s="47">
        <f>IF(PLANEL_Pot_Trim!DU5&lt;&gt;0,DU5/PLANEL_Pot_Trim!DU5,0)</f>
        <v>0.39079960914176193</v>
      </c>
      <c r="DV31" s="47">
        <f>IF(PLANEL_Pot_Trim!DV5&lt;&gt;0,DV5/PLANEL_Pot_Trim!DV5,0)</f>
        <v>0.49002999673831621</v>
      </c>
      <c r="DW31" s="47">
        <f>IF(PLANEL_Pot_Trim!DW5&lt;&gt;0,DW5/PLANEL_Pot_Trim!DW5,0)</f>
        <v>0.56550110784777941</v>
      </c>
      <c r="DX31" s="47">
        <f>IF(PLANEL_Pot_Trim!DX5&lt;&gt;0,DX5/PLANEL_Pot_Trim!DX5,0)</f>
        <v>0.43941063140834663</v>
      </c>
      <c r="DY31" s="47">
        <f>IF(PLANEL_Pot_Trim!DY5&lt;&gt;0,DY5/PLANEL_Pot_Trim!DY5,0)</f>
        <v>0.33924377984289289</v>
      </c>
      <c r="DZ31" s="47">
        <f>IF(PLANEL_Pot_Trim!DZ5&lt;&gt;0,DZ5/PLANEL_Pot_Trim!DZ5,0)</f>
        <v>0.49002999673831621</v>
      </c>
      <c r="EA31" s="47">
        <f>IF(PLANEL_Pot_Trim!EA5&lt;&gt;0,EA5/PLANEL_Pot_Trim!EA5,0)</f>
        <v>0.56550110784777941</v>
      </c>
      <c r="EB31" s="47">
        <f>IF(PLANEL_Pot_Trim!EB5&lt;&gt;0,EB5/PLANEL_Pot_Trim!EB5,0)</f>
        <v>0.31239343304025147</v>
      </c>
      <c r="EC31" s="47">
        <f>IF(PLANEL_Pot_Trim!EC5&lt;&gt;0,EC5/PLANEL_Pot_Trim!EC5,0)</f>
        <v>0.34790456404610953</v>
      </c>
      <c r="ED31" s="47">
        <f>IF(PLANEL_Pot_Trim!ED5&lt;&gt;0,ED5/PLANEL_Pot_Trim!ED5,0)</f>
        <v>0.49002999673831621</v>
      </c>
      <c r="EE31" s="47">
        <f>IF(PLANEL_Pot_Trim!EE5&lt;&gt;0,EE5/PLANEL_Pot_Trim!EE5,0)</f>
        <v>0.56550110784777941</v>
      </c>
      <c r="EF31" s="47">
        <f>IF(PLANEL_Pot_Trim!EF5&lt;&gt;0,EF5/PLANEL_Pot_Trim!EF5,0)</f>
        <v>0.43414143119571302</v>
      </c>
      <c r="EG31" s="47">
        <f>IF(PLANEL_Pot_Trim!EG5&lt;&gt;0,EG5/PLANEL_Pot_Trim!EG5,0)</f>
        <v>9.0164931015819849E-2</v>
      </c>
      <c r="EH31" s="47">
        <f>IF(PLANEL_Pot_Trim!EH5&lt;&gt;0,EH5/PLANEL_Pot_Trim!EH5,0)</f>
        <v>0.49002999673831621</v>
      </c>
      <c r="EI31" s="47">
        <f>IF(PLANEL_Pot_Trim!EI5&lt;&gt;0,EI5/PLANEL_Pot_Trim!EI5,0)</f>
        <v>0.56550110784777941</v>
      </c>
      <c r="EJ31" s="47">
        <f>IF(PLANEL_Pot_Trim!EJ5&lt;&gt;0,EJ5/PLANEL_Pot_Trim!EJ5,0)</f>
        <v>0.53047258418178522</v>
      </c>
      <c r="EK31" s="47">
        <f>IF(PLANEL_Pot_Trim!EK5&lt;&gt;0,EK5/PLANEL_Pot_Trim!EK5,0)</f>
        <v>9.3154711464577614E-2</v>
      </c>
      <c r="EL31" s="47">
        <f>IF(PLANEL_Pot_Trim!EL5&lt;&gt;0,EL5/PLANEL_Pot_Trim!EL5,0)</f>
        <v>0.49002999673831621</v>
      </c>
      <c r="EM31" s="47">
        <f>IF(PLANEL_Pot_Trim!EM5&lt;&gt;0,EM5/PLANEL_Pot_Trim!EM5,0)</f>
        <v>0.56550110784777941</v>
      </c>
      <c r="EN31" s="47">
        <f>IF(PLANEL_Pot_Trim!EN5&lt;&gt;0,EN5/PLANEL_Pot_Trim!EN5,0)</f>
        <v>0.43374885207639735</v>
      </c>
      <c r="EO31" s="47">
        <f>IF(PLANEL_Pot_Trim!EO5&lt;&gt;0,EO5/PLANEL_Pot_Trim!EO5,0)</f>
        <v>0.20593291980769043</v>
      </c>
      <c r="EP31" s="47">
        <f>IF(PLANEL_Pot_Trim!EP5&lt;&gt;0,EP5/PLANEL_Pot_Trim!EP5,0)</f>
        <v>0.49002999673831621</v>
      </c>
    </row>
    <row r="32" spans="2:146" x14ac:dyDescent="0.25">
      <c r="B32" s="16" t="s">
        <v>3</v>
      </c>
      <c r="C32" s="47">
        <f>IF(PLANEL_Pot_Trim!C6&lt;&gt;0,C6/PLANEL_Pot_Trim!C6,0)</f>
        <v>0</v>
      </c>
      <c r="D32" s="47">
        <f>IF(PLANEL_Pot_Trim!D6&lt;&gt;0,D6/PLANEL_Pot_Trim!D6,0)</f>
        <v>0</v>
      </c>
      <c r="E32" s="47">
        <f>IF(PLANEL_Pot_Trim!E6&lt;&gt;0,E6/PLANEL_Pot_Trim!E6,0)</f>
        <v>0</v>
      </c>
      <c r="F32" s="47">
        <f>IF(PLANEL_Pot_Trim!F6&lt;&gt;0,F6/PLANEL_Pot_Trim!F6,0)</f>
        <v>0</v>
      </c>
      <c r="G32" s="47">
        <f>IF(PLANEL_Pot_Trim!G6&lt;&gt;0,G6/PLANEL_Pot_Trim!G6,0)</f>
        <v>0</v>
      </c>
      <c r="H32" s="47">
        <f>IF(PLANEL_Pot_Trim!H6&lt;&gt;0,H6/PLANEL_Pot_Trim!H6,0)</f>
        <v>0</v>
      </c>
      <c r="I32" s="47">
        <f>IF(PLANEL_Pot_Trim!I6&lt;&gt;0,I6/PLANEL_Pot_Trim!I6,0)</f>
        <v>0</v>
      </c>
      <c r="J32" s="47">
        <f>IF(PLANEL_Pot_Trim!J6&lt;&gt;0,J6/PLANEL_Pot_Trim!J6,0)</f>
        <v>0</v>
      </c>
      <c r="K32" s="47">
        <f>IF(PLANEL_Pot_Trim!K6&lt;&gt;0,K6/PLANEL_Pot_Trim!K6,0)</f>
        <v>0</v>
      </c>
      <c r="L32" s="47">
        <f>IF(PLANEL_Pot_Trim!L6&lt;&gt;0,L6/PLANEL_Pot_Trim!L6,0)</f>
        <v>0</v>
      </c>
      <c r="M32" s="47">
        <f>IF(PLANEL_Pot_Trim!M6&lt;&gt;0,M6/PLANEL_Pot_Trim!M6,0)</f>
        <v>0</v>
      </c>
      <c r="N32" s="47">
        <f>IF(PLANEL_Pot_Trim!N6&lt;&gt;0,N6/PLANEL_Pot_Trim!N6,0)</f>
        <v>0</v>
      </c>
      <c r="O32" s="47">
        <f>IF(PLANEL_Pot_Trim!O6&lt;&gt;0,O6/PLANEL_Pot_Trim!O6,0)</f>
        <v>0</v>
      </c>
      <c r="P32" s="47">
        <f>IF(PLANEL_Pot_Trim!P6&lt;&gt;0,P6/PLANEL_Pot_Trim!P6,0)</f>
        <v>0</v>
      </c>
      <c r="Q32" s="47">
        <f>IF(PLANEL_Pot_Trim!Q6&lt;&gt;0,Q6/PLANEL_Pot_Trim!Q6,0)</f>
        <v>0</v>
      </c>
      <c r="R32" s="47">
        <f>IF(PLANEL_Pot_Trim!R6&lt;&gt;0,R6/PLANEL_Pot_Trim!R6,0)</f>
        <v>0</v>
      </c>
      <c r="S32" s="47">
        <f>IF(PLANEL_Pot_Trim!S6&lt;&gt;0,S6/PLANEL_Pot_Trim!S6,0)</f>
        <v>0</v>
      </c>
      <c r="T32" s="47">
        <f>IF(PLANEL_Pot_Trim!T6&lt;&gt;0,T6/PLANEL_Pot_Trim!T6,0)</f>
        <v>0</v>
      </c>
      <c r="U32" s="47">
        <f>IF(PLANEL_Pot_Trim!U6&lt;&gt;0,U6/PLANEL_Pot_Trim!U6,0)</f>
        <v>0</v>
      </c>
      <c r="V32" s="47">
        <f>IF(PLANEL_Pot_Trim!V6&lt;&gt;0,V6/PLANEL_Pot_Trim!V6,0)</f>
        <v>0</v>
      </c>
      <c r="W32" s="47">
        <f>IF(PLANEL_Pot_Trim!W6&lt;&gt;0,W6/PLANEL_Pot_Trim!W6,0)</f>
        <v>0</v>
      </c>
      <c r="X32" s="47">
        <f>IF(PLANEL_Pot_Trim!X6&lt;&gt;0,X6/PLANEL_Pot_Trim!X6,0)</f>
        <v>0</v>
      </c>
      <c r="Y32" s="47">
        <f>IF(PLANEL_Pot_Trim!Y6&lt;&gt;0,Y6/PLANEL_Pot_Trim!Y6,0)</f>
        <v>0</v>
      </c>
      <c r="Z32" s="47">
        <f>IF(PLANEL_Pot_Trim!Z6&lt;&gt;0,Z6/PLANEL_Pot_Trim!Z6,0)</f>
        <v>0</v>
      </c>
      <c r="AA32" s="47">
        <f>IF(PLANEL_Pot_Trim!AA6&lt;&gt;0,AA6/PLANEL_Pot_Trim!AA6,0)</f>
        <v>0</v>
      </c>
      <c r="AB32" s="47">
        <f>IF(PLANEL_Pot_Trim!AB6&lt;&gt;0,AB6/PLANEL_Pot_Trim!AB6,0)</f>
        <v>0</v>
      </c>
      <c r="AC32" s="47">
        <f>IF(PLANEL_Pot_Trim!AC6&lt;&gt;0,AC6/PLANEL_Pot_Trim!AC6,0)</f>
        <v>0</v>
      </c>
      <c r="AD32" s="47">
        <f>IF(PLANEL_Pot_Trim!AD6&lt;&gt;0,AD6/PLANEL_Pot_Trim!AD6,0)</f>
        <v>0</v>
      </c>
      <c r="AE32" s="47">
        <f>IF(PLANEL_Pot_Trim!AE6&lt;&gt;0,AE6/PLANEL_Pot_Trim!AE6,0)</f>
        <v>0</v>
      </c>
      <c r="AF32" s="47">
        <f>IF(PLANEL_Pot_Trim!AF6&lt;&gt;0,AF6/PLANEL_Pot_Trim!AF6,0)</f>
        <v>0</v>
      </c>
      <c r="AG32" s="47">
        <f>IF(PLANEL_Pot_Trim!AG6&lt;&gt;0,AG6/PLANEL_Pot_Trim!AG6,0)</f>
        <v>0</v>
      </c>
      <c r="AH32" s="47">
        <f>IF(PLANEL_Pot_Trim!AH6&lt;&gt;0,AH6/PLANEL_Pot_Trim!AH6,0)</f>
        <v>0</v>
      </c>
      <c r="AI32" s="47">
        <f>IF(PLANEL_Pot_Trim!AI6&lt;&gt;0,AI6/PLANEL_Pot_Trim!AI6,0)</f>
        <v>0</v>
      </c>
      <c r="AJ32" s="47">
        <f>IF(PLANEL_Pot_Trim!AJ6&lt;&gt;0,AJ6/PLANEL_Pot_Trim!AJ6,0)</f>
        <v>0</v>
      </c>
      <c r="AK32" s="47">
        <f>IF(PLANEL_Pot_Trim!AK6&lt;&gt;0,AK6/PLANEL_Pot_Trim!AK6,0)</f>
        <v>0</v>
      </c>
      <c r="AL32" s="47">
        <f>IF(PLANEL_Pot_Trim!AL6&lt;&gt;0,AL6/PLANEL_Pot_Trim!AL6,0)</f>
        <v>0</v>
      </c>
      <c r="AM32" s="47">
        <f>IF(PLANEL_Pot_Trim!AM6&lt;&gt;0,AM6/PLANEL_Pot_Trim!AM6,0)</f>
        <v>0</v>
      </c>
      <c r="AN32" s="47">
        <f>IF(PLANEL_Pot_Trim!AN6&lt;&gt;0,AN6/PLANEL_Pot_Trim!AN6,0)</f>
        <v>0</v>
      </c>
      <c r="AO32" s="47">
        <f>IF(PLANEL_Pot_Trim!AO6&lt;&gt;0,AO6/PLANEL_Pot_Trim!AO6,0)</f>
        <v>0</v>
      </c>
      <c r="AP32" s="47">
        <f>IF(PLANEL_Pot_Trim!AP6&lt;&gt;0,AP6/PLANEL_Pot_Trim!AP6,0)</f>
        <v>0</v>
      </c>
      <c r="AQ32" s="47">
        <f>IF(PLANEL_Pot_Trim!AQ6&lt;&gt;0,AQ6/PLANEL_Pot_Trim!AQ6,0)</f>
        <v>0</v>
      </c>
      <c r="AR32" s="47">
        <f>IF(PLANEL_Pot_Trim!AR6&lt;&gt;0,AR6/PLANEL_Pot_Trim!AR6,0)</f>
        <v>0</v>
      </c>
      <c r="AS32" s="47">
        <f>IF(PLANEL_Pot_Trim!AS6&lt;&gt;0,AS6/PLANEL_Pot_Trim!AS6,0)</f>
        <v>0</v>
      </c>
      <c r="AT32" s="47">
        <f>IF(PLANEL_Pot_Trim!AT6&lt;&gt;0,AT6/PLANEL_Pot_Trim!AT6,0)</f>
        <v>0</v>
      </c>
      <c r="AU32" s="47">
        <f>IF(PLANEL_Pot_Trim!AU6&lt;&gt;0,AU6/PLANEL_Pot_Trim!AU6,0)</f>
        <v>0</v>
      </c>
      <c r="AV32" s="47">
        <f>IF(PLANEL_Pot_Trim!AV6&lt;&gt;0,AV6/PLANEL_Pot_Trim!AV6,0)</f>
        <v>0</v>
      </c>
      <c r="AW32" s="47">
        <f>IF(PLANEL_Pot_Trim!AW6&lt;&gt;0,AW6/PLANEL_Pot_Trim!AW6,0)</f>
        <v>0</v>
      </c>
      <c r="AX32" s="47">
        <f>IF(PLANEL_Pot_Trim!AX6&lt;&gt;0,AX6/PLANEL_Pot_Trim!AX6,0)</f>
        <v>0</v>
      </c>
      <c r="AY32" s="47">
        <f>IF(PLANEL_Pot_Trim!AY6&lt;&gt;0,AY6/PLANEL_Pot_Trim!AY6,0)</f>
        <v>0</v>
      </c>
      <c r="AZ32" s="47">
        <f>IF(PLANEL_Pot_Trim!AZ6&lt;&gt;0,AZ6/PLANEL_Pot_Trim!AZ6,0)</f>
        <v>0</v>
      </c>
      <c r="BA32" s="47">
        <f>IF(PLANEL_Pot_Trim!BA6&lt;&gt;0,BA6/PLANEL_Pot_Trim!BA6,0)</f>
        <v>0</v>
      </c>
      <c r="BB32" s="47">
        <f>IF(PLANEL_Pot_Trim!BB6&lt;&gt;0,BB6/PLANEL_Pot_Trim!BB6,0)</f>
        <v>0</v>
      </c>
      <c r="BC32" s="47">
        <f>IF(PLANEL_Pot_Trim!BC6&lt;&gt;0,BC6/PLANEL_Pot_Trim!BC6,0)</f>
        <v>0</v>
      </c>
      <c r="BD32" s="47">
        <f>IF(PLANEL_Pot_Trim!BD6&lt;&gt;0,BD6/PLANEL_Pot_Trim!BD6,0)</f>
        <v>0</v>
      </c>
      <c r="BE32" s="47">
        <f>IF(PLANEL_Pot_Trim!BE6&lt;&gt;0,BE6/PLANEL_Pot_Trim!BE6,0)</f>
        <v>0</v>
      </c>
      <c r="BF32" s="47">
        <f>IF(PLANEL_Pot_Trim!BF6&lt;&gt;0,BF6/PLANEL_Pot_Trim!BF6,0)</f>
        <v>0</v>
      </c>
      <c r="BG32" s="47">
        <f>IF(PLANEL_Pot_Trim!BG6&lt;&gt;0,BG6/PLANEL_Pot_Trim!BG6,0)</f>
        <v>0</v>
      </c>
      <c r="BH32" s="47">
        <f>IF(PLANEL_Pot_Trim!BH6&lt;&gt;0,BH6/PLANEL_Pot_Trim!BH6,0)</f>
        <v>0</v>
      </c>
      <c r="BI32" s="47">
        <f>IF(PLANEL_Pot_Trim!BI6&lt;&gt;0,BI6/PLANEL_Pot_Trim!BI6,0)</f>
        <v>0</v>
      </c>
      <c r="BJ32" s="47">
        <f>IF(PLANEL_Pot_Trim!BJ6&lt;&gt;0,BJ6/PLANEL_Pot_Trim!BJ6,0)</f>
        <v>0</v>
      </c>
      <c r="BK32" s="47">
        <f>IF(PLANEL_Pot_Trim!BK6&lt;&gt;0,BK6/PLANEL_Pot_Trim!BK6,0)</f>
        <v>0</v>
      </c>
      <c r="BL32" s="47">
        <f>IF(PLANEL_Pot_Trim!BL6&lt;&gt;0,BL6/PLANEL_Pot_Trim!BL6,0)</f>
        <v>0</v>
      </c>
      <c r="BM32" s="47">
        <f>IF(PLANEL_Pot_Trim!BM6&lt;&gt;0,BM6/PLANEL_Pot_Trim!BM6,0)</f>
        <v>0</v>
      </c>
      <c r="BN32" s="47">
        <f>IF(PLANEL_Pot_Trim!BN6&lt;&gt;0,BN6/PLANEL_Pot_Trim!BN6,0)</f>
        <v>0</v>
      </c>
      <c r="BO32" s="47">
        <f>IF(PLANEL_Pot_Trim!BO6&lt;&gt;0,BO6/PLANEL_Pot_Trim!BO6,0)</f>
        <v>0</v>
      </c>
      <c r="BP32" s="47">
        <f>IF(PLANEL_Pot_Trim!BP6&lt;&gt;0,BP6/PLANEL_Pot_Trim!BP6,0)</f>
        <v>0</v>
      </c>
      <c r="BQ32" s="47">
        <f>IF(PLANEL_Pot_Trim!BQ6&lt;&gt;0,BQ6/PLANEL_Pot_Trim!BQ6,0)</f>
        <v>0</v>
      </c>
      <c r="BR32" s="47">
        <f>IF(PLANEL_Pot_Trim!BR6&lt;&gt;0,BR6/PLANEL_Pot_Trim!BR6,0)</f>
        <v>0</v>
      </c>
      <c r="BS32" s="47">
        <f>IF(PLANEL_Pot_Trim!BS6&lt;&gt;0,BS6/PLANEL_Pot_Trim!BS6,0)</f>
        <v>0</v>
      </c>
      <c r="BT32" s="47">
        <f>IF(PLANEL_Pot_Trim!BT6&lt;&gt;0,BT6/PLANEL_Pot_Trim!BT6,0)</f>
        <v>0</v>
      </c>
      <c r="BU32" s="47">
        <f>IF(PLANEL_Pot_Trim!BU6&lt;&gt;0,BU6/PLANEL_Pot_Trim!BU6,0)</f>
        <v>0</v>
      </c>
      <c r="BV32" s="47">
        <f>IF(PLANEL_Pot_Trim!BV6&lt;&gt;0,BV6/PLANEL_Pot_Trim!BV6,0)</f>
        <v>0</v>
      </c>
      <c r="BW32" s="47">
        <f>IF(PLANEL_Pot_Trim!BW6&lt;&gt;0,BW6/PLANEL_Pot_Trim!BW6,0)</f>
        <v>0</v>
      </c>
      <c r="BX32" s="47">
        <f>IF(PLANEL_Pot_Trim!BX6&lt;&gt;0,BX6/PLANEL_Pot_Trim!BX6,0)</f>
        <v>0</v>
      </c>
      <c r="BY32" s="47">
        <f>IF(PLANEL_Pot_Trim!BY6&lt;&gt;0,BY6/PLANEL_Pot_Trim!BY6,0)</f>
        <v>0</v>
      </c>
      <c r="BZ32" s="47">
        <f>IF(PLANEL_Pot_Trim!BZ6&lt;&gt;0,BZ6/PLANEL_Pot_Trim!BZ6,0)</f>
        <v>0</v>
      </c>
      <c r="CA32" s="47">
        <f>IF(PLANEL_Pot_Trim!CA6&lt;&gt;0,CA6/PLANEL_Pot_Trim!CA6,0)</f>
        <v>0</v>
      </c>
      <c r="CB32" s="47">
        <f>IF(PLANEL_Pot_Trim!CB6&lt;&gt;0,CB6/PLANEL_Pot_Trim!CB6,0)</f>
        <v>0</v>
      </c>
      <c r="CC32" s="47">
        <f>IF(PLANEL_Pot_Trim!CC6&lt;&gt;0,CC6/PLANEL_Pot_Trim!CC6,0)</f>
        <v>0</v>
      </c>
      <c r="CD32" s="47">
        <f>IF(PLANEL_Pot_Trim!CD6&lt;&gt;0,CD6/PLANEL_Pot_Trim!CD6,0)</f>
        <v>0</v>
      </c>
      <c r="CE32" s="47">
        <f>IF(PLANEL_Pot_Trim!CE6&lt;&gt;0,CE6/PLANEL_Pot_Trim!CE6,0)</f>
        <v>0</v>
      </c>
      <c r="CF32" s="47">
        <f>IF(PLANEL_Pot_Trim!CF6&lt;&gt;0,CF6/PLANEL_Pot_Trim!CF6,0)</f>
        <v>0</v>
      </c>
      <c r="CG32" s="47">
        <f>IF(PLANEL_Pot_Trim!CG6&lt;&gt;0,CG6/PLANEL_Pot_Trim!CG6,0)</f>
        <v>0</v>
      </c>
      <c r="CH32" s="47">
        <f>IF(PLANEL_Pot_Trim!CH6&lt;&gt;0,CH6/PLANEL_Pot_Trim!CH6,0)</f>
        <v>0</v>
      </c>
      <c r="CI32" s="47">
        <f>IF(PLANEL_Pot_Trim!CI6&lt;&gt;0,CI6/PLANEL_Pot_Trim!CI6,0)</f>
        <v>0</v>
      </c>
      <c r="CJ32" s="47">
        <f>IF(PLANEL_Pot_Trim!CJ6&lt;&gt;0,CJ6/PLANEL_Pot_Trim!CJ6,0)</f>
        <v>0</v>
      </c>
      <c r="CK32" s="47">
        <f>IF(PLANEL_Pot_Trim!CK6&lt;&gt;0,CK6/PLANEL_Pot_Trim!CK6,0)</f>
        <v>0</v>
      </c>
      <c r="CL32" s="47">
        <f>IF(PLANEL_Pot_Trim!CL6&lt;&gt;0,CL6/PLANEL_Pot_Trim!CL6,0)</f>
        <v>0</v>
      </c>
      <c r="CM32" s="47">
        <f>IF(PLANEL_Pot_Trim!CM6&lt;&gt;0,CM6/PLANEL_Pot_Trim!CM6,0)</f>
        <v>0</v>
      </c>
      <c r="CN32" s="47">
        <f>IF(PLANEL_Pot_Trim!CN6&lt;&gt;0,CN6/PLANEL_Pot_Trim!CN6,0)</f>
        <v>0</v>
      </c>
      <c r="CO32" s="47">
        <f>IF(PLANEL_Pot_Trim!CO6&lt;&gt;0,CO6/PLANEL_Pot_Trim!CO6,0)</f>
        <v>0</v>
      </c>
      <c r="CP32" s="47">
        <f>IF(PLANEL_Pot_Trim!CP6&lt;&gt;0,CP6/PLANEL_Pot_Trim!CP6,0)</f>
        <v>0</v>
      </c>
      <c r="CQ32" s="47">
        <f>IF(PLANEL_Pot_Trim!CQ6&lt;&gt;0,CQ6/PLANEL_Pot_Trim!CQ6,0)</f>
        <v>0</v>
      </c>
      <c r="CR32" s="47">
        <f>IF(PLANEL_Pot_Trim!CR6&lt;&gt;0,CR6/PLANEL_Pot_Trim!CR6,0)</f>
        <v>0</v>
      </c>
      <c r="CS32" s="47">
        <f>IF(PLANEL_Pot_Trim!CS6&lt;&gt;0,CS6/PLANEL_Pot_Trim!CS6,0)</f>
        <v>0</v>
      </c>
      <c r="CT32" s="47">
        <f>IF(PLANEL_Pot_Trim!CT6&lt;&gt;0,CT6/PLANEL_Pot_Trim!CT6,0)</f>
        <v>0</v>
      </c>
      <c r="CU32" s="47">
        <f>IF(PLANEL_Pot_Trim!CU6&lt;&gt;0,CU6/PLANEL_Pot_Trim!CU6,0)</f>
        <v>0</v>
      </c>
      <c r="CV32" s="47">
        <f>IF(PLANEL_Pot_Trim!CV6&lt;&gt;0,CV6/PLANEL_Pot_Trim!CV6,0)</f>
        <v>0</v>
      </c>
      <c r="CW32" s="47">
        <f>IF(PLANEL_Pot_Trim!CW6&lt;&gt;0,CW6/PLANEL_Pot_Trim!CW6,0)</f>
        <v>0</v>
      </c>
      <c r="CX32" s="47">
        <f>IF(PLANEL_Pot_Trim!CX6&lt;&gt;0,CX6/PLANEL_Pot_Trim!CX6,0)</f>
        <v>0</v>
      </c>
      <c r="CY32" s="77">
        <f>IF(PLANEL_Pot_Trim!CY6&lt;&gt;0,CY6/PLANEL_Pot_Trim!CY6,0)</f>
        <v>0</v>
      </c>
      <c r="CZ32" s="77">
        <f>IF(PLANEL_Pot_Trim!CZ6&lt;&gt;0,CZ6/PLANEL_Pot_Trim!CZ6,0)</f>
        <v>0</v>
      </c>
      <c r="DA32" s="77">
        <f>IF(PLANEL_Pot_Trim!DA6&lt;&gt;0,DA6/PLANEL_Pot_Trim!DA6,0)</f>
        <v>0</v>
      </c>
      <c r="DB32" s="77">
        <f>IF(PLANEL_Pot_Trim!DB6&lt;&gt;0,DB6/PLANEL_Pot_Trim!DB6,0)</f>
        <v>0</v>
      </c>
      <c r="DC32" s="47">
        <f>IF(PLANEL_Pot_Trim!DC6&lt;&gt;0,DC6/PLANEL_Pot_Trim!DC6,0)</f>
        <v>0</v>
      </c>
      <c r="DD32" s="47">
        <f>IF(PLANEL_Pot_Trim!DD6&lt;&gt;0,DD6/PLANEL_Pot_Trim!DD6,0)</f>
        <v>0</v>
      </c>
      <c r="DE32" s="47">
        <f>IF(PLANEL_Pot_Trim!DE6&lt;&gt;0,DE6/PLANEL_Pot_Trim!DE6,0)</f>
        <v>0</v>
      </c>
      <c r="DF32" s="47">
        <f>IF(PLANEL_Pot_Trim!DF6&lt;&gt;0,DF6/PLANEL_Pot_Trim!DF6,0)</f>
        <v>0</v>
      </c>
      <c r="DG32" s="47">
        <f>IF(PLANEL_Pot_Trim!DG6&lt;&gt;0,DG6/PLANEL_Pot_Trim!DG6,0)</f>
        <v>0</v>
      </c>
      <c r="DH32" s="47">
        <f>IF(PLANEL_Pot_Trim!DH6&lt;&gt;0,DH6/PLANEL_Pot_Trim!DH6,0)</f>
        <v>0</v>
      </c>
      <c r="DI32" s="47">
        <f>IF(PLANEL_Pot_Trim!DI6&lt;&gt;0,DI6/PLANEL_Pot_Trim!DI6,0)</f>
        <v>0</v>
      </c>
      <c r="DJ32" s="47">
        <f>IF(PLANEL_Pot_Trim!DJ6&lt;&gt;0,DJ6/PLANEL_Pot_Trim!DJ6,0)</f>
        <v>0</v>
      </c>
      <c r="DK32" s="47">
        <f>IF(PLANEL_Pot_Trim!DK6&lt;&gt;0,DK6/PLANEL_Pot_Trim!DK6,0)</f>
        <v>0</v>
      </c>
      <c r="DL32" s="47">
        <f>IF(PLANEL_Pot_Trim!DL6&lt;&gt;0,DL6/PLANEL_Pot_Trim!DL6,0)</f>
        <v>0</v>
      </c>
      <c r="DM32" s="47">
        <f>IF(PLANEL_Pot_Trim!DM6&lt;&gt;0,DM6/PLANEL_Pot_Trim!DM6,0)</f>
        <v>0</v>
      </c>
      <c r="DN32" s="47">
        <f>IF(PLANEL_Pot_Trim!DN6&lt;&gt;0,DN6/PLANEL_Pot_Trim!DN6,0)</f>
        <v>0</v>
      </c>
      <c r="DO32" s="47">
        <f>IF(PLANEL_Pot_Trim!DO6&lt;&gt;0,DO6/PLANEL_Pot_Trim!DO6,0)</f>
        <v>0</v>
      </c>
      <c r="DP32" s="47">
        <f>IF(PLANEL_Pot_Trim!DP6&lt;&gt;0,DP6/PLANEL_Pot_Trim!DP6,0)</f>
        <v>0</v>
      </c>
      <c r="DQ32" s="47">
        <f>IF(PLANEL_Pot_Trim!DQ6&lt;&gt;0,DQ6/PLANEL_Pot_Trim!DQ6,0)</f>
        <v>0</v>
      </c>
      <c r="DR32" s="47">
        <f>IF(PLANEL_Pot_Trim!DR6&lt;&gt;0,DR6/PLANEL_Pot_Trim!DR6,0)</f>
        <v>0</v>
      </c>
      <c r="DS32" s="47">
        <f>IF(PLANEL_Pot_Trim!DS6&lt;&gt;0,DS6/PLANEL_Pot_Trim!DS6,0)</f>
        <v>0</v>
      </c>
      <c r="DT32" s="47">
        <f>IF(PLANEL_Pot_Trim!DT6&lt;&gt;0,DT6/PLANEL_Pot_Trim!DT6,0)</f>
        <v>0</v>
      </c>
      <c r="DU32" s="47">
        <f>IF(PLANEL_Pot_Trim!DU6&lt;&gt;0,DU6/PLANEL_Pot_Trim!DU6,0)</f>
        <v>0</v>
      </c>
      <c r="DV32" s="47">
        <f>IF(PLANEL_Pot_Trim!DV6&lt;&gt;0,DV6/PLANEL_Pot_Trim!DV6,0)</f>
        <v>0</v>
      </c>
      <c r="DW32" s="47">
        <f>IF(PLANEL_Pot_Trim!DW6&lt;&gt;0,DW6/PLANEL_Pot_Trim!DW6,0)</f>
        <v>0</v>
      </c>
      <c r="DX32" s="47">
        <f>IF(PLANEL_Pot_Trim!DX6&lt;&gt;0,DX6/PLANEL_Pot_Trim!DX6,0)</f>
        <v>0</v>
      </c>
      <c r="DY32" s="47">
        <f>IF(PLANEL_Pot_Trim!DY6&lt;&gt;0,DY6/PLANEL_Pot_Trim!DY6,0)</f>
        <v>0</v>
      </c>
      <c r="DZ32" s="47">
        <f>IF(PLANEL_Pot_Trim!DZ6&lt;&gt;0,DZ6/PLANEL_Pot_Trim!DZ6,0)</f>
        <v>0</v>
      </c>
      <c r="EA32" s="47">
        <f>IF(PLANEL_Pot_Trim!EA6&lt;&gt;0,EA6/PLANEL_Pot_Trim!EA6,0)</f>
        <v>0</v>
      </c>
      <c r="EB32" s="47">
        <f>IF(PLANEL_Pot_Trim!EB6&lt;&gt;0,EB6/PLANEL_Pot_Trim!EB6,0)</f>
        <v>0</v>
      </c>
      <c r="EC32" s="47">
        <f>IF(PLANEL_Pot_Trim!EC6&lt;&gt;0,EC6/PLANEL_Pot_Trim!EC6,0)</f>
        <v>0</v>
      </c>
      <c r="ED32" s="47">
        <f>IF(PLANEL_Pot_Trim!ED6&lt;&gt;0,ED6/PLANEL_Pot_Trim!ED6,0)</f>
        <v>0</v>
      </c>
      <c r="EE32" s="47">
        <f>IF(PLANEL_Pot_Trim!EE6&lt;&gt;0,EE6/PLANEL_Pot_Trim!EE6,0)</f>
        <v>0</v>
      </c>
      <c r="EF32" s="47">
        <f>IF(PLANEL_Pot_Trim!EF6&lt;&gt;0,EF6/PLANEL_Pot_Trim!EF6,0)</f>
        <v>0</v>
      </c>
      <c r="EG32" s="47">
        <f>IF(PLANEL_Pot_Trim!EG6&lt;&gt;0,EG6/PLANEL_Pot_Trim!EG6,0)</f>
        <v>0</v>
      </c>
      <c r="EH32" s="47">
        <f>IF(PLANEL_Pot_Trim!EH6&lt;&gt;0,EH6/PLANEL_Pot_Trim!EH6,0)</f>
        <v>0</v>
      </c>
      <c r="EI32" s="47">
        <f>IF(PLANEL_Pot_Trim!EI6&lt;&gt;0,EI6/PLANEL_Pot_Trim!EI6,0)</f>
        <v>0</v>
      </c>
      <c r="EJ32" s="47">
        <f>IF(PLANEL_Pot_Trim!EJ6&lt;&gt;0,EJ6/PLANEL_Pot_Trim!EJ6,0)</f>
        <v>0</v>
      </c>
      <c r="EK32" s="47">
        <f>IF(PLANEL_Pot_Trim!EK6&lt;&gt;0,EK6/PLANEL_Pot_Trim!EK6,0)</f>
        <v>0</v>
      </c>
      <c r="EL32" s="47">
        <f>IF(PLANEL_Pot_Trim!EL6&lt;&gt;0,EL6/PLANEL_Pot_Trim!EL6,0)</f>
        <v>0</v>
      </c>
      <c r="EM32" s="47">
        <f>IF(PLANEL_Pot_Trim!EM6&lt;&gt;0,EM6/PLANEL_Pot_Trim!EM6,0)</f>
        <v>0</v>
      </c>
      <c r="EN32" s="47">
        <f>IF(PLANEL_Pot_Trim!EN6&lt;&gt;0,EN6/PLANEL_Pot_Trim!EN6,0)</f>
        <v>0</v>
      </c>
      <c r="EO32" s="47">
        <f>IF(PLANEL_Pot_Trim!EO6&lt;&gt;0,EO6/PLANEL_Pot_Trim!EO6,0)</f>
        <v>0</v>
      </c>
      <c r="EP32" s="47">
        <f>IF(PLANEL_Pot_Trim!EP6&lt;&gt;0,EP6/PLANEL_Pot_Trim!EP6,0)</f>
        <v>0</v>
      </c>
    </row>
    <row r="33" spans="2:146" x14ac:dyDescent="0.25">
      <c r="B33" s="17" t="s">
        <v>47</v>
      </c>
      <c r="C33" s="48">
        <f>IF(PLANEL_Pot_Trim!C7&lt;&gt;0,C7/PLANEL_Pot_Trim!C7,0)</f>
        <v>0.20749098993079643</v>
      </c>
      <c r="D33" s="48">
        <f>IF(PLANEL_Pot_Trim!D7&lt;&gt;0,D7/PLANEL_Pot_Trim!D7,0)</f>
        <v>0.20749098993079643</v>
      </c>
      <c r="E33" s="48">
        <f>IF(PLANEL_Pot_Trim!E7&lt;&gt;0,E7/PLANEL_Pot_Trim!E7,0)</f>
        <v>0</v>
      </c>
      <c r="F33" s="48">
        <f>IF(PLANEL_Pot_Trim!F7&lt;&gt;0,F7/PLANEL_Pot_Trim!F7,0)</f>
        <v>0.20749098993079643</v>
      </c>
      <c r="G33" s="48">
        <f>IF(PLANEL_Pot_Trim!G7&lt;&gt;0,G7/PLANEL_Pot_Trim!G7,0)</f>
        <v>0.13717162073543937</v>
      </c>
      <c r="H33" s="48">
        <f>IF(PLANEL_Pot_Trim!H7&lt;&gt;0,H7/PLANEL_Pot_Trim!H7,0)</f>
        <v>0</v>
      </c>
      <c r="I33" s="48">
        <f>IF(PLANEL_Pot_Trim!I7&lt;&gt;0,I7/PLANEL_Pot_Trim!I7,0)</f>
        <v>0</v>
      </c>
      <c r="J33" s="48">
        <f>IF(PLANEL_Pot_Trim!J7&lt;&gt;0,J7/PLANEL_Pot_Trim!J7,0)</f>
        <v>6.7006790006314876E-2</v>
      </c>
      <c r="K33" s="48">
        <f>IF(PLANEL_Pot_Trim!K7&lt;&gt;0,K7/PLANEL_Pot_Trim!K7,0)</f>
        <v>0.188851439223433</v>
      </c>
      <c r="L33" s="48">
        <f>IF(PLANEL_Pot_Trim!L7&lt;&gt;0,L7/PLANEL_Pot_Trim!L7,0)</f>
        <v>0</v>
      </c>
      <c r="M33" s="48">
        <f>IF(PLANEL_Pot_Trim!M7&lt;&gt;0,M7/PLANEL_Pot_Trim!M7,0)</f>
        <v>0</v>
      </c>
      <c r="N33" s="48">
        <f>IF(PLANEL_Pot_Trim!N7&lt;&gt;0,N7/PLANEL_Pot_Trim!N7,0)</f>
        <v>0.11912026158130799</v>
      </c>
      <c r="O33" s="48">
        <f>IF(PLANEL_Pot_Trim!O7&lt;&gt;0,O7/PLANEL_Pot_Trim!O7,0)</f>
        <v>1.0847211812791805E-2</v>
      </c>
      <c r="P33" s="48">
        <f>IF(PLANEL_Pot_Trim!P7&lt;&gt;0,P7/PLANEL_Pot_Trim!P7,0)</f>
        <v>0</v>
      </c>
      <c r="Q33" s="48">
        <f>IF(PLANEL_Pot_Trim!Q7&lt;&gt;0,Q7/PLANEL_Pot_Trim!Q7,0)</f>
        <v>0</v>
      </c>
      <c r="R33" s="48">
        <f>IF(PLANEL_Pot_Trim!R7&lt;&gt;0,R7/PLANEL_Pot_Trim!R7,0)</f>
        <v>6.6445944199421646E-3</v>
      </c>
      <c r="S33" s="48">
        <f>IF(PLANEL_Pot_Trim!S7&lt;&gt;0,S7/PLANEL_Pot_Trim!S7,0)</f>
        <v>6.6445944199421646E-3</v>
      </c>
      <c r="T33" s="48">
        <f>IF(PLANEL_Pot_Trim!T7&lt;&gt;0,T7/PLANEL_Pot_Trim!T7,0)</f>
        <v>0</v>
      </c>
      <c r="U33" s="48">
        <f>IF(PLANEL_Pot_Trim!U7&lt;&gt;0,U7/PLANEL_Pot_Trim!U7,0)</f>
        <v>0</v>
      </c>
      <c r="V33" s="48">
        <f>IF(PLANEL_Pot_Trim!V7&lt;&gt;0,V7/PLANEL_Pot_Trim!V7,0)</f>
        <v>5.3316944538683984E-2</v>
      </c>
      <c r="W33" s="48">
        <f>IF(PLANEL_Pot_Trim!W7&lt;&gt;0,W7/PLANEL_Pot_Trim!W7,0)</f>
        <v>0</v>
      </c>
      <c r="X33" s="48">
        <f>IF(PLANEL_Pot_Trim!X7&lt;&gt;0,X7/PLANEL_Pot_Trim!X7,0)</f>
        <v>0</v>
      </c>
      <c r="Y33" s="48">
        <f>IF(PLANEL_Pot_Trim!Y7&lt;&gt;0,Y7/PLANEL_Pot_Trim!Y7,0)</f>
        <v>0</v>
      </c>
      <c r="Z33" s="48">
        <f>IF(PLANEL_Pot_Trim!Z7&lt;&gt;0,Z7/PLANEL_Pot_Trim!Z7,0)</f>
        <v>7.438982660830544E-2</v>
      </c>
      <c r="AA33" s="48">
        <f>IF(PLANEL_Pot_Trim!AA7&lt;&gt;0,AA7/PLANEL_Pot_Trim!AA7,0)</f>
        <v>6.0513296796262921E-3</v>
      </c>
      <c r="AB33" s="48">
        <f>IF(PLANEL_Pot_Trim!AB7&lt;&gt;0,AB7/PLANEL_Pot_Trim!AB7,0)</f>
        <v>0</v>
      </c>
      <c r="AC33" s="48">
        <f>IF(PLANEL_Pot_Trim!AC7&lt;&gt;0,AC7/PLANEL_Pot_Trim!AC7,0)</f>
        <v>0</v>
      </c>
      <c r="AD33" s="48">
        <f>IF(PLANEL_Pot_Trim!AD7&lt;&gt;0,AD7/PLANEL_Pot_Trim!AD7,0)</f>
        <v>0.13936825328281899</v>
      </c>
      <c r="AE33" s="48">
        <f>IF(PLANEL_Pot_Trim!AE7&lt;&gt;0,AE7/PLANEL_Pot_Trim!AE7,0)</f>
        <v>1.5525838468785311E-2</v>
      </c>
      <c r="AF33" s="48">
        <f>IF(PLANEL_Pot_Trim!AF7&lt;&gt;0,AF7/PLANEL_Pot_Trim!AF7,0)</f>
        <v>0</v>
      </c>
      <c r="AG33" s="48">
        <f>IF(PLANEL_Pot_Trim!AG7&lt;&gt;0,AG7/PLANEL_Pot_Trim!AG7,0)</f>
        <v>4.8152091792435903E-2</v>
      </c>
      <c r="AH33" s="48">
        <f>IF(PLANEL_Pot_Trim!AH7&lt;&gt;0,AH7/PLANEL_Pot_Trim!AH7,0)</f>
        <v>0.18088362583562803</v>
      </c>
      <c r="AI33" s="48">
        <f>IF(PLANEL_Pot_Trim!AI7&lt;&gt;0,AI7/PLANEL_Pot_Trim!AI7,0)</f>
        <v>4.9699052029214666E-2</v>
      </c>
      <c r="AJ33" s="48">
        <f>IF(PLANEL_Pot_Trim!AJ7&lt;&gt;0,AJ7/PLANEL_Pot_Trim!AJ7,0)</f>
        <v>0</v>
      </c>
      <c r="AK33" s="48">
        <f>IF(PLANEL_Pot_Trim!AK7&lt;&gt;0,AK7/PLANEL_Pot_Trim!AK7,0)</f>
        <v>0</v>
      </c>
      <c r="AL33" s="48">
        <f>IF(PLANEL_Pot_Trim!AL7&lt;&gt;0,AL7/PLANEL_Pot_Trim!AL7,0)</f>
        <v>0.16033474474813644</v>
      </c>
      <c r="AM33" s="48">
        <f>IF(PLANEL_Pot_Trim!AM7&lt;&gt;0,AM7/PLANEL_Pot_Trim!AM7,0)</f>
        <v>4.72895326593923E-2</v>
      </c>
      <c r="AN33" s="48">
        <f>IF(PLANEL_Pot_Trim!AN7&lt;&gt;0,AN7/PLANEL_Pot_Trim!AN7,0)</f>
        <v>0</v>
      </c>
      <c r="AO33" s="48">
        <f>IF(PLANEL_Pot_Trim!AO7&lt;&gt;0,AO7/PLANEL_Pot_Trim!AO7,0)</f>
        <v>0</v>
      </c>
      <c r="AP33" s="48">
        <f>IF(PLANEL_Pot_Trim!AP7&lt;&gt;0,AP7/PLANEL_Pot_Trim!AP7,0)</f>
        <v>0.12847848313117491</v>
      </c>
      <c r="AQ33" s="48">
        <f>IF(PLANEL_Pot_Trim!AQ7&lt;&gt;0,AQ7/PLANEL_Pot_Trim!AQ7,0)</f>
        <v>2.9847007547320243E-2</v>
      </c>
      <c r="AR33" s="48">
        <f>IF(PLANEL_Pot_Trim!AR7&lt;&gt;0,AR7/PLANEL_Pot_Trim!AR7,0)</f>
        <v>0</v>
      </c>
      <c r="AS33" s="48">
        <f>IF(PLANEL_Pot_Trim!AS7&lt;&gt;0,AS7/PLANEL_Pot_Trim!AS7,0)</f>
        <v>0</v>
      </c>
      <c r="AT33" s="48">
        <f>IF(PLANEL_Pot_Trim!AT7&lt;&gt;0,AT7/PLANEL_Pot_Trim!AT7,0)</f>
        <v>9.2050813368601617E-2</v>
      </c>
      <c r="AU33" s="48">
        <f>IF(PLANEL_Pot_Trim!AU7&lt;&gt;0,AU7/PLANEL_Pot_Trim!AU7,0)</f>
        <v>2.9607965153349621E-2</v>
      </c>
      <c r="AV33" s="48">
        <f>IF(PLANEL_Pot_Trim!AV7&lt;&gt;0,AV7/PLANEL_Pot_Trim!AV7,0)</f>
        <v>0</v>
      </c>
      <c r="AW33" s="48">
        <f>IF(PLANEL_Pot_Trim!AW7&lt;&gt;0,AW7/PLANEL_Pot_Trim!AW7,0)</f>
        <v>0</v>
      </c>
      <c r="AX33" s="48">
        <f>IF(PLANEL_Pot_Trim!AX7&lt;&gt;0,AX7/PLANEL_Pot_Trim!AX7,0)</f>
        <v>2.9607965153349621E-2</v>
      </c>
      <c r="AY33" s="48">
        <f>IF(PLANEL_Pot_Trim!AY7&lt;&gt;0,AY7/PLANEL_Pot_Trim!AY7,0)</f>
        <v>2.9485839429681717E-2</v>
      </c>
      <c r="AZ33" s="48">
        <f>IF(PLANEL_Pot_Trim!AZ7&lt;&gt;0,AZ7/PLANEL_Pot_Trim!AZ7,0)</f>
        <v>0</v>
      </c>
      <c r="BA33" s="48">
        <f>IF(PLANEL_Pot_Trim!BA7&lt;&gt;0,BA7/PLANEL_Pot_Trim!BA7,0)</f>
        <v>1.8087260767100447E-2</v>
      </c>
      <c r="BB33" s="48">
        <f>IF(PLANEL_Pot_Trim!BB7&lt;&gt;0,BB7/PLANEL_Pot_Trim!BB7,0)</f>
        <v>2.9485839429681717E-2</v>
      </c>
      <c r="BC33" s="48">
        <f>IF(PLANEL_Pot_Trim!BC7&lt;&gt;0,BC7/PLANEL_Pot_Trim!BC7,0)</f>
        <v>2.9486260177716328E-2</v>
      </c>
      <c r="BD33" s="48">
        <f>IF(PLANEL_Pot_Trim!BD7&lt;&gt;0,BD7/PLANEL_Pot_Trim!BD7,0)</f>
        <v>0</v>
      </c>
      <c r="BE33" s="48">
        <f>IF(PLANEL_Pot_Trim!BE7&lt;&gt;0,BE7/PLANEL_Pot_Trim!BE7,0)</f>
        <v>2.748378926342215E-2</v>
      </c>
      <c r="BF33" s="48">
        <f>IF(PLANEL_Pot_Trim!BF7&lt;&gt;0,BF7/PLANEL_Pot_Trim!BF7,0)</f>
        <v>2.9486260177716328E-2</v>
      </c>
      <c r="BG33" s="48">
        <f>IF(PLANEL_Pot_Trim!BG7&lt;&gt;0,BG7/PLANEL_Pot_Trim!BG7,0)</f>
        <v>2.9486260177716328E-2</v>
      </c>
      <c r="BH33" s="48">
        <f>IF(PLANEL_Pot_Trim!BH7&lt;&gt;0,BH7/PLANEL_Pot_Trim!BH7,0)</f>
        <v>0</v>
      </c>
      <c r="BI33" s="48">
        <f>IF(PLANEL_Pot_Trim!BI7&lt;&gt;0,BI7/PLANEL_Pot_Trim!BI7,0)</f>
        <v>2.9486260177716328E-2</v>
      </c>
      <c r="BJ33" s="48">
        <f>IF(PLANEL_Pot_Trim!BJ7&lt;&gt;0,BJ7/PLANEL_Pot_Trim!BJ7,0)</f>
        <v>2.9486260177716328E-2</v>
      </c>
      <c r="BK33" s="48">
        <f>IF(PLANEL_Pot_Trim!BK7&lt;&gt;0,BK7/PLANEL_Pot_Trim!BK7,0)</f>
        <v>2.9486260177716328E-2</v>
      </c>
      <c r="BL33" s="48">
        <f>IF(PLANEL_Pot_Trim!BL7&lt;&gt;0,BL7/PLANEL_Pot_Trim!BL7,0)</f>
        <v>0</v>
      </c>
      <c r="BM33" s="48">
        <f>IF(PLANEL_Pot_Trim!BM7&lt;&gt;0,BM7/PLANEL_Pot_Trim!BM7,0)</f>
        <v>2.9486260177716328E-2</v>
      </c>
      <c r="BN33" s="48">
        <f>IF(PLANEL_Pot_Trim!BN7&lt;&gt;0,BN7/PLANEL_Pot_Trim!BN7,0)</f>
        <v>2.9486260177716328E-2</v>
      </c>
      <c r="BO33" s="48">
        <f>IF(PLANEL_Pot_Trim!BO7&lt;&gt;0,BO7/PLANEL_Pot_Trim!BO7,0)</f>
        <v>0</v>
      </c>
      <c r="BP33" s="48">
        <f>IF(PLANEL_Pot_Trim!BP7&lt;&gt;0,BP7/PLANEL_Pot_Trim!BP7,0)</f>
        <v>0</v>
      </c>
      <c r="BQ33" s="48">
        <f>IF(PLANEL_Pot_Trim!BQ7&lt;&gt;0,BQ7/PLANEL_Pot_Trim!BQ7,0)</f>
        <v>0</v>
      </c>
      <c r="BR33" s="48">
        <f>IF(PLANEL_Pot_Trim!BR7&lt;&gt;0,BR7/PLANEL_Pot_Trim!BR7,0)</f>
        <v>0</v>
      </c>
      <c r="BS33" s="48">
        <f>IF(PLANEL_Pot_Trim!BS7&lt;&gt;0,BS7/PLANEL_Pot_Trim!BS7,0)</f>
        <v>0</v>
      </c>
      <c r="BT33" s="48">
        <f>IF(PLANEL_Pot_Trim!BT7&lt;&gt;0,BT7/PLANEL_Pot_Trim!BT7,0)</f>
        <v>0</v>
      </c>
      <c r="BU33" s="48">
        <f>IF(PLANEL_Pot_Trim!BU7&lt;&gt;0,BU7/PLANEL_Pot_Trim!BU7,0)</f>
        <v>0</v>
      </c>
      <c r="BV33" s="48">
        <f>IF(PLANEL_Pot_Trim!BV7&lt;&gt;0,BV7/PLANEL_Pot_Trim!BV7,0)</f>
        <v>0</v>
      </c>
      <c r="BW33" s="48">
        <f>IF(PLANEL_Pot_Trim!BW7&lt;&gt;0,BW7/PLANEL_Pot_Trim!BW7,0)</f>
        <v>0</v>
      </c>
      <c r="BX33" s="48">
        <f>IF(PLANEL_Pot_Trim!BX7&lt;&gt;0,BX7/PLANEL_Pot_Trim!BX7,0)</f>
        <v>0</v>
      </c>
      <c r="BY33" s="48">
        <f>IF(PLANEL_Pot_Trim!BY7&lt;&gt;0,BY7/PLANEL_Pot_Trim!BY7,0)</f>
        <v>0</v>
      </c>
      <c r="BZ33" s="48">
        <f>IF(PLANEL_Pot_Trim!BZ7&lt;&gt;0,BZ7/PLANEL_Pot_Trim!BZ7,0)</f>
        <v>0</v>
      </c>
      <c r="CA33" s="48">
        <f>IF(PLANEL_Pot_Trim!CA7&lt;&gt;0,CA7/PLANEL_Pot_Trim!CA7,0)</f>
        <v>0</v>
      </c>
      <c r="CB33" s="48">
        <f>IF(PLANEL_Pot_Trim!CB7&lt;&gt;0,CB7/PLANEL_Pot_Trim!CB7,0)</f>
        <v>0</v>
      </c>
      <c r="CC33" s="48">
        <f>IF(PLANEL_Pot_Trim!CC7&lt;&gt;0,CC7/PLANEL_Pot_Trim!CC7,0)</f>
        <v>0</v>
      </c>
      <c r="CD33" s="48">
        <f>IF(PLANEL_Pot_Trim!CD7&lt;&gt;0,CD7/PLANEL_Pot_Trim!CD7,0)</f>
        <v>0</v>
      </c>
      <c r="CE33" s="48">
        <f>IF(PLANEL_Pot_Trim!CE7&lt;&gt;0,CE7/PLANEL_Pot_Trim!CE7,0)</f>
        <v>0</v>
      </c>
      <c r="CF33" s="48">
        <f>IF(PLANEL_Pot_Trim!CF7&lt;&gt;0,CF7/PLANEL_Pot_Trim!CF7,0)</f>
        <v>0</v>
      </c>
      <c r="CG33" s="48">
        <f>IF(PLANEL_Pot_Trim!CG7&lt;&gt;0,CG7/PLANEL_Pot_Trim!CG7,0)</f>
        <v>0</v>
      </c>
      <c r="CH33" s="48">
        <f>IF(PLANEL_Pot_Trim!CH7&lt;&gt;0,CH7/PLANEL_Pot_Trim!CH7,0)</f>
        <v>0</v>
      </c>
      <c r="CI33" s="48">
        <f>IF(PLANEL_Pot_Trim!CI7&lt;&gt;0,CI7/PLANEL_Pot_Trim!CI7,0)</f>
        <v>0</v>
      </c>
      <c r="CJ33" s="48">
        <f>IF(PLANEL_Pot_Trim!CJ7&lt;&gt;0,CJ7/PLANEL_Pot_Trim!CJ7,0)</f>
        <v>0</v>
      </c>
      <c r="CK33" s="48">
        <f>IF(PLANEL_Pot_Trim!CK7&lt;&gt;0,CK7/PLANEL_Pot_Trim!CK7,0)</f>
        <v>0</v>
      </c>
      <c r="CL33" s="48">
        <f>IF(PLANEL_Pot_Trim!CL7&lt;&gt;0,CL7/PLANEL_Pot_Trim!CL7,0)</f>
        <v>0</v>
      </c>
      <c r="CM33" s="48">
        <f>IF(PLANEL_Pot_Trim!CM7&lt;&gt;0,CM7/PLANEL_Pot_Trim!CM7,0)</f>
        <v>0</v>
      </c>
      <c r="CN33" s="48">
        <f>IF(PLANEL_Pot_Trim!CN7&lt;&gt;0,CN7/PLANEL_Pot_Trim!CN7,0)</f>
        <v>0</v>
      </c>
      <c r="CO33" s="48">
        <f>IF(PLANEL_Pot_Trim!CO7&lt;&gt;0,CO7/PLANEL_Pot_Trim!CO7,0)</f>
        <v>0</v>
      </c>
      <c r="CP33" s="48">
        <f>IF(PLANEL_Pot_Trim!CP7&lt;&gt;0,CP7/PLANEL_Pot_Trim!CP7,0)</f>
        <v>0</v>
      </c>
      <c r="CQ33" s="48">
        <f>IF(PLANEL_Pot_Trim!CQ7&lt;&gt;0,CQ7/PLANEL_Pot_Trim!CQ7,0)</f>
        <v>0</v>
      </c>
      <c r="CR33" s="48">
        <f>IF(PLANEL_Pot_Trim!CR7&lt;&gt;0,CR7/PLANEL_Pot_Trim!CR7,0)</f>
        <v>0</v>
      </c>
      <c r="CS33" s="48">
        <f>IF(PLANEL_Pot_Trim!CS7&lt;&gt;0,CS7/PLANEL_Pot_Trim!CS7,0)</f>
        <v>0</v>
      </c>
      <c r="CT33" s="48">
        <f>IF(PLANEL_Pot_Trim!CT7&lt;&gt;0,CT7/PLANEL_Pot_Trim!CT7,0)</f>
        <v>0</v>
      </c>
      <c r="CU33" s="48">
        <f>IF(PLANEL_Pot_Trim!CU7&lt;&gt;0,CU7/PLANEL_Pot_Trim!CU7,0)</f>
        <v>0</v>
      </c>
      <c r="CV33" s="48">
        <f>IF(PLANEL_Pot_Trim!CV7&lt;&gt;0,CV7/PLANEL_Pot_Trim!CV7,0)</f>
        <v>0</v>
      </c>
      <c r="CW33" s="48">
        <f>IF(PLANEL_Pot_Trim!CW7&lt;&gt;0,CW7/PLANEL_Pot_Trim!CW7,0)</f>
        <v>0</v>
      </c>
      <c r="CX33" s="48">
        <f>IF(PLANEL_Pot_Trim!CX7&lt;&gt;0,CX7/PLANEL_Pot_Trim!CX7,0)</f>
        <v>0</v>
      </c>
      <c r="CY33" s="78">
        <f>IF(PLANEL_Pot_Trim!CY7&lt;&gt;0,CY7/PLANEL_Pot_Trim!CY7,0)</f>
        <v>0</v>
      </c>
      <c r="CZ33" s="78">
        <f>IF(PLANEL_Pot_Trim!CZ7&lt;&gt;0,CZ7/PLANEL_Pot_Trim!CZ7,0)</f>
        <v>0</v>
      </c>
      <c r="DA33" s="78">
        <f>IF(PLANEL_Pot_Trim!DA7&lt;&gt;0,DA7/PLANEL_Pot_Trim!DA7,0)</f>
        <v>0</v>
      </c>
      <c r="DB33" s="78">
        <f>IF(PLANEL_Pot_Trim!DB7&lt;&gt;0,DB7/PLANEL_Pot_Trim!DB7,0)</f>
        <v>0</v>
      </c>
      <c r="DC33" s="48">
        <f>IF(PLANEL_Pot_Trim!DC7&lt;&gt;0,DC7/PLANEL_Pot_Trim!DC7,0)</f>
        <v>0</v>
      </c>
      <c r="DD33" s="48">
        <f>IF(PLANEL_Pot_Trim!DD7&lt;&gt;0,DD7/PLANEL_Pot_Trim!DD7,0)</f>
        <v>0</v>
      </c>
      <c r="DE33" s="48">
        <f>IF(PLANEL_Pot_Trim!DE7&lt;&gt;0,DE7/PLANEL_Pot_Trim!DE7,0)</f>
        <v>0</v>
      </c>
      <c r="DF33" s="48">
        <f>IF(PLANEL_Pot_Trim!DF7&lt;&gt;0,DF7/PLANEL_Pot_Trim!DF7,0)</f>
        <v>0</v>
      </c>
      <c r="DG33" s="48">
        <f>IF(PLANEL_Pot_Trim!DG7&lt;&gt;0,DG7/PLANEL_Pot_Trim!DG7,0)</f>
        <v>0</v>
      </c>
      <c r="DH33" s="48">
        <f>IF(PLANEL_Pot_Trim!DH7&lt;&gt;0,DH7/PLANEL_Pot_Trim!DH7,0)</f>
        <v>0</v>
      </c>
      <c r="DI33" s="48">
        <f>IF(PLANEL_Pot_Trim!DI7&lt;&gt;0,DI7/PLANEL_Pot_Trim!DI7,0)</f>
        <v>0</v>
      </c>
      <c r="DJ33" s="48">
        <f>IF(PLANEL_Pot_Trim!DJ7&lt;&gt;0,DJ7/PLANEL_Pot_Trim!DJ7,0)</f>
        <v>0</v>
      </c>
      <c r="DK33" s="48">
        <f>IF(PLANEL_Pot_Trim!DK7&lt;&gt;0,DK7/PLANEL_Pot_Trim!DK7,0)</f>
        <v>0</v>
      </c>
      <c r="DL33" s="48">
        <f>IF(PLANEL_Pot_Trim!DL7&lt;&gt;0,DL7/PLANEL_Pot_Trim!DL7,0)</f>
        <v>0</v>
      </c>
      <c r="DM33" s="48">
        <f>IF(PLANEL_Pot_Trim!DM7&lt;&gt;0,DM7/PLANEL_Pot_Trim!DM7,0)</f>
        <v>0</v>
      </c>
      <c r="DN33" s="48">
        <f>IF(PLANEL_Pot_Trim!DN7&lt;&gt;0,DN7/PLANEL_Pot_Trim!DN7,0)</f>
        <v>0</v>
      </c>
      <c r="DO33" s="48">
        <f>IF(PLANEL_Pot_Trim!DO7&lt;&gt;0,DO7/PLANEL_Pot_Trim!DO7,0)</f>
        <v>0</v>
      </c>
      <c r="DP33" s="48">
        <f>IF(PLANEL_Pot_Trim!DP7&lt;&gt;0,DP7/PLANEL_Pot_Trim!DP7,0)</f>
        <v>0</v>
      </c>
      <c r="DQ33" s="48">
        <f>IF(PLANEL_Pot_Trim!DQ7&lt;&gt;0,DQ7/PLANEL_Pot_Trim!DQ7,0)</f>
        <v>0</v>
      </c>
      <c r="DR33" s="48">
        <f>IF(PLANEL_Pot_Trim!DR7&lt;&gt;0,DR7/PLANEL_Pot_Trim!DR7,0)</f>
        <v>0</v>
      </c>
      <c r="DS33" s="48">
        <f>IF(PLANEL_Pot_Trim!DS7&lt;&gt;0,DS7/PLANEL_Pot_Trim!DS7,0)</f>
        <v>0</v>
      </c>
      <c r="DT33" s="48">
        <f>IF(PLANEL_Pot_Trim!DT7&lt;&gt;0,DT7/PLANEL_Pot_Trim!DT7,0)</f>
        <v>0</v>
      </c>
      <c r="DU33" s="48">
        <f>IF(PLANEL_Pot_Trim!DU7&lt;&gt;0,DU7/PLANEL_Pot_Trim!DU7,0)</f>
        <v>0</v>
      </c>
      <c r="DV33" s="48">
        <f>IF(PLANEL_Pot_Trim!DV7&lt;&gt;0,DV7/PLANEL_Pot_Trim!DV7,0)</f>
        <v>0</v>
      </c>
      <c r="DW33" s="48">
        <f>IF(PLANEL_Pot_Trim!DW7&lt;&gt;0,DW7/PLANEL_Pot_Trim!DW7,0)</f>
        <v>0</v>
      </c>
      <c r="DX33" s="48">
        <f>IF(PLANEL_Pot_Trim!DX7&lt;&gt;0,DX7/PLANEL_Pot_Trim!DX7,0)</f>
        <v>0</v>
      </c>
      <c r="DY33" s="48">
        <f>IF(PLANEL_Pot_Trim!DY7&lt;&gt;0,DY7/PLANEL_Pot_Trim!DY7,0)</f>
        <v>0</v>
      </c>
      <c r="DZ33" s="48">
        <f>IF(PLANEL_Pot_Trim!DZ7&lt;&gt;0,DZ7/PLANEL_Pot_Trim!DZ7,0)</f>
        <v>0</v>
      </c>
      <c r="EA33" s="48">
        <f>IF(PLANEL_Pot_Trim!EA7&lt;&gt;0,EA7/PLANEL_Pot_Trim!EA7,0)</f>
        <v>0</v>
      </c>
      <c r="EB33" s="48">
        <f>IF(PLANEL_Pot_Trim!EB7&lt;&gt;0,EB7/PLANEL_Pot_Trim!EB7,0)</f>
        <v>0</v>
      </c>
      <c r="EC33" s="48">
        <f>IF(PLANEL_Pot_Trim!EC7&lt;&gt;0,EC7/PLANEL_Pot_Trim!EC7,0)</f>
        <v>0</v>
      </c>
      <c r="ED33" s="48">
        <f>IF(PLANEL_Pot_Trim!ED7&lt;&gt;0,ED7/PLANEL_Pot_Trim!ED7,0)</f>
        <v>0</v>
      </c>
      <c r="EE33" s="48">
        <f>IF(PLANEL_Pot_Trim!EE7&lt;&gt;0,EE7/PLANEL_Pot_Trim!EE7,0)</f>
        <v>0</v>
      </c>
      <c r="EF33" s="48">
        <f>IF(PLANEL_Pot_Trim!EF7&lt;&gt;0,EF7/PLANEL_Pot_Trim!EF7,0)</f>
        <v>0</v>
      </c>
      <c r="EG33" s="48">
        <f>IF(PLANEL_Pot_Trim!EG7&lt;&gt;0,EG7/PLANEL_Pot_Trim!EG7,0)</f>
        <v>0</v>
      </c>
      <c r="EH33" s="48">
        <f>IF(PLANEL_Pot_Trim!EH7&lt;&gt;0,EH7/PLANEL_Pot_Trim!EH7,0)</f>
        <v>0</v>
      </c>
      <c r="EI33" s="48">
        <f>IF(PLANEL_Pot_Trim!EI7&lt;&gt;0,EI7/PLANEL_Pot_Trim!EI7,0)</f>
        <v>0</v>
      </c>
      <c r="EJ33" s="48">
        <f>IF(PLANEL_Pot_Trim!EJ7&lt;&gt;0,EJ7/PLANEL_Pot_Trim!EJ7,0)</f>
        <v>0</v>
      </c>
      <c r="EK33" s="48">
        <f>IF(PLANEL_Pot_Trim!EK7&lt;&gt;0,EK7/PLANEL_Pot_Trim!EK7,0)</f>
        <v>0</v>
      </c>
      <c r="EL33" s="48">
        <f>IF(PLANEL_Pot_Trim!EL7&lt;&gt;0,EL7/PLANEL_Pot_Trim!EL7,0)</f>
        <v>0</v>
      </c>
      <c r="EM33" s="48">
        <f>IF(PLANEL_Pot_Trim!EM7&lt;&gt;0,EM7/PLANEL_Pot_Trim!EM7,0)</f>
        <v>0</v>
      </c>
      <c r="EN33" s="48">
        <f>IF(PLANEL_Pot_Trim!EN7&lt;&gt;0,EN7/PLANEL_Pot_Trim!EN7,0)</f>
        <v>0</v>
      </c>
      <c r="EO33" s="48">
        <f>IF(PLANEL_Pot_Trim!EO7&lt;&gt;0,EO7/PLANEL_Pot_Trim!EO7,0)</f>
        <v>0</v>
      </c>
      <c r="EP33" s="48">
        <f>IF(PLANEL_Pot_Trim!EP7&lt;&gt;0,EP7/PLANEL_Pot_Trim!EP7,0)</f>
        <v>0</v>
      </c>
    </row>
    <row r="34" spans="2:146" x14ac:dyDescent="0.25">
      <c r="B34" s="17" t="s">
        <v>48</v>
      </c>
      <c r="C34" s="48" t="e">
        <f>IF(PLANEL_Pot_Trim!#REF!&lt;&gt;0,C8/PLANEL_Pot_Trim!#REF!,0)</f>
        <v>#REF!</v>
      </c>
      <c r="D34" s="48" t="e">
        <f>IF(PLANEL_Pot_Trim!#REF!&lt;&gt;0,D8/PLANEL_Pot_Trim!#REF!,0)</f>
        <v>#REF!</v>
      </c>
      <c r="E34" s="48" t="e">
        <f>IF(PLANEL_Pot_Trim!#REF!&lt;&gt;0,E8/PLANEL_Pot_Trim!#REF!,0)</f>
        <v>#REF!</v>
      </c>
      <c r="F34" s="48" t="e">
        <f>IF(PLANEL_Pot_Trim!#REF!&lt;&gt;0,F8/PLANEL_Pot_Trim!#REF!,0)</f>
        <v>#REF!</v>
      </c>
      <c r="G34" s="48" t="e">
        <f>IF(PLANEL_Pot_Trim!#REF!&lt;&gt;0,G8/PLANEL_Pot_Trim!#REF!,0)</f>
        <v>#REF!</v>
      </c>
      <c r="H34" s="48" t="e">
        <f>IF(PLANEL_Pot_Trim!#REF!&lt;&gt;0,H8/PLANEL_Pot_Trim!#REF!,0)</f>
        <v>#REF!</v>
      </c>
      <c r="I34" s="48" t="e">
        <f>IF(PLANEL_Pot_Trim!#REF!&lt;&gt;0,I8/PLANEL_Pot_Trim!#REF!,0)</f>
        <v>#REF!</v>
      </c>
      <c r="J34" s="48" t="e">
        <f>IF(PLANEL_Pot_Trim!#REF!&lt;&gt;0,J8/PLANEL_Pot_Trim!#REF!,0)</f>
        <v>#REF!</v>
      </c>
      <c r="K34" s="48" t="e">
        <f>IF(PLANEL_Pot_Trim!#REF!&lt;&gt;0,K8/PLANEL_Pot_Trim!#REF!,0)</f>
        <v>#REF!</v>
      </c>
      <c r="L34" s="48" t="e">
        <f>IF(PLANEL_Pot_Trim!#REF!&lt;&gt;0,L8/PLANEL_Pot_Trim!#REF!,0)</f>
        <v>#REF!</v>
      </c>
      <c r="M34" s="48" t="e">
        <f>IF(PLANEL_Pot_Trim!#REF!&lt;&gt;0,M8/PLANEL_Pot_Trim!#REF!,0)</f>
        <v>#REF!</v>
      </c>
      <c r="N34" s="48" t="e">
        <f>IF(PLANEL_Pot_Trim!#REF!&lt;&gt;0,N8/PLANEL_Pot_Trim!#REF!,0)</f>
        <v>#REF!</v>
      </c>
      <c r="O34" s="48" t="e">
        <f>IF(PLANEL_Pot_Trim!#REF!&lt;&gt;0,O8/PLANEL_Pot_Trim!#REF!,0)</f>
        <v>#REF!</v>
      </c>
      <c r="P34" s="48" t="e">
        <f>IF(PLANEL_Pot_Trim!#REF!&lt;&gt;0,P8/PLANEL_Pot_Trim!#REF!,0)</f>
        <v>#REF!</v>
      </c>
      <c r="Q34" s="48" t="e">
        <f>IF(PLANEL_Pot_Trim!#REF!&lt;&gt;0,Q8/PLANEL_Pot_Trim!#REF!,0)</f>
        <v>#REF!</v>
      </c>
      <c r="R34" s="48" t="e">
        <f>IF(PLANEL_Pot_Trim!#REF!&lt;&gt;0,R8/PLANEL_Pot_Trim!#REF!,0)</f>
        <v>#REF!</v>
      </c>
      <c r="S34" s="48" t="e">
        <f>IF(PLANEL_Pot_Trim!#REF!&lt;&gt;0,S8/PLANEL_Pot_Trim!#REF!,0)</f>
        <v>#REF!</v>
      </c>
      <c r="T34" s="48" t="e">
        <f>IF(PLANEL_Pot_Trim!#REF!&lt;&gt;0,T8/PLANEL_Pot_Trim!#REF!,0)</f>
        <v>#REF!</v>
      </c>
      <c r="U34" s="48" t="e">
        <f>IF(PLANEL_Pot_Trim!#REF!&lt;&gt;0,U8/PLANEL_Pot_Trim!#REF!,0)</f>
        <v>#REF!</v>
      </c>
      <c r="V34" s="48" t="e">
        <f>IF(PLANEL_Pot_Trim!#REF!&lt;&gt;0,V8/PLANEL_Pot_Trim!#REF!,0)</f>
        <v>#REF!</v>
      </c>
      <c r="W34" s="48" t="e">
        <f>IF(PLANEL_Pot_Trim!#REF!&lt;&gt;0,W8/PLANEL_Pot_Trim!#REF!,0)</f>
        <v>#REF!</v>
      </c>
      <c r="X34" s="48" t="e">
        <f>IF(PLANEL_Pot_Trim!#REF!&lt;&gt;0,X8/PLANEL_Pot_Trim!#REF!,0)</f>
        <v>#REF!</v>
      </c>
      <c r="Y34" s="48" t="e">
        <f>IF(PLANEL_Pot_Trim!#REF!&lt;&gt;0,Y8/PLANEL_Pot_Trim!#REF!,0)</f>
        <v>#REF!</v>
      </c>
      <c r="Z34" s="48" t="e">
        <f>IF(PLANEL_Pot_Trim!#REF!&lt;&gt;0,Z8/PLANEL_Pot_Trim!#REF!,0)</f>
        <v>#REF!</v>
      </c>
      <c r="AA34" s="48" t="e">
        <f>IF(PLANEL_Pot_Trim!#REF!&lt;&gt;0,AA8/PLANEL_Pot_Trim!#REF!,0)</f>
        <v>#REF!</v>
      </c>
      <c r="AB34" s="48" t="e">
        <f>IF(PLANEL_Pot_Trim!#REF!&lt;&gt;0,AB8/PLANEL_Pot_Trim!#REF!,0)</f>
        <v>#REF!</v>
      </c>
      <c r="AC34" s="48" t="e">
        <f>IF(PLANEL_Pot_Trim!#REF!&lt;&gt;0,AC8/PLANEL_Pot_Trim!#REF!,0)</f>
        <v>#REF!</v>
      </c>
      <c r="AD34" s="48" t="e">
        <f>IF(PLANEL_Pot_Trim!#REF!&lt;&gt;0,AD8/PLANEL_Pot_Trim!#REF!,0)</f>
        <v>#REF!</v>
      </c>
      <c r="AE34" s="48" t="e">
        <f>IF(PLANEL_Pot_Trim!#REF!&lt;&gt;0,AE8/PLANEL_Pot_Trim!#REF!,0)</f>
        <v>#REF!</v>
      </c>
      <c r="AF34" s="48" t="e">
        <f>IF(PLANEL_Pot_Trim!#REF!&lt;&gt;0,AF8/PLANEL_Pot_Trim!#REF!,0)</f>
        <v>#REF!</v>
      </c>
      <c r="AG34" s="48" t="e">
        <f>IF(PLANEL_Pot_Trim!#REF!&lt;&gt;0,AG8/PLANEL_Pot_Trim!#REF!,0)</f>
        <v>#REF!</v>
      </c>
      <c r="AH34" s="48" t="e">
        <f>IF(PLANEL_Pot_Trim!#REF!&lt;&gt;0,AH8/PLANEL_Pot_Trim!#REF!,0)</f>
        <v>#REF!</v>
      </c>
      <c r="AI34" s="48" t="e">
        <f>IF(PLANEL_Pot_Trim!#REF!&lt;&gt;0,AI8/PLANEL_Pot_Trim!#REF!,0)</f>
        <v>#REF!</v>
      </c>
      <c r="AJ34" s="48" t="e">
        <f>IF(PLANEL_Pot_Trim!#REF!&lt;&gt;0,AJ8/PLANEL_Pot_Trim!#REF!,0)</f>
        <v>#REF!</v>
      </c>
      <c r="AK34" s="48" t="e">
        <f>IF(PLANEL_Pot_Trim!#REF!&lt;&gt;0,AK8/PLANEL_Pot_Trim!#REF!,0)</f>
        <v>#REF!</v>
      </c>
      <c r="AL34" s="48" t="e">
        <f>IF(PLANEL_Pot_Trim!#REF!&lt;&gt;0,AL8/PLANEL_Pot_Trim!#REF!,0)</f>
        <v>#REF!</v>
      </c>
      <c r="AM34" s="48" t="e">
        <f>IF(PLANEL_Pot_Trim!#REF!&lt;&gt;0,AM8/PLANEL_Pot_Trim!#REF!,0)</f>
        <v>#REF!</v>
      </c>
      <c r="AN34" s="48" t="e">
        <f>IF(PLANEL_Pot_Trim!#REF!&lt;&gt;0,AN8/PLANEL_Pot_Trim!#REF!,0)</f>
        <v>#REF!</v>
      </c>
      <c r="AO34" s="48" t="e">
        <f>IF(PLANEL_Pot_Trim!#REF!&lt;&gt;0,AO8/PLANEL_Pot_Trim!#REF!,0)</f>
        <v>#REF!</v>
      </c>
      <c r="AP34" s="48" t="e">
        <f>IF(PLANEL_Pot_Trim!#REF!&lt;&gt;0,AP8/PLANEL_Pot_Trim!#REF!,0)</f>
        <v>#REF!</v>
      </c>
      <c r="AQ34" s="48" t="e">
        <f>IF(PLANEL_Pot_Trim!#REF!&lt;&gt;0,AQ8/PLANEL_Pot_Trim!#REF!,0)</f>
        <v>#REF!</v>
      </c>
      <c r="AR34" s="48" t="e">
        <f>IF(PLANEL_Pot_Trim!#REF!&lt;&gt;0,AR8/PLANEL_Pot_Trim!#REF!,0)</f>
        <v>#REF!</v>
      </c>
      <c r="AS34" s="48" t="e">
        <f>IF(PLANEL_Pot_Trim!#REF!&lt;&gt;0,AS8/PLANEL_Pot_Trim!#REF!,0)</f>
        <v>#REF!</v>
      </c>
      <c r="AT34" s="48" t="e">
        <f>IF(PLANEL_Pot_Trim!#REF!&lt;&gt;0,AT8/PLANEL_Pot_Trim!#REF!,0)</f>
        <v>#REF!</v>
      </c>
      <c r="AU34" s="48" t="e">
        <f>IF(PLANEL_Pot_Trim!#REF!&lt;&gt;0,AU8/PLANEL_Pot_Trim!#REF!,0)</f>
        <v>#REF!</v>
      </c>
      <c r="AV34" s="48" t="e">
        <f>IF(PLANEL_Pot_Trim!#REF!&lt;&gt;0,AV8/PLANEL_Pot_Trim!#REF!,0)</f>
        <v>#REF!</v>
      </c>
      <c r="AW34" s="48" t="e">
        <f>IF(PLANEL_Pot_Trim!#REF!&lt;&gt;0,AW8/PLANEL_Pot_Trim!#REF!,0)</f>
        <v>#REF!</v>
      </c>
      <c r="AX34" s="48" t="e">
        <f>IF(PLANEL_Pot_Trim!#REF!&lt;&gt;0,AX8/PLANEL_Pot_Trim!#REF!,0)</f>
        <v>#REF!</v>
      </c>
      <c r="AY34" s="48" t="e">
        <f>IF(PLANEL_Pot_Trim!#REF!&lt;&gt;0,AY8/PLANEL_Pot_Trim!#REF!,0)</f>
        <v>#REF!</v>
      </c>
      <c r="AZ34" s="48" t="e">
        <f>IF(PLANEL_Pot_Trim!#REF!&lt;&gt;0,AZ8/PLANEL_Pot_Trim!#REF!,0)</f>
        <v>#REF!</v>
      </c>
      <c r="BA34" s="48" t="e">
        <f>IF(PLANEL_Pot_Trim!#REF!&lt;&gt;0,BA8/PLANEL_Pot_Trim!#REF!,0)</f>
        <v>#REF!</v>
      </c>
      <c r="BB34" s="48" t="e">
        <f>IF(PLANEL_Pot_Trim!#REF!&lt;&gt;0,BB8/PLANEL_Pot_Trim!#REF!,0)</f>
        <v>#REF!</v>
      </c>
      <c r="BC34" s="48" t="e">
        <f>IF(PLANEL_Pot_Trim!#REF!&lt;&gt;0,BC8/PLANEL_Pot_Trim!#REF!,0)</f>
        <v>#REF!</v>
      </c>
      <c r="BD34" s="48" t="e">
        <f>IF(PLANEL_Pot_Trim!#REF!&lt;&gt;0,BD8/PLANEL_Pot_Trim!#REF!,0)</f>
        <v>#REF!</v>
      </c>
      <c r="BE34" s="48" t="e">
        <f>IF(PLANEL_Pot_Trim!#REF!&lt;&gt;0,BE8/PLANEL_Pot_Trim!#REF!,0)</f>
        <v>#REF!</v>
      </c>
      <c r="BF34" s="48" t="e">
        <f>IF(PLANEL_Pot_Trim!#REF!&lt;&gt;0,BF8/PLANEL_Pot_Trim!#REF!,0)</f>
        <v>#REF!</v>
      </c>
      <c r="BG34" s="48" t="e">
        <f>IF(PLANEL_Pot_Trim!#REF!&lt;&gt;0,BG8/PLANEL_Pot_Trim!#REF!,0)</f>
        <v>#REF!</v>
      </c>
      <c r="BH34" s="48" t="e">
        <f>IF(PLANEL_Pot_Trim!#REF!&lt;&gt;0,BH8/PLANEL_Pot_Trim!#REF!,0)</f>
        <v>#REF!</v>
      </c>
      <c r="BI34" s="48" t="e">
        <f>IF(PLANEL_Pot_Trim!#REF!&lt;&gt;0,BI8/PLANEL_Pot_Trim!#REF!,0)</f>
        <v>#REF!</v>
      </c>
      <c r="BJ34" s="48" t="e">
        <f>IF(PLANEL_Pot_Trim!#REF!&lt;&gt;0,BJ8/PLANEL_Pot_Trim!#REF!,0)</f>
        <v>#REF!</v>
      </c>
      <c r="BK34" s="48" t="e">
        <f>IF(PLANEL_Pot_Trim!#REF!&lt;&gt;0,BK8/PLANEL_Pot_Trim!#REF!,0)</f>
        <v>#REF!</v>
      </c>
      <c r="BL34" s="48" t="e">
        <f>IF(PLANEL_Pot_Trim!#REF!&lt;&gt;0,BL8/PLANEL_Pot_Trim!#REF!,0)</f>
        <v>#REF!</v>
      </c>
      <c r="BM34" s="48" t="e">
        <f>IF(PLANEL_Pot_Trim!#REF!&lt;&gt;0,BM8/PLANEL_Pot_Trim!#REF!,0)</f>
        <v>#REF!</v>
      </c>
      <c r="BN34" s="48" t="e">
        <f>IF(PLANEL_Pot_Trim!#REF!&lt;&gt;0,BN8/PLANEL_Pot_Trim!#REF!,0)</f>
        <v>#REF!</v>
      </c>
      <c r="BO34" s="48" t="e">
        <f>IF(PLANEL_Pot_Trim!#REF!&lt;&gt;0,BO8/PLANEL_Pot_Trim!#REF!,0)</f>
        <v>#REF!</v>
      </c>
      <c r="BP34" s="48" t="e">
        <f>IF(PLANEL_Pot_Trim!#REF!&lt;&gt;0,BP8/PLANEL_Pot_Trim!#REF!,0)</f>
        <v>#REF!</v>
      </c>
      <c r="BQ34" s="48" t="e">
        <f>IF(PLANEL_Pot_Trim!#REF!&lt;&gt;0,BQ8/PLANEL_Pot_Trim!#REF!,0)</f>
        <v>#REF!</v>
      </c>
      <c r="BR34" s="48" t="e">
        <f>IF(PLANEL_Pot_Trim!#REF!&lt;&gt;0,BR8/PLANEL_Pot_Trim!#REF!,0)</f>
        <v>#REF!</v>
      </c>
      <c r="BS34" s="48" t="e">
        <f>IF(PLANEL_Pot_Trim!#REF!&lt;&gt;0,BS8/PLANEL_Pot_Trim!#REF!,0)</f>
        <v>#REF!</v>
      </c>
      <c r="BT34" s="48" t="e">
        <f>IF(PLANEL_Pot_Trim!#REF!&lt;&gt;0,BT8/PLANEL_Pot_Trim!#REF!,0)</f>
        <v>#REF!</v>
      </c>
      <c r="BU34" s="48" t="e">
        <f>IF(PLANEL_Pot_Trim!#REF!&lt;&gt;0,BU8/PLANEL_Pot_Trim!#REF!,0)</f>
        <v>#REF!</v>
      </c>
      <c r="BV34" s="48" t="e">
        <f>IF(PLANEL_Pot_Trim!#REF!&lt;&gt;0,BV8/PLANEL_Pot_Trim!#REF!,0)</f>
        <v>#REF!</v>
      </c>
      <c r="BW34" s="48" t="e">
        <f>IF(PLANEL_Pot_Trim!#REF!&lt;&gt;0,BW8/PLANEL_Pot_Trim!#REF!,0)</f>
        <v>#REF!</v>
      </c>
      <c r="BX34" s="48" t="e">
        <f>IF(PLANEL_Pot_Trim!#REF!&lt;&gt;0,BX8/PLANEL_Pot_Trim!#REF!,0)</f>
        <v>#REF!</v>
      </c>
      <c r="BY34" s="48" t="e">
        <f>IF(PLANEL_Pot_Trim!#REF!&lt;&gt;0,BY8/PLANEL_Pot_Trim!#REF!,0)</f>
        <v>#REF!</v>
      </c>
      <c r="BZ34" s="48" t="e">
        <f>IF(PLANEL_Pot_Trim!#REF!&lt;&gt;0,BZ8/PLANEL_Pot_Trim!#REF!,0)</f>
        <v>#REF!</v>
      </c>
      <c r="CA34" s="48" t="e">
        <f>IF(PLANEL_Pot_Trim!#REF!&lt;&gt;0,CA8/PLANEL_Pot_Trim!#REF!,0)</f>
        <v>#REF!</v>
      </c>
      <c r="CB34" s="48" t="e">
        <f>IF(PLANEL_Pot_Trim!#REF!&lt;&gt;0,CB8/PLANEL_Pot_Trim!#REF!,0)</f>
        <v>#REF!</v>
      </c>
      <c r="CC34" s="48" t="e">
        <f>IF(PLANEL_Pot_Trim!#REF!&lt;&gt;0,CC8/PLANEL_Pot_Trim!#REF!,0)</f>
        <v>#REF!</v>
      </c>
      <c r="CD34" s="48" t="e">
        <f>IF(PLANEL_Pot_Trim!#REF!&lt;&gt;0,CD8/PLANEL_Pot_Trim!#REF!,0)</f>
        <v>#REF!</v>
      </c>
      <c r="CE34" s="48" t="e">
        <f>IF(PLANEL_Pot_Trim!#REF!&lt;&gt;0,CE8/PLANEL_Pot_Trim!#REF!,0)</f>
        <v>#REF!</v>
      </c>
      <c r="CF34" s="48" t="e">
        <f>IF(PLANEL_Pot_Trim!#REF!&lt;&gt;0,CF8/PLANEL_Pot_Trim!#REF!,0)</f>
        <v>#REF!</v>
      </c>
      <c r="CG34" s="48" t="e">
        <f>IF(PLANEL_Pot_Trim!#REF!&lt;&gt;0,CG8/PLANEL_Pot_Trim!#REF!,0)</f>
        <v>#REF!</v>
      </c>
      <c r="CH34" s="48" t="e">
        <f>IF(PLANEL_Pot_Trim!#REF!&lt;&gt;0,CH8/PLANEL_Pot_Trim!#REF!,0)</f>
        <v>#REF!</v>
      </c>
      <c r="CI34" s="48" t="e">
        <f>IF(PLANEL_Pot_Trim!#REF!&lt;&gt;0,CI8/PLANEL_Pot_Trim!#REF!,0)</f>
        <v>#REF!</v>
      </c>
      <c r="CJ34" s="48" t="e">
        <f>IF(PLANEL_Pot_Trim!#REF!&lt;&gt;0,CJ8/PLANEL_Pot_Trim!#REF!,0)</f>
        <v>#REF!</v>
      </c>
      <c r="CK34" s="48" t="e">
        <f>IF(PLANEL_Pot_Trim!#REF!&lt;&gt;0,CK8/PLANEL_Pot_Trim!#REF!,0)</f>
        <v>#REF!</v>
      </c>
      <c r="CL34" s="48" t="e">
        <f>IF(PLANEL_Pot_Trim!#REF!&lt;&gt;0,CL8/PLANEL_Pot_Trim!#REF!,0)</f>
        <v>#REF!</v>
      </c>
      <c r="CM34" s="48" t="e">
        <f>IF(PLANEL_Pot_Trim!#REF!&lt;&gt;0,CM8/PLANEL_Pot_Trim!#REF!,0)</f>
        <v>#REF!</v>
      </c>
      <c r="CN34" s="48" t="e">
        <f>IF(PLANEL_Pot_Trim!#REF!&lt;&gt;0,CN8/PLANEL_Pot_Trim!#REF!,0)</f>
        <v>#REF!</v>
      </c>
      <c r="CO34" s="48" t="e">
        <f>IF(PLANEL_Pot_Trim!#REF!&lt;&gt;0,CO8/PLANEL_Pot_Trim!#REF!,0)</f>
        <v>#REF!</v>
      </c>
      <c r="CP34" s="48" t="e">
        <f>IF(PLANEL_Pot_Trim!#REF!&lt;&gt;0,CP8/PLANEL_Pot_Trim!#REF!,0)</f>
        <v>#REF!</v>
      </c>
      <c r="CQ34" s="48" t="e">
        <f>IF(PLANEL_Pot_Trim!#REF!&lt;&gt;0,CQ8/PLANEL_Pot_Trim!#REF!,0)</f>
        <v>#REF!</v>
      </c>
      <c r="CR34" s="48" t="e">
        <f>IF(PLANEL_Pot_Trim!#REF!&lt;&gt;0,CR8/PLANEL_Pot_Trim!#REF!,0)</f>
        <v>#REF!</v>
      </c>
      <c r="CS34" s="48" t="e">
        <f>IF(PLANEL_Pot_Trim!#REF!&lt;&gt;0,CS8/PLANEL_Pot_Trim!#REF!,0)</f>
        <v>#REF!</v>
      </c>
      <c r="CT34" s="48" t="e">
        <f>IF(PLANEL_Pot_Trim!#REF!&lt;&gt;0,CT8/PLANEL_Pot_Trim!#REF!,0)</f>
        <v>#REF!</v>
      </c>
      <c r="CU34" s="48" t="e">
        <f>IF(PLANEL_Pot_Trim!#REF!&lt;&gt;0,CU8/PLANEL_Pot_Trim!#REF!,0)</f>
        <v>#REF!</v>
      </c>
      <c r="CV34" s="48" t="e">
        <f>IF(PLANEL_Pot_Trim!#REF!&lt;&gt;0,CV8/PLANEL_Pot_Trim!#REF!,0)</f>
        <v>#REF!</v>
      </c>
      <c r="CW34" s="48" t="e">
        <f>IF(PLANEL_Pot_Trim!#REF!&lt;&gt;0,CW8/PLANEL_Pot_Trim!#REF!,0)</f>
        <v>#REF!</v>
      </c>
      <c r="CX34" s="48" t="e">
        <f>IF(PLANEL_Pot_Trim!#REF!&lt;&gt;0,CX8/PLANEL_Pot_Trim!#REF!,0)</f>
        <v>#REF!</v>
      </c>
      <c r="CY34" s="78" t="e">
        <f>IF(PLANEL_Pot_Trim!#REF!&lt;&gt;0,CY8/PLANEL_Pot_Trim!#REF!,0)</f>
        <v>#REF!</v>
      </c>
      <c r="CZ34" s="78" t="e">
        <f>IF(PLANEL_Pot_Trim!#REF!&lt;&gt;0,CZ8/PLANEL_Pot_Trim!#REF!,0)</f>
        <v>#REF!</v>
      </c>
      <c r="DA34" s="78" t="e">
        <f>IF(PLANEL_Pot_Trim!#REF!&lt;&gt;0,DA8/PLANEL_Pot_Trim!#REF!,0)</f>
        <v>#REF!</v>
      </c>
      <c r="DB34" s="78" t="e">
        <f>IF(PLANEL_Pot_Trim!#REF!&lt;&gt;0,DB8/PLANEL_Pot_Trim!#REF!,0)</f>
        <v>#REF!</v>
      </c>
      <c r="DC34" s="48" t="e">
        <f>IF(PLANEL_Pot_Trim!#REF!&lt;&gt;0,DC8/PLANEL_Pot_Trim!#REF!,0)</f>
        <v>#REF!</v>
      </c>
      <c r="DD34" s="48" t="e">
        <f>IF(PLANEL_Pot_Trim!#REF!&lt;&gt;0,DD8/PLANEL_Pot_Trim!#REF!,0)</f>
        <v>#REF!</v>
      </c>
      <c r="DE34" s="48" t="e">
        <f>IF(PLANEL_Pot_Trim!#REF!&lt;&gt;0,DE8/PLANEL_Pot_Trim!#REF!,0)</f>
        <v>#REF!</v>
      </c>
      <c r="DF34" s="48" t="e">
        <f>IF(PLANEL_Pot_Trim!#REF!&lt;&gt;0,DF8/PLANEL_Pot_Trim!#REF!,0)</f>
        <v>#REF!</v>
      </c>
      <c r="DG34" s="48" t="e">
        <f>IF(PLANEL_Pot_Trim!#REF!&lt;&gt;0,DG8/PLANEL_Pot_Trim!#REF!,0)</f>
        <v>#REF!</v>
      </c>
      <c r="DH34" s="48" t="e">
        <f>IF(PLANEL_Pot_Trim!#REF!&lt;&gt;0,DH8/PLANEL_Pot_Trim!#REF!,0)</f>
        <v>#REF!</v>
      </c>
      <c r="DI34" s="48" t="e">
        <f>IF(PLANEL_Pot_Trim!#REF!&lt;&gt;0,DI8/PLANEL_Pot_Trim!#REF!,0)</f>
        <v>#REF!</v>
      </c>
      <c r="DJ34" s="48" t="e">
        <f>IF(PLANEL_Pot_Trim!#REF!&lt;&gt;0,DJ8/PLANEL_Pot_Trim!#REF!,0)</f>
        <v>#REF!</v>
      </c>
      <c r="DK34" s="48" t="e">
        <f>IF(PLANEL_Pot_Trim!#REF!&lt;&gt;0,DK8/PLANEL_Pot_Trim!#REF!,0)</f>
        <v>#REF!</v>
      </c>
      <c r="DL34" s="48" t="e">
        <f>IF(PLANEL_Pot_Trim!#REF!&lt;&gt;0,DL8/PLANEL_Pot_Trim!#REF!,0)</f>
        <v>#REF!</v>
      </c>
      <c r="DM34" s="48" t="e">
        <f>IF(PLANEL_Pot_Trim!#REF!&lt;&gt;0,DM8/PLANEL_Pot_Trim!#REF!,0)</f>
        <v>#REF!</v>
      </c>
      <c r="DN34" s="48" t="e">
        <f>IF(PLANEL_Pot_Trim!#REF!&lt;&gt;0,DN8/PLANEL_Pot_Trim!#REF!,0)</f>
        <v>#REF!</v>
      </c>
      <c r="DO34" s="48" t="e">
        <f>IF(PLANEL_Pot_Trim!#REF!&lt;&gt;0,DO8/PLANEL_Pot_Trim!#REF!,0)</f>
        <v>#REF!</v>
      </c>
      <c r="DP34" s="48" t="e">
        <f>IF(PLANEL_Pot_Trim!#REF!&lt;&gt;0,DP8/PLANEL_Pot_Trim!#REF!,0)</f>
        <v>#REF!</v>
      </c>
      <c r="DQ34" s="48" t="e">
        <f>IF(PLANEL_Pot_Trim!#REF!&lt;&gt;0,DQ8/PLANEL_Pot_Trim!#REF!,0)</f>
        <v>#REF!</v>
      </c>
      <c r="DR34" s="48" t="e">
        <f>IF(PLANEL_Pot_Trim!#REF!&lt;&gt;0,DR8/PLANEL_Pot_Trim!#REF!,0)</f>
        <v>#REF!</v>
      </c>
      <c r="DS34" s="48" t="e">
        <f>IF(PLANEL_Pot_Trim!#REF!&lt;&gt;0,DS8/PLANEL_Pot_Trim!#REF!,0)</f>
        <v>#REF!</v>
      </c>
      <c r="DT34" s="48" t="e">
        <f>IF(PLANEL_Pot_Trim!#REF!&lt;&gt;0,DT8/PLANEL_Pot_Trim!#REF!,0)</f>
        <v>#REF!</v>
      </c>
      <c r="DU34" s="48" t="e">
        <f>IF(PLANEL_Pot_Trim!#REF!&lt;&gt;0,DU8/PLANEL_Pot_Trim!#REF!,0)</f>
        <v>#REF!</v>
      </c>
      <c r="DV34" s="48" t="e">
        <f>IF(PLANEL_Pot_Trim!#REF!&lt;&gt;0,DV8/PLANEL_Pot_Trim!#REF!,0)</f>
        <v>#REF!</v>
      </c>
      <c r="DW34" s="48" t="e">
        <f>IF(PLANEL_Pot_Trim!#REF!&lt;&gt;0,DW8/PLANEL_Pot_Trim!#REF!,0)</f>
        <v>#REF!</v>
      </c>
      <c r="DX34" s="48" t="e">
        <f>IF(PLANEL_Pot_Trim!#REF!&lt;&gt;0,DX8/PLANEL_Pot_Trim!#REF!,0)</f>
        <v>#REF!</v>
      </c>
      <c r="DY34" s="48" t="e">
        <f>IF(PLANEL_Pot_Trim!#REF!&lt;&gt;0,DY8/PLANEL_Pot_Trim!#REF!,0)</f>
        <v>#REF!</v>
      </c>
      <c r="DZ34" s="48" t="e">
        <f>IF(PLANEL_Pot_Trim!#REF!&lt;&gt;0,DZ8/PLANEL_Pot_Trim!#REF!,0)</f>
        <v>#REF!</v>
      </c>
      <c r="EA34" s="48" t="e">
        <f>IF(PLANEL_Pot_Trim!#REF!&lt;&gt;0,EA8/PLANEL_Pot_Trim!#REF!,0)</f>
        <v>#REF!</v>
      </c>
      <c r="EB34" s="48" t="e">
        <f>IF(PLANEL_Pot_Trim!#REF!&lt;&gt;0,EB8/PLANEL_Pot_Trim!#REF!,0)</f>
        <v>#REF!</v>
      </c>
      <c r="EC34" s="48" t="e">
        <f>IF(PLANEL_Pot_Trim!#REF!&lt;&gt;0,EC8/PLANEL_Pot_Trim!#REF!,0)</f>
        <v>#REF!</v>
      </c>
      <c r="ED34" s="48" t="e">
        <f>IF(PLANEL_Pot_Trim!#REF!&lt;&gt;0,ED8/PLANEL_Pot_Trim!#REF!,0)</f>
        <v>#REF!</v>
      </c>
      <c r="EE34" s="48" t="e">
        <f>IF(PLANEL_Pot_Trim!#REF!&lt;&gt;0,EE8/PLANEL_Pot_Trim!#REF!,0)</f>
        <v>#REF!</v>
      </c>
      <c r="EF34" s="48" t="e">
        <f>IF(PLANEL_Pot_Trim!#REF!&lt;&gt;0,EF8/PLANEL_Pot_Trim!#REF!,0)</f>
        <v>#REF!</v>
      </c>
      <c r="EG34" s="48" t="e">
        <f>IF(PLANEL_Pot_Trim!#REF!&lt;&gt;0,EG8/PLANEL_Pot_Trim!#REF!,0)</f>
        <v>#REF!</v>
      </c>
      <c r="EH34" s="48" t="e">
        <f>IF(PLANEL_Pot_Trim!#REF!&lt;&gt;0,EH8/PLANEL_Pot_Trim!#REF!,0)</f>
        <v>#REF!</v>
      </c>
      <c r="EI34" s="48" t="e">
        <f>IF(PLANEL_Pot_Trim!#REF!&lt;&gt;0,EI8/PLANEL_Pot_Trim!#REF!,0)</f>
        <v>#REF!</v>
      </c>
      <c r="EJ34" s="48" t="e">
        <f>IF(PLANEL_Pot_Trim!#REF!&lt;&gt;0,EJ8/PLANEL_Pot_Trim!#REF!,0)</f>
        <v>#REF!</v>
      </c>
      <c r="EK34" s="48" t="e">
        <f>IF(PLANEL_Pot_Trim!#REF!&lt;&gt;0,EK8/PLANEL_Pot_Trim!#REF!,0)</f>
        <v>#REF!</v>
      </c>
      <c r="EL34" s="48" t="e">
        <f>IF(PLANEL_Pot_Trim!#REF!&lt;&gt;0,EL8/PLANEL_Pot_Trim!#REF!,0)</f>
        <v>#REF!</v>
      </c>
      <c r="EM34" s="48" t="e">
        <f>IF(PLANEL_Pot_Trim!#REF!&lt;&gt;0,EM8/PLANEL_Pot_Trim!#REF!,0)</f>
        <v>#REF!</v>
      </c>
      <c r="EN34" s="48" t="e">
        <f>IF(PLANEL_Pot_Trim!#REF!&lt;&gt;0,EN8/PLANEL_Pot_Trim!#REF!,0)</f>
        <v>#REF!</v>
      </c>
      <c r="EO34" s="48" t="e">
        <f>IF(PLANEL_Pot_Trim!#REF!&lt;&gt;0,EO8/PLANEL_Pot_Trim!#REF!,0)</f>
        <v>#REF!</v>
      </c>
      <c r="EP34" s="48" t="e">
        <f>IF(PLANEL_Pot_Trim!#REF!&lt;&gt;0,EP8/PLANEL_Pot_Trim!#REF!,0)</f>
        <v>#REF!</v>
      </c>
    </row>
    <row r="35" spans="2:146" x14ac:dyDescent="0.25">
      <c r="B35" s="16" t="s">
        <v>4</v>
      </c>
      <c r="C35" s="47">
        <f>IF(PLANEL_Pot_Trim!C8&lt;&gt;0,C9/PLANEL_Pot_Trim!C8,0)</f>
        <v>0</v>
      </c>
      <c r="D35" s="47">
        <f>IF(PLANEL_Pot_Trim!D8&lt;&gt;0,D9/PLANEL_Pot_Trim!D8,0)</f>
        <v>0</v>
      </c>
      <c r="E35" s="47">
        <f>IF(PLANEL_Pot_Trim!E8&lt;&gt;0,E9/PLANEL_Pot_Trim!E8,0)</f>
        <v>0</v>
      </c>
      <c r="F35" s="47">
        <f>IF(PLANEL_Pot_Trim!F8&lt;&gt;0,F9/PLANEL_Pot_Trim!F8,0)</f>
        <v>0</v>
      </c>
      <c r="G35" s="47">
        <f>IF(PLANEL_Pot_Trim!G8&lt;&gt;0,G9/PLANEL_Pot_Trim!G8,0)</f>
        <v>0</v>
      </c>
      <c r="H35" s="47">
        <f>IF(PLANEL_Pot_Trim!H8&lt;&gt;0,H9/PLANEL_Pot_Trim!H8,0)</f>
        <v>0</v>
      </c>
      <c r="I35" s="47">
        <f>IF(PLANEL_Pot_Trim!I8&lt;&gt;0,I9/PLANEL_Pot_Trim!I8,0)</f>
        <v>0</v>
      </c>
      <c r="J35" s="47">
        <f>IF(PLANEL_Pot_Trim!J8&lt;&gt;0,J9/PLANEL_Pot_Trim!J8,0)</f>
        <v>0</v>
      </c>
      <c r="K35" s="47">
        <f>IF(PLANEL_Pot_Trim!K8&lt;&gt;0,K9/PLANEL_Pot_Trim!K8,0)</f>
        <v>0</v>
      </c>
      <c r="L35" s="47">
        <f>IF(PLANEL_Pot_Trim!L8&lt;&gt;0,L9/PLANEL_Pot_Trim!L8,0)</f>
        <v>0</v>
      </c>
      <c r="M35" s="47">
        <f>IF(PLANEL_Pot_Trim!M8&lt;&gt;0,M9/PLANEL_Pot_Trim!M8,0)</f>
        <v>0</v>
      </c>
      <c r="N35" s="47">
        <f>IF(PLANEL_Pot_Trim!N8&lt;&gt;0,N9/PLANEL_Pot_Trim!N8,0)</f>
        <v>0</v>
      </c>
      <c r="O35" s="47">
        <f>IF(PLANEL_Pot_Trim!O8&lt;&gt;0,O9/PLANEL_Pot_Trim!O8,0)</f>
        <v>0</v>
      </c>
      <c r="P35" s="47">
        <f>IF(PLANEL_Pot_Trim!P8&lt;&gt;0,P9/PLANEL_Pot_Trim!P8,0)</f>
        <v>0</v>
      </c>
      <c r="Q35" s="47">
        <f>IF(PLANEL_Pot_Trim!Q8&lt;&gt;0,Q9/PLANEL_Pot_Trim!Q8,0)</f>
        <v>0</v>
      </c>
      <c r="R35" s="47">
        <f>IF(PLANEL_Pot_Trim!R8&lt;&gt;0,R9/PLANEL_Pot_Trim!R8,0)</f>
        <v>0</v>
      </c>
      <c r="S35" s="47">
        <f>IF(PLANEL_Pot_Trim!S8&lt;&gt;0,S9/PLANEL_Pot_Trim!S8,0)</f>
        <v>0</v>
      </c>
      <c r="T35" s="47">
        <f>IF(PLANEL_Pot_Trim!T8&lt;&gt;0,T9/PLANEL_Pot_Trim!T8,0)</f>
        <v>0</v>
      </c>
      <c r="U35" s="47">
        <f>IF(PLANEL_Pot_Trim!U8&lt;&gt;0,U9/PLANEL_Pot_Trim!U8,0)</f>
        <v>0</v>
      </c>
      <c r="V35" s="47">
        <f>IF(PLANEL_Pot_Trim!V8&lt;&gt;0,V9/PLANEL_Pot_Trim!V8,0)</f>
        <v>0</v>
      </c>
      <c r="W35" s="47">
        <f>IF(PLANEL_Pot_Trim!W8&lt;&gt;0,W9/PLANEL_Pot_Trim!W8,0)</f>
        <v>0</v>
      </c>
      <c r="X35" s="47">
        <f>IF(PLANEL_Pot_Trim!X8&lt;&gt;0,X9/PLANEL_Pot_Trim!X8,0)</f>
        <v>0</v>
      </c>
      <c r="Y35" s="47">
        <f>IF(PLANEL_Pot_Trim!Y8&lt;&gt;0,Y9/PLANEL_Pot_Trim!Y8,0)</f>
        <v>0</v>
      </c>
      <c r="Z35" s="47">
        <f>IF(PLANEL_Pot_Trim!Z8&lt;&gt;0,Z9/PLANEL_Pot_Trim!Z8,0)</f>
        <v>0</v>
      </c>
      <c r="AA35" s="47">
        <f>IF(PLANEL_Pot_Trim!AA8&lt;&gt;0,AA9/PLANEL_Pot_Trim!AA8,0)</f>
        <v>0</v>
      </c>
      <c r="AB35" s="47">
        <f>IF(PLANEL_Pot_Trim!AB8&lt;&gt;0,AB9/PLANEL_Pot_Trim!AB8,0)</f>
        <v>0</v>
      </c>
      <c r="AC35" s="47">
        <f>IF(PLANEL_Pot_Trim!AC8&lt;&gt;0,AC9/PLANEL_Pot_Trim!AC8,0)</f>
        <v>0</v>
      </c>
      <c r="AD35" s="47">
        <f>IF(PLANEL_Pot_Trim!AD8&lt;&gt;0,AD9/PLANEL_Pot_Trim!AD8,0)</f>
        <v>0</v>
      </c>
      <c r="AE35" s="47">
        <f>IF(PLANEL_Pot_Trim!AE8&lt;&gt;0,AE9/PLANEL_Pot_Trim!AE8,0)</f>
        <v>0</v>
      </c>
      <c r="AF35" s="47">
        <f>IF(PLANEL_Pot_Trim!AF8&lt;&gt;0,AF9/PLANEL_Pot_Trim!AF8,0)</f>
        <v>0</v>
      </c>
      <c r="AG35" s="47">
        <f>IF(PLANEL_Pot_Trim!AG8&lt;&gt;0,AG9/PLANEL_Pot_Trim!AG8,0)</f>
        <v>0</v>
      </c>
      <c r="AH35" s="47">
        <f>IF(PLANEL_Pot_Trim!AH8&lt;&gt;0,AH9/PLANEL_Pot_Trim!AH8,0)</f>
        <v>0</v>
      </c>
      <c r="AI35" s="47">
        <f>IF(PLANEL_Pot_Trim!AI8&lt;&gt;0,AI9/PLANEL_Pot_Trim!AI8,0)</f>
        <v>0</v>
      </c>
      <c r="AJ35" s="47">
        <f>IF(PLANEL_Pot_Trim!AJ8&lt;&gt;0,AJ9/PLANEL_Pot_Trim!AJ8,0)</f>
        <v>0</v>
      </c>
      <c r="AK35" s="47">
        <f>IF(PLANEL_Pot_Trim!AK8&lt;&gt;0,AK9/PLANEL_Pot_Trim!AK8,0)</f>
        <v>0</v>
      </c>
      <c r="AL35" s="47">
        <f>IF(PLANEL_Pot_Trim!AL8&lt;&gt;0,AL9/PLANEL_Pot_Trim!AL8,0)</f>
        <v>0</v>
      </c>
      <c r="AM35" s="47">
        <f>IF(PLANEL_Pot_Trim!AM8&lt;&gt;0,AM9/PLANEL_Pot_Trim!AM8,0)</f>
        <v>0</v>
      </c>
      <c r="AN35" s="47">
        <f>IF(PLANEL_Pot_Trim!AN8&lt;&gt;0,AN9/PLANEL_Pot_Trim!AN8,0)</f>
        <v>0</v>
      </c>
      <c r="AO35" s="47">
        <f>IF(PLANEL_Pot_Trim!AO8&lt;&gt;0,AO9/PLANEL_Pot_Trim!AO8,0)</f>
        <v>0</v>
      </c>
      <c r="AP35" s="47">
        <f>IF(PLANEL_Pot_Trim!AP8&lt;&gt;0,AP9/PLANEL_Pot_Trim!AP8,0)</f>
        <v>0</v>
      </c>
      <c r="AQ35" s="47">
        <f>IF(PLANEL_Pot_Trim!AQ8&lt;&gt;0,AQ9/PLANEL_Pot_Trim!AQ8,0)</f>
        <v>0</v>
      </c>
      <c r="AR35" s="47">
        <f>IF(PLANEL_Pot_Trim!AR8&lt;&gt;0,AR9/PLANEL_Pot_Trim!AR8,0)</f>
        <v>0</v>
      </c>
      <c r="AS35" s="47">
        <f>IF(PLANEL_Pot_Trim!AS8&lt;&gt;0,AS9/PLANEL_Pot_Trim!AS8,0)</f>
        <v>0</v>
      </c>
      <c r="AT35" s="47">
        <f>IF(PLANEL_Pot_Trim!AT8&lt;&gt;0,AT9/PLANEL_Pot_Trim!AT8,0)</f>
        <v>0</v>
      </c>
      <c r="AU35" s="47">
        <f>IF(PLANEL_Pot_Trim!AU8&lt;&gt;0,AU9/PLANEL_Pot_Trim!AU8,0)</f>
        <v>0</v>
      </c>
      <c r="AV35" s="47">
        <f>IF(PLANEL_Pot_Trim!AV8&lt;&gt;0,AV9/PLANEL_Pot_Trim!AV8,0)</f>
        <v>0</v>
      </c>
      <c r="AW35" s="47">
        <f>IF(PLANEL_Pot_Trim!AW8&lt;&gt;0,AW9/PLANEL_Pot_Trim!AW8,0)</f>
        <v>0</v>
      </c>
      <c r="AX35" s="47">
        <f>IF(PLANEL_Pot_Trim!AX8&lt;&gt;0,AX9/PLANEL_Pot_Trim!AX8,0)</f>
        <v>0</v>
      </c>
      <c r="AY35" s="47">
        <f>IF(PLANEL_Pot_Trim!AY8&lt;&gt;0,AY9/PLANEL_Pot_Trim!AY8,0)</f>
        <v>0</v>
      </c>
      <c r="AZ35" s="47">
        <f>IF(PLANEL_Pot_Trim!AZ8&lt;&gt;0,AZ9/PLANEL_Pot_Trim!AZ8,0)</f>
        <v>0</v>
      </c>
      <c r="BA35" s="47">
        <f>IF(PLANEL_Pot_Trim!BA8&lt;&gt;0,BA9/PLANEL_Pot_Trim!BA8,0)</f>
        <v>0</v>
      </c>
      <c r="BB35" s="47">
        <f>IF(PLANEL_Pot_Trim!BB8&lt;&gt;0,BB9/PLANEL_Pot_Trim!BB8,0)</f>
        <v>0</v>
      </c>
      <c r="BC35" s="47">
        <f>IF(PLANEL_Pot_Trim!BC8&lt;&gt;0,BC9/PLANEL_Pot_Trim!BC8,0)</f>
        <v>0</v>
      </c>
      <c r="BD35" s="47">
        <f>IF(PLANEL_Pot_Trim!BD8&lt;&gt;0,BD9/PLANEL_Pot_Trim!BD8,0)</f>
        <v>0</v>
      </c>
      <c r="BE35" s="47">
        <f>IF(PLANEL_Pot_Trim!BE8&lt;&gt;0,BE9/PLANEL_Pot_Trim!BE8,0)</f>
        <v>0</v>
      </c>
      <c r="BF35" s="47">
        <f>IF(PLANEL_Pot_Trim!BF8&lt;&gt;0,BF9/PLANEL_Pot_Trim!BF8,0)</f>
        <v>0</v>
      </c>
      <c r="BG35" s="47">
        <f>IF(PLANEL_Pot_Trim!BG8&lt;&gt;0,BG9/PLANEL_Pot_Trim!BG8,0)</f>
        <v>0</v>
      </c>
      <c r="BH35" s="47">
        <f>IF(PLANEL_Pot_Trim!BH8&lt;&gt;0,BH9/PLANEL_Pot_Trim!BH8,0)</f>
        <v>0</v>
      </c>
      <c r="BI35" s="47">
        <f>IF(PLANEL_Pot_Trim!BI8&lt;&gt;0,BI9/PLANEL_Pot_Trim!BI8,0)</f>
        <v>0</v>
      </c>
      <c r="BJ35" s="47">
        <f>IF(PLANEL_Pot_Trim!BJ8&lt;&gt;0,BJ9/PLANEL_Pot_Trim!BJ8,0)</f>
        <v>0</v>
      </c>
      <c r="BK35" s="47">
        <f>IF(PLANEL_Pot_Trim!BK8&lt;&gt;0,BK9/PLANEL_Pot_Trim!BK8,0)</f>
        <v>0</v>
      </c>
      <c r="BL35" s="47">
        <f>IF(PLANEL_Pot_Trim!BL8&lt;&gt;0,BL9/PLANEL_Pot_Trim!BL8,0)</f>
        <v>0</v>
      </c>
      <c r="BM35" s="47">
        <f>IF(PLANEL_Pot_Trim!BM8&lt;&gt;0,BM9/PLANEL_Pot_Trim!BM8,0)</f>
        <v>0</v>
      </c>
      <c r="BN35" s="47">
        <f>IF(PLANEL_Pot_Trim!BN8&lt;&gt;0,BN9/PLANEL_Pot_Trim!BN8,0)</f>
        <v>0</v>
      </c>
      <c r="BO35" s="47">
        <f>IF(PLANEL_Pot_Trim!BO8&lt;&gt;0,BO9/PLANEL_Pot_Trim!BO8,0)</f>
        <v>0</v>
      </c>
      <c r="BP35" s="47">
        <f>IF(PLANEL_Pot_Trim!BP8&lt;&gt;0,BP9/PLANEL_Pot_Trim!BP8,0)</f>
        <v>0</v>
      </c>
      <c r="BQ35" s="47">
        <f>IF(PLANEL_Pot_Trim!BQ8&lt;&gt;0,BQ9/PLANEL_Pot_Trim!BQ8,0)</f>
        <v>0</v>
      </c>
      <c r="BR35" s="47">
        <f>IF(PLANEL_Pot_Trim!BR8&lt;&gt;0,BR9/PLANEL_Pot_Trim!BR8,0)</f>
        <v>0</v>
      </c>
      <c r="BS35" s="47">
        <f>IF(PLANEL_Pot_Trim!BS8&lt;&gt;0,BS9/PLANEL_Pot_Trim!BS8,0)</f>
        <v>0</v>
      </c>
      <c r="BT35" s="47">
        <f>IF(PLANEL_Pot_Trim!BT8&lt;&gt;0,BT9/PLANEL_Pot_Trim!BT8,0)</f>
        <v>0</v>
      </c>
      <c r="BU35" s="47">
        <f>IF(PLANEL_Pot_Trim!BU8&lt;&gt;0,BU9/PLANEL_Pot_Trim!BU8,0)</f>
        <v>0</v>
      </c>
      <c r="BV35" s="47">
        <f>IF(PLANEL_Pot_Trim!BV8&lt;&gt;0,BV9/PLANEL_Pot_Trim!BV8,0)</f>
        <v>0</v>
      </c>
      <c r="BW35" s="47">
        <f>IF(PLANEL_Pot_Trim!BW8&lt;&gt;0,BW9/PLANEL_Pot_Trim!BW8,0)</f>
        <v>0</v>
      </c>
      <c r="BX35" s="47">
        <f>IF(PLANEL_Pot_Trim!BX8&lt;&gt;0,BX9/PLANEL_Pot_Trim!BX8,0)</f>
        <v>0</v>
      </c>
      <c r="BY35" s="47">
        <f>IF(PLANEL_Pot_Trim!BY8&lt;&gt;0,BY9/PLANEL_Pot_Trim!BY8,0)</f>
        <v>0</v>
      </c>
      <c r="BZ35" s="47">
        <f>IF(PLANEL_Pot_Trim!BZ8&lt;&gt;0,BZ9/PLANEL_Pot_Trim!BZ8,0)</f>
        <v>0</v>
      </c>
      <c r="CA35" s="47">
        <f>IF(PLANEL_Pot_Trim!CA8&lt;&gt;0,CA9/PLANEL_Pot_Trim!CA8,0)</f>
        <v>0</v>
      </c>
      <c r="CB35" s="47">
        <f>IF(PLANEL_Pot_Trim!CB8&lt;&gt;0,CB9/PLANEL_Pot_Trim!CB8,0)</f>
        <v>0</v>
      </c>
      <c r="CC35" s="47">
        <f>IF(PLANEL_Pot_Trim!CC8&lt;&gt;0,CC9/PLANEL_Pot_Trim!CC8,0)</f>
        <v>0</v>
      </c>
      <c r="CD35" s="47">
        <f>IF(PLANEL_Pot_Trim!CD8&lt;&gt;0,CD9/PLANEL_Pot_Trim!CD8,0)</f>
        <v>0</v>
      </c>
      <c r="CE35" s="47">
        <f>IF(PLANEL_Pot_Trim!CE8&lt;&gt;0,CE9/PLANEL_Pot_Trim!CE8,0)</f>
        <v>0</v>
      </c>
      <c r="CF35" s="47">
        <f>IF(PLANEL_Pot_Trim!CF8&lt;&gt;0,CF9/PLANEL_Pot_Trim!CF8,0)</f>
        <v>0</v>
      </c>
      <c r="CG35" s="47">
        <f>IF(PLANEL_Pot_Trim!CG8&lt;&gt;0,CG9/PLANEL_Pot_Trim!CG8,0)</f>
        <v>0</v>
      </c>
      <c r="CH35" s="47">
        <f>IF(PLANEL_Pot_Trim!CH8&lt;&gt;0,CH9/PLANEL_Pot_Trim!CH8,0)</f>
        <v>0</v>
      </c>
      <c r="CI35" s="47">
        <f>IF(PLANEL_Pot_Trim!CI8&lt;&gt;0,CI9/PLANEL_Pot_Trim!CI8,0)</f>
        <v>0</v>
      </c>
      <c r="CJ35" s="47">
        <f>IF(PLANEL_Pot_Trim!CJ8&lt;&gt;0,CJ9/PLANEL_Pot_Trim!CJ8,0)</f>
        <v>0</v>
      </c>
      <c r="CK35" s="47">
        <f>IF(PLANEL_Pot_Trim!CK8&lt;&gt;0,CK9/PLANEL_Pot_Trim!CK8,0)</f>
        <v>0</v>
      </c>
      <c r="CL35" s="47">
        <f>IF(PLANEL_Pot_Trim!CL8&lt;&gt;0,CL9/PLANEL_Pot_Trim!CL8,0)</f>
        <v>0</v>
      </c>
      <c r="CM35" s="47">
        <f>IF(PLANEL_Pot_Trim!CM8&lt;&gt;0,CM9/PLANEL_Pot_Trim!CM8,0)</f>
        <v>0</v>
      </c>
      <c r="CN35" s="47">
        <f>IF(PLANEL_Pot_Trim!CN8&lt;&gt;0,CN9/PLANEL_Pot_Trim!CN8,0)</f>
        <v>0</v>
      </c>
      <c r="CO35" s="47">
        <f>IF(PLANEL_Pot_Trim!CO8&lt;&gt;0,CO9/PLANEL_Pot_Trim!CO8,0)</f>
        <v>0</v>
      </c>
      <c r="CP35" s="47">
        <f>IF(PLANEL_Pot_Trim!CP8&lt;&gt;0,CP9/PLANEL_Pot_Trim!CP8,0)</f>
        <v>0</v>
      </c>
      <c r="CQ35" s="47">
        <f>IF(PLANEL_Pot_Trim!CQ8&lt;&gt;0,CQ9/PLANEL_Pot_Trim!CQ8,0)</f>
        <v>0</v>
      </c>
      <c r="CR35" s="47">
        <f>IF(PLANEL_Pot_Trim!CR8&lt;&gt;0,CR9/PLANEL_Pot_Trim!CR8,0)</f>
        <v>0</v>
      </c>
      <c r="CS35" s="47">
        <f>IF(PLANEL_Pot_Trim!CS8&lt;&gt;0,CS9/PLANEL_Pot_Trim!CS8,0)</f>
        <v>0</v>
      </c>
      <c r="CT35" s="47">
        <f>IF(PLANEL_Pot_Trim!CT8&lt;&gt;0,CT9/PLANEL_Pot_Trim!CT8,0)</f>
        <v>0</v>
      </c>
      <c r="CU35" s="47">
        <f>IF(PLANEL_Pot_Trim!CU8&lt;&gt;0,CU9/PLANEL_Pot_Trim!CU8,0)</f>
        <v>0</v>
      </c>
      <c r="CV35" s="47">
        <f>IF(PLANEL_Pot_Trim!CV8&lt;&gt;0,CV9/PLANEL_Pot_Trim!CV8,0)</f>
        <v>0</v>
      </c>
      <c r="CW35" s="47">
        <f>IF(PLANEL_Pot_Trim!CW8&lt;&gt;0,CW9/PLANEL_Pot_Trim!CW8,0)</f>
        <v>0</v>
      </c>
      <c r="CX35" s="47">
        <f>IF(PLANEL_Pot_Trim!CX8&lt;&gt;0,CX9/PLANEL_Pot_Trim!CX8,0)</f>
        <v>0</v>
      </c>
      <c r="CY35" s="77">
        <f>IF(PLANEL_Pot_Trim!CY8&lt;&gt;0,CY9/PLANEL_Pot_Trim!CY8,0)</f>
        <v>0</v>
      </c>
      <c r="CZ35" s="77">
        <f>IF(PLANEL_Pot_Trim!CZ8&lt;&gt;0,CZ9/PLANEL_Pot_Trim!CZ8,0)</f>
        <v>0</v>
      </c>
      <c r="DA35" s="77">
        <f>IF(PLANEL_Pot_Trim!DA8&lt;&gt;0,DA9/PLANEL_Pot_Trim!DA8,0)</f>
        <v>0</v>
      </c>
      <c r="DB35" s="77">
        <f>IF(PLANEL_Pot_Trim!DB8&lt;&gt;0,DB9/PLANEL_Pot_Trim!DB8,0)</f>
        <v>0</v>
      </c>
      <c r="DC35" s="47">
        <f>IF(PLANEL_Pot_Trim!DC8&lt;&gt;0,DC9/PLANEL_Pot_Trim!DC8,0)</f>
        <v>0</v>
      </c>
      <c r="DD35" s="47">
        <f>IF(PLANEL_Pot_Trim!DD8&lt;&gt;0,DD9/PLANEL_Pot_Trim!DD8,0)</f>
        <v>0</v>
      </c>
      <c r="DE35" s="47">
        <f>IF(PLANEL_Pot_Trim!DE8&lt;&gt;0,DE9/PLANEL_Pot_Trim!DE8,0)</f>
        <v>0</v>
      </c>
      <c r="DF35" s="47">
        <f>IF(PLANEL_Pot_Trim!DF8&lt;&gt;0,DF9/PLANEL_Pot_Trim!DF8,0)</f>
        <v>0</v>
      </c>
      <c r="DG35" s="47">
        <f>IF(PLANEL_Pot_Trim!DG8&lt;&gt;0,DG9/PLANEL_Pot_Trim!DG8,0)</f>
        <v>0</v>
      </c>
      <c r="DH35" s="47">
        <f>IF(PLANEL_Pot_Trim!DH8&lt;&gt;0,DH9/PLANEL_Pot_Trim!DH8,0)</f>
        <v>0</v>
      </c>
      <c r="DI35" s="47">
        <f>IF(PLANEL_Pot_Trim!DI8&lt;&gt;0,DI9/PLANEL_Pot_Trim!DI8,0)</f>
        <v>0</v>
      </c>
      <c r="DJ35" s="47">
        <f>IF(PLANEL_Pot_Trim!DJ8&lt;&gt;0,DJ9/PLANEL_Pot_Trim!DJ8,0)</f>
        <v>0</v>
      </c>
      <c r="DK35" s="47">
        <f>IF(PLANEL_Pot_Trim!DK8&lt;&gt;0,DK9/PLANEL_Pot_Trim!DK8,0)</f>
        <v>0</v>
      </c>
      <c r="DL35" s="47">
        <f>IF(PLANEL_Pot_Trim!DL8&lt;&gt;0,DL9/PLANEL_Pot_Trim!DL8,0)</f>
        <v>0</v>
      </c>
      <c r="DM35" s="47">
        <f>IF(PLANEL_Pot_Trim!DM8&lt;&gt;0,DM9/PLANEL_Pot_Trim!DM8,0)</f>
        <v>0</v>
      </c>
      <c r="DN35" s="47">
        <f>IF(PLANEL_Pot_Trim!DN8&lt;&gt;0,DN9/PLANEL_Pot_Trim!DN8,0)</f>
        <v>0</v>
      </c>
      <c r="DO35" s="47">
        <f>IF(PLANEL_Pot_Trim!DO8&lt;&gt;0,DO9/PLANEL_Pot_Trim!DO8,0)</f>
        <v>0</v>
      </c>
      <c r="DP35" s="47">
        <f>IF(PLANEL_Pot_Trim!DP8&lt;&gt;0,DP9/PLANEL_Pot_Trim!DP8,0)</f>
        <v>0</v>
      </c>
      <c r="DQ35" s="47">
        <f>IF(PLANEL_Pot_Trim!DQ8&lt;&gt;0,DQ9/PLANEL_Pot_Trim!DQ8,0)</f>
        <v>0</v>
      </c>
      <c r="DR35" s="47">
        <f>IF(PLANEL_Pot_Trim!DR8&lt;&gt;0,DR9/PLANEL_Pot_Trim!DR8,0)</f>
        <v>0</v>
      </c>
      <c r="DS35" s="47">
        <f>IF(PLANEL_Pot_Trim!DS8&lt;&gt;0,DS9/PLANEL_Pot_Trim!DS8,0)</f>
        <v>0</v>
      </c>
      <c r="DT35" s="47">
        <f>IF(PLANEL_Pot_Trim!DT8&lt;&gt;0,DT9/PLANEL_Pot_Trim!DT8,0)</f>
        <v>0</v>
      </c>
      <c r="DU35" s="47">
        <f>IF(PLANEL_Pot_Trim!DU8&lt;&gt;0,DU9/PLANEL_Pot_Trim!DU8,0)</f>
        <v>0</v>
      </c>
      <c r="DV35" s="47">
        <f>IF(PLANEL_Pot_Trim!DV8&lt;&gt;0,DV9/PLANEL_Pot_Trim!DV8,0)</f>
        <v>0</v>
      </c>
      <c r="DW35" s="47">
        <f>IF(PLANEL_Pot_Trim!DW8&lt;&gt;0,DW9/PLANEL_Pot_Trim!DW8,0)</f>
        <v>0</v>
      </c>
      <c r="DX35" s="47">
        <f>IF(PLANEL_Pot_Trim!DX8&lt;&gt;0,DX9/PLANEL_Pot_Trim!DX8,0)</f>
        <v>0</v>
      </c>
      <c r="DY35" s="47">
        <f>IF(PLANEL_Pot_Trim!DY8&lt;&gt;0,DY9/PLANEL_Pot_Trim!DY8,0)</f>
        <v>0</v>
      </c>
      <c r="DZ35" s="47">
        <f>IF(PLANEL_Pot_Trim!DZ8&lt;&gt;0,DZ9/PLANEL_Pot_Trim!DZ8,0)</f>
        <v>0</v>
      </c>
      <c r="EA35" s="47">
        <f>IF(PLANEL_Pot_Trim!EA8&lt;&gt;0,EA9/PLANEL_Pot_Trim!EA8,0)</f>
        <v>0</v>
      </c>
      <c r="EB35" s="47">
        <f>IF(PLANEL_Pot_Trim!EB8&lt;&gt;0,EB9/PLANEL_Pot_Trim!EB8,0)</f>
        <v>0</v>
      </c>
      <c r="EC35" s="47">
        <f>IF(PLANEL_Pot_Trim!EC8&lt;&gt;0,EC9/PLANEL_Pot_Trim!EC8,0)</f>
        <v>0</v>
      </c>
      <c r="ED35" s="47">
        <f>IF(PLANEL_Pot_Trim!ED8&lt;&gt;0,ED9/PLANEL_Pot_Trim!ED8,0)</f>
        <v>0</v>
      </c>
      <c r="EE35" s="47">
        <f>IF(PLANEL_Pot_Trim!EE8&lt;&gt;0,EE9/PLANEL_Pot_Trim!EE8,0)</f>
        <v>0</v>
      </c>
      <c r="EF35" s="47">
        <f>IF(PLANEL_Pot_Trim!EF8&lt;&gt;0,EF9/PLANEL_Pot_Trim!EF8,0)</f>
        <v>0</v>
      </c>
      <c r="EG35" s="47">
        <f>IF(PLANEL_Pot_Trim!EG8&lt;&gt;0,EG9/PLANEL_Pot_Trim!EG8,0)</f>
        <v>0</v>
      </c>
      <c r="EH35" s="47">
        <f>IF(PLANEL_Pot_Trim!EH8&lt;&gt;0,EH9/PLANEL_Pot_Trim!EH8,0)</f>
        <v>0</v>
      </c>
      <c r="EI35" s="47">
        <f>IF(PLANEL_Pot_Trim!EI8&lt;&gt;0,EI9/PLANEL_Pot_Trim!EI8,0)</f>
        <v>0</v>
      </c>
      <c r="EJ35" s="47">
        <f>IF(PLANEL_Pot_Trim!EJ8&lt;&gt;0,EJ9/PLANEL_Pot_Trim!EJ8,0)</f>
        <v>0</v>
      </c>
      <c r="EK35" s="47">
        <f>IF(PLANEL_Pot_Trim!EK8&lt;&gt;0,EK9/PLANEL_Pot_Trim!EK8,0)</f>
        <v>0</v>
      </c>
      <c r="EL35" s="47">
        <f>IF(PLANEL_Pot_Trim!EL8&lt;&gt;0,EL9/PLANEL_Pot_Trim!EL8,0)</f>
        <v>0</v>
      </c>
      <c r="EM35" s="47">
        <f>IF(PLANEL_Pot_Trim!EM8&lt;&gt;0,EM9/PLANEL_Pot_Trim!EM8,0)</f>
        <v>0</v>
      </c>
      <c r="EN35" s="47">
        <f>IF(PLANEL_Pot_Trim!EN8&lt;&gt;0,EN9/PLANEL_Pot_Trim!EN8,0)</f>
        <v>0</v>
      </c>
      <c r="EO35" s="47">
        <f>IF(PLANEL_Pot_Trim!EO8&lt;&gt;0,EO9/PLANEL_Pot_Trim!EO8,0)</f>
        <v>0</v>
      </c>
      <c r="EP35" s="47">
        <f>IF(PLANEL_Pot_Trim!EP8&lt;&gt;0,EP9/PLANEL_Pot_Trim!EP8,0)</f>
        <v>0</v>
      </c>
    </row>
    <row r="36" spans="2:146" x14ac:dyDescent="0.25">
      <c r="B36" s="19" t="s">
        <v>49</v>
      </c>
      <c r="C36" s="49">
        <f>IF(PLANEL_Pot_Trim!C9&lt;&gt;0,C10/PLANEL_Pot_Trim!C9,0)</f>
        <v>0.60161247772454818</v>
      </c>
      <c r="D36" s="49">
        <f>IF(PLANEL_Pot_Trim!D9&lt;&gt;0,D10/PLANEL_Pot_Trim!D9,0)</f>
        <v>0.60161247772454818</v>
      </c>
      <c r="E36" s="49">
        <f>IF(PLANEL_Pot_Trim!E9&lt;&gt;0,E10/PLANEL_Pot_Trim!E9,0)</f>
        <v>0.45339752563123425</v>
      </c>
      <c r="F36" s="49">
        <f>IF(PLANEL_Pot_Trim!F9&lt;&gt;0,F10/PLANEL_Pot_Trim!F9,0)</f>
        <v>0.60161247772454818</v>
      </c>
      <c r="G36" s="49">
        <f>IF(PLANEL_Pot_Trim!G9&lt;&gt;0,G10/PLANEL_Pot_Trim!G9,0)</f>
        <v>0.60161247772454818</v>
      </c>
      <c r="H36" s="49">
        <f>IF(PLANEL_Pot_Trim!H9&lt;&gt;0,H10/PLANEL_Pot_Trim!H9,0)</f>
        <v>0.45339752563123425</v>
      </c>
      <c r="I36" s="49">
        <f>IF(PLANEL_Pot_Trim!I9&lt;&gt;0,I10/PLANEL_Pot_Trim!I9,0)</f>
        <v>0.45339752563123425</v>
      </c>
      <c r="J36" s="49">
        <f>IF(PLANEL_Pot_Trim!J9&lt;&gt;0,J10/PLANEL_Pot_Trim!J9,0)</f>
        <v>0.60004516246615291</v>
      </c>
      <c r="K36" s="49">
        <f>IF(PLANEL_Pot_Trim!K9&lt;&gt;0,K10/PLANEL_Pot_Trim!K9,0)</f>
        <v>0.60161247772454818</v>
      </c>
      <c r="L36" s="49">
        <f>IF(PLANEL_Pot_Trim!L9&lt;&gt;0,L10/PLANEL_Pot_Trim!L9,0)</f>
        <v>0.47315020215695808</v>
      </c>
      <c r="M36" s="49">
        <f>IF(PLANEL_Pot_Trim!M9&lt;&gt;0,M10/PLANEL_Pot_Trim!M9,0)</f>
        <v>0.45339752563123425</v>
      </c>
      <c r="N36" s="49">
        <f>IF(PLANEL_Pot_Trim!N9&lt;&gt;0,N10/PLANEL_Pot_Trim!N9,0)</f>
        <v>0.60004516246615291</v>
      </c>
      <c r="O36" s="49">
        <f>IF(PLANEL_Pot_Trim!O9&lt;&gt;0,O10/PLANEL_Pot_Trim!O9,0)</f>
        <v>0.47315851691777178</v>
      </c>
      <c r="P36" s="49">
        <f>IF(PLANEL_Pot_Trim!P9&lt;&gt;0,P10/PLANEL_Pot_Trim!P9,0)</f>
        <v>0.45339752563123425</v>
      </c>
      <c r="Q36" s="49">
        <f>IF(PLANEL_Pot_Trim!Q9&lt;&gt;0,Q10/PLANEL_Pot_Trim!Q9,0)</f>
        <v>0.45339752563123425</v>
      </c>
      <c r="R36" s="49">
        <f>IF(PLANEL_Pot_Trim!R9&lt;&gt;0,R10/PLANEL_Pot_Trim!R9,0)</f>
        <v>0.47315020215695808</v>
      </c>
      <c r="S36" s="49">
        <f>IF(PLANEL_Pot_Trim!S9&lt;&gt;0,S10/PLANEL_Pot_Trim!S9,0)</f>
        <v>0.55192525430776074</v>
      </c>
      <c r="T36" s="49">
        <f>IF(PLANEL_Pot_Trim!T9&lt;&gt;0,T10/PLANEL_Pot_Trim!T9,0)</f>
        <v>0.46105810758281918</v>
      </c>
      <c r="U36" s="49">
        <f>IF(PLANEL_Pot_Trim!U9&lt;&gt;0,U10/PLANEL_Pot_Trim!U9,0)</f>
        <v>0.46105810758281918</v>
      </c>
      <c r="V36" s="49">
        <f>IF(PLANEL_Pot_Trim!V9&lt;&gt;0,V10/PLANEL_Pot_Trim!V9,0)</f>
        <v>0.65796103773037573</v>
      </c>
      <c r="W36" s="49">
        <f>IF(PLANEL_Pot_Trim!W9&lt;&gt;0,W10/PLANEL_Pot_Trim!W9,0)</f>
        <v>0.46105810758281918</v>
      </c>
      <c r="X36" s="49">
        <f>IF(PLANEL_Pot_Trim!X9&lt;&gt;0,X10/PLANEL_Pot_Trim!X9,0)</f>
        <v>0.46105810758281918</v>
      </c>
      <c r="Y36" s="49">
        <f>IF(PLANEL_Pot_Trim!Y9&lt;&gt;0,Y10/PLANEL_Pot_Trim!Y9,0)</f>
        <v>0.46105810758281918</v>
      </c>
      <c r="Z36" s="49">
        <f>IF(PLANEL_Pot_Trim!Z9&lt;&gt;0,Z10/PLANEL_Pot_Trim!Z9,0)</f>
        <v>0.65796103773037573</v>
      </c>
      <c r="AA36" s="49">
        <f>IF(PLANEL_Pot_Trim!AA9&lt;&gt;0,AA10/PLANEL_Pot_Trim!AA9,0)</f>
        <v>0.55192525430776074</v>
      </c>
      <c r="AB36" s="49">
        <f>IF(PLANEL_Pot_Trim!AB9&lt;&gt;0,AB10/PLANEL_Pot_Trim!AB9,0)</f>
        <v>0.46105810758281918</v>
      </c>
      <c r="AC36" s="49">
        <f>IF(PLANEL_Pot_Trim!AC9&lt;&gt;0,AC10/PLANEL_Pot_Trim!AC9,0)</f>
        <v>0.55192525430776074</v>
      </c>
      <c r="AD36" s="49">
        <f>IF(PLANEL_Pot_Trim!AD9&lt;&gt;0,AD10/PLANEL_Pot_Trim!AD9,0)</f>
        <v>0.65927071544605387</v>
      </c>
      <c r="AE36" s="49">
        <f>IF(PLANEL_Pot_Trim!AE9&lt;&gt;0,AE10/PLANEL_Pot_Trim!AE9,0)</f>
        <v>0.55193220232454687</v>
      </c>
      <c r="AF36" s="49">
        <f>IF(PLANEL_Pot_Trim!AF9&lt;&gt;0,AF10/PLANEL_Pot_Trim!AF9,0)</f>
        <v>0.46105810758281918</v>
      </c>
      <c r="AG36" s="49">
        <f>IF(PLANEL_Pot_Trim!AG9&lt;&gt;0,AG10/PLANEL_Pot_Trim!AG9,0)</f>
        <v>0.59326423011468021</v>
      </c>
      <c r="AH36" s="49">
        <f>IF(PLANEL_Pot_Trim!AH9&lt;&gt;0,AH10/PLANEL_Pot_Trim!AH9,0)</f>
        <v>0.65927071544605387</v>
      </c>
      <c r="AI36" s="49">
        <f>IF(PLANEL_Pot_Trim!AI9&lt;&gt;0,AI10/PLANEL_Pot_Trim!AI9,0)</f>
        <v>0.62796696029704691</v>
      </c>
      <c r="AJ36" s="49">
        <f>IF(PLANEL_Pot_Trim!AJ9&lt;&gt;0,AJ10/PLANEL_Pot_Trim!AJ9,0)</f>
        <v>0.46105810758281918</v>
      </c>
      <c r="AK36" s="49">
        <f>IF(PLANEL_Pot_Trim!AK9&lt;&gt;0,AK10/PLANEL_Pot_Trim!AK9,0)</f>
        <v>0.46105810758281918</v>
      </c>
      <c r="AL36" s="49">
        <f>IF(PLANEL_Pot_Trim!AL9&lt;&gt;0,AL10/PLANEL_Pot_Trim!AL9,0)</f>
        <v>0.65927071544605387</v>
      </c>
      <c r="AM36" s="49">
        <f>IF(PLANEL_Pot_Trim!AM9&lt;&gt;0,AM10/PLANEL_Pot_Trim!AM9,0)</f>
        <v>0.62796696029704691</v>
      </c>
      <c r="AN36" s="49">
        <f>IF(PLANEL_Pot_Trim!AN9&lt;&gt;0,AN10/PLANEL_Pot_Trim!AN9,0)</f>
        <v>0.46105810758281918</v>
      </c>
      <c r="AO36" s="49">
        <f>IF(PLANEL_Pot_Trim!AO9&lt;&gt;0,AO10/PLANEL_Pot_Trim!AO9,0)</f>
        <v>0.46105810758281918</v>
      </c>
      <c r="AP36" s="49">
        <f>IF(PLANEL_Pot_Trim!AP9&lt;&gt;0,AP10/PLANEL_Pot_Trim!AP9,0)</f>
        <v>0.65927071544605387</v>
      </c>
      <c r="AQ36" s="49">
        <f>IF(PLANEL_Pot_Trim!AQ9&lt;&gt;0,AQ10/PLANEL_Pot_Trim!AQ9,0)</f>
        <v>0.62796696029704691</v>
      </c>
      <c r="AR36" s="49">
        <f>IF(PLANEL_Pot_Trim!AR9&lt;&gt;0,AR10/PLANEL_Pot_Trim!AR9,0)</f>
        <v>0.46105810758281918</v>
      </c>
      <c r="AS36" s="49">
        <f>IF(PLANEL_Pot_Trim!AS9&lt;&gt;0,AS10/PLANEL_Pot_Trim!AS9,0)</f>
        <v>0.55192525430776074</v>
      </c>
      <c r="AT36" s="49">
        <f>IF(PLANEL_Pot_Trim!AT9&lt;&gt;0,AT10/PLANEL_Pot_Trim!AT9,0)</f>
        <v>0.65927071544605387</v>
      </c>
      <c r="AU36" s="49">
        <f>IF(PLANEL_Pot_Trim!AU9&lt;&gt;0,AU10/PLANEL_Pot_Trim!AU9,0)</f>
        <v>0.65796103773037573</v>
      </c>
      <c r="AV36" s="49">
        <f>IF(PLANEL_Pot_Trim!AV9&lt;&gt;0,AV10/PLANEL_Pot_Trim!AV9,0)</f>
        <v>0.46105810758281918</v>
      </c>
      <c r="AW36" s="49">
        <f>IF(PLANEL_Pot_Trim!AW9&lt;&gt;0,AW10/PLANEL_Pot_Trim!AW9,0)</f>
        <v>0.55193220232454687</v>
      </c>
      <c r="AX36" s="49">
        <f>IF(PLANEL_Pot_Trim!AX9&lt;&gt;0,AX10/PLANEL_Pot_Trim!AX9,0)</f>
        <v>0.65927071544605387</v>
      </c>
      <c r="AY36" s="49">
        <f>IF(PLANEL_Pot_Trim!AY9&lt;&gt;0,AY10/PLANEL_Pot_Trim!AY9,0)</f>
        <v>0.65796103773037573</v>
      </c>
      <c r="AZ36" s="49">
        <f>IF(PLANEL_Pot_Trim!AZ9&lt;&gt;0,AZ10/PLANEL_Pot_Trim!AZ9,0)</f>
        <v>0.46105810758281918</v>
      </c>
      <c r="BA36" s="49">
        <f>IF(PLANEL_Pot_Trim!BA9&lt;&gt;0,BA10/PLANEL_Pot_Trim!BA9,0)</f>
        <v>0.55193220232454687</v>
      </c>
      <c r="BB36" s="49">
        <f>IF(PLANEL_Pot_Trim!BB9&lt;&gt;0,BB10/PLANEL_Pot_Trim!BB9,0)</f>
        <v>0.65927071544605387</v>
      </c>
      <c r="BC36" s="49">
        <f>IF(PLANEL_Pot_Trim!BC9&lt;&gt;0,BC10/PLANEL_Pot_Trim!BC9,0)</f>
        <v>0.65796103773037573</v>
      </c>
      <c r="BD36" s="49">
        <f>IF(PLANEL_Pot_Trim!BD9&lt;&gt;0,BD10/PLANEL_Pot_Trim!BD9,0)</f>
        <v>0.46105810758281918</v>
      </c>
      <c r="BE36" s="49">
        <f>IF(PLANEL_Pot_Trim!BE9&lt;&gt;0,BE10/PLANEL_Pot_Trim!BE9,0)</f>
        <v>0.55193220232454687</v>
      </c>
      <c r="BF36" s="49">
        <f>IF(PLANEL_Pot_Trim!BF9&lt;&gt;0,BF10/PLANEL_Pot_Trim!BF9,0)</f>
        <v>0.65927071544605387</v>
      </c>
      <c r="BG36" s="49">
        <f>IF(PLANEL_Pot_Trim!BG9&lt;&gt;0,BG10/PLANEL_Pot_Trim!BG9,0)</f>
        <v>0.48325656575682385</v>
      </c>
      <c r="BH36" s="49">
        <f>IF(PLANEL_Pot_Trim!BH9&lt;&gt;0,BH10/PLANEL_Pot_Trim!BH9,0)</f>
        <v>0.29242997121588088</v>
      </c>
      <c r="BI36" s="49">
        <f>IF(PLANEL_Pot_Trim!BI9&lt;&gt;0,BI10/PLANEL_Pot_Trim!BI9,0)</f>
        <v>0.48325656575682385</v>
      </c>
      <c r="BJ36" s="49">
        <f>IF(PLANEL_Pot_Trim!BJ9&lt;&gt;0,BJ10/PLANEL_Pot_Trim!BJ9,0)</f>
        <v>0.48325656575682385</v>
      </c>
      <c r="BK36" s="49">
        <f>IF(PLANEL_Pot_Trim!BK9&lt;&gt;0,BK10/PLANEL_Pot_Trim!BK9,0)</f>
        <v>0.48325656575682385</v>
      </c>
      <c r="BL36" s="49">
        <f>IF(PLANEL_Pot_Trim!BL9&lt;&gt;0,BL10/PLANEL_Pot_Trim!BL9,0)</f>
        <v>0.29242997121588088</v>
      </c>
      <c r="BM36" s="49">
        <f>IF(PLANEL_Pot_Trim!BM9&lt;&gt;0,BM10/PLANEL_Pot_Trim!BM9,0)</f>
        <v>0.48325656575682385</v>
      </c>
      <c r="BN36" s="49">
        <f>IF(PLANEL_Pot_Trim!BN9&lt;&gt;0,BN10/PLANEL_Pot_Trim!BN9,0)</f>
        <v>0.48325656575682385</v>
      </c>
      <c r="BO36" s="49">
        <f>IF(PLANEL_Pot_Trim!BO9&lt;&gt;0,BO10/PLANEL_Pot_Trim!BO9,0)</f>
        <v>0.95237128000000004</v>
      </c>
      <c r="BP36" s="49">
        <f>IF(PLANEL_Pot_Trim!BP9&lt;&gt;0,BP10/PLANEL_Pot_Trim!BP9,0)</f>
        <v>0.5</v>
      </c>
      <c r="BQ36" s="49">
        <f>IF(PLANEL_Pot_Trim!BQ9&lt;&gt;0,BQ10/PLANEL_Pot_Trim!BQ9,0)</f>
        <v>0.95237128000000004</v>
      </c>
      <c r="BR36" s="49">
        <f>IF(PLANEL_Pot_Trim!BR9&lt;&gt;0,BR10/PLANEL_Pot_Trim!BR9,0)</f>
        <v>0.95237128000000004</v>
      </c>
      <c r="BS36" s="49">
        <f>IF(PLANEL_Pot_Trim!BS9&lt;&gt;0,BS10/PLANEL_Pot_Trim!BS9,0)</f>
        <v>0.95237128000000004</v>
      </c>
      <c r="BT36" s="49">
        <f>IF(PLANEL_Pot_Trim!BT9&lt;&gt;0,BT10/PLANEL_Pot_Trim!BT9,0)</f>
        <v>0.5</v>
      </c>
      <c r="BU36" s="49">
        <f>IF(PLANEL_Pot_Trim!BU9&lt;&gt;0,BU10/PLANEL_Pot_Trim!BU9,0)</f>
        <v>0.95237128000000004</v>
      </c>
      <c r="BV36" s="49">
        <f>IF(PLANEL_Pot_Trim!BV9&lt;&gt;0,BV10/PLANEL_Pot_Trim!BV9,0)</f>
        <v>0.95237128000000004</v>
      </c>
      <c r="BW36" s="49">
        <f>IF(PLANEL_Pot_Trim!BW9&lt;&gt;0,BW10/PLANEL_Pot_Trim!BW9,0)</f>
        <v>0.95237128000000004</v>
      </c>
      <c r="BX36" s="49">
        <f>IF(PLANEL_Pot_Trim!BX9&lt;&gt;0,BX10/PLANEL_Pot_Trim!BX9,0)</f>
        <v>0.5</v>
      </c>
      <c r="BY36" s="49">
        <f>IF(PLANEL_Pot_Trim!BY9&lt;&gt;0,BY10/PLANEL_Pot_Trim!BY9,0)</f>
        <v>0.95237128000000004</v>
      </c>
      <c r="BZ36" s="49">
        <f>IF(PLANEL_Pot_Trim!BZ9&lt;&gt;0,BZ10/PLANEL_Pot_Trim!BZ9,0)</f>
        <v>0.95237128000000004</v>
      </c>
      <c r="CA36" s="49">
        <f>IF(PLANEL_Pot_Trim!CA9&lt;&gt;0,CA10/PLANEL_Pot_Trim!CA9,0)</f>
        <v>0.95237128000000004</v>
      </c>
      <c r="CB36" s="49">
        <f>IF(PLANEL_Pot_Trim!CB9&lt;&gt;0,CB10/PLANEL_Pot_Trim!CB9,0)</f>
        <v>0.5</v>
      </c>
      <c r="CC36" s="49">
        <f>IF(PLANEL_Pot_Trim!CC9&lt;&gt;0,CC10/PLANEL_Pot_Trim!CC9,0)</f>
        <v>0.95237128000000004</v>
      </c>
      <c r="CD36" s="49">
        <f>IF(PLANEL_Pot_Trim!CD9&lt;&gt;0,CD10/PLANEL_Pot_Trim!CD9,0)</f>
        <v>0.95237128000000004</v>
      </c>
      <c r="CE36" s="49">
        <f>IF(PLANEL_Pot_Trim!CE9&lt;&gt;0,CE10/PLANEL_Pot_Trim!CE9,0)</f>
        <v>0.95237128000000004</v>
      </c>
      <c r="CF36" s="49">
        <f>IF(PLANEL_Pot_Trim!CF9&lt;&gt;0,CF10/PLANEL_Pot_Trim!CF9,0)</f>
        <v>0.5</v>
      </c>
      <c r="CG36" s="49">
        <f>IF(PLANEL_Pot_Trim!CG9&lt;&gt;0,CG10/PLANEL_Pot_Trim!CG9,0)</f>
        <v>0.95237128000000004</v>
      </c>
      <c r="CH36" s="49">
        <f>IF(PLANEL_Pot_Trim!CH9&lt;&gt;0,CH10/PLANEL_Pot_Trim!CH9,0)</f>
        <v>0.95237128000000004</v>
      </c>
      <c r="CI36" s="49">
        <f>IF(PLANEL_Pot_Trim!CI9&lt;&gt;0,CI10/PLANEL_Pot_Trim!CI9,0)</f>
        <v>0.95237128000000004</v>
      </c>
      <c r="CJ36" s="49">
        <f>IF(PLANEL_Pot_Trim!CJ9&lt;&gt;0,CJ10/PLANEL_Pot_Trim!CJ9,0)</f>
        <v>0.5</v>
      </c>
      <c r="CK36" s="49">
        <f>IF(PLANEL_Pot_Trim!CK9&lt;&gt;0,CK10/PLANEL_Pot_Trim!CK9,0)</f>
        <v>0.95237128000000004</v>
      </c>
      <c r="CL36" s="49">
        <f>IF(PLANEL_Pot_Trim!CL9&lt;&gt;0,CL10/PLANEL_Pot_Trim!CL9,0)</f>
        <v>0.95237128000000004</v>
      </c>
      <c r="CM36" s="49">
        <f>IF(PLANEL_Pot_Trim!CM9&lt;&gt;0,CM10/PLANEL_Pot_Trim!CM9,0)</f>
        <v>0.95237128000000004</v>
      </c>
      <c r="CN36" s="49">
        <f>IF(PLANEL_Pot_Trim!CN9&lt;&gt;0,CN10/PLANEL_Pot_Trim!CN9,0)</f>
        <v>0.5</v>
      </c>
      <c r="CO36" s="49">
        <f>IF(PLANEL_Pot_Trim!CO9&lt;&gt;0,CO10/PLANEL_Pot_Trim!CO9,0)</f>
        <v>0.95237128000000004</v>
      </c>
      <c r="CP36" s="49">
        <f>IF(PLANEL_Pot_Trim!CP9&lt;&gt;0,CP10/PLANEL_Pot_Trim!CP9,0)</f>
        <v>0.95237128000000004</v>
      </c>
      <c r="CQ36" s="49">
        <f>IF(PLANEL_Pot_Trim!CQ9&lt;&gt;0,CQ10/PLANEL_Pot_Trim!CQ9,0)</f>
        <v>0.95237128000000004</v>
      </c>
      <c r="CR36" s="49">
        <f>IF(PLANEL_Pot_Trim!CR9&lt;&gt;0,CR10/PLANEL_Pot_Trim!CR9,0)</f>
        <v>0.5</v>
      </c>
      <c r="CS36" s="49">
        <f>IF(PLANEL_Pot_Trim!CS9&lt;&gt;0,CS10/PLANEL_Pot_Trim!CS9,0)</f>
        <v>0.95237128000000004</v>
      </c>
      <c r="CT36" s="49">
        <f>IF(PLANEL_Pot_Trim!CT9&lt;&gt;0,CT10/PLANEL_Pot_Trim!CT9,0)</f>
        <v>0.95237128000000004</v>
      </c>
      <c r="CU36" s="49">
        <f>IF(PLANEL_Pot_Trim!CU9&lt;&gt;0,CU10/PLANEL_Pot_Trim!CU9,0)</f>
        <v>0.95237128000000004</v>
      </c>
      <c r="CV36" s="49">
        <f>IF(PLANEL_Pot_Trim!CV9&lt;&gt;0,CV10/PLANEL_Pot_Trim!CV9,0)</f>
        <v>0.5</v>
      </c>
      <c r="CW36" s="49">
        <f>IF(PLANEL_Pot_Trim!CW9&lt;&gt;0,CW10/PLANEL_Pot_Trim!CW9,0)</f>
        <v>0.95237128000000004</v>
      </c>
      <c r="CX36" s="49">
        <f>IF(PLANEL_Pot_Trim!CX9&lt;&gt;0,CX10/PLANEL_Pot_Trim!CX9,0)</f>
        <v>0.95237128000000004</v>
      </c>
      <c r="CY36" s="79">
        <f>IF(PLANEL_Pot_Trim!CY9&lt;&gt;0,CY10/PLANEL_Pot_Trim!CY9,0)</f>
        <v>0.95237128000000004</v>
      </c>
      <c r="CZ36" s="79">
        <f>IF(PLANEL_Pot_Trim!CZ9&lt;&gt;0,CZ10/PLANEL_Pot_Trim!CZ9,0)</f>
        <v>0.5</v>
      </c>
      <c r="DA36" s="79">
        <f>IF(PLANEL_Pot_Trim!DA9&lt;&gt;0,DA10/PLANEL_Pot_Trim!DA9,0)</f>
        <v>0.5</v>
      </c>
      <c r="DB36" s="79">
        <f>IF(PLANEL_Pot_Trim!DB9&lt;&gt;0,DB10/PLANEL_Pot_Trim!DB9,0)</f>
        <v>0.95237128000000004</v>
      </c>
      <c r="DC36" s="49">
        <f>IF(PLANEL_Pot_Trim!DC9&lt;&gt;0,DC10/PLANEL_Pot_Trim!DC9,0)</f>
        <v>0.95237128000000004</v>
      </c>
      <c r="DD36" s="49">
        <f>IF(PLANEL_Pot_Trim!DD9&lt;&gt;0,DD10/PLANEL_Pot_Trim!DD9,0)</f>
        <v>0.5</v>
      </c>
      <c r="DE36" s="49">
        <f>IF(PLANEL_Pot_Trim!DE9&lt;&gt;0,DE10/PLANEL_Pot_Trim!DE9,0)</f>
        <v>0.5</v>
      </c>
      <c r="DF36" s="49">
        <f>IF(PLANEL_Pot_Trim!DF9&lt;&gt;0,DF10/PLANEL_Pot_Trim!DF9,0)</f>
        <v>0.95237128000000004</v>
      </c>
      <c r="DG36" s="49">
        <f>IF(PLANEL_Pot_Trim!DG9&lt;&gt;0,DG10/PLANEL_Pot_Trim!DG9,0)</f>
        <v>0.95237128000000004</v>
      </c>
      <c r="DH36" s="49">
        <f>IF(PLANEL_Pot_Trim!DH9&lt;&gt;0,DH10/PLANEL_Pot_Trim!DH9,0)</f>
        <v>0.5</v>
      </c>
      <c r="DI36" s="49">
        <f>IF(PLANEL_Pot_Trim!DI9&lt;&gt;0,DI10/PLANEL_Pot_Trim!DI9,0)</f>
        <v>0.5</v>
      </c>
      <c r="DJ36" s="49">
        <f>IF(PLANEL_Pot_Trim!DJ9&lt;&gt;0,DJ10/PLANEL_Pot_Trim!DJ9,0)</f>
        <v>0.95237128000000004</v>
      </c>
      <c r="DK36" s="49">
        <f>IF(PLANEL_Pot_Trim!DK9&lt;&gt;0,DK10/PLANEL_Pot_Trim!DK9,0)</f>
        <v>0.95237128000000004</v>
      </c>
      <c r="DL36" s="49">
        <f>IF(PLANEL_Pot_Trim!DL9&lt;&gt;0,DL10/PLANEL_Pot_Trim!DL9,0)</f>
        <v>0.5</v>
      </c>
      <c r="DM36" s="49">
        <f>IF(PLANEL_Pot_Trim!DM9&lt;&gt;0,DM10/PLANEL_Pot_Trim!DM9,0)</f>
        <v>0.5</v>
      </c>
      <c r="DN36" s="49">
        <f>IF(PLANEL_Pot_Trim!DN9&lt;&gt;0,DN10/PLANEL_Pot_Trim!DN9,0)</f>
        <v>0.95237128000000004</v>
      </c>
      <c r="DO36" s="49">
        <f>IF(PLANEL_Pot_Trim!DO9&lt;&gt;0,DO10/PLANEL_Pot_Trim!DO9,0)</f>
        <v>0.95237128000000004</v>
      </c>
      <c r="DP36" s="49">
        <f>IF(PLANEL_Pot_Trim!DP9&lt;&gt;0,DP10/PLANEL_Pot_Trim!DP9,0)</f>
        <v>0.5</v>
      </c>
      <c r="DQ36" s="49">
        <f>IF(PLANEL_Pot_Trim!DQ9&lt;&gt;0,DQ10/PLANEL_Pot_Trim!DQ9,0)</f>
        <v>0.5</v>
      </c>
      <c r="DR36" s="49">
        <f>IF(PLANEL_Pot_Trim!DR9&lt;&gt;0,DR10/PLANEL_Pot_Trim!DR9,0)</f>
        <v>0.95237128000000004</v>
      </c>
      <c r="DS36" s="49">
        <f>IF(PLANEL_Pot_Trim!DS9&lt;&gt;0,DS10/PLANEL_Pot_Trim!DS9,0)</f>
        <v>0</v>
      </c>
      <c r="DT36" s="49">
        <f>IF(PLANEL_Pot_Trim!DT9&lt;&gt;0,DT10/PLANEL_Pot_Trim!DT9,0)</f>
        <v>0</v>
      </c>
      <c r="DU36" s="49">
        <f>IF(PLANEL_Pot_Trim!DU9&lt;&gt;0,DU10/PLANEL_Pot_Trim!DU9,0)</f>
        <v>0</v>
      </c>
      <c r="DV36" s="49">
        <f>IF(PLANEL_Pot_Trim!DV9&lt;&gt;0,DV10/PLANEL_Pot_Trim!DV9,0)</f>
        <v>0</v>
      </c>
      <c r="DW36" s="49">
        <f>IF(PLANEL_Pot_Trim!DW9&lt;&gt;0,DW10/PLANEL_Pot_Trim!DW9,0)</f>
        <v>0</v>
      </c>
      <c r="DX36" s="49">
        <f>IF(PLANEL_Pot_Trim!DX9&lt;&gt;0,DX10/PLANEL_Pot_Trim!DX9,0)</f>
        <v>0</v>
      </c>
      <c r="DY36" s="49">
        <f>IF(PLANEL_Pot_Trim!DY9&lt;&gt;0,DY10/PLANEL_Pot_Trim!DY9,0)</f>
        <v>0</v>
      </c>
      <c r="DZ36" s="49">
        <f>IF(PLANEL_Pot_Trim!DZ9&lt;&gt;0,DZ10/PLANEL_Pot_Trim!DZ9,0)</f>
        <v>0</v>
      </c>
      <c r="EA36" s="49">
        <f>IF(PLANEL_Pot_Trim!EA9&lt;&gt;0,EA10/PLANEL_Pot_Trim!EA9,0)</f>
        <v>0</v>
      </c>
      <c r="EB36" s="49">
        <f>IF(PLANEL_Pot_Trim!EB9&lt;&gt;0,EB10/PLANEL_Pot_Trim!EB9,0)</f>
        <v>0</v>
      </c>
      <c r="EC36" s="49">
        <f>IF(PLANEL_Pot_Trim!EC9&lt;&gt;0,EC10/PLANEL_Pot_Trim!EC9,0)</f>
        <v>0</v>
      </c>
      <c r="ED36" s="49">
        <f>IF(PLANEL_Pot_Trim!ED9&lt;&gt;0,ED10/PLANEL_Pot_Trim!ED9,0)</f>
        <v>0</v>
      </c>
      <c r="EE36" s="49">
        <f>IF(PLANEL_Pot_Trim!EE9&lt;&gt;0,EE10/PLANEL_Pot_Trim!EE9,0)</f>
        <v>0</v>
      </c>
      <c r="EF36" s="49">
        <f>IF(PLANEL_Pot_Trim!EF9&lt;&gt;0,EF10/PLANEL_Pot_Trim!EF9,0)</f>
        <v>0</v>
      </c>
      <c r="EG36" s="49">
        <f>IF(PLANEL_Pot_Trim!EG9&lt;&gt;0,EG10/PLANEL_Pot_Trim!EG9,0)</f>
        <v>0</v>
      </c>
      <c r="EH36" s="49">
        <f>IF(PLANEL_Pot_Trim!EH9&lt;&gt;0,EH10/PLANEL_Pot_Trim!EH9,0)</f>
        <v>0</v>
      </c>
      <c r="EI36" s="49">
        <f>IF(PLANEL_Pot_Trim!EI9&lt;&gt;0,EI10/PLANEL_Pot_Trim!EI9,0)</f>
        <v>0</v>
      </c>
      <c r="EJ36" s="49">
        <f>IF(PLANEL_Pot_Trim!EJ9&lt;&gt;0,EJ10/PLANEL_Pot_Trim!EJ9,0)</f>
        <v>0</v>
      </c>
      <c r="EK36" s="49">
        <f>IF(PLANEL_Pot_Trim!EK9&lt;&gt;0,EK10/PLANEL_Pot_Trim!EK9,0)</f>
        <v>0</v>
      </c>
      <c r="EL36" s="49">
        <f>IF(PLANEL_Pot_Trim!EL9&lt;&gt;0,EL10/PLANEL_Pot_Trim!EL9,0)</f>
        <v>0</v>
      </c>
      <c r="EM36" s="49">
        <f>IF(PLANEL_Pot_Trim!EM9&lt;&gt;0,EM10/PLANEL_Pot_Trim!EM9,0)</f>
        <v>0</v>
      </c>
      <c r="EN36" s="49">
        <f>IF(PLANEL_Pot_Trim!EN9&lt;&gt;0,EN10/PLANEL_Pot_Trim!EN9,0)</f>
        <v>0</v>
      </c>
      <c r="EO36" s="49">
        <f>IF(PLANEL_Pot_Trim!EO9&lt;&gt;0,EO10/PLANEL_Pot_Trim!EO9,0)</f>
        <v>0</v>
      </c>
      <c r="EP36" s="49">
        <f>IF(PLANEL_Pot_Trim!EP9&lt;&gt;0,EP10/PLANEL_Pot_Trim!EP9,0)</f>
        <v>0</v>
      </c>
    </row>
    <row r="37" spans="2:146" x14ac:dyDescent="0.25">
      <c r="B37" s="19" t="s">
        <v>50</v>
      </c>
      <c r="C37" s="49">
        <f>IF(PLANEL_Pot_Trim!C10&lt;&gt;0,C11/PLANEL_Pot_Trim!C10,0)</f>
        <v>0.642480499238965</v>
      </c>
      <c r="D37" s="49">
        <f>IF(PLANEL_Pot_Trim!D10&lt;&gt;0,D11/PLANEL_Pot_Trim!D10,0)</f>
        <v>0.642480499238965</v>
      </c>
      <c r="E37" s="49">
        <f>IF(PLANEL_Pot_Trim!E10&lt;&gt;0,E11/PLANEL_Pot_Trim!E10,0)</f>
        <v>0.17532010225543102</v>
      </c>
      <c r="F37" s="49">
        <f>IF(PLANEL_Pot_Trim!F10&lt;&gt;0,F11/PLANEL_Pot_Trim!F10,0)</f>
        <v>0.8588459339975093</v>
      </c>
      <c r="G37" s="49">
        <f>IF(PLANEL_Pot_Trim!G10&lt;&gt;0,G11/PLANEL_Pot_Trim!G10,0)</f>
        <v>0.8588459339975093</v>
      </c>
      <c r="H37" s="49">
        <f>IF(PLANEL_Pot_Trim!H10&lt;&gt;0,H11/PLANEL_Pot_Trim!H10,0)</f>
        <v>0</v>
      </c>
      <c r="I37" s="49">
        <f>IF(PLANEL_Pot_Trim!I10&lt;&gt;0,I11/PLANEL_Pot_Trim!I10,0)</f>
        <v>0</v>
      </c>
      <c r="J37" s="49">
        <f>IF(PLANEL_Pot_Trim!J10&lt;&gt;0,J11/PLANEL_Pot_Trim!J10,0)</f>
        <v>0.8588459339975093</v>
      </c>
      <c r="K37" s="49">
        <f>IF(PLANEL_Pot_Trim!K10&lt;&gt;0,K11/PLANEL_Pot_Trim!K10,0)</f>
        <v>0.8588459339975093</v>
      </c>
      <c r="L37" s="49">
        <f>IF(PLANEL_Pot_Trim!L10&lt;&gt;0,L11/PLANEL_Pot_Trim!L10,0)</f>
        <v>0</v>
      </c>
      <c r="M37" s="49">
        <f>IF(PLANEL_Pot_Trim!M10&lt;&gt;0,M11/PLANEL_Pot_Trim!M10,0)</f>
        <v>0</v>
      </c>
      <c r="N37" s="49">
        <f>IF(PLANEL_Pot_Trim!N10&lt;&gt;0,N11/PLANEL_Pot_Trim!N10,0)</f>
        <v>0.8588459339975093</v>
      </c>
      <c r="O37" s="49">
        <f>IF(PLANEL_Pot_Trim!O10&lt;&gt;0,O11/PLANEL_Pot_Trim!O10,0)</f>
        <v>2.4260065352151652E-2</v>
      </c>
      <c r="P37" s="49">
        <f>IF(PLANEL_Pot_Trim!P10&lt;&gt;0,P11/PLANEL_Pot_Trim!P10,0)</f>
        <v>0</v>
      </c>
      <c r="Q37" s="49">
        <f>IF(PLANEL_Pot_Trim!Q10&lt;&gt;0,Q11/PLANEL_Pot_Trim!Q10,0)</f>
        <v>0</v>
      </c>
      <c r="R37" s="49">
        <f>IF(PLANEL_Pot_Trim!R10&lt;&gt;0,R11/PLANEL_Pot_Trim!R10,0)</f>
        <v>0.40770306454960564</v>
      </c>
      <c r="S37" s="49">
        <f>IF(PLANEL_Pot_Trim!S10&lt;&gt;0,S11/PLANEL_Pot_Trim!S10,0)</f>
        <v>0.623013206724782</v>
      </c>
      <c r="T37" s="49">
        <f>IF(PLANEL_Pot_Trim!T10&lt;&gt;0,T11/PLANEL_Pot_Trim!T10,0)</f>
        <v>0</v>
      </c>
      <c r="U37" s="49">
        <f>IF(PLANEL_Pot_Trim!U10&lt;&gt;0,U11/PLANEL_Pot_Trim!U10,0)</f>
        <v>0</v>
      </c>
      <c r="V37" s="49">
        <f>IF(PLANEL_Pot_Trim!V10&lt;&gt;0,V11/PLANEL_Pot_Trim!V10,0)</f>
        <v>0.8588459339975093</v>
      </c>
      <c r="W37" s="49">
        <f>IF(PLANEL_Pot_Trim!W10&lt;&gt;0,W11/PLANEL_Pot_Trim!W10,0)</f>
        <v>0</v>
      </c>
      <c r="X37" s="49">
        <f>IF(PLANEL_Pot_Trim!X10&lt;&gt;0,X11/PLANEL_Pot_Trim!X10,0)</f>
        <v>0</v>
      </c>
      <c r="Y37" s="49">
        <f>IF(PLANEL_Pot_Trim!Y10&lt;&gt;0,Y11/PLANEL_Pot_Trim!Y10,0)</f>
        <v>0</v>
      </c>
      <c r="Z37" s="49">
        <f>IF(PLANEL_Pot_Trim!Z10&lt;&gt;0,Z11/PLANEL_Pot_Trim!Z10,0)</f>
        <v>0.8588459339975093</v>
      </c>
      <c r="AA37" s="49">
        <f>IF(PLANEL_Pot_Trim!AA10&lt;&gt;0,AA11/PLANEL_Pot_Trim!AA10,0)</f>
        <v>0.41838478732530787</v>
      </c>
      <c r="AB37" s="49">
        <f>IF(PLANEL_Pot_Trim!AB10&lt;&gt;0,AB11/PLANEL_Pot_Trim!AB10,0)</f>
        <v>0</v>
      </c>
      <c r="AC37" s="49">
        <f>IF(PLANEL_Pot_Trim!AC10&lt;&gt;0,AC11/PLANEL_Pot_Trim!AC10,0)</f>
        <v>0</v>
      </c>
      <c r="AD37" s="49">
        <f>IF(PLANEL_Pot_Trim!AD10&lt;&gt;0,AD11/PLANEL_Pot_Trim!AD10,0)</f>
        <v>0.8588459339975093</v>
      </c>
      <c r="AE37" s="49">
        <f>IF(PLANEL_Pot_Trim!AE10&lt;&gt;0,AE11/PLANEL_Pot_Trim!AE10,0)</f>
        <v>0.8588459339975093</v>
      </c>
      <c r="AF37" s="49">
        <f>IF(PLANEL_Pot_Trim!AF10&lt;&gt;0,AF11/PLANEL_Pot_Trim!AF10,0)</f>
        <v>0</v>
      </c>
      <c r="AG37" s="49">
        <f>IF(PLANEL_Pot_Trim!AG10&lt;&gt;0,AG11/PLANEL_Pot_Trim!AG10,0)</f>
        <v>0.21636543475854431</v>
      </c>
      <c r="AH37" s="49">
        <f>IF(PLANEL_Pot_Trim!AH10&lt;&gt;0,AH11/PLANEL_Pot_Trim!AH10,0)</f>
        <v>0.8588459339975093</v>
      </c>
      <c r="AI37" s="49">
        <f>IF(PLANEL_Pot_Trim!AI10&lt;&gt;0,AI11/PLANEL_Pot_Trim!AI10,0)</f>
        <v>0.8588459339975093</v>
      </c>
      <c r="AJ37" s="49">
        <f>IF(PLANEL_Pot_Trim!AJ10&lt;&gt;0,AJ11/PLANEL_Pot_Trim!AJ10,0)</f>
        <v>0</v>
      </c>
      <c r="AK37" s="49">
        <f>IF(PLANEL_Pot_Trim!AK10&lt;&gt;0,AK11/PLANEL_Pot_Trim!AK10,0)</f>
        <v>0</v>
      </c>
      <c r="AL37" s="49">
        <f>IF(PLANEL_Pot_Trim!AL10&lt;&gt;0,AL11/PLANEL_Pot_Trim!AL10,0)</f>
        <v>0.8588459339975093</v>
      </c>
      <c r="AM37" s="49">
        <f>IF(PLANEL_Pot_Trim!AM10&lt;&gt;0,AM11/PLANEL_Pot_Trim!AM10,0)</f>
        <v>0.8588459339975093</v>
      </c>
      <c r="AN37" s="49">
        <f>IF(PLANEL_Pot_Trim!AN10&lt;&gt;0,AN11/PLANEL_Pot_Trim!AN10,0)</f>
        <v>0</v>
      </c>
      <c r="AO37" s="49">
        <f>IF(PLANEL_Pot_Trim!AO10&lt;&gt;0,AO11/PLANEL_Pot_Trim!AO10,0)</f>
        <v>0</v>
      </c>
      <c r="AP37" s="49">
        <f>IF(PLANEL_Pot_Trim!AP10&lt;&gt;0,AP11/PLANEL_Pot_Trim!AP10,0)</f>
        <v>0.8588459339975093</v>
      </c>
      <c r="AQ37" s="49">
        <f>IF(PLANEL_Pot_Trim!AQ10&lt;&gt;0,AQ11/PLANEL_Pot_Trim!AQ10,0)</f>
        <v>0.8588459339975093</v>
      </c>
      <c r="AR37" s="49">
        <f>IF(PLANEL_Pot_Trim!AR10&lt;&gt;0,AR11/PLANEL_Pot_Trim!AR10,0)</f>
        <v>0</v>
      </c>
      <c r="AS37" s="49">
        <f>IF(PLANEL_Pot_Trim!AS10&lt;&gt;0,AS11/PLANEL_Pot_Trim!AS10,0)</f>
        <v>0.18390621986993219</v>
      </c>
      <c r="AT37" s="49">
        <f>IF(PLANEL_Pot_Trim!AT10&lt;&gt;0,AT11/PLANEL_Pot_Trim!AT10,0)</f>
        <v>0.8588459339975093</v>
      </c>
      <c r="AU37" s="49">
        <f>IF(PLANEL_Pot_Trim!AU10&lt;&gt;0,AU11/PLANEL_Pot_Trim!AU10,0)</f>
        <v>0.8588459339975093</v>
      </c>
      <c r="AV37" s="49">
        <f>IF(PLANEL_Pot_Trim!AV10&lt;&gt;0,AV11/PLANEL_Pot_Trim!AV10,0)</f>
        <v>0</v>
      </c>
      <c r="AW37" s="49">
        <f>IF(PLANEL_Pot_Trim!AW10&lt;&gt;0,AW11/PLANEL_Pot_Trim!AW10,0)</f>
        <v>0.21636543475854431</v>
      </c>
      <c r="AX37" s="49">
        <f>IF(PLANEL_Pot_Trim!AX10&lt;&gt;0,AX11/PLANEL_Pot_Trim!AX10,0)</f>
        <v>0.8588459339975093</v>
      </c>
      <c r="AY37" s="49">
        <f>IF(PLANEL_Pot_Trim!AY10&lt;&gt;0,AY11/PLANEL_Pot_Trim!AY10,0)</f>
        <v>0.8588459339975093</v>
      </c>
      <c r="AZ37" s="49">
        <f>IF(PLANEL_Pot_Trim!AZ10&lt;&gt;0,AZ11/PLANEL_Pot_Trim!AZ10,0)</f>
        <v>0</v>
      </c>
      <c r="BA37" s="49">
        <f>IF(PLANEL_Pot_Trim!BA10&lt;&gt;0,BA11/PLANEL_Pot_Trim!BA10,0)</f>
        <v>0.21636543475854431</v>
      </c>
      <c r="BB37" s="49">
        <f>IF(PLANEL_Pot_Trim!BB10&lt;&gt;0,BB11/PLANEL_Pot_Trim!BB10,0)</f>
        <v>0.8588459339975093</v>
      </c>
      <c r="BC37" s="49">
        <f>IF(PLANEL_Pot_Trim!BC10&lt;&gt;0,BC11/PLANEL_Pot_Trim!BC10,0)</f>
        <v>0.8588459339975093</v>
      </c>
      <c r="BD37" s="49">
        <f>IF(PLANEL_Pot_Trim!BD10&lt;&gt;0,BD11/PLANEL_Pot_Trim!BD10,0)</f>
        <v>0</v>
      </c>
      <c r="BE37" s="49">
        <f>IF(PLANEL_Pot_Trim!BE10&lt;&gt;0,BE11/PLANEL_Pot_Trim!BE10,0)</f>
        <v>0.21636543475854431</v>
      </c>
      <c r="BF37" s="49">
        <f>IF(PLANEL_Pot_Trim!BF10&lt;&gt;0,BF11/PLANEL_Pot_Trim!BF10,0)</f>
        <v>0.8588459339975093</v>
      </c>
      <c r="BG37" s="49">
        <f>IF(PLANEL_Pot_Trim!BG10&lt;&gt;0,BG11/PLANEL_Pot_Trim!BG10,0)</f>
        <v>0.8588459339975093</v>
      </c>
      <c r="BH37" s="49">
        <f>IF(PLANEL_Pot_Trim!BH10&lt;&gt;0,BH11/PLANEL_Pot_Trim!BH10,0)</f>
        <v>0</v>
      </c>
      <c r="BI37" s="49">
        <f>IF(PLANEL_Pot_Trim!BI10&lt;&gt;0,BI11/PLANEL_Pot_Trim!BI10,0)</f>
        <v>0.21636543475854431</v>
      </c>
      <c r="BJ37" s="49">
        <f>IF(PLANEL_Pot_Trim!BJ10&lt;&gt;0,BJ11/PLANEL_Pot_Trim!BJ10,0)</f>
        <v>0.8588459339975093</v>
      </c>
      <c r="BK37" s="49">
        <f>IF(PLANEL_Pot_Trim!BK10&lt;&gt;0,BK11/PLANEL_Pot_Trim!BK10,0)</f>
        <v>0.8588459339975093</v>
      </c>
      <c r="BL37" s="49">
        <f>IF(PLANEL_Pot_Trim!BL10&lt;&gt;0,BL11/PLANEL_Pot_Trim!BL10,0)</f>
        <v>0</v>
      </c>
      <c r="BM37" s="49">
        <f>IF(PLANEL_Pot_Trim!BM10&lt;&gt;0,BM11/PLANEL_Pot_Trim!BM10,0)</f>
        <v>0.21636543475854431</v>
      </c>
      <c r="BN37" s="49">
        <f>IF(PLANEL_Pot_Trim!BN10&lt;&gt;0,BN11/PLANEL_Pot_Trim!BN10,0)</f>
        <v>0.8588459339975093</v>
      </c>
      <c r="BO37" s="49">
        <f>IF(PLANEL_Pot_Trim!BO10&lt;&gt;0,BO11/PLANEL_Pot_Trim!BO10,0)</f>
        <v>0</v>
      </c>
      <c r="BP37" s="49">
        <f>IF(PLANEL_Pot_Trim!BP10&lt;&gt;0,BP11/PLANEL_Pot_Trim!BP10,0)</f>
        <v>0</v>
      </c>
      <c r="BQ37" s="49">
        <f>IF(PLANEL_Pot_Trim!BQ10&lt;&gt;0,BQ11/PLANEL_Pot_Trim!BQ10,0)</f>
        <v>0</v>
      </c>
      <c r="BR37" s="49">
        <f>IF(PLANEL_Pot_Trim!BR10&lt;&gt;0,BR11/PLANEL_Pot_Trim!BR10,0)</f>
        <v>0</v>
      </c>
      <c r="BS37" s="49">
        <f>IF(PLANEL_Pot_Trim!BS10&lt;&gt;0,BS11/PLANEL_Pot_Trim!BS10,0)</f>
        <v>0</v>
      </c>
      <c r="BT37" s="49">
        <f>IF(PLANEL_Pot_Trim!BT10&lt;&gt;0,BT11/PLANEL_Pot_Trim!BT10,0)</f>
        <v>0</v>
      </c>
      <c r="BU37" s="49">
        <f>IF(PLANEL_Pot_Trim!BU10&lt;&gt;0,BU11/PLANEL_Pot_Trim!BU10,0)</f>
        <v>0</v>
      </c>
      <c r="BV37" s="49">
        <f>IF(PLANEL_Pot_Trim!BV10&lt;&gt;0,BV11/PLANEL_Pot_Trim!BV10,0)</f>
        <v>0</v>
      </c>
      <c r="BW37" s="49">
        <f>IF(PLANEL_Pot_Trim!BW10&lt;&gt;0,BW11/PLANEL_Pot_Trim!BW10,0)</f>
        <v>0</v>
      </c>
      <c r="BX37" s="49">
        <f>IF(PLANEL_Pot_Trim!BX10&lt;&gt;0,BX11/PLANEL_Pot_Trim!BX10,0)</f>
        <v>0</v>
      </c>
      <c r="BY37" s="49">
        <f>IF(PLANEL_Pot_Trim!BY10&lt;&gt;0,BY11/PLANEL_Pot_Trim!BY10,0)</f>
        <v>0</v>
      </c>
      <c r="BZ37" s="49">
        <f>IF(PLANEL_Pot_Trim!BZ10&lt;&gt;0,BZ11/PLANEL_Pot_Trim!BZ10,0)</f>
        <v>0</v>
      </c>
      <c r="CA37" s="49">
        <f>IF(PLANEL_Pot_Trim!CA10&lt;&gt;0,CA11/PLANEL_Pot_Trim!CA10,0)</f>
        <v>0</v>
      </c>
      <c r="CB37" s="49">
        <f>IF(PLANEL_Pot_Trim!CB10&lt;&gt;0,CB11/PLANEL_Pot_Trim!CB10,0)</f>
        <v>0</v>
      </c>
      <c r="CC37" s="49">
        <f>IF(PLANEL_Pot_Trim!CC10&lt;&gt;0,CC11/PLANEL_Pot_Trim!CC10,0)</f>
        <v>0</v>
      </c>
      <c r="CD37" s="49">
        <f>IF(PLANEL_Pot_Trim!CD10&lt;&gt;0,CD11/PLANEL_Pot_Trim!CD10,0)</f>
        <v>0</v>
      </c>
      <c r="CE37" s="49">
        <f>IF(PLANEL_Pot_Trim!CE10&lt;&gt;0,CE11/PLANEL_Pot_Trim!CE10,0)</f>
        <v>0</v>
      </c>
      <c r="CF37" s="49">
        <f>IF(PLANEL_Pot_Trim!CF10&lt;&gt;0,CF11/PLANEL_Pot_Trim!CF10,0)</f>
        <v>0</v>
      </c>
      <c r="CG37" s="49">
        <f>IF(PLANEL_Pot_Trim!CG10&lt;&gt;0,CG11/PLANEL_Pot_Trim!CG10,0)</f>
        <v>0</v>
      </c>
      <c r="CH37" s="49">
        <f>IF(PLANEL_Pot_Trim!CH10&lt;&gt;0,CH11/PLANEL_Pot_Trim!CH10,0)</f>
        <v>0</v>
      </c>
      <c r="CI37" s="49">
        <f>IF(PLANEL_Pot_Trim!CI10&lt;&gt;0,CI11/PLANEL_Pot_Trim!CI10,0)</f>
        <v>0</v>
      </c>
      <c r="CJ37" s="49">
        <f>IF(PLANEL_Pot_Trim!CJ10&lt;&gt;0,CJ11/PLANEL_Pot_Trim!CJ10,0)</f>
        <v>0</v>
      </c>
      <c r="CK37" s="49">
        <f>IF(PLANEL_Pot_Trim!CK10&lt;&gt;0,CK11/PLANEL_Pot_Trim!CK10,0)</f>
        <v>0</v>
      </c>
      <c r="CL37" s="49">
        <f>IF(PLANEL_Pot_Trim!CL10&lt;&gt;0,CL11/PLANEL_Pot_Trim!CL10,0)</f>
        <v>0</v>
      </c>
      <c r="CM37" s="49">
        <f>IF(PLANEL_Pot_Trim!CM10&lt;&gt;0,CM11/PLANEL_Pot_Trim!CM10,0)</f>
        <v>0</v>
      </c>
      <c r="CN37" s="49">
        <f>IF(PLANEL_Pot_Trim!CN10&lt;&gt;0,CN11/PLANEL_Pot_Trim!CN10,0)</f>
        <v>0</v>
      </c>
      <c r="CO37" s="49">
        <f>IF(PLANEL_Pot_Trim!CO10&lt;&gt;0,CO11/PLANEL_Pot_Trim!CO10,0)</f>
        <v>0</v>
      </c>
      <c r="CP37" s="49">
        <f>IF(PLANEL_Pot_Trim!CP10&lt;&gt;0,CP11/PLANEL_Pot_Trim!CP10,0)</f>
        <v>0</v>
      </c>
      <c r="CQ37" s="49">
        <f>IF(PLANEL_Pot_Trim!CQ10&lt;&gt;0,CQ11/PLANEL_Pot_Trim!CQ10,0)</f>
        <v>0</v>
      </c>
      <c r="CR37" s="49">
        <f>IF(PLANEL_Pot_Trim!CR10&lt;&gt;0,CR11/PLANEL_Pot_Trim!CR10,0)</f>
        <v>0</v>
      </c>
      <c r="CS37" s="49">
        <f>IF(PLANEL_Pot_Trim!CS10&lt;&gt;0,CS11/PLANEL_Pot_Trim!CS10,0)</f>
        <v>0</v>
      </c>
      <c r="CT37" s="49">
        <f>IF(PLANEL_Pot_Trim!CT10&lt;&gt;0,CT11/PLANEL_Pot_Trim!CT10,0)</f>
        <v>0</v>
      </c>
      <c r="CU37" s="49">
        <f>IF(PLANEL_Pot_Trim!CU10&lt;&gt;0,CU11/PLANEL_Pot_Trim!CU10,0)</f>
        <v>0</v>
      </c>
      <c r="CV37" s="49">
        <f>IF(PLANEL_Pot_Trim!CV10&lt;&gt;0,CV11/PLANEL_Pot_Trim!CV10,0)</f>
        <v>0</v>
      </c>
      <c r="CW37" s="49">
        <f>IF(PLANEL_Pot_Trim!CW10&lt;&gt;0,CW11/PLANEL_Pot_Trim!CW10,0)</f>
        <v>0</v>
      </c>
      <c r="CX37" s="49">
        <f>IF(PLANEL_Pot_Trim!CX10&lt;&gt;0,CX11/PLANEL_Pot_Trim!CX10,0)</f>
        <v>0</v>
      </c>
      <c r="CY37" s="79">
        <f>IF(PLANEL_Pot_Trim!CY10&lt;&gt;0,CY11/PLANEL_Pot_Trim!CY10,0)</f>
        <v>0</v>
      </c>
      <c r="CZ37" s="79">
        <f>IF(PLANEL_Pot_Trim!CZ10&lt;&gt;0,CZ11/PLANEL_Pot_Trim!CZ10,0)</f>
        <v>0</v>
      </c>
      <c r="DA37" s="79">
        <f>IF(PLANEL_Pot_Trim!DA10&lt;&gt;0,DA11/PLANEL_Pot_Trim!DA10,0)</f>
        <v>0</v>
      </c>
      <c r="DB37" s="79">
        <f>IF(PLANEL_Pot_Trim!DB10&lt;&gt;0,DB11/PLANEL_Pot_Trim!DB10,0)</f>
        <v>0</v>
      </c>
      <c r="DC37" s="49">
        <f>IF(PLANEL_Pot_Trim!DC10&lt;&gt;0,DC11/PLANEL_Pot_Trim!DC10,0)</f>
        <v>0</v>
      </c>
      <c r="DD37" s="49">
        <f>IF(PLANEL_Pot_Trim!DD10&lt;&gt;0,DD11/PLANEL_Pot_Trim!DD10,0)</f>
        <v>0</v>
      </c>
      <c r="DE37" s="49">
        <f>IF(PLANEL_Pot_Trim!DE10&lt;&gt;0,DE11/PLANEL_Pot_Trim!DE10,0)</f>
        <v>0</v>
      </c>
      <c r="DF37" s="49">
        <f>IF(PLANEL_Pot_Trim!DF10&lt;&gt;0,DF11/PLANEL_Pot_Trim!DF10,0)</f>
        <v>0</v>
      </c>
      <c r="DG37" s="49">
        <f>IF(PLANEL_Pot_Trim!DG10&lt;&gt;0,DG11/PLANEL_Pot_Trim!DG10,0)</f>
        <v>0</v>
      </c>
      <c r="DH37" s="49">
        <f>IF(PLANEL_Pot_Trim!DH10&lt;&gt;0,DH11/PLANEL_Pot_Trim!DH10,0)</f>
        <v>0</v>
      </c>
      <c r="DI37" s="49">
        <f>IF(PLANEL_Pot_Trim!DI10&lt;&gt;0,DI11/PLANEL_Pot_Trim!DI10,0)</f>
        <v>0</v>
      </c>
      <c r="DJ37" s="49">
        <f>IF(PLANEL_Pot_Trim!DJ10&lt;&gt;0,DJ11/PLANEL_Pot_Trim!DJ10,0)</f>
        <v>0</v>
      </c>
      <c r="DK37" s="49">
        <f>IF(PLANEL_Pot_Trim!DK10&lt;&gt;0,DK11/PLANEL_Pot_Trim!DK10,0)</f>
        <v>0</v>
      </c>
      <c r="DL37" s="49">
        <f>IF(PLANEL_Pot_Trim!DL10&lt;&gt;0,DL11/PLANEL_Pot_Trim!DL10,0)</f>
        <v>0</v>
      </c>
      <c r="DM37" s="49">
        <f>IF(PLANEL_Pot_Trim!DM10&lt;&gt;0,DM11/PLANEL_Pot_Trim!DM10,0)</f>
        <v>0</v>
      </c>
      <c r="DN37" s="49">
        <f>IF(PLANEL_Pot_Trim!DN10&lt;&gt;0,DN11/PLANEL_Pot_Trim!DN10,0)</f>
        <v>0</v>
      </c>
      <c r="DO37" s="49">
        <f>IF(PLANEL_Pot_Trim!DO10&lt;&gt;0,DO11/PLANEL_Pot_Trim!DO10,0)</f>
        <v>0</v>
      </c>
      <c r="DP37" s="49">
        <f>IF(PLANEL_Pot_Trim!DP10&lt;&gt;0,DP11/PLANEL_Pot_Trim!DP10,0)</f>
        <v>0</v>
      </c>
      <c r="DQ37" s="49">
        <f>IF(PLANEL_Pot_Trim!DQ10&lt;&gt;0,DQ11/PLANEL_Pot_Trim!DQ10,0)</f>
        <v>0</v>
      </c>
      <c r="DR37" s="49">
        <f>IF(PLANEL_Pot_Trim!DR10&lt;&gt;0,DR11/PLANEL_Pot_Trim!DR10,0)</f>
        <v>0</v>
      </c>
      <c r="DS37" s="49">
        <f>IF(PLANEL_Pot_Trim!DS10&lt;&gt;0,DS11/PLANEL_Pot_Trim!DS10,0)</f>
        <v>0</v>
      </c>
      <c r="DT37" s="49">
        <f>IF(PLANEL_Pot_Trim!DT10&lt;&gt;0,DT11/PLANEL_Pot_Trim!DT10,0)</f>
        <v>0</v>
      </c>
      <c r="DU37" s="49">
        <f>IF(PLANEL_Pot_Trim!DU10&lt;&gt;0,DU11/PLANEL_Pot_Trim!DU10,0)</f>
        <v>0</v>
      </c>
      <c r="DV37" s="49">
        <f>IF(PLANEL_Pot_Trim!DV10&lt;&gt;0,DV11/PLANEL_Pot_Trim!DV10,0)</f>
        <v>0</v>
      </c>
      <c r="DW37" s="49">
        <f>IF(PLANEL_Pot_Trim!DW10&lt;&gt;0,DW11/PLANEL_Pot_Trim!DW10,0)</f>
        <v>0</v>
      </c>
      <c r="DX37" s="49">
        <f>IF(PLANEL_Pot_Trim!DX10&lt;&gt;0,DX11/PLANEL_Pot_Trim!DX10,0)</f>
        <v>0</v>
      </c>
      <c r="DY37" s="49">
        <f>IF(PLANEL_Pot_Trim!DY10&lt;&gt;0,DY11/PLANEL_Pot_Trim!DY10,0)</f>
        <v>0</v>
      </c>
      <c r="DZ37" s="49">
        <f>IF(PLANEL_Pot_Trim!DZ10&lt;&gt;0,DZ11/PLANEL_Pot_Trim!DZ10,0)</f>
        <v>0</v>
      </c>
      <c r="EA37" s="49">
        <f>IF(PLANEL_Pot_Trim!EA10&lt;&gt;0,EA11/PLANEL_Pot_Trim!EA10,0)</f>
        <v>0</v>
      </c>
      <c r="EB37" s="49">
        <f>IF(PLANEL_Pot_Trim!EB10&lt;&gt;0,EB11/PLANEL_Pot_Trim!EB10,0)</f>
        <v>0</v>
      </c>
      <c r="EC37" s="49">
        <f>IF(PLANEL_Pot_Trim!EC10&lt;&gt;0,EC11/PLANEL_Pot_Trim!EC10,0)</f>
        <v>0</v>
      </c>
      <c r="ED37" s="49">
        <f>IF(PLANEL_Pot_Trim!ED10&lt;&gt;0,ED11/PLANEL_Pot_Trim!ED10,0)</f>
        <v>0</v>
      </c>
      <c r="EE37" s="49">
        <f>IF(PLANEL_Pot_Trim!EE10&lt;&gt;0,EE11/PLANEL_Pot_Trim!EE10,0)</f>
        <v>0</v>
      </c>
      <c r="EF37" s="49">
        <f>IF(PLANEL_Pot_Trim!EF10&lt;&gt;0,EF11/PLANEL_Pot_Trim!EF10,0)</f>
        <v>0</v>
      </c>
      <c r="EG37" s="49">
        <f>IF(PLANEL_Pot_Trim!EG10&lt;&gt;0,EG11/PLANEL_Pot_Trim!EG10,0)</f>
        <v>0</v>
      </c>
      <c r="EH37" s="49">
        <f>IF(PLANEL_Pot_Trim!EH10&lt;&gt;0,EH11/PLANEL_Pot_Trim!EH10,0)</f>
        <v>0</v>
      </c>
      <c r="EI37" s="49">
        <f>IF(PLANEL_Pot_Trim!EI10&lt;&gt;0,EI11/PLANEL_Pot_Trim!EI10,0)</f>
        <v>0</v>
      </c>
      <c r="EJ37" s="49">
        <f>IF(PLANEL_Pot_Trim!EJ10&lt;&gt;0,EJ11/PLANEL_Pot_Trim!EJ10,0)</f>
        <v>0</v>
      </c>
      <c r="EK37" s="49">
        <f>IF(PLANEL_Pot_Trim!EK10&lt;&gt;0,EK11/PLANEL_Pot_Trim!EK10,0)</f>
        <v>0</v>
      </c>
      <c r="EL37" s="49">
        <f>IF(PLANEL_Pot_Trim!EL10&lt;&gt;0,EL11/PLANEL_Pot_Trim!EL10,0)</f>
        <v>0</v>
      </c>
      <c r="EM37" s="49">
        <f>IF(PLANEL_Pot_Trim!EM10&lt;&gt;0,EM11/PLANEL_Pot_Trim!EM10,0)</f>
        <v>0</v>
      </c>
      <c r="EN37" s="49">
        <f>IF(PLANEL_Pot_Trim!EN10&lt;&gt;0,EN11/PLANEL_Pot_Trim!EN10,0)</f>
        <v>0</v>
      </c>
      <c r="EO37" s="49">
        <f>IF(PLANEL_Pot_Trim!EO10&lt;&gt;0,EO11/PLANEL_Pot_Trim!EO10,0)</f>
        <v>0</v>
      </c>
      <c r="EP37" s="49">
        <f>IF(PLANEL_Pot_Trim!EP10&lt;&gt;0,EP11/PLANEL_Pot_Trim!EP10,0)</f>
        <v>0</v>
      </c>
    </row>
    <row r="38" spans="2:146" x14ac:dyDescent="0.25">
      <c r="B38" s="16" t="s">
        <v>5</v>
      </c>
      <c r="C38" s="47">
        <f>IF(PLANEL_Pot_Trim!C11&lt;&gt;0,C12/PLANEL_Pot_Trim!C11,0)</f>
        <v>0.88941916231155782</v>
      </c>
      <c r="D38" s="47">
        <f>IF(PLANEL_Pot_Trim!D11&lt;&gt;0,D12/PLANEL_Pot_Trim!D11,0)</f>
        <v>0.88941916231155782</v>
      </c>
      <c r="E38" s="47">
        <f>IF(PLANEL_Pot_Trim!E11&lt;&gt;0,E12/PLANEL_Pot_Trim!E11,0)</f>
        <v>0.79889447236180899</v>
      </c>
      <c r="F38" s="47">
        <f>IF(PLANEL_Pot_Trim!F11&lt;&gt;0,F12/PLANEL_Pot_Trim!F11,0)</f>
        <v>0.88941916231155782</v>
      </c>
      <c r="G38" s="47">
        <f>IF(PLANEL_Pot_Trim!G11&lt;&gt;0,G12/PLANEL_Pot_Trim!G11,0)</f>
        <v>0.88941916231155782</v>
      </c>
      <c r="H38" s="47">
        <f>IF(PLANEL_Pot_Trim!H11&lt;&gt;0,H12/PLANEL_Pot_Trim!H11,0)</f>
        <v>0.79889447236180899</v>
      </c>
      <c r="I38" s="47">
        <f>IF(PLANEL_Pot_Trim!I11&lt;&gt;0,I12/PLANEL_Pot_Trim!I11,0)</f>
        <v>0.79889447236180899</v>
      </c>
      <c r="J38" s="47">
        <f>IF(PLANEL_Pot_Trim!J11&lt;&gt;0,J12/PLANEL_Pot_Trim!J11,0)</f>
        <v>0.88941916231155782</v>
      </c>
      <c r="K38" s="47">
        <f>IF(PLANEL_Pot_Trim!K11&lt;&gt;0,K12/PLANEL_Pot_Trim!K11,0)</f>
        <v>0.88941916231155782</v>
      </c>
      <c r="L38" s="47">
        <f>IF(PLANEL_Pot_Trim!L11&lt;&gt;0,L12/PLANEL_Pot_Trim!L11,0)</f>
        <v>0.88941916231155782</v>
      </c>
      <c r="M38" s="47">
        <f>IF(PLANEL_Pot_Trim!M11&lt;&gt;0,M12/PLANEL_Pot_Trim!M11,0)</f>
        <v>0.79889447236180899</v>
      </c>
      <c r="N38" s="47">
        <f>IF(PLANEL_Pot_Trim!N11&lt;&gt;0,N12/PLANEL_Pot_Trim!N11,0)</f>
        <v>0.88941916231155782</v>
      </c>
      <c r="O38" s="47">
        <f>IF(PLANEL_Pot_Trim!O11&lt;&gt;0,O12/PLANEL_Pot_Trim!O11,0)</f>
        <v>0.88941916231155782</v>
      </c>
      <c r="P38" s="47">
        <f>IF(PLANEL_Pot_Trim!P11&lt;&gt;0,P12/PLANEL_Pot_Trim!P11,0)</f>
        <v>0.79889447236180899</v>
      </c>
      <c r="Q38" s="47">
        <f>IF(PLANEL_Pot_Trim!Q11&lt;&gt;0,Q12/PLANEL_Pot_Trim!Q11,0)</f>
        <v>0.79889447236180899</v>
      </c>
      <c r="R38" s="47">
        <f>IF(PLANEL_Pot_Trim!R11&lt;&gt;0,R12/PLANEL_Pot_Trim!R11,0)</f>
        <v>0.88941916231155782</v>
      </c>
      <c r="S38" s="47">
        <f>IF(PLANEL_Pot_Trim!S11&lt;&gt;0,S12/PLANEL_Pot_Trim!S11,0)</f>
        <v>0</v>
      </c>
      <c r="T38" s="47">
        <f>IF(PLANEL_Pot_Trim!T11&lt;&gt;0,T12/PLANEL_Pot_Trim!T11,0)</f>
        <v>0</v>
      </c>
      <c r="U38" s="47">
        <f>IF(PLANEL_Pot_Trim!U11&lt;&gt;0,U12/PLANEL_Pot_Trim!U11,0)</f>
        <v>0</v>
      </c>
      <c r="V38" s="47">
        <f>IF(PLANEL_Pot_Trim!V11&lt;&gt;0,V12/PLANEL_Pot_Trim!V11,0)</f>
        <v>0</v>
      </c>
      <c r="W38" s="47">
        <f>IF(PLANEL_Pot_Trim!W11&lt;&gt;0,W12/PLANEL_Pot_Trim!W11,0)</f>
        <v>0.79889447236180899</v>
      </c>
      <c r="X38" s="47">
        <f>IF(PLANEL_Pot_Trim!X11&lt;&gt;0,X12/PLANEL_Pot_Trim!X11,0)</f>
        <v>0.79889447236180899</v>
      </c>
      <c r="Y38" s="47">
        <f>IF(PLANEL_Pot_Trim!Y11&lt;&gt;0,Y12/PLANEL_Pot_Trim!Y11,0)</f>
        <v>0.79889447236180899</v>
      </c>
      <c r="Z38" s="47">
        <f>IF(PLANEL_Pot_Trim!Z11&lt;&gt;0,Z12/PLANEL_Pot_Trim!Z11,0)</f>
        <v>0.88941916231155782</v>
      </c>
      <c r="AA38" s="47">
        <f>IF(PLANEL_Pot_Trim!AA11&lt;&gt;0,AA12/PLANEL_Pot_Trim!AA11,0)</f>
        <v>0.88941916231155782</v>
      </c>
      <c r="AB38" s="47">
        <f>IF(PLANEL_Pot_Trim!AB11&lt;&gt;0,AB12/PLANEL_Pot_Trim!AB11,0)</f>
        <v>0.79889447236180899</v>
      </c>
      <c r="AC38" s="47">
        <f>IF(PLANEL_Pot_Trim!AC11&lt;&gt;0,AC12/PLANEL_Pot_Trim!AC11,0)</f>
        <v>0.88941916231155782</v>
      </c>
      <c r="AD38" s="47">
        <f>IF(PLANEL_Pot_Trim!AD11&lt;&gt;0,AD12/PLANEL_Pot_Trim!AD11,0)</f>
        <v>0.88941916231155782</v>
      </c>
      <c r="AE38" s="47">
        <f>IF(PLANEL_Pot_Trim!AE11&lt;&gt;0,AE12/PLANEL_Pot_Trim!AE11,0)</f>
        <v>0.88941916231155782</v>
      </c>
      <c r="AF38" s="47">
        <f>IF(PLANEL_Pot_Trim!AF11&lt;&gt;0,AF12/PLANEL_Pot_Trim!AF11,0)</f>
        <v>0.79889447236180899</v>
      </c>
      <c r="AG38" s="47">
        <f>IF(PLANEL_Pot_Trim!AG11&lt;&gt;0,AG12/PLANEL_Pot_Trim!AG11,0)</f>
        <v>0.88941916231155782</v>
      </c>
      <c r="AH38" s="47">
        <f>IF(PLANEL_Pot_Trim!AH11&lt;&gt;0,AH12/PLANEL_Pot_Trim!AH11,0)</f>
        <v>0.88941916231155782</v>
      </c>
      <c r="AI38" s="47">
        <f>IF(PLANEL_Pot_Trim!AI11&lt;&gt;0,AI12/PLANEL_Pot_Trim!AI11,0)</f>
        <v>0.88941916231155782</v>
      </c>
      <c r="AJ38" s="47">
        <f>IF(PLANEL_Pot_Trim!AJ11&lt;&gt;0,AJ12/PLANEL_Pot_Trim!AJ11,0)</f>
        <v>0.79889447236180899</v>
      </c>
      <c r="AK38" s="47">
        <f>IF(PLANEL_Pot_Trim!AK11&lt;&gt;0,AK12/PLANEL_Pot_Trim!AK11,0)</f>
        <v>0.88941916231155782</v>
      </c>
      <c r="AL38" s="47">
        <f>IF(PLANEL_Pot_Trim!AL11&lt;&gt;0,AL12/PLANEL_Pot_Trim!AL11,0)</f>
        <v>0.88941916231155782</v>
      </c>
      <c r="AM38" s="47">
        <f>IF(PLANEL_Pot_Trim!AM11&lt;&gt;0,AM12/PLANEL_Pot_Trim!AM11,0)</f>
        <v>0.88941916231155782</v>
      </c>
      <c r="AN38" s="47">
        <f>IF(PLANEL_Pot_Trim!AN11&lt;&gt;0,AN12/PLANEL_Pot_Trim!AN11,0)</f>
        <v>0.79889447236180899</v>
      </c>
      <c r="AO38" s="47">
        <f>IF(PLANEL_Pot_Trim!AO11&lt;&gt;0,AO12/PLANEL_Pot_Trim!AO11,0)</f>
        <v>0.88941916231155782</v>
      </c>
      <c r="AP38" s="47">
        <f>IF(PLANEL_Pot_Trim!AP11&lt;&gt;0,AP12/PLANEL_Pot_Trim!AP11,0)</f>
        <v>0.88941916231155782</v>
      </c>
      <c r="AQ38" s="47">
        <f>IF(PLANEL_Pot_Trim!AQ11&lt;&gt;0,AQ12/PLANEL_Pot_Trim!AQ11,0)</f>
        <v>0.88941916231155782</v>
      </c>
      <c r="AR38" s="47">
        <f>IF(PLANEL_Pot_Trim!AR11&lt;&gt;0,AR12/PLANEL_Pot_Trim!AR11,0)</f>
        <v>0.79889447236180899</v>
      </c>
      <c r="AS38" s="47">
        <f>IF(PLANEL_Pot_Trim!AS11&lt;&gt;0,AS12/PLANEL_Pot_Trim!AS11,0)</f>
        <v>0.88941916231155782</v>
      </c>
      <c r="AT38" s="47">
        <f>IF(PLANEL_Pot_Trim!AT11&lt;&gt;0,AT12/PLANEL_Pot_Trim!AT11,0)</f>
        <v>0.88941916231155782</v>
      </c>
      <c r="AU38" s="47">
        <f>IF(PLANEL_Pot_Trim!AU11&lt;&gt;0,AU12/PLANEL_Pot_Trim!AU11,0)</f>
        <v>0.89916470486008837</v>
      </c>
      <c r="AV38" s="47">
        <f>IF(PLANEL_Pot_Trim!AV11&lt;&gt;0,AV12/PLANEL_Pot_Trim!AV11,0)</f>
        <v>0.8461031045655375</v>
      </c>
      <c r="AW38" s="47">
        <f>IF(PLANEL_Pot_Trim!AW11&lt;&gt;0,AW12/PLANEL_Pot_Trim!AW11,0)</f>
        <v>0.89916470486008837</v>
      </c>
      <c r="AX38" s="47">
        <f>IF(PLANEL_Pot_Trim!AX11&lt;&gt;0,AX12/PLANEL_Pot_Trim!AX11,0)</f>
        <v>0.89916470486008837</v>
      </c>
      <c r="AY38" s="47">
        <f>IF(PLANEL_Pot_Trim!AY11&lt;&gt;0,AY12/PLANEL_Pot_Trim!AY11,0)</f>
        <v>0.89916470486008837</v>
      </c>
      <c r="AZ38" s="47">
        <f>IF(PLANEL_Pot_Trim!AZ11&lt;&gt;0,AZ12/PLANEL_Pot_Trim!AZ11,0)</f>
        <v>0.8461031045655375</v>
      </c>
      <c r="BA38" s="47">
        <f>IF(PLANEL_Pot_Trim!BA11&lt;&gt;0,BA12/PLANEL_Pot_Trim!BA11,0)</f>
        <v>0.89916470486008837</v>
      </c>
      <c r="BB38" s="47">
        <f>IF(PLANEL_Pot_Trim!BB11&lt;&gt;0,BB12/PLANEL_Pot_Trim!BB11,0)</f>
        <v>0.89916470486008837</v>
      </c>
      <c r="BC38" s="47">
        <f>IF(PLANEL_Pot_Trim!BC11&lt;&gt;0,BC12/PLANEL_Pot_Trim!BC11,0)</f>
        <v>0.89916470486008837</v>
      </c>
      <c r="BD38" s="47">
        <f>IF(PLANEL_Pot_Trim!BD11&lt;&gt;0,BD12/PLANEL_Pot_Trim!BD11,0)</f>
        <v>0.8461031045655375</v>
      </c>
      <c r="BE38" s="47">
        <f>IF(PLANEL_Pot_Trim!BE11&lt;&gt;0,BE12/PLANEL_Pot_Trim!BE11,0)</f>
        <v>0.89916470486008837</v>
      </c>
      <c r="BF38" s="47">
        <f>IF(PLANEL_Pot_Trim!BF11&lt;&gt;0,BF12/PLANEL_Pot_Trim!BF11,0)</f>
        <v>0.89916470486008837</v>
      </c>
      <c r="BG38" s="47">
        <f>IF(PLANEL_Pot_Trim!BG11&lt;&gt;0,BG12/PLANEL_Pot_Trim!BG11,0)</f>
        <v>0.89916470486008837</v>
      </c>
      <c r="BH38" s="47">
        <f>IF(PLANEL_Pot_Trim!BH11&lt;&gt;0,BH12/PLANEL_Pot_Trim!BH11,0)</f>
        <v>0.8461031045655375</v>
      </c>
      <c r="BI38" s="47">
        <f>IF(PLANEL_Pot_Trim!BI11&lt;&gt;0,BI12/PLANEL_Pot_Trim!BI11,0)</f>
        <v>0.89916470486008837</v>
      </c>
      <c r="BJ38" s="47">
        <f>IF(PLANEL_Pot_Trim!BJ11&lt;&gt;0,BJ12/PLANEL_Pot_Trim!BJ11,0)</f>
        <v>0.89916470486008837</v>
      </c>
      <c r="BK38" s="47">
        <f>IF(PLANEL_Pot_Trim!BK11&lt;&gt;0,BK12/PLANEL_Pot_Trim!BK11,0)</f>
        <v>0.89916470486008837</v>
      </c>
      <c r="BL38" s="47">
        <f>IF(PLANEL_Pot_Trim!BL11&lt;&gt;0,BL12/PLANEL_Pot_Trim!BL11,0)</f>
        <v>0.8461031045655375</v>
      </c>
      <c r="BM38" s="47">
        <f>IF(PLANEL_Pot_Trim!BM11&lt;&gt;0,BM12/PLANEL_Pot_Trim!BM11,0)</f>
        <v>0.89916470486008837</v>
      </c>
      <c r="BN38" s="47">
        <f>IF(PLANEL_Pot_Trim!BN11&lt;&gt;0,BN12/PLANEL_Pot_Trim!BN11,0)</f>
        <v>0.89916470486008837</v>
      </c>
      <c r="BO38" s="47">
        <f>IF(PLANEL_Pot_Trim!BO11&lt;&gt;0,BO12/PLANEL_Pot_Trim!BO11,0)</f>
        <v>0.89916470486008837</v>
      </c>
      <c r="BP38" s="47">
        <f>IF(PLANEL_Pot_Trim!BP11&lt;&gt;0,BP12/PLANEL_Pot_Trim!BP11,0)</f>
        <v>0.8461031045655375</v>
      </c>
      <c r="BQ38" s="47">
        <f>IF(PLANEL_Pot_Trim!BQ11&lt;&gt;0,BQ12/PLANEL_Pot_Trim!BQ11,0)</f>
        <v>0.89916470486008837</v>
      </c>
      <c r="BR38" s="47">
        <f>IF(PLANEL_Pot_Trim!BR11&lt;&gt;0,BR12/PLANEL_Pot_Trim!BR11,0)</f>
        <v>0.89916470486008837</v>
      </c>
      <c r="BS38" s="47">
        <f>IF(PLANEL_Pot_Trim!BS11&lt;&gt;0,BS12/PLANEL_Pot_Trim!BS11,0)</f>
        <v>0.89916470486008837</v>
      </c>
      <c r="BT38" s="47">
        <f>IF(PLANEL_Pot_Trim!BT11&lt;&gt;0,BT12/PLANEL_Pot_Trim!BT11,0)</f>
        <v>0.8461031045655375</v>
      </c>
      <c r="BU38" s="47">
        <f>IF(PLANEL_Pot_Trim!BU11&lt;&gt;0,BU12/PLANEL_Pot_Trim!BU11,0)</f>
        <v>0.89916470486008837</v>
      </c>
      <c r="BV38" s="47">
        <f>IF(PLANEL_Pot_Trim!BV11&lt;&gt;0,BV12/PLANEL_Pot_Trim!BV11,0)</f>
        <v>0.89916470486008837</v>
      </c>
      <c r="BW38" s="47">
        <f>IF(PLANEL_Pot_Trim!BW11&lt;&gt;0,BW12/PLANEL_Pot_Trim!BW11,0)</f>
        <v>0.89916470486008837</v>
      </c>
      <c r="BX38" s="47">
        <f>IF(PLANEL_Pot_Trim!BX11&lt;&gt;0,BX12/PLANEL_Pot_Trim!BX11,0)</f>
        <v>0.8461031045655375</v>
      </c>
      <c r="BY38" s="47">
        <f>IF(PLANEL_Pot_Trim!BY11&lt;&gt;0,BY12/PLANEL_Pot_Trim!BY11,0)</f>
        <v>0.89916470486008837</v>
      </c>
      <c r="BZ38" s="47">
        <f>IF(PLANEL_Pot_Trim!BZ11&lt;&gt;0,BZ12/PLANEL_Pot_Trim!BZ11,0)</f>
        <v>0.89916470486008837</v>
      </c>
      <c r="CA38" s="47">
        <f>IF(PLANEL_Pot_Trim!CA11&lt;&gt;0,CA12/PLANEL_Pot_Trim!CA11,0)</f>
        <v>0.89916470486008837</v>
      </c>
      <c r="CB38" s="47">
        <f>IF(PLANEL_Pot_Trim!CB11&lt;&gt;0,CB12/PLANEL_Pot_Trim!CB11,0)</f>
        <v>0.8461031045655375</v>
      </c>
      <c r="CC38" s="47">
        <f>IF(PLANEL_Pot_Trim!CC11&lt;&gt;0,CC12/PLANEL_Pot_Trim!CC11,0)</f>
        <v>0.89916470486008837</v>
      </c>
      <c r="CD38" s="47">
        <f>IF(PLANEL_Pot_Trim!CD11&lt;&gt;0,CD12/PLANEL_Pot_Trim!CD11,0)</f>
        <v>0.89916470486008837</v>
      </c>
      <c r="CE38" s="47">
        <f>IF(PLANEL_Pot_Trim!CE11&lt;&gt;0,CE12/PLANEL_Pot_Trim!CE11,0)</f>
        <v>0.89916470486008837</v>
      </c>
      <c r="CF38" s="47">
        <f>IF(PLANEL_Pot_Trim!CF11&lt;&gt;0,CF12/PLANEL_Pot_Trim!CF11,0)</f>
        <v>0.8461031045655375</v>
      </c>
      <c r="CG38" s="47">
        <f>IF(PLANEL_Pot_Trim!CG11&lt;&gt;0,CG12/PLANEL_Pot_Trim!CG11,0)</f>
        <v>0.89916470486008837</v>
      </c>
      <c r="CH38" s="47">
        <f>IF(PLANEL_Pot_Trim!CH11&lt;&gt;0,CH12/PLANEL_Pot_Trim!CH11,0)</f>
        <v>0.89916470486008837</v>
      </c>
      <c r="CI38" s="47">
        <f>IF(PLANEL_Pot_Trim!CI11&lt;&gt;0,CI12/PLANEL_Pot_Trim!CI11,0)</f>
        <v>0.89916470486008837</v>
      </c>
      <c r="CJ38" s="47">
        <f>IF(PLANEL_Pot_Trim!CJ11&lt;&gt;0,CJ12/PLANEL_Pot_Trim!CJ11,0)</f>
        <v>0.8461031045655375</v>
      </c>
      <c r="CK38" s="47">
        <f>IF(PLANEL_Pot_Trim!CK11&lt;&gt;0,CK12/PLANEL_Pot_Trim!CK11,0)</f>
        <v>0.89916470486008837</v>
      </c>
      <c r="CL38" s="47">
        <f>IF(PLANEL_Pot_Trim!CL11&lt;&gt;0,CL12/PLANEL_Pot_Trim!CL11,0)</f>
        <v>0.89916470486008837</v>
      </c>
      <c r="CM38" s="47">
        <f>IF(PLANEL_Pot_Trim!CM11&lt;&gt;0,CM12/PLANEL_Pot_Trim!CM11,0)</f>
        <v>0.89916470486008837</v>
      </c>
      <c r="CN38" s="47">
        <f>IF(PLANEL_Pot_Trim!CN11&lt;&gt;0,CN12/PLANEL_Pot_Trim!CN11,0)</f>
        <v>0.8461031045655375</v>
      </c>
      <c r="CO38" s="47">
        <f>IF(PLANEL_Pot_Trim!CO11&lt;&gt;0,CO12/PLANEL_Pot_Trim!CO11,0)</f>
        <v>0.89916470486008837</v>
      </c>
      <c r="CP38" s="47">
        <f>IF(PLANEL_Pot_Trim!CP11&lt;&gt;0,CP12/PLANEL_Pot_Trim!CP11,0)</f>
        <v>0.89916470486008837</v>
      </c>
      <c r="CQ38" s="47">
        <f>IF(PLANEL_Pot_Trim!CQ11&lt;&gt;0,CQ12/PLANEL_Pot_Trim!CQ11,0)</f>
        <v>0.89916470486008837</v>
      </c>
      <c r="CR38" s="47">
        <f>IF(PLANEL_Pot_Trim!CR11&lt;&gt;0,CR12/PLANEL_Pot_Trim!CR11,0)</f>
        <v>0.8461031045655375</v>
      </c>
      <c r="CS38" s="47">
        <f>IF(PLANEL_Pot_Trim!CS11&lt;&gt;0,CS12/PLANEL_Pot_Trim!CS11,0)</f>
        <v>0.89916470486008837</v>
      </c>
      <c r="CT38" s="47">
        <f>IF(PLANEL_Pot_Trim!CT11&lt;&gt;0,CT12/PLANEL_Pot_Trim!CT11,0)</f>
        <v>0.89916470486008837</v>
      </c>
      <c r="CU38" s="47">
        <f>IF(PLANEL_Pot_Trim!CU11&lt;&gt;0,CU12/PLANEL_Pot_Trim!CU11,0)</f>
        <v>0.89916470486008837</v>
      </c>
      <c r="CV38" s="47">
        <f>IF(PLANEL_Pot_Trim!CV11&lt;&gt;0,CV12/PLANEL_Pot_Trim!CV11,0)</f>
        <v>0.8461031045655375</v>
      </c>
      <c r="CW38" s="47">
        <f>IF(PLANEL_Pot_Trim!CW11&lt;&gt;0,CW12/PLANEL_Pot_Trim!CW11,0)</f>
        <v>0.89916470486008837</v>
      </c>
      <c r="CX38" s="47">
        <f>IF(PLANEL_Pot_Trim!CX11&lt;&gt;0,CX12/PLANEL_Pot_Trim!CX11,0)</f>
        <v>0.89916470486008837</v>
      </c>
      <c r="CY38" s="77">
        <f>IF(PLANEL_Pot_Trim!CY11&lt;&gt;0,CY12/PLANEL_Pot_Trim!CY11,0)</f>
        <v>0.89916470486008837</v>
      </c>
      <c r="CZ38" s="77">
        <f>IF(PLANEL_Pot_Trim!CZ11&lt;&gt;0,CZ12/PLANEL_Pot_Trim!CZ11,0)</f>
        <v>0.8461031045655375</v>
      </c>
      <c r="DA38" s="77">
        <f>IF(PLANEL_Pot_Trim!DA11&lt;&gt;0,DA12/PLANEL_Pot_Trim!DA11,0)</f>
        <v>0.8461031045655375</v>
      </c>
      <c r="DB38" s="77">
        <f>IF(PLANEL_Pot_Trim!DB11&lt;&gt;0,DB12/PLANEL_Pot_Trim!DB11,0)</f>
        <v>0.89916470486008837</v>
      </c>
      <c r="DC38" s="47">
        <f>IF(PLANEL_Pot_Trim!DC11&lt;&gt;0,DC12/PLANEL_Pot_Trim!DC11,0)</f>
        <v>0.89916470486008837</v>
      </c>
      <c r="DD38" s="47">
        <f>IF(PLANEL_Pot_Trim!DD11&lt;&gt;0,DD12/PLANEL_Pot_Trim!DD11,0)</f>
        <v>0.8461031045655375</v>
      </c>
      <c r="DE38" s="47">
        <f>IF(PLANEL_Pot_Trim!DE11&lt;&gt;0,DE12/PLANEL_Pot_Trim!DE11,0)</f>
        <v>0.8461031045655375</v>
      </c>
      <c r="DF38" s="47">
        <f>IF(PLANEL_Pot_Trim!DF11&lt;&gt;0,DF12/PLANEL_Pot_Trim!DF11,0)</f>
        <v>0.89916470486008837</v>
      </c>
      <c r="DG38" s="47">
        <f>IF(PLANEL_Pot_Trim!DG11&lt;&gt;0,DG12/PLANEL_Pot_Trim!DG11,0)</f>
        <v>0.89916470486008837</v>
      </c>
      <c r="DH38" s="47">
        <f>IF(PLANEL_Pot_Trim!DH11&lt;&gt;0,DH12/PLANEL_Pot_Trim!DH11,0)</f>
        <v>0.8461031045655375</v>
      </c>
      <c r="DI38" s="47">
        <f>IF(PLANEL_Pot_Trim!DI11&lt;&gt;0,DI12/PLANEL_Pot_Trim!DI11,0)</f>
        <v>0.8461031045655375</v>
      </c>
      <c r="DJ38" s="47">
        <f>IF(PLANEL_Pot_Trim!DJ11&lt;&gt;0,DJ12/PLANEL_Pot_Trim!DJ11,0)</f>
        <v>0.89916470486008837</v>
      </c>
      <c r="DK38" s="47">
        <f>IF(PLANEL_Pot_Trim!DK11&lt;&gt;0,DK12/PLANEL_Pot_Trim!DK11,0)</f>
        <v>0.89916470486008837</v>
      </c>
      <c r="DL38" s="47">
        <f>IF(PLANEL_Pot_Trim!DL11&lt;&gt;0,DL12/PLANEL_Pot_Trim!DL11,0)</f>
        <v>0.8461031045655375</v>
      </c>
      <c r="DM38" s="47">
        <f>IF(PLANEL_Pot_Trim!DM11&lt;&gt;0,DM12/PLANEL_Pot_Trim!DM11,0)</f>
        <v>0.8461031045655375</v>
      </c>
      <c r="DN38" s="47">
        <f>IF(PLANEL_Pot_Trim!DN11&lt;&gt;0,DN12/PLANEL_Pot_Trim!DN11,0)</f>
        <v>0.89916470486008837</v>
      </c>
      <c r="DO38" s="47">
        <f>IF(PLANEL_Pot_Trim!DO11&lt;&gt;0,DO12/PLANEL_Pot_Trim!DO11,0)</f>
        <v>0.89916470486008837</v>
      </c>
      <c r="DP38" s="47">
        <f>IF(PLANEL_Pot_Trim!DP11&lt;&gt;0,DP12/PLANEL_Pot_Trim!DP11,0)</f>
        <v>0.8461031045655375</v>
      </c>
      <c r="DQ38" s="47">
        <f>IF(PLANEL_Pot_Trim!DQ11&lt;&gt;0,DQ12/PLANEL_Pot_Trim!DQ11,0)</f>
        <v>0.8461031045655375</v>
      </c>
      <c r="DR38" s="47">
        <f>IF(PLANEL_Pot_Trim!DR11&lt;&gt;0,DR12/PLANEL_Pot_Trim!DR11,0)</f>
        <v>0.89916470486008837</v>
      </c>
      <c r="DS38" s="47">
        <f>IF(PLANEL_Pot_Trim!DS11&lt;&gt;0,DS12/PLANEL_Pot_Trim!DS11,0)</f>
        <v>0.89916470486008837</v>
      </c>
      <c r="DT38" s="47">
        <f>IF(PLANEL_Pot_Trim!DT11&lt;&gt;0,DT12/PLANEL_Pot_Trim!DT11,0)</f>
        <v>0.8461031045655375</v>
      </c>
      <c r="DU38" s="47">
        <f>IF(PLANEL_Pot_Trim!DU11&lt;&gt;0,DU12/PLANEL_Pot_Trim!DU11,0)</f>
        <v>0.8461031045655375</v>
      </c>
      <c r="DV38" s="47">
        <f>IF(PLANEL_Pot_Trim!DV11&lt;&gt;0,DV12/PLANEL_Pot_Trim!DV11,0)</f>
        <v>0.89916470486008837</v>
      </c>
      <c r="DW38" s="47">
        <f>IF(PLANEL_Pot_Trim!DW11&lt;&gt;0,DW12/PLANEL_Pot_Trim!DW11,0)</f>
        <v>0.89916470486008837</v>
      </c>
      <c r="DX38" s="47">
        <f>IF(PLANEL_Pot_Trim!DX11&lt;&gt;0,DX12/PLANEL_Pot_Trim!DX11,0)</f>
        <v>0.8461031045655375</v>
      </c>
      <c r="DY38" s="47">
        <f>IF(PLANEL_Pot_Trim!DY11&lt;&gt;0,DY12/PLANEL_Pot_Trim!DY11,0)</f>
        <v>0.8461031045655375</v>
      </c>
      <c r="DZ38" s="47">
        <f>IF(PLANEL_Pot_Trim!DZ11&lt;&gt;0,DZ12/PLANEL_Pot_Trim!DZ11,0)</f>
        <v>0.89916470486008837</v>
      </c>
      <c r="EA38" s="47">
        <f>IF(PLANEL_Pot_Trim!EA11&lt;&gt;0,EA12/PLANEL_Pot_Trim!EA11,0)</f>
        <v>0.89916470486008837</v>
      </c>
      <c r="EB38" s="47">
        <f>IF(PLANEL_Pot_Trim!EB11&lt;&gt;0,EB12/PLANEL_Pot_Trim!EB11,0)</f>
        <v>0.8461031045655375</v>
      </c>
      <c r="EC38" s="47">
        <f>IF(PLANEL_Pot_Trim!EC11&lt;&gt;0,EC12/PLANEL_Pot_Trim!EC11,0)</f>
        <v>0.8461031045655375</v>
      </c>
      <c r="ED38" s="47">
        <f>IF(PLANEL_Pot_Trim!ED11&lt;&gt;0,ED12/PLANEL_Pot_Trim!ED11,0)</f>
        <v>0.89916470486008837</v>
      </c>
      <c r="EE38" s="47">
        <f>IF(PLANEL_Pot_Trim!EE11&lt;&gt;0,EE12/PLANEL_Pot_Trim!EE11,0)</f>
        <v>0.89916470486008837</v>
      </c>
      <c r="EF38" s="47">
        <f>IF(PLANEL_Pot_Trim!EF11&lt;&gt;0,EF12/PLANEL_Pot_Trim!EF11,0)</f>
        <v>0.8461031045655375</v>
      </c>
      <c r="EG38" s="47">
        <f>IF(PLANEL_Pot_Trim!EG11&lt;&gt;0,EG12/PLANEL_Pot_Trim!EG11,0)</f>
        <v>0.8461031045655375</v>
      </c>
      <c r="EH38" s="47">
        <f>IF(PLANEL_Pot_Trim!EH11&lt;&gt;0,EH12/PLANEL_Pot_Trim!EH11,0)</f>
        <v>0.89916470486008837</v>
      </c>
      <c r="EI38" s="47">
        <f>IF(PLANEL_Pot_Trim!EI11&lt;&gt;0,EI12/PLANEL_Pot_Trim!EI11,0)</f>
        <v>0.89916470486008837</v>
      </c>
      <c r="EJ38" s="47">
        <f>IF(PLANEL_Pot_Trim!EJ11&lt;&gt;0,EJ12/PLANEL_Pot_Trim!EJ11,0)</f>
        <v>0.8461031045655375</v>
      </c>
      <c r="EK38" s="47">
        <f>IF(PLANEL_Pot_Trim!EK11&lt;&gt;0,EK12/PLANEL_Pot_Trim!EK11,0)</f>
        <v>0.8461031045655375</v>
      </c>
      <c r="EL38" s="47">
        <f>IF(PLANEL_Pot_Trim!EL11&lt;&gt;0,EL12/PLANEL_Pot_Trim!EL11,0)</f>
        <v>0.89916470486008837</v>
      </c>
      <c r="EM38" s="47">
        <f>IF(PLANEL_Pot_Trim!EM11&lt;&gt;0,EM12/PLANEL_Pot_Trim!EM11,0)</f>
        <v>0.89916470486008837</v>
      </c>
      <c r="EN38" s="47">
        <f>IF(PLANEL_Pot_Trim!EN11&lt;&gt;0,EN12/PLANEL_Pot_Trim!EN11,0)</f>
        <v>0.8461031045655375</v>
      </c>
      <c r="EO38" s="47">
        <f>IF(PLANEL_Pot_Trim!EO11&lt;&gt;0,EO12/PLANEL_Pot_Trim!EO11,0)</f>
        <v>0.8461031045655375</v>
      </c>
      <c r="EP38" s="47">
        <f>IF(PLANEL_Pot_Trim!EP11&lt;&gt;0,EP12/PLANEL_Pot_Trim!EP11,0)</f>
        <v>0.89916470486008837</v>
      </c>
    </row>
    <row r="39" spans="2:146" x14ac:dyDescent="0.25">
      <c r="B39" s="16" t="s">
        <v>57</v>
      </c>
      <c r="C39" s="47">
        <f>IF(PLANEL_Pot_Trim!C12&lt;&gt;0,C13/PLANEL_Pot_Trim!C12,0)</f>
        <v>0.53656529337551606</v>
      </c>
      <c r="D39" s="47">
        <f>IF(PLANEL_Pot_Trim!D12&lt;&gt;0,D13/PLANEL_Pot_Trim!D12,0)</f>
        <v>0.53656529337551606</v>
      </c>
      <c r="E39" s="47">
        <f>IF(PLANEL_Pot_Trim!E12&lt;&gt;0,E13/PLANEL_Pot_Trim!E12,0)</f>
        <v>0</v>
      </c>
      <c r="F39" s="47">
        <f>IF(PLANEL_Pot_Trim!F12&lt;&gt;0,F13/PLANEL_Pot_Trim!F12,0)</f>
        <v>0.31516276616381805</v>
      </c>
      <c r="G39" s="47">
        <f>IF(PLANEL_Pot_Trim!G12&lt;&gt;0,G13/PLANEL_Pot_Trim!G12,0)</f>
        <v>0.26339367223851229</v>
      </c>
      <c r="H39" s="47">
        <f>IF(PLANEL_Pot_Trim!H12&lt;&gt;0,H13/PLANEL_Pot_Trim!H12,0)</f>
        <v>0</v>
      </c>
      <c r="I39" s="47">
        <f>IF(PLANEL_Pot_Trim!I12&lt;&gt;0,I13/PLANEL_Pot_Trim!I12,0)</f>
        <v>0</v>
      </c>
      <c r="J39" s="47">
        <f>IF(PLANEL_Pot_Trim!J12&lt;&gt;0,J13/PLANEL_Pot_Trim!J12,0)</f>
        <v>0</v>
      </c>
      <c r="K39" s="47">
        <f>IF(PLANEL_Pot_Trim!K12&lt;&gt;0,K13/PLANEL_Pot_Trim!K12,0)</f>
        <v>0.29680688167753383</v>
      </c>
      <c r="L39" s="47">
        <f>IF(PLANEL_Pot_Trim!L12&lt;&gt;0,L13/PLANEL_Pot_Trim!L12,0)</f>
        <v>0</v>
      </c>
      <c r="M39" s="47">
        <f>IF(PLANEL_Pot_Trim!M12&lt;&gt;0,M13/PLANEL_Pot_Trim!M12,0)</f>
        <v>0</v>
      </c>
      <c r="N39" s="47">
        <f>IF(PLANEL_Pot_Trim!N12&lt;&gt;0,N13/PLANEL_Pot_Trim!N12,0)</f>
        <v>7.6610541089548213E-3</v>
      </c>
      <c r="O39" s="47">
        <f>IF(PLANEL_Pot_Trim!O12&lt;&gt;0,O13/PLANEL_Pot_Trim!O12,0)</f>
        <v>0</v>
      </c>
      <c r="P39" s="47">
        <f>IF(PLANEL_Pot_Trim!P12&lt;&gt;0,P13/PLANEL_Pot_Trim!P12,0)</f>
        <v>0</v>
      </c>
      <c r="Q39" s="47">
        <f>IF(PLANEL_Pot_Trim!Q12&lt;&gt;0,Q13/PLANEL_Pot_Trim!Q12,0)</f>
        <v>0</v>
      </c>
      <c r="R39" s="47">
        <f>IF(PLANEL_Pot_Trim!R12&lt;&gt;0,R13/PLANEL_Pot_Trim!R12,0)</f>
        <v>0</v>
      </c>
      <c r="S39" s="47">
        <f>IF(PLANEL_Pot_Trim!S12&lt;&gt;0,S13/PLANEL_Pot_Trim!S12,0)</f>
        <v>0</v>
      </c>
      <c r="T39" s="47">
        <f>IF(PLANEL_Pot_Trim!T12&lt;&gt;0,T13/PLANEL_Pot_Trim!T12,0)</f>
        <v>0</v>
      </c>
      <c r="U39" s="47">
        <f>IF(PLANEL_Pot_Trim!U12&lt;&gt;0,U13/PLANEL_Pot_Trim!U12,0)</f>
        <v>0</v>
      </c>
      <c r="V39" s="47">
        <f>IF(PLANEL_Pot_Trim!V12&lt;&gt;0,V13/PLANEL_Pot_Trim!V12,0)</f>
        <v>0</v>
      </c>
      <c r="W39" s="47">
        <f>IF(PLANEL_Pot_Trim!W12&lt;&gt;0,W13/PLANEL_Pot_Trim!W12,0)</f>
        <v>0</v>
      </c>
      <c r="X39" s="47">
        <f>IF(PLANEL_Pot_Trim!X12&lt;&gt;0,X13/PLANEL_Pot_Trim!X12,0)</f>
        <v>0</v>
      </c>
      <c r="Y39" s="47">
        <f>IF(PLANEL_Pot_Trim!Y12&lt;&gt;0,Y13/PLANEL_Pot_Trim!Y12,0)</f>
        <v>0</v>
      </c>
      <c r="Z39" s="47">
        <f>IF(PLANEL_Pot_Trim!Z12&lt;&gt;0,Z13/PLANEL_Pot_Trim!Z12,0)</f>
        <v>0</v>
      </c>
      <c r="AA39" s="47">
        <f>IF(PLANEL_Pot_Trim!AA12&lt;&gt;0,AA13/PLANEL_Pot_Trim!AA12,0)</f>
        <v>0</v>
      </c>
      <c r="AB39" s="47">
        <f>IF(PLANEL_Pot_Trim!AB12&lt;&gt;0,AB13/PLANEL_Pot_Trim!AB12,0)</f>
        <v>0</v>
      </c>
      <c r="AC39" s="47">
        <f>IF(PLANEL_Pot_Trim!AC12&lt;&gt;0,AC13/PLANEL_Pot_Trim!AC12,0)</f>
        <v>0</v>
      </c>
      <c r="AD39" s="47">
        <f>IF(PLANEL_Pot_Trim!AD12&lt;&gt;0,AD13/PLANEL_Pot_Trim!AD12,0)</f>
        <v>0.26339367223851229</v>
      </c>
      <c r="AE39" s="47">
        <f>IF(PLANEL_Pot_Trim!AE12&lt;&gt;0,AE13/PLANEL_Pot_Trim!AE12,0)</f>
        <v>0</v>
      </c>
      <c r="AF39" s="47">
        <f>IF(PLANEL_Pot_Trim!AF12&lt;&gt;0,AF13/PLANEL_Pot_Trim!AF12,0)</f>
        <v>0</v>
      </c>
      <c r="AG39" s="47">
        <f>IF(PLANEL_Pot_Trim!AG12&lt;&gt;0,AG13/PLANEL_Pot_Trim!AG12,0)</f>
        <v>0</v>
      </c>
      <c r="AH39" s="47">
        <f>IF(PLANEL_Pot_Trim!AH12&lt;&gt;0,AH13/PLANEL_Pot_Trim!AH12,0)</f>
        <v>0.36364983982792548</v>
      </c>
      <c r="AI39" s="47">
        <f>IF(PLANEL_Pot_Trim!AI12&lt;&gt;0,AI13/PLANEL_Pot_Trim!AI12,0)</f>
        <v>0</v>
      </c>
      <c r="AJ39" s="47">
        <f>IF(PLANEL_Pot_Trim!AJ12&lt;&gt;0,AJ13/PLANEL_Pot_Trim!AJ12,0)</f>
        <v>0</v>
      </c>
      <c r="AK39" s="47">
        <f>IF(PLANEL_Pot_Trim!AK12&lt;&gt;0,AK13/PLANEL_Pot_Trim!AK12,0)</f>
        <v>0</v>
      </c>
      <c r="AL39" s="47">
        <f>IF(PLANEL_Pot_Trim!AL12&lt;&gt;0,AL13/PLANEL_Pot_Trim!AL12,0)</f>
        <v>0.3449209355129515</v>
      </c>
      <c r="AM39" s="47">
        <f>IF(PLANEL_Pot_Trim!AM12&lt;&gt;0,AM13/PLANEL_Pot_Trim!AM12,0)</f>
        <v>0</v>
      </c>
      <c r="AN39" s="47">
        <f>IF(PLANEL_Pot_Trim!AN12&lt;&gt;0,AN13/PLANEL_Pot_Trim!AN12,0)</f>
        <v>0</v>
      </c>
      <c r="AO39" s="47">
        <f>IF(PLANEL_Pot_Trim!AO12&lt;&gt;0,AO13/PLANEL_Pot_Trim!AO12,0)</f>
        <v>0</v>
      </c>
      <c r="AP39" s="47">
        <f>IF(PLANEL_Pot_Trim!AP12&lt;&gt;0,AP13/PLANEL_Pot_Trim!AP12,0)</f>
        <v>0.33877295326962903</v>
      </c>
      <c r="AQ39" s="47">
        <f>IF(PLANEL_Pot_Trim!AQ12&lt;&gt;0,AQ13/PLANEL_Pot_Trim!AQ12,0)</f>
        <v>0</v>
      </c>
      <c r="AR39" s="47">
        <f>IF(PLANEL_Pot_Trim!AR12&lt;&gt;0,AR13/PLANEL_Pot_Trim!AR12,0)</f>
        <v>0</v>
      </c>
      <c r="AS39" s="47">
        <f>IF(PLANEL_Pot_Trim!AS12&lt;&gt;0,AS13/PLANEL_Pot_Trim!AS12,0)</f>
        <v>0</v>
      </c>
      <c r="AT39" s="47">
        <f>IF(PLANEL_Pot_Trim!AT12&lt;&gt;0,AT13/PLANEL_Pot_Trim!AT12,0)</f>
        <v>0.46222467731771355</v>
      </c>
      <c r="AU39" s="47">
        <f>IF(PLANEL_Pot_Trim!AU12&lt;&gt;0,AU13/PLANEL_Pot_Trim!AU12,0)</f>
        <v>0</v>
      </c>
      <c r="AV39" s="47">
        <f>IF(PLANEL_Pot_Trim!AV12&lt;&gt;0,AV13/PLANEL_Pot_Trim!AV12,0)</f>
        <v>0</v>
      </c>
      <c r="AW39" s="47">
        <f>IF(PLANEL_Pot_Trim!AW12&lt;&gt;0,AW13/PLANEL_Pot_Trim!AW12,0)</f>
        <v>0</v>
      </c>
      <c r="AX39" s="47">
        <f>IF(PLANEL_Pot_Trim!AX12&lt;&gt;0,AX13/PLANEL_Pot_Trim!AX12,0)</f>
        <v>0.44054742862179919</v>
      </c>
      <c r="AY39" s="47">
        <f>IF(PLANEL_Pot_Trim!AY12&lt;&gt;0,AY13/PLANEL_Pot_Trim!AY12,0)</f>
        <v>0</v>
      </c>
      <c r="AZ39" s="47">
        <f>IF(PLANEL_Pot_Trim!AZ12&lt;&gt;0,AZ13/PLANEL_Pot_Trim!AZ12,0)</f>
        <v>0</v>
      </c>
      <c r="BA39" s="47">
        <f>IF(PLANEL_Pot_Trim!BA12&lt;&gt;0,BA13/PLANEL_Pot_Trim!BA12,0)</f>
        <v>0</v>
      </c>
      <c r="BB39" s="47">
        <f>IF(PLANEL_Pot_Trim!BB12&lt;&gt;0,BB13/PLANEL_Pot_Trim!BB12,0)</f>
        <v>0.85825597011952193</v>
      </c>
      <c r="BC39" s="47">
        <f>IF(PLANEL_Pot_Trim!BC12&lt;&gt;0,BC13/PLANEL_Pot_Trim!BC12,0)</f>
        <v>0</v>
      </c>
      <c r="BD39" s="47">
        <f>IF(PLANEL_Pot_Trim!BD12&lt;&gt;0,BD13/PLANEL_Pot_Trim!BD12,0)</f>
        <v>0</v>
      </c>
      <c r="BE39" s="47">
        <f>IF(PLANEL_Pot_Trim!BE12&lt;&gt;0,BE13/PLANEL_Pot_Trim!BE12,0)</f>
        <v>0</v>
      </c>
      <c r="BF39" s="47">
        <f>IF(PLANEL_Pot_Trim!BF12&lt;&gt;0,BF13/PLANEL_Pot_Trim!BF12,0)</f>
        <v>0</v>
      </c>
      <c r="BG39" s="47">
        <f>IF(PLANEL_Pot_Trim!BG12&lt;&gt;0,BG13/PLANEL_Pot_Trim!BG12,0)</f>
        <v>0</v>
      </c>
      <c r="BH39" s="47">
        <f>IF(PLANEL_Pot_Trim!BH12&lt;&gt;0,BH13/PLANEL_Pot_Trim!BH12,0)</f>
        <v>0</v>
      </c>
      <c r="BI39" s="47">
        <f>IF(PLANEL_Pot_Trim!BI12&lt;&gt;0,BI13/PLANEL_Pot_Trim!BI12,0)</f>
        <v>0</v>
      </c>
      <c r="BJ39" s="47">
        <f>IF(PLANEL_Pot_Trim!BJ12&lt;&gt;0,BJ13/PLANEL_Pot_Trim!BJ12,0)</f>
        <v>0</v>
      </c>
      <c r="BK39" s="47">
        <f>IF(PLANEL_Pot_Trim!BK12&lt;&gt;0,BK13/PLANEL_Pot_Trim!BK12,0)</f>
        <v>0</v>
      </c>
      <c r="BL39" s="47">
        <f>IF(PLANEL_Pot_Trim!BL12&lt;&gt;0,BL13/PLANEL_Pot_Trim!BL12,0)</f>
        <v>0</v>
      </c>
      <c r="BM39" s="47">
        <f>IF(PLANEL_Pot_Trim!BM12&lt;&gt;0,BM13/PLANEL_Pot_Trim!BM12,0)</f>
        <v>0</v>
      </c>
      <c r="BN39" s="47">
        <f>IF(PLANEL_Pot_Trim!BN12&lt;&gt;0,BN13/PLANEL_Pot_Trim!BN12,0)</f>
        <v>0</v>
      </c>
      <c r="BO39" s="47">
        <f>IF(PLANEL_Pot_Trim!BO12&lt;&gt;0,BO13/PLANEL_Pot_Trim!BO12,0)</f>
        <v>0</v>
      </c>
      <c r="BP39" s="47">
        <f>IF(PLANEL_Pot_Trim!BP12&lt;&gt;0,BP13/PLANEL_Pot_Trim!BP12,0)</f>
        <v>0</v>
      </c>
      <c r="BQ39" s="47">
        <f>IF(PLANEL_Pot_Trim!BQ12&lt;&gt;0,BQ13/PLANEL_Pot_Trim!BQ12,0)</f>
        <v>0</v>
      </c>
      <c r="BR39" s="47">
        <f>IF(PLANEL_Pot_Trim!BR12&lt;&gt;0,BR13/PLANEL_Pot_Trim!BR12,0)</f>
        <v>0</v>
      </c>
      <c r="BS39" s="47">
        <f>IF(PLANEL_Pot_Trim!BS12&lt;&gt;0,BS13/PLANEL_Pot_Trim!BS12,0)</f>
        <v>0</v>
      </c>
      <c r="BT39" s="47">
        <f>IF(PLANEL_Pot_Trim!BT12&lt;&gt;0,BT13/PLANEL_Pot_Trim!BT12,0)</f>
        <v>0</v>
      </c>
      <c r="BU39" s="47">
        <f>IF(PLANEL_Pot_Trim!BU12&lt;&gt;0,BU13/PLANEL_Pot_Trim!BU12,0)</f>
        <v>0</v>
      </c>
      <c r="BV39" s="47">
        <f>IF(PLANEL_Pot_Trim!BV12&lt;&gt;0,BV13/PLANEL_Pot_Trim!BV12,0)</f>
        <v>0</v>
      </c>
      <c r="BW39" s="47">
        <f>IF(PLANEL_Pot_Trim!BW12&lt;&gt;0,BW13/PLANEL_Pot_Trim!BW12,0)</f>
        <v>0</v>
      </c>
      <c r="BX39" s="47">
        <f>IF(PLANEL_Pot_Trim!BX12&lt;&gt;0,BX13/PLANEL_Pot_Trim!BX12,0)</f>
        <v>0</v>
      </c>
      <c r="BY39" s="47">
        <f>IF(PLANEL_Pot_Trim!BY12&lt;&gt;0,BY13/PLANEL_Pot_Trim!BY12,0)</f>
        <v>0</v>
      </c>
      <c r="BZ39" s="47">
        <f>IF(PLANEL_Pot_Trim!BZ12&lt;&gt;0,BZ13/PLANEL_Pot_Trim!BZ12,0)</f>
        <v>0</v>
      </c>
      <c r="CA39" s="47">
        <f>IF(PLANEL_Pot_Trim!CA12&lt;&gt;0,CA13/PLANEL_Pot_Trim!CA12,0)</f>
        <v>0</v>
      </c>
      <c r="CB39" s="47">
        <f>IF(PLANEL_Pot_Trim!CB12&lt;&gt;0,CB13/PLANEL_Pot_Trim!CB12,0)</f>
        <v>0</v>
      </c>
      <c r="CC39" s="47">
        <f>IF(PLANEL_Pot_Trim!CC12&lt;&gt;0,CC13/PLANEL_Pot_Trim!CC12,0)</f>
        <v>0</v>
      </c>
      <c r="CD39" s="47">
        <f>IF(PLANEL_Pot_Trim!CD12&lt;&gt;0,CD13/PLANEL_Pot_Trim!CD12,0)</f>
        <v>0</v>
      </c>
      <c r="CE39" s="47">
        <f>IF(PLANEL_Pot_Trim!CE12&lt;&gt;0,CE13/PLANEL_Pot_Trim!CE12,0)</f>
        <v>0</v>
      </c>
      <c r="CF39" s="47">
        <f>IF(PLANEL_Pot_Trim!CF12&lt;&gt;0,CF13/PLANEL_Pot_Trim!CF12,0)</f>
        <v>0</v>
      </c>
      <c r="CG39" s="47">
        <f>IF(PLANEL_Pot_Trim!CG12&lt;&gt;0,CG13/PLANEL_Pot_Trim!CG12,0)</f>
        <v>0</v>
      </c>
      <c r="CH39" s="47">
        <f>IF(PLANEL_Pot_Trim!CH12&lt;&gt;0,CH13/PLANEL_Pot_Trim!CH12,0)</f>
        <v>0</v>
      </c>
      <c r="CI39" s="47">
        <f>IF(PLANEL_Pot_Trim!CI12&lt;&gt;0,CI13/PLANEL_Pot_Trim!CI12,0)</f>
        <v>0</v>
      </c>
      <c r="CJ39" s="47">
        <f>IF(PLANEL_Pot_Trim!CJ12&lt;&gt;0,CJ13/PLANEL_Pot_Trim!CJ12,0)</f>
        <v>0</v>
      </c>
      <c r="CK39" s="47">
        <f>IF(PLANEL_Pot_Trim!CK12&lt;&gt;0,CK13/PLANEL_Pot_Trim!CK12,0)</f>
        <v>0</v>
      </c>
      <c r="CL39" s="47">
        <f>IF(PLANEL_Pot_Trim!CL12&lt;&gt;0,CL13/PLANEL_Pot_Trim!CL12,0)</f>
        <v>0</v>
      </c>
      <c r="CM39" s="47">
        <f>IF(PLANEL_Pot_Trim!CM12&lt;&gt;0,CM13/PLANEL_Pot_Trim!CM12,0)</f>
        <v>0</v>
      </c>
      <c r="CN39" s="47">
        <f>IF(PLANEL_Pot_Trim!CN12&lt;&gt;0,CN13/PLANEL_Pot_Trim!CN12,0)</f>
        <v>0</v>
      </c>
      <c r="CO39" s="47">
        <f>IF(PLANEL_Pot_Trim!CO12&lt;&gt;0,CO13/PLANEL_Pot_Trim!CO12,0)</f>
        <v>0</v>
      </c>
      <c r="CP39" s="47">
        <f>IF(PLANEL_Pot_Trim!CP12&lt;&gt;0,CP13/PLANEL_Pot_Trim!CP12,0)</f>
        <v>0</v>
      </c>
      <c r="CQ39" s="47">
        <f>IF(PLANEL_Pot_Trim!CQ12&lt;&gt;0,CQ13/PLANEL_Pot_Trim!CQ12,0)</f>
        <v>0</v>
      </c>
      <c r="CR39" s="47">
        <f>IF(PLANEL_Pot_Trim!CR12&lt;&gt;0,CR13/PLANEL_Pot_Trim!CR12,0)</f>
        <v>0</v>
      </c>
      <c r="CS39" s="47">
        <f>IF(PLANEL_Pot_Trim!CS12&lt;&gt;0,CS13/PLANEL_Pot_Trim!CS12,0)</f>
        <v>0</v>
      </c>
      <c r="CT39" s="47">
        <f>IF(PLANEL_Pot_Trim!CT12&lt;&gt;0,CT13/PLANEL_Pot_Trim!CT12,0)</f>
        <v>0</v>
      </c>
      <c r="CU39" s="47">
        <f>IF(PLANEL_Pot_Trim!CU12&lt;&gt;0,CU13/PLANEL_Pot_Trim!CU12,0)</f>
        <v>0</v>
      </c>
      <c r="CV39" s="47">
        <f>IF(PLANEL_Pot_Trim!CV12&lt;&gt;0,CV13/PLANEL_Pot_Trim!CV12,0)</f>
        <v>0</v>
      </c>
      <c r="CW39" s="47">
        <f>IF(PLANEL_Pot_Trim!CW12&lt;&gt;0,CW13/PLANEL_Pot_Trim!CW12,0)</f>
        <v>0</v>
      </c>
      <c r="CX39" s="47">
        <f>IF(PLANEL_Pot_Trim!CX12&lt;&gt;0,CX13/PLANEL_Pot_Trim!CX12,0)</f>
        <v>0</v>
      </c>
      <c r="CY39" s="77">
        <f>IF(PLANEL_Pot_Trim!CY12&lt;&gt;0,CY13/PLANEL_Pot_Trim!CY12,0)</f>
        <v>0</v>
      </c>
      <c r="CZ39" s="77">
        <f>IF(PLANEL_Pot_Trim!CZ12&lt;&gt;0,CZ13/PLANEL_Pot_Trim!CZ12,0)</f>
        <v>0</v>
      </c>
      <c r="DA39" s="77">
        <f>IF(PLANEL_Pot_Trim!DA12&lt;&gt;0,DA13/PLANEL_Pot_Trim!DA12,0)</f>
        <v>0</v>
      </c>
      <c r="DB39" s="77">
        <f>IF(PLANEL_Pot_Trim!DB12&lt;&gt;0,DB13/PLANEL_Pot_Trim!DB12,0)</f>
        <v>0</v>
      </c>
      <c r="DC39" s="47">
        <f>IF(PLANEL_Pot_Trim!DC12&lt;&gt;0,DC13/PLANEL_Pot_Trim!DC12,0)</f>
        <v>0</v>
      </c>
      <c r="DD39" s="47">
        <f>IF(PLANEL_Pot_Trim!DD12&lt;&gt;0,DD13/PLANEL_Pot_Trim!DD12,0)</f>
        <v>0</v>
      </c>
      <c r="DE39" s="47">
        <f>IF(PLANEL_Pot_Trim!DE12&lt;&gt;0,DE13/PLANEL_Pot_Trim!DE12,0)</f>
        <v>0</v>
      </c>
      <c r="DF39" s="47">
        <f>IF(PLANEL_Pot_Trim!DF12&lt;&gt;0,DF13/PLANEL_Pot_Trim!DF12,0)</f>
        <v>0</v>
      </c>
      <c r="DG39" s="47">
        <f>IF(PLANEL_Pot_Trim!DG12&lt;&gt;0,DG13/PLANEL_Pot_Trim!DG12,0)</f>
        <v>0</v>
      </c>
      <c r="DH39" s="47">
        <f>IF(PLANEL_Pot_Trim!DH12&lt;&gt;0,DH13/PLANEL_Pot_Trim!DH12,0)</f>
        <v>0</v>
      </c>
      <c r="DI39" s="47">
        <f>IF(PLANEL_Pot_Trim!DI12&lt;&gt;0,DI13/PLANEL_Pot_Trim!DI12,0)</f>
        <v>0</v>
      </c>
      <c r="DJ39" s="47">
        <f>IF(PLANEL_Pot_Trim!DJ12&lt;&gt;0,DJ13/PLANEL_Pot_Trim!DJ12,0)</f>
        <v>0</v>
      </c>
      <c r="DK39" s="47">
        <f>IF(PLANEL_Pot_Trim!DK12&lt;&gt;0,DK13/PLANEL_Pot_Trim!DK12,0)</f>
        <v>0</v>
      </c>
      <c r="DL39" s="47">
        <f>IF(PLANEL_Pot_Trim!DL12&lt;&gt;0,DL13/PLANEL_Pot_Trim!DL12,0)</f>
        <v>0</v>
      </c>
      <c r="DM39" s="47">
        <f>IF(PLANEL_Pot_Trim!DM12&lt;&gt;0,DM13/PLANEL_Pot_Trim!DM12,0)</f>
        <v>0</v>
      </c>
      <c r="DN39" s="47">
        <f>IF(PLANEL_Pot_Trim!DN12&lt;&gt;0,DN13/PLANEL_Pot_Trim!DN12,0)</f>
        <v>0</v>
      </c>
      <c r="DO39" s="47">
        <f>IF(PLANEL_Pot_Trim!DO12&lt;&gt;0,DO13/PLANEL_Pot_Trim!DO12,0)</f>
        <v>0</v>
      </c>
      <c r="DP39" s="47">
        <f>IF(PLANEL_Pot_Trim!DP12&lt;&gt;0,DP13/PLANEL_Pot_Trim!DP12,0)</f>
        <v>0</v>
      </c>
      <c r="DQ39" s="47">
        <f>IF(PLANEL_Pot_Trim!DQ12&lt;&gt;0,DQ13/PLANEL_Pot_Trim!DQ12,0)</f>
        <v>0</v>
      </c>
      <c r="DR39" s="47">
        <f>IF(PLANEL_Pot_Trim!DR12&lt;&gt;0,DR13/PLANEL_Pot_Trim!DR12,0)</f>
        <v>0</v>
      </c>
      <c r="DS39" s="47">
        <f>IF(PLANEL_Pot_Trim!DS12&lt;&gt;0,DS13/PLANEL_Pot_Trim!DS12,0)</f>
        <v>0</v>
      </c>
      <c r="DT39" s="47">
        <f>IF(PLANEL_Pot_Trim!DT12&lt;&gt;0,DT13/PLANEL_Pot_Trim!DT12,0)</f>
        <v>0</v>
      </c>
      <c r="DU39" s="47">
        <f>IF(PLANEL_Pot_Trim!DU12&lt;&gt;0,DU13/PLANEL_Pot_Trim!DU12,0)</f>
        <v>0</v>
      </c>
      <c r="DV39" s="47">
        <f>IF(PLANEL_Pot_Trim!DV12&lt;&gt;0,DV13/PLANEL_Pot_Trim!DV12,0)</f>
        <v>0</v>
      </c>
      <c r="DW39" s="47">
        <f>IF(PLANEL_Pot_Trim!DW12&lt;&gt;0,DW13/PLANEL_Pot_Trim!DW12,0)</f>
        <v>0</v>
      </c>
      <c r="DX39" s="47">
        <f>IF(PLANEL_Pot_Trim!DX12&lt;&gt;0,DX13/PLANEL_Pot_Trim!DX12,0)</f>
        <v>0</v>
      </c>
      <c r="DY39" s="47">
        <f>IF(PLANEL_Pot_Trim!DY12&lt;&gt;0,DY13/PLANEL_Pot_Trim!DY12,0)</f>
        <v>0</v>
      </c>
      <c r="DZ39" s="47">
        <f>IF(PLANEL_Pot_Trim!DZ12&lt;&gt;0,DZ13/PLANEL_Pot_Trim!DZ12,0)</f>
        <v>0</v>
      </c>
      <c r="EA39" s="47">
        <f>IF(PLANEL_Pot_Trim!EA12&lt;&gt;0,EA13/PLANEL_Pot_Trim!EA12,0)</f>
        <v>0</v>
      </c>
      <c r="EB39" s="47">
        <f>IF(PLANEL_Pot_Trim!EB12&lt;&gt;0,EB13/PLANEL_Pot_Trim!EB12,0)</f>
        <v>0</v>
      </c>
      <c r="EC39" s="47">
        <f>IF(PLANEL_Pot_Trim!EC12&lt;&gt;0,EC13/PLANEL_Pot_Trim!EC12,0)</f>
        <v>0</v>
      </c>
      <c r="ED39" s="47">
        <f>IF(PLANEL_Pot_Trim!ED12&lt;&gt;0,ED13/PLANEL_Pot_Trim!ED12,0)</f>
        <v>0</v>
      </c>
      <c r="EE39" s="47">
        <f>IF(PLANEL_Pot_Trim!EE12&lt;&gt;0,EE13/PLANEL_Pot_Trim!EE12,0)</f>
        <v>0</v>
      </c>
      <c r="EF39" s="47">
        <f>IF(PLANEL_Pot_Trim!EF12&lt;&gt;0,EF13/PLANEL_Pot_Trim!EF12,0)</f>
        <v>0</v>
      </c>
      <c r="EG39" s="47">
        <f>IF(PLANEL_Pot_Trim!EG12&lt;&gt;0,EG13/PLANEL_Pot_Trim!EG12,0)</f>
        <v>0</v>
      </c>
      <c r="EH39" s="47">
        <f>IF(PLANEL_Pot_Trim!EH12&lt;&gt;0,EH13/PLANEL_Pot_Trim!EH12,0)</f>
        <v>0</v>
      </c>
      <c r="EI39" s="47">
        <f>IF(PLANEL_Pot_Trim!EI12&lt;&gt;0,EI13/PLANEL_Pot_Trim!EI12,0)</f>
        <v>0</v>
      </c>
      <c r="EJ39" s="47">
        <f>IF(PLANEL_Pot_Trim!EJ12&lt;&gt;0,EJ13/PLANEL_Pot_Trim!EJ12,0)</f>
        <v>0</v>
      </c>
      <c r="EK39" s="47">
        <f>IF(PLANEL_Pot_Trim!EK12&lt;&gt;0,EK13/PLANEL_Pot_Trim!EK12,0)</f>
        <v>0</v>
      </c>
      <c r="EL39" s="47">
        <f>IF(PLANEL_Pot_Trim!EL12&lt;&gt;0,EL13/PLANEL_Pot_Trim!EL12,0)</f>
        <v>0</v>
      </c>
      <c r="EM39" s="47">
        <f>IF(PLANEL_Pot_Trim!EM12&lt;&gt;0,EM13/PLANEL_Pot_Trim!EM12,0)</f>
        <v>0</v>
      </c>
      <c r="EN39" s="47">
        <f>IF(PLANEL_Pot_Trim!EN12&lt;&gt;0,EN13/PLANEL_Pot_Trim!EN12,0)</f>
        <v>0</v>
      </c>
      <c r="EO39" s="47">
        <f>IF(PLANEL_Pot_Trim!EO12&lt;&gt;0,EO13/PLANEL_Pot_Trim!EO12,0)</f>
        <v>0</v>
      </c>
      <c r="EP39" s="47">
        <f>IF(PLANEL_Pot_Trim!EP12&lt;&gt;0,EP13/PLANEL_Pot_Trim!EP12,0)</f>
        <v>0</v>
      </c>
    </row>
    <row r="40" spans="2:146" x14ac:dyDescent="0.25">
      <c r="B40" s="16" t="s">
        <v>6</v>
      </c>
      <c r="C40" s="47">
        <f>IF(PLANEL_Pot_Trim!C13&lt;&gt;0,C14/PLANEL_Pot_Trim!C13,0)</f>
        <v>0</v>
      </c>
      <c r="D40" s="47">
        <f>IF(PLANEL_Pot_Trim!D13&lt;&gt;0,D14/PLANEL_Pot_Trim!D13,0)</f>
        <v>0</v>
      </c>
      <c r="E40" s="47">
        <f>IF(PLANEL_Pot_Trim!E13&lt;&gt;0,E14/PLANEL_Pot_Trim!E13,0)</f>
        <v>0</v>
      </c>
      <c r="F40" s="47">
        <f>IF(PLANEL_Pot_Trim!F13&lt;&gt;0,F14/PLANEL_Pot_Trim!F13,0)</f>
        <v>0</v>
      </c>
      <c r="G40" s="47">
        <f>IF(PLANEL_Pot_Trim!G13&lt;&gt;0,G14/PLANEL_Pot_Trim!G13,0)</f>
        <v>0</v>
      </c>
      <c r="H40" s="47">
        <f>IF(PLANEL_Pot_Trim!H13&lt;&gt;0,H14/PLANEL_Pot_Trim!H13,0)</f>
        <v>0</v>
      </c>
      <c r="I40" s="47">
        <f>IF(PLANEL_Pot_Trim!I13&lt;&gt;0,I14/PLANEL_Pot_Trim!I13,0)</f>
        <v>0</v>
      </c>
      <c r="J40" s="47">
        <f>IF(PLANEL_Pot_Trim!J13&lt;&gt;0,J14/PLANEL_Pot_Trim!J13,0)</f>
        <v>0</v>
      </c>
      <c r="K40" s="47">
        <f>IF(PLANEL_Pot_Trim!K13&lt;&gt;0,K14/PLANEL_Pot_Trim!K13,0)</f>
        <v>0</v>
      </c>
      <c r="L40" s="47">
        <f>IF(PLANEL_Pot_Trim!L13&lt;&gt;0,L14/PLANEL_Pot_Trim!L13,0)</f>
        <v>0</v>
      </c>
      <c r="M40" s="47">
        <f>IF(PLANEL_Pot_Trim!M13&lt;&gt;0,M14/PLANEL_Pot_Trim!M13,0)</f>
        <v>0</v>
      </c>
      <c r="N40" s="47">
        <f>IF(PLANEL_Pot_Trim!N13&lt;&gt;0,N14/PLANEL_Pot_Trim!N13,0)</f>
        <v>0</v>
      </c>
      <c r="O40" s="47">
        <f>IF(PLANEL_Pot_Trim!O13&lt;&gt;0,O14/PLANEL_Pot_Trim!O13,0)</f>
        <v>0</v>
      </c>
      <c r="P40" s="47">
        <f>IF(PLANEL_Pot_Trim!P13&lt;&gt;0,P14/PLANEL_Pot_Trim!P13,0)</f>
        <v>0</v>
      </c>
      <c r="Q40" s="47">
        <f>IF(PLANEL_Pot_Trim!Q13&lt;&gt;0,Q14/PLANEL_Pot_Trim!Q13,0)</f>
        <v>0</v>
      </c>
      <c r="R40" s="47">
        <f>IF(PLANEL_Pot_Trim!R13&lt;&gt;0,R14/PLANEL_Pot_Trim!R13,0)</f>
        <v>0</v>
      </c>
      <c r="S40" s="47">
        <f>IF(PLANEL_Pot_Trim!S13&lt;&gt;0,S14/PLANEL_Pot_Trim!S13,0)</f>
        <v>0</v>
      </c>
      <c r="T40" s="47">
        <f>IF(PLANEL_Pot_Trim!T13&lt;&gt;0,T14/PLANEL_Pot_Trim!T13,0)</f>
        <v>0</v>
      </c>
      <c r="U40" s="47">
        <f>IF(PLANEL_Pot_Trim!U13&lt;&gt;0,U14/PLANEL_Pot_Trim!U13,0)</f>
        <v>0</v>
      </c>
      <c r="V40" s="47">
        <f>IF(PLANEL_Pot_Trim!V13&lt;&gt;0,V14/PLANEL_Pot_Trim!V13,0)</f>
        <v>0</v>
      </c>
      <c r="W40" s="47">
        <f>IF(PLANEL_Pot_Trim!W13&lt;&gt;0,W14/PLANEL_Pot_Trim!W13,0)</f>
        <v>0</v>
      </c>
      <c r="X40" s="47">
        <f>IF(PLANEL_Pot_Trim!X13&lt;&gt;0,X14/PLANEL_Pot_Trim!X13,0)</f>
        <v>0</v>
      </c>
      <c r="Y40" s="47">
        <f>IF(PLANEL_Pot_Trim!Y13&lt;&gt;0,Y14/PLANEL_Pot_Trim!Y13,0)</f>
        <v>0</v>
      </c>
      <c r="Z40" s="47">
        <f>IF(PLANEL_Pot_Trim!Z13&lt;&gt;0,Z14/PLANEL_Pot_Trim!Z13,0)</f>
        <v>0</v>
      </c>
      <c r="AA40" s="47">
        <f>IF(PLANEL_Pot_Trim!AA13&lt;&gt;0,AA14/PLANEL_Pot_Trim!AA13,0)</f>
        <v>0</v>
      </c>
      <c r="AB40" s="47">
        <f>IF(PLANEL_Pot_Trim!AB13&lt;&gt;0,AB14/PLANEL_Pot_Trim!AB13,0)</f>
        <v>0</v>
      </c>
      <c r="AC40" s="47">
        <f>IF(PLANEL_Pot_Trim!AC13&lt;&gt;0,AC14/PLANEL_Pot_Trim!AC13,0)</f>
        <v>0</v>
      </c>
      <c r="AD40" s="47">
        <f>IF(PLANEL_Pot_Trim!AD13&lt;&gt;0,AD14/PLANEL_Pot_Trim!AD13,0)</f>
        <v>0</v>
      </c>
      <c r="AE40" s="47">
        <f>IF(PLANEL_Pot_Trim!AE13&lt;&gt;0,AE14/PLANEL_Pot_Trim!AE13,0)</f>
        <v>0</v>
      </c>
      <c r="AF40" s="47">
        <f>IF(PLANEL_Pot_Trim!AF13&lt;&gt;0,AF14/PLANEL_Pot_Trim!AF13,0)</f>
        <v>0</v>
      </c>
      <c r="AG40" s="47">
        <f>IF(PLANEL_Pot_Trim!AG13&lt;&gt;0,AG14/PLANEL_Pot_Trim!AG13,0)</f>
        <v>0</v>
      </c>
      <c r="AH40" s="47">
        <f>IF(PLANEL_Pot_Trim!AH13&lt;&gt;0,AH14/PLANEL_Pot_Trim!AH13,0)</f>
        <v>0</v>
      </c>
      <c r="AI40" s="47">
        <f>IF(PLANEL_Pot_Trim!AI13&lt;&gt;0,AI14/PLANEL_Pot_Trim!AI13,0)</f>
        <v>0</v>
      </c>
      <c r="AJ40" s="47">
        <f>IF(PLANEL_Pot_Trim!AJ13&lt;&gt;0,AJ14/PLANEL_Pot_Trim!AJ13,0)</f>
        <v>0</v>
      </c>
      <c r="AK40" s="47">
        <f>IF(PLANEL_Pot_Trim!AK13&lt;&gt;0,AK14/PLANEL_Pot_Trim!AK13,0)</f>
        <v>0</v>
      </c>
      <c r="AL40" s="47">
        <f>IF(PLANEL_Pot_Trim!AL13&lt;&gt;0,AL14/PLANEL_Pot_Trim!AL13,0)</f>
        <v>0</v>
      </c>
      <c r="AM40" s="47">
        <f>IF(PLANEL_Pot_Trim!AM13&lt;&gt;0,AM14/PLANEL_Pot_Trim!AM13,0)</f>
        <v>0</v>
      </c>
      <c r="AN40" s="47">
        <f>IF(PLANEL_Pot_Trim!AN13&lt;&gt;0,AN14/PLANEL_Pot_Trim!AN13,0)</f>
        <v>0</v>
      </c>
      <c r="AO40" s="47">
        <f>IF(PLANEL_Pot_Trim!AO13&lt;&gt;0,AO14/PLANEL_Pot_Trim!AO13,0)</f>
        <v>0</v>
      </c>
      <c r="AP40" s="47">
        <f>IF(PLANEL_Pot_Trim!AP13&lt;&gt;0,AP14/PLANEL_Pot_Trim!AP13,0)</f>
        <v>0</v>
      </c>
      <c r="AQ40" s="47">
        <f>IF(PLANEL_Pot_Trim!AQ13&lt;&gt;0,AQ14/PLANEL_Pot_Trim!AQ13,0)</f>
        <v>0</v>
      </c>
      <c r="AR40" s="47">
        <f>IF(PLANEL_Pot_Trim!AR13&lt;&gt;0,AR14/PLANEL_Pot_Trim!AR13,0)</f>
        <v>0</v>
      </c>
      <c r="AS40" s="47">
        <f>IF(PLANEL_Pot_Trim!AS13&lt;&gt;0,AS14/PLANEL_Pot_Trim!AS13,0)</f>
        <v>0</v>
      </c>
      <c r="AT40" s="47">
        <f>IF(PLANEL_Pot_Trim!AT13&lt;&gt;0,AT14/PLANEL_Pot_Trim!AT13,0)</f>
        <v>0</v>
      </c>
      <c r="AU40" s="47">
        <f>IF(PLANEL_Pot_Trim!AU13&lt;&gt;0,AU14/PLANEL_Pot_Trim!AU13,0)</f>
        <v>0</v>
      </c>
      <c r="AV40" s="47">
        <f>IF(PLANEL_Pot_Trim!AV13&lt;&gt;0,AV14/PLANEL_Pot_Trim!AV13,0)</f>
        <v>0</v>
      </c>
      <c r="AW40" s="47">
        <f>IF(PLANEL_Pot_Trim!AW13&lt;&gt;0,AW14/PLANEL_Pot_Trim!AW13,0)</f>
        <v>0</v>
      </c>
      <c r="AX40" s="47">
        <f>IF(PLANEL_Pot_Trim!AX13&lt;&gt;0,AX14/PLANEL_Pot_Trim!AX13,0)</f>
        <v>0</v>
      </c>
      <c r="AY40" s="47">
        <f>IF(PLANEL_Pot_Trim!AY13&lt;&gt;0,AY14/PLANEL_Pot_Trim!AY13,0)</f>
        <v>0</v>
      </c>
      <c r="AZ40" s="47">
        <f>IF(PLANEL_Pot_Trim!AZ13&lt;&gt;0,AZ14/PLANEL_Pot_Trim!AZ13,0)</f>
        <v>0</v>
      </c>
      <c r="BA40" s="47">
        <f>IF(PLANEL_Pot_Trim!BA13&lt;&gt;0,BA14/PLANEL_Pot_Trim!BA13,0)</f>
        <v>0</v>
      </c>
      <c r="BB40" s="47">
        <f>IF(PLANEL_Pot_Trim!BB13&lt;&gt;0,BB14/PLANEL_Pot_Trim!BB13,0)</f>
        <v>0</v>
      </c>
      <c r="BC40" s="47">
        <f>IF(PLANEL_Pot_Trim!BC13&lt;&gt;0,BC14/PLANEL_Pot_Trim!BC13,0)</f>
        <v>0</v>
      </c>
      <c r="BD40" s="47">
        <f>IF(PLANEL_Pot_Trim!BD13&lt;&gt;0,BD14/PLANEL_Pot_Trim!BD13,0)</f>
        <v>0</v>
      </c>
      <c r="BE40" s="47">
        <f>IF(PLANEL_Pot_Trim!BE13&lt;&gt;0,BE14/PLANEL_Pot_Trim!BE13,0)</f>
        <v>0</v>
      </c>
      <c r="BF40" s="47">
        <f>IF(PLANEL_Pot_Trim!BF13&lt;&gt;0,BF14/PLANEL_Pot_Trim!BF13,0)</f>
        <v>0</v>
      </c>
      <c r="BG40" s="47">
        <f>IF(PLANEL_Pot_Trim!BG13&lt;&gt;0,BG14/PLANEL_Pot_Trim!BG13,0)</f>
        <v>0</v>
      </c>
      <c r="BH40" s="47">
        <f>IF(PLANEL_Pot_Trim!BH13&lt;&gt;0,BH14/PLANEL_Pot_Trim!BH13,0)</f>
        <v>0</v>
      </c>
      <c r="BI40" s="47">
        <f>IF(PLANEL_Pot_Trim!BI13&lt;&gt;0,BI14/PLANEL_Pot_Trim!BI13,0)</f>
        <v>0</v>
      </c>
      <c r="BJ40" s="47">
        <f>IF(PLANEL_Pot_Trim!BJ13&lt;&gt;0,BJ14/PLANEL_Pot_Trim!BJ13,0)</f>
        <v>0</v>
      </c>
      <c r="BK40" s="47">
        <f>IF(PLANEL_Pot_Trim!BK13&lt;&gt;0,BK14/PLANEL_Pot_Trim!BK13,0)</f>
        <v>0</v>
      </c>
      <c r="BL40" s="47">
        <f>IF(PLANEL_Pot_Trim!BL13&lt;&gt;0,BL14/PLANEL_Pot_Trim!BL13,0)</f>
        <v>0</v>
      </c>
      <c r="BM40" s="47">
        <f>IF(PLANEL_Pot_Trim!BM13&lt;&gt;0,BM14/PLANEL_Pot_Trim!BM13,0)</f>
        <v>0</v>
      </c>
      <c r="BN40" s="47">
        <f>IF(PLANEL_Pot_Trim!BN13&lt;&gt;0,BN14/PLANEL_Pot_Trim!BN13,0)</f>
        <v>0</v>
      </c>
      <c r="BO40" s="47">
        <f>IF(PLANEL_Pot_Trim!BO13&lt;&gt;0,BO14/PLANEL_Pot_Trim!BO13,0)</f>
        <v>0</v>
      </c>
      <c r="BP40" s="47">
        <f>IF(PLANEL_Pot_Trim!BP13&lt;&gt;0,BP14/PLANEL_Pot_Trim!BP13,0)</f>
        <v>0</v>
      </c>
      <c r="BQ40" s="47">
        <f>IF(PLANEL_Pot_Trim!BQ13&lt;&gt;0,BQ14/PLANEL_Pot_Trim!BQ13,0)</f>
        <v>0</v>
      </c>
      <c r="BR40" s="47">
        <f>IF(PLANEL_Pot_Trim!BR13&lt;&gt;0,BR14/PLANEL_Pot_Trim!BR13,0)</f>
        <v>0</v>
      </c>
      <c r="BS40" s="47">
        <f>IF(PLANEL_Pot_Trim!BS13&lt;&gt;0,BS14/PLANEL_Pot_Trim!BS13,0)</f>
        <v>0</v>
      </c>
      <c r="BT40" s="47">
        <f>IF(PLANEL_Pot_Trim!BT13&lt;&gt;0,BT14/PLANEL_Pot_Trim!BT13,0)</f>
        <v>0</v>
      </c>
      <c r="BU40" s="47">
        <f>IF(PLANEL_Pot_Trim!BU13&lt;&gt;0,BU14/PLANEL_Pot_Trim!BU13,0)</f>
        <v>0</v>
      </c>
      <c r="BV40" s="47">
        <f>IF(PLANEL_Pot_Trim!BV13&lt;&gt;0,BV14/PLANEL_Pot_Trim!BV13,0)</f>
        <v>0</v>
      </c>
      <c r="BW40" s="47">
        <f>IF(PLANEL_Pot_Trim!BW13&lt;&gt;0,BW14/PLANEL_Pot_Trim!BW13,0)</f>
        <v>0</v>
      </c>
      <c r="BX40" s="47">
        <f>IF(PLANEL_Pot_Trim!BX13&lt;&gt;0,BX14/PLANEL_Pot_Trim!BX13,0)</f>
        <v>0</v>
      </c>
      <c r="BY40" s="47">
        <f>IF(PLANEL_Pot_Trim!BY13&lt;&gt;0,BY14/PLANEL_Pot_Trim!BY13,0)</f>
        <v>0</v>
      </c>
      <c r="BZ40" s="47">
        <f>IF(PLANEL_Pot_Trim!BZ13&lt;&gt;0,BZ14/PLANEL_Pot_Trim!BZ13,0)</f>
        <v>0</v>
      </c>
      <c r="CA40" s="47">
        <f>IF(PLANEL_Pot_Trim!CA13&lt;&gt;0,CA14/PLANEL_Pot_Trim!CA13,0)</f>
        <v>0</v>
      </c>
      <c r="CB40" s="47">
        <f>IF(PLANEL_Pot_Trim!CB13&lt;&gt;0,CB14/PLANEL_Pot_Trim!CB13,0)</f>
        <v>0</v>
      </c>
      <c r="CC40" s="47">
        <f>IF(PLANEL_Pot_Trim!CC13&lt;&gt;0,CC14/PLANEL_Pot_Trim!CC13,0)</f>
        <v>0</v>
      </c>
      <c r="CD40" s="47">
        <f>IF(PLANEL_Pot_Trim!CD13&lt;&gt;0,CD14/PLANEL_Pot_Trim!CD13,0)</f>
        <v>0</v>
      </c>
      <c r="CE40" s="47">
        <f>IF(PLANEL_Pot_Trim!CE13&lt;&gt;0,CE14/PLANEL_Pot_Trim!CE13,0)</f>
        <v>0</v>
      </c>
      <c r="CF40" s="47">
        <f>IF(PLANEL_Pot_Trim!CF13&lt;&gt;0,CF14/PLANEL_Pot_Trim!CF13,0)</f>
        <v>0</v>
      </c>
      <c r="CG40" s="47">
        <f>IF(PLANEL_Pot_Trim!CG13&lt;&gt;0,CG14/PLANEL_Pot_Trim!CG13,0)</f>
        <v>0</v>
      </c>
      <c r="CH40" s="47">
        <f>IF(PLANEL_Pot_Trim!CH13&lt;&gt;0,CH14/PLANEL_Pot_Trim!CH13,0)</f>
        <v>0</v>
      </c>
      <c r="CI40" s="47">
        <f>IF(PLANEL_Pot_Trim!CI13&lt;&gt;0,CI14/PLANEL_Pot_Trim!CI13,0)</f>
        <v>0</v>
      </c>
      <c r="CJ40" s="47">
        <f>IF(PLANEL_Pot_Trim!CJ13&lt;&gt;0,CJ14/PLANEL_Pot_Trim!CJ13,0)</f>
        <v>0</v>
      </c>
      <c r="CK40" s="47">
        <f>IF(PLANEL_Pot_Trim!CK13&lt;&gt;0,CK14/PLANEL_Pot_Trim!CK13,0)</f>
        <v>0</v>
      </c>
      <c r="CL40" s="47">
        <f>IF(PLANEL_Pot_Trim!CL13&lt;&gt;0,CL14/PLANEL_Pot_Trim!CL13,0)</f>
        <v>0</v>
      </c>
      <c r="CM40" s="47">
        <f>IF(PLANEL_Pot_Trim!CM13&lt;&gt;0,CM14/PLANEL_Pot_Trim!CM13,0)</f>
        <v>0</v>
      </c>
      <c r="CN40" s="47">
        <f>IF(PLANEL_Pot_Trim!CN13&lt;&gt;0,CN14/PLANEL_Pot_Trim!CN13,0)</f>
        <v>0</v>
      </c>
      <c r="CO40" s="47">
        <f>IF(PLANEL_Pot_Trim!CO13&lt;&gt;0,CO14/PLANEL_Pot_Trim!CO13,0)</f>
        <v>0</v>
      </c>
      <c r="CP40" s="47">
        <f>IF(PLANEL_Pot_Trim!CP13&lt;&gt;0,CP14/PLANEL_Pot_Trim!CP13,0)</f>
        <v>0</v>
      </c>
      <c r="CQ40" s="47">
        <f>IF(PLANEL_Pot_Trim!CQ13&lt;&gt;0,CQ14/PLANEL_Pot_Trim!CQ13,0)</f>
        <v>0</v>
      </c>
      <c r="CR40" s="47">
        <f>IF(PLANEL_Pot_Trim!CR13&lt;&gt;0,CR14/PLANEL_Pot_Trim!CR13,0)</f>
        <v>0</v>
      </c>
      <c r="CS40" s="47">
        <f>IF(PLANEL_Pot_Trim!CS13&lt;&gt;0,CS14/PLANEL_Pot_Trim!CS13,0)</f>
        <v>0</v>
      </c>
      <c r="CT40" s="47">
        <f>IF(PLANEL_Pot_Trim!CT13&lt;&gt;0,CT14/PLANEL_Pot_Trim!CT13,0)</f>
        <v>0</v>
      </c>
      <c r="CU40" s="47">
        <f>IF(PLANEL_Pot_Trim!CU13&lt;&gt;0,CU14/PLANEL_Pot_Trim!CU13,0)</f>
        <v>0</v>
      </c>
      <c r="CV40" s="47">
        <f>IF(PLANEL_Pot_Trim!CV13&lt;&gt;0,CV14/PLANEL_Pot_Trim!CV13,0)</f>
        <v>0</v>
      </c>
      <c r="CW40" s="47">
        <f>IF(PLANEL_Pot_Trim!CW13&lt;&gt;0,CW14/PLANEL_Pot_Trim!CW13,0)</f>
        <v>0</v>
      </c>
      <c r="CX40" s="47">
        <f>IF(PLANEL_Pot_Trim!CX13&lt;&gt;0,CX14/PLANEL_Pot_Trim!CX13,0)</f>
        <v>0</v>
      </c>
      <c r="CY40" s="77">
        <f>IF(PLANEL_Pot_Trim!CY13&lt;&gt;0,CY14/PLANEL_Pot_Trim!CY13,0)</f>
        <v>0</v>
      </c>
      <c r="CZ40" s="77">
        <f>IF(PLANEL_Pot_Trim!CZ13&lt;&gt;0,CZ14/PLANEL_Pot_Trim!CZ13,0)</f>
        <v>0</v>
      </c>
      <c r="DA40" s="77">
        <f>IF(PLANEL_Pot_Trim!DA13&lt;&gt;0,DA14/PLANEL_Pot_Trim!DA13,0)</f>
        <v>0</v>
      </c>
      <c r="DB40" s="77">
        <f>IF(PLANEL_Pot_Trim!DB13&lt;&gt;0,DB14/PLANEL_Pot_Trim!DB13,0)</f>
        <v>0</v>
      </c>
      <c r="DC40" s="47">
        <f>IF(PLANEL_Pot_Trim!DC13&lt;&gt;0,DC14/PLANEL_Pot_Trim!DC13,0)</f>
        <v>0</v>
      </c>
      <c r="DD40" s="47">
        <f>IF(PLANEL_Pot_Trim!DD13&lt;&gt;0,DD14/PLANEL_Pot_Trim!DD13,0)</f>
        <v>0</v>
      </c>
      <c r="DE40" s="47">
        <f>IF(PLANEL_Pot_Trim!DE13&lt;&gt;0,DE14/PLANEL_Pot_Trim!DE13,0)</f>
        <v>0</v>
      </c>
      <c r="DF40" s="47">
        <f>IF(PLANEL_Pot_Trim!DF13&lt;&gt;0,DF14/PLANEL_Pot_Trim!DF13,0)</f>
        <v>0</v>
      </c>
      <c r="DG40" s="47">
        <f>IF(PLANEL_Pot_Trim!DG13&lt;&gt;0,DG14/PLANEL_Pot_Trim!DG13,0)</f>
        <v>0</v>
      </c>
      <c r="DH40" s="47">
        <f>IF(PLANEL_Pot_Trim!DH13&lt;&gt;0,DH14/PLANEL_Pot_Trim!DH13,0)</f>
        <v>0</v>
      </c>
      <c r="DI40" s="47">
        <f>IF(PLANEL_Pot_Trim!DI13&lt;&gt;0,DI14/PLANEL_Pot_Trim!DI13,0)</f>
        <v>0</v>
      </c>
      <c r="DJ40" s="47">
        <f>IF(PLANEL_Pot_Trim!DJ13&lt;&gt;0,DJ14/PLANEL_Pot_Trim!DJ13,0)</f>
        <v>0</v>
      </c>
      <c r="DK40" s="47">
        <f>IF(PLANEL_Pot_Trim!DK13&lt;&gt;0,DK14/PLANEL_Pot_Trim!DK13,0)</f>
        <v>0</v>
      </c>
      <c r="DL40" s="47">
        <f>IF(PLANEL_Pot_Trim!DL13&lt;&gt;0,DL14/PLANEL_Pot_Trim!DL13,0)</f>
        <v>0</v>
      </c>
      <c r="DM40" s="47">
        <f>IF(PLANEL_Pot_Trim!DM13&lt;&gt;0,DM14/PLANEL_Pot_Trim!DM13,0)</f>
        <v>0</v>
      </c>
      <c r="DN40" s="47">
        <f>IF(PLANEL_Pot_Trim!DN13&lt;&gt;0,DN14/PLANEL_Pot_Trim!DN13,0)</f>
        <v>0</v>
      </c>
      <c r="DO40" s="47">
        <f>IF(PLANEL_Pot_Trim!DO13&lt;&gt;0,DO14/PLANEL_Pot_Trim!DO13,0)</f>
        <v>0</v>
      </c>
      <c r="DP40" s="47">
        <f>IF(PLANEL_Pot_Trim!DP13&lt;&gt;0,DP14/PLANEL_Pot_Trim!DP13,0)</f>
        <v>0</v>
      </c>
      <c r="DQ40" s="47">
        <f>IF(PLANEL_Pot_Trim!DQ13&lt;&gt;0,DQ14/PLANEL_Pot_Trim!DQ13,0)</f>
        <v>0</v>
      </c>
      <c r="DR40" s="47">
        <f>IF(PLANEL_Pot_Trim!DR13&lt;&gt;0,DR14/PLANEL_Pot_Trim!DR13,0)</f>
        <v>0</v>
      </c>
      <c r="DS40" s="47">
        <f>IF(PLANEL_Pot_Trim!DS13&lt;&gt;0,DS14/PLANEL_Pot_Trim!DS13,0)</f>
        <v>0</v>
      </c>
      <c r="DT40" s="47">
        <f>IF(PLANEL_Pot_Trim!DT13&lt;&gt;0,DT14/PLANEL_Pot_Trim!DT13,0)</f>
        <v>0</v>
      </c>
      <c r="DU40" s="47">
        <f>IF(PLANEL_Pot_Trim!DU13&lt;&gt;0,DU14/PLANEL_Pot_Trim!DU13,0)</f>
        <v>0</v>
      </c>
      <c r="DV40" s="47">
        <f>IF(PLANEL_Pot_Trim!DV13&lt;&gt;0,DV14/PLANEL_Pot_Trim!DV13,0)</f>
        <v>0</v>
      </c>
      <c r="DW40" s="47">
        <f>IF(PLANEL_Pot_Trim!DW13&lt;&gt;0,DW14/PLANEL_Pot_Trim!DW13,0)</f>
        <v>0</v>
      </c>
      <c r="DX40" s="47">
        <f>IF(PLANEL_Pot_Trim!DX13&lt;&gt;0,DX14/PLANEL_Pot_Trim!DX13,0)</f>
        <v>0</v>
      </c>
      <c r="DY40" s="47">
        <f>IF(PLANEL_Pot_Trim!DY13&lt;&gt;0,DY14/PLANEL_Pot_Trim!DY13,0)</f>
        <v>0</v>
      </c>
      <c r="DZ40" s="47">
        <f>IF(PLANEL_Pot_Trim!DZ13&lt;&gt;0,DZ14/PLANEL_Pot_Trim!DZ13,0)</f>
        <v>0</v>
      </c>
      <c r="EA40" s="47">
        <f>IF(PLANEL_Pot_Trim!EA13&lt;&gt;0,EA14/PLANEL_Pot_Trim!EA13,0)</f>
        <v>0</v>
      </c>
      <c r="EB40" s="47">
        <f>IF(PLANEL_Pot_Trim!EB13&lt;&gt;0,EB14/PLANEL_Pot_Trim!EB13,0)</f>
        <v>0</v>
      </c>
      <c r="EC40" s="47">
        <f>IF(PLANEL_Pot_Trim!EC13&lt;&gt;0,EC14/PLANEL_Pot_Trim!EC13,0)</f>
        <v>0</v>
      </c>
      <c r="ED40" s="47">
        <f>IF(PLANEL_Pot_Trim!ED13&lt;&gt;0,ED14/PLANEL_Pot_Trim!ED13,0)</f>
        <v>0</v>
      </c>
      <c r="EE40" s="47">
        <f>IF(PLANEL_Pot_Trim!EE13&lt;&gt;0,EE14/PLANEL_Pot_Trim!EE13,0)</f>
        <v>0</v>
      </c>
      <c r="EF40" s="47">
        <f>IF(PLANEL_Pot_Trim!EF13&lt;&gt;0,EF14/PLANEL_Pot_Trim!EF13,0)</f>
        <v>0</v>
      </c>
      <c r="EG40" s="47">
        <f>IF(PLANEL_Pot_Trim!EG13&lt;&gt;0,EG14/PLANEL_Pot_Trim!EG13,0)</f>
        <v>0</v>
      </c>
      <c r="EH40" s="47">
        <f>IF(PLANEL_Pot_Trim!EH13&lt;&gt;0,EH14/PLANEL_Pot_Trim!EH13,0)</f>
        <v>0</v>
      </c>
      <c r="EI40" s="47">
        <f>IF(PLANEL_Pot_Trim!EI13&lt;&gt;0,EI14/PLANEL_Pot_Trim!EI13,0)</f>
        <v>0</v>
      </c>
      <c r="EJ40" s="47">
        <f>IF(PLANEL_Pot_Trim!EJ13&lt;&gt;0,EJ14/PLANEL_Pot_Trim!EJ13,0)</f>
        <v>0</v>
      </c>
      <c r="EK40" s="47">
        <f>IF(PLANEL_Pot_Trim!EK13&lt;&gt;0,EK14/PLANEL_Pot_Trim!EK13,0)</f>
        <v>0</v>
      </c>
      <c r="EL40" s="47">
        <f>IF(PLANEL_Pot_Trim!EL13&lt;&gt;0,EL14/PLANEL_Pot_Trim!EL13,0)</f>
        <v>0</v>
      </c>
      <c r="EM40" s="47">
        <f>IF(PLANEL_Pot_Trim!EM13&lt;&gt;0,EM14/PLANEL_Pot_Trim!EM13,0)</f>
        <v>0</v>
      </c>
      <c r="EN40" s="47">
        <f>IF(PLANEL_Pot_Trim!EN13&lt;&gt;0,EN14/PLANEL_Pot_Trim!EN13,0)</f>
        <v>0</v>
      </c>
      <c r="EO40" s="47">
        <f>IF(PLANEL_Pot_Trim!EO13&lt;&gt;0,EO14/PLANEL_Pot_Trim!EO13,0)</f>
        <v>0</v>
      </c>
      <c r="EP40" s="47">
        <f>IF(PLANEL_Pot_Trim!EP13&lt;&gt;0,EP14/PLANEL_Pot_Trim!EP13,0)</f>
        <v>0</v>
      </c>
    </row>
    <row r="41" spans="2:146" x14ac:dyDescent="0.25">
      <c r="B41" s="21" t="s">
        <v>51</v>
      </c>
      <c r="C41" s="50">
        <f>IF(PLANEL_Pot_Trim!C14&lt;&gt;0,C15/PLANEL_Pot_Trim!C14,0)</f>
        <v>3.7319543782573066E-2</v>
      </c>
      <c r="D41" s="50">
        <f>IF(PLANEL_Pot_Trim!D14&lt;&gt;0,D15/PLANEL_Pot_Trim!D14,0)</f>
        <v>0.38177285420622903</v>
      </c>
      <c r="E41" s="50">
        <f>IF(PLANEL_Pot_Trim!E14&lt;&gt;0,E15/PLANEL_Pot_Trim!E14,0)</f>
        <v>0.52241801048706293</v>
      </c>
      <c r="F41" s="50">
        <f>IF(PLANEL_Pot_Trim!F14&lt;&gt;0,F15/PLANEL_Pot_Trim!F14,0)</f>
        <v>0.33291317351310623</v>
      </c>
      <c r="G41" s="50">
        <f>IF(PLANEL_Pot_Trim!G14&lt;&gt;0,G15/PLANEL_Pot_Trim!G14,0)</f>
        <v>3.7319543782013014E-2</v>
      </c>
      <c r="H41" s="50">
        <f>IF(PLANEL_Pot_Trim!H14&lt;&gt;0,H15/PLANEL_Pot_Trim!H14,0)</f>
        <v>0.38177285424221596</v>
      </c>
      <c r="I41" s="50">
        <f>IF(PLANEL_Pot_Trim!I14&lt;&gt;0,I15/PLANEL_Pot_Trim!I14,0)</f>
        <v>0.52241801047901826</v>
      </c>
      <c r="J41" s="50">
        <f>IF(PLANEL_Pot_Trim!J14&lt;&gt;0,J15/PLANEL_Pot_Trim!J14,0)</f>
        <v>0.33291317349938843</v>
      </c>
      <c r="K41" s="50">
        <f>IF(PLANEL_Pot_Trim!K14&lt;&gt;0,K15/PLANEL_Pot_Trim!K14,0)</f>
        <v>3.7319543782586721E-2</v>
      </c>
      <c r="L41" s="50">
        <f>IF(PLANEL_Pot_Trim!L14&lt;&gt;0,L15/PLANEL_Pot_Trim!L14,0)</f>
        <v>0.38177285424477836</v>
      </c>
      <c r="M41" s="50">
        <f>IF(PLANEL_Pot_Trim!M14&lt;&gt;0,M15/PLANEL_Pot_Trim!M14,0)</f>
        <v>0.52241801052062387</v>
      </c>
      <c r="N41" s="50">
        <f>IF(PLANEL_Pot_Trim!N14&lt;&gt;0,N15/PLANEL_Pot_Trim!N14,0)</f>
        <v>0.33291317351045813</v>
      </c>
      <c r="O41" s="50">
        <f>IF(PLANEL_Pot_Trim!O14&lt;&gt;0,O15/PLANEL_Pot_Trim!O14,0)</f>
        <v>3.7319543775256453E-2</v>
      </c>
      <c r="P41" s="50">
        <f>IF(PLANEL_Pot_Trim!P14&lt;&gt;0,P15/PLANEL_Pot_Trim!P14,0)</f>
        <v>0.38177285414340023</v>
      </c>
      <c r="Q41" s="50">
        <f>IF(PLANEL_Pot_Trim!Q14&lt;&gt;0,Q15/PLANEL_Pot_Trim!Q14,0)</f>
        <v>0.52241801046149028</v>
      </c>
      <c r="R41" s="50">
        <f>IF(PLANEL_Pot_Trim!R14&lt;&gt;0,R15/PLANEL_Pot_Trim!R14,0)</f>
        <v>0.33291317342836285</v>
      </c>
      <c r="S41" s="50">
        <f>IF(PLANEL_Pot_Trim!S14&lt;&gt;0,S15/PLANEL_Pot_Trim!S14,0)</f>
        <v>3.7319543775256453E-2</v>
      </c>
      <c r="T41" s="50">
        <f>IF(PLANEL_Pot_Trim!T14&lt;&gt;0,T15/PLANEL_Pot_Trim!T14,0)</f>
        <v>0.38177285414340023</v>
      </c>
      <c r="U41" s="50">
        <f>IF(PLANEL_Pot_Trim!U14&lt;&gt;0,U15/PLANEL_Pot_Trim!U14,0)</f>
        <v>0.52241801046149028</v>
      </c>
      <c r="V41" s="50">
        <f>IF(PLANEL_Pot_Trim!V14&lt;&gt;0,V15/PLANEL_Pot_Trim!V14,0)</f>
        <v>0.33291317342836285</v>
      </c>
      <c r="W41" s="50">
        <f>IF(PLANEL_Pot_Trim!W14&lt;&gt;0,W15/PLANEL_Pot_Trim!W14,0)</f>
        <v>3.7319543775256453E-2</v>
      </c>
      <c r="X41" s="50">
        <f>IF(PLANEL_Pot_Trim!X14&lt;&gt;0,X15/PLANEL_Pot_Trim!X14,0)</f>
        <v>0.38177285414340023</v>
      </c>
      <c r="Y41" s="50">
        <f>IF(PLANEL_Pot_Trim!Y14&lt;&gt;0,Y15/PLANEL_Pot_Trim!Y14,0)</f>
        <v>0.52241801046149028</v>
      </c>
      <c r="Z41" s="50">
        <f>IF(PLANEL_Pot_Trim!Z14&lt;&gt;0,Z15/PLANEL_Pot_Trim!Z14,0)</f>
        <v>0.33291317342836285</v>
      </c>
      <c r="AA41" s="50">
        <f>IF(PLANEL_Pot_Trim!AA14&lt;&gt;0,AA15/PLANEL_Pot_Trim!AA14,0)</f>
        <v>3.7319543775256453E-2</v>
      </c>
      <c r="AB41" s="50">
        <f>IF(PLANEL_Pot_Trim!AB14&lt;&gt;0,AB15/PLANEL_Pot_Trim!AB14,0)</f>
        <v>0.38177285414340023</v>
      </c>
      <c r="AC41" s="50">
        <f>IF(PLANEL_Pot_Trim!AC14&lt;&gt;0,AC15/PLANEL_Pot_Trim!AC14,0)</f>
        <v>0.52241801046149028</v>
      </c>
      <c r="AD41" s="50">
        <f>IF(PLANEL_Pot_Trim!AD14&lt;&gt;0,AD15/PLANEL_Pot_Trim!AD14,0)</f>
        <v>0.33291317342836285</v>
      </c>
      <c r="AE41" s="50">
        <f>IF(PLANEL_Pot_Trim!AE14&lt;&gt;0,AE15/PLANEL_Pot_Trim!AE14,0)</f>
        <v>3.7319543775256453E-2</v>
      </c>
      <c r="AF41" s="50">
        <f>IF(PLANEL_Pot_Trim!AF14&lt;&gt;0,AF15/PLANEL_Pot_Trim!AF14,0)</f>
        <v>0.38177285414340023</v>
      </c>
      <c r="AG41" s="50">
        <f>IF(PLANEL_Pot_Trim!AG14&lt;&gt;0,AG15/PLANEL_Pot_Trim!AG14,0)</f>
        <v>0.52241801046149028</v>
      </c>
      <c r="AH41" s="50">
        <f>IF(PLANEL_Pot_Trim!AH14&lt;&gt;0,AH15/PLANEL_Pot_Trim!AH14,0)</f>
        <v>0.33291317342836285</v>
      </c>
      <c r="AI41" s="50">
        <f>IF(PLANEL_Pot_Trim!AI14&lt;&gt;0,AI15/PLANEL_Pot_Trim!AI14,0)</f>
        <v>3.7319543775256453E-2</v>
      </c>
      <c r="AJ41" s="50">
        <f>IF(PLANEL_Pot_Trim!AJ14&lt;&gt;0,AJ15/PLANEL_Pot_Trim!AJ14,0)</f>
        <v>0.38177285414340023</v>
      </c>
      <c r="AK41" s="50">
        <f>IF(PLANEL_Pot_Trim!AK14&lt;&gt;0,AK15/PLANEL_Pot_Trim!AK14,0)</f>
        <v>0.52241801046149028</v>
      </c>
      <c r="AL41" s="50">
        <f>IF(PLANEL_Pot_Trim!AL14&lt;&gt;0,AL15/PLANEL_Pot_Trim!AL14,0)</f>
        <v>0.33291317342836285</v>
      </c>
      <c r="AM41" s="50">
        <f>IF(PLANEL_Pot_Trim!AM14&lt;&gt;0,AM15/PLANEL_Pot_Trim!AM14,0)</f>
        <v>1.4235673490955206E-2</v>
      </c>
      <c r="AN41" s="50">
        <f>IF(PLANEL_Pot_Trim!AN14&lt;&gt;0,AN15/PLANEL_Pot_Trim!AN14,0)</f>
        <v>0.14562862108829966</v>
      </c>
      <c r="AO41" s="50">
        <f>IF(PLANEL_Pot_Trim!AO14&lt;&gt;0,AO15/PLANEL_Pot_Trim!AO14,0)</f>
        <v>0.19927821906141865</v>
      </c>
      <c r="AP41" s="50">
        <f>IF(PLANEL_Pot_Trim!AP14&lt;&gt;0,AP15/PLANEL_Pot_Trim!AP14,0)</f>
        <v>0.12699092105285004</v>
      </c>
      <c r="AQ41" s="50">
        <f>IF(PLANEL_Pot_Trim!AQ14&lt;&gt;0,AQ15/PLANEL_Pot_Trim!AQ14,0)</f>
        <v>1.4235673490955206E-2</v>
      </c>
      <c r="AR41" s="50">
        <f>IF(PLANEL_Pot_Trim!AR14&lt;&gt;0,AR15/PLANEL_Pot_Trim!AR14,0)</f>
        <v>0.14562862108829966</v>
      </c>
      <c r="AS41" s="50">
        <f>IF(PLANEL_Pot_Trim!AS14&lt;&gt;0,AS15/PLANEL_Pot_Trim!AS14,0)</f>
        <v>0.19927821906141865</v>
      </c>
      <c r="AT41" s="50">
        <f>IF(PLANEL_Pot_Trim!AT14&lt;&gt;0,AT15/PLANEL_Pot_Trim!AT14,0)</f>
        <v>0.12699092105285004</v>
      </c>
      <c r="AU41" s="50">
        <f>IF(PLANEL_Pot_Trim!AU14&lt;&gt;0,AU15/PLANEL_Pot_Trim!AU14,0)</f>
        <v>1.4235673490955206E-2</v>
      </c>
      <c r="AV41" s="50">
        <f>IF(PLANEL_Pot_Trim!AV14&lt;&gt;0,AV15/PLANEL_Pot_Trim!AV14,0)</f>
        <v>0.14562862108829966</v>
      </c>
      <c r="AW41" s="50">
        <f>IF(PLANEL_Pot_Trim!AW14&lt;&gt;0,AW15/PLANEL_Pot_Trim!AW14,0)</f>
        <v>0.19927821906141865</v>
      </c>
      <c r="AX41" s="50">
        <f>IF(PLANEL_Pot_Trim!AX14&lt;&gt;0,AX15/PLANEL_Pot_Trim!AX14,0)</f>
        <v>0.12699092105285004</v>
      </c>
      <c r="AY41" s="50">
        <f>IF(PLANEL_Pot_Trim!AY14&lt;&gt;0,AY15/PLANEL_Pot_Trim!AY14,0)</f>
        <v>1.4235673490955206E-2</v>
      </c>
      <c r="AZ41" s="50">
        <f>IF(PLANEL_Pot_Trim!AZ14&lt;&gt;0,AZ15/PLANEL_Pot_Trim!AZ14,0)</f>
        <v>0.14562862108829966</v>
      </c>
      <c r="BA41" s="50">
        <f>IF(PLANEL_Pot_Trim!BA14&lt;&gt;0,BA15/PLANEL_Pot_Trim!BA14,0)</f>
        <v>0.19927821906141865</v>
      </c>
      <c r="BB41" s="50">
        <f>IF(PLANEL_Pot_Trim!BB14&lt;&gt;0,BB15/PLANEL_Pot_Trim!BB14,0)</f>
        <v>0.12699092105285004</v>
      </c>
      <c r="BC41" s="50">
        <f>IF(PLANEL_Pot_Trim!BC14&lt;&gt;0,BC15/PLANEL_Pot_Trim!BC14,0)</f>
        <v>1.4235673490955206E-2</v>
      </c>
      <c r="BD41" s="50">
        <f>IF(PLANEL_Pot_Trim!BD14&lt;&gt;0,BD15/PLANEL_Pot_Trim!BD14,0)</f>
        <v>0.14562862108829966</v>
      </c>
      <c r="BE41" s="50">
        <f>IF(PLANEL_Pot_Trim!BE14&lt;&gt;0,BE15/PLANEL_Pot_Trim!BE14,0)</f>
        <v>0.19927821906141865</v>
      </c>
      <c r="BF41" s="50">
        <f>IF(PLANEL_Pot_Trim!BF14&lt;&gt;0,BF15/PLANEL_Pot_Trim!BF14,0)</f>
        <v>0.12699092105285004</v>
      </c>
      <c r="BG41" s="50">
        <f>IF(PLANEL_Pot_Trim!BG14&lt;&gt;0,BG15/PLANEL_Pot_Trim!BG14,0)</f>
        <v>1.4235673490955206E-2</v>
      </c>
      <c r="BH41" s="50">
        <f>IF(PLANEL_Pot_Trim!BH14&lt;&gt;0,BH15/PLANEL_Pot_Trim!BH14,0)</f>
        <v>0.14562862108829966</v>
      </c>
      <c r="BI41" s="50">
        <f>IF(PLANEL_Pot_Trim!BI14&lt;&gt;0,BI15/PLANEL_Pot_Trim!BI14,0)</f>
        <v>0.19927821906141865</v>
      </c>
      <c r="BJ41" s="50">
        <f>IF(PLANEL_Pot_Trim!BJ14&lt;&gt;0,BJ15/PLANEL_Pot_Trim!BJ14,0)</f>
        <v>0.12699092105285004</v>
      </c>
      <c r="BK41" s="50">
        <f>IF(PLANEL_Pot_Trim!BK14&lt;&gt;0,BK15/PLANEL_Pot_Trim!BK14,0)</f>
        <v>1.4235673490955206E-2</v>
      </c>
      <c r="BL41" s="50">
        <f>IF(PLANEL_Pot_Trim!BL14&lt;&gt;0,BL15/PLANEL_Pot_Trim!BL14,0)</f>
        <v>0.14562862108829966</v>
      </c>
      <c r="BM41" s="50">
        <f>IF(PLANEL_Pot_Trim!BM14&lt;&gt;0,BM15/PLANEL_Pot_Trim!BM14,0)</f>
        <v>0.19927821906141865</v>
      </c>
      <c r="BN41" s="50">
        <f>IF(PLANEL_Pot_Trim!BN14&lt;&gt;0,BN15/PLANEL_Pot_Trim!BN14,0)</f>
        <v>0.12699092105285004</v>
      </c>
      <c r="BO41" s="50">
        <f>IF(PLANEL_Pot_Trim!BO14&lt;&gt;0,BO15/PLANEL_Pot_Trim!BO14,0)</f>
        <v>3.4700298273833254E-3</v>
      </c>
      <c r="BP41" s="50">
        <f>IF(PLANEL_Pot_Trim!BP14&lt;&gt;0,BP15/PLANEL_Pot_Trim!BP14,0)</f>
        <v>3.5497839931881874E-2</v>
      </c>
      <c r="BQ41" s="50">
        <f>IF(PLANEL_Pot_Trim!BQ14&lt;&gt;0,BQ15/PLANEL_Pot_Trim!BQ14,0)</f>
        <v>4.8575247579862167E-2</v>
      </c>
      <c r="BR41" s="50">
        <f>IF(PLANEL_Pot_Trim!BR14&lt;&gt;0,BR15/PLANEL_Pot_Trim!BR14,0)</f>
        <v>3.095479003309751E-2</v>
      </c>
      <c r="BS41" s="50">
        <f>IF(PLANEL_Pot_Trim!BS14&lt;&gt;0,BS15/PLANEL_Pot_Trim!BS14,0)</f>
        <v>3.4700298273833254E-3</v>
      </c>
      <c r="BT41" s="50">
        <f>IF(PLANEL_Pot_Trim!BT14&lt;&gt;0,BT15/PLANEL_Pot_Trim!BT14,0)</f>
        <v>3.5497839931881874E-2</v>
      </c>
      <c r="BU41" s="50">
        <f>IF(PLANEL_Pot_Trim!BU14&lt;&gt;0,BU15/PLANEL_Pot_Trim!BU14,0)</f>
        <v>4.8575247579862167E-2</v>
      </c>
      <c r="BV41" s="50">
        <f>IF(PLANEL_Pot_Trim!BV14&lt;&gt;0,BV15/PLANEL_Pot_Trim!BV14,0)</f>
        <v>3.095479003309751E-2</v>
      </c>
      <c r="BW41" s="50">
        <f>IF(PLANEL_Pot_Trim!BW14&lt;&gt;0,BW15/PLANEL_Pot_Trim!BW14,0)</f>
        <v>3.4700298273833254E-3</v>
      </c>
      <c r="BX41" s="50">
        <f>IF(PLANEL_Pot_Trim!BX14&lt;&gt;0,BX15/PLANEL_Pot_Trim!BX14,0)</f>
        <v>3.5497839931881874E-2</v>
      </c>
      <c r="BY41" s="50">
        <f>IF(PLANEL_Pot_Trim!BY14&lt;&gt;0,BY15/PLANEL_Pot_Trim!BY14,0)</f>
        <v>4.8575247579862167E-2</v>
      </c>
      <c r="BZ41" s="50">
        <f>IF(PLANEL_Pot_Trim!BZ14&lt;&gt;0,BZ15/PLANEL_Pot_Trim!BZ14,0)</f>
        <v>3.095479003309751E-2</v>
      </c>
      <c r="CA41" s="50">
        <f>IF(PLANEL_Pot_Trim!CA14&lt;&gt;0,CA15/PLANEL_Pot_Trim!CA14,0)</f>
        <v>3.4700298273833254E-3</v>
      </c>
      <c r="CB41" s="50">
        <f>IF(PLANEL_Pot_Trim!CB14&lt;&gt;0,CB15/PLANEL_Pot_Trim!CB14,0)</f>
        <v>3.5497839931881874E-2</v>
      </c>
      <c r="CC41" s="50">
        <f>IF(PLANEL_Pot_Trim!CC14&lt;&gt;0,CC15/PLANEL_Pot_Trim!CC14,0)</f>
        <v>4.8575247579862167E-2</v>
      </c>
      <c r="CD41" s="50">
        <f>IF(PLANEL_Pot_Trim!CD14&lt;&gt;0,CD15/PLANEL_Pot_Trim!CD14,0)</f>
        <v>3.095479003309751E-2</v>
      </c>
      <c r="CE41" s="50">
        <f>IF(PLANEL_Pot_Trim!CE14&lt;&gt;0,CE15/PLANEL_Pot_Trim!CE14,0)</f>
        <v>3.4700298273833254E-3</v>
      </c>
      <c r="CF41" s="50">
        <f>IF(PLANEL_Pot_Trim!CF14&lt;&gt;0,CF15/PLANEL_Pot_Trim!CF14,0)</f>
        <v>3.5497839931881874E-2</v>
      </c>
      <c r="CG41" s="50">
        <f>IF(PLANEL_Pot_Trim!CG14&lt;&gt;0,CG15/PLANEL_Pot_Trim!CG14,0)</f>
        <v>4.8575247579862167E-2</v>
      </c>
      <c r="CH41" s="50">
        <f>IF(PLANEL_Pot_Trim!CH14&lt;&gt;0,CH15/PLANEL_Pot_Trim!CH14,0)</f>
        <v>3.095479003309751E-2</v>
      </c>
      <c r="CI41" s="50">
        <f>IF(PLANEL_Pot_Trim!CI14&lt;&gt;0,CI15/PLANEL_Pot_Trim!CI14,0)</f>
        <v>0</v>
      </c>
      <c r="CJ41" s="50">
        <f>IF(PLANEL_Pot_Trim!CJ14&lt;&gt;0,CJ15/PLANEL_Pot_Trim!CJ14,0)</f>
        <v>0</v>
      </c>
      <c r="CK41" s="50">
        <f>IF(PLANEL_Pot_Trim!CK14&lt;&gt;0,CK15/PLANEL_Pot_Trim!CK14,0)</f>
        <v>0</v>
      </c>
      <c r="CL41" s="50">
        <f>IF(PLANEL_Pot_Trim!CL14&lt;&gt;0,CL15/PLANEL_Pot_Trim!CL14,0)</f>
        <v>0</v>
      </c>
      <c r="CM41" s="50">
        <f>IF(PLANEL_Pot_Trim!CM14&lt;&gt;0,CM15/PLANEL_Pot_Trim!CM14,0)</f>
        <v>0</v>
      </c>
      <c r="CN41" s="50">
        <f>IF(PLANEL_Pot_Trim!CN14&lt;&gt;0,CN15/PLANEL_Pot_Trim!CN14,0)</f>
        <v>0</v>
      </c>
      <c r="CO41" s="50">
        <f>IF(PLANEL_Pot_Trim!CO14&lt;&gt;0,CO15/PLANEL_Pot_Trim!CO14,0)</f>
        <v>0</v>
      </c>
      <c r="CP41" s="50">
        <f>IF(PLANEL_Pot_Trim!CP14&lt;&gt;0,CP15/PLANEL_Pot_Trim!CP14,0)</f>
        <v>0</v>
      </c>
      <c r="CQ41" s="50">
        <f>IF(PLANEL_Pot_Trim!CQ14&lt;&gt;0,CQ15/PLANEL_Pot_Trim!CQ14,0)</f>
        <v>0</v>
      </c>
      <c r="CR41" s="50">
        <f>IF(PLANEL_Pot_Trim!CR14&lt;&gt;0,CR15/PLANEL_Pot_Trim!CR14,0)</f>
        <v>0</v>
      </c>
      <c r="CS41" s="50">
        <f>IF(PLANEL_Pot_Trim!CS14&lt;&gt;0,CS15/PLANEL_Pot_Trim!CS14,0)</f>
        <v>0</v>
      </c>
      <c r="CT41" s="50">
        <f>IF(PLANEL_Pot_Trim!CT14&lt;&gt;0,CT15/PLANEL_Pot_Trim!CT14,0)</f>
        <v>0</v>
      </c>
      <c r="CU41" s="50">
        <f>IF(PLANEL_Pot_Trim!CU14&lt;&gt;0,CU15/PLANEL_Pot_Trim!CU14,0)</f>
        <v>0</v>
      </c>
      <c r="CV41" s="50">
        <f>IF(PLANEL_Pot_Trim!CV14&lt;&gt;0,CV15/PLANEL_Pot_Trim!CV14,0)</f>
        <v>0</v>
      </c>
      <c r="CW41" s="50">
        <f>IF(PLANEL_Pot_Trim!CW14&lt;&gt;0,CW15/PLANEL_Pot_Trim!CW14,0)</f>
        <v>0</v>
      </c>
      <c r="CX41" s="50">
        <f>IF(PLANEL_Pot_Trim!CX14&lt;&gt;0,CX15/PLANEL_Pot_Trim!CX14,0)</f>
        <v>0</v>
      </c>
      <c r="CY41" s="80">
        <f>IF(PLANEL_Pot_Trim!CY14&lt;&gt;0,CY15/PLANEL_Pot_Trim!CY14,0)</f>
        <v>0</v>
      </c>
      <c r="CZ41" s="80">
        <f>IF(PLANEL_Pot_Trim!CZ14&lt;&gt;0,CZ15/PLANEL_Pot_Trim!CZ14,0)</f>
        <v>0</v>
      </c>
      <c r="DA41" s="80">
        <f>IF(PLANEL_Pot_Trim!DA14&lt;&gt;0,DA15/PLANEL_Pot_Trim!DA14,0)</f>
        <v>0</v>
      </c>
      <c r="DB41" s="80">
        <f>IF(PLANEL_Pot_Trim!DB14&lt;&gt;0,DB15/PLANEL_Pot_Trim!DB14,0)</f>
        <v>0</v>
      </c>
      <c r="DC41" s="50">
        <f>IF(PLANEL_Pot_Trim!DC14&lt;&gt;0,DC15/PLANEL_Pot_Trim!DC14,0)</f>
        <v>0</v>
      </c>
      <c r="DD41" s="50">
        <f>IF(PLANEL_Pot_Trim!DD14&lt;&gt;0,DD15/PLANEL_Pot_Trim!DD14,0)</f>
        <v>0</v>
      </c>
      <c r="DE41" s="50">
        <f>IF(PLANEL_Pot_Trim!DE14&lt;&gt;0,DE15/PLANEL_Pot_Trim!DE14,0)</f>
        <v>0</v>
      </c>
      <c r="DF41" s="50">
        <f>IF(PLANEL_Pot_Trim!DF14&lt;&gt;0,DF15/PLANEL_Pot_Trim!DF14,0)</f>
        <v>0</v>
      </c>
      <c r="DG41" s="50">
        <f>IF(PLANEL_Pot_Trim!DG14&lt;&gt;0,DG15/PLANEL_Pot_Trim!DG14,0)</f>
        <v>0</v>
      </c>
      <c r="DH41" s="50">
        <f>IF(PLANEL_Pot_Trim!DH14&lt;&gt;0,DH15/PLANEL_Pot_Trim!DH14,0)</f>
        <v>0</v>
      </c>
      <c r="DI41" s="50">
        <f>IF(PLANEL_Pot_Trim!DI14&lt;&gt;0,DI15/PLANEL_Pot_Trim!DI14,0)</f>
        <v>0</v>
      </c>
      <c r="DJ41" s="50">
        <f>IF(PLANEL_Pot_Trim!DJ14&lt;&gt;0,DJ15/PLANEL_Pot_Trim!DJ14,0)</f>
        <v>0</v>
      </c>
      <c r="DK41" s="50">
        <f>IF(PLANEL_Pot_Trim!DK14&lt;&gt;0,DK15/PLANEL_Pot_Trim!DK14,0)</f>
        <v>0</v>
      </c>
      <c r="DL41" s="50">
        <f>IF(PLANEL_Pot_Trim!DL14&lt;&gt;0,DL15/PLANEL_Pot_Trim!DL14,0)</f>
        <v>0</v>
      </c>
      <c r="DM41" s="50">
        <f>IF(PLANEL_Pot_Trim!DM14&lt;&gt;0,DM15/PLANEL_Pot_Trim!DM14,0)</f>
        <v>0</v>
      </c>
      <c r="DN41" s="50">
        <f>IF(PLANEL_Pot_Trim!DN14&lt;&gt;0,DN15/PLANEL_Pot_Trim!DN14,0)</f>
        <v>0</v>
      </c>
      <c r="DO41" s="50">
        <f>IF(PLANEL_Pot_Trim!DO14&lt;&gt;0,DO15/PLANEL_Pot_Trim!DO14,0)</f>
        <v>0</v>
      </c>
      <c r="DP41" s="50">
        <f>IF(PLANEL_Pot_Trim!DP14&lt;&gt;0,DP15/PLANEL_Pot_Trim!DP14,0)</f>
        <v>0</v>
      </c>
      <c r="DQ41" s="50">
        <f>IF(PLANEL_Pot_Trim!DQ14&lt;&gt;0,DQ15/PLANEL_Pot_Trim!DQ14,0)</f>
        <v>0</v>
      </c>
      <c r="DR41" s="50">
        <f>IF(PLANEL_Pot_Trim!DR14&lt;&gt;0,DR15/PLANEL_Pot_Trim!DR14,0)</f>
        <v>0</v>
      </c>
      <c r="DS41" s="50">
        <f>IF(PLANEL_Pot_Trim!DS14&lt;&gt;0,DS15/PLANEL_Pot_Trim!DS14,0)</f>
        <v>0</v>
      </c>
      <c r="DT41" s="50">
        <f>IF(PLANEL_Pot_Trim!DT14&lt;&gt;0,DT15/PLANEL_Pot_Trim!DT14,0)</f>
        <v>0</v>
      </c>
      <c r="DU41" s="50">
        <f>IF(PLANEL_Pot_Trim!DU14&lt;&gt;0,DU15/PLANEL_Pot_Trim!DU14,0)</f>
        <v>0</v>
      </c>
      <c r="DV41" s="50">
        <f>IF(PLANEL_Pot_Trim!DV14&lt;&gt;0,DV15/PLANEL_Pot_Trim!DV14,0)</f>
        <v>0</v>
      </c>
      <c r="DW41" s="50">
        <f>IF(PLANEL_Pot_Trim!DW14&lt;&gt;0,DW15/PLANEL_Pot_Trim!DW14,0)</f>
        <v>0</v>
      </c>
      <c r="DX41" s="50">
        <f>IF(PLANEL_Pot_Trim!DX14&lt;&gt;0,DX15/PLANEL_Pot_Trim!DX14,0)</f>
        <v>0</v>
      </c>
      <c r="DY41" s="50">
        <f>IF(PLANEL_Pot_Trim!DY14&lt;&gt;0,DY15/PLANEL_Pot_Trim!DY14,0)</f>
        <v>0</v>
      </c>
      <c r="DZ41" s="50">
        <f>IF(PLANEL_Pot_Trim!DZ14&lt;&gt;0,DZ15/PLANEL_Pot_Trim!DZ14,0)</f>
        <v>0</v>
      </c>
      <c r="EA41" s="50">
        <f>IF(PLANEL_Pot_Trim!EA14&lt;&gt;0,EA15/PLANEL_Pot_Trim!EA14,0)</f>
        <v>0</v>
      </c>
      <c r="EB41" s="50">
        <f>IF(PLANEL_Pot_Trim!EB14&lt;&gt;0,EB15/PLANEL_Pot_Trim!EB14,0)</f>
        <v>0</v>
      </c>
      <c r="EC41" s="50">
        <f>IF(PLANEL_Pot_Trim!EC14&lt;&gt;0,EC15/PLANEL_Pot_Trim!EC14,0)</f>
        <v>0</v>
      </c>
      <c r="ED41" s="50">
        <f>IF(PLANEL_Pot_Trim!ED14&lt;&gt;0,ED15/PLANEL_Pot_Trim!ED14,0)</f>
        <v>0</v>
      </c>
      <c r="EE41" s="50">
        <f>IF(PLANEL_Pot_Trim!EE14&lt;&gt;0,EE15/PLANEL_Pot_Trim!EE14,0)</f>
        <v>0</v>
      </c>
      <c r="EF41" s="50">
        <f>IF(PLANEL_Pot_Trim!EF14&lt;&gt;0,EF15/PLANEL_Pot_Trim!EF14,0)</f>
        <v>0</v>
      </c>
      <c r="EG41" s="50">
        <f>IF(PLANEL_Pot_Trim!EG14&lt;&gt;0,EG15/PLANEL_Pot_Trim!EG14,0)</f>
        <v>0</v>
      </c>
      <c r="EH41" s="50">
        <f>IF(PLANEL_Pot_Trim!EH14&lt;&gt;0,EH15/PLANEL_Pot_Trim!EH14,0)</f>
        <v>0</v>
      </c>
      <c r="EI41" s="50">
        <f>IF(PLANEL_Pot_Trim!EI14&lt;&gt;0,EI15/PLANEL_Pot_Trim!EI14,0)</f>
        <v>0</v>
      </c>
      <c r="EJ41" s="50">
        <f>IF(PLANEL_Pot_Trim!EJ14&lt;&gt;0,EJ15/PLANEL_Pot_Trim!EJ14,0)</f>
        <v>0</v>
      </c>
      <c r="EK41" s="50">
        <f>IF(PLANEL_Pot_Trim!EK14&lt;&gt;0,EK15/PLANEL_Pot_Trim!EK14,0)</f>
        <v>0</v>
      </c>
      <c r="EL41" s="50">
        <f>IF(PLANEL_Pot_Trim!EL14&lt;&gt;0,EL15/PLANEL_Pot_Trim!EL14,0)</f>
        <v>0</v>
      </c>
      <c r="EM41" s="50">
        <f>IF(PLANEL_Pot_Trim!EM14&lt;&gt;0,EM15/PLANEL_Pot_Trim!EM14,0)</f>
        <v>0</v>
      </c>
      <c r="EN41" s="50">
        <f>IF(PLANEL_Pot_Trim!EN14&lt;&gt;0,EN15/PLANEL_Pot_Trim!EN14,0)</f>
        <v>0</v>
      </c>
      <c r="EO41" s="50">
        <f>IF(PLANEL_Pot_Trim!EO14&lt;&gt;0,EO15/PLANEL_Pot_Trim!EO14,0)</f>
        <v>0</v>
      </c>
      <c r="EP41" s="50">
        <f>IF(PLANEL_Pot_Trim!EP14&lt;&gt;0,EP15/PLANEL_Pot_Trim!EP14,0)</f>
        <v>0</v>
      </c>
    </row>
    <row r="42" spans="2:146" x14ac:dyDescent="0.25">
      <c r="B42" s="21" t="s">
        <v>52</v>
      </c>
      <c r="C42" s="50">
        <f>IF(PLANEL_Pot_Trim!C15&lt;&gt;0,C16/PLANEL_Pot_Trim!C15,0)</f>
        <v>0.96505478255602661</v>
      </c>
      <c r="D42" s="50">
        <f>IF(PLANEL_Pot_Trim!D15&lt;&gt;0,D16/PLANEL_Pot_Trim!D15,0)</f>
        <v>0.96505478255602661</v>
      </c>
      <c r="E42" s="50">
        <f>IF(PLANEL_Pot_Trim!E15&lt;&gt;0,E16/PLANEL_Pot_Trim!E15,0)</f>
        <v>0.96508506723198062</v>
      </c>
      <c r="F42" s="50">
        <f>IF(PLANEL_Pot_Trim!F15&lt;&gt;0,F16/PLANEL_Pot_Trim!F15,0)</f>
        <v>0.96508506723198062</v>
      </c>
      <c r="G42" s="50">
        <f>IF(PLANEL_Pot_Trim!G15&lt;&gt;0,G16/PLANEL_Pot_Trim!G15,0)</f>
        <v>0.96508506723198062</v>
      </c>
      <c r="H42" s="50">
        <f>IF(PLANEL_Pot_Trim!H15&lt;&gt;0,H16/PLANEL_Pot_Trim!H15,0)</f>
        <v>0.96508506723198062</v>
      </c>
      <c r="I42" s="50">
        <f>IF(PLANEL_Pot_Trim!I15&lt;&gt;0,I16/PLANEL_Pot_Trim!I15,0)</f>
        <v>0.96508506723198062</v>
      </c>
      <c r="J42" s="50">
        <f>IF(PLANEL_Pot_Trim!J15&lt;&gt;0,J16/PLANEL_Pot_Trim!J15,0)</f>
        <v>0.96508506723198062</v>
      </c>
      <c r="K42" s="50">
        <f>IF(PLANEL_Pot_Trim!K15&lt;&gt;0,K16/PLANEL_Pot_Trim!K15,0)</f>
        <v>0.96508506723198062</v>
      </c>
      <c r="L42" s="50">
        <f>IF(PLANEL_Pot_Trim!L15&lt;&gt;0,L16/PLANEL_Pot_Trim!L15,0)</f>
        <v>0.96508506723198062</v>
      </c>
      <c r="M42" s="50">
        <f>IF(PLANEL_Pot_Trim!M15&lt;&gt;0,M16/PLANEL_Pot_Trim!M15,0)</f>
        <v>0.96508506723198062</v>
      </c>
      <c r="N42" s="50">
        <f>IF(PLANEL_Pot_Trim!N15&lt;&gt;0,N16/PLANEL_Pot_Trim!N15,0)</f>
        <v>0.96508506723198062</v>
      </c>
      <c r="O42" s="50">
        <f>IF(PLANEL_Pot_Trim!O15&lt;&gt;0,O16/PLANEL_Pot_Trim!O15,0)</f>
        <v>0.95757496871287129</v>
      </c>
      <c r="P42" s="50">
        <f>IF(PLANEL_Pot_Trim!P15&lt;&gt;0,P16/PLANEL_Pot_Trim!P15,0)</f>
        <v>0.95757496871287129</v>
      </c>
      <c r="Q42" s="50">
        <f>IF(PLANEL_Pot_Trim!Q15&lt;&gt;0,Q16/PLANEL_Pot_Trim!Q15,0)</f>
        <v>0.95757496871287129</v>
      </c>
      <c r="R42" s="50">
        <f>IF(PLANEL_Pot_Trim!R15&lt;&gt;0,R16/PLANEL_Pot_Trim!R15,0)</f>
        <v>0.95757496871287129</v>
      </c>
      <c r="S42" s="50">
        <f>IF(PLANEL_Pot_Trim!S15&lt;&gt;0,S16/PLANEL_Pot_Trim!S15,0)</f>
        <v>0.9346358134529148</v>
      </c>
      <c r="T42" s="50">
        <f>IF(PLANEL_Pot_Trim!T15&lt;&gt;0,T16/PLANEL_Pot_Trim!T15,0)</f>
        <v>0.9346358134529148</v>
      </c>
      <c r="U42" s="50">
        <f>IF(PLANEL_Pot_Trim!U15&lt;&gt;0,U16/PLANEL_Pot_Trim!U15,0)</f>
        <v>0.9346358134529148</v>
      </c>
      <c r="V42" s="50">
        <f>IF(PLANEL_Pot_Trim!V15&lt;&gt;0,V16/PLANEL_Pot_Trim!V15,0)</f>
        <v>0.9346358134529148</v>
      </c>
      <c r="W42" s="50">
        <f>IF(PLANEL_Pot_Trim!W15&lt;&gt;0,W16/PLANEL_Pot_Trim!W15,0)</f>
        <v>0.93009199568845624</v>
      </c>
      <c r="X42" s="50">
        <f>IF(PLANEL_Pot_Trim!X15&lt;&gt;0,X16/PLANEL_Pot_Trim!X15,0)</f>
        <v>0.93009199568845624</v>
      </c>
      <c r="Y42" s="50">
        <f>IF(PLANEL_Pot_Trim!Y15&lt;&gt;0,Y16/PLANEL_Pot_Trim!Y15,0)</f>
        <v>0.93009199568845624</v>
      </c>
      <c r="Z42" s="50">
        <f>IF(PLANEL_Pot_Trim!Z15&lt;&gt;0,Z16/PLANEL_Pot_Trim!Z15,0)</f>
        <v>0.93009199568845624</v>
      </c>
      <c r="AA42" s="50">
        <f>IF(PLANEL_Pot_Trim!AA15&lt;&gt;0,AA16/PLANEL_Pot_Trim!AA15,0)</f>
        <v>0.93020520704419896</v>
      </c>
      <c r="AB42" s="50">
        <f>IF(PLANEL_Pot_Trim!AB15&lt;&gt;0,AB16/PLANEL_Pot_Trim!AB15,0)</f>
        <v>0.93020520704419896</v>
      </c>
      <c r="AC42" s="50">
        <f>IF(PLANEL_Pot_Trim!AC15&lt;&gt;0,AC16/PLANEL_Pot_Trim!AC15,0)</f>
        <v>0.93020520704419896</v>
      </c>
      <c r="AD42" s="50">
        <f>IF(PLANEL_Pot_Trim!AD15&lt;&gt;0,AD16/PLANEL_Pot_Trim!AD15,0)</f>
        <v>0.93020520704419896</v>
      </c>
      <c r="AE42" s="50">
        <f>IF(PLANEL_Pot_Trim!AE15&lt;&gt;0,AE16/PLANEL_Pot_Trim!AE15,0)</f>
        <v>0.93020520704419896</v>
      </c>
      <c r="AF42" s="50">
        <f>IF(PLANEL_Pot_Trim!AF15&lt;&gt;0,AF16/PLANEL_Pot_Trim!AF15,0)</f>
        <v>0.93020520704419896</v>
      </c>
      <c r="AG42" s="50">
        <f>IF(PLANEL_Pot_Trim!AG15&lt;&gt;0,AG16/PLANEL_Pot_Trim!AG15,0)</f>
        <v>0.93020520704419896</v>
      </c>
      <c r="AH42" s="50">
        <f>IF(PLANEL_Pot_Trim!AH15&lt;&gt;0,AH16/PLANEL_Pot_Trim!AH15,0)</f>
        <v>0.93020520704419896</v>
      </c>
      <c r="AI42" s="50">
        <f>IF(PLANEL_Pot_Trim!AI15&lt;&gt;0,AI16/PLANEL_Pot_Trim!AI15,0)</f>
        <v>0.93020520704419896</v>
      </c>
      <c r="AJ42" s="50">
        <f>IF(PLANEL_Pot_Trim!AJ15&lt;&gt;0,AJ16/PLANEL_Pot_Trim!AJ15,0)</f>
        <v>0.93020520704419896</v>
      </c>
      <c r="AK42" s="50">
        <f>IF(PLANEL_Pot_Trim!AK15&lt;&gt;0,AK16/PLANEL_Pot_Trim!AK15,0)</f>
        <v>0.93020520704419896</v>
      </c>
      <c r="AL42" s="50">
        <f>IF(PLANEL_Pot_Trim!AL15&lt;&gt;0,AL16/PLANEL_Pot_Trim!AL15,0)</f>
        <v>0.93020520704419896</v>
      </c>
      <c r="AM42" s="50">
        <f>IF(PLANEL_Pot_Trim!AM15&lt;&gt;0,AM16/PLANEL_Pot_Trim!AM15,0)</f>
        <v>0.92911393357348704</v>
      </c>
      <c r="AN42" s="50">
        <f>IF(PLANEL_Pot_Trim!AN15&lt;&gt;0,AN16/PLANEL_Pot_Trim!AN15,0)</f>
        <v>0.92911393357348704</v>
      </c>
      <c r="AO42" s="50">
        <f>IF(PLANEL_Pot_Trim!AO15&lt;&gt;0,AO16/PLANEL_Pot_Trim!AO15,0)</f>
        <v>0.92911393357348704</v>
      </c>
      <c r="AP42" s="50">
        <f>IF(PLANEL_Pot_Trim!AP15&lt;&gt;0,AP16/PLANEL_Pot_Trim!AP15,0)</f>
        <v>0.92911393357348704</v>
      </c>
      <c r="AQ42" s="50">
        <f>IF(PLANEL_Pot_Trim!AQ15&lt;&gt;0,AQ16/PLANEL_Pot_Trim!AQ15,0)</f>
        <v>0.92911393357348704</v>
      </c>
      <c r="AR42" s="50">
        <f>IF(PLANEL_Pot_Trim!AR15&lt;&gt;0,AR16/PLANEL_Pot_Trim!AR15,0)</f>
        <v>0.92911393357348704</v>
      </c>
      <c r="AS42" s="50">
        <f>IF(PLANEL_Pot_Trim!AS15&lt;&gt;0,AS16/PLANEL_Pot_Trim!AS15,0)</f>
        <v>0.92911393357348704</v>
      </c>
      <c r="AT42" s="50">
        <f>IF(PLANEL_Pot_Trim!AT15&lt;&gt;0,AT16/PLANEL_Pot_Trim!AT15,0)</f>
        <v>0.92911393357348704</v>
      </c>
      <c r="AU42" s="50">
        <f>IF(PLANEL_Pot_Trim!AU15&lt;&gt;0,AU16/PLANEL_Pot_Trim!AU15,0)</f>
        <v>0.92911393357348704</v>
      </c>
      <c r="AV42" s="50">
        <f>IF(PLANEL_Pot_Trim!AV15&lt;&gt;0,AV16/PLANEL_Pot_Trim!AV15,0)</f>
        <v>0.92911393357348704</v>
      </c>
      <c r="AW42" s="50">
        <f>IF(PLANEL_Pot_Trim!AW15&lt;&gt;0,AW16/PLANEL_Pot_Trim!AW15,0)</f>
        <v>0.92911393357348704</v>
      </c>
      <c r="AX42" s="50">
        <f>IF(PLANEL_Pot_Trim!AX15&lt;&gt;0,AX16/PLANEL_Pot_Trim!AX15,0)</f>
        <v>0.92911393357348704</v>
      </c>
      <c r="AY42" s="50">
        <f>IF(PLANEL_Pot_Trim!AY15&lt;&gt;0,AY16/PLANEL_Pot_Trim!AY15,0)</f>
        <v>0.92911393357348704</v>
      </c>
      <c r="AZ42" s="50">
        <f>IF(PLANEL_Pot_Trim!AZ15&lt;&gt;0,AZ16/PLANEL_Pot_Trim!AZ15,0)</f>
        <v>0.92911393357348704</v>
      </c>
      <c r="BA42" s="50">
        <f>IF(PLANEL_Pot_Trim!BA15&lt;&gt;0,BA16/PLANEL_Pot_Trim!BA15,0)</f>
        <v>0.92911393357348704</v>
      </c>
      <c r="BB42" s="50">
        <f>IF(PLANEL_Pot_Trim!BB15&lt;&gt;0,BB16/PLANEL_Pot_Trim!BB15,0)</f>
        <v>0.92911393357348704</v>
      </c>
      <c r="BC42" s="50">
        <f>IF(PLANEL_Pot_Trim!BC15&lt;&gt;0,BC16/PLANEL_Pot_Trim!BC15,0)</f>
        <v>0.92911393357348704</v>
      </c>
      <c r="BD42" s="50">
        <f>IF(PLANEL_Pot_Trim!BD15&lt;&gt;0,BD16/PLANEL_Pot_Trim!BD15,0)</f>
        <v>0.92911393357348704</v>
      </c>
      <c r="BE42" s="50">
        <f>IF(PLANEL_Pot_Trim!BE15&lt;&gt;0,BE16/PLANEL_Pot_Trim!BE15,0)</f>
        <v>0.92911393357348704</v>
      </c>
      <c r="BF42" s="50">
        <f>IF(PLANEL_Pot_Trim!BF15&lt;&gt;0,BF16/PLANEL_Pot_Trim!BF15,0)</f>
        <v>0.92911393357348704</v>
      </c>
      <c r="BG42" s="50">
        <f>IF(PLANEL_Pot_Trim!BG15&lt;&gt;0,BG16/PLANEL_Pot_Trim!BG15,0)</f>
        <v>0.90703306563183084</v>
      </c>
      <c r="BH42" s="50">
        <f>IF(PLANEL_Pot_Trim!BH15&lt;&gt;0,BH16/PLANEL_Pot_Trim!BH15,0)</f>
        <v>0.41715933180075193</v>
      </c>
      <c r="BI42" s="50">
        <f>IF(PLANEL_Pot_Trim!BI15&lt;&gt;0,BI16/PLANEL_Pot_Trim!BI15,0)</f>
        <v>0.42298844089481008</v>
      </c>
      <c r="BJ42" s="50">
        <f>IF(PLANEL_Pot_Trim!BJ15&lt;&gt;0,BJ16/PLANEL_Pot_Trim!BJ15,0)</f>
        <v>0.90703306563183084</v>
      </c>
      <c r="BK42" s="50">
        <f>IF(PLANEL_Pot_Trim!BK15&lt;&gt;0,BK16/PLANEL_Pot_Trim!BK15,0)</f>
        <v>0.90703306563183084</v>
      </c>
      <c r="BL42" s="50">
        <f>IF(PLANEL_Pot_Trim!BL15&lt;&gt;0,BL16/PLANEL_Pot_Trim!BL15,0)</f>
        <v>0.41715933180075193</v>
      </c>
      <c r="BM42" s="50">
        <f>IF(PLANEL_Pot_Trim!BM15&lt;&gt;0,BM16/PLANEL_Pot_Trim!BM15,0)</f>
        <v>0.42298219786757968</v>
      </c>
      <c r="BN42" s="50">
        <f>IF(PLANEL_Pot_Trim!BN15&lt;&gt;0,BN16/PLANEL_Pot_Trim!BN15,0)</f>
        <v>0.90703306563183084</v>
      </c>
      <c r="BO42" s="50">
        <f>IF(PLANEL_Pot_Trim!BO15&lt;&gt;0,BO16/PLANEL_Pot_Trim!BO15,0)</f>
        <v>0.90073191492823368</v>
      </c>
      <c r="BP42" s="50">
        <f>IF(PLANEL_Pot_Trim!BP15&lt;&gt;0,BP16/PLANEL_Pot_Trim!BP15,0)</f>
        <v>0.35855325447369046</v>
      </c>
      <c r="BQ42" s="50">
        <f>IF(PLANEL_Pot_Trim!BQ15&lt;&gt;0,BQ16/PLANEL_Pot_Trim!BQ15,0)</f>
        <v>0.35855325447369046</v>
      </c>
      <c r="BR42" s="50">
        <f>IF(PLANEL_Pot_Trim!BR15&lt;&gt;0,BR16/PLANEL_Pot_Trim!BR15,0)</f>
        <v>0.90073191492823368</v>
      </c>
      <c r="BS42" s="50">
        <f>IF(PLANEL_Pot_Trim!BS15&lt;&gt;0,BS16/PLANEL_Pot_Trim!BS15,0)</f>
        <v>0.90073191492823368</v>
      </c>
      <c r="BT42" s="50">
        <f>IF(PLANEL_Pot_Trim!BT15&lt;&gt;0,BT16/PLANEL_Pot_Trim!BT15,0)</f>
        <v>0.35855325447369046</v>
      </c>
      <c r="BU42" s="50">
        <f>IF(PLANEL_Pot_Trim!BU15&lt;&gt;0,BU16/PLANEL_Pot_Trim!BU15,0)</f>
        <v>0.35855325447369046</v>
      </c>
      <c r="BV42" s="50">
        <f>IF(PLANEL_Pot_Trim!BV15&lt;&gt;0,BV16/PLANEL_Pot_Trim!BV15,0)</f>
        <v>0.90073191492823368</v>
      </c>
      <c r="BW42" s="50">
        <f>IF(PLANEL_Pot_Trim!BW15&lt;&gt;0,BW16/PLANEL_Pot_Trim!BW15,0)</f>
        <v>0.90073191492823368</v>
      </c>
      <c r="BX42" s="50">
        <f>IF(PLANEL_Pot_Trim!BX15&lt;&gt;0,BX16/PLANEL_Pot_Trim!BX15,0)</f>
        <v>0.35855325447369046</v>
      </c>
      <c r="BY42" s="50">
        <f>IF(PLANEL_Pot_Trim!BY15&lt;&gt;0,BY16/PLANEL_Pot_Trim!BY15,0)</f>
        <v>0.35855325447369046</v>
      </c>
      <c r="BZ42" s="50">
        <f>IF(PLANEL_Pot_Trim!BZ15&lt;&gt;0,BZ16/PLANEL_Pot_Trim!BZ15,0)</f>
        <v>0.90073191492823368</v>
      </c>
      <c r="CA42" s="50">
        <f>IF(PLANEL_Pot_Trim!CA15&lt;&gt;0,CA16/PLANEL_Pot_Trim!CA15,0)</f>
        <v>0.90073191492823368</v>
      </c>
      <c r="CB42" s="50">
        <f>IF(PLANEL_Pot_Trim!CB15&lt;&gt;0,CB16/PLANEL_Pot_Trim!CB15,0)</f>
        <v>0.35855325447369046</v>
      </c>
      <c r="CC42" s="50">
        <f>IF(PLANEL_Pot_Trim!CC15&lt;&gt;0,CC16/PLANEL_Pot_Trim!CC15,0)</f>
        <v>0.35855325447369046</v>
      </c>
      <c r="CD42" s="50">
        <f>IF(PLANEL_Pot_Trim!CD15&lt;&gt;0,CD16/PLANEL_Pot_Trim!CD15,0)</f>
        <v>0.90073191492823368</v>
      </c>
      <c r="CE42" s="50">
        <f>IF(PLANEL_Pot_Trim!CE15&lt;&gt;0,CE16/PLANEL_Pot_Trim!CE15,0)</f>
        <v>0.90073191492823368</v>
      </c>
      <c r="CF42" s="50">
        <f>IF(PLANEL_Pot_Trim!CF15&lt;&gt;0,CF16/PLANEL_Pot_Trim!CF15,0)</f>
        <v>0.35855325447369046</v>
      </c>
      <c r="CG42" s="50">
        <f>IF(PLANEL_Pot_Trim!CG15&lt;&gt;0,CG16/PLANEL_Pot_Trim!CG15,0)</f>
        <v>0.35855325447369046</v>
      </c>
      <c r="CH42" s="50">
        <f>IF(PLANEL_Pot_Trim!CH15&lt;&gt;0,CH16/PLANEL_Pot_Trim!CH15,0)</f>
        <v>0.90073191492823368</v>
      </c>
      <c r="CI42" s="50">
        <f>IF(PLANEL_Pot_Trim!CI15&lt;&gt;0,CI16/PLANEL_Pot_Trim!CI15,0)</f>
        <v>0.90086086927133657</v>
      </c>
      <c r="CJ42" s="50">
        <f>IF(PLANEL_Pot_Trim!CJ15&lt;&gt;0,CJ16/PLANEL_Pot_Trim!CJ15,0)</f>
        <v>0.35713511144076032</v>
      </c>
      <c r="CK42" s="50">
        <f>IF(PLANEL_Pot_Trim!CK15&lt;&gt;0,CK16/PLANEL_Pot_Trim!CK15,0)</f>
        <v>0.35713511144076032</v>
      </c>
      <c r="CL42" s="50">
        <f>IF(PLANEL_Pot_Trim!CL15&lt;&gt;0,CL16/PLANEL_Pot_Trim!CL15,0)</f>
        <v>0.90086086927133657</v>
      </c>
      <c r="CM42" s="50">
        <f>IF(PLANEL_Pot_Trim!CM15&lt;&gt;0,CM16/PLANEL_Pot_Trim!CM15,0)</f>
        <v>0.90086086927133657</v>
      </c>
      <c r="CN42" s="50">
        <f>IF(PLANEL_Pot_Trim!CN15&lt;&gt;0,CN16/PLANEL_Pot_Trim!CN15,0)</f>
        <v>0.35713511144076032</v>
      </c>
      <c r="CO42" s="50">
        <f>IF(PLANEL_Pot_Trim!CO15&lt;&gt;0,CO16/PLANEL_Pot_Trim!CO15,0)</f>
        <v>0.35713511144076032</v>
      </c>
      <c r="CP42" s="50">
        <f>IF(PLANEL_Pot_Trim!CP15&lt;&gt;0,CP16/PLANEL_Pot_Trim!CP15,0)</f>
        <v>0.90086086927133657</v>
      </c>
      <c r="CQ42" s="50">
        <f>IF(PLANEL_Pot_Trim!CQ15&lt;&gt;0,CQ16/PLANEL_Pot_Trim!CQ15,0)</f>
        <v>0.90086086927133657</v>
      </c>
      <c r="CR42" s="50">
        <f>IF(PLANEL_Pot_Trim!CR15&lt;&gt;0,CR16/PLANEL_Pot_Trim!CR15,0)</f>
        <v>0.35713511144076032</v>
      </c>
      <c r="CS42" s="50">
        <f>IF(PLANEL_Pot_Trim!CS15&lt;&gt;0,CS16/PLANEL_Pot_Trim!CS15,0)</f>
        <v>0.33397086327959741</v>
      </c>
      <c r="CT42" s="50">
        <f>IF(PLANEL_Pot_Trim!CT15&lt;&gt;0,CT16/PLANEL_Pot_Trim!CT15,0)</f>
        <v>0.90086086927133657</v>
      </c>
      <c r="CU42" s="50">
        <f>IF(PLANEL_Pot_Trim!CU15&lt;&gt;0,CU16/PLANEL_Pot_Trim!CU15,0)</f>
        <v>0.90086086927133657</v>
      </c>
      <c r="CV42" s="50">
        <f>IF(PLANEL_Pot_Trim!CV15&lt;&gt;0,CV16/PLANEL_Pot_Trim!CV15,0)</f>
        <v>0.35713511144076032</v>
      </c>
      <c r="CW42" s="50">
        <f>IF(PLANEL_Pot_Trim!CW15&lt;&gt;0,CW16/PLANEL_Pot_Trim!CW15,0)</f>
        <v>0.30923228991255997</v>
      </c>
      <c r="CX42" s="50">
        <f>IF(PLANEL_Pot_Trim!CX15&lt;&gt;0,CX16/PLANEL_Pot_Trim!CX15,0)</f>
        <v>0.90086086927133657</v>
      </c>
      <c r="CY42" s="80">
        <f>IF(PLANEL_Pot_Trim!CY15&lt;&gt;0,CY16/PLANEL_Pot_Trim!CY15,0)</f>
        <v>0.90086086927133657</v>
      </c>
      <c r="CZ42" s="80">
        <f>IF(PLANEL_Pot_Trim!CZ15&lt;&gt;0,CZ16/PLANEL_Pot_Trim!CZ15,0)</f>
        <v>0.35713511144076032</v>
      </c>
      <c r="DA42" s="80">
        <f>IF(PLANEL_Pot_Trim!DA15&lt;&gt;0,DA16/PLANEL_Pot_Trim!DA15,0)</f>
        <v>0.30923228991255997</v>
      </c>
      <c r="DB42" s="80">
        <f>IF(PLANEL_Pot_Trim!DB15&lt;&gt;0,DB16/PLANEL_Pot_Trim!DB15,0)</f>
        <v>0.90086086927133657</v>
      </c>
      <c r="DC42" s="50">
        <f>IF(PLANEL_Pot_Trim!DC15&lt;&gt;0,DC16/PLANEL_Pot_Trim!DC15,0)</f>
        <v>0.90086086927133657</v>
      </c>
      <c r="DD42" s="50">
        <f>IF(PLANEL_Pot_Trim!DD15&lt;&gt;0,DD16/PLANEL_Pot_Trim!DD15,0)</f>
        <v>0.35713511144076032</v>
      </c>
      <c r="DE42" s="50">
        <f>IF(PLANEL_Pot_Trim!DE15&lt;&gt;0,DE16/PLANEL_Pot_Trim!DE15,0)</f>
        <v>0.30923228991255997</v>
      </c>
      <c r="DF42" s="50">
        <f>IF(PLANEL_Pot_Trim!DF15&lt;&gt;0,DF16/PLANEL_Pot_Trim!DF15,0)</f>
        <v>0.90086086927133657</v>
      </c>
      <c r="DG42" s="50">
        <f>IF(PLANEL_Pot_Trim!DG15&lt;&gt;0,DG16/PLANEL_Pot_Trim!DG15,0)</f>
        <v>0.90086086927133657</v>
      </c>
      <c r="DH42" s="50">
        <f>IF(PLANEL_Pot_Trim!DH15&lt;&gt;0,DH16/PLANEL_Pot_Trim!DH15,0)</f>
        <v>0.35713511144076032</v>
      </c>
      <c r="DI42" s="50">
        <f>IF(PLANEL_Pot_Trim!DI15&lt;&gt;0,DI16/PLANEL_Pot_Trim!DI15,0)</f>
        <v>0.30923228991255997</v>
      </c>
      <c r="DJ42" s="50">
        <f>IF(PLANEL_Pot_Trim!DJ15&lt;&gt;0,DJ16/PLANEL_Pot_Trim!DJ15,0)</f>
        <v>0.90086086927133657</v>
      </c>
      <c r="DK42" s="50">
        <f>IF(PLANEL_Pot_Trim!DK15&lt;&gt;0,DK16/PLANEL_Pot_Trim!DK15,0)</f>
        <v>0.90086086927133657</v>
      </c>
      <c r="DL42" s="50">
        <f>IF(PLANEL_Pot_Trim!DL15&lt;&gt;0,DL16/PLANEL_Pot_Trim!DL15,0)</f>
        <v>0.35713511144076032</v>
      </c>
      <c r="DM42" s="50">
        <f>IF(PLANEL_Pot_Trim!DM15&lt;&gt;0,DM16/PLANEL_Pot_Trim!DM15,0)</f>
        <v>0.30923228991255997</v>
      </c>
      <c r="DN42" s="50">
        <f>IF(PLANEL_Pot_Trim!DN15&lt;&gt;0,DN16/PLANEL_Pot_Trim!DN15,0)</f>
        <v>0.90086086927133657</v>
      </c>
      <c r="DO42" s="50">
        <f>IF(PLANEL_Pot_Trim!DO15&lt;&gt;0,DO16/PLANEL_Pot_Trim!DO15,0)</f>
        <v>0.90086086927133657</v>
      </c>
      <c r="DP42" s="50">
        <f>IF(PLANEL_Pot_Trim!DP15&lt;&gt;0,DP16/PLANEL_Pot_Trim!DP15,0)</f>
        <v>0.35713511144076032</v>
      </c>
      <c r="DQ42" s="50">
        <f>IF(PLANEL_Pot_Trim!DQ15&lt;&gt;0,DQ16/PLANEL_Pot_Trim!DQ15,0)</f>
        <v>0.30923228991255997</v>
      </c>
      <c r="DR42" s="50">
        <f>IF(PLANEL_Pot_Trim!DR15&lt;&gt;0,DR16/PLANEL_Pot_Trim!DR15,0)</f>
        <v>0.90086086927133657</v>
      </c>
      <c r="DS42" s="50">
        <f>IF(PLANEL_Pot_Trim!DS15&lt;&gt;0,DS16/PLANEL_Pot_Trim!DS15,0)</f>
        <v>0.90086086927133657</v>
      </c>
      <c r="DT42" s="50">
        <f>IF(PLANEL_Pot_Trim!DT15&lt;&gt;0,DT16/PLANEL_Pot_Trim!DT15,0)</f>
        <v>0.35713511144076032</v>
      </c>
      <c r="DU42" s="50">
        <f>IF(PLANEL_Pot_Trim!DU15&lt;&gt;0,DU16/PLANEL_Pot_Trim!DU15,0)</f>
        <v>0.30923228991255997</v>
      </c>
      <c r="DV42" s="50">
        <f>IF(PLANEL_Pot_Trim!DV15&lt;&gt;0,DV16/PLANEL_Pot_Trim!DV15,0)</f>
        <v>0.90086086927133657</v>
      </c>
      <c r="DW42" s="50">
        <f>IF(PLANEL_Pot_Trim!DW15&lt;&gt;0,DW16/PLANEL_Pot_Trim!DW15,0)</f>
        <v>0.90069500029115213</v>
      </c>
      <c r="DX42" s="50">
        <f>IF(PLANEL_Pot_Trim!DX15&lt;&gt;0,DX16/PLANEL_Pot_Trim!DX15,0)</f>
        <v>0.27020850004598562</v>
      </c>
      <c r="DY42" s="50">
        <f>IF(PLANEL_Pot_Trim!DY15&lt;&gt;0,DY16/PLANEL_Pot_Trim!DY15,0)</f>
        <v>0.27020850004598562</v>
      </c>
      <c r="DZ42" s="50">
        <f>IF(PLANEL_Pot_Trim!DZ15&lt;&gt;0,DZ16/PLANEL_Pot_Trim!DZ15,0)</f>
        <v>0.90069500029115213</v>
      </c>
      <c r="EA42" s="50">
        <f>IF(PLANEL_Pot_Trim!EA15&lt;&gt;0,EA16/PLANEL_Pot_Trim!EA15,0)</f>
        <v>0.90069500029115213</v>
      </c>
      <c r="EB42" s="50">
        <f>IF(PLANEL_Pot_Trim!EB15&lt;&gt;0,EB16/PLANEL_Pot_Trim!EB15,0)</f>
        <v>0.27020850004598562</v>
      </c>
      <c r="EC42" s="50">
        <f>IF(PLANEL_Pot_Trim!EC15&lt;&gt;0,EC16/PLANEL_Pot_Trim!EC15,0)</f>
        <v>0.27020850004598562</v>
      </c>
      <c r="ED42" s="50">
        <f>IF(PLANEL_Pot_Trim!ED15&lt;&gt;0,ED16/PLANEL_Pot_Trim!ED15,0)</f>
        <v>0.90069500029115213</v>
      </c>
      <c r="EE42" s="50">
        <f>IF(PLANEL_Pot_Trim!EE15&lt;&gt;0,EE16/PLANEL_Pot_Trim!EE15,0)</f>
        <v>0.90069500029115213</v>
      </c>
      <c r="EF42" s="50">
        <f>IF(PLANEL_Pot_Trim!EF15&lt;&gt;0,EF16/PLANEL_Pot_Trim!EF15,0)</f>
        <v>0.27020850004598562</v>
      </c>
      <c r="EG42" s="50">
        <f>IF(PLANEL_Pot_Trim!EG15&lt;&gt;0,EG16/PLANEL_Pot_Trim!EG15,0)</f>
        <v>0.27020850004598562</v>
      </c>
      <c r="EH42" s="50">
        <f>IF(PLANEL_Pot_Trim!EH15&lt;&gt;0,EH16/PLANEL_Pot_Trim!EH15,0)</f>
        <v>0.88104993367854934</v>
      </c>
      <c r="EI42" s="50">
        <f>IF(PLANEL_Pot_Trim!EI15&lt;&gt;0,EI16/PLANEL_Pot_Trim!EI15,0)</f>
        <v>0.90069500029115213</v>
      </c>
      <c r="EJ42" s="50">
        <f>IF(PLANEL_Pot_Trim!EJ15&lt;&gt;0,EJ16/PLANEL_Pot_Trim!EJ15,0)</f>
        <v>0.27020850004598562</v>
      </c>
      <c r="EK42" s="50">
        <f>IF(PLANEL_Pot_Trim!EK15&lt;&gt;0,EK16/PLANEL_Pot_Trim!EK15,0)</f>
        <v>0.27020850004598562</v>
      </c>
      <c r="EL42" s="50">
        <f>IF(PLANEL_Pot_Trim!EL15&lt;&gt;0,EL16/PLANEL_Pot_Trim!EL15,0)</f>
        <v>0.56885948033150813</v>
      </c>
      <c r="EM42" s="50">
        <f>IF(PLANEL_Pot_Trim!EM15&lt;&gt;0,EM16/PLANEL_Pot_Trim!EM15,0)</f>
        <v>0.90069500029115213</v>
      </c>
      <c r="EN42" s="50">
        <f>IF(PLANEL_Pot_Trim!EN15&lt;&gt;0,EN16/PLANEL_Pot_Trim!EN15,0)</f>
        <v>0.27020850004598562</v>
      </c>
      <c r="EO42" s="50">
        <f>IF(PLANEL_Pot_Trim!EO15&lt;&gt;0,EO16/PLANEL_Pot_Trim!EO15,0)</f>
        <v>0.27020850004598562</v>
      </c>
      <c r="EP42" s="50">
        <f>IF(PLANEL_Pot_Trim!EP15&lt;&gt;0,EP16/PLANEL_Pot_Trim!EP15,0)</f>
        <v>0.27020850004598562</v>
      </c>
    </row>
    <row r="43" spans="2:146" x14ac:dyDescent="0.25">
      <c r="B43" s="16" t="s">
        <v>7</v>
      </c>
      <c r="C43" s="47">
        <f>IF(PLANEL_Pot_Trim!C16&lt;&gt;0,C17/PLANEL_Pot_Trim!C16,0)</f>
        <v>0</v>
      </c>
      <c r="D43" s="47">
        <f>IF(PLANEL_Pot_Trim!D16&lt;&gt;0,D17/PLANEL_Pot_Trim!D16,0)</f>
        <v>0</v>
      </c>
      <c r="E43" s="47">
        <f>IF(PLANEL_Pot_Trim!E16&lt;&gt;0,E17/PLANEL_Pot_Trim!E16,0)</f>
        <v>0</v>
      </c>
      <c r="F43" s="47">
        <f>IF(PLANEL_Pot_Trim!F16&lt;&gt;0,F17/PLANEL_Pot_Trim!F16,0)</f>
        <v>0</v>
      </c>
      <c r="G43" s="47">
        <f>IF(PLANEL_Pot_Trim!G16&lt;&gt;0,G17/PLANEL_Pot_Trim!G16,0)</f>
        <v>0</v>
      </c>
      <c r="H43" s="47">
        <f>IF(PLANEL_Pot_Trim!H16&lt;&gt;0,H17/PLANEL_Pot_Trim!H16,0)</f>
        <v>0</v>
      </c>
      <c r="I43" s="47">
        <f>IF(PLANEL_Pot_Trim!I16&lt;&gt;0,I17/PLANEL_Pot_Trim!I16,0)</f>
        <v>0</v>
      </c>
      <c r="J43" s="47">
        <f>IF(PLANEL_Pot_Trim!J16&lt;&gt;0,J17/PLANEL_Pot_Trim!J16,0)</f>
        <v>0</v>
      </c>
      <c r="K43" s="47">
        <f>IF(PLANEL_Pot_Trim!K16&lt;&gt;0,K17/PLANEL_Pot_Trim!K16,0)</f>
        <v>0</v>
      </c>
      <c r="L43" s="47">
        <f>IF(PLANEL_Pot_Trim!L16&lt;&gt;0,L17/PLANEL_Pot_Trim!L16,0)</f>
        <v>0</v>
      </c>
      <c r="M43" s="47">
        <f>IF(PLANEL_Pot_Trim!M16&lt;&gt;0,M17/PLANEL_Pot_Trim!M16,0)</f>
        <v>0</v>
      </c>
      <c r="N43" s="47">
        <f>IF(PLANEL_Pot_Trim!N16&lt;&gt;0,N17/PLANEL_Pot_Trim!N16,0)</f>
        <v>0</v>
      </c>
      <c r="O43" s="47">
        <f>IF(PLANEL_Pot_Trim!O16&lt;&gt;0,O17/PLANEL_Pot_Trim!O16,0)</f>
        <v>0</v>
      </c>
      <c r="P43" s="47">
        <f>IF(PLANEL_Pot_Trim!P16&lt;&gt;0,P17/PLANEL_Pot_Trim!P16,0)</f>
        <v>0</v>
      </c>
      <c r="Q43" s="47">
        <f>IF(PLANEL_Pot_Trim!Q16&lt;&gt;0,Q17/PLANEL_Pot_Trim!Q16,0)</f>
        <v>0</v>
      </c>
      <c r="R43" s="47">
        <f>IF(PLANEL_Pot_Trim!R16&lt;&gt;0,R17/PLANEL_Pot_Trim!R16,0)</f>
        <v>0</v>
      </c>
      <c r="S43" s="47">
        <f>IF(PLANEL_Pot_Trim!S16&lt;&gt;0,S17/PLANEL_Pot_Trim!S16,0)</f>
        <v>0</v>
      </c>
      <c r="T43" s="47">
        <f>IF(PLANEL_Pot_Trim!T16&lt;&gt;0,T17/PLANEL_Pot_Trim!T16,0)</f>
        <v>0</v>
      </c>
      <c r="U43" s="47">
        <f>IF(PLANEL_Pot_Trim!U16&lt;&gt;0,U17/PLANEL_Pot_Trim!U16,0)</f>
        <v>0</v>
      </c>
      <c r="V43" s="47">
        <f>IF(PLANEL_Pot_Trim!V16&lt;&gt;0,V17/PLANEL_Pot_Trim!V16,0)</f>
        <v>0</v>
      </c>
      <c r="W43" s="47">
        <f>IF(PLANEL_Pot_Trim!W16&lt;&gt;0,W17/PLANEL_Pot_Trim!W16,0)</f>
        <v>0</v>
      </c>
      <c r="X43" s="47">
        <f>IF(PLANEL_Pot_Trim!X16&lt;&gt;0,X17/PLANEL_Pot_Trim!X16,0)</f>
        <v>0</v>
      </c>
      <c r="Y43" s="47">
        <f>IF(PLANEL_Pot_Trim!Y16&lt;&gt;0,Y17/PLANEL_Pot_Trim!Y16,0)</f>
        <v>0</v>
      </c>
      <c r="Z43" s="47">
        <f>IF(PLANEL_Pot_Trim!Z16&lt;&gt;0,Z17/PLANEL_Pot_Trim!Z16,0)</f>
        <v>0</v>
      </c>
      <c r="AA43" s="47">
        <f>IF(PLANEL_Pot_Trim!AA16&lt;&gt;0,AA17/PLANEL_Pot_Trim!AA16,0)</f>
        <v>0</v>
      </c>
      <c r="AB43" s="47">
        <f>IF(PLANEL_Pot_Trim!AB16&lt;&gt;0,AB17/PLANEL_Pot_Trim!AB16,0)</f>
        <v>0</v>
      </c>
      <c r="AC43" s="47">
        <f>IF(PLANEL_Pot_Trim!AC16&lt;&gt;0,AC17/PLANEL_Pot_Trim!AC16,0)</f>
        <v>0</v>
      </c>
      <c r="AD43" s="47">
        <f>IF(PLANEL_Pot_Trim!AD16&lt;&gt;0,AD17/PLANEL_Pot_Trim!AD16,0)</f>
        <v>0</v>
      </c>
      <c r="AE43" s="47">
        <f>IF(PLANEL_Pot_Trim!AE16&lt;&gt;0,AE17/PLANEL_Pot_Trim!AE16,0)</f>
        <v>0</v>
      </c>
      <c r="AF43" s="47">
        <f>IF(PLANEL_Pot_Trim!AF16&lt;&gt;0,AF17/PLANEL_Pot_Trim!AF16,0)</f>
        <v>0</v>
      </c>
      <c r="AG43" s="47">
        <f>IF(PLANEL_Pot_Trim!AG16&lt;&gt;0,AG17/PLANEL_Pot_Trim!AG16,0)</f>
        <v>0</v>
      </c>
      <c r="AH43" s="47">
        <f>IF(PLANEL_Pot_Trim!AH16&lt;&gt;0,AH17/PLANEL_Pot_Trim!AH16,0)</f>
        <v>0</v>
      </c>
      <c r="AI43" s="47">
        <f>IF(PLANEL_Pot_Trim!AI16&lt;&gt;0,AI17/PLANEL_Pot_Trim!AI16,0)</f>
        <v>0</v>
      </c>
      <c r="AJ43" s="47">
        <f>IF(PLANEL_Pot_Trim!AJ16&lt;&gt;0,AJ17/PLANEL_Pot_Trim!AJ16,0)</f>
        <v>0</v>
      </c>
      <c r="AK43" s="47">
        <f>IF(PLANEL_Pot_Trim!AK16&lt;&gt;0,AK17/PLANEL_Pot_Trim!AK16,0)</f>
        <v>0</v>
      </c>
      <c r="AL43" s="47">
        <f>IF(PLANEL_Pot_Trim!AL16&lt;&gt;0,AL17/PLANEL_Pot_Trim!AL16,0)</f>
        <v>0</v>
      </c>
      <c r="AM43" s="47">
        <f>IF(PLANEL_Pot_Trim!AM16&lt;&gt;0,AM17/PLANEL_Pot_Trim!AM16,0)</f>
        <v>0</v>
      </c>
      <c r="AN43" s="47">
        <f>IF(PLANEL_Pot_Trim!AN16&lt;&gt;0,AN17/PLANEL_Pot_Trim!AN16,0)</f>
        <v>0</v>
      </c>
      <c r="AO43" s="47">
        <f>IF(PLANEL_Pot_Trim!AO16&lt;&gt;0,AO17/PLANEL_Pot_Trim!AO16,0)</f>
        <v>0</v>
      </c>
      <c r="AP43" s="47">
        <f>IF(PLANEL_Pot_Trim!AP16&lt;&gt;0,AP17/PLANEL_Pot_Trim!AP16,0)</f>
        <v>0</v>
      </c>
      <c r="AQ43" s="47">
        <f>IF(PLANEL_Pot_Trim!AQ16&lt;&gt;0,AQ17/PLANEL_Pot_Trim!AQ16,0)</f>
        <v>0</v>
      </c>
      <c r="AR43" s="47">
        <f>IF(PLANEL_Pot_Trim!AR16&lt;&gt;0,AR17/PLANEL_Pot_Trim!AR16,0)</f>
        <v>0</v>
      </c>
      <c r="AS43" s="47">
        <f>IF(PLANEL_Pot_Trim!AS16&lt;&gt;0,AS17/PLANEL_Pot_Trim!AS16,0)</f>
        <v>0</v>
      </c>
      <c r="AT43" s="47">
        <f>IF(PLANEL_Pot_Trim!AT16&lt;&gt;0,AT17/PLANEL_Pot_Trim!AT16,0)</f>
        <v>0</v>
      </c>
      <c r="AU43" s="47">
        <f>IF(PLANEL_Pot_Trim!AU16&lt;&gt;0,AU17/PLANEL_Pot_Trim!AU16,0)</f>
        <v>0</v>
      </c>
      <c r="AV43" s="47">
        <f>IF(PLANEL_Pot_Trim!AV16&lt;&gt;0,AV17/PLANEL_Pot_Trim!AV16,0)</f>
        <v>0</v>
      </c>
      <c r="AW43" s="47">
        <f>IF(PLANEL_Pot_Trim!AW16&lt;&gt;0,AW17/PLANEL_Pot_Trim!AW16,0)</f>
        <v>0</v>
      </c>
      <c r="AX43" s="47">
        <f>IF(PLANEL_Pot_Trim!AX16&lt;&gt;0,AX17/PLANEL_Pot_Trim!AX16,0)</f>
        <v>0</v>
      </c>
      <c r="AY43" s="47">
        <f>IF(PLANEL_Pot_Trim!AY16&lt;&gt;0,AY17/PLANEL_Pot_Trim!AY16,0)</f>
        <v>0</v>
      </c>
      <c r="AZ43" s="47">
        <f>IF(PLANEL_Pot_Trim!AZ16&lt;&gt;0,AZ17/PLANEL_Pot_Trim!AZ16,0)</f>
        <v>0</v>
      </c>
      <c r="BA43" s="47">
        <f>IF(PLANEL_Pot_Trim!BA16&lt;&gt;0,BA17/PLANEL_Pot_Trim!BA16,0)</f>
        <v>0</v>
      </c>
      <c r="BB43" s="47">
        <f>IF(PLANEL_Pot_Trim!BB16&lt;&gt;0,BB17/PLANEL_Pot_Trim!BB16,0)</f>
        <v>0</v>
      </c>
      <c r="BC43" s="47">
        <f>IF(PLANEL_Pot_Trim!BC16&lt;&gt;0,BC17/PLANEL_Pot_Trim!BC16,0)</f>
        <v>0</v>
      </c>
      <c r="BD43" s="47">
        <f>IF(PLANEL_Pot_Trim!BD16&lt;&gt;0,BD17/PLANEL_Pot_Trim!BD16,0)</f>
        <v>0</v>
      </c>
      <c r="BE43" s="47">
        <f>IF(PLANEL_Pot_Trim!BE16&lt;&gt;0,BE17/PLANEL_Pot_Trim!BE16,0)</f>
        <v>0</v>
      </c>
      <c r="BF43" s="47">
        <f>IF(PLANEL_Pot_Trim!BF16&lt;&gt;0,BF17/PLANEL_Pot_Trim!BF16,0)</f>
        <v>0</v>
      </c>
      <c r="BG43" s="47">
        <f>IF(PLANEL_Pot_Trim!BG16&lt;&gt;0,BG17/PLANEL_Pot_Trim!BG16,0)</f>
        <v>0</v>
      </c>
      <c r="BH43" s="47">
        <f>IF(PLANEL_Pot_Trim!BH16&lt;&gt;0,BH17/PLANEL_Pot_Trim!BH16,0)</f>
        <v>0</v>
      </c>
      <c r="BI43" s="47">
        <f>IF(PLANEL_Pot_Trim!BI16&lt;&gt;0,BI17/PLANEL_Pot_Trim!BI16,0)</f>
        <v>0</v>
      </c>
      <c r="BJ43" s="47">
        <f>IF(PLANEL_Pot_Trim!BJ16&lt;&gt;0,BJ17/PLANEL_Pot_Trim!BJ16,0)</f>
        <v>0</v>
      </c>
      <c r="BK43" s="47">
        <f>IF(PLANEL_Pot_Trim!BK16&lt;&gt;0,BK17/PLANEL_Pot_Trim!BK16,0)</f>
        <v>0</v>
      </c>
      <c r="BL43" s="47">
        <f>IF(PLANEL_Pot_Trim!BL16&lt;&gt;0,BL17/PLANEL_Pot_Trim!BL16,0)</f>
        <v>0</v>
      </c>
      <c r="BM43" s="47">
        <f>IF(PLANEL_Pot_Trim!BM16&lt;&gt;0,BM17/PLANEL_Pot_Trim!BM16,0)</f>
        <v>0</v>
      </c>
      <c r="BN43" s="47">
        <f>IF(PLANEL_Pot_Trim!BN16&lt;&gt;0,BN17/PLANEL_Pot_Trim!BN16,0)</f>
        <v>0</v>
      </c>
      <c r="BO43" s="47">
        <f>IF(PLANEL_Pot_Trim!BO16&lt;&gt;0,BO17/PLANEL_Pot_Trim!BO16,0)</f>
        <v>0</v>
      </c>
      <c r="BP43" s="47">
        <f>IF(PLANEL_Pot_Trim!BP16&lt;&gt;0,BP17/PLANEL_Pot_Trim!BP16,0)</f>
        <v>0</v>
      </c>
      <c r="BQ43" s="47">
        <f>IF(PLANEL_Pot_Trim!BQ16&lt;&gt;0,BQ17/PLANEL_Pot_Trim!BQ16,0)</f>
        <v>0</v>
      </c>
      <c r="BR43" s="47">
        <f>IF(PLANEL_Pot_Trim!BR16&lt;&gt;0,BR17/PLANEL_Pot_Trim!BR16,0)</f>
        <v>0</v>
      </c>
      <c r="BS43" s="47">
        <f>IF(PLANEL_Pot_Trim!BS16&lt;&gt;0,BS17/PLANEL_Pot_Trim!BS16,0)</f>
        <v>0</v>
      </c>
      <c r="BT43" s="47">
        <f>IF(PLANEL_Pot_Trim!BT16&lt;&gt;0,BT17/PLANEL_Pot_Trim!BT16,0)</f>
        <v>0</v>
      </c>
      <c r="BU43" s="47">
        <f>IF(PLANEL_Pot_Trim!BU16&lt;&gt;0,BU17/PLANEL_Pot_Trim!BU16,0)</f>
        <v>0</v>
      </c>
      <c r="BV43" s="47">
        <f>IF(PLANEL_Pot_Trim!BV16&lt;&gt;0,BV17/PLANEL_Pot_Trim!BV16,0)</f>
        <v>0</v>
      </c>
      <c r="BW43" s="47">
        <f>IF(PLANEL_Pot_Trim!BW16&lt;&gt;0,BW17/PLANEL_Pot_Trim!BW16,0)</f>
        <v>0</v>
      </c>
      <c r="BX43" s="47">
        <f>IF(PLANEL_Pot_Trim!BX16&lt;&gt;0,BX17/PLANEL_Pot_Trim!BX16,0)</f>
        <v>0</v>
      </c>
      <c r="BY43" s="47">
        <f>IF(PLANEL_Pot_Trim!BY16&lt;&gt;0,BY17/PLANEL_Pot_Trim!BY16,0)</f>
        <v>0</v>
      </c>
      <c r="BZ43" s="47">
        <f>IF(PLANEL_Pot_Trim!BZ16&lt;&gt;0,BZ17/PLANEL_Pot_Trim!BZ16,0)</f>
        <v>0</v>
      </c>
      <c r="CA43" s="47">
        <f>IF(PLANEL_Pot_Trim!CA16&lt;&gt;0,CA17/PLANEL_Pot_Trim!CA16,0)</f>
        <v>0</v>
      </c>
      <c r="CB43" s="47">
        <f>IF(PLANEL_Pot_Trim!CB16&lt;&gt;0,CB17/PLANEL_Pot_Trim!CB16,0)</f>
        <v>0</v>
      </c>
      <c r="CC43" s="47">
        <f>IF(PLANEL_Pot_Trim!CC16&lt;&gt;0,CC17/PLANEL_Pot_Trim!CC16,0)</f>
        <v>0</v>
      </c>
      <c r="CD43" s="47">
        <f>IF(PLANEL_Pot_Trim!CD16&lt;&gt;0,CD17/PLANEL_Pot_Trim!CD16,0)</f>
        <v>0</v>
      </c>
      <c r="CE43" s="47">
        <f>IF(PLANEL_Pot_Trim!CE16&lt;&gt;0,CE17/PLANEL_Pot_Trim!CE16,0)</f>
        <v>0</v>
      </c>
      <c r="CF43" s="47">
        <f>IF(PLANEL_Pot_Trim!CF16&lt;&gt;0,CF17/PLANEL_Pot_Trim!CF16,0)</f>
        <v>0</v>
      </c>
      <c r="CG43" s="47">
        <f>IF(PLANEL_Pot_Trim!CG16&lt;&gt;0,CG17/PLANEL_Pot_Trim!CG16,0)</f>
        <v>0</v>
      </c>
      <c r="CH43" s="47">
        <f>IF(PLANEL_Pot_Trim!CH16&lt;&gt;0,CH17/PLANEL_Pot_Trim!CH16,0)</f>
        <v>0</v>
      </c>
      <c r="CI43" s="47">
        <f>IF(PLANEL_Pot_Trim!CI16&lt;&gt;0,CI17/PLANEL_Pot_Trim!CI16,0)</f>
        <v>0</v>
      </c>
      <c r="CJ43" s="47">
        <f>IF(PLANEL_Pot_Trim!CJ16&lt;&gt;0,CJ17/PLANEL_Pot_Trim!CJ16,0)</f>
        <v>0</v>
      </c>
      <c r="CK43" s="47">
        <f>IF(PLANEL_Pot_Trim!CK16&lt;&gt;0,CK17/PLANEL_Pot_Trim!CK16,0)</f>
        <v>0</v>
      </c>
      <c r="CL43" s="47">
        <f>IF(PLANEL_Pot_Trim!CL16&lt;&gt;0,CL17/PLANEL_Pot_Trim!CL16,0)</f>
        <v>0</v>
      </c>
      <c r="CM43" s="47">
        <f>IF(PLANEL_Pot_Trim!CM16&lt;&gt;0,CM17/PLANEL_Pot_Trim!CM16,0)</f>
        <v>0</v>
      </c>
      <c r="CN43" s="47">
        <f>IF(PLANEL_Pot_Trim!CN16&lt;&gt;0,CN17/PLANEL_Pot_Trim!CN16,0)</f>
        <v>0</v>
      </c>
      <c r="CO43" s="47">
        <f>IF(PLANEL_Pot_Trim!CO16&lt;&gt;0,CO17/PLANEL_Pot_Trim!CO16,0)</f>
        <v>0</v>
      </c>
      <c r="CP43" s="47">
        <f>IF(PLANEL_Pot_Trim!CP16&lt;&gt;0,CP17/PLANEL_Pot_Trim!CP16,0)</f>
        <v>0</v>
      </c>
      <c r="CQ43" s="47">
        <f>IF(PLANEL_Pot_Trim!CQ16&lt;&gt;0,CQ17/PLANEL_Pot_Trim!CQ16,0)</f>
        <v>0</v>
      </c>
      <c r="CR43" s="47">
        <f>IF(PLANEL_Pot_Trim!CR16&lt;&gt;0,CR17/PLANEL_Pot_Trim!CR16,0)</f>
        <v>0</v>
      </c>
      <c r="CS43" s="47">
        <f>IF(PLANEL_Pot_Trim!CS16&lt;&gt;0,CS17/PLANEL_Pot_Trim!CS16,0)</f>
        <v>0</v>
      </c>
      <c r="CT43" s="47">
        <f>IF(PLANEL_Pot_Trim!CT16&lt;&gt;0,CT17/PLANEL_Pot_Trim!CT16,0)</f>
        <v>0</v>
      </c>
      <c r="CU43" s="47">
        <f>IF(PLANEL_Pot_Trim!CU16&lt;&gt;0,CU17/PLANEL_Pot_Trim!CU16,0)</f>
        <v>0</v>
      </c>
      <c r="CV43" s="47">
        <f>IF(PLANEL_Pot_Trim!CV16&lt;&gt;0,CV17/PLANEL_Pot_Trim!CV16,0)</f>
        <v>0</v>
      </c>
      <c r="CW43" s="47">
        <f>IF(PLANEL_Pot_Trim!CW16&lt;&gt;0,CW17/PLANEL_Pot_Trim!CW16,0)</f>
        <v>0</v>
      </c>
      <c r="CX43" s="47">
        <f>IF(PLANEL_Pot_Trim!CX16&lt;&gt;0,CX17/PLANEL_Pot_Trim!CX16,0)</f>
        <v>0</v>
      </c>
      <c r="CY43" s="77">
        <f>IF(PLANEL_Pot_Trim!CY16&lt;&gt;0,CY17/PLANEL_Pot_Trim!CY16,0)</f>
        <v>0</v>
      </c>
      <c r="CZ43" s="77">
        <f>IF(PLANEL_Pot_Trim!CZ16&lt;&gt;0,CZ17/PLANEL_Pot_Trim!CZ16,0)</f>
        <v>0</v>
      </c>
      <c r="DA43" s="77">
        <f>IF(PLANEL_Pot_Trim!DA16&lt;&gt;0,DA17/PLANEL_Pot_Trim!DA16,0)</f>
        <v>0</v>
      </c>
      <c r="DB43" s="77">
        <f>IF(PLANEL_Pot_Trim!DB16&lt;&gt;0,DB17/PLANEL_Pot_Trim!DB16,0)</f>
        <v>0</v>
      </c>
      <c r="DC43" s="47">
        <f>IF(PLANEL_Pot_Trim!DC16&lt;&gt;0,DC17/PLANEL_Pot_Trim!DC16,0)</f>
        <v>0</v>
      </c>
      <c r="DD43" s="47">
        <f>IF(PLANEL_Pot_Trim!DD16&lt;&gt;0,DD17/PLANEL_Pot_Trim!DD16,0)</f>
        <v>0</v>
      </c>
      <c r="DE43" s="47">
        <f>IF(PLANEL_Pot_Trim!DE16&lt;&gt;0,DE17/PLANEL_Pot_Trim!DE16,0)</f>
        <v>0</v>
      </c>
      <c r="DF43" s="47">
        <f>IF(PLANEL_Pot_Trim!DF16&lt;&gt;0,DF17/PLANEL_Pot_Trim!DF16,0)</f>
        <v>0</v>
      </c>
      <c r="DG43" s="47">
        <f>IF(PLANEL_Pot_Trim!DG16&lt;&gt;0,DG17/PLANEL_Pot_Trim!DG16,0)</f>
        <v>0</v>
      </c>
      <c r="DH43" s="47">
        <f>IF(PLANEL_Pot_Trim!DH16&lt;&gt;0,DH17/PLANEL_Pot_Trim!DH16,0)</f>
        <v>0</v>
      </c>
      <c r="DI43" s="47">
        <f>IF(PLANEL_Pot_Trim!DI16&lt;&gt;0,DI17/PLANEL_Pot_Trim!DI16,0)</f>
        <v>0</v>
      </c>
      <c r="DJ43" s="47">
        <f>IF(PLANEL_Pot_Trim!DJ16&lt;&gt;0,DJ17/PLANEL_Pot_Trim!DJ16,0)</f>
        <v>0</v>
      </c>
      <c r="DK43" s="47">
        <f>IF(PLANEL_Pot_Trim!DK16&lt;&gt;0,DK17/PLANEL_Pot_Trim!DK16,0)</f>
        <v>0</v>
      </c>
      <c r="DL43" s="47">
        <f>IF(PLANEL_Pot_Trim!DL16&lt;&gt;0,DL17/PLANEL_Pot_Trim!DL16,0)</f>
        <v>0</v>
      </c>
      <c r="DM43" s="47">
        <f>IF(PLANEL_Pot_Trim!DM16&lt;&gt;0,DM17/PLANEL_Pot_Trim!DM16,0)</f>
        <v>0</v>
      </c>
      <c r="DN43" s="47">
        <f>IF(PLANEL_Pot_Trim!DN16&lt;&gt;0,DN17/PLANEL_Pot_Trim!DN16,0)</f>
        <v>0</v>
      </c>
      <c r="DO43" s="47">
        <f>IF(PLANEL_Pot_Trim!DO16&lt;&gt;0,DO17/PLANEL_Pot_Trim!DO16,0)</f>
        <v>0</v>
      </c>
      <c r="DP43" s="47">
        <f>IF(PLANEL_Pot_Trim!DP16&lt;&gt;0,DP17/PLANEL_Pot_Trim!DP16,0)</f>
        <v>0</v>
      </c>
      <c r="DQ43" s="47">
        <f>IF(PLANEL_Pot_Trim!DQ16&lt;&gt;0,DQ17/PLANEL_Pot_Trim!DQ16,0)</f>
        <v>0</v>
      </c>
      <c r="DR43" s="47">
        <f>IF(PLANEL_Pot_Trim!DR16&lt;&gt;0,DR17/PLANEL_Pot_Trim!DR16,0)</f>
        <v>0</v>
      </c>
      <c r="DS43" s="47">
        <f>IF(PLANEL_Pot_Trim!DS16&lt;&gt;0,DS17/PLANEL_Pot_Trim!DS16,0)</f>
        <v>0</v>
      </c>
      <c r="DT43" s="47">
        <f>IF(PLANEL_Pot_Trim!DT16&lt;&gt;0,DT17/PLANEL_Pot_Trim!DT16,0)</f>
        <v>0</v>
      </c>
      <c r="DU43" s="47">
        <f>IF(PLANEL_Pot_Trim!DU16&lt;&gt;0,DU17/PLANEL_Pot_Trim!DU16,0)</f>
        <v>0</v>
      </c>
      <c r="DV43" s="47">
        <f>IF(PLANEL_Pot_Trim!DV16&lt;&gt;0,DV17/PLANEL_Pot_Trim!DV16,0)</f>
        <v>0</v>
      </c>
      <c r="DW43" s="47">
        <f>IF(PLANEL_Pot_Trim!DW16&lt;&gt;0,DW17/PLANEL_Pot_Trim!DW16,0)</f>
        <v>0</v>
      </c>
      <c r="DX43" s="47">
        <f>IF(PLANEL_Pot_Trim!DX16&lt;&gt;0,DX17/PLANEL_Pot_Trim!DX16,0)</f>
        <v>0</v>
      </c>
      <c r="DY43" s="47">
        <f>IF(PLANEL_Pot_Trim!DY16&lt;&gt;0,DY17/PLANEL_Pot_Trim!DY16,0)</f>
        <v>0</v>
      </c>
      <c r="DZ43" s="47">
        <f>IF(PLANEL_Pot_Trim!DZ16&lt;&gt;0,DZ17/PLANEL_Pot_Trim!DZ16,0)</f>
        <v>0</v>
      </c>
      <c r="EA43" s="47">
        <f>IF(PLANEL_Pot_Trim!EA16&lt;&gt;0,EA17/PLANEL_Pot_Trim!EA16,0)</f>
        <v>0</v>
      </c>
      <c r="EB43" s="47">
        <f>IF(PLANEL_Pot_Trim!EB16&lt;&gt;0,EB17/PLANEL_Pot_Trim!EB16,0)</f>
        <v>0</v>
      </c>
      <c r="EC43" s="47">
        <f>IF(PLANEL_Pot_Trim!EC16&lt;&gt;0,EC17/PLANEL_Pot_Trim!EC16,0)</f>
        <v>0</v>
      </c>
      <c r="ED43" s="47">
        <f>IF(PLANEL_Pot_Trim!ED16&lt;&gt;0,ED17/PLANEL_Pot_Trim!ED16,0)</f>
        <v>0</v>
      </c>
      <c r="EE43" s="47">
        <f>IF(PLANEL_Pot_Trim!EE16&lt;&gt;0,EE17/PLANEL_Pot_Trim!EE16,0)</f>
        <v>0</v>
      </c>
      <c r="EF43" s="47">
        <f>IF(PLANEL_Pot_Trim!EF16&lt;&gt;0,EF17/PLANEL_Pot_Trim!EF16,0)</f>
        <v>0</v>
      </c>
      <c r="EG43" s="47">
        <f>IF(PLANEL_Pot_Trim!EG16&lt;&gt;0,EG17/PLANEL_Pot_Trim!EG16,0)</f>
        <v>0</v>
      </c>
      <c r="EH43" s="47">
        <f>IF(PLANEL_Pot_Trim!EH16&lt;&gt;0,EH17/PLANEL_Pot_Trim!EH16,0)</f>
        <v>0</v>
      </c>
      <c r="EI43" s="47">
        <f>IF(PLANEL_Pot_Trim!EI16&lt;&gt;0,EI17/PLANEL_Pot_Trim!EI16,0)</f>
        <v>0</v>
      </c>
      <c r="EJ43" s="47">
        <f>IF(PLANEL_Pot_Trim!EJ16&lt;&gt;0,EJ17/PLANEL_Pot_Trim!EJ16,0)</f>
        <v>0</v>
      </c>
      <c r="EK43" s="47">
        <f>IF(PLANEL_Pot_Trim!EK16&lt;&gt;0,EK17/PLANEL_Pot_Trim!EK16,0)</f>
        <v>0</v>
      </c>
      <c r="EL43" s="47">
        <f>IF(PLANEL_Pot_Trim!EL16&lt;&gt;0,EL17/PLANEL_Pot_Trim!EL16,0)</f>
        <v>0</v>
      </c>
      <c r="EM43" s="47">
        <f>IF(PLANEL_Pot_Trim!EM16&lt;&gt;0,EM17/PLANEL_Pot_Trim!EM16,0)</f>
        <v>0</v>
      </c>
      <c r="EN43" s="47">
        <f>IF(PLANEL_Pot_Trim!EN16&lt;&gt;0,EN17/PLANEL_Pot_Trim!EN16,0)</f>
        <v>0</v>
      </c>
      <c r="EO43" s="47">
        <f>IF(PLANEL_Pot_Trim!EO16&lt;&gt;0,EO17/PLANEL_Pot_Trim!EO16,0)</f>
        <v>0</v>
      </c>
      <c r="EP43" s="47">
        <f>IF(PLANEL_Pot_Trim!EP16&lt;&gt;0,EP17/PLANEL_Pot_Trim!EP16,0)</f>
        <v>0</v>
      </c>
    </row>
    <row r="44" spans="2:146" x14ac:dyDescent="0.25">
      <c r="B44" s="29" t="s">
        <v>58</v>
      </c>
      <c r="C44" s="51">
        <f>IF(PLANEL_Pot_Trim!C17&lt;&gt;0,C18/PLANEL_Pot_Trim!C17,0)</f>
        <v>0.35544476365738481</v>
      </c>
      <c r="D44" s="51">
        <f>IF(PLANEL_Pot_Trim!D17&lt;&gt;0,D18/PLANEL_Pot_Trim!D17,0)</f>
        <v>0.41259834165121045</v>
      </c>
      <c r="E44" s="51">
        <f>IF(PLANEL_Pot_Trim!E17&lt;&gt;0,E18/PLANEL_Pot_Trim!E17,0)</f>
        <v>0.53922348187048519</v>
      </c>
      <c r="F44" s="51">
        <f>IF(PLANEL_Pot_Trim!F17&lt;&gt;0,F18/PLANEL_Pot_Trim!F17,0)</f>
        <v>0.4540862909080926</v>
      </c>
      <c r="G44" s="51">
        <f>IF(PLANEL_Pot_Trim!G17&lt;&gt;0,G18/PLANEL_Pot_Trim!G17,0)</f>
        <v>0.35514789610803832</v>
      </c>
      <c r="H44" s="51">
        <f>IF(PLANEL_Pot_Trim!H17&lt;&gt;0,H18/PLANEL_Pot_Trim!H17,0)</f>
        <v>0.41664030747735864</v>
      </c>
      <c r="I44" s="51">
        <f>IF(PLANEL_Pot_Trim!I17&lt;&gt;0,I18/PLANEL_Pot_Trim!I17,0)</f>
        <v>0.54665746663169568</v>
      </c>
      <c r="J44" s="51">
        <f>IF(PLANEL_Pot_Trim!J17&lt;&gt;0,J18/PLANEL_Pot_Trim!J17,0)</f>
        <v>0.45767505055332586</v>
      </c>
      <c r="K44" s="51">
        <f>IF(PLANEL_Pot_Trim!K17&lt;&gt;0,K18/PLANEL_Pot_Trim!K17,0)</f>
        <v>0.35513921167958107</v>
      </c>
      <c r="L44" s="51">
        <f>IF(PLANEL_Pot_Trim!L17&lt;&gt;0,L18/PLANEL_Pot_Trim!L17,0)</f>
        <v>0.41675854861854084</v>
      </c>
      <c r="M44" s="51">
        <f>IF(PLANEL_Pot_Trim!M17&lt;&gt;0,M18/PLANEL_Pot_Trim!M17,0)</f>
        <v>0.54687493576614199</v>
      </c>
      <c r="N44" s="51">
        <f>IF(PLANEL_Pot_Trim!N17&lt;&gt;0,N18/PLANEL_Pot_Trim!N17,0)</f>
        <v>0.45778003386103377</v>
      </c>
      <c r="O44" s="51">
        <f>IF(PLANEL_Pot_Trim!O17&lt;&gt;0,O18/PLANEL_Pot_Trim!O17,0)</f>
        <v>0.35490934084035075</v>
      </c>
      <c r="P44" s="51">
        <f>IF(PLANEL_Pot_Trim!P17&lt;&gt;0,P18/PLANEL_Pot_Trim!P17,0)</f>
        <v>0.41988832825963091</v>
      </c>
      <c r="Q44" s="51">
        <f>IF(PLANEL_Pot_Trim!Q17&lt;&gt;0,Q18/PLANEL_Pot_Trim!Q17,0)</f>
        <v>0.55263122765614869</v>
      </c>
      <c r="R44" s="51">
        <f>IF(PLANEL_Pot_Trim!R17&lt;&gt;0,R18/PLANEL_Pot_Trim!R17,0)</f>
        <v>0.46055888652210647</v>
      </c>
      <c r="S44" s="51">
        <f>IF(PLANEL_Pot_Trim!S17&lt;&gt;0,S18/PLANEL_Pot_Trim!S17,0)</f>
        <v>0.35485863658374006</v>
      </c>
      <c r="T44" s="51">
        <f>IF(PLANEL_Pot_Trim!T17&lt;&gt;0,T18/PLANEL_Pot_Trim!T17,0)</f>
        <v>0.42057868614834049</v>
      </c>
      <c r="U44" s="51">
        <f>IF(PLANEL_Pot_Trim!U17&lt;&gt;0,U18/PLANEL_Pot_Trim!U17,0)</f>
        <v>0.55390093412272856</v>
      </c>
      <c r="V44" s="51">
        <f>IF(PLANEL_Pot_Trim!V17&lt;&gt;0,V18/PLANEL_Pot_Trim!V17,0)</f>
        <v>0.4611718379054221</v>
      </c>
      <c r="W44" s="51">
        <f>IF(PLANEL_Pot_Trim!W17&lt;&gt;0,W18/PLANEL_Pot_Trim!W17,0)</f>
        <v>0.35485343880399112</v>
      </c>
      <c r="X44" s="51">
        <f>IF(PLANEL_Pot_Trim!X17&lt;&gt;0,X18/PLANEL_Pot_Trim!X17,0)</f>
        <v>0.42064945618681043</v>
      </c>
      <c r="Y44" s="51">
        <f>IF(PLANEL_Pot_Trim!Y17&lt;&gt;0,Y18/PLANEL_Pot_Trim!Y17,0)</f>
        <v>0.55403109434429809</v>
      </c>
      <c r="Z44" s="51">
        <f>IF(PLANEL_Pot_Trim!Z17&lt;&gt;0,Z18/PLANEL_Pot_Trim!Z17,0)</f>
        <v>0.46123467281953595</v>
      </c>
      <c r="AA44" s="51">
        <f>IF(PLANEL_Pot_Trim!AA17&lt;&gt;0,AA18/PLANEL_Pot_Trim!AA17,0)</f>
        <v>0.35485343880399112</v>
      </c>
      <c r="AB44" s="51">
        <f>IF(PLANEL_Pot_Trim!AB17&lt;&gt;0,AB18/PLANEL_Pot_Trim!AB17,0)</f>
        <v>0.42064945618681043</v>
      </c>
      <c r="AC44" s="51">
        <f>IF(PLANEL_Pot_Trim!AC17&lt;&gt;0,AC18/PLANEL_Pot_Trim!AC17,0)</f>
        <v>0.55403109434429809</v>
      </c>
      <c r="AD44" s="51">
        <f>IF(PLANEL_Pot_Trim!AD17&lt;&gt;0,AD18/PLANEL_Pot_Trim!AD17,0)</f>
        <v>0.46123467281953595</v>
      </c>
      <c r="AE44" s="51">
        <f>IF(PLANEL_Pot_Trim!AE17&lt;&gt;0,AE18/PLANEL_Pot_Trim!AE17,0)</f>
        <v>0.35501133391735729</v>
      </c>
      <c r="AF44" s="51">
        <f>IF(PLANEL_Pot_Trim!AF17&lt;&gt;0,AF18/PLANEL_Pot_Trim!AF17,0)</f>
        <v>0.42291247116014147</v>
      </c>
      <c r="AG44" s="51">
        <f>IF(PLANEL_Pot_Trim!AG17&lt;&gt;0,AG18/PLANEL_Pot_Trim!AG17,0)</f>
        <v>0.55730577258152192</v>
      </c>
      <c r="AH44" s="51">
        <f>IF(PLANEL_Pot_Trim!AH17&lt;&gt;0,AH18/PLANEL_Pot_Trim!AH17,0)</f>
        <v>0.46260519819507023</v>
      </c>
      <c r="AI44" s="51">
        <f>IF(PLANEL_Pot_Trim!AI17&lt;&gt;0,AI18/PLANEL_Pot_Trim!AI17,0)</f>
        <v>0.35519540399226629</v>
      </c>
      <c r="AJ44" s="51">
        <f>IF(PLANEL_Pot_Trim!AJ17&lt;&gt;0,AJ18/PLANEL_Pot_Trim!AJ17,0)</f>
        <v>0.42555063629596851</v>
      </c>
      <c r="AK44" s="51">
        <f>IF(PLANEL_Pot_Trim!AK17&lt;&gt;0,AK18/PLANEL_Pot_Trim!AK17,0)</f>
        <v>0.56112330900488161</v>
      </c>
      <c r="AL44" s="51">
        <f>IF(PLANEL_Pot_Trim!AL17&lt;&gt;0,AL18/PLANEL_Pot_Trim!AL17,0)</f>
        <v>0.46420292169556154</v>
      </c>
      <c r="AM44" s="51">
        <f>IF(PLANEL_Pot_Trim!AM17&lt;&gt;0,AM18/PLANEL_Pot_Trim!AM17,0)</f>
        <v>0.35525919053042743</v>
      </c>
      <c r="AN44" s="51">
        <f>IF(PLANEL_Pot_Trim!AN17&lt;&gt;0,AN18/PLANEL_Pot_Trim!AN17,0)</f>
        <v>0.42646484959519149</v>
      </c>
      <c r="AO44" s="51">
        <f>IF(PLANEL_Pot_Trim!AO17&lt;&gt;0,AO18/PLANEL_Pot_Trim!AO17,0)</f>
        <v>0.56244621427131014</v>
      </c>
      <c r="AP44" s="51">
        <f>IF(PLANEL_Pot_Trim!AP17&lt;&gt;0,AP18/PLANEL_Pot_Trim!AP17,0)</f>
        <v>0.46475658685976318</v>
      </c>
      <c r="AQ44" s="51">
        <f>IF(PLANEL_Pot_Trim!AQ17&lt;&gt;0,AQ18/PLANEL_Pot_Trim!AQ17,0)</f>
        <v>0.35535276143513339</v>
      </c>
      <c r="AR44" s="51">
        <f>IF(PLANEL_Pot_Trim!AR17&lt;&gt;0,AR18/PLANEL_Pot_Trim!AR17,0)</f>
        <v>0.42782285513967355</v>
      </c>
      <c r="AS44" s="51">
        <f>IF(PLANEL_Pot_Trim!AS17&lt;&gt;0,AS18/PLANEL_Pot_Trim!AS17,0)</f>
        <v>0.56441453647887752</v>
      </c>
      <c r="AT44" s="51">
        <f>IF(PLANEL_Pot_Trim!AT17&lt;&gt;0,AT18/PLANEL_Pot_Trim!AT17,0)</f>
        <v>0.46558134638572812</v>
      </c>
      <c r="AU44" s="51">
        <f>IF(PLANEL_Pot_Trim!AU17&lt;&gt;0,AU18/PLANEL_Pot_Trim!AU17,0)</f>
        <v>0.35537528032792676</v>
      </c>
      <c r="AV44" s="51">
        <f>IF(PLANEL_Pot_Trim!AV17&lt;&gt;0,AV18/PLANEL_Pot_Trim!AV17,0)</f>
        <v>0.42814462184366869</v>
      </c>
      <c r="AW44" s="51">
        <f>IF(PLANEL_Pot_Trim!AW17&lt;&gt;0,AW18/PLANEL_Pot_Trim!AW17,0)</f>
        <v>0.56487995832702442</v>
      </c>
      <c r="AX44" s="51">
        <f>IF(PLANEL_Pot_Trim!AX17&lt;&gt;0,AX18/PLANEL_Pot_Trim!AX17,0)</f>
        <v>0.46577607918634012</v>
      </c>
      <c r="AY44" s="51">
        <f>IF(PLANEL_Pot_Trim!AY17&lt;&gt;0,AY18/PLANEL_Pot_Trim!AY17,0)</f>
        <v>0.35542293790938839</v>
      </c>
      <c r="AZ44" s="51">
        <f>IF(PLANEL_Pot_Trim!AZ17&lt;&gt;0,AZ18/PLANEL_Pot_Trim!AZ17,0)</f>
        <v>0.42924738237728627</v>
      </c>
      <c r="BA44" s="51">
        <f>IF(PLANEL_Pot_Trim!BA17&lt;&gt;0,BA18/PLANEL_Pot_Trim!BA17,0)</f>
        <v>0.56655588541023949</v>
      </c>
      <c r="BB44" s="51">
        <f>IF(PLANEL_Pot_Trim!BB17&lt;&gt;0,BB18/PLANEL_Pot_Trim!BB17,0)</f>
        <v>0.46650164602439226</v>
      </c>
      <c r="BC44" s="51">
        <f>IF(PLANEL_Pot_Trim!BC17&lt;&gt;0,BC18/PLANEL_Pot_Trim!BC17,0)</f>
        <v>0.35543372057332079</v>
      </c>
      <c r="BD44" s="51">
        <f>IF(PLANEL_Pot_Trim!BD17&lt;&gt;0,BD18/PLANEL_Pot_Trim!BD17,0)</f>
        <v>0.42938747211445594</v>
      </c>
      <c r="BE44" s="51">
        <f>IF(PLANEL_Pot_Trim!BE17&lt;&gt;0,BE18/PLANEL_Pot_Trim!BE17,0)</f>
        <v>0.56675584016530234</v>
      </c>
      <c r="BF44" s="51">
        <f>IF(PLANEL_Pot_Trim!BF17&lt;&gt;0,BF18/PLANEL_Pot_Trim!BF17,0)</f>
        <v>0.46658449985260225</v>
      </c>
      <c r="BG44" s="51">
        <f>IF(PLANEL_Pot_Trim!BG17&lt;&gt;0,BG18/PLANEL_Pot_Trim!BG17,0)</f>
        <v>0.35544413665463553</v>
      </c>
      <c r="BH44" s="51">
        <f>IF(PLANEL_Pot_Trim!BH17&lt;&gt;0,BH18/PLANEL_Pot_Trim!BH17,0)</f>
        <v>0.42948889715717137</v>
      </c>
      <c r="BI44" s="51">
        <f>IF(PLANEL_Pot_Trim!BI17&lt;&gt;0,BI18/PLANEL_Pot_Trim!BI17,0)</f>
        <v>0.56689346249410066</v>
      </c>
      <c r="BJ44" s="51">
        <f>IF(PLANEL_Pot_Trim!BJ17&lt;&gt;0,BJ18/PLANEL_Pot_Trim!BJ17,0)</f>
        <v>0.46663934332217494</v>
      </c>
      <c r="BK44" s="51">
        <f>IF(PLANEL_Pot_Trim!BK17&lt;&gt;0,BK18/PLANEL_Pot_Trim!BK17,0)</f>
        <v>0.35547494004628644</v>
      </c>
      <c r="BL44" s="51">
        <f>IF(PLANEL_Pot_Trim!BL17&lt;&gt;0,BL18/PLANEL_Pot_Trim!BL17,0)</f>
        <v>0.42980993632641246</v>
      </c>
      <c r="BM44" s="51">
        <f>IF(PLANEL_Pot_Trim!BM17&lt;&gt;0,BM18/PLANEL_Pot_Trim!BM17,0)</f>
        <v>0.5673350084211789</v>
      </c>
      <c r="BN44" s="51">
        <f>IF(PLANEL_Pot_Trim!BN17&lt;&gt;0,BN18/PLANEL_Pot_Trim!BN17,0)</f>
        <v>0.46681720843999369</v>
      </c>
      <c r="BO44" s="51">
        <f>IF(PLANEL_Pot_Trim!BO17&lt;&gt;0,BO18/PLANEL_Pot_Trim!BO17,0)</f>
        <v>0.35550802294770956</v>
      </c>
      <c r="BP44" s="51">
        <f>IF(PLANEL_Pot_Trim!BP17&lt;&gt;0,BP18/PLANEL_Pot_Trim!BP17,0)</f>
        <v>0.43024944624284667</v>
      </c>
      <c r="BQ44" s="51">
        <f>IF(PLANEL_Pot_Trim!BQ17&lt;&gt;0,BQ18/PLANEL_Pot_Trim!BQ17,0)</f>
        <v>0.56796437852077186</v>
      </c>
      <c r="BR44" s="51">
        <f>IF(PLANEL_Pot_Trim!BR17&lt;&gt;0,BR18/PLANEL_Pot_Trim!BR17,0)</f>
        <v>0.46707861984180571</v>
      </c>
      <c r="BS44" s="51">
        <f>IF(PLANEL_Pot_Trim!BS17&lt;&gt;0,BS18/PLANEL_Pot_Trim!BS17,0)</f>
        <v>0.35550878034802846</v>
      </c>
      <c r="BT44" s="51">
        <f>IF(PLANEL_Pot_Trim!BT17&lt;&gt;0,BT18/PLANEL_Pot_Trim!BT17,0)</f>
        <v>0.43079212290988722</v>
      </c>
      <c r="BU44" s="51">
        <f>IF(PLANEL_Pot_Trim!BU17&lt;&gt;0,BU18/PLANEL_Pot_Trim!BU17,0)</f>
        <v>0.5688512583313905</v>
      </c>
      <c r="BV44" s="51">
        <f>IF(PLANEL_Pot_Trim!BV17&lt;&gt;0,BV18/PLANEL_Pot_Trim!BV17,0)</f>
        <v>0.46748040451387962</v>
      </c>
      <c r="BW44" s="51">
        <f>IF(PLANEL_Pot_Trim!BW17&lt;&gt;0,BW18/PLANEL_Pot_Trim!BW17,0)</f>
        <v>0.35554679237586329</v>
      </c>
      <c r="BX44" s="51">
        <f>IF(PLANEL_Pot_Trim!BX17&lt;&gt;0,BX18/PLANEL_Pot_Trim!BX17,0)</f>
        <v>0.4312254266225784</v>
      </c>
      <c r="BY44" s="51">
        <f>IF(PLANEL_Pot_Trim!BY17&lt;&gt;0,BY18/PLANEL_Pot_Trim!BY17,0)</f>
        <v>0.56945696522370981</v>
      </c>
      <c r="BZ44" s="51">
        <f>IF(PLANEL_Pot_Trim!BZ17&lt;&gt;0,BZ18/PLANEL_Pot_Trim!BZ17,0)</f>
        <v>0.46772748966713301</v>
      </c>
      <c r="CA44" s="51">
        <f>IF(PLANEL_Pot_Trim!CA17&lt;&gt;0,CA18/PLANEL_Pot_Trim!CA17,0)</f>
        <v>0.35556703749467189</v>
      </c>
      <c r="CB44" s="51">
        <f>IF(PLANEL_Pot_Trim!CB17&lt;&gt;0,CB18/PLANEL_Pot_Trim!CB17,0)</f>
        <v>0.43162452877215224</v>
      </c>
      <c r="CC44" s="51">
        <f>IF(PLANEL_Pot_Trim!CC17&lt;&gt;0,CC18/PLANEL_Pot_Trim!CC17,0)</f>
        <v>0.57005529605794159</v>
      </c>
      <c r="CD44" s="51">
        <f>IF(PLANEL_Pot_Trim!CD17&lt;&gt;0,CD18/PLANEL_Pot_Trim!CD17,0)</f>
        <v>0.46798417370678091</v>
      </c>
      <c r="CE44" s="51">
        <f>IF(PLANEL_Pot_Trim!CE17&lt;&gt;0,CE18/PLANEL_Pot_Trim!CE17,0)</f>
        <v>0.35563913891839216</v>
      </c>
      <c r="CF44" s="51">
        <f>IF(PLANEL_Pot_Trim!CF17&lt;&gt;0,CF18/PLANEL_Pot_Trim!CF17,0)</f>
        <v>0.4306431330651927</v>
      </c>
      <c r="CG44" s="51">
        <f>IF(PLANEL_Pot_Trim!CG17&lt;&gt;0,CG18/PLANEL_Pot_Trim!CG17,0)</f>
        <v>0.56825396003768047</v>
      </c>
      <c r="CH44" s="51">
        <f>IF(PLANEL_Pot_Trim!CH17&lt;&gt;0,CH18/PLANEL_Pot_Trim!CH17,0)</f>
        <v>0.46709903148362442</v>
      </c>
      <c r="CI44" s="51">
        <f>IF(PLANEL_Pot_Trim!CI17&lt;&gt;0,CI18/PLANEL_Pot_Trim!CI17,0)</f>
        <v>0.35574503320061235</v>
      </c>
      <c r="CJ44" s="51">
        <f>IF(PLANEL_Pot_Trim!CJ17&lt;&gt;0,CJ18/PLANEL_Pot_Trim!CJ17,0)</f>
        <v>0.42874316581994343</v>
      </c>
      <c r="CK44" s="51">
        <f>IF(PLANEL_Pot_Trim!CK17&lt;&gt;0,CK18/PLANEL_Pot_Trim!CK17,0)</f>
        <v>0.56485613170399762</v>
      </c>
      <c r="CL44" s="51">
        <f>IF(PLANEL_Pot_Trim!CL17&lt;&gt;0,CL18/PLANEL_Pot_Trim!CL17,0)</f>
        <v>0.46546192416112847</v>
      </c>
      <c r="CM44" s="51">
        <f>IF(PLANEL_Pot_Trim!CM17&lt;&gt;0,CM18/PLANEL_Pot_Trim!CM17,0)</f>
        <v>0.35587482612331178</v>
      </c>
      <c r="CN44" s="51">
        <f>IF(PLANEL_Pot_Trim!CN17&lt;&gt;0,CN18/PLANEL_Pot_Trim!CN17,0)</f>
        <v>0.42736087225309838</v>
      </c>
      <c r="CO44" s="51">
        <f>IF(PLANEL_Pot_Trim!CO17&lt;&gt;0,CO18/PLANEL_Pot_Trim!CO17,0)</f>
        <v>0.56224030925367818</v>
      </c>
      <c r="CP44" s="51">
        <f>IF(PLANEL_Pot_Trim!CP17&lt;&gt;0,CP18/PLANEL_Pot_Trim!CP17,0)</f>
        <v>0.46416445981453991</v>
      </c>
      <c r="CQ44" s="51">
        <f>IF(PLANEL_Pot_Trim!CQ17&lt;&gt;0,CQ18/PLANEL_Pot_Trim!CQ17,0)</f>
        <v>0.35591000408874007</v>
      </c>
      <c r="CR44" s="51">
        <f>IF(PLANEL_Pot_Trim!CR17&lt;&gt;0,CR18/PLANEL_Pot_Trim!CR17,0)</f>
        <v>0.42685865838177722</v>
      </c>
      <c r="CS44" s="51">
        <f>IF(PLANEL_Pot_Trim!CS17&lt;&gt;0,CS18/PLANEL_Pot_Trim!CS17,0)</f>
        <v>0.56132252975608532</v>
      </c>
      <c r="CT44" s="51">
        <f>IF(PLANEL_Pot_Trim!CT17&lt;&gt;0,CT18/PLANEL_Pot_Trim!CT17,0)</f>
        <v>0.46371741340327577</v>
      </c>
      <c r="CU44" s="51">
        <f>IF(PLANEL_Pot_Trim!CU17&lt;&gt;0,CU18/PLANEL_Pot_Trim!CU17,0)</f>
        <v>0.35621500387247046</v>
      </c>
      <c r="CV44" s="51">
        <f>IF(PLANEL_Pot_Trim!CV17&lt;&gt;0,CV18/PLANEL_Pot_Trim!CV17,0)</f>
        <v>0.42147202951470608</v>
      </c>
      <c r="CW44" s="51">
        <f>IF(PLANEL_Pot_Trim!CW17&lt;&gt;0,CW18/PLANEL_Pot_Trim!CW17,0)</f>
        <v>0.55167614838448342</v>
      </c>
      <c r="CX44" s="51">
        <f>IF(PLANEL_Pot_Trim!CX17&lt;&gt;0,CX18/PLANEL_Pot_Trim!CX17,0)</f>
        <v>0.45906683113919017</v>
      </c>
      <c r="CY44" s="81">
        <f>IF(PLANEL_Pot_Trim!CY17&lt;&gt;0,CY18/PLANEL_Pot_Trim!CY17,0)</f>
        <v>0.35620329885919716</v>
      </c>
      <c r="CZ44" s="81">
        <f>IF(PLANEL_Pot_Trim!CZ17&lt;&gt;0,CZ18/PLANEL_Pot_Trim!CZ17,0)</f>
        <v>0.42219733326367759</v>
      </c>
      <c r="DA44" s="81">
        <f>IF(PLANEL_Pot_Trim!DA17&lt;&gt;0,DA18/PLANEL_Pot_Trim!DA17,0)</f>
        <v>0.55289483244309134</v>
      </c>
      <c r="DB44" s="81">
        <f>IF(PLANEL_Pot_Trim!DB17&lt;&gt;0,DB18/PLANEL_Pot_Trim!DB17,0)</f>
        <v>0.45963437897575249</v>
      </c>
      <c r="DC44" s="51">
        <f>IF(PLANEL_Pot_Trim!DC17&lt;&gt;0,DC18/PLANEL_Pot_Trim!DC17,0)</f>
        <v>0.35618172158354389</v>
      </c>
      <c r="DD44" s="51">
        <f>IF(PLANEL_Pot_Trim!DD17&lt;&gt;0,DD18/PLANEL_Pot_Trim!DD17,0)</f>
        <v>0.42275468177626596</v>
      </c>
      <c r="DE44" s="51">
        <f>IF(PLANEL_Pot_Trim!DE17&lt;&gt;0,DE18/PLANEL_Pot_Trim!DE17,0)</f>
        <v>0.55386569314397893</v>
      </c>
      <c r="DF44" s="51">
        <f>IF(PLANEL_Pot_Trim!DF17&lt;&gt;0,DF18/PLANEL_Pot_Trim!DF17,0)</f>
        <v>0.46009556816163116</v>
      </c>
      <c r="DG44" s="51">
        <f>IF(PLANEL_Pot_Trim!DG17&lt;&gt;0,DG18/PLANEL_Pot_Trim!DG17,0)</f>
        <v>0.35616103734438781</v>
      </c>
      <c r="DH44" s="51">
        <f>IF(PLANEL_Pot_Trim!DH17&lt;&gt;0,DH18/PLANEL_Pot_Trim!DH17,0)</f>
        <v>0.42325110315487685</v>
      </c>
      <c r="DI44" s="51">
        <f>IF(PLANEL_Pot_Trim!DI17&lt;&gt;0,DI18/PLANEL_Pot_Trim!DI17,0)</f>
        <v>0.55473443054863125</v>
      </c>
      <c r="DJ44" s="51">
        <f>IF(PLANEL_Pot_Trim!DJ17&lt;&gt;0,DJ18/PLANEL_Pot_Trim!DJ17,0)</f>
        <v>0.46050925263493353</v>
      </c>
      <c r="DK44" s="51">
        <f>IF(PLANEL_Pot_Trim!DK17&lt;&gt;0,DK18/PLANEL_Pot_Trim!DK17,0)</f>
        <v>0.35614206456740899</v>
      </c>
      <c r="DL44" s="51">
        <f>IF(PLANEL_Pot_Trim!DL17&lt;&gt;0,DL18/PLANEL_Pot_Trim!DL17,0)</f>
        <v>0.42370644973143412</v>
      </c>
      <c r="DM44" s="51">
        <f>IF(PLANEL_Pot_Trim!DM17&lt;&gt;0,DM18/PLANEL_Pot_Trim!DM17,0)</f>
        <v>0.55553128714654354</v>
      </c>
      <c r="DN44" s="51">
        <f>IF(PLANEL_Pot_Trim!DN17&lt;&gt;0,DN18/PLANEL_Pot_Trim!DN17,0)</f>
        <v>0.46088870815938249</v>
      </c>
      <c r="DO44" s="51">
        <f>IF(PLANEL_Pot_Trim!DO17&lt;&gt;0,DO18/PLANEL_Pot_Trim!DO17,0)</f>
        <v>0.3561666024122031</v>
      </c>
      <c r="DP44" s="51">
        <f>IF(PLANEL_Pot_Trim!DP17&lt;&gt;0,DP18/PLANEL_Pot_Trim!DP17,0)</f>
        <v>0.42311754206005603</v>
      </c>
      <c r="DQ44" s="51">
        <f>IF(PLANEL_Pot_Trim!DQ17&lt;&gt;0,DQ18/PLANEL_Pot_Trim!DQ17,0)</f>
        <v>0.55450069865610507</v>
      </c>
      <c r="DR44" s="51">
        <f>IF(PLANEL_Pot_Trim!DR17&lt;&gt;0,DR18/PLANEL_Pot_Trim!DR17,0)</f>
        <v>0.46039795173369841</v>
      </c>
      <c r="DS44" s="51">
        <f>IF(PLANEL_Pot_Trim!DS17&lt;&gt;0,DS18/PLANEL_Pot_Trim!DS17,0)</f>
        <v>0.35620414368854003</v>
      </c>
      <c r="DT44" s="51">
        <f>IF(PLANEL_Pot_Trim!DT17&lt;&gt;0,DT18/PLANEL_Pot_Trim!DT17,0)</f>
        <v>0.42221655219154719</v>
      </c>
      <c r="DU44" s="51">
        <f>IF(PLANEL_Pot_Trim!DU17&lt;&gt;0,DU18/PLANEL_Pot_Trim!DU17,0)</f>
        <v>0.55292396635855323</v>
      </c>
      <c r="DV44" s="51">
        <f>IF(PLANEL_Pot_Trim!DV17&lt;&gt;0,DV18/PLANEL_Pot_Trim!DV17,0)</f>
        <v>0.45964712682867426</v>
      </c>
      <c r="DW44" s="51">
        <f>IF(PLANEL_Pot_Trim!DW17&lt;&gt;0,DW18/PLANEL_Pot_Trim!DW17,0)</f>
        <v>0.35622220283966954</v>
      </c>
      <c r="DX44" s="51">
        <f>IF(PLANEL_Pot_Trim!DX17&lt;&gt;0,DX18/PLANEL_Pot_Trim!DX17,0)</f>
        <v>0.42178313125571593</v>
      </c>
      <c r="DY44" s="51">
        <f>IF(PLANEL_Pot_Trim!DY17&lt;&gt;0,DY18/PLANEL_Pot_Trim!DY17,0)</f>
        <v>0.55216547968545082</v>
      </c>
      <c r="DZ44" s="51">
        <f>IF(PLANEL_Pot_Trim!DZ17&lt;&gt;0,DZ18/PLANEL_Pot_Trim!DZ17,0)</f>
        <v>0.45928594270603412</v>
      </c>
      <c r="EA44" s="51">
        <f>IF(PLANEL_Pot_Trim!EA17&lt;&gt;0,EA18/PLANEL_Pot_Trim!EA17,0)</f>
        <v>0.35624121930049646</v>
      </c>
      <c r="EB44" s="51">
        <f>IF(PLANEL_Pot_Trim!EB17&lt;&gt;0,EB18/PLANEL_Pot_Trim!EB17,0)</f>
        <v>0.42132673711124952</v>
      </c>
      <c r="EC44" s="51">
        <f>IF(PLANEL_Pot_Trim!EC17&lt;&gt;0,EC18/PLANEL_Pot_Trim!EC17,0)</f>
        <v>0.5513667900174436</v>
      </c>
      <c r="ED44" s="51">
        <f>IF(PLANEL_Pot_Trim!ED17&lt;&gt;0,ED18/PLANEL_Pot_Trim!ED17,0)</f>
        <v>0.45890561428353455</v>
      </c>
      <c r="EE44" s="51">
        <f>IF(PLANEL_Pot_Trim!EE17&lt;&gt;0,EE18/PLANEL_Pot_Trim!EE17,0)</f>
        <v>0.35626337873789837</v>
      </c>
      <c r="EF44" s="51">
        <f>IF(PLANEL_Pot_Trim!EF17&lt;&gt;0,EF18/PLANEL_Pot_Trim!EF17,0)</f>
        <v>0.42079491052674745</v>
      </c>
      <c r="EG44" s="51">
        <f>IF(PLANEL_Pot_Trim!EG17&lt;&gt;0,EG18/PLANEL_Pot_Trim!EG17,0)</f>
        <v>0.55043609338497412</v>
      </c>
      <c r="EH44" s="51">
        <f>IF(PLANEL_Pot_Trim!EH17&lt;&gt;0,EH18/PLANEL_Pot_Trim!EH17,0)</f>
        <v>0.4584624253951054</v>
      </c>
      <c r="EI44" s="51">
        <f>IF(PLANEL_Pot_Trim!EI17&lt;&gt;0,EI18/PLANEL_Pot_Trim!EI17,0)</f>
        <v>0.35628022461826353</v>
      </c>
      <c r="EJ44" s="51">
        <f>IF(PLANEL_Pot_Trim!EJ17&lt;&gt;0,EJ18/PLANEL_Pot_Trim!EJ17,0)</f>
        <v>0.42039060855244986</v>
      </c>
      <c r="EK44" s="51">
        <f>IF(PLANEL_Pot_Trim!EK17&lt;&gt;0,EK18/PLANEL_Pot_Trim!EK17,0)</f>
        <v>0.54972856502944922</v>
      </c>
      <c r="EL44" s="51">
        <f>IF(PLANEL_Pot_Trim!EL17&lt;&gt;0,EL18/PLANEL_Pot_Trim!EL17,0)</f>
        <v>0.45812550717169354</v>
      </c>
      <c r="EM44" s="51">
        <f>IF(PLANEL_Pot_Trim!EM17&lt;&gt;0,EM18/PLANEL_Pot_Trim!EM17,0)</f>
        <v>0.35629608122673917</v>
      </c>
      <c r="EN44" s="51">
        <f>IF(PLANEL_Pot_Trim!EN17&lt;&gt;0,EN18/PLANEL_Pot_Trim!EN17,0)</f>
        <v>0.42001005048347512</v>
      </c>
      <c r="EO44" s="51">
        <f>IF(PLANEL_Pot_Trim!EO17&lt;&gt;0,EO18/PLANEL_Pot_Trim!EO17,0)</f>
        <v>0.54906258835504329</v>
      </c>
      <c r="EP44" s="51">
        <f>IF(PLANEL_Pot_Trim!EP17&lt;&gt;0,EP18/PLANEL_Pot_Trim!EP17,0)</f>
        <v>0.45780837539870112</v>
      </c>
    </row>
    <row r="45" spans="2:146" x14ac:dyDescent="0.25">
      <c r="B45" s="29" t="s">
        <v>59</v>
      </c>
      <c r="C45" s="51">
        <f>IF(PLANEL_Pot_Trim!C18&lt;&gt;0,C19/PLANEL_Pot_Trim!C18,0)</f>
        <v>0</v>
      </c>
      <c r="D45" s="51">
        <f>IF(PLANEL_Pot_Trim!D18&lt;&gt;0,D19/PLANEL_Pot_Trim!D18,0)</f>
        <v>0</v>
      </c>
      <c r="E45" s="51">
        <f>IF(PLANEL_Pot_Trim!E18&lt;&gt;0,E19/PLANEL_Pot_Trim!E18,0)</f>
        <v>0</v>
      </c>
      <c r="F45" s="51">
        <f>IF(PLANEL_Pot_Trim!F18&lt;&gt;0,F19/PLANEL_Pot_Trim!F18,0)</f>
        <v>0</v>
      </c>
      <c r="G45" s="51">
        <f>IF(PLANEL_Pot_Trim!G18&lt;&gt;0,G19/PLANEL_Pot_Trim!G18,0)</f>
        <v>0</v>
      </c>
      <c r="H45" s="51">
        <f>IF(PLANEL_Pot_Trim!H18&lt;&gt;0,H19/PLANEL_Pot_Trim!H18,0)</f>
        <v>0</v>
      </c>
      <c r="I45" s="51">
        <f>IF(PLANEL_Pot_Trim!I18&lt;&gt;0,I19/PLANEL_Pot_Trim!I18,0)</f>
        <v>0</v>
      </c>
      <c r="J45" s="51">
        <f>IF(PLANEL_Pot_Trim!J18&lt;&gt;0,J19/PLANEL_Pot_Trim!J18,0)</f>
        <v>0</v>
      </c>
      <c r="K45" s="51">
        <f>IF(PLANEL_Pot_Trim!K18&lt;&gt;0,K19/PLANEL_Pot_Trim!K18,0)</f>
        <v>0</v>
      </c>
      <c r="L45" s="51">
        <f>IF(PLANEL_Pot_Trim!L18&lt;&gt;0,L19/PLANEL_Pot_Trim!L18,0)</f>
        <v>0</v>
      </c>
      <c r="M45" s="51">
        <f>IF(PLANEL_Pot_Trim!M18&lt;&gt;0,M19/PLANEL_Pot_Trim!M18,0)</f>
        <v>0</v>
      </c>
      <c r="N45" s="51">
        <f>IF(PLANEL_Pot_Trim!N18&lt;&gt;0,N19/PLANEL_Pot_Trim!N18,0)</f>
        <v>0</v>
      </c>
      <c r="O45" s="51">
        <f>IF(PLANEL_Pot_Trim!O18&lt;&gt;0,O19/PLANEL_Pot_Trim!O18,0)</f>
        <v>0</v>
      </c>
      <c r="P45" s="51">
        <f>IF(PLANEL_Pot_Trim!P18&lt;&gt;0,P19/PLANEL_Pot_Trim!P18,0)</f>
        <v>0</v>
      </c>
      <c r="Q45" s="51">
        <f>IF(PLANEL_Pot_Trim!Q18&lt;&gt;0,Q19/PLANEL_Pot_Trim!Q18,0)</f>
        <v>0</v>
      </c>
      <c r="R45" s="51">
        <f>IF(PLANEL_Pot_Trim!R18&lt;&gt;0,R19/PLANEL_Pot_Trim!R18,0)</f>
        <v>0</v>
      </c>
      <c r="S45" s="51">
        <f>IF(PLANEL_Pot_Trim!S18&lt;&gt;0,S19/PLANEL_Pot_Trim!S18,0)</f>
        <v>0</v>
      </c>
      <c r="T45" s="51">
        <f>IF(PLANEL_Pot_Trim!T18&lt;&gt;0,T19/PLANEL_Pot_Trim!T18,0)</f>
        <v>0</v>
      </c>
      <c r="U45" s="51">
        <f>IF(PLANEL_Pot_Trim!U18&lt;&gt;0,U19/PLANEL_Pot_Trim!U18,0)</f>
        <v>0</v>
      </c>
      <c r="V45" s="51">
        <f>IF(PLANEL_Pot_Trim!V18&lt;&gt;0,V19/PLANEL_Pot_Trim!V18,0)</f>
        <v>0</v>
      </c>
      <c r="W45" s="51">
        <f>IF(PLANEL_Pot_Trim!W18&lt;&gt;0,W19/PLANEL_Pot_Trim!W18,0)</f>
        <v>0</v>
      </c>
      <c r="X45" s="51">
        <f>IF(PLANEL_Pot_Trim!X18&lt;&gt;0,X19/PLANEL_Pot_Trim!X18,0)</f>
        <v>0</v>
      </c>
      <c r="Y45" s="51">
        <f>IF(PLANEL_Pot_Trim!Y18&lt;&gt;0,Y19/PLANEL_Pot_Trim!Y18,0)</f>
        <v>0</v>
      </c>
      <c r="Z45" s="51">
        <f>IF(PLANEL_Pot_Trim!Z18&lt;&gt;0,Z19/PLANEL_Pot_Trim!Z18,0)</f>
        <v>0</v>
      </c>
      <c r="AA45" s="51">
        <f>IF(PLANEL_Pot_Trim!AA18&lt;&gt;0,AA19/PLANEL_Pot_Trim!AA18,0)</f>
        <v>0</v>
      </c>
      <c r="AB45" s="51">
        <f>IF(PLANEL_Pot_Trim!AB18&lt;&gt;0,AB19/PLANEL_Pot_Trim!AB18,0)</f>
        <v>0</v>
      </c>
      <c r="AC45" s="51">
        <f>IF(PLANEL_Pot_Trim!AC18&lt;&gt;0,AC19/PLANEL_Pot_Trim!AC18,0)</f>
        <v>0</v>
      </c>
      <c r="AD45" s="51">
        <f>IF(PLANEL_Pot_Trim!AD18&lt;&gt;0,AD19/PLANEL_Pot_Trim!AD18,0)</f>
        <v>0</v>
      </c>
      <c r="AE45" s="51">
        <f>IF(PLANEL_Pot_Trim!AE18&lt;&gt;0,AE19/PLANEL_Pot_Trim!AE18,0)</f>
        <v>0</v>
      </c>
      <c r="AF45" s="51">
        <f>IF(PLANEL_Pot_Trim!AF18&lt;&gt;0,AF19/PLANEL_Pot_Trim!AF18,0)</f>
        <v>0</v>
      </c>
      <c r="AG45" s="51">
        <f>IF(PLANEL_Pot_Trim!AG18&lt;&gt;0,AG19/PLANEL_Pot_Trim!AG18,0)</f>
        <v>0</v>
      </c>
      <c r="AH45" s="51">
        <f>IF(PLANEL_Pot_Trim!AH18&lt;&gt;0,AH19/PLANEL_Pot_Trim!AH18,0)</f>
        <v>0</v>
      </c>
      <c r="AI45" s="51">
        <f>IF(PLANEL_Pot_Trim!AI18&lt;&gt;0,AI19/PLANEL_Pot_Trim!AI18,0)</f>
        <v>0</v>
      </c>
      <c r="AJ45" s="51">
        <f>IF(PLANEL_Pot_Trim!AJ18&lt;&gt;0,AJ19/PLANEL_Pot_Trim!AJ18,0)</f>
        <v>0</v>
      </c>
      <c r="AK45" s="51">
        <f>IF(PLANEL_Pot_Trim!AK18&lt;&gt;0,AK19/PLANEL_Pot_Trim!AK18,0)</f>
        <v>0</v>
      </c>
      <c r="AL45" s="51">
        <f>IF(PLANEL_Pot_Trim!AL18&lt;&gt;0,AL19/PLANEL_Pot_Trim!AL18,0)</f>
        <v>0</v>
      </c>
      <c r="AM45" s="51">
        <f>IF(PLANEL_Pot_Trim!AM18&lt;&gt;0,AM19/PLANEL_Pot_Trim!AM18,0)</f>
        <v>0</v>
      </c>
      <c r="AN45" s="51">
        <f>IF(PLANEL_Pot_Trim!AN18&lt;&gt;0,AN19/PLANEL_Pot_Trim!AN18,0)</f>
        <v>0</v>
      </c>
      <c r="AO45" s="51">
        <f>IF(PLANEL_Pot_Trim!AO18&lt;&gt;0,AO19/PLANEL_Pot_Trim!AO18,0)</f>
        <v>0</v>
      </c>
      <c r="AP45" s="51">
        <f>IF(PLANEL_Pot_Trim!AP18&lt;&gt;0,AP19/PLANEL_Pot_Trim!AP18,0)</f>
        <v>0</v>
      </c>
      <c r="AQ45" s="51">
        <f>IF(PLANEL_Pot_Trim!AQ18&lt;&gt;0,AQ19/PLANEL_Pot_Trim!AQ18,0)</f>
        <v>0</v>
      </c>
      <c r="AR45" s="51">
        <f>IF(PLANEL_Pot_Trim!AR18&lt;&gt;0,AR19/PLANEL_Pot_Trim!AR18,0)</f>
        <v>0</v>
      </c>
      <c r="AS45" s="51">
        <f>IF(PLANEL_Pot_Trim!AS18&lt;&gt;0,AS19/PLANEL_Pot_Trim!AS18,0)</f>
        <v>0</v>
      </c>
      <c r="AT45" s="51">
        <f>IF(PLANEL_Pot_Trim!AT18&lt;&gt;0,AT19/PLANEL_Pot_Trim!AT18,0)</f>
        <v>0</v>
      </c>
      <c r="AU45" s="51">
        <f>IF(PLANEL_Pot_Trim!AU18&lt;&gt;0,AU19/PLANEL_Pot_Trim!AU18,0)</f>
        <v>0</v>
      </c>
      <c r="AV45" s="51">
        <f>IF(PLANEL_Pot_Trim!AV18&lt;&gt;0,AV19/PLANEL_Pot_Trim!AV18,0)</f>
        <v>0</v>
      </c>
      <c r="AW45" s="51">
        <f>IF(PLANEL_Pot_Trim!AW18&lt;&gt;0,AW19/PLANEL_Pot_Trim!AW18,0)</f>
        <v>0</v>
      </c>
      <c r="AX45" s="51">
        <f>IF(PLANEL_Pot_Trim!AX18&lt;&gt;0,AX19/PLANEL_Pot_Trim!AX18,0)</f>
        <v>0</v>
      </c>
      <c r="AY45" s="51">
        <f>IF(PLANEL_Pot_Trim!AY18&lt;&gt;0,AY19/PLANEL_Pot_Trim!AY18,0)</f>
        <v>0</v>
      </c>
      <c r="AZ45" s="51">
        <f>IF(PLANEL_Pot_Trim!AZ18&lt;&gt;0,AZ19/PLANEL_Pot_Trim!AZ18,0)</f>
        <v>0</v>
      </c>
      <c r="BA45" s="51">
        <f>IF(PLANEL_Pot_Trim!BA18&lt;&gt;0,BA19/PLANEL_Pot_Trim!BA18,0)</f>
        <v>0</v>
      </c>
      <c r="BB45" s="51">
        <f>IF(PLANEL_Pot_Trim!BB18&lt;&gt;0,BB19/PLANEL_Pot_Trim!BB18,0)</f>
        <v>0</v>
      </c>
      <c r="BC45" s="51">
        <f>IF(PLANEL_Pot_Trim!BC18&lt;&gt;0,BC19/PLANEL_Pot_Trim!BC18,0)</f>
        <v>0</v>
      </c>
      <c r="BD45" s="51">
        <f>IF(PLANEL_Pot_Trim!BD18&lt;&gt;0,BD19/PLANEL_Pot_Trim!BD18,0)</f>
        <v>0</v>
      </c>
      <c r="BE45" s="51">
        <f>IF(PLANEL_Pot_Trim!BE18&lt;&gt;0,BE19/PLANEL_Pot_Trim!BE18,0)</f>
        <v>0</v>
      </c>
      <c r="BF45" s="51">
        <f>IF(PLANEL_Pot_Trim!BF18&lt;&gt;0,BF19/PLANEL_Pot_Trim!BF18,0)</f>
        <v>0</v>
      </c>
      <c r="BG45" s="51">
        <f>IF(PLANEL_Pot_Trim!BG18&lt;&gt;0,BG19/PLANEL_Pot_Trim!BG18,0)</f>
        <v>0</v>
      </c>
      <c r="BH45" s="51">
        <f>IF(PLANEL_Pot_Trim!BH18&lt;&gt;0,BH19/PLANEL_Pot_Trim!BH18,0)</f>
        <v>0</v>
      </c>
      <c r="BI45" s="51">
        <f>IF(PLANEL_Pot_Trim!BI18&lt;&gt;0,BI19/PLANEL_Pot_Trim!BI18,0)</f>
        <v>0</v>
      </c>
      <c r="BJ45" s="51">
        <f>IF(PLANEL_Pot_Trim!BJ18&lt;&gt;0,BJ19/PLANEL_Pot_Trim!BJ18,0)</f>
        <v>0</v>
      </c>
      <c r="BK45" s="51">
        <f>IF(PLANEL_Pot_Trim!BK18&lt;&gt;0,BK19/PLANEL_Pot_Trim!BK18,0)</f>
        <v>0</v>
      </c>
      <c r="BL45" s="51">
        <f>IF(PLANEL_Pot_Trim!BL18&lt;&gt;0,BL19/PLANEL_Pot_Trim!BL18,0)</f>
        <v>0</v>
      </c>
      <c r="BM45" s="51">
        <f>IF(PLANEL_Pot_Trim!BM18&lt;&gt;0,BM19/PLANEL_Pot_Trim!BM18,0)</f>
        <v>0</v>
      </c>
      <c r="BN45" s="51">
        <f>IF(PLANEL_Pot_Trim!BN18&lt;&gt;0,BN19/PLANEL_Pot_Trim!BN18,0)</f>
        <v>0</v>
      </c>
      <c r="BO45" s="51">
        <f>IF(PLANEL_Pot_Trim!BO18&lt;&gt;0,BO19/PLANEL_Pot_Trim!BO18,0)</f>
        <v>0</v>
      </c>
      <c r="BP45" s="51">
        <f>IF(PLANEL_Pot_Trim!BP18&lt;&gt;0,BP19/PLANEL_Pot_Trim!BP18,0)</f>
        <v>0</v>
      </c>
      <c r="BQ45" s="51">
        <f>IF(PLANEL_Pot_Trim!BQ18&lt;&gt;0,BQ19/PLANEL_Pot_Trim!BQ18,0)</f>
        <v>0</v>
      </c>
      <c r="BR45" s="51">
        <f>IF(PLANEL_Pot_Trim!BR18&lt;&gt;0,BR19/PLANEL_Pot_Trim!BR18,0)</f>
        <v>0</v>
      </c>
      <c r="BS45" s="51">
        <f>IF(PLANEL_Pot_Trim!BS18&lt;&gt;0,BS19/PLANEL_Pot_Trim!BS18,0)</f>
        <v>0</v>
      </c>
      <c r="BT45" s="51">
        <f>IF(PLANEL_Pot_Trim!BT18&lt;&gt;0,BT19/PLANEL_Pot_Trim!BT18,0)</f>
        <v>0</v>
      </c>
      <c r="BU45" s="51">
        <f>IF(PLANEL_Pot_Trim!BU18&lt;&gt;0,BU19/PLANEL_Pot_Trim!BU18,0)</f>
        <v>0</v>
      </c>
      <c r="BV45" s="51">
        <f>IF(PLANEL_Pot_Trim!BV18&lt;&gt;0,BV19/PLANEL_Pot_Trim!BV18,0)</f>
        <v>0</v>
      </c>
      <c r="BW45" s="51">
        <f>IF(PLANEL_Pot_Trim!BW18&lt;&gt;0,BW19/PLANEL_Pot_Trim!BW18,0)</f>
        <v>0</v>
      </c>
      <c r="BX45" s="51">
        <f>IF(PLANEL_Pot_Trim!BX18&lt;&gt;0,BX19/PLANEL_Pot_Trim!BX18,0)</f>
        <v>0</v>
      </c>
      <c r="BY45" s="51">
        <f>IF(PLANEL_Pot_Trim!BY18&lt;&gt;0,BY19/PLANEL_Pot_Trim!BY18,0)</f>
        <v>0</v>
      </c>
      <c r="BZ45" s="51">
        <f>IF(PLANEL_Pot_Trim!BZ18&lt;&gt;0,BZ19/PLANEL_Pot_Trim!BZ18,0)</f>
        <v>0</v>
      </c>
      <c r="CA45" s="51">
        <f>IF(PLANEL_Pot_Trim!CA18&lt;&gt;0,CA19/PLANEL_Pot_Trim!CA18,0)</f>
        <v>0</v>
      </c>
      <c r="CB45" s="51">
        <f>IF(PLANEL_Pot_Trim!CB18&lt;&gt;0,CB19/PLANEL_Pot_Trim!CB18,0)</f>
        <v>0</v>
      </c>
      <c r="CC45" s="51">
        <f>IF(PLANEL_Pot_Trim!CC18&lt;&gt;0,CC19/PLANEL_Pot_Trim!CC18,0)</f>
        <v>0</v>
      </c>
      <c r="CD45" s="51">
        <f>IF(PLANEL_Pot_Trim!CD18&lt;&gt;0,CD19/PLANEL_Pot_Trim!CD18,0)</f>
        <v>0</v>
      </c>
      <c r="CE45" s="51">
        <f>IF(PLANEL_Pot_Trim!CE18&lt;&gt;0,CE19/PLANEL_Pot_Trim!CE18,0)</f>
        <v>0</v>
      </c>
      <c r="CF45" s="51">
        <f>IF(PLANEL_Pot_Trim!CF18&lt;&gt;0,CF19/PLANEL_Pot_Trim!CF18,0)</f>
        <v>0</v>
      </c>
      <c r="CG45" s="51">
        <f>IF(PLANEL_Pot_Trim!CG18&lt;&gt;0,CG19/PLANEL_Pot_Trim!CG18,0)</f>
        <v>0</v>
      </c>
      <c r="CH45" s="51">
        <f>IF(PLANEL_Pot_Trim!CH18&lt;&gt;0,CH19/PLANEL_Pot_Trim!CH18,0)</f>
        <v>0</v>
      </c>
      <c r="CI45" s="51">
        <f>IF(PLANEL_Pot_Trim!CI18&lt;&gt;0,CI19/PLANEL_Pot_Trim!CI18,0)</f>
        <v>0</v>
      </c>
      <c r="CJ45" s="51">
        <f>IF(PLANEL_Pot_Trim!CJ18&lt;&gt;0,CJ19/PLANEL_Pot_Trim!CJ18,0)</f>
        <v>0</v>
      </c>
      <c r="CK45" s="51">
        <f>IF(PLANEL_Pot_Trim!CK18&lt;&gt;0,CK19/PLANEL_Pot_Trim!CK18,0)</f>
        <v>0</v>
      </c>
      <c r="CL45" s="51">
        <f>IF(PLANEL_Pot_Trim!CL18&lt;&gt;0,CL19/PLANEL_Pot_Trim!CL18,0)</f>
        <v>0</v>
      </c>
      <c r="CM45" s="51">
        <f>IF(PLANEL_Pot_Trim!CM18&lt;&gt;0,CM19/PLANEL_Pot_Trim!CM18,0)</f>
        <v>0</v>
      </c>
      <c r="CN45" s="51">
        <f>IF(PLANEL_Pot_Trim!CN18&lt;&gt;0,CN19/PLANEL_Pot_Trim!CN18,0)</f>
        <v>0</v>
      </c>
      <c r="CO45" s="51">
        <f>IF(PLANEL_Pot_Trim!CO18&lt;&gt;0,CO19/PLANEL_Pot_Trim!CO18,0)</f>
        <v>0</v>
      </c>
      <c r="CP45" s="51">
        <f>IF(PLANEL_Pot_Trim!CP18&lt;&gt;0,CP19/PLANEL_Pot_Trim!CP18,0)</f>
        <v>0</v>
      </c>
      <c r="CQ45" s="51">
        <f>IF(PLANEL_Pot_Trim!CQ18&lt;&gt;0,CQ19/PLANEL_Pot_Trim!CQ18,0)</f>
        <v>0</v>
      </c>
      <c r="CR45" s="51">
        <f>IF(PLANEL_Pot_Trim!CR18&lt;&gt;0,CR19/PLANEL_Pot_Trim!CR18,0)</f>
        <v>0</v>
      </c>
      <c r="CS45" s="51">
        <f>IF(PLANEL_Pot_Trim!CS18&lt;&gt;0,CS19/PLANEL_Pot_Trim!CS18,0)</f>
        <v>0</v>
      </c>
      <c r="CT45" s="51">
        <f>IF(PLANEL_Pot_Trim!CT18&lt;&gt;0,CT19/PLANEL_Pot_Trim!CT18,0)</f>
        <v>0</v>
      </c>
      <c r="CU45" s="51">
        <f>IF(PLANEL_Pot_Trim!CU18&lt;&gt;0,CU19/PLANEL_Pot_Trim!CU18,0)</f>
        <v>0</v>
      </c>
      <c r="CV45" s="51">
        <f>IF(PLANEL_Pot_Trim!CV18&lt;&gt;0,CV19/PLANEL_Pot_Trim!CV18,0)</f>
        <v>0</v>
      </c>
      <c r="CW45" s="51">
        <f>IF(PLANEL_Pot_Trim!CW18&lt;&gt;0,CW19/PLANEL_Pot_Trim!CW18,0)</f>
        <v>0</v>
      </c>
      <c r="CX45" s="51">
        <f>IF(PLANEL_Pot_Trim!CX18&lt;&gt;0,CX19/PLANEL_Pot_Trim!CX18,0)</f>
        <v>0</v>
      </c>
      <c r="CY45" s="81">
        <f>IF(PLANEL_Pot_Trim!CY18&lt;&gt;0,CY19/PLANEL_Pot_Trim!CY18,0)</f>
        <v>0</v>
      </c>
      <c r="CZ45" s="81">
        <f>IF(PLANEL_Pot_Trim!CZ18&lt;&gt;0,CZ19/PLANEL_Pot_Trim!CZ18,0)</f>
        <v>0</v>
      </c>
      <c r="DA45" s="81">
        <f>IF(PLANEL_Pot_Trim!DA18&lt;&gt;0,DA19/PLANEL_Pot_Trim!DA18,0)</f>
        <v>0</v>
      </c>
      <c r="DB45" s="81">
        <f>IF(PLANEL_Pot_Trim!DB18&lt;&gt;0,DB19/PLANEL_Pot_Trim!DB18,0)</f>
        <v>0</v>
      </c>
      <c r="DC45" s="51">
        <f>IF(PLANEL_Pot_Trim!DC18&lt;&gt;0,DC19/PLANEL_Pot_Trim!DC18,0)</f>
        <v>0</v>
      </c>
      <c r="DD45" s="51">
        <f>IF(PLANEL_Pot_Trim!DD18&lt;&gt;0,DD19/PLANEL_Pot_Trim!DD18,0)</f>
        <v>0</v>
      </c>
      <c r="DE45" s="51">
        <f>IF(PLANEL_Pot_Trim!DE18&lt;&gt;0,DE19/PLANEL_Pot_Trim!DE18,0)</f>
        <v>0</v>
      </c>
      <c r="DF45" s="51">
        <f>IF(PLANEL_Pot_Trim!DF18&lt;&gt;0,DF19/PLANEL_Pot_Trim!DF18,0)</f>
        <v>0</v>
      </c>
      <c r="DG45" s="51">
        <f>IF(PLANEL_Pot_Trim!DG18&lt;&gt;0,DG19/PLANEL_Pot_Trim!DG18,0)</f>
        <v>0</v>
      </c>
      <c r="DH45" s="51">
        <f>IF(PLANEL_Pot_Trim!DH18&lt;&gt;0,DH19/PLANEL_Pot_Trim!DH18,0)</f>
        <v>0</v>
      </c>
      <c r="DI45" s="51">
        <f>IF(PLANEL_Pot_Trim!DI18&lt;&gt;0,DI19/PLANEL_Pot_Trim!DI18,0)</f>
        <v>0</v>
      </c>
      <c r="DJ45" s="51">
        <f>IF(PLANEL_Pot_Trim!DJ18&lt;&gt;0,DJ19/PLANEL_Pot_Trim!DJ18,0)</f>
        <v>0</v>
      </c>
      <c r="DK45" s="51">
        <f>IF(PLANEL_Pot_Trim!DK18&lt;&gt;0,DK19/PLANEL_Pot_Trim!DK18,0)</f>
        <v>0</v>
      </c>
      <c r="DL45" s="51">
        <f>IF(PLANEL_Pot_Trim!DL18&lt;&gt;0,DL19/PLANEL_Pot_Trim!DL18,0)</f>
        <v>0</v>
      </c>
      <c r="DM45" s="51">
        <f>IF(PLANEL_Pot_Trim!DM18&lt;&gt;0,DM19/PLANEL_Pot_Trim!DM18,0)</f>
        <v>0</v>
      </c>
      <c r="DN45" s="51">
        <f>IF(PLANEL_Pot_Trim!DN18&lt;&gt;0,DN19/PLANEL_Pot_Trim!DN18,0)</f>
        <v>0</v>
      </c>
      <c r="DO45" s="51">
        <f>IF(PLANEL_Pot_Trim!DO18&lt;&gt;0,DO19/PLANEL_Pot_Trim!DO18,0)</f>
        <v>0</v>
      </c>
      <c r="DP45" s="51">
        <f>IF(PLANEL_Pot_Trim!DP18&lt;&gt;0,DP19/PLANEL_Pot_Trim!DP18,0)</f>
        <v>0</v>
      </c>
      <c r="DQ45" s="51">
        <f>IF(PLANEL_Pot_Trim!DQ18&lt;&gt;0,DQ19/PLANEL_Pot_Trim!DQ18,0)</f>
        <v>0</v>
      </c>
      <c r="DR45" s="51">
        <f>IF(PLANEL_Pot_Trim!DR18&lt;&gt;0,DR19/PLANEL_Pot_Trim!DR18,0)</f>
        <v>0</v>
      </c>
      <c r="DS45" s="51">
        <f>IF(PLANEL_Pot_Trim!DS18&lt;&gt;0,DS19/PLANEL_Pot_Trim!DS18,0)</f>
        <v>0</v>
      </c>
      <c r="DT45" s="51">
        <f>IF(PLANEL_Pot_Trim!DT18&lt;&gt;0,DT19/PLANEL_Pot_Trim!DT18,0)</f>
        <v>0</v>
      </c>
      <c r="DU45" s="51">
        <f>IF(PLANEL_Pot_Trim!DU18&lt;&gt;0,DU19/PLANEL_Pot_Trim!DU18,0)</f>
        <v>0</v>
      </c>
      <c r="DV45" s="51">
        <f>IF(PLANEL_Pot_Trim!DV18&lt;&gt;0,DV19/PLANEL_Pot_Trim!DV18,0)</f>
        <v>0</v>
      </c>
      <c r="DW45" s="51">
        <f>IF(PLANEL_Pot_Trim!DW18&lt;&gt;0,DW19/PLANEL_Pot_Trim!DW18,0)</f>
        <v>0</v>
      </c>
      <c r="DX45" s="51">
        <f>IF(PLANEL_Pot_Trim!DX18&lt;&gt;0,DX19/PLANEL_Pot_Trim!DX18,0)</f>
        <v>0</v>
      </c>
      <c r="DY45" s="51">
        <f>IF(PLANEL_Pot_Trim!DY18&lt;&gt;0,DY19/PLANEL_Pot_Trim!DY18,0)</f>
        <v>0</v>
      </c>
      <c r="DZ45" s="51">
        <f>IF(PLANEL_Pot_Trim!DZ18&lt;&gt;0,DZ19/PLANEL_Pot_Trim!DZ18,0)</f>
        <v>0</v>
      </c>
      <c r="EA45" s="51">
        <f>IF(PLANEL_Pot_Trim!EA18&lt;&gt;0,EA19/PLANEL_Pot_Trim!EA18,0)</f>
        <v>0</v>
      </c>
      <c r="EB45" s="51">
        <f>IF(PLANEL_Pot_Trim!EB18&lt;&gt;0,EB19/PLANEL_Pot_Trim!EB18,0)</f>
        <v>0</v>
      </c>
      <c r="EC45" s="51">
        <f>IF(PLANEL_Pot_Trim!EC18&lt;&gt;0,EC19/PLANEL_Pot_Trim!EC18,0)</f>
        <v>0</v>
      </c>
      <c r="ED45" s="51">
        <f>IF(PLANEL_Pot_Trim!ED18&lt;&gt;0,ED19/PLANEL_Pot_Trim!ED18,0)</f>
        <v>0</v>
      </c>
      <c r="EE45" s="51">
        <f>IF(PLANEL_Pot_Trim!EE18&lt;&gt;0,EE19/PLANEL_Pot_Trim!EE18,0)</f>
        <v>0</v>
      </c>
      <c r="EF45" s="51">
        <f>IF(PLANEL_Pot_Trim!EF18&lt;&gt;0,EF19/PLANEL_Pot_Trim!EF18,0)</f>
        <v>0</v>
      </c>
      <c r="EG45" s="51">
        <f>IF(PLANEL_Pot_Trim!EG18&lt;&gt;0,EG19/PLANEL_Pot_Trim!EG18,0)</f>
        <v>0</v>
      </c>
      <c r="EH45" s="51">
        <f>IF(PLANEL_Pot_Trim!EH18&lt;&gt;0,EH19/PLANEL_Pot_Trim!EH18,0)</f>
        <v>0</v>
      </c>
      <c r="EI45" s="51">
        <f>IF(PLANEL_Pot_Trim!EI18&lt;&gt;0,EI19/PLANEL_Pot_Trim!EI18,0)</f>
        <v>0</v>
      </c>
      <c r="EJ45" s="51">
        <f>IF(PLANEL_Pot_Trim!EJ18&lt;&gt;0,EJ19/PLANEL_Pot_Trim!EJ18,0)</f>
        <v>0</v>
      </c>
      <c r="EK45" s="51">
        <f>IF(PLANEL_Pot_Trim!EK18&lt;&gt;0,EK19/PLANEL_Pot_Trim!EK18,0)</f>
        <v>0</v>
      </c>
      <c r="EL45" s="51">
        <f>IF(PLANEL_Pot_Trim!EL18&lt;&gt;0,EL19/PLANEL_Pot_Trim!EL18,0)</f>
        <v>0</v>
      </c>
      <c r="EM45" s="51">
        <f>IF(PLANEL_Pot_Trim!EM18&lt;&gt;0,EM19/PLANEL_Pot_Trim!EM18,0)</f>
        <v>0</v>
      </c>
      <c r="EN45" s="51">
        <f>IF(PLANEL_Pot_Trim!EN18&lt;&gt;0,EN19/PLANEL_Pot_Trim!EN18,0)</f>
        <v>0</v>
      </c>
      <c r="EO45" s="51">
        <f>IF(PLANEL_Pot_Trim!EO18&lt;&gt;0,EO19/PLANEL_Pot_Trim!EO18,0)</f>
        <v>0</v>
      </c>
      <c r="EP45" s="51">
        <f>IF(PLANEL_Pot_Trim!EP18&lt;&gt;0,EP19/PLANEL_Pot_Trim!EP18,0)</f>
        <v>0</v>
      </c>
    </row>
    <row r="46" spans="2:146" x14ac:dyDescent="0.25">
      <c r="B46" s="16" t="s">
        <v>8</v>
      </c>
      <c r="C46" s="47">
        <f>IF(PLANEL_Pot_Trim!C19&lt;&gt;0,C20/PLANEL_Pot_Trim!C19,0)</f>
        <v>0</v>
      </c>
      <c r="D46" s="47">
        <f>IF(PLANEL_Pot_Trim!D19&lt;&gt;0,D20/PLANEL_Pot_Trim!D19,0)</f>
        <v>0</v>
      </c>
      <c r="E46" s="47">
        <f>IF(PLANEL_Pot_Trim!E19&lt;&gt;0,E20/PLANEL_Pot_Trim!E19,0)</f>
        <v>0</v>
      </c>
      <c r="F46" s="47">
        <f>IF(PLANEL_Pot_Trim!F19&lt;&gt;0,F20/PLANEL_Pot_Trim!F19,0)</f>
        <v>0</v>
      </c>
      <c r="G46" s="47">
        <f>IF(PLANEL_Pot_Trim!G19&lt;&gt;0,G20/PLANEL_Pot_Trim!G19,0)</f>
        <v>0</v>
      </c>
      <c r="H46" s="47">
        <f>IF(PLANEL_Pot_Trim!H19&lt;&gt;0,H20/PLANEL_Pot_Trim!H19,0)</f>
        <v>0</v>
      </c>
      <c r="I46" s="47">
        <f>IF(PLANEL_Pot_Trim!I19&lt;&gt;0,I20/PLANEL_Pot_Trim!I19,0)</f>
        <v>0</v>
      </c>
      <c r="J46" s="47">
        <f>IF(PLANEL_Pot_Trim!J19&lt;&gt;0,J20/PLANEL_Pot_Trim!J19,0)</f>
        <v>0</v>
      </c>
      <c r="K46" s="47">
        <f>IF(PLANEL_Pot_Trim!K19&lt;&gt;0,K20/PLANEL_Pot_Trim!K19,0)</f>
        <v>0</v>
      </c>
      <c r="L46" s="47">
        <f>IF(PLANEL_Pot_Trim!L19&lt;&gt;0,L20/PLANEL_Pot_Trim!L19,0)</f>
        <v>0</v>
      </c>
      <c r="M46" s="47">
        <f>IF(PLANEL_Pot_Trim!M19&lt;&gt;0,M20/PLANEL_Pot_Trim!M19,0)</f>
        <v>0</v>
      </c>
      <c r="N46" s="47">
        <f>IF(PLANEL_Pot_Trim!N19&lt;&gt;0,N20/PLANEL_Pot_Trim!N19,0)</f>
        <v>0</v>
      </c>
      <c r="O46" s="47">
        <f>IF(PLANEL_Pot_Trim!O19&lt;&gt;0,O20/PLANEL_Pot_Trim!O19,0)</f>
        <v>0</v>
      </c>
      <c r="P46" s="47">
        <f>IF(PLANEL_Pot_Trim!P19&lt;&gt;0,P20/PLANEL_Pot_Trim!P19,0)</f>
        <v>0</v>
      </c>
      <c r="Q46" s="47">
        <f>IF(PLANEL_Pot_Trim!Q19&lt;&gt;0,Q20/PLANEL_Pot_Trim!Q19,0)</f>
        <v>0</v>
      </c>
      <c r="R46" s="47">
        <f>IF(PLANEL_Pot_Trim!R19&lt;&gt;0,R20/PLANEL_Pot_Trim!R19,0)</f>
        <v>0</v>
      </c>
      <c r="S46" s="47">
        <f>IF(PLANEL_Pot_Trim!S19&lt;&gt;0,S20/PLANEL_Pot_Trim!S19,0)</f>
        <v>0</v>
      </c>
      <c r="T46" s="47">
        <f>IF(PLANEL_Pot_Trim!T19&lt;&gt;0,T20/PLANEL_Pot_Trim!T19,0)</f>
        <v>0</v>
      </c>
      <c r="U46" s="47">
        <f>IF(PLANEL_Pot_Trim!U19&lt;&gt;0,U20/PLANEL_Pot_Trim!U19,0)</f>
        <v>0</v>
      </c>
      <c r="V46" s="47">
        <f>IF(PLANEL_Pot_Trim!V19&lt;&gt;0,V20/PLANEL_Pot_Trim!V19,0)</f>
        <v>0</v>
      </c>
      <c r="W46" s="47">
        <f>IF(PLANEL_Pot_Trim!W19&lt;&gt;0,W20/PLANEL_Pot_Trim!W19,0)</f>
        <v>0</v>
      </c>
      <c r="X46" s="47">
        <f>IF(PLANEL_Pot_Trim!X19&lt;&gt;0,X20/PLANEL_Pot_Trim!X19,0)</f>
        <v>0</v>
      </c>
      <c r="Y46" s="47">
        <f>IF(PLANEL_Pot_Trim!Y19&lt;&gt;0,Y20/PLANEL_Pot_Trim!Y19,0)</f>
        <v>0</v>
      </c>
      <c r="Z46" s="47">
        <f>IF(PLANEL_Pot_Trim!Z19&lt;&gt;0,Z20/PLANEL_Pot_Trim!Z19,0)</f>
        <v>0</v>
      </c>
      <c r="AA46" s="47">
        <f>IF(PLANEL_Pot_Trim!AA19&lt;&gt;0,AA20/PLANEL_Pot_Trim!AA19,0)</f>
        <v>0</v>
      </c>
      <c r="AB46" s="47">
        <f>IF(PLANEL_Pot_Trim!AB19&lt;&gt;0,AB20/PLANEL_Pot_Trim!AB19,0)</f>
        <v>0</v>
      </c>
      <c r="AC46" s="47">
        <f>IF(PLANEL_Pot_Trim!AC19&lt;&gt;0,AC20/PLANEL_Pot_Trim!AC19,0)</f>
        <v>0</v>
      </c>
      <c r="AD46" s="47">
        <f>IF(PLANEL_Pot_Trim!AD19&lt;&gt;0,AD20/PLANEL_Pot_Trim!AD19,0)</f>
        <v>0</v>
      </c>
      <c r="AE46" s="47">
        <f>IF(PLANEL_Pot_Trim!AE19&lt;&gt;0,AE20/PLANEL_Pot_Trim!AE19,0)</f>
        <v>0</v>
      </c>
      <c r="AF46" s="47">
        <f>IF(PLANEL_Pot_Trim!AF19&lt;&gt;0,AF20/PLANEL_Pot_Trim!AF19,0)</f>
        <v>0</v>
      </c>
      <c r="AG46" s="47">
        <f>IF(PLANEL_Pot_Trim!AG19&lt;&gt;0,AG20/PLANEL_Pot_Trim!AG19,0)</f>
        <v>0</v>
      </c>
      <c r="AH46" s="47">
        <f>IF(PLANEL_Pot_Trim!AH19&lt;&gt;0,AH20/PLANEL_Pot_Trim!AH19,0)</f>
        <v>0</v>
      </c>
      <c r="AI46" s="47">
        <f>IF(PLANEL_Pot_Trim!AI19&lt;&gt;0,AI20/PLANEL_Pot_Trim!AI19,0)</f>
        <v>0</v>
      </c>
      <c r="AJ46" s="47">
        <f>IF(PLANEL_Pot_Trim!AJ19&lt;&gt;0,AJ20/PLANEL_Pot_Trim!AJ19,0)</f>
        <v>0</v>
      </c>
      <c r="AK46" s="47">
        <f>IF(PLANEL_Pot_Trim!AK19&lt;&gt;0,AK20/PLANEL_Pot_Trim!AK19,0)</f>
        <v>0</v>
      </c>
      <c r="AL46" s="47">
        <f>IF(PLANEL_Pot_Trim!AL19&lt;&gt;0,AL20/PLANEL_Pot_Trim!AL19,0)</f>
        <v>0</v>
      </c>
      <c r="AM46" s="47">
        <f>IF(PLANEL_Pot_Trim!AM19&lt;&gt;0,AM20/PLANEL_Pot_Trim!AM19,0)</f>
        <v>0</v>
      </c>
      <c r="AN46" s="47">
        <f>IF(PLANEL_Pot_Trim!AN19&lt;&gt;0,AN20/PLANEL_Pot_Trim!AN19,0)</f>
        <v>0</v>
      </c>
      <c r="AO46" s="47">
        <f>IF(PLANEL_Pot_Trim!AO19&lt;&gt;0,AO20/PLANEL_Pot_Trim!AO19,0)</f>
        <v>0</v>
      </c>
      <c r="AP46" s="47">
        <f>IF(PLANEL_Pot_Trim!AP19&lt;&gt;0,AP20/PLANEL_Pot_Trim!AP19,0)</f>
        <v>0</v>
      </c>
      <c r="AQ46" s="47">
        <f>IF(PLANEL_Pot_Trim!AQ19&lt;&gt;0,AQ20/PLANEL_Pot_Trim!AQ19,0)</f>
        <v>0</v>
      </c>
      <c r="AR46" s="47">
        <f>IF(PLANEL_Pot_Trim!AR19&lt;&gt;0,AR20/PLANEL_Pot_Trim!AR19,0)</f>
        <v>0</v>
      </c>
      <c r="AS46" s="47">
        <f>IF(PLANEL_Pot_Trim!AS19&lt;&gt;0,AS20/PLANEL_Pot_Trim!AS19,0)</f>
        <v>0</v>
      </c>
      <c r="AT46" s="47">
        <f>IF(PLANEL_Pot_Trim!AT19&lt;&gt;0,AT20/PLANEL_Pot_Trim!AT19,0)</f>
        <v>0</v>
      </c>
      <c r="AU46" s="47">
        <f>IF(PLANEL_Pot_Trim!AU19&lt;&gt;0,AU20/PLANEL_Pot_Trim!AU19,0)</f>
        <v>0</v>
      </c>
      <c r="AV46" s="47">
        <f>IF(PLANEL_Pot_Trim!AV19&lt;&gt;0,AV20/PLANEL_Pot_Trim!AV19,0)</f>
        <v>0</v>
      </c>
      <c r="AW46" s="47">
        <f>IF(PLANEL_Pot_Trim!AW19&lt;&gt;0,AW20/PLANEL_Pot_Trim!AW19,0)</f>
        <v>0</v>
      </c>
      <c r="AX46" s="47">
        <f>IF(PLANEL_Pot_Trim!AX19&lt;&gt;0,AX20/PLANEL_Pot_Trim!AX19,0)</f>
        <v>0</v>
      </c>
      <c r="AY46" s="47">
        <f>IF(PLANEL_Pot_Trim!AY19&lt;&gt;0,AY20/PLANEL_Pot_Trim!AY19,0)</f>
        <v>0</v>
      </c>
      <c r="AZ46" s="47">
        <f>IF(PLANEL_Pot_Trim!AZ19&lt;&gt;0,AZ20/PLANEL_Pot_Trim!AZ19,0)</f>
        <v>0</v>
      </c>
      <c r="BA46" s="47">
        <f>IF(PLANEL_Pot_Trim!BA19&lt;&gt;0,BA20/PLANEL_Pot_Trim!BA19,0)</f>
        <v>0</v>
      </c>
      <c r="BB46" s="47">
        <f>IF(PLANEL_Pot_Trim!BB19&lt;&gt;0,BB20/PLANEL_Pot_Trim!BB19,0)</f>
        <v>0</v>
      </c>
      <c r="BC46" s="47">
        <f>IF(PLANEL_Pot_Trim!BC19&lt;&gt;0,BC20/PLANEL_Pot_Trim!BC19,0)</f>
        <v>0</v>
      </c>
      <c r="BD46" s="47">
        <f>IF(PLANEL_Pot_Trim!BD19&lt;&gt;0,BD20/PLANEL_Pot_Trim!BD19,0)</f>
        <v>0</v>
      </c>
      <c r="BE46" s="47">
        <f>IF(PLANEL_Pot_Trim!BE19&lt;&gt;0,BE20/PLANEL_Pot_Trim!BE19,0)</f>
        <v>0</v>
      </c>
      <c r="BF46" s="47">
        <f>IF(PLANEL_Pot_Trim!BF19&lt;&gt;0,BF20/PLANEL_Pot_Trim!BF19,0)</f>
        <v>0</v>
      </c>
      <c r="BG46" s="47">
        <f>IF(PLANEL_Pot_Trim!BG19&lt;&gt;0,BG20/PLANEL_Pot_Trim!BG19,0)</f>
        <v>0</v>
      </c>
      <c r="BH46" s="47">
        <f>IF(PLANEL_Pot_Trim!BH19&lt;&gt;0,BH20/PLANEL_Pot_Trim!BH19,0)</f>
        <v>0</v>
      </c>
      <c r="BI46" s="47">
        <f>IF(PLANEL_Pot_Trim!BI19&lt;&gt;0,BI20/PLANEL_Pot_Trim!BI19,0)</f>
        <v>0</v>
      </c>
      <c r="BJ46" s="47">
        <f>IF(PLANEL_Pot_Trim!BJ19&lt;&gt;0,BJ20/PLANEL_Pot_Trim!BJ19,0)</f>
        <v>0</v>
      </c>
      <c r="BK46" s="47">
        <f>IF(PLANEL_Pot_Trim!BK19&lt;&gt;0,BK20/PLANEL_Pot_Trim!BK19,0)</f>
        <v>0</v>
      </c>
      <c r="BL46" s="47">
        <f>IF(PLANEL_Pot_Trim!BL19&lt;&gt;0,BL20/PLANEL_Pot_Trim!BL19,0)</f>
        <v>0</v>
      </c>
      <c r="BM46" s="47">
        <f>IF(PLANEL_Pot_Trim!BM19&lt;&gt;0,BM20/PLANEL_Pot_Trim!BM19,0)</f>
        <v>0</v>
      </c>
      <c r="BN46" s="47">
        <f>IF(PLANEL_Pot_Trim!BN19&lt;&gt;0,BN20/PLANEL_Pot_Trim!BN19,0)</f>
        <v>0</v>
      </c>
      <c r="BO46" s="47">
        <f>IF(PLANEL_Pot_Trim!BO19&lt;&gt;0,BO20/PLANEL_Pot_Trim!BO19,0)</f>
        <v>0</v>
      </c>
      <c r="BP46" s="47">
        <f>IF(PLANEL_Pot_Trim!BP19&lt;&gt;0,BP20/PLANEL_Pot_Trim!BP19,0)</f>
        <v>0</v>
      </c>
      <c r="BQ46" s="47">
        <f>IF(PLANEL_Pot_Trim!BQ19&lt;&gt;0,BQ20/PLANEL_Pot_Trim!BQ19,0)</f>
        <v>0</v>
      </c>
      <c r="BR46" s="47">
        <f>IF(PLANEL_Pot_Trim!BR19&lt;&gt;0,BR20/PLANEL_Pot_Trim!BR19,0)</f>
        <v>0</v>
      </c>
      <c r="BS46" s="47">
        <f>IF(PLANEL_Pot_Trim!BS19&lt;&gt;0,BS20/PLANEL_Pot_Trim!BS19,0)</f>
        <v>0</v>
      </c>
      <c r="BT46" s="47">
        <f>IF(PLANEL_Pot_Trim!BT19&lt;&gt;0,BT20/PLANEL_Pot_Trim!BT19,0)</f>
        <v>0</v>
      </c>
      <c r="BU46" s="47">
        <f>IF(PLANEL_Pot_Trim!BU19&lt;&gt;0,BU20/PLANEL_Pot_Trim!BU19,0)</f>
        <v>0</v>
      </c>
      <c r="BV46" s="47">
        <f>IF(PLANEL_Pot_Trim!BV19&lt;&gt;0,BV20/PLANEL_Pot_Trim!BV19,0)</f>
        <v>0</v>
      </c>
      <c r="BW46" s="47">
        <f>IF(PLANEL_Pot_Trim!BW19&lt;&gt;0,BW20/PLANEL_Pot_Trim!BW19,0)</f>
        <v>0</v>
      </c>
      <c r="BX46" s="47">
        <f>IF(PLANEL_Pot_Trim!BX19&lt;&gt;0,BX20/PLANEL_Pot_Trim!BX19,0)</f>
        <v>0</v>
      </c>
      <c r="BY46" s="47">
        <f>IF(PLANEL_Pot_Trim!BY19&lt;&gt;0,BY20/PLANEL_Pot_Trim!BY19,0)</f>
        <v>0</v>
      </c>
      <c r="BZ46" s="47">
        <f>IF(PLANEL_Pot_Trim!BZ19&lt;&gt;0,BZ20/PLANEL_Pot_Trim!BZ19,0)</f>
        <v>0</v>
      </c>
      <c r="CA46" s="47">
        <f>IF(PLANEL_Pot_Trim!CA19&lt;&gt;0,CA20/PLANEL_Pot_Trim!CA19,0)</f>
        <v>0</v>
      </c>
      <c r="CB46" s="47">
        <f>IF(PLANEL_Pot_Trim!CB19&lt;&gt;0,CB20/PLANEL_Pot_Trim!CB19,0)</f>
        <v>0</v>
      </c>
      <c r="CC46" s="47">
        <f>IF(PLANEL_Pot_Trim!CC19&lt;&gt;0,CC20/PLANEL_Pot_Trim!CC19,0)</f>
        <v>0</v>
      </c>
      <c r="CD46" s="47">
        <f>IF(PLANEL_Pot_Trim!CD19&lt;&gt;0,CD20/PLANEL_Pot_Trim!CD19,0)</f>
        <v>0</v>
      </c>
      <c r="CE46" s="47">
        <f>IF(PLANEL_Pot_Trim!CE19&lt;&gt;0,CE20/PLANEL_Pot_Trim!CE19,0)</f>
        <v>0</v>
      </c>
      <c r="CF46" s="47">
        <f>IF(PLANEL_Pot_Trim!CF19&lt;&gt;0,CF20/PLANEL_Pot_Trim!CF19,0)</f>
        <v>0</v>
      </c>
      <c r="CG46" s="47">
        <f>IF(PLANEL_Pot_Trim!CG19&lt;&gt;0,CG20/PLANEL_Pot_Trim!CG19,0)</f>
        <v>0</v>
      </c>
      <c r="CH46" s="47">
        <f>IF(PLANEL_Pot_Trim!CH19&lt;&gt;0,CH20/PLANEL_Pot_Trim!CH19,0)</f>
        <v>0</v>
      </c>
      <c r="CI46" s="47">
        <f>IF(PLANEL_Pot_Trim!CI19&lt;&gt;0,CI20/PLANEL_Pot_Trim!CI19,0)</f>
        <v>0</v>
      </c>
      <c r="CJ46" s="47">
        <f>IF(PLANEL_Pot_Trim!CJ19&lt;&gt;0,CJ20/PLANEL_Pot_Trim!CJ19,0)</f>
        <v>0</v>
      </c>
      <c r="CK46" s="47">
        <f>IF(PLANEL_Pot_Trim!CK19&lt;&gt;0,CK20/PLANEL_Pot_Trim!CK19,0)</f>
        <v>0</v>
      </c>
      <c r="CL46" s="47">
        <f>IF(PLANEL_Pot_Trim!CL19&lt;&gt;0,CL20/PLANEL_Pot_Trim!CL19,0)</f>
        <v>0</v>
      </c>
      <c r="CM46" s="47">
        <f>IF(PLANEL_Pot_Trim!CM19&lt;&gt;0,CM20/PLANEL_Pot_Trim!CM19,0)</f>
        <v>0</v>
      </c>
      <c r="CN46" s="47">
        <f>IF(PLANEL_Pot_Trim!CN19&lt;&gt;0,CN20/PLANEL_Pot_Trim!CN19,0)</f>
        <v>0</v>
      </c>
      <c r="CO46" s="47">
        <f>IF(PLANEL_Pot_Trim!CO19&lt;&gt;0,CO20/PLANEL_Pot_Trim!CO19,0)</f>
        <v>0</v>
      </c>
      <c r="CP46" s="47">
        <f>IF(PLANEL_Pot_Trim!CP19&lt;&gt;0,CP20/PLANEL_Pot_Trim!CP19,0)</f>
        <v>0</v>
      </c>
      <c r="CQ46" s="47">
        <f>IF(PLANEL_Pot_Trim!CQ19&lt;&gt;0,CQ20/PLANEL_Pot_Trim!CQ19,0)</f>
        <v>0</v>
      </c>
      <c r="CR46" s="47">
        <f>IF(PLANEL_Pot_Trim!CR19&lt;&gt;0,CR20/PLANEL_Pot_Trim!CR19,0)</f>
        <v>0</v>
      </c>
      <c r="CS46" s="47">
        <f>IF(PLANEL_Pot_Trim!CS19&lt;&gt;0,CS20/PLANEL_Pot_Trim!CS19,0)</f>
        <v>0</v>
      </c>
      <c r="CT46" s="47">
        <f>IF(PLANEL_Pot_Trim!CT19&lt;&gt;0,CT20/PLANEL_Pot_Trim!CT19,0)</f>
        <v>0</v>
      </c>
      <c r="CU46" s="47">
        <f>IF(PLANEL_Pot_Trim!CU19&lt;&gt;0,CU20/PLANEL_Pot_Trim!CU19,0)</f>
        <v>0</v>
      </c>
      <c r="CV46" s="47">
        <f>IF(PLANEL_Pot_Trim!CV19&lt;&gt;0,CV20/PLANEL_Pot_Trim!CV19,0)</f>
        <v>0</v>
      </c>
      <c r="CW46" s="47">
        <f>IF(PLANEL_Pot_Trim!CW19&lt;&gt;0,CW20/PLANEL_Pot_Trim!CW19,0)</f>
        <v>0</v>
      </c>
      <c r="CX46" s="47">
        <f>IF(PLANEL_Pot_Trim!CX19&lt;&gt;0,CX20/PLANEL_Pot_Trim!CX19,0)</f>
        <v>0</v>
      </c>
      <c r="CY46" s="77">
        <f>IF(PLANEL_Pot_Trim!CY19&lt;&gt;0,CY20/PLANEL_Pot_Trim!CY19,0)</f>
        <v>0</v>
      </c>
      <c r="CZ46" s="77">
        <f>IF(PLANEL_Pot_Trim!CZ19&lt;&gt;0,CZ20/PLANEL_Pot_Trim!CZ19,0)</f>
        <v>0</v>
      </c>
      <c r="DA46" s="77">
        <f>IF(PLANEL_Pot_Trim!DA19&lt;&gt;0,DA20/PLANEL_Pot_Trim!DA19,0)</f>
        <v>0</v>
      </c>
      <c r="DB46" s="77">
        <f>IF(PLANEL_Pot_Trim!DB19&lt;&gt;0,DB20/PLANEL_Pot_Trim!DB19,0)</f>
        <v>0</v>
      </c>
      <c r="DC46" s="47">
        <f>IF(PLANEL_Pot_Trim!DC19&lt;&gt;0,DC20/PLANEL_Pot_Trim!DC19,0)</f>
        <v>0</v>
      </c>
      <c r="DD46" s="47">
        <f>IF(PLANEL_Pot_Trim!DD19&lt;&gt;0,DD20/PLANEL_Pot_Trim!DD19,0)</f>
        <v>0</v>
      </c>
      <c r="DE46" s="47">
        <f>IF(PLANEL_Pot_Trim!DE19&lt;&gt;0,DE20/PLANEL_Pot_Trim!DE19,0)</f>
        <v>0</v>
      </c>
      <c r="DF46" s="47">
        <f>IF(PLANEL_Pot_Trim!DF19&lt;&gt;0,DF20/PLANEL_Pot_Trim!DF19,0)</f>
        <v>0</v>
      </c>
      <c r="DG46" s="47">
        <f>IF(PLANEL_Pot_Trim!DG19&lt;&gt;0,DG20/PLANEL_Pot_Trim!DG19,0)</f>
        <v>0</v>
      </c>
      <c r="DH46" s="47">
        <f>IF(PLANEL_Pot_Trim!DH19&lt;&gt;0,DH20/PLANEL_Pot_Trim!DH19,0)</f>
        <v>0</v>
      </c>
      <c r="DI46" s="47">
        <f>IF(PLANEL_Pot_Trim!DI19&lt;&gt;0,DI20/PLANEL_Pot_Trim!DI19,0)</f>
        <v>0</v>
      </c>
      <c r="DJ46" s="47">
        <f>IF(PLANEL_Pot_Trim!DJ19&lt;&gt;0,DJ20/PLANEL_Pot_Trim!DJ19,0)</f>
        <v>0</v>
      </c>
      <c r="DK46" s="47">
        <f>IF(PLANEL_Pot_Trim!DK19&lt;&gt;0,DK20/PLANEL_Pot_Trim!DK19,0)</f>
        <v>0</v>
      </c>
      <c r="DL46" s="47">
        <f>IF(PLANEL_Pot_Trim!DL19&lt;&gt;0,DL20/PLANEL_Pot_Trim!DL19,0)</f>
        <v>0</v>
      </c>
      <c r="DM46" s="47">
        <f>IF(PLANEL_Pot_Trim!DM19&lt;&gt;0,DM20/PLANEL_Pot_Trim!DM19,0)</f>
        <v>0</v>
      </c>
      <c r="DN46" s="47">
        <f>IF(PLANEL_Pot_Trim!DN19&lt;&gt;0,DN20/PLANEL_Pot_Trim!DN19,0)</f>
        <v>0</v>
      </c>
      <c r="DO46" s="47">
        <f>IF(PLANEL_Pot_Trim!DO19&lt;&gt;0,DO20/PLANEL_Pot_Trim!DO19,0)</f>
        <v>0</v>
      </c>
      <c r="DP46" s="47">
        <f>IF(PLANEL_Pot_Trim!DP19&lt;&gt;0,DP20/PLANEL_Pot_Trim!DP19,0)</f>
        <v>0</v>
      </c>
      <c r="DQ46" s="47">
        <f>IF(PLANEL_Pot_Trim!DQ19&lt;&gt;0,DQ20/PLANEL_Pot_Trim!DQ19,0)</f>
        <v>0</v>
      </c>
      <c r="DR46" s="47">
        <f>IF(PLANEL_Pot_Trim!DR19&lt;&gt;0,DR20/PLANEL_Pot_Trim!DR19,0)</f>
        <v>0</v>
      </c>
      <c r="DS46" s="47">
        <f>IF(PLANEL_Pot_Trim!DS19&lt;&gt;0,DS20/PLANEL_Pot_Trim!DS19,0)</f>
        <v>0</v>
      </c>
      <c r="DT46" s="47">
        <f>IF(PLANEL_Pot_Trim!DT19&lt;&gt;0,DT20/PLANEL_Pot_Trim!DT19,0)</f>
        <v>0</v>
      </c>
      <c r="DU46" s="47">
        <f>IF(PLANEL_Pot_Trim!DU19&lt;&gt;0,DU20/PLANEL_Pot_Trim!DU19,0)</f>
        <v>0</v>
      </c>
      <c r="DV46" s="47">
        <f>IF(PLANEL_Pot_Trim!DV19&lt;&gt;0,DV20/PLANEL_Pot_Trim!DV19,0)</f>
        <v>0</v>
      </c>
      <c r="DW46" s="47">
        <f>IF(PLANEL_Pot_Trim!DW19&lt;&gt;0,DW20/PLANEL_Pot_Trim!DW19,0)</f>
        <v>0</v>
      </c>
      <c r="DX46" s="47">
        <f>IF(PLANEL_Pot_Trim!DX19&lt;&gt;0,DX20/PLANEL_Pot_Trim!DX19,0)</f>
        <v>0</v>
      </c>
      <c r="DY46" s="47">
        <f>IF(PLANEL_Pot_Trim!DY19&lt;&gt;0,DY20/PLANEL_Pot_Trim!DY19,0)</f>
        <v>0</v>
      </c>
      <c r="DZ46" s="47">
        <f>IF(PLANEL_Pot_Trim!DZ19&lt;&gt;0,DZ20/PLANEL_Pot_Trim!DZ19,0)</f>
        <v>0</v>
      </c>
      <c r="EA46" s="47">
        <f>IF(PLANEL_Pot_Trim!EA19&lt;&gt;0,EA20/PLANEL_Pot_Trim!EA19,0)</f>
        <v>0</v>
      </c>
      <c r="EB46" s="47">
        <f>IF(PLANEL_Pot_Trim!EB19&lt;&gt;0,EB20/PLANEL_Pot_Trim!EB19,0)</f>
        <v>0</v>
      </c>
      <c r="EC46" s="47">
        <f>IF(PLANEL_Pot_Trim!EC19&lt;&gt;0,EC20/PLANEL_Pot_Trim!EC19,0)</f>
        <v>0</v>
      </c>
      <c r="ED46" s="47">
        <f>IF(PLANEL_Pot_Trim!ED19&lt;&gt;0,ED20/PLANEL_Pot_Trim!ED19,0)</f>
        <v>0</v>
      </c>
      <c r="EE46" s="47">
        <f>IF(PLANEL_Pot_Trim!EE19&lt;&gt;0,EE20/PLANEL_Pot_Trim!EE19,0)</f>
        <v>0</v>
      </c>
      <c r="EF46" s="47">
        <f>IF(PLANEL_Pot_Trim!EF19&lt;&gt;0,EF20/PLANEL_Pot_Trim!EF19,0)</f>
        <v>0</v>
      </c>
      <c r="EG46" s="47">
        <f>IF(PLANEL_Pot_Trim!EG19&lt;&gt;0,EG20/PLANEL_Pot_Trim!EG19,0)</f>
        <v>0</v>
      </c>
      <c r="EH46" s="47">
        <f>IF(PLANEL_Pot_Trim!EH19&lt;&gt;0,EH20/PLANEL_Pot_Trim!EH19,0)</f>
        <v>0</v>
      </c>
      <c r="EI46" s="47">
        <f>IF(PLANEL_Pot_Trim!EI19&lt;&gt;0,EI20/PLANEL_Pot_Trim!EI19,0)</f>
        <v>0</v>
      </c>
      <c r="EJ46" s="47">
        <f>IF(PLANEL_Pot_Trim!EJ19&lt;&gt;0,EJ20/PLANEL_Pot_Trim!EJ19,0)</f>
        <v>0</v>
      </c>
      <c r="EK46" s="47">
        <f>IF(PLANEL_Pot_Trim!EK19&lt;&gt;0,EK20/PLANEL_Pot_Trim!EK19,0)</f>
        <v>0</v>
      </c>
      <c r="EL46" s="47">
        <f>IF(PLANEL_Pot_Trim!EL19&lt;&gt;0,EL20/PLANEL_Pot_Trim!EL19,0)</f>
        <v>0</v>
      </c>
      <c r="EM46" s="47">
        <f>IF(PLANEL_Pot_Trim!EM19&lt;&gt;0,EM20/PLANEL_Pot_Trim!EM19,0)</f>
        <v>0</v>
      </c>
      <c r="EN46" s="47">
        <f>IF(PLANEL_Pot_Trim!EN19&lt;&gt;0,EN20/PLANEL_Pot_Trim!EN19,0)</f>
        <v>0</v>
      </c>
      <c r="EO46" s="47">
        <f>IF(PLANEL_Pot_Trim!EO19&lt;&gt;0,EO20/PLANEL_Pot_Trim!EO19,0)</f>
        <v>0</v>
      </c>
      <c r="EP46" s="47">
        <f>IF(PLANEL_Pot_Trim!EP19&lt;&gt;0,EP20/PLANEL_Pot_Trim!EP19,0)</f>
        <v>0</v>
      </c>
    </row>
    <row r="47" spans="2:146" x14ac:dyDescent="0.25">
      <c r="B47" s="23" t="s">
        <v>53</v>
      </c>
      <c r="C47" s="52">
        <f>IF(PLANEL_Pot_Trim!C20&lt;&gt;0,C21/PLANEL_Pot_Trim!C20,0)</f>
        <v>0.27956390629377387</v>
      </c>
      <c r="D47" s="52">
        <f>IF(PLANEL_Pot_Trim!D20&lt;&gt;0,D21/PLANEL_Pot_Trim!D20,0)</f>
        <v>0.21363932029174515</v>
      </c>
      <c r="E47" s="52">
        <f>IF(PLANEL_Pot_Trim!E20&lt;&gt;0,E21/PLANEL_Pot_Trim!E20,0)</f>
        <v>0.2308484559725644</v>
      </c>
      <c r="F47" s="52">
        <f>IF(PLANEL_Pot_Trim!F20&lt;&gt;0,F21/PLANEL_Pot_Trim!F20,0)</f>
        <v>0.27840000000000004</v>
      </c>
      <c r="G47" s="52">
        <f>IF(PLANEL_Pot_Trim!G20&lt;&gt;0,G21/PLANEL_Pot_Trim!G20,0)</f>
        <v>0.27956390629377387</v>
      </c>
      <c r="H47" s="52">
        <f>IF(PLANEL_Pot_Trim!H20&lt;&gt;0,H21/PLANEL_Pot_Trim!H20,0)</f>
        <v>0.21363932029174515</v>
      </c>
      <c r="I47" s="52">
        <f>IF(PLANEL_Pot_Trim!I20&lt;&gt;0,I21/PLANEL_Pot_Trim!I20,0)</f>
        <v>0.2308484559725644</v>
      </c>
      <c r="J47" s="52">
        <f>IF(PLANEL_Pot_Trim!J20&lt;&gt;0,J21/PLANEL_Pot_Trim!J20,0)</f>
        <v>0.27840000000000004</v>
      </c>
      <c r="K47" s="52">
        <f>IF(PLANEL_Pot_Trim!K20&lt;&gt;0,K21/PLANEL_Pot_Trim!K20,0)</f>
        <v>0.279572904277817</v>
      </c>
      <c r="L47" s="52">
        <f>IF(PLANEL_Pot_Trim!L20&lt;&gt;0,L21/PLANEL_Pot_Trim!L20,0)</f>
        <v>0.2152409674157853</v>
      </c>
      <c r="M47" s="52">
        <f>IF(PLANEL_Pot_Trim!M20&lt;&gt;0,M21/PLANEL_Pot_Trim!M20,0)</f>
        <v>0.23464561925418559</v>
      </c>
      <c r="N47" s="52">
        <f>IF(PLANEL_Pot_Trim!N20&lt;&gt;0,N21/PLANEL_Pot_Trim!N20,0)</f>
        <v>0.27839999999999998</v>
      </c>
      <c r="O47" s="52">
        <f>IF(PLANEL_Pot_Trim!O20&lt;&gt;0,O21/PLANEL_Pot_Trim!O20,0)</f>
        <v>0.27956924372468789</v>
      </c>
      <c r="P47" s="52">
        <f>IF(PLANEL_Pot_Trim!P20&lt;&gt;0,P21/PLANEL_Pot_Trim!P20,0)</f>
        <v>0.21458938112484299</v>
      </c>
      <c r="Q47" s="52">
        <f>IF(PLANEL_Pot_Trim!Q20&lt;&gt;0,Q21/PLANEL_Pot_Trim!Q20,0)</f>
        <v>0.23310084743151532</v>
      </c>
      <c r="R47" s="52">
        <f>IF(PLANEL_Pot_Trim!R20&lt;&gt;0,R21/PLANEL_Pot_Trim!R20,0)</f>
        <v>0.27839999999999998</v>
      </c>
      <c r="S47" s="52">
        <f>IF(PLANEL_Pot_Trim!S20&lt;&gt;0,S21/PLANEL_Pot_Trim!S20,0)</f>
        <v>0.27956833414312326</v>
      </c>
      <c r="T47" s="52">
        <f>IF(PLANEL_Pot_Trim!T20&lt;&gt;0,T21/PLANEL_Pot_Trim!T20,0)</f>
        <v>0.21442747582719468</v>
      </c>
      <c r="U47" s="52">
        <f>IF(PLANEL_Pot_Trim!U20&lt;&gt;0,U21/PLANEL_Pot_Trim!U20,0)</f>
        <v>0.23271700452945066</v>
      </c>
      <c r="V47" s="52">
        <f>IF(PLANEL_Pot_Trim!V20&lt;&gt;0,V21/PLANEL_Pot_Trim!V20,0)</f>
        <v>0.27839999999999998</v>
      </c>
      <c r="W47" s="52">
        <f>IF(PLANEL_Pot_Trim!W20&lt;&gt;0,W21/PLANEL_Pot_Trim!W20,0)</f>
        <v>0.27956833414312326</v>
      </c>
      <c r="X47" s="52">
        <f>IF(PLANEL_Pot_Trim!X20&lt;&gt;0,X21/PLANEL_Pot_Trim!X20,0)</f>
        <v>0.21442747582719468</v>
      </c>
      <c r="Y47" s="52">
        <f>IF(PLANEL_Pot_Trim!Y20&lt;&gt;0,Y21/PLANEL_Pot_Trim!Y20,0)</f>
        <v>0.23271700452945066</v>
      </c>
      <c r="Z47" s="52">
        <f>IF(PLANEL_Pot_Trim!Z20&lt;&gt;0,Z21/PLANEL_Pot_Trim!Z20,0)</f>
        <v>0.27839999999999998</v>
      </c>
      <c r="AA47" s="52">
        <f>IF(PLANEL_Pot_Trim!AA20&lt;&gt;0,AA21/PLANEL_Pot_Trim!AA20,0)</f>
        <v>0.27956833414312326</v>
      </c>
      <c r="AB47" s="52">
        <f>IF(PLANEL_Pot_Trim!AB20&lt;&gt;0,AB21/PLANEL_Pot_Trim!AB20,0)</f>
        <v>0.21442747582719468</v>
      </c>
      <c r="AC47" s="52">
        <f>IF(PLANEL_Pot_Trim!AC20&lt;&gt;0,AC21/PLANEL_Pot_Trim!AC20,0)</f>
        <v>0.23271700452945066</v>
      </c>
      <c r="AD47" s="52">
        <f>IF(PLANEL_Pot_Trim!AD20&lt;&gt;0,AD21/PLANEL_Pot_Trim!AD20,0)</f>
        <v>0.27839999999999998</v>
      </c>
      <c r="AE47" s="52">
        <f>IF(PLANEL_Pot_Trim!AE20&lt;&gt;0,AE21/PLANEL_Pot_Trim!AE20,0)</f>
        <v>0.27956833414312326</v>
      </c>
      <c r="AF47" s="52">
        <f>IF(PLANEL_Pot_Trim!AF20&lt;&gt;0,AF21/PLANEL_Pot_Trim!AF20,0)</f>
        <v>0.21442747582719468</v>
      </c>
      <c r="AG47" s="52">
        <f>IF(PLANEL_Pot_Trim!AG20&lt;&gt;0,AG21/PLANEL_Pot_Trim!AG20,0)</f>
        <v>0.23271700452945066</v>
      </c>
      <c r="AH47" s="52">
        <f>IF(PLANEL_Pot_Trim!AH20&lt;&gt;0,AH21/PLANEL_Pot_Trim!AH20,0)</f>
        <v>0.27839999999999998</v>
      </c>
      <c r="AI47" s="52">
        <f>IF(PLANEL_Pot_Trim!AI20&lt;&gt;0,AI21/PLANEL_Pot_Trim!AI20,0)</f>
        <v>0.27956833414312326</v>
      </c>
      <c r="AJ47" s="52">
        <f>IF(PLANEL_Pot_Trim!AJ20&lt;&gt;0,AJ21/PLANEL_Pot_Trim!AJ20,0)</f>
        <v>0.21442747582719468</v>
      </c>
      <c r="AK47" s="52">
        <f>IF(PLANEL_Pot_Trim!AK20&lt;&gt;0,AK21/PLANEL_Pot_Trim!AK20,0)</f>
        <v>0.23271700452945066</v>
      </c>
      <c r="AL47" s="52">
        <f>IF(PLANEL_Pot_Trim!AL20&lt;&gt;0,AL21/PLANEL_Pot_Trim!AL20,0)</f>
        <v>0.27839999999999998</v>
      </c>
      <c r="AM47" s="52">
        <f>IF(PLANEL_Pot_Trim!AM20&lt;&gt;0,AM21/PLANEL_Pot_Trim!AM20,0)</f>
        <v>0.27956833414312326</v>
      </c>
      <c r="AN47" s="52">
        <f>IF(PLANEL_Pot_Trim!AN20&lt;&gt;0,AN21/PLANEL_Pot_Trim!AN20,0)</f>
        <v>0.21442747582719468</v>
      </c>
      <c r="AO47" s="52">
        <f>IF(PLANEL_Pot_Trim!AO20&lt;&gt;0,AO21/PLANEL_Pot_Trim!AO20,0)</f>
        <v>0.23271700452945066</v>
      </c>
      <c r="AP47" s="52">
        <f>IF(PLANEL_Pot_Trim!AP20&lt;&gt;0,AP21/PLANEL_Pot_Trim!AP20,0)</f>
        <v>0.27839999999999998</v>
      </c>
      <c r="AQ47" s="52">
        <f>IF(PLANEL_Pot_Trim!AQ20&lt;&gt;0,AQ21/PLANEL_Pot_Trim!AQ20,0)</f>
        <v>0.27956833414312326</v>
      </c>
      <c r="AR47" s="52">
        <f>IF(PLANEL_Pot_Trim!AR20&lt;&gt;0,AR21/PLANEL_Pot_Trim!AR20,0)</f>
        <v>0.21442747582719468</v>
      </c>
      <c r="AS47" s="52">
        <f>IF(PLANEL_Pot_Trim!AS20&lt;&gt;0,AS21/PLANEL_Pot_Trim!AS20,0)</f>
        <v>0.23271700452945066</v>
      </c>
      <c r="AT47" s="52">
        <f>IF(PLANEL_Pot_Trim!AT20&lt;&gt;0,AT21/PLANEL_Pot_Trim!AT20,0)</f>
        <v>0.27839999999999998</v>
      </c>
      <c r="AU47" s="52">
        <f>IF(PLANEL_Pot_Trim!AU20&lt;&gt;0,AU21/PLANEL_Pot_Trim!AU20,0)</f>
        <v>0.27956833414312326</v>
      </c>
      <c r="AV47" s="52">
        <f>IF(PLANEL_Pot_Trim!AV20&lt;&gt;0,AV21/PLANEL_Pot_Trim!AV20,0)</f>
        <v>0.21442747582719468</v>
      </c>
      <c r="AW47" s="52">
        <f>IF(PLANEL_Pot_Trim!AW20&lt;&gt;0,AW21/PLANEL_Pot_Trim!AW20,0)</f>
        <v>0.23271700452945066</v>
      </c>
      <c r="AX47" s="52">
        <f>IF(PLANEL_Pot_Trim!AX20&lt;&gt;0,AX21/PLANEL_Pot_Trim!AX20,0)</f>
        <v>0.27839999999999998</v>
      </c>
      <c r="AY47" s="52">
        <f>IF(PLANEL_Pot_Trim!AY20&lt;&gt;0,AY21/PLANEL_Pot_Trim!AY20,0)</f>
        <v>0.27956833414312326</v>
      </c>
      <c r="AZ47" s="52">
        <f>IF(PLANEL_Pot_Trim!AZ20&lt;&gt;0,AZ21/PLANEL_Pot_Trim!AZ20,0)</f>
        <v>0.21442747582719468</v>
      </c>
      <c r="BA47" s="52">
        <f>IF(PLANEL_Pot_Trim!BA20&lt;&gt;0,BA21/PLANEL_Pot_Trim!BA20,0)</f>
        <v>0.23271700452945066</v>
      </c>
      <c r="BB47" s="52">
        <f>IF(PLANEL_Pot_Trim!BB20&lt;&gt;0,BB21/PLANEL_Pot_Trim!BB20,0)</f>
        <v>0.27839999999999998</v>
      </c>
      <c r="BC47" s="52">
        <f>IF(PLANEL_Pot_Trim!BC20&lt;&gt;0,BC21/PLANEL_Pot_Trim!BC20,0)</f>
        <v>0.27956833414312326</v>
      </c>
      <c r="BD47" s="52">
        <f>IF(PLANEL_Pot_Trim!BD20&lt;&gt;0,BD21/PLANEL_Pot_Trim!BD20,0)</f>
        <v>0.21442747582719468</v>
      </c>
      <c r="BE47" s="52">
        <f>IF(PLANEL_Pot_Trim!BE20&lt;&gt;0,BE21/PLANEL_Pot_Trim!BE20,0)</f>
        <v>0.23271700452945066</v>
      </c>
      <c r="BF47" s="52">
        <f>IF(PLANEL_Pot_Trim!BF20&lt;&gt;0,BF21/PLANEL_Pot_Trim!BF20,0)</f>
        <v>0.27839999999999998</v>
      </c>
      <c r="BG47" s="52">
        <f>IF(PLANEL_Pot_Trim!BG20&lt;&gt;0,BG21/PLANEL_Pot_Trim!BG20,0)</f>
        <v>0.27956835821280651</v>
      </c>
      <c r="BH47" s="52">
        <f>IF(PLANEL_Pot_Trim!BH20&lt;&gt;0,BH21/PLANEL_Pot_Trim!BH20,0)</f>
        <v>0.21443176518237653</v>
      </c>
      <c r="BI47" s="52">
        <f>IF(PLANEL_Pot_Trim!BI20&lt;&gt;0,BI21/PLANEL_Pot_Trim!BI20,0)</f>
        <v>0.23272717357297251</v>
      </c>
      <c r="BJ47" s="52">
        <f>IF(PLANEL_Pot_Trim!BJ20&lt;&gt;0,BJ21/PLANEL_Pot_Trim!BJ20,0)</f>
        <v>0.27839999999999998</v>
      </c>
      <c r="BK47" s="52">
        <f>IF(PLANEL_Pot_Trim!BK20&lt;&gt;0,BK21/PLANEL_Pot_Trim!BK20,0)</f>
        <v>0.28274811275235112</v>
      </c>
      <c r="BL47" s="52">
        <f>IF(PLANEL_Pot_Trim!BL20&lt;&gt;0,BL21/PLANEL_Pot_Trim!BL20,0)</f>
        <v>0.25924046289155889</v>
      </c>
      <c r="BM47" s="52">
        <f>IF(PLANEL_Pot_Trim!BM20&lt;&gt;0,BM21/PLANEL_Pot_Trim!BM20,0)</f>
        <v>0.26116804947387301</v>
      </c>
      <c r="BN47" s="52">
        <f>IF(PLANEL_Pot_Trim!BN20&lt;&gt;0,BN21/PLANEL_Pot_Trim!BN20,0)</f>
        <v>0.28109274337037504</v>
      </c>
      <c r="BO47" s="52">
        <f>IF(PLANEL_Pot_Trim!BO20&lt;&gt;0,BO21/PLANEL_Pot_Trim!BO20,0)</f>
        <v>0.2834271015335888</v>
      </c>
      <c r="BP47" s="52">
        <f>IF(PLANEL_Pot_Trim!BP20&lt;&gt;0,BP21/PLANEL_Pot_Trim!BP20,0)</f>
        <v>0.26880868552980752</v>
      </c>
      <c r="BQ47" s="52">
        <f>IF(PLANEL_Pot_Trim!BQ20&lt;&gt;0,BQ21/PLANEL_Pot_Trim!BQ20,0)</f>
        <v>0.26724117025410293</v>
      </c>
      <c r="BR47" s="52">
        <f>IF(PLANEL_Pot_Trim!BR20&lt;&gt;0,BR21/PLANEL_Pot_Trim!BR20,0)</f>
        <v>0.28166773823792651</v>
      </c>
      <c r="BS47" s="52">
        <f>IF(PLANEL_Pot_Trim!BS20&lt;&gt;0,BS21/PLANEL_Pot_Trim!BS20,0)</f>
        <v>0.28371584746110468</v>
      </c>
      <c r="BT47" s="52">
        <f>IF(PLANEL_Pot_Trim!BT20&lt;&gt;0,BT21/PLANEL_Pot_Trim!BT20,0)</f>
        <v>0.27287748989663957</v>
      </c>
      <c r="BU47" s="52">
        <f>IF(PLANEL_Pot_Trim!BU20&lt;&gt;0,BU21/PLANEL_Pot_Trim!BU20,0)</f>
        <v>0.26982339793859828</v>
      </c>
      <c r="BV47" s="52">
        <f>IF(PLANEL_Pot_Trim!BV20&lt;&gt;0,BV21/PLANEL_Pot_Trim!BV20,0)</f>
        <v>0.2819122606853291</v>
      </c>
      <c r="BW47" s="52">
        <f>IF(PLANEL_Pot_Trim!BW20&lt;&gt;0,BW21/PLANEL_Pot_Trim!BW20,0)</f>
        <v>0.28387182207516476</v>
      </c>
      <c r="BX47" s="52">
        <f>IF(PLANEL_Pot_Trim!BX20&lt;&gt;0,BX21/PLANEL_Pot_Trim!BX20,0)</f>
        <v>0.2750755031541765</v>
      </c>
      <c r="BY47" s="52">
        <f>IF(PLANEL_Pot_Trim!BY20&lt;&gt;0,BY21/PLANEL_Pot_Trim!BY20,0)</f>
        <v>0.2712185879315463</v>
      </c>
      <c r="BZ47" s="52">
        <f>IF(PLANEL_Pot_Trim!BZ20&lt;&gt;0,BZ21/PLANEL_Pot_Trim!BZ20,0)</f>
        <v>0.28204434602702599</v>
      </c>
      <c r="CA47" s="52">
        <f>IF(PLANEL_Pot_Trim!CA20&lt;&gt;0,CA21/PLANEL_Pot_Trim!CA20,0)</f>
        <v>0.28397189204377016</v>
      </c>
      <c r="CB47" s="52">
        <f>IF(PLANEL_Pot_Trim!CB20&lt;&gt;0,CB21/PLANEL_Pot_Trim!CB20,0)</f>
        <v>0.27648569953366869</v>
      </c>
      <c r="CC47" s="52">
        <f>IF(PLANEL_Pot_Trim!CC20&lt;&gt;0,CC21/PLANEL_Pot_Trim!CC20,0)</f>
        <v>0.27211371080910729</v>
      </c>
      <c r="CD47" s="52">
        <f>IF(PLANEL_Pot_Trim!CD20&lt;&gt;0,CD21/PLANEL_Pot_Trim!CD20,0)</f>
        <v>0.28212908913595236</v>
      </c>
      <c r="CE47" s="52">
        <f>IF(PLANEL_Pot_Trim!CE20&lt;&gt;0,CE21/PLANEL_Pot_Trim!CE20,0)</f>
        <v>0.28404305677437952</v>
      </c>
      <c r="CF47" s="52">
        <f>IF(PLANEL_Pot_Trim!CF20&lt;&gt;0,CF21/PLANEL_Pot_Trim!CF20,0)</f>
        <v>0.2774897428586276</v>
      </c>
      <c r="CG47" s="52">
        <f>IF(PLANEL_Pot_Trim!CG20&lt;&gt;0,CG21/PLANEL_Pot_Trim!CG20,0)</f>
        <v>0.27275325424738023</v>
      </c>
      <c r="CH47" s="52">
        <f>IF(PLANEL_Pot_Trim!CH20&lt;&gt;0,CH21/PLANEL_Pot_Trim!CH20,0)</f>
        <v>0.28218934808977092</v>
      </c>
      <c r="CI47" s="52">
        <f>IF(PLANEL_Pot_Trim!CI20&lt;&gt;0,CI21/PLANEL_Pot_Trim!CI20,0)</f>
        <v>0.284097012074082</v>
      </c>
      <c r="CJ47" s="52">
        <f>IF(PLANEL_Pot_Trim!CJ20&lt;&gt;0,CJ21/PLANEL_Pot_Trim!CJ20,0)</f>
        <v>0.27824916969976798</v>
      </c>
      <c r="CK47" s="52">
        <f>IF(PLANEL_Pot_Trim!CK20&lt;&gt;0,CK21/PLANEL_Pot_Trim!CK20,0)</f>
        <v>0.27323356994203057</v>
      </c>
      <c r="CL47" s="52">
        <f>IF(PLANEL_Pot_Trim!CL20&lt;&gt;0,CL21/PLANEL_Pot_Trim!CL20,0)</f>
        <v>0.28223504427226753</v>
      </c>
      <c r="CM47" s="52">
        <f>IF(PLANEL_Pot_Trim!CM20&lt;&gt;0,CM21/PLANEL_Pot_Trim!CM20,0)</f>
        <v>0.28412782769178235</v>
      </c>
      <c r="CN47" s="52">
        <f>IF(PLANEL_Pot_Trim!CN20&lt;&gt;0,CN21/PLANEL_Pot_Trim!CN20,0)</f>
        <v>0.27868340060243363</v>
      </c>
      <c r="CO47" s="52">
        <f>IF(PLANEL_Pot_Trim!CO20&lt;&gt;0,CO21/PLANEL_Pot_Trim!CO20,0)</f>
        <v>0.27350914741620763</v>
      </c>
      <c r="CP47" s="52">
        <f>IF(PLANEL_Pot_Trim!CP20&lt;&gt;0,CP21/PLANEL_Pot_Trim!CP20,0)</f>
        <v>0.28226114045439438</v>
      </c>
      <c r="CQ47" s="52">
        <f>IF(PLANEL_Pot_Trim!CQ20&lt;&gt;0,CQ21/PLANEL_Pot_Trim!CQ20,0)</f>
        <v>0.28424192660986103</v>
      </c>
      <c r="CR47" s="52">
        <f>IF(PLANEL_Pot_Trim!CR20&lt;&gt;0,CR21/PLANEL_Pot_Trim!CR20,0)</f>
        <v>0.28027179211057779</v>
      </c>
      <c r="CS47" s="52">
        <f>IF(PLANEL_Pot_Trim!CS20&lt;&gt;0,CS21/PLANEL_Pot_Trim!CS20,0)</f>
        <v>0.27448060911696925</v>
      </c>
      <c r="CT47" s="52">
        <f>IF(PLANEL_Pot_Trim!CT20&lt;&gt;0,CT21/PLANEL_Pot_Trim!CT20,0)</f>
        <v>0.28235786461171347</v>
      </c>
      <c r="CU47" s="52">
        <f>IF(PLANEL_Pot_Trim!CU20&lt;&gt;0,CU21/PLANEL_Pot_Trim!CU20,0)</f>
        <v>0.28436402486724288</v>
      </c>
      <c r="CV47" s="52">
        <f>IF(PLANEL_Pot_Trim!CV20&lt;&gt;0,CV21/PLANEL_Pot_Trim!CV20,0)</f>
        <v>0.28200385436158631</v>
      </c>
      <c r="CW47" s="52">
        <f>IF(PLANEL_Pot_Trim!CW20&lt;&gt;0,CW21/PLANEL_Pot_Trim!CW20,0)</f>
        <v>0.27560160278144558</v>
      </c>
      <c r="CX47" s="52">
        <f>IF(PLANEL_Pot_Trim!CX20&lt;&gt;0,CX21/PLANEL_Pot_Trim!CX20,0)</f>
        <v>0.28246120304887307</v>
      </c>
      <c r="CY47" s="82">
        <f>IF(PLANEL_Pot_Trim!CY20&lt;&gt;0,CY21/PLANEL_Pot_Trim!CY20,0)</f>
        <v>0.28439795995113903</v>
      </c>
      <c r="CZ47" s="82">
        <f>IF(PLANEL_Pot_Trim!CZ20&lt;&gt;0,CZ21/PLANEL_Pot_Trim!CZ20,0)</f>
        <v>0.28248990011014291</v>
      </c>
      <c r="DA47" s="82">
        <f>IF(PLANEL_Pot_Trim!DA20&lt;&gt;0,DA21/PLANEL_Pot_Trim!DA20,0)</f>
        <v>0.27592488000642101</v>
      </c>
      <c r="DB47" s="82">
        <f>IF(PLANEL_Pot_Trim!DB20&lt;&gt;0,DB21/PLANEL_Pot_Trim!DB20,0)</f>
        <v>0.28248990011014291</v>
      </c>
      <c r="DC47" s="52">
        <f>IF(PLANEL_Pot_Trim!DC20&lt;&gt;0,DC21/PLANEL_Pot_Trim!DC20,0)</f>
        <v>0.28439795994510536</v>
      </c>
      <c r="DD47" s="52">
        <f>IF(PLANEL_Pot_Trim!DD20&lt;&gt;0,DD21/PLANEL_Pot_Trim!DD20,0)</f>
        <v>0.28248990011630448</v>
      </c>
      <c r="DE47" s="52">
        <f>IF(PLANEL_Pot_Trim!DE20&lt;&gt;0,DE21/PLANEL_Pot_Trim!DE20,0)</f>
        <v>0.27592488002331816</v>
      </c>
      <c r="DF47" s="52">
        <f>IF(PLANEL_Pot_Trim!DF20&lt;&gt;0,DF21/PLANEL_Pot_Trim!DF20,0)</f>
        <v>0.28248990011630448</v>
      </c>
      <c r="DG47" s="52">
        <f>IF(PLANEL_Pot_Trim!DG20&lt;&gt;0,DG21/PLANEL_Pot_Trim!DG20,0)</f>
        <v>0.28439795998089923</v>
      </c>
      <c r="DH47" s="52">
        <f>IF(PLANEL_Pot_Trim!DH20&lt;&gt;0,DH21/PLANEL_Pot_Trim!DH20,0)</f>
        <v>0.28248990012117769</v>
      </c>
      <c r="DI47" s="52">
        <f>IF(PLANEL_Pot_Trim!DI20&lt;&gt;0,DI21/PLANEL_Pot_Trim!DI20,0)</f>
        <v>0.27592488003463206</v>
      </c>
      <c r="DJ47" s="52">
        <f>IF(PLANEL_Pot_Trim!DJ20&lt;&gt;0,DJ21/PLANEL_Pot_Trim!DJ20,0)</f>
        <v>0.28248990012117769</v>
      </c>
      <c r="DK47" s="52">
        <f>IF(PLANEL_Pot_Trim!DK20&lt;&gt;0,DK21/PLANEL_Pot_Trim!DK20,0)</f>
        <v>0.28439795997660178</v>
      </c>
      <c r="DL47" s="13">
        <f>IF(PLANEL_Pot_Trim!DL20&lt;&gt;0,DL21/PLANEL_Pot_Trim!DL20,0)</f>
        <v>0.28248990011138136</v>
      </c>
      <c r="DM47" s="52">
        <f>IF(PLANEL_Pot_Trim!DM20&lt;&gt;0,DM21/PLANEL_Pot_Trim!DM20,0)</f>
        <v>0.27592488004242438</v>
      </c>
      <c r="DN47" s="52">
        <f>IF(PLANEL_Pot_Trim!DN20&lt;&gt;0,DN21/PLANEL_Pot_Trim!DN20,0)</f>
        <v>0.28248990011138136</v>
      </c>
      <c r="DO47" s="52">
        <f>IF(PLANEL_Pot_Trim!DO20&lt;&gt;0,DO21/PLANEL_Pot_Trim!DO20,0)</f>
        <v>0.2843979599714121</v>
      </c>
      <c r="DP47" s="52">
        <f>IF(PLANEL_Pot_Trim!DP20&lt;&gt;0,DP21/PLANEL_Pot_Trim!DP20,0)</f>
        <v>0.28248990010659986</v>
      </c>
      <c r="DQ47" s="52">
        <f>IF(PLANEL_Pot_Trim!DQ20&lt;&gt;0,DQ21/PLANEL_Pot_Trim!DQ20,0)</f>
        <v>0.27592488001650389</v>
      </c>
      <c r="DR47" s="52">
        <f>IF(PLANEL_Pot_Trim!DR20&lt;&gt;0,DR21/PLANEL_Pot_Trim!DR20,0)</f>
        <v>0.28248990010659986</v>
      </c>
      <c r="DS47" s="52">
        <f>IF(PLANEL_Pot_Trim!DS20&lt;&gt;0,DS21/PLANEL_Pot_Trim!DS20,0)</f>
        <v>0.2843979599430938</v>
      </c>
      <c r="DT47" s="52">
        <f>IF(PLANEL_Pot_Trim!DT20&lt;&gt;0,DT21/PLANEL_Pot_Trim!DT20,0)</f>
        <v>0.28248990006611674</v>
      </c>
      <c r="DU47" s="52">
        <f>IF(PLANEL_Pot_Trim!DU20&lt;&gt;0,DU21/PLANEL_Pot_Trim!DU20,0)</f>
        <v>0.2759248799836726</v>
      </c>
      <c r="DV47" s="52">
        <f>IF(PLANEL_Pot_Trim!DV20&lt;&gt;0,DV21/PLANEL_Pot_Trim!DV20,0)</f>
        <v>0.28248990006611674</v>
      </c>
      <c r="DW47" s="52">
        <f>IF(PLANEL_Pot_Trim!DW20&lt;&gt;0,DW21/PLANEL_Pot_Trim!DW20,0)</f>
        <v>0.28439795996005679</v>
      </c>
      <c r="DX47" s="52">
        <f>IF(PLANEL_Pot_Trim!DX20&lt;&gt;0,DX21/PLANEL_Pot_Trim!DX20,0)</f>
        <v>0.28248990007787544</v>
      </c>
      <c r="DY47" s="52">
        <f>IF(PLANEL_Pot_Trim!DY20&lt;&gt;0,DY21/PLANEL_Pot_Trim!DY20,0)</f>
        <v>0.27592488000456994</v>
      </c>
      <c r="DZ47" s="52">
        <f>IF(PLANEL_Pot_Trim!DZ20&lt;&gt;0,DZ21/PLANEL_Pot_Trim!DZ20,0)</f>
        <v>0.28248990007787544</v>
      </c>
      <c r="EA47" s="52">
        <f>IF(PLANEL_Pot_Trim!EA20&lt;&gt;0,EA21/PLANEL_Pot_Trim!EA20,0)</f>
        <v>0.2843979599626606</v>
      </c>
      <c r="EB47" s="52">
        <f>IF(PLANEL_Pot_Trim!EB20&lt;&gt;0,EB21/PLANEL_Pot_Trim!EB20,0)</f>
        <v>0.28248990007129321</v>
      </c>
      <c r="EC47" s="52">
        <f>IF(PLANEL_Pot_Trim!EC20&lt;&gt;0,EC21/PLANEL_Pot_Trim!EC20,0)</f>
        <v>0.2759248800085865</v>
      </c>
      <c r="ED47" s="52">
        <f>IF(PLANEL_Pot_Trim!ED20&lt;&gt;0,ED21/PLANEL_Pot_Trim!ED20,0)</f>
        <v>0.28248990007129321</v>
      </c>
      <c r="EE47" s="52">
        <f>IF(PLANEL_Pot_Trim!EE20&lt;&gt;0,EE21/PLANEL_Pot_Trim!EE20,0)</f>
        <v>0.28439795998855738</v>
      </c>
      <c r="EF47" s="52">
        <f>IF(PLANEL_Pot_Trim!EF20&lt;&gt;0,EF21/PLANEL_Pot_Trim!EF20,0)</f>
        <v>0.28248990008038144</v>
      </c>
      <c r="EG47" s="52">
        <f>IF(PLANEL_Pot_Trim!EG20&lt;&gt;0,EG21/PLANEL_Pot_Trim!EG20,0)</f>
        <v>0.27592488002410193</v>
      </c>
      <c r="EH47" s="52">
        <f>IF(PLANEL_Pot_Trim!EH20&lt;&gt;0,EH21/PLANEL_Pot_Trim!EH20,0)</f>
        <v>0.28248990008038144</v>
      </c>
      <c r="EI47" s="52">
        <f>IF(PLANEL_Pot_Trim!EI20&lt;&gt;0,EI21/PLANEL_Pot_Trim!EI20,0)</f>
        <v>0.28439795995722505</v>
      </c>
      <c r="EJ47" s="52">
        <f>IF(PLANEL_Pot_Trim!EJ20&lt;&gt;0,EJ21/PLANEL_Pot_Trim!EJ20,0)</f>
        <v>0.28248990002507457</v>
      </c>
      <c r="EK47" s="52">
        <f>IF(PLANEL_Pot_Trim!EK20&lt;&gt;0,EK21/PLANEL_Pot_Trim!EK20,0)</f>
        <v>0.27592487999026671</v>
      </c>
      <c r="EL47" s="52">
        <f>IF(PLANEL_Pot_Trim!EL20&lt;&gt;0,EL21/PLANEL_Pot_Trim!EL20,0)</f>
        <v>0.28248990002507457</v>
      </c>
      <c r="EM47" s="52">
        <f>IF(PLANEL_Pot_Trim!EM20&lt;&gt;0,EM21/PLANEL_Pot_Trim!EM20,0)</f>
        <v>0.28439796001604917</v>
      </c>
      <c r="EN47" s="52">
        <f>IF(PLANEL_Pot_Trim!EN20&lt;&gt;0,EN21/PLANEL_Pot_Trim!EN20,0)</f>
        <v>0.2824899001094161</v>
      </c>
      <c r="EO47" s="52">
        <f>IF(PLANEL_Pot_Trim!EO20&lt;&gt;0,EO21/PLANEL_Pot_Trim!EO20,0)</f>
        <v>0.27592487995433784</v>
      </c>
      <c r="EP47" s="52">
        <f>IF(PLANEL_Pot_Trim!EP20&lt;&gt;0,EP21/PLANEL_Pot_Trim!EP20,0)</f>
        <v>0.2824899001094161</v>
      </c>
    </row>
    <row r="48" spans="2:146" x14ac:dyDescent="0.25">
      <c r="B48" s="23" t="s">
        <v>54</v>
      </c>
      <c r="C48" s="52">
        <f>IF(PLANEL_Pot_Trim!C21&lt;&gt;0,C22/PLANEL_Pot_Trim!C21,0)</f>
        <v>0</v>
      </c>
      <c r="D48" s="52">
        <f>IF(PLANEL_Pot_Trim!D21&lt;&gt;0,D22/PLANEL_Pot_Trim!D21,0)</f>
        <v>0</v>
      </c>
      <c r="E48" s="52">
        <f>IF(PLANEL_Pot_Trim!E21&lt;&gt;0,E22/PLANEL_Pot_Trim!E21,0)</f>
        <v>0</v>
      </c>
      <c r="F48" s="52">
        <f>IF(PLANEL_Pot_Trim!F21&lt;&gt;0,F22/PLANEL_Pot_Trim!F21,0)</f>
        <v>0</v>
      </c>
      <c r="G48" s="52">
        <f>IF(PLANEL_Pot_Trim!G21&lt;&gt;0,G22/PLANEL_Pot_Trim!G21,0)</f>
        <v>0</v>
      </c>
      <c r="H48" s="52">
        <f>IF(PLANEL_Pot_Trim!H21&lt;&gt;0,H22/PLANEL_Pot_Trim!H21,0)</f>
        <v>0</v>
      </c>
      <c r="I48" s="52">
        <f>IF(PLANEL_Pot_Trim!I21&lt;&gt;0,I22/PLANEL_Pot_Trim!I21,0)</f>
        <v>0</v>
      </c>
      <c r="J48" s="52">
        <f>IF(PLANEL_Pot_Trim!J21&lt;&gt;0,J22/PLANEL_Pot_Trim!J21,0)</f>
        <v>0</v>
      </c>
      <c r="K48" s="52">
        <f>IF(PLANEL_Pot_Trim!K21&lt;&gt;0,K22/PLANEL_Pot_Trim!K21,0)</f>
        <v>0</v>
      </c>
      <c r="L48" s="52">
        <f>IF(PLANEL_Pot_Trim!L21&lt;&gt;0,L22/PLANEL_Pot_Trim!L21,0)</f>
        <v>0</v>
      </c>
      <c r="M48" s="52">
        <f>IF(PLANEL_Pot_Trim!M21&lt;&gt;0,M22/PLANEL_Pot_Trim!M21,0)</f>
        <v>0</v>
      </c>
      <c r="N48" s="52">
        <f>IF(PLANEL_Pot_Trim!N21&lt;&gt;0,N22/PLANEL_Pot_Trim!N21,0)</f>
        <v>0</v>
      </c>
      <c r="O48" s="52">
        <f>IF(PLANEL_Pot_Trim!O21&lt;&gt;0,O22/PLANEL_Pot_Trim!O21,0)</f>
        <v>0</v>
      </c>
      <c r="P48" s="52">
        <f>IF(PLANEL_Pot_Trim!P21&lt;&gt;0,P22/PLANEL_Pot_Trim!P21,0)</f>
        <v>0</v>
      </c>
      <c r="Q48" s="52">
        <f>IF(PLANEL_Pot_Trim!Q21&lt;&gt;0,Q22/PLANEL_Pot_Trim!Q21,0)</f>
        <v>0</v>
      </c>
      <c r="R48" s="52">
        <f>IF(PLANEL_Pot_Trim!R21&lt;&gt;0,R22/PLANEL_Pot_Trim!R21,0)</f>
        <v>0</v>
      </c>
      <c r="S48" s="52">
        <f>IF(PLANEL_Pot_Trim!S21&lt;&gt;0,S22/PLANEL_Pot_Trim!S21,0)</f>
        <v>0</v>
      </c>
      <c r="T48" s="52">
        <f>IF(PLANEL_Pot_Trim!T21&lt;&gt;0,T22/PLANEL_Pot_Trim!T21,0)</f>
        <v>0</v>
      </c>
      <c r="U48" s="52">
        <f>IF(PLANEL_Pot_Trim!U21&lt;&gt;0,U22/PLANEL_Pot_Trim!U21,0)</f>
        <v>0</v>
      </c>
      <c r="V48" s="52">
        <f>IF(PLANEL_Pot_Trim!V21&lt;&gt;0,V22/PLANEL_Pot_Trim!V21,0)</f>
        <v>0</v>
      </c>
      <c r="W48" s="52">
        <f>IF(PLANEL_Pot_Trim!W21&lt;&gt;0,W22/PLANEL_Pot_Trim!W21,0)</f>
        <v>0</v>
      </c>
      <c r="X48" s="52">
        <f>IF(PLANEL_Pot_Trim!X21&lt;&gt;0,X22/PLANEL_Pot_Trim!X21,0)</f>
        <v>0</v>
      </c>
      <c r="Y48" s="52">
        <f>IF(PLANEL_Pot_Trim!Y21&lt;&gt;0,Y22/PLANEL_Pot_Trim!Y21,0)</f>
        <v>0</v>
      </c>
      <c r="Z48" s="52">
        <f>IF(PLANEL_Pot_Trim!Z21&lt;&gt;0,Z22/PLANEL_Pot_Trim!Z21,0)</f>
        <v>0</v>
      </c>
      <c r="AA48" s="52">
        <f>IF(PLANEL_Pot_Trim!AA21&lt;&gt;0,AA22/PLANEL_Pot_Trim!AA21,0)</f>
        <v>0</v>
      </c>
      <c r="AB48" s="52">
        <f>IF(PLANEL_Pot_Trim!AB21&lt;&gt;0,AB22/PLANEL_Pot_Trim!AB21,0)</f>
        <v>0</v>
      </c>
      <c r="AC48" s="52">
        <f>IF(PLANEL_Pot_Trim!AC21&lt;&gt;0,AC22/PLANEL_Pot_Trim!AC21,0)</f>
        <v>0</v>
      </c>
      <c r="AD48" s="52">
        <f>IF(PLANEL_Pot_Trim!AD21&lt;&gt;0,AD22/PLANEL_Pot_Trim!AD21,0)</f>
        <v>0</v>
      </c>
      <c r="AE48" s="52">
        <f>IF(PLANEL_Pot_Trim!AE21&lt;&gt;0,AE22/PLANEL_Pot_Trim!AE21,0)</f>
        <v>0</v>
      </c>
      <c r="AF48" s="52">
        <f>IF(PLANEL_Pot_Trim!AF21&lt;&gt;0,AF22/PLANEL_Pot_Trim!AF21,0)</f>
        <v>0</v>
      </c>
      <c r="AG48" s="52">
        <f>IF(PLANEL_Pot_Trim!AG21&lt;&gt;0,AG22/PLANEL_Pot_Trim!AG21,0)</f>
        <v>0</v>
      </c>
      <c r="AH48" s="52">
        <f>IF(PLANEL_Pot_Trim!AH21&lt;&gt;0,AH22/PLANEL_Pot_Trim!AH21,0)</f>
        <v>0</v>
      </c>
      <c r="AI48" s="52">
        <f>IF(PLANEL_Pot_Trim!AI21&lt;&gt;0,AI22/PLANEL_Pot_Trim!AI21,0)</f>
        <v>0</v>
      </c>
      <c r="AJ48" s="52">
        <f>IF(PLANEL_Pot_Trim!AJ21&lt;&gt;0,AJ22/PLANEL_Pot_Trim!AJ21,0)</f>
        <v>0</v>
      </c>
      <c r="AK48" s="52">
        <f>IF(PLANEL_Pot_Trim!AK21&lt;&gt;0,AK22/PLANEL_Pot_Trim!AK21,0)</f>
        <v>0</v>
      </c>
      <c r="AL48" s="52">
        <f>IF(PLANEL_Pot_Trim!AL21&lt;&gt;0,AL22/PLANEL_Pot_Trim!AL21,0)</f>
        <v>0</v>
      </c>
      <c r="AM48" s="52">
        <f>IF(PLANEL_Pot_Trim!AM21&lt;&gt;0,AM22/PLANEL_Pot_Trim!AM21,0)</f>
        <v>0</v>
      </c>
      <c r="AN48" s="52">
        <f>IF(PLANEL_Pot_Trim!AN21&lt;&gt;0,AN22/PLANEL_Pot_Trim!AN21,0)</f>
        <v>0</v>
      </c>
      <c r="AO48" s="52">
        <f>IF(PLANEL_Pot_Trim!AO21&lt;&gt;0,AO22/PLANEL_Pot_Trim!AO21,0)</f>
        <v>0</v>
      </c>
      <c r="AP48" s="52">
        <f>IF(PLANEL_Pot_Trim!AP21&lt;&gt;0,AP22/PLANEL_Pot_Trim!AP21,0)</f>
        <v>0</v>
      </c>
      <c r="AQ48" s="52">
        <f>IF(PLANEL_Pot_Trim!AQ21&lt;&gt;0,AQ22/PLANEL_Pot_Trim!AQ21,0)</f>
        <v>0</v>
      </c>
      <c r="AR48" s="52">
        <f>IF(PLANEL_Pot_Trim!AR21&lt;&gt;0,AR22/PLANEL_Pot_Trim!AR21,0)</f>
        <v>0</v>
      </c>
      <c r="AS48" s="52">
        <f>IF(PLANEL_Pot_Trim!AS21&lt;&gt;0,AS22/PLANEL_Pot_Trim!AS21,0)</f>
        <v>0</v>
      </c>
      <c r="AT48" s="52">
        <f>IF(PLANEL_Pot_Trim!AT21&lt;&gt;0,AT22/PLANEL_Pot_Trim!AT21,0)</f>
        <v>0</v>
      </c>
      <c r="AU48" s="52">
        <f>IF(PLANEL_Pot_Trim!AU21&lt;&gt;0,AU22/PLANEL_Pot_Trim!AU21,0)</f>
        <v>0</v>
      </c>
      <c r="AV48" s="52">
        <f>IF(PLANEL_Pot_Trim!AV21&lt;&gt;0,AV22/PLANEL_Pot_Trim!AV21,0)</f>
        <v>0</v>
      </c>
      <c r="AW48" s="52">
        <f>IF(PLANEL_Pot_Trim!AW21&lt;&gt;0,AW22/PLANEL_Pot_Trim!AW21,0)</f>
        <v>0</v>
      </c>
      <c r="AX48" s="52">
        <f>IF(PLANEL_Pot_Trim!AX21&lt;&gt;0,AX22/PLANEL_Pot_Trim!AX21,0)</f>
        <v>0</v>
      </c>
      <c r="AY48" s="52">
        <f>IF(PLANEL_Pot_Trim!AY21&lt;&gt;0,AY22/PLANEL_Pot_Trim!AY21,0)</f>
        <v>0</v>
      </c>
      <c r="AZ48" s="52">
        <f>IF(PLANEL_Pot_Trim!AZ21&lt;&gt;0,AZ22/PLANEL_Pot_Trim!AZ21,0)</f>
        <v>0</v>
      </c>
      <c r="BA48" s="52">
        <f>IF(PLANEL_Pot_Trim!BA21&lt;&gt;0,BA22/PLANEL_Pot_Trim!BA21,0)</f>
        <v>0</v>
      </c>
      <c r="BB48" s="52">
        <f>IF(PLANEL_Pot_Trim!BB21&lt;&gt;0,BB22/PLANEL_Pot_Trim!BB21,0)</f>
        <v>0</v>
      </c>
      <c r="BC48" s="52">
        <f>IF(PLANEL_Pot_Trim!BC21&lt;&gt;0,BC22/PLANEL_Pot_Trim!BC21,0)</f>
        <v>0</v>
      </c>
      <c r="BD48" s="52">
        <f>IF(PLANEL_Pot_Trim!BD21&lt;&gt;0,BD22/PLANEL_Pot_Trim!BD21,0)</f>
        <v>0</v>
      </c>
      <c r="BE48" s="52">
        <f>IF(PLANEL_Pot_Trim!BE21&lt;&gt;0,BE22/PLANEL_Pot_Trim!BE21,0)</f>
        <v>0</v>
      </c>
      <c r="BF48" s="52">
        <f>IF(PLANEL_Pot_Trim!BF21&lt;&gt;0,BF22/PLANEL_Pot_Trim!BF21,0)</f>
        <v>0</v>
      </c>
      <c r="BG48" s="52">
        <f>IF(PLANEL_Pot_Trim!BG21&lt;&gt;0,BG22/PLANEL_Pot_Trim!BG21,0)</f>
        <v>0</v>
      </c>
      <c r="BH48" s="52">
        <f>IF(PLANEL_Pot_Trim!BH21&lt;&gt;0,BH22/PLANEL_Pot_Trim!BH21,0)</f>
        <v>0</v>
      </c>
      <c r="BI48" s="52">
        <f>IF(PLANEL_Pot_Trim!BI21&lt;&gt;0,BI22/PLANEL_Pot_Trim!BI21,0)</f>
        <v>0</v>
      </c>
      <c r="BJ48" s="52">
        <f>IF(PLANEL_Pot_Trim!BJ21&lt;&gt;0,BJ22/PLANEL_Pot_Trim!BJ21,0)</f>
        <v>0</v>
      </c>
      <c r="BK48" s="52">
        <f>IF(PLANEL_Pot_Trim!BK21&lt;&gt;0,BK22/PLANEL_Pot_Trim!BK21,0)</f>
        <v>0</v>
      </c>
      <c r="BL48" s="52">
        <f>IF(PLANEL_Pot_Trim!BL21&lt;&gt;0,BL22/PLANEL_Pot_Trim!BL21,0)</f>
        <v>0</v>
      </c>
      <c r="BM48" s="52">
        <f>IF(PLANEL_Pot_Trim!BM21&lt;&gt;0,BM22/PLANEL_Pot_Trim!BM21,0)</f>
        <v>0</v>
      </c>
      <c r="BN48" s="52">
        <f>IF(PLANEL_Pot_Trim!BN21&lt;&gt;0,BN22/PLANEL_Pot_Trim!BN21,0)</f>
        <v>0</v>
      </c>
      <c r="BO48" s="52">
        <f>IF(PLANEL_Pot_Trim!BO21&lt;&gt;0,BO22/PLANEL_Pot_Trim!BO21,0)</f>
        <v>0</v>
      </c>
      <c r="BP48" s="52">
        <f>IF(PLANEL_Pot_Trim!BP21&lt;&gt;0,BP22/PLANEL_Pot_Trim!BP21,0)</f>
        <v>0</v>
      </c>
      <c r="BQ48" s="52">
        <f>IF(PLANEL_Pot_Trim!BQ21&lt;&gt;0,BQ22/PLANEL_Pot_Trim!BQ21,0)</f>
        <v>0</v>
      </c>
      <c r="BR48" s="52">
        <f>IF(PLANEL_Pot_Trim!BR21&lt;&gt;0,BR22/PLANEL_Pot_Trim!BR21,0)</f>
        <v>0</v>
      </c>
      <c r="BS48" s="52">
        <f>IF(PLANEL_Pot_Trim!BS21&lt;&gt;0,BS22/PLANEL_Pot_Trim!BS21,0)</f>
        <v>0</v>
      </c>
      <c r="BT48" s="52">
        <f>IF(PLANEL_Pot_Trim!BT21&lt;&gt;0,BT22/PLANEL_Pot_Trim!BT21,0)</f>
        <v>0</v>
      </c>
      <c r="BU48" s="52">
        <f>IF(PLANEL_Pot_Trim!BU21&lt;&gt;0,BU22/PLANEL_Pot_Trim!BU21,0)</f>
        <v>0</v>
      </c>
      <c r="BV48" s="52">
        <f>IF(PLANEL_Pot_Trim!BV21&lt;&gt;0,BV22/PLANEL_Pot_Trim!BV21,0)</f>
        <v>0</v>
      </c>
      <c r="BW48" s="52">
        <f>IF(PLANEL_Pot_Trim!BW21&lt;&gt;0,BW22/PLANEL_Pot_Trim!BW21,0)</f>
        <v>0</v>
      </c>
      <c r="BX48" s="52">
        <f>IF(PLANEL_Pot_Trim!BX21&lt;&gt;0,BX22/PLANEL_Pot_Trim!BX21,0)</f>
        <v>0</v>
      </c>
      <c r="BY48" s="52">
        <f>IF(PLANEL_Pot_Trim!BY21&lt;&gt;0,BY22/PLANEL_Pot_Trim!BY21,0)</f>
        <v>0</v>
      </c>
      <c r="BZ48" s="52">
        <f>IF(PLANEL_Pot_Trim!BZ21&lt;&gt;0,BZ22/PLANEL_Pot_Trim!BZ21,0)</f>
        <v>0</v>
      </c>
      <c r="CA48" s="52">
        <f>IF(PLANEL_Pot_Trim!CA21&lt;&gt;0,CA22/PLANEL_Pot_Trim!CA21,0)</f>
        <v>0</v>
      </c>
      <c r="CB48" s="52">
        <f>IF(PLANEL_Pot_Trim!CB21&lt;&gt;0,CB22/PLANEL_Pot_Trim!CB21,0)</f>
        <v>0</v>
      </c>
      <c r="CC48" s="52">
        <f>IF(PLANEL_Pot_Trim!CC21&lt;&gt;0,CC22/PLANEL_Pot_Trim!CC21,0)</f>
        <v>0</v>
      </c>
      <c r="CD48" s="52">
        <f>IF(PLANEL_Pot_Trim!CD21&lt;&gt;0,CD22/PLANEL_Pot_Trim!CD21,0)</f>
        <v>0</v>
      </c>
      <c r="CE48" s="52">
        <f>IF(PLANEL_Pot_Trim!CE21&lt;&gt;0,CE22/PLANEL_Pot_Trim!CE21,0)</f>
        <v>0</v>
      </c>
      <c r="CF48" s="52">
        <f>IF(PLANEL_Pot_Trim!CF21&lt;&gt;0,CF22/PLANEL_Pot_Trim!CF21,0)</f>
        <v>0</v>
      </c>
      <c r="CG48" s="52">
        <f>IF(PLANEL_Pot_Trim!CG21&lt;&gt;0,CG22/PLANEL_Pot_Trim!CG21,0)</f>
        <v>0</v>
      </c>
      <c r="CH48" s="52">
        <f>IF(PLANEL_Pot_Trim!CH21&lt;&gt;0,CH22/PLANEL_Pot_Trim!CH21,0)</f>
        <v>0</v>
      </c>
      <c r="CI48" s="52">
        <f>IF(PLANEL_Pot_Trim!CI21&lt;&gt;0,CI22/PLANEL_Pot_Trim!CI21,0)</f>
        <v>0</v>
      </c>
      <c r="CJ48" s="52">
        <f>IF(PLANEL_Pot_Trim!CJ21&lt;&gt;0,CJ22/PLANEL_Pot_Trim!CJ21,0)</f>
        <v>0</v>
      </c>
      <c r="CK48" s="52">
        <f>IF(PLANEL_Pot_Trim!CK21&lt;&gt;0,CK22/PLANEL_Pot_Trim!CK21,0)</f>
        <v>0</v>
      </c>
      <c r="CL48" s="52">
        <f>IF(PLANEL_Pot_Trim!CL21&lt;&gt;0,CL22/PLANEL_Pot_Trim!CL21,0)</f>
        <v>0</v>
      </c>
      <c r="CM48" s="52">
        <f>IF(PLANEL_Pot_Trim!CM21&lt;&gt;0,CM22/PLANEL_Pot_Trim!CM21,0)</f>
        <v>0</v>
      </c>
      <c r="CN48" s="52">
        <f>IF(PLANEL_Pot_Trim!CN21&lt;&gt;0,CN22/PLANEL_Pot_Trim!CN21,0)</f>
        <v>0</v>
      </c>
      <c r="CO48" s="52">
        <f>IF(PLANEL_Pot_Trim!CO21&lt;&gt;0,CO22/PLANEL_Pot_Trim!CO21,0)</f>
        <v>0</v>
      </c>
      <c r="CP48" s="52">
        <f>IF(PLANEL_Pot_Trim!CP21&lt;&gt;0,CP22/PLANEL_Pot_Trim!CP21,0)</f>
        <v>0</v>
      </c>
      <c r="CQ48" s="52">
        <f>IF(PLANEL_Pot_Trim!CQ21&lt;&gt;0,CQ22/PLANEL_Pot_Trim!CQ21,0)</f>
        <v>0</v>
      </c>
      <c r="CR48" s="52">
        <f>IF(PLANEL_Pot_Trim!CR21&lt;&gt;0,CR22/PLANEL_Pot_Trim!CR21,0)</f>
        <v>0</v>
      </c>
      <c r="CS48" s="52">
        <f>IF(PLANEL_Pot_Trim!CS21&lt;&gt;0,CS22/PLANEL_Pot_Trim!CS21,0)</f>
        <v>0</v>
      </c>
      <c r="CT48" s="52">
        <f>IF(PLANEL_Pot_Trim!CT21&lt;&gt;0,CT22/PLANEL_Pot_Trim!CT21,0)</f>
        <v>0</v>
      </c>
      <c r="CU48" s="52">
        <f>IF(PLANEL_Pot_Trim!CU21&lt;&gt;0,CU22/PLANEL_Pot_Trim!CU21,0)</f>
        <v>0</v>
      </c>
      <c r="CV48" s="52">
        <f>IF(PLANEL_Pot_Trim!CV21&lt;&gt;0,CV22/PLANEL_Pot_Trim!CV21,0)</f>
        <v>0</v>
      </c>
      <c r="CW48" s="52">
        <f>IF(PLANEL_Pot_Trim!CW21&lt;&gt;0,CW22/PLANEL_Pot_Trim!CW21,0)</f>
        <v>0</v>
      </c>
      <c r="CX48" s="52">
        <f>IF(PLANEL_Pot_Trim!CX21&lt;&gt;0,CX22/PLANEL_Pot_Trim!CX21,0)</f>
        <v>0</v>
      </c>
      <c r="CY48" s="82">
        <f>IF(PLANEL_Pot_Trim!CY21&lt;&gt;0,CY22/PLANEL_Pot_Trim!CY21,0)</f>
        <v>0</v>
      </c>
      <c r="CZ48" s="82">
        <f>IF(PLANEL_Pot_Trim!CZ21&lt;&gt;0,CZ22/PLANEL_Pot_Trim!CZ21,0)</f>
        <v>0</v>
      </c>
      <c r="DA48" s="82">
        <f>IF(PLANEL_Pot_Trim!DA21&lt;&gt;0,DA22/PLANEL_Pot_Trim!DA21,0)</f>
        <v>0</v>
      </c>
      <c r="DB48" s="82">
        <f>IF(PLANEL_Pot_Trim!DB21&lt;&gt;0,DB22/PLANEL_Pot_Trim!DB21,0)</f>
        <v>0</v>
      </c>
      <c r="DC48" s="52">
        <f>IF(PLANEL_Pot_Trim!DC21&lt;&gt;0,DC22/PLANEL_Pot_Trim!DC21,0)</f>
        <v>0</v>
      </c>
      <c r="DD48" s="52">
        <f>IF(PLANEL_Pot_Trim!DD21&lt;&gt;0,DD22/PLANEL_Pot_Trim!DD21,0)</f>
        <v>0</v>
      </c>
      <c r="DE48" s="52">
        <f>IF(PLANEL_Pot_Trim!DE21&lt;&gt;0,DE22/PLANEL_Pot_Trim!DE21,0)</f>
        <v>0</v>
      </c>
      <c r="DF48" s="52">
        <f>IF(PLANEL_Pot_Trim!DF21&lt;&gt;0,DF22/PLANEL_Pot_Trim!DF21,0)</f>
        <v>0</v>
      </c>
      <c r="DG48" s="52">
        <f>IF(PLANEL_Pot_Trim!DG21&lt;&gt;0,DG22/PLANEL_Pot_Trim!DG21,0)</f>
        <v>0</v>
      </c>
      <c r="DH48" s="52">
        <f>IF(PLANEL_Pot_Trim!DH21&lt;&gt;0,DH22/PLANEL_Pot_Trim!DH21,0)</f>
        <v>0</v>
      </c>
      <c r="DI48" s="52">
        <f>IF(PLANEL_Pot_Trim!DI21&lt;&gt;0,DI22/PLANEL_Pot_Trim!DI21,0)</f>
        <v>0</v>
      </c>
      <c r="DJ48" s="52">
        <f>IF(PLANEL_Pot_Trim!DJ21&lt;&gt;0,DJ22/PLANEL_Pot_Trim!DJ21,0)</f>
        <v>0</v>
      </c>
      <c r="DK48" s="52">
        <f>IF(PLANEL_Pot_Trim!DK21&lt;&gt;0,DK22/PLANEL_Pot_Trim!DK21,0)</f>
        <v>0</v>
      </c>
      <c r="DL48" s="15">
        <f>IF(PLANEL_Pot_Trim!DL21&lt;&gt;0,DL22/PLANEL_Pot_Trim!DL21,0)</f>
        <v>0</v>
      </c>
      <c r="DM48" s="52">
        <f>IF(PLANEL_Pot_Trim!DM21&lt;&gt;0,DM22/PLANEL_Pot_Trim!DM21,0)</f>
        <v>0</v>
      </c>
      <c r="DN48" s="52">
        <f>IF(PLANEL_Pot_Trim!DN21&lt;&gt;0,DN22/PLANEL_Pot_Trim!DN21,0)</f>
        <v>0</v>
      </c>
      <c r="DO48" s="52">
        <f>IF(PLANEL_Pot_Trim!DO21&lt;&gt;0,DO22/PLANEL_Pot_Trim!DO21,0)</f>
        <v>0</v>
      </c>
      <c r="DP48" s="52">
        <f>IF(PLANEL_Pot_Trim!DP21&lt;&gt;0,DP22/PLANEL_Pot_Trim!DP21,0)</f>
        <v>0</v>
      </c>
      <c r="DQ48" s="52">
        <f>IF(PLANEL_Pot_Trim!DQ21&lt;&gt;0,DQ22/PLANEL_Pot_Trim!DQ21,0)</f>
        <v>0</v>
      </c>
      <c r="DR48" s="52">
        <f>IF(PLANEL_Pot_Trim!DR21&lt;&gt;0,DR22/PLANEL_Pot_Trim!DR21,0)</f>
        <v>0</v>
      </c>
      <c r="DS48" s="52">
        <f>IF(PLANEL_Pot_Trim!DS21&lt;&gt;0,DS22/PLANEL_Pot_Trim!DS21,0)</f>
        <v>0</v>
      </c>
      <c r="DT48" s="52">
        <f>IF(PLANEL_Pot_Trim!DT21&lt;&gt;0,DT22/PLANEL_Pot_Trim!DT21,0)</f>
        <v>0</v>
      </c>
      <c r="DU48" s="52">
        <f>IF(PLANEL_Pot_Trim!DU21&lt;&gt;0,DU22/PLANEL_Pot_Trim!DU21,0)</f>
        <v>0</v>
      </c>
      <c r="DV48" s="52">
        <f>IF(PLANEL_Pot_Trim!DV21&lt;&gt;0,DV22/PLANEL_Pot_Trim!DV21,0)</f>
        <v>0</v>
      </c>
      <c r="DW48" s="52">
        <f>IF(PLANEL_Pot_Trim!DW21&lt;&gt;0,DW22/PLANEL_Pot_Trim!DW21,0)</f>
        <v>0</v>
      </c>
      <c r="DX48" s="52">
        <f>IF(PLANEL_Pot_Trim!DX21&lt;&gt;0,DX22/PLANEL_Pot_Trim!DX21,0)</f>
        <v>0</v>
      </c>
      <c r="DY48" s="52">
        <f>IF(PLANEL_Pot_Trim!DY21&lt;&gt;0,DY22/PLANEL_Pot_Trim!DY21,0)</f>
        <v>0</v>
      </c>
      <c r="DZ48" s="52">
        <f>IF(PLANEL_Pot_Trim!DZ21&lt;&gt;0,DZ22/PLANEL_Pot_Trim!DZ21,0)</f>
        <v>0</v>
      </c>
      <c r="EA48" s="52">
        <f>IF(PLANEL_Pot_Trim!EA21&lt;&gt;0,EA22/PLANEL_Pot_Trim!EA21,0)</f>
        <v>0</v>
      </c>
      <c r="EB48" s="52">
        <f>IF(PLANEL_Pot_Trim!EB21&lt;&gt;0,EB22/PLANEL_Pot_Trim!EB21,0)</f>
        <v>0</v>
      </c>
      <c r="EC48" s="52">
        <f>IF(PLANEL_Pot_Trim!EC21&lt;&gt;0,EC22/PLANEL_Pot_Trim!EC21,0)</f>
        <v>0</v>
      </c>
      <c r="ED48" s="52">
        <f>IF(PLANEL_Pot_Trim!ED21&lt;&gt;0,ED22/PLANEL_Pot_Trim!ED21,0)</f>
        <v>0</v>
      </c>
      <c r="EE48" s="52">
        <f>IF(PLANEL_Pot_Trim!EE21&lt;&gt;0,EE22/PLANEL_Pot_Trim!EE21,0)</f>
        <v>0</v>
      </c>
      <c r="EF48" s="52">
        <f>IF(PLANEL_Pot_Trim!EF21&lt;&gt;0,EF22/PLANEL_Pot_Trim!EF21,0)</f>
        <v>0</v>
      </c>
      <c r="EG48" s="52">
        <f>IF(PLANEL_Pot_Trim!EG21&lt;&gt;0,EG22/PLANEL_Pot_Trim!EG21,0)</f>
        <v>0</v>
      </c>
      <c r="EH48" s="52">
        <f>IF(PLANEL_Pot_Trim!EH21&lt;&gt;0,EH22/PLANEL_Pot_Trim!EH21,0)</f>
        <v>0</v>
      </c>
      <c r="EI48" s="52">
        <f>IF(PLANEL_Pot_Trim!EI21&lt;&gt;0,EI22/PLANEL_Pot_Trim!EI21,0)</f>
        <v>0</v>
      </c>
      <c r="EJ48" s="52">
        <f>IF(PLANEL_Pot_Trim!EJ21&lt;&gt;0,EJ22/PLANEL_Pot_Trim!EJ21,0)</f>
        <v>0</v>
      </c>
      <c r="EK48" s="52">
        <f>IF(PLANEL_Pot_Trim!EK21&lt;&gt;0,EK22/PLANEL_Pot_Trim!EK21,0)</f>
        <v>0</v>
      </c>
      <c r="EL48" s="52">
        <f>IF(PLANEL_Pot_Trim!EL21&lt;&gt;0,EL22/PLANEL_Pot_Trim!EL21,0)</f>
        <v>0</v>
      </c>
      <c r="EM48" s="52">
        <f>IF(PLANEL_Pot_Trim!EM21&lt;&gt;0,EM22/PLANEL_Pot_Trim!EM21,0)</f>
        <v>0</v>
      </c>
      <c r="EN48" s="52">
        <f>IF(PLANEL_Pot_Trim!EN21&lt;&gt;0,EN22/PLANEL_Pot_Trim!EN21,0)</f>
        <v>0</v>
      </c>
      <c r="EO48" s="52">
        <f>IF(PLANEL_Pot_Trim!EO21&lt;&gt;0,EO22/PLANEL_Pot_Trim!EO21,0)</f>
        <v>0</v>
      </c>
      <c r="EP48" s="52">
        <f>IF(PLANEL_Pot_Trim!EP21&lt;&gt;0,EP22/PLANEL_Pot_Trim!EP21,0)</f>
        <v>0</v>
      </c>
    </row>
    <row r="49" spans="2:146" x14ac:dyDescent="0.25">
      <c r="B49" s="96" t="s">
        <v>55</v>
      </c>
      <c r="C49" s="53">
        <f>IF(PLANEL_Pot_Trim!C22&lt;&gt;0,C23/PLANEL_Pot_Trim!C22,0)</f>
        <v>0.87257447163265311</v>
      </c>
      <c r="D49" s="53">
        <f>IF(PLANEL_Pot_Trim!D22&lt;&gt;0,D23/PLANEL_Pot_Trim!D22,0)</f>
        <v>0.87257447163265311</v>
      </c>
      <c r="E49" s="53">
        <f>IF(PLANEL_Pot_Trim!E22&lt;&gt;0,E23/PLANEL_Pot_Trim!E22,0)</f>
        <v>0.87257447163265311</v>
      </c>
      <c r="F49" s="53">
        <f>IF(PLANEL_Pot_Trim!F22&lt;&gt;0,F23/PLANEL_Pot_Trim!F22,0)</f>
        <v>0.87257447163265311</v>
      </c>
      <c r="G49" s="53">
        <f>IF(PLANEL_Pot_Trim!G22&lt;&gt;0,G23/PLANEL_Pot_Trim!G22,0)</f>
        <v>0.87257447163265311</v>
      </c>
      <c r="H49" s="53">
        <f>IF(PLANEL_Pot_Trim!H22&lt;&gt;0,H23/PLANEL_Pot_Trim!H22,0)</f>
        <v>0.87257447163265311</v>
      </c>
      <c r="I49" s="53">
        <f>IF(PLANEL_Pot_Trim!I22&lt;&gt;0,I23/PLANEL_Pot_Trim!I22,0)</f>
        <v>0.87257447163265311</v>
      </c>
      <c r="J49" s="53">
        <f>IF(PLANEL_Pot_Trim!J22&lt;&gt;0,J23/PLANEL_Pot_Trim!J22,0)</f>
        <v>0.87257447163265311</v>
      </c>
      <c r="K49" s="53">
        <f>IF(PLANEL_Pot_Trim!K22&lt;&gt;0,K23/PLANEL_Pot_Trim!K22,0)</f>
        <v>0.87257447163265311</v>
      </c>
      <c r="L49" s="53">
        <f>IF(PLANEL_Pot_Trim!L22&lt;&gt;0,L23/PLANEL_Pot_Trim!L22,0)</f>
        <v>0.87257447163265311</v>
      </c>
      <c r="M49" s="53">
        <f>IF(PLANEL_Pot_Trim!M22&lt;&gt;0,M23/PLANEL_Pot_Trim!M22,0)</f>
        <v>0.87257447163265311</v>
      </c>
      <c r="N49" s="53">
        <f>IF(PLANEL_Pot_Trim!N22&lt;&gt;0,N23/PLANEL_Pot_Trim!N22,0)</f>
        <v>0.87257447163265311</v>
      </c>
      <c r="O49" s="53">
        <f>IF(PLANEL_Pot_Trim!O22&lt;&gt;0,O23/PLANEL_Pot_Trim!O22,0)</f>
        <v>0.87257447163265311</v>
      </c>
      <c r="P49" s="53">
        <f>IF(PLANEL_Pot_Trim!P22&lt;&gt;0,P23/PLANEL_Pot_Trim!P22,0)</f>
        <v>0.87257447163265311</v>
      </c>
      <c r="Q49" s="53">
        <f>IF(PLANEL_Pot_Trim!Q22&lt;&gt;0,Q23/PLANEL_Pot_Trim!Q22,0)</f>
        <v>0.87257447163265311</v>
      </c>
      <c r="R49" s="53">
        <f>IF(PLANEL_Pot_Trim!R22&lt;&gt;0,R23/PLANEL_Pot_Trim!R22,0)</f>
        <v>0.87257447163265311</v>
      </c>
      <c r="S49" s="53">
        <f>IF(PLANEL_Pot_Trim!S22&lt;&gt;0,S23/PLANEL_Pot_Trim!S22,0)</f>
        <v>0.87257447163265311</v>
      </c>
      <c r="T49" s="53">
        <f>IF(PLANEL_Pot_Trim!T22&lt;&gt;0,T23/PLANEL_Pot_Trim!T22,0)</f>
        <v>0.87257447163265311</v>
      </c>
      <c r="U49" s="53">
        <f>IF(PLANEL_Pot_Trim!U22&lt;&gt;0,U23/PLANEL_Pot_Trim!U22,0)</f>
        <v>0.87257447163265311</v>
      </c>
      <c r="V49" s="53">
        <f>IF(PLANEL_Pot_Trim!V22&lt;&gt;0,V23/PLANEL_Pot_Trim!V22,0)</f>
        <v>0.87257447163265311</v>
      </c>
      <c r="W49" s="53">
        <f>IF(PLANEL_Pot_Trim!W22&lt;&gt;0,W23/PLANEL_Pot_Trim!W22,0)</f>
        <v>0.87257447163265311</v>
      </c>
      <c r="X49" s="53">
        <f>IF(PLANEL_Pot_Trim!X22&lt;&gt;0,X23/PLANEL_Pot_Trim!X22,0)</f>
        <v>0.87257447163265311</v>
      </c>
      <c r="Y49" s="53">
        <f>IF(PLANEL_Pot_Trim!Y22&lt;&gt;0,Y23/PLANEL_Pot_Trim!Y22,0)</f>
        <v>0.87257447163265311</v>
      </c>
      <c r="Z49" s="53">
        <f>IF(PLANEL_Pot_Trim!Z22&lt;&gt;0,Z23/PLANEL_Pot_Trim!Z22,0)</f>
        <v>0.87257447163265311</v>
      </c>
      <c r="AA49" s="53">
        <f>IF(PLANEL_Pot_Trim!AA22&lt;&gt;0,AA23/PLANEL_Pot_Trim!AA22,0)</f>
        <v>0.87257447163265311</v>
      </c>
      <c r="AB49" s="53">
        <f>IF(PLANEL_Pot_Trim!AB22&lt;&gt;0,AB23/PLANEL_Pot_Trim!AB22,0)</f>
        <v>0.87257447163265311</v>
      </c>
      <c r="AC49" s="53">
        <f>IF(PLANEL_Pot_Trim!AC22&lt;&gt;0,AC23/PLANEL_Pot_Trim!AC22,0)</f>
        <v>0.87257447163265311</v>
      </c>
      <c r="AD49" s="53">
        <f>IF(PLANEL_Pot_Trim!AD22&lt;&gt;0,AD23/PLANEL_Pot_Trim!AD22,0)</f>
        <v>0.87257447163265311</v>
      </c>
      <c r="AE49" s="53">
        <f>IF(PLANEL_Pot_Trim!AE22&lt;&gt;0,AE23/PLANEL_Pot_Trim!AE22,0)</f>
        <v>0.87257447163265311</v>
      </c>
      <c r="AF49" s="53">
        <f>IF(PLANEL_Pot_Trim!AF22&lt;&gt;0,AF23/PLANEL_Pot_Trim!AF22,0)</f>
        <v>0.87257447163265311</v>
      </c>
      <c r="AG49" s="53">
        <f>IF(PLANEL_Pot_Trim!AG22&lt;&gt;0,AG23/PLANEL_Pot_Trim!AG22,0)</f>
        <v>0.87257447163265311</v>
      </c>
      <c r="AH49" s="53">
        <f>IF(PLANEL_Pot_Trim!AH22&lt;&gt;0,AH23/PLANEL_Pot_Trim!AH22,0)</f>
        <v>0.87257447163265311</v>
      </c>
      <c r="AI49" s="53">
        <f>IF(PLANEL_Pot_Trim!AI22&lt;&gt;0,AI23/PLANEL_Pot_Trim!AI22,0)</f>
        <v>0.87257447163265311</v>
      </c>
      <c r="AJ49" s="53">
        <f>IF(PLANEL_Pot_Trim!AJ22&lt;&gt;0,AJ23/PLANEL_Pot_Trim!AJ22,0)</f>
        <v>0.87257447163265311</v>
      </c>
      <c r="AK49" s="53">
        <f>IF(PLANEL_Pot_Trim!AK22&lt;&gt;0,AK23/PLANEL_Pot_Trim!AK22,0)</f>
        <v>0.87257447163265311</v>
      </c>
      <c r="AL49" s="53">
        <f>IF(PLANEL_Pot_Trim!AL22&lt;&gt;0,AL23/PLANEL_Pot_Trim!AL22,0)</f>
        <v>0.87257447163265311</v>
      </c>
      <c r="AM49" s="53">
        <f>IF(PLANEL_Pot_Trim!AM22&lt;&gt;0,AM23/PLANEL_Pot_Trim!AM22,0)</f>
        <v>0.87257447163265311</v>
      </c>
      <c r="AN49" s="53">
        <f>IF(PLANEL_Pot_Trim!AN22&lt;&gt;0,AN23/PLANEL_Pot_Trim!AN22,0)</f>
        <v>0.87257447163265311</v>
      </c>
      <c r="AO49" s="53">
        <f>IF(PLANEL_Pot_Trim!AO22&lt;&gt;0,AO23/PLANEL_Pot_Trim!AO22,0)</f>
        <v>0.87257447163265311</v>
      </c>
      <c r="AP49" s="53">
        <f>IF(PLANEL_Pot_Trim!AP22&lt;&gt;0,AP23/PLANEL_Pot_Trim!AP22,0)</f>
        <v>0.87257447163265311</v>
      </c>
      <c r="AQ49" s="53">
        <f>IF(PLANEL_Pot_Trim!AQ22&lt;&gt;0,AQ23/PLANEL_Pot_Trim!AQ22,0)</f>
        <v>0.87257447163265311</v>
      </c>
      <c r="AR49" s="53">
        <f>IF(PLANEL_Pot_Trim!AR22&lt;&gt;0,AR23/PLANEL_Pot_Trim!AR22,0)</f>
        <v>0.87257447163265311</v>
      </c>
      <c r="AS49" s="53">
        <f>IF(PLANEL_Pot_Trim!AS22&lt;&gt;0,AS23/PLANEL_Pot_Trim!AS22,0)</f>
        <v>0.87257447163265311</v>
      </c>
      <c r="AT49" s="53">
        <f>IF(PLANEL_Pot_Trim!AT22&lt;&gt;0,AT23/PLANEL_Pot_Trim!AT22,0)</f>
        <v>0.87257447163265311</v>
      </c>
      <c r="AU49" s="53">
        <f>IF(PLANEL_Pot_Trim!AU22&lt;&gt;0,AU23/PLANEL_Pot_Trim!AU22,0)</f>
        <v>0.87257447163265311</v>
      </c>
      <c r="AV49" s="53">
        <f>IF(PLANEL_Pot_Trim!AV22&lt;&gt;0,AV23/PLANEL_Pot_Trim!AV22,0)</f>
        <v>0.87257447163265311</v>
      </c>
      <c r="AW49" s="53">
        <f>IF(PLANEL_Pot_Trim!AW22&lt;&gt;0,AW23/PLANEL_Pot_Trim!AW22,0)</f>
        <v>0.87257447163265311</v>
      </c>
      <c r="AX49" s="53">
        <f>IF(PLANEL_Pot_Trim!AX22&lt;&gt;0,AX23/PLANEL_Pot_Trim!AX22,0)</f>
        <v>0.87257447163265311</v>
      </c>
      <c r="AY49" s="53">
        <f>IF(PLANEL_Pot_Trim!AY22&lt;&gt;0,AY23/PLANEL_Pot_Trim!AY22,0)</f>
        <v>0.87257447163265311</v>
      </c>
      <c r="AZ49" s="53">
        <f>IF(PLANEL_Pot_Trim!AZ22&lt;&gt;0,AZ23/PLANEL_Pot_Trim!AZ22,0)</f>
        <v>0.87257447163265311</v>
      </c>
      <c r="BA49" s="53">
        <f>IF(PLANEL_Pot_Trim!BA22&lt;&gt;0,BA23/PLANEL_Pot_Trim!BA22,0)</f>
        <v>0.87257447163265311</v>
      </c>
      <c r="BB49" s="53">
        <f>IF(PLANEL_Pot_Trim!BB22&lt;&gt;0,BB23/PLANEL_Pot_Trim!BB22,0)</f>
        <v>0.87257447163265311</v>
      </c>
      <c r="BC49" s="53">
        <f>IF(PLANEL_Pot_Trim!BC22&lt;&gt;0,BC23/PLANEL_Pot_Trim!BC22,0)</f>
        <v>0.87257447163265311</v>
      </c>
      <c r="BD49" s="53">
        <f>IF(PLANEL_Pot_Trim!BD22&lt;&gt;0,BD23/PLANEL_Pot_Trim!BD22,0)</f>
        <v>0.87257447163265311</v>
      </c>
      <c r="BE49" s="53">
        <f>IF(PLANEL_Pot_Trim!BE22&lt;&gt;0,BE23/PLANEL_Pot_Trim!BE22,0)</f>
        <v>0.87257447163265311</v>
      </c>
      <c r="BF49" s="53">
        <f>IF(PLANEL_Pot_Trim!BF22&lt;&gt;0,BF23/PLANEL_Pot_Trim!BF22,0)</f>
        <v>0.87257447163265311</v>
      </c>
      <c r="BG49" s="53">
        <f>IF(PLANEL_Pot_Trim!BG22&lt;&gt;0,BG23/PLANEL_Pot_Trim!BG22,0)</f>
        <v>0.87257447163265311</v>
      </c>
      <c r="BH49" s="53">
        <f>IF(PLANEL_Pot_Trim!BH22&lt;&gt;0,BH23/PLANEL_Pot_Trim!BH22,0)</f>
        <v>0.87257447163265311</v>
      </c>
      <c r="BI49" s="53">
        <f>IF(PLANEL_Pot_Trim!BI22&lt;&gt;0,BI23/PLANEL_Pot_Trim!BI22,0)</f>
        <v>0.87257447163265311</v>
      </c>
      <c r="BJ49" s="53">
        <f>IF(PLANEL_Pot_Trim!BJ22&lt;&gt;0,BJ23/PLANEL_Pot_Trim!BJ22,0)</f>
        <v>0.87257447163265311</v>
      </c>
      <c r="BK49" s="53">
        <f>IF(PLANEL_Pot_Trim!BK22&lt;&gt;0,BK23/PLANEL_Pot_Trim!BK22,0)</f>
        <v>0.87257447163265311</v>
      </c>
      <c r="BL49" s="53">
        <f>IF(PLANEL_Pot_Trim!BL22&lt;&gt;0,BL23/PLANEL_Pot_Trim!BL22,0)</f>
        <v>0.87257447163265311</v>
      </c>
      <c r="BM49" s="53">
        <f>IF(PLANEL_Pot_Trim!BM22&lt;&gt;0,BM23/PLANEL_Pot_Trim!BM22,0)</f>
        <v>0.87257447163265311</v>
      </c>
      <c r="BN49" s="53">
        <f>IF(PLANEL_Pot_Trim!BN22&lt;&gt;0,BN23/PLANEL_Pot_Trim!BN22,0)</f>
        <v>0.87257447163265311</v>
      </c>
      <c r="BO49" s="53">
        <f>IF(PLANEL_Pot_Trim!BO22&lt;&gt;0,BO23/PLANEL_Pot_Trim!BO22,0)</f>
        <v>0</v>
      </c>
      <c r="BP49" s="53">
        <f>IF(PLANEL_Pot_Trim!BP22&lt;&gt;0,BP23/PLANEL_Pot_Trim!BP22,0)</f>
        <v>0</v>
      </c>
      <c r="BQ49" s="53">
        <f>IF(PLANEL_Pot_Trim!BQ22&lt;&gt;0,BQ23/PLANEL_Pot_Trim!BQ22,0)</f>
        <v>0</v>
      </c>
      <c r="BR49" s="53">
        <f>IF(PLANEL_Pot_Trim!BR22&lt;&gt;0,BR23/PLANEL_Pot_Trim!BR22,0)</f>
        <v>0</v>
      </c>
      <c r="BS49" s="53">
        <f>IF(PLANEL_Pot_Trim!BS22&lt;&gt;0,BS23/PLANEL_Pot_Trim!BS22,0)</f>
        <v>0</v>
      </c>
      <c r="BT49" s="53">
        <f>IF(PLANEL_Pot_Trim!BT22&lt;&gt;0,BT23/PLANEL_Pot_Trim!BT22,0)</f>
        <v>0</v>
      </c>
      <c r="BU49" s="53">
        <f>IF(PLANEL_Pot_Trim!BU22&lt;&gt;0,BU23/PLANEL_Pot_Trim!BU22,0)</f>
        <v>0</v>
      </c>
      <c r="BV49" s="53">
        <f>IF(PLANEL_Pot_Trim!BV22&lt;&gt;0,BV23/PLANEL_Pot_Trim!BV22,0)</f>
        <v>0</v>
      </c>
      <c r="BW49" s="53">
        <f>IF(PLANEL_Pot_Trim!BW22&lt;&gt;0,BW23/PLANEL_Pot_Trim!BW22,0)</f>
        <v>0</v>
      </c>
      <c r="BX49" s="53">
        <f>IF(PLANEL_Pot_Trim!BX22&lt;&gt;0,BX23/PLANEL_Pot_Trim!BX22,0)</f>
        <v>0</v>
      </c>
      <c r="BY49" s="53">
        <f>IF(PLANEL_Pot_Trim!BY22&lt;&gt;0,BY23/PLANEL_Pot_Trim!BY22,0)</f>
        <v>0</v>
      </c>
      <c r="BZ49" s="53">
        <f>IF(PLANEL_Pot_Trim!BZ22&lt;&gt;0,BZ23/PLANEL_Pot_Trim!BZ22,0)</f>
        <v>0</v>
      </c>
      <c r="CA49" s="53">
        <f>IF(PLANEL_Pot_Trim!CA22&lt;&gt;0,CA23/PLANEL_Pot_Trim!CA22,0)</f>
        <v>0</v>
      </c>
      <c r="CB49" s="53">
        <f>IF(PLANEL_Pot_Trim!CB22&lt;&gt;0,CB23/PLANEL_Pot_Trim!CB22,0)</f>
        <v>0</v>
      </c>
      <c r="CC49" s="53">
        <f>IF(PLANEL_Pot_Trim!CC22&lt;&gt;0,CC23/PLANEL_Pot_Trim!CC22,0)</f>
        <v>0</v>
      </c>
      <c r="CD49" s="53">
        <f>IF(PLANEL_Pot_Trim!CD22&lt;&gt;0,CD23/PLANEL_Pot_Trim!CD22,0)</f>
        <v>0</v>
      </c>
      <c r="CE49" s="53">
        <f>IF(PLANEL_Pot_Trim!CE22&lt;&gt;0,CE23/PLANEL_Pot_Trim!CE22,0)</f>
        <v>0</v>
      </c>
      <c r="CF49" s="53">
        <f>IF(PLANEL_Pot_Trim!CF22&lt;&gt;0,CF23/PLANEL_Pot_Trim!CF22,0)</f>
        <v>0</v>
      </c>
      <c r="CG49" s="53">
        <f>IF(PLANEL_Pot_Trim!CG22&lt;&gt;0,CG23/PLANEL_Pot_Trim!CG22,0)</f>
        <v>0</v>
      </c>
      <c r="CH49" s="53">
        <f>IF(PLANEL_Pot_Trim!CH22&lt;&gt;0,CH23/PLANEL_Pot_Trim!CH22,0)</f>
        <v>0</v>
      </c>
      <c r="CI49" s="53">
        <f>IF(PLANEL_Pot_Trim!CI22&lt;&gt;0,CI23/PLANEL_Pot_Trim!CI22,0)</f>
        <v>0</v>
      </c>
      <c r="CJ49" s="53">
        <f>IF(PLANEL_Pot_Trim!CJ22&lt;&gt;0,CJ23/PLANEL_Pot_Trim!CJ22,0)</f>
        <v>0</v>
      </c>
      <c r="CK49" s="53">
        <f>IF(PLANEL_Pot_Trim!CK22&lt;&gt;0,CK23/PLANEL_Pot_Trim!CK22,0)</f>
        <v>0</v>
      </c>
      <c r="CL49" s="53">
        <f>IF(PLANEL_Pot_Trim!CL22&lt;&gt;0,CL23/PLANEL_Pot_Trim!CL22,0)</f>
        <v>0</v>
      </c>
      <c r="CM49" s="53">
        <f>IF(PLANEL_Pot_Trim!CM22&lt;&gt;0,CM23/PLANEL_Pot_Trim!CM22,0)</f>
        <v>0</v>
      </c>
      <c r="CN49" s="53">
        <f>IF(PLANEL_Pot_Trim!CN22&lt;&gt;0,CN23/PLANEL_Pot_Trim!CN22,0)</f>
        <v>0</v>
      </c>
      <c r="CO49" s="53">
        <f>IF(PLANEL_Pot_Trim!CO22&lt;&gt;0,CO23/PLANEL_Pot_Trim!CO22,0)</f>
        <v>0</v>
      </c>
      <c r="CP49" s="53">
        <f>IF(PLANEL_Pot_Trim!CP22&lt;&gt;0,CP23/PLANEL_Pot_Trim!CP22,0)</f>
        <v>0</v>
      </c>
      <c r="CQ49" s="53">
        <f>IF(PLANEL_Pot_Trim!CQ22&lt;&gt;0,CQ23/PLANEL_Pot_Trim!CQ22,0)</f>
        <v>0</v>
      </c>
      <c r="CR49" s="53">
        <f>IF(PLANEL_Pot_Trim!CR22&lt;&gt;0,CR23/PLANEL_Pot_Trim!CR22,0)</f>
        <v>0</v>
      </c>
      <c r="CS49" s="53">
        <f>IF(PLANEL_Pot_Trim!CS22&lt;&gt;0,CS23/PLANEL_Pot_Trim!CS22,0)</f>
        <v>0</v>
      </c>
      <c r="CT49" s="53">
        <f>IF(PLANEL_Pot_Trim!CT22&lt;&gt;0,CT23/PLANEL_Pot_Trim!CT22,0)</f>
        <v>0</v>
      </c>
      <c r="CU49" s="53">
        <f>IF(PLANEL_Pot_Trim!CU22&lt;&gt;0,CU23/PLANEL_Pot_Trim!CU22,0)</f>
        <v>0</v>
      </c>
      <c r="CV49" s="53">
        <f>IF(PLANEL_Pot_Trim!CV22&lt;&gt;0,CV23/PLANEL_Pot_Trim!CV22,0)</f>
        <v>0</v>
      </c>
      <c r="CW49" s="53">
        <f>IF(PLANEL_Pot_Trim!CW22&lt;&gt;0,CW23/PLANEL_Pot_Trim!CW22,0)</f>
        <v>0</v>
      </c>
      <c r="CX49" s="53">
        <f>IF(PLANEL_Pot_Trim!CX22&lt;&gt;0,CX23/PLANEL_Pot_Trim!CX22,0)</f>
        <v>0</v>
      </c>
      <c r="CY49" s="83">
        <f>IF(PLANEL_Pot_Trim!CY22&lt;&gt;0,CY23/PLANEL_Pot_Trim!CY22,0)</f>
        <v>0</v>
      </c>
      <c r="CZ49" s="83">
        <f>IF(PLANEL_Pot_Trim!CZ22&lt;&gt;0,CZ23/PLANEL_Pot_Trim!CZ22,0)</f>
        <v>0</v>
      </c>
      <c r="DA49" s="83">
        <f>IF(PLANEL_Pot_Trim!DA22&lt;&gt;0,DA23/PLANEL_Pot_Trim!DA22,0)</f>
        <v>0</v>
      </c>
      <c r="DB49" s="83">
        <f>IF(PLANEL_Pot_Trim!DB22&lt;&gt;0,DB23/PLANEL_Pot_Trim!DB22,0)</f>
        <v>0</v>
      </c>
      <c r="DC49" s="53">
        <f>IF(PLANEL_Pot_Trim!DC22&lt;&gt;0,DC23/PLANEL_Pot_Trim!DC22,0)</f>
        <v>0</v>
      </c>
      <c r="DD49" s="53">
        <f>IF(PLANEL_Pot_Trim!DD22&lt;&gt;0,DD23/PLANEL_Pot_Trim!DD22,0)</f>
        <v>0</v>
      </c>
      <c r="DE49" s="53">
        <f>IF(PLANEL_Pot_Trim!DE22&lt;&gt;0,DE23/PLANEL_Pot_Trim!DE22,0)</f>
        <v>0</v>
      </c>
      <c r="DF49" s="53">
        <f>IF(PLANEL_Pot_Trim!DF22&lt;&gt;0,DF23/PLANEL_Pot_Trim!DF22,0)</f>
        <v>0</v>
      </c>
      <c r="DG49" s="53">
        <f>IF(PLANEL_Pot_Trim!DG22&lt;&gt;0,DG23/PLANEL_Pot_Trim!DG22,0)</f>
        <v>0</v>
      </c>
      <c r="DH49" s="53">
        <f>IF(PLANEL_Pot_Trim!DH22&lt;&gt;0,DH23/PLANEL_Pot_Trim!DH22,0)</f>
        <v>0</v>
      </c>
      <c r="DI49" s="53">
        <f>IF(PLANEL_Pot_Trim!DI22&lt;&gt;0,DI23/PLANEL_Pot_Trim!DI22,0)</f>
        <v>0</v>
      </c>
      <c r="DJ49" s="53">
        <f>IF(PLANEL_Pot_Trim!DJ22&lt;&gt;0,DJ23/PLANEL_Pot_Trim!DJ22,0)</f>
        <v>0</v>
      </c>
      <c r="DK49" s="53">
        <f>IF(PLANEL_Pot_Trim!DK22&lt;&gt;0,DK23/PLANEL_Pot_Trim!DK22,0)</f>
        <v>0</v>
      </c>
      <c r="DL49" s="1">
        <f>IF(PLANEL_Pot_Trim!DL22&lt;&gt;0,DL23/PLANEL_Pot_Trim!DL22,0)</f>
        <v>0</v>
      </c>
      <c r="DM49" s="53">
        <f>IF(PLANEL_Pot_Trim!DM22&lt;&gt;0,DM23/PLANEL_Pot_Trim!DM22,0)</f>
        <v>0</v>
      </c>
      <c r="DN49" s="53">
        <f>IF(PLANEL_Pot_Trim!DN22&lt;&gt;0,DN23/PLANEL_Pot_Trim!DN22,0)</f>
        <v>0</v>
      </c>
      <c r="DO49" s="53">
        <f>IF(PLANEL_Pot_Trim!DO22&lt;&gt;0,DO23/PLANEL_Pot_Trim!DO22,0)</f>
        <v>0</v>
      </c>
      <c r="DP49" s="53">
        <f>IF(PLANEL_Pot_Trim!DP22&lt;&gt;0,DP23/PLANEL_Pot_Trim!DP22,0)</f>
        <v>0</v>
      </c>
      <c r="DQ49" s="53">
        <f>IF(PLANEL_Pot_Trim!DQ22&lt;&gt;0,DQ23/PLANEL_Pot_Trim!DQ22,0)</f>
        <v>0</v>
      </c>
      <c r="DR49" s="53">
        <f>IF(PLANEL_Pot_Trim!DR22&lt;&gt;0,DR23/PLANEL_Pot_Trim!DR22,0)</f>
        <v>0</v>
      </c>
      <c r="DS49" s="53">
        <f>IF(PLANEL_Pot_Trim!DS22&lt;&gt;0,DS23/PLANEL_Pot_Trim!DS22,0)</f>
        <v>0</v>
      </c>
      <c r="DT49" s="53">
        <f>IF(PLANEL_Pot_Trim!DT22&lt;&gt;0,DT23/PLANEL_Pot_Trim!DT22,0)</f>
        <v>0</v>
      </c>
      <c r="DU49" s="53">
        <f>IF(PLANEL_Pot_Trim!DU22&lt;&gt;0,DU23/PLANEL_Pot_Trim!DU22,0)</f>
        <v>0</v>
      </c>
      <c r="DV49" s="53">
        <f>IF(PLANEL_Pot_Trim!DV22&lt;&gt;0,DV23/PLANEL_Pot_Trim!DV22,0)</f>
        <v>0</v>
      </c>
      <c r="DW49" s="53">
        <f>IF(PLANEL_Pot_Trim!DW22&lt;&gt;0,DW23/PLANEL_Pot_Trim!DW22,0)</f>
        <v>0</v>
      </c>
      <c r="DX49" s="53">
        <f>IF(PLANEL_Pot_Trim!DX22&lt;&gt;0,DX23/PLANEL_Pot_Trim!DX22,0)</f>
        <v>0</v>
      </c>
      <c r="DY49" s="53">
        <f>IF(PLANEL_Pot_Trim!DY22&lt;&gt;0,DY23/PLANEL_Pot_Trim!DY22,0)</f>
        <v>0</v>
      </c>
      <c r="DZ49" s="53">
        <f>IF(PLANEL_Pot_Trim!DZ22&lt;&gt;0,DZ23/PLANEL_Pot_Trim!DZ22,0)</f>
        <v>0</v>
      </c>
      <c r="EA49" s="53">
        <f>IF(PLANEL_Pot_Trim!EA22&lt;&gt;0,EA23/PLANEL_Pot_Trim!EA22,0)</f>
        <v>0</v>
      </c>
      <c r="EB49" s="53">
        <f>IF(PLANEL_Pot_Trim!EB22&lt;&gt;0,EB23/PLANEL_Pot_Trim!EB22,0)</f>
        <v>0</v>
      </c>
      <c r="EC49" s="53">
        <f>IF(PLANEL_Pot_Trim!EC22&lt;&gt;0,EC23/PLANEL_Pot_Trim!EC22,0)</f>
        <v>0</v>
      </c>
      <c r="ED49" s="53">
        <f>IF(PLANEL_Pot_Trim!ED22&lt;&gt;0,ED23/PLANEL_Pot_Trim!ED22,0)</f>
        <v>0</v>
      </c>
      <c r="EE49" s="53">
        <f>IF(PLANEL_Pot_Trim!EE22&lt;&gt;0,EE23/PLANEL_Pot_Trim!EE22,0)</f>
        <v>0</v>
      </c>
      <c r="EF49" s="53">
        <f>IF(PLANEL_Pot_Trim!EF22&lt;&gt;0,EF23/PLANEL_Pot_Trim!EF22,0)</f>
        <v>0</v>
      </c>
      <c r="EG49" s="53">
        <f>IF(PLANEL_Pot_Trim!EG22&lt;&gt;0,EG23/PLANEL_Pot_Trim!EG22,0)</f>
        <v>0</v>
      </c>
      <c r="EH49" s="53">
        <f>IF(PLANEL_Pot_Trim!EH22&lt;&gt;0,EH23/PLANEL_Pot_Trim!EH22,0)</f>
        <v>0</v>
      </c>
      <c r="EI49" s="53">
        <f>IF(PLANEL_Pot_Trim!EI22&lt;&gt;0,EI23/PLANEL_Pot_Trim!EI22,0)</f>
        <v>0</v>
      </c>
      <c r="EJ49" s="53">
        <f>IF(PLANEL_Pot_Trim!EJ22&lt;&gt;0,EJ23/PLANEL_Pot_Trim!EJ22,0)</f>
        <v>0</v>
      </c>
      <c r="EK49" s="53">
        <f>IF(PLANEL_Pot_Trim!EK22&lt;&gt;0,EK23/PLANEL_Pot_Trim!EK22,0)</f>
        <v>0</v>
      </c>
      <c r="EL49" s="53">
        <f>IF(PLANEL_Pot_Trim!EL22&lt;&gt;0,EL23/PLANEL_Pot_Trim!EL22,0)</f>
        <v>0</v>
      </c>
      <c r="EM49" s="53">
        <f>IF(PLANEL_Pot_Trim!EM22&lt;&gt;0,EM23/PLANEL_Pot_Trim!EM22,0)</f>
        <v>0</v>
      </c>
      <c r="EN49" s="53">
        <f>IF(PLANEL_Pot_Trim!EN22&lt;&gt;0,EN23/PLANEL_Pot_Trim!EN22,0)</f>
        <v>0</v>
      </c>
      <c r="EO49" s="53">
        <f>IF(PLANEL_Pot_Trim!EO22&lt;&gt;0,EO23/PLANEL_Pot_Trim!EO22,0)</f>
        <v>0</v>
      </c>
      <c r="EP49" s="53">
        <f>IF(PLANEL_Pot_Trim!EP22&lt;&gt;0,EP23/PLANEL_Pot_Trim!EP22,0)</f>
        <v>0</v>
      </c>
    </row>
    <row r="50" spans="2:146" x14ac:dyDescent="0.25">
      <c r="B50" s="97" t="s">
        <v>56</v>
      </c>
      <c r="C50" s="54">
        <f>IF(PLANEL_Pot_Trim!C23&lt;&gt;0,C24/PLANEL_Pot_Trim!C23,0)</f>
        <v>0</v>
      </c>
      <c r="D50" s="54">
        <f>IF(PLANEL_Pot_Trim!D23&lt;&gt;0,D24/PLANEL_Pot_Trim!D23,0)</f>
        <v>0</v>
      </c>
      <c r="E50" s="54">
        <f>IF(PLANEL_Pot_Trim!E23&lt;&gt;0,E24/PLANEL_Pot_Trim!E23,0)</f>
        <v>0</v>
      </c>
      <c r="F50" s="54">
        <f>IF(PLANEL_Pot_Trim!F23&lt;&gt;0,F24/PLANEL_Pot_Trim!F23,0)</f>
        <v>0</v>
      </c>
      <c r="G50" s="54">
        <f>IF(PLANEL_Pot_Trim!G23&lt;&gt;0,G24/PLANEL_Pot_Trim!G23,0)</f>
        <v>0</v>
      </c>
      <c r="H50" s="54">
        <f>IF(PLANEL_Pot_Trim!H23&lt;&gt;0,H24/PLANEL_Pot_Trim!H23,0)</f>
        <v>0</v>
      </c>
      <c r="I50" s="54">
        <f>IF(PLANEL_Pot_Trim!I23&lt;&gt;0,I24/PLANEL_Pot_Trim!I23,0)</f>
        <v>0</v>
      </c>
      <c r="J50" s="54">
        <f>IF(PLANEL_Pot_Trim!J23&lt;&gt;0,J24/PLANEL_Pot_Trim!J23,0)</f>
        <v>0</v>
      </c>
      <c r="K50" s="54">
        <f>IF(PLANEL_Pot_Trim!K23&lt;&gt;0,K24/PLANEL_Pot_Trim!K23,0)</f>
        <v>0</v>
      </c>
      <c r="L50" s="54">
        <f>IF(PLANEL_Pot_Trim!L23&lt;&gt;0,L24/PLANEL_Pot_Trim!L23,0)</f>
        <v>0</v>
      </c>
      <c r="M50" s="54">
        <f>IF(PLANEL_Pot_Trim!M23&lt;&gt;0,M24/PLANEL_Pot_Trim!M23,0)</f>
        <v>0</v>
      </c>
      <c r="N50" s="54">
        <f>IF(PLANEL_Pot_Trim!N23&lt;&gt;0,N24/PLANEL_Pot_Trim!N23,0)</f>
        <v>0</v>
      </c>
      <c r="O50" s="54">
        <f>IF(PLANEL_Pot_Trim!O23&lt;&gt;0,O24/PLANEL_Pot_Trim!O23,0)</f>
        <v>0</v>
      </c>
      <c r="P50" s="54">
        <f>IF(PLANEL_Pot_Trim!P23&lt;&gt;0,P24/PLANEL_Pot_Trim!P23,0)</f>
        <v>0</v>
      </c>
      <c r="Q50" s="54">
        <f>IF(PLANEL_Pot_Trim!Q23&lt;&gt;0,Q24/PLANEL_Pot_Trim!Q23,0)</f>
        <v>0</v>
      </c>
      <c r="R50" s="54">
        <f>IF(PLANEL_Pot_Trim!R23&lt;&gt;0,R24/PLANEL_Pot_Trim!R23,0)</f>
        <v>0</v>
      </c>
      <c r="S50" s="54">
        <f>IF(PLANEL_Pot_Trim!S23&lt;&gt;0,S24/PLANEL_Pot_Trim!S23,0)</f>
        <v>0</v>
      </c>
      <c r="T50" s="54">
        <f>IF(PLANEL_Pot_Trim!T23&lt;&gt;0,T24/PLANEL_Pot_Trim!T23,0)</f>
        <v>0</v>
      </c>
      <c r="U50" s="54">
        <f>IF(PLANEL_Pot_Trim!U23&lt;&gt;0,U24/PLANEL_Pot_Trim!U23,0)</f>
        <v>0</v>
      </c>
      <c r="V50" s="54">
        <f>IF(PLANEL_Pot_Trim!V23&lt;&gt;0,V24/PLANEL_Pot_Trim!V23,0)</f>
        <v>0</v>
      </c>
      <c r="W50" s="54">
        <f>IF(PLANEL_Pot_Trim!W23&lt;&gt;0,W24/PLANEL_Pot_Trim!W23,0)</f>
        <v>0</v>
      </c>
      <c r="X50" s="54">
        <f>IF(PLANEL_Pot_Trim!X23&lt;&gt;0,X24/PLANEL_Pot_Trim!X23,0)</f>
        <v>0</v>
      </c>
      <c r="Y50" s="54">
        <f>IF(PLANEL_Pot_Trim!Y23&lt;&gt;0,Y24/PLANEL_Pot_Trim!Y23,0)</f>
        <v>0</v>
      </c>
      <c r="Z50" s="54">
        <f>IF(PLANEL_Pot_Trim!Z23&lt;&gt;0,Z24/PLANEL_Pot_Trim!Z23,0)</f>
        <v>0</v>
      </c>
      <c r="AA50" s="54">
        <f>IF(PLANEL_Pot_Trim!AA23&lt;&gt;0,AA24/PLANEL_Pot_Trim!AA23,0)</f>
        <v>0</v>
      </c>
      <c r="AB50" s="54">
        <f>IF(PLANEL_Pot_Trim!AB23&lt;&gt;0,AB24/PLANEL_Pot_Trim!AB23,0)</f>
        <v>0</v>
      </c>
      <c r="AC50" s="54">
        <f>IF(PLANEL_Pot_Trim!AC23&lt;&gt;0,AC24/PLANEL_Pot_Trim!AC23,0)</f>
        <v>0</v>
      </c>
      <c r="AD50" s="54">
        <f>IF(PLANEL_Pot_Trim!AD23&lt;&gt;0,AD24/PLANEL_Pot_Trim!AD23,0)</f>
        <v>0</v>
      </c>
      <c r="AE50" s="54">
        <f>IF(PLANEL_Pot_Trim!AE23&lt;&gt;0,AE24/PLANEL_Pot_Trim!AE23,0)</f>
        <v>0</v>
      </c>
      <c r="AF50" s="54">
        <f>IF(PLANEL_Pot_Trim!AF23&lt;&gt;0,AF24/PLANEL_Pot_Trim!AF23,0)</f>
        <v>0</v>
      </c>
      <c r="AG50" s="54">
        <f>IF(PLANEL_Pot_Trim!AG23&lt;&gt;0,AG24/PLANEL_Pot_Trim!AG23,0)</f>
        <v>0</v>
      </c>
      <c r="AH50" s="54">
        <f>IF(PLANEL_Pot_Trim!AH23&lt;&gt;0,AH24/PLANEL_Pot_Trim!AH23,0)</f>
        <v>0</v>
      </c>
      <c r="AI50" s="54">
        <f>IF(PLANEL_Pot_Trim!AI23&lt;&gt;0,AI24/PLANEL_Pot_Trim!AI23,0)</f>
        <v>0</v>
      </c>
      <c r="AJ50" s="54">
        <f>IF(PLANEL_Pot_Trim!AJ23&lt;&gt;0,AJ24/PLANEL_Pot_Trim!AJ23,0)</f>
        <v>0</v>
      </c>
      <c r="AK50" s="54">
        <f>IF(PLANEL_Pot_Trim!AK23&lt;&gt;0,AK24/PLANEL_Pot_Trim!AK23,0)</f>
        <v>0</v>
      </c>
      <c r="AL50" s="54">
        <f>IF(PLANEL_Pot_Trim!AL23&lt;&gt;0,AL24/PLANEL_Pot_Trim!AL23,0)</f>
        <v>0</v>
      </c>
      <c r="AM50" s="54">
        <f>IF(PLANEL_Pot_Trim!AM23&lt;&gt;0,AM24/PLANEL_Pot_Trim!AM23,0)</f>
        <v>0</v>
      </c>
      <c r="AN50" s="54">
        <f>IF(PLANEL_Pot_Trim!AN23&lt;&gt;0,AN24/PLANEL_Pot_Trim!AN23,0)</f>
        <v>0</v>
      </c>
      <c r="AO50" s="54">
        <f>IF(PLANEL_Pot_Trim!AO23&lt;&gt;0,AO24/PLANEL_Pot_Trim!AO23,0)</f>
        <v>0</v>
      </c>
      <c r="AP50" s="54">
        <f>IF(PLANEL_Pot_Trim!AP23&lt;&gt;0,AP24/PLANEL_Pot_Trim!AP23,0)</f>
        <v>0</v>
      </c>
      <c r="AQ50" s="54">
        <f>IF(PLANEL_Pot_Trim!AQ23&lt;&gt;0,AQ24/PLANEL_Pot_Trim!AQ23,0)</f>
        <v>0</v>
      </c>
      <c r="AR50" s="54">
        <f>IF(PLANEL_Pot_Trim!AR23&lt;&gt;0,AR24/PLANEL_Pot_Trim!AR23,0)</f>
        <v>0</v>
      </c>
      <c r="AS50" s="54">
        <f>IF(PLANEL_Pot_Trim!AS23&lt;&gt;0,AS24/PLANEL_Pot_Trim!AS23,0)</f>
        <v>0</v>
      </c>
      <c r="AT50" s="54">
        <f>IF(PLANEL_Pot_Trim!AT23&lt;&gt;0,AT24/PLANEL_Pot_Trim!AT23,0)</f>
        <v>0</v>
      </c>
      <c r="AU50" s="54">
        <f>IF(PLANEL_Pot_Trim!AU23&lt;&gt;0,AU24/PLANEL_Pot_Trim!AU23,0)</f>
        <v>0</v>
      </c>
      <c r="AV50" s="54">
        <f>IF(PLANEL_Pot_Trim!AV23&lt;&gt;0,AV24/PLANEL_Pot_Trim!AV23,0)</f>
        <v>0</v>
      </c>
      <c r="AW50" s="54">
        <f>IF(PLANEL_Pot_Trim!AW23&lt;&gt;0,AW24/PLANEL_Pot_Trim!AW23,0)</f>
        <v>0</v>
      </c>
      <c r="AX50" s="54">
        <f>IF(PLANEL_Pot_Trim!AX23&lt;&gt;0,AX24/PLANEL_Pot_Trim!AX23,0)</f>
        <v>0</v>
      </c>
      <c r="AY50" s="54">
        <f>IF(PLANEL_Pot_Trim!AY23&lt;&gt;0,AY24/PLANEL_Pot_Trim!AY23,0)</f>
        <v>0</v>
      </c>
      <c r="AZ50" s="54">
        <f>IF(PLANEL_Pot_Trim!AZ23&lt;&gt;0,AZ24/PLANEL_Pot_Trim!AZ23,0)</f>
        <v>0</v>
      </c>
      <c r="BA50" s="54">
        <f>IF(PLANEL_Pot_Trim!BA23&lt;&gt;0,BA24/PLANEL_Pot_Trim!BA23,0)</f>
        <v>0</v>
      </c>
      <c r="BB50" s="54">
        <f>IF(PLANEL_Pot_Trim!BB23&lt;&gt;0,BB24/PLANEL_Pot_Trim!BB23,0)</f>
        <v>0</v>
      </c>
      <c r="BC50" s="54">
        <f>IF(PLANEL_Pot_Trim!BC23&lt;&gt;0,BC24/PLANEL_Pot_Trim!BC23,0)</f>
        <v>0</v>
      </c>
      <c r="BD50" s="54">
        <f>IF(PLANEL_Pot_Trim!BD23&lt;&gt;0,BD24/PLANEL_Pot_Trim!BD23,0)</f>
        <v>0</v>
      </c>
      <c r="BE50" s="54">
        <f>IF(PLANEL_Pot_Trim!BE23&lt;&gt;0,BE24/PLANEL_Pot_Trim!BE23,0)</f>
        <v>0</v>
      </c>
      <c r="BF50" s="54">
        <f>IF(PLANEL_Pot_Trim!BF23&lt;&gt;0,BF24/PLANEL_Pot_Trim!BF23,0)</f>
        <v>0</v>
      </c>
      <c r="BG50" s="54">
        <f>IF(PLANEL_Pot_Trim!BG23&lt;&gt;0,BG24/PLANEL_Pot_Trim!BG23,0)</f>
        <v>0</v>
      </c>
      <c r="BH50" s="54">
        <f>IF(PLANEL_Pot_Trim!BH23&lt;&gt;0,BH24/PLANEL_Pot_Trim!BH23,0)</f>
        <v>0</v>
      </c>
      <c r="BI50" s="54">
        <f>IF(PLANEL_Pot_Trim!BI23&lt;&gt;0,BI24/PLANEL_Pot_Trim!BI23,0)</f>
        <v>0</v>
      </c>
      <c r="BJ50" s="54">
        <f>IF(PLANEL_Pot_Trim!BJ23&lt;&gt;0,BJ24/PLANEL_Pot_Trim!BJ23,0)</f>
        <v>0</v>
      </c>
      <c r="BK50" s="54">
        <f>IF(PLANEL_Pot_Trim!BK23&lt;&gt;0,BK24/PLANEL_Pot_Trim!BK23,0)</f>
        <v>0</v>
      </c>
      <c r="BL50" s="54">
        <f>IF(PLANEL_Pot_Trim!BL23&lt;&gt;0,BL24/PLANEL_Pot_Trim!BL23,0)</f>
        <v>0</v>
      </c>
      <c r="BM50" s="54">
        <f>IF(PLANEL_Pot_Trim!BM23&lt;&gt;0,BM24/PLANEL_Pot_Trim!BM23,0)</f>
        <v>0</v>
      </c>
      <c r="BN50" s="54">
        <f>IF(PLANEL_Pot_Trim!BN23&lt;&gt;0,BN24/PLANEL_Pot_Trim!BN23,0)</f>
        <v>0</v>
      </c>
      <c r="BO50" s="54">
        <f>IF(PLANEL_Pot_Trim!BO23&lt;&gt;0,BO24/PLANEL_Pot_Trim!BO23,0)</f>
        <v>0</v>
      </c>
      <c r="BP50" s="54">
        <f>IF(PLANEL_Pot_Trim!BP23&lt;&gt;0,BP24/PLANEL_Pot_Trim!BP23,0)</f>
        <v>0</v>
      </c>
      <c r="BQ50" s="54">
        <f>IF(PLANEL_Pot_Trim!BQ23&lt;&gt;0,BQ24/PLANEL_Pot_Trim!BQ23,0)</f>
        <v>0</v>
      </c>
      <c r="BR50" s="54">
        <f>IF(PLANEL_Pot_Trim!BR23&lt;&gt;0,BR24/PLANEL_Pot_Trim!BR23,0)</f>
        <v>0</v>
      </c>
      <c r="BS50" s="54">
        <f>IF(PLANEL_Pot_Trim!BS23&lt;&gt;0,BS24/PLANEL_Pot_Trim!BS23,0)</f>
        <v>0</v>
      </c>
      <c r="BT50" s="54">
        <f>IF(PLANEL_Pot_Trim!BT23&lt;&gt;0,BT24/PLANEL_Pot_Trim!BT23,0)</f>
        <v>0</v>
      </c>
      <c r="BU50" s="54">
        <f>IF(PLANEL_Pot_Trim!BU23&lt;&gt;0,BU24/PLANEL_Pot_Trim!BU23,0)</f>
        <v>0</v>
      </c>
      <c r="BV50" s="54">
        <f>IF(PLANEL_Pot_Trim!BV23&lt;&gt;0,BV24/PLANEL_Pot_Trim!BV23,0)</f>
        <v>0</v>
      </c>
      <c r="BW50" s="54">
        <f>IF(PLANEL_Pot_Trim!BW23&lt;&gt;0,BW24/PLANEL_Pot_Trim!BW23,0)</f>
        <v>0</v>
      </c>
      <c r="BX50" s="54">
        <f>IF(PLANEL_Pot_Trim!BX23&lt;&gt;0,BX24/PLANEL_Pot_Trim!BX23,0)</f>
        <v>0</v>
      </c>
      <c r="BY50" s="54">
        <f>IF(PLANEL_Pot_Trim!BY23&lt;&gt;0,BY24/PLANEL_Pot_Trim!BY23,0)</f>
        <v>0</v>
      </c>
      <c r="BZ50" s="54">
        <f>IF(PLANEL_Pot_Trim!BZ23&lt;&gt;0,BZ24/PLANEL_Pot_Trim!BZ23,0)</f>
        <v>0</v>
      </c>
      <c r="CA50" s="54">
        <f>IF(PLANEL_Pot_Trim!CA23&lt;&gt;0,CA24/PLANEL_Pot_Trim!CA23,0)</f>
        <v>0</v>
      </c>
      <c r="CB50" s="54">
        <f>IF(PLANEL_Pot_Trim!CB23&lt;&gt;0,CB24/PLANEL_Pot_Trim!CB23,0)</f>
        <v>0</v>
      </c>
      <c r="CC50" s="54">
        <f>IF(PLANEL_Pot_Trim!CC23&lt;&gt;0,CC24/PLANEL_Pot_Trim!CC23,0)</f>
        <v>0</v>
      </c>
      <c r="CD50" s="54">
        <f>IF(PLANEL_Pot_Trim!CD23&lt;&gt;0,CD24/PLANEL_Pot_Trim!CD23,0)</f>
        <v>0</v>
      </c>
      <c r="CE50" s="54">
        <f>IF(PLANEL_Pot_Trim!CE23&lt;&gt;0,CE24/PLANEL_Pot_Trim!CE23,0)</f>
        <v>0</v>
      </c>
      <c r="CF50" s="54">
        <f>IF(PLANEL_Pot_Trim!CF23&lt;&gt;0,CF24/PLANEL_Pot_Trim!CF23,0)</f>
        <v>0</v>
      </c>
      <c r="CG50" s="54">
        <f>IF(PLANEL_Pot_Trim!CG23&lt;&gt;0,CG24/PLANEL_Pot_Trim!CG23,0)</f>
        <v>0</v>
      </c>
      <c r="CH50" s="54">
        <f>IF(PLANEL_Pot_Trim!CH23&lt;&gt;0,CH24/PLANEL_Pot_Trim!CH23,0)</f>
        <v>0</v>
      </c>
      <c r="CI50" s="54">
        <f>IF(PLANEL_Pot_Trim!CI23&lt;&gt;0,CI24/PLANEL_Pot_Trim!CI23,0)</f>
        <v>0</v>
      </c>
      <c r="CJ50" s="54">
        <f>IF(PLANEL_Pot_Trim!CJ23&lt;&gt;0,CJ24/PLANEL_Pot_Trim!CJ23,0)</f>
        <v>0</v>
      </c>
      <c r="CK50" s="54">
        <f>IF(PLANEL_Pot_Trim!CK23&lt;&gt;0,CK24/PLANEL_Pot_Trim!CK23,0)</f>
        <v>0</v>
      </c>
      <c r="CL50" s="54">
        <f>IF(PLANEL_Pot_Trim!CL23&lt;&gt;0,CL24/PLANEL_Pot_Trim!CL23,0)</f>
        <v>0</v>
      </c>
      <c r="CM50" s="54">
        <f>IF(PLANEL_Pot_Trim!CM23&lt;&gt;0,CM24/PLANEL_Pot_Trim!CM23,0)</f>
        <v>0</v>
      </c>
      <c r="CN50" s="54">
        <f>IF(PLANEL_Pot_Trim!CN23&lt;&gt;0,CN24/PLANEL_Pot_Trim!CN23,0)</f>
        <v>0</v>
      </c>
      <c r="CO50" s="54">
        <f>IF(PLANEL_Pot_Trim!CO23&lt;&gt;0,CO24/PLANEL_Pot_Trim!CO23,0)</f>
        <v>0</v>
      </c>
      <c r="CP50" s="54">
        <f>IF(PLANEL_Pot_Trim!CP23&lt;&gt;0,CP24/PLANEL_Pot_Trim!CP23,0)</f>
        <v>0</v>
      </c>
      <c r="CQ50" s="54">
        <f>IF(PLANEL_Pot_Trim!CQ23&lt;&gt;0,CQ24/PLANEL_Pot_Trim!CQ23,0)</f>
        <v>0</v>
      </c>
      <c r="CR50" s="54">
        <f>IF(PLANEL_Pot_Trim!CR23&lt;&gt;0,CR24/PLANEL_Pot_Trim!CR23,0)</f>
        <v>0</v>
      </c>
      <c r="CS50" s="54">
        <f>IF(PLANEL_Pot_Trim!CS23&lt;&gt;0,CS24/PLANEL_Pot_Trim!CS23,0)</f>
        <v>0</v>
      </c>
      <c r="CT50" s="54">
        <f>IF(PLANEL_Pot_Trim!CT23&lt;&gt;0,CT24/PLANEL_Pot_Trim!CT23,0)</f>
        <v>0</v>
      </c>
      <c r="CU50" s="54">
        <f>IF(PLANEL_Pot_Trim!CU23&lt;&gt;0,CU24/PLANEL_Pot_Trim!CU23,0)</f>
        <v>0</v>
      </c>
      <c r="CV50" s="54">
        <f>IF(PLANEL_Pot_Trim!CV23&lt;&gt;0,CV24/PLANEL_Pot_Trim!CV23,0)</f>
        <v>0</v>
      </c>
      <c r="CW50" s="54">
        <f>IF(PLANEL_Pot_Trim!CW23&lt;&gt;0,CW24/PLANEL_Pot_Trim!CW23,0)</f>
        <v>0</v>
      </c>
      <c r="CX50" s="54">
        <f>IF(PLANEL_Pot_Trim!CX23&lt;&gt;0,CX24/PLANEL_Pot_Trim!CX23,0)</f>
        <v>0</v>
      </c>
      <c r="CY50" s="84">
        <f>IF(PLANEL_Pot_Trim!CY23&lt;&gt;0,CY24/PLANEL_Pot_Trim!CY23,0)</f>
        <v>0</v>
      </c>
      <c r="CZ50" s="84">
        <f>IF(PLANEL_Pot_Trim!CZ23&lt;&gt;0,CZ24/PLANEL_Pot_Trim!CZ23,0)</f>
        <v>0</v>
      </c>
      <c r="DA50" s="84">
        <f>IF(PLANEL_Pot_Trim!DA23&lt;&gt;0,DA24/PLANEL_Pot_Trim!DA23,0)</f>
        <v>0</v>
      </c>
      <c r="DB50" s="84">
        <f>IF(PLANEL_Pot_Trim!DB23&lt;&gt;0,DB24/PLANEL_Pot_Trim!DB23,0)</f>
        <v>0</v>
      </c>
      <c r="DC50" s="54">
        <f>IF(PLANEL_Pot_Trim!DC23&lt;&gt;0,DC24/PLANEL_Pot_Trim!DC23,0)</f>
        <v>0</v>
      </c>
      <c r="DD50" s="54">
        <f>IF(PLANEL_Pot_Trim!DD23&lt;&gt;0,DD24/PLANEL_Pot_Trim!DD23,0)</f>
        <v>0</v>
      </c>
      <c r="DE50" s="54">
        <f>IF(PLANEL_Pot_Trim!DE23&lt;&gt;0,DE24/PLANEL_Pot_Trim!DE23,0)</f>
        <v>0</v>
      </c>
      <c r="DF50" s="54">
        <f>IF(PLANEL_Pot_Trim!DF23&lt;&gt;0,DF24/PLANEL_Pot_Trim!DF23,0)</f>
        <v>0</v>
      </c>
      <c r="DG50" s="54">
        <f>IF(PLANEL_Pot_Trim!DG23&lt;&gt;0,DG24/PLANEL_Pot_Trim!DG23,0)</f>
        <v>0</v>
      </c>
      <c r="DH50" s="54">
        <f>IF(PLANEL_Pot_Trim!DH23&lt;&gt;0,DH24/PLANEL_Pot_Trim!DH23,0)</f>
        <v>0</v>
      </c>
      <c r="DI50" s="54">
        <f>IF(PLANEL_Pot_Trim!DI23&lt;&gt;0,DI24/PLANEL_Pot_Trim!DI23,0)</f>
        <v>0</v>
      </c>
      <c r="DJ50" s="54">
        <f>IF(PLANEL_Pot_Trim!DJ23&lt;&gt;0,DJ24/PLANEL_Pot_Trim!DJ23,0)</f>
        <v>0</v>
      </c>
      <c r="DK50" s="54">
        <f>IF(PLANEL_Pot_Trim!DK23&lt;&gt;0,DK24/PLANEL_Pot_Trim!DK23,0)</f>
        <v>0</v>
      </c>
      <c r="DL50" s="1">
        <f>IF(PLANEL_Pot_Trim!DL23&lt;&gt;0,DL24/PLANEL_Pot_Trim!DL23,0)</f>
        <v>0</v>
      </c>
      <c r="DM50" s="54">
        <f>IF(PLANEL_Pot_Trim!DM23&lt;&gt;0,DM24/PLANEL_Pot_Trim!DM23,0)</f>
        <v>0</v>
      </c>
      <c r="DN50" s="54">
        <f>IF(PLANEL_Pot_Trim!DN23&lt;&gt;0,DN24/PLANEL_Pot_Trim!DN23,0)</f>
        <v>0</v>
      </c>
      <c r="DO50" s="54">
        <f>IF(PLANEL_Pot_Trim!DO23&lt;&gt;0,DO24/PLANEL_Pot_Trim!DO23,0)</f>
        <v>0</v>
      </c>
      <c r="DP50" s="54">
        <f>IF(PLANEL_Pot_Trim!DP23&lt;&gt;0,DP24/PLANEL_Pot_Trim!DP23,0)</f>
        <v>0</v>
      </c>
      <c r="DQ50" s="54">
        <f>IF(PLANEL_Pot_Trim!DQ23&lt;&gt;0,DQ24/PLANEL_Pot_Trim!DQ23,0)</f>
        <v>0</v>
      </c>
      <c r="DR50" s="54">
        <f>IF(PLANEL_Pot_Trim!DR23&lt;&gt;0,DR24/PLANEL_Pot_Trim!DR23,0)</f>
        <v>0</v>
      </c>
      <c r="DS50" s="54">
        <f>IF(PLANEL_Pot_Trim!DS23&lt;&gt;0,DS24/PLANEL_Pot_Trim!DS23,0)</f>
        <v>0</v>
      </c>
      <c r="DT50" s="54">
        <f>IF(PLANEL_Pot_Trim!DT23&lt;&gt;0,DT24/PLANEL_Pot_Trim!DT23,0)</f>
        <v>0</v>
      </c>
      <c r="DU50" s="54">
        <f>IF(PLANEL_Pot_Trim!DU23&lt;&gt;0,DU24/PLANEL_Pot_Trim!DU23,0)</f>
        <v>0</v>
      </c>
      <c r="DV50" s="54">
        <f>IF(PLANEL_Pot_Trim!DV23&lt;&gt;0,DV24/PLANEL_Pot_Trim!DV23,0)</f>
        <v>0</v>
      </c>
      <c r="DW50" s="54">
        <f>IF(PLANEL_Pot_Trim!DW23&lt;&gt;0,DW24/PLANEL_Pot_Trim!DW23,0)</f>
        <v>0</v>
      </c>
      <c r="DX50" s="54">
        <f>IF(PLANEL_Pot_Trim!DX23&lt;&gt;0,DX24/PLANEL_Pot_Trim!DX23,0)</f>
        <v>0</v>
      </c>
      <c r="DY50" s="54">
        <f>IF(PLANEL_Pot_Trim!DY23&lt;&gt;0,DY24/PLANEL_Pot_Trim!DY23,0)</f>
        <v>0</v>
      </c>
      <c r="DZ50" s="54">
        <f>IF(PLANEL_Pot_Trim!DZ23&lt;&gt;0,DZ24/PLANEL_Pot_Trim!DZ23,0)</f>
        <v>0</v>
      </c>
      <c r="EA50" s="54">
        <f>IF(PLANEL_Pot_Trim!EA23&lt;&gt;0,EA24/PLANEL_Pot_Trim!EA23,0)</f>
        <v>0</v>
      </c>
      <c r="EB50" s="54">
        <f>IF(PLANEL_Pot_Trim!EB23&lt;&gt;0,EB24/PLANEL_Pot_Trim!EB23,0)</f>
        <v>0</v>
      </c>
      <c r="EC50" s="54">
        <f>IF(PLANEL_Pot_Trim!EC23&lt;&gt;0,EC24/PLANEL_Pot_Trim!EC23,0)</f>
        <v>0</v>
      </c>
      <c r="ED50" s="54">
        <f>IF(PLANEL_Pot_Trim!ED23&lt;&gt;0,ED24/PLANEL_Pot_Trim!ED23,0)</f>
        <v>0</v>
      </c>
      <c r="EE50" s="54">
        <f>IF(PLANEL_Pot_Trim!EE23&lt;&gt;0,EE24/PLANEL_Pot_Trim!EE23,0)</f>
        <v>0</v>
      </c>
      <c r="EF50" s="54">
        <f>IF(PLANEL_Pot_Trim!EF23&lt;&gt;0,EF24/PLANEL_Pot_Trim!EF23,0)</f>
        <v>0</v>
      </c>
      <c r="EG50" s="54">
        <f>IF(PLANEL_Pot_Trim!EG23&lt;&gt;0,EG24/PLANEL_Pot_Trim!EG23,0)</f>
        <v>0</v>
      </c>
      <c r="EH50" s="54">
        <f>IF(PLANEL_Pot_Trim!EH23&lt;&gt;0,EH24/PLANEL_Pot_Trim!EH23,0)</f>
        <v>0</v>
      </c>
      <c r="EI50" s="54">
        <f>IF(PLANEL_Pot_Trim!EI23&lt;&gt;0,EI24/PLANEL_Pot_Trim!EI23,0)</f>
        <v>0</v>
      </c>
      <c r="EJ50" s="54">
        <f>IF(PLANEL_Pot_Trim!EJ23&lt;&gt;0,EJ24/PLANEL_Pot_Trim!EJ23,0)</f>
        <v>0</v>
      </c>
      <c r="EK50" s="54">
        <f>IF(PLANEL_Pot_Trim!EK23&lt;&gt;0,EK24/PLANEL_Pot_Trim!EK23,0)</f>
        <v>0</v>
      </c>
      <c r="EL50" s="54">
        <f>IF(PLANEL_Pot_Trim!EL23&lt;&gt;0,EL24/PLANEL_Pot_Trim!EL23,0)</f>
        <v>0</v>
      </c>
      <c r="EM50" s="54">
        <f>IF(PLANEL_Pot_Trim!EM23&lt;&gt;0,EM24/PLANEL_Pot_Trim!EM23,0)</f>
        <v>0</v>
      </c>
      <c r="EN50" s="54">
        <f>IF(PLANEL_Pot_Trim!EN23&lt;&gt;0,EN24/PLANEL_Pot_Trim!EN23,0)</f>
        <v>0</v>
      </c>
      <c r="EO50" s="54">
        <f>IF(PLANEL_Pot_Trim!EO23&lt;&gt;0,EO24/PLANEL_Pot_Trim!EO23,0)</f>
        <v>0</v>
      </c>
      <c r="EP50" s="54">
        <f>IF(PLANEL_Pot_Trim!EP23&lt;&gt;0,EP24/PLANEL_Pot_Trim!EP23,0)</f>
        <v>0</v>
      </c>
    </row>
    <row r="51" spans="2:146" x14ac:dyDescent="0.25">
      <c r="D51" s="1"/>
      <c r="DL51" s="1"/>
    </row>
    <row r="52" spans="2:146" x14ac:dyDescent="0.25">
      <c r="DL52" s="18"/>
    </row>
    <row r="53" spans="2:146" x14ac:dyDescent="0.25">
      <c r="DL53" s="18"/>
    </row>
    <row r="54" spans="2:146" x14ac:dyDescent="0.25">
      <c r="DL54" s="1"/>
    </row>
    <row r="55" spans="2:146" x14ac:dyDescent="0.25">
      <c r="DL55" s="20"/>
    </row>
    <row r="56" spans="2:146" x14ac:dyDescent="0.25">
      <c r="DL56" s="20"/>
    </row>
    <row r="57" spans="2:146" x14ac:dyDescent="0.25">
      <c r="DL57" s="1"/>
    </row>
    <row r="58" spans="2:146" x14ac:dyDescent="0.25">
      <c r="DL58" s="1"/>
    </row>
    <row r="59" spans="2:146" x14ac:dyDescent="0.25">
      <c r="DL59" s="1"/>
    </row>
    <row r="60" spans="2:146" x14ac:dyDescent="0.25">
      <c r="DL60" s="22"/>
    </row>
    <row r="61" spans="2:146" x14ac:dyDescent="0.25">
      <c r="DL61" s="22"/>
    </row>
    <row r="62" spans="2:146" x14ac:dyDescent="0.25">
      <c r="DL62" s="1"/>
    </row>
    <row r="63" spans="2:146" x14ac:dyDescent="0.25">
      <c r="DL63" s="30"/>
    </row>
    <row r="64" spans="2:146" x14ac:dyDescent="0.25">
      <c r="DL64" s="30"/>
    </row>
    <row r="65" spans="116:116" x14ac:dyDescent="0.25">
      <c r="DL65" s="1"/>
    </row>
    <row r="66" spans="116:116" x14ac:dyDescent="0.25">
      <c r="DL66" s="24"/>
    </row>
    <row r="67" spans="116:116" x14ac:dyDescent="0.25">
      <c r="DL67" s="24"/>
    </row>
    <row r="68" spans="116:116" x14ac:dyDescent="0.25">
      <c r="DL68" s="26"/>
    </row>
    <row r="69" spans="116:116" x14ac:dyDescent="0.25">
      <c r="DL69" s="32"/>
    </row>
    <row r="70" spans="116:116" x14ac:dyDescent="0.25">
      <c r="DL70" s="28"/>
    </row>
    <row r="73" spans="116:116" x14ac:dyDescent="0.25">
      <c r="DL73" s="13"/>
    </row>
    <row r="74" spans="116:116" x14ac:dyDescent="0.25">
      <c r="DL74" s="15"/>
    </row>
    <row r="75" spans="116:116" x14ac:dyDescent="0.25">
      <c r="DL75" s="47"/>
    </row>
    <row r="76" spans="116:116" x14ac:dyDescent="0.25">
      <c r="DL76" s="47"/>
    </row>
    <row r="77" spans="116:116" x14ac:dyDescent="0.25">
      <c r="DL77" s="47"/>
    </row>
    <row r="78" spans="116:116" x14ac:dyDescent="0.25">
      <c r="DL78" s="48"/>
    </row>
    <row r="79" spans="116:116" x14ac:dyDescent="0.25">
      <c r="DL79" s="48"/>
    </row>
    <row r="80" spans="116:116" x14ac:dyDescent="0.25">
      <c r="DL80" s="47"/>
    </row>
    <row r="81" spans="116:116" x14ac:dyDescent="0.25">
      <c r="DL81" s="49"/>
    </row>
    <row r="82" spans="116:116" x14ac:dyDescent="0.25">
      <c r="DL82" s="49"/>
    </row>
    <row r="83" spans="116:116" x14ac:dyDescent="0.25">
      <c r="DL83" s="47"/>
    </row>
    <row r="84" spans="116:116" x14ac:dyDescent="0.25">
      <c r="DL84" s="47"/>
    </row>
    <row r="85" spans="116:116" x14ac:dyDescent="0.25">
      <c r="DL85" s="47"/>
    </row>
    <row r="86" spans="116:116" x14ac:dyDescent="0.25">
      <c r="DL86" s="50"/>
    </row>
    <row r="87" spans="116:116" x14ac:dyDescent="0.25">
      <c r="DL87" s="50"/>
    </row>
    <row r="88" spans="116:116" x14ac:dyDescent="0.25">
      <c r="DL88" s="47"/>
    </row>
    <row r="89" spans="116:116" x14ac:dyDescent="0.25">
      <c r="DL89" s="51"/>
    </row>
    <row r="90" spans="116:116" x14ac:dyDescent="0.25">
      <c r="DL90" s="51"/>
    </row>
    <row r="91" spans="116:116" x14ac:dyDescent="0.25">
      <c r="DL91" s="47"/>
    </row>
    <row r="92" spans="116:116" x14ac:dyDescent="0.25">
      <c r="DL92" s="52"/>
    </row>
    <row r="93" spans="116:116" x14ac:dyDescent="0.25">
      <c r="DL93" s="52"/>
    </row>
    <row r="94" spans="116:116" x14ac:dyDescent="0.25">
      <c r="DL94" s="53"/>
    </row>
    <row r="95" spans="116:116" x14ac:dyDescent="0.25">
      <c r="DL95" s="54"/>
    </row>
  </sheetData>
  <pageMargins left="0.511811024" right="0.511811024" top="0.78740157499999996" bottom="0.78740157499999996" header="0.31496062000000002" footer="0.3149606200000000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5">
    <tabColor theme="0" tint="-0.499984740745262"/>
  </sheetPr>
  <dimension ref="A1:FC761"/>
  <sheetViews>
    <sheetView zoomScale="115" zoomScaleNormal="115" workbookViewId="0">
      <pane xSplit="3" ySplit="4" topLeftCell="E497" activePane="bottomRight" state="frozen"/>
      <selection activeCell="Q32" sqref="Q32"/>
      <selection pane="topRight" activeCell="Q32" sqref="Q32"/>
      <selection pane="bottomLeft" activeCell="Q32" sqref="Q32"/>
      <selection pane="bottomRight" activeCell="Q32" sqref="Q32"/>
    </sheetView>
  </sheetViews>
  <sheetFormatPr defaultColWidth="9.140625" defaultRowHeight="12" x14ac:dyDescent="0.2"/>
  <cols>
    <col min="1" max="1" width="9.140625" style="65"/>
    <col min="2" max="2" width="23.5703125" style="65" bestFit="1" customWidth="1"/>
    <col min="3" max="3" width="10" style="65" bestFit="1" customWidth="1"/>
    <col min="4" max="16384" width="9.140625" style="65"/>
  </cols>
  <sheetData>
    <row r="1" spans="1:159" s="63" customFormat="1" x14ac:dyDescent="0.2">
      <c r="A1" s="62" t="s">
        <v>227</v>
      </c>
    </row>
    <row r="3" spans="1:159" s="64" customFormat="1" x14ac:dyDescent="0.2">
      <c r="C3" s="64" t="s">
        <v>11</v>
      </c>
      <c r="D3" s="64">
        <v>2012</v>
      </c>
      <c r="E3" s="64">
        <v>2012</v>
      </c>
      <c r="F3" s="64">
        <v>2012</v>
      </c>
      <c r="G3" s="64">
        <v>2012</v>
      </c>
      <c r="H3" s="64">
        <v>2013</v>
      </c>
      <c r="I3" s="64">
        <v>2013</v>
      </c>
      <c r="J3" s="64">
        <v>2013</v>
      </c>
      <c r="K3" s="64">
        <v>2013</v>
      </c>
      <c r="L3" s="64">
        <v>2014</v>
      </c>
      <c r="M3" s="64">
        <v>2014</v>
      </c>
      <c r="N3" s="64">
        <v>2014</v>
      </c>
      <c r="O3" s="64">
        <v>2014</v>
      </c>
      <c r="P3" s="64">
        <v>2015</v>
      </c>
      <c r="Q3" s="64">
        <v>2015</v>
      </c>
      <c r="R3" s="64">
        <v>2015</v>
      </c>
      <c r="S3" s="64">
        <v>2015</v>
      </c>
      <c r="T3" s="64">
        <v>2016</v>
      </c>
      <c r="U3" s="64">
        <v>2016</v>
      </c>
      <c r="V3" s="64">
        <v>2016</v>
      </c>
      <c r="W3" s="64">
        <v>2016</v>
      </c>
      <c r="X3" s="64">
        <v>2017</v>
      </c>
      <c r="Y3" s="64">
        <v>2017</v>
      </c>
      <c r="Z3" s="64">
        <v>2017</v>
      </c>
      <c r="AA3" s="64">
        <v>2017</v>
      </c>
      <c r="AB3" s="64">
        <v>2018</v>
      </c>
      <c r="AC3" s="64">
        <v>2018</v>
      </c>
      <c r="AD3" s="64">
        <v>2018</v>
      </c>
      <c r="AE3" s="64">
        <v>2018</v>
      </c>
      <c r="AF3" s="64">
        <v>2019</v>
      </c>
      <c r="AG3" s="64">
        <v>2019</v>
      </c>
      <c r="AH3" s="64">
        <v>2019</v>
      </c>
      <c r="AI3" s="64">
        <v>2019</v>
      </c>
      <c r="AJ3" s="64">
        <v>2020</v>
      </c>
      <c r="AK3" s="64">
        <v>2020</v>
      </c>
      <c r="AL3" s="64">
        <v>2020</v>
      </c>
      <c r="AM3" s="64">
        <v>2020</v>
      </c>
      <c r="AN3" s="64">
        <v>2021</v>
      </c>
      <c r="AO3" s="64">
        <v>2021</v>
      </c>
      <c r="AP3" s="64">
        <v>2021</v>
      </c>
      <c r="AQ3" s="64">
        <v>2021</v>
      </c>
      <c r="AR3" s="64">
        <v>2022</v>
      </c>
      <c r="AS3" s="64">
        <v>2022</v>
      </c>
      <c r="AT3" s="64">
        <v>2022</v>
      </c>
      <c r="AU3" s="64">
        <v>2022</v>
      </c>
      <c r="AV3" s="64">
        <v>2023</v>
      </c>
      <c r="AW3" s="64">
        <v>2023</v>
      </c>
      <c r="AX3" s="64">
        <v>2023</v>
      </c>
      <c r="AY3" s="64">
        <v>2023</v>
      </c>
      <c r="AZ3" s="64">
        <v>2024</v>
      </c>
      <c r="BA3" s="64">
        <v>2024</v>
      </c>
      <c r="BB3" s="64">
        <v>2024</v>
      </c>
      <c r="BC3" s="64">
        <v>2024</v>
      </c>
      <c r="BD3" s="64">
        <v>2025</v>
      </c>
      <c r="BE3" s="64">
        <v>2025</v>
      </c>
      <c r="BF3" s="64">
        <v>2025</v>
      </c>
      <c r="BG3" s="64">
        <v>2025</v>
      </c>
      <c r="BH3" s="64">
        <v>2026</v>
      </c>
      <c r="BI3" s="64">
        <v>2026</v>
      </c>
      <c r="BJ3" s="64">
        <v>2026</v>
      </c>
      <c r="BK3" s="64">
        <v>2026</v>
      </c>
      <c r="BL3" s="64">
        <v>2027</v>
      </c>
      <c r="BM3" s="64">
        <v>2027</v>
      </c>
      <c r="BN3" s="64">
        <v>2027</v>
      </c>
      <c r="BO3" s="64">
        <v>2027</v>
      </c>
      <c r="BP3" s="64">
        <v>2028</v>
      </c>
      <c r="BQ3" s="64">
        <v>2028</v>
      </c>
      <c r="BR3" s="64">
        <v>2028</v>
      </c>
      <c r="BS3" s="64">
        <v>2028</v>
      </c>
      <c r="BT3" s="64">
        <v>2029</v>
      </c>
      <c r="BU3" s="64">
        <v>2029</v>
      </c>
      <c r="BV3" s="64">
        <v>2029</v>
      </c>
      <c r="BW3" s="64">
        <v>2029</v>
      </c>
      <c r="BX3" s="64">
        <v>2030</v>
      </c>
      <c r="BY3" s="64">
        <v>2030</v>
      </c>
      <c r="BZ3" s="64">
        <v>2030</v>
      </c>
      <c r="CA3" s="64">
        <v>2030</v>
      </c>
      <c r="CB3" s="64">
        <v>2031</v>
      </c>
      <c r="CC3" s="64">
        <v>2031</v>
      </c>
      <c r="CD3" s="64">
        <v>2031</v>
      </c>
      <c r="CE3" s="64">
        <v>2031</v>
      </c>
      <c r="CF3" s="64">
        <v>2032</v>
      </c>
      <c r="CG3" s="64">
        <v>2032</v>
      </c>
      <c r="CH3" s="64">
        <v>2032</v>
      </c>
      <c r="CI3" s="64">
        <v>2032</v>
      </c>
      <c r="CJ3" s="64">
        <v>2033</v>
      </c>
      <c r="CK3" s="64">
        <v>2033</v>
      </c>
      <c r="CL3" s="64">
        <v>2033</v>
      </c>
      <c r="CM3" s="64">
        <v>2033</v>
      </c>
      <c r="CN3" s="64">
        <v>2034</v>
      </c>
      <c r="CO3" s="64">
        <v>2034</v>
      </c>
      <c r="CP3" s="64">
        <v>2034</v>
      </c>
      <c r="CQ3" s="64">
        <v>2034</v>
      </c>
      <c r="CR3" s="64">
        <v>2035</v>
      </c>
      <c r="CS3" s="64">
        <v>2035</v>
      </c>
      <c r="CT3" s="64">
        <v>2035</v>
      </c>
      <c r="CU3" s="64">
        <v>2035</v>
      </c>
      <c r="CV3" s="64">
        <v>2036</v>
      </c>
      <c r="CW3" s="64">
        <v>2036</v>
      </c>
      <c r="CX3" s="64">
        <v>2036</v>
      </c>
      <c r="CY3" s="64">
        <v>2036</v>
      </c>
      <c r="CZ3" s="64">
        <v>2037</v>
      </c>
      <c r="DA3" s="64">
        <v>2037</v>
      </c>
      <c r="DB3" s="64">
        <v>2037</v>
      </c>
      <c r="DC3" s="64">
        <v>2037</v>
      </c>
      <c r="DD3" s="64">
        <v>2038</v>
      </c>
      <c r="DE3" s="64">
        <v>2038</v>
      </c>
      <c r="DF3" s="64">
        <v>2038</v>
      </c>
      <c r="DG3" s="64">
        <v>2038</v>
      </c>
      <c r="DH3" s="64">
        <v>2039</v>
      </c>
      <c r="DI3" s="64">
        <v>2039</v>
      </c>
      <c r="DJ3" s="64">
        <v>2039</v>
      </c>
      <c r="DK3" s="64">
        <v>2039</v>
      </c>
      <c r="DL3" s="64">
        <v>2040</v>
      </c>
      <c r="DM3" s="64">
        <v>2040</v>
      </c>
      <c r="DN3" s="64">
        <v>2040</v>
      </c>
      <c r="DO3" s="64">
        <v>2040</v>
      </c>
      <c r="DP3" s="64">
        <v>2041</v>
      </c>
      <c r="DQ3" s="64">
        <v>2041</v>
      </c>
      <c r="DR3" s="64">
        <v>2041</v>
      </c>
      <c r="DS3" s="64">
        <v>2041</v>
      </c>
      <c r="DT3" s="64">
        <v>2042</v>
      </c>
      <c r="DU3" s="64">
        <v>2042</v>
      </c>
      <c r="DV3" s="64">
        <v>2042</v>
      </c>
      <c r="DW3" s="64">
        <v>2042</v>
      </c>
      <c r="DX3" s="64">
        <v>2043</v>
      </c>
      <c r="DY3" s="64">
        <v>2043</v>
      </c>
      <c r="DZ3" s="64">
        <v>2043</v>
      </c>
      <c r="EA3" s="64">
        <v>2043</v>
      </c>
      <c r="EB3" s="64">
        <v>2044</v>
      </c>
      <c r="EC3" s="64">
        <v>2044</v>
      </c>
      <c r="ED3" s="64">
        <v>2044</v>
      </c>
      <c r="EE3" s="64">
        <v>2044</v>
      </c>
      <c r="EF3" s="64">
        <v>2045</v>
      </c>
      <c r="EG3" s="64">
        <v>2045</v>
      </c>
      <c r="EH3" s="64">
        <v>2045</v>
      </c>
      <c r="EI3" s="64">
        <v>2045</v>
      </c>
      <c r="EJ3" s="64">
        <v>2046</v>
      </c>
      <c r="EK3" s="64">
        <v>2046</v>
      </c>
      <c r="EL3" s="64">
        <v>2046</v>
      </c>
      <c r="EM3" s="64">
        <v>2046</v>
      </c>
      <c r="EN3" s="64">
        <v>2047</v>
      </c>
      <c r="EO3" s="64">
        <v>2047</v>
      </c>
      <c r="EP3" s="64">
        <v>2047</v>
      </c>
      <c r="EQ3" s="64">
        <v>2047</v>
      </c>
      <c r="ER3" s="64">
        <v>2048</v>
      </c>
      <c r="ES3" s="64">
        <v>2048</v>
      </c>
      <c r="ET3" s="64">
        <v>2048</v>
      </c>
      <c r="EU3" s="64">
        <v>2048</v>
      </c>
      <c r="EV3" s="64">
        <v>2049</v>
      </c>
      <c r="EW3" s="64">
        <v>2049</v>
      </c>
      <c r="EX3" s="64">
        <v>2049</v>
      </c>
      <c r="EY3" s="64">
        <v>2049</v>
      </c>
      <c r="EZ3" s="64">
        <v>2050</v>
      </c>
      <c r="FA3" s="64">
        <v>2050</v>
      </c>
      <c r="FB3" s="64">
        <v>2050</v>
      </c>
      <c r="FC3" s="64">
        <v>2050</v>
      </c>
    </row>
    <row r="4" spans="1:159" x14ac:dyDescent="0.2">
      <c r="C4" s="65" t="s">
        <v>75</v>
      </c>
      <c r="D4" s="65" t="s">
        <v>76</v>
      </c>
      <c r="E4" s="65" t="s">
        <v>77</v>
      </c>
      <c r="F4" s="65" t="s">
        <v>78</v>
      </c>
      <c r="G4" s="65" t="s">
        <v>79</v>
      </c>
      <c r="H4" s="65" t="s">
        <v>76</v>
      </c>
      <c r="I4" s="65" t="s">
        <v>77</v>
      </c>
      <c r="J4" s="65" t="s">
        <v>78</v>
      </c>
      <c r="K4" s="65" t="s">
        <v>79</v>
      </c>
      <c r="L4" s="65" t="s">
        <v>76</v>
      </c>
      <c r="M4" s="65" t="s">
        <v>77</v>
      </c>
      <c r="N4" s="65" t="s">
        <v>78</v>
      </c>
      <c r="O4" s="65" t="s">
        <v>79</v>
      </c>
      <c r="P4" s="65" t="s">
        <v>76</v>
      </c>
      <c r="Q4" s="65" t="s">
        <v>77</v>
      </c>
      <c r="R4" s="65" t="s">
        <v>78</v>
      </c>
      <c r="S4" s="65" t="s">
        <v>79</v>
      </c>
      <c r="T4" s="65" t="s">
        <v>76</v>
      </c>
      <c r="U4" s="65" t="s">
        <v>77</v>
      </c>
      <c r="V4" s="65" t="s">
        <v>78</v>
      </c>
      <c r="W4" s="65" t="s">
        <v>79</v>
      </c>
      <c r="X4" s="65" t="s">
        <v>76</v>
      </c>
      <c r="Y4" s="65" t="s">
        <v>77</v>
      </c>
      <c r="Z4" s="65" t="s">
        <v>78</v>
      </c>
      <c r="AA4" s="65" t="s">
        <v>79</v>
      </c>
      <c r="AB4" s="65" t="s">
        <v>76</v>
      </c>
      <c r="AC4" s="65" t="s">
        <v>77</v>
      </c>
      <c r="AD4" s="65" t="s">
        <v>78</v>
      </c>
      <c r="AE4" s="65" t="s">
        <v>79</v>
      </c>
      <c r="AF4" s="65" t="s">
        <v>76</v>
      </c>
      <c r="AG4" s="65" t="s">
        <v>77</v>
      </c>
      <c r="AH4" s="65" t="s">
        <v>78</v>
      </c>
      <c r="AI4" s="65" t="s">
        <v>79</v>
      </c>
      <c r="AJ4" s="65" t="s">
        <v>76</v>
      </c>
      <c r="AK4" s="65" t="s">
        <v>77</v>
      </c>
      <c r="AL4" s="65" t="s">
        <v>78</v>
      </c>
      <c r="AM4" s="65" t="s">
        <v>79</v>
      </c>
      <c r="AN4" s="65" t="s">
        <v>76</v>
      </c>
      <c r="AO4" s="65" t="s">
        <v>77</v>
      </c>
      <c r="AP4" s="65" t="s">
        <v>78</v>
      </c>
      <c r="AQ4" s="65" t="s">
        <v>79</v>
      </c>
      <c r="AR4" s="65" t="s">
        <v>76</v>
      </c>
      <c r="AS4" s="65" t="s">
        <v>77</v>
      </c>
      <c r="AT4" s="65" t="s">
        <v>78</v>
      </c>
      <c r="AU4" s="65" t="s">
        <v>79</v>
      </c>
      <c r="AV4" s="65" t="s">
        <v>76</v>
      </c>
      <c r="AW4" s="65" t="s">
        <v>77</v>
      </c>
      <c r="AX4" s="65" t="s">
        <v>78</v>
      </c>
      <c r="AY4" s="65" t="s">
        <v>79</v>
      </c>
      <c r="AZ4" s="65" t="s">
        <v>76</v>
      </c>
      <c r="BA4" s="65" t="s">
        <v>77</v>
      </c>
      <c r="BB4" s="65" t="s">
        <v>78</v>
      </c>
      <c r="BC4" s="65" t="s">
        <v>79</v>
      </c>
      <c r="BD4" s="65" t="s">
        <v>76</v>
      </c>
      <c r="BE4" s="65" t="s">
        <v>77</v>
      </c>
      <c r="BF4" s="65" t="s">
        <v>78</v>
      </c>
      <c r="BG4" s="65" t="s">
        <v>79</v>
      </c>
      <c r="BH4" s="65" t="s">
        <v>76</v>
      </c>
      <c r="BI4" s="65" t="s">
        <v>77</v>
      </c>
      <c r="BJ4" s="65" t="s">
        <v>78</v>
      </c>
      <c r="BK4" s="65" t="s">
        <v>79</v>
      </c>
      <c r="BL4" s="65" t="s">
        <v>76</v>
      </c>
      <c r="BM4" s="65" t="s">
        <v>77</v>
      </c>
      <c r="BN4" s="65" t="s">
        <v>78</v>
      </c>
      <c r="BO4" s="65" t="s">
        <v>79</v>
      </c>
      <c r="BP4" s="65" t="s">
        <v>76</v>
      </c>
      <c r="BQ4" s="65" t="s">
        <v>77</v>
      </c>
      <c r="BR4" s="65" t="s">
        <v>78</v>
      </c>
      <c r="BS4" s="65" t="s">
        <v>79</v>
      </c>
      <c r="BT4" s="65" t="s">
        <v>76</v>
      </c>
      <c r="BU4" s="65" t="s">
        <v>77</v>
      </c>
      <c r="BV4" s="65" t="s">
        <v>78</v>
      </c>
      <c r="BW4" s="65" t="s">
        <v>79</v>
      </c>
      <c r="BX4" s="65" t="s">
        <v>76</v>
      </c>
      <c r="BY4" s="65" t="s">
        <v>77</v>
      </c>
      <c r="BZ4" s="65" t="s">
        <v>78</v>
      </c>
      <c r="CA4" s="65" t="s">
        <v>79</v>
      </c>
      <c r="CB4" s="65" t="s">
        <v>76</v>
      </c>
      <c r="CC4" s="65" t="s">
        <v>77</v>
      </c>
      <c r="CD4" s="65" t="s">
        <v>78</v>
      </c>
      <c r="CE4" s="65" t="s">
        <v>79</v>
      </c>
      <c r="CF4" s="65" t="s">
        <v>76</v>
      </c>
      <c r="CG4" s="65" t="s">
        <v>77</v>
      </c>
      <c r="CH4" s="65" t="s">
        <v>78</v>
      </c>
      <c r="CI4" s="65" t="s">
        <v>79</v>
      </c>
      <c r="CJ4" s="65" t="s">
        <v>76</v>
      </c>
      <c r="CK4" s="65" t="s">
        <v>77</v>
      </c>
      <c r="CL4" s="65" t="s">
        <v>78</v>
      </c>
      <c r="CM4" s="65" t="s">
        <v>79</v>
      </c>
      <c r="CN4" s="65" t="s">
        <v>76</v>
      </c>
      <c r="CO4" s="65" t="s">
        <v>77</v>
      </c>
      <c r="CP4" s="65" t="s">
        <v>78</v>
      </c>
      <c r="CQ4" s="65" t="s">
        <v>79</v>
      </c>
      <c r="CR4" s="65" t="s">
        <v>76</v>
      </c>
      <c r="CS4" s="65" t="s">
        <v>77</v>
      </c>
      <c r="CT4" s="65" t="s">
        <v>78</v>
      </c>
      <c r="CU4" s="65" t="s">
        <v>79</v>
      </c>
      <c r="CV4" s="65" t="s">
        <v>76</v>
      </c>
      <c r="CW4" s="65" t="s">
        <v>77</v>
      </c>
      <c r="CX4" s="65" t="s">
        <v>78</v>
      </c>
      <c r="CY4" s="65" t="s">
        <v>79</v>
      </c>
      <c r="CZ4" s="65" t="s">
        <v>76</v>
      </c>
      <c r="DA4" s="65" t="s">
        <v>77</v>
      </c>
      <c r="DB4" s="65" t="s">
        <v>78</v>
      </c>
      <c r="DC4" s="65" t="s">
        <v>79</v>
      </c>
      <c r="DD4" s="65" t="s">
        <v>76</v>
      </c>
      <c r="DE4" s="65" t="s">
        <v>77</v>
      </c>
      <c r="DF4" s="65" t="s">
        <v>78</v>
      </c>
      <c r="DG4" s="65" t="s">
        <v>79</v>
      </c>
      <c r="DH4" s="65" t="s">
        <v>76</v>
      </c>
      <c r="DI4" s="65" t="s">
        <v>77</v>
      </c>
      <c r="DJ4" s="65" t="s">
        <v>78</v>
      </c>
      <c r="DK4" s="65" t="s">
        <v>79</v>
      </c>
      <c r="DL4" s="65" t="s">
        <v>76</v>
      </c>
      <c r="DM4" s="65" t="s">
        <v>77</v>
      </c>
      <c r="DN4" s="65" t="s">
        <v>78</v>
      </c>
      <c r="DO4" s="65" t="s">
        <v>79</v>
      </c>
      <c r="DP4" s="65" t="s">
        <v>76</v>
      </c>
      <c r="DQ4" s="65" t="s">
        <v>77</v>
      </c>
      <c r="DR4" s="65" t="s">
        <v>78</v>
      </c>
      <c r="DS4" s="65" t="s">
        <v>79</v>
      </c>
      <c r="DT4" s="65" t="s">
        <v>76</v>
      </c>
      <c r="DU4" s="65" t="s">
        <v>77</v>
      </c>
      <c r="DV4" s="65" t="s">
        <v>78</v>
      </c>
      <c r="DW4" s="65" t="s">
        <v>79</v>
      </c>
      <c r="DX4" s="65" t="s">
        <v>76</v>
      </c>
      <c r="DY4" s="65" t="s">
        <v>77</v>
      </c>
      <c r="DZ4" s="65" t="s">
        <v>78</v>
      </c>
      <c r="EA4" s="65" t="s">
        <v>79</v>
      </c>
      <c r="EB4" s="65" t="s">
        <v>76</v>
      </c>
      <c r="EC4" s="65" t="s">
        <v>77</v>
      </c>
      <c r="ED4" s="65" t="s">
        <v>78</v>
      </c>
      <c r="EE4" s="65" t="s">
        <v>79</v>
      </c>
      <c r="EF4" s="65" t="s">
        <v>76</v>
      </c>
      <c r="EG4" s="65" t="s">
        <v>77</v>
      </c>
      <c r="EH4" s="65" t="s">
        <v>78</v>
      </c>
      <c r="EI4" s="65" t="s">
        <v>79</v>
      </c>
      <c r="EJ4" s="65" t="s">
        <v>76</v>
      </c>
      <c r="EK4" s="65" t="s">
        <v>77</v>
      </c>
      <c r="EL4" s="65" t="s">
        <v>78</v>
      </c>
      <c r="EM4" s="65" t="s">
        <v>79</v>
      </c>
      <c r="EN4" s="65" t="s">
        <v>76</v>
      </c>
      <c r="EO4" s="65" t="s">
        <v>77</v>
      </c>
      <c r="EP4" s="65" t="s">
        <v>78</v>
      </c>
      <c r="EQ4" s="65" t="s">
        <v>79</v>
      </c>
      <c r="ER4" s="65" t="s">
        <v>76</v>
      </c>
      <c r="ES4" s="65" t="s">
        <v>77</v>
      </c>
      <c r="ET4" s="65" t="s">
        <v>78</v>
      </c>
      <c r="EU4" s="65" t="s">
        <v>79</v>
      </c>
      <c r="EV4" s="65" t="s">
        <v>76</v>
      </c>
      <c r="EW4" s="65" t="s">
        <v>77</v>
      </c>
      <c r="EX4" s="65" t="s">
        <v>78</v>
      </c>
      <c r="EY4" s="65" t="s">
        <v>79</v>
      </c>
      <c r="EZ4" s="65" t="s">
        <v>76</v>
      </c>
      <c r="FA4" s="65" t="s">
        <v>77</v>
      </c>
      <c r="FB4" s="65" t="s">
        <v>78</v>
      </c>
      <c r="FC4" s="65" t="s">
        <v>79</v>
      </c>
    </row>
    <row r="5" spans="1:159" x14ac:dyDescent="0.2">
      <c r="B5" s="65" t="s">
        <v>12</v>
      </c>
      <c r="C5" s="65" t="s">
        <v>13</v>
      </c>
    </row>
    <row r="6" spans="1:159" x14ac:dyDescent="0.2">
      <c r="B6" s="65" t="s">
        <v>14</v>
      </c>
      <c r="C6" s="65" t="s">
        <v>36</v>
      </c>
      <c r="D6" s="65">
        <v>336.18220659999997</v>
      </c>
      <c r="E6" s="65">
        <v>3016.3341690000002</v>
      </c>
      <c r="F6" s="65">
        <v>4424.5989870000003</v>
      </c>
      <c r="G6" s="65">
        <v>2857.5487560000001</v>
      </c>
      <c r="H6" s="65">
        <v>350.38699980000001</v>
      </c>
      <c r="I6" s="65">
        <v>3373.939453</v>
      </c>
      <c r="J6" s="65">
        <v>4553.3952200000003</v>
      </c>
      <c r="K6" s="65">
        <v>2978.2894980000001</v>
      </c>
      <c r="L6" s="65">
        <v>373.8824601</v>
      </c>
      <c r="M6" s="65">
        <v>3645.3539860000001</v>
      </c>
      <c r="N6" s="65">
        <v>5047.413211</v>
      </c>
      <c r="O6" s="65">
        <v>3178.0009110000001</v>
      </c>
      <c r="P6" s="65">
        <v>378.04246010000003</v>
      </c>
      <c r="Q6" s="65">
        <v>3685.913986</v>
      </c>
      <c r="R6" s="65">
        <v>5103.5732109999999</v>
      </c>
      <c r="S6" s="65">
        <v>3213.3609110000002</v>
      </c>
      <c r="T6" s="65">
        <v>395.70866009999997</v>
      </c>
      <c r="U6" s="65">
        <v>3773.2877079999998</v>
      </c>
      <c r="V6" s="65">
        <v>5249.5454710000004</v>
      </c>
      <c r="W6" s="65">
        <v>3363.5236110000001</v>
      </c>
      <c r="X6" s="65">
        <v>399.44466010000002</v>
      </c>
      <c r="Y6" s="65">
        <v>3894.5854359999998</v>
      </c>
      <c r="Z6" s="65">
        <v>5392.5029109999996</v>
      </c>
      <c r="AA6" s="65">
        <v>3395.2796109999999</v>
      </c>
      <c r="AB6" s="65">
        <v>401.86164120000001</v>
      </c>
      <c r="AC6" s="65">
        <v>3867.0246379999999</v>
      </c>
      <c r="AD6" s="65">
        <v>5322.2875679999997</v>
      </c>
      <c r="AE6" s="65">
        <v>3415.82395</v>
      </c>
      <c r="AF6" s="65">
        <v>401.86164120000001</v>
      </c>
      <c r="AG6" s="65">
        <v>3869.8404380000002</v>
      </c>
      <c r="AH6" s="65">
        <v>5425.1321559999997</v>
      </c>
      <c r="AI6" s="65">
        <v>3415.82395</v>
      </c>
      <c r="AJ6" s="65">
        <v>401.86164120000001</v>
      </c>
      <c r="AK6" s="65">
        <v>3918.1510020000001</v>
      </c>
      <c r="AL6" s="65">
        <v>5425.1321559999997</v>
      </c>
      <c r="AM6" s="65">
        <v>3415.82395</v>
      </c>
      <c r="AN6" s="65">
        <v>401.86164120000001</v>
      </c>
      <c r="AO6" s="65">
        <v>3918.1510020000001</v>
      </c>
      <c r="AP6" s="65">
        <v>4913.7322590000003</v>
      </c>
      <c r="AQ6" s="65">
        <v>3415.82395</v>
      </c>
      <c r="AR6" s="65">
        <v>401.86164120000001</v>
      </c>
      <c r="AS6" s="65">
        <v>3918.1510020000001</v>
      </c>
      <c r="AT6" s="65">
        <v>5425.1321559999997</v>
      </c>
      <c r="AU6" s="65">
        <v>3415.82395</v>
      </c>
      <c r="AV6" s="65">
        <v>401.86164120000001</v>
      </c>
      <c r="AW6" s="65">
        <v>3918.1510020000001</v>
      </c>
      <c r="AX6" s="65">
        <v>5425.1321559999997</v>
      </c>
      <c r="AY6" s="65">
        <v>3415.82395</v>
      </c>
      <c r="AZ6" s="65">
        <v>148.13225130000001</v>
      </c>
      <c r="BA6" s="65">
        <v>1444.28945</v>
      </c>
      <c r="BB6" s="65">
        <v>1999.7853930000001</v>
      </c>
      <c r="BC6" s="65">
        <v>1259.1241359999999</v>
      </c>
      <c r="BD6" s="65">
        <v>148.13225130000001</v>
      </c>
      <c r="BE6" s="65">
        <v>1444.28945</v>
      </c>
      <c r="BF6" s="65">
        <v>1999.7853930000001</v>
      </c>
      <c r="BG6" s="65">
        <v>1259.1241359999999</v>
      </c>
      <c r="BH6" s="65">
        <v>148.13225130000001</v>
      </c>
      <c r="BI6" s="65">
        <v>1444.28945</v>
      </c>
      <c r="BJ6" s="65">
        <v>1999.7853930000001</v>
      </c>
      <c r="BK6" s="65">
        <v>1259.1241359999999</v>
      </c>
      <c r="BL6" s="65">
        <v>148.13225130000001</v>
      </c>
      <c r="BM6" s="65">
        <v>1444.28945</v>
      </c>
      <c r="BN6" s="65">
        <v>1999.7853930000001</v>
      </c>
      <c r="BO6" s="65">
        <v>1259.1241359999999</v>
      </c>
      <c r="BP6" s="65">
        <v>148.13225130000001</v>
      </c>
      <c r="BQ6" s="65">
        <v>1444.28945</v>
      </c>
      <c r="BR6" s="65">
        <v>1999.7853930000001</v>
      </c>
      <c r="BS6" s="65">
        <v>1259.1241359999999</v>
      </c>
      <c r="BT6" s="65">
        <v>148.13225130000001</v>
      </c>
      <c r="BU6" s="65">
        <v>1444.28945</v>
      </c>
      <c r="BV6" s="65">
        <v>1999.7853930000001</v>
      </c>
      <c r="BW6" s="65">
        <v>1259.1241359999999</v>
      </c>
      <c r="BX6" s="65">
        <v>148.13225130000001</v>
      </c>
      <c r="BY6" s="65">
        <v>1444.28945</v>
      </c>
      <c r="BZ6" s="65">
        <v>1999.7853930000001</v>
      </c>
      <c r="CA6" s="65">
        <v>1259.1241359999999</v>
      </c>
      <c r="CB6" s="65">
        <v>32.136815319999997</v>
      </c>
      <c r="CC6" s="65">
        <v>313.33394939999999</v>
      </c>
      <c r="CD6" s="65">
        <v>433.8470069</v>
      </c>
      <c r="CE6" s="65">
        <v>273.16293020000001</v>
      </c>
      <c r="CF6" s="65">
        <v>32.136815319999997</v>
      </c>
      <c r="CG6" s="65">
        <v>313.33394939999999</v>
      </c>
      <c r="CH6" s="65">
        <v>433.8470069</v>
      </c>
      <c r="CI6" s="65">
        <v>273.16293020000001</v>
      </c>
      <c r="CJ6" s="65">
        <v>32.136815319999997</v>
      </c>
      <c r="CK6" s="65">
        <v>313.33394939999999</v>
      </c>
      <c r="CL6" s="65">
        <v>433.8470069</v>
      </c>
      <c r="CM6" s="65">
        <v>273.16293020000001</v>
      </c>
      <c r="CN6" s="65">
        <v>32.136815319999997</v>
      </c>
      <c r="CO6" s="65">
        <v>313.33394939999999</v>
      </c>
      <c r="CP6" s="65">
        <v>433.8470069</v>
      </c>
      <c r="CQ6" s="65">
        <v>273.16293020000001</v>
      </c>
      <c r="CR6" s="65">
        <v>32.136815319999997</v>
      </c>
      <c r="CS6" s="65">
        <v>313.33394939999999</v>
      </c>
      <c r="CT6" s="65">
        <v>433.8470069</v>
      </c>
      <c r="CU6" s="65">
        <v>273.16293020000001</v>
      </c>
    </row>
    <row r="7" spans="1:159" x14ac:dyDescent="0.2">
      <c r="B7" s="65" t="s">
        <v>14</v>
      </c>
      <c r="C7" s="65" t="s">
        <v>37</v>
      </c>
      <c r="D7" s="65">
        <v>26.22916</v>
      </c>
      <c r="E7" s="65">
        <v>271.72431</v>
      </c>
      <c r="F7" s="65">
        <v>376.23365999999999</v>
      </c>
      <c r="G7" s="65">
        <v>258.64785999999998</v>
      </c>
      <c r="H7" s="65">
        <v>32.471760000000003</v>
      </c>
      <c r="I7" s="65">
        <v>305.67966000000001</v>
      </c>
      <c r="J7" s="65">
        <v>403.80876000000001</v>
      </c>
      <c r="K7" s="65">
        <v>254.24995999999999</v>
      </c>
      <c r="L7" s="65">
        <v>34.151760000000003</v>
      </c>
      <c r="M7" s="65">
        <v>332.97966000000002</v>
      </c>
      <c r="N7" s="65">
        <v>426.48876000000001</v>
      </c>
      <c r="O7" s="65">
        <v>290.28996000000001</v>
      </c>
      <c r="P7" s="65">
        <v>35.893999999999998</v>
      </c>
      <c r="Q7" s="65">
        <v>325.00650000000002</v>
      </c>
      <c r="R7" s="65">
        <v>450.00900000000001</v>
      </c>
      <c r="S7" s="65">
        <v>305.09899999999999</v>
      </c>
      <c r="T7" s="65">
        <v>49.313119999999998</v>
      </c>
      <c r="U7" s="65">
        <v>455.84291999999999</v>
      </c>
      <c r="V7" s="65">
        <v>631.16711999999995</v>
      </c>
      <c r="W7" s="65">
        <v>419.16152</v>
      </c>
      <c r="X7" s="65">
        <v>49.79072</v>
      </c>
      <c r="Y7" s="65">
        <v>460.49952000000002</v>
      </c>
      <c r="Z7" s="65">
        <v>637.61472000000003</v>
      </c>
      <c r="AA7" s="65">
        <v>423.22111999999998</v>
      </c>
      <c r="AB7" s="65">
        <v>49.79072</v>
      </c>
      <c r="AC7" s="65">
        <v>460.49952000000002</v>
      </c>
      <c r="AD7" s="65">
        <v>637.61472000000003</v>
      </c>
      <c r="AE7" s="65">
        <v>401.46111999999999</v>
      </c>
      <c r="AF7" s="65">
        <v>49.79072</v>
      </c>
      <c r="AG7" s="65">
        <v>460.49952000000002</v>
      </c>
      <c r="AH7" s="65">
        <v>637.61472000000003</v>
      </c>
      <c r="AI7" s="65">
        <v>401.46111999999999</v>
      </c>
      <c r="AJ7" s="65">
        <v>49.79072</v>
      </c>
      <c r="AK7" s="65">
        <v>460.49952000000002</v>
      </c>
      <c r="AL7" s="65">
        <v>637.61472000000003</v>
      </c>
      <c r="AM7" s="65">
        <v>423.22111999999998</v>
      </c>
      <c r="AN7" s="65">
        <v>49.79072</v>
      </c>
      <c r="AO7" s="65">
        <v>485.45952</v>
      </c>
      <c r="AP7" s="65">
        <v>672.17471999999998</v>
      </c>
      <c r="AQ7" s="65">
        <v>423.22111999999998</v>
      </c>
      <c r="AR7" s="65">
        <v>49.79072</v>
      </c>
      <c r="AS7" s="65">
        <v>485.45952</v>
      </c>
      <c r="AT7" s="65">
        <v>672.17471999999998</v>
      </c>
      <c r="AU7" s="65">
        <v>423.22111999999998</v>
      </c>
      <c r="AV7" s="65">
        <v>49.79072</v>
      </c>
      <c r="AW7" s="65">
        <v>460.49952000000002</v>
      </c>
      <c r="AX7" s="65">
        <v>672.17471999999998</v>
      </c>
      <c r="AY7" s="65">
        <v>423.22111999999998</v>
      </c>
      <c r="AZ7" s="65">
        <v>25.266960000000001</v>
      </c>
      <c r="BA7" s="65">
        <v>246.35285999999999</v>
      </c>
      <c r="BB7" s="65">
        <v>341.10395999999997</v>
      </c>
      <c r="BC7" s="65">
        <v>214.76916</v>
      </c>
      <c r="BD7" s="65">
        <v>25.266960000000001</v>
      </c>
      <c r="BE7" s="65">
        <v>246.35285999999999</v>
      </c>
      <c r="BF7" s="65">
        <v>341.10395999999997</v>
      </c>
      <c r="BG7" s="65">
        <v>214.76916</v>
      </c>
      <c r="BH7" s="65">
        <v>25.266960000000001</v>
      </c>
      <c r="BI7" s="65">
        <v>246.35285999999999</v>
      </c>
      <c r="BJ7" s="65">
        <v>341.10395999999997</v>
      </c>
      <c r="BK7" s="65">
        <v>214.76916</v>
      </c>
      <c r="BL7" s="65">
        <v>25.266960000000001</v>
      </c>
      <c r="BM7" s="65">
        <v>246.35285999999999</v>
      </c>
      <c r="BN7" s="65">
        <v>341.10395999999997</v>
      </c>
      <c r="BO7" s="65">
        <v>214.76916</v>
      </c>
      <c r="BP7" s="65">
        <v>25.266960000000001</v>
      </c>
      <c r="BQ7" s="65">
        <v>246.35285999999999</v>
      </c>
      <c r="BR7" s="65">
        <v>341.10395999999997</v>
      </c>
      <c r="BS7" s="65">
        <v>214.76916</v>
      </c>
      <c r="BT7" s="65">
        <v>25.266960000000001</v>
      </c>
      <c r="BU7" s="65">
        <v>246.35285999999999</v>
      </c>
      <c r="BV7" s="65">
        <v>341.10395999999997</v>
      </c>
      <c r="BW7" s="65">
        <v>214.76916</v>
      </c>
      <c r="BX7" s="65">
        <v>25.266960000000001</v>
      </c>
      <c r="BY7" s="65">
        <v>246.35285999999999</v>
      </c>
      <c r="BZ7" s="65">
        <v>341.10395999999997</v>
      </c>
      <c r="CA7" s="65">
        <v>214.76916</v>
      </c>
      <c r="CB7" s="65">
        <v>13.89672</v>
      </c>
      <c r="CC7" s="65">
        <v>135.49302</v>
      </c>
      <c r="CD7" s="65">
        <v>187.60571999999999</v>
      </c>
      <c r="CE7" s="65">
        <v>118.12212</v>
      </c>
      <c r="CF7" s="65">
        <v>13.89672</v>
      </c>
      <c r="CG7" s="65">
        <v>135.49302</v>
      </c>
      <c r="CH7" s="65">
        <v>187.60571999999999</v>
      </c>
      <c r="CI7" s="65">
        <v>118.12212</v>
      </c>
      <c r="CJ7" s="65">
        <v>13.89672</v>
      </c>
      <c r="CK7" s="65">
        <v>135.49302</v>
      </c>
      <c r="CL7" s="65">
        <v>187.60571999999999</v>
      </c>
      <c r="CM7" s="65">
        <v>118.12212</v>
      </c>
      <c r="CN7" s="65">
        <v>13.89672</v>
      </c>
      <c r="CO7" s="65">
        <v>135.49302</v>
      </c>
      <c r="CP7" s="65">
        <v>187.60571999999999</v>
      </c>
      <c r="CQ7" s="65">
        <v>118.12212</v>
      </c>
      <c r="CR7" s="65">
        <v>13.89672</v>
      </c>
      <c r="CS7" s="65">
        <v>135.49302</v>
      </c>
      <c r="CT7" s="65">
        <v>187.60571999999999</v>
      </c>
      <c r="CU7" s="65">
        <v>118.12212</v>
      </c>
    </row>
    <row r="8" spans="1:159" x14ac:dyDescent="0.2">
      <c r="B8" s="65" t="s">
        <v>14</v>
      </c>
      <c r="C8" s="65" t="s">
        <v>38</v>
      </c>
      <c r="D8" s="65">
        <v>16.305109380000001</v>
      </c>
      <c r="E8" s="65">
        <v>329.64980739999999</v>
      </c>
      <c r="F8" s="65">
        <v>333.48117669999999</v>
      </c>
      <c r="G8" s="65">
        <v>290.04788000000002</v>
      </c>
      <c r="H8" s="65">
        <v>28.078556649999999</v>
      </c>
      <c r="I8" s="65">
        <v>331.32680740000001</v>
      </c>
      <c r="J8" s="65">
        <v>355.6309948</v>
      </c>
      <c r="K8" s="65">
        <v>265.08362970000002</v>
      </c>
      <c r="L8" s="65">
        <v>29.35848</v>
      </c>
      <c r="M8" s="65">
        <v>252.89074909999999</v>
      </c>
      <c r="N8" s="65">
        <v>518.65473669999994</v>
      </c>
      <c r="O8" s="65">
        <v>353.4830116</v>
      </c>
      <c r="P8" s="65">
        <v>45.838236649999999</v>
      </c>
      <c r="Q8" s="65">
        <v>328.83704740000002</v>
      </c>
      <c r="R8" s="65">
        <v>577.60879480000006</v>
      </c>
      <c r="S8" s="65">
        <v>256.04522179999998</v>
      </c>
      <c r="T8" s="65">
        <v>19.24856393</v>
      </c>
      <c r="U8" s="65">
        <v>343.72880739999999</v>
      </c>
      <c r="V8" s="65">
        <v>384.68623480000002</v>
      </c>
      <c r="W8" s="65">
        <v>356.40703999999999</v>
      </c>
      <c r="X8" s="65">
        <v>38.190076650000002</v>
      </c>
      <c r="Y8" s="65">
        <v>196.6497</v>
      </c>
      <c r="Z8" s="65">
        <v>637.17619479999996</v>
      </c>
      <c r="AA8" s="65">
        <v>392.6850116</v>
      </c>
      <c r="AB8" s="65">
        <v>44.318236650000003</v>
      </c>
      <c r="AC8" s="65">
        <v>408.35183999999998</v>
      </c>
      <c r="AD8" s="65">
        <v>363.27621670000002</v>
      </c>
      <c r="AE8" s="65">
        <v>374.93701160000001</v>
      </c>
      <c r="AF8" s="65">
        <v>47.198236649999998</v>
      </c>
      <c r="AG8" s="65">
        <v>233.92274739999999</v>
      </c>
      <c r="AH8" s="65">
        <v>482.8981948</v>
      </c>
      <c r="AI8" s="65">
        <v>304.32855999999998</v>
      </c>
      <c r="AJ8" s="65">
        <v>47.198236649999998</v>
      </c>
      <c r="AK8" s="65">
        <v>292.71683999999999</v>
      </c>
      <c r="AL8" s="65">
        <v>478.84607999999997</v>
      </c>
      <c r="AM8" s="65">
        <v>396.4250116</v>
      </c>
      <c r="AN8" s="65">
        <v>46.475356650000002</v>
      </c>
      <c r="AO8" s="65">
        <v>454.72280740000002</v>
      </c>
      <c r="AP8" s="65">
        <v>514.16841669999997</v>
      </c>
      <c r="AQ8" s="65">
        <v>283.57285819999998</v>
      </c>
      <c r="AR8" s="65">
        <v>46.638236650000003</v>
      </c>
      <c r="AS8" s="65">
        <v>460.1828074</v>
      </c>
      <c r="AT8" s="65">
        <v>598.18819480000002</v>
      </c>
      <c r="AU8" s="65">
        <v>401.1850116</v>
      </c>
      <c r="AV8" s="65">
        <v>47.198236649999998</v>
      </c>
      <c r="AW8" s="65">
        <v>460.1828074</v>
      </c>
      <c r="AX8" s="65">
        <v>355.68828000000002</v>
      </c>
      <c r="AY8" s="65">
        <v>401.1850116</v>
      </c>
      <c r="AZ8" s="65">
        <v>16.034563930000001</v>
      </c>
      <c r="BA8" s="65">
        <v>51.193030909999997</v>
      </c>
      <c r="BB8" s="65">
        <v>91.470698179999999</v>
      </c>
      <c r="BC8" s="65">
        <v>136.2937934</v>
      </c>
      <c r="BD8" s="65">
        <v>16.034563930000001</v>
      </c>
      <c r="BE8" s="65">
        <v>156.3369983</v>
      </c>
      <c r="BF8" s="65">
        <v>216.466613</v>
      </c>
      <c r="BG8" s="65">
        <v>136.2937934</v>
      </c>
      <c r="BH8" s="65">
        <v>16.034563930000001</v>
      </c>
      <c r="BI8" s="65">
        <v>76.514950909999996</v>
      </c>
      <c r="BJ8" s="65">
        <v>85.790880000000001</v>
      </c>
      <c r="BK8" s="65">
        <v>136.2937934</v>
      </c>
      <c r="BL8" s="65">
        <v>16.034563930000001</v>
      </c>
      <c r="BM8" s="65">
        <v>156.3369983</v>
      </c>
      <c r="BN8" s="65">
        <v>76.070880000000002</v>
      </c>
      <c r="BO8" s="65">
        <v>136.2937934</v>
      </c>
      <c r="BP8" s="65">
        <v>16.034563930000001</v>
      </c>
      <c r="BQ8" s="65">
        <v>156.3369983</v>
      </c>
      <c r="BR8" s="65">
        <v>216.466613</v>
      </c>
      <c r="BS8" s="65">
        <v>136.2937934</v>
      </c>
      <c r="BT8" s="65">
        <v>16.034563930000001</v>
      </c>
      <c r="BU8" s="65">
        <v>156.3369983</v>
      </c>
      <c r="BV8" s="65">
        <v>216.466613</v>
      </c>
      <c r="BW8" s="65">
        <v>136.2937934</v>
      </c>
      <c r="BX8" s="65">
        <v>16.034563930000001</v>
      </c>
      <c r="BY8" s="65">
        <v>156.3369983</v>
      </c>
      <c r="BZ8" s="65">
        <v>216.466613</v>
      </c>
      <c r="CA8" s="65">
        <v>136.2937934</v>
      </c>
      <c r="CB8" s="65">
        <v>1.36</v>
      </c>
      <c r="CC8" s="65">
        <v>13.26</v>
      </c>
      <c r="CD8" s="65">
        <v>18.36</v>
      </c>
      <c r="CE8" s="65">
        <v>11.56</v>
      </c>
      <c r="CF8" s="65">
        <v>1.36</v>
      </c>
      <c r="CG8" s="65">
        <v>13.26</v>
      </c>
      <c r="CH8" s="65">
        <v>18.36</v>
      </c>
      <c r="CI8" s="65">
        <v>11.56</v>
      </c>
      <c r="CJ8" s="65">
        <v>1.36</v>
      </c>
      <c r="CK8" s="65">
        <v>13.26</v>
      </c>
      <c r="CL8" s="65">
        <v>18.36</v>
      </c>
      <c r="CM8" s="65">
        <v>11.56</v>
      </c>
      <c r="CN8" s="65">
        <v>1.36</v>
      </c>
      <c r="CO8" s="65">
        <v>13.26</v>
      </c>
      <c r="CP8" s="65">
        <v>18.36</v>
      </c>
      <c r="CQ8" s="65">
        <v>11.56</v>
      </c>
      <c r="CR8" s="65">
        <v>1.36</v>
      </c>
      <c r="CS8" s="65">
        <v>13.26</v>
      </c>
      <c r="CT8" s="65">
        <v>18.36</v>
      </c>
      <c r="CU8" s="65">
        <v>11.56</v>
      </c>
    </row>
    <row r="9" spans="1:159" x14ac:dyDescent="0.2">
      <c r="B9" s="65" t="s">
        <v>14</v>
      </c>
      <c r="C9" s="65" t="s">
        <v>39</v>
      </c>
      <c r="D9" s="65">
        <v>3.8039999999999998</v>
      </c>
      <c r="E9" s="65">
        <v>37.088999999999999</v>
      </c>
      <c r="F9" s="65">
        <v>51.353999999999999</v>
      </c>
      <c r="G9" s="65">
        <v>32.334000000000003</v>
      </c>
      <c r="H9" s="65">
        <v>7.0039999999999996</v>
      </c>
      <c r="I9" s="65">
        <v>68.289000000000001</v>
      </c>
      <c r="J9" s="65">
        <v>94.554000000000002</v>
      </c>
      <c r="K9" s="65">
        <v>59.533999999999999</v>
      </c>
      <c r="L9" s="65">
        <v>7.0039999999999996</v>
      </c>
      <c r="M9" s="65">
        <v>68.289000000000001</v>
      </c>
      <c r="N9" s="65">
        <v>94.554000000000002</v>
      </c>
      <c r="O9" s="65">
        <v>59.533999999999999</v>
      </c>
      <c r="P9" s="65">
        <v>7.0039999999999996</v>
      </c>
      <c r="Q9" s="65">
        <v>68.289000000000001</v>
      </c>
      <c r="R9" s="65">
        <v>94.554000000000002</v>
      </c>
      <c r="S9" s="65">
        <v>59.533999999999999</v>
      </c>
      <c r="T9" s="65">
        <v>7.0039999999999996</v>
      </c>
      <c r="U9" s="65">
        <v>68.289000000000001</v>
      </c>
      <c r="V9" s="65">
        <v>94.554000000000002</v>
      </c>
      <c r="W9" s="65">
        <v>59.533999999999999</v>
      </c>
      <c r="X9" s="65">
        <v>7.0039999999999996</v>
      </c>
      <c r="Y9" s="65">
        <v>68.289000000000001</v>
      </c>
      <c r="AA9" s="65">
        <v>59.533999999999999</v>
      </c>
      <c r="AB9" s="65">
        <v>7.0039999999999996</v>
      </c>
      <c r="AC9" s="65">
        <v>68.289000000000001</v>
      </c>
      <c r="AD9" s="65">
        <v>94.554000000000002</v>
      </c>
      <c r="AE9" s="65">
        <v>59.533999999999999</v>
      </c>
      <c r="AF9" s="65">
        <v>7.0039999999999996</v>
      </c>
      <c r="AG9" s="65">
        <v>68.289000000000001</v>
      </c>
      <c r="AH9" s="65">
        <v>94.554000000000002</v>
      </c>
      <c r="AI9" s="65">
        <v>59.533999999999999</v>
      </c>
      <c r="AK9" s="65">
        <v>38.22</v>
      </c>
      <c r="AL9" s="65">
        <v>94.554000000000002</v>
      </c>
      <c r="AN9" s="65">
        <v>7.0039999999999996</v>
      </c>
      <c r="AO9" s="65">
        <v>68.289000000000001</v>
      </c>
      <c r="AP9" s="65">
        <v>94.554000000000002</v>
      </c>
      <c r="AQ9" s="65">
        <v>59.533999999999999</v>
      </c>
      <c r="AR9" s="65">
        <v>7.0039999999999996</v>
      </c>
      <c r="AT9" s="65">
        <v>94.554000000000002</v>
      </c>
      <c r="AU9" s="65">
        <v>59.533999999999999</v>
      </c>
      <c r="AV9" s="65">
        <v>7.0039999999999996</v>
      </c>
      <c r="AW9" s="65">
        <v>68.289000000000001</v>
      </c>
      <c r="AX9" s="65">
        <v>94.554000000000002</v>
      </c>
      <c r="AY9" s="65">
        <v>59.533999999999999</v>
      </c>
      <c r="AZ9" s="65">
        <v>3.3959999999999999</v>
      </c>
      <c r="BA9" s="65">
        <v>33.110999999999997</v>
      </c>
      <c r="BB9" s="65">
        <v>45.845999999999997</v>
      </c>
      <c r="BC9" s="65">
        <v>28.866</v>
      </c>
      <c r="BD9" s="65">
        <v>3.3959999999999999</v>
      </c>
      <c r="BE9" s="65">
        <v>33.110999999999997</v>
      </c>
      <c r="BF9" s="65">
        <v>45.845999999999997</v>
      </c>
      <c r="BG9" s="65">
        <v>28.866</v>
      </c>
      <c r="BH9" s="65">
        <v>3.3959999999999999</v>
      </c>
      <c r="BI9" s="65">
        <v>33.110999999999997</v>
      </c>
      <c r="BJ9" s="65">
        <v>45.845999999999997</v>
      </c>
      <c r="BK9" s="65">
        <v>28.866</v>
      </c>
      <c r="BL9" s="65">
        <v>3.3959999999999999</v>
      </c>
      <c r="BM9" s="65">
        <v>33.110999999999997</v>
      </c>
      <c r="BN9" s="65">
        <v>45.845999999999997</v>
      </c>
      <c r="BO9" s="65">
        <v>28.866</v>
      </c>
      <c r="BP9" s="65">
        <v>3.3959999999999999</v>
      </c>
      <c r="BQ9" s="65">
        <v>33.110999999999997</v>
      </c>
      <c r="BR9" s="65">
        <v>45.845999999999997</v>
      </c>
      <c r="BS9" s="65">
        <v>28.866</v>
      </c>
      <c r="BT9" s="65">
        <v>3.3959999999999999</v>
      </c>
      <c r="BU9" s="65">
        <v>33.110999999999997</v>
      </c>
      <c r="BV9" s="65">
        <v>45.845999999999997</v>
      </c>
      <c r="BW9" s="65">
        <v>28.866</v>
      </c>
      <c r="BX9" s="65">
        <v>3.3959999999999999</v>
      </c>
      <c r="BY9" s="65">
        <v>33.110999999999997</v>
      </c>
      <c r="BZ9" s="65">
        <v>45.845999999999997</v>
      </c>
      <c r="CA9" s="65">
        <v>28.866</v>
      </c>
    </row>
    <row r="10" spans="1:159" x14ac:dyDescent="0.2">
      <c r="B10" s="65" t="s">
        <v>14</v>
      </c>
      <c r="C10" s="65" t="s">
        <v>40</v>
      </c>
    </row>
    <row r="11" spans="1:159" x14ac:dyDescent="0.2">
      <c r="B11" s="65" t="s">
        <v>14</v>
      </c>
      <c r="C11" s="65" t="s">
        <v>41</v>
      </c>
      <c r="X11" s="65">
        <v>0.96</v>
      </c>
      <c r="Y11" s="65">
        <v>9.36</v>
      </c>
      <c r="Z11" s="65">
        <v>12.96</v>
      </c>
      <c r="AA11" s="65">
        <v>8.16</v>
      </c>
      <c r="AB11" s="65">
        <v>0.96</v>
      </c>
      <c r="AC11" s="65">
        <v>9.36</v>
      </c>
      <c r="AD11" s="65">
        <v>12.96</v>
      </c>
      <c r="AE11" s="65">
        <v>8.16</v>
      </c>
      <c r="AG11" s="65">
        <v>9.36</v>
      </c>
      <c r="AH11" s="65">
        <v>12.96</v>
      </c>
      <c r="AI11" s="65">
        <v>8.16</v>
      </c>
      <c r="AJ11" s="65">
        <v>0.96</v>
      </c>
      <c r="AK11" s="65">
        <v>9.36</v>
      </c>
      <c r="AL11" s="65">
        <v>12.96</v>
      </c>
      <c r="AM11" s="65">
        <v>8.16</v>
      </c>
      <c r="AN11" s="65">
        <v>0.96</v>
      </c>
      <c r="AO11" s="65">
        <v>9.36</v>
      </c>
      <c r="AP11" s="65">
        <v>12.96</v>
      </c>
      <c r="AQ11" s="65">
        <v>8.16</v>
      </c>
      <c r="AR11" s="65">
        <v>0.96</v>
      </c>
      <c r="AS11" s="65">
        <v>9.36</v>
      </c>
      <c r="AT11" s="65">
        <v>12.96</v>
      </c>
      <c r="AU11" s="65">
        <v>8.16</v>
      </c>
      <c r="AV11" s="65">
        <v>0.96</v>
      </c>
      <c r="AW11" s="65">
        <v>9.36</v>
      </c>
      <c r="AX11" s="65">
        <v>12.96</v>
      </c>
      <c r="AY11" s="65">
        <v>8.16</v>
      </c>
      <c r="AZ11" s="65">
        <v>0.96</v>
      </c>
      <c r="BA11" s="65">
        <v>9.36</v>
      </c>
      <c r="BB11" s="65">
        <v>12.96</v>
      </c>
      <c r="BC11" s="65">
        <v>8.16</v>
      </c>
      <c r="BD11" s="65">
        <v>0.96</v>
      </c>
      <c r="BE11" s="65">
        <v>9.36</v>
      </c>
      <c r="BF11" s="65">
        <v>12.96</v>
      </c>
      <c r="BG11" s="65">
        <v>8.16</v>
      </c>
      <c r="BH11" s="65">
        <v>0.96</v>
      </c>
      <c r="BI11" s="65">
        <v>9.36</v>
      </c>
      <c r="BJ11" s="65">
        <v>12.96</v>
      </c>
      <c r="BK11" s="65">
        <v>8.16</v>
      </c>
      <c r="BL11" s="65">
        <v>0.96</v>
      </c>
      <c r="BM11" s="65">
        <v>9.36</v>
      </c>
      <c r="BN11" s="65">
        <v>12.96</v>
      </c>
      <c r="BO11" s="65">
        <v>8.16</v>
      </c>
      <c r="BP11" s="65">
        <v>0.96</v>
      </c>
      <c r="BQ11" s="65">
        <v>9.36</v>
      </c>
      <c r="BR11" s="65">
        <v>12.96</v>
      </c>
      <c r="BS11" s="65">
        <v>8.16</v>
      </c>
      <c r="BT11" s="65">
        <v>0.96</v>
      </c>
      <c r="BU11" s="65">
        <v>9.36</v>
      </c>
      <c r="BV11" s="65">
        <v>12.96</v>
      </c>
      <c r="BW11" s="65">
        <v>8.16</v>
      </c>
      <c r="BX11" s="65">
        <v>0.96</v>
      </c>
      <c r="BY11" s="65">
        <v>9.36</v>
      </c>
      <c r="BZ11" s="65">
        <v>12.96</v>
      </c>
      <c r="CA11" s="65">
        <v>8.16</v>
      </c>
      <c r="CB11" s="65">
        <v>0.96</v>
      </c>
      <c r="CC11" s="65">
        <v>9.36</v>
      </c>
      <c r="CD11" s="65">
        <v>12.96</v>
      </c>
      <c r="CE11" s="65">
        <v>8.16</v>
      </c>
      <c r="CF11" s="65">
        <v>0.96</v>
      </c>
      <c r="CG11" s="65">
        <v>9.36</v>
      </c>
      <c r="CH11" s="65">
        <v>12.96</v>
      </c>
      <c r="CI11" s="65">
        <v>8.16</v>
      </c>
      <c r="CJ11" s="65">
        <v>0.96</v>
      </c>
      <c r="CK11" s="65">
        <v>9.36</v>
      </c>
      <c r="CL11" s="65">
        <v>12.96</v>
      </c>
      <c r="CM11" s="65">
        <v>8.16</v>
      </c>
      <c r="CN11" s="65">
        <v>0.96</v>
      </c>
      <c r="CO11" s="65">
        <v>9.36</v>
      </c>
      <c r="CP11" s="65">
        <v>12.96</v>
      </c>
      <c r="CQ11" s="65">
        <v>8.16</v>
      </c>
      <c r="CR11" s="65">
        <v>0.96</v>
      </c>
      <c r="CS11" s="65">
        <v>9.36</v>
      </c>
      <c r="CT11" s="65">
        <v>12.96</v>
      </c>
      <c r="CU11" s="65">
        <v>8.16</v>
      </c>
    </row>
    <row r="12" spans="1:159" x14ac:dyDescent="0.2">
      <c r="B12" s="65" t="s">
        <v>14</v>
      </c>
      <c r="C12" s="65" t="s">
        <v>42</v>
      </c>
    </row>
    <row r="13" spans="1:159" x14ac:dyDescent="0.2">
      <c r="B13" s="65" t="s">
        <v>14</v>
      </c>
      <c r="C13" s="65" t="s">
        <v>43</v>
      </c>
    </row>
    <row r="14" spans="1:159" x14ac:dyDescent="0.2">
      <c r="B14" s="65" t="s">
        <v>14</v>
      </c>
      <c r="C14" s="65" t="s">
        <v>44</v>
      </c>
    </row>
    <row r="15" spans="1:159" x14ac:dyDescent="0.2">
      <c r="B15" s="65" t="s">
        <v>14</v>
      </c>
      <c r="C15" s="65" t="s">
        <v>45</v>
      </c>
    </row>
    <row r="16" spans="1:159" x14ac:dyDescent="0.2">
      <c r="B16" s="65" t="s">
        <v>14</v>
      </c>
      <c r="C16" s="65" t="s">
        <v>46</v>
      </c>
    </row>
    <row r="17" spans="2:159" x14ac:dyDescent="0.2">
      <c r="B17" s="65" t="s">
        <v>14</v>
      </c>
      <c r="C17" s="65" t="s">
        <v>15</v>
      </c>
      <c r="D17" s="65">
        <v>382.52047599999997</v>
      </c>
      <c r="E17" s="65">
        <v>3654.7972869999999</v>
      </c>
      <c r="F17" s="65">
        <v>5185.6678240000001</v>
      </c>
      <c r="G17" s="65">
        <v>3438.5784960000001</v>
      </c>
      <c r="H17" s="65">
        <v>417.94131640000001</v>
      </c>
      <c r="I17" s="65">
        <v>4079.2349199999999</v>
      </c>
      <c r="J17" s="65">
        <v>5407.3889749999998</v>
      </c>
      <c r="K17" s="65">
        <v>3557.1570879999999</v>
      </c>
      <c r="L17" s="65">
        <v>444.39670009999998</v>
      </c>
      <c r="M17" s="65">
        <v>4299.5133949999999</v>
      </c>
      <c r="N17" s="65">
        <v>6087.1107080000002</v>
      </c>
      <c r="O17" s="65">
        <v>3881.3078820000001</v>
      </c>
      <c r="P17" s="65">
        <v>466.77869670000001</v>
      </c>
      <c r="Q17" s="65">
        <v>4408.0465329999997</v>
      </c>
      <c r="R17" s="65">
        <v>6225.7450060000001</v>
      </c>
      <c r="S17" s="65">
        <v>3834.0391319999999</v>
      </c>
      <c r="T17" s="65">
        <v>471.27434399999999</v>
      </c>
      <c r="U17" s="65">
        <v>4641.1484360000004</v>
      </c>
      <c r="V17" s="65">
        <v>6359.9528259999997</v>
      </c>
      <c r="W17" s="65">
        <v>4198.6261709999999</v>
      </c>
      <c r="X17" s="65">
        <v>495.38945669999998</v>
      </c>
      <c r="Y17" s="65">
        <v>4629.383656</v>
      </c>
      <c r="Z17" s="65">
        <v>6680.2538260000001</v>
      </c>
      <c r="AA17" s="65">
        <v>4278.8797420000001</v>
      </c>
      <c r="AB17" s="65">
        <v>503.93459789999997</v>
      </c>
      <c r="AC17" s="65">
        <v>4813.5249979999999</v>
      </c>
      <c r="AD17" s="65">
        <v>6430.692505</v>
      </c>
      <c r="AE17" s="65">
        <v>4259.9160819999997</v>
      </c>
      <c r="AF17" s="65">
        <v>505.85459789999999</v>
      </c>
      <c r="AG17" s="65">
        <v>4641.9117059999999</v>
      </c>
      <c r="AH17" s="65">
        <v>6653.159071</v>
      </c>
      <c r="AI17" s="65">
        <v>4189.3076300000002</v>
      </c>
      <c r="AJ17" s="65">
        <v>499.8105979</v>
      </c>
      <c r="AK17" s="65">
        <v>4718.9473619999999</v>
      </c>
      <c r="AL17" s="65">
        <v>6649.1069559999996</v>
      </c>
      <c r="AM17" s="65">
        <v>4243.6300819999997</v>
      </c>
      <c r="AN17" s="65">
        <v>506.09171789999999</v>
      </c>
      <c r="AO17" s="65">
        <v>4935.9823290000004</v>
      </c>
      <c r="AP17" s="65">
        <v>6207.589395</v>
      </c>
      <c r="AQ17" s="65">
        <v>4190.3119280000001</v>
      </c>
      <c r="AR17" s="65">
        <v>506.25459790000002</v>
      </c>
      <c r="AS17" s="65">
        <v>4873.1533289999998</v>
      </c>
      <c r="AT17" s="65">
        <v>6803.0090710000004</v>
      </c>
      <c r="AU17" s="65">
        <v>4307.9240820000005</v>
      </c>
      <c r="AV17" s="65">
        <v>506.81459790000002</v>
      </c>
      <c r="AW17" s="65">
        <v>4916.4823290000004</v>
      </c>
      <c r="AX17" s="65">
        <v>6560.5091560000001</v>
      </c>
      <c r="AY17" s="65">
        <v>4307.9240820000005</v>
      </c>
      <c r="AZ17" s="65">
        <v>193.7897753</v>
      </c>
      <c r="BA17" s="65">
        <v>1784.306341</v>
      </c>
      <c r="BB17" s="65">
        <v>2491.1660510000002</v>
      </c>
      <c r="BC17" s="65">
        <v>1647.21309</v>
      </c>
      <c r="BD17" s="65">
        <v>193.7897753</v>
      </c>
      <c r="BE17" s="65">
        <v>1889.4503090000001</v>
      </c>
      <c r="BF17" s="65">
        <v>2616.1619660000001</v>
      </c>
      <c r="BG17" s="65">
        <v>1647.21309</v>
      </c>
      <c r="BH17" s="65">
        <v>193.7897753</v>
      </c>
      <c r="BI17" s="65">
        <v>1809.6282610000001</v>
      </c>
      <c r="BJ17" s="65">
        <v>2485.4862330000001</v>
      </c>
      <c r="BK17" s="65">
        <v>1647.21309</v>
      </c>
      <c r="BL17" s="65">
        <v>193.7897753</v>
      </c>
      <c r="BM17" s="65">
        <v>1889.4503090000001</v>
      </c>
      <c r="BN17" s="65">
        <v>2475.7662329999998</v>
      </c>
      <c r="BO17" s="65">
        <v>1647.21309</v>
      </c>
      <c r="BP17" s="65">
        <v>193.7897753</v>
      </c>
      <c r="BQ17" s="65">
        <v>1889.4503090000001</v>
      </c>
      <c r="BR17" s="65">
        <v>2616.1619660000001</v>
      </c>
      <c r="BS17" s="65">
        <v>1647.21309</v>
      </c>
      <c r="BT17" s="65">
        <v>193.7897753</v>
      </c>
      <c r="BU17" s="65">
        <v>1889.4503090000001</v>
      </c>
      <c r="BV17" s="65">
        <v>2616.1619660000001</v>
      </c>
      <c r="BW17" s="65">
        <v>1647.21309</v>
      </c>
      <c r="BX17" s="65">
        <v>193.7897753</v>
      </c>
      <c r="BY17" s="65">
        <v>1889.4503090000001</v>
      </c>
      <c r="BZ17" s="65">
        <v>2616.1619660000001</v>
      </c>
      <c r="CA17" s="65">
        <v>1647.21309</v>
      </c>
      <c r="CB17" s="65">
        <v>48.353535319999999</v>
      </c>
      <c r="CC17" s="65">
        <v>471.4469694</v>
      </c>
      <c r="CD17" s="65">
        <v>652.77272689999995</v>
      </c>
      <c r="CE17" s="65">
        <v>411.00505020000003</v>
      </c>
      <c r="CF17" s="65">
        <v>48.353535319999999</v>
      </c>
      <c r="CG17" s="65">
        <v>471.4469694</v>
      </c>
      <c r="CH17" s="65">
        <v>652.77272689999995</v>
      </c>
      <c r="CI17" s="65">
        <v>411.00505020000003</v>
      </c>
      <c r="CJ17" s="65">
        <v>48.353535319999999</v>
      </c>
      <c r="CK17" s="65">
        <v>471.4469694</v>
      </c>
      <c r="CL17" s="65">
        <v>652.77272689999995</v>
      </c>
      <c r="CM17" s="65">
        <v>411.00505020000003</v>
      </c>
      <c r="CN17" s="65">
        <v>48.353535319999999</v>
      </c>
      <c r="CO17" s="65">
        <v>471.4469694</v>
      </c>
      <c r="CP17" s="65">
        <v>652.77272689999995</v>
      </c>
      <c r="CQ17" s="65">
        <v>411.00505020000003</v>
      </c>
      <c r="CR17" s="65">
        <v>48.353535319999999</v>
      </c>
      <c r="CS17" s="65">
        <v>471.4469694</v>
      </c>
      <c r="CT17" s="65">
        <v>652.77272689999995</v>
      </c>
      <c r="CU17" s="65">
        <v>411.00505020000003</v>
      </c>
      <c r="CV17" s="65">
        <v>0</v>
      </c>
      <c r="CW17" s="65">
        <v>0</v>
      </c>
      <c r="CX17" s="65">
        <v>0</v>
      </c>
      <c r="CY17" s="65">
        <v>0</v>
      </c>
      <c r="CZ17" s="65">
        <v>0</v>
      </c>
      <c r="DA17" s="65">
        <v>0</v>
      </c>
      <c r="DB17" s="65">
        <v>0</v>
      </c>
      <c r="DC17" s="65">
        <v>0</v>
      </c>
      <c r="DD17" s="65">
        <v>0</v>
      </c>
      <c r="DE17" s="65">
        <v>0</v>
      </c>
      <c r="DF17" s="65">
        <v>0</v>
      </c>
      <c r="DG17" s="65">
        <v>0</v>
      </c>
      <c r="DH17" s="65">
        <v>0</v>
      </c>
      <c r="DI17" s="65">
        <v>0</v>
      </c>
      <c r="DJ17" s="65">
        <v>0</v>
      </c>
      <c r="DK17" s="65">
        <v>0</v>
      </c>
      <c r="DL17" s="65">
        <v>0</v>
      </c>
      <c r="DM17" s="65">
        <v>0</v>
      </c>
      <c r="DN17" s="65">
        <v>0</v>
      </c>
      <c r="DO17" s="65">
        <v>0</v>
      </c>
      <c r="DP17" s="65">
        <v>0</v>
      </c>
      <c r="DQ17" s="65">
        <v>0</v>
      </c>
      <c r="DR17" s="65">
        <v>0</v>
      </c>
      <c r="DS17" s="65">
        <v>0</v>
      </c>
      <c r="DT17" s="65">
        <v>0</v>
      </c>
      <c r="DU17" s="65">
        <v>0</v>
      </c>
      <c r="DV17" s="65">
        <v>0</v>
      </c>
      <c r="DW17" s="65">
        <v>0</v>
      </c>
      <c r="DX17" s="65">
        <v>0</v>
      </c>
      <c r="DY17" s="65">
        <v>0</v>
      </c>
      <c r="DZ17" s="65">
        <v>0</v>
      </c>
      <c r="EA17" s="65">
        <v>0</v>
      </c>
      <c r="EB17" s="65">
        <v>0</v>
      </c>
      <c r="EC17" s="65">
        <v>0</v>
      </c>
      <c r="ED17" s="65">
        <v>0</v>
      </c>
      <c r="EE17" s="65">
        <v>0</v>
      </c>
      <c r="EF17" s="65">
        <v>0</v>
      </c>
      <c r="EG17" s="65">
        <v>0</v>
      </c>
      <c r="EH17" s="65">
        <v>0</v>
      </c>
      <c r="EI17" s="65">
        <v>0</v>
      </c>
      <c r="EJ17" s="65">
        <v>0</v>
      </c>
      <c r="EK17" s="65">
        <v>0</v>
      </c>
      <c r="EL17" s="65">
        <v>0</v>
      </c>
      <c r="EM17" s="65">
        <v>0</v>
      </c>
      <c r="EN17" s="65">
        <v>0</v>
      </c>
      <c r="EO17" s="65">
        <v>0</v>
      </c>
      <c r="EP17" s="65">
        <v>0</v>
      </c>
      <c r="EQ17" s="65">
        <v>0</v>
      </c>
      <c r="ER17" s="65">
        <v>0</v>
      </c>
      <c r="ES17" s="65">
        <v>0</v>
      </c>
      <c r="ET17" s="65">
        <v>0</v>
      </c>
      <c r="EU17" s="65">
        <v>0</v>
      </c>
      <c r="EV17" s="65">
        <v>0</v>
      </c>
      <c r="EW17" s="65">
        <v>0</v>
      </c>
      <c r="EX17" s="65">
        <v>0</v>
      </c>
      <c r="EY17" s="65">
        <v>0</v>
      </c>
      <c r="EZ17" s="65">
        <v>0</v>
      </c>
      <c r="FA17" s="65">
        <v>0</v>
      </c>
      <c r="FB17" s="65">
        <v>0</v>
      </c>
      <c r="FC17" s="65">
        <v>0</v>
      </c>
    </row>
    <row r="18" spans="2:159" x14ac:dyDescent="0.2">
      <c r="B18" s="65" t="s">
        <v>16</v>
      </c>
      <c r="C18" s="65" t="s">
        <v>36</v>
      </c>
    </row>
    <row r="19" spans="2:159" x14ac:dyDescent="0.2">
      <c r="B19" s="65" t="s">
        <v>16</v>
      </c>
      <c r="C19" s="65" t="s">
        <v>37</v>
      </c>
    </row>
    <row r="20" spans="2:159" x14ac:dyDescent="0.2">
      <c r="B20" s="65" t="s">
        <v>16</v>
      </c>
      <c r="C20" s="65" t="s">
        <v>38</v>
      </c>
    </row>
    <row r="21" spans="2:159" x14ac:dyDescent="0.2">
      <c r="B21" s="65" t="s">
        <v>16</v>
      </c>
      <c r="C21" s="65" t="s">
        <v>39</v>
      </c>
    </row>
    <row r="22" spans="2:159" x14ac:dyDescent="0.2">
      <c r="B22" s="65" t="s">
        <v>16</v>
      </c>
      <c r="C22" s="65" t="s">
        <v>40</v>
      </c>
    </row>
    <row r="23" spans="2:159" x14ac:dyDescent="0.2">
      <c r="B23" s="65" t="s">
        <v>16</v>
      </c>
      <c r="C23" s="65" t="s">
        <v>41</v>
      </c>
    </row>
    <row r="24" spans="2:159" x14ac:dyDescent="0.2">
      <c r="B24" s="65" t="s">
        <v>16</v>
      </c>
      <c r="C24" s="65" t="s">
        <v>42</v>
      </c>
    </row>
    <row r="25" spans="2:159" x14ac:dyDescent="0.2">
      <c r="B25" s="65" t="s">
        <v>16</v>
      </c>
      <c r="C25" s="65" t="s">
        <v>43</v>
      </c>
    </row>
    <row r="26" spans="2:159" x14ac:dyDescent="0.2">
      <c r="B26" s="65" t="s">
        <v>16</v>
      </c>
      <c r="C26" s="65" t="s">
        <v>44</v>
      </c>
    </row>
    <row r="27" spans="2:159" x14ac:dyDescent="0.2">
      <c r="B27" s="65" t="s">
        <v>16</v>
      </c>
      <c r="C27" s="65" t="s">
        <v>45</v>
      </c>
    </row>
    <row r="28" spans="2:159" x14ac:dyDescent="0.2">
      <c r="B28" s="65" t="s">
        <v>16</v>
      </c>
      <c r="C28" s="65" t="s">
        <v>46</v>
      </c>
    </row>
    <row r="29" spans="2:159" x14ac:dyDescent="0.2">
      <c r="B29" s="65" t="s">
        <v>16</v>
      </c>
      <c r="C29" s="65" t="s">
        <v>15</v>
      </c>
      <c r="D29" s="65">
        <v>0</v>
      </c>
      <c r="E29" s="65">
        <v>0</v>
      </c>
      <c r="F29" s="65">
        <v>0</v>
      </c>
      <c r="G29" s="65">
        <v>0</v>
      </c>
      <c r="H29" s="65">
        <v>0</v>
      </c>
      <c r="I29" s="65">
        <v>0</v>
      </c>
      <c r="J29" s="65">
        <v>0</v>
      </c>
      <c r="K29" s="65">
        <v>0</v>
      </c>
      <c r="L29" s="65">
        <v>0</v>
      </c>
      <c r="M29" s="65">
        <v>0</v>
      </c>
      <c r="N29" s="65">
        <v>0</v>
      </c>
      <c r="O29" s="65">
        <v>0</v>
      </c>
      <c r="P29" s="65">
        <v>0</v>
      </c>
      <c r="Q29" s="65">
        <v>0</v>
      </c>
      <c r="R29" s="65">
        <v>0</v>
      </c>
      <c r="S29" s="65">
        <v>0</v>
      </c>
      <c r="T29" s="65">
        <v>0</v>
      </c>
      <c r="U29" s="65">
        <v>0</v>
      </c>
      <c r="V29" s="65">
        <v>0</v>
      </c>
      <c r="W29" s="65">
        <v>0</v>
      </c>
      <c r="X29" s="65">
        <v>0</v>
      </c>
      <c r="Y29" s="65">
        <v>0</v>
      </c>
      <c r="Z29" s="65">
        <v>0</v>
      </c>
      <c r="AA29" s="65">
        <v>0</v>
      </c>
      <c r="AB29" s="65">
        <v>0</v>
      </c>
      <c r="AC29" s="65">
        <v>0</v>
      </c>
      <c r="AD29" s="65">
        <v>0</v>
      </c>
      <c r="AE29" s="65">
        <v>0</v>
      </c>
      <c r="AF29" s="65">
        <v>0</v>
      </c>
      <c r="AG29" s="65">
        <v>0</v>
      </c>
      <c r="AH29" s="65">
        <v>0</v>
      </c>
      <c r="AI29" s="65">
        <v>0</v>
      </c>
      <c r="AJ29" s="65">
        <v>0</v>
      </c>
      <c r="AK29" s="65">
        <v>0</v>
      </c>
      <c r="AL29" s="65">
        <v>0</v>
      </c>
      <c r="AM29" s="65">
        <v>0</v>
      </c>
      <c r="AN29" s="65">
        <v>0</v>
      </c>
      <c r="AO29" s="65">
        <v>0</v>
      </c>
      <c r="AP29" s="65">
        <v>0</v>
      </c>
      <c r="AQ29" s="65">
        <v>0</v>
      </c>
      <c r="AR29" s="65">
        <v>0</v>
      </c>
      <c r="AS29" s="65">
        <v>0</v>
      </c>
      <c r="AT29" s="65">
        <v>0</v>
      </c>
      <c r="AU29" s="65">
        <v>0</v>
      </c>
      <c r="AV29" s="65">
        <v>0</v>
      </c>
      <c r="AW29" s="65">
        <v>0</v>
      </c>
      <c r="AX29" s="65">
        <v>0</v>
      </c>
      <c r="AY29" s="65">
        <v>0</v>
      </c>
      <c r="AZ29" s="65">
        <v>0</v>
      </c>
      <c r="BA29" s="65">
        <v>0</v>
      </c>
      <c r="BB29" s="65">
        <v>0</v>
      </c>
      <c r="BC29" s="65">
        <v>0</v>
      </c>
      <c r="BD29" s="65">
        <v>0</v>
      </c>
      <c r="BE29" s="65">
        <v>0</v>
      </c>
      <c r="BF29" s="65">
        <v>0</v>
      </c>
      <c r="BG29" s="65">
        <v>0</v>
      </c>
      <c r="BH29" s="65">
        <v>0</v>
      </c>
      <c r="BI29" s="65">
        <v>0</v>
      </c>
      <c r="BJ29" s="65">
        <v>0</v>
      </c>
      <c r="BK29" s="65">
        <v>0</v>
      </c>
      <c r="BL29" s="65">
        <v>0</v>
      </c>
      <c r="BM29" s="65">
        <v>0</v>
      </c>
      <c r="BN29" s="65">
        <v>0</v>
      </c>
      <c r="BO29" s="65">
        <v>0</v>
      </c>
      <c r="BP29" s="65">
        <v>0</v>
      </c>
      <c r="BQ29" s="65">
        <v>0</v>
      </c>
      <c r="BR29" s="65">
        <v>0</v>
      </c>
      <c r="BS29" s="65">
        <v>0</v>
      </c>
      <c r="BT29" s="65">
        <v>0</v>
      </c>
      <c r="BU29" s="65">
        <v>0</v>
      </c>
      <c r="BV29" s="65">
        <v>0</v>
      </c>
      <c r="BW29" s="65">
        <v>0</v>
      </c>
      <c r="BX29" s="65">
        <v>0</v>
      </c>
      <c r="BY29" s="65">
        <v>0</v>
      </c>
      <c r="BZ29" s="65">
        <v>0</v>
      </c>
      <c r="CA29" s="65">
        <v>0</v>
      </c>
      <c r="CB29" s="65">
        <v>0</v>
      </c>
      <c r="CC29" s="65">
        <v>0</v>
      </c>
      <c r="CD29" s="65">
        <v>0</v>
      </c>
      <c r="CE29" s="65">
        <v>0</v>
      </c>
      <c r="CF29" s="65">
        <v>0</v>
      </c>
      <c r="CG29" s="65">
        <v>0</v>
      </c>
      <c r="CH29" s="65">
        <v>0</v>
      </c>
      <c r="CI29" s="65">
        <v>0</v>
      </c>
      <c r="CJ29" s="65">
        <v>0</v>
      </c>
      <c r="CK29" s="65">
        <v>0</v>
      </c>
      <c r="CL29" s="65">
        <v>0</v>
      </c>
      <c r="CM29" s="65">
        <v>0</v>
      </c>
      <c r="CN29" s="65">
        <v>0</v>
      </c>
      <c r="CO29" s="65">
        <v>0</v>
      </c>
      <c r="CP29" s="65">
        <v>0</v>
      </c>
      <c r="CQ29" s="65">
        <v>0</v>
      </c>
      <c r="CR29" s="65">
        <v>0</v>
      </c>
      <c r="CS29" s="65">
        <v>0</v>
      </c>
      <c r="CT29" s="65">
        <v>0</v>
      </c>
      <c r="CU29" s="65">
        <v>0</v>
      </c>
      <c r="CV29" s="65">
        <v>0</v>
      </c>
      <c r="CW29" s="65">
        <v>0</v>
      </c>
      <c r="CX29" s="65">
        <v>0</v>
      </c>
      <c r="CY29" s="65">
        <v>0</v>
      </c>
      <c r="CZ29" s="65">
        <v>0</v>
      </c>
      <c r="DA29" s="65">
        <v>0</v>
      </c>
      <c r="DB29" s="65">
        <v>0</v>
      </c>
      <c r="DC29" s="65">
        <v>0</v>
      </c>
      <c r="DD29" s="65">
        <v>0</v>
      </c>
      <c r="DE29" s="65">
        <v>0</v>
      </c>
      <c r="DF29" s="65">
        <v>0</v>
      </c>
      <c r="DG29" s="65">
        <v>0</v>
      </c>
      <c r="DH29" s="65">
        <v>0</v>
      </c>
      <c r="DI29" s="65">
        <v>0</v>
      </c>
      <c r="DJ29" s="65">
        <v>0</v>
      </c>
      <c r="DK29" s="65">
        <v>0</v>
      </c>
      <c r="DL29" s="65">
        <v>0</v>
      </c>
      <c r="DM29" s="65">
        <v>0</v>
      </c>
      <c r="DN29" s="65">
        <v>0</v>
      </c>
      <c r="DO29" s="65">
        <v>0</v>
      </c>
      <c r="DP29" s="65">
        <v>0</v>
      </c>
      <c r="DQ29" s="65">
        <v>0</v>
      </c>
      <c r="DR29" s="65">
        <v>0</v>
      </c>
      <c r="DS29" s="65">
        <v>0</v>
      </c>
      <c r="DT29" s="65">
        <v>0</v>
      </c>
      <c r="DU29" s="65">
        <v>0</v>
      </c>
      <c r="DV29" s="65">
        <v>0</v>
      </c>
      <c r="DW29" s="65">
        <v>0</v>
      </c>
      <c r="DX29" s="65">
        <v>0</v>
      </c>
      <c r="DY29" s="65">
        <v>0</v>
      </c>
      <c r="DZ29" s="65">
        <v>0</v>
      </c>
      <c r="EA29" s="65">
        <v>0</v>
      </c>
      <c r="EB29" s="65">
        <v>0</v>
      </c>
      <c r="EC29" s="65">
        <v>0</v>
      </c>
      <c r="ED29" s="65">
        <v>0</v>
      </c>
      <c r="EE29" s="65">
        <v>0</v>
      </c>
      <c r="EF29" s="65">
        <v>0</v>
      </c>
      <c r="EG29" s="65">
        <v>0</v>
      </c>
      <c r="EH29" s="65">
        <v>0</v>
      </c>
      <c r="EI29" s="65">
        <v>0</v>
      </c>
      <c r="EJ29" s="65">
        <v>0</v>
      </c>
      <c r="EK29" s="65">
        <v>0</v>
      </c>
      <c r="EL29" s="65">
        <v>0</v>
      </c>
      <c r="EM29" s="65">
        <v>0</v>
      </c>
      <c r="EN29" s="65">
        <v>0</v>
      </c>
      <c r="EO29" s="65">
        <v>0</v>
      </c>
      <c r="EP29" s="65">
        <v>0</v>
      </c>
      <c r="EQ29" s="65">
        <v>0</v>
      </c>
      <c r="ER29" s="65">
        <v>0</v>
      </c>
      <c r="ES29" s="65">
        <v>0</v>
      </c>
      <c r="ET29" s="65">
        <v>0</v>
      </c>
      <c r="EU29" s="65">
        <v>0</v>
      </c>
      <c r="EV29" s="65">
        <v>0</v>
      </c>
      <c r="EW29" s="65">
        <v>0</v>
      </c>
      <c r="EX29" s="65">
        <v>0</v>
      </c>
      <c r="EY29" s="65">
        <v>0</v>
      </c>
      <c r="EZ29" s="65">
        <v>0</v>
      </c>
      <c r="FA29" s="65">
        <v>0</v>
      </c>
      <c r="FB29" s="65">
        <v>0</v>
      </c>
      <c r="FC29" s="65">
        <v>0</v>
      </c>
    </row>
    <row r="30" spans="2:159" x14ac:dyDescent="0.2">
      <c r="B30" s="65" t="s">
        <v>17</v>
      </c>
      <c r="C30" s="65" t="s">
        <v>36</v>
      </c>
    </row>
    <row r="31" spans="2:159" x14ac:dyDescent="0.2">
      <c r="B31" s="65" t="s">
        <v>17</v>
      </c>
      <c r="C31" s="65" t="s">
        <v>37</v>
      </c>
    </row>
    <row r="32" spans="2:159" x14ac:dyDescent="0.2">
      <c r="B32" s="65" t="s">
        <v>17</v>
      </c>
      <c r="C32" s="65" t="s">
        <v>38</v>
      </c>
      <c r="D32" s="65">
        <v>540.22500000000002</v>
      </c>
      <c r="E32" s="65">
        <v>800.03533770000001</v>
      </c>
      <c r="F32" s="65">
        <v>813.97500000000002</v>
      </c>
      <c r="H32" s="65">
        <v>813.97500000000002</v>
      </c>
      <c r="I32" s="65">
        <v>640.2105464</v>
      </c>
      <c r="J32" s="65">
        <v>813.97500000000002</v>
      </c>
      <c r="K32" s="65">
        <v>273.75</v>
      </c>
      <c r="L32" s="65">
        <v>813.24119510000003</v>
      </c>
      <c r="M32" s="65">
        <v>273.75</v>
      </c>
      <c r="N32" s="65">
        <v>813.97500000000002</v>
      </c>
      <c r="O32" s="65">
        <v>813.97500000000002</v>
      </c>
      <c r="P32" s="65">
        <v>813.97500000000002</v>
      </c>
      <c r="R32" s="65">
        <v>813.97500000000002</v>
      </c>
      <c r="S32" s="65">
        <v>273.75</v>
      </c>
      <c r="U32" s="65">
        <v>813.97500000000002</v>
      </c>
      <c r="V32" s="65">
        <v>813.97500000000002</v>
      </c>
      <c r="W32" s="65">
        <v>813.97500000000002</v>
      </c>
      <c r="X32" s="65">
        <v>813.97500000000002</v>
      </c>
      <c r="Y32" s="65">
        <v>540.22500000000002</v>
      </c>
      <c r="Z32" s="65">
        <v>813.97500000000002</v>
      </c>
      <c r="AA32" s="65">
        <v>813.97500000000002</v>
      </c>
      <c r="AB32" s="65">
        <v>813.97500000000002</v>
      </c>
      <c r="AC32" s="65">
        <v>813.97500000000002</v>
      </c>
      <c r="AE32" s="65">
        <v>813.97500000000002</v>
      </c>
      <c r="AF32" s="65">
        <v>813.97500000000002</v>
      </c>
      <c r="AG32" s="65">
        <v>813.97500000000002</v>
      </c>
      <c r="AH32" s="65">
        <v>813.97500000000002</v>
      </c>
      <c r="AI32" s="65">
        <v>813.97500000000002</v>
      </c>
      <c r="AJ32" s="65">
        <v>813.97500000000002</v>
      </c>
      <c r="AL32" s="65">
        <v>540.22500000000002</v>
      </c>
      <c r="AM32" s="65">
        <v>813.97500000000002</v>
      </c>
      <c r="AN32" s="65">
        <v>813.97500000000002</v>
      </c>
      <c r="AO32" s="65">
        <v>813.97500000000002</v>
      </c>
      <c r="AP32" s="65">
        <v>813.97500000000002</v>
      </c>
      <c r="AQ32" s="65">
        <v>813.97500000000002</v>
      </c>
      <c r="AR32" s="65">
        <v>813.97500000000002</v>
      </c>
      <c r="AS32" s="65">
        <v>813.97500000000002</v>
      </c>
      <c r="AT32" s="65">
        <v>813.97500000000002</v>
      </c>
      <c r="AU32" s="65">
        <v>813.97500000000002</v>
      </c>
      <c r="AV32" s="65">
        <v>813.97500000000002</v>
      </c>
      <c r="AW32" s="65">
        <v>813.97500000000002</v>
      </c>
      <c r="AX32" s="65">
        <v>273.75</v>
      </c>
      <c r="AY32" s="65">
        <v>813.97500000000002</v>
      </c>
      <c r="AZ32" s="65">
        <v>813.97500000000002</v>
      </c>
      <c r="BA32" s="65">
        <v>813.97500000000002</v>
      </c>
      <c r="BB32" s="65">
        <v>273.75</v>
      </c>
      <c r="BC32" s="65">
        <v>813.97500000000002</v>
      </c>
      <c r="BD32" s="65">
        <v>813.97500000000002</v>
      </c>
      <c r="BE32" s="65">
        <v>813.97500000000002</v>
      </c>
      <c r="BF32" s="65">
        <v>813.97500000000002</v>
      </c>
      <c r="BG32" s="65">
        <v>813.97500000000002</v>
      </c>
      <c r="BH32" s="65">
        <v>813.97500000000002</v>
      </c>
      <c r="BI32" s="65">
        <v>540.22500000000002</v>
      </c>
      <c r="BJ32" s="65">
        <v>540.22500000000002</v>
      </c>
      <c r="BK32" s="65">
        <v>813.97500000000002</v>
      </c>
      <c r="BL32" s="65">
        <v>813.97500000000002</v>
      </c>
      <c r="BM32" s="65">
        <v>813.97500000000002</v>
      </c>
      <c r="BN32" s="65">
        <v>273.75</v>
      </c>
      <c r="BO32" s="65">
        <v>813.97500000000002</v>
      </c>
      <c r="BP32" s="65">
        <v>813.97500000000002</v>
      </c>
      <c r="BQ32" s="65">
        <v>813.97500000000002</v>
      </c>
      <c r="BR32" s="65">
        <v>813.97500000000002</v>
      </c>
      <c r="BS32" s="65">
        <v>813.97500000000002</v>
      </c>
      <c r="BT32" s="65">
        <v>813.97500000000002</v>
      </c>
      <c r="BU32" s="65">
        <v>813.97500000000002</v>
      </c>
      <c r="BV32" s="65">
        <v>813.97500000000002</v>
      </c>
      <c r="BW32" s="65">
        <v>813.97500000000002</v>
      </c>
      <c r="BX32" s="65">
        <v>813.97500000000002</v>
      </c>
      <c r="BY32" s="65">
        <v>813.97500000000002</v>
      </c>
      <c r="BZ32" s="65">
        <v>813.97500000000002</v>
      </c>
      <c r="CA32" s="65">
        <v>813.97500000000002</v>
      </c>
    </row>
    <row r="33" spans="2:159" x14ac:dyDescent="0.2">
      <c r="B33" s="65" t="s">
        <v>17</v>
      </c>
      <c r="C33" s="65" t="s">
        <v>39</v>
      </c>
      <c r="F33" s="65">
        <v>31.19323339</v>
      </c>
      <c r="H33" s="65">
        <v>270.07499999999999</v>
      </c>
      <c r="J33" s="65">
        <v>270.07499999999999</v>
      </c>
      <c r="K33" s="65">
        <v>270.07499999999999</v>
      </c>
      <c r="L33" s="65">
        <v>270.07499999999999</v>
      </c>
      <c r="N33" s="65">
        <v>270.07499999999999</v>
      </c>
      <c r="O33" s="65">
        <v>270.07499999999999</v>
      </c>
      <c r="P33" s="65">
        <v>141.3358757</v>
      </c>
      <c r="R33" s="65">
        <v>270.07499999999999</v>
      </c>
      <c r="S33" s="65">
        <v>270.07499999999999</v>
      </c>
      <c r="W33" s="65">
        <v>270.07499999999999</v>
      </c>
      <c r="AA33" s="65">
        <v>270.07499999999999</v>
      </c>
      <c r="AB33" s="65">
        <v>270.07499999999999</v>
      </c>
      <c r="AD33" s="65">
        <v>270.07499999999999</v>
      </c>
      <c r="AE33" s="65">
        <v>270.07499999999999</v>
      </c>
      <c r="AI33" s="65">
        <v>270.07499999999999</v>
      </c>
      <c r="AL33" s="65">
        <v>270.07499999999999</v>
      </c>
      <c r="AN33" s="65">
        <v>270.07499999999999</v>
      </c>
      <c r="AP33" s="65">
        <v>270.07499999999999</v>
      </c>
      <c r="AQ33" s="65">
        <v>270.07499999999999</v>
      </c>
      <c r="AR33" s="65">
        <v>270.07499999999999</v>
      </c>
      <c r="AT33" s="65">
        <v>270.07499999999999</v>
      </c>
      <c r="AU33" s="65">
        <v>270.07499999999999</v>
      </c>
      <c r="AV33" s="65">
        <v>208.9098851</v>
      </c>
      <c r="AX33" s="65">
        <v>270.07499999999999</v>
      </c>
      <c r="AY33" s="65">
        <v>270.07499999999999</v>
      </c>
      <c r="AZ33" s="65">
        <v>270.07499999999999</v>
      </c>
      <c r="BA33" s="65">
        <v>270.07499999999999</v>
      </c>
      <c r="BB33" s="65">
        <v>270.07499999999999</v>
      </c>
      <c r="BC33" s="65">
        <v>270.07499999999999</v>
      </c>
      <c r="BD33" s="65">
        <v>270.07499999999999</v>
      </c>
      <c r="BE33" s="65">
        <v>270.07499999999999</v>
      </c>
      <c r="BF33" s="65">
        <v>270.07499999999999</v>
      </c>
      <c r="BG33" s="65">
        <v>270.07499999999999</v>
      </c>
      <c r="BH33" s="65">
        <v>270.07499999999999</v>
      </c>
      <c r="BI33" s="65">
        <v>270.07499999999999</v>
      </c>
      <c r="BJ33" s="65">
        <v>270.07499999999999</v>
      </c>
      <c r="BK33" s="65">
        <v>270.07499999999999</v>
      </c>
      <c r="BL33" s="65">
        <v>270.07499999999999</v>
      </c>
      <c r="BN33" s="65">
        <v>270.07499999999999</v>
      </c>
      <c r="BO33" s="65">
        <v>270.07499999999999</v>
      </c>
      <c r="BP33" s="65">
        <v>270.07499999999999</v>
      </c>
      <c r="BQ33" s="65">
        <v>270.07499999999999</v>
      </c>
      <c r="BR33" s="65">
        <v>270.07499999999999</v>
      </c>
      <c r="BS33" s="65">
        <v>270.07499999999999</v>
      </c>
      <c r="BT33" s="65">
        <v>270.07499999999999</v>
      </c>
      <c r="BV33" s="65">
        <v>270.07499999999999</v>
      </c>
      <c r="BW33" s="65">
        <v>270.07499999999999</v>
      </c>
      <c r="BX33" s="65">
        <v>270.07499999999999</v>
      </c>
      <c r="BY33" s="65">
        <v>270.07499999999999</v>
      </c>
      <c r="BZ33" s="65">
        <v>270.07499999999999</v>
      </c>
      <c r="CA33" s="65">
        <v>270.07499999999999</v>
      </c>
    </row>
    <row r="34" spans="2:159" x14ac:dyDescent="0.2">
      <c r="B34" s="65" t="s">
        <v>17</v>
      </c>
      <c r="C34" s="65" t="s">
        <v>40</v>
      </c>
    </row>
    <row r="35" spans="2:159" x14ac:dyDescent="0.2">
      <c r="B35" s="65" t="s">
        <v>17</v>
      </c>
      <c r="C35" s="65" t="s">
        <v>41</v>
      </c>
    </row>
    <row r="36" spans="2:159" x14ac:dyDescent="0.2">
      <c r="B36" s="65" t="s">
        <v>17</v>
      </c>
      <c r="C36" s="65" t="s">
        <v>42</v>
      </c>
    </row>
    <row r="37" spans="2:159" x14ac:dyDescent="0.2">
      <c r="B37" s="65" t="s">
        <v>17</v>
      </c>
      <c r="C37" s="65" t="s">
        <v>43</v>
      </c>
    </row>
    <row r="38" spans="2:159" x14ac:dyDescent="0.2">
      <c r="B38" s="65" t="s">
        <v>17</v>
      </c>
      <c r="C38" s="65" t="s">
        <v>44</v>
      </c>
    </row>
    <row r="39" spans="2:159" x14ac:dyDescent="0.2">
      <c r="B39" s="65" t="s">
        <v>17</v>
      </c>
      <c r="C39" s="65" t="s">
        <v>45</v>
      </c>
    </row>
    <row r="40" spans="2:159" x14ac:dyDescent="0.2">
      <c r="B40" s="65" t="s">
        <v>17</v>
      </c>
      <c r="C40" s="65" t="s">
        <v>46</v>
      </c>
    </row>
    <row r="41" spans="2:159" x14ac:dyDescent="0.2">
      <c r="B41" s="65" t="s">
        <v>17</v>
      </c>
      <c r="C41" s="65" t="s">
        <v>15</v>
      </c>
      <c r="D41" s="65">
        <v>540.22500000000002</v>
      </c>
      <c r="E41" s="65">
        <v>800.03533770000001</v>
      </c>
      <c r="F41" s="65">
        <v>845.16823339999996</v>
      </c>
      <c r="G41" s="65">
        <v>0</v>
      </c>
      <c r="H41" s="65">
        <v>1084.05</v>
      </c>
      <c r="I41" s="65">
        <v>640.2105464</v>
      </c>
      <c r="J41" s="65">
        <v>1084.05</v>
      </c>
      <c r="K41" s="65">
        <v>543.82500000000005</v>
      </c>
      <c r="L41" s="65">
        <v>1083.3161950000001</v>
      </c>
      <c r="M41" s="65">
        <v>273.75</v>
      </c>
      <c r="N41" s="65">
        <v>1084.05</v>
      </c>
      <c r="O41" s="65">
        <v>1084.05</v>
      </c>
      <c r="P41" s="65">
        <v>955.3108757</v>
      </c>
      <c r="Q41" s="65">
        <v>0</v>
      </c>
      <c r="R41" s="65">
        <v>1084.05</v>
      </c>
      <c r="S41" s="65">
        <v>543.82500000000005</v>
      </c>
      <c r="T41" s="65">
        <v>0</v>
      </c>
      <c r="U41" s="65">
        <v>813.97500000000002</v>
      </c>
      <c r="V41" s="65">
        <v>813.97500000000002</v>
      </c>
      <c r="W41" s="65">
        <v>1084.05</v>
      </c>
      <c r="X41" s="65">
        <v>813.97500000000002</v>
      </c>
      <c r="Y41" s="65">
        <v>540.22500000000002</v>
      </c>
      <c r="Z41" s="65">
        <v>813.97500000000002</v>
      </c>
      <c r="AA41" s="65">
        <v>1084.05</v>
      </c>
      <c r="AB41" s="65">
        <v>1084.05</v>
      </c>
      <c r="AC41" s="65">
        <v>813.97500000000002</v>
      </c>
      <c r="AD41" s="65">
        <v>270.07499999999999</v>
      </c>
      <c r="AE41" s="65">
        <v>1084.05</v>
      </c>
      <c r="AF41" s="65">
        <v>813.97500000000002</v>
      </c>
      <c r="AG41" s="65">
        <v>813.97500000000002</v>
      </c>
      <c r="AH41" s="65">
        <v>813.97500000000002</v>
      </c>
      <c r="AI41" s="65">
        <v>1084.05</v>
      </c>
      <c r="AJ41" s="65">
        <v>813.97500000000002</v>
      </c>
      <c r="AK41" s="65">
        <v>0</v>
      </c>
      <c r="AL41" s="65">
        <v>810.3</v>
      </c>
      <c r="AM41" s="65">
        <v>813.97500000000002</v>
      </c>
      <c r="AN41" s="65">
        <v>1084.05</v>
      </c>
      <c r="AO41" s="65">
        <v>813.97500000000002</v>
      </c>
      <c r="AP41" s="65">
        <v>1084.05</v>
      </c>
      <c r="AQ41" s="65">
        <v>1084.05</v>
      </c>
      <c r="AR41" s="65">
        <v>1084.05</v>
      </c>
      <c r="AS41" s="65">
        <v>813.97500000000002</v>
      </c>
      <c r="AT41" s="65">
        <v>1084.05</v>
      </c>
      <c r="AU41" s="65">
        <v>1084.05</v>
      </c>
      <c r="AV41" s="65">
        <v>1022.8848850000001</v>
      </c>
      <c r="AW41" s="65">
        <v>813.97500000000002</v>
      </c>
      <c r="AX41" s="65">
        <v>543.82500000000005</v>
      </c>
      <c r="AY41" s="65">
        <v>1084.05</v>
      </c>
      <c r="AZ41" s="65">
        <v>1084.05</v>
      </c>
      <c r="BA41" s="65">
        <v>1084.05</v>
      </c>
      <c r="BB41" s="65">
        <v>543.82500000000005</v>
      </c>
      <c r="BC41" s="65">
        <v>1084.05</v>
      </c>
      <c r="BD41" s="65">
        <v>1084.05</v>
      </c>
      <c r="BE41" s="65">
        <v>1084.05</v>
      </c>
      <c r="BF41" s="65">
        <v>1084.05</v>
      </c>
      <c r="BG41" s="65">
        <v>1084.05</v>
      </c>
      <c r="BH41" s="65">
        <v>1084.05</v>
      </c>
      <c r="BI41" s="65">
        <v>810.3</v>
      </c>
      <c r="BJ41" s="65">
        <v>810.3</v>
      </c>
      <c r="BK41" s="65">
        <v>1084.05</v>
      </c>
      <c r="BL41" s="65">
        <v>1084.05</v>
      </c>
      <c r="BM41" s="65">
        <v>813.97500000000002</v>
      </c>
      <c r="BN41" s="65">
        <v>543.82500000000005</v>
      </c>
      <c r="BO41" s="65">
        <v>1084.05</v>
      </c>
      <c r="BP41" s="65">
        <v>1084.05</v>
      </c>
      <c r="BQ41" s="65">
        <v>1084.05</v>
      </c>
      <c r="BR41" s="65">
        <v>1084.05</v>
      </c>
      <c r="BS41" s="65">
        <v>1084.05</v>
      </c>
      <c r="BT41" s="65">
        <v>1084.05</v>
      </c>
      <c r="BU41" s="65">
        <v>813.97500000000002</v>
      </c>
      <c r="BV41" s="65">
        <v>1084.05</v>
      </c>
      <c r="BW41" s="65">
        <v>1084.05</v>
      </c>
      <c r="BX41" s="65">
        <v>1084.05</v>
      </c>
      <c r="BY41" s="65">
        <v>1084.05</v>
      </c>
      <c r="BZ41" s="65">
        <v>1084.05</v>
      </c>
      <c r="CA41" s="65">
        <v>1084.05</v>
      </c>
      <c r="CB41" s="65">
        <v>0</v>
      </c>
      <c r="CC41" s="65">
        <v>0</v>
      </c>
      <c r="CD41" s="65">
        <v>0</v>
      </c>
      <c r="CE41" s="65">
        <v>0</v>
      </c>
      <c r="CF41" s="65">
        <v>0</v>
      </c>
      <c r="CG41" s="65">
        <v>0</v>
      </c>
      <c r="CH41" s="65">
        <v>0</v>
      </c>
      <c r="CI41" s="65">
        <v>0</v>
      </c>
      <c r="CJ41" s="65">
        <v>0</v>
      </c>
      <c r="CK41" s="65">
        <v>0</v>
      </c>
      <c r="CL41" s="65">
        <v>0</v>
      </c>
      <c r="CM41" s="65">
        <v>0</v>
      </c>
      <c r="CN41" s="65">
        <v>0</v>
      </c>
      <c r="CO41" s="65">
        <v>0</v>
      </c>
      <c r="CP41" s="65">
        <v>0</v>
      </c>
      <c r="CQ41" s="65">
        <v>0</v>
      </c>
      <c r="CR41" s="65">
        <v>0</v>
      </c>
      <c r="CS41" s="65">
        <v>0</v>
      </c>
      <c r="CT41" s="65">
        <v>0</v>
      </c>
      <c r="CU41" s="65">
        <v>0</v>
      </c>
      <c r="CV41" s="65">
        <v>0</v>
      </c>
      <c r="CW41" s="65">
        <v>0</v>
      </c>
      <c r="CX41" s="65">
        <v>0</v>
      </c>
      <c r="CY41" s="65">
        <v>0</v>
      </c>
      <c r="CZ41" s="65">
        <v>0</v>
      </c>
      <c r="DA41" s="65">
        <v>0</v>
      </c>
      <c r="DB41" s="65">
        <v>0</v>
      </c>
      <c r="DC41" s="65">
        <v>0</v>
      </c>
      <c r="DD41" s="65">
        <v>0</v>
      </c>
      <c r="DE41" s="65">
        <v>0</v>
      </c>
      <c r="DF41" s="65">
        <v>0</v>
      </c>
      <c r="DG41" s="65">
        <v>0</v>
      </c>
      <c r="DH41" s="65">
        <v>0</v>
      </c>
      <c r="DI41" s="65">
        <v>0</v>
      </c>
      <c r="DJ41" s="65">
        <v>0</v>
      </c>
      <c r="DK41" s="65">
        <v>0</v>
      </c>
      <c r="DL41" s="65">
        <v>0</v>
      </c>
      <c r="DM41" s="65">
        <v>0</v>
      </c>
      <c r="DN41" s="65">
        <v>0</v>
      </c>
      <c r="DO41" s="65">
        <v>0</v>
      </c>
      <c r="DP41" s="65">
        <v>0</v>
      </c>
      <c r="DQ41" s="65">
        <v>0</v>
      </c>
      <c r="DR41" s="65">
        <v>0</v>
      </c>
      <c r="DS41" s="65">
        <v>0</v>
      </c>
      <c r="DT41" s="65">
        <v>0</v>
      </c>
      <c r="DU41" s="65">
        <v>0</v>
      </c>
      <c r="DV41" s="65">
        <v>0</v>
      </c>
      <c r="DW41" s="65">
        <v>0</v>
      </c>
      <c r="DX41" s="65">
        <v>0</v>
      </c>
      <c r="DY41" s="65">
        <v>0</v>
      </c>
      <c r="DZ41" s="65">
        <v>0</v>
      </c>
      <c r="EA41" s="65">
        <v>0</v>
      </c>
      <c r="EB41" s="65">
        <v>0</v>
      </c>
      <c r="EC41" s="65">
        <v>0</v>
      </c>
      <c r="ED41" s="65">
        <v>0</v>
      </c>
      <c r="EE41" s="65">
        <v>0</v>
      </c>
      <c r="EF41" s="65">
        <v>0</v>
      </c>
      <c r="EG41" s="65">
        <v>0</v>
      </c>
      <c r="EH41" s="65">
        <v>0</v>
      </c>
      <c r="EI41" s="65">
        <v>0</v>
      </c>
      <c r="EJ41" s="65">
        <v>0</v>
      </c>
      <c r="EK41" s="65">
        <v>0</v>
      </c>
      <c r="EL41" s="65">
        <v>0</v>
      </c>
      <c r="EM41" s="65">
        <v>0</v>
      </c>
      <c r="EN41" s="65">
        <v>0</v>
      </c>
      <c r="EO41" s="65">
        <v>0</v>
      </c>
      <c r="EP41" s="65">
        <v>0</v>
      </c>
      <c r="EQ41" s="65">
        <v>0</v>
      </c>
      <c r="ER41" s="65">
        <v>0</v>
      </c>
      <c r="ES41" s="65">
        <v>0</v>
      </c>
      <c r="ET41" s="65">
        <v>0</v>
      </c>
      <c r="EU41" s="65">
        <v>0</v>
      </c>
      <c r="EV41" s="65">
        <v>0</v>
      </c>
      <c r="EW41" s="65">
        <v>0</v>
      </c>
      <c r="EX41" s="65">
        <v>0</v>
      </c>
      <c r="EY41" s="65">
        <v>0</v>
      </c>
      <c r="EZ41" s="65">
        <v>0</v>
      </c>
      <c r="FA41" s="65">
        <v>0</v>
      </c>
      <c r="FB41" s="65">
        <v>0</v>
      </c>
      <c r="FC41" s="65">
        <v>0</v>
      </c>
    </row>
    <row r="42" spans="2:159" x14ac:dyDescent="0.2">
      <c r="B42" s="65" t="s">
        <v>18</v>
      </c>
      <c r="C42" s="65" t="s">
        <v>36</v>
      </c>
    </row>
    <row r="43" spans="2:159" x14ac:dyDescent="0.2">
      <c r="B43" s="65" t="s">
        <v>18</v>
      </c>
      <c r="C43" s="65" t="s">
        <v>37</v>
      </c>
    </row>
    <row r="44" spans="2:159" x14ac:dyDescent="0.2">
      <c r="B44" s="65" t="s">
        <v>18</v>
      </c>
      <c r="C44" s="65" t="s">
        <v>38</v>
      </c>
    </row>
    <row r="45" spans="2:159" x14ac:dyDescent="0.2">
      <c r="B45" s="65" t="s">
        <v>18</v>
      </c>
      <c r="C45" s="65" t="s">
        <v>39</v>
      </c>
    </row>
    <row r="46" spans="2:159" x14ac:dyDescent="0.2">
      <c r="B46" s="65" t="s">
        <v>18</v>
      </c>
      <c r="C46" s="65" t="s">
        <v>40</v>
      </c>
    </row>
    <row r="47" spans="2:159" x14ac:dyDescent="0.2">
      <c r="B47" s="65" t="s">
        <v>18</v>
      </c>
      <c r="C47" s="65" t="s">
        <v>41</v>
      </c>
    </row>
    <row r="48" spans="2:159" x14ac:dyDescent="0.2">
      <c r="B48" s="65" t="s">
        <v>18</v>
      </c>
      <c r="C48" s="65" t="s">
        <v>42</v>
      </c>
    </row>
    <row r="49" spans="2:159" x14ac:dyDescent="0.2">
      <c r="B49" s="65" t="s">
        <v>18</v>
      </c>
      <c r="C49" s="65" t="s">
        <v>43</v>
      </c>
    </row>
    <row r="50" spans="2:159" x14ac:dyDescent="0.2">
      <c r="B50" s="65" t="s">
        <v>18</v>
      </c>
      <c r="C50" s="65" t="s">
        <v>44</v>
      </c>
    </row>
    <row r="51" spans="2:159" x14ac:dyDescent="0.2">
      <c r="B51" s="65" t="s">
        <v>18</v>
      </c>
      <c r="C51" s="65" t="s">
        <v>45</v>
      </c>
    </row>
    <row r="52" spans="2:159" x14ac:dyDescent="0.2">
      <c r="B52" s="65" t="s">
        <v>18</v>
      </c>
      <c r="C52" s="65" t="s">
        <v>46</v>
      </c>
    </row>
    <row r="53" spans="2:159" x14ac:dyDescent="0.2">
      <c r="B53" s="65" t="s">
        <v>18</v>
      </c>
      <c r="C53" s="65" t="s">
        <v>15</v>
      </c>
      <c r="D53" s="65">
        <v>0</v>
      </c>
      <c r="E53" s="65">
        <v>0</v>
      </c>
      <c r="F53" s="65">
        <v>0</v>
      </c>
      <c r="G53" s="65">
        <v>0</v>
      </c>
      <c r="H53" s="65">
        <v>0</v>
      </c>
      <c r="I53" s="65">
        <v>0</v>
      </c>
      <c r="J53" s="65">
        <v>0</v>
      </c>
      <c r="K53" s="65">
        <v>0</v>
      </c>
      <c r="L53" s="65">
        <v>0</v>
      </c>
      <c r="M53" s="65">
        <v>0</v>
      </c>
      <c r="N53" s="65">
        <v>0</v>
      </c>
      <c r="O53" s="65">
        <v>0</v>
      </c>
      <c r="P53" s="65">
        <v>0</v>
      </c>
      <c r="Q53" s="65">
        <v>0</v>
      </c>
      <c r="R53" s="65">
        <v>0</v>
      </c>
      <c r="S53" s="65">
        <v>0</v>
      </c>
      <c r="T53" s="65">
        <v>0</v>
      </c>
      <c r="U53" s="65">
        <v>0</v>
      </c>
      <c r="V53" s="65">
        <v>0</v>
      </c>
      <c r="W53" s="65">
        <v>0</v>
      </c>
      <c r="X53" s="65">
        <v>0</v>
      </c>
      <c r="Y53" s="65">
        <v>0</v>
      </c>
      <c r="Z53" s="65">
        <v>0</v>
      </c>
      <c r="AA53" s="65">
        <v>0</v>
      </c>
      <c r="AB53" s="65">
        <v>0</v>
      </c>
      <c r="AC53" s="65">
        <v>0</v>
      </c>
      <c r="AD53" s="65">
        <v>0</v>
      </c>
      <c r="AE53" s="65">
        <v>0</v>
      </c>
      <c r="AF53" s="65">
        <v>0</v>
      </c>
      <c r="AG53" s="65">
        <v>0</v>
      </c>
      <c r="AH53" s="65">
        <v>0</v>
      </c>
      <c r="AI53" s="65">
        <v>0</v>
      </c>
      <c r="AJ53" s="65">
        <v>0</v>
      </c>
      <c r="AK53" s="65">
        <v>0</v>
      </c>
      <c r="AL53" s="65">
        <v>0</v>
      </c>
      <c r="AM53" s="65">
        <v>0</v>
      </c>
      <c r="AN53" s="65">
        <v>0</v>
      </c>
      <c r="AO53" s="65">
        <v>0</v>
      </c>
      <c r="AP53" s="65">
        <v>0</v>
      </c>
      <c r="AQ53" s="65">
        <v>0</v>
      </c>
      <c r="AR53" s="65">
        <v>0</v>
      </c>
      <c r="AS53" s="65">
        <v>0</v>
      </c>
      <c r="AT53" s="65">
        <v>0</v>
      </c>
      <c r="AU53" s="65">
        <v>0</v>
      </c>
      <c r="AV53" s="65">
        <v>0</v>
      </c>
      <c r="AW53" s="65">
        <v>0</v>
      </c>
      <c r="AX53" s="65">
        <v>0</v>
      </c>
      <c r="AY53" s="65">
        <v>0</v>
      </c>
      <c r="AZ53" s="65">
        <v>0</v>
      </c>
      <c r="BA53" s="65">
        <v>0</v>
      </c>
      <c r="BB53" s="65">
        <v>0</v>
      </c>
      <c r="BC53" s="65">
        <v>0</v>
      </c>
      <c r="BD53" s="65">
        <v>0</v>
      </c>
      <c r="BE53" s="65">
        <v>0</v>
      </c>
      <c r="BF53" s="65">
        <v>0</v>
      </c>
      <c r="BG53" s="65">
        <v>0</v>
      </c>
      <c r="BH53" s="65">
        <v>0</v>
      </c>
      <c r="BI53" s="65">
        <v>0</v>
      </c>
      <c r="BJ53" s="65">
        <v>0</v>
      </c>
      <c r="BK53" s="65">
        <v>0</v>
      </c>
      <c r="BL53" s="65">
        <v>0</v>
      </c>
      <c r="BM53" s="65">
        <v>0</v>
      </c>
      <c r="BN53" s="65">
        <v>0</v>
      </c>
      <c r="BO53" s="65">
        <v>0</v>
      </c>
      <c r="BP53" s="65">
        <v>0</v>
      </c>
      <c r="BQ53" s="65">
        <v>0</v>
      </c>
      <c r="BR53" s="65">
        <v>0</v>
      </c>
      <c r="BS53" s="65">
        <v>0</v>
      </c>
      <c r="BT53" s="65">
        <v>0</v>
      </c>
      <c r="BU53" s="65">
        <v>0</v>
      </c>
      <c r="BV53" s="65">
        <v>0</v>
      </c>
      <c r="BW53" s="65">
        <v>0</v>
      </c>
      <c r="BX53" s="65">
        <v>0</v>
      </c>
      <c r="BY53" s="65">
        <v>0</v>
      </c>
      <c r="BZ53" s="65">
        <v>0</v>
      </c>
      <c r="CA53" s="65">
        <v>0</v>
      </c>
      <c r="CB53" s="65">
        <v>0</v>
      </c>
      <c r="CC53" s="65">
        <v>0</v>
      </c>
      <c r="CD53" s="65">
        <v>0</v>
      </c>
      <c r="CE53" s="65">
        <v>0</v>
      </c>
      <c r="CF53" s="65">
        <v>0</v>
      </c>
      <c r="CG53" s="65">
        <v>0</v>
      </c>
      <c r="CH53" s="65">
        <v>0</v>
      </c>
      <c r="CI53" s="65">
        <v>0</v>
      </c>
      <c r="CJ53" s="65">
        <v>0</v>
      </c>
      <c r="CK53" s="65">
        <v>0</v>
      </c>
      <c r="CL53" s="65">
        <v>0</v>
      </c>
      <c r="CM53" s="65">
        <v>0</v>
      </c>
      <c r="CN53" s="65">
        <v>0</v>
      </c>
      <c r="CO53" s="65">
        <v>0</v>
      </c>
      <c r="CP53" s="65">
        <v>0</v>
      </c>
      <c r="CQ53" s="65">
        <v>0</v>
      </c>
      <c r="CR53" s="65">
        <v>0</v>
      </c>
      <c r="CS53" s="65">
        <v>0</v>
      </c>
      <c r="CT53" s="65">
        <v>0</v>
      </c>
      <c r="CU53" s="65">
        <v>0</v>
      </c>
      <c r="CV53" s="65">
        <v>0</v>
      </c>
      <c r="CW53" s="65">
        <v>0</v>
      </c>
      <c r="CX53" s="65">
        <v>0</v>
      </c>
      <c r="CY53" s="65">
        <v>0</v>
      </c>
      <c r="CZ53" s="65">
        <v>0</v>
      </c>
      <c r="DA53" s="65">
        <v>0</v>
      </c>
      <c r="DB53" s="65">
        <v>0</v>
      </c>
      <c r="DC53" s="65">
        <v>0</v>
      </c>
      <c r="DD53" s="65">
        <v>0</v>
      </c>
      <c r="DE53" s="65">
        <v>0</v>
      </c>
      <c r="DF53" s="65">
        <v>0</v>
      </c>
      <c r="DG53" s="65">
        <v>0</v>
      </c>
      <c r="DH53" s="65">
        <v>0</v>
      </c>
      <c r="DI53" s="65">
        <v>0</v>
      </c>
      <c r="DJ53" s="65">
        <v>0</v>
      </c>
      <c r="DK53" s="65">
        <v>0</v>
      </c>
      <c r="DL53" s="65">
        <v>0</v>
      </c>
      <c r="DM53" s="65">
        <v>0</v>
      </c>
      <c r="DN53" s="65">
        <v>0</v>
      </c>
      <c r="DO53" s="65">
        <v>0</v>
      </c>
      <c r="DP53" s="65">
        <v>0</v>
      </c>
      <c r="DQ53" s="65">
        <v>0</v>
      </c>
      <c r="DR53" s="65">
        <v>0</v>
      </c>
      <c r="DS53" s="65">
        <v>0</v>
      </c>
      <c r="DT53" s="65">
        <v>0</v>
      </c>
      <c r="DU53" s="65">
        <v>0</v>
      </c>
      <c r="DV53" s="65">
        <v>0</v>
      </c>
      <c r="DW53" s="65">
        <v>0</v>
      </c>
      <c r="DX53" s="65">
        <v>0</v>
      </c>
      <c r="DY53" s="65">
        <v>0</v>
      </c>
      <c r="DZ53" s="65">
        <v>0</v>
      </c>
      <c r="EA53" s="65">
        <v>0</v>
      </c>
      <c r="EB53" s="65">
        <v>0</v>
      </c>
      <c r="EC53" s="65">
        <v>0</v>
      </c>
      <c r="ED53" s="65">
        <v>0</v>
      </c>
      <c r="EE53" s="65">
        <v>0</v>
      </c>
      <c r="EF53" s="65">
        <v>0</v>
      </c>
      <c r="EG53" s="65">
        <v>0</v>
      </c>
      <c r="EH53" s="65">
        <v>0</v>
      </c>
      <c r="EI53" s="65">
        <v>0</v>
      </c>
      <c r="EJ53" s="65">
        <v>0</v>
      </c>
      <c r="EK53" s="65">
        <v>0</v>
      </c>
      <c r="EL53" s="65">
        <v>0</v>
      </c>
      <c r="EM53" s="65">
        <v>0</v>
      </c>
      <c r="EN53" s="65">
        <v>0</v>
      </c>
      <c r="EO53" s="65">
        <v>0</v>
      </c>
      <c r="EP53" s="65">
        <v>0</v>
      </c>
      <c r="EQ53" s="65">
        <v>0</v>
      </c>
      <c r="ER53" s="65">
        <v>0</v>
      </c>
      <c r="ES53" s="65">
        <v>0</v>
      </c>
      <c r="ET53" s="65">
        <v>0</v>
      </c>
      <c r="EU53" s="65">
        <v>0</v>
      </c>
      <c r="EV53" s="65">
        <v>0</v>
      </c>
      <c r="EW53" s="65">
        <v>0</v>
      </c>
      <c r="EX53" s="65">
        <v>0</v>
      </c>
      <c r="EY53" s="65">
        <v>0</v>
      </c>
      <c r="EZ53" s="65">
        <v>0</v>
      </c>
      <c r="FA53" s="65">
        <v>0</v>
      </c>
      <c r="FB53" s="65">
        <v>0</v>
      </c>
      <c r="FC53" s="65">
        <v>0</v>
      </c>
    </row>
    <row r="54" spans="2:159" x14ac:dyDescent="0.2">
      <c r="B54" s="65" t="s">
        <v>761</v>
      </c>
      <c r="C54" s="65" t="s">
        <v>36</v>
      </c>
    </row>
    <row r="55" spans="2:159" x14ac:dyDescent="0.2">
      <c r="B55" s="65" t="s">
        <v>761</v>
      </c>
      <c r="C55" s="65" t="s">
        <v>37</v>
      </c>
      <c r="D55" s="65">
        <v>1296.27</v>
      </c>
      <c r="E55" s="65">
        <v>1111.77</v>
      </c>
      <c r="F55" s="65">
        <v>1296.27</v>
      </c>
      <c r="G55" s="65">
        <v>1296.27</v>
      </c>
      <c r="H55" s="65">
        <v>1296.27</v>
      </c>
      <c r="I55" s="65">
        <v>1111.77</v>
      </c>
      <c r="J55" s="65">
        <v>1296.27</v>
      </c>
      <c r="K55" s="65">
        <v>1296.27</v>
      </c>
      <c r="L55" s="65">
        <v>1296.27</v>
      </c>
      <c r="M55" s="65">
        <v>1296.27</v>
      </c>
      <c r="N55" s="65">
        <v>1296.27</v>
      </c>
      <c r="O55" s="65">
        <v>1296.27</v>
      </c>
      <c r="P55" s="65">
        <v>1296.27</v>
      </c>
      <c r="Q55" s="65">
        <v>1221.27</v>
      </c>
      <c r="R55" s="65">
        <v>1296.27</v>
      </c>
      <c r="S55" s="65">
        <v>1296.27</v>
      </c>
      <c r="T55" s="65">
        <v>1296.27</v>
      </c>
      <c r="U55" s="65">
        <v>1111.77</v>
      </c>
      <c r="V55" s="65">
        <v>1296.27</v>
      </c>
      <c r="W55" s="65">
        <v>1296.27</v>
      </c>
      <c r="X55" s="65">
        <v>1296.27</v>
      </c>
      <c r="Y55" s="65">
        <v>1111.77</v>
      </c>
      <c r="Z55" s="65">
        <v>1296.27</v>
      </c>
      <c r="AA55" s="65">
        <v>1296.27</v>
      </c>
      <c r="AB55" s="65">
        <v>1296.27</v>
      </c>
      <c r="AC55" s="65">
        <v>1186.77</v>
      </c>
      <c r="AD55" s="65">
        <v>1296.27</v>
      </c>
      <c r="AE55" s="65">
        <v>1296.27</v>
      </c>
      <c r="AF55" s="65">
        <v>1551.27</v>
      </c>
      <c r="AG55" s="65">
        <v>1476.27</v>
      </c>
      <c r="AH55" s="65">
        <v>1551.27</v>
      </c>
      <c r="AI55" s="65">
        <v>1551.27</v>
      </c>
      <c r="AJ55" s="65">
        <v>1551.27</v>
      </c>
      <c r="AK55" s="65">
        <v>1366.77</v>
      </c>
      <c r="AL55" s="65">
        <v>1551.27</v>
      </c>
      <c r="AM55" s="65">
        <v>1551.27</v>
      </c>
      <c r="AN55" s="65">
        <v>1551.27</v>
      </c>
      <c r="AO55" s="65">
        <v>1262.25</v>
      </c>
      <c r="AP55" s="65">
        <v>1551.27</v>
      </c>
      <c r="AQ55" s="65">
        <v>1551.27</v>
      </c>
      <c r="AR55" s="65">
        <v>1551.27</v>
      </c>
      <c r="AS55" s="65">
        <v>1551.27</v>
      </c>
      <c r="AT55" s="65">
        <v>1551.27</v>
      </c>
      <c r="AU55" s="65">
        <v>1551.27</v>
      </c>
      <c r="AV55" s="65">
        <v>1551.27</v>
      </c>
      <c r="AW55" s="65">
        <v>1551.27</v>
      </c>
      <c r="AX55" s="65">
        <v>1551.27</v>
      </c>
      <c r="AY55" s="65">
        <v>1551.27</v>
      </c>
      <c r="AZ55" s="65">
        <v>1551.27</v>
      </c>
      <c r="BA55" s="65">
        <v>1551.27</v>
      </c>
      <c r="BB55" s="65">
        <v>1551.27</v>
      </c>
      <c r="BC55" s="65">
        <v>1551.27</v>
      </c>
      <c r="BD55" s="65">
        <v>1551.27</v>
      </c>
      <c r="BE55" s="65">
        <v>1551.27</v>
      </c>
      <c r="BF55" s="65">
        <v>336.14925740000001</v>
      </c>
      <c r="BG55" s="65">
        <v>1551.27</v>
      </c>
      <c r="BH55" s="65">
        <v>1551.27</v>
      </c>
      <c r="BI55" s="65">
        <v>1551.27</v>
      </c>
      <c r="BJ55" s="65">
        <v>1551.27</v>
      </c>
      <c r="BK55" s="65">
        <v>1551.27</v>
      </c>
      <c r="BL55" s="65">
        <v>1551.27</v>
      </c>
      <c r="BM55" s="65">
        <v>1551.27</v>
      </c>
      <c r="BN55" s="65">
        <v>1551.27</v>
      </c>
      <c r="BO55" s="65">
        <v>1551.27</v>
      </c>
      <c r="BP55" s="65">
        <v>1551.27</v>
      </c>
      <c r="BQ55" s="65">
        <v>1551.27</v>
      </c>
      <c r="BR55" s="65">
        <v>1551.27</v>
      </c>
      <c r="BS55" s="65">
        <v>1551.27</v>
      </c>
      <c r="BT55" s="65">
        <v>604.5</v>
      </c>
      <c r="BU55" s="65">
        <v>604.5</v>
      </c>
      <c r="BV55" s="65">
        <v>604.5</v>
      </c>
      <c r="BW55" s="65">
        <v>604.5</v>
      </c>
      <c r="BX55" s="65">
        <v>604.5</v>
      </c>
      <c r="BY55" s="65">
        <v>604.5</v>
      </c>
      <c r="BZ55" s="65">
        <v>604.5</v>
      </c>
      <c r="CA55" s="65">
        <v>604.5</v>
      </c>
      <c r="CB55" s="65">
        <v>255</v>
      </c>
      <c r="CC55" s="65">
        <v>255</v>
      </c>
      <c r="CD55" s="65">
        <v>255</v>
      </c>
      <c r="CE55" s="65">
        <v>255</v>
      </c>
      <c r="CF55" s="65">
        <v>255</v>
      </c>
      <c r="CG55" s="65">
        <v>255</v>
      </c>
      <c r="CH55" s="65">
        <v>255</v>
      </c>
      <c r="CI55" s="65">
        <v>255</v>
      </c>
      <c r="CJ55" s="65">
        <v>255</v>
      </c>
      <c r="CK55" s="65">
        <v>255</v>
      </c>
      <c r="CL55" s="65">
        <v>255</v>
      </c>
      <c r="CM55" s="65">
        <v>255</v>
      </c>
      <c r="CN55" s="65">
        <v>255</v>
      </c>
      <c r="CO55" s="65">
        <v>255</v>
      </c>
      <c r="CP55" s="65">
        <v>255</v>
      </c>
      <c r="CQ55" s="65">
        <v>255</v>
      </c>
      <c r="CR55" s="65">
        <v>255</v>
      </c>
      <c r="CS55" s="65">
        <v>255</v>
      </c>
      <c r="CT55" s="65">
        <v>255</v>
      </c>
      <c r="CU55" s="65">
        <v>255</v>
      </c>
      <c r="CV55" s="65">
        <v>255</v>
      </c>
      <c r="CW55" s="65">
        <v>255</v>
      </c>
      <c r="CX55" s="65">
        <v>255</v>
      </c>
      <c r="CY55" s="65">
        <v>255</v>
      </c>
      <c r="CZ55" s="65">
        <v>255</v>
      </c>
      <c r="DA55" s="65">
        <v>255</v>
      </c>
      <c r="DB55" s="65">
        <v>255</v>
      </c>
      <c r="DC55" s="65">
        <v>255</v>
      </c>
      <c r="DD55" s="65">
        <v>255</v>
      </c>
      <c r="DE55" s="65">
        <v>255</v>
      </c>
      <c r="DF55" s="65">
        <v>255</v>
      </c>
      <c r="DG55" s="65">
        <v>255</v>
      </c>
      <c r="DH55" s="65">
        <v>255</v>
      </c>
      <c r="DI55" s="65">
        <v>255</v>
      </c>
      <c r="DJ55" s="65">
        <v>255</v>
      </c>
      <c r="DK55" s="65">
        <v>255</v>
      </c>
      <c r="DL55" s="65">
        <v>255</v>
      </c>
      <c r="DM55" s="65">
        <v>255</v>
      </c>
      <c r="DN55" s="65">
        <v>255</v>
      </c>
      <c r="DO55" s="65">
        <v>255</v>
      </c>
      <c r="DP55" s="65">
        <v>255</v>
      </c>
      <c r="DQ55" s="65">
        <v>255</v>
      </c>
      <c r="DR55" s="65">
        <v>255</v>
      </c>
      <c r="DS55" s="65">
        <v>255</v>
      </c>
      <c r="DT55" s="65">
        <v>255</v>
      </c>
      <c r="DU55" s="65">
        <v>255</v>
      </c>
      <c r="DV55" s="65">
        <v>255</v>
      </c>
      <c r="DW55" s="65">
        <v>255</v>
      </c>
      <c r="DX55" s="65">
        <v>255</v>
      </c>
      <c r="DY55" s="65">
        <v>255</v>
      </c>
      <c r="DZ55" s="65">
        <v>255</v>
      </c>
      <c r="EA55" s="65">
        <v>255</v>
      </c>
      <c r="EB55" s="65">
        <v>255</v>
      </c>
      <c r="EC55" s="65">
        <v>255</v>
      </c>
      <c r="ED55" s="65">
        <v>255</v>
      </c>
      <c r="EE55" s="65">
        <v>255</v>
      </c>
    </row>
    <row r="56" spans="2:159" x14ac:dyDescent="0.2">
      <c r="B56" s="65" t="s">
        <v>761</v>
      </c>
      <c r="C56" s="65" t="s">
        <v>38</v>
      </c>
    </row>
    <row r="57" spans="2:159" x14ac:dyDescent="0.2">
      <c r="B57" s="65" t="s">
        <v>761</v>
      </c>
      <c r="C57" s="65" t="s">
        <v>39</v>
      </c>
    </row>
    <row r="58" spans="2:159" x14ac:dyDescent="0.2">
      <c r="B58" s="65" t="s">
        <v>761</v>
      </c>
      <c r="C58" s="65" t="s">
        <v>40</v>
      </c>
    </row>
    <row r="59" spans="2:159" x14ac:dyDescent="0.2">
      <c r="B59" s="65" t="s">
        <v>761</v>
      </c>
      <c r="C59" s="65" t="s">
        <v>41</v>
      </c>
    </row>
    <row r="60" spans="2:159" x14ac:dyDescent="0.2">
      <c r="B60" s="65" t="s">
        <v>761</v>
      </c>
      <c r="C60" s="65" t="s">
        <v>42</v>
      </c>
    </row>
    <row r="61" spans="2:159" x14ac:dyDescent="0.2">
      <c r="B61" s="65" t="s">
        <v>761</v>
      </c>
      <c r="C61" s="65" t="s">
        <v>43</v>
      </c>
    </row>
    <row r="62" spans="2:159" x14ac:dyDescent="0.2">
      <c r="B62" s="65" t="s">
        <v>761</v>
      </c>
      <c r="C62" s="65" t="s">
        <v>44</v>
      </c>
    </row>
    <row r="63" spans="2:159" x14ac:dyDescent="0.2">
      <c r="B63" s="65" t="s">
        <v>761</v>
      </c>
      <c r="C63" s="65" t="s">
        <v>45</v>
      </c>
    </row>
    <row r="64" spans="2:159" x14ac:dyDescent="0.2">
      <c r="B64" s="65" t="s">
        <v>761</v>
      </c>
      <c r="C64" s="65" t="s">
        <v>46</v>
      </c>
    </row>
    <row r="65" spans="2:159" x14ac:dyDescent="0.2">
      <c r="B65" s="65" t="s">
        <v>761</v>
      </c>
      <c r="C65" s="65" t="s">
        <v>15</v>
      </c>
      <c r="D65" s="65">
        <v>1296.27</v>
      </c>
      <c r="E65" s="65">
        <v>1111.77</v>
      </c>
      <c r="F65" s="65">
        <v>1296.27</v>
      </c>
      <c r="G65" s="65">
        <v>1296.27</v>
      </c>
      <c r="H65" s="65">
        <v>1296.27</v>
      </c>
      <c r="I65" s="65">
        <v>1111.77</v>
      </c>
      <c r="J65" s="65">
        <v>1296.27</v>
      </c>
      <c r="K65" s="65">
        <v>1296.27</v>
      </c>
      <c r="L65" s="65">
        <v>1296.27</v>
      </c>
      <c r="M65" s="65">
        <v>1296.27</v>
      </c>
      <c r="N65" s="65">
        <v>1296.27</v>
      </c>
      <c r="O65" s="65">
        <v>1296.27</v>
      </c>
      <c r="P65" s="65">
        <v>1296.27</v>
      </c>
      <c r="Q65" s="65">
        <v>1221.27</v>
      </c>
      <c r="R65" s="65">
        <v>1296.27</v>
      </c>
      <c r="S65" s="65">
        <v>1296.27</v>
      </c>
      <c r="T65" s="65">
        <v>1296.27</v>
      </c>
      <c r="U65" s="65">
        <v>1111.77</v>
      </c>
      <c r="V65" s="65">
        <v>1296.27</v>
      </c>
      <c r="W65" s="65">
        <v>1296.27</v>
      </c>
      <c r="X65" s="65">
        <v>1296.27</v>
      </c>
      <c r="Y65" s="65">
        <v>1111.77</v>
      </c>
      <c r="Z65" s="65">
        <v>1296.27</v>
      </c>
      <c r="AA65" s="65">
        <v>1296.27</v>
      </c>
      <c r="AB65" s="65">
        <v>1296.27</v>
      </c>
      <c r="AC65" s="65">
        <v>1186.77</v>
      </c>
      <c r="AD65" s="65">
        <v>1296.27</v>
      </c>
      <c r="AE65" s="65">
        <v>1296.27</v>
      </c>
      <c r="AF65" s="65">
        <v>1551.27</v>
      </c>
      <c r="AG65" s="65">
        <v>1476.27</v>
      </c>
      <c r="AH65" s="65">
        <v>1551.27</v>
      </c>
      <c r="AI65" s="65">
        <v>1551.27</v>
      </c>
      <c r="AJ65" s="65">
        <v>1551.27</v>
      </c>
      <c r="AK65" s="65">
        <v>1366.77</v>
      </c>
      <c r="AL65" s="65">
        <v>1551.27</v>
      </c>
      <c r="AM65" s="65">
        <v>1551.27</v>
      </c>
      <c r="AN65" s="65">
        <v>1551.27</v>
      </c>
      <c r="AO65" s="65">
        <v>1262.25</v>
      </c>
      <c r="AP65" s="65">
        <v>1551.27</v>
      </c>
      <c r="AQ65" s="65">
        <v>1551.27</v>
      </c>
      <c r="AR65" s="65">
        <v>1551.27</v>
      </c>
      <c r="AS65" s="65">
        <v>1551.27</v>
      </c>
      <c r="AT65" s="65">
        <v>1551.27</v>
      </c>
      <c r="AU65" s="65">
        <v>1551.27</v>
      </c>
      <c r="AV65" s="65">
        <v>1551.27</v>
      </c>
      <c r="AW65" s="65">
        <v>1551.27</v>
      </c>
      <c r="AX65" s="65">
        <v>1551.27</v>
      </c>
      <c r="AY65" s="65">
        <v>1551.27</v>
      </c>
      <c r="AZ65" s="65">
        <v>1551.27</v>
      </c>
      <c r="BA65" s="65">
        <v>1551.27</v>
      </c>
      <c r="BB65" s="65">
        <v>1551.27</v>
      </c>
      <c r="BC65" s="65">
        <v>1551.27</v>
      </c>
      <c r="BD65" s="65">
        <v>1551.27</v>
      </c>
      <c r="BE65" s="65">
        <v>1551.27</v>
      </c>
      <c r="BF65" s="65">
        <v>336.14925740000001</v>
      </c>
      <c r="BG65" s="65">
        <v>1551.27</v>
      </c>
      <c r="BH65" s="65">
        <v>1551.27</v>
      </c>
      <c r="BI65" s="65">
        <v>1551.27</v>
      </c>
      <c r="BJ65" s="65">
        <v>1551.27</v>
      </c>
      <c r="BK65" s="65">
        <v>1551.27</v>
      </c>
      <c r="BL65" s="65">
        <v>1551.27</v>
      </c>
      <c r="BM65" s="65">
        <v>1551.27</v>
      </c>
      <c r="BN65" s="65">
        <v>1551.27</v>
      </c>
      <c r="BO65" s="65">
        <v>1551.27</v>
      </c>
      <c r="BP65" s="65">
        <v>1551.27</v>
      </c>
      <c r="BQ65" s="65">
        <v>1551.27</v>
      </c>
      <c r="BR65" s="65">
        <v>1551.27</v>
      </c>
      <c r="BS65" s="65">
        <v>1551.27</v>
      </c>
      <c r="BT65" s="65">
        <v>604.5</v>
      </c>
      <c r="BU65" s="65">
        <v>604.5</v>
      </c>
      <c r="BV65" s="65">
        <v>604.5</v>
      </c>
      <c r="BW65" s="65">
        <v>604.5</v>
      </c>
      <c r="BX65" s="65">
        <v>604.5</v>
      </c>
      <c r="BY65" s="65">
        <v>604.5</v>
      </c>
      <c r="BZ65" s="65">
        <v>604.5</v>
      </c>
      <c r="CA65" s="65">
        <v>604.5</v>
      </c>
      <c r="CB65" s="65">
        <v>255</v>
      </c>
      <c r="CC65" s="65">
        <v>255</v>
      </c>
      <c r="CD65" s="65">
        <v>255</v>
      </c>
      <c r="CE65" s="65">
        <v>255</v>
      </c>
      <c r="CF65" s="65">
        <v>255</v>
      </c>
      <c r="CG65" s="65">
        <v>255</v>
      </c>
      <c r="CH65" s="65">
        <v>255</v>
      </c>
      <c r="CI65" s="65">
        <v>255</v>
      </c>
      <c r="CJ65" s="65">
        <v>255</v>
      </c>
      <c r="CK65" s="65">
        <v>255</v>
      </c>
      <c r="CL65" s="65">
        <v>255</v>
      </c>
      <c r="CM65" s="65">
        <v>255</v>
      </c>
      <c r="CN65" s="65">
        <v>255</v>
      </c>
      <c r="CO65" s="65">
        <v>255</v>
      </c>
      <c r="CP65" s="65">
        <v>255</v>
      </c>
      <c r="CQ65" s="65">
        <v>255</v>
      </c>
      <c r="CR65" s="65">
        <v>255</v>
      </c>
      <c r="CS65" s="65">
        <v>255</v>
      </c>
      <c r="CT65" s="65">
        <v>255</v>
      </c>
      <c r="CU65" s="65">
        <v>255</v>
      </c>
      <c r="CV65" s="65">
        <v>255</v>
      </c>
      <c r="CW65" s="65">
        <v>255</v>
      </c>
      <c r="CX65" s="65">
        <v>255</v>
      </c>
      <c r="CY65" s="65">
        <v>255</v>
      </c>
      <c r="CZ65" s="65">
        <v>255</v>
      </c>
      <c r="DA65" s="65">
        <v>255</v>
      </c>
      <c r="DB65" s="65">
        <v>255</v>
      </c>
      <c r="DC65" s="65">
        <v>255</v>
      </c>
      <c r="DD65" s="65">
        <v>255</v>
      </c>
      <c r="DE65" s="65">
        <v>255</v>
      </c>
      <c r="DF65" s="65">
        <v>255</v>
      </c>
      <c r="DG65" s="65">
        <v>255</v>
      </c>
      <c r="DH65" s="65">
        <v>255</v>
      </c>
      <c r="DI65" s="65">
        <v>255</v>
      </c>
      <c r="DJ65" s="65">
        <v>255</v>
      </c>
      <c r="DK65" s="65">
        <v>255</v>
      </c>
      <c r="DL65" s="65">
        <v>255</v>
      </c>
      <c r="DM65" s="65">
        <v>255</v>
      </c>
      <c r="DN65" s="65">
        <v>255</v>
      </c>
      <c r="DO65" s="65">
        <v>255</v>
      </c>
      <c r="DP65" s="65">
        <v>255</v>
      </c>
      <c r="DQ65" s="65">
        <v>255</v>
      </c>
      <c r="DR65" s="65">
        <v>255</v>
      </c>
      <c r="DS65" s="65">
        <v>255</v>
      </c>
      <c r="DT65" s="65">
        <v>255</v>
      </c>
      <c r="DU65" s="65">
        <v>255</v>
      </c>
      <c r="DV65" s="65">
        <v>255</v>
      </c>
      <c r="DW65" s="65">
        <v>255</v>
      </c>
      <c r="DX65" s="65">
        <v>255</v>
      </c>
      <c r="DY65" s="65">
        <v>255</v>
      </c>
      <c r="DZ65" s="65">
        <v>255</v>
      </c>
      <c r="EA65" s="65">
        <v>255</v>
      </c>
      <c r="EB65" s="65">
        <v>255</v>
      </c>
      <c r="EC65" s="65">
        <v>255</v>
      </c>
      <c r="ED65" s="65">
        <v>255</v>
      </c>
      <c r="EE65" s="65">
        <v>255</v>
      </c>
      <c r="EF65" s="65">
        <v>0</v>
      </c>
      <c r="EG65" s="65">
        <v>0</v>
      </c>
      <c r="EH65" s="65">
        <v>0</v>
      </c>
      <c r="EI65" s="65">
        <v>0</v>
      </c>
      <c r="EJ65" s="65">
        <v>0</v>
      </c>
      <c r="EK65" s="65">
        <v>0</v>
      </c>
      <c r="EL65" s="65">
        <v>0</v>
      </c>
      <c r="EM65" s="65">
        <v>0</v>
      </c>
      <c r="EN65" s="65">
        <v>0</v>
      </c>
      <c r="EO65" s="65">
        <v>0</v>
      </c>
      <c r="EP65" s="65">
        <v>0</v>
      </c>
      <c r="EQ65" s="65">
        <v>0</v>
      </c>
      <c r="ER65" s="65">
        <v>0</v>
      </c>
      <c r="ES65" s="65">
        <v>0</v>
      </c>
      <c r="ET65" s="65">
        <v>0</v>
      </c>
      <c r="EU65" s="65">
        <v>0</v>
      </c>
      <c r="EV65" s="65">
        <v>0</v>
      </c>
      <c r="EW65" s="65">
        <v>0</v>
      </c>
      <c r="EX65" s="65">
        <v>0</v>
      </c>
      <c r="EY65" s="65">
        <v>0</v>
      </c>
      <c r="EZ65" s="65">
        <v>0</v>
      </c>
      <c r="FA65" s="65">
        <v>0</v>
      </c>
      <c r="FB65" s="65">
        <v>0</v>
      </c>
      <c r="FC65" s="65">
        <v>0</v>
      </c>
    </row>
    <row r="66" spans="2:159" x14ac:dyDescent="0.2">
      <c r="B66" s="65" t="s">
        <v>19</v>
      </c>
      <c r="C66" s="65" t="s">
        <v>36</v>
      </c>
    </row>
    <row r="67" spans="2:159" x14ac:dyDescent="0.2">
      <c r="B67" s="65" t="s">
        <v>19</v>
      </c>
      <c r="C67" s="65" t="s">
        <v>37</v>
      </c>
    </row>
    <row r="68" spans="2:159" x14ac:dyDescent="0.2">
      <c r="B68" s="65" t="s">
        <v>19</v>
      </c>
      <c r="C68" s="65" t="s">
        <v>38</v>
      </c>
    </row>
    <row r="69" spans="2:159" x14ac:dyDescent="0.2">
      <c r="B69" s="65" t="s">
        <v>19</v>
      </c>
      <c r="C69" s="65" t="s">
        <v>39</v>
      </c>
    </row>
    <row r="70" spans="2:159" x14ac:dyDescent="0.2">
      <c r="B70" s="65" t="s">
        <v>19</v>
      </c>
      <c r="C70" s="65" t="s">
        <v>40</v>
      </c>
    </row>
    <row r="71" spans="2:159" x14ac:dyDescent="0.2">
      <c r="B71" s="65" t="s">
        <v>19</v>
      </c>
      <c r="C71" s="65" t="s">
        <v>41</v>
      </c>
    </row>
    <row r="72" spans="2:159" x14ac:dyDescent="0.2">
      <c r="B72" s="65" t="s">
        <v>19</v>
      </c>
      <c r="C72" s="65" t="s">
        <v>42</v>
      </c>
    </row>
    <row r="73" spans="2:159" x14ac:dyDescent="0.2">
      <c r="B73" s="65" t="s">
        <v>19</v>
      </c>
      <c r="C73" s="65" t="s">
        <v>43</v>
      </c>
    </row>
    <row r="74" spans="2:159" x14ac:dyDescent="0.2">
      <c r="B74" s="65" t="s">
        <v>19</v>
      </c>
      <c r="C74" s="65" t="s">
        <v>44</v>
      </c>
    </row>
    <row r="75" spans="2:159" x14ac:dyDescent="0.2">
      <c r="B75" s="65" t="s">
        <v>19</v>
      </c>
      <c r="C75" s="65" t="s">
        <v>45</v>
      </c>
    </row>
    <row r="76" spans="2:159" x14ac:dyDescent="0.2">
      <c r="B76" s="65" t="s">
        <v>19</v>
      </c>
      <c r="C76" s="65" t="s">
        <v>46</v>
      </c>
    </row>
    <row r="77" spans="2:159" x14ac:dyDescent="0.2">
      <c r="B77" s="65" t="s">
        <v>19</v>
      </c>
      <c r="C77" s="65" t="s">
        <v>15</v>
      </c>
      <c r="D77" s="65">
        <v>0</v>
      </c>
      <c r="E77" s="65">
        <v>0</v>
      </c>
      <c r="F77" s="65">
        <v>0</v>
      </c>
      <c r="G77" s="65">
        <v>0</v>
      </c>
      <c r="H77" s="65">
        <v>0</v>
      </c>
      <c r="I77" s="65">
        <v>0</v>
      </c>
      <c r="J77" s="65">
        <v>0</v>
      </c>
      <c r="K77" s="65">
        <v>0</v>
      </c>
      <c r="L77" s="65">
        <v>0</v>
      </c>
      <c r="M77" s="65">
        <v>0</v>
      </c>
      <c r="N77" s="65">
        <v>0</v>
      </c>
      <c r="O77" s="65">
        <v>0</v>
      </c>
      <c r="P77" s="65">
        <v>0</v>
      </c>
      <c r="Q77" s="65">
        <v>0</v>
      </c>
      <c r="R77" s="65">
        <v>0</v>
      </c>
      <c r="S77" s="65">
        <v>0</v>
      </c>
      <c r="T77" s="65">
        <v>0</v>
      </c>
      <c r="U77" s="65">
        <v>0</v>
      </c>
      <c r="V77" s="65">
        <v>0</v>
      </c>
      <c r="W77" s="65">
        <v>0</v>
      </c>
      <c r="X77" s="65">
        <v>0</v>
      </c>
      <c r="Y77" s="65">
        <v>0</v>
      </c>
      <c r="Z77" s="65">
        <v>0</v>
      </c>
      <c r="AA77" s="65">
        <v>0</v>
      </c>
      <c r="AB77" s="65">
        <v>0</v>
      </c>
      <c r="AC77" s="65">
        <v>0</v>
      </c>
      <c r="AD77" s="65">
        <v>0</v>
      </c>
      <c r="AE77" s="65">
        <v>0</v>
      </c>
      <c r="AF77" s="65">
        <v>0</v>
      </c>
      <c r="AG77" s="65">
        <v>0</v>
      </c>
      <c r="AH77" s="65">
        <v>0</v>
      </c>
      <c r="AI77" s="65">
        <v>0</v>
      </c>
      <c r="AJ77" s="65">
        <v>0</v>
      </c>
      <c r="AK77" s="65">
        <v>0</v>
      </c>
      <c r="AL77" s="65">
        <v>0</v>
      </c>
      <c r="AM77" s="65">
        <v>0</v>
      </c>
      <c r="AN77" s="65">
        <v>0</v>
      </c>
      <c r="AO77" s="65">
        <v>0</v>
      </c>
      <c r="AP77" s="65">
        <v>0</v>
      </c>
      <c r="AQ77" s="65">
        <v>0</v>
      </c>
      <c r="AR77" s="65">
        <v>0</v>
      </c>
      <c r="AS77" s="65">
        <v>0</v>
      </c>
      <c r="AT77" s="65">
        <v>0</v>
      </c>
      <c r="AU77" s="65">
        <v>0</v>
      </c>
      <c r="AV77" s="65">
        <v>0</v>
      </c>
      <c r="AW77" s="65">
        <v>0</v>
      </c>
      <c r="AX77" s="65">
        <v>0</v>
      </c>
      <c r="AY77" s="65">
        <v>0</v>
      </c>
      <c r="AZ77" s="65">
        <v>0</v>
      </c>
      <c r="BA77" s="65">
        <v>0</v>
      </c>
      <c r="BB77" s="65">
        <v>0</v>
      </c>
      <c r="BC77" s="65">
        <v>0</v>
      </c>
      <c r="BD77" s="65">
        <v>0</v>
      </c>
      <c r="BE77" s="65">
        <v>0</v>
      </c>
      <c r="BF77" s="65">
        <v>0</v>
      </c>
      <c r="BG77" s="65">
        <v>0</v>
      </c>
      <c r="BH77" s="65">
        <v>0</v>
      </c>
      <c r="BI77" s="65">
        <v>0</v>
      </c>
      <c r="BJ77" s="65">
        <v>0</v>
      </c>
      <c r="BK77" s="65">
        <v>0</v>
      </c>
      <c r="BL77" s="65">
        <v>0</v>
      </c>
      <c r="BM77" s="65">
        <v>0</v>
      </c>
      <c r="BN77" s="65">
        <v>0</v>
      </c>
      <c r="BO77" s="65">
        <v>0</v>
      </c>
      <c r="BP77" s="65">
        <v>0</v>
      </c>
      <c r="BQ77" s="65">
        <v>0</v>
      </c>
      <c r="BR77" s="65">
        <v>0</v>
      </c>
      <c r="BS77" s="65">
        <v>0</v>
      </c>
      <c r="BT77" s="65">
        <v>0</v>
      </c>
      <c r="BU77" s="65">
        <v>0</v>
      </c>
      <c r="BV77" s="65">
        <v>0</v>
      </c>
      <c r="BW77" s="65">
        <v>0</v>
      </c>
      <c r="BX77" s="65">
        <v>0</v>
      </c>
      <c r="BY77" s="65">
        <v>0</v>
      </c>
      <c r="BZ77" s="65">
        <v>0</v>
      </c>
      <c r="CA77" s="65">
        <v>0</v>
      </c>
      <c r="CB77" s="65">
        <v>0</v>
      </c>
      <c r="CC77" s="65">
        <v>0</v>
      </c>
      <c r="CD77" s="65">
        <v>0</v>
      </c>
      <c r="CE77" s="65">
        <v>0</v>
      </c>
      <c r="CF77" s="65">
        <v>0</v>
      </c>
      <c r="CG77" s="65">
        <v>0</v>
      </c>
      <c r="CH77" s="65">
        <v>0</v>
      </c>
      <c r="CI77" s="65">
        <v>0</v>
      </c>
      <c r="CJ77" s="65">
        <v>0</v>
      </c>
      <c r="CK77" s="65">
        <v>0</v>
      </c>
      <c r="CL77" s="65">
        <v>0</v>
      </c>
      <c r="CM77" s="65">
        <v>0</v>
      </c>
      <c r="CN77" s="65">
        <v>0</v>
      </c>
      <c r="CO77" s="65">
        <v>0</v>
      </c>
      <c r="CP77" s="65">
        <v>0</v>
      </c>
      <c r="CQ77" s="65">
        <v>0</v>
      </c>
      <c r="CR77" s="65">
        <v>0</v>
      </c>
      <c r="CS77" s="65">
        <v>0</v>
      </c>
      <c r="CT77" s="65">
        <v>0</v>
      </c>
      <c r="CU77" s="65">
        <v>0</v>
      </c>
      <c r="CV77" s="65">
        <v>0</v>
      </c>
      <c r="CW77" s="65">
        <v>0</v>
      </c>
      <c r="CX77" s="65">
        <v>0</v>
      </c>
      <c r="CY77" s="65">
        <v>0</v>
      </c>
      <c r="CZ77" s="65">
        <v>0</v>
      </c>
      <c r="DA77" s="65">
        <v>0</v>
      </c>
      <c r="DB77" s="65">
        <v>0</v>
      </c>
      <c r="DC77" s="65">
        <v>0</v>
      </c>
      <c r="DD77" s="65">
        <v>0</v>
      </c>
      <c r="DE77" s="65">
        <v>0</v>
      </c>
      <c r="DF77" s="65">
        <v>0</v>
      </c>
      <c r="DG77" s="65">
        <v>0</v>
      </c>
      <c r="DH77" s="65">
        <v>0</v>
      </c>
      <c r="DI77" s="65">
        <v>0</v>
      </c>
      <c r="DJ77" s="65">
        <v>0</v>
      </c>
      <c r="DK77" s="65">
        <v>0</v>
      </c>
      <c r="DL77" s="65">
        <v>0</v>
      </c>
      <c r="DM77" s="65">
        <v>0</v>
      </c>
      <c r="DN77" s="65">
        <v>0</v>
      </c>
      <c r="DO77" s="65">
        <v>0</v>
      </c>
      <c r="DP77" s="65">
        <v>0</v>
      </c>
      <c r="DQ77" s="65">
        <v>0</v>
      </c>
      <c r="DR77" s="65">
        <v>0</v>
      </c>
      <c r="DS77" s="65">
        <v>0</v>
      </c>
      <c r="DT77" s="65">
        <v>0</v>
      </c>
      <c r="DU77" s="65">
        <v>0</v>
      </c>
      <c r="DV77" s="65">
        <v>0</v>
      </c>
      <c r="DW77" s="65">
        <v>0</v>
      </c>
      <c r="DX77" s="65">
        <v>0</v>
      </c>
      <c r="DY77" s="65">
        <v>0</v>
      </c>
      <c r="DZ77" s="65">
        <v>0</v>
      </c>
      <c r="EA77" s="65">
        <v>0</v>
      </c>
      <c r="EB77" s="65">
        <v>0</v>
      </c>
      <c r="EC77" s="65">
        <v>0</v>
      </c>
      <c r="ED77" s="65">
        <v>0</v>
      </c>
      <c r="EE77" s="65">
        <v>0</v>
      </c>
      <c r="EF77" s="65">
        <v>0</v>
      </c>
      <c r="EG77" s="65">
        <v>0</v>
      </c>
      <c r="EH77" s="65">
        <v>0</v>
      </c>
      <c r="EI77" s="65">
        <v>0</v>
      </c>
      <c r="EJ77" s="65">
        <v>0</v>
      </c>
      <c r="EK77" s="65">
        <v>0</v>
      </c>
      <c r="EL77" s="65">
        <v>0</v>
      </c>
      <c r="EM77" s="65">
        <v>0</v>
      </c>
      <c r="EN77" s="65">
        <v>0</v>
      </c>
      <c r="EO77" s="65">
        <v>0</v>
      </c>
      <c r="EP77" s="65">
        <v>0</v>
      </c>
      <c r="EQ77" s="65">
        <v>0</v>
      </c>
      <c r="ER77" s="65">
        <v>0</v>
      </c>
      <c r="ES77" s="65">
        <v>0</v>
      </c>
      <c r="ET77" s="65">
        <v>0</v>
      </c>
      <c r="EU77" s="65">
        <v>0</v>
      </c>
      <c r="EV77" s="65">
        <v>0</v>
      </c>
      <c r="EW77" s="65">
        <v>0</v>
      </c>
      <c r="EX77" s="65">
        <v>0</v>
      </c>
      <c r="EY77" s="65">
        <v>0</v>
      </c>
      <c r="EZ77" s="65">
        <v>0</v>
      </c>
      <c r="FA77" s="65">
        <v>0</v>
      </c>
      <c r="FB77" s="65">
        <v>0</v>
      </c>
      <c r="FC77" s="65">
        <v>0</v>
      </c>
    </row>
    <row r="78" spans="2:159" x14ac:dyDescent="0.2">
      <c r="B78" s="65" t="s">
        <v>762</v>
      </c>
      <c r="C78" s="65" t="s">
        <v>36</v>
      </c>
    </row>
    <row r="79" spans="2:159" x14ac:dyDescent="0.2">
      <c r="B79" s="65" t="s">
        <v>762</v>
      </c>
      <c r="C79" s="65" t="s">
        <v>37</v>
      </c>
    </row>
    <row r="80" spans="2:159" x14ac:dyDescent="0.2">
      <c r="B80" s="65" t="s">
        <v>762</v>
      </c>
      <c r="C80" s="65" t="s">
        <v>38</v>
      </c>
    </row>
    <row r="81" spans="2:159" x14ac:dyDescent="0.2">
      <c r="B81" s="65" t="s">
        <v>762</v>
      </c>
      <c r="C81" s="65" t="s">
        <v>39</v>
      </c>
    </row>
    <row r="82" spans="2:159" x14ac:dyDescent="0.2">
      <c r="B82" s="65" t="s">
        <v>762</v>
      </c>
      <c r="C82" s="65" t="s">
        <v>40</v>
      </c>
    </row>
    <row r="83" spans="2:159" x14ac:dyDescent="0.2">
      <c r="B83" s="65" t="s">
        <v>762</v>
      </c>
      <c r="C83" s="65" t="s">
        <v>41</v>
      </c>
    </row>
    <row r="84" spans="2:159" x14ac:dyDescent="0.2">
      <c r="B84" s="65" t="s">
        <v>762</v>
      </c>
      <c r="C84" s="65" t="s">
        <v>42</v>
      </c>
    </row>
    <row r="85" spans="2:159" x14ac:dyDescent="0.2">
      <c r="B85" s="65" t="s">
        <v>762</v>
      </c>
      <c r="C85" s="65" t="s">
        <v>43</v>
      </c>
    </row>
    <row r="86" spans="2:159" x14ac:dyDescent="0.2">
      <c r="B86" s="65" t="s">
        <v>762</v>
      </c>
      <c r="C86" s="65" t="s">
        <v>44</v>
      </c>
    </row>
    <row r="87" spans="2:159" x14ac:dyDescent="0.2">
      <c r="B87" s="65" t="s">
        <v>762</v>
      </c>
      <c r="C87" s="65" t="s">
        <v>45</v>
      </c>
    </row>
    <row r="88" spans="2:159" x14ac:dyDescent="0.2">
      <c r="B88" s="65" t="s">
        <v>762</v>
      </c>
      <c r="C88" s="65" t="s">
        <v>46</v>
      </c>
    </row>
    <row r="89" spans="2:159" x14ac:dyDescent="0.2">
      <c r="B89" s="65" t="s">
        <v>762</v>
      </c>
      <c r="C89" s="65" t="s">
        <v>15</v>
      </c>
      <c r="D89" s="65">
        <v>0</v>
      </c>
      <c r="E89" s="65">
        <v>0</v>
      </c>
      <c r="F89" s="65">
        <v>0</v>
      </c>
      <c r="G89" s="65">
        <v>0</v>
      </c>
      <c r="H89" s="65">
        <v>0</v>
      </c>
      <c r="I89" s="65">
        <v>0</v>
      </c>
      <c r="J89" s="65">
        <v>0</v>
      </c>
      <c r="K89" s="65">
        <v>0</v>
      </c>
      <c r="L89" s="65">
        <v>0</v>
      </c>
      <c r="M89" s="65">
        <v>0</v>
      </c>
      <c r="N89" s="65">
        <v>0</v>
      </c>
      <c r="O89" s="65">
        <v>0</v>
      </c>
      <c r="P89" s="65">
        <v>0</v>
      </c>
      <c r="Q89" s="65">
        <v>0</v>
      </c>
      <c r="R89" s="65">
        <v>0</v>
      </c>
      <c r="S89" s="65">
        <v>0</v>
      </c>
      <c r="T89" s="65">
        <v>0</v>
      </c>
      <c r="U89" s="65">
        <v>0</v>
      </c>
      <c r="V89" s="65">
        <v>0</v>
      </c>
      <c r="W89" s="65">
        <v>0</v>
      </c>
      <c r="X89" s="65">
        <v>0</v>
      </c>
      <c r="Y89" s="65">
        <v>0</v>
      </c>
      <c r="Z89" s="65">
        <v>0</v>
      </c>
      <c r="AA89" s="65">
        <v>0</v>
      </c>
      <c r="AB89" s="65">
        <v>0</v>
      </c>
      <c r="AC89" s="65">
        <v>0</v>
      </c>
      <c r="AD89" s="65">
        <v>0</v>
      </c>
      <c r="AE89" s="65">
        <v>0</v>
      </c>
      <c r="AF89" s="65">
        <v>0</v>
      </c>
      <c r="AG89" s="65">
        <v>0</v>
      </c>
      <c r="AH89" s="65">
        <v>0</v>
      </c>
      <c r="AI89" s="65">
        <v>0</v>
      </c>
      <c r="AJ89" s="65">
        <v>0</v>
      </c>
      <c r="AK89" s="65">
        <v>0</v>
      </c>
      <c r="AL89" s="65">
        <v>0</v>
      </c>
      <c r="AM89" s="65">
        <v>0</v>
      </c>
      <c r="AN89" s="65">
        <v>0</v>
      </c>
      <c r="AO89" s="65">
        <v>0</v>
      </c>
      <c r="AP89" s="65">
        <v>0</v>
      </c>
      <c r="AQ89" s="65">
        <v>0</v>
      </c>
      <c r="AR89" s="65">
        <v>0</v>
      </c>
      <c r="AS89" s="65">
        <v>0</v>
      </c>
      <c r="AT89" s="65">
        <v>0</v>
      </c>
      <c r="AU89" s="65">
        <v>0</v>
      </c>
      <c r="AV89" s="65">
        <v>0</v>
      </c>
      <c r="AW89" s="65">
        <v>0</v>
      </c>
      <c r="AX89" s="65">
        <v>0</v>
      </c>
      <c r="AY89" s="65">
        <v>0</v>
      </c>
      <c r="AZ89" s="65">
        <v>0</v>
      </c>
      <c r="BA89" s="65">
        <v>0</v>
      </c>
      <c r="BB89" s="65">
        <v>0</v>
      </c>
      <c r="BC89" s="65">
        <v>0</v>
      </c>
      <c r="BD89" s="65">
        <v>0</v>
      </c>
      <c r="BE89" s="65">
        <v>0</v>
      </c>
      <c r="BF89" s="65">
        <v>0</v>
      </c>
      <c r="BG89" s="65">
        <v>0</v>
      </c>
      <c r="BH89" s="65">
        <v>0</v>
      </c>
      <c r="BI89" s="65">
        <v>0</v>
      </c>
      <c r="BJ89" s="65">
        <v>0</v>
      </c>
      <c r="BK89" s="65">
        <v>0</v>
      </c>
      <c r="BL89" s="65">
        <v>0</v>
      </c>
      <c r="BM89" s="65">
        <v>0</v>
      </c>
      <c r="BN89" s="65">
        <v>0</v>
      </c>
      <c r="BO89" s="65">
        <v>0</v>
      </c>
      <c r="BP89" s="65">
        <v>0</v>
      </c>
      <c r="BQ89" s="65">
        <v>0</v>
      </c>
      <c r="BR89" s="65">
        <v>0</v>
      </c>
      <c r="BS89" s="65">
        <v>0</v>
      </c>
      <c r="BT89" s="65">
        <v>0</v>
      </c>
      <c r="BU89" s="65">
        <v>0</v>
      </c>
      <c r="BV89" s="65">
        <v>0</v>
      </c>
      <c r="BW89" s="65">
        <v>0</v>
      </c>
      <c r="BX89" s="65">
        <v>0</v>
      </c>
      <c r="BY89" s="65">
        <v>0</v>
      </c>
      <c r="BZ89" s="65">
        <v>0</v>
      </c>
      <c r="CA89" s="65">
        <v>0</v>
      </c>
      <c r="CB89" s="65">
        <v>0</v>
      </c>
      <c r="CC89" s="65">
        <v>0</v>
      </c>
      <c r="CD89" s="65">
        <v>0</v>
      </c>
      <c r="CE89" s="65">
        <v>0</v>
      </c>
      <c r="CF89" s="65">
        <v>0</v>
      </c>
      <c r="CG89" s="65">
        <v>0</v>
      </c>
      <c r="CH89" s="65">
        <v>0</v>
      </c>
      <c r="CI89" s="65">
        <v>0</v>
      </c>
      <c r="CJ89" s="65">
        <v>0</v>
      </c>
      <c r="CK89" s="65">
        <v>0</v>
      </c>
      <c r="CL89" s="65">
        <v>0</v>
      </c>
      <c r="CM89" s="65">
        <v>0</v>
      </c>
      <c r="CN89" s="65">
        <v>0</v>
      </c>
      <c r="CO89" s="65">
        <v>0</v>
      </c>
      <c r="CP89" s="65">
        <v>0</v>
      </c>
      <c r="CQ89" s="65">
        <v>0</v>
      </c>
      <c r="CR89" s="65">
        <v>0</v>
      </c>
      <c r="CS89" s="65">
        <v>0</v>
      </c>
      <c r="CT89" s="65">
        <v>0</v>
      </c>
      <c r="CU89" s="65">
        <v>0</v>
      </c>
      <c r="CV89" s="65">
        <v>0</v>
      </c>
      <c r="CW89" s="65">
        <v>0</v>
      </c>
      <c r="CX89" s="65">
        <v>0</v>
      </c>
      <c r="CY89" s="65">
        <v>0</v>
      </c>
      <c r="CZ89" s="65">
        <v>0</v>
      </c>
      <c r="DA89" s="65">
        <v>0</v>
      </c>
      <c r="DB89" s="65">
        <v>0</v>
      </c>
      <c r="DC89" s="65">
        <v>0</v>
      </c>
      <c r="DD89" s="65">
        <v>0</v>
      </c>
      <c r="DE89" s="65">
        <v>0</v>
      </c>
      <c r="DF89" s="65">
        <v>0</v>
      </c>
      <c r="DG89" s="65">
        <v>0</v>
      </c>
      <c r="DH89" s="65">
        <v>0</v>
      </c>
      <c r="DI89" s="65">
        <v>0</v>
      </c>
      <c r="DJ89" s="65">
        <v>0</v>
      </c>
      <c r="DK89" s="65">
        <v>0</v>
      </c>
      <c r="DL89" s="65">
        <v>0</v>
      </c>
      <c r="DM89" s="65">
        <v>0</v>
      </c>
      <c r="DN89" s="65">
        <v>0</v>
      </c>
      <c r="DO89" s="65">
        <v>0</v>
      </c>
      <c r="DP89" s="65">
        <v>0</v>
      </c>
      <c r="DQ89" s="65">
        <v>0</v>
      </c>
      <c r="DR89" s="65">
        <v>0</v>
      </c>
      <c r="DS89" s="65">
        <v>0</v>
      </c>
      <c r="DT89" s="65">
        <v>0</v>
      </c>
      <c r="DU89" s="65">
        <v>0</v>
      </c>
      <c r="DV89" s="65">
        <v>0</v>
      </c>
      <c r="DW89" s="65">
        <v>0</v>
      </c>
      <c r="DX89" s="65">
        <v>0</v>
      </c>
      <c r="DY89" s="65">
        <v>0</v>
      </c>
      <c r="DZ89" s="65">
        <v>0</v>
      </c>
      <c r="EA89" s="65">
        <v>0</v>
      </c>
      <c r="EB89" s="65">
        <v>0</v>
      </c>
      <c r="EC89" s="65">
        <v>0</v>
      </c>
      <c r="ED89" s="65">
        <v>0</v>
      </c>
      <c r="EE89" s="65">
        <v>0</v>
      </c>
      <c r="EF89" s="65">
        <v>0</v>
      </c>
      <c r="EG89" s="65">
        <v>0</v>
      </c>
      <c r="EH89" s="65">
        <v>0</v>
      </c>
      <c r="EI89" s="65">
        <v>0</v>
      </c>
      <c r="EJ89" s="65">
        <v>0</v>
      </c>
      <c r="EK89" s="65">
        <v>0</v>
      </c>
      <c r="EL89" s="65">
        <v>0</v>
      </c>
      <c r="EM89" s="65">
        <v>0</v>
      </c>
      <c r="EN89" s="65">
        <v>0</v>
      </c>
      <c r="EO89" s="65">
        <v>0</v>
      </c>
      <c r="EP89" s="65">
        <v>0</v>
      </c>
      <c r="EQ89" s="65">
        <v>0</v>
      </c>
      <c r="ER89" s="65">
        <v>0</v>
      </c>
      <c r="ES89" s="65">
        <v>0</v>
      </c>
      <c r="ET89" s="65">
        <v>0</v>
      </c>
      <c r="EU89" s="65">
        <v>0</v>
      </c>
      <c r="EV89" s="65">
        <v>0</v>
      </c>
      <c r="EW89" s="65">
        <v>0</v>
      </c>
      <c r="EX89" s="65">
        <v>0</v>
      </c>
      <c r="EY89" s="65">
        <v>0</v>
      </c>
      <c r="EZ89" s="65">
        <v>0</v>
      </c>
      <c r="FA89" s="65">
        <v>0</v>
      </c>
      <c r="FB89" s="65">
        <v>0</v>
      </c>
      <c r="FC89" s="65">
        <v>0</v>
      </c>
    </row>
    <row r="90" spans="2:159" x14ac:dyDescent="0.2">
      <c r="B90" s="65" t="s">
        <v>673</v>
      </c>
      <c r="C90" s="65" t="s">
        <v>36</v>
      </c>
      <c r="AZ90" s="65">
        <v>993.78026799999998</v>
      </c>
      <c r="BA90" s="65">
        <v>993.78026799999998</v>
      </c>
      <c r="BB90" s="65">
        <v>993.78026799999998</v>
      </c>
      <c r="BC90" s="65">
        <v>993.78026799999998</v>
      </c>
      <c r="BD90" s="65">
        <v>5303.2053960000003</v>
      </c>
      <c r="BE90" s="65">
        <v>5303.2053960000003</v>
      </c>
      <c r="BF90" s="65">
        <v>5303.2053960000003</v>
      </c>
      <c r="BG90" s="65">
        <v>5303.2053960000003</v>
      </c>
      <c r="BH90" s="65">
        <v>5889.7194149999996</v>
      </c>
      <c r="BI90" s="65">
        <v>5889.7194149999996</v>
      </c>
      <c r="BJ90" s="65">
        <v>5889.7194149999996</v>
      </c>
      <c r="BK90" s="65">
        <v>5889.7194149999996</v>
      </c>
      <c r="BL90" s="65">
        <v>9456.6500030000007</v>
      </c>
      <c r="BM90" s="65">
        <v>9456.6500030000007</v>
      </c>
      <c r="BN90" s="65">
        <v>9456.6500030000007</v>
      </c>
      <c r="BO90" s="65">
        <v>9456.6500030000007</v>
      </c>
      <c r="BP90" s="65">
        <v>9969.5267349999995</v>
      </c>
      <c r="BQ90" s="65">
        <v>9969.5267349999995</v>
      </c>
      <c r="BR90" s="65">
        <v>9969.5267349999995</v>
      </c>
      <c r="BS90" s="65">
        <v>9969.5267349999995</v>
      </c>
      <c r="BT90" s="65">
        <v>9969.5267349999995</v>
      </c>
      <c r="BU90" s="65">
        <v>9969.5267349999995</v>
      </c>
      <c r="BV90" s="65">
        <v>9969.5267349999995</v>
      </c>
      <c r="BW90" s="65">
        <v>9969.5267349999995</v>
      </c>
      <c r="BX90" s="65">
        <v>9969.5267349999995</v>
      </c>
      <c r="BY90" s="65">
        <v>9969.5267349999995</v>
      </c>
      <c r="BZ90" s="65">
        <v>9969.5267349999995</v>
      </c>
      <c r="CA90" s="65">
        <v>9969.5267349999995</v>
      </c>
      <c r="CB90" s="65">
        <v>9969.5267349999995</v>
      </c>
      <c r="CC90" s="65">
        <v>9969.5267349999995</v>
      </c>
      <c r="CD90" s="65">
        <v>9969.5267349999995</v>
      </c>
      <c r="CE90" s="65">
        <v>9969.5267349999995</v>
      </c>
      <c r="CF90" s="65">
        <v>9969.5267349999995</v>
      </c>
      <c r="CG90" s="65">
        <v>9969.5267349999995</v>
      </c>
      <c r="CH90" s="65">
        <v>9969.5267349999995</v>
      </c>
      <c r="CI90" s="65">
        <v>9969.5267349999995</v>
      </c>
      <c r="CJ90" s="65">
        <v>9969.5267349999995</v>
      </c>
      <c r="CK90" s="65">
        <v>9969.5267349999995</v>
      </c>
      <c r="CL90" s="65">
        <v>9969.5267349999995</v>
      </c>
      <c r="CM90" s="65">
        <v>9969.5267349999995</v>
      </c>
      <c r="CN90" s="65">
        <v>9969.5267349999995</v>
      </c>
      <c r="CO90" s="65">
        <v>9969.5267349999995</v>
      </c>
      <c r="CP90" s="65">
        <v>9969.5267349999995</v>
      </c>
      <c r="CQ90" s="65">
        <v>9969.5267349999995</v>
      </c>
      <c r="CR90" s="65">
        <v>9969.5267349999995</v>
      </c>
      <c r="CS90" s="65">
        <v>9969.5267349999995</v>
      </c>
      <c r="CT90" s="65">
        <v>9969.5267349999995</v>
      </c>
      <c r="CU90" s="65">
        <v>9969.5267349999995</v>
      </c>
      <c r="CV90" s="65">
        <v>9969.5267349999995</v>
      </c>
      <c r="CW90" s="65">
        <v>9969.5267349999995</v>
      </c>
      <c r="CX90" s="65">
        <v>9969.5267349999995</v>
      </c>
      <c r="CY90" s="65">
        <v>9969.5267349999995</v>
      </c>
      <c r="CZ90" s="65">
        <v>9969.5267349999995</v>
      </c>
      <c r="DA90" s="65">
        <v>9969.5267349999995</v>
      </c>
      <c r="DB90" s="65">
        <v>9969.5267349999995</v>
      </c>
      <c r="DC90" s="65">
        <v>9969.5267349999995</v>
      </c>
      <c r="DD90" s="65">
        <v>9969.5267349999995</v>
      </c>
      <c r="DE90" s="65">
        <v>9969.5267349999995</v>
      </c>
      <c r="DF90" s="65">
        <v>9969.5267349999995</v>
      </c>
      <c r="DG90" s="65">
        <v>9969.5267349999995</v>
      </c>
      <c r="DH90" s="65">
        <v>9969.5267349999995</v>
      </c>
      <c r="DI90" s="65">
        <v>9969.5267349999995</v>
      </c>
      <c r="DJ90" s="65">
        <v>9969.5267349999995</v>
      </c>
      <c r="DK90" s="65">
        <v>9969.5267349999995</v>
      </c>
      <c r="DL90" s="65">
        <v>9969.5267349999995</v>
      </c>
      <c r="DM90" s="65">
        <v>9969.5267349999995</v>
      </c>
      <c r="DN90" s="65">
        <v>9969.5267349999995</v>
      </c>
      <c r="DO90" s="65">
        <v>9969.5267349999995</v>
      </c>
      <c r="DP90" s="65">
        <v>9969.5267349999995</v>
      </c>
      <c r="DQ90" s="65">
        <v>9969.5267349999995</v>
      </c>
      <c r="DR90" s="65">
        <v>9969.5267349999995</v>
      </c>
      <c r="DS90" s="65">
        <v>9969.5267349999995</v>
      </c>
      <c r="DT90" s="65">
        <v>9969.5267349999995</v>
      </c>
      <c r="DU90" s="65">
        <v>9969.5267349999995</v>
      </c>
      <c r="DV90" s="65">
        <v>9969.5267349999995</v>
      </c>
      <c r="DW90" s="65">
        <v>9969.5267349999995</v>
      </c>
      <c r="DX90" s="65">
        <v>9969.5267349999995</v>
      </c>
      <c r="DY90" s="65">
        <v>9969.5267349999995</v>
      </c>
      <c r="DZ90" s="65">
        <v>9969.5267349999995</v>
      </c>
      <c r="EA90" s="65">
        <v>9969.5267349999995</v>
      </c>
      <c r="EB90" s="65">
        <v>9969.5267349999995</v>
      </c>
      <c r="EC90" s="65">
        <v>9969.5267349999995</v>
      </c>
      <c r="ED90" s="65">
        <v>9969.5267349999995</v>
      </c>
      <c r="EE90" s="65">
        <v>9969.5267349999995</v>
      </c>
      <c r="EF90" s="65">
        <v>9969.5267349999995</v>
      </c>
      <c r="EG90" s="65">
        <v>9969.5267349999995</v>
      </c>
      <c r="EH90" s="65">
        <v>9969.5267349999995</v>
      </c>
      <c r="EI90" s="65">
        <v>9969.5267349999995</v>
      </c>
      <c r="EJ90" s="65">
        <v>9969.5267349999995</v>
      </c>
      <c r="EK90" s="65">
        <v>9969.5267349999995</v>
      </c>
      <c r="EL90" s="65">
        <v>9969.5267349999995</v>
      </c>
      <c r="EM90" s="65">
        <v>9969.5267349999995</v>
      </c>
      <c r="EN90" s="65">
        <v>9969.5267349999995</v>
      </c>
      <c r="EO90" s="65">
        <v>9969.5267349999995</v>
      </c>
      <c r="EP90" s="65">
        <v>9969.5267349999995</v>
      </c>
      <c r="EQ90" s="65">
        <v>9969.5267349999995</v>
      </c>
      <c r="ER90" s="65">
        <v>9969.5267349999995</v>
      </c>
      <c r="ES90" s="65">
        <v>9969.5267349999995</v>
      </c>
      <c r="ET90" s="65">
        <v>9969.5267349999995</v>
      </c>
      <c r="EU90" s="65">
        <v>9969.5267349999995</v>
      </c>
      <c r="EV90" s="65">
        <v>9969.5267349999995</v>
      </c>
      <c r="EW90" s="65">
        <v>9969.5267349999995</v>
      </c>
      <c r="EX90" s="65">
        <v>9969.5267349999995</v>
      </c>
      <c r="EY90" s="65">
        <v>9969.5267349999995</v>
      </c>
      <c r="EZ90" s="65">
        <v>9969.5267349999995</v>
      </c>
      <c r="FA90" s="65">
        <v>9969.5267349999995</v>
      </c>
      <c r="FB90" s="65">
        <v>9969.5267349999995</v>
      </c>
      <c r="FC90" s="65">
        <v>9969.5267349999995</v>
      </c>
    </row>
    <row r="91" spans="2:159" x14ac:dyDescent="0.2">
      <c r="B91" s="65" t="s">
        <v>673</v>
      </c>
      <c r="C91" s="65" t="s">
        <v>37</v>
      </c>
      <c r="BH91" s="65">
        <v>771.64436539999997</v>
      </c>
      <c r="BJ91" s="65">
        <v>771.64436539999997</v>
      </c>
      <c r="BK91" s="65">
        <v>771.64436539999997</v>
      </c>
      <c r="BL91" s="65">
        <v>1367.2895349999999</v>
      </c>
      <c r="BM91" s="65">
        <v>1367.2895349999999</v>
      </c>
      <c r="BN91" s="65">
        <v>1367.2895349999999</v>
      </c>
      <c r="BO91" s="65">
        <v>1367.2895349999999</v>
      </c>
      <c r="BP91" s="65">
        <v>1367.2895349999999</v>
      </c>
      <c r="BQ91" s="65">
        <v>1367.2895349999999</v>
      </c>
      <c r="BS91" s="65">
        <v>1367.2895349999999</v>
      </c>
      <c r="BT91" s="65">
        <v>1739.450589</v>
      </c>
      <c r="BV91" s="65">
        <v>532.69732290000002</v>
      </c>
      <c r="BW91" s="65">
        <v>1739.450589</v>
      </c>
      <c r="BX91" s="65">
        <v>1739.450589</v>
      </c>
      <c r="BY91" s="65">
        <v>1739.450589</v>
      </c>
      <c r="BZ91" s="65">
        <v>1739.450589</v>
      </c>
      <c r="CA91" s="65">
        <v>1739.450589</v>
      </c>
      <c r="CB91" s="65">
        <v>1739.450589</v>
      </c>
      <c r="CC91" s="65">
        <v>1739.450589</v>
      </c>
      <c r="CD91" s="65">
        <v>1739.450589</v>
      </c>
      <c r="CE91" s="65">
        <v>1739.450589</v>
      </c>
      <c r="CF91" s="65">
        <v>1739.450589</v>
      </c>
      <c r="CG91" s="65">
        <v>1739.450589</v>
      </c>
      <c r="CI91" s="65">
        <v>1739.450589</v>
      </c>
      <c r="CJ91" s="65">
        <v>1739.450589</v>
      </c>
      <c r="CK91" s="65">
        <v>1739.450589</v>
      </c>
      <c r="CL91" s="65">
        <v>1739.450589</v>
      </c>
      <c r="CM91" s="65">
        <v>1739.450589</v>
      </c>
      <c r="CN91" s="65">
        <v>1739.450589</v>
      </c>
      <c r="CO91" s="65">
        <v>1739.450589</v>
      </c>
      <c r="CP91" s="65">
        <v>1739.450589</v>
      </c>
      <c r="CQ91" s="65">
        <v>1739.450589</v>
      </c>
      <c r="CR91" s="65">
        <v>1739.450589</v>
      </c>
      <c r="CS91" s="65">
        <v>1739.450589</v>
      </c>
      <c r="CT91" s="65">
        <v>1739.450589</v>
      </c>
      <c r="CU91" s="65">
        <v>1739.450589</v>
      </c>
      <c r="CV91" s="65">
        <v>1739.450589</v>
      </c>
      <c r="CW91" s="65">
        <v>1739.450589</v>
      </c>
      <c r="CX91" s="65">
        <v>1739.450589</v>
      </c>
      <c r="CY91" s="65">
        <v>1739.450589</v>
      </c>
      <c r="CZ91" s="65">
        <v>1739.450589</v>
      </c>
      <c r="DA91" s="65">
        <v>1739.450589</v>
      </c>
      <c r="DB91" s="65">
        <v>1739.450589</v>
      </c>
      <c r="DC91" s="65">
        <v>1739.450589</v>
      </c>
      <c r="DD91" s="65">
        <v>1739.450589</v>
      </c>
      <c r="DE91" s="65">
        <v>1739.450589</v>
      </c>
      <c r="DF91" s="65">
        <v>1739.450589</v>
      </c>
      <c r="DG91" s="65">
        <v>1739.450589</v>
      </c>
      <c r="DH91" s="65">
        <v>1739.450589</v>
      </c>
      <c r="DI91" s="65">
        <v>1739.450589</v>
      </c>
      <c r="DJ91" s="65">
        <v>1739.450589</v>
      </c>
      <c r="DK91" s="65">
        <v>1739.450589</v>
      </c>
      <c r="DL91" s="65">
        <v>1739.450589</v>
      </c>
      <c r="DM91" s="65">
        <v>1739.450589</v>
      </c>
      <c r="DN91" s="65">
        <v>1739.450589</v>
      </c>
      <c r="DO91" s="65">
        <v>1739.450589</v>
      </c>
      <c r="DP91" s="65">
        <v>1739.450589</v>
      </c>
      <c r="DQ91" s="65">
        <v>1739.450589</v>
      </c>
      <c r="DR91" s="65">
        <v>1739.450589</v>
      </c>
      <c r="DS91" s="65">
        <v>1739.450589</v>
      </c>
      <c r="DT91" s="65">
        <v>1739.450589</v>
      </c>
      <c r="DU91" s="65">
        <v>1739.450589</v>
      </c>
      <c r="DV91" s="65">
        <v>1739.450589</v>
      </c>
      <c r="DW91" s="65">
        <v>1739.450589</v>
      </c>
      <c r="DX91" s="65">
        <v>1739.450589</v>
      </c>
      <c r="DY91" s="65">
        <v>1739.450589</v>
      </c>
      <c r="DZ91" s="65">
        <v>1739.450589</v>
      </c>
      <c r="EA91" s="65">
        <v>1739.450589</v>
      </c>
      <c r="EB91" s="65">
        <v>1739.450589</v>
      </c>
      <c r="EC91" s="65">
        <v>1739.450589</v>
      </c>
      <c r="ED91" s="65">
        <v>1739.450589</v>
      </c>
      <c r="EE91" s="65">
        <v>1739.450589</v>
      </c>
      <c r="EF91" s="65">
        <v>1739.450589</v>
      </c>
      <c r="EG91" s="65">
        <v>1739.450589</v>
      </c>
      <c r="EH91" s="65">
        <v>1739.450589</v>
      </c>
      <c r="EI91" s="65">
        <v>1739.450589</v>
      </c>
      <c r="EJ91" s="65">
        <v>1739.450589</v>
      </c>
      <c r="EK91" s="65">
        <v>1739.450589</v>
      </c>
      <c r="EL91" s="65">
        <v>1739.450589</v>
      </c>
      <c r="EM91" s="65">
        <v>1739.450589</v>
      </c>
      <c r="EN91" s="65">
        <v>1739.450589</v>
      </c>
      <c r="EO91" s="65">
        <v>1739.450589</v>
      </c>
      <c r="EP91" s="65">
        <v>1739.450589</v>
      </c>
      <c r="EQ91" s="65">
        <v>1739.450589</v>
      </c>
      <c r="ER91" s="65">
        <v>1739.450589</v>
      </c>
      <c r="ES91" s="65">
        <v>1739.450589</v>
      </c>
      <c r="ET91" s="65">
        <v>1739.450589</v>
      </c>
      <c r="EU91" s="65">
        <v>1739.450589</v>
      </c>
      <c r="EV91" s="65">
        <v>1739.450589</v>
      </c>
      <c r="EW91" s="65">
        <v>1739.450589</v>
      </c>
      <c r="EX91" s="65">
        <v>1739.450589</v>
      </c>
      <c r="EY91" s="65">
        <v>1739.450589</v>
      </c>
      <c r="EZ91" s="65">
        <v>1739.450589</v>
      </c>
      <c r="FA91" s="65">
        <v>1739.450589</v>
      </c>
      <c r="FB91" s="65">
        <v>1739.450589</v>
      </c>
      <c r="FC91" s="65">
        <v>1739.450589</v>
      </c>
    </row>
    <row r="92" spans="2:159" x14ac:dyDescent="0.2">
      <c r="B92" s="65" t="s">
        <v>673</v>
      </c>
      <c r="C92" s="65" t="s">
        <v>38</v>
      </c>
    </row>
    <row r="93" spans="2:159" x14ac:dyDescent="0.2">
      <c r="B93" s="65" t="s">
        <v>673</v>
      </c>
      <c r="C93" s="65" t="s">
        <v>39</v>
      </c>
    </row>
    <row r="94" spans="2:159" x14ac:dyDescent="0.2">
      <c r="B94" s="65" t="s">
        <v>673</v>
      </c>
      <c r="C94" s="65" t="s">
        <v>40</v>
      </c>
    </row>
    <row r="95" spans="2:159" x14ac:dyDescent="0.2">
      <c r="B95" s="65" t="s">
        <v>673</v>
      </c>
      <c r="C95" s="65" t="s">
        <v>41</v>
      </c>
    </row>
    <row r="96" spans="2:159" x14ac:dyDescent="0.2">
      <c r="B96" s="65" t="s">
        <v>673</v>
      </c>
      <c r="C96" s="65" t="s">
        <v>42</v>
      </c>
    </row>
    <row r="97" spans="2:159" x14ac:dyDescent="0.2">
      <c r="B97" s="65" t="s">
        <v>673</v>
      </c>
      <c r="C97" s="65" t="s">
        <v>43</v>
      </c>
    </row>
    <row r="98" spans="2:159" x14ac:dyDescent="0.2">
      <c r="B98" s="65" t="s">
        <v>673</v>
      </c>
      <c r="C98" s="65" t="s">
        <v>44</v>
      </c>
    </row>
    <row r="99" spans="2:159" x14ac:dyDescent="0.2">
      <c r="B99" s="65" t="s">
        <v>673</v>
      </c>
      <c r="C99" s="65" t="s">
        <v>45</v>
      </c>
    </row>
    <row r="100" spans="2:159" x14ac:dyDescent="0.2">
      <c r="B100" s="65" t="s">
        <v>673</v>
      </c>
      <c r="C100" s="65" t="s">
        <v>46</v>
      </c>
    </row>
    <row r="101" spans="2:159" x14ac:dyDescent="0.2">
      <c r="B101" s="65" t="s">
        <v>673</v>
      </c>
      <c r="C101" s="65" t="s">
        <v>15</v>
      </c>
      <c r="D101" s="65">
        <v>0</v>
      </c>
      <c r="E101" s="65">
        <v>0</v>
      </c>
      <c r="F101" s="65">
        <v>0</v>
      </c>
      <c r="G101" s="65">
        <v>0</v>
      </c>
      <c r="H101" s="65">
        <v>0</v>
      </c>
      <c r="I101" s="65">
        <v>0</v>
      </c>
      <c r="J101" s="65">
        <v>0</v>
      </c>
      <c r="K101" s="65">
        <v>0</v>
      </c>
      <c r="L101" s="65">
        <v>0</v>
      </c>
      <c r="M101" s="65">
        <v>0</v>
      </c>
      <c r="N101" s="65">
        <v>0</v>
      </c>
      <c r="O101" s="65">
        <v>0</v>
      </c>
      <c r="P101" s="65">
        <v>0</v>
      </c>
      <c r="Q101" s="65">
        <v>0</v>
      </c>
      <c r="R101" s="65">
        <v>0</v>
      </c>
      <c r="S101" s="65">
        <v>0</v>
      </c>
      <c r="T101" s="65">
        <v>0</v>
      </c>
      <c r="U101" s="65">
        <v>0</v>
      </c>
      <c r="V101" s="65">
        <v>0</v>
      </c>
      <c r="W101" s="65">
        <v>0</v>
      </c>
      <c r="X101" s="65">
        <v>0</v>
      </c>
      <c r="Y101" s="65">
        <v>0</v>
      </c>
      <c r="Z101" s="65">
        <v>0</v>
      </c>
      <c r="AA101" s="65">
        <v>0</v>
      </c>
      <c r="AB101" s="65">
        <v>0</v>
      </c>
      <c r="AC101" s="65">
        <v>0</v>
      </c>
      <c r="AD101" s="65">
        <v>0</v>
      </c>
      <c r="AE101" s="65">
        <v>0</v>
      </c>
      <c r="AF101" s="65">
        <v>0</v>
      </c>
      <c r="AG101" s="65">
        <v>0</v>
      </c>
      <c r="AH101" s="65">
        <v>0</v>
      </c>
      <c r="AI101" s="65">
        <v>0</v>
      </c>
      <c r="AJ101" s="65">
        <v>0</v>
      </c>
      <c r="AK101" s="65">
        <v>0</v>
      </c>
      <c r="AL101" s="65">
        <v>0</v>
      </c>
      <c r="AM101" s="65">
        <v>0</v>
      </c>
      <c r="AN101" s="65">
        <v>0</v>
      </c>
      <c r="AO101" s="65">
        <v>0</v>
      </c>
      <c r="AP101" s="65">
        <v>0</v>
      </c>
      <c r="AQ101" s="65">
        <v>0</v>
      </c>
      <c r="AR101" s="65">
        <v>0</v>
      </c>
      <c r="AS101" s="65">
        <v>0</v>
      </c>
      <c r="AT101" s="65">
        <v>0</v>
      </c>
      <c r="AU101" s="65">
        <v>0</v>
      </c>
      <c r="AV101" s="65">
        <v>0</v>
      </c>
      <c r="AW101" s="65">
        <v>0</v>
      </c>
      <c r="AX101" s="65">
        <v>0</v>
      </c>
      <c r="AY101" s="65">
        <v>0</v>
      </c>
      <c r="AZ101" s="65">
        <v>993.78026799999998</v>
      </c>
      <c r="BA101" s="65">
        <v>993.78026799999998</v>
      </c>
      <c r="BB101" s="65">
        <v>993.78026799999998</v>
      </c>
      <c r="BC101" s="65">
        <v>993.78026799999998</v>
      </c>
      <c r="BD101" s="65">
        <v>5303.2053960000003</v>
      </c>
      <c r="BE101" s="65">
        <v>5303.2053960000003</v>
      </c>
      <c r="BF101" s="65">
        <v>5303.2053960000003</v>
      </c>
      <c r="BG101" s="65">
        <v>5303.2053960000003</v>
      </c>
      <c r="BH101" s="65">
        <v>6661.3637799999997</v>
      </c>
      <c r="BI101" s="65">
        <v>5889.7194149999996</v>
      </c>
      <c r="BJ101" s="65">
        <v>6661.3637799999997</v>
      </c>
      <c r="BK101" s="65">
        <v>6661.3637799999997</v>
      </c>
      <c r="BL101" s="65">
        <v>10823.939539999999</v>
      </c>
      <c r="BM101" s="65">
        <v>10823.939539999999</v>
      </c>
      <c r="BN101" s="65">
        <v>10823.939539999999</v>
      </c>
      <c r="BO101" s="65">
        <v>10823.939539999999</v>
      </c>
      <c r="BP101" s="65">
        <v>11336.816269999999</v>
      </c>
      <c r="BQ101" s="65">
        <v>11336.816269999999</v>
      </c>
      <c r="BR101" s="65">
        <v>9969.5267349999995</v>
      </c>
      <c r="BS101" s="65">
        <v>11336.816269999999</v>
      </c>
      <c r="BT101" s="65">
        <v>11708.97732</v>
      </c>
      <c r="BU101" s="65">
        <v>9969.5267349999995</v>
      </c>
      <c r="BV101" s="65">
        <v>10502.22406</v>
      </c>
      <c r="BW101" s="65">
        <v>11708.97732</v>
      </c>
      <c r="BX101" s="65">
        <v>11708.97732</v>
      </c>
      <c r="BY101" s="65">
        <v>11708.97732</v>
      </c>
      <c r="BZ101" s="65">
        <v>11708.97732</v>
      </c>
      <c r="CA101" s="65">
        <v>11708.97732</v>
      </c>
      <c r="CB101" s="65">
        <v>11708.97732</v>
      </c>
      <c r="CC101" s="65">
        <v>11708.97732</v>
      </c>
      <c r="CD101" s="65">
        <v>11708.97732</v>
      </c>
      <c r="CE101" s="65">
        <v>11708.97732</v>
      </c>
      <c r="CF101" s="65">
        <v>11708.97732</v>
      </c>
      <c r="CG101" s="65">
        <v>11708.97732</v>
      </c>
      <c r="CH101" s="65">
        <v>9969.5267349999995</v>
      </c>
      <c r="CI101" s="65">
        <v>11708.97732</v>
      </c>
      <c r="CJ101" s="65">
        <v>11708.97732</v>
      </c>
      <c r="CK101" s="65">
        <v>11708.97732</v>
      </c>
      <c r="CL101" s="65">
        <v>11708.97732</v>
      </c>
      <c r="CM101" s="65">
        <v>11708.97732</v>
      </c>
      <c r="CN101" s="65">
        <v>11708.97732</v>
      </c>
      <c r="CO101" s="65">
        <v>11708.97732</v>
      </c>
      <c r="CP101" s="65">
        <v>11708.97732</v>
      </c>
      <c r="CQ101" s="65">
        <v>11708.97732</v>
      </c>
      <c r="CR101" s="65">
        <v>11708.97732</v>
      </c>
      <c r="CS101" s="65">
        <v>11708.97732</v>
      </c>
      <c r="CT101" s="65">
        <v>11708.97732</v>
      </c>
      <c r="CU101" s="65">
        <v>11708.97732</v>
      </c>
      <c r="CV101" s="65">
        <v>11708.97732</v>
      </c>
      <c r="CW101" s="65">
        <v>11708.97732</v>
      </c>
      <c r="CX101" s="65">
        <v>11708.97732</v>
      </c>
      <c r="CY101" s="65">
        <v>11708.97732</v>
      </c>
      <c r="CZ101" s="65">
        <v>11708.97732</v>
      </c>
      <c r="DA101" s="65">
        <v>11708.97732</v>
      </c>
      <c r="DB101" s="65">
        <v>11708.97732</v>
      </c>
      <c r="DC101" s="65">
        <v>11708.97732</v>
      </c>
      <c r="DD101" s="65">
        <v>11708.97732</v>
      </c>
      <c r="DE101" s="65">
        <v>11708.97732</v>
      </c>
      <c r="DF101" s="65">
        <v>11708.97732</v>
      </c>
      <c r="DG101" s="65">
        <v>11708.97732</v>
      </c>
      <c r="DH101" s="65">
        <v>11708.97732</v>
      </c>
      <c r="DI101" s="65">
        <v>11708.97732</v>
      </c>
      <c r="DJ101" s="65">
        <v>11708.97732</v>
      </c>
      <c r="DK101" s="65">
        <v>11708.97732</v>
      </c>
      <c r="DL101" s="65">
        <v>11708.97732</v>
      </c>
      <c r="DM101" s="65">
        <v>11708.97732</v>
      </c>
      <c r="DN101" s="65">
        <v>11708.97732</v>
      </c>
      <c r="DO101" s="65">
        <v>11708.97732</v>
      </c>
      <c r="DP101" s="65">
        <v>11708.97732</v>
      </c>
      <c r="DQ101" s="65">
        <v>11708.97732</v>
      </c>
      <c r="DR101" s="65">
        <v>11708.97732</v>
      </c>
      <c r="DS101" s="65">
        <v>11708.97732</v>
      </c>
      <c r="DT101" s="65">
        <v>11708.97732</v>
      </c>
      <c r="DU101" s="65">
        <v>11708.97732</v>
      </c>
      <c r="DV101" s="65">
        <v>11708.97732</v>
      </c>
      <c r="DW101" s="65">
        <v>11708.97732</v>
      </c>
      <c r="DX101" s="65">
        <v>11708.97732</v>
      </c>
      <c r="DY101" s="65">
        <v>11708.97732</v>
      </c>
      <c r="DZ101" s="65">
        <v>11708.97732</v>
      </c>
      <c r="EA101" s="65">
        <v>11708.97732</v>
      </c>
      <c r="EB101" s="65">
        <v>11708.97732</v>
      </c>
      <c r="EC101" s="65">
        <v>11708.97732</v>
      </c>
      <c r="ED101" s="65">
        <v>11708.97732</v>
      </c>
      <c r="EE101" s="65">
        <v>11708.97732</v>
      </c>
      <c r="EF101" s="65">
        <v>11708.97732</v>
      </c>
      <c r="EG101" s="65">
        <v>11708.97732</v>
      </c>
      <c r="EH101" s="65">
        <v>11708.97732</v>
      </c>
      <c r="EI101" s="65">
        <v>11708.97732</v>
      </c>
      <c r="EJ101" s="65">
        <v>11708.97732</v>
      </c>
      <c r="EK101" s="65">
        <v>11708.97732</v>
      </c>
      <c r="EL101" s="65">
        <v>11708.97732</v>
      </c>
      <c r="EM101" s="65">
        <v>11708.97732</v>
      </c>
      <c r="EN101" s="65">
        <v>11708.97732</v>
      </c>
      <c r="EO101" s="65">
        <v>11708.97732</v>
      </c>
      <c r="EP101" s="65">
        <v>11708.97732</v>
      </c>
      <c r="EQ101" s="65">
        <v>11708.97732</v>
      </c>
      <c r="ER101" s="65">
        <v>11708.97732</v>
      </c>
      <c r="ES101" s="65">
        <v>11708.97732</v>
      </c>
      <c r="ET101" s="65">
        <v>11708.97732</v>
      </c>
      <c r="EU101" s="65">
        <v>11708.97732</v>
      </c>
      <c r="EV101" s="65">
        <v>11708.97732</v>
      </c>
      <c r="EW101" s="65">
        <v>11708.97732</v>
      </c>
      <c r="EX101" s="65">
        <v>11708.97732</v>
      </c>
      <c r="EY101" s="65">
        <v>11708.97732</v>
      </c>
      <c r="EZ101" s="65">
        <v>11708.97732</v>
      </c>
      <c r="FA101" s="65">
        <v>11708.97732</v>
      </c>
      <c r="FB101" s="65">
        <v>11708.97732</v>
      </c>
      <c r="FC101" s="65">
        <v>11708.97732</v>
      </c>
    </row>
    <row r="102" spans="2:159" x14ac:dyDescent="0.2">
      <c r="B102" s="65" t="s">
        <v>763</v>
      </c>
      <c r="C102" s="65" t="s">
        <v>36</v>
      </c>
      <c r="D102" s="65">
        <v>3412.4135700000002</v>
      </c>
      <c r="E102" s="65">
        <v>3207.7597139999998</v>
      </c>
      <c r="F102" s="65">
        <v>3412.4135700000002</v>
      </c>
      <c r="G102" s="65">
        <v>3412.4135700000002</v>
      </c>
      <c r="H102" s="65">
        <v>3412.4135700000002</v>
      </c>
      <c r="I102" s="65">
        <v>3412.4135700000002</v>
      </c>
      <c r="J102" s="65">
        <v>2870.3650910000001</v>
      </c>
      <c r="K102" s="65">
        <v>3412.4135700000002</v>
      </c>
      <c r="L102" s="65">
        <v>3412.4135700000002</v>
      </c>
      <c r="M102" s="65">
        <v>3412.4135700000002</v>
      </c>
      <c r="N102" s="65">
        <v>3412.4135700000002</v>
      </c>
      <c r="O102" s="65">
        <v>3412.4135700000002</v>
      </c>
      <c r="P102" s="65">
        <v>3412.4135700000002</v>
      </c>
      <c r="Q102" s="65">
        <v>3412.4135700000002</v>
      </c>
      <c r="R102" s="65">
        <v>3412.4135700000002</v>
      </c>
      <c r="S102" s="65">
        <v>3412.4135700000002</v>
      </c>
      <c r="T102" s="65">
        <v>3412.4135700000002</v>
      </c>
      <c r="U102" s="65">
        <v>3412.4135700000002</v>
      </c>
      <c r="V102" s="65">
        <v>3412.4135700000002</v>
      </c>
      <c r="W102" s="65">
        <v>3412.4135700000002</v>
      </c>
      <c r="X102" s="65">
        <v>3412.4135700000002</v>
      </c>
      <c r="Y102" s="65">
        <v>3412.4135700000002</v>
      </c>
      <c r="Z102" s="65">
        <v>3412.4135700000002</v>
      </c>
      <c r="AA102" s="65">
        <v>3412.4135700000002</v>
      </c>
      <c r="AB102" s="65">
        <v>3412.4135700000002</v>
      </c>
      <c r="AC102" s="65">
        <v>2368.205164</v>
      </c>
      <c r="AD102" s="65">
        <v>1417.4174539999999</v>
      </c>
      <c r="AE102" s="65">
        <v>3412.4135700000002</v>
      </c>
      <c r="AF102" s="65">
        <v>3412.4135700000002</v>
      </c>
      <c r="AG102" s="65">
        <v>2081.0265340000001</v>
      </c>
      <c r="AH102" s="65">
        <v>3412.4135700000002</v>
      </c>
      <c r="AI102" s="65">
        <v>3336.1999689999998</v>
      </c>
      <c r="AJ102" s="65">
        <v>3412.4135700000002</v>
      </c>
      <c r="AK102" s="65">
        <v>3412.4135700000002</v>
      </c>
      <c r="AL102" s="65">
        <v>3412.4135700000002</v>
      </c>
      <c r="AM102" s="65">
        <v>3412.4135700000002</v>
      </c>
      <c r="AN102" s="65">
        <v>3412.4135700000002</v>
      </c>
      <c r="AO102" s="65">
        <v>3412.4135700000002</v>
      </c>
      <c r="AP102" s="65">
        <v>3412.4135700000002</v>
      </c>
      <c r="AQ102" s="65">
        <v>3412.4135700000002</v>
      </c>
      <c r="AR102" s="65">
        <v>3412.4135700000002</v>
      </c>
      <c r="AS102" s="65">
        <v>3412.4135700000002</v>
      </c>
      <c r="AT102" s="65">
        <v>3412.4135700000002</v>
      </c>
      <c r="AU102" s="65">
        <v>3412.4135700000002</v>
      </c>
      <c r="AV102" s="65">
        <v>3329.888798</v>
      </c>
      <c r="AW102" s="65">
        <v>3329.888798</v>
      </c>
      <c r="AX102" s="65">
        <v>3329.888798</v>
      </c>
      <c r="AY102" s="65">
        <v>3329.888798</v>
      </c>
      <c r="AZ102" s="65">
        <v>2998.2737520000001</v>
      </c>
      <c r="BA102" s="65">
        <v>2998.2737520000001</v>
      </c>
      <c r="BB102" s="65">
        <v>2998.2737520000001</v>
      </c>
      <c r="BC102" s="65">
        <v>2998.2737520000001</v>
      </c>
      <c r="BD102" s="65">
        <v>891.00225499999999</v>
      </c>
      <c r="BE102" s="65">
        <v>891.00225499999999</v>
      </c>
      <c r="BF102" s="65">
        <v>891.00225499999999</v>
      </c>
      <c r="BG102" s="65">
        <v>891.00225499999999</v>
      </c>
      <c r="BH102" s="65">
        <v>697.7180568</v>
      </c>
      <c r="BI102" s="65">
        <v>697.7180568</v>
      </c>
      <c r="BJ102" s="65">
        <v>697.7180568</v>
      </c>
      <c r="BK102" s="65">
        <v>697.7180568</v>
      </c>
      <c r="BL102" s="65">
        <v>697.7180568</v>
      </c>
      <c r="BM102" s="65">
        <v>697.7180568</v>
      </c>
      <c r="BN102" s="65">
        <v>697.7180568</v>
      </c>
      <c r="BO102" s="65">
        <v>697.7180568</v>
      </c>
      <c r="BP102" s="65">
        <v>697.7180568</v>
      </c>
      <c r="BQ102" s="65">
        <v>697.7180568</v>
      </c>
      <c r="BR102" s="65">
        <v>697.7180568</v>
      </c>
      <c r="BS102" s="65">
        <v>697.7180568</v>
      </c>
      <c r="BT102" s="65">
        <v>697.7180568</v>
      </c>
      <c r="BU102" s="65">
        <v>697.7180568</v>
      </c>
      <c r="BV102" s="65">
        <v>697.7180568</v>
      </c>
      <c r="BW102" s="65">
        <v>697.7180568</v>
      </c>
      <c r="BX102" s="65">
        <v>697.7180568</v>
      </c>
      <c r="BY102" s="65">
        <v>697.7180568</v>
      </c>
      <c r="BZ102" s="65">
        <v>697.7180568</v>
      </c>
      <c r="CA102" s="65">
        <v>697.7180568</v>
      </c>
      <c r="CB102" s="65">
        <v>502.15992679999999</v>
      </c>
      <c r="CC102" s="65">
        <v>502.15992679999999</v>
      </c>
      <c r="CD102" s="65">
        <v>502.15992679999999</v>
      </c>
      <c r="CE102" s="65">
        <v>502.15992679999999</v>
      </c>
      <c r="CF102" s="65">
        <v>502.15992679999999</v>
      </c>
      <c r="CG102" s="65">
        <v>502.15992679999999</v>
      </c>
      <c r="CH102" s="65">
        <v>502.15992679999999</v>
      </c>
      <c r="CI102" s="65">
        <v>502.15992679999999</v>
      </c>
      <c r="CJ102" s="65">
        <v>502.15992679999999</v>
      </c>
      <c r="CK102" s="65">
        <v>502.15992679999999</v>
      </c>
      <c r="CL102" s="65">
        <v>502.15992679999999</v>
      </c>
      <c r="CM102" s="65">
        <v>502.15992679999999</v>
      </c>
    </row>
    <row r="103" spans="2:159" x14ac:dyDescent="0.2">
      <c r="B103" s="65" t="s">
        <v>763</v>
      </c>
      <c r="C103" s="65" t="s">
        <v>37</v>
      </c>
      <c r="D103" s="65">
        <v>235.5414298</v>
      </c>
      <c r="F103" s="65">
        <v>235.5414298</v>
      </c>
      <c r="G103" s="65">
        <v>235.5414298</v>
      </c>
      <c r="H103" s="65">
        <v>235.5414298</v>
      </c>
      <c r="J103" s="65">
        <v>235.5414298</v>
      </c>
      <c r="K103" s="65">
        <v>235.5414298</v>
      </c>
      <c r="L103" s="65">
        <v>235.5414298</v>
      </c>
      <c r="N103" s="65">
        <v>235.5414298</v>
      </c>
      <c r="O103" s="65">
        <v>235.5414298</v>
      </c>
      <c r="P103" s="65">
        <v>235.5414298</v>
      </c>
      <c r="R103" s="65">
        <v>235.5414298</v>
      </c>
      <c r="S103" s="65">
        <v>235.5414298</v>
      </c>
      <c r="T103" s="65">
        <v>235.5414298</v>
      </c>
      <c r="V103" s="65">
        <v>235.5414298</v>
      </c>
      <c r="W103" s="65">
        <v>235.5414298</v>
      </c>
      <c r="X103" s="65">
        <v>235.5414298</v>
      </c>
      <c r="Y103" s="65">
        <v>235.5414298</v>
      </c>
      <c r="Z103" s="65">
        <v>235.5414298</v>
      </c>
      <c r="AA103" s="65">
        <v>235.5414298</v>
      </c>
      <c r="AF103" s="65">
        <v>235.5414298</v>
      </c>
      <c r="AI103" s="65">
        <v>235.5414298</v>
      </c>
      <c r="AJ103" s="65">
        <v>235.5414298</v>
      </c>
      <c r="AM103" s="65">
        <v>235.5414298</v>
      </c>
      <c r="AN103" s="65">
        <v>235.5414298</v>
      </c>
      <c r="AP103" s="65">
        <v>235.5414298</v>
      </c>
      <c r="AQ103" s="65">
        <v>235.5414298</v>
      </c>
    </row>
    <row r="104" spans="2:159" x14ac:dyDescent="0.2">
      <c r="B104" s="65" t="s">
        <v>763</v>
      </c>
      <c r="C104" s="65" t="s">
        <v>38</v>
      </c>
      <c r="D104" s="65">
        <v>834.15396139999996</v>
      </c>
      <c r="E104" s="65">
        <v>1121.1430969999999</v>
      </c>
      <c r="F104" s="65">
        <v>1338.966809</v>
      </c>
      <c r="G104" s="65">
        <v>1293.5829209999999</v>
      </c>
      <c r="H104" s="65">
        <v>1338.966809</v>
      </c>
      <c r="I104" s="65">
        <v>853.38763410000001</v>
      </c>
      <c r="J104" s="65">
        <v>1469.7178839999999</v>
      </c>
      <c r="K104" s="65">
        <v>964.90503669999998</v>
      </c>
      <c r="L104" s="65">
        <v>485.57917450000002</v>
      </c>
      <c r="M104" s="65">
        <v>834.15396139999996</v>
      </c>
      <c r="N104" s="65">
        <v>1469.7178839999999</v>
      </c>
      <c r="O104" s="65">
        <v>1029.5225969999999</v>
      </c>
      <c r="P104" s="65">
        <v>1469.7178839999999</v>
      </c>
      <c r="Q104" s="65">
        <v>1121.1430969999999</v>
      </c>
      <c r="R104" s="65">
        <v>1160.273672</v>
      </c>
      <c r="S104" s="65">
        <v>440.19528680000002</v>
      </c>
      <c r="T104" s="65">
        <v>339.14402749999999</v>
      </c>
      <c r="U104" s="65">
        <v>1121.1430969999999</v>
      </c>
      <c r="V104" s="65">
        <v>945.00813389999996</v>
      </c>
      <c r="W104" s="65">
        <v>493.67215490000001</v>
      </c>
      <c r="X104" s="65">
        <v>1293.5829209999999</v>
      </c>
      <c r="Y104" s="65">
        <v>990.39202169999999</v>
      </c>
      <c r="Z104" s="65">
        <v>1469.7178839999999</v>
      </c>
      <c r="AA104" s="65">
        <v>1317.1447189999999</v>
      </c>
      <c r="AB104" s="65">
        <v>1496.2470880000001</v>
      </c>
      <c r="AC104" s="65">
        <v>1160.273672</v>
      </c>
      <c r="AD104" s="65">
        <v>1160.273672</v>
      </c>
      <c r="AE104" s="65">
        <v>1496.2470880000001</v>
      </c>
      <c r="AF104" s="65">
        <v>1496.2470880000001</v>
      </c>
      <c r="AG104" s="65">
        <v>1496.2470880000001</v>
      </c>
      <c r="AH104" s="65">
        <v>1496.2470880000001</v>
      </c>
      <c r="AI104" s="65">
        <v>1189.3610490000001</v>
      </c>
      <c r="AJ104" s="65">
        <v>2640.9822260000001</v>
      </c>
      <c r="AK104" s="65">
        <v>2640.9822260000001</v>
      </c>
      <c r="AL104" s="65">
        <v>1493.3099259999999</v>
      </c>
      <c r="AM104" s="65">
        <v>2024.651977</v>
      </c>
      <c r="AN104" s="65">
        <v>2640.9822260000001</v>
      </c>
      <c r="AO104" s="65">
        <v>2640.9822260000001</v>
      </c>
      <c r="AP104" s="65">
        <v>2640.9822260000001</v>
      </c>
      <c r="AQ104" s="65">
        <v>2640.9822260000001</v>
      </c>
      <c r="AR104" s="65">
        <v>1780.2990609999999</v>
      </c>
      <c r="AS104" s="65">
        <v>2116.2724760000001</v>
      </c>
      <c r="AT104" s="65">
        <v>1780.2990609999999</v>
      </c>
      <c r="AU104" s="65">
        <v>2116.2724760000001</v>
      </c>
      <c r="AV104" s="65">
        <v>2116.2724760000001</v>
      </c>
      <c r="AW104" s="65">
        <v>2116.2724760000001</v>
      </c>
      <c r="AX104" s="65">
        <v>1780.2990609999999</v>
      </c>
      <c r="AY104" s="65">
        <v>1865.4809720000001</v>
      </c>
      <c r="AZ104" s="65">
        <v>1676.07719</v>
      </c>
      <c r="BA104" s="65">
        <v>1649.547986</v>
      </c>
      <c r="BB104" s="65">
        <v>1649.547986</v>
      </c>
      <c r="BC104" s="65">
        <v>1676.07719</v>
      </c>
      <c r="BD104" s="65">
        <v>1171.2643419999999</v>
      </c>
      <c r="BE104" s="65">
        <v>1171.2643419999999</v>
      </c>
      <c r="BF104" s="65">
        <v>1171.2643419999999</v>
      </c>
      <c r="BG104" s="65">
        <v>1171.2643419999999</v>
      </c>
      <c r="BH104" s="65">
        <v>1171.2643419999999</v>
      </c>
      <c r="BI104" s="65">
        <v>1144.7351389999999</v>
      </c>
      <c r="BJ104" s="65">
        <v>1144.7351389999999</v>
      </c>
      <c r="BK104" s="65">
        <v>1171.2643419999999</v>
      </c>
      <c r="BL104" s="65">
        <v>1171.2643419999999</v>
      </c>
      <c r="BM104" s="65">
        <v>1171.2643419999999</v>
      </c>
      <c r="BN104" s="65">
        <v>1144.7351389999999</v>
      </c>
      <c r="BO104" s="65">
        <v>1171.2643419999999</v>
      </c>
      <c r="BP104" s="65">
        <v>1171.2643419999999</v>
      </c>
      <c r="BQ104" s="65">
        <v>1171.2643419999999</v>
      </c>
      <c r="BR104" s="65">
        <v>1171.2643419999999</v>
      </c>
      <c r="BS104" s="65">
        <v>1171.2643419999999</v>
      </c>
      <c r="BT104" s="65">
        <v>1171.2643419999999</v>
      </c>
      <c r="BU104" s="65">
        <v>1171.2643419999999</v>
      </c>
      <c r="BV104" s="65">
        <v>1171.2643419999999</v>
      </c>
      <c r="BW104" s="65">
        <v>1171.2643419999999</v>
      </c>
      <c r="BX104" s="65">
        <v>1171.2643419999999</v>
      </c>
      <c r="BY104" s="65">
        <v>1171.2643419999999</v>
      </c>
      <c r="BZ104" s="65">
        <v>1171.2643419999999</v>
      </c>
      <c r="CA104" s="65">
        <v>1171.2643419999999</v>
      </c>
      <c r="CB104" s="65">
        <v>1171.2643419999999</v>
      </c>
      <c r="CC104" s="65">
        <v>1144.7351389999999</v>
      </c>
      <c r="CD104" s="65">
        <v>1144.7351389999999</v>
      </c>
      <c r="CE104" s="65">
        <v>1171.2643419999999</v>
      </c>
      <c r="CF104" s="65">
        <v>1171.2643419999999</v>
      </c>
      <c r="CG104" s="65">
        <v>1171.2643419999999</v>
      </c>
      <c r="CH104" s="65">
        <v>1144.7351389999999</v>
      </c>
      <c r="CI104" s="65">
        <v>1171.2643419999999</v>
      </c>
      <c r="CJ104" s="65">
        <v>1171.2643419999999</v>
      </c>
      <c r="CK104" s="65">
        <v>1171.2643419999999</v>
      </c>
      <c r="CL104" s="65">
        <v>1171.2643419999999</v>
      </c>
      <c r="CM104" s="65">
        <v>1171.2643419999999</v>
      </c>
      <c r="CN104" s="65">
        <v>1171.2643419999999</v>
      </c>
      <c r="CO104" s="65">
        <v>1171.2643419999999</v>
      </c>
      <c r="CP104" s="65">
        <v>1171.2643419999999</v>
      </c>
      <c r="CQ104" s="65">
        <v>1171.2643419999999</v>
      </c>
      <c r="CR104" s="65">
        <v>1171.2643419999999</v>
      </c>
      <c r="CS104" s="65">
        <v>1171.2643419999999</v>
      </c>
      <c r="CT104" s="65">
        <v>1171.2643419999999</v>
      </c>
      <c r="CU104" s="65">
        <v>1171.2643419999999</v>
      </c>
      <c r="CV104" s="65">
        <v>1171.2643419999999</v>
      </c>
      <c r="CW104" s="65">
        <v>1171.2643419999999</v>
      </c>
      <c r="CX104" s="65">
        <v>1171.2643419999999</v>
      </c>
      <c r="CY104" s="65">
        <v>1171.2643419999999</v>
      </c>
      <c r="CZ104" s="65">
        <v>1171.2643419999999</v>
      </c>
      <c r="DA104" s="65">
        <v>1171.2643419999999</v>
      </c>
      <c r="DB104" s="65">
        <v>1171.2643419999999</v>
      </c>
      <c r="DC104" s="65">
        <v>1171.2643419999999</v>
      </c>
      <c r="DD104" s="65">
        <v>1171.2643419999999</v>
      </c>
      <c r="DE104" s="65">
        <v>1171.2643419999999</v>
      </c>
      <c r="DF104" s="65">
        <v>1144.7351389999999</v>
      </c>
      <c r="DG104" s="65">
        <v>1171.2643419999999</v>
      </c>
      <c r="DH104" s="65">
        <v>1144.7351389999999</v>
      </c>
      <c r="DI104" s="65">
        <v>1144.7351389999999</v>
      </c>
      <c r="DJ104" s="65">
        <v>1144.7351389999999</v>
      </c>
      <c r="DK104" s="65">
        <v>1144.7351389999999</v>
      </c>
      <c r="DL104" s="65">
        <v>1144.7351389999999</v>
      </c>
      <c r="DM104" s="65">
        <v>1144.7351389999999</v>
      </c>
      <c r="DN104" s="65">
        <v>1144.7351389999999</v>
      </c>
      <c r="DO104" s="65">
        <v>1144.7351389999999</v>
      </c>
    </row>
    <row r="105" spans="2:159" x14ac:dyDescent="0.2">
      <c r="B105" s="65" t="s">
        <v>763</v>
      </c>
      <c r="C105" s="65" t="s">
        <v>39</v>
      </c>
      <c r="D105" s="65">
        <v>797.9801506</v>
      </c>
      <c r="E105" s="65">
        <v>62.292119739999997</v>
      </c>
      <c r="F105" s="65">
        <v>861.91487810000001</v>
      </c>
      <c r="G105" s="65">
        <v>623.90939490000005</v>
      </c>
      <c r="H105" s="65">
        <v>861.91487810000001</v>
      </c>
      <c r="I105" s="65">
        <v>488.70583060000001</v>
      </c>
      <c r="J105" s="65">
        <v>861.91487810000001</v>
      </c>
      <c r="K105" s="65">
        <v>861.91487810000001</v>
      </c>
      <c r="L105" s="65">
        <v>861.91487810000001</v>
      </c>
      <c r="M105" s="65">
        <v>488.70583060000001</v>
      </c>
      <c r="N105" s="65">
        <v>861.91487810000001</v>
      </c>
      <c r="O105" s="65">
        <v>861.91487810000001</v>
      </c>
      <c r="P105" s="65">
        <v>861.91487810000001</v>
      </c>
      <c r="Q105" s="65">
        <v>410.06843420000001</v>
      </c>
      <c r="R105" s="65">
        <v>861.91487810000001</v>
      </c>
      <c r="S105" s="65">
        <v>861.91487810000001</v>
      </c>
      <c r="T105" s="65">
        <v>1184.646418</v>
      </c>
      <c r="U105" s="65">
        <v>599.74118769999995</v>
      </c>
      <c r="W105" s="65">
        <v>1353.463123</v>
      </c>
      <c r="X105" s="65">
        <v>1300.1204749999999</v>
      </c>
      <c r="Y105" s="65">
        <v>641.96655220000002</v>
      </c>
      <c r="AA105" s="65">
        <v>1353.463123</v>
      </c>
      <c r="AC105" s="65">
        <v>491.54824530000002</v>
      </c>
      <c r="AD105" s="65">
        <v>1353.463123</v>
      </c>
      <c r="AE105" s="65">
        <v>1092.227709</v>
      </c>
      <c r="AG105" s="65">
        <v>491.54824530000002</v>
      </c>
      <c r="AI105" s="65">
        <v>1353.463123</v>
      </c>
      <c r="AJ105" s="65">
        <v>1358.674217</v>
      </c>
      <c r="AK105" s="65">
        <v>1184.623691</v>
      </c>
      <c r="AL105" s="65">
        <v>196.84280649999999</v>
      </c>
      <c r="AM105" s="65">
        <v>1189.834785</v>
      </c>
      <c r="AN105" s="65">
        <v>1358.674217</v>
      </c>
      <c r="AO105" s="65">
        <v>168.83943199999999</v>
      </c>
      <c r="AP105" s="65">
        <v>1337.4855170000001</v>
      </c>
      <c r="AQ105" s="65">
        <v>1358.674217</v>
      </c>
      <c r="AR105" s="65">
        <v>1358.674217</v>
      </c>
      <c r="AS105" s="65">
        <v>1358.674217</v>
      </c>
      <c r="AT105" s="65">
        <v>1358.674217</v>
      </c>
      <c r="AU105" s="65">
        <v>1358.674217</v>
      </c>
      <c r="AV105" s="65">
        <v>168.83943199999999</v>
      </c>
      <c r="AW105" s="65">
        <v>174.05052559999999</v>
      </c>
      <c r="AX105" s="65">
        <v>1358.674217</v>
      </c>
      <c r="AY105" s="65">
        <v>1358.674217</v>
      </c>
      <c r="AZ105" s="65">
        <v>1702.7958880000001</v>
      </c>
      <c r="BA105" s="65">
        <v>1702.7958880000001</v>
      </c>
      <c r="BB105" s="65">
        <v>1702.7958880000001</v>
      </c>
      <c r="BC105" s="65">
        <v>1702.7958880000001</v>
      </c>
      <c r="BD105" s="65">
        <v>1702.7958880000001</v>
      </c>
      <c r="BE105" s="65">
        <v>1702.7958880000001</v>
      </c>
      <c r="BF105" s="65">
        <v>1702.7958880000001</v>
      </c>
      <c r="BG105" s="65">
        <v>1702.7958880000001</v>
      </c>
      <c r="BH105" s="65">
        <v>1702.7958880000001</v>
      </c>
      <c r="BI105" s="65">
        <v>1702.7958880000001</v>
      </c>
      <c r="BJ105" s="65">
        <v>1702.7958880000001</v>
      </c>
      <c r="BK105" s="65">
        <v>1658.948165</v>
      </c>
      <c r="BL105" s="65">
        <v>1702.7958880000001</v>
      </c>
      <c r="BM105" s="65">
        <v>1702.7958880000001</v>
      </c>
      <c r="BN105" s="65">
        <v>1702.7958880000001</v>
      </c>
      <c r="BO105" s="65">
        <v>1702.7958880000001</v>
      </c>
      <c r="BP105" s="65">
        <v>1533.9564559999999</v>
      </c>
      <c r="BQ105" s="65">
        <v>1533.9564559999999</v>
      </c>
      <c r="BR105" s="65">
        <v>1533.9564559999999</v>
      </c>
      <c r="BS105" s="65">
        <v>1533.9564559999999</v>
      </c>
      <c r="BT105" s="65">
        <v>1533.9564559999999</v>
      </c>
      <c r="BU105" s="65">
        <v>1533.9564559999999</v>
      </c>
      <c r="BV105" s="65">
        <v>1533.9564559999999</v>
      </c>
      <c r="BW105" s="65">
        <v>1533.9564559999999</v>
      </c>
      <c r="BX105" s="65">
        <v>1533.9564559999999</v>
      </c>
      <c r="BY105" s="65">
        <v>1533.9564559999999</v>
      </c>
      <c r="BZ105" s="65">
        <v>1533.9564559999999</v>
      </c>
      <c r="CA105" s="65">
        <v>1533.9564559999999</v>
      </c>
      <c r="CB105" s="65">
        <v>840.8810095</v>
      </c>
      <c r="CC105" s="65">
        <v>840.8810095</v>
      </c>
      <c r="CD105" s="65">
        <v>840.8810095</v>
      </c>
      <c r="CE105" s="65">
        <v>840.8810095</v>
      </c>
      <c r="CF105" s="65">
        <v>840.8810095</v>
      </c>
      <c r="CG105" s="65">
        <v>840.8810095</v>
      </c>
      <c r="CH105" s="65">
        <v>840.8810095</v>
      </c>
      <c r="CI105" s="65">
        <v>840.8810095</v>
      </c>
      <c r="CJ105" s="65">
        <v>840.8810095</v>
      </c>
      <c r="CK105" s="65">
        <v>840.8810095</v>
      </c>
      <c r="CL105" s="65">
        <v>757.36932569999999</v>
      </c>
      <c r="CM105" s="65">
        <v>840.8810095</v>
      </c>
      <c r="CN105" s="65">
        <v>349.33276419999999</v>
      </c>
      <c r="CO105" s="65">
        <v>349.33276419999999</v>
      </c>
      <c r="CP105" s="65">
        <v>349.33276419999999</v>
      </c>
      <c r="CQ105" s="65">
        <v>349.33276419999999</v>
      </c>
      <c r="CR105" s="65">
        <v>349.33276419999999</v>
      </c>
      <c r="CS105" s="65">
        <v>349.33276419999999</v>
      </c>
      <c r="CU105" s="65">
        <v>349.33276419999999</v>
      </c>
      <c r="CV105" s="65">
        <v>349.33276419999999</v>
      </c>
      <c r="CW105" s="65">
        <v>349.33276419999999</v>
      </c>
      <c r="CX105" s="65">
        <v>349.33276419999999</v>
      </c>
      <c r="CY105" s="65">
        <v>349.33276419999999</v>
      </c>
      <c r="CZ105" s="65">
        <v>349.33276419999999</v>
      </c>
      <c r="DA105" s="65">
        <v>349.33276419999999</v>
      </c>
      <c r="DB105" s="65">
        <v>349.33276419999999</v>
      </c>
      <c r="DC105" s="65">
        <v>349.33276419999999</v>
      </c>
      <c r="DD105" s="65">
        <v>349.33276419999999</v>
      </c>
      <c r="DE105" s="65">
        <v>349.33276419999999</v>
      </c>
      <c r="DG105" s="65">
        <v>349.33276419999999</v>
      </c>
      <c r="DH105" s="65">
        <v>349.33276419999999</v>
      </c>
      <c r="DI105" s="65">
        <v>349.33276419999999</v>
      </c>
      <c r="DJ105" s="65">
        <v>349.33276419999999</v>
      </c>
      <c r="DK105" s="65">
        <v>349.33276419999999</v>
      </c>
      <c r="DL105" s="65">
        <v>349.33276419999999</v>
      </c>
      <c r="DM105" s="65">
        <v>349.33276419999999</v>
      </c>
      <c r="DN105" s="65">
        <v>349.33276419999999</v>
      </c>
      <c r="DO105" s="65">
        <v>349.33276419999999</v>
      </c>
      <c r="DP105" s="65">
        <v>344.12167060000002</v>
      </c>
      <c r="DQ105" s="65">
        <v>344.12167060000002</v>
      </c>
      <c r="DR105" s="65">
        <v>344.12167060000002</v>
      </c>
      <c r="DS105" s="65">
        <v>344.12167060000002</v>
      </c>
      <c r="DT105" s="65">
        <v>344.12167060000002</v>
      </c>
      <c r="DU105" s="65">
        <v>344.12167060000002</v>
      </c>
      <c r="DV105" s="65">
        <v>344.12167060000002</v>
      </c>
      <c r="DW105" s="65">
        <v>344.12167060000002</v>
      </c>
      <c r="DX105" s="65">
        <v>344.12167060000002</v>
      </c>
      <c r="DY105" s="65">
        <v>344.12167060000002</v>
      </c>
      <c r="DZ105" s="65">
        <v>344.12167060000002</v>
      </c>
      <c r="EA105" s="65">
        <v>344.12167060000002</v>
      </c>
      <c r="EB105" s="65">
        <v>344.12167060000002</v>
      </c>
      <c r="EC105" s="65">
        <v>344.12167060000002</v>
      </c>
      <c r="ED105" s="65">
        <v>344.12167060000002</v>
      </c>
      <c r="EE105" s="65">
        <v>344.12167060000002</v>
      </c>
    </row>
    <row r="106" spans="2:159" x14ac:dyDescent="0.2">
      <c r="B106" s="65" t="s">
        <v>763</v>
      </c>
      <c r="C106" s="65" t="s">
        <v>40</v>
      </c>
    </row>
    <row r="107" spans="2:159" x14ac:dyDescent="0.2">
      <c r="B107" s="65" t="s">
        <v>763</v>
      </c>
      <c r="C107" s="65" t="s">
        <v>41</v>
      </c>
    </row>
    <row r="108" spans="2:159" x14ac:dyDescent="0.2">
      <c r="B108" s="65" t="s">
        <v>763</v>
      </c>
      <c r="C108" s="65" t="s">
        <v>42</v>
      </c>
      <c r="F108" s="65">
        <v>366.3872523</v>
      </c>
      <c r="G108" s="65">
        <v>366.3872523</v>
      </c>
      <c r="H108" s="65">
        <v>366.3872523</v>
      </c>
      <c r="I108" s="65">
        <v>366.3872523</v>
      </c>
      <c r="J108" s="65">
        <v>366.3872523</v>
      </c>
      <c r="K108" s="65">
        <v>366.3872523</v>
      </c>
      <c r="L108" s="65">
        <v>366.3872523</v>
      </c>
      <c r="M108" s="65">
        <v>366.3872523</v>
      </c>
      <c r="N108" s="65">
        <v>366.3872523</v>
      </c>
      <c r="O108" s="65">
        <v>366.3872523</v>
      </c>
      <c r="P108" s="65">
        <v>366.3872523</v>
      </c>
      <c r="Q108" s="65">
        <v>366.3872523</v>
      </c>
      <c r="R108" s="65">
        <v>366.3872523</v>
      </c>
      <c r="S108" s="65">
        <v>366.3872523</v>
      </c>
      <c r="T108" s="65">
        <v>926.15344990000006</v>
      </c>
      <c r="U108" s="65">
        <v>926.15344990000006</v>
      </c>
      <c r="V108" s="65">
        <v>272.87308400000001</v>
      </c>
      <c r="W108" s="65">
        <v>926.15344990000006</v>
      </c>
      <c r="X108" s="65">
        <v>926.15344990000006</v>
      </c>
      <c r="Y108" s="65">
        <v>926.15344990000006</v>
      </c>
      <c r="Z108" s="65">
        <v>926.15344990000006</v>
      </c>
      <c r="AA108" s="65">
        <v>926.15344990000006</v>
      </c>
      <c r="AB108" s="65">
        <v>926.15344990000006</v>
      </c>
      <c r="AC108" s="65">
        <v>926.15344990000006</v>
      </c>
      <c r="AD108" s="65">
        <v>926.15344990000006</v>
      </c>
      <c r="AE108" s="65">
        <v>926.15344990000006</v>
      </c>
      <c r="AF108" s="65">
        <v>926.15344990000006</v>
      </c>
      <c r="AG108" s="65">
        <v>926.15344990000006</v>
      </c>
      <c r="AH108" s="65">
        <v>926.15344990000006</v>
      </c>
      <c r="AI108" s="65">
        <v>926.15344990000006</v>
      </c>
      <c r="AJ108" s="65">
        <v>926.15344990000006</v>
      </c>
      <c r="AK108" s="65">
        <v>926.15344990000006</v>
      </c>
      <c r="AL108" s="65">
        <v>926.15344990000006</v>
      </c>
      <c r="AM108" s="65">
        <v>854.61934710000003</v>
      </c>
      <c r="AN108" s="65">
        <v>926.15344990000006</v>
      </c>
      <c r="AO108" s="65">
        <v>926.15344990000006</v>
      </c>
      <c r="AP108" s="65">
        <v>926.15344990000006</v>
      </c>
      <c r="AQ108" s="65">
        <v>926.15344990000006</v>
      </c>
      <c r="AR108" s="65">
        <v>926.15344990000006</v>
      </c>
      <c r="AS108" s="65">
        <v>926.15344990000006</v>
      </c>
      <c r="AT108" s="65">
        <v>926.15344990000006</v>
      </c>
      <c r="AU108" s="65">
        <v>926.15344990000006</v>
      </c>
      <c r="AV108" s="65">
        <v>926.15344990000006</v>
      </c>
      <c r="AW108" s="65">
        <v>926.15344990000006</v>
      </c>
      <c r="AX108" s="65">
        <v>926.15344990000006</v>
      </c>
      <c r="AY108" s="65">
        <v>926.15344990000006</v>
      </c>
      <c r="AZ108" s="65">
        <v>926.15344990000006</v>
      </c>
      <c r="BA108" s="65">
        <v>926.15344990000006</v>
      </c>
      <c r="BB108" s="65">
        <v>926.15344990000006</v>
      </c>
      <c r="BC108" s="65">
        <v>926.15344990000006</v>
      </c>
      <c r="BD108" s="65">
        <v>926.15344990000006</v>
      </c>
      <c r="BE108" s="65">
        <v>926.15344990000006</v>
      </c>
      <c r="BF108" s="65">
        <v>926.15344990000006</v>
      </c>
      <c r="BG108" s="65">
        <v>926.15344990000006</v>
      </c>
      <c r="BH108" s="65">
        <v>926.15344990000006</v>
      </c>
      <c r="BI108" s="65">
        <v>926.15344990000006</v>
      </c>
      <c r="BJ108" s="65">
        <v>926.15344990000006</v>
      </c>
      <c r="BK108" s="65">
        <v>926.15344990000006</v>
      </c>
      <c r="BL108" s="65">
        <v>980.92970849999995</v>
      </c>
      <c r="BM108" s="65">
        <v>980.92970849999995</v>
      </c>
      <c r="BN108" s="65">
        <v>980.92970849999995</v>
      </c>
      <c r="BO108" s="65">
        <v>980.92970849999995</v>
      </c>
      <c r="BP108" s="65">
        <v>980.92970849999995</v>
      </c>
      <c r="BQ108" s="65">
        <v>980.92970849999995</v>
      </c>
      <c r="BR108" s="65">
        <v>980.92970849999995</v>
      </c>
      <c r="BS108" s="65">
        <v>980.92970849999995</v>
      </c>
      <c r="BT108" s="65">
        <v>980.92970849999995</v>
      </c>
      <c r="BU108" s="65">
        <v>980.92970849999995</v>
      </c>
      <c r="BV108" s="65">
        <v>980.92970849999995</v>
      </c>
      <c r="BW108" s="65">
        <v>980.92970849999995</v>
      </c>
      <c r="BX108" s="65">
        <v>980.92970849999995</v>
      </c>
      <c r="BY108" s="65">
        <v>980.92970849999995</v>
      </c>
      <c r="BZ108" s="65">
        <v>980.92970849999995</v>
      </c>
      <c r="CA108" s="65">
        <v>980.92970849999995</v>
      </c>
      <c r="CB108" s="65">
        <v>614.54245630000003</v>
      </c>
      <c r="CC108" s="65">
        <v>614.54245630000003</v>
      </c>
      <c r="CD108" s="65">
        <v>614.54245630000003</v>
      </c>
      <c r="CE108" s="65">
        <v>614.54245630000003</v>
      </c>
      <c r="CF108" s="65">
        <v>614.54245630000003</v>
      </c>
      <c r="CG108" s="65">
        <v>614.54245630000003</v>
      </c>
      <c r="CH108" s="65">
        <v>614.54245630000003</v>
      </c>
      <c r="CI108" s="65">
        <v>614.54245630000003</v>
      </c>
      <c r="CJ108" s="65">
        <v>614.54245630000003</v>
      </c>
      <c r="CK108" s="65">
        <v>614.54245630000003</v>
      </c>
      <c r="CL108" s="65">
        <v>614.54245630000003</v>
      </c>
      <c r="CM108" s="65">
        <v>614.54245630000003</v>
      </c>
      <c r="CN108" s="65">
        <v>614.54245630000003</v>
      </c>
      <c r="CO108" s="65">
        <v>614.54245630000003</v>
      </c>
      <c r="CP108" s="65">
        <v>614.54245630000003</v>
      </c>
      <c r="CQ108" s="65">
        <v>614.54245630000003</v>
      </c>
      <c r="CR108" s="65">
        <v>614.54245630000003</v>
      </c>
      <c r="CS108" s="65">
        <v>614.54245630000003</v>
      </c>
      <c r="CT108" s="65">
        <v>614.54245630000003</v>
      </c>
      <c r="CU108" s="65">
        <v>614.54245630000003</v>
      </c>
      <c r="CV108" s="65">
        <v>614.54245630000003</v>
      </c>
      <c r="CW108" s="65">
        <v>614.54245630000003</v>
      </c>
      <c r="CX108" s="65">
        <v>614.54245630000003</v>
      </c>
      <c r="CY108" s="65">
        <v>614.54245630000003</v>
      </c>
      <c r="CZ108" s="65">
        <v>54.776258640000002</v>
      </c>
      <c r="DA108" s="65">
        <v>54.776258640000002</v>
      </c>
      <c r="DB108" s="65">
        <v>54.776258640000002</v>
      </c>
      <c r="DC108" s="65">
        <v>54.776258640000002</v>
      </c>
      <c r="DD108" s="65">
        <v>54.776258640000002</v>
      </c>
      <c r="DE108" s="65">
        <v>54.776258640000002</v>
      </c>
      <c r="DF108" s="65">
        <v>54.776258640000002</v>
      </c>
      <c r="DG108" s="65">
        <v>54.776258640000002</v>
      </c>
      <c r="DH108" s="65">
        <v>54.776258640000002</v>
      </c>
      <c r="DI108" s="65">
        <v>54.776258640000002</v>
      </c>
      <c r="DJ108" s="65">
        <v>54.776258640000002</v>
      </c>
      <c r="DK108" s="65">
        <v>54.776258640000002</v>
      </c>
      <c r="DL108" s="65">
        <v>54.776258640000002</v>
      </c>
      <c r="DM108" s="65">
        <v>54.776258640000002</v>
      </c>
      <c r="DN108" s="65">
        <v>54.776258640000002</v>
      </c>
      <c r="DO108" s="65">
        <v>54.776258640000002</v>
      </c>
      <c r="DP108" s="65">
        <v>54.776258640000002</v>
      </c>
      <c r="DQ108" s="65">
        <v>54.776258640000002</v>
      </c>
      <c r="DR108" s="65">
        <v>54.776258640000002</v>
      </c>
      <c r="DS108" s="65">
        <v>54.776258640000002</v>
      </c>
      <c r="DT108" s="65">
        <v>54.776258640000002</v>
      </c>
      <c r="DU108" s="65">
        <v>54.776258640000002</v>
      </c>
      <c r="DV108" s="65">
        <v>54.776258640000002</v>
      </c>
      <c r="DW108" s="65">
        <v>54.776258640000002</v>
      </c>
      <c r="DX108" s="65">
        <v>54.776258640000002</v>
      </c>
      <c r="DY108" s="65">
        <v>54.776258640000002</v>
      </c>
      <c r="DZ108" s="65">
        <v>54.776258640000002</v>
      </c>
      <c r="EA108" s="65">
        <v>54.776258640000002</v>
      </c>
      <c r="EB108" s="65">
        <v>54.776258640000002</v>
      </c>
      <c r="EC108" s="65">
        <v>54.776258640000002</v>
      </c>
      <c r="ED108" s="65">
        <v>54.776258640000002</v>
      </c>
      <c r="EE108" s="65">
        <v>54.776258640000002</v>
      </c>
      <c r="EF108" s="65">
        <v>54.776258640000002</v>
      </c>
      <c r="EG108" s="65">
        <v>54.776258640000002</v>
      </c>
      <c r="EH108" s="65">
        <v>54.776258640000002</v>
      </c>
      <c r="EI108" s="65">
        <v>54.776258640000002</v>
      </c>
      <c r="EJ108" s="65">
        <v>54.776258640000002</v>
      </c>
      <c r="EK108" s="65">
        <v>54.776258640000002</v>
      </c>
      <c r="EL108" s="65">
        <v>54.776258640000002</v>
      </c>
      <c r="EM108" s="65">
        <v>54.776258640000002</v>
      </c>
      <c r="EN108" s="65">
        <v>54.776258640000002</v>
      </c>
      <c r="EO108" s="65">
        <v>54.776258640000002</v>
      </c>
      <c r="EP108" s="65">
        <v>54.776258640000002</v>
      </c>
      <c r="EQ108" s="65">
        <v>54.776258640000002</v>
      </c>
      <c r="ER108" s="65">
        <v>54.776258640000002</v>
      </c>
      <c r="ES108" s="65">
        <v>54.776258640000002</v>
      </c>
      <c r="ET108" s="65">
        <v>54.776258640000002</v>
      </c>
      <c r="EU108" s="65">
        <v>54.776258640000002</v>
      </c>
      <c r="EV108" s="65">
        <v>54.776258640000002</v>
      </c>
      <c r="EW108" s="65">
        <v>54.776258640000002</v>
      </c>
      <c r="EX108" s="65">
        <v>54.776258640000002</v>
      </c>
      <c r="EY108" s="65">
        <v>54.776258640000002</v>
      </c>
      <c r="EZ108" s="65">
        <v>54.776258640000002</v>
      </c>
      <c r="FA108" s="65">
        <v>54.776258640000002</v>
      </c>
      <c r="FB108" s="65">
        <v>54.776258640000002</v>
      </c>
      <c r="FC108" s="65">
        <v>54.776258640000002</v>
      </c>
    </row>
    <row r="109" spans="2:159" x14ac:dyDescent="0.2">
      <c r="B109" s="65" t="s">
        <v>763</v>
      </c>
      <c r="C109" s="65" t="s">
        <v>43</v>
      </c>
    </row>
    <row r="110" spans="2:159" x14ac:dyDescent="0.2">
      <c r="B110" s="65" t="s">
        <v>763</v>
      </c>
      <c r="C110" s="65" t="s">
        <v>44</v>
      </c>
    </row>
    <row r="111" spans="2:159" x14ac:dyDescent="0.2">
      <c r="B111" s="65" t="s">
        <v>763</v>
      </c>
      <c r="C111" s="65" t="s">
        <v>45</v>
      </c>
    </row>
    <row r="112" spans="2:159" x14ac:dyDescent="0.2">
      <c r="B112" s="65" t="s">
        <v>763</v>
      </c>
      <c r="C112" s="65" t="s">
        <v>46</v>
      </c>
    </row>
    <row r="113" spans="2:159" x14ac:dyDescent="0.2">
      <c r="B113" s="65" t="s">
        <v>763</v>
      </c>
      <c r="C113" s="65" t="s">
        <v>15</v>
      </c>
      <c r="D113" s="65">
        <v>5280.0891119999997</v>
      </c>
      <c r="E113" s="65">
        <v>4391.1949299999997</v>
      </c>
      <c r="F113" s="65">
        <v>6215.2239390000004</v>
      </c>
      <c r="G113" s="65">
        <v>5931.8345680000002</v>
      </c>
      <c r="H113" s="65">
        <v>6215.2239390000004</v>
      </c>
      <c r="I113" s="65">
        <v>5120.8942870000001</v>
      </c>
      <c r="J113" s="65">
        <v>5803.9265349999996</v>
      </c>
      <c r="K113" s="65">
        <v>5841.1621670000004</v>
      </c>
      <c r="L113" s="65">
        <v>5361.8363049999998</v>
      </c>
      <c r="M113" s="65">
        <v>5101.6606149999998</v>
      </c>
      <c r="N113" s="65">
        <v>6345.975015</v>
      </c>
      <c r="O113" s="65">
        <v>5905.7797280000004</v>
      </c>
      <c r="P113" s="65">
        <v>6345.975015</v>
      </c>
      <c r="Q113" s="65">
        <v>5310.0123540000004</v>
      </c>
      <c r="R113" s="65">
        <v>6036.5308029999997</v>
      </c>
      <c r="S113" s="65">
        <v>5316.4524170000004</v>
      </c>
      <c r="T113" s="65">
        <v>6097.8988950000003</v>
      </c>
      <c r="U113" s="65">
        <v>6059.4513049999996</v>
      </c>
      <c r="V113" s="65">
        <v>4865.8362180000004</v>
      </c>
      <c r="W113" s="65">
        <v>6421.2437289999998</v>
      </c>
      <c r="X113" s="65">
        <v>7167.8118459999996</v>
      </c>
      <c r="Y113" s="65">
        <v>6206.4670239999996</v>
      </c>
      <c r="Z113" s="65">
        <v>6043.8263340000003</v>
      </c>
      <c r="AA113" s="65">
        <v>7244.7162930000004</v>
      </c>
      <c r="AB113" s="65">
        <v>5834.8141079999996</v>
      </c>
      <c r="AC113" s="65">
        <v>4946.1805320000003</v>
      </c>
      <c r="AD113" s="65">
        <v>4857.307699</v>
      </c>
      <c r="AE113" s="65">
        <v>6927.0418170000003</v>
      </c>
      <c r="AF113" s="65">
        <v>6070.3555379999998</v>
      </c>
      <c r="AG113" s="65">
        <v>4994.9753170000004</v>
      </c>
      <c r="AH113" s="65">
        <v>5834.8141079999996</v>
      </c>
      <c r="AI113" s="65">
        <v>7040.7190209999999</v>
      </c>
      <c r="AJ113" s="65">
        <v>8573.7648939999999</v>
      </c>
      <c r="AK113" s="65">
        <v>8164.1729379999997</v>
      </c>
      <c r="AL113" s="65">
        <v>6028.7197530000003</v>
      </c>
      <c r="AM113" s="65">
        <v>7717.0611090000002</v>
      </c>
      <c r="AN113" s="65">
        <v>8573.7648939999999</v>
      </c>
      <c r="AO113" s="65">
        <v>7148.3886789999997</v>
      </c>
      <c r="AP113" s="65">
        <v>8552.5761939999993</v>
      </c>
      <c r="AQ113" s="65">
        <v>8573.7648939999999</v>
      </c>
      <c r="AR113" s="65">
        <v>7477.5402990000002</v>
      </c>
      <c r="AS113" s="65">
        <v>7813.5137139999997</v>
      </c>
      <c r="AT113" s="65">
        <v>7477.5402990000002</v>
      </c>
      <c r="AU113" s="65">
        <v>7813.5137139999997</v>
      </c>
      <c r="AV113" s="65">
        <v>6541.1541559999996</v>
      </c>
      <c r="AW113" s="65">
        <v>6546.3652499999998</v>
      </c>
      <c r="AX113" s="65">
        <v>7395.0155260000001</v>
      </c>
      <c r="AY113" s="65">
        <v>7480.1974369999998</v>
      </c>
      <c r="AZ113" s="65">
        <v>7303.300279</v>
      </c>
      <c r="BA113" s="65">
        <v>7276.7710749999997</v>
      </c>
      <c r="BB113" s="65">
        <v>7276.7710749999997</v>
      </c>
      <c r="BC113" s="65">
        <v>7303.300279</v>
      </c>
      <c r="BD113" s="65">
        <v>4691.2159350000002</v>
      </c>
      <c r="BE113" s="65">
        <v>4691.2159350000002</v>
      </c>
      <c r="BF113" s="65">
        <v>4691.2159350000002</v>
      </c>
      <c r="BG113" s="65">
        <v>4691.2159350000002</v>
      </c>
      <c r="BH113" s="65">
        <v>4497.9317369999999</v>
      </c>
      <c r="BI113" s="65">
        <v>4471.4025330000004</v>
      </c>
      <c r="BJ113" s="65">
        <v>4471.4025330000004</v>
      </c>
      <c r="BK113" s="65">
        <v>4454.084014</v>
      </c>
      <c r="BL113" s="65">
        <v>4552.7079949999998</v>
      </c>
      <c r="BM113" s="65">
        <v>4552.7079949999998</v>
      </c>
      <c r="BN113" s="65">
        <v>4526.1787919999997</v>
      </c>
      <c r="BO113" s="65">
        <v>4552.7079949999998</v>
      </c>
      <c r="BP113" s="65">
        <v>4383.868563</v>
      </c>
      <c r="BQ113" s="65">
        <v>4383.868563</v>
      </c>
      <c r="BR113" s="65">
        <v>4383.868563</v>
      </c>
      <c r="BS113" s="65">
        <v>4383.868563</v>
      </c>
      <c r="BT113" s="65">
        <v>4383.868563</v>
      </c>
      <c r="BU113" s="65">
        <v>4383.868563</v>
      </c>
      <c r="BV113" s="65">
        <v>4383.868563</v>
      </c>
      <c r="BW113" s="65">
        <v>4383.868563</v>
      </c>
      <c r="BX113" s="65">
        <v>4383.868563</v>
      </c>
      <c r="BY113" s="65">
        <v>4383.868563</v>
      </c>
      <c r="BZ113" s="65">
        <v>4383.868563</v>
      </c>
      <c r="CA113" s="65">
        <v>4383.868563</v>
      </c>
      <c r="CB113" s="65">
        <v>3128.8477349999998</v>
      </c>
      <c r="CC113" s="65">
        <v>3102.3185309999999</v>
      </c>
      <c r="CD113" s="65">
        <v>3102.3185309999999</v>
      </c>
      <c r="CE113" s="65">
        <v>3128.8477349999998</v>
      </c>
      <c r="CF113" s="65">
        <v>3128.8477349999998</v>
      </c>
      <c r="CG113" s="65">
        <v>3128.8477349999998</v>
      </c>
      <c r="CH113" s="65">
        <v>3102.3185309999999</v>
      </c>
      <c r="CI113" s="65">
        <v>3128.8477349999998</v>
      </c>
      <c r="CJ113" s="65">
        <v>3128.8477349999998</v>
      </c>
      <c r="CK113" s="65">
        <v>3128.8477349999998</v>
      </c>
      <c r="CL113" s="65">
        <v>3045.3360510000002</v>
      </c>
      <c r="CM113" s="65">
        <v>3128.8477349999998</v>
      </c>
      <c r="CN113" s="65">
        <v>2135.1395630000002</v>
      </c>
      <c r="CO113" s="65">
        <v>2135.1395630000002</v>
      </c>
      <c r="CP113" s="65">
        <v>2135.1395630000002</v>
      </c>
      <c r="CQ113" s="65">
        <v>2135.1395630000002</v>
      </c>
      <c r="CR113" s="65">
        <v>2135.1395630000002</v>
      </c>
      <c r="CS113" s="65">
        <v>2135.1395630000002</v>
      </c>
      <c r="CT113" s="65">
        <v>1785.806799</v>
      </c>
      <c r="CU113" s="65">
        <v>2135.1395630000002</v>
      </c>
      <c r="CV113" s="65">
        <v>2135.1395630000002</v>
      </c>
      <c r="CW113" s="65">
        <v>2135.1395630000002</v>
      </c>
      <c r="CX113" s="65">
        <v>2135.1395630000002</v>
      </c>
      <c r="CY113" s="65">
        <v>2135.1395630000002</v>
      </c>
      <c r="CZ113" s="65">
        <v>1575.3733649999999</v>
      </c>
      <c r="DA113" s="65">
        <v>1575.3733649999999</v>
      </c>
      <c r="DB113" s="65">
        <v>1575.3733649999999</v>
      </c>
      <c r="DC113" s="65">
        <v>1575.3733649999999</v>
      </c>
      <c r="DD113" s="65">
        <v>1575.3733649999999</v>
      </c>
      <c r="DE113" s="65">
        <v>1575.3733649999999</v>
      </c>
      <c r="DF113" s="65">
        <v>1199.511397</v>
      </c>
      <c r="DG113" s="65">
        <v>1575.3733649999999</v>
      </c>
      <c r="DH113" s="65">
        <v>1548.8441620000001</v>
      </c>
      <c r="DI113" s="65">
        <v>1548.8441620000001</v>
      </c>
      <c r="DJ113" s="65">
        <v>1548.8441620000001</v>
      </c>
      <c r="DK113" s="65">
        <v>1548.8441620000001</v>
      </c>
      <c r="DL113" s="65">
        <v>1548.8441620000001</v>
      </c>
      <c r="DM113" s="65">
        <v>1548.8441620000001</v>
      </c>
      <c r="DN113" s="65">
        <v>1548.8441620000001</v>
      </c>
      <c r="DO113" s="65">
        <v>1548.8441620000001</v>
      </c>
      <c r="DP113" s="65">
        <v>398.89792920000002</v>
      </c>
      <c r="DQ113" s="65">
        <v>398.89792920000002</v>
      </c>
      <c r="DR113" s="65">
        <v>398.89792920000002</v>
      </c>
      <c r="DS113" s="65">
        <v>398.89792920000002</v>
      </c>
      <c r="DT113" s="65">
        <v>398.89792920000002</v>
      </c>
      <c r="DU113" s="65">
        <v>398.89792920000002</v>
      </c>
      <c r="DV113" s="65">
        <v>398.89792920000002</v>
      </c>
      <c r="DW113" s="65">
        <v>398.89792920000002</v>
      </c>
      <c r="DX113" s="65">
        <v>398.89792920000002</v>
      </c>
      <c r="DY113" s="65">
        <v>398.89792920000002</v>
      </c>
      <c r="DZ113" s="65">
        <v>398.89792920000002</v>
      </c>
      <c r="EA113" s="65">
        <v>398.89792920000002</v>
      </c>
      <c r="EB113" s="65">
        <v>398.89792920000002</v>
      </c>
      <c r="EC113" s="65">
        <v>398.89792920000002</v>
      </c>
      <c r="ED113" s="65">
        <v>398.89792920000002</v>
      </c>
      <c r="EE113" s="65">
        <v>398.89792920000002</v>
      </c>
      <c r="EF113" s="65">
        <v>54.776258640000002</v>
      </c>
      <c r="EG113" s="65">
        <v>54.776258640000002</v>
      </c>
      <c r="EH113" s="65">
        <v>54.776258640000002</v>
      </c>
      <c r="EI113" s="65">
        <v>54.776258640000002</v>
      </c>
      <c r="EJ113" s="65">
        <v>54.776258640000002</v>
      </c>
      <c r="EK113" s="65">
        <v>54.776258640000002</v>
      </c>
      <c r="EL113" s="65">
        <v>54.776258640000002</v>
      </c>
      <c r="EM113" s="65">
        <v>54.776258640000002</v>
      </c>
      <c r="EN113" s="65">
        <v>54.776258640000002</v>
      </c>
      <c r="EO113" s="65">
        <v>54.776258640000002</v>
      </c>
      <c r="EP113" s="65">
        <v>54.776258640000002</v>
      </c>
      <c r="EQ113" s="65">
        <v>54.776258640000002</v>
      </c>
      <c r="ER113" s="65">
        <v>54.776258640000002</v>
      </c>
      <c r="ES113" s="65">
        <v>54.776258640000002</v>
      </c>
      <c r="ET113" s="65">
        <v>54.776258640000002</v>
      </c>
      <c r="EU113" s="65">
        <v>54.776258640000002</v>
      </c>
      <c r="EV113" s="65">
        <v>54.776258640000002</v>
      </c>
      <c r="EW113" s="65">
        <v>54.776258640000002</v>
      </c>
      <c r="EX113" s="65">
        <v>54.776258640000002</v>
      </c>
      <c r="EY113" s="65">
        <v>54.776258640000002</v>
      </c>
      <c r="EZ113" s="65">
        <v>54.776258640000002</v>
      </c>
      <c r="FA113" s="65">
        <v>54.776258640000002</v>
      </c>
      <c r="FB113" s="65">
        <v>54.776258640000002</v>
      </c>
      <c r="FC113" s="65">
        <v>54.776258640000002</v>
      </c>
    </row>
    <row r="114" spans="2:159" x14ac:dyDescent="0.2">
      <c r="B114" s="65" t="s">
        <v>764</v>
      </c>
      <c r="C114" s="65" t="s">
        <v>36</v>
      </c>
    </row>
    <row r="115" spans="2:159" x14ac:dyDescent="0.2">
      <c r="B115" s="65" t="s">
        <v>764</v>
      </c>
      <c r="C115" s="65" t="s">
        <v>37</v>
      </c>
    </row>
    <row r="116" spans="2:159" x14ac:dyDescent="0.2">
      <c r="B116" s="65" t="s">
        <v>764</v>
      </c>
      <c r="C116" s="65" t="s">
        <v>38</v>
      </c>
    </row>
    <row r="117" spans="2:159" x14ac:dyDescent="0.2">
      <c r="B117" s="65" t="s">
        <v>764</v>
      </c>
      <c r="C117" s="65" t="s">
        <v>39</v>
      </c>
    </row>
    <row r="118" spans="2:159" x14ac:dyDescent="0.2">
      <c r="B118" s="65" t="s">
        <v>764</v>
      </c>
      <c r="C118" s="65" t="s">
        <v>40</v>
      </c>
    </row>
    <row r="119" spans="2:159" x14ac:dyDescent="0.2">
      <c r="B119" s="65" t="s">
        <v>764</v>
      </c>
      <c r="C119" s="65" t="s">
        <v>41</v>
      </c>
    </row>
    <row r="120" spans="2:159" x14ac:dyDescent="0.2">
      <c r="B120" s="65" t="s">
        <v>764</v>
      </c>
      <c r="C120" s="65" t="s">
        <v>42</v>
      </c>
    </row>
    <row r="121" spans="2:159" x14ac:dyDescent="0.2">
      <c r="B121" s="65" t="s">
        <v>764</v>
      </c>
      <c r="C121" s="65" t="s">
        <v>43</v>
      </c>
    </row>
    <row r="122" spans="2:159" x14ac:dyDescent="0.2">
      <c r="B122" s="65" t="s">
        <v>764</v>
      </c>
      <c r="C122" s="65" t="s">
        <v>44</v>
      </c>
    </row>
    <row r="123" spans="2:159" x14ac:dyDescent="0.2">
      <c r="B123" s="65" t="s">
        <v>764</v>
      </c>
      <c r="C123" s="65" t="s">
        <v>45</v>
      </c>
    </row>
    <row r="124" spans="2:159" x14ac:dyDescent="0.2">
      <c r="B124" s="65" t="s">
        <v>764</v>
      </c>
      <c r="C124" s="65" t="s">
        <v>46</v>
      </c>
    </row>
    <row r="125" spans="2:159" x14ac:dyDescent="0.2">
      <c r="B125" s="65" t="s">
        <v>764</v>
      </c>
      <c r="C125" s="65" t="s">
        <v>15</v>
      </c>
      <c r="D125" s="65">
        <v>0</v>
      </c>
      <c r="E125" s="65">
        <v>0</v>
      </c>
      <c r="F125" s="65">
        <v>0</v>
      </c>
      <c r="G125" s="65">
        <v>0</v>
      </c>
      <c r="H125" s="65">
        <v>0</v>
      </c>
      <c r="I125" s="65">
        <v>0</v>
      </c>
      <c r="J125" s="65">
        <v>0</v>
      </c>
      <c r="K125" s="65">
        <v>0</v>
      </c>
      <c r="L125" s="65">
        <v>0</v>
      </c>
      <c r="M125" s="65">
        <v>0</v>
      </c>
      <c r="N125" s="65">
        <v>0</v>
      </c>
      <c r="O125" s="65">
        <v>0</v>
      </c>
      <c r="P125" s="65">
        <v>0</v>
      </c>
      <c r="Q125" s="65">
        <v>0</v>
      </c>
      <c r="R125" s="65">
        <v>0</v>
      </c>
      <c r="S125" s="65">
        <v>0</v>
      </c>
      <c r="T125" s="65">
        <v>0</v>
      </c>
      <c r="U125" s="65">
        <v>0</v>
      </c>
      <c r="V125" s="65">
        <v>0</v>
      </c>
      <c r="W125" s="65">
        <v>0</v>
      </c>
      <c r="X125" s="65">
        <v>0</v>
      </c>
      <c r="Y125" s="65">
        <v>0</v>
      </c>
      <c r="Z125" s="65">
        <v>0</v>
      </c>
      <c r="AA125" s="65">
        <v>0</v>
      </c>
      <c r="AB125" s="65">
        <v>0</v>
      </c>
      <c r="AC125" s="65">
        <v>0</v>
      </c>
      <c r="AD125" s="65">
        <v>0</v>
      </c>
      <c r="AE125" s="65">
        <v>0</v>
      </c>
      <c r="AF125" s="65">
        <v>0</v>
      </c>
      <c r="AG125" s="65">
        <v>0</v>
      </c>
      <c r="AH125" s="65">
        <v>0</v>
      </c>
      <c r="AI125" s="65">
        <v>0</v>
      </c>
      <c r="AJ125" s="65">
        <v>0</v>
      </c>
      <c r="AK125" s="65">
        <v>0</v>
      </c>
      <c r="AL125" s="65">
        <v>0</v>
      </c>
      <c r="AM125" s="65">
        <v>0</v>
      </c>
      <c r="AN125" s="65">
        <v>0</v>
      </c>
      <c r="AO125" s="65">
        <v>0</v>
      </c>
      <c r="AP125" s="65">
        <v>0</v>
      </c>
      <c r="AQ125" s="65">
        <v>0</v>
      </c>
      <c r="AR125" s="65">
        <v>0</v>
      </c>
      <c r="AS125" s="65">
        <v>0</v>
      </c>
      <c r="AT125" s="65">
        <v>0</v>
      </c>
      <c r="AU125" s="65">
        <v>0</v>
      </c>
      <c r="AV125" s="65">
        <v>0</v>
      </c>
      <c r="AW125" s="65">
        <v>0</v>
      </c>
      <c r="AX125" s="65">
        <v>0</v>
      </c>
      <c r="AY125" s="65">
        <v>0</v>
      </c>
      <c r="AZ125" s="65">
        <v>0</v>
      </c>
      <c r="BA125" s="65">
        <v>0</v>
      </c>
      <c r="BB125" s="65">
        <v>0</v>
      </c>
      <c r="BC125" s="65">
        <v>0</v>
      </c>
      <c r="BD125" s="65">
        <v>0</v>
      </c>
      <c r="BE125" s="65">
        <v>0</v>
      </c>
      <c r="BF125" s="65">
        <v>0</v>
      </c>
      <c r="BG125" s="65">
        <v>0</v>
      </c>
      <c r="BH125" s="65">
        <v>0</v>
      </c>
      <c r="BI125" s="65">
        <v>0</v>
      </c>
      <c r="BJ125" s="65">
        <v>0</v>
      </c>
      <c r="BK125" s="65">
        <v>0</v>
      </c>
      <c r="BL125" s="65">
        <v>0</v>
      </c>
      <c r="BM125" s="65">
        <v>0</v>
      </c>
      <c r="BN125" s="65">
        <v>0</v>
      </c>
      <c r="BO125" s="65">
        <v>0</v>
      </c>
      <c r="BP125" s="65">
        <v>0</v>
      </c>
      <c r="BQ125" s="65">
        <v>0</v>
      </c>
      <c r="BR125" s="65">
        <v>0</v>
      </c>
      <c r="BS125" s="65">
        <v>0</v>
      </c>
      <c r="BT125" s="65">
        <v>0</v>
      </c>
      <c r="BU125" s="65">
        <v>0</v>
      </c>
      <c r="BV125" s="65">
        <v>0</v>
      </c>
      <c r="BW125" s="65">
        <v>0</v>
      </c>
      <c r="BX125" s="65">
        <v>0</v>
      </c>
      <c r="BY125" s="65">
        <v>0</v>
      </c>
      <c r="BZ125" s="65">
        <v>0</v>
      </c>
      <c r="CA125" s="65">
        <v>0</v>
      </c>
      <c r="CB125" s="65">
        <v>0</v>
      </c>
      <c r="CC125" s="65">
        <v>0</v>
      </c>
      <c r="CD125" s="65">
        <v>0</v>
      </c>
      <c r="CE125" s="65">
        <v>0</v>
      </c>
      <c r="CF125" s="65">
        <v>0</v>
      </c>
      <c r="CG125" s="65">
        <v>0</v>
      </c>
      <c r="CH125" s="65">
        <v>0</v>
      </c>
      <c r="CI125" s="65">
        <v>0</v>
      </c>
      <c r="CJ125" s="65">
        <v>0</v>
      </c>
      <c r="CK125" s="65">
        <v>0</v>
      </c>
      <c r="CL125" s="65">
        <v>0</v>
      </c>
      <c r="CM125" s="65">
        <v>0</v>
      </c>
      <c r="CN125" s="65">
        <v>0</v>
      </c>
      <c r="CO125" s="65">
        <v>0</v>
      </c>
      <c r="CP125" s="65">
        <v>0</v>
      </c>
      <c r="CQ125" s="65">
        <v>0</v>
      </c>
      <c r="CR125" s="65">
        <v>0</v>
      </c>
      <c r="CS125" s="65">
        <v>0</v>
      </c>
      <c r="CT125" s="65">
        <v>0</v>
      </c>
      <c r="CU125" s="65">
        <v>0</v>
      </c>
      <c r="CV125" s="65">
        <v>0</v>
      </c>
      <c r="CW125" s="65">
        <v>0</v>
      </c>
      <c r="CX125" s="65">
        <v>0</v>
      </c>
      <c r="CY125" s="65">
        <v>0</v>
      </c>
      <c r="CZ125" s="65">
        <v>0</v>
      </c>
      <c r="DA125" s="65">
        <v>0</v>
      </c>
      <c r="DB125" s="65">
        <v>0</v>
      </c>
      <c r="DC125" s="65">
        <v>0</v>
      </c>
      <c r="DD125" s="65">
        <v>0</v>
      </c>
      <c r="DE125" s="65">
        <v>0</v>
      </c>
      <c r="DF125" s="65">
        <v>0</v>
      </c>
      <c r="DG125" s="65">
        <v>0</v>
      </c>
      <c r="DH125" s="65">
        <v>0</v>
      </c>
      <c r="DI125" s="65">
        <v>0</v>
      </c>
      <c r="DJ125" s="65">
        <v>0</v>
      </c>
      <c r="DK125" s="65">
        <v>0</v>
      </c>
      <c r="DL125" s="65">
        <v>0</v>
      </c>
      <c r="DM125" s="65">
        <v>0</v>
      </c>
      <c r="DN125" s="65">
        <v>0</v>
      </c>
      <c r="DO125" s="65">
        <v>0</v>
      </c>
      <c r="DP125" s="65">
        <v>0</v>
      </c>
      <c r="DQ125" s="65">
        <v>0</v>
      </c>
      <c r="DR125" s="65">
        <v>0</v>
      </c>
      <c r="DS125" s="65">
        <v>0</v>
      </c>
      <c r="DT125" s="65">
        <v>0</v>
      </c>
      <c r="DU125" s="65">
        <v>0</v>
      </c>
      <c r="DV125" s="65">
        <v>0</v>
      </c>
      <c r="DW125" s="65">
        <v>0</v>
      </c>
      <c r="DX125" s="65">
        <v>0</v>
      </c>
      <c r="DY125" s="65">
        <v>0</v>
      </c>
      <c r="DZ125" s="65">
        <v>0</v>
      </c>
      <c r="EA125" s="65">
        <v>0</v>
      </c>
      <c r="EB125" s="65">
        <v>0</v>
      </c>
      <c r="EC125" s="65">
        <v>0</v>
      </c>
      <c r="ED125" s="65">
        <v>0</v>
      </c>
      <c r="EE125" s="65">
        <v>0</v>
      </c>
      <c r="EF125" s="65">
        <v>0</v>
      </c>
      <c r="EG125" s="65">
        <v>0</v>
      </c>
      <c r="EH125" s="65">
        <v>0</v>
      </c>
      <c r="EI125" s="65">
        <v>0</v>
      </c>
      <c r="EJ125" s="65">
        <v>0</v>
      </c>
      <c r="EK125" s="65">
        <v>0</v>
      </c>
      <c r="EL125" s="65">
        <v>0</v>
      </c>
      <c r="EM125" s="65">
        <v>0</v>
      </c>
      <c r="EN125" s="65">
        <v>0</v>
      </c>
      <c r="EO125" s="65">
        <v>0</v>
      </c>
      <c r="EP125" s="65">
        <v>0</v>
      </c>
      <c r="EQ125" s="65">
        <v>0</v>
      </c>
      <c r="ER125" s="65">
        <v>0</v>
      </c>
      <c r="ES125" s="65">
        <v>0</v>
      </c>
      <c r="ET125" s="65">
        <v>0</v>
      </c>
      <c r="EU125" s="65">
        <v>0</v>
      </c>
      <c r="EV125" s="65">
        <v>0</v>
      </c>
      <c r="EW125" s="65">
        <v>0</v>
      </c>
      <c r="EX125" s="65">
        <v>0</v>
      </c>
      <c r="EY125" s="65">
        <v>0</v>
      </c>
      <c r="EZ125" s="65">
        <v>0</v>
      </c>
      <c r="FA125" s="65">
        <v>0</v>
      </c>
      <c r="FB125" s="65">
        <v>0</v>
      </c>
      <c r="FC125" s="65">
        <v>0</v>
      </c>
    </row>
    <row r="126" spans="2:159" x14ac:dyDescent="0.2">
      <c r="B126" s="65" t="s">
        <v>765</v>
      </c>
      <c r="C126" s="65" t="s">
        <v>36</v>
      </c>
    </row>
    <row r="127" spans="2:159" x14ac:dyDescent="0.2">
      <c r="B127" s="65" t="s">
        <v>765</v>
      </c>
      <c r="C127" s="65" t="s">
        <v>37</v>
      </c>
    </row>
    <row r="128" spans="2:159" x14ac:dyDescent="0.2">
      <c r="B128" s="65" t="s">
        <v>765</v>
      </c>
      <c r="C128" s="65" t="s">
        <v>38</v>
      </c>
    </row>
    <row r="129" spans="2:159" x14ac:dyDescent="0.2">
      <c r="B129" s="65" t="s">
        <v>765</v>
      </c>
      <c r="C129" s="65" t="s">
        <v>39</v>
      </c>
    </row>
    <row r="130" spans="2:159" x14ac:dyDescent="0.2">
      <c r="B130" s="65" t="s">
        <v>765</v>
      </c>
      <c r="C130" s="65" t="s">
        <v>40</v>
      </c>
    </row>
    <row r="131" spans="2:159" x14ac:dyDescent="0.2">
      <c r="B131" s="65" t="s">
        <v>765</v>
      </c>
      <c r="C131" s="65" t="s">
        <v>41</v>
      </c>
    </row>
    <row r="132" spans="2:159" x14ac:dyDescent="0.2">
      <c r="B132" s="65" t="s">
        <v>765</v>
      </c>
      <c r="C132" s="65" t="s">
        <v>42</v>
      </c>
    </row>
    <row r="133" spans="2:159" x14ac:dyDescent="0.2">
      <c r="B133" s="65" t="s">
        <v>765</v>
      </c>
      <c r="C133" s="65" t="s">
        <v>43</v>
      </c>
    </row>
    <row r="134" spans="2:159" x14ac:dyDescent="0.2">
      <c r="B134" s="65" t="s">
        <v>765</v>
      </c>
      <c r="C134" s="65" t="s">
        <v>44</v>
      </c>
    </row>
    <row r="135" spans="2:159" x14ac:dyDescent="0.2">
      <c r="B135" s="65" t="s">
        <v>765</v>
      </c>
      <c r="C135" s="65" t="s">
        <v>45</v>
      </c>
    </row>
    <row r="136" spans="2:159" x14ac:dyDescent="0.2">
      <c r="B136" s="65" t="s">
        <v>765</v>
      </c>
      <c r="C136" s="65" t="s">
        <v>46</v>
      </c>
    </row>
    <row r="137" spans="2:159" x14ac:dyDescent="0.2">
      <c r="B137" s="65" t="s">
        <v>765</v>
      </c>
      <c r="C137" s="65" t="s">
        <v>15</v>
      </c>
      <c r="D137" s="65">
        <v>0</v>
      </c>
      <c r="E137" s="65">
        <v>0</v>
      </c>
      <c r="F137" s="65">
        <v>0</v>
      </c>
      <c r="G137" s="65">
        <v>0</v>
      </c>
      <c r="H137" s="65">
        <v>0</v>
      </c>
      <c r="I137" s="65">
        <v>0</v>
      </c>
      <c r="J137" s="65">
        <v>0</v>
      </c>
      <c r="K137" s="65">
        <v>0</v>
      </c>
      <c r="L137" s="65">
        <v>0</v>
      </c>
      <c r="M137" s="65">
        <v>0</v>
      </c>
      <c r="N137" s="65">
        <v>0</v>
      </c>
      <c r="O137" s="65">
        <v>0</v>
      </c>
      <c r="P137" s="65">
        <v>0</v>
      </c>
      <c r="Q137" s="65">
        <v>0</v>
      </c>
      <c r="R137" s="65">
        <v>0</v>
      </c>
      <c r="S137" s="65">
        <v>0</v>
      </c>
      <c r="T137" s="65">
        <v>0</v>
      </c>
      <c r="U137" s="65">
        <v>0</v>
      </c>
      <c r="V137" s="65">
        <v>0</v>
      </c>
      <c r="W137" s="65">
        <v>0</v>
      </c>
      <c r="X137" s="65">
        <v>0</v>
      </c>
      <c r="Y137" s="65">
        <v>0</v>
      </c>
      <c r="Z137" s="65">
        <v>0</v>
      </c>
      <c r="AA137" s="65">
        <v>0</v>
      </c>
      <c r="AB137" s="65">
        <v>0</v>
      </c>
      <c r="AC137" s="65">
        <v>0</v>
      </c>
      <c r="AD137" s="65">
        <v>0</v>
      </c>
      <c r="AE137" s="65">
        <v>0</v>
      </c>
      <c r="AF137" s="65">
        <v>0</v>
      </c>
      <c r="AG137" s="65">
        <v>0</v>
      </c>
      <c r="AH137" s="65">
        <v>0</v>
      </c>
      <c r="AI137" s="65">
        <v>0</v>
      </c>
      <c r="AJ137" s="65">
        <v>0</v>
      </c>
      <c r="AK137" s="65">
        <v>0</v>
      </c>
      <c r="AL137" s="65">
        <v>0</v>
      </c>
      <c r="AM137" s="65">
        <v>0</v>
      </c>
      <c r="AN137" s="65">
        <v>0</v>
      </c>
      <c r="AO137" s="65">
        <v>0</v>
      </c>
      <c r="AP137" s="65">
        <v>0</v>
      </c>
      <c r="AQ137" s="65">
        <v>0</v>
      </c>
      <c r="AR137" s="65">
        <v>0</v>
      </c>
      <c r="AS137" s="65">
        <v>0</v>
      </c>
      <c r="AT137" s="65">
        <v>0</v>
      </c>
      <c r="AU137" s="65">
        <v>0</v>
      </c>
      <c r="AV137" s="65">
        <v>0</v>
      </c>
      <c r="AW137" s="65">
        <v>0</v>
      </c>
      <c r="AX137" s="65">
        <v>0</v>
      </c>
      <c r="AY137" s="65">
        <v>0</v>
      </c>
      <c r="AZ137" s="65">
        <v>0</v>
      </c>
      <c r="BA137" s="65">
        <v>0</v>
      </c>
      <c r="BB137" s="65">
        <v>0</v>
      </c>
      <c r="BC137" s="65">
        <v>0</v>
      </c>
      <c r="BD137" s="65">
        <v>0</v>
      </c>
      <c r="BE137" s="65">
        <v>0</v>
      </c>
      <c r="BF137" s="65">
        <v>0</v>
      </c>
      <c r="BG137" s="65">
        <v>0</v>
      </c>
      <c r="BH137" s="65">
        <v>0</v>
      </c>
      <c r="BI137" s="65">
        <v>0</v>
      </c>
      <c r="BJ137" s="65">
        <v>0</v>
      </c>
      <c r="BK137" s="65">
        <v>0</v>
      </c>
      <c r="BL137" s="65">
        <v>0</v>
      </c>
      <c r="BM137" s="65">
        <v>0</v>
      </c>
      <c r="BN137" s="65">
        <v>0</v>
      </c>
      <c r="BO137" s="65">
        <v>0</v>
      </c>
      <c r="BP137" s="65">
        <v>0</v>
      </c>
      <c r="BQ137" s="65">
        <v>0</v>
      </c>
      <c r="BR137" s="65">
        <v>0</v>
      </c>
      <c r="BS137" s="65">
        <v>0</v>
      </c>
      <c r="BT137" s="65">
        <v>0</v>
      </c>
      <c r="BU137" s="65">
        <v>0</v>
      </c>
      <c r="BV137" s="65">
        <v>0</v>
      </c>
      <c r="BW137" s="65">
        <v>0</v>
      </c>
      <c r="BX137" s="65">
        <v>0</v>
      </c>
      <c r="BY137" s="65">
        <v>0</v>
      </c>
      <c r="BZ137" s="65">
        <v>0</v>
      </c>
      <c r="CA137" s="65">
        <v>0</v>
      </c>
      <c r="CB137" s="65">
        <v>0</v>
      </c>
      <c r="CC137" s="65">
        <v>0</v>
      </c>
      <c r="CD137" s="65">
        <v>0</v>
      </c>
      <c r="CE137" s="65">
        <v>0</v>
      </c>
      <c r="CF137" s="65">
        <v>0</v>
      </c>
      <c r="CG137" s="65">
        <v>0</v>
      </c>
      <c r="CH137" s="65">
        <v>0</v>
      </c>
      <c r="CI137" s="65">
        <v>0</v>
      </c>
      <c r="CJ137" s="65">
        <v>0</v>
      </c>
      <c r="CK137" s="65">
        <v>0</v>
      </c>
      <c r="CL137" s="65">
        <v>0</v>
      </c>
      <c r="CM137" s="65">
        <v>0</v>
      </c>
      <c r="CN137" s="65">
        <v>0</v>
      </c>
      <c r="CO137" s="65">
        <v>0</v>
      </c>
      <c r="CP137" s="65">
        <v>0</v>
      </c>
      <c r="CQ137" s="65">
        <v>0</v>
      </c>
      <c r="CR137" s="65">
        <v>0</v>
      </c>
      <c r="CS137" s="65">
        <v>0</v>
      </c>
      <c r="CT137" s="65">
        <v>0</v>
      </c>
      <c r="CU137" s="65">
        <v>0</v>
      </c>
      <c r="CV137" s="65">
        <v>0</v>
      </c>
      <c r="CW137" s="65">
        <v>0</v>
      </c>
      <c r="CX137" s="65">
        <v>0</v>
      </c>
      <c r="CY137" s="65">
        <v>0</v>
      </c>
      <c r="CZ137" s="65">
        <v>0</v>
      </c>
      <c r="DA137" s="65">
        <v>0</v>
      </c>
      <c r="DB137" s="65">
        <v>0</v>
      </c>
      <c r="DC137" s="65">
        <v>0</v>
      </c>
      <c r="DD137" s="65">
        <v>0</v>
      </c>
      <c r="DE137" s="65">
        <v>0</v>
      </c>
      <c r="DF137" s="65">
        <v>0</v>
      </c>
      <c r="DG137" s="65">
        <v>0</v>
      </c>
      <c r="DH137" s="65">
        <v>0</v>
      </c>
      <c r="DI137" s="65">
        <v>0</v>
      </c>
      <c r="DJ137" s="65">
        <v>0</v>
      </c>
      <c r="DK137" s="65">
        <v>0</v>
      </c>
      <c r="DL137" s="65">
        <v>0</v>
      </c>
      <c r="DM137" s="65">
        <v>0</v>
      </c>
      <c r="DN137" s="65">
        <v>0</v>
      </c>
      <c r="DO137" s="65">
        <v>0</v>
      </c>
      <c r="DP137" s="65">
        <v>0</v>
      </c>
      <c r="DQ137" s="65">
        <v>0</v>
      </c>
      <c r="DR137" s="65">
        <v>0</v>
      </c>
      <c r="DS137" s="65">
        <v>0</v>
      </c>
      <c r="DT137" s="65">
        <v>0</v>
      </c>
      <c r="DU137" s="65">
        <v>0</v>
      </c>
      <c r="DV137" s="65">
        <v>0</v>
      </c>
      <c r="DW137" s="65">
        <v>0</v>
      </c>
      <c r="DX137" s="65">
        <v>0</v>
      </c>
      <c r="DY137" s="65">
        <v>0</v>
      </c>
      <c r="DZ137" s="65">
        <v>0</v>
      </c>
      <c r="EA137" s="65">
        <v>0</v>
      </c>
      <c r="EB137" s="65">
        <v>0</v>
      </c>
      <c r="EC137" s="65">
        <v>0</v>
      </c>
      <c r="ED137" s="65">
        <v>0</v>
      </c>
      <c r="EE137" s="65">
        <v>0</v>
      </c>
      <c r="EF137" s="65">
        <v>0</v>
      </c>
      <c r="EG137" s="65">
        <v>0</v>
      </c>
      <c r="EH137" s="65">
        <v>0</v>
      </c>
      <c r="EI137" s="65">
        <v>0</v>
      </c>
      <c r="EJ137" s="65">
        <v>0</v>
      </c>
      <c r="EK137" s="65">
        <v>0</v>
      </c>
      <c r="EL137" s="65">
        <v>0</v>
      </c>
      <c r="EM137" s="65">
        <v>0</v>
      </c>
      <c r="EN137" s="65">
        <v>0</v>
      </c>
      <c r="EO137" s="65">
        <v>0</v>
      </c>
      <c r="EP137" s="65">
        <v>0</v>
      </c>
      <c r="EQ137" s="65">
        <v>0</v>
      </c>
      <c r="ER137" s="65">
        <v>0</v>
      </c>
      <c r="ES137" s="65">
        <v>0</v>
      </c>
      <c r="ET137" s="65">
        <v>0</v>
      </c>
      <c r="EU137" s="65">
        <v>0</v>
      </c>
      <c r="EV137" s="65">
        <v>0</v>
      </c>
      <c r="EW137" s="65">
        <v>0</v>
      </c>
      <c r="EX137" s="65">
        <v>0</v>
      </c>
      <c r="EY137" s="65">
        <v>0</v>
      </c>
      <c r="EZ137" s="65">
        <v>0</v>
      </c>
      <c r="FA137" s="65">
        <v>0</v>
      </c>
      <c r="FB137" s="65">
        <v>0</v>
      </c>
      <c r="FC137" s="65">
        <v>0</v>
      </c>
    </row>
    <row r="138" spans="2:159" x14ac:dyDescent="0.2">
      <c r="B138" s="65" t="s">
        <v>766</v>
      </c>
      <c r="C138" s="65" t="s">
        <v>36</v>
      </c>
      <c r="D138" s="65">
        <v>3028.498094</v>
      </c>
      <c r="E138" s="65">
        <v>2814.369522</v>
      </c>
      <c r="F138" s="65">
        <v>3028.498094</v>
      </c>
      <c r="G138" s="65">
        <v>3028.498094</v>
      </c>
      <c r="H138" s="65">
        <v>3028.498094</v>
      </c>
      <c r="I138" s="65">
        <v>3028.498094</v>
      </c>
      <c r="J138" s="65">
        <v>3028.498094</v>
      </c>
      <c r="K138" s="65">
        <v>3028.498094</v>
      </c>
      <c r="L138" s="65">
        <v>3028.498094</v>
      </c>
      <c r="M138" s="65">
        <v>3028.498094</v>
      </c>
      <c r="N138" s="65">
        <v>3028.498094</v>
      </c>
      <c r="O138" s="65">
        <v>3028.498094</v>
      </c>
      <c r="P138" s="65">
        <v>3028.498094</v>
      </c>
      <c r="Q138" s="65">
        <v>3028.498094</v>
      </c>
      <c r="R138" s="65">
        <v>3028.498094</v>
      </c>
      <c r="S138" s="65">
        <v>3028.498094</v>
      </c>
      <c r="T138" s="65">
        <v>3028.498094</v>
      </c>
      <c r="U138" s="65">
        <v>3028.498094</v>
      </c>
      <c r="V138" s="65">
        <v>3028.498094</v>
      </c>
      <c r="W138" s="65">
        <v>3028.498094</v>
      </c>
      <c r="X138" s="65">
        <v>3028.498094</v>
      </c>
      <c r="Y138" s="65">
        <v>3028.498094</v>
      </c>
      <c r="Z138" s="65">
        <v>3028.498094</v>
      </c>
      <c r="AA138" s="65">
        <v>3028.498094</v>
      </c>
      <c r="AB138" s="65">
        <v>3028.498094</v>
      </c>
      <c r="AC138" s="65">
        <v>2839.0037819999998</v>
      </c>
      <c r="AD138" s="65">
        <v>2313.1570670000001</v>
      </c>
      <c r="AE138" s="65">
        <v>3028.498094</v>
      </c>
      <c r="AF138" s="65">
        <v>3028.498094</v>
      </c>
      <c r="AG138" s="65">
        <v>2151.1394300000002</v>
      </c>
      <c r="AH138" s="65">
        <v>3028.498094</v>
      </c>
      <c r="AI138" s="65">
        <v>2814.369522</v>
      </c>
      <c r="AJ138" s="65">
        <v>3028.498094</v>
      </c>
      <c r="AK138" s="65">
        <v>3028.498094</v>
      </c>
      <c r="AL138" s="65">
        <v>3028.498094</v>
      </c>
      <c r="AM138" s="65">
        <v>3028.498094</v>
      </c>
      <c r="AN138" s="65">
        <v>3028.498094</v>
      </c>
      <c r="AO138" s="65">
        <v>3028.498094</v>
      </c>
      <c r="AP138" s="65">
        <v>3028.498094</v>
      </c>
      <c r="AQ138" s="65">
        <v>3028.498094</v>
      </c>
      <c r="AR138" s="65">
        <v>3028.498094</v>
      </c>
      <c r="AS138" s="65">
        <v>3028.498094</v>
      </c>
      <c r="AT138" s="65">
        <v>3028.498094</v>
      </c>
      <c r="AU138" s="65">
        <v>3028.498094</v>
      </c>
      <c r="AV138" s="65">
        <v>2814.369522</v>
      </c>
      <c r="AW138" s="65">
        <v>2814.369522</v>
      </c>
      <c r="AX138" s="65">
        <v>2814.369522</v>
      </c>
      <c r="AY138" s="65">
        <v>2814.369522</v>
      </c>
      <c r="AZ138" s="65">
        <v>2448.7402470000002</v>
      </c>
      <c r="BA138" s="65">
        <v>2448.7402470000002</v>
      </c>
      <c r="BB138" s="65">
        <v>2448.7402470000002</v>
      </c>
      <c r="BC138" s="65">
        <v>2448.7402470000002</v>
      </c>
      <c r="BD138" s="65">
        <v>2044.359385</v>
      </c>
      <c r="BE138" s="65">
        <v>2044.359385</v>
      </c>
      <c r="BF138" s="65">
        <v>2044.359385</v>
      </c>
      <c r="BG138" s="65">
        <v>2044.359385</v>
      </c>
      <c r="BH138" s="65">
        <v>1164.4425470000001</v>
      </c>
      <c r="BI138" s="65">
        <v>1164.4425470000001</v>
      </c>
      <c r="BJ138" s="65">
        <v>1164.4425470000001</v>
      </c>
      <c r="BK138" s="65">
        <v>1164.4425470000001</v>
      </c>
      <c r="BL138" s="65">
        <v>1164.4425470000001</v>
      </c>
      <c r="BM138" s="65">
        <v>1164.4425470000001</v>
      </c>
      <c r="BN138" s="65">
        <v>1164.4425470000001</v>
      </c>
      <c r="BO138" s="65">
        <v>1164.4425470000001</v>
      </c>
      <c r="BP138" s="65">
        <v>1164.4425470000001</v>
      </c>
      <c r="BQ138" s="65">
        <v>1164.4425470000001</v>
      </c>
      <c r="BR138" s="65">
        <v>1164.4425470000001</v>
      </c>
      <c r="BS138" s="65">
        <v>1164.4425470000001</v>
      </c>
      <c r="BT138" s="65">
        <v>1164.4425470000001</v>
      </c>
      <c r="BU138" s="65">
        <v>1164.4425470000001</v>
      </c>
      <c r="BV138" s="65">
        <v>1164.4425470000001</v>
      </c>
      <c r="BW138" s="65">
        <v>1164.4425470000001</v>
      </c>
      <c r="BX138" s="65">
        <v>1164.4425470000001</v>
      </c>
      <c r="BY138" s="65">
        <v>1164.4425470000001</v>
      </c>
      <c r="BZ138" s="65">
        <v>1164.4425470000001</v>
      </c>
      <c r="CA138" s="65">
        <v>1164.4425470000001</v>
      </c>
    </row>
    <row r="139" spans="2:159" x14ac:dyDescent="0.2">
      <c r="B139" s="65" t="s">
        <v>766</v>
      </c>
      <c r="C139" s="65" t="s">
        <v>37</v>
      </c>
      <c r="D139" s="65">
        <v>1065.9055049999999</v>
      </c>
      <c r="E139" s="65">
        <v>459.52370660000003</v>
      </c>
      <c r="F139" s="65">
        <v>1065.9055049999999</v>
      </c>
      <c r="G139" s="65">
        <v>1065.9055049999999</v>
      </c>
      <c r="H139" s="65">
        <v>1065.9055049999999</v>
      </c>
      <c r="I139" s="65">
        <v>459.52370660000003</v>
      </c>
      <c r="J139" s="65">
        <v>1065.9055049999999</v>
      </c>
      <c r="K139" s="65">
        <v>1065.9055049999999</v>
      </c>
      <c r="L139" s="65">
        <v>1065.9055049999999</v>
      </c>
      <c r="M139" s="65">
        <v>1065.9055049999999</v>
      </c>
      <c r="N139" s="65">
        <v>1065.9055049999999</v>
      </c>
      <c r="O139" s="65">
        <v>1065.9055049999999</v>
      </c>
      <c r="P139" s="65">
        <v>1065.9055049999999</v>
      </c>
      <c r="Q139" s="65">
        <v>1065.9055049999999</v>
      </c>
      <c r="R139" s="65">
        <v>1065.9055049999999</v>
      </c>
      <c r="S139" s="65">
        <v>1065.9055049999999</v>
      </c>
      <c r="T139" s="65">
        <v>1065.9055049999999</v>
      </c>
      <c r="U139" s="65">
        <v>1065.9055049999999</v>
      </c>
      <c r="V139" s="65">
        <v>1065.9055049999999</v>
      </c>
      <c r="W139" s="65">
        <v>1065.9055049999999</v>
      </c>
      <c r="X139" s="65">
        <v>1065.9055049999999</v>
      </c>
      <c r="Y139" s="65">
        <v>1065.9055049999999</v>
      </c>
      <c r="Z139" s="65">
        <v>1065.9055049999999</v>
      </c>
      <c r="AA139" s="65">
        <v>1065.9055049999999</v>
      </c>
      <c r="AC139" s="65">
        <v>606.38179839999998</v>
      </c>
      <c r="AD139" s="65">
        <v>606.38179839999998</v>
      </c>
      <c r="AE139" s="65">
        <v>606.38179839999998</v>
      </c>
      <c r="AF139" s="65">
        <v>986.51364509999996</v>
      </c>
      <c r="AG139" s="65">
        <v>606.38179839999998</v>
      </c>
      <c r="AH139" s="65">
        <v>606.38179839999998</v>
      </c>
      <c r="AI139" s="65">
        <v>606.38179839999998</v>
      </c>
      <c r="AJ139" s="65">
        <v>1065.9055049999999</v>
      </c>
      <c r="AK139" s="65">
        <v>606.38179839999998</v>
      </c>
      <c r="AL139" s="65">
        <v>606.38179839999998</v>
      </c>
      <c r="AM139" s="65">
        <v>1065.9055049999999</v>
      </c>
      <c r="AN139" s="65">
        <v>1065.9055049999999</v>
      </c>
      <c r="AO139" s="65">
        <v>1065.9055049999999</v>
      </c>
      <c r="AP139" s="65">
        <v>1065.9055049999999</v>
      </c>
      <c r="AQ139" s="65">
        <v>1065.9055049999999</v>
      </c>
      <c r="AR139" s="65">
        <v>1065.9055049999999</v>
      </c>
      <c r="AS139" s="65">
        <v>1065.9055049999999</v>
      </c>
      <c r="AT139" s="65">
        <v>1065.9055049999999</v>
      </c>
      <c r="AU139" s="65">
        <v>1065.9055049999999</v>
      </c>
      <c r="AV139" s="65">
        <v>1065.9055049999999</v>
      </c>
      <c r="AW139" s="65">
        <v>459.52370660000003</v>
      </c>
      <c r="AX139" s="65">
        <v>1065.9055049999999</v>
      </c>
      <c r="AY139" s="65">
        <v>1065.9055049999999</v>
      </c>
      <c r="AZ139" s="65">
        <v>1065.9055049999999</v>
      </c>
      <c r="BA139" s="65">
        <v>1065.9055049999999</v>
      </c>
      <c r="BB139" s="65">
        <v>1065.9055049999999</v>
      </c>
      <c r="BC139" s="65">
        <v>1065.9055049999999</v>
      </c>
      <c r="BD139" s="65">
        <v>1065.9055049999999</v>
      </c>
      <c r="BE139" s="65">
        <v>1065.9055049999999</v>
      </c>
      <c r="BF139" s="65">
        <v>459.52370660000003</v>
      </c>
      <c r="BG139" s="65">
        <v>1065.9055049999999</v>
      </c>
      <c r="BH139" s="65">
        <v>1065.9055049999999</v>
      </c>
      <c r="BI139" s="65">
        <v>459.52370660000003</v>
      </c>
      <c r="BJ139" s="65">
        <v>1065.9055049999999</v>
      </c>
      <c r="BK139" s="65">
        <v>1065.9055049999999</v>
      </c>
      <c r="BL139" s="65">
        <v>1065.9055049999999</v>
      </c>
      <c r="BM139" s="65">
        <v>1065.9055049999999</v>
      </c>
      <c r="BN139" s="65">
        <v>1065.9055049999999</v>
      </c>
      <c r="BO139" s="65">
        <v>1065.9055049999999</v>
      </c>
      <c r="BP139" s="65">
        <v>1065.9055049999999</v>
      </c>
      <c r="BQ139" s="65">
        <v>1065.9055049999999</v>
      </c>
      <c r="BR139" s="65">
        <v>1065.9055049999999</v>
      </c>
      <c r="BS139" s="65">
        <v>1065.9055049999999</v>
      </c>
      <c r="BT139" s="65">
        <v>1065.9055049999999</v>
      </c>
      <c r="BU139" s="65">
        <v>1065.9055049999999</v>
      </c>
      <c r="BV139" s="65">
        <v>1065.9055049999999</v>
      </c>
      <c r="BW139" s="65">
        <v>1065.9055049999999</v>
      </c>
      <c r="BX139" s="65">
        <v>1065.9055049999999</v>
      </c>
      <c r="BY139" s="65">
        <v>1065.9055049999999</v>
      </c>
      <c r="BZ139" s="65">
        <v>1065.9055049999999</v>
      </c>
      <c r="CA139" s="65">
        <v>1065.9055049999999</v>
      </c>
    </row>
    <row r="140" spans="2:159" x14ac:dyDescent="0.2">
      <c r="B140" s="65" t="s">
        <v>766</v>
      </c>
      <c r="C140" s="65" t="s">
        <v>38</v>
      </c>
      <c r="E140" s="65">
        <v>211.28615790000001</v>
      </c>
      <c r="F140" s="65">
        <v>211.28615790000001</v>
      </c>
      <c r="G140" s="65">
        <v>211.28615790000001</v>
      </c>
      <c r="H140" s="65">
        <v>211.28615790000001</v>
      </c>
      <c r="J140" s="65">
        <v>211.28615790000001</v>
      </c>
      <c r="K140" s="65">
        <v>211.28615790000001</v>
      </c>
      <c r="L140" s="65">
        <v>211.28615790000001</v>
      </c>
      <c r="N140" s="65">
        <v>211.28615790000001</v>
      </c>
      <c r="O140" s="65">
        <v>211.28615790000001</v>
      </c>
      <c r="P140" s="65">
        <v>211.28615790000001</v>
      </c>
      <c r="Q140" s="65">
        <v>211.28615790000001</v>
      </c>
      <c r="R140" s="65">
        <v>211.28615790000001</v>
      </c>
      <c r="S140" s="65">
        <v>211.28615790000001</v>
      </c>
      <c r="T140" s="65">
        <v>211.28615790000001</v>
      </c>
      <c r="U140" s="65">
        <v>211.28615790000001</v>
      </c>
      <c r="V140" s="65">
        <v>211.28615790000001</v>
      </c>
      <c r="W140" s="65">
        <v>211.28615790000001</v>
      </c>
      <c r="X140" s="65">
        <v>211.28615790000001</v>
      </c>
      <c r="Z140" s="65">
        <v>211.28615790000001</v>
      </c>
      <c r="AA140" s="65">
        <v>211.28615790000001</v>
      </c>
      <c r="AF140" s="65">
        <v>211.28615790000001</v>
      </c>
      <c r="AG140" s="65">
        <v>211.28615790000001</v>
      </c>
      <c r="AH140" s="65">
        <v>211.28615790000001</v>
      </c>
      <c r="AI140" s="65">
        <v>211.28615790000001</v>
      </c>
      <c r="AJ140" s="65">
        <v>211.28615790000001</v>
      </c>
      <c r="AK140" s="65">
        <v>211.28615790000001</v>
      </c>
      <c r="AL140" s="65">
        <v>211.28615790000001</v>
      </c>
      <c r="AM140" s="65">
        <v>211.28615790000001</v>
      </c>
      <c r="AN140" s="65">
        <v>211.28615790000001</v>
      </c>
      <c r="AO140" s="65">
        <v>211.28615790000001</v>
      </c>
      <c r="AP140" s="65">
        <v>211.28615790000001</v>
      </c>
      <c r="AQ140" s="65">
        <v>211.28615790000001</v>
      </c>
      <c r="AR140" s="65">
        <v>211.28615790000001</v>
      </c>
      <c r="AS140" s="65">
        <v>211.28615790000001</v>
      </c>
      <c r="AT140" s="65">
        <v>211.28615790000001</v>
      </c>
      <c r="AU140" s="65">
        <v>211.28615790000001</v>
      </c>
      <c r="AV140" s="65">
        <v>211.28615790000001</v>
      </c>
      <c r="AW140" s="65">
        <v>211.28615790000001</v>
      </c>
      <c r="AX140" s="65">
        <v>211.28615790000001</v>
      </c>
      <c r="AY140" s="65">
        <v>211.28615790000001</v>
      </c>
      <c r="AZ140" s="65">
        <v>211.28615790000001</v>
      </c>
      <c r="BA140" s="65">
        <v>211.28615790000001</v>
      </c>
      <c r="BB140" s="65">
        <v>211.28615790000001</v>
      </c>
      <c r="BC140" s="65">
        <v>211.28615790000001</v>
      </c>
    </row>
    <row r="141" spans="2:159" x14ac:dyDescent="0.2">
      <c r="B141" s="65" t="s">
        <v>766</v>
      </c>
      <c r="C141" s="65" t="s">
        <v>39</v>
      </c>
    </row>
    <row r="142" spans="2:159" x14ac:dyDescent="0.2">
      <c r="B142" s="65" t="s">
        <v>766</v>
      </c>
      <c r="C142" s="65" t="s">
        <v>40</v>
      </c>
    </row>
    <row r="143" spans="2:159" x14ac:dyDescent="0.2">
      <c r="B143" s="65" t="s">
        <v>766</v>
      </c>
      <c r="C143" s="65" t="s">
        <v>41</v>
      </c>
    </row>
    <row r="144" spans="2:159" x14ac:dyDescent="0.2">
      <c r="B144" s="65" t="s">
        <v>766</v>
      </c>
      <c r="C144" s="65" t="s">
        <v>42</v>
      </c>
    </row>
    <row r="145" spans="2:159" x14ac:dyDescent="0.2">
      <c r="B145" s="65" t="s">
        <v>766</v>
      </c>
      <c r="C145" s="65" t="s">
        <v>43</v>
      </c>
    </row>
    <row r="146" spans="2:159" x14ac:dyDescent="0.2">
      <c r="B146" s="65" t="s">
        <v>766</v>
      </c>
      <c r="C146" s="65" t="s">
        <v>44</v>
      </c>
    </row>
    <row r="147" spans="2:159" x14ac:dyDescent="0.2">
      <c r="B147" s="65" t="s">
        <v>766</v>
      </c>
      <c r="C147" s="65" t="s">
        <v>45</v>
      </c>
    </row>
    <row r="148" spans="2:159" x14ac:dyDescent="0.2">
      <c r="B148" s="65" t="s">
        <v>766</v>
      </c>
      <c r="C148" s="65" t="s">
        <v>46</v>
      </c>
    </row>
    <row r="149" spans="2:159" x14ac:dyDescent="0.2">
      <c r="B149" s="65" t="s">
        <v>766</v>
      </c>
      <c r="C149" s="65" t="s">
        <v>15</v>
      </c>
      <c r="D149" s="65">
        <v>4094.4035990000002</v>
      </c>
      <c r="E149" s="65">
        <v>3485.1793859999998</v>
      </c>
      <c r="F149" s="65">
        <v>4305.6897570000001</v>
      </c>
      <c r="G149" s="65">
        <v>4305.6897570000001</v>
      </c>
      <c r="H149" s="65">
        <v>4305.6897570000001</v>
      </c>
      <c r="I149" s="65">
        <v>3488.0218009999999</v>
      </c>
      <c r="J149" s="65">
        <v>4305.6897570000001</v>
      </c>
      <c r="K149" s="65">
        <v>4305.6897570000001</v>
      </c>
      <c r="L149" s="65">
        <v>4305.6897570000001</v>
      </c>
      <c r="M149" s="65">
        <v>4094.4035990000002</v>
      </c>
      <c r="N149" s="65">
        <v>4305.6897570000001</v>
      </c>
      <c r="O149" s="65">
        <v>4305.6897570000001</v>
      </c>
      <c r="P149" s="65">
        <v>4305.6897570000001</v>
      </c>
      <c r="Q149" s="65">
        <v>4305.6897570000001</v>
      </c>
      <c r="R149" s="65">
        <v>4305.6897570000001</v>
      </c>
      <c r="S149" s="65">
        <v>4305.6897570000001</v>
      </c>
      <c r="T149" s="65">
        <v>4305.6897570000001</v>
      </c>
      <c r="U149" s="65">
        <v>4305.6897570000001</v>
      </c>
      <c r="V149" s="65">
        <v>4305.6897570000001</v>
      </c>
      <c r="W149" s="65">
        <v>4305.6897570000001</v>
      </c>
      <c r="X149" s="65">
        <v>4305.6897570000001</v>
      </c>
      <c r="Y149" s="65">
        <v>4094.4035990000002</v>
      </c>
      <c r="Z149" s="65">
        <v>4305.6897570000001</v>
      </c>
      <c r="AA149" s="65">
        <v>4305.6897570000001</v>
      </c>
      <c r="AB149" s="65">
        <v>3028.498094</v>
      </c>
      <c r="AC149" s="65">
        <v>3445.385581</v>
      </c>
      <c r="AD149" s="65">
        <v>2919.538865</v>
      </c>
      <c r="AE149" s="65">
        <v>3634.8798929999998</v>
      </c>
      <c r="AF149" s="65">
        <v>4226.2978970000004</v>
      </c>
      <c r="AG149" s="65">
        <v>2968.807386</v>
      </c>
      <c r="AH149" s="65">
        <v>3846.1660510000002</v>
      </c>
      <c r="AI149" s="65">
        <v>3632.0374780000002</v>
      </c>
      <c r="AJ149" s="65">
        <v>4305.6897570000001</v>
      </c>
      <c r="AK149" s="65">
        <v>3846.1660510000002</v>
      </c>
      <c r="AL149" s="65">
        <v>3846.1660510000002</v>
      </c>
      <c r="AM149" s="65">
        <v>4305.6897570000001</v>
      </c>
      <c r="AN149" s="65">
        <v>4305.6897570000001</v>
      </c>
      <c r="AO149" s="65">
        <v>4305.6897570000001</v>
      </c>
      <c r="AP149" s="65">
        <v>4305.6897570000001</v>
      </c>
      <c r="AQ149" s="65">
        <v>4305.6897570000001</v>
      </c>
      <c r="AR149" s="65">
        <v>4305.6897570000001</v>
      </c>
      <c r="AS149" s="65">
        <v>4305.6897570000001</v>
      </c>
      <c r="AT149" s="65">
        <v>4305.6897570000001</v>
      </c>
      <c r="AU149" s="65">
        <v>4305.6897570000001</v>
      </c>
      <c r="AV149" s="65">
        <v>4091.561185</v>
      </c>
      <c r="AW149" s="65">
        <v>3485.1793859999998</v>
      </c>
      <c r="AX149" s="65">
        <v>4091.561185</v>
      </c>
      <c r="AY149" s="65">
        <v>4091.561185</v>
      </c>
      <c r="AZ149" s="65">
        <v>3725.9319099999998</v>
      </c>
      <c r="BA149" s="65">
        <v>3725.9319099999998</v>
      </c>
      <c r="BB149" s="65">
        <v>3725.9319099999998</v>
      </c>
      <c r="BC149" s="65">
        <v>3725.9319099999998</v>
      </c>
      <c r="BD149" s="65">
        <v>3110.2648899999999</v>
      </c>
      <c r="BE149" s="65">
        <v>3110.2648899999999</v>
      </c>
      <c r="BF149" s="65">
        <v>2503.883092</v>
      </c>
      <c r="BG149" s="65">
        <v>3110.2648899999999</v>
      </c>
      <c r="BH149" s="65">
        <v>2230.3480519999998</v>
      </c>
      <c r="BI149" s="65">
        <v>1623.9662539999999</v>
      </c>
      <c r="BJ149" s="65">
        <v>2230.3480519999998</v>
      </c>
      <c r="BK149" s="65">
        <v>2230.3480519999998</v>
      </c>
      <c r="BL149" s="65">
        <v>2230.3480519999998</v>
      </c>
      <c r="BM149" s="65">
        <v>2230.3480519999998</v>
      </c>
      <c r="BN149" s="65">
        <v>2230.3480519999998</v>
      </c>
      <c r="BO149" s="65">
        <v>2230.3480519999998</v>
      </c>
      <c r="BP149" s="65">
        <v>2230.3480519999998</v>
      </c>
      <c r="BQ149" s="65">
        <v>2230.3480519999998</v>
      </c>
      <c r="BR149" s="65">
        <v>2230.3480519999998</v>
      </c>
      <c r="BS149" s="65">
        <v>2230.3480519999998</v>
      </c>
      <c r="BT149" s="65">
        <v>2230.3480519999998</v>
      </c>
      <c r="BU149" s="65">
        <v>2230.3480519999998</v>
      </c>
      <c r="BV149" s="65">
        <v>2230.3480519999998</v>
      </c>
      <c r="BW149" s="65">
        <v>2230.3480519999998</v>
      </c>
      <c r="BX149" s="65">
        <v>2230.3480519999998</v>
      </c>
      <c r="BY149" s="65">
        <v>2230.3480519999998</v>
      </c>
      <c r="BZ149" s="65">
        <v>2230.3480519999998</v>
      </c>
      <c r="CA149" s="65">
        <v>2230.3480519999998</v>
      </c>
      <c r="CB149" s="65">
        <v>0</v>
      </c>
      <c r="CC149" s="65">
        <v>0</v>
      </c>
      <c r="CD149" s="65">
        <v>0</v>
      </c>
      <c r="CE149" s="65">
        <v>0</v>
      </c>
      <c r="CF149" s="65">
        <v>0</v>
      </c>
      <c r="CG149" s="65">
        <v>0</v>
      </c>
      <c r="CH149" s="65">
        <v>0</v>
      </c>
      <c r="CI149" s="65">
        <v>0</v>
      </c>
      <c r="CJ149" s="65">
        <v>0</v>
      </c>
      <c r="CK149" s="65">
        <v>0</v>
      </c>
      <c r="CL149" s="65">
        <v>0</v>
      </c>
      <c r="CM149" s="65">
        <v>0</v>
      </c>
      <c r="CN149" s="65">
        <v>0</v>
      </c>
      <c r="CO149" s="65">
        <v>0</v>
      </c>
      <c r="CP149" s="65">
        <v>0</v>
      </c>
      <c r="CQ149" s="65">
        <v>0</v>
      </c>
      <c r="CR149" s="65">
        <v>0</v>
      </c>
      <c r="CS149" s="65">
        <v>0</v>
      </c>
      <c r="CT149" s="65">
        <v>0</v>
      </c>
      <c r="CU149" s="65">
        <v>0</v>
      </c>
      <c r="CV149" s="65">
        <v>0</v>
      </c>
      <c r="CW149" s="65">
        <v>0</v>
      </c>
      <c r="CX149" s="65">
        <v>0</v>
      </c>
      <c r="CY149" s="65">
        <v>0</v>
      </c>
      <c r="CZ149" s="65">
        <v>0</v>
      </c>
      <c r="DA149" s="65">
        <v>0</v>
      </c>
      <c r="DB149" s="65">
        <v>0</v>
      </c>
      <c r="DC149" s="65">
        <v>0</v>
      </c>
      <c r="DD149" s="65">
        <v>0</v>
      </c>
      <c r="DE149" s="65">
        <v>0</v>
      </c>
      <c r="DF149" s="65">
        <v>0</v>
      </c>
      <c r="DG149" s="65">
        <v>0</v>
      </c>
      <c r="DH149" s="65">
        <v>0</v>
      </c>
      <c r="DI149" s="65">
        <v>0</v>
      </c>
      <c r="DJ149" s="65">
        <v>0</v>
      </c>
      <c r="DK149" s="65">
        <v>0</v>
      </c>
      <c r="DL149" s="65">
        <v>0</v>
      </c>
      <c r="DM149" s="65">
        <v>0</v>
      </c>
      <c r="DN149" s="65">
        <v>0</v>
      </c>
      <c r="DO149" s="65">
        <v>0</v>
      </c>
      <c r="DP149" s="65">
        <v>0</v>
      </c>
      <c r="DQ149" s="65">
        <v>0</v>
      </c>
      <c r="DR149" s="65">
        <v>0</v>
      </c>
      <c r="DS149" s="65">
        <v>0</v>
      </c>
      <c r="DT149" s="65">
        <v>0</v>
      </c>
      <c r="DU149" s="65">
        <v>0</v>
      </c>
      <c r="DV149" s="65">
        <v>0</v>
      </c>
      <c r="DW149" s="65">
        <v>0</v>
      </c>
      <c r="DX149" s="65">
        <v>0</v>
      </c>
      <c r="DY149" s="65">
        <v>0</v>
      </c>
      <c r="DZ149" s="65">
        <v>0</v>
      </c>
      <c r="EA149" s="65">
        <v>0</v>
      </c>
      <c r="EB149" s="65">
        <v>0</v>
      </c>
      <c r="EC149" s="65">
        <v>0</v>
      </c>
      <c r="ED149" s="65">
        <v>0</v>
      </c>
      <c r="EE149" s="65">
        <v>0</v>
      </c>
      <c r="EF149" s="65">
        <v>0</v>
      </c>
      <c r="EG149" s="65">
        <v>0</v>
      </c>
      <c r="EH149" s="65">
        <v>0</v>
      </c>
      <c r="EI149" s="65">
        <v>0</v>
      </c>
      <c r="EJ149" s="65">
        <v>0</v>
      </c>
      <c r="EK149" s="65">
        <v>0</v>
      </c>
      <c r="EL149" s="65">
        <v>0</v>
      </c>
      <c r="EM149" s="65">
        <v>0</v>
      </c>
      <c r="EN149" s="65">
        <v>0</v>
      </c>
      <c r="EO149" s="65">
        <v>0</v>
      </c>
      <c r="EP149" s="65">
        <v>0</v>
      </c>
      <c r="EQ149" s="65">
        <v>0</v>
      </c>
      <c r="ER149" s="65">
        <v>0</v>
      </c>
      <c r="ES149" s="65">
        <v>0</v>
      </c>
      <c r="ET149" s="65">
        <v>0</v>
      </c>
      <c r="EU149" s="65">
        <v>0</v>
      </c>
      <c r="EV149" s="65">
        <v>0</v>
      </c>
      <c r="EW149" s="65">
        <v>0</v>
      </c>
      <c r="EX149" s="65">
        <v>0</v>
      </c>
      <c r="EY149" s="65">
        <v>0</v>
      </c>
      <c r="EZ149" s="65">
        <v>0</v>
      </c>
      <c r="FA149" s="65">
        <v>0</v>
      </c>
      <c r="FB149" s="65">
        <v>0</v>
      </c>
      <c r="FC149" s="65">
        <v>0</v>
      </c>
    </row>
    <row r="150" spans="2:159" x14ac:dyDescent="0.2">
      <c r="B150" s="65" t="s">
        <v>21</v>
      </c>
      <c r="C150" s="65" t="s">
        <v>36</v>
      </c>
      <c r="D150" s="65">
        <v>1813.1387500000001</v>
      </c>
      <c r="E150" s="65">
        <v>1651.996044</v>
      </c>
      <c r="F150" s="65">
        <v>1651.996044</v>
      </c>
      <c r="G150" s="65">
        <v>1651.996044</v>
      </c>
      <c r="H150" s="65">
        <v>1813.1387500000001</v>
      </c>
      <c r="I150" s="65">
        <v>1651.996044</v>
      </c>
      <c r="J150" s="65">
        <v>1651.996044</v>
      </c>
      <c r="K150" s="65">
        <v>1651.996044</v>
      </c>
      <c r="L150" s="65">
        <v>1813.1387500000001</v>
      </c>
      <c r="M150" s="65">
        <v>1651.996044</v>
      </c>
      <c r="N150" s="65">
        <v>1651.996044</v>
      </c>
      <c r="O150" s="65">
        <v>1651.996044</v>
      </c>
      <c r="P150" s="65">
        <v>1813.1387500000001</v>
      </c>
      <c r="Q150" s="65">
        <v>1651.996044</v>
      </c>
      <c r="R150" s="65">
        <v>1651.996044</v>
      </c>
      <c r="S150" s="65">
        <v>1651.996044</v>
      </c>
      <c r="T150" s="65">
        <v>1813.1387500000001</v>
      </c>
      <c r="U150" s="65">
        <v>1651.996044</v>
      </c>
      <c r="V150" s="65">
        <v>1058.679963</v>
      </c>
      <c r="W150" s="65">
        <v>1651.996044</v>
      </c>
      <c r="X150" s="65">
        <v>1813.1387500000001</v>
      </c>
      <c r="Y150" s="65">
        <v>1651.996044</v>
      </c>
      <c r="Z150" s="65">
        <v>1651.996044</v>
      </c>
      <c r="AA150" s="65">
        <v>1651.996044</v>
      </c>
      <c r="AB150" s="65">
        <v>1813.1387500000001</v>
      </c>
      <c r="AC150" s="65">
        <v>1651.996044</v>
      </c>
      <c r="AD150" s="65">
        <v>1651.996044</v>
      </c>
      <c r="AE150" s="65">
        <v>1651.996044</v>
      </c>
      <c r="AF150" s="65">
        <v>1813.1387500000001</v>
      </c>
      <c r="AG150" s="65">
        <v>1651.996044</v>
      </c>
      <c r="AH150" s="65">
        <v>1651.996044</v>
      </c>
      <c r="AI150" s="65">
        <v>1651.996044</v>
      </c>
      <c r="AJ150" s="65">
        <v>1813.1387500000001</v>
      </c>
      <c r="AK150" s="65">
        <v>1651.996044</v>
      </c>
      <c r="AL150" s="65">
        <v>1651.996044</v>
      </c>
      <c r="AM150" s="65">
        <v>1651.996044</v>
      </c>
      <c r="AN150" s="65">
        <v>1813.1387500000001</v>
      </c>
      <c r="AO150" s="65">
        <v>1651.996044</v>
      </c>
      <c r="AP150" s="65">
        <v>1651.996044</v>
      </c>
      <c r="AQ150" s="65">
        <v>1651.996044</v>
      </c>
      <c r="AR150" s="65">
        <v>1813.1387500000001</v>
      </c>
      <c r="AS150" s="65">
        <v>1651.996044</v>
      </c>
      <c r="AT150" s="65">
        <v>1651.996044</v>
      </c>
      <c r="AU150" s="65">
        <v>1651.996044</v>
      </c>
      <c r="AV150" s="65">
        <v>1813.1387500000001</v>
      </c>
      <c r="AW150" s="65">
        <v>1651.996044</v>
      </c>
      <c r="AX150" s="65">
        <v>1651.996044</v>
      </c>
      <c r="AY150" s="65">
        <v>1651.996044</v>
      </c>
      <c r="AZ150" s="65">
        <v>1813.1387500000001</v>
      </c>
      <c r="BA150" s="65">
        <v>1651.996044</v>
      </c>
      <c r="BB150" s="65">
        <v>1651.996044</v>
      </c>
      <c r="BC150" s="65">
        <v>1651.996044</v>
      </c>
      <c r="BD150" s="65">
        <v>1813.1387500000001</v>
      </c>
      <c r="BE150" s="65">
        <v>1651.996044</v>
      </c>
      <c r="BF150" s="65">
        <v>1651.996044</v>
      </c>
      <c r="BG150" s="65">
        <v>1651.996044</v>
      </c>
      <c r="BH150" s="65">
        <v>3144.336292</v>
      </c>
      <c r="BI150" s="65">
        <v>2983.193585</v>
      </c>
      <c r="BJ150" s="65">
        <v>2983.193585</v>
      </c>
      <c r="BK150" s="65">
        <v>2983.193585</v>
      </c>
      <c r="BL150" s="65">
        <v>3144.336292</v>
      </c>
      <c r="BM150" s="65">
        <v>2983.193585</v>
      </c>
      <c r="BN150" s="65">
        <v>2983.193585</v>
      </c>
      <c r="BO150" s="65">
        <v>2983.193585</v>
      </c>
      <c r="BP150" s="65">
        <v>3144.336292</v>
      </c>
      <c r="BQ150" s="65">
        <v>2983.193585</v>
      </c>
      <c r="BR150" s="65">
        <v>2983.193585</v>
      </c>
      <c r="BS150" s="65">
        <v>2983.193585</v>
      </c>
      <c r="BT150" s="65">
        <v>3144.336292</v>
      </c>
      <c r="BU150" s="65">
        <v>2983.193585</v>
      </c>
      <c r="BV150" s="65">
        <v>2983.193585</v>
      </c>
      <c r="BW150" s="65">
        <v>2983.193585</v>
      </c>
      <c r="BX150" s="65">
        <v>3144.336292</v>
      </c>
      <c r="BY150" s="65">
        <v>2983.193585</v>
      </c>
      <c r="BZ150" s="65">
        <v>2983.193585</v>
      </c>
      <c r="CA150" s="65">
        <v>2983.193585</v>
      </c>
      <c r="CB150" s="65">
        <v>3144.336292</v>
      </c>
      <c r="CC150" s="65">
        <v>2983.193585</v>
      </c>
      <c r="CD150" s="65">
        <v>2983.193585</v>
      </c>
      <c r="CE150" s="65">
        <v>2983.193585</v>
      </c>
      <c r="CF150" s="65">
        <v>3144.336292</v>
      </c>
      <c r="CG150" s="65">
        <v>2983.193585</v>
      </c>
      <c r="CH150" s="65">
        <v>2983.193585</v>
      </c>
      <c r="CI150" s="65">
        <v>2983.193585</v>
      </c>
      <c r="CJ150" s="65">
        <v>3144.336292</v>
      </c>
      <c r="CK150" s="65">
        <v>2983.193585</v>
      </c>
      <c r="CL150" s="65">
        <v>2983.193585</v>
      </c>
      <c r="CM150" s="65">
        <v>2983.193585</v>
      </c>
      <c r="CN150" s="65">
        <v>3144.336292</v>
      </c>
      <c r="CO150" s="65">
        <v>2983.193585</v>
      </c>
      <c r="CP150" s="65">
        <v>2983.193585</v>
      </c>
      <c r="CQ150" s="65">
        <v>2983.193585</v>
      </c>
      <c r="CR150" s="65">
        <v>3144.336292</v>
      </c>
      <c r="CS150" s="65">
        <v>2983.193585</v>
      </c>
      <c r="CT150" s="65">
        <v>2983.193585</v>
      </c>
      <c r="CU150" s="65">
        <v>2983.193585</v>
      </c>
      <c r="CV150" s="65">
        <v>3144.336292</v>
      </c>
      <c r="CW150" s="65">
        <v>2983.193585</v>
      </c>
      <c r="CX150" s="65">
        <v>2983.193585</v>
      </c>
      <c r="CY150" s="65">
        <v>2983.193585</v>
      </c>
      <c r="CZ150" s="65">
        <v>3144.336292</v>
      </c>
      <c r="DA150" s="65">
        <v>2983.193585</v>
      </c>
      <c r="DB150" s="65">
        <v>2983.193585</v>
      </c>
      <c r="DC150" s="65">
        <v>2983.193585</v>
      </c>
      <c r="DD150" s="65">
        <v>3144.336292</v>
      </c>
      <c r="DE150" s="65">
        <v>2983.193585</v>
      </c>
      <c r="DF150" s="65">
        <v>2983.193585</v>
      </c>
      <c r="DG150" s="65">
        <v>2983.193585</v>
      </c>
      <c r="DH150" s="65">
        <v>3144.336292</v>
      </c>
      <c r="DI150" s="65">
        <v>2983.193585</v>
      </c>
      <c r="DJ150" s="65">
        <v>2983.193585</v>
      </c>
      <c r="DK150" s="65">
        <v>2983.193585</v>
      </c>
      <c r="DL150" s="65">
        <v>3144.336292</v>
      </c>
      <c r="DM150" s="65">
        <v>2983.193585</v>
      </c>
      <c r="DN150" s="65">
        <v>2983.193585</v>
      </c>
      <c r="DO150" s="65">
        <v>2983.193585</v>
      </c>
      <c r="DP150" s="65">
        <v>3144.336292</v>
      </c>
      <c r="DQ150" s="65">
        <v>2983.193585</v>
      </c>
      <c r="DR150" s="65">
        <v>2983.193585</v>
      </c>
      <c r="DS150" s="65">
        <v>2983.193585</v>
      </c>
      <c r="DT150" s="65">
        <v>3144.336292</v>
      </c>
      <c r="DU150" s="65">
        <v>2983.193585</v>
      </c>
      <c r="DV150" s="65">
        <v>2983.193585</v>
      </c>
      <c r="DW150" s="65">
        <v>2983.193585</v>
      </c>
      <c r="DX150" s="65">
        <v>3144.336292</v>
      </c>
      <c r="DY150" s="65">
        <v>2983.193585</v>
      </c>
      <c r="DZ150" s="65">
        <v>2983.193585</v>
      </c>
      <c r="EA150" s="65">
        <v>2983.193585</v>
      </c>
      <c r="EB150" s="65">
        <v>3144.336292</v>
      </c>
      <c r="EC150" s="65">
        <v>2983.193585</v>
      </c>
      <c r="ED150" s="65">
        <v>2983.193585</v>
      </c>
      <c r="EE150" s="65">
        <v>2983.193585</v>
      </c>
      <c r="EF150" s="65">
        <v>3144.336292</v>
      </c>
      <c r="EG150" s="65">
        <v>2983.193585</v>
      </c>
      <c r="EH150" s="65">
        <v>2983.193585</v>
      </c>
      <c r="EI150" s="65">
        <v>2983.193585</v>
      </c>
      <c r="EJ150" s="65">
        <v>3144.336292</v>
      </c>
      <c r="EK150" s="65">
        <v>2983.193585</v>
      </c>
      <c r="EL150" s="65">
        <v>2983.193585</v>
      </c>
      <c r="EM150" s="65">
        <v>2983.193585</v>
      </c>
      <c r="EN150" s="65">
        <v>3144.336292</v>
      </c>
      <c r="EO150" s="65">
        <v>2983.193585</v>
      </c>
      <c r="EP150" s="65">
        <v>2983.193585</v>
      </c>
      <c r="EQ150" s="65">
        <v>2983.193585</v>
      </c>
      <c r="ER150" s="65">
        <v>3144.336292</v>
      </c>
      <c r="ES150" s="65">
        <v>2983.193585</v>
      </c>
      <c r="ET150" s="65">
        <v>2983.193585</v>
      </c>
      <c r="EU150" s="65">
        <v>2983.193585</v>
      </c>
      <c r="EV150" s="65">
        <v>3144.336292</v>
      </c>
      <c r="EW150" s="65">
        <v>2983.193585</v>
      </c>
      <c r="EX150" s="65">
        <v>2983.193585</v>
      </c>
      <c r="EY150" s="65">
        <v>2983.193585</v>
      </c>
      <c r="EZ150" s="65">
        <v>3144.336292</v>
      </c>
      <c r="FA150" s="65">
        <v>2983.193585</v>
      </c>
      <c r="FB150" s="65">
        <v>2983.193585</v>
      </c>
      <c r="FC150" s="65">
        <v>2983.193585</v>
      </c>
    </row>
    <row r="151" spans="2:159" x14ac:dyDescent="0.2">
      <c r="B151" s="65" t="s">
        <v>21</v>
      </c>
      <c r="C151" s="65" t="s">
        <v>37</v>
      </c>
    </row>
    <row r="152" spans="2:159" x14ac:dyDescent="0.2">
      <c r="B152" s="65" t="s">
        <v>21</v>
      </c>
      <c r="C152" s="65" t="s">
        <v>38</v>
      </c>
    </row>
    <row r="153" spans="2:159" x14ac:dyDescent="0.2">
      <c r="B153" s="65" t="s">
        <v>21</v>
      </c>
      <c r="C153" s="65" t="s">
        <v>39</v>
      </c>
    </row>
    <row r="154" spans="2:159" x14ac:dyDescent="0.2">
      <c r="B154" s="65" t="s">
        <v>21</v>
      </c>
      <c r="C154" s="65" t="s">
        <v>40</v>
      </c>
    </row>
    <row r="155" spans="2:159" x14ac:dyDescent="0.2">
      <c r="B155" s="65" t="s">
        <v>21</v>
      </c>
      <c r="C155" s="65" t="s">
        <v>41</v>
      </c>
    </row>
    <row r="156" spans="2:159" x14ac:dyDescent="0.2">
      <c r="B156" s="65" t="s">
        <v>21</v>
      </c>
      <c r="C156" s="65" t="s">
        <v>42</v>
      </c>
    </row>
    <row r="157" spans="2:159" x14ac:dyDescent="0.2">
      <c r="B157" s="65" t="s">
        <v>21</v>
      </c>
      <c r="C157" s="65" t="s">
        <v>43</v>
      </c>
    </row>
    <row r="158" spans="2:159" x14ac:dyDescent="0.2">
      <c r="B158" s="65" t="s">
        <v>21</v>
      </c>
      <c r="C158" s="65" t="s">
        <v>44</v>
      </c>
    </row>
    <row r="159" spans="2:159" x14ac:dyDescent="0.2">
      <c r="B159" s="65" t="s">
        <v>21</v>
      </c>
      <c r="C159" s="65" t="s">
        <v>45</v>
      </c>
    </row>
    <row r="160" spans="2:159" x14ac:dyDescent="0.2">
      <c r="B160" s="65" t="s">
        <v>21</v>
      </c>
      <c r="C160" s="65" t="s">
        <v>46</v>
      </c>
    </row>
    <row r="161" spans="2:159" x14ac:dyDescent="0.2">
      <c r="B161" s="65" t="s">
        <v>21</v>
      </c>
      <c r="C161" s="65" t="s">
        <v>15</v>
      </c>
      <c r="D161" s="65">
        <v>1813.1387500000001</v>
      </c>
      <c r="E161" s="65">
        <v>1651.996044</v>
      </c>
      <c r="F161" s="65">
        <v>1651.996044</v>
      </c>
      <c r="G161" s="65">
        <v>1651.996044</v>
      </c>
      <c r="H161" s="65">
        <v>1813.1387500000001</v>
      </c>
      <c r="I161" s="65">
        <v>1651.996044</v>
      </c>
      <c r="J161" s="65">
        <v>1651.996044</v>
      </c>
      <c r="K161" s="65">
        <v>1651.996044</v>
      </c>
      <c r="L161" s="65">
        <v>1813.1387500000001</v>
      </c>
      <c r="M161" s="65">
        <v>1651.996044</v>
      </c>
      <c r="N161" s="65">
        <v>1651.996044</v>
      </c>
      <c r="O161" s="65">
        <v>1651.996044</v>
      </c>
      <c r="P161" s="65">
        <v>1813.1387500000001</v>
      </c>
      <c r="Q161" s="65">
        <v>1651.996044</v>
      </c>
      <c r="R161" s="65">
        <v>1651.996044</v>
      </c>
      <c r="S161" s="65">
        <v>1651.996044</v>
      </c>
      <c r="T161" s="65">
        <v>1813.1387500000001</v>
      </c>
      <c r="U161" s="65">
        <v>1651.996044</v>
      </c>
      <c r="V161" s="65">
        <v>1058.679963</v>
      </c>
      <c r="W161" s="65">
        <v>1651.996044</v>
      </c>
      <c r="X161" s="65">
        <v>1813.1387500000001</v>
      </c>
      <c r="Y161" s="65">
        <v>1651.996044</v>
      </c>
      <c r="Z161" s="65">
        <v>1651.996044</v>
      </c>
      <c r="AA161" s="65">
        <v>1651.996044</v>
      </c>
      <c r="AB161" s="65">
        <v>1813.1387500000001</v>
      </c>
      <c r="AC161" s="65">
        <v>1651.996044</v>
      </c>
      <c r="AD161" s="65">
        <v>1651.996044</v>
      </c>
      <c r="AE161" s="65">
        <v>1651.996044</v>
      </c>
      <c r="AF161" s="65">
        <v>1813.1387500000001</v>
      </c>
      <c r="AG161" s="65">
        <v>1651.996044</v>
      </c>
      <c r="AH161" s="65">
        <v>1651.996044</v>
      </c>
      <c r="AI161" s="65">
        <v>1651.996044</v>
      </c>
      <c r="AJ161" s="65">
        <v>1813.1387500000001</v>
      </c>
      <c r="AK161" s="65">
        <v>1651.996044</v>
      </c>
      <c r="AL161" s="65">
        <v>1651.996044</v>
      </c>
      <c r="AM161" s="65">
        <v>1651.996044</v>
      </c>
      <c r="AN161" s="65">
        <v>1813.1387500000001</v>
      </c>
      <c r="AO161" s="65">
        <v>1651.996044</v>
      </c>
      <c r="AP161" s="65">
        <v>1651.996044</v>
      </c>
      <c r="AQ161" s="65">
        <v>1651.996044</v>
      </c>
      <c r="AR161" s="65">
        <v>1813.1387500000001</v>
      </c>
      <c r="AS161" s="65">
        <v>1651.996044</v>
      </c>
      <c r="AT161" s="65">
        <v>1651.996044</v>
      </c>
      <c r="AU161" s="65">
        <v>1651.996044</v>
      </c>
      <c r="AV161" s="65">
        <v>1813.1387500000001</v>
      </c>
      <c r="AW161" s="65">
        <v>1651.996044</v>
      </c>
      <c r="AX161" s="65">
        <v>1651.996044</v>
      </c>
      <c r="AY161" s="65">
        <v>1651.996044</v>
      </c>
      <c r="AZ161" s="65">
        <v>1813.1387500000001</v>
      </c>
      <c r="BA161" s="65">
        <v>1651.996044</v>
      </c>
      <c r="BB161" s="65">
        <v>1651.996044</v>
      </c>
      <c r="BC161" s="65">
        <v>1651.996044</v>
      </c>
      <c r="BD161" s="65">
        <v>1813.1387500000001</v>
      </c>
      <c r="BE161" s="65">
        <v>1651.996044</v>
      </c>
      <c r="BF161" s="65">
        <v>1651.996044</v>
      </c>
      <c r="BG161" s="65">
        <v>1651.996044</v>
      </c>
      <c r="BH161" s="65">
        <v>3144.336292</v>
      </c>
      <c r="BI161" s="65">
        <v>2983.193585</v>
      </c>
      <c r="BJ161" s="65">
        <v>2983.193585</v>
      </c>
      <c r="BK161" s="65">
        <v>2983.193585</v>
      </c>
      <c r="BL161" s="65">
        <v>3144.336292</v>
      </c>
      <c r="BM161" s="65">
        <v>2983.193585</v>
      </c>
      <c r="BN161" s="65">
        <v>2983.193585</v>
      </c>
      <c r="BO161" s="65">
        <v>2983.193585</v>
      </c>
      <c r="BP161" s="65">
        <v>3144.336292</v>
      </c>
      <c r="BQ161" s="65">
        <v>2983.193585</v>
      </c>
      <c r="BR161" s="65">
        <v>2983.193585</v>
      </c>
      <c r="BS161" s="65">
        <v>2983.193585</v>
      </c>
      <c r="BT161" s="65">
        <v>3144.336292</v>
      </c>
      <c r="BU161" s="65">
        <v>2983.193585</v>
      </c>
      <c r="BV161" s="65">
        <v>2983.193585</v>
      </c>
      <c r="BW161" s="65">
        <v>2983.193585</v>
      </c>
      <c r="BX161" s="65">
        <v>3144.336292</v>
      </c>
      <c r="BY161" s="65">
        <v>2983.193585</v>
      </c>
      <c r="BZ161" s="65">
        <v>2983.193585</v>
      </c>
      <c r="CA161" s="65">
        <v>2983.193585</v>
      </c>
      <c r="CB161" s="65">
        <v>3144.336292</v>
      </c>
      <c r="CC161" s="65">
        <v>2983.193585</v>
      </c>
      <c r="CD161" s="65">
        <v>2983.193585</v>
      </c>
      <c r="CE161" s="65">
        <v>2983.193585</v>
      </c>
      <c r="CF161" s="65">
        <v>3144.336292</v>
      </c>
      <c r="CG161" s="65">
        <v>2983.193585</v>
      </c>
      <c r="CH161" s="65">
        <v>2983.193585</v>
      </c>
      <c r="CI161" s="65">
        <v>2983.193585</v>
      </c>
      <c r="CJ161" s="65">
        <v>3144.336292</v>
      </c>
      <c r="CK161" s="65">
        <v>2983.193585</v>
      </c>
      <c r="CL161" s="65">
        <v>2983.193585</v>
      </c>
      <c r="CM161" s="65">
        <v>2983.193585</v>
      </c>
      <c r="CN161" s="65">
        <v>3144.336292</v>
      </c>
      <c r="CO161" s="65">
        <v>2983.193585</v>
      </c>
      <c r="CP161" s="65">
        <v>2983.193585</v>
      </c>
      <c r="CQ161" s="65">
        <v>2983.193585</v>
      </c>
      <c r="CR161" s="65">
        <v>3144.336292</v>
      </c>
      <c r="CS161" s="65">
        <v>2983.193585</v>
      </c>
      <c r="CT161" s="65">
        <v>2983.193585</v>
      </c>
      <c r="CU161" s="65">
        <v>2983.193585</v>
      </c>
      <c r="CV161" s="65">
        <v>3144.336292</v>
      </c>
      <c r="CW161" s="65">
        <v>2983.193585</v>
      </c>
      <c r="CX161" s="65">
        <v>2983.193585</v>
      </c>
      <c r="CY161" s="65">
        <v>2983.193585</v>
      </c>
      <c r="CZ161" s="65">
        <v>3144.336292</v>
      </c>
      <c r="DA161" s="65">
        <v>2983.193585</v>
      </c>
      <c r="DB161" s="65">
        <v>2983.193585</v>
      </c>
      <c r="DC161" s="65">
        <v>2983.193585</v>
      </c>
      <c r="DD161" s="65">
        <v>3144.336292</v>
      </c>
      <c r="DE161" s="65">
        <v>2983.193585</v>
      </c>
      <c r="DF161" s="65">
        <v>2983.193585</v>
      </c>
      <c r="DG161" s="65">
        <v>2983.193585</v>
      </c>
      <c r="DH161" s="65">
        <v>3144.336292</v>
      </c>
      <c r="DI161" s="65">
        <v>2983.193585</v>
      </c>
      <c r="DJ161" s="65">
        <v>2983.193585</v>
      </c>
      <c r="DK161" s="65">
        <v>2983.193585</v>
      </c>
      <c r="DL161" s="65">
        <v>3144.336292</v>
      </c>
      <c r="DM161" s="65">
        <v>2983.193585</v>
      </c>
      <c r="DN161" s="65">
        <v>2983.193585</v>
      </c>
      <c r="DO161" s="65">
        <v>2983.193585</v>
      </c>
      <c r="DP161" s="65">
        <v>3144.336292</v>
      </c>
      <c r="DQ161" s="65">
        <v>2983.193585</v>
      </c>
      <c r="DR161" s="65">
        <v>2983.193585</v>
      </c>
      <c r="DS161" s="65">
        <v>2983.193585</v>
      </c>
      <c r="DT161" s="65">
        <v>3144.336292</v>
      </c>
      <c r="DU161" s="65">
        <v>2983.193585</v>
      </c>
      <c r="DV161" s="65">
        <v>2983.193585</v>
      </c>
      <c r="DW161" s="65">
        <v>2983.193585</v>
      </c>
      <c r="DX161" s="65">
        <v>3144.336292</v>
      </c>
      <c r="DY161" s="65">
        <v>2983.193585</v>
      </c>
      <c r="DZ161" s="65">
        <v>2983.193585</v>
      </c>
      <c r="EA161" s="65">
        <v>2983.193585</v>
      </c>
      <c r="EB161" s="65">
        <v>3144.336292</v>
      </c>
      <c r="EC161" s="65">
        <v>2983.193585</v>
      </c>
      <c r="ED161" s="65">
        <v>2983.193585</v>
      </c>
      <c r="EE161" s="65">
        <v>2983.193585</v>
      </c>
      <c r="EF161" s="65">
        <v>3144.336292</v>
      </c>
      <c r="EG161" s="65">
        <v>2983.193585</v>
      </c>
      <c r="EH161" s="65">
        <v>2983.193585</v>
      </c>
      <c r="EI161" s="65">
        <v>2983.193585</v>
      </c>
      <c r="EJ161" s="65">
        <v>3144.336292</v>
      </c>
      <c r="EK161" s="65">
        <v>2983.193585</v>
      </c>
      <c r="EL161" s="65">
        <v>2983.193585</v>
      </c>
      <c r="EM161" s="65">
        <v>2983.193585</v>
      </c>
      <c r="EN161" s="65">
        <v>3144.336292</v>
      </c>
      <c r="EO161" s="65">
        <v>2983.193585</v>
      </c>
      <c r="EP161" s="65">
        <v>2983.193585</v>
      </c>
      <c r="EQ161" s="65">
        <v>2983.193585</v>
      </c>
      <c r="ER161" s="65">
        <v>3144.336292</v>
      </c>
      <c r="ES161" s="65">
        <v>2983.193585</v>
      </c>
      <c r="ET161" s="65">
        <v>2983.193585</v>
      </c>
      <c r="EU161" s="65">
        <v>2983.193585</v>
      </c>
      <c r="EV161" s="65">
        <v>3144.336292</v>
      </c>
      <c r="EW161" s="65">
        <v>2983.193585</v>
      </c>
      <c r="EX161" s="65">
        <v>2983.193585</v>
      </c>
      <c r="EY161" s="65">
        <v>2983.193585</v>
      </c>
      <c r="EZ161" s="65">
        <v>3144.336292</v>
      </c>
      <c r="FA161" s="65">
        <v>2983.193585</v>
      </c>
      <c r="FB161" s="65">
        <v>2983.193585</v>
      </c>
      <c r="FC161" s="65">
        <v>2983.193585</v>
      </c>
    </row>
    <row r="162" spans="2:159" x14ac:dyDescent="0.2">
      <c r="B162" s="65" t="s">
        <v>22</v>
      </c>
      <c r="C162" s="65" t="s">
        <v>36</v>
      </c>
      <c r="D162" s="65">
        <v>736.75388510000005</v>
      </c>
      <c r="E162" s="65">
        <v>736.75388510000005</v>
      </c>
      <c r="F162" s="65">
        <v>736.75388510000005</v>
      </c>
      <c r="G162" s="65">
        <v>736.75388510000005</v>
      </c>
      <c r="H162" s="65">
        <v>736.75388510000005</v>
      </c>
      <c r="I162" s="65">
        <v>736.75388510000005</v>
      </c>
      <c r="J162" s="65">
        <v>736.75388510000005</v>
      </c>
      <c r="K162" s="65">
        <v>736.75388510000005</v>
      </c>
      <c r="L162" s="65">
        <v>736.75388510000005</v>
      </c>
      <c r="M162" s="65">
        <v>736.75388510000005</v>
      </c>
      <c r="N162" s="65">
        <v>736.75388510000005</v>
      </c>
      <c r="O162" s="65">
        <v>736.75388510000005</v>
      </c>
      <c r="P162" s="65">
        <v>736.75388510000005</v>
      </c>
      <c r="Q162" s="65">
        <v>736.75388510000005</v>
      </c>
      <c r="R162" s="65">
        <v>736.75388510000005</v>
      </c>
      <c r="S162" s="65">
        <v>736.75388510000005</v>
      </c>
      <c r="T162" s="65">
        <v>736.75388510000005</v>
      </c>
      <c r="U162" s="65">
        <v>736.75388510000005</v>
      </c>
      <c r="V162" s="65">
        <v>736.75388510000005</v>
      </c>
      <c r="W162" s="65">
        <v>736.75388510000005</v>
      </c>
      <c r="X162" s="65">
        <v>736.75388510000005</v>
      </c>
      <c r="Y162" s="65">
        <v>736.75388510000005</v>
      </c>
      <c r="Z162" s="65">
        <v>736.75388510000005</v>
      </c>
      <c r="AA162" s="65">
        <v>736.75388510000005</v>
      </c>
      <c r="AB162" s="65">
        <v>736.75388510000005</v>
      </c>
      <c r="AC162" s="65">
        <v>736.75388510000005</v>
      </c>
      <c r="AD162" s="65">
        <v>736.75388510000005</v>
      </c>
      <c r="AE162" s="65">
        <v>736.75388510000005</v>
      </c>
      <c r="AF162" s="65">
        <v>736.75388510000005</v>
      </c>
      <c r="AG162" s="65">
        <v>736.75388510000005</v>
      </c>
      <c r="AH162" s="65">
        <v>736.75388510000005</v>
      </c>
      <c r="AI162" s="65">
        <v>736.75388510000005</v>
      </c>
      <c r="AJ162" s="65">
        <v>736.75388510000005</v>
      </c>
      <c r="AK162" s="65">
        <v>736.75388510000005</v>
      </c>
      <c r="AL162" s="65">
        <v>736.75388510000005</v>
      </c>
      <c r="AM162" s="65">
        <v>736.75388510000005</v>
      </c>
      <c r="AN162" s="65">
        <v>736.75388510000005</v>
      </c>
      <c r="AO162" s="65">
        <v>736.75388510000005</v>
      </c>
      <c r="AP162" s="65">
        <v>578.52613450000001</v>
      </c>
      <c r="AQ162" s="65">
        <v>736.75388510000005</v>
      </c>
      <c r="AR162" s="65">
        <v>736.75388510000005</v>
      </c>
      <c r="AS162" s="65">
        <v>736.75388510000005</v>
      </c>
      <c r="AT162" s="65">
        <v>736.75388510000005</v>
      </c>
      <c r="AU162" s="65">
        <v>736.75388510000005</v>
      </c>
      <c r="AV162" s="65">
        <v>736.75388510000005</v>
      </c>
      <c r="AW162" s="65">
        <v>736.75388510000005</v>
      </c>
      <c r="AX162" s="65">
        <v>736.75388510000005</v>
      </c>
      <c r="AY162" s="65">
        <v>736.75388510000005</v>
      </c>
      <c r="AZ162" s="65">
        <v>736.75388510000005</v>
      </c>
      <c r="BA162" s="65">
        <v>736.75388510000005</v>
      </c>
      <c r="BB162" s="65">
        <v>736.75388510000005</v>
      </c>
      <c r="BC162" s="65">
        <v>736.75388510000005</v>
      </c>
      <c r="BD162" s="65">
        <v>571.32535069999994</v>
      </c>
      <c r="BE162" s="65">
        <v>571.32535069999994</v>
      </c>
      <c r="BF162" s="65">
        <v>571.32535069999994</v>
      </c>
      <c r="BG162" s="65">
        <v>571.32535069999994</v>
      </c>
      <c r="BH162" s="65">
        <v>571.32535069999994</v>
      </c>
      <c r="BI162" s="65">
        <v>571.32535069999994</v>
      </c>
      <c r="BJ162" s="65">
        <v>571.32535069999994</v>
      </c>
      <c r="BK162" s="65">
        <v>571.32535069999994</v>
      </c>
    </row>
    <row r="163" spans="2:159" x14ac:dyDescent="0.2">
      <c r="B163" s="65" t="s">
        <v>22</v>
      </c>
      <c r="C163" s="65" t="s">
        <v>37</v>
      </c>
      <c r="D163" s="65">
        <v>22.739317440000001</v>
      </c>
      <c r="E163" s="65">
        <v>22.739317440000001</v>
      </c>
      <c r="F163" s="65">
        <v>22.739317440000001</v>
      </c>
      <c r="G163" s="65">
        <v>22.739317440000001</v>
      </c>
      <c r="H163" s="65">
        <v>22.739317440000001</v>
      </c>
      <c r="I163" s="65">
        <v>22.739317440000001</v>
      </c>
      <c r="J163" s="65">
        <v>22.739317440000001</v>
      </c>
      <c r="K163" s="65">
        <v>22.739317440000001</v>
      </c>
      <c r="L163" s="65">
        <v>22.739317440000001</v>
      </c>
      <c r="M163" s="65">
        <v>22.739317440000001</v>
      </c>
      <c r="N163" s="65">
        <v>22.739317440000001</v>
      </c>
      <c r="O163" s="65">
        <v>22.739317440000001</v>
      </c>
      <c r="P163" s="65">
        <v>22.739317440000001</v>
      </c>
      <c r="Q163" s="65">
        <v>22.739317440000001</v>
      </c>
      <c r="R163" s="65">
        <v>22.739317440000001</v>
      </c>
      <c r="S163" s="65">
        <v>22.739317440000001</v>
      </c>
      <c r="T163" s="65">
        <v>22.739317440000001</v>
      </c>
      <c r="U163" s="65">
        <v>22.739317440000001</v>
      </c>
      <c r="V163" s="65">
        <v>22.739317440000001</v>
      </c>
      <c r="W163" s="65">
        <v>22.739317440000001</v>
      </c>
      <c r="X163" s="65">
        <v>22.739317440000001</v>
      </c>
      <c r="Y163" s="65">
        <v>22.739317440000001</v>
      </c>
      <c r="Z163" s="65">
        <v>22.739317440000001</v>
      </c>
      <c r="AA163" s="65">
        <v>22.739317440000001</v>
      </c>
      <c r="AB163" s="65">
        <v>22.739317440000001</v>
      </c>
      <c r="AC163" s="65">
        <v>22.739317440000001</v>
      </c>
      <c r="AD163" s="65">
        <v>22.739317440000001</v>
      </c>
      <c r="AE163" s="65">
        <v>22.739317440000001</v>
      </c>
      <c r="AF163" s="65">
        <v>22.739317440000001</v>
      </c>
      <c r="AG163" s="65">
        <v>22.739317440000001</v>
      </c>
      <c r="AH163" s="65">
        <v>22.739317440000001</v>
      </c>
      <c r="AI163" s="65">
        <v>22.739317440000001</v>
      </c>
      <c r="AJ163" s="65">
        <v>22.739317440000001</v>
      </c>
      <c r="AK163" s="65">
        <v>22.739317440000001</v>
      </c>
      <c r="AL163" s="65">
        <v>22.739317440000001</v>
      </c>
      <c r="AM163" s="65">
        <v>22.739317440000001</v>
      </c>
      <c r="AN163" s="65">
        <v>22.739317440000001</v>
      </c>
      <c r="AO163" s="65">
        <v>22.739317440000001</v>
      </c>
      <c r="AP163" s="65">
        <v>22.739317440000001</v>
      </c>
      <c r="AQ163" s="65">
        <v>22.739317440000001</v>
      </c>
      <c r="AR163" s="65">
        <v>22.739317440000001</v>
      </c>
      <c r="AS163" s="65">
        <v>22.739317440000001</v>
      </c>
      <c r="AT163" s="65">
        <v>22.739317440000001</v>
      </c>
      <c r="AU163" s="65">
        <v>22.739317440000001</v>
      </c>
      <c r="AV163" s="65">
        <v>22.739317440000001</v>
      </c>
      <c r="AX163" s="65">
        <v>22.739317440000001</v>
      </c>
      <c r="AY163" s="65">
        <v>22.739317440000001</v>
      </c>
      <c r="AZ163" s="65">
        <v>22.739317440000001</v>
      </c>
      <c r="BA163" s="65">
        <v>22.739317440000001</v>
      </c>
      <c r="BB163" s="65">
        <v>22.739317440000001</v>
      </c>
      <c r="BC163" s="65">
        <v>22.739317440000001</v>
      </c>
      <c r="BD163" s="65">
        <v>22.739317440000001</v>
      </c>
      <c r="BE163" s="65">
        <v>22.739317440000001</v>
      </c>
      <c r="BF163" s="65">
        <v>22.739317440000001</v>
      </c>
      <c r="BG163" s="65">
        <v>22.739317440000001</v>
      </c>
      <c r="BH163" s="65">
        <v>22.739317440000001</v>
      </c>
      <c r="BI163" s="65">
        <v>22.739317440000001</v>
      </c>
      <c r="BJ163" s="65">
        <v>22.739317440000001</v>
      </c>
      <c r="BK163" s="65">
        <v>22.739317440000001</v>
      </c>
    </row>
    <row r="164" spans="2:159" x14ac:dyDescent="0.2">
      <c r="B164" s="65" t="s">
        <v>22</v>
      </c>
      <c r="C164" s="65" t="s">
        <v>38</v>
      </c>
      <c r="D164" s="65">
        <v>933.29259439999998</v>
      </c>
      <c r="E164" s="65">
        <v>1913.0979589999999</v>
      </c>
      <c r="F164" s="65">
        <v>1677.0827939999999</v>
      </c>
      <c r="G164" s="65">
        <v>1609.717566</v>
      </c>
      <c r="H164" s="65">
        <v>593.30669090000004</v>
      </c>
      <c r="I164" s="65">
        <v>1496.9684500000001</v>
      </c>
      <c r="J164" s="65">
        <v>1798.264406</v>
      </c>
      <c r="K164" s="65">
        <v>1677.0827939999999</v>
      </c>
      <c r="L164" s="65">
        <v>1441.293737</v>
      </c>
      <c r="M164" s="65">
        <v>1047.0858229999999</v>
      </c>
      <c r="N164" s="65">
        <v>1679.8376619999999</v>
      </c>
      <c r="O164" s="65">
        <v>1960.1872960000001</v>
      </c>
      <c r="P164" s="65">
        <v>1772.4452699999999</v>
      </c>
      <c r="Q164" s="65">
        <v>1256.205494</v>
      </c>
      <c r="R164" s="65">
        <v>1390.4726470000001</v>
      </c>
      <c r="S164" s="65">
        <v>1634.293694</v>
      </c>
      <c r="T164" s="65">
        <v>1641.5994470000001</v>
      </c>
      <c r="U164" s="65">
        <v>1671.966447</v>
      </c>
      <c r="V164" s="65">
        <v>1581.8619020000001</v>
      </c>
      <c r="W164" s="65">
        <v>1960.1872960000001</v>
      </c>
      <c r="X164" s="65">
        <v>807.91922169999998</v>
      </c>
      <c r="Y164" s="65">
        <v>1493.6889140000001</v>
      </c>
      <c r="Z164" s="65">
        <v>1960.1872960000001</v>
      </c>
      <c r="AA164" s="65">
        <v>1960.1872960000001</v>
      </c>
      <c r="AB164" s="65">
        <v>1962.697559</v>
      </c>
      <c r="AC164" s="65">
        <v>1654.0011019999999</v>
      </c>
      <c r="AD164" s="65">
        <v>833.54508639999995</v>
      </c>
      <c r="AE164" s="65">
        <v>1519.423526</v>
      </c>
      <c r="AF164" s="65">
        <v>1962.697559</v>
      </c>
      <c r="AG164" s="65">
        <v>1310.695541</v>
      </c>
      <c r="AH164" s="65">
        <v>497.57544860000002</v>
      </c>
      <c r="AI164" s="65">
        <v>1772.1141909999999</v>
      </c>
      <c r="AJ164" s="65">
        <v>1962.697559</v>
      </c>
      <c r="AK164" s="65">
        <v>1835.857006</v>
      </c>
      <c r="AL164" s="65">
        <v>1451.016079</v>
      </c>
      <c r="AM164" s="65">
        <v>1949.7136660000001</v>
      </c>
      <c r="AN164" s="65">
        <v>1459.3059189999999</v>
      </c>
      <c r="AO164" s="65">
        <v>1960.1872960000001</v>
      </c>
      <c r="AP164" s="65">
        <v>1643.068565</v>
      </c>
      <c r="AQ164" s="65">
        <v>1960.1872960000001</v>
      </c>
      <c r="AR164" s="65">
        <v>1962.697559</v>
      </c>
      <c r="AS164" s="65">
        <v>1960.1872960000001</v>
      </c>
      <c r="AT164" s="65">
        <v>1677.0827939999999</v>
      </c>
      <c r="AU164" s="65">
        <v>1960.1872960000001</v>
      </c>
      <c r="AV164" s="65">
        <v>1962.697559</v>
      </c>
      <c r="AW164" s="65">
        <v>1960.1872960000001</v>
      </c>
      <c r="AX164" s="65">
        <v>1038.865951</v>
      </c>
      <c r="AY164" s="65">
        <v>1960.1872960000001</v>
      </c>
      <c r="AZ164" s="65">
        <v>1552.0633849999999</v>
      </c>
      <c r="BA164" s="65">
        <v>1340.540896</v>
      </c>
      <c r="BB164" s="65">
        <v>518.89355869999997</v>
      </c>
      <c r="BC164" s="65">
        <v>1549.553122</v>
      </c>
      <c r="BD164" s="65">
        <v>579.76807010000005</v>
      </c>
      <c r="BE164" s="65">
        <v>577.25780680000003</v>
      </c>
      <c r="BF164" s="65">
        <v>577.25780680000003</v>
      </c>
      <c r="BG164" s="65">
        <v>577.25780680000003</v>
      </c>
      <c r="BH164" s="65">
        <v>551.52319509999995</v>
      </c>
      <c r="BI164" s="65">
        <v>551.52319509999995</v>
      </c>
      <c r="BK164" s="65">
        <v>551.52319509999995</v>
      </c>
      <c r="BL164" s="65">
        <v>190.25228920000001</v>
      </c>
      <c r="BM164" s="65">
        <v>190.25228920000001</v>
      </c>
      <c r="BO164" s="65">
        <v>190.25228920000001</v>
      </c>
    </row>
    <row r="165" spans="2:159" x14ac:dyDescent="0.2">
      <c r="B165" s="65" t="s">
        <v>22</v>
      </c>
      <c r="C165" s="65" t="s">
        <v>39</v>
      </c>
      <c r="D165" s="65">
        <v>314.37106360000001</v>
      </c>
      <c r="E165" s="65">
        <v>157.18553180000001</v>
      </c>
      <c r="F165" s="65">
        <v>314.37106360000001</v>
      </c>
      <c r="G165" s="65">
        <v>314.37106360000001</v>
      </c>
      <c r="H165" s="65">
        <v>314.37106360000001</v>
      </c>
      <c r="I165" s="65">
        <v>136.7842531</v>
      </c>
      <c r="J165" s="65">
        <v>314.37106360000001</v>
      </c>
      <c r="K165" s="65">
        <v>314.37106360000001</v>
      </c>
      <c r="L165" s="65">
        <v>314.37106360000001</v>
      </c>
      <c r="M165" s="65">
        <v>204.41854710000001</v>
      </c>
      <c r="N165" s="65">
        <v>314.37106360000001</v>
      </c>
      <c r="O165" s="65">
        <v>314.37106360000001</v>
      </c>
      <c r="P165" s="65">
        <v>314.37106360000001</v>
      </c>
      <c r="R165" s="65">
        <v>314.37106360000001</v>
      </c>
      <c r="S165" s="65">
        <v>314.37106360000001</v>
      </c>
      <c r="T165" s="65">
        <v>314.37106360000001</v>
      </c>
      <c r="W165" s="65">
        <v>314.37106360000001</v>
      </c>
      <c r="X165" s="65">
        <v>240.65602000000001</v>
      </c>
      <c r="AA165" s="65">
        <v>314.37106360000001</v>
      </c>
      <c r="AB165" s="65">
        <v>272.89191469999997</v>
      </c>
      <c r="AD165" s="65">
        <v>314.37106360000001</v>
      </c>
      <c r="AE165" s="65">
        <v>314.37106360000001</v>
      </c>
      <c r="AI165" s="65">
        <v>314.37106360000001</v>
      </c>
      <c r="AL165" s="65">
        <v>314.37106360000001</v>
      </c>
      <c r="AN165" s="65">
        <v>314.37106360000001</v>
      </c>
      <c r="AP165" s="65">
        <v>314.37106360000001</v>
      </c>
      <c r="AQ165" s="65">
        <v>314.37106360000001</v>
      </c>
      <c r="AR165" s="65">
        <v>314.37106360000001</v>
      </c>
      <c r="AT165" s="65">
        <v>314.37106360000001</v>
      </c>
      <c r="AU165" s="65">
        <v>314.37106360000001</v>
      </c>
      <c r="AV165" s="65">
        <v>314.37106360000001</v>
      </c>
      <c r="AX165" s="65">
        <v>314.37106360000001</v>
      </c>
      <c r="AY165" s="65">
        <v>314.37106360000001</v>
      </c>
      <c r="AZ165" s="65">
        <v>314.37106360000001</v>
      </c>
      <c r="BA165" s="65">
        <v>314.37106360000001</v>
      </c>
      <c r="BB165" s="65">
        <v>314.37106360000001</v>
      </c>
      <c r="BC165" s="65">
        <v>314.37106360000001</v>
      </c>
    </row>
    <row r="166" spans="2:159" x14ac:dyDescent="0.2">
      <c r="B166" s="65" t="s">
        <v>22</v>
      </c>
      <c r="C166" s="65" t="s">
        <v>40</v>
      </c>
    </row>
    <row r="167" spans="2:159" x14ac:dyDescent="0.2">
      <c r="B167" s="65" t="s">
        <v>22</v>
      </c>
      <c r="C167" s="65" t="s">
        <v>41</v>
      </c>
      <c r="E167" s="65">
        <v>130.33751620000001</v>
      </c>
      <c r="F167" s="65">
        <v>87.509714380000005</v>
      </c>
      <c r="I167" s="65">
        <v>156.81614569999999</v>
      </c>
      <c r="J167" s="65">
        <v>114.0714093</v>
      </c>
      <c r="M167" s="65">
        <v>160.39219059999999</v>
      </c>
      <c r="N167" s="65">
        <v>117.65867249999999</v>
      </c>
      <c r="O167" s="65">
        <v>1.2162154119999999</v>
      </c>
      <c r="Q167" s="65">
        <v>248.7416685</v>
      </c>
      <c r="R167" s="65">
        <v>206.28530939999999</v>
      </c>
      <c r="S167" s="65">
        <v>89.603080539999993</v>
      </c>
      <c r="T167" s="65">
        <v>322.14033039999998</v>
      </c>
      <c r="U167" s="65">
        <v>238.36548289999999</v>
      </c>
      <c r="V167" s="65">
        <v>195.79832999999999</v>
      </c>
      <c r="W167" s="65">
        <v>322.14033039999998</v>
      </c>
      <c r="X167" s="65">
        <v>322.14033039999998</v>
      </c>
      <c r="Y167" s="65">
        <v>322.14033039999998</v>
      </c>
      <c r="Z167" s="65">
        <v>322.14033039999998</v>
      </c>
      <c r="AA167" s="65">
        <v>322.14033039999998</v>
      </c>
      <c r="AG167" s="65">
        <v>322.14033039999998</v>
      </c>
      <c r="AH167" s="65">
        <v>322.14033039999998</v>
      </c>
      <c r="AJ167" s="65">
        <v>322.14033039999998</v>
      </c>
      <c r="AK167" s="65">
        <v>322.14033039999998</v>
      </c>
      <c r="AL167" s="65">
        <v>322.14033039999998</v>
      </c>
      <c r="AM167" s="65">
        <v>322.14033039999998</v>
      </c>
      <c r="AN167" s="65">
        <v>322.14033039999998</v>
      </c>
      <c r="AO167" s="65">
        <v>322.14033039999998</v>
      </c>
      <c r="AP167" s="65">
        <v>322.14033039999998</v>
      </c>
      <c r="AQ167" s="65">
        <v>322.14033039999998</v>
      </c>
      <c r="AR167" s="65">
        <v>322.14033039999998</v>
      </c>
      <c r="AS167" s="65">
        <v>322.14033039999998</v>
      </c>
      <c r="AT167" s="65">
        <v>322.14033039999998</v>
      </c>
      <c r="AU167" s="65">
        <v>322.14033039999998</v>
      </c>
      <c r="AV167" s="65">
        <v>322.14033039999998</v>
      </c>
      <c r="AW167" s="65">
        <v>322.14033039999998</v>
      </c>
      <c r="AX167" s="65">
        <v>322.14033039999998</v>
      </c>
      <c r="AY167" s="65">
        <v>322.14033039999998</v>
      </c>
      <c r="AZ167" s="65">
        <v>322.14033039999998</v>
      </c>
      <c r="BA167" s="65">
        <v>322.14033039999998</v>
      </c>
      <c r="BB167" s="65">
        <v>322.14033039999998</v>
      </c>
      <c r="BC167" s="65">
        <v>322.14033039999998</v>
      </c>
      <c r="BD167" s="65">
        <v>322.14033039999998</v>
      </c>
      <c r="BE167" s="65">
        <v>322.14033039999998</v>
      </c>
      <c r="BF167" s="65">
        <v>322.14033039999998</v>
      </c>
      <c r="BG167" s="65">
        <v>322.14033039999998</v>
      </c>
      <c r="BH167" s="65">
        <v>322.14033039999998</v>
      </c>
      <c r="BI167" s="65">
        <v>322.14033039999998</v>
      </c>
      <c r="BJ167" s="65">
        <v>322.14033039999998</v>
      </c>
      <c r="BK167" s="65">
        <v>322.14033039999998</v>
      </c>
    </row>
    <row r="168" spans="2:159" x14ac:dyDescent="0.2">
      <c r="B168" s="65" t="s">
        <v>22</v>
      </c>
      <c r="C168" s="65" t="s">
        <v>42</v>
      </c>
      <c r="F168" s="65">
        <v>142.120734</v>
      </c>
      <c r="G168" s="65">
        <v>142.120734</v>
      </c>
      <c r="H168" s="65">
        <v>142.120734</v>
      </c>
      <c r="I168" s="65">
        <v>142.120734</v>
      </c>
      <c r="J168" s="65">
        <v>142.120734</v>
      </c>
      <c r="K168" s="65">
        <v>142.120734</v>
      </c>
      <c r="L168" s="65">
        <v>142.120734</v>
      </c>
      <c r="M168" s="65">
        <v>142.120734</v>
      </c>
      <c r="N168" s="65">
        <v>142.120734</v>
      </c>
      <c r="O168" s="65">
        <v>142.120734</v>
      </c>
      <c r="P168" s="65">
        <v>142.120734</v>
      </c>
      <c r="Q168" s="65">
        <v>142.120734</v>
      </c>
      <c r="R168" s="65">
        <v>142.120734</v>
      </c>
      <c r="S168" s="65">
        <v>142.120734</v>
      </c>
      <c r="T168" s="65">
        <v>142.120734</v>
      </c>
      <c r="U168" s="65">
        <v>142.120734</v>
      </c>
      <c r="V168" s="65">
        <v>142.120734</v>
      </c>
      <c r="W168" s="65">
        <v>142.120734</v>
      </c>
      <c r="X168" s="65">
        <v>142.120734</v>
      </c>
      <c r="Y168" s="65">
        <v>142.120734</v>
      </c>
      <c r="Z168" s="65">
        <v>142.120734</v>
      </c>
      <c r="AA168" s="65">
        <v>142.120734</v>
      </c>
      <c r="AB168" s="65">
        <v>142.120734</v>
      </c>
      <c r="AC168" s="65">
        <v>142.120734</v>
      </c>
      <c r="AD168" s="65">
        <v>142.120734</v>
      </c>
      <c r="AE168" s="65">
        <v>142.120734</v>
      </c>
      <c r="AF168" s="65">
        <v>142.120734</v>
      </c>
      <c r="AG168" s="65">
        <v>142.120734</v>
      </c>
      <c r="AH168" s="65">
        <v>142.120734</v>
      </c>
      <c r="AI168" s="65">
        <v>142.120734</v>
      </c>
      <c r="AJ168" s="65">
        <v>142.120734</v>
      </c>
      <c r="AK168" s="65">
        <v>142.120734</v>
      </c>
      <c r="AL168" s="65">
        <v>142.120734</v>
      </c>
      <c r="AN168" s="65">
        <v>142.120734</v>
      </c>
      <c r="AO168" s="65">
        <v>142.120734</v>
      </c>
      <c r="AP168" s="65">
        <v>142.120734</v>
      </c>
      <c r="AQ168" s="65">
        <v>142.120734</v>
      </c>
      <c r="AR168" s="65">
        <v>142.120734</v>
      </c>
      <c r="AS168" s="65">
        <v>142.120734</v>
      </c>
      <c r="AT168" s="65">
        <v>142.120734</v>
      </c>
      <c r="AU168" s="65">
        <v>142.120734</v>
      </c>
      <c r="AV168" s="65">
        <v>142.120734</v>
      </c>
      <c r="AW168" s="65">
        <v>142.120734</v>
      </c>
      <c r="AX168" s="65">
        <v>142.120734</v>
      </c>
      <c r="AY168" s="65">
        <v>142.120734</v>
      </c>
      <c r="AZ168" s="65">
        <v>142.120734</v>
      </c>
      <c r="BA168" s="65">
        <v>142.120734</v>
      </c>
      <c r="BB168" s="65">
        <v>142.120734</v>
      </c>
      <c r="BC168" s="65">
        <v>142.120734</v>
      </c>
      <c r="BD168" s="65">
        <v>142.120734</v>
      </c>
      <c r="BE168" s="65">
        <v>142.120734</v>
      </c>
      <c r="BF168" s="65">
        <v>142.120734</v>
      </c>
      <c r="BG168" s="65">
        <v>142.120734</v>
      </c>
      <c r="BH168" s="65">
        <v>142.120734</v>
      </c>
      <c r="BI168" s="65">
        <v>142.120734</v>
      </c>
      <c r="BJ168" s="65">
        <v>142.120734</v>
      </c>
      <c r="BK168" s="65">
        <v>142.120734</v>
      </c>
    </row>
    <row r="169" spans="2:159" x14ac:dyDescent="0.2">
      <c r="B169" s="65" t="s">
        <v>22</v>
      </c>
      <c r="C169" s="65" t="s">
        <v>43</v>
      </c>
    </row>
    <row r="170" spans="2:159" x14ac:dyDescent="0.2">
      <c r="B170" s="65" t="s">
        <v>22</v>
      </c>
      <c r="C170" s="65" t="s">
        <v>44</v>
      </c>
    </row>
    <row r="171" spans="2:159" x14ac:dyDescent="0.2">
      <c r="B171" s="65" t="s">
        <v>22</v>
      </c>
      <c r="C171" s="65" t="s">
        <v>45</v>
      </c>
    </row>
    <row r="172" spans="2:159" x14ac:dyDescent="0.2">
      <c r="B172" s="65" t="s">
        <v>22</v>
      </c>
      <c r="C172" s="65" t="s">
        <v>46</v>
      </c>
    </row>
    <row r="173" spans="2:159" x14ac:dyDescent="0.2">
      <c r="B173" s="65" t="s">
        <v>22</v>
      </c>
      <c r="C173" s="65" t="s">
        <v>15</v>
      </c>
      <c r="D173" s="65">
        <v>2007.1568609999999</v>
      </c>
      <c r="E173" s="65">
        <v>2960.1142100000002</v>
      </c>
      <c r="F173" s="65">
        <v>2980.5775079999999</v>
      </c>
      <c r="G173" s="65">
        <v>2825.7025659999999</v>
      </c>
      <c r="H173" s="65">
        <v>1809.2916909999999</v>
      </c>
      <c r="I173" s="65">
        <v>2692.182785</v>
      </c>
      <c r="J173" s="65">
        <v>3128.3208159999999</v>
      </c>
      <c r="K173" s="65">
        <v>2893.067794</v>
      </c>
      <c r="L173" s="65">
        <v>2657.2787370000001</v>
      </c>
      <c r="M173" s="65">
        <v>2313.5104970000002</v>
      </c>
      <c r="N173" s="65">
        <v>3013.4813349999999</v>
      </c>
      <c r="O173" s="65">
        <v>3177.3885110000001</v>
      </c>
      <c r="P173" s="65">
        <v>2988.4302699999998</v>
      </c>
      <c r="Q173" s="65">
        <v>2406.561099</v>
      </c>
      <c r="R173" s="65">
        <v>2812.742956</v>
      </c>
      <c r="S173" s="65">
        <v>2939.881774</v>
      </c>
      <c r="T173" s="65">
        <v>3179.7247779999998</v>
      </c>
      <c r="U173" s="65">
        <v>2811.9458669999999</v>
      </c>
      <c r="V173" s="65">
        <v>2679.2741679999999</v>
      </c>
      <c r="W173" s="65">
        <v>3498.3126259999999</v>
      </c>
      <c r="X173" s="65">
        <v>2272.3295090000001</v>
      </c>
      <c r="Y173" s="65">
        <v>2717.4431810000001</v>
      </c>
      <c r="Z173" s="65">
        <v>3183.9415629999999</v>
      </c>
      <c r="AA173" s="65">
        <v>3498.3126259999999</v>
      </c>
      <c r="AB173" s="65">
        <v>3137.2034100000001</v>
      </c>
      <c r="AC173" s="65">
        <v>2555.6150389999998</v>
      </c>
      <c r="AD173" s="65">
        <v>2049.5300860000002</v>
      </c>
      <c r="AE173" s="65">
        <v>2735.4085260000002</v>
      </c>
      <c r="AF173" s="65">
        <v>2864.3114959999998</v>
      </c>
      <c r="AG173" s="65">
        <v>2534.4498079999998</v>
      </c>
      <c r="AH173" s="65">
        <v>1721.329716</v>
      </c>
      <c r="AI173" s="65">
        <v>2988.0991909999998</v>
      </c>
      <c r="AJ173" s="65">
        <v>3186.451826</v>
      </c>
      <c r="AK173" s="65">
        <v>3059.611273</v>
      </c>
      <c r="AL173" s="65">
        <v>2989.1414100000002</v>
      </c>
      <c r="AM173" s="65">
        <v>3031.3471989999998</v>
      </c>
      <c r="AN173" s="65">
        <v>2997.4312500000001</v>
      </c>
      <c r="AO173" s="65">
        <v>3183.9415629999999</v>
      </c>
      <c r="AP173" s="65">
        <v>3022.9661449999999</v>
      </c>
      <c r="AQ173" s="65">
        <v>3498.3126259999999</v>
      </c>
      <c r="AR173" s="65">
        <v>3500.8228899999999</v>
      </c>
      <c r="AS173" s="65">
        <v>3183.9415629999999</v>
      </c>
      <c r="AT173" s="65">
        <v>3215.2081240000002</v>
      </c>
      <c r="AU173" s="65">
        <v>3498.3126259999999</v>
      </c>
      <c r="AV173" s="65">
        <v>3500.8228899999999</v>
      </c>
      <c r="AW173" s="65">
        <v>3161.2022449999999</v>
      </c>
      <c r="AX173" s="65">
        <v>2576.9912810000001</v>
      </c>
      <c r="AY173" s="65">
        <v>3498.3126259999999</v>
      </c>
      <c r="AZ173" s="65">
        <v>3090.1887149999998</v>
      </c>
      <c r="BA173" s="65">
        <v>2878.6662259999998</v>
      </c>
      <c r="BB173" s="65">
        <v>2057.0188889999999</v>
      </c>
      <c r="BC173" s="65">
        <v>3087.6784520000001</v>
      </c>
      <c r="BD173" s="65">
        <v>1638.093803</v>
      </c>
      <c r="BE173" s="65">
        <v>1635.583539</v>
      </c>
      <c r="BF173" s="65">
        <v>1635.583539</v>
      </c>
      <c r="BG173" s="65">
        <v>1635.583539</v>
      </c>
      <c r="BH173" s="65">
        <v>1609.8489279999999</v>
      </c>
      <c r="BI173" s="65">
        <v>1609.8489279999999</v>
      </c>
      <c r="BJ173" s="65">
        <v>1058.3257329999999</v>
      </c>
      <c r="BK173" s="65">
        <v>1609.8489279999999</v>
      </c>
      <c r="BL173" s="65">
        <v>190.25228920000001</v>
      </c>
      <c r="BM173" s="65">
        <v>190.25228920000001</v>
      </c>
      <c r="BN173" s="65">
        <v>0</v>
      </c>
      <c r="BO173" s="65">
        <v>190.25228920000001</v>
      </c>
      <c r="BP173" s="65">
        <v>0</v>
      </c>
      <c r="BQ173" s="65">
        <v>0</v>
      </c>
      <c r="BR173" s="65">
        <v>0</v>
      </c>
      <c r="BS173" s="65">
        <v>0</v>
      </c>
      <c r="BT173" s="65">
        <v>0</v>
      </c>
      <c r="BU173" s="65">
        <v>0</v>
      </c>
      <c r="BV173" s="65">
        <v>0</v>
      </c>
      <c r="BW173" s="65">
        <v>0</v>
      </c>
      <c r="BX173" s="65">
        <v>0</v>
      </c>
      <c r="BY173" s="65">
        <v>0</v>
      </c>
      <c r="BZ173" s="65">
        <v>0</v>
      </c>
      <c r="CA173" s="65">
        <v>0</v>
      </c>
      <c r="CB173" s="65">
        <v>0</v>
      </c>
      <c r="CC173" s="65">
        <v>0</v>
      </c>
      <c r="CD173" s="65">
        <v>0</v>
      </c>
      <c r="CE173" s="65">
        <v>0</v>
      </c>
      <c r="CF173" s="65">
        <v>0</v>
      </c>
      <c r="CG173" s="65">
        <v>0</v>
      </c>
      <c r="CH173" s="65">
        <v>0</v>
      </c>
      <c r="CI173" s="65">
        <v>0</v>
      </c>
      <c r="CJ173" s="65">
        <v>0</v>
      </c>
      <c r="CK173" s="65">
        <v>0</v>
      </c>
      <c r="CL173" s="65">
        <v>0</v>
      </c>
      <c r="CM173" s="65">
        <v>0</v>
      </c>
      <c r="CN173" s="65">
        <v>0</v>
      </c>
      <c r="CO173" s="65">
        <v>0</v>
      </c>
      <c r="CP173" s="65">
        <v>0</v>
      </c>
      <c r="CQ173" s="65">
        <v>0</v>
      </c>
      <c r="CR173" s="65">
        <v>0</v>
      </c>
      <c r="CS173" s="65">
        <v>0</v>
      </c>
      <c r="CT173" s="65">
        <v>0</v>
      </c>
      <c r="CU173" s="65">
        <v>0</v>
      </c>
      <c r="CV173" s="65">
        <v>0</v>
      </c>
      <c r="CW173" s="65">
        <v>0</v>
      </c>
      <c r="CX173" s="65">
        <v>0</v>
      </c>
      <c r="CY173" s="65">
        <v>0</v>
      </c>
      <c r="CZ173" s="65">
        <v>0</v>
      </c>
      <c r="DA173" s="65">
        <v>0</v>
      </c>
      <c r="DB173" s="65">
        <v>0</v>
      </c>
      <c r="DC173" s="65">
        <v>0</v>
      </c>
      <c r="DD173" s="65">
        <v>0</v>
      </c>
      <c r="DE173" s="65">
        <v>0</v>
      </c>
      <c r="DF173" s="65">
        <v>0</v>
      </c>
      <c r="DG173" s="65">
        <v>0</v>
      </c>
      <c r="DH173" s="65">
        <v>0</v>
      </c>
      <c r="DI173" s="65">
        <v>0</v>
      </c>
      <c r="DJ173" s="65">
        <v>0</v>
      </c>
      <c r="DK173" s="65">
        <v>0</v>
      </c>
      <c r="DL173" s="65">
        <v>0</v>
      </c>
      <c r="DM173" s="65">
        <v>0</v>
      </c>
      <c r="DN173" s="65">
        <v>0</v>
      </c>
      <c r="DO173" s="65">
        <v>0</v>
      </c>
      <c r="DP173" s="65">
        <v>0</v>
      </c>
      <c r="DQ173" s="65">
        <v>0</v>
      </c>
      <c r="DR173" s="65">
        <v>0</v>
      </c>
      <c r="DS173" s="65">
        <v>0</v>
      </c>
      <c r="DT173" s="65">
        <v>0</v>
      </c>
      <c r="DU173" s="65">
        <v>0</v>
      </c>
      <c r="DV173" s="65">
        <v>0</v>
      </c>
      <c r="DW173" s="65">
        <v>0</v>
      </c>
      <c r="DX173" s="65">
        <v>0</v>
      </c>
      <c r="DY173" s="65">
        <v>0</v>
      </c>
      <c r="DZ173" s="65">
        <v>0</v>
      </c>
      <c r="EA173" s="65">
        <v>0</v>
      </c>
      <c r="EB173" s="65">
        <v>0</v>
      </c>
      <c r="EC173" s="65">
        <v>0</v>
      </c>
      <c r="ED173" s="65">
        <v>0</v>
      </c>
      <c r="EE173" s="65">
        <v>0</v>
      </c>
      <c r="EF173" s="65">
        <v>0</v>
      </c>
      <c r="EG173" s="65">
        <v>0</v>
      </c>
      <c r="EH173" s="65">
        <v>0</v>
      </c>
      <c r="EI173" s="65">
        <v>0</v>
      </c>
      <c r="EJ173" s="65">
        <v>0</v>
      </c>
      <c r="EK173" s="65">
        <v>0</v>
      </c>
      <c r="EL173" s="65">
        <v>0</v>
      </c>
      <c r="EM173" s="65">
        <v>0</v>
      </c>
      <c r="EN173" s="65">
        <v>0</v>
      </c>
      <c r="EO173" s="65">
        <v>0</v>
      </c>
      <c r="EP173" s="65">
        <v>0</v>
      </c>
      <c r="EQ173" s="65">
        <v>0</v>
      </c>
      <c r="ER173" s="65">
        <v>0</v>
      </c>
      <c r="ES173" s="65">
        <v>0</v>
      </c>
      <c r="ET173" s="65">
        <v>0</v>
      </c>
      <c r="EU173" s="65">
        <v>0</v>
      </c>
      <c r="EV173" s="65">
        <v>0</v>
      </c>
      <c r="EW173" s="65">
        <v>0</v>
      </c>
      <c r="EX173" s="65">
        <v>0</v>
      </c>
      <c r="EY173" s="65">
        <v>0</v>
      </c>
      <c r="EZ173" s="65">
        <v>0</v>
      </c>
      <c r="FA173" s="65">
        <v>0</v>
      </c>
      <c r="FB173" s="65">
        <v>0</v>
      </c>
      <c r="FC173" s="65">
        <v>0</v>
      </c>
    </row>
    <row r="174" spans="2:159" x14ac:dyDescent="0.2">
      <c r="B174" s="65" t="s">
        <v>23</v>
      </c>
      <c r="C174" s="65" t="s">
        <v>36</v>
      </c>
      <c r="D174" s="65">
        <v>390.35973589999998</v>
      </c>
      <c r="E174" s="65">
        <v>390.35973589999998</v>
      </c>
      <c r="F174" s="65">
        <v>390.35973589999998</v>
      </c>
      <c r="G174" s="65">
        <v>390.35973589999998</v>
      </c>
      <c r="H174" s="65">
        <v>390.35973589999998</v>
      </c>
      <c r="I174" s="65">
        <v>390.35973589999998</v>
      </c>
      <c r="J174" s="65">
        <v>390.35973589999998</v>
      </c>
      <c r="K174" s="65">
        <v>390.35973589999998</v>
      </c>
      <c r="L174" s="65">
        <v>390.35973589999998</v>
      </c>
      <c r="M174" s="65">
        <v>390.35973589999998</v>
      </c>
      <c r="N174" s="65">
        <v>390.35973589999998</v>
      </c>
      <c r="O174" s="65">
        <v>390.35973589999998</v>
      </c>
      <c r="P174" s="65">
        <v>390.35973589999998</v>
      </c>
      <c r="Q174" s="65">
        <v>390.35973589999998</v>
      </c>
      <c r="R174" s="65">
        <v>390.35973589999998</v>
      </c>
      <c r="S174" s="65">
        <v>390.35973589999998</v>
      </c>
      <c r="T174" s="65">
        <v>390.35973589999998</v>
      </c>
      <c r="U174" s="65">
        <v>390.35973589999998</v>
      </c>
      <c r="V174" s="65">
        <v>390.35973589999998</v>
      </c>
      <c r="W174" s="65">
        <v>390.35973589999998</v>
      </c>
      <c r="X174" s="65">
        <v>390.35973589999998</v>
      </c>
      <c r="Y174" s="65">
        <v>390.35973589999998</v>
      </c>
      <c r="Z174" s="65">
        <v>390.35973589999998</v>
      </c>
      <c r="AA174" s="65">
        <v>390.35973589999998</v>
      </c>
      <c r="AB174" s="65">
        <v>390.35973589999998</v>
      </c>
      <c r="AC174" s="65">
        <v>390.35973589999998</v>
      </c>
      <c r="AD174" s="65">
        <v>390.35973589999998</v>
      </c>
      <c r="AE174" s="65">
        <v>390.35973589999998</v>
      </c>
      <c r="AF174" s="65">
        <v>390.35973589999998</v>
      </c>
      <c r="AG174" s="65">
        <v>390.35973589999998</v>
      </c>
      <c r="AH174" s="65">
        <v>390.35973589999998</v>
      </c>
      <c r="AI174" s="65">
        <v>390.35973589999998</v>
      </c>
      <c r="AJ174" s="65">
        <v>390.35973589999998</v>
      </c>
      <c r="AK174" s="65">
        <v>390.35973589999998</v>
      </c>
      <c r="AL174" s="65">
        <v>390.35973589999998</v>
      </c>
      <c r="AM174" s="65">
        <v>390.35973589999998</v>
      </c>
      <c r="AN174" s="65">
        <v>390.35973589999998</v>
      </c>
      <c r="AO174" s="65">
        <v>390.35973589999998</v>
      </c>
      <c r="AP174" s="65">
        <v>258.65973589999999</v>
      </c>
      <c r="AQ174" s="65">
        <v>390.35973589999998</v>
      </c>
      <c r="AR174" s="65">
        <v>390.35973589999998</v>
      </c>
      <c r="AS174" s="65">
        <v>390.35973589999998</v>
      </c>
      <c r="AT174" s="65">
        <v>390.35973589999998</v>
      </c>
      <c r="AU174" s="65">
        <v>390.35973589999998</v>
      </c>
      <c r="AV174" s="65">
        <v>348.2919986</v>
      </c>
      <c r="AW174" s="65">
        <v>348.2919986</v>
      </c>
      <c r="AX174" s="65">
        <v>348.2919986</v>
      </c>
      <c r="AY174" s="65">
        <v>348.2919986</v>
      </c>
      <c r="AZ174" s="65">
        <v>164.86150459999999</v>
      </c>
      <c r="BA174" s="65">
        <v>164.86150459999999</v>
      </c>
      <c r="BB174" s="65">
        <v>164.86150459999999</v>
      </c>
      <c r="BC174" s="65">
        <v>164.86150459999999</v>
      </c>
      <c r="BD174" s="65">
        <v>164.86150459999999</v>
      </c>
      <c r="BE174" s="65">
        <v>164.86150459999999</v>
      </c>
      <c r="BF174" s="65">
        <v>164.86150459999999</v>
      </c>
      <c r="BG174" s="65">
        <v>164.86150459999999</v>
      </c>
      <c r="BH174" s="65">
        <v>33.161504600000001</v>
      </c>
      <c r="BI174" s="65">
        <v>33.161504600000001</v>
      </c>
      <c r="BJ174" s="65">
        <v>33.161504600000001</v>
      </c>
      <c r="BK174" s="65">
        <v>33.161504600000001</v>
      </c>
    </row>
    <row r="175" spans="2:159" x14ac:dyDescent="0.2">
      <c r="B175" s="65" t="s">
        <v>23</v>
      </c>
      <c r="C175" s="65" t="s">
        <v>37</v>
      </c>
    </row>
    <row r="176" spans="2:159" x14ac:dyDescent="0.2">
      <c r="B176" s="65" t="s">
        <v>23</v>
      </c>
      <c r="C176" s="65" t="s">
        <v>38</v>
      </c>
      <c r="D176" s="65">
        <v>742.62820869999996</v>
      </c>
      <c r="E176" s="65">
        <v>302.06851610000001</v>
      </c>
      <c r="F176" s="65">
        <v>412.52911719999997</v>
      </c>
      <c r="G176" s="65">
        <v>552.39050220000001</v>
      </c>
      <c r="H176" s="65">
        <v>130.8837676</v>
      </c>
      <c r="I176" s="65">
        <v>803.47046560000001</v>
      </c>
      <c r="J176" s="65">
        <v>704.83867620000001</v>
      </c>
      <c r="K176" s="65">
        <v>791.05858820000003</v>
      </c>
      <c r="L176" s="65">
        <v>303.38039350000003</v>
      </c>
      <c r="M176" s="65">
        <v>589.24714589999996</v>
      </c>
      <c r="N176" s="65">
        <v>637.37870120000002</v>
      </c>
      <c r="O176" s="65">
        <v>701.9015144</v>
      </c>
      <c r="P176" s="65">
        <v>803.47046560000001</v>
      </c>
      <c r="Q176" s="65">
        <v>425.14507170000002</v>
      </c>
      <c r="R176" s="65">
        <v>401.63319430000001</v>
      </c>
      <c r="S176" s="65">
        <v>726.72526930000004</v>
      </c>
      <c r="T176" s="65">
        <v>253.17898360000001</v>
      </c>
      <c r="U176" s="65">
        <v>605.06992100000002</v>
      </c>
      <c r="V176" s="65">
        <v>446.84217039999999</v>
      </c>
      <c r="W176" s="65">
        <v>803.47046560000001</v>
      </c>
      <c r="X176" s="65">
        <v>541.30508499999996</v>
      </c>
      <c r="Y176" s="65">
        <v>640.50535730000001</v>
      </c>
      <c r="Z176" s="65">
        <v>803.47046560000001</v>
      </c>
      <c r="AA176" s="65">
        <v>803.47046560000001</v>
      </c>
      <c r="AB176" s="65">
        <v>742.26380289999997</v>
      </c>
      <c r="AC176" s="65">
        <v>714.1238975</v>
      </c>
      <c r="AD176" s="65">
        <v>187.78886320000001</v>
      </c>
      <c r="AE176" s="65">
        <v>629.59485159999997</v>
      </c>
      <c r="AF176" s="65">
        <v>803.47046560000001</v>
      </c>
      <c r="AG176" s="65">
        <v>111.1529967</v>
      </c>
      <c r="AH176" s="65">
        <v>675.46705789999999</v>
      </c>
      <c r="AI176" s="65">
        <v>412.16471130000002</v>
      </c>
      <c r="AJ176" s="65">
        <v>803.47046560000001</v>
      </c>
      <c r="AK176" s="65">
        <v>587.62186150000002</v>
      </c>
      <c r="AL176" s="65">
        <v>385.54076049999998</v>
      </c>
      <c r="AM176" s="65">
        <v>791.05858820000003</v>
      </c>
      <c r="AN176" s="65">
        <v>638.29247710000004</v>
      </c>
      <c r="AO176" s="65">
        <v>803.47046560000001</v>
      </c>
      <c r="AP176" s="65">
        <v>630.16333459999998</v>
      </c>
      <c r="AQ176" s="65">
        <v>480.08383950000001</v>
      </c>
      <c r="AR176" s="65">
        <v>791.05858820000003</v>
      </c>
      <c r="AS176" s="65">
        <v>803.47046560000001</v>
      </c>
      <c r="AT176" s="65">
        <v>436.39243320000003</v>
      </c>
      <c r="AU176" s="65">
        <v>803.47046560000001</v>
      </c>
      <c r="AV176" s="65">
        <v>666.45149530000003</v>
      </c>
      <c r="AW176" s="65">
        <v>666.45149530000003</v>
      </c>
      <c r="AX176" s="65">
        <v>391.49524860000002</v>
      </c>
      <c r="AY176" s="65">
        <v>666.45149530000003</v>
      </c>
      <c r="AZ176" s="65">
        <v>328.58313700000002</v>
      </c>
      <c r="BC176" s="65">
        <v>328.58313700000002</v>
      </c>
      <c r="BD176" s="65">
        <v>328.58313700000002</v>
      </c>
      <c r="BE176" s="65">
        <v>328.58313700000002</v>
      </c>
      <c r="BF176" s="65">
        <v>328.58313700000002</v>
      </c>
      <c r="BG176" s="65">
        <v>328.58313700000002</v>
      </c>
      <c r="BH176" s="65">
        <v>328.58313700000002</v>
      </c>
      <c r="BK176" s="65">
        <v>328.58313700000002</v>
      </c>
    </row>
    <row r="177" spans="2:159" x14ac:dyDescent="0.2">
      <c r="B177" s="65" t="s">
        <v>23</v>
      </c>
      <c r="C177" s="65" t="s">
        <v>39</v>
      </c>
    </row>
    <row r="178" spans="2:159" x14ac:dyDescent="0.2">
      <c r="B178" s="65" t="s">
        <v>23</v>
      </c>
      <c r="C178" s="65" t="s">
        <v>40</v>
      </c>
    </row>
    <row r="179" spans="2:159" x14ac:dyDescent="0.2">
      <c r="B179" s="65" t="s">
        <v>23</v>
      </c>
      <c r="C179" s="65" t="s">
        <v>41</v>
      </c>
    </row>
    <row r="180" spans="2:159" x14ac:dyDescent="0.2">
      <c r="B180" s="65" t="s">
        <v>23</v>
      </c>
      <c r="C180" s="65" t="s">
        <v>42</v>
      </c>
      <c r="F180" s="65">
        <v>178.12465330000001</v>
      </c>
      <c r="G180" s="65">
        <v>178.12465330000001</v>
      </c>
      <c r="H180" s="65">
        <v>178.12465330000001</v>
      </c>
      <c r="I180" s="65">
        <v>178.12465330000001</v>
      </c>
      <c r="J180" s="65">
        <v>178.12465330000001</v>
      </c>
      <c r="K180" s="65">
        <v>178.12465330000001</v>
      </c>
      <c r="L180" s="65">
        <v>178.12465330000001</v>
      </c>
      <c r="M180" s="65">
        <v>178.12465330000001</v>
      </c>
      <c r="N180" s="65">
        <v>178.12465330000001</v>
      </c>
      <c r="O180" s="65">
        <v>178.12465330000001</v>
      </c>
      <c r="P180" s="65">
        <v>178.12465330000001</v>
      </c>
      <c r="Q180" s="65">
        <v>178.12465330000001</v>
      </c>
      <c r="R180" s="65">
        <v>178.12465330000001</v>
      </c>
      <c r="S180" s="65">
        <v>178.12465330000001</v>
      </c>
      <c r="T180" s="65">
        <v>178.12465330000001</v>
      </c>
      <c r="U180" s="65">
        <v>178.12465330000001</v>
      </c>
      <c r="V180" s="65">
        <v>159.17522210000001</v>
      </c>
      <c r="W180" s="65">
        <v>178.12465330000001</v>
      </c>
      <c r="X180" s="65">
        <v>178.12465330000001</v>
      </c>
      <c r="Y180" s="65">
        <v>178.12465330000001</v>
      </c>
      <c r="Z180" s="65">
        <v>178.12465330000001</v>
      </c>
      <c r="AA180" s="65">
        <v>178.12465330000001</v>
      </c>
      <c r="AB180" s="65">
        <v>178.12465330000001</v>
      </c>
      <c r="AC180" s="65">
        <v>178.12465330000001</v>
      </c>
      <c r="AD180" s="65">
        <v>178.12465330000001</v>
      </c>
      <c r="AE180" s="65">
        <v>178.12465330000001</v>
      </c>
      <c r="AF180" s="65">
        <v>178.12465330000001</v>
      </c>
      <c r="AG180" s="65">
        <v>178.12465330000001</v>
      </c>
      <c r="AH180" s="65">
        <v>178.12465330000001</v>
      </c>
      <c r="AI180" s="65">
        <v>178.12465330000001</v>
      </c>
      <c r="AJ180" s="65">
        <v>178.12465330000001</v>
      </c>
      <c r="AK180" s="65">
        <v>178.12465330000001</v>
      </c>
      <c r="AL180" s="65">
        <v>178.12465330000001</v>
      </c>
      <c r="AM180" s="65">
        <v>54.953350479999997</v>
      </c>
      <c r="AN180" s="65">
        <v>178.12465330000001</v>
      </c>
      <c r="AO180" s="65">
        <v>178.12465330000001</v>
      </c>
      <c r="AP180" s="65">
        <v>178.12465330000001</v>
      </c>
      <c r="AQ180" s="65">
        <v>178.12465330000001</v>
      </c>
      <c r="AR180" s="65">
        <v>178.12465330000001</v>
      </c>
      <c r="AS180" s="65">
        <v>178.12465330000001</v>
      </c>
      <c r="AT180" s="65">
        <v>178.12465330000001</v>
      </c>
      <c r="AU180" s="65">
        <v>178.12465330000001</v>
      </c>
      <c r="AV180" s="65">
        <v>178.12465330000001</v>
      </c>
      <c r="AW180" s="65">
        <v>178.12465330000001</v>
      </c>
      <c r="AX180" s="65">
        <v>178.12465330000001</v>
      </c>
      <c r="AY180" s="65">
        <v>178.12465330000001</v>
      </c>
      <c r="AZ180" s="65">
        <v>178.12465330000001</v>
      </c>
      <c r="BA180" s="65">
        <v>178.12465330000001</v>
      </c>
      <c r="BB180" s="65">
        <v>178.12465330000001</v>
      </c>
      <c r="BC180" s="65">
        <v>178.12465330000001</v>
      </c>
      <c r="BD180" s="65">
        <v>178.12465330000001</v>
      </c>
      <c r="BE180" s="65">
        <v>178.12465330000001</v>
      </c>
      <c r="BF180" s="65">
        <v>178.12465330000001</v>
      </c>
      <c r="BG180" s="65">
        <v>178.12465330000001</v>
      </c>
      <c r="BH180" s="65">
        <v>178.12465330000001</v>
      </c>
      <c r="BI180" s="65">
        <v>178.12465330000001</v>
      </c>
      <c r="BJ180" s="65">
        <v>178.12465330000001</v>
      </c>
      <c r="BK180" s="65">
        <v>178.12465330000001</v>
      </c>
    </row>
    <row r="181" spans="2:159" x14ac:dyDescent="0.2">
      <c r="B181" s="65" t="s">
        <v>23</v>
      </c>
      <c r="C181" s="65" t="s">
        <v>43</v>
      </c>
    </row>
    <row r="182" spans="2:159" x14ac:dyDescent="0.2">
      <c r="B182" s="65" t="s">
        <v>23</v>
      </c>
      <c r="C182" s="65" t="s">
        <v>44</v>
      </c>
    </row>
    <row r="183" spans="2:159" x14ac:dyDescent="0.2">
      <c r="B183" s="65" t="s">
        <v>23</v>
      </c>
      <c r="C183" s="65" t="s">
        <v>45</v>
      </c>
    </row>
    <row r="184" spans="2:159" x14ac:dyDescent="0.2">
      <c r="B184" s="65" t="s">
        <v>23</v>
      </c>
      <c r="C184" s="65" t="s">
        <v>46</v>
      </c>
    </row>
    <row r="185" spans="2:159" x14ac:dyDescent="0.2">
      <c r="B185" s="65" t="s">
        <v>23</v>
      </c>
      <c r="C185" s="65" t="s">
        <v>15</v>
      </c>
      <c r="D185" s="65">
        <v>1132.9879450000001</v>
      </c>
      <c r="E185" s="65">
        <v>692.42825200000004</v>
      </c>
      <c r="F185" s="65">
        <v>981.01350639999998</v>
      </c>
      <c r="G185" s="65">
        <v>1120.8748909999999</v>
      </c>
      <c r="H185" s="65">
        <v>699.36815679999995</v>
      </c>
      <c r="I185" s="65">
        <v>1371.954855</v>
      </c>
      <c r="J185" s="65">
        <v>1273.323065</v>
      </c>
      <c r="K185" s="65">
        <v>1359.5429770000001</v>
      </c>
      <c r="L185" s="65">
        <v>871.86478269999998</v>
      </c>
      <c r="M185" s="65">
        <v>1157.7315349999999</v>
      </c>
      <c r="N185" s="65">
        <v>1205.8630900000001</v>
      </c>
      <c r="O185" s="65">
        <v>1270.385904</v>
      </c>
      <c r="P185" s="65">
        <v>1371.954855</v>
      </c>
      <c r="Q185" s="65">
        <v>993.62946090000003</v>
      </c>
      <c r="R185" s="65">
        <v>970.11758339999994</v>
      </c>
      <c r="S185" s="65">
        <v>1295.209658</v>
      </c>
      <c r="T185" s="65">
        <v>821.66337269999997</v>
      </c>
      <c r="U185" s="65">
        <v>1173.55431</v>
      </c>
      <c r="V185" s="65">
        <v>996.37712839999995</v>
      </c>
      <c r="W185" s="65">
        <v>1371.954855</v>
      </c>
      <c r="X185" s="65">
        <v>1109.7894739999999</v>
      </c>
      <c r="Y185" s="65">
        <v>1208.989746</v>
      </c>
      <c r="Z185" s="65">
        <v>1371.954855</v>
      </c>
      <c r="AA185" s="65">
        <v>1371.954855</v>
      </c>
      <c r="AB185" s="65">
        <v>1310.748192</v>
      </c>
      <c r="AC185" s="65">
        <v>1282.608287</v>
      </c>
      <c r="AD185" s="65">
        <v>756.27325240000005</v>
      </c>
      <c r="AE185" s="65">
        <v>1198.0792409999999</v>
      </c>
      <c r="AF185" s="65">
        <v>1371.954855</v>
      </c>
      <c r="AG185" s="65">
        <v>679.63738590000003</v>
      </c>
      <c r="AH185" s="65">
        <v>1243.9514469999999</v>
      </c>
      <c r="AI185" s="65">
        <v>980.64910050000003</v>
      </c>
      <c r="AJ185" s="65">
        <v>1371.954855</v>
      </c>
      <c r="AK185" s="65">
        <v>1156.1062509999999</v>
      </c>
      <c r="AL185" s="65">
        <v>954.02514970000004</v>
      </c>
      <c r="AM185" s="65">
        <v>1236.3716750000001</v>
      </c>
      <c r="AN185" s="65">
        <v>1206.7768659999999</v>
      </c>
      <c r="AO185" s="65">
        <v>1371.954855</v>
      </c>
      <c r="AP185" s="65">
        <v>1066.9477240000001</v>
      </c>
      <c r="AQ185" s="65">
        <v>1048.568229</v>
      </c>
      <c r="AR185" s="65">
        <v>1359.5429770000001</v>
      </c>
      <c r="AS185" s="65">
        <v>1371.954855</v>
      </c>
      <c r="AT185" s="65">
        <v>1004.8768219999999</v>
      </c>
      <c r="AU185" s="65">
        <v>1371.954855</v>
      </c>
      <c r="AV185" s="65">
        <v>1192.8681469999999</v>
      </c>
      <c r="AW185" s="65">
        <v>1192.8681469999999</v>
      </c>
      <c r="AX185" s="65">
        <v>917.9119005</v>
      </c>
      <c r="AY185" s="65">
        <v>1192.8681469999999</v>
      </c>
      <c r="AZ185" s="65">
        <v>671.56929490000005</v>
      </c>
      <c r="BA185" s="65">
        <v>342.98615790000002</v>
      </c>
      <c r="BB185" s="65">
        <v>342.98615790000002</v>
      </c>
      <c r="BC185" s="65">
        <v>671.56929490000005</v>
      </c>
      <c r="BD185" s="65">
        <v>671.56929490000005</v>
      </c>
      <c r="BE185" s="65">
        <v>671.56929490000005</v>
      </c>
      <c r="BF185" s="65">
        <v>671.56929490000005</v>
      </c>
      <c r="BG185" s="65">
        <v>671.56929490000005</v>
      </c>
      <c r="BH185" s="65">
        <v>539.8692949</v>
      </c>
      <c r="BI185" s="65">
        <v>211.28615790000001</v>
      </c>
      <c r="BJ185" s="65">
        <v>211.28615790000001</v>
      </c>
      <c r="BK185" s="65">
        <v>539.8692949</v>
      </c>
      <c r="BL185" s="65">
        <v>0</v>
      </c>
      <c r="BM185" s="65">
        <v>0</v>
      </c>
      <c r="BN185" s="65">
        <v>0</v>
      </c>
      <c r="BO185" s="65">
        <v>0</v>
      </c>
      <c r="BP185" s="65">
        <v>0</v>
      </c>
      <c r="BQ185" s="65">
        <v>0</v>
      </c>
      <c r="BR185" s="65">
        <v>0</v>
      </c>
      <c r="BS185" s="65">
        <v>0</v>
      </c>
      <c r="BT185" s="65">
        <v>0</v>
      </c>
      <c r="BU185" s="65">
        <v>0</v>
      </c>
      <c r="BV185" s="65">
        <v>0</v>
      </c>
      <c r="BW185" s="65">
        <v>0</v>
      </c>
      <c r="BX185" s="65">
        <v>0</v>
      </c>
      <c r="BY185" s="65">
        <v>0</v>
      </c>
      <c r="BZ185" s="65">
        <v>0</v>
      </c>
      <c r="CA185" s="65">
        <v>0</v>
      </c>
      <c r="CB185" s="65">
        <v>0</v>
      </c>
      <c r="CC185" s="65">
        <v>0</v>
      </c>
      <c r="CD185" s="65">
        <v>0</v>
      </c>
      <c r="CE185" s="65">
        <v>0</v>
      </c>
      <c r="CF185" s="65">
        <v>0</v>
      </c>
      <c r="CG185" s="65">
        <v>0</v>
      </c>
      <c r="CH185" s="65">
        <v>0</v>
      </c>
      <c r="CI185" s="65">
        <v>0</v>
      </c>
      <c r="CJ185" s="65">
        <v>0</v>
      </c>
      <c r="CK185" s="65">
        <v>0</v>
      </c>
      <c r="CL185" s="65">
        <v>0</v>
      </c>
      <c r="CM185" s="65">
        <v>0</v>
      </c>
      <c r="CN185" s="65">
        <v>0</v>
      </c>
      <c r="CO185" s="65">
        <v>0</v>
      </c>
      <c r="CP185" s="65">
        <v>0</v>
      </c>
      <c r="CQ185" s="65">
        <v>0</v>
      </c>
      <c r="CR185" s="65">
        <v>0</v>
      </c>
      <c r="CS185" s="65">
        <v>0</v>
      </c>
      <c r="CT185" s="65">
        <v>0</v>
      </c>
      <c r="CU185" s="65">
        <v>0</v>
      </c>
      <c r="CV185" s="65">
        <v>0</v>
      </c>
      <c r="CW185" s="65">
        <v>0</v>
      </c>
      <c r="CX185" s="65">
        <v>0</v>
      </c>
      <c r="CY185" s="65">
        <v>0</v>
      </c>
      <c r="CZ185" s="65">
        <v>0</v>
      </c>
      <c r="DA185" s="65">
        <v>0</v>
      </c>
      <c r="DB185" s="65">
        <v>0</v>
      </c>
      <c r="DC185" s="65">
        <v>0</v>
      </c>
      <c r="DD185" s="65">
        <v>0</v>
      </c>
      <c r="DE185" s="65">
        <v>0</v>
      </c>
      <c r="DF185" s="65">
        <v>0</v>
      </c>
      <c r="DG185" s="65">
        <v>0</v>
      </c>
      <c r="DH185" s="65">
        <v>0</v>
      </c>
      <c r="DI185" s="65">
        <v>0</v>
      </c>
      <c r="DJ185" s="65">
        <v>0</v>
      </c>
      <c r="DK185" s="65">
        <v>0</v>
      </c>
      <c r="DL185" s="65">
        <v>0</v>
      </c>
      <c r="DM185" s="65">
        <v>0</v>
      </c>
      <c r="DN185" s="65">
        <v>0</v>
      </c>
      <c r="DO185" s="65">
        <v>0</v>
      </c>
      <c r="DP185" s="65">
        <v>0</v>
      </c>
      <c r="DQ185" s="65">
        <v>0</v>
      </c>
      <c r="DR185" s="65">
        <v>0</v>
      </c>
      <c r="DS185" s="65">
        <v>0</v>
      </c>
      <c r="DT185" s="65">
        <v>0</v>
      </c>
      <c r="DU185" s="65">
        <v>0</v>
      </c>
      <c r="DV185" s="65">
        <v>0</v>
      </c>
      <c r="DW185" s="65">
        <v>0</v>
      </c>
      <c r="DX185" s="65">
        <v>0</v>
      </c>
      <c r="DY185" s="65">
        <v>0</v>
      </c>
      <c r="DZ185" s="65">
        <v>0</v>
      </c>
      <c r="EA185" s="65">
        <v>0</v>
      </c>
      <c r="EB185" s="65">
        <v>0</v>
      </c>
      <c r="EC185" s="65">
        <v>0</v>
      </c>
      <c r="ED185" s="65">
        <v>0</v>
      </c>
      <c r="EE185" s="65">
        <v>0</v>
      </c>
      <c r="EF185" s="65">
        <v>0</v>
      </c>
      <c r="EG185" s="65">
        <v>0</v>
      </c>
      <c r="EH185" s="65">
        <v>0</v>
      </c>
      <c r="EI185" s="65">
        <v>0</v>
      </c>
      <c r="EJ185" s="65">
        <v>0</v>
      </c>
      <c r="EK185" s="65">
        <v>0</v>
      </c>
      <c r="EL185" s="65">
        <v>0</v>
      </c>
      <c r="EM185" s="65">
        <v>0</v>
      </c>
      <c r="EN185" s="65">
        <v>0</v>
      </c>
      <c r="EO185" s="65">
        <v>0</v>
      </c>
      <c r="EP185" s="65">
        <v>0</v>
      </c>
      <c r="EQ185" s="65">
        <v>0</v>
      </c>
      <c r="ER185" s="65">
        <v>0</v>
      </c>
      <c r="ES185" s="65">
        <v>0</v>
      </c>
      <c r="ET185" s="65">
        <v>0</v>
      </c>
      <c r="EU185" s="65">
        <v>0</v>
      </c>
      <c r="EV185" s="65">
        <v>0</v>
      </c>
      <c r="EW185" s="65">
        <v>0</v>
      </c>
      <c r="EX185" s="65">
        <v>0</v>
      </c>
      <c r="EY185" s="65">
        <v>0</v>
      </c>
      <c r="EZ185" s="65">
        <v>0</v>
      </c>
      <c r="FA185" s="65">
        <v>0</v>
      </c>
      <c r="FB185" s="65">
        <v>0</v>
      </c>
      <c r="FC185" s="65">
        <v>0</v>
      </c>
    </row>
    <row r="186" spans="2:159" x14ac:dyDescent="0.2">
      <c r="B186" s="65" t="s">
        <v>691</v>
      </c>
      <c r="C186" s="65" t="s">
        <v>36</v>
      </c>
    </row>
    <row r="187" spans="2:159" x14ac:dyDescent="0.2">
      <c r="B187" s="65" t="s">
        <v>691</v>
      </c>
      <c r="C187" s="65" t="s">
        <v>37</v>
      </c>
    </row>
    <row r="188" spans="2:159" x14ac:dyDescent="0.2">
      <c r="B188" s="65" t="s">
        <v>691</v>
      </c>
      <c r="C188" s="65" t="s">
        <v>38</v>
      </c>
    </row>
    <row r="189" spans="2:159" x14ac:dyDescent="0.2">
      <c r="B189" s="65" t="s">
        <v>691</v>
      </c>
      <c r="C189" s="65" t="s">
        <v>39</v>
      </c>
    </row>
    <row r="190" spans="2:159" x14ac:dyDescent="0.2">
      <c r="B190" s="65" t="s">
        <v>691</v>
      </c>
      <c r="C190" s="65" t="s">
        <v>40</v>
      </c>
    </row>
    <row r="191" spans="2:159" x14ac:dyDescent="0.2">
      <c r="B191" s="65" t="s">
        <v>691</v>
      </c>
      <c r="C191" s="65" t="s">
        <v>41</v>
      </c>
    </row>
    <row r="192" spans="2:159" x14ac:dyDescent="0.2">
      <c r="B192" s="65" t="s">
        <v>691</v>
      </c>
      <c r="C192" s="65" t="s">
        <v>42</v>
      </c>
    </row>
    <row r="193" spans="2:159" x14ac:dyDescent="0.2">
      <c r="B193" s="65" t="s">
        <v>691</v>
      </c>
      <c r="C193" s="65" t="s">
        <v>43</v>
      </c>
    </row>
    <row r="194" spans="2:159" x14ac:dyDescent="0.2">
      <c r="B194" s="65" t="s">
        <v>691</v>
      </c>
      <c r="C194" s="65" t="s">
        <v>44</v>
      </c>
    </row>
    <row r="195" spans="2:159" x14ac:dyDescent="0.2">
      <c r="B195" s="65" t="s">
        <v>691</v>
      </c>
      <c r="C195" s="65" t="s">
        <v>45</v>
      </c>
    </row>
    <row r="196" spans="2:159" x14ac:dyDescent="0.2">
      <c r="B196" s="65" t="s">
        <v>691</v>
      </c>
      <c r="C196" s="65" t="s">
        <v>46</v>
      </c>
    </row>
    <row r="197" spans="2:159" x14ac:dyDescent="0.2">
      <c r="B197" s="65" t="s">
        <v>691</v>
      </c>
      <c r="C197" s="65" t="s">
        <v>15</v>
      </c>
      <c r="D197" s="65">
        <v>0</v>
      </c>
      <c r="E197" s="65">
        <v>0</v>
      </c>
      <c r="F197" s="65">
        <v>0</v>
      </c>
      <c r="G197" s="65">
        <v>0</v>
      </c>
      <c r="H197" s="65">
        <v>0</v>
      </c>
      <c r="I197" s="65">
        <v>0</v>
      </c>
      <c r="J197" s="65">
        <v>0</v>
      </c>
      <c r="K197" s="65">
        <v>0</v>
      </c>
      <c r="L197" s="65">
        <v>0</v>
      </c>
      <c r="M197" s="65">
        <v>0</v>
      </c>
      <c r="N197" s="65">
        <v>0</v>
      </c>
      <c r="O197" s="65">
        <v>0</v>
      </c>
      <c r="P197" s="65">
        <v>0</v>
      </c>
      <c r="Q197" s="65">
        <v>0</v>
      </c>
      <c r="R197" s="65">
        <v>0</v>
      </c>
      <c r="S197" s="65">
        <v>0</v>
      </c>
      <c r="T197" s="65">
        <v>0</v>
      </c>
      <c r="U197" s="65">
        <v>0</v>
      </c>
      <c r="V197" s="65">
        <v>0</v>
      </c>
      <c r="W197" s="65">
        <v>0</v>
      </c>
      <c r="X197" s="65">
        <v>0</v>
      </c>
      <c r="Y197" s="65">
        <v>0</v>
      </c>
      <c r="Z197" s="65">
        <v>0</v>
      </c>
      <c r="AA197" s="65">
        <v>0</v>
      </c>
      <c r="AB197" s="65">
        <v>0</v>
      </c>
      <c r="AC197" s="65">
        <v>0</v>
      </c>
      <c r="AD197" s="65">
        <v>0</v>
      </c>
      <c r="AE197" s="65">
        <v>0</v>
      </c>
      <c r="AF197" s="65">
        <v>0</v>
      </c>
      <c r="AG197" s="65">
        <v>0</v>
      </c>
      <c r="AH197" s="65">
        <v>0</v>
      </c>
      <c r="AI197" s="65">
        <v>0</v>
      </c>
      <c r="AJ197" s="65">
        <v>0</v>
      </c>
      <c r="AK197" s="65">
        <v>0</v>
      </c>
      <c r="AL197" s="65">
        <v>0</v>
      </c>
      <c r="AM197" s="65">
        <v>0</v>
      </c>
      <c r="AN197" s="65">
        <v>0</v>
      </c>
      <c r="AO197" s="65">
        <v>0</v>
      </c>
      <c r="AP197" s="65">
        <v>0</v>
      </c>
      <c r="AQ197" s="65">
        <v>0</v>
      </c>
      <c r="AR197" s="65">
        <v>0</v>
      </c>
      <c r="AS197" s="65">
        <v>0</v>
      </c>
      <c r="AT197" s="65">
        <v>0</v>
      </c>
      <c r="AU197" s="65">
        <v>0</v>
      </c>
      <c r="AV197" s="65">
        <v>0</v>
      </c>
      <c r="AW197" s="65">
        <v>0</v>
      </c>
      <c r="AX197" s="65">
        <v>0</v>
      </c>
      <c r="AY197" s="65">
        <v>0</v>
      </c>
      <c r="AZ197" s="65">
        <v>0</v>
      </c>
      <c r="BA197" s="65">
        <v>0</v>
      </c>
      <c r="BB197" s="65">
        <v>0</v>
      </c>
      <c r="BC197" s="65">
        <v>0</v>
      </c>
      <c r="BD197" s="65">
        <v>0</v>
      </c>
      <c r="BE197" s="65">
        <v>0</v>
      </c>
      <c r="BF197" s="65">
        <v>0</v>
      </c>
      <c r="BG197" s="65">
        <v>0</v>
      </c>
      <c r="BH197" s="65">
        <v>0</v>
      </c>
      <c r="BI197" s="65">
        <v>0</v>
      </c>
      <c r="BJ197" s="65">
        <v>0</v>
      </c>
      <c r="BK197" s="65">
        <v>0</v>
      </c>
      <c r="BL197" s="65">
        <v>0</v>
      </c>
      <c r="BM197" s="65">
        <v>0</v>
      </c>
      <c r="BN197" s="65">
        <v>0</v>
      </c>
      <c r="BO197" s="65">
        <v>0</v>
      </c>
      <c r="BP197" s="65">
        <v>0</v>
      </c>
      <c r="BQ197" s="65">
        <v>0</v>
      </c>
      <c r="BR197" s="65">
        <v>0</v>
      </c>
      <c r="BS197" s="65">
        <v>0</v>
      </c>
      <c r="BT197" s="65">
        <v>0</v>
      </c>
      <c r="BU197" s="65">
        <v>0</v>
      </c>
      <c r="BV197" s="65">
        <v>0</v>
      </c>
      <c r="BW197" s="65">
        <v>0</v>
      </c>
      <c r="BX197" s="65">
        <v>0</v>
      </c>
      <c r="BY197" s="65">
        <v>0</v>
      </c>
      <c r="BZ197" s="65">
        <v>0</v>
      </c>
      <c r="CA197" s="65">
        <v>0</v>
      </c>
      <c r="CB197" s="65">
        <v>0</v>
      </c>
      <c r="CC197" s="65">
        <v>0</v>
      </c>
      <c r="CD197" s="65">
        <v>0</v>
      </c>
      <c r="CE197" s="65">
        <v>0</v>
      </c>
      <c r="CF197" s="65">
        <v>0</v>
      </c>
      <c r="CG197" s="65">
        <v>0</v>
      </c>
      <c r="CH197" s="65">
        <v>0</v>
      </c>
      <c r="CI197" s="65">
        <v>0</v>
      </c>
      <c r="CJ197" s="65">
        <v>0</v>
      </c>
      <c r="CK197" s="65">
        <v>0</v>
      </c>
      <c r="CL197" s="65">
        <v>0</v>
      </c>
      <c r="CM197" s="65">
        <v>0</v>
      </c>
      <c r="CN197" s="65">
        <v>0</v>
      </c>
      <c r="CO197" s="65">
        <v>0</v>
      </c>
      <c r="CP197" s="65">
        <v>0</v>
      </c>
      <c r="CQ197" s="65">
        <v>0</v>
      </c>
      <c r="CR197" s="65">
        <v>0</v>
      </c>
      <c r="CS197" s="65">
        <v>0</v>
      </c>
      <c r="CT197" s="65">
        <v>0</v>
      </c>
      <c r="CU197" s="65">
        <v>0</v>
      </c>
      <c r="CV197" s="65">
        <v>0</v>
      </c>
      <c r="CW197" s="65">
        <v>0</v>
      </c>
      <c r="CX197" s="65">
        <v>0</v>
      </c>
      <c r="CY197" s="65">
        <v>0</v>
      </c>
      <c r="CZ197" s="65">
        <v>0</v>
      </c>
      <c r="DA197" s="65">
        <v>0</v>
      </c>
      <c r="DB197" s="65">
        <v>0</v>
      </c>
      <c r="DC197" s="65">
        <v>0</v>
      </c>
      <c r="DD197" s="65">
        <v>0</v>
      </c>
      <c r="DE197" s="65">
        <v>0</v>
      </c>
      <c r="DF197" s="65">
        <v>0</v>
      </c>
      <c r="DG197" s="65">
        <v>0</v>
      </c>
      <c r="DH197" s="65">
        <v>0</v>
      </c>
      <c r="DI197" s="65">
        <v>0</v>
      </c>
      <c r="DJ197" s="65">
        <v>0</v>
      </c>
      <c r="DK197" s="65">
        <v>0</v>
      </c>
      <c r="DL197" s="65">
        <v>0</v>
      </c>
      <c r="DM197" s="65">
        <v>0</v>
      </c>
      <c r="DN197" s="65">
        <v>0</v>
      </c>
      <c r="DO197" s="65">
        <v>0</v>
      </c>
      <c r="DP197" s="65">
        <v>0</v>
      </c>
      <c r="DQ197" s="65">
        <v>0</v>
      </c>
      <c r="DR197" s="65">
        <v>0</v>
      </c>
      <c r="DS197" s="65">
        <v>0</v>
      </c>
      <c r="DT197" s="65">
        <v>0</v>
      </c>
      <c r="DU197" s="65">
        <v>0</v>
      </c>
      <c r="DV197" s="65">
        <v>0</v>
      </c>
      <c r="DW197" s="65">
        <v>0</v>
      </c>
      <c r="DX197" s="65">
        <v>0</v>
      </c>
      <c r="DY197" s="65">
        <v>0</v>
      </c>
      <c r="DZ197" s="65">
        <v>0</v>
      </c>
      <c r="EA197" s="65">
        <v>0</v>
      </c>
      <c r="EB197" s="65">
        <v>0</v>
      </c>
      <c r="EC197" s="65">
        <v>0</v>
      </c>
      <c r="ED197" s="65">
        <v>0</v>
      </c>
      <c r="EE197" s="65">
        <v>0</v>
      </c>
      <c r="EF197" s="65">
        <v>0</v>
      </c>
      <c r="EG197" s="65">
        <v>0</v>
      </c>
      <c r="EH197" s="65">
        <v>0</v>
      </c>
      <c r="EI197" s="65">
        <v>0</v>
      </c>
      <c r="EJ197" s="65">
        <v>0</v>
      </c>
      <c r="EK197" s="65">
        <v>0</v>
      </c>
      <c r="EL197" s="65">
        <v>0</v>
      </c>
      <c r="EM197" s="65">
        <v>0</v>
      </c>
      <c r="EN197" s="65">
        <v>0</v>
      </c>
      <c r="EO197" s="65">
        <v>0</v>
      </c>
      <c r="EP197" s="65">
        <v>0</v>
      </c>
      <c r="EQ197" s="65">
        <v>0</v>
      </c>
      <c r="ER197" s="65">
        <v>0</v>
      </c>
      <c r="ES197" s="65">
        <v>0</v>
      </c>
      <c r="ET197" s="65">
        <v>0</v>
      </c>
      <c r="EU197" s="65">
        <v>0</v>
      </c>
      <c r="EV197" s="65">
        <v>0</v>
      </c>
      <c r="EW197" s="65">
        <v>0</v>
      </c>
      <c r="EX197" s="65">
        <v>0</v>
      </c>
      <c r="EY197" s="65">
        <v>0</v>
      </c>
      <c r="EZ197" s="65">
        <v>0</v>
      </c>
      <c r="FA197" s="65">
        <v>0</v>
      </c>
      <c r="FB197" s="65">
        <v>0</v>
      </c>
      <c r="FC197" s="65">
        <v>0</v>
      </c>
    </row>
    <row r="198" spans="2:159" x14ac:dyDescent="0.2">
      <c r="B198" s="65" t="s">
        <v>692</v>
      </c>
      <c r="C198" s="65" t="s">
        <v>36</v>
      </c>
    </row>
    <row r="199" spans="2:159" x14ac:dyDescent="0.2">
      <c r="B199" s="65" t="s">
        <v>692</v>
      </c>
      <c r="C199" s="65" t="s">
        <v>37</v>
      </c>
    </row>
    <row r="200" spans="2:159" x14ac:dyDescent="0.2">
      <c r="B200" s="65" t="s">
        <v>692</v>
      </c>
      <c r="C200" s="65" t="s">
        <v>38</v>
      </c>
    </row>
    <row r="201" spans="2:159" x14ac:dyDescent="0.2">
      <c r="B201" s="65" t="s">
        <v>692</v>
      </c>
      <c r="C201" s="65" t="s">
        <v>39</v>
      </c>
    </row>
    <row r="202" spans="2:159" x14ac:dyDescent="0.2">
      <c r="B202" s="65" t="s">
        <v>692</v>
      </c>
      <c r="C202" s="65" t="s">
        <v>40</v>
      </c>
    </row>
    <row r="203" spans="2:159" x14ac:dyDescent="0.2">
      <c r="B203" s="65" t="s">
        <v>692</v>
      </c>
      <c r="C203" s="65" t="s">
        <v>41</v>
      </c>
    </row>
    <row r="204" spans="2:159" x14ac:dyDescent="0.2">
      <c r="B204" s="65" t="s">
        <v>692</v>
      </c>
      <c r="C204" s="65" t="s">
        <v>42</v>
      </c>
    </row>
    <row r="205" spans="2:159" x14ac:dyDescent="0.2">
      <c r="B205" s="65" t="s">
        <v>692</v>
      </c>
      <c r="C205" s="65" t="s">
        <v>43</v>
      </c>
    </row>
    <row r="206" spans="2:159" x14ac:dyDescent="0.2">
      <c r="B206" s="65" t="s">
        <v>692</v>
      </c>
      <c r="C206" s="65" t="s">
        <v>44</v>
      </c>
    </row>
    <row r="207" spans="2:159" x14ac:dyDescent="0.2">
      <c r="B207" s="65" t="s">
        <v>692</v>
      </c>
      <c r="C207" s="65" t="s">
        <v>45</v>
      </c>
    </row>
    <row r="208" spans="2:159" x14ac:dyDescent="0.2">
      <c r="B208" s="65" t="s">
        <v>692</v>
      </c>
      <c r="C208" s="65" t="s">
        <v>46</v>
      </c>
    </row>
    <row r="209" spans="2:159" x14ac:dyDescent="0.2">
      <c r="B209" s="65" t="s">
        <v>692</v>
      </c>
      <c r="C209" s="65" t="s">
        <v>15</v>
      </c>
      <c r="D209" s="65">
        <v>0</v>
      </c>
      <c r="E209" s="65">
        <v>0</v>
      </c>
      <c r="F209" s="65">
        <v>0</v>
      </c>
      <c r="G209" s="65">
        <v>0</v>
      </c>
      <c r="H209" s="65">
        <v>0</v>
      </c>
      <c r="I209" s="65">
        <v>0</v>
      </c>
      <c r="J209" s="65">
        <v>0</v>
      </c>
      <c r="K209" s="65">
        <v>0</v>
      </c>
      <c r="L209" s="65">
        <v>0</v>
      </c>
      <c r="M209" s="65">
        <v>0</v>
      </c>
      <c r="N209" s="65">
        <v>0</v>
      </c>
      <c r="O209" s="65">
        <v>0</v>
      </c>
      <c r="P209" s="65">
        <v>0</v>
      </c>
      <c r="Q209" s="65">
        <v>0</v>
      </c>
      <c r="R209" s="65">
        <v>0</v>
      </c>
      <c r="S209" s="65">
        <v>0</v>
      </c>
      <c r="T209" s="65">
        <v>0</v>
      </c>
      <c r="U209" s="65">
        <v>0</v>
      </c>
      <c r="V209" s="65">
        <v>0</v>
      </c>
      <c r="W209" s="65">
        <v>0</v>
      </c>
      <c r="X209" s="65">
        <v>0</v>
      </c>
      <c r="Y209" s="65">
        <v>0</v>
      </c>
      <c r="Z209" s="65">
        <v>0</v>
      </c>
      <c r="AA209" s="65">
        <v>0</v>
      </c>
      <c r="AB209" s="65">
        <v>0</v>
      </c>
      <c r="AC209" s="65">
        <v>0</v>
      </c>
      <c r="AD209" s="65">
        <v>0</v>
      </c>
      <c r="AE209" s="65">
        <v>0</v>
      </c>
      <c r="AF209" s="65">
        <v>0</v>
      </c>
      <c r="AG209" s="65">
        <v>0</v>
      </c>
      <c r="AH209" s="65">
        <v>0</v>
      </c>
      <c r="AI209" s="65">
        <v>0</v>
      </c>
      <c r="AJ209" s="65">
        <v>0</v>
      </c>
      <c r="AK209" s="65">
        <v>0</v>
      </c>
      <c r="AL209" s="65">
        <v>0</v>
      </c>
      <c r="AM209" s="65">
        <v>0</v>
      </c>
      <c r="AN209" s="65">
        <v>0</v>
      </c>
      <c r="AO209" s="65">
        <v>0</v>
      </c>
      <c r="AP209" s="65">
        <v>0</v>
      </c>
      <c r="AQ209" s="65">
        <v>0</v>
      </c>
      <c r="AR209" s="65">
        <v>0</v>
      </c>
      <c r="AS209" s="65">
        <v>0</v>
      </c>
      <c r="AT209" s="65">
        <v>0</v>
      </c>
      <c r="AU209" s="65">
        <v>0</v>
      </c>
      <c r="AV209" s="65">
        <v>0</v>
      </c>
      <c r="AW209" s="65">
        <v>0</v>
      </c>
      <c r="AX209" s="65">
        <v>0</v>
      </c>
      <c r="AY209" s="65">
        <v>0</v>
      </c>
      <c r="AZ209" s="65">
        <v>0</v>
      </c>
      <c r="BA209" s="65">
        <v>0</v>
      </c>
      <c r="BB209" s="65">
        <v>0</v>
      </c>
      <c r="BC209" s="65">
        <v>0</v>
      </c>
      <c r="BD209" s="65">
        <v>0</v>
      </c>
      <c r="BE209" s="65">
        <v>0</v>
      </c>
      <c r="BF209" s="65">
        <v>0</v>
      </c>
      <c r="BG209" s="65">
        <v>0</v>
      </c>
      <c r="BH209" s="65">
        <v>0</v>
      </c>
      <c r="BI209" s="65">
        <v>0</v>
      </c>
      <c r="BJ209" s="65">
        <v>0</v>
      </c>
      <c r="BK209" s="65">
        <v>0</v>
      </c>
      <c r="BL209" s="65">
        <v>0</v>
      </c>
      <c r="BM209" s="65">
        <v>0</v>
      </c>
      <c r="BN209" s="65">
        <v>0</v>
      </c>
      <c r="BO209" s="65">
        <v>0</v>
      </c>
      <c r="BP209" s="65">
        <v>0</v>
      </c>
      <c r="BQ209" s="65">
        <v>0</v>
      </c>
      <c r="BR209" s="65">
        <v>0</v>
      </c>
      <c r="BS209" s="65">
        <v>0</v>
      </c>
      <c r="BT209" s="65">
        <v>0</v>
      </c>
      <c r="BU209" s="65">
        <v>0</v>
      </c>
      <c r="BV209" s="65">
        <v>0</v>
      </c>
      <c r="BW209" s="65">
        <v>0</v>
      </c>
      <c r="BX209" s="65">
        <v>0</v>
      </c>
      <c r="BY209" s="65">
        <v>0</v>
      </c>
      <c r="BZ209" s="65">
        <v>0</v>
      </c>
      <c r="CA209" s="65">
        <v>0</v>
      </c>
      <c r="CB209" s="65">
        <v>0</v>
      </c>
      <c r="CC209" s="65">
        <v>0</v>
      </c>
      <c r="CD209" s="65">
        <v>0</v>
      </c>
      <c r="CE209" s="65">
        <v>0</v>
      </c>
      <c r="CF209" s="65">
        <v>0</v>
      </c>
      <c r="CG209" s="65">
        <v>0</v>
      </c>
      <c r="CH209" s="65">
        <v>0</v>
      </c>
      <c r="CI209" s="65">
        <v>0</v>
      </c>
      <c r="CJ209" s="65">
        <v>0</v>
      </c>
      <c r="CK209" s="65">
        <v>0</v>
      </c>
      <c r="CL209" s="65">
        <v>0</v>
      </c>
      <c r="CM209" s="65">
        <v>0</v>
      </c>
      <c r="CN209" s="65">
        <v>0</v>
      </c>
      <c r="CO209" s="65">
        <v>0</v>
      </c>
      <c r="CP209" s="65">
        <v>0</v>
      </c>
      <c r="CQ209" s="65">
        <v>0</v>
      </c>
      <c r="CR209" s="65">
        <v>0</v>
      </c>
      <c r="CS209" s="65">
        <v>0</v>
      </c>
      <c r="CT209" s="65">
        <v>0</v>
      </c>
      <c r="CU209" s="65">
        <v>0</v>
      </c>
      <c r="CV209" s="65">
        <v>0</v>
      </c>
      <c r="CW209" s="65">
        <v>0</v>
      </c>
      <c r="CX209" s="65">
        <v>0</v>
      </c>
      <c r="CY209" s="65">
        <v>0</v>
      </c>
      <c r="CZ209" s="65">
        <v>0</v>
      </c>
      <c r="DA209" s="65">
        <v>0</v>
      </c>
      <c r="DB209" s="65">
        <v>0</v>
      </c>
      <c r="DC209" s="65">
        <v>0</v>
      </c>
      <c r="DD209" s="65">
        <v>0</v>
      </c>
      <c r="DE209" s="65">
        <v>0</v>
      </c>
      <c r="DF209" s="65">
        <v>0</v>
      </c>
      <c r="DG209" s="65">
        <v>0</v>
      </c>
      <c r="DH209" s="65">
        <v>0</v>
      </c>
      <c r="DI209" s="65">
        <v>0</v>
      </c>
      <c r="DJ209" s="65">
        <v>0</v>
      </c>
      <c r="DK209" s="65">
        <v>0</v>
      </c>
      <c r="DL209" s="65">
        <v>0</v>
      </c>
      <c r="DM209" s="65">
        <v>0</v>
      </c>
      <c r="DN209" s="65">
        <v>0</v>
      </c>
      <c r="DO209" s="65">
        <v>0</v>
      </c>
      <c r="DP209" s="65">
        <v>0</v>
      </c>
      <c r="DQ209" s="65">
        <v>0</v>
      </c>
      <c r="DR209" s="65">
        <v>0</v>
      </c>
      <c r="DS209" s="65">
        <v>0</v>
      </c>
      <c r="DT209" s="65">
        <v>0</v>
      </c>
      <c r="DU209" s="65">
        <v>0</v>
      </c>
      <c r="DV209" s="65">
        <v>0</v>
      </c>
      <c r="DW209" s="65">
        <v>0</v>
      </c>
      <c r="DX209" s="65">
        <v>0</v>
      </c>
      <c r="DY209" s="65">
        <v>0</v>
      </c>
      <c r="DZ209" s="65">
        <v>0</v>
      </c>
      <c r="EA209" s="65">
        <v>0</v>
      </c>
      <c r="EB209" s="65">
        <v>0</v>
      </c>
      <c r="EC209" s="65">
        <v>0</v>
      </c>
      <c r="ED209" s="65">
        <v>0</v>
      </c>
      <c r="EE209" s="65">
        <v>0</v>
      </c>
      <c r="EF209" s="65">
        <v>0</v>
      </c>
      <c r="EG209" s="65">
        <v>0</v>
      </c>
      <c r="EH209" s="65">
        <v>0</v>
      </c>
      <c r="EI209" s="65">
        <v>0</v>
      </c>
      <c r="EJ209" s="65">
        <v>0</v>
      </c>
      <c r="EK209" s="65">
        <v>0</v>
      </c>
      <c r="EL209" s="65">
        <v>0</v>
      </c>
      <c r="EM209" s="65">
        <v>0</v>
      </c>
      <c r="EN209" s="65">
        <v>0</v>
      </c>
      <c r="EO209" s="65">
        <v>0</v>
      </c>
      <c r="EP209" s="65">
        <v>0</v>
      </c>
      <c r="EQ209" s="65">
        <v>0</v>
      </c>
      <c r="ER209" s="65">
        <v>0</v>
      </c>
      <c r="ES209" s="65">
        <v>0</v>
      </c>
      <c r="ET209" s="65">
        <v>0</v>
      </c>
      <c r="EU209" s="65">
        <v>0</v>
      </c>
      <c r="EV209" s="65">
        <v>0</v>
      </c>
      <c r="EW209" s="65">
        <v>0</v>
      </c>
      <c r="EX209" s="65">
        <v>0</v>
      </c>
      <c r="EY209" s="65">
        <v>0</v>
      </c>
      <c r="EZ209" s="65">
        <v>0</v>
      </c>
      <c r="FA209" s="65">
        <v>0</v>
      </c>
      <c r="FB209" s="65">
        <v>0</v>
      </c>
      <c r="FC209" s="65">
        <v>0</v>
      </c>
    </row>
    <row r="210" spans="2:159" x14ac:dyDescent="0.2">
      <c r="B210" s="65" t="s">
        <v>693</v>
      </c>
      <c r="C210" s="65" t="s">
        <v>36</v>
      </c>
    </row>
    <row r="211" spans="2:159" x14ac:dyDescent="0.2">
      <c r="B211" s="65" t="s">
        <v>693</v>
      </c>
      <c r="C211" s="65" t="s">
        <v>37</v>
      </c>
    </row>
    <row r="212" spans="2:159" x14ac:dyDescent="0.2">
      <c r="B212" s="65" t="s">
        <v>693</v>
      </c>
      <c r="C212" s="65" t="s">
        <v>38</v>
      </c>
    </row>
    <row r="213" spans="2:159" x14ac:dyDescent="0.2">
      <c r="B213" s="65" t="s">
        <v>693</v>
      </c>
      <c r="C213" s="65" t="s">
        <v>39</v>
      </c>
    </row>
    <row r="214" spans="2:159" x14ac:dyDescent="0.2">
      <c r="B214" s="65" t="s">
        <v>693</v>
      </c>
      <c r="C214" s="65" t="s">
        <v>40</v>
      </c>
    </row>
    <row r="215" spans="2:159" x14ac:dyDescent="0.2">
      <c r="B215" s="65" t="s">
        <v>693</v>
      </c>
      <c r="C215" s="65" t="s">
        <v>41</v>
      </c>
    </row>
    <row r="216" spans="2:159" x14ac:dyDescent="0.2">
      <c r="B216" s="65" t="s">
        <v>693</v>
      </c>
      <c r="C216" s="65" t="s">
        <v>42</v>
      </c>
    </row>
    <row r="217" spans="2:159" x14ac:dyDescent="0.2">
      <c r="B217" s="65" t="s">
        <v>693</v>
      </c>
      <c r="C217" s="65" t="s">
        <v>43</v>
      </c>
    </row>
    <row r="218" spans="2:159" x14ac:dyDescent="0.2">
      <c r="B218" s="65" t="s">
        <v>693</v>
      </c>
      <c r="C218" s="65" t="s">
        <v>44</v>
      </c>
    </row>
    <row r="219" spans="2:159" x14ac:dyDescent="0.2">
      <c r="B219" s="65" t="s">
        <v>693</v>
      </c>
      <c r="C219" s="65" t="s">
        <v>45</v>
      </c>
    </row>
    <row r="220" spans="2:159" x14ac:dyDescent="0.2">
      <c r="B220" s="65" t="s">
        <v>693</v>
      </c>
      <c r="C220" s="65" t="s">
        <v>46</v>
      </c>
    </row>
    <row r="221" spans="2:159" x14ac:dyDescent="0.2">
      <c r="B221" s="65" t="s">
        <v>693</v>
      </c>
      <c r="C221" s="65" t="s">
        <v>15</v>
      </c>
      <c r="D221" s="65">
        <v>0</v>
      </c>
      <c r="E221" s="65">
        <v>0</v>
      </c>
      <c r="F221" s="65">
        <v>0</v>
      </c>
      <c r="G221" s="65">
        <v>0</v>
      </c>
      <c r="H221" s="65">
        <v>0</v>
      </c>
      <c r="I221" s="65">
        <v>0</v>
      </c>
      <c r="J221" s="65">
        <v>0</v>
      </c>
      <c r="K221" s="65">
        <v>0</v>
      </c>
      <c r="L221" s="65">
        <v>0</v>
      </c>
      <c r="M221" s="65">
        <v>0</v>
      </c>
      <c r="N221" s="65">
        <v>0</v>
      </c>
      <c r="O221" s="65">
        <v>0</v>
      </c>
      <c r="P221" s="65">
        <v>0</v>
      </c>
      <c r="Q221" s="65">
        <v>0</v>
      </c>
      <c r="R221" s="65">
        <v>0</v>
      </c>
      <c r="S221" s="65">
        <v>0</v>
      </c>
      <c r="T221" s="65">
        <v>0</v>
      </c>
      <c r="U221" s="65">
        <v>0</v>
      </c>
      <c r="V221" s="65">
        <v>0</v>
      </c>
      <c r="W221" s="65">
        <v>0</v>
      </c>
      <c r="X221" s="65">
        <v>0</v>
      </c>
      <c r="Y221" s="65">
        <v>0</v>
      </c>
      <c r="Z221" s="65">
        <v>0</v>
      </c>
      <c r="AA221" s="65">
        <v>0</v>
      </c>
      <c r="AB221" s="65">
        <v>0</v>
      </c>
      <c r="AC221" s="65">
        <v>0</v>
      </c>
      <c r="AD221" s="65">
        <v>0</v>
      </c>
      <c r="AE221" s="65">
        <v>0</v>
      </c>
      <c r="AF221" s="65">
        <v>0</v>
      </c>
      <c r="AG221" s="65">
        <v>0</v>
      </c>
      <c r="AH221" s="65">
        <v>0</v>
      </c>
      <c r="AI221" s="65">
        <v>0</v>
      </c>
      <c r="AJ221" s="65">
        <v>0</v>
      </c>
      <c r="AK221" s="65">
        <v>0</v>
      </c>
      <c r="AL221" s="65">
        <v>0</v>
      </c>
      <c r="AM221" s="65">
        <v>0</v>
      </c>
      <c r="AN221" s="65">
        <v>0</v>
      </c>
      <c r="AO221" s="65">
        <v>0</v>
      </c>
      <c r="AP221" s="65">
        <v>0</v>
      </c>
      <c r="AQ221" s="65">
        <v>0</v>
      </c>
      <c r="AR221" s="65">
        <v>0</v>
      </c>
      <c r="AS221" s="65">
        <v>0</v>
      </c>
      <c r="AT221" s="65">
        <v>0</v>
      </c>
      <c r="AU221" s="65">
        <v>0</v>
      </c>
      <c r="AV221" s="65">
        <v>0</v>
      </c>
      <c r="AW221" s="65">
        <v>0</v>
      </c>
      <c r="AX221" s="65">
        <v>0</v>
      </c>
      <c r="AY221" s="65">
        <v>0</v>
      </c>
      <c r="AZ221" s="65">
        <v>0</v>
      </c>
      <c r="BA221" s="65">
        <v>0</v>
      </c>
      <c r="BB221" s="65">
        <v>0</v>
      </c>
      <c r="BC221" s="65">
        <v>0</v>
      </c>
      <c r="BD221" s="65">
        <v>0</v>
      </c>
      <c r="BE221" s="65">
        <v>0</v>
      </c>
      <c r="BF221" s="65">
        <v>0</v>
      </c>
      <c r="BG221" s="65">
        <v>0</v>
      </c>
      <c r="BH221" s="65">
        <v>0</v>
      </c>
      <c r="BI221" s="65">
        <v>0</v>
      </c>
      <c r="BJ221" s="65">
        <v>0</v>
      </c>
      <c r="BK221" s="65">
        <v>0</v>
      </c>
      <c r="BL221" s="65">
        <v>0</v>
      </c>
      <c r="BM221" s="65">
        <v>0</v>
      </c>
      <c r="BN221" s="65">
        <v>0</v>
      </c>
      <c r="BO221" s="65">
        <v>0</v>
      </c>
      <c r="BP221" s="65">
        <v>0</v>
      </c>
      <c r="BQ221" s="65">
        <v>0</v>
      </c>
      <c r="BR221" s="65">
        <v>0</v>
      </c>
      <c r="BS221" s="65">
        <v>0</v>
      </c>
      <c r="BT221" s="65">
        <v>0</v>
      </c>
      <c r="BU221" s="65">
        <v>0</v>
      </c>
      <c r="BV221" s="65">
        <v>0</v>
      </c>
      <c r="BW221" s="65">
        <v>0</v>
      </c>
      <c r="BX221" s="65">
        <v>0</v>
      </c>
      <c r="BY221" s="65">
        <v>0</v>
      </c>
      <c r="BZ221" s="65">
        <v>0</v>
      </c>
      <c r="CA221" s="65">
        <v>0</v>
      </c>
      <c r="CB221" s="65">
        <v>0</v>
      </c>
      <c r="CC221" s="65">
        <v>0</v>
      </c>
      <c r="CD221" s="65">
        <v>0</v>
      </c>
      <c r="CE221" s="65">
        <v>0</v>
      </c>
      <c r="CF221" s="65">
        <v>0</v>
      </c>
      <c r="CG221" s="65">
        <v>0</v>
      </c>
      <c r="CH221" s="65">
        <v>0</v>
      </c>
      <c r="CI221" s="65">
        <v>0</v>
      </c>
      <c r="CJ221" s="65">
        <v>0</v>
      </c>
      <c r="CK221" s="65">
        <v>0</v>
      </c>
      <c r="CL221" s="65">
        <v>0</v>
      </c>
      <c r="CM221" s="65">
        <v>0</v>
      </c>
      <c r="CN221" s="65">
        <v>0</v>
      </c>
      <c r="CO221" s="65">
        <v>0</v>
      </c>
      <c r="CP221" s="65">
        <v>0</v>
      </c>
      <c r="CQ221" s="65">
        <v>0</v>
      </c>
      <c r="CR221" s="65">
        <v>0</v>
      </c>
      <c r="CS221" s="65">
        <v>0</v>
      </c>
      <c r="CT221" s="65">
        <v>0</v>
      </c>
      <c r="CU221" s="65">
        <v>0</v>
      </c>
      <c r="CV221" s="65">
        <v>0</v>
      </c>
      <c r="CW221" s="65">
        <v>0</v>
      </c>
      <c r="CX221" s="65">
        <v>0</v>
      </c>
      <c r="CY221" s="65">
        <v>0</v>
      </c>
      <c r="CZ221" s="65">
        <v>0</v>
      </c>
      <c r="DA221" s="65">
        <v>0</v>
      </c>
      <c r="DB221" s="65">
        <v>0</v>
      </c>
      <c r="DC221" s="65">
        <v>0</v>
      </c>
      <c r="DD221" s="65">
        <v>0</v>
      </c>
      <c r="DE221" s="65">
        <v>0</v>
      </c>
      <c r="DF221" s="65">
        <v>0</v>
      </c>
      <c r="DG221" s="65">
        <v>0</v>
      </c>
      <c r="DH221" s="65">
        <v>0</v>
      </c>
      <c r="DI221" s="65">
        <v>0</v>
      </c>
      <c r="DJ221" s="65">
        <v>0</v>
      </c>
      <c r="DK221" s="65">
        <v>0</v>
      </c>
      <c r="DL221" s="65">
        <v>0</v>
      </c>
      <c r="DM221" s="65">
        <v>0</v>
      </c>
      <c r="DN221" s="65">
        <v>0</v>
      </c>
      <c r="DO221" s="65">
        <v>0</v>
      </c>
      <c r="DP221" s="65">
        <v>0</v>
      </c>
      <c r="DQ221" s="65">
        <v>0</v>
      </c>
      <c r="DR221" s="65">
        <v>0</v>
      </c>
      <c r="DS221" s="65">
        <v>0</v>
      </c>
      <c r="DT221" s="65">
        <v>0</v>
      </c>
      <c r="DU221" s="65">
        <v>0</v>
      </c>
      <c r="DV221" s="65">
        <v>0</v>
      </c>
      <c r="DW221" s="65">
        <v>0</v>
      </c>
      <c r="DX221" s="65">
        <v>0</v>
      </c>
      <c r="DY221" s="65">
        <v>0</v>
      </c>
      <c r="DZ221" s="65">
        <v>0</v>
      </c>
      <c r="EA221" s="65">
        <v>0</v>
      </c>
      <c r="EB221" s="65">
        <v>0</v>
      </c>
      <c r="EC221" s="65">
        <v>0</v>
      </c>
      <c r="ED221" s="65">
        <v>0</v>
      </c>
      <c r="EE221" s="65">
        <v>0</v>
      </c>
      <c r="EF221" s="65">
        <v>0</v>
      </c>
      <c r="EG221" s="65">
        <v>0</v>
      </c>
      <c r="EH221" s="65">
        <v>0</v>
      </c>
      <c r="EI221" s="65">
        <v>0</v>
      </c>
      <c r="EJ221" s="65">
        <v>0</v>
      </c>
      <c r="EK221" s="65">
        <v>0</v>
      </c>
      <c r="EL221" s="65">
        <v>0</v>
      </c>
      <c r="EM221" s="65">
        <v>0</v>
      </c>
      <c r="EN221" s="65">
        <v>0</v>
      </c>
      <c r="EO221" s="65">
        <v>0</v>
      </c>
      <c r="EP221" s="65">
        <v>0</v>
      </c>
      <c r="EQ221" s="65">
        <v>0</v>
      </c>
      <c r="ER221" s="65">
        <v>0</v>
      </c>
      <c r="ES221" s="65">
        <v>0</v>
      </c>
      <c r="ET221" s="65">
        <v>0</v>
      </c>
      <c r="EU221" s="65">
        <v>0</v>
      </c>
      <c r="EV221" s="65">
        <v>0</v>
      </c>
      <c r="EW221" s="65">
        <v>0</v>
      </c>
      <c r="EX221" s="65">
        <v>0</v>
      </c>
      <c r="EY221" s="65">
        <v>0</v>
      </c>
      <c r="EZ221" s="65">
        <v>0</v>
      </c>
      <c r="FA221" s="65">
        <v>0</v>
      </c>
      <c r="FB221" s="65">
        <v>0</v>
      </c>
      <c r="FC221" s="65">
        <v>0</v>
      </c>
    </row>
    <row r="222" spans="2:159" x14ac:dyDescent="0.2">
      <c r="B222" s="65" t="s">
        <v>24</v>
      </c>
      <c r="C222" s="65" t="s">
        <v>36</v>
      </c>
    </row>
    <row r="223" spans="2:159" x14ac:dyDescent="0.2">
      <c r="B223" s="65" t="s">
        <v>24</v>
      </c>
      <c r="C223" s="65" t="s">
        <v>37</v>
      </c>
    </row>
    <row r="224" spans="2:159" x14ac:dyDescent="0.2">
      <c r="B224" s="65" t="s">
        <v>24</v>
      </c>
      <c r="C224" s="65" t="s">
        <v>38</v>
      </c>
    </row>
    <row r="225" spans="2:159" x14ac:dyDescent="0.2">
      <c r="B225" s="65" t="s">
        <v>24</v>
      </c>
      <c r="C225" s="65" t="s">
        <v>39</v>
      </c>
    </row>
    <row r="226" spans="2:159" x14ac:dyDescent="0.2">
      <c r="B226" s="65" t="s">
        <v>24</v>
      </c>
      <c r="C226" s="65" t="s">
        <v>40</v>
      </c>
    </row>
    <row r="227" spans="2:159" x14ac:dyDescent="0.2">
      <c r="B227" s="65" t="s">
        <v>24</v>
      </c>
      <c r="C227" s="65" t="s">
        <v>41</v>
      </c>
    </row>
    <row r="228" spans="2:159" x14ac:dyDescent="0.2">
      <c r="B228" s="65" t="s">
        <v>24</v>
      </c>
      <c r="C228" s="65" t="s">
        <v>42</v>
      </c>
    </row>
    <row r="229" spans="2:159" x14ac:dyDescent="0.2">
      <c r="B229" s="65" t="s">
        <v>24</v>
      </c>
      <c r="C229" s="65" t="s">
        <v>43</v>
      </c>
    </row>
    <row r="230" spans="2:159" x14ac:dyDescent="0.2">
      <c r="B230" s="65" t="s">
        <v>24</v>
      </c>
      <c r="C230" s="65" t="s">
        <v>44</v>
      </c>
    </row>
    <row r="231" spans="2:159" x14ac:dyDescent="0.2">
      <c r="B231" s="65" t="s">
        <v>24</v>
      </c>
      <c r="C231" s="65" t="s">
        <v>45</v>
      </c>
    </row>
    <row r="232" spans="2:159" x14ac:dyDescent="0.2">
      <c r="B232" s="65" t="s">
        <v>24</v>
      </c>
      <c r="C232" s="65" t="s">
        <v>46</v>
      </c>
    </row>
    <row r="233" spans="2:159" x14ac:dyDescent="0.2">
      <c r="B233" s="65" t="s">
        <v>24</v>
      </c>
      <c r="C233" s="65" t="s">
        <v>15</v>
      </c>
      <c r="D233" s="65">
        <v>0</v>
      </c>
      <c r="E233" s="65">
        <v>0</v>
      </c>
      <c r="F233" s="65">
        <v>0</v>
      </c>
      <c r="G233" s="65">
        <v>0</v>
      </c>
      <c r="H233" s="65">
        <v>0</v>
      </c>
      <c r="I233" s="65">
        <v>0</v>
      </c>
      <c r="J233" s="65">
        <v>0</v>
      </c>
      <c r="K233" s="65">
        <v>0</v>
      </c>
      <c r="L233" s="65">
        <v>0</v>
      </c>
      <c r="M233" s="65">
        <v>0</v>
      </c>
      <c r="N233" s="65">
        <v>0</v>
      </c>
      <c r="O233" s="65">
        <v>0</v>
      </c>
      <c r="P233" s="65">
        <v>0</v>
      </c>
      <c r="Q233" s="65">
        <v>0</v>
      </c>
      <c r="R233" s="65">
        <v>0</v>
      </c>
      <c r="S233" s="65">
        <v>0</v>
      </c>
      <c r="T233" s="65">
        <v>0</v>
      </c>
      <c r="U233" s="65">
        <v>0</v>
      </c>
      <c r="V233" s="65">
        <v>0</v>
      </c>
      <c r="W233" s="65">
        <v>0</v>
      </c>
      <c r="X233" s="65">
        <v>0</v>
      </c>
      <c r="Y233" s="65">
        <v>0</v>
      </c>
      <c r="Z233" s="65">
        <v>0</v>
      </c>
      <c r="AA233" s="65">
        <v>0</v>
      </c>
      <c r="AB233" s="65">
        <v>0</v>
      </c>
      <c r="AC233" s="65">
        <v>0</v>
      </c>
      <c r="AD233" s="65">
        <v>0</v>
      </c>
      <c r="AE233" s="65">
        <v>0</v>
      </c>
      <c r="AF233" s="65">
        <v>0</v>
      </c>
      <c r="AG233" s="65">
        <v>0</v>
      </c>
      <c r="AH233" s="65">
        <v>0</v>
      </c>
      <c r="AI233" s="65">
        <v>0</v>
      </c>
      <c r="AJ233" s="65">
        <v>0</v>
      </c>
      <c r="AK233" s="65">
        <v>0</v>
      </c>
      <c r="AL233" s="65">
        <v>0</v>
      </c>
      <c r="AM233" s="65">
        <v>0</v>
      </c>
      <c r="AN233" s="65">
        <v>0</v>
      </c>
      <c r="AO233" s="65">
        <v>0</v>
      </c>
      <c r="AP233" s="65">
        <v>0</v>
      </c>
      <c r="AQ233" s="65">
        <v>0</v>
      </c>
      <c r="AR233" s="65">
        <v>0</v>
      </c>
      <c r="AS233" s="65">
        <v>0</v>
      </c>
      <c r="AT233" s="65">
        <v>0</v>
      </c>
      <c r="AU233" s="65">
        <v>0</v>
      </c>
      <c r="AV233" s="65">
        <v>0</v>
      </c>
      <c r="AW233" s="65">
        <v>0</v>
      </c>
      <c r="AX233" s="65">
        <v>0</v>
      </c>
      <c r="AY233" s="65">
        <v>0</v>
      </c>
      <c r="AZ233" s="65">
        <v>0</v>
      </c>
      <c r="BA233" s="65">
        <v>0</v>
      </c>
      <c r="BB233" s="65">
        <v>0</v>
      </c>
      <c r="BC233" s="65">
        <v>0</v>
      </c>
      <c r="BD233" s="65">
        <v>0</v>
      </c>
      <c r="BE233" s="65">
        <v>0</v>
      </c>
      <c r="BF233" s="65">
        <v>0</v>
      </c>
      <c r="BG233" s="65">
        <v>0</v>
      </c>
      <c r="BH233" s="65">
        <v>0</v>
      </c>
      <c r="BI233" s="65">
        <v>0</v>
      </c>
      <c r="BJ233" s="65">
        <v>0</v>
      </c>
      <c r="BK233" s="65">
        <v>0</v>
      </c>
      <c r="BL233" s="65">
        <v>0</v>
      </c>
      <c r="BM233" s="65">
        <v>0</v>
      </c>
      <c r="BN233" s="65">
        <v>0</v>
      </c>
      <c r="BO233" s="65">
        <v>0</v>
      </c>
      <c r="BP233" s="65">
        <v>0</v>
      </c>
      <c r="BQ233" s="65">
        <v>0</v>
      </c>
      <c r="BR233" s="65">
        <v>0</v>
      </c>
      <c r="BS233" s="65">
        <v>0</v>
      </c>
      <c r="BT233" s="65">
        <v>0</v>
      </c>
      <c r="BU233" s="65">
        <v>0</v>
      </c>
      <c r="BV233" s="65">
        <v>0</v>
      </c>
      <c r="BW233" s="65">
        <v>0</v>
      </c>
      <c r="BX233" s="65">
        <v>0</v>
      </c>
      <c r="BY233" s="65">
        <v>0</v>
      </c>
      <c r="BZ233" s="65">
        <v>0</v>
      </c>
      <c r="CA233" s="65">
        <v>0</v>
      </c>
      <c r="CB233" s="65">
        <v>0</v>
      </c>
      <c r="CC233" s="65">
        <v>0</v>
      </c>
      <c r="CD233" s="65">
        <v>0</v>
      </c>
      <c r="CE233" s="65">
        <v>0</v>
      </c>
      <c r="CF233" s="65">
        <v>0</v>
      </c>
      <c r="CG233" s="65">
        <v>0</v>
      </c>
      <c r="CH233" s="65">
        <v>0</v>
      </c>
      <c r="CI233" s="65">
        <v>0</v>
      </c>
      <c r="CJ233" s="65">
        <v>0</v>
      </c>
      <c r="CK233" s="65">
        <v>0</v>
      </c>
      <c r="CL233" s="65">
        <v>0</v>
      </c>
      <c r="CM233" s="65">
        <v>0</v>
      </c>
      <c r="CN233" s="65">
        <v>0</v>
      </c>
      <c r="CO233" s="65">
        <v>0</v>
      </c>
      <c r="CP233" s="65">
        <v>0</v>
      </c>
      <c r="CQ233" s="65">
        <v>0</v>
      </c>
      <c r="CR233" s="65">
        <v>0</v>
      </c>
      <c r="CS233" s="65">
        <v>0</v>
      </c>
      <c r="CT233" s="65">
        <v>0</v>
      </c>
      <c r="CU233" s="65">
        <v>0</v>
      </c>
      <c r="CV233" s="65">
        <v>0</v>
      </c>
      <c r="CW233" s="65">
        <v>0</v>
      </c>
      <c r="CX233" s="65">
        <v>0</v>
      </c>
      <c r="CY233" s="65">
        <v>0</v>
      </c>
      <c r="CZ233" s="65">
        <v>0</v>
      </c>
      <c r="DA233" s="65">
        <v>0</v>
      </c>
      <c r="DB233" s="65">
        <v>0</v>
      </c>
      <c r="DC233" s="65">
        <v>0</v>
      </c>
      <c r="DD233" s="65">
        <v>0</v>
      </c>
      <c r="DE233" s="65">
        <v>0</v>
      </c>
      <c r="DF233" s="65">
        <v>0</v>
      </c>
      <c r="DG233" s="65">
        <v>0</v>
      </c>
      <c r="DH233" s="65">
        <v>0</v>
      </c>
      <c r="DI233" s="65">
        <v>0</v>
      </c>
      <c r="DJ233" s="65">
        <v>0</v>
      </c>
      <c r="DK233" s="65">
        <v>0</v>
      </c>
      <c r="DL233" s="65">
        <v>0</v>
      </c>
      <c r="DM233" s="65">
        <v>0</v>
      </c>
      <c r="DN233" s="65">
        <v>0</v>
      </c>
      <c r="DO233" s="65">
        <v>0</v>
      </c>
      <c r="DP233" s="65">
        <v>0</v>
      </c>
      <c r="DQ233" s="65">
        <v>0</v>
      </c>
      <c r="DR233" s="65">
        <v>0</v>
      </c>
      <c r="DS233" s="65">
        <v>0</v>
      </c>
      <c r="DT233" s="65">
        <v>0</v>
      </c>
      <c r="DU233" s="65">
        <v>0</v>
      </c>
      <c r="DV233" s="65">
        <v>0</v>
      </c>
      <c r="DW233" s="65">
        <v>0</v>
      </c>
      <c r="DX233" s="65">
        <v>0</v>
      </c>
      <c r="DY233" s="65">
        <v>0</v>
      </c>
      <c r="DZ233" s="65">
        <v>0</v>
      </c>
      <c r="EA233" s="65">
        <v>0</v>
      </c>
      <c r="EB233" s="65">
        <v>0</v>
      </c>
      <c r="EC233" s="65">
        <v>0</v>
      </c>
      <c r="ED233" s="65">
        <v>0</v>
      </c>
      <c r="EE233" s="65">
        <v>0</v>
      </c>
      <c r="EF233" s="65">
        <v>0</v>
      </c>
      <c r="EG233" s="65">
        <v>0</v>
      </c>
      <c r="EH233" s="65">
        <v>0</v>
      </c>
      <c r="EI233" s="65">
        <v>0</v>
      </c>
      <c r="EJ233" s="65">
        <v>0</v>
      </c>
      <c r="EK233" s="65">
        <v>0</v>
      </c>
      <c r="EL233" s="65">
        <v>0</v>
      </c>
      <c r="EM233" s="65">
        <v>0</v>
      </c>
      <c r="EN233" s="65">
        <v>0</v>
      </c>
      <c r="EO233" s="65">
        <v>0</v>
      </c>
      <c r="EP233" s="65">
        <v>0</v>
      </c>
      <c r="EQ233" s="65">
        <v>0</v>
      </c>
      <c r="ER233" s="65">
        <v>0</v>
      </c>
      <c r="ES233" s="65">
        <v>0</v>
      </c>
      <c r="ET233" s="65">
        <v>0</v>
      </c>
      <c r="EU233" s="65">
        <v>0</v>
      </c>
      <c r="EV233" s="65">
        <v>0</v>
      </c>
      <c r="EW233" s="65">
        <v>0</v>
      </c>
      <c r="EX233" s="65">
        <v>0</v>
      </c>
      <c r="EY233" s="65">
        <v>0</v>
      </c>
      <c r="EZ233" s="65">
        <v>0</v>
      </c>
      <c r="FA233" s="65">
        <v>0</v>
      </c>
      <c r="FB233" s="65">
        <v>0</v>
      </c>
      <c r="FC233" s="65">
        <v>0</v>
      </c>
    </row>
    <row r="234" spans="2:159" x14ac:dyDescent="0.2">
      <c r="B234" s="65" t="s">
        <v>1</v>
      </c>
      <c r="C234" s="65" t="s">
        <v>36</v>
      </c>
      <c r="D234" s="65">
        <v>30103.822319999999</v>
      </c>
      <c r="E234" s="65">
        <v>30748.114020000001</v>
      </c>
      <c r="F234" s="65">
        <v>29487.8148</v>
      </c>
      <c r="G234" s="65">
        <v>30068.736280000001</v>
      </c>
      <c r="H234" s="65">
        <v>30103.822319999999</v>
      </c>
      <c r="I234" s="65">
        <v>30277.316589999999</v>
      </c>
      <c r="J234" s="65">
        <v>29155.181489999999</v>
      </c>
      <c r="K234" s="65">
        <v>30068.736280000001</v>
      </c>
      <c r="L234" s="65">
        <v>30103.822319999999</v>
      </c>
      <c r="M234" s="65">
        <v>31612.52204</v>
      </c>
      <c r="N234" s="65">
        <v>30524.854800000001</v>
      </c>
      <c r="O234" s="65">
        <v>30068.736280000001</v>
      </c>
      <c r="P234" s="65">
        <v>30103.822319999999</v>
      </c>
      <c r="Q234" s="65">
        <v>31612.52204</v>
      </c>
      <c r="R234" s="65">
        <v>30524.854800000001</v>
      </c>
      <c r="S234" s="65">
        <v>30068.736280000001</v>
      </c>
      <c r="T234" s="65">
        <v>30103.822319999999</v>
      </c>
      <c r="U234" s="65">
        <v>31045.314139999999</v>
      </c>
      <c r="V234" s="65">
        <v>30282.9948</v>
      </c>
      <c r="W234" s="65">
        <v>30068.736280000001</v>
      </c>
      <c r="X234" s="65">
        <v>30103.822319999999</v>
      </c>
      <c r="Y234" s="65">
        <v>31612.52204</v>
      </c>
      <c r="Z234" s="65">
        <v>30524.854800000001</v>
      </c>
      <c r="AA234" s="65">
        <v>30068.736280000001</v>
      </c>
      <c r="AB234" s="65">
        <v>30554.27232</v>
      </c>
      <c r="AC234" s="65">
        <v>30205.584709999999</v>
      </c>
      <c r="AD234" s="65">
        <v>30492.463</v>
      </c>
      <c r="AE234" s="65">
        <v>30518.66128</v>
      </c>
      <c r="AF234" s="65">
        <v>30682.972320000001</v>
      </c>
      <c r="AG234" s="65">
        <v>29437.87528</v>
      </c>
      <c r="AH234" s="65">
        <v>31112.104800000001</v>
      </c>
      <c r="AI234" s="65">
        <v>30647.21128</v>
      </c>
      <c r="AJ234" s="65">
        <v>30682.972320000001</v>
      </c>
      <c r="AK234" s="65">
        <v>32220.697039999999</v>
      </c>
      <c r="AL234" s="65">
        <v>31112.104800000001</v>
      </c>
      <c r="AM234" s="65">
        <v>30647.21128</v>
      </c>
      <c r="AN234" s="65">
        <v>30682.972320000001</v>
      </c>
      <c r="AO234" s="65">
        <v>32220.697039999999</v>
      </c>
      <c r="AP234" s="65">
        <v>25771.499309999999</v>
      </c>
      <c r="AQ234" s="65">
        <v>30647.21128</v>
      </c>
      <c r="AR234" s="65">
        <v>30682.972320000001</v>
      </c>
      <c r="AS234" s="65">
        <v>32220.697039999999</v>
      </c>
      <c r="AT234" s="65">
        <v>31112.104800000001</v>
      </c>
      <c r="AU234" s="65">
        <v>30647.21128</v>
      </c>
      <c r="AV234" s="65">
        <v>30682.972320000001</v>
      </c>
      <c r="AW234" s="65">
        <v>32220.697039999999</v>
      </c>
      <c r="AX234" s="65">
        <v>31112.104800000001</v>
      </c>
      <c r="AY234" s="65">
        <v>30647.21128</v>
      </c>
      <c r="AZ234" s="65">
        <v>30682.972320000001</v>
      </c>
      <c r="BA234" s="65">
        <v>32220.697039999999</v>
      </c>
      <c r="BB234" s="65">
        <v>31112.104800000001</v>
      </c>
      <c r="BC234" s="65">
        <v>30647.21128</v>
      </c>
      <c r="BD234" s="65">
        <v>30682.972320000001</v>
      </c>
      <c r="BE234" s="65">
        <v>32220.697039999999</v>
      </c>
      <c r="BF234" s="65">
        <v>31112.104800000001</v>
      </c>
      <c r="BG234" s="65">
        <v>30647.21128</v>
      </c>
      <c r="BH234" s="65">
        <v>31035.18132</v>
      </c>
      <c r="BI234" s="65">
        <v>32464.417539999999</v>
      </c>
      <c r="BJ234" s="65">
        <v>31469.239799999999</v>
      </c>
      <c r="BK234" s="65">
        <v>30999.00978</v>
      </c>
      <c r="BL234" s="65">
        <v>31035.18132</v>
      </c>
      <c r="BM234" s="65">
        <v>32220.697039999999</v>
      </c>
      <c r="BN234" s="65">
        <v>31469.239799999999</v>
      </c>
      <c r="BO234" s="65">
        <v>30999.00978</v>
      </c>
      <c r="BP234" s="65">
        <v>32458.500359999998</v>
      </c>
      <c r="BQ234" s="65">
        <v>33221.708039999998</v>
      </c>
      <c r="BR234" s="65">
        <v>32550.736799999999</v>
      </c>
      <c r="BS234" s="65">
        <v>32420.66994</v>
      </c>
      <c r="BT234" s="65">
        <v>32814.570359999998</v>
      </c>
      <c r="BU234" s="65">
        <v>34365.419419999998</v>
      </c>
      <c r="BV234" s="65">
        <v>32712.8004</v>
      </c>
      <c r="BW234" s="65">
        <v>32670.913939999999</v>
      </c>
      <c r="BX234" s="65">
        <v>32814.570359999998</v>
      </c>
      <c r="BY234" s="65">
        <v>34118.545420000002</v>
      </c>
      <c r="BZ234" s="65">
        <v>32692.529399999999</v>
      </c>
      <c r="CA234" s="65">
        <v>32776.324939999999</v>
      </c>
      <c r="CB234" s="65">
        <v>32814.570359999998</v>
      </c>
      <c r="CC234" s="65">
        <v>34349.760040000001</v>
      </c>
      <c r="CD234" s="65">
        <v>32941.1754</v>
      </c>
      <c r="CE234" s="65">
        <v>32776.324939999999</v>
      </c>
      <c r="CF234" s="65">
        <v>32814.570359999998</v>
      </c>
      <c r="CG234" s="65">
        <v>34173.68662</v>
      </c>
      <c r="CH234" s="65">
        <v>33242.195399999997</v>
      </c>
      <c r="CI234" s="65">
        <v>32776.324939999999</v>
      </c>
      <c r="CJ234" s="65">
        <v>32814.570359999998</v>
      </c>
      <c r="CK234" s="65">
        <v>34347.399420000002</v>
      </c>
      <c r="CL234" s="65">
        <v>33014.255400000002</v>
      </c>
      <c r="CM234" s="65">
        <v>32776.324939999999</v>
      </c>
      <c r="CN234" s="65">
        <v>32814.570359999998</v>
      </c>
      <c r="CO234" s="65">
        <v>34459.123420000004</v>
      </c>
      <c r="CP234" s="65">
        <v>32941.2624</v>
      </c>
      <c r="CQ234" s="65">
        <v>32776.324939999999</v>
      </c>
      <c r="CR234" s="65">
        <v>32814.570359999998</v>
      </c>
      <c r="CS234" s="65">
        <v>34459.123420000004</v>
      </c>
      <c r="CT234" s="65">
        <v>33273.515399999997</v>
      </c>
      <c r="CU234" s="65">
        <v>32776.324939999999</v>
      </c>
      <c r="CV234" s="65">
        <v>32814.570359999998</v>
      </c>
      <c r="CW234" s="65">
        <v>34459.123420000004</v>
      </c>
      <c r="CX234" s="65">
        <v>33028.088400000001</v>
      </c>
      <c r="CY234" s="65">
        <v>32776.324939999999</v>
      </c>
      <c r="CZ234" s="65">
        <v>32814.570359999998</v>
      </c>
      <c r="DA234" s="65">
        <v>34459.123420000004</v>
      </c>
      <c r="DB234" s="65">
        <v>33273.515399999997</v>
      </c>
      <c r="DC234" s="65">
        <v>32776.324939999999</v>
      </c>
      <c r="DD234" s="65">
        <v>32814.570359999998</v>
      </c>
      <c r="DE234" s="65">
        <v>34459.123420000004</v>
      </c>
      <c r="DF234" s="65">
        <v>33273.515399999997</v>
      </c>
      <c r="DG234" s="65">
        <v>32656.344939999999</v>
      </c>
      <c r="DH234" s="65">
        <v>33082.09476</v>
      </c>
      <c r="DI234" s="65">
        <v>34655.45132</v>
      </c>
      <c r="DJ234" s="65">
        <v>33463.088400000001</v>
      </c>
      <c r="DK234" s="65">
        <v>33043.537539999998</v>
      </c>
      <c r="DL234" s="65">
        <v>33082.09476</v>
      </c>
      <c r="DM234" s="65">
        <v>34740.055220000002</v>
      </c>
      <c r="DN234" s="65">
        <v>33544.7814</v>
      </c>
      <c r="DO234" s="65">
        <v>32940.269039999999</v>
      </c>
      <c r="DP234" s="65">
        <v>33082.09476</v>
      </c>
      <c r="DQ234" s="65">
        <v>34740.055220000002</v>
      </c>
      <c r="DR234" s="65">
        <v>33544.7814</v>
      </c>
      <c r="DS234" s="65">
        <v>33043.537539999998</v>
      </c>
      <c r="DT234" s="65">
        <v>33082.09476</v>
      </c>
      <c r="DU234" s="65">
        <v>34740.055220000002</v>
      </c>
      <c r="DV234" s="65">
        <v>33544.7814</v>
      </c>
      <c r="DW234" s="65">
        <v>33043.537539999998</v>
      </c>
      <c r="DX234" s="65">
        <v>33082.09476</v>
      </c>
      <c r="DY234" s="65">
        <v>34740.055220000002</v>
      </c>
      <c r="DZ234" s="65">
        <v>33301.790399999998</v>
      </c>
      <c r="EA234" s="65">
        <v>32479.631539999998</v>
      </c>
      <c r="EB234" s="65">
        <v>33082.09476</v>
      </c>
      <c r="EC234" s="65">
        <v>34740.055220000002</v>
      </c>
      <c r="ED234" s="65">
        <v>33188.081400000003</v>
      </c>
      <c r="EE234" s="65">
        <v>32881.136039999998</v>
      </c>
      <c r="EF234" s="65">
        <v>33082.09476</v>
      </c>
      <c r="EG234" s="65">
        <v>34740.055220000002</v>
      </c>
      <c r="EH234" s="65">
        <v>33422.981399999997</v>
      </c>
      <c r="EI234" s="65">
        <v>32876.851040000001</v>
      </c>
      <c r="EJ234" s="65">
        <v>33082.09476</v>
      </c>
      <c r="EK234" s="65">
        <v>34740.055220000002</v>
      </c>
      <c r="EL234" s="65">
        <v>33440.0334</v>
      </c>
      <c r="EM234" s="65">
        <v>32754.81424</v>
      </c>
      <c r="EN234" s="65">
        <v>33082.09476</v>
      </c>
      <c r="EO234" s="65">
        <v>34740.055220000002</v>
      </c>
      <c r="EP234" s="65">
        <v>32668.082399999999</v>
      </c>
      <c r="EQ234" s="65">
        <v>31960.63234</v>
      </c>
      <c r="ER234" s="65">
        <v>33082.09476</v>
      </c>
      <c r="ES234" s="65">
        <v>34740.055220000002</v>
      </c>
      <c r="ET234" s="65">
        <v>29543.55154</v>
      </c>
      <c r="EU234" s="65">
        <v>33043.537539999998</v>
      </c>
      <c r="EV234" s="65">
        <v>33082.09476</v>
      </c>
      <c r="EW234" s="65">
        <v>34740.055220000002</v>
      </c>
      <c r="EX234" s="65">
        <v>33489.1014</v>
      </c>
      <c r="EY234" s="65">
        <v>32960.939879999998</v>
      </c>
      <c r="EZ234" s="65">
        <v>33082.09476</v>
      </c>
      <c r="FA234" s="65">
        <v>34740.055220000002</v>
      </c>
      <c r="FB234" s="65">
        <v>32821.985399999998</v>
      </c>
      <c r="FC234" s="65">
        <v>31367.502639999999</v>
      </c>
    </row>
    <row r="235" spans="2:159" x14ac:dyDescent="0.2">
      <c r="B235" s="65" t="s">
        <v>1</v>
      </c>
      <c r="C235" s="65" t="s">
        <v>37</v>
      </c>
      <c r="D235" s="65">
        <v>11475.77241</v>
      </c>
      <c r="E235" s="65">
        <v>10735.37284</v>
      </c>
      <c r="F235" s="65">
        <v>9222.5661</v>
      </c>
      <c r="G235" s="65">
        <v>12378.542450000001</v>
      </c>
      <c r="H235" s="65">
        <v>13314.749659999999</v>
      </c>
      <c r="I235" s="65">
        <v>11051.55112</v>
      </c>
      <c r="J235" s="65">
        <v>9538.7955340000008</v>
      </c>
      <c r="K235" s="65">
        <v>11562.713610000001</v>
      </c>
      <c r="L235" s="65">
        <v>13314.749659999999</v>
      </c>
      <c r="M235" s="65">
        <v>12093.06473</v>
      </c>
      <c r="N235" s="65">
        <v>11355.153480000001</v>
      </c>
      <c r="O235" s="65">
        <v>13510.5548</v>
      </c>
      <c r="P235" s="65">
        <v>12956.234409999999</v>
      </c>
      <c r="Q235" s="65">
        <v>11330.821739999999</v>
      </c>
      <c r="R235" s="65">
        <v>10480.1867</v>
      </c>
      <c r="S235" s="65">
        <v>12595.454009999999</v>
      </c>
      <c r="T235" s="65">
        <v>13314.749659999999</v>
      </c>
      <c r="U235" s="65">
        <v>10662.25411</v>
      </c>
      <c r="V235" s="65">
        <v>9759.33338</v>
      </c>
      <c r="W235" s="65">
        <v>12422.09916</v>
      </c>
      <c r="X235" s="65">
        <v>13314.749659999999</v>
      </c>
      <c r="Y235" s="65">
        <v>11458.33834</v>
      </c>
      <c r="Z235" s="65">
        <v>10802.12435</v>
      </c>
      <c r="AA235" s="65">
        <v>12912.975179999999</v>
      </c>
      <c r="AB235" s="65">
        <v>12267.08949</v>
      </c>
      <c r="AC235" s="65">
        <v>9913.896761</v>
      </c>
      <c r="AD235" s="65">
        <v>10968.0926</v>
      </c>
      <c r="AE235" s="65">
        <v>11238.76103</v>
      </c>
      <c r="AF235" s="65">
        <v>13679.13357</v>
      </c>
      <c r="AG235" s="65">
        <v>12301.65616</v>
      </c>
      <c r="AH235" s="65">
        <v>11486.518120000001</v>
      </c>
      <c r="AI235" s="65">
        <v>11637.287270000001</v>
      </c>
      <c r="AJ235" s="65">
        <v>13679.13357</v>
      </c>
      <c r="AK235" s="65">
        <v>11104.371220000001</v>
      </c>
      <c r="AL235" s="65">
        <v>10519.760749999999</v>
      </c>
      <c r="AM235" s="65">
        <v>13880.2973</v>
      </c>
      <c r="AN235" s="65">
        <v>13679.13357</v>
      </c>
      <c r="AO235" s="65">
        <v>13360.77291</v>
      </c>
      <c r="AP235" s="65">
        <v>13833.874900000001</v>
      </c>
      <c r="AQ235" s="65">
        <v>13880.2973</v>
      </c>
      <c r="AR235" s="65">
        <v>13804.57317</v>
      </c>
      <c r="AS235" s="65">
        <v>13757.72507</v>
      </c>
      <c r="AT235" s="65">
        <v>13960.7335</v>
      </c>
      <c r="AU235" s="65">
        <v>14007.5816</v>
      </c>
      <c r="AV235" s="65">
        <v>13908.88517</v>
      </c>
      <c r="AW235" s="65">
        <v>10738.14306</v>
      </c>
      <c r="AX235" s="65">
        <v>14066.2255</v>
      </c>
      <c r="AY235" s="65">
        <v>14113.427600000001</v>
      </c>
      <c r="AZ235" s="65">
        <v>13985.88157</v>
      </c>
      <c r="BA235" s="65">
        <v>14142.986370000001</v>
      </c>
      <c r="BB235" s="65">
        <v>14144.0929</v>
      </c>
      <c r="BC235" s="65">
        <v>14399.8397</v>
      </c>
      <c r="BD235" s="65">
        <v>14191.14637</v>
      </c>
      <c r="BE235" s="65">
        <v>14020.52737</v>
      </c>
      <c r="BF235" s="65">
        <v>9036.4482960000005</v>
      </c>
      <c r="BG235" s="65">
        <v>14399.8397</v>
      </c>
      <c r="BH235" s="65">
        <v>14832.04637</v>
      </c>
      <c r="BI235" s="65">
        <v>13682.291209999999</v>
      </c>
      <c r="BJ235" s="65">
        <v>14273.8123</v>
      </c>
      <c r="BK235" s="65">
        <v>15050.164699999999</v>
      </c>
      <c r="BL235" s="65">
        <v>14832.04637</v>
      </c>
      <c r="BM235" s="65">
        <v>13916.569369999999</v>
      </c>
      <c r="BN235" s="65">
        <v>14999.8297</v>
      </c>
      <c r="BO235" s="65">
        <v>15050.164699999999</v>
      </c>
      <c r="BP235" s="65">
        <v>16391.784810000001</v>
      </c>
      <c r="BQ235" s="65">
        <v>14889.10555</v>
      </c>
      <c r="BR235" s="65">
        <v>14372.82891</v>
      </c>
      <c r="BS235" s="65">
        <v>16632.840469999999</v>
      </c>
      <c r="BT235" s="65">
        <v>16515.544809999999</v>
      </c>
      <c r="BU235" s="65">
        <v>13962.354939999999</v>
      </c>
      <c r="BV235" s="65">
        <v>16054.222239999999</v>
      </c>
      <c r="BW235" s="65">
        <v>16758.420470000001</v>
      </c>
      <c r="BX235" s="65">
        <v>16515.544809999999</v>
      </c>
      <c r="BY235" s="65">
        <v>16459.496579999999</v>
      </c>
      <c r="BZ235" s="65">
        <v>14417.522800000001</v>
      </c>
      <c r="CA235" s="65">
        <v>16680.29177</v>
      </c>
      <c r="CB235" s="65">
        <v>16515.544809999999</v>
      </c>
      <c r="CC235" s="65">
        <v>16056.57123</v>
      </c>
      <c r="CD235" s="65">
        <v>16362.652239999999</v>
      </c>
      <c r="CE235" s="65">
        <v>16758.420470000001</v>
      </c>
      <c r="CF235" s="65">
        <v>16515.544809999999</v>
      </c>
      <c r="CG235" s="65">
        <v>15571.44858</v>
      </c>
      <c r="CH235" s="65">
        <v>16315.98544</v>
      </c>
      <c r="CI235" s="65">
        <v>16758.420470000001</v>
      </c>
      <c r="CJ235" s="65">
        <v>16515.544809999999</v>
      </c>
      <c r="CK235" s="65">
        <v>14796.177390000001</v>
      </c>
      <c r="CL235" s="65">
        <v>16702.372240000001</v>
      </c>
      <c r="CM235" s="65">
        <v>16758.420470000001</v>
      </c>
      <c r="CN235" s="65">
        <v>16515.544809999999</v>
      </c>
      <c r="CO235" s="65">
        <v>16459.496579999999</v>
      </c>
      <c r="CP235" s="65">
        <v>15034.954959999999</v>
      </c>
      <c r="CQ235" s="65">
        <v>16758.420470000001</v>
      </c>
      <c r="CR235" s="65">
        <v>16515.544809999999</v>
      </c>
      <c r="CS235" s="65">
        <v>16418.08958</v>
      </c>
      <c r="CT235" s="65">
        <v>15987.020259999999</v>
      </c>
      <c r="CU235" s="65">
        <v>16758.420470000001</v>
      </c>
      <c r="CV235" s="65">
        <v>16515.544809999999</v>
      </c>
      <c r="CW235" s="65">
        <v>15820.771580000001</v>
      </c>
      <c r="CX235" s="65">
        <v>15153.964239999999</v>
      </c>
      <c r="CY235" s="65">
        <v>16108.09547</v>
      </c>
      <c r="CZ235" s="65">
        <v>16515.544809999999</v>
      </c>
      <c r="DA235" s="65">
        <v>16334.39458</v>
      </c>
      <c r="DB235" s="65">
        <v>14211.84916</v>
      </c>
      <c r="DC235" s="65">
        <v>16108.09547</v>
      </c>
      <c r="DD235" s="65">
        <v>16515.544809999999</v>
      </c>
      <c r="DE235" s="65">
        <v>15514.901099999999</v>
      </c>
      <c r="DF235" s="65">
        <v>15732.02464</v>
      </c>
      <c r="DG235" s="65">
        <v>16758.420470000001</v>
      </c>
      <c r="DH235" s="65">
        <v>16515.544809999999</v>
      </c>
      <c r="DI235" s="65">
        <v>15886.925080000001</v>
      </c>
      <c r="DJ235" s="65">
        <v>15631.88595</v>
      </c>
      <c r="DK235" s="65">
        <v>16632.840469999999</v>
      </c>
      <c r="DL235" s="65">
        <v>16515.544809999999</v>
      </c>
      <c r="DM235" s="65">
        <v>16355.53858</v>
      </c>
      <c r="DN235" s="65">
        <v>15290.14726</v>
      </c>
      <c r="DO235" s="65">
        <v>16758.420470000001</v>
      </c>
      <c r="DP235" s="65">
        <v>16515.544809999999</v>
      </c>
      <c r="DQ235" s="65">
        <v>16459.496579999999</v>
      </c>
      <c r="DR235" s="65">
        <v>16702.372240000001</v>
      </c>
      <c r="DS235" s="65">
        <v>16758.420470000001</v>
      </c>
      <c r="DT235" s="65">
        <v>16515.544809999999</v>
      </c>
      <c r="DU235" s="65">
        <v>16459.496579999999</v>
      </c>
      <c r="DV235" s="65">
        <v>14251.06</v>
      </c>
      <c r="DW235" s="65">
        <v>16758.420470000001</v>
      </c>
      <c r="DX235" s="65">
        <v>16515.544809999999</v>
      </c>
      <c r="DY235" s="65">
        <v>16459.496579999999</v>
      </c>
      <c r="DZ235" s="65">
        <v>15975.06748</v>
      </c>
      <c r="EA235" s="65">
        <v>15098.97047</v>
      </c>
      <c r="EB235" s="65">
        <v>16515.544809999999</v>
      </c>
      <c r="EC235" s="65">
        <v>16459.496579999999</v>
      </c>
      <c r="ED235" s="65">
        <v>14900.31856</v>
      </c>
      <c r="EE235" s="65">
        <v>15497.86637</v>
      </c>
      <c r="EF235" s="65">
        <v>16515.544809999999</v>
      </c>
      <c r="EG235" s="65">
        <v>16459.496579999999</v>
      </c>
      <c r="EH235" s="65">
        <v>16301.42218</v>
      </c>
      <c r="EI235" s="65">
        <v>16758.420470000001</v>
      </c>
      <c r="EJ235" s="65">
        <v>16515.544809999999</v>
      </c>
      <c r="EK235" s="65">
        <v>16459.496579999999</v>
      </c>
      <c r="EL235" s="65">
        <v>15849.49624</v>
      </c>
      <c r="EM235" s="65">
        <v>16758.420470000001</v>
      </c>
      <c r="EN235" s="65">
        <v>16515.544809999999</v>
      </c>
      <c r="EO235" s="65">
        <v>16459.496579999999</v>
      </c>
      <c r="EP235" s="65">
        <v>16702.372240000001</v>
      </c>
      <c r="EQ235" s="65">
        <v>16108.09547</v>
      </c>
      <c r="ER235" s="65">
        <v>16515.544809999999</v>
      </c>
      <c r="ES235" s="65">
        <v>16459.496579999999</v>
      </c>
      <c r="ET235" s="65">
        <v>16458.05098</v>
      </c>
      <c r="EU235" s="65">
        <v>14155.4072</v>
      </c>
      <c r="EV235" s="65">
        <v>16515.544809999999</v>
      </c>
      <c r="EW235" s="65">
        <v>16459.496579999999</v>
      </c>
      <c r="EX235" s="65">
        <v>15968.112160000001</v>
      </c>
      <c r="EY235" s="65">
        <v>16758.420470000001</v>
      </c>
      <c r="EZ235" s="65">
        <v>16515.544809999999</v>
      </c>
      <c r="FA235" s="65">
        <v>16459.496579999999</v>
      </c>
      <c r="FB235" s="65">
        <v>16660.354240000001</v>
      </c>
      <c r="FC235" s="65">
        <v>16758.420470000001</v>
      </c>
    </row>
    <row r="236" spans="2:159" x14ac:dyDescent="0.2">
      <c r="B236" s="65" t="s">
        <v>1</v>
      </c>
      <c r="C236" s="65" t="s">
        <v>38</v>
      </c>
      <c r="D236" s="65">
        <v>7976.1284800000003</v>
      </c>
      <c r="E236" s="65">
        <v>6093.6684480000004</v>
      </c>
      <c r="F236" s="65">
        <v>5915.0719550000003</v>
      </c>
      <c r="G236" s="65">
        <v>7632.8517730000003</v>
      </c>
      <c r="H236" s="65">
        <v>8483.1844799999999</v>
      </c>
      <c r="I236" s="65">
        <v>6625.5935040000004</v>
      </c>
      <c r="J236" s="65">
        <v>5731.9694579999996</v>
      </c>
      <c r="K236" s="65">
        <v>6608.320291</v>
      </c>
      <c r="L236" s="65">
        <v>7440.3760000000002</v>
      </c>
      <c r="M236" s="65">
        <v>8615.1167999999998</v>
      </c>
      <c r="N236" s="65">
        <v>5464.2289049999999</v>
      </c>
      <c r="O236" s="65">
        <v>9263.4394179999999</v>
      </c>
      <c r="P236" s="65">
        <v>5865.5255790000001</v>
      </c>
      <c r="Q236" s="65">
        <v>9030.6636479999997</v>
      </c>
      <c r="R236" s="65">
        <v>6556.5769049999999</v>
      </c>
      <c r="S236" s="65">
        <v>7882.9558349999998</v>
      </c>
      <c r="T236" s="65">
        <v>8483.1844799999999</v>
      </c>
      <c r="U236" s="65">
        <v>5844.0798629999999</v>
      </c>
      <c r="V236" s="65">
        <v>9128.7221399999999</v>
      </c>
      <c r="W236" s="65">
        <v>8019.3828000000003</v>
      </c>
      <c r="X236" s="65">
        <v>7785.6071579999998</v>
      </c>
      <c r="Y236" s="65">
        <v>7466.1235900000001</v>
      </c>
      <c r="Z236" s="65">
        <v>9331.6136399999996</v>
      </c>
      <c r="AA236" s="65">
        <v>7126.8828000000003</v>
      </c>
      <c r="AB236" s="65">
        <v>4332.1458759999996</v>
      </c>
      <c r="AC236" s="65">
        <v>5138.1162830000003</v>
      </c>
      <c r="AD236" s="65">
        <v>5522.0269049999997</v>
      </c>
      <c r="AE236" s="65">
        <v>3530.3235500000001</v>
      </c>
      <c r="AF236" s="65">
        <v>9386.1844799999999</v>
      </c>
      <c r="AG236" s="65">
        <v>7800.9841230000002</v>
      </c>
      <c r="AH236" s="65">
        <v>6173.1122100000002</v>
      </c>
      <c r="AI236" s="65">
        <v>5569.1159829999997</v>
      </c>
      <c r="AJ236" s="65">
        <v>9386.1844799999999</v>
      </c>
      <c r="AK236" s="65">
        <v>7946.4395519999998</v>
      </c>
      <c r="AL236" s="65">
        <v>6751.7812860000004</v>
      </c>
      <c r="AM236" s="65">
        <v>8019.3828000000003</v>
      </c>
      <c r="AN236" s="65">
        <v>8113.7284799999998</v>
      </c>
      <c r="AO236" s="65">
        <v>4898.2918369999998</v>
      </c>
      <c r="AP236" s="65">
        <v>6976.387823</v>
      </c>
      <c r="AQ236" s="65">
        <v>6089.5607280000004</v>
      </c>
      <c r="AR236" s="65">
        <v>8857.8939680000003</v>
      </c>
      <c r="AS236" s="65">
        <v>9429.8411520000009</v>
      </c>
      <c r="AT236" s="65">
        <v>4407.4976399999996</v>
      </c>
      <c r="AU236" s="65">
        <v>9277.0427999999993</v>
      </c>
      <c r="AV236" s="65">
        <v>9386.1844799999999</v>
      </c>
      <c r="AW236" s="65">
        <v>9429.8411520000009</v>
      </c>
      <c r="AX236" s="65">
        <v>6415.948112</v>
      </c>
      <c r="AY236" s="65">
        <v>9277.0427999999993</v>
      </c>
      <c r="AZ236" s="65">
        <v>9386.1844799999999</v>
      </c>
      <c r="BA236" s="65">
        <v>7142.9308689999998</v>
      </c>
      <c r="BB236" s="65">
        <v>6730.9958820000002</v>
      </c>
      <c r="BC236" s="65">
        <v>9277.0427999999993</v>
      </c>
      <c r="BD236" s="65">
        <v>9386.1844799999999</v>
      </c>
      <c r="BE236" s="65">
        <v>9429.8411520000009</v>
      </c>
      <c r="BF236" s="65">
        <v>9331.6136399999996</v>
      </c>
      <c r="BG236" s="65">
        <v>9277.0427999999993</v>
      </c>
      <c r="BH236" s="65">
        <v>9386.1844799999999</v>
      </c>
      <c r="BI236" s="65">
        <v>7057.9561020000001</v>
      </c>
      <c r="BJ236" s="65">
        <v>7840.6292169999997</v>
      </c>
      <c r="BK236" s="65">
        <v>9277.0427999999993</v>
      </c>
      <c r="BL236" s="65">
        <v>9386.1844799999999</v>
      </c>
      <c r="BM236" s="65">
        <v>9429.8411520000009</v>
      </c>
      <c r="BN236" s="65">
        <v>2987.971618</v>
      </c>
      <c r="BO236" s="65">
        <v>9277.0427999999993</v>
      </c>
      <c r="BP236" s="65">
        <v>9734.4844799999992</v>
      </c>
      <c r="BQ236" s="65">
        <v>9429.8411520000009</v>
      </c>
      <c r="BR236" s="65">
        <v>9386.3336400000007</v>
      </c>
      <c r="BS236" s="65">
        <v>9621.2927999999993</v>
      </c>
      <c r="BT236" s="65">
        <v>9782.6444800000008</v>
      </c>
      <c r="BU236" s="65">
        <v>9779.7611519999991</v>
      </c>
      <c r="BV236" s="65">
        <v>9331.6136399999996</v>
      </c>
      <c r="BW236" s="65">
        <v>9314.4428000000007</v>
      </c>
      <c r="BX236" s="65">
        <v>9782.6444800000008</v>
      </c>
      <c r="BY236" s="65">
        <v>9674.3531519999997</v>
      </c>
      <c r="BZ236" s="65">
        <v>9331.6136399999996</v>
      </c>
      <c r="CA236" s="65">
        <v>9277.0427999999993</v>
      </c>
      <c r="CB236" s="65">
        <v>9782.6444800000008</v>
      </c>
      <c r="CC236" s="65">
        <v>6050.7371519999997</v>
      </c>
      <c r="CD236" s="65">
        <v>5351.129277</v>
      </c>
      <c r="CE236" s="65">
        <v>9421.5427999999993</v>
      </c>
      <c r="CF236" s="65">
        <v>9782.6444800000008</v>
      </c>
      <c r="CG236" s="65">
        <v>9669.1691520000004</v>
      </c>
      <c r="CH236" s="65">
        <v>6860.1859930000001</v>
      </c>
      <c r="CI236" s="65">
        <v>9314.4428000000007</v>
      </c>
      <c r="CJ236" s="65">
        <v>9782.6444800000008</v>
      </c>
      <c r="CK236" s="65">
        <v>9712.3691519999993</v>
      </c>
      <c r="CL236" s="65">
        <v>9331.6136399999996</v>
      </c>
      <c r="CM236" s="65">
        <v>9668.8927999999996</v>
      </c>
      <c r="CN236" s="65">
        <v>9782.6444800000008</v>
      </c>
      <c r="CO236" s="65">
        <v>9828.1451519999991</v>
      </c>
      <c r="CP236" s="65">
        <v>9482.9486400000005</v>
      </c>
      <c r="CQ236" s="65">
        <v>9664.5052159999996</v>
      </c>
      <c r="CR236" s="65">
        <v>9782.6444800000008</v>
      </c>
      <c r="CS236" s="65">
        <v>9429.8411520000009</v>
      </c>
      <c r="CT236" s="65">
        <v>9677.8886399999992</v>
      </c>
      <c r="CU236" s="65">
        <v>9668.8927999999996</v>
      </c>
      <c r="CV236" s="65">
        <v>9782.6444800000008</v>
      </c>
      <c r="CW236" s="65">
        <v>9828.1451519999991</v>
      </c>
      <c r="CX236" s="65">
        <v>9331.6136399999996</v>
      </c>
      <c r="CY236" s="65">
        <v>9668.8927999999996</v>
      </c>
      <c r="CZ236" s="65">
        <v>9782.6444800000008</v>
      </c>
      <c r="DA236" s="65">
        <v>9767.9774419999994</v>
      </c>
      <c r="DB236" s="65">
        <v>9671.0486400000009</v>
      </c>
      <c r="DC236" s="65">
        <v>9626.3927999999996</v>
      </c>
      <c r="DD236" s="65">
        <v>9782.6444800000008</v>
      </c>
      <c r="DE236" s="65">
        <v>9828.1451519999991</v>
      </c>
      <c r="DF236" s="65">
        <v>9331.6136399999996</v>
      </c>
      <c r="DG236" s="65">
        <v>9554.9928</v>
      </c>
      <c r="DH236" s="65">
        <v>9782.6444800000008</v>
      </c>
      <c r="DI236" s="65">
        <v>9729.649152</v>
      </c>
      <c r="DJ236" s="65">
        <v>9428.2286399999994</v>
      </c>
      <c r="DK236" s="65">
        <v>9631.4928</v>
      </c>
      <c r="DL236" s="65">
        <v>9782.6444800000008</v>
      </c>
      <c r="DM236" s="65">
        <v>9828.1451519999991</v>
      </c>
      <c r="DN236" s="65">
        <v>9611.1986400000005</v>
      </c>
      <c r="DO236" s="65">
        <v>9668.8927999999996</v>
      </c>
      <c r="DP236" s="65">
        <v>9782.6444800000008</v>
      </c>
      <c r="DQ236" s="65">
        <v>9828.1451519999991</v>
      </c>
      <c r="DR236" s="65">
        <v>4506.2159680000004</v>
      </c>
      <c r="DS236" s="65">
        <v>9362.0427999999993</v>
      </c>
      <c r="DT236" s="65">
        <v>9151.8515960000004</v>
      </c>
      <c r="DU236" s="65">
        <v>9828.1451519999991</v>
      </c>
      <c r="DV236" s="65">
        <v>9331.6136399999996</v>
      </c>
      <c r="DW236" s="65">
        <v>9668.8927999999996</v>
      </c>
      <c r="DX236" s="65">
        <v>9782.6444800000008</v>
      </c>
      <c r="DY236" s="65">
        <v>9828.1451519999991</v>
      </c>
      <c r="DZ236" s="65">
        <v>9581.2736399999994</v>
      </c>
      <c r="EA236" s="65">
        <v>9554.9928</v>
      </c>
      <c r="EB236" s="65">
        <v>9782.6444800000008</v>
      </c>
      <c r="EC236" s="65">
        <v>9828.1451519999991</v>
      </c>
      <c r="ED236" s="65">
        <v>9379.4936400000006</v>
      </c>
      <c r="EE236" s="65">
        <v>9481.0427999999993</v>
      </c>
      <c r="EF236" s="65">
        <v>9539.2644799999998</v>
      </c>
      <c r="EG236" s="65">
        <v>9828.1451519999991</v>
      </c>
      <c r="EH236" s="65">
        <v>9574.4336399999993</v>
      </c>
      <c r="EI236" s="65">
        <v>9554.9928</v>
      </c>
      <c r="EJ236" s="65">
        <v>9782.6444800000008</v>
      </c>
      <c r="EK236" s="65">
        <v>9828.1451519999991</v>
      </c>
      <c r="EL236" s="65">
        <v>9725.7686400000002</v>
      </c>
      <c r="EM236" s="65">
        <v>9507.3927999999996</v>
      </c>
      <c r="EN236" s="65">
        <v>9782.6444800000008</v>
      </c>
      <c r="EO236" s="65">
        <v>9828.1451519999991</v>
      </c>
      <c r="EP236" s="65">
        <v>9331.6136399999996</v>
      </c>
      <c r="EQ236" s="65">
        <v>8884.3334500000001</v>
      </c>
      <c r="ER236" s="65">
        <v>9782.6444800000008</v>
      </c>
      <c r="ES236" s="65">
        <v>9828.1451519999991</v>
      </c>
      <c r="ET236" s="65">
        <v>9331.6136399999996</v>
      </c>
      <c r="EU236" s="65">
        <v>9277.0427999999993</v>
      </c>
      <c r="EV236" s="65">
        <v>9782.6444800000008</v>
      </c>
      <c r="EW236" s="65">
        <v>9828.1451519999991</v>
      </c>
      <c r="EX236" s="65">
        <v>9476.9636399999999</v>
      </c>
      <c r="EY236" s="65">
        <v>9668.8927999999996</v>
      </c>
      <c r="EZ236" s="65">
        <v>9691.4844799999992</v>
      </c>
      <c r="FA236" s="65">
        <v>9828.1451519999991</v>
      </c>
      <c r="FB236" s="65">
        <v>9331.6136399999996</v>
      </c>
      <c r="FC236" s="65">
        <v>9518.4428000000007</v>
      </c>
    </row>
    <row r="237" spans="2:159" x14ac:dyDescent="0.2">
      <c r="B237" s="65" t="s">
        <v>1</v>
      </c>
      <c r="C237" s="65" t="s">
        <v>39</v>
      </c>
      <c r="D237" s="65">
        <v>3470.1686549999999</v>
      </c>
      <c r="E237" s="65">
        <v>4367.1271489999999</v>
      </c>
      <c r="F237" s="65">
        <v>2361.3814280000001</v>
      </c>
      <c r="G237" s="65">
        <v>2639.1988470000001</v>
      </c>
      <c r="H237" s="65">
        <v>3470.1686549999999</v>
      </c>
      <c r="I237" s="65">
        <v>4367.1271489999999</v>
      </c>
      <c r="J237" s="65">
        <v>2361.3814280000001</v>
      </c>
      <c r="K237" s="65">
        <v>2639.1988470000001</v>
      </c>
      <c r="L237" s="65">
        <v>3470.1686549999999</v>
      </c>
      <c r="M237" s="65">
        <v>4367.1271489999999</v>
      </c>
      <c r="N237" s="65">
        <v>2361.3814280000001</v>
      </c>
      <c r="O237" s="65">
        <v>2639.1988470000001</v>
      </c>
      <c r="P237" s="65">
        <v>3470.1686549999999</v>
      </c>
      <c r="Q237" s="65">
        <v>4367.1271489999999</v>
      </c>
      <c r="R237" s="65">
        <v>2361.3814280000001</v>
      </c>
      <c r="S237" s="65">
        <v>2639.1988470000001</v>
      </c>
      <c r="T237" s="65">
        <v>3470.1686549999999</v>
      </c>
      <c r="U237" s="65">
        <v>4367.1271489999999</v>
      </c>
      <c r="V237" s="65">
        <v>1985.4991930000001</v>
      </c>
      <c r="W237" s="65">
        <v>2639.1988470000001</v>
      </c>
      <c r="X237" s="65">
        <v>3470.1686549999999</v>
      </c>
      <c r="Y237" s="65">
        <v>4367.1271489999999</v>
      </c>
      <c r="AA237" s="65">
        <v>2639.1988470000001</v>
      </c>
      <c r="AB237" s="65">
        <v>4639.7650750000003</v>
      </c>
      <c r="AC237" s="65">
        <v>4756.4257459999999</v>
      </c>
      <c r="AD237" s="65">
        <v>3157.2687580000002</v>
      </c>
      <c r="AE237" s="65">
        <v>3528.7226230000001</v>
      </c>
      <c r="AF237" s="65">
        <v>4292.5000639999998</v>
      </c>
      <c r="AG237" s="65">
        <v>4774.6255870000005</v>
      </c>
      <c r="AH237" s="65">
        <v>1960.533514</v>
      </c>
      <c r="AI237" s="65">
        <v>4611.2494720000004</v>
      </c>
      <c r="AJ237" s="65">
        <v>1481.7637999999999</v>
      </c>
      <c r="AK237" s="65">
        <v>4777.9138409999996</v>
      </c>
      <c r="AL237" s="65">
        <v>4935.0760520000003</v>
      </c>
      <c r="AM237" s="65">
        <v>2082.0416340000002</v>
      </c>
      <c r="AN237" s="65">
        <v>7252.3422170000003</v>
      </c>
      <c r="AO237" s="65">
        <v>6756.7240330000004</v>
      </c>
      <c r="AP237" s="65">
        <v>4935.0760520000003</v>
      </c>
      <c r="AQ237" s="65">
        <v>5515.6896180000003</v>
      </c>
      <c r="AR237" s="65">
        <v>7252.3422170000003</v>
      </c>
      <c r="AS237" s="65">
        <v>3869.5753420000001</v>
      </c>
      <c r="AT237" s="65">
        <v>4935.0760520000003</v>
      </c>
      <c r="AU237" s="65">
        <v>5515.6896180000003</v>
      </c>
      <c r="AV237" s="65">
        <v>7252.3422170000003</v>
      </c>
      <c r="AW237" s="65">
        <v>7339.2522490000001</v>
      </c>
      <c r="AX237" s="65">
        <v>4935.0760520000003</v>
      </c>
      <c r="AY237" s="65">
        <v>5515.6896180000003</v>
      </c>
      <c r="AZ237" s="65">
        <v>7252.3422170000003</v>
      </c>
      <c r="BA237" s="65">
        <v>9126.9052740000006</v>
      </c>
      <c r="BB237" s="65">
        <v>4935.0760520000003</v>
      </c>
      <c r="BC237" s="65">
        <v>5515.6896180000003</v>
      </c>
      <c r="BD237" s="65">
        <v>7252.3422170000003</v>
      </c>
      <c r="BE237" s="65">
        <v>9126.9052740000006</v>
      </c>
      <c r="BF237" s="65">
        <v>4935.0760520000003</v>
      </c>
      <c r="BG237" s="65">
        <v>5515.6896180000003</v>
      </c>
      <c r="BH237" s="65">
        <v>7252.3422170000003</v>
      </c>
      <c r="BI237" s="65">
        <v>9126.9052740000006</v>
      </c>
      <c r="BJ237" s="65">
        <v>4935.0760520000003</v>
      </c>
      <c r="BK237" s="65">
        <v>5515.6896180000003</v>
      </c>
      <c r="BL237" s="65">
        <v>7252.3422170000003</v>
      </c>
      <c r="BM237" s="65">
        <v>8011.9756889999999</v>
      </c>
      <c r="BN237" s="65">
        <v>4935.0760520000003</v>
      </c>
      <c r="BO237" s="65">
        <v>5515.6896180000003</v>
      </c>
      <c r="BP237" s="65">
        <v>7252.3422170000003</v>
      </c>
      <c r="BQ237" s="65">
        <v>9126.9052740000006</v>
      </c>
      <c r="BR237" s="65">
        <v>4935.0760520000003</v>
      </c>
      <c r="BS237" s="65">
        <v>5515.6896180000003</v>
      </c>
      <c r="BT237" s="65">
        <v>7252.3422170000003</v>
      </c>
      <c r="BU237" s="65">
        <v>5984.1590580000002</v>
      </c>
      <c r="BV237" s="65">
        <v>4935.0760520000003</v>
      </c>
      <c r="BW237" s="65">
        <v>5515.6896180000003</v>
      </c>
      <c r="BX237" s="65">
        <v>7252.3422170000003</v>
      </c>
      <c r="BY237" s="65">
        <v>9126.9052740000006</v>
      </c>
      <c r="BZ237" s="65">
        <v>4935.0760520000003</v>
      </c>
      <c r="CA237" s="65">
        <v>5515.6896180000003</v>
      </c>
      <c r="CB237" s="65">
        <v>7252.3422170000003</v>
      </c>
      <c r="CC237" s="65">
        <v>9126.9052740000006</v>
      </c>
      <c r="CD237" s="65">
        <v>4935.0760520000003</v>
      </c>
      <c r="CE237" s="65">
        <v>5515.6896180000003</v>
      </c>
      <c r="CF237" s="65">
        <v>7252.3422170000003</v>
      </c>
      <c r="CG237" s="65">
        <v>9126.9052740000006</v>
      </c>
      <c r="CH237" s="65">
        <v>4935.0760520000003</v>
      </c>
      <c r="CI237" s="65">
        <v>5515.6896180000003</v>
      </c>
      <c r="CJ237" s="65">
        <v>7252.3422170000003</v>
      </c>
      <c r="CK237" s="65">
        <v>9126.9052740000006</v>
      </c>
      <c r="CL237" s="65">
        <v>4935.0760520000003</v>
      </c>
      <c r="CM237" s="65">
        <v>5515.6896180000003</v>
      </c>
      <c r="CN237" s="65">
        <v>7252.3422170000003</v>
      </c>
      <c r="CO237" s="65">
        <v>9126.9052740000006</v>
      </c>
      <c r="CP237" s="65">
        <v>4935.0760520000003</v>
      </c>
      <c r="CQ237" s="65">
        <v>5515.6896180000003</v>
      </c>
      <c r="CR237" s="65">
        <v>7252.3422170000003</v>
      </c>
      <c r="CS237" s="65">
        <v>9126.9052740000006</v>
      </c>
      <c r="CT237" s="65">
        <v>3113.0095120000001</v>
      </c>
      <c r="CU237" s="65">
        <v>5515.6896180000003</v>
      </c>
      <c r="CV237" s="65">
        <v>7252.3422170000003</v>
      </c>
      <c r="CW237" s="65">
        <v>9126.9052740000006</v>
      </c>
      <c r="CX237" s="65">
        <v>4935.0760520000003</v>
      </c>
      <c r="CY237" s="65">
        <v>5515.6896180000003</v>
      </c>
      <c r="CZ237" s="65">
        <v>7252.3422170000003</v>
      </c>
      <c r="DA237" s="65">
        <v>9126.9052740000006</v>
      </c>
      <c r="DB237" s="65">
        <v>4935.0760520000003</v>
      </c>
      <c r="DC237" s="65">
        <v>5515.6896180000003</v>
      </c>
      <c r="DD237" s="65">
        <v>7252.3422170000003</v>
      </c>
      <c r="DE237" s="65">
        <v>9126.9052740000006</v>
      </c>
      <c r="DF237" s="65">
        <v>1416.2477369999999</v>
      </c>
      <c r="DG237" s="65">
        <v>5515.6896180000003</v>
      </c>
      <c r="DH237" s="65">
        <v>7252.3422170000003</v>
      </c>
      <c r="DI237" s="65">
        <v>9126.9052740000006</v>
      </c>
      <c r="DJ237" s="65">
        <v>4935.0760520000003</v>
      </c>
      <c r="DK237" s="65">
        <v>5515.6896180000003</v>
      </c>
      <c r="DL237" s="65">
        <v>7252.3422170000003</v>
      </c>
      <c r="DM237" s="65">
        <v>9126.9052740000006</v>
      </c>
      <c r="DN237" s="65">
        <v>4935.0760520000003</v>
      </c>
      <c r="DO237" s="65">
        <v>5515.6896180000003</v>
      </c>
      <c r="DP237" s="65">
        <v>7252.3422170000003</v>
      </c>
      <c r="DQ237" s="65">
        <v>9126.9052740000006</v>
      </c>
      <c r="DR237" s="65">
        <v>4935.0760520000003</v>
      </c>
      <c r="DS237" s="65">
        <v>5515.6896180000003</v>
      </c>
      <c r="DT237" s="65">
        <v>7252.3422170000003</v>
      </c>
      <c r="DU237" s="65">
        <v>9126.9052740000006</v>
      </c>
      <c r="DV237" s="65">
        <v>4935.0760520000003</v>
      </c>
      <c r="DW237" s="65">
        <v>2843.1396580000001</v>
      </c>
      <c r="DX237" s="65">
        <v>7252.3422170000003</v>
      </c>
      <c r="DY237" s="65">
        <v>9126.9052740000006</v>
      </c>
      <c r="DZ237" s="65">
        <v>4935.0760520000003</v>
      </c>
      <c r="EA237" s="65">
        <v>5515.6896180000003</v>
      </c>
      <c r="EB237" s="65">
        <v>7252.3422170000003</v>
      </c>
      <c r="EC237" s="65">
        <v>9126.9052740000006</v>
      </c>
      <c r="ED237" s="65">
        <v>4935.0760520000003</v>
      </c>
      <c r="EE237" s="65">
        <v>2792.4515040000001</v>
      </c>
      <c r="EF237" s="65">
        <v>7252.3422170000003</v>
      </c>
      <c r="EG237" s="65">
        <v>9126.9052740000006</v>
      </c>
      <c r="EH237" s="65">
        <v>4935.0760520000003</v>
      </c>
      <c r="EI237" s="65">
        <v>5515.6896180000003</v>
      </c>
      <c r="EJ237" s="65">
        <v>7252.3422170000003</v>
      </c>
      <c r="EK237" s="65">
        <v>9126.9052740000006</v>
      </c>
      <c r="EL237" s="65">
        <v>4935.0760520000003</v>
      </c>
      <c r="EM237" s="65">
        <v>5515.6896180000003</v>
      </c>
      <c r="EN237" s="65">
        <v>7252.3422170000003</v>
      </c>
      <c r="EO237" s="65">
        <v>9126.9052740000006</v>
      </c>
      <c r="EP237" s="65">
        <v>4935.0760520000003</v>
      </c>
      <c r="EQ237" s="65">
        <v>5515.6896180000003</v>
      </c>
      <c r="ER237" s="65">
        <v>7252.3422170000003</v>
      </c>
      <c r="ES237" s="65">
        <v>9126.9052740000006</v>
      </c>
      <c r="ET237" s="65">
        <v>4935.0760520000003</v>
      </c>
      <c r="EU237" s="65">
        <v>5515.6896180000003</v>
      </c>
      <c r="EV237" s="65">
        <v>7252.3422170000003</v>
      </c>
      <c r="EW237" s="65">
        <v>9126.9052740000006</v>
      </c>
      <c r="EX237" s="65">
        <v>4935.0760520000003</v>
      </c>
      <c r="EY237" s="65">
        <v>5515.6896180000003</v>
      </c>
      <c r="EZ237" s="65">
        <v>7252.3422170000003</v>
      </c>
      <c r="FA237" s="65">
        <v>9126.9052740000006</v>
      </c>
      <c r="FB237" s="65">
        <v>4935.0760520000003</v>
      </c>
      <c r="FC237" s="65">
        <v>5515.6896180000003</v>
      </c>
    </row>
    <row r="238" spans="2:159" x14ac:dyDescent="0.2">
      <c r="B238" s="65" t="s">
        <v>1</v>
      </c>
      <c r="C238" s="65" t="s">
        <v>40</v>
      </c>
      <c r="D238" s="65">
        <v>5998.8538179999996</v>
      </c>
      <c r="E238" s="65">
        <v>1047</v>
      </c>
      <c r="F238" s="65">
        <v>1047</v>
      </c>
      <c r="G238" s="65">
        <v>1047</v>
      </c>
      <c r="H238" s="65">
        <v>4229.6887880000004</v>
      </c>
      <c r="I238" s="65">
        <v>1047</v>
      </c>
      <c r="J238" s="65">
        <v>1047</v>
      </c>
      <c r="K238" s="65">
        <v>3058.0590390000002</v>
      </c>
      <c r="L238" s="65">
        <v>9400.9898840000005</v>
      </c>
      <c r="M238" s="65">
        <v>1047</v>
      </c>
      <c r="N238" s="65">
        <v>1047</v>
      </c>
      <c r="O238" s="65">
        <v>1471.6486849999999</v>
      </c>
      <c r="P238" s="65">
        <v>9048.2909110000001</v>
      </c>
      <c r="Q238" s="65">
        <v>1047</v>
      </c>
      <c r="R238" s="65">
        <v>1238.1134890000001</v>
      </c>
      <c r="S238" s="65">
        <v>5547.8771269999997</v>
      </c>
      <c r="T238" s="65">
        <v>3722.7382969999999</v>
      </c>
      <c r="U238" s="65">
        <v>1047</v>
      </c>
      <c r="V238" s="65">
        <v>1047</v>
      </c>
      <c r="W238" s="65">
        <v>1047</v>
      </c>
      <c r="X238" s="65">
        <v>6615.7141600000004</v>
      </c>
      <c r="Y238" s="65">
        <v>2828.075484</v>
      </c>
      <c r="Z238" s="65">
        <v>1949.260522</v>
      </c>
      <c r="AA238" s="65">
        <v>4077.9465329999998</v>
      </c>
      <c r="AB238" s="65">
        <v>9716</v>
      </c>
      <c r="AC238" s="65">
        <v>9088</v>
      </c>
      <c r="AD238" s="65">
        <v>10402</v>
      </c>
      <c r="AE238" s="65">
        <v>10318</v>
      </c>
      <c r="AF238" s="65">
        <v>9716</v>
      </c>
      <c r="AG238" s="65">
        <v>10444</v>
      </c>
      <c r="AH238" s="65">
        <v>8314.5548980000003</v>
      </c>
      <c r="AI238" s="65">
        <v>10318</v>
      </c>
      <c r="AJ238" s="65">
        <v>9716</v>
      </c>
      <c r="AK238" s="65">
        <v>9284</v>
      </c>
      <c r="AL238" s="65">
        <v>10402</v>
      </c>
      <c r="AM238" s="65">
        <v>10318</v>
      </c>
      <c r="AN238" s="65">
        <v>9716</v>
      </c>
      <c r="AO238" s="65">
        <v>8190</v>
      </c>
      <c r="AP238" s="65">
        <v>10402</v>
      </c>
      <c r="AQ238" s="65">
        <v>10318</v>
      </c>
      <c r="AR238" s="65">
        <v>9716</v>
      </c>
      <c r="AS238" s="65">
        <v>10444</v>
      </c>
      <c r="AT238" s="65">
        <v>10402</v>
      </c>
      <c r="AU238" s="65">
        <v>10318</v>
      </c>
      <c r="AV238" s="65">
        <v>9716</v>
      </c>
      <c r="AW238" s="65">
        <v>10444</v>
      </c>
      <c r="AX238" s="65">
        <v>10402</v>
      </c>
      <c r="AY238" s="65">
        <v>10318</v>
      </c>
      <c r="AZ238" s="65">
        <v>9716</v>
      </c>
      <c r="BA238" s="65">
        <v>10444</v>
      </c>
      <c r="BB238" s="65">
        <v>10402</v>
      </c>
      <c r="BC238" s="65">
        <v>10318</v>
      </c>
      <c r="BD238" s="65">
        <v>9716</v>
      </c>
      <c r="BE238" s="65">
        <v>10444</v>
      </c>
      <c r="BF238" s="65">
        <v>10402</v>
      </c>
      <c r="BG238" s="65">
        <v>10318</v>
      </c>
      <c r="BH238" s="65">
        <v>9716</v>
      </c>
      <c r="BI238" s="65">
        <v>10444</v>
      </c>
      <c r="BJ238" s="65">
        <v>10402</v>
      </c>
      <c r="BK238" s="65">
        <v>10318</v>
      </c>
      <c r="BL238" s="65">
        <v>9716</v>
      </c>
      <c r="BM238" s="65">
        <v>9647.0243140000002</v>
      </c>
      <c r="BN238" s="65">
        <v>10402</v>
      </c>
      <c r="BO238" s="65">
        <v>10318</v>
      </c>
      <c r="BP238" s="65">
        <v>9716</v>
      </c>
      <c r="BQ238" s="65">
        <v>10444</v>
      </c>
      <c r="BR238" s="65">
        <v>10402</v>
      </c>
      <c r="BS238" s="65">
        <v>10318</v>
      </c>
      <c r="BT238" s="65">
        <v>9716</v>
      </c>
      <c r="BU238" s="65">
        <v>10444</v>
      </c>
      <c r="BV238" s="65">
        <v>10402</v>
      </c>
      <c r="BW238" s="65">
        <v>10318</v>
      </c>
      <c r="BX238" s="65">
        <v>9716</v>
      </c>
      <c r="BY238" s="65">
        <v>10444</v>
      </c>
      <c r="BZ238" s="65">
        <v>10402</v>
      </c>
      <c r="CA238" s="65">
        <v>10318</v>
      </c>
      <c r="CB238" s="65">
        <v>9716</v>
      </c>
      <c r="CC238" s="65">
        <v>10444</v>
      </c>
      <c r="CD238" s="65">
        <v>10402</v>
      </c>
      <c r="CE238" s="65">
        <v>10318</v>
      </c>
      <c r="CF238" s="65">
        <v>9716</v>
      </c>
      <c r="CG238" s="65">
        <v>10444</v>
      </c>
      <c r="CH238" s="65">
        <v>10402</v>
      </c>
      <c r="CI238" s="65">
        <v>10318</v>
      </c>
      <c r="CJ238" s="65">
        <v>9716</v>
      </c>
      <c r="CK238" s="65">
        <v>10444</v>
      </c>
      <c r="CL238" s="65">
        <v>10402</v>
      </c>
      <c r="CM238" s="65">
        <v>10318</v>
      </c>
      <c r="CN238" s="65">
        <v>9716</v>
      </c>
      <c r="CO238" s="65">
        <v>10444</v>
      </c>
      <c r="CP238" s="65">
        <v>10402</v>
      </c>
      <c r="CQ238" s="65">
        <v>10318</v>
      </c>
      <c r="CR238" s="65">
        <v>9716</v>
      </c>
      <c r="CS238" s="65">
        <v>10444</v>
      </c>
      <c r="CT238" s="65">
        <v>10402</v>
      </c>
      <c r="CU238" s="65">
        <v>10318</v>
      </c>
      <c r="CV238" s="65">
        <v>9716</v>
      </c>
      <c r="CW238" s="65">
        <v>10444</v>
      </c>
      <c r="CX238" s="65">
        <v>10402</v>
      </c>
      <c r="CY238" s="65">
        <v>10318</v>
      </c>
      <c r="CZ238" s="65">
        <v>9716</v>
      </c>
      <c r="DA238" s="65">
        <v>10444</v>
      </c>
      <c r="DB238" s="65">
        <v>10402</v>
      </c>
      <c r="DC238" s="65">
        <v>10318</v>
      </c>
      <c r="DD238" s="65">
        <v>9716</v>
      </c>
      <c r="DE238" s="65">
        <v>10444</v>
      </c>
      <c r="DF238" s="65">
        <v>10402</v>
      </c>
      <c r="DG238" s="65">
        <v>10318</v>
      </c>
      <c r="DH238" s="65">
        <v>9716</v>
      </c>
      <c r="DI238" s="65">
        <v>10444</v>
      </c>
      <c r="DJ238" s="65">
        <v>10402</v>
      </c>
      <c r="DK238" s="65">
        <v>10318</v>
      </c>
      <c r="DL238" s="65">
        <v>9716</v>
      </c>
      <c r="DM238" s="65">
        <v>10444</v>
      </c>
      <c r="DN238" s="65">
        <v>10402</v>
      </c>
      <c r="DO238" s="65">
        <v>10318</v>
      </c>
      <c r="DP238" s="65">
        <v>9716</v>
      </c>
      <c r="DQ238" s="65">
        <v>10444</v>
      </c>
      <c r="DR238" s="65">
        <v>10402</v>
      </c>
      <c r="DS238" s="65">
        <v>10318</v>
      </c>
      <c r="DT238" s="65">
        <v>9716</v>
      </c>
      <c r="DU238" s="65">
        <v>10444</v>
      </c>
      <c r="DV238" s="65">
        <v>10402</v>
      </c>
      <c r="DW238" s="65">
        <v>10318</v>
      </c>
      <c r="DX238" s="65">
        <v>9716</v>
      </c>
      <c r="DY238" s="65">
        <v>10444</v>
      </c>
      <c r="DZ238" s="65">
        <v>10402</v>
      </c>
      <c r="EA238" s="65">
        <v>10318</v>
      </c>
      <c r="EB238" s="65">
        <v>9716</v>
      </c>
      <c r="EC238" s="65">
        <v>10444</v>
      </c>
      <c r="ED238" s="65">
        <v>10402</v>
      </c>
      <c r="EE238" s="65">
        <v>10318</v>
      </c>
      <c r="EF238" s="65">
        <v>9716</v>
      </c>
      <c r="EG238" s="65">
        <v>10444</v>
      </c>
      <c r="EH238" s="65">
        <v>10402</v>
      </c>
      <c r="EI238" s="65">
        <v>10318</v>
      </c>
      <c r="EJ238" s="65">
        <v>9716</v>
      </c>
      <c r="EK238" s="65">
        <v>10444</v>
      </c>
      <c r="EL238" s="65">
        <v>10402</v>
      </c>
      <c r="EM238" s="65">
        <v>10318</v>
      </c>
      <c r="EN238" s="65">
        <v>9716</v>
      </c>
      <c r="EO238" s="65">
        <v>10444</v>
      </c>
      <c r="EP238" s="65">
        <v>10402</v>
      </c>
      <c r="EQ238" s="65">
        <v>10318</v>
      </c>
      <c r="ER238" s="65">
        <v>9716</v>
      </c>
      <c r="ES238" s="65">
        <v>10444</v>
      </c>
      <c r="ET238" s="65">
        <v>10402</v>
      </c>
      <c r="EU238" s="65">
        <v>10318</v>
      </c>
      <c r="EV238" s="65">
        <v>9716</v>
      </c>
      <c r="EW238" s="65">
        <v>10444</v>
      </c>
      <c r="EX238" s="65">
        <v>10402</v>
      </c>
      <c r="EY238" s="65">
        <v>10318</v>
      </c>
      <c r="EZ238" s="65">
        <v>9716</v>
      </c>
      <c r="FA238" s="65">
        <v>10444</v>
      </c>
      <c r="FB238" s="65">
        <v>10402</v>
      </c>
      <c r="FC238" s="65">
        <v>10318</v>
      </c>
    </row>
    <row r="239" spans="2:159" x14ac:dyDescent="0.2">
      <c r="B239" s="65" t="s">
        <v>1</v>
      </c>
      <c r="C239" s="65" t="s">
        <v>41</v>
      </c>
      <c r="D239" s="65">
        <v>678.88846720000004</v>
      </c>
      <c r="E239" s="65">
        <v>539.47799999999995</v>
      </c>
      <c r="F239" s="65">
        <v>583.11225000000002</v>
      </c>
      <c r="G239" s="65">
        <v>686.76057270000001</v>
      </c>
      <c r="H239" s="65">
        <v>705.07465760000002</v>
      </c>
      <c r="I239" s="65">
        <v>539.47799999999995</v>
      </c>
      <c r="J239" s="65">
        <v>583.11225000000002</v>
      </c>
      <c r="K239" s="65">
        <v>694.18124999999998</v>
      </c>
      <c r="L239" s="65">
        <v>708.61120749999998</v>
      </c>
      <c r="M239" s="65">
        <v>539.47799999999995</v>
      </c>
      <c r="N239" s="65">
        <v>583.11225000000002</v>
      </c>
      <c r="O239" s="65">
        <v>694.18124999999998</v>
      </c>
      <c r="P239" s="65">
        <v>795.98492369999997</v>
      </c>
      <c r="Q239" s="65">
        <v>539.47799999999995</v>
      </c>
      <c r="R239" s="65">
        <v>583.11225000000002</v>
      </c>
      <c r="S239" s="65">
        <v>694.18124999999998</v>
      </c>
      <c r="T239" s="65">
        <v>3050.43075</v>
      </c>
      <c r="U239" s="65">
        <v>539.47799999999995</v>
      </c>
      <c r="V239" s="65">
        <v>583.11225000000002</v>
      </c>
      <c r="W239" s="65">
        <v>694.18124999999998</v>
      </c>
      <c r="X239" s="65">
        <v>3050.43075</v>
      </c>
      <c r="Y239" s="65">
        <v>171.28670410000001</v>
      </c>
      <c r="Z239" s="65">
        <v>500.40696809999997</v>
      </c>
      <c r="AA239" s="65">
        <v>497.85202859999998</v>
      </c>
      <c r="AB239" s="65">
        <v>4249.6923459999998</v>
      </c>
      <c r="AC239" s="65">
        <v>932.43137620000005</v>
      </c>
      <c r="AD239" s="65">
        <v>929.88898600000005</v>
      </c>
      <c r="AE239" s="65">
        <v>1066.079199</v>
      </c>
      <c r="AF239" s="65">
        <v>1001.804577</v>
      </c>
      <c r="AG239" s="65">
        <v>1024.7668000000001</v>
      </c>
      <c r="AH239" s="65">
        <v>1107.6523500000001</v>
      </c>
      <c r="AI239" s="65">
        <v>973.86608220000005</v>
      </c>
      <c r="AJ239" s="65">
        <v>5794.45345</v>
      </c>
      <c r="AK239" s="65">
        <v>1024.7668000000001</v>
      </c>
      <c r="AL239" s="65">
        <v>682.39486099999999</v>
      </c>
      <c r="AM239" s="65">
        <v>674.87493180000001</v>
      </c>
      <c r="AN239" s="65">
        <v>1314.3363260000001</v>
      </c>
      <c r="AO239" s="65">
        <v>1024.7668000000001</v>
      </c>
      <c r="AP239" s="65">
        <v>1107.6523500000001</v>
      </c>
      <c r="AQ239" s="65">
        <v>1318.63375</v>
      </c>
      <c r="AR239" s="65">
        <v>3409.9472810000002</v>
      </c>
      <c r="AS239" s="65">
        <v>1024.7668000000001</v>
      </c>
      <c r="AT239" s="65">
        <v>1107.6523500000001</v>
      </c>
      <c r="AU239" s="65">
        <v>1318.63375</v>
      </c>
      <c r="AV239" s="65">
        <v>5794.45345</v>
      </c>
      <c r="AW239" s="65">
        <v>1024.7668000000001</v>
      </c>
      <c r="AX239" s="65">
        <v>1107.6523500000001</v>
      </c>
      <c r="AY239" s="65">
        <v>1318.63375</v>
      </c>
      <c r="AZ239" s="65">
        <v>5794.45345</v>
      </c>
      <c r="BA239" s="65">
        <v>1024.7668000000001</v>
      </c>
      <c r="BB239" s="65">
        <v>870.20207340000002</v>
      </c>
      <c r="BC239" s="65">
        <v>1318.63375</v>
      </c>
      <c r="BD239" s="65">
        <v>5794.45345</v>
      </c>
      <c r="BE239" s="65">
        <v>1024.7668000000001</v>
      </c>
      <c r="BF239" s="65">
        <v>1107.6523500000001</v>
      </c>
      <c r="BG239" s="65">
        <v>1318.63375</v>
      </c>
      <c r="BH239" s="65">
        <v>5794.45345</v>
      </c>
      <c r="BI239" s="65">
        <v>964.90418090000003</v>
      </c>
      <c r="BJ239" s="65">
        <v>961.80893490000005</v>
      </c>
      <c r="BK239" s="65">
        <v>1318.63375</v>
      </c>
      <c r="BL239" s="65">
        <v>5794.45345</v>
      </c>
      <c r="BM239" s="65">
        <v>1024.7668000000001</v>
      </c>
      <c r="BN239" s="65">
        <v>1107.6523500000001</v>
      </c>
      <c r="BO239" s="65">
        <v>1300.9109639999999</v>
      </c>
      <c r="BP239" s="65">
        <v>5794.45345</v>
      </c>
      <c r="BQ239" s="65">
        <v>1024.7668000000001</v>
      </c>
      <c r="BR239" s="65">
        <v>1107.6523500000001</v>
      </c>
      <c r="BS239" s="65">
        <v>1318.63375</v>
      </c>
      <c r="BT239" s="65">
        <v>5794.45345</v>
      </c>
      <c r="BU239" s="65">
        <v>1024.7668000000001</v>
      </c>
      <c r="BV239" s="65">
        <v>1107.6523500000001</v>
      </c>
      <c r="BW239" s="65">
        <v>1318.63375</v>
      </c>
      <c r="BX239" s="65">
        <v>5794.45345</v>
      </c>
      <c r="BY239" s="65">
        <v>1024.7668000000001</v>
      </c>
      <c r="BZ239" s="65">
        <v>369.8543884</v>
      </c>
      <c r="CA239" s="65">
        <v>1318.63375</v>
      </c>
      <c r="CB239" s="65">
        <v>5794.45345</v>
      </c>
      <c r="CC239" s="65">
        <v>1024.7668000000001</v>
      </c>
      <c r="CD239" s="65">
        <v>1107.6523500000001</v>
      </c>
      <c r="CE239" s="65">
        <v>1318.63375</v>
      </c>
      <c r="CF239" s="65">
        <v>5794.45345</v>
      </c>
      <c r="CG239" s="65">
        <v>487.19350550000001</v>
      </c>
      <c r="CH239" s="65">
        <v>1107.6523500000001</v>
      </c>
      <c r="CI239" s="65">
        <v>1318.63375</v>
      </c>
      <c r="CJ239" s="65">
        <v>5794.45345</v>
      </c>
      <c r="CK239" s="65">
        <v>1024.7668000000001</v>
      </c>
      <c r="CL239" s="65">
        <v>1107.6523500000001</v>
      </c>
      <c r="CM239" s="65">
        <v>1318.63375</v>
      </c>
      <c r="CN239" s="65">
        <v>5794.45345</v>
      </c>
      <c r="CO239" s="65">
        <v>1024.7668000000001</v>
      </c>
      <c r="CP239" s="65">
        <v>1107.6523500000001</v>
      </c>
      <c r="CQ239" s="65">
        <v>1318.63375</v>
      </c>
      <c r="CR239" s="65">
        <v>5794.45345</v>
      </c>
      <c r="CS239" s="65">
        <v>1024.7668000000001</v>
      </c>
      <c r="CT239" s="65">
        <v>1107.6523500000001</v>
      </c>
      <c r="CU239" s="65">
        <v>1318.63375</v>
      </c>
      <c r="CV239" s="65">
        <v>5794.45345</v>
      </c>
      <c r="CW239" s="65">
        <v>1024.7668000000001</v>
      </c>
      <c r="CX239" s="65">
        <v>1107.6523500000001</v>
      </c>
      <c r="CY239" s="65">
        <v>1318.63375</v>
      </c>
      <c r="CZ239" s="65">
        <v>5794.45345</v>
      </c>
      <c r="DA239" s="65">
        <v>1024.7668000000001</v>
      </c>
      <c r="DB239" s="65">
        <v>1107.6523500000001</v>
      </c>
      <c r="DC239" s="65">
        <v>1318.63375</v>
      </c>
      <c r="DD239" s="65">
        <v>5794.45345</v>
      </c>
      <c r="DE239" s="65">
        <v>1024.7668000000001</v>
      </c>
      <c r="DF239" s="65">
        <v>1107.6523500000001</v>
      </c>
      <c r="DG239" s="65">
        <v>1318.63375</v>
      </c>
      <c r="DH239" s="65">
        <v>5794.45345</v>
      </c>
      <c r="DI239" s="65">
        <v>1024.7668000000001</v>
      </c>
      <c r="DJ239" s="65">
        <v>1107.6523500000001</v>
      </c>
      <c r="DK239" s="65">
        <v>1318.63375</v>
      </c>
      <c r="DL239" s="65">
        <v>5794.45345</v>
      </c>
      <c r="DM239" s="65">
        <v>1024.7668000000001</v>
      </c>
      <c r="DN239" s="65">
        <v>1107.6523500000001</v>
      </c>
      <c r="DO239" s="65">
        <v>1318.63375</v>
      </c>
      <c r="DP239" s="65">
        <v>5794.45345</v>
      </c>
      <c r="DQ239" s="65">
        <v>1024.7668000000001</v>
      </c>
      <c r="DR239" s="65">
        <v>1107.6523500000001</v>
      </c>
      <c r="DS239" s="65">
        <v>1318.63375</v>
      </c>
      <c r="DT239" s="65">
        <v>5794.45345</v>
      </c>
      <c r="DU239" s="65">
        <v>1024.7668000000001</v>
      </c>
      <c r="DV239" s="65">
        <v>1026.3026359999999</v>
      </c>
      <c r="DW239" s="65">
        <v>1318.63375</v>
      </c>
      <c r="DX239" s="65">
        <v>5794.45345</v>
      </c>
      <c r="DY239" s="65">
        <v>1024.7668000000001</v>
      </c>
      <c r="DZ239" s="65">
        <v>1107.6523500000001</v>
      </c>
      <c r="EA239" s="65">
        <v>1007.759691</v>
      </c>
      <c r="EB239" s="65">
        <v>5794.45345</v>
      </c>
      <c r="EC239" s="65">
        <v>1024.7668000000001</v>
      </c>
      <c r="ED239" s="65">
        <v>1107.6523500000001</v>
      </c>
      <c r="EE239" s="65">
        <v>1318.63375</v>
      </c>
      <c r="EF239" s="65">
        <v>5794.45345</v>
      </c>
      <c r="EG239" s="65">
        <v>1024.7668000000001</v>
      </c>
      <c r="EH239" s="65">
        <v>1107.6523500000001</v>
      </c>
      <c r="EI239" s="65">
        <v>1318.63375</v>
      </c>
      <c r="EJ239" s="65">
        <v>5794.45345</v>
      </c>
      <c r="EK239" s="65">
        <v>1024.7668000000001</v>
      </c>
      <c r="EL239" s="65">
        <v>1044.855333</v>
      </c>
      <c r="EM239" s="65">
        <v>1318.63375</v>
      </c>
      <c r="EN239" s="65">
        <v>1988.5334969999999</v>
      </c>
      <c r="EO239" s="65">
        <v>1024.7668000000001</v>
      </c>
      <c r="EP239" s="65">
        <v>1086.4180570000001</v>
      </c>
      <c r="EQ239" s="65">
        <v>1318.63375</v>
      </c>
      <c r="ER239" s="65">
        <v>5794.45345</v>
      </c>
      <c r="ES239" s="65">
        <v>1024.7668000000001</v>
      </c>
      <c r="ET239" s="65">
        <v>1107.6523500000001</v>
      </c>
      <c r="EU239" s="65">
        <v>1318.63375</v>
      </c>
      <c r="EV239" s="65">
        <v>764.04035329999999</v>
      </c>
      <c r="EW239" s="65">
        <v>1024.7668000000001</v>
      </c>
      <c r="EX239" s="65">
        <v>1007.580149</v>
      </c>
      <c r="EY239" s="65">
        <v>991.64265790000002</v>
      </c>
      <c r="EZ239" s="65">
        <v>3238.5703109999999</v>
      </c>
      <c r="FA239" s="65">
        <v>1024.7668000000001</v>
      </c>
      <c r="FB239" s="65">
        <v>1107.6523500000001</v>
      </c>
    </row>
    <row r="240" spans="2:159" x14ac:dyDescent="0.2">
      <c r="B240" s="65" t="s">
        <v>1</v>
      </c>
      <c r="C240" s="65" t="s">
        <v>42</v>
      </c>
      <c r="F240" s="65">
        <v>363.93374999999997</v>
      </c>
      <c r="G240" s="65">
        <v>357.11250000000001</v>
      </c>
      <c r="H240" s="65">
        <v>355.10624999999999</v>
      </c>
      <c r="I240" s="65">
        <v>358.31625000000003</v>
      </c>
      <c r="J240" s="65">
        <v>363.93374999999997</v>
      </c>
      <c r="K240" s="65">
        <v>357.11250000000001</v>
      </c>
      <c r="L240" s="65">
        <v>355.10624999999999</v>
      </c>
      <c r="M240" s="65">
        <v>358.31625000000003</v>
      </c>
      <c r="N240" s="65">
        <v>363.93374999999997</v>
      </c>
      <c r="O240" s="65">
        <v>357.11250000000001</v>
      </c>
      <c r="P240" s="65">
        <v>355.10624999999999</v>
      </c>
      <c r="Q240" s="65">
        <v>358.31625000000003</v>
      </c>
      <c r="R240" s="65">
        <v>363.93374999999997</v>
      </c>
      <c r="S240" s="65">
        <v>357.11250000000001</v>
      </c>
      <c r="T240" s="65">
        <v>355.10624999999999</v>
      </c>
      <c r="U240" s="65">
        <v>358.31625000000003</v>
      </c>
      <c r="V240" s="65">
        <v>363.93374999999997</v>
      </c>
      <c r="W240" s="65">
        <v>357.11250000000001</v>
      </c>
      <c r="X240" s="65">
        <v>355.10624999999999</v>
      </c>
      <c r="Y240" s="65">
        <v>358.31625000000003</v>
      </c>
      <c r="Z240" s="65">
        <v>363.93374999999997</v>
      </c>
      <c r="AA240" s="65">
        <v>357.11250000000001</v>
      </c>
      <c r="AB240" s="65">
        <v>355.10624999999999</v>
      </c>
      <c r="AC240" s="65">
        <v>358.31625000000003</v>
      </c>
      <c r="AD240" s="65">
        <v>363.93374999999997</v>
      </c>
      <c r="AE240" s="65">
        <v>357.11250000000001</v>
      </c>
      <c r="AF240" s="65">
        <v>548.92124999999999</v>
      </c>
      <c r="AG240" s="65">
        <v>553.88324999999998</v>
      </c>
      <c r="AH240" s="65">
        <v>562.56674999999996</v>
      </c>
      <c r="AI240" s="65">
        <v>552.02250000000004</v>
      </c>
      <c r="AJ240" s="65">
        <v>548.92124999999999</v>
      </c>
      <c r="AK240" s="65">
        <v>553.88324999999998</v>
      </c>
      <c r="AL240" s="65">
        <v>562.56674999999996</v>
      </c>
      <c r="AM240" s="65">
        <v>508.76222860000001</v>
      </c>
      <c r="AN240" s="65">
        <v>548.92124999999999</v>
      </c>
      <c r="AO240" s="65">
        <v>553.88324999999998</v>
      </c>
      <c r="AP240" s="65">
        <v>562.56674999999996</v>
      </c>
      <c r="AQ240" s="65">
        <v>552.02250000000004</v>
      </c>
      <c r="AR240" s="65">
        <v>548.92124999999999</v>
      </c>
      <c r="AS240" s="65">
        <v>553.88324999999998</v>
      </c>
      <c r="AT240" s="65">
        <v>562.56674999999996</v>
      </c>
      <c r="AU240" s="65">
        <v>552.02250000000004</v>
      </c>
      <c r="AV240" s="65">
        <v>548.92124999999999</v>
      </c>
      <c r="AW240" s="65">
        <v>553.88324999999998</v>
      </c>
      <c r="AX240" s="65">
        <v>562.56674999999996</v>
      </c>
      <c r="AY240" s="65">
        <v>552.02250000000004</v>
      </c>
      <c r="AZ240" s="65">
        <v>552.9820115</v>
      </c>
      <c r="BA240" s="65">
        <v>557.98071900000002</v>
      </c>
      <c r="BB240" s="65">
        <v>563.70869370000003</v>
      </c>
      <c r="BC240" s="65">
        <v>556.10620370000004</v>
      </c>
      <c r="BD240" s="65">
        <v>649.53293859999997</v>
      </c>
      <c r="BE240" s="65">
        <v>655.40442280000002</v>
      </c>
      <c r="BF240" s="65">
        <v>665.67952009999999</v>
      </c>
      <c r="BG240" s="65">
        <v>653.20261619999997</v>
      </c>
      <c r="BH240" s="65">
        <v>902.92124999999999</v>
      </c>
      <c r="BI240" s="65">
        <v>911.08325000000002</v>
      </c>
      <c r="BJ240" s="65">
        <v>925.36675000000002</v>
      </c>
      <c r="BK240" s="65">
        <v>759.61851790000003</v>
      </c>
      <c r="BL240" s="65">
        <v>1128.28844</v>
      </c>
      <c r="BM240" s="65">
        <v>1133.3450720000001</v>
      </c>
      <c r="BN240" s="65">
        <v>1156.336288</v>
      </c>
      <c r="BO240" s="65">
        <v>1134.662951</v>
      </c>
      <c r="BP240" s="65">
        <v>1246.4286050000001</v>
      </c>
      <c r="BQ240" s="65">
        <v>1257.695757</v>
      </c>
      <c r="BR240" s="65">
        <v>1277.4132709999999</v>
      </c>
      <c r="BS240" s="65">
        <v>1253.4705750000001</v>
      </c>
      <c r="BT240" s="65">
        <v>1478.1712500000001</v>
      </c>
      <c r="BU240" s="65">
        <v>1362.723309</v>
      </c>
      <c r="BV240" s="65">
        <v>1514.9167500000001</v>
      </c>
      <c r="BW240" s="65">
        <v>1486.5225</v>
      </c>
      <c r="BX240" s="65">
        <v>1478.1712500000001</v>
      </c>
      <c r="BY240" s="65">
        <v>1491.53325</v>
      </c>
      <c r="BZ240" s="65">
        <v>1514.9167500000001</v>
      </c>
      <c r="CA240" s="65">
        <v>1486.5225</v>
      </c>
      <c r="CB240" s="65">
        <v>1478.1712500000001</v>
      </c>
      <c r="CC240" s="65">
        <v>1491.53325</v>
      </c>
      <c r="CD240" s="65">
        <v>1514.9167500000001</v>
      </c>
      <c r="CE240" s="65">
        <v>1486.5225</v>
      </c>
      <c r="CF240" s="65">
        <v>1478.1712500000001</v>
      </c>
      <c r="CG240" s="65">
        <v>1491.53325</v>
      </c>
      <c r="CH240" s="65">
        <v>1514.9167500000001</v>
      </c>
      <c r="CI240" s="65">
        <v>1486.5225</v>
      </c>
      <c r="CJ240" s="65">
        <v>1478.1712500000001</v>
      </c>
      <c r="CK240" s="65">
        <v>1491.53325</v>
      </c>
      <c r="CL240" s="65">
        <v>1497.0453930000001</v>
      </c>
      <c r="CM240" s="65">
        <v>1486.5225</v>
      </c>
      <c r="CN240" s="65">
        <v>1478.1712500000001</v>
      </c>
      <c r="CO240" s="65">
        <v>1491.53325</v>
      </c>
      <c r="CP240" s="65">
        <v>1514.9167500000001</v>
      </c>
      <c r="CQ240" s="65">
        <v>1486.5225</v>
      </c>
      <c r="CR240" s="65">
        <v>1478.1712500000001</v>
      </c>
      <c r="CS240" s="65">
        <v>1491.53325</v>
      </c>
      <c r="CT240" s="65">
        <v>1514.9167500000001</v>
      </c>
      <c r="CU240" s="65">
        <v>1486.5225</v>
      </c>
      <c r="CV240" s="65">
        <v>1478.1712500000001</v>
      </c>
      <c r="CW240" s="65">
        <v>1491.53325</v>
      </c>
      <c r="CX240" s="65">
        <v>1514.9167500000001</v>
      </c>
      <c r="CY240" s="65">
        <v>1486.5225</v>
      </c>
      <c r="CZ240" s="65">
        <v>1478.1712500000001</v>
      </c>
      <c r="DA240" s="65">
        <v>1491.53325</v>
      </c>
      <c r="DB240" s="65">
        <v>1514.9167500000001</v>
      </c>
      <c r="DC240" s="65">
        <v>1486.5225</v>
      </c>
      <c r="DD240" s="65">
        <v>1478.1712500000001</v>
      </c>
      <c r="DE240" s="65">
        <v>1491.53325</v>
      </c>
      <c r="DF240" s="65">
        <v>1514.9167500000001</v>
      </c>
      <c r="DG240" s="65">
        <v>1486.5225</v>
      </c>
      <c r="DH240" s="65">
        <v>1478.1712500000001</v>
      </c>
      <c r="DI240" s="65">
        <v>1491.53325</v>
      </c>
      <c r="DJ240" s="65">
        <v>1514.9167500000001</v>
      </c>
      <c r="DK240" s="65">
        <v>1486.5225</v>
      </c>
      <c r="DL240" s="65">
        <v>1478.1712500000001</v>
      </c>
      <c r="DM240" s="65">
        <v>1491.53325</v>
      </c>
      <c r="DN240" s="65">
        <v>1514.9167500000001</v>
      </c>
      <c r="DO240" s="65">
        <v>1486.5225</v>
      </c>
      <c r="DP240" s="65">
        <v>1478.1712500000001</v>
      </c>
      <c r="DQ240" s="65">
        <v>1491.53325</v>
      </c>
      <c r="DR240" s="65">
        <v>1514.9167500000001</v>
      </c>
      <c r="DS240" s="65">
        <v>1486.5225</v>
      </c>
      <c r="DT240" s="65">
        <v>1478.1712500000001</v>
      </c>
      <c r="DU240" s="65">
        <v>1491.53325</v>
      </c>
      <c r="DV240" s="65">
        <v>1510.5817810000001</v>
      </c>
      <c r="DW240" s="65">
        <v>1486.5225</v>
      </c>
      <c r="DX240" s="65">
        <v>1478.1712500000001</v>
      </c>
      <c r="DY240" s="65">
        <v>1491.53325</v>
      </c>
      <c r="DZ240" s="65">
        <v>1514.9167500000001</v>
      </c>
      <c r="EA240" s="65">
        <v>1486.5225</v>
      </c>
      <c r="EB240" s="65">
        <v>1478.1712500000001</v>
      </c>
      <c r="EC240" s="65">
        <v>1491.53325</v>
      </c>
      <c r="ED240" s="65">
        <v>1501.6899539999999</v>
      </c>
      <c r="EE240" s="65">
        <v>1486.5225</v>
      </c>
      <c r="EF240" s="65">
        <v>1478.1712500000001</v>
      </c>
      <c r="EG240" s="65">
        <v>1491.53325</v>
      </c>
      <c r="EH240" s="65">
        <v>1514.9167500000001</v>
      </c>
      <c r="EI240" s="65">
        <v>1486.5225</v>
      </c>
      <c r="EJ240" s="65">
        <v>1478.1712500000001</v>
      </c>
      <c r="EK240" s="65">
        <v>1491.53325</v>
      </c>
      <c r="EL240" s="65">
        <v>1514.9167500000001</v>
      </c>
      <c r="EM240" s="65">
        <v>1486.5225</v>
      </c>
      <c r="EN240" s="65">
        <v>1478.1712500000001</v>
      </c>
      <c r="EO240" s="65">
        <v>1491.53325</v>
      </c>
      <c r="EP240" s="65">
        <v>1514.9167500000001</v>
      </c>
      <c r="EQ240" s="65">
        <v>1486.5225</v>
      </c>
      <c r="ER240" s="65">
        <v>1478.1712500000001</v>
      </c>
      <c r="ES240" s="65">
        <v>1491.53325</v>
      </c>
      <c r="ET240" s="65">
        <v>1503.3153789999999</v>
      </c>
      <c r="EU240" s="65">
        <v>1486.5225</v>
      </c>
      <c r="EV240" s="65">
        <v>1478.1712500000001</v>
      </c>
      <c r="EW240" s="65">
        <v>1491.53325</v>
      </c>
      <c r="EX240" s="65">
        <v>1514.9167500000001</v>
      </c>
      <c r="EY240" s="65">
        <v>1486.5225</v>
      </c>
      <c r="EZ240" s="65">
        <v>1478.1712500000001</v>
      </c>
      <c r="FA240" s="65">
        <v>1491.53325</v>
      </c>
      <c r="FB240" s="65">
        <v>1514.9167500000001</v>
      </c>
      <c r="FC240" s="65">
        <v>1486.5225</v>
      </c>
    </row>
    <row r="241" spans="2:159" x14ac:dyDescent="0.2">
      <c r="B241" s="65" t="s">
        <v>1</v>
      </c>
      <c r="C241" s="65" t="s">
        <v>43</v>
      </c>
      <c r="CJ241" s="65">
        <v>404.29419350000001</v>
      </c>
      <c r="CK241" s="65">
        <v>98.366221179999997</v>
      </c>
      <c r="CM241" s="65">
        <v>18.62326839</v>
      </c>
      <c r="CN241" s="65">
        <v>1993.754027</v>
      </c>
      <c r="CO241" s="65">
        <v>485.08747519999997</v>
      </c>
      <c r="CP241" s="65">
        <v>180.23892430000001</v>
      </c>
      <c r="CQ241" s="65">
        <v>1043.6056229999999</v>
      </c>
      <c r="CR241" s="65">
        <v>1993.754027</v>
      </c>
      <c r="CT241" s="65">
        <v>59.416494540000002</v>
      </c>
      <c r="CU241" s="65">
        <v>266.78282139999999</v>
      </c>
      <c r="CV241" s="65">
        <v>1993.754027</v>
      </c>
      <c r="CW241" s="65">
        <v>485.08747519999997</v>
      </c>
      <c r="CX241" s="65">
        <v>60.897275530000002</v>
      </c>
      <c r="CY241" s="65">
        <v>1032.0082420000001</v>
      </c>
      <c r="CZ241" s="65">
        <v>1993.754027</v>
      </c>
      <c r="DA241" s="65">
        <v>485.08747519999997</v>
      </c>
      <c r="DB241" s="65">
        <v>56.626963570000001</v>
      </c>
      <c r="DC241" s="65">
        <v>894.48002240000005</v>
      </c>
      <c r="DD241" s="65">
        <v>1993.754027</v>
      </c>
      <c r="DE241" s="65">
        <v>481.25060259999998</v>
      </c>
      <c r="DH241" s="65">
        <v>1996.8004269999999</v>
      </c>
      <c r="DI241" s="65">
        <v>354.93122629999999</v>
      </c>
      <c r="DJ241" s="65">
        <v>189.37799999999999</v>
      </c>
      <c r="DK241" s="65">
        <v>1036.8254449999999</v>
      </c>
      <c r="DL241" s="65">
        <v>1996.8004269999999</v>
      </c>
      <c r="DM241" s="65">
        <v>509.68400000000003</v>
      </c>
      <c r="DO241" s="65">
        <v>1096.5219999999999</v>
      </c>
      <c r="DP241" s="65">
        <v>1993.754027</v>
      </c>
      <c r="DQ241" s="65">
        <v>509.68400000000003</v>
      </c>
      <c r="DR241" s="65">
        <v>189.37799999999999</v>
      </c>
      <c r="DS241" s="65">
        <v>1096.5219999999999</v>
      </c>
      <c r="DT241" s="65">
        <v>1953.033725</v>
      </c>
      <c r="DU241" s="65">
        <v>509.68400000000003</v>
      </c>
      <c r="DW241" s="65">
        <v>312.55752749999999</v>
      </c>
      <c r="DX241" s="65">
        <v>1996.8004269999999</v>
      </c>
      <c r="DY241" s="65">
        <v>509.68400000000003</v>
      </c>
      <c r="DZ241" s="65">
        <v>189.37799999999999</v>
      </c>
      <c r="EB241" s="65">
        <v>183.33987629999999</v>
      </c>
      <c r="EC241" s="65">
        <v>509.68400000000003</v>
      </c>
      <c r="EG241" s="65">
        <v>509.68400000000003</v>
      </c>
      <c r="EH241" s="65">
        <v>189.37799999999999</v>
      </c>
      <c r="EI241" s="65">
        <v>799.77868160000003</v>
      </c>
      <c r="EJ241" s="65">
        <v>1854.458969</v>
      </c>
      <c r="EK241" s="65">
        <v>509.68400000000003</v>
      </c>
      <c r="EN241" s="65">
        <v>1652.155424</v>
      </c>
      <c r="EO241" s="65">
        <v>509.68400000000003</v>
      </c>
      <c r="ER241" s="65">
        <v>1945.2711380000001</v>
      </c>
      <c r="ES241" s="65">
        <v>509.68400000000003</v>
      </c>
      <c r="EU241" s="65">
        <v>164.44780779999999</v>
      </c>
      <c r="EV241" s="65">
        <v>1395.980832</v>
      </c>
      <c r="EW241" s="65">
        <v>509.68400000000003</v>
      </c>
      <c r="EX241" s="65">
        <v>189.37799999999999</v>
      </c>
      <c r="EY241" s="65">
        <v>386.34087510000001</v>
      </c>
      <c r="EZ241" s="65">
        <v>1996.8004269999999</v>
      </c>
      <c r="FA241" s="65">
        <v>509.68400000000003</v>
      </c>
    </row>
    <row r="242" spans="2:159" x14ac:dyDescent="0.2">
      <c r="B242" s="65" t="s">
        <v>1</v>
      </c>
      <c r="C242" s="65" t="s">
        <v>44</v>
      </c>
      <c r="AM242" s="65">
        <v>1535.4497200000001</v>
      </c>
      <c r="AN242" s="65">
        <v>2933.3964799999999</v>
      </c>
      <c r="AO242" s="65">
        <v>96.247017339999999</v>
      </c>
      <c r="AP242" s="65">
        <v>265.18428</v>
      </c>
      <c r="AQ242" s="65">
        <v>1535.4497200000001</v>
      </c>
      <c r="AR242" s="65">
        <v>2933.3964799999999</v>
      </c>
      <c r="AT242" s="65">
        <v>265.18428</v>
      </c>
      <c r="AU242" s="65">
        <v>1535.4497200000001</v>
      </c>
      <c r="AV242" s="65">
        <v>2933.3964799999999</v>
      </c>
      <c r="AW242" s="65">
        <v>713.70583999999997</v>
      </c>
      <c r="AX242" s="65">
        <v>265.18428</v>
      </c>
      <c r="AY242" s="65">
        <v>1535.4497200000001</v>
      </c>
      <c r="AZ242" s="65">
        <v>2933.3964799999999</v>
      </c>
      <c r="BA242" s="65">
        <v>713.70583999999997</v>
      </c>
      <c r="BB242" s="65">
        <v>265.18428</v>
      </c>
      <c r="BC242" s="65">
        <v>1535.4497200000001</v>
      </c>
      <c r="BD242" s="65">
        <v>2933.3964799999999</v>
      </c>
      <c r="BE242" s="65">
        <v>713.70583999999997</v>
      </c>
      <c r="BF242" s="65">
        <v>265.18428</v>
      </c>
      <c r="BG242" s="65">
        <v>1535.4497200000001</v>
      </c>
      <c r="BH242" s="65">
        <v>2933.3964799999999</v>
      </c>
      <c r="BI242" s="65">
        <v>713.70583999999997</v>
      </c>
      <c r="BK242" s="65">
        <v>1535.4497200000001</v>
      </c>
      <c r="BL242" s="65">
        <v>2933.3964799999999</v>
      </c>
      <c r="BM242" s="65">
        <v>713.70583999999997</v>
      </c>
      <c r="BO242" s="65">
        <v>1535.4497200000001</v>
      </c>
      <c r="BP242" s="65">
        <v>3180.6924800000002</v>
      </c>
      <c r="BQ242" s="65">
        <v>713.70583999999997</v>
      </c>
      <c r="BR242" s="65">
        <v>287.54028</v>
      </c>
      <c r="BS242" s="65">
        <v>1664.89372</v>
      </c>
      <c r="BT242" s="65">
        <v>3215.6364800000001</v>
      </c>
      <c r="BU242" s="65">
        <v>782.37584000000004</v>
      </c>
      <c r="BV242" s="65">
        <v>290.69927999999999</v>
      </c>
      <c r="BW242" s="65">
        <v>1683.18472</v>
      </c>
      <c r="BX242" s="65">
        <v>3215.6364800000001</v>
      </c>
      <c r="BY242" s="65">
        <v>782.37584000000004</v>
      </c>
      <c r="CA242" s="65">
        <v>1683.18472</v>
      </c>
      <c r="CB242" s="65">
        <v>3215.6364800000001</v>
      </c>
      <c r="CC242" s="65">
        <v>68.67</v>
      </c>
      <c r="CD242" s="65">
        <v>272.06927999999999</v>
      </c>
      <c r="CE242" s="65">
        <v>1683.18472</v>
      </c>
      <c r="CF242" s="65">
        <v>3215.6364800000001</v>
      </c>
      <c r="CG242" s="65">
        <v>713.70583999999997</v>
      </c>
      <c r="CH242" s="65">
        <v>290.69927999999999</v>
      </c>
      <c r="CI242" s="65">
        <v>1683.18472</v>
      </c>
      <c r="CJ242" s="65">
        <v>3215.6364800000001</v>
      </c>
      <c r="CK242" s="65">
        <v>772.34784000000002</v>
      </c>
      <c r="CL242" s="65">
        <v>6.8849999999999998</v>
      </c>
      <c r="CM242" s="65">
        <v>1683.18472</v>
      </c>
      <c r="CN242" s="65">
        <v>3215.6364800000001</v>
      </c>
      <c r="CO242" s="65">
        <v>782.37584000000004</v>
      </c>
      <c r="CP242" s="65">
        <v>286.97327999999999</v>
      </c>
      <c r="CQ242" s="65">
        <v>1643.31972</v>
      </c>
      <c r="CR242" s="65">
        <v>3215.6364800000001</v>
      </c>
      <c r="CS242" s="65">
        <v>782.37584000000004</v>
      </c>
      <c r="CT242" s="65">
        <v>287.54028</v>
      </c>
      <c r="CU242" s="65">
        <v>1683.18472</v>
      </c>
      <c r="CV242" s="65">
        <v>3215.6364800000001</v>
      </c>
      <c r="CW242" s="65">
        <v>782.37584000000004</v>
      </c>
      <c r="CX242" s="65">
        <v>290.69927999999999</v>
      </c>
      <c r="CY242" s="65">
        <v>1683.18472</v>
      </c>
      <c r="CZ242" s="65">
        <v>3215.6364800000001</v>
      </c>
      <c r="DA242" s="65">
        <v>782.37584000000004</v>
      </c>
      <c r="DB242" s="65">
        <v>290.69927999999999</v>
      </c>
      <c r="DC242" s="65">
        <v>1683.18472</v>
      </c>
      <c r="DD242" s="65">
        <v>3215.6364800000001</v>
      </c>
      <c r="DE242" s="65">
        <v>782.37584000000004</v>
      </c>
      <c r="DF242" s="65">
        <v>290.69927999999999</v>
      </c>
      <c r="DG242" s="65">
        <v>1575.3147200000001</v>
      </c>
      <c r="DH242" s="65">
        <v>3215.6364800000001</v>
      </c>
      <c r="DI242" s="65">
        <v>782.37584000000004</v>
      </c>
      <c r="DJ242" s="65">
        <v>290.69927999999999</v>
      </c>
      <c r="DK242" s="65">
        <v>1683.18472</v>
      </c>
      <c r="DL242" s="65">
        <v>3215.6364800000001</v>
      </c>
      <c r="DM242" s="65">
        <v>782.37584000000004</v>
      </c>
      <c r="DN242" s="65">
        <v>290.69927999999999</v>
      </c>
      <c r="DO242" s="65">
        <v>1683.18472</v>
      </c>
      <c r="DP242" s="65">
        <v>3215.6364800000001</v>
      </c>
      <c r="DQ242" s="65">
        <v>782.37584000000004</v>
      </c>
      <c r="DR242" s="65">
        <v>290.69927999999999</v>
      </c>
      <c r="DS242" s="65">
        <v>1683.18472</v>
      </c>
      <c r="DT242" s="65">
        <v>3215.6364800000001</v>
      </c>
      <c r="DU242" s="65">
        <v>782.37584000000004</v>
      </c>
      <c r="DV242" s="65">
        <v>290.69927999999999</v>
      </c>
      <c r="DW242" s="65">
        <v>1683.18472</v>
      </c>
      <c r="DX242" s="65">
        <v>3215.6364800000001</v>
      </c>
      <c r="DY242" s="65">
        <v>782.37584000000004</v>
      </c>
      <c r="DZ242" s="65">
        <v>290.69927999999999</v>
      </c>
      <c r="EA242" s="65">
        <v>1683.18472</v>
      </c>
      <c r="EB242" s="65">
        <v>3215.6364800000001</v>
      </c>
      <c r="EC242" s="65">
        <v>782.37584000000004</v>
      </c>
      <c r="ED242" s="65">
        <v>290.69927999999999</v>
      </c>
      <c r="EE242" s="65">
        <v>1683.18472</v>
      </c>
      <c r="EF242" s="65">
        <v>3174.4204800000002</v>
      </c>
      <c r="EG242" s="65">
        <v>782.37584000000004</v>
      </c>
      <c r="EH242" s="65">
        <v>290.69927999999999</v>
      </c>
      <c r="EI242" s="65">
        <v>147.73500000000001</v>
      </c>
      <c r="EJ242" s="65">
        <v>3215.6364800000001</v>
      </c>
      <c r="EK242" s="65">
        <v>782.37584000000004</v>
      </c>
      <c r="EL242" s="65">
        <v>290.69927999999999</v>
      </c>
      <c r="EM242" s="65">
        <v>1643.31972</v>
      </c>
      <c r="EN242" s="65">
        <v>3180.6924800000002</v>
      </c>
      <c r="EO242" s="65">
        <v>782.37584000000004</v>
      </c>
      <c r="EP242" s="65">
        <v>265.18428</v>
      </c>
      <c r="EQ242" s="65">
        <v>1535.4497200000001</v>
      </c>
      <c r="ER242" s="65">
        <v>3215.6364800000001</v>
      </c>
      <c r="ES242" s="65">
        <v>782.37584000000004</v>
      </c>
      <c r="ET242" s="65">
        <v>265.18428</v>
      </c>
      <c r="EU242" s="65">
        <v>1683.18472</v>
      </c>
      <c r="EV242" s="65">
        <v>3009.5564800000002</v>
      </c>
      <c r="EW242" s="65">
        <v>782.37584000000004</v>
      </c>
      <c r="EX242" s="65">
        <v>290.69927999999999</v>
      </c>
      <c r="EY242" s="65">
        <v>1535.4497200000001</v>
      </c>
      <c r="EZ242" s="65">
        <v>3215.6364800000001</v>
      </c>
      <c r="FA242" s="65">
        <v>782.37584000000004</v>
      </c>
      <c r="FB242" s="65">
        <v>265.18428</v>
      </c>
      <c r="FC242" s="65">
        <v>21.574000000000002</v>
      </c>
    </row>
    <row r="243" spans="2:159" x14ac:dyDescent="0.2">
      <c r="B243" s="65" t="s">
        <v>1</v>
      </c>
      <c r="C243" s="65" t="s">
        <v>45</v>
      </c>
    </row>
    <row r="244" spans="2:159" x14ac:dyDescent="0.2">
      <c r="B244" s="65" t="s">
        <v>1</v>
      </c>
      <c r="C244" s="65" t="s">
        <v>46</v>
      </c>
    </row>
    <row r="245" spans="2:159" x14ac:dyDescent="0.2">
      <c r="B245" s="65" t="s">
        <v>1</v>
      </c>
      <c r="C245" s="65" t="s">
        <v>15</v>
      </c>
      <c r="D245" s="65">
        <v>59703.634149999998</v>
      </c>
      <c r="E245" s="65">
        <v>53530.760459999998</v>
      </c>
      <c r="F245" s="65">
        <v>48980.880279999998</v>
      </c>
      <c r="G245" s="65">
        <v>54810.202420000001</v>
      </c>
      <c r="H245" s="65">
        <v>60661.794809999999</v>
      </c>
      <c r="I245" s="65">
        <v>54266.382610000001</v>
      </c>
      <c r="J245" s="65">
        <v>48781.373910000002</v>
      </c>
      <c r="K245" s="65">
        <v>54988.321810000001</v>
      </c>
      <c r="L245" s="65">
        <v>64793.823969999998</v>
      </c>
      <c r="M245" s="65">
        <v>58632.624969999997</v>
      </c>
      <c r="N245" s="65">
        <v>51699.66461</v>
      </c>
      <c r="O245" s="65">
        <v>58004.871780000001</v>
      </c>
      <c r="P245" s="65">
        <v>62595.133049999997</v>
      </c>
      <c r="Q245" s="65">
        <v>58285.928829999997</v>
      </c>
      <c r="R245" s="65">
        <v>52108.159319999999</v>
      </c>
      <c r="S245" s="65">
        <v>59785.515850000003</v>
      </c>
      <c r="T245" s="65">
        <v>62500.200409999998</v>
      </c>
      <c r="U245" s="65">
        <v>53863.569510000001</v>
      </c>
      <c r="V245" s="65">
        <v>53150.595509999999</v>
      </c>
      <c r="W245" s="65">
        <v>55247.71084</v>
      </c>
      <c r="X245" s="65">
        <v>64695.59895</v>
      </c>
      <c r="Y245" s="65">
        <v>58261.789559999997</v>
      </c>
      <c r="Z245" s="65">
        <v>53472.194029999999</v>
      </c>
      <c r="AA245" s="65">
        <v>57680.704169999997</v>
      </c>
      <c r="AB245" s="65">
        <v>66114.071360000002</v>
      </c>
      <c r="AC245" s="65">
        <v>60392.771119999998</v>
      </c>
      <c r="AD245" s="65">
        <v>61835.673990000003</v>
      </c>
      <c r="AE245" s="65">
        <v>60557.660179999999</v>
      </c>
      <c r="AF245" s="65">
        <v>69307.516260000004</v>
      </c>
      <c r="AG245" s="65">
        <v>66337.791200000007</v>
      </c>
      <c r="AH245" s="65">
        <v>60717.04264</v>
      </c>
      <c r="AI245" s="65">
        <v>64308.752589999996</v>
      </c>
      <c r="AJ245" s="65">
        <v>71289.428870000003</v>
      </c>
      <c r="AK245" s="65">
        <v>66912.0717</v>
      </c>
      <c r="AL245" s="65">
        <v>64965.684500000003</v>
      </c>
      <c r="AM245" s="65">
        <v>67666.019899999999</v>
      </c>
      <c r="AN245" s="65">
        <v>74240.830650000004</v>
      </c>
      <c r="AO245" s="65">
        <v>67101.382889999993</v>
      </c>
      <c r="AP245" s="65">
        <v>63854.241470000001</v>
      </c>
      <c r="AQ245" s="65">
        <v>69856.8649</v>
      </c>
      <c r="AR245" s="65">
        <v>77206.046690000003</v>
      </c>
      <c r="AS245" s="65">
        <v>71300.488660000003</v>
      </c>
      <c r="AT245" s="65">
        <v>66752.815369999997</v>
      </c>
      <c r="AU245" s="65">
        <v>73171.631269999998</v>
      </c>
      <c r="AV245" s="65">
        <v>80223.155369999993</v>
      </c>
      <c r="AW245" s="65">
        <v>72464.289399999994</v>
      </c>
      <c r="AX245" s="65">
        <v>68866.757849999995</v>
      </c>
      <c r="AY245" s="65">
        <v>73277.477270000003</v>
      </c>
      <c r="AZ245" s="65">
        <v>80304.212530000004</v>
      </c>
      <c r="BA245" s="65">
        <v>75373.972909999997</v>
      </c>
      <c r="BB245" s="65">
        <v>69023.364679999999</v>
      </c>
      <c r="BC245" s="65">
        <v>73567.973069999993</v>
      </c>
      <c r="BD245" s="65">
        <v>80606.028260000006</v>
      </c>
      <c r="BE245" s="65">
        <v>77635.847899999993</v>
      </c>
      <c r="BF245" s="65">
        <v>66855.75894</v>
      </c>
      <c r="BG245" s="65">
        <v>73665.069489999994</v>
      </c>
      <c r="BH245" s="65">
        <v>81852.525569999998</v>
      </c>
      <c r="BI245" s="65">
        <v>75365.263389999993</v>
      </c>
      <c r="BJ245" s="65">
        <v>70807.933059999996</v>
      </c>
      <c r="BK245" s="65">
        <v>74773.608890000003</v>
      </c>
      <c r="BL245" s="65">
        <v>82077.892760000002</v>
      </c>
      <c r="BM245" s="65">
        <v>76097.925279999996</v>
      </c>
      <c r="BN245" s="65">
        <v>67058.105809999994</v>
      </c>
      <c r="BO245" s="65">
        <v>75130.930529999998</v>
      </c>
      <c r="BP245" s="65">
        <v>85774.686400000006</v>
      </c>
      <c r="BQ245" s="65">
        <v>80107.728409999996</v>
      </c>
      <c r="BR245" s="65">
        <v>74319.581309999994</v>
      </c>
      <c r="BS245" s="65">
        <v>78745.490869999994</v>
      </c>
      <c r="BT245" s="65">
        <v>86569.36305</v>
      </c>
      <c r="BU245" s="65">
        <v>77705.560519999999</v>
      </c>
      <c r="BV245" s="65">
        <v>76348.980710000003</v>
      </c>
      <c r="BW245" s="65">
        <v>79065.807799999995</v>
      </c>
      <c r="BX245" s="65">
        <v>86569.36305</v>
      </c>
      <c r="BY245" s="65">
        <v>83121.976320000002</v>
      </c>
      <c r="BZ245" s="65">
        <v>73663.513030000002</v>
      </c>
      <c r="CA245" s="65">
        <v>79055.690100000007</v>
      </c>
      <c r="CB245" s="65">
        <v>86569.36305</v>
      </c>
      <c r="CC245" s="65">
        <v>78612.943750000006</v>
      </c>
      <c r="CD245" s="65">
        <v>72886.671350000004</v>
      </c>
      <c r="CE245" s="65">
        <v>79278.318799999994</v>
      </c>
      <c r="CF245" s="65">
        <v>86569.36305</v>
      </c>
      <c r="CG245" s="65">
        <v>81677.642219999994</v>
      </c>
      <c r="CH245" s="65">
        <v>74668.71127</v>
      </c>
      <c r="CI245" s="65">
        <v>79171.218800000002</v>
      </c>
      <c r="CJ245" s="65">
        <v>86973.65724</v>
      </c>
      <c r="CK245" s="65">
        <v>81813.865349999993</v>
      </c>
      <c r="CL245" s="65">
        <v>76996.900080000007</v>
      </c>
      <c r="CM245" s="65">
        <v>79544.292069999996</v>
      </c>
      <c r="CN245" s="65">
        <v>88563.117079999996</v>
      </c>
      <c r="CO245" s="65">
        <v>84101.433789999995</v>
      </c>
      <c r="CP245" s="65">
        <v>75886.023360000007</v>
      </c>
      <c r="CQ245" s="65">
        <v>80525.021840000001</v>
      </c>
      <c r="CR245" s="65">
        <v>88563.117079999996</v>
      </c>
      <c r="CS245" s="65">
        <v>83176.635320000001</v>
      </c>
      <c r="CT245" s="65">
        <v>75422.959690000003</v>
      </c>
      <c r="CU245" s="65">
        <v>79792.451620000007</v>
      </c>
      <c r="CV245" s="65">
        <v>88563.117079999996</v>
      </c>
      <c r="CW245" s="65">
        <v>83462.708790000004</v>
      </c>
      <c r="CX245" s="65">
        <v>75824.907990000007</v>
      </c>
      <c r="CY245" s="65">
        <v>79907.352039999998</v>
      </c>
      <c r="CZ245" s="65">
        <v>88563.117079999996</v>
      </c>
      <c r="DA245" s="65">
        <v>83916.164080000002</v>
      </c>
      <c r="DB245" s="65">
        <v>75463.384600000005</v>
      </c>
      <c r="DC245" s="65">
        <v>79727.323820000005</v>
      </c>
      <c r="DD245" s="65">
        <v>88563.117079999996</v>
      </c>
      <c r="DE245" s="65">
        <v>83153.001430000004</v>
      </c>
      <c r="DF245" s="65">
        <v>73068.669800000003</v>
      </c>
      <c r="DG245" s="65">
        <v>79183.918799999999</v>
      </c>
      <c r="DH245" s="65">
        <v>88833.687879999998</v>
      </c>
      <c r="DI245" s="65">
        <v>83496.537939999995</v>
      </c>
      <c r="DJ245" s="65">
        <v>76962.92542</v>
      </c>
      <c r="DK245" s="65">
        <v>80666.726840000003</v>
      </c>
      <c r="DL245" s="65">
        <v>88833.687879999998</v>
      </c>
      <c r="DM245" s="65">
        <v>84303.004119999998</v>
      </c>
      <c r="DN245" s="65">
        <v>76696.471730000005</v>
      </c>
      <c r="DO245" s="65">
        <v>80786.134900000005</v>
      </c>
      <c r="DP245" s="65">
        <v>88830.641480000006</v>
      </c>
      <c r="DQ245" s="65">
        <v>84406.962119999997</v>
      </c>
      <c r="DR245" s="65">
        <v>73193.092040000003</v>
      </c>
      <c r="DS245" s="65">
        <v>80582.553400000004</v>
      </c>
      <c r="DT245" s="65">
        <v>88159.128289999993</v>
      </c>
      <c r="DU245" s="65">
        <v>84406.962119999997</v>
      </c>
      <c r="DV245" s="65">
        <v>75292.114790000007</v>
      </c>
      <c r="DW245" s="65">
        <v>77432.88897</v>
      </c>
      <c r="DX245" s="65">
        <v>88833.687879999998</v>
      </c>
      <c r="DY245" s="65">
        <v>84406.962119999997</v>
      </c>
      <c r="DZ245" s="65">
        <v>77297.853950000004</v>
      </c>
      <c r="EA245" s="65">
        <v>77144.751340000003</v>
      </c>
      <c r="EB245" s="65">
        <v>87020.227329999994</v>
      </c>
      <c r="EC245" s="65">
        <v>84406.962119999997</v>
      </c>
      <c r="ED245" s="65">
        <v>75705.011240000007</v>
      </c>
      <c r="EE245" s="65">
        <v>75458.837679999997</v>
      </c>
      <c r="EF245" s="65">
        <v>86552.291450000004</v>
      </c>
      <c r="EG245" s="65">
        <v>84406.962119999997</v>
      </c>
      <c r="EH245" s="65">
        <v>77738.559649999996</v>
      </c>
      <c r="EI245" s="65">
        <v>78776.623860000007</v>
      </c>
      <c r="EJ245" s="65">
        <v>88691.346420000002</v>
      </c>
      <c r="EK245" s="65">
        <v>84406.962119999997</v>
      </c>
      <c r="EL245" s="65">
        <v>77202.845700000005</v>
      </c>
      <c r="EM245" s="65">
        <v>79302.793099999995</v>
      </c>
      <c r="EN245" s="65">
        <v>84648.178920000006</v>
      </c>
      <c r="EO245" s="65">
        <v>84406.962119999997</v>
      </c>
      <c r="EP245" s="65">
        <v>76905.663419999997</v>
      </c>
      <c r="EQ245" s="65">
        <v>77127.356849999996</v>
      </c>
      <c r="ER245" s="65">
        <v>88782.158590000006</v>
      </c>
      <c r="ES245" s="65">
        <v>84406.962119999997</v>
      </c>
      <c r="ET245" s="65">
        <v>73546.444220000005</v>
      </c>
      <c r="EU245" s="65">
        <v>76962.465939999995</v>
      </c>
      <c r="EV245" s="65">
        <v>82996.375180000003</v>
      </c>
      <c r="EW245" s="65">
        <v>84406.962119999997</v>
      </c>
      <c r="EX245" s="65">
        <v>77273.827430000005</v>
      </c>
      <c r="EY245" s="65">
        <v>79621.898520000002</v>
      </c>
      <c r="EZ245" s="65">
        <v>86186.644740000003</v>
      </c>
      <c r="FA245" s="65">
        <v>84406.962119999997</v>
      </c>
      <c r="FB245" s="65">
        <v>77038.782709999999</v>
      </c>
      <c r="FC245" s="65">
        <v>74986.152029999997</v>
      </c>
    </row>
    <row r="246" spans="2:159" x14ac:dyDescent="0.2">
      <c r="B246" s="65" t="s">
        <v>25</v>
      </c>
      <c r="C246" s="65" t="s">
        <v>36</v>
      </c>
      <c r="D246" s="65">
        <v>3013.0154339999999</v>
      </c>
      <c r="E246" s="65">
        <v>3164.0173730000001</v>
      </c>
      <c r="F246" s="65">
        <v>3055.15551</v>
      </c>
      <c r="G246" s="65">
        <v>3009.5037609999999</v>
      </c>
      <c r="H246" s="65">
        <v>3013.0154339999999</v>
      </c>
      <c r="I246" s="65">
        <v>3164.0173730000001</v>
      </c>
      <c r="J246" s="65">
        <v>3055.15551</v>
      </c>
      <c r="K246" s="65">
        <v>3009.5037609999999</v>
      </c>
      <c r="L246" s="65">
        <v>3013.0154339999999</v>
      </c>
      <c r="M246" s="65">
        <v>3164.0173730000001</v>
      </c>
      <c r="N246" s="65">
        <v>3055.15551</v>
      </c>
      <c r="O246" s="65">
        <v>3009.5037609999999</v>
      </c>
      <c r="P246" s="65">
        <v>3013.0154339999999</v>
      </c>
      <c r="Q246" s="65">
        <v>3164.0173730000001</v>
      </c>
      <c r="R246" s="65">
        <v>3055.15551</v>
      </c>
      <c r="S246" s="65">
        <v>3009.5037609999999</v>
      </c>
      <c r="T246" s="65">
        <v>3155.786634</v>
      </c>
      <c r="U246" s="65">
        <v>3313.943773</v>
      </c>
      <c r="V246" s="65">
        <v>3199.9235100000001</v>
      </c>
      <c r="W246" s="65">
        <v>3152.108561</v>
      </c>
      <c r="X246" s="65">
        <v>3165.3962339999998</v>
      </c>
      <c r="Y246" s="65">
        <v>3324.0349729999998</v>
      </c>
      <c r="Z246" s="65">
        <v>3209.6675100000002</v>
      </c>
      <c r="AA246" s="65">
        <v>3161.7069609999999</v>
      </c>
      <c r="AB246" s="65">
        <v>3235.2374340000001</v>
      </c>
      <c r="AC246" s="65">
        <v>3397.3763730000001</v>
      </c>
      <c r="AD246" s="65">
        <v>3280.48551</v>
      </c>
      <c r="AE246" s="65">
        <v>3231.4667610000001</v>
      </c>
      <c r="AF246" s="65">
        <v>3267.7556340000001</v>
      </c>
      <c r="AG246" s="65">
        <v>3431.524273</v>
      </c>
      <c r="AH246" s="65">
        <v>3313.4585099999999</v>
      </c>
      <c r="AI246" s="65">
        <v>3263.9470609999998</v>
      </c>
      <c r="AJ246" s="65">
        <v>3268.8710339999998</v>
      </c>
      <c r="AK246" s="65">
        <v>3432.695573</v>
      </c>
      <c r="AL246" s="65">
        <v>3314.5895099999998</v>
      </c>
      <c r="AM246" s="65">
        <v>3265.0611610000001</v>
      </c>
      <c r="AN246" s="65">
        <v>5497.6335099999997</v>
      </c>
      <c r="AO246" s="65">
        <v>5773.1559360000001</v>
      </c>
      <c r="AP246" s="65">
        <v>5574.5234899999996</v>
      </c>
      <c r="AQ246" s="65">
        <v>5491.2260120000001</v>
      </c>
      <c r="AR246" s="65">
        <v>7188.6440339999999</v>
      </c>
      <c r="AS246" s="65">
        <v>4176.18012</v>
      </c>
      <c r="AT246" s="65">
        <v>4878.7195000000002</v>
      </c>
      <c r="AU246" s="65">
        <v>4517.8639620000004</v>
      </c>
      <c r="AV246" s="65">
        <v>7188.6440339999999</v>
      </c>
      <c r="AW246" s="65">
        <v>7548.9140729999999</v>
      </c>
      <c r="AX246" s="65">
        <v>7289.18451</v>
      </c>
      <c r="AY246" s="65">
        <v>7180.2656610000004</v>
      </c>
      <c r="AZ246" s="65">
        <v>6754.6200749999998</v>
      </c>
      <c r="BA246" s="65">
        <v>4919.8373860000002</v>
      </c>
      <c r="BB246" s="65">
        <v>7289.18451</v>
      </c>
      <c r="BC246" s="65">
        <v>7180.2656610000004</v>
      </c>
      <c r="BD246" s="65">
        <v>7188.6440339999999</v>
      </c>
      <c r="BE246" s="65">
        <v>5950.0482220000004</v>
      </c>
      <c r="BF246" s="65">
        <v>7289.18451</v>
      </c>
      <c r="BG246" s="65">
        <v>7180.2656610000004</v>
      </c>
      <c r="BH246" s="65">
        <v>7188.6440339999999</v>
      </c>
      <c r="BI246" s="65">
        <v>7360.2065730000004</v>
      </c>
      <c r="BJ246" s="65">
        <v>7289.18451</v>
      </c>
      <c r="BK246" s="65">
        <v>7180.2656610000004</v>
      </c>
      <c r="BL246" s="65">
        <v>7188.6440339999999</v>
      </c>
      <c r="BM246" s="65">
        <v>3432.695573</v>
      </c>
      <c r="BN246" s="65">
        <v>7289.18451</v>
      </c>
      <c r="BO246" s="65">
        <v>6355.1286970000001</v>
      </c>
      <c r="BP246" s="65">
        <v>7188.6440339999999</v>
      </c>
      <c r="BQ246" s="65">
        <v>3432.695573</v>
      </c>
      <c r="BR246" s="65">
        <v>5584.650232</v>
      </c>
      <c r="BS246" s="65">
        <v>7180.2656610000004</v>
      </c>
      <c r="BT246" s="65">
        <v>8997.7370339999998</v>
      </c>
      <c r="BU246" s="65">
        <v>9448.6725729999998</v>
      </c>
      <c r="BV246" s="65">
        <v>3314.5895099999998</v>
      </c>
      <c r="BW246" s="65">
        <v>8987.2501609999999</v>
      </c>
      <c r="BX246" s="65">
        <v>8997.7370339999998</v>
      </c>
      <c r="BY246" s="65">
        <v>5332.4540729999999</v>
      </c>
      <c r="BZ246" s="65">
        <v>9034.1277460000001</v>
      </c>
      <c r="CA246" s="65">
        <v>8860.8524469999993</v>
      </c>
      <c r="CB246" s="65">
        <v>8997.7370339999998</v>
      </c>
      <c r="CC246" s="65">
        <v>9448.6725729999998</v>
      </c>
      <c r="CD246" s="65">
        <v>8746.6669810000003</v>
      </c>
      <c r="CE246" s="65">
        <v>8987.2501609999999</v>
      </c>
      <c r="CF246" s="65">
        <v>8997.7370339999998</v>
      </c>
      <c r="CG246" s="65">
        <v>5332.4540729999999</v>
      </c>
      <c r="CH246" s="65">
        <v>9072.5812339999993</v>
      </c>
      <c r="CI246" s="65">
        <v>8460.5435899999993</v>
      </c>
      <c r="CJ246" s="65">
        <v>8997.7370339999998</v>
      </c>
      <c r="CK246" s="65">
        <v>8983.8211200000005</v>
      </c>
      <c r="CL246" s="65">
        <v>5148.9845100000002</v>
      </c>
      <c r="CM246" s="65">
        <v>8857.3473990000002</v>
      </c>
      <c r="CN246" s="65">
        <v>8997.7370339999998</v>
      </c>
      <c r="CO246" s="65">
        <v>9448.6725729999998</v>
      </c>
      <c r="CP246" s="65">
        <v>9123.5795099999996</v>
      </c>
      <c r="CQ246" s="65">
        <v>8987.2501609999999</v>
      </c>
      <c r="CR246" s="65">
        <v>8997.7370339999998</v>
      </c>
      <c r="CS246" s="65">
        <v>9448.6725729999998</v>
      </c>
      <c r="CT246" s="65">
        <v>9123.5795099999996</v>
      </c>
      <c r="CU246" s="65">
        <v>8987.2501609999999</v>
      </c>
      <c r="CV246" s="65">
        <v>8997.7370339999998</v>
      </c>
      <c r="CW246" s="65">
        <v>9446.6324189999996</v>
      </c>
      <c r="CX246" s="65">
        <v>7289.18451</v>
      </c>
      <c r="CY246" s="65">
        <v>8987.2501609999999</v>
      </c>
      <c r="CZ246" s="65">
        <v>8997.7370339999998</v>
      </c>
      <c r="DA246" s="65">
        <v>9448.6725729999998</v>
      </c>
      <c r="DB246" s="65">
        <v>9123.5795099999996</v>
      </c>
      <c r="DC246" s="65">
        <v>8950.7068190000009</v>
      </c>
      <c r="DD246" s="65">
        <v>8997.7370339999998</v>
      </c>
      <c r="DE246" s="65">
        <v>9448.6725729999998</v>
      </c>
      <c r="DF246" s="65">
        <v>9123.5795099999996</v>
      </c>
      <c r="DG246" s="65">
        <v>8987.2501609999999</v>
      </c>
      <c r="DH246" s="65">
        <v>8997.7370339999998</v>
      </c>
      <c r="DI246" s="65">
        <v>9448.6725729999998</v>
      </c>
      <c r="DJ246" s="65">
        <v>9123.5795099999996</v>
      </c>
      <c r="DK246" s="65">
        <v>7795.2644989999999</v>
      </c>
      <c r="DL246" s="65">
        <v>8997.7370339999998</v>
      </c>
      <c r="DM246" s="65">
        <v>9278.0077170000004</v>
      </c>
      <c r="DN246" s="65">
        <v>6144.9925789999998</v>
      </c>
      <c r="DO246" s="65">
        <v>6333.5912330000001</v>
      </c>
      <c r="DP246" s="65">
        <v>8997.7370339999998</v>
      </c>
      <c r="DQ246" s="65">
        <v>9448.6725729999998</v>
      </c>
      <c r="DR246" s="65">
        <v>9123.5795099999996</v>
      </c>
      <c r="DS246" s="65">
        <v>8987.2501609999999</v>
      </c>
      <c r="DT246" s="65">
        <v>8997.7370339999998</v>
      </c>
      <c r="DU246" s="65">
        <v>9448.6725729999998</v>
      </c>
      <c r="DV246" s="65">
        <v>6680.3331500000004</v>
      </c>
      <c r="DW246" s="65">
        <v>8987.2501609999999</v>
      </c>
      <c r="DX246" s="65">
        <v>7623.6118580000002</v>
      </c>
      <c r="DY246" s="65">
        <v>9448.6725729999998</v>
      </c>
      <c r="DZ246" s="65">
        <v>3937.4461660000002</v>
      </c>
      <c r="EA246" s="65">
        <v>8958.6142560000008</v>
      </c>
      <c r="EB246" s="65">
        <v>8997.7370339999998</v>
      </c>
      <c r="EC246" s="65">
        <v>9448.6725729999998</v>
      </c>
      <c r="ED246" s="65">
        <v>3441.872194</v>
      </c>
      <c r="EE246" s="65">
        <v>8987.2501609999999</v>
      </c>
      <c r="EF246" s="65">
        <v>8900.3001440000007</v>
      </c>
      <c r="EG246" s="65">
        <v>9448.6725729999998</v>
      </c>
      <c r="EH246" s="65">
        <v>8409.4999829999997</v>
      </c>
      <c r="EI246" s="65">
        <v>8987.2501609999999</v>
      </c>
      <c r="EJ246" s="65">
        <v>8997.7370339999998</v>
      </c>
      <c r="EK246" s="65">
        <v>9448.6725729999998</v>
      </c>
      <c r="EL246" s="65">
        <v>3314.5895099999998</v>
      </c>
      <c r="EM246" s="65">
        <v>8987.2501609999999</v>
      </c>
      <c r="EN246" s="65">
        <v>8997.7370339999998</v>
      </c>
      <c r="EO246" s="65">
        <v>9448.6725729999998</v>
      </c>
      <c r="EP246" s="65">
        <v>3314.5895099999998</v>
      </c>
      <c r="EQ246" s="65">
        <v>7180.2656610000004</v>
      </c>
      <c r="ER246" s="65">
        <v>8997.7370339999998</v>
      </c>
      <c r="ES246" s="65">
        <v>9448.6725729999998</v>
      </c>
      <c r="ET246" s="65">
        <v>5148.9845100000002</v>
      </c>
      <c r="EU246" s="65">
        <v>8987.2501609999999</v>
      </c>
      <c r="EV246" s="65">
        <v>8997.7370339999998</v>
      </c>
      <c r="EW246" s="65">
        <v>9448.6725729999998</v>
      </c>
      <c r="EX246" s="65">
        <v>9123.5795099999996</v>
      </c>
      <c r="EY246" s="65">
        <v>8832.5971790000003</v>
      </c>
      <c r="EZ246" s="65">
        <v>8997.7370339999998</v>
      </c>
      <c r="FA246" s="65">
        <v>9448.6725729999998</v>
      </c>
      <c r="FB246" s="65">
        <v>4555.2718169999998</v>
      </c>
      <c r="FC246" s="65">
        <v>3265.0611610000001</v>
      </c>
    </row>
    <row r="247" spans="2:159" x14ac:dyDescent="0.2">
      <c r="B247" s="65" t="s">
        <v>25</v>
      </c>
      <c r="C247" s="65" t="s">
        <v>37</v>
      </c>
      <c r="D247" s="65">
        <v>1347.2964440000001</v>
      </c>
      <c r="E247" s="65">
        <v>1342.7241710000001</v>
      </c>
      <c r="F247" s="65">
        <v>1362.5373540000001</v>
      </c>
      <c r="G247" s="65">
        <v>1367.109627</v>
      </c>
      <c r="H247" s="65">
        <v>1347.2964440000001</v>
      </c>
      <c r="I247" s="65">
        <v>1342.7241710000001</v>
      </c>
      <c r="J247" s="65">
        <v>1362.5373540000001</v>
      </c>
      <c r="K247" s="65">
        <v>1367.109627</v>
      </c>
      <c r="L247" s="65">
        <v>1347.2964440000001</v>
      </c>
      <c r="M247" s="65">
        <v>1342.7241710000001</v>
      </c>
      <c r="N247" s="65">
        <v>1362.5373540000001</v>
      </c>
      <c r="O247" s="65">
        <v>1367.109627</v>
      </c>
      <c r="P247" s="65">
        <v>1348.1804440000001</v>
      </c>
      <c r="Q247" s="65">
        <v>1342.7241710000001</v>
      </c>
      <c r="R247" s="65">
        <v>1362.5373540000001</v>
      </c>
      <c r="S247" s="65">
        <v>1368.006627</v>
      </c>
      <c r="T247" s="65">
        <v>1450.2824439999999</v>
      </c>
      <c r="U247" s="65">
        <v>1445.3606709999999</v>
      </c>
      <c r="V247" s="65">
        <v>1362.5373540000001</v>
      </c>
      <c r="W247" s="65">
        <v>1471.6101269999999</v>
      </c>
      <c r="X247" s="65">
        <v>1493.2448440000001</v>
      </c>
      <c r="Y247" s="65">
        <v>1488.177271</v>
      </c>
      <c r="Z247" s="65">
        <v>1363.4313540000001</v>
      </c>
      <c r="AA247" s="65">
        <v>1515.2043269999999</v>
      </c>
      <c r="AB247" s="65">
        <v>1614.2644439999999</v>
      </c>
      <c r="AC247" s="65">
        <v>1386.421771</v>
      </c>
      <c r="AD247" s="65">
        <v>1632.5253540000001</v>
      </c>
      <c r="AE247" s="65">
        <v>1638.0036270000001</v>
      </c>
      <c r="AF247" s="65">
        <v>1689.581244</v>
      </c>
      <c r="AG247" s="65">
        <v>1582.0918710000001</v>
      </c>
      <c r="AH247" s="65">
        <v>1708.694154</v>
      </c>
      <c r="AI247" s="65">
        <v>1714.4280269999999</v>
      </c>
      <c r="AJ247" s="65">
        <v>1701.6920439999999</v>
      </c>
      <c r="AK247" s="65">
        <v>1594.1615710000001</v>
      </c>
      <c r="AL247" s="65">
        <v>1362.5373540000001</v>
      </c>
      <c r="AM247" s="65">
        <v>1726.7169269999999</v>
      </c>
      <c r="AN247" s="65">
        <v>1701.6920439999999</v>
      </c>
      <c r="AO247" s="65">
        <v>1695.9170710000001</v>
      </c>
      <c r="AP247" s="65">
        <v>1720.9419539999999</v>
      </c>
      <c r="AQ247" s="65">
        <v>1726.7169269999999</v>
      </c>
      <c r="AR247" s="65">
        <v>1701.6920439999999</v>
      </c>
      <c r="AS247" s="65">
        <v>1695.9170710000001</v>
      </c>
      <c r="AT247" s="65">
        <v>1720.9419539999999</v>
      </c>
      <c r="AU247" s="65">
        <v>1726.7169269999999</v>
      </c>
      <c r="AV247" s="65">
        <v>1701.6920439999999</v>
      </c>
      <c r="AW247" s="65">
        <v>1578.0392710000001</v>
      </c>
      <c r="AX247" s="65">
        <v>1720.9419539999999</v>
      </c>
      <c r="AY247" s="65">
        <v>1726.7169269999999</v>
      </c>
      <c r="AZ247" s="65">
        <v>4240.5400440000003</v>
      </c>
      <c r="BA247" s="65">
        <v>4226.1490709999998</v>
      </c>
      <c r="BB247" s="65">
        <v>4288.5099540000001</v>
      </c>
      <c r="BC247" s="65">
        <v>4302.9009269999997</v>
      </c>
      <c r="BD247" s="65">
        <v>4219.3536709999998</v>
      </c>
      <c r="BE247" s="65">
        <v>2348.8643630000001</v>
      </c>
      <c r="BF247" s="65">
        <v>3930.1053539999998</v>
      </c>
      <c r="BG247" s="65">
        <v>4302.9009269999997</v>
      </c>
      <c r="BH247" s="65">
        <v>4240.5400440000003</v>
      </c>
      <c r="BI247" s="65">
        <v>4226.1490709999998</v>
      </c>
      <c r="BJ247" s="65">
        <v>1720.9419539999999</v>
      </c>
      <c r="BK247" s="65">
        <v>4302.9009269999997</v>
      </c>
      <c r="BL247" s="65">
        <v>4240.5400440000003</v>
      </c>
      <c r="BM247" s="65">
        <v>4226.1490709999998</v>
      </c>
      <c r="BN247" s="65">
        <v>4288.5099540000001</v>
      </c>
      <c r="BO247" s="65">
        <v>4302.9009269999997</v>
      </c>
      <c r="BP247" s="65">
        <v>4240.5400440000003</v>
      </c>
      <c r="BQ247" s="65">
        <v>4226.1490709999998</v>
      </c>
      <c r="BR247" s="65">
        <v>1720.9419539999999</v>
      </c>
      <c r="BS247" s="65">
        <v>3407.5099489999998</v>
      </c>
      <c r="BT247" s="65">
        <v>4240.5400440000003</v>
      </c>
      <c r="BU247" s="65">
        <v>4226.1490709999998</v>
      </c>
      <c r="BV247" s="65">
        <v>4288.5099540000001</v>
      </c>
      <c r="BW247" s="65">
        <v>4302.9009269999997</v>
      </c>
      <c r="BX247" s="65">
        <v>4240.5400440000003</v>
      </c>
      <c r="BY247" s="65">
        <v>4226.1490709999998</v>
      </c>
      <c r="BZ247" s="65">
        <v>1720.9419539999999</v>
      </c>
      <c r="CA247" s="65">
        <v>3976.191808</v>
      </c>
      <c r="CB247" s="65">
        <v>4240.5400440000003</v>
      </c>
      <c r="CC247" s="65">
        <v>3644.3376509999998</v>
      </c>
      <c r="CD247" s="65">
        <v>1720.9419539999999</v>
      </c>
      <c r="CE247" s="65">
        <v>3052.698077</v>
      </c>
      <c r="CF247" s="65">
        <v>4240.5400440000003</v>
      </c>
      <c r="CG247" s="65">
        <v>4226.1490709999998</v>
      </c>
      <c r="CH247" s="65">
        <v>2508.827213</v>
      </c>
      <c r="CI247" s="65">
        <v>4302.9009269999997</v>
      </c>
      <c r="CJ247" s="65">
        <v>4240.5400440000003</v>
      </c>
      <c r="CK247" s="65">
        <v>1695.9170710000001</v>
      </c>
      <c r="CL247" s="65">
        <v>3085.6271000000002</v>
      </c>
      <c r="CM247" s="65">
        <v>4302.9009269999997</v>
      </c>
      <c r="CN247" s="65">
        <v>4240.5400440000003</v>
      </c>
      <c r="CO247" s="65">
        <v>4226.1490709999998</v>
      </c>
      <c r="CP247" s="65">
        <v>1720.9419539999999</v>
      </c>
      <c r="CQ247" s="65">
        <v>4302.9009269999997</v>
      </c>
      <c r="CR247" s="65">
        <v>4240.5400440000003</v>
      </c>
      <c r="CS247" s="65">
        <v>3825.2850509999998</v>
      </c>
      <c r="CT247" s="65">
        <v>1720.9419539999999</v>
      </c>
      <c r="CU247" s="65">
        <v>4302.9009269999997</v>
      </c>
      <c r="CV247" s="65">
        <v>4240.5400440000003</v>
      </c>
      <c r="CW247" s="65">
        <v>4226.1490709999998</v>
      </c>
      <c r="CX247" s="65">
        <v>4136.9783520000001</v>
      </c>
      <c r="CY247" s="65">
        <v>4074.9524729999998</v>
      </c>
      <c r="CZ247" s="65">
        <v>4240.5400440000003</v>
      </c>
      <c r="DA247" s="65">
        <v>4226.1490709999998</v>
      </c>
      <c r="DB247" s="65">
        <v>1720.9419539999999</v>
      </c>
      <c r="DC247" s="65">
        <v>4302.9009269999997</v>
      </c>
      <c r="DD247" s="65">
        <v>4240.5400440000003</v>
      </c>
      <c r="DE247" s="65">
        <v>4226.1490709999998</v>
      </c>
      <c r="DF247" s="65">
        <v>4288.5099540000001</v>
      </c>
      <c r="DG247" s="65">
        <v>4085.062379</v>
      </c>
      <c r="DH247" s="65">
        <v>4240.5400440000003</v>
      </c>
      <c r="DI247" s="65">
        <v>4226.1490709999998</v>
      </c>
      <c r="DJ247" s="65">
        <v>1720.9419539999999</v>
      </c>
      <c r="DK247" s="65">
        <v>4302.9009269999997</v>
      </c>
      <c r="DL247" s="65">
        <v>4240.5400440000003</v>
      </c>
      <c r="DM247" s="65">
        <v>3815.8666870000002</v>
      </c>
      <c r="DN247" s="65">
        <v>1720.9419539999999</v>
      </c>
      <c r="DO247" s="65">
        <v>4302.9009269999997</v>
      </c>
      <c r="DP247" s="65">
        <v>4240.5400440000003</v>
      </c>
      <c r="DQ247" s="65">
        <v>4226.1490709999998</v>
      </c>
      <c r="DR247" s="65">
        <v>2012.176631</v>
      </c>
      <c r="DS247" s="65">
        <v>4302.9009269999997</v>
      </c>
      <c r="DT247" s="65">
        <v>4240.5400440000003</v>
      </c>
      <c r="DU247" s="65">
        <v>4226.1490709999998</v>
      </c>
      <c r="DV247" s="65">
        <v>1720.9419539999999</v>
      </c>
      <c r="DW247" s="65">
        <v>4302.9009269999997</v>
      </c>
      <c r="DX247" s="65">
        <v>4240.5400440000003</v>
      </c>
      <c r="DY247" s="65">
        <v>4226.1490709999998</v>
      </c>
      <c r="DZ247" s="65">
        <v>1720.9419539999999</v>
      </c>
      <c r="EA247" s="65">
        <v>3127.7831700000002</v>
      </c>
      <c r="EB247" s="65">
        <v>4240.5400440000003</v>
      </c>
      <c r="EC247" s="65">
        <v>4226.1490709999998</v>
      </c>
      <c r="ED247" s="65">
        <v>4288.5099540000001</v>
      </c>
      <c r="EE247" s="65">
        <v>3896.1718209999999</v>
      </c>
      <c r="EF247" s="65">
        <v>4240.5400440000003</v>
      </c>
      <c r="EG247" s="65">
        <v>4226.1490709999998</v>
      </c>
      <c r="EH247" s="65">
        <v>4288.5099540000001</v>
      </c>
      <c r="EI247" s="65">
        <v>4302.9009269999997</v>
      </c>
      <c r="EJ247" s="65">
        <v>1701.6920439999999</v>
      </c>
      <c r="EK247" s="65">
        <v>4226.1490709999998</v>
      </c>
      <c r="EL247" s="65">
        <v>2437.3778870000001</v>
      </c>
      <c r="EM247" s="65">
        <v>1726.7169269999999</v>
      </c>
      <c r="EN247" s="65">
        <v>4240.5400440000003</v>
      </c>
      <c r="EO247" s="65">
        <v>4226.1490709999998</v>
      </c>
      <c r="EP247" s="65">
        <v>3679.1068500000001</v>
      </c>
      <c r="EQ247" s="65">
        <v>4302.9009269999997</v>
      </c>
      <c r="ER247" s="65">
        <v>4240.5400440000003</v>
      </c>
      <c r="ES247" s="65">
        <v>4226.1490709999998</v>
      </c>
      <c r="ET247" s="65">
        <v>1720.9419539999999</v>
      </c>
      <c r="EU247" s="65">
        <v>1726.7169269999999</v>
      </c>
      <c r="EV247" s="65">
        <v>4240.5400440000003</v>
      </c>
      <c r="EW247" s="65">
        <v>4226.1490709999998</v>
      </c>
      <c r="EX247" s="65">
        <v>4288.5099540000001</v>
      </c>
      <c r="EY247" s="65">
        <v>4295.815364</v>
      </c>
      <c r="EZ247" s="65">
        <v>4240.5400440000003</v>
      </c>
      <c r="FA247" s="65">
        <v>4226.1490709999998</v>
      </c>
      <c r="FB247" s="65">
        <v>3451.9613359999998</v>
      </c>
      <c r="FC247" s="65">
        <v>4227.7427470000002</v>
      </c>
    </row>
    <row r="248" spans="2:159" x14ac:dyDescent="0.2">
      <c r="B248" s="65" t="s">
        <v>25</v>
      </c>
      <c r="C248" s="65" t="s">
        <v>38</v>
      </c>
      <c r="E248" s="65">
        <v>145.23148800000001</v>
      </c>
      <c r="G248" s="65">
        <v>142.87819999999999</v>
      </c>
      <c r="H248" s="65">
        <v>144.55912000000001</v>
      </c>
      <c r="I248" s="65">
        <v>145.23148800000001</v>
      </c>
      <c r="J248" s="65">
        <v>143.71866</v>
      </c>
      <c r="K248" s="65">
        <v>142.87819999999999</v>
      </c>
      <c r="L248" s="65">
        <v>144.55912000000001</v>
      </c>
      <c r="N248" s="65">
        <v>143.71866</v>
      </c>
      <c r="O248" s="65">
        <v>142.87819999999999</v>
      </c>
      <c r="P248" s="65">
        <v>144.55912000000001</v>
      </c>
      <c r="Q248" s="65">
        <v>145.23148800000001</v>
      </c>
      <c r="R248" s="65">
        <v>143.71866</v>
      </c>
      <c r="T248" s="65">
        <v>144.55912000000001</v>
      </c>
      <c r="U248" s="65">
        <v>5.0111999999999997</v>
      </c>
      <c r="V248" s="65">
        <v>148.67766</v>
      </c>
      <c r="W248" s="65">
        <v>147.8082</v>
      </c>
      <c r="X248" s="65">
        <v>149.54712000000001</v>
      </c>
      <c r="Y248" s="65">
        <v>150.24268799999999</v>
      </c>
      <c r="Z248" s="65">
        <v>148.67766</v>
      </c>
      <c r="AA248" s="65">
        <v>147.8082</v>
      </c>
      <c r="AB248" s="65">
        <v>149.54712000000001</v>
      </c>
      <c r="AC248" s="65">
        <v>5.0111999999999997</v>
      </c>
      <c r="AE248" s="65">
        <v>147.8082</v>
      </c>
      <c r="AF248" s="65">
        <v>149.54712000000001</v>
      </c>
      <c r="AG248" s="65">
        <v>150.24268799999999</v>
      </c>
      <c r="AH248" s="65">
        <v>143.71866</v>
      </c>
      <c r="AI248" s="65">
        <v>147.8082</v>
      </c>
      <c r="AJ248" s="65">
        <v>228.66712000000001</v>
      </c>
      <c r="AK248" s="65">
        <v>150.24268799999999</v>
      </c>
      <c r="AL248" s="65">
        <v>83.619</v>
      </c>
      <c r="AM248" s="65">
        <v>226.00819999999999</v>
      </c>
      <c r="AN248" s="65">
        <v>228.66712000000001</v>
      </c>
      <c r="AO248" s="65">
        <v>229.73068799999999</v>
      </c>
      <c r="AP248" s="65">
        <v>227.33766</v>
      </c>
      <c r="AQ248" s="65">
        <v>226.00819999999999</v>
      </c>
      <c r="AR248" s="65">
        <v>228.66712000000001</v>
      </c>
      <c r="AS248" s="65">
        <v>229.73068799999999</v>
      </c>
      <c r="AT248" s="65">
        <v>227.33766</v>
      </c>
      <c r="AU248" s="65">
        <v>226.00819999999999</v>
      </c>
      <c r="AV248" s="65">
        <v>228.66712000000001</v>
      </c>
      <c r="AW248" s="65">
        <v>229.73068799999999</v>
      </c>
      <c r="AX248" s="65">
        <v>222.37866</v>
      </c>
      <c r="AY248" s="65">
        <v>226.00819999999999</v>
      </c>
      <c r="AZ248" s="65">
        <v>228.66712000000001</v>
      </c>
      <c r="BA248" s="65">
        <v>229.73068799999999</v>
      </c>
      <c r="BB248" s="65">
        <v>222.37866</v>
      </c>
      <c r="BC248" s="65">
        <v>226.00819999999999</v>
      </c>
      <c r="BD248" s="65">
        <v>228.66712000000001</v>
      </c>
      <c r="BE248" s="65">
        <v>229.73068799999999</v>
      </c>
      <c r="BF248" s="65">
        <v>227.33766</v>
      </c>
      <c r="BG248" s="65">
        <v>226.00819999999999</v>
      </c>
      <c r="BH248" s="65">
        <v>228.66712000000001</v>
      </c>
      <c r="BI248" s="65">
        <v>145.23148800000001</v>
      </c>
      <c r="BJ248" s="65">
        <v>222.37866</v>
      </c>
      <c r="BK248" s="65">
        <v>226.00819999999999</v>
      </c>
      <c r="BL248" s="65">
        <v>228.66712000000001</v>
      </c>
      <c r="BM248" s="65">
        <v>229.73068799999999</v>
      </c>
      <c r="BN248" s="65">
        <v>83.619</v>
      </c>
      <c r="BO248" s="65">
        <v>226.00819999999999</v>
      </c>
      <c r="BP248" s="65">
        <v>228.66712000000001</v>
      </c>
      <c r="BQ248" s="65">
        <v>229.73068799999999</v>
      </c>
      <c r="BR248" s="65">
        <v>227.33766</v>
      </c>
      <c r="BS248" s="65">
        <v>226.00819999999999</v>
      </c>
      <c r="BT248" s="65">
        <v>228.66712000000001</v>
      </c>
      <c r="BU248" s="65">
        <v>229.73068799999999</v>
      </c>
      <c r="BV248" s="65">
        <v>227.33766</v>
      </c>
      <c r="BW248" s="65">
        <v>226.00819999999999</v>
      </c>
      <c r="BX248" s="65">
        <v>228.66712000000001</v>
      </c>
      <c r="BY248" s="65">
        <v>229.73068799999999</v>
      </c>
      <c r="BZ248" s="65">
        <v>227.33766</v>
      </c>
      <c r="CA248" s="65">
        <v>226.00819999999999</v>
      </c>
      <c r="CB248" s="65">
        <v>228.66712000000001</v>
      </c>
      <c r="CD248" s="65">
        <v>83.619</v>
      </c>
      <c r="CE248" s="65">
        <v>226.00819999999999</v>
      </c>
      <c r="CF248" s="65">
        <v>228.66712000000001</v>
      </c>
      <c r="CG248" s="65">
        <v>229.73068799999999</v>
      </c>
      <c r="CH248" s="65">
        <v>83.619</v>
      </c>
      <c r="CI248" s="65">
        <v>226.00819999999999</v>
      </c>
      <c r="CJ248" s="65">
        <v>228.66712000000001</v>
      </c>
      <c r="CK248" s="65">
        <v>229.73068799999999</v>
      </c>
      <c r="CL248" s="65">
        <v>227.33766</v>
      </c>
      <c r="CM248" s="65">
        <v>226.00819999999999</v>
      </c>
      <c r="CN248" s="65">
        <v>228.66712000000001</v>
      </c>
      <c r="CO248" s="65">
        <v>229.73068799999999</v>
      </c>
      <c r="CP248" s="65">
        <v>227.33766</v>
      </c>
      <c r="CQ248" s="65">
        <v>226.00819999999999</v>
      </c>
      <c r="CR248" s="65">
        <v>228.66712000000001</v>
      </c>
      <c r="CS248" s="65">
        <v>229.73068799999999</v>
      </c>
      <c r="CT248" s="65">
        <v>227.33766</v>
      </c>
      <c r="CU248" s="65">
        <v>226.00819999999999</v>
      </c>
      <c r="CV248" s="65">
        <v>228.66712000000001</v>
      </c>
      <c r="CW248" s="65">
        <v>229.73068799999999</v>
      </c>
      <c r="CX248" s="65">
        <v>227.33766</v>
      </c>
      <c r="CY248" s="65">
        <v>226.00819999999999</v>
      </c>
      <c r="CZ248" s="65">
        <v>228.66712000000001</v>
      </c>
      <c r="DA248" s="65">
        <v>229.73068799999999</v>
      </c>
      <c r="DB248" s="65">
        <v>227.33766</v>
      </c>
      <c r="DC248" s="65">
        <v>226.00819999999999</v>
      </c>
      <c r="DD248" s="65">
        <v>228.66712000000001</v>
      </c>
      <c r="DE248" s="65">
        <v>229.73068799999999</v>
      </c>
      <c r="DF248" s="65">
        <v>227.33766</v>
      </c>
      <c r="DG248" s="65">
        <v>226.00819999999999</v>
      </c>
      <c r="DH248" s="65">
        <v>228.66712000000001</v>
      </c>
      <c r="DI248" s="65">
        <v>229.73068799999999</v>
      </c>
      <c r="DJ248" s="65">
        <v>227.33766</v>
      </c>
      <c r="DK248" s="65">
        <v>226.00819999999999</v>
      </c>
      <c r="DL248" s="65">
        <v>228.66712000000001</v>
      </c>
      <c r="DM248" s="65">
        <v>229.73068799999999</v>
      </c>
      <c r="DN248" s="65">
        <v>227.33766</v>
      </c>
      <c r="DO248" s="65">
        <v>226.00819999999999</v>
      </c>
      <c r="DP248" s="65">
        <v>228.66712000000001</v>
      </c>
      <c r="DQ248" s="65">
        <v>229.73068799999999</v>
      </c>
      <c r="DR248" s="65">
        <v>83.619</v>
      </c>
      <c r="DS248" s="65">
        <v>226.00819999999999</v>
      </c>
      <c r="DT248" s="65">
        <v>228.66712000000001</v>
      </c>
      <c r="DU248" s="65">
        <v>229.73068799999999</v>
      </c>
      <c r="DV248" s="65">
        <v>227.33766</v>
      </c>
      <c r="DW248" s="65">
        <v>226.00819999999999</v>
      </c>
      <c r="DX248" s="65">
        <v>228.66712000000001</v>
      </c>
      <c r="DY248" s="65">
        <v>229.73068799999999</v>
      </c>
      <c r="DZ248" s="65">
        <v>227.33766</v>
      </c>
      <c r="EA248" s="65">
        <v>226.00819999999999</v>
      </c>
      <c r="EB248" s="65">
        <v>228.66712000000001</v>
      </c>
      <c r="EC248" s="65">
        <v>229.73068799999999</v>
      </c>
      <c r="ED248" s="65">
        <v>227.33766</v>
      </c>
      <c r="EE248" s="65">
        <v>226.00819999999999</v>
      </c>
      <c r="EF248" s="65">
        <v>228.66712000000001</v>
      </c>
      <c r="EG248" s="65">
        <v>229.73068799999999</v>
      </c>
      <c r="EH248" s="65">
        <v>227.33766</v>
      </c>
      <c r="EI248" s="65">
        <v>226.00819999999999</v>
      </c>
      <c r="EJ248" s="65">
        <v>228.66712000000001</v>
      </c>
      <c r="EK248" s="65">
        <v>229.73068799999999</v>
      </c>
      <c r="EL248" s="65">
        <v>227.33766</v>
      </c>
      <c r="EM248" s="65">
        <v>226.00819999999999</v>
      </c>
      <c r="EN248" s="65">
        <v>228.66712000000001</v>
      </c>
      <c r="EO248" s="65">
        <v>229.73068799999999</v>
      </c>
      <c r="EP248" s="65">
        <v>227.33766</v>
      </c>
      <c r="EQ248" s="65">
        <v>203.9564536</v>
      </c>
      <c r="ER248" s="65">
        <v>228.66712000000001</v>
      </c>
      <c r="ES248" s="65">
        <v>229.73068799999999</v>
      </c>
      <c r="ET248" s="65">
        <v>227.33766</v>
      </c>
      <c r="EU248" s="65">
        <v>226.00819999999999</v>
      </c>
      <c r="EV248" s="65">
        <v>228.66712000000001</v>
      </c>
      <c r="EW248" s="65">
        <v>229.73068799999999</v>
      </c>
      <c r="EX248" s="65">
        <v>227.33766</v>
      </c>
      <c r="EY248" s="65">
        <v>226.00819999999999</v>
      </c>
      <c r="EZ248" s="65">
        <v>228.66712000000001</v>
      </c>
      <c r="FA248" s="65">
        <v>229.73068799999999</v>
      </c>
      <c r="FB248" s="65">
        <v>227.33766</v>
      </c>
      <c r="FC248" s="65">
        <v>226.00819999999999</v>
      </c>
    </row>
    <row r="249" spans="2:159" x14ac:dyDescent="0.2">
      <c r="B249" s="65" t="s">
        <v>25</v>
      </c>
      <c r="C249" s="65" t="s">
        <v>39</v>
      </c>
      <c r="D249" s="65">
        <v>55.99690957</v>
      </c>
      <c r="E249" s="65">
        <v>70.470818109999996</v>
      </c>
      <c r="F249" s="65">
        <v>38.104794169999998</v>
      </c>
      <c r="G249" s="65">
        <v>42.587837630000003</v>
      </c>
      <c r="H249" s="65">
        <v>55.99690957</v>
      </c>
      <c r="I249" s="65">
        <v>70.470818109999996</v>
      </c>
      <c r="J249" s="65">
        <v>38.104794169999998</v>
      </c>
      <c r="K249" s="65">
        <v>42.587837630000003</v>
      </c>
      <c r="L249" s="65">
        <v>55.99690957</v>
      </c>
      <c r="M249" s="65">
        <v>70.470818109999996</v>
      </c>
      <c r="N249" s="65">
        <v>38.104794169999998</v>
      </c>
      <c r="O249" s="65">
        <v>42.587837630000003</v>
      </c>
      <c r="P249" s="65">
        <v>55.99690957</v>
      </c>
      <c r="Q249" s="65">
        <v>70.470818109999996</v>
      </c>
      <c r="R249" s="65">
        <v>38.104794169999998</v>
      </c>
      <c r="S249" s="65">
        <v>42.587837630000003</v>
      </c>
      <c r="T249" s="65">
        <v>55.99690957</v>
      </c>
      <c r="U249" s="65">
        <v>70.470818109999996</v>
      </c>
      <c r="W249" s="65">
        <v>42.587837630000003</v>
      </c>
      <c r="X249" s="65">
        <v>55.99690957</v>
      </c>
      <c r="Y249" s="65">
        <v>70.470818109999996</v>
      </c>
      <c r="AA249" s="65">
        <v>42.587837630000003</v>
      </c>
      <c r="AB249" s="65">
        <v>55.99690957</v>
      </c>
      <c r="AD249" s="65">
        <v>38.104794169999998</v>
      </c>
      <c r="AE249" s="65">
        <v>42.587837630000003</v>
      </c>
      <c r="AI249" s="65">
        <v>42.587837630000003</v>
      </c>
      <c r="AL249" s="65">
        <v>38.104794169999998</v>
      </c>
      <c r="AN249" s="65">
        <v>55.99690957</v>
      </c>
      <c r="AP249" s="65">
        <v>38.104794169999998</v>
      </c>
      <c r="AQ249" s="65">
        <v>42.587837630000003</v>
      </c>
      <c r="AR249" s="65">
        <v>55.99690957</v>
      </c>
      <c r="AT249" s="65">
        <v>38.104794169999998</v>
      </c>
      <c r="AU249" s="65">
        <v>42.587837630000003</v>
      </c>
      <c r="AV249" s="65">
        <v>55.99690957</v>
      </c>
      <c r="AX249" s="65">
        <v>38.104794169999998</v>
      </c>
      <c r="AY249" s="65">
        <v>42.587837630000003</v>
      </c>
      <c r="AZ249" s="65">
        <v>55.99690957</v>
      </c>
      <c r="BA249" s="65">
        <v>70.470818109999996</v>
      </c>
      <c r="BB249" s="65">
        <v>38.104794169999998</v>
      </c>
      <c r="BC249" s="65">
        <v>42.587837630000003</v>
      </c>
      <c r="BD249" s="65">
        <v>55.99690957</v>
      </c>
      <c r="BE249" s="65">
        <v>70.470818109999996</v>
      </c>
      <c r="BF249" s="65">
        <v>38.104794169999998</v>
      </c>
      <c r="BG249" s="65">
        <v>42.587837630000003</v>
      </c>
      <c r="BH249" s="65">
        <v>55.99690957</v>
      </c>
      <c r="BI249" s="65">
        <v>70.470818109999996</v>
      </c>
      <c r="BJ249" s="65">
        <v>38.104794169999998</v>
      </c>
      <c r="BK249" s="65">
        <v>42.587837630000003</v>
      </c>
      <c r="BL249" s="65">
        <v>55.99690957</v>
      </c>
      <c r="BN249" s="65">
        <v>38.104794169999998</v>
      </c>
      <c r="BO249" s="65">
        <v>42.587837630000003</v>
      </c>
      <c r="BP249" s="65">
        <v>55.99690957</v>
      </c>
      <c r="BQ249" s="65">
        <v>70.470818109999996</v>
      </c>
      <c r="BR249" s="65">
        <v>38.104794169999998</v>
      </c>
      <c r="BS249" s="65">
        <v>42.587837630000003</v>
      </c>
      <c r="BT249" s="65">
        <v>55.99690957</v>
      </c>
      <c r="BV249" s="65">
        <v>38.104794169999998</v>
      </c>
      <c r="BW249" s="65">
        <v>42.587837630000003</v>
      </c>
      <c r="BX249" s="65">
        <v>55.99690957</v>
      </c>
      <c r="BY249" s="65">
        <v>70.470818109999996</v>
      </c>
      <c r="BZ249" s="65">
        <v>38.104794169999998</v>
      </c>
      <c r="CA249" s="65">
        <v>42.587837630000003</v>
      </c>
      <c r="CB249" s="65">
        <v>55.99690957</v>
      </c>
      <c r="CC249" s="65">
        <v>70.470818109999996</v>
      </c>
      <c r="CD249" s="65">
        <v>38.104794169999998</v>
      </c>
      <c r="CE249" s="65">
        <v>42.587837630000003</v>
      </c>
      <c r="CF249" s="65">
        <v>55.99690957</v>
      </c>
      <c r="CG249" s="65">
        <v>70.470818109999996</v>
      </c>
      <c r="CH249" s="65">
        <v>38.104794169999998</v>
      </c>
      <c r="CI249" s="65">
        <v>42.587837630000003</v>
      </c>
      <c r="CJ249" s="65">
        <v>55.99690957</v>
      </c>
      <c r="CK249" s="65">
        <v>70.470818109999996</v>
      </c>
      <c r="CL249" s="65">
        <v>38.104794169999998</v>
      </c>
      <c r="CM249" s="65">
        <v>42.587837630000003</v>
      </c>
      <c r="CN249" s="65">
        <v>55.99690957</v>
      </c>
      <c r="CO249" s="65">
        <v>70.470818109999996</v>
      </c>
      <c r="CP249" s="65">
        <v>38.104794169999998</v>
      </c>
      <c r="CQ249" s="65">
        <v>42.587837630000003</v>
      </c>
      <c r="CR249" s="65">
        <v>55.99690957</v>
      </c>
      <c r="CS249" s="65">
        <v>70.470818109999996</v>
      </c>
      <c r="CU249" s="65">
        <v>42.587837630000003</v>
      </c>
      <c r="CV249" s="65">
        <v>55.99690957</v>
      </c>
      <c r="CW249" s="65">
        <v>70.470818109999996</v>
      </c>
      <c r="CX249" s="65">
        <v>38.104794169999998</v>
      </c>
      <c r="CY249" s="65">
        <v>42.587837630000003</v>
      </c>
      <c r="CZ249" s="65">
        <v>55.99690957</v>
      </c>
      <c r="DA249" s="65">
        <v>70.470818109999996</v>
      </c>
      <c r="DB249" s="65">
        <v>38.104794169999998</v>
      </c>
      <c r="DC249" s="65">
        <v>42.587837630000003</v>
      </c>
      <c r="DD249" s="65">
        <v>55.99690957</v>
      </c>
      <c r="DE249" s="65">
        <v>70.470818109999996</v>
      </c>
      <c r="DG249" s="65">
        <v>42.587837630000003</v>
      </c>
      <c r="DH249" s="65">
        <v>55.99690957</v>
      </c>
      <c r="DI249" s="65">
        <v>70.470818109999996</v>
      </c>
      <c r="DJ249" s="65">
        <v>38.104794169999998</v>
      </c>
      <c r="DK249" s="65">
        <v>42.587837630000003</v>
      </c>
      <c r="DL249" s="65">
        <v>55.99690957</v>
      </c>
      <c r="DM249" s="65">
        <v>70.470818109999996</v>
      </c>
      <c r="DN249" s="65">
        <v>38.104794169999998</v>
      </c>
      <c r="DO249" s="65">
        <v>42.587837630000003</v>
      </c>
      <c r="DP249" s="65">
        <v>55.99690957</v>
      </c>
      <c r="DQ249" s="65">
        <v>70.470818109999996</v>
      </c>
      <c r="DR249" s="65">
        <v>38.104794169999998</v>
      </c>
      <c r="DS249" s="65">
        <v>42.587837630000003</v>
      </c>
      <c r="DT249" s="65">
        <v>55.99690957</v>
      </c>
      <c r="DU249" s="65">
        <v>70.470818109999996</v>
      </c>
      <c r="DV249" s="65">
        <v>38.104794169999998</v>
      </c>
      <c r="DX249" s="65">
        <v>55.99690957</v>
      </c>
      <c r="DY249" s="65">
        <v>70.470818109999996</v>
      </c>
      <c r="DZ249" s="65">
        <v>38.104794169999998</v>
      </c>
      <c r="EA249" s="65">
        <v>42.587837630000003</v>
      </c>
      <c r="EB249" s="65">
        <v>55.99690957</v>
      </c>
      <c r="EC249" s="65">
        <v>70.470818109999996</v>
      </c>
      <c r="ED249" s="65">
        <v>38.104794169999998</v>
      </c>
      <c r="EF249" s="65">
        <v>55.99690957</v>
      </c>
      <c r="EG249" s="65">
        <v>70.470818109999996</v>
      </c>
      <c r="EH249" s="65">
        <v>38.104794169999998</v>
      </c>
      <c r="EI249" s="65">
        <v>42.587837630000003</v>
      </c>
      <c r="EJ249" s="65">
        <v>55.99690957</v>
      </c>
      <c r="EK249" s="65">
        <v>70.470818109999996</v>
      </c>
      <c r="EL249" s="65">
        <v>38.104794169999998</v>
      </c>
      <c r="EM249" s="65">
        <v>42.587837630000003</v>
      </c>
      <c r="EN249" s="65">
        <v>55.99690957</v>
      </c>
      <c r="EO249" s="65">
        <v>70.470818109999996</v>
      </c>
      <c r="EP249" s="65">
        <v>38.104794169999998</v>
      </c>
      <c r="EQ249" s="65">
        <v>42.587837630000003</v>
      </c>
      <c r="ER249" s="65">
        <v>55.99690957</v>
      </c>
      <c r="ES249" s="65">
        <v>70.470818109999996</v>
      </c>
      <c r="ET249" s="65">
        <v>38.104794169999998</v>
      </c>
      <c r="EU249" s="65">
        <v>42.587837630000003</v>
      </c>
      <c r="EV249" s="65">
        <v>55.99690957</v>
      </c>
      <c r="EW249" s="65">
        <v>70.470818109999996</v>
      </c>
      <c r="EX249" s="65">
        <v>38.104794169999998</v>
      </c>
      <c r="EY249" s="65">
        <v>42.587837630000003</v>
      </c>
      <c r="EZ249" s="65">
        <v>55.99690957</v>
      </c>
      <c r="FA249" s="65">
        <v>70.470818109999996</v>
      </c>
      <c r="FB249" s="65">
        <v>38.104794169999998</v>
      </c>
      <c r="FC249" s="65">
        <v>42.587837630000003</v>
      </c>
    </row>
    <row r="250" spans="2:159" x14ac:dyDescent="0.2">
      <c r="B250" s="65" t="s">
        <v>25</v>
      </c>
      <c r="C250" s="65" t="s">
        <v>40</v>
      </c>
    </row>
    <row r="251" spans="2:159" x14ac:dyDescent="0.2">
      <c r="B251" s="65" t="s">
        <v>25</v>
      </c>
      <c r="C251" s="65" t="s">
        <v>41</v>
      </c>
      <c r="E251" s="65">
        <v>16.65456</v>
      </c>
      <c r="F251" s="65">
        <v>18.001619999999999</v>
      </c>
      <c r="I251" s="65">
        <v>16.65456</v>
      </c>
      <c r="J251" s="65">
        <v>18.001619999999999</v>
      </c>
      <c r="K251" s="65">
        <v>19.06915721</v>
      </c>
      <c r="M251" s="65">
        <v>16.65456</v>
      </c>
      <c r="N251" s="65">
        <v>18.001619999999999</v>
      </c>
      <c r="O251" s="65">
        <v>21.430499999999999</v>
      </c>
      <c r="Q251" s="65">
        <v>16.65456</v>
      </c>
      <c r="R251" s="65">
        <v>18.001619999999999</v>
      </c>
      <c r="S251" s="65">
        <v>21.430499999999999</v>
      </c>
      <c r="T251" s="65">
        <v>99.862340000000003</v>
      </c>
      <c r="U251" s="65">
        <v>17.660959999999999</v>
      </c>
      <c r="V251" s="65">
        <v>19.08942</v>
      </c>
      <c r="W251" s="65">
        <v>22.7255</v>
      </c>
      <c r="X251" s="65">
        <v>232.13033999999999</v>
      </c>
      <c r="Y251" s="65">
        <v>24.398399999999999</v>
      </c>
      <c r="Z251" s="65">
        <v>26.3718</v>
      </c>
      <c r="AA251" s="65">
        <v>31.395</v>
      </c>
      <c r="AB251" s="65">
        <v>137.95859999999999</v>
      </c>
      <c r="AC251" s="65">
        <v>24.398399999999999</v>
      </c>
      <c r="AD251" s="65">
        <v>26.3718</v>
      </c>
      <c r="AE251" s="65">
        <v>31.395</v>
      </c>
      <c r="AG251" s="65">
        <v>41.052959999999999</v>
      </c>
      <c r="AH251" s="65">
        <v>44.373420000000003</v>
      </c>
      <c r="AI251" s="65">
        <v>31.395</v>
      </c>
      <c r="AJ251" s="65">
        <v>353.24784</v>
      </c>
      <c r="AK251" s="65">
        <v>62.47296</v>
      </c>
      <c r="AL251" s="65">
        <v>49.524299999999997</v>
      </c>
      <c r="AM251" s="65">
        <v>58.957500000000003</v>
      </c>
      <c r="AN251" s="65">
        <v>259.0761</v>
      </c>
      <c r="AO251" s="65">
        <v>62.47296</v>
      </c>
      <c r="AP251" s="65">
        <v>67.525919999999999</v>
      </c>
      <c r="AQ251" s="65">
        <v>80.388000000000005</v>
      </c>
      <c r="AR251" s="65">
        <v>259.0761</v>
      </c>
      <c r="AS251" s="65">
        <v>62.47296</v>
      </c>
      <c r="AT251" s="65">
        <v>67.525919999999999</v>
      </c>
      <c r="AU251" s="65">
        <v>80.388000000000005</v>
      </c>
      <c r="AV251" s="65">
        <v>353.24784</v>
      </c>
      <c r="AW251" s="65">
        <v>62.47296</v>
      </c>
      <c r="AX251" s="65">
        <v>67.525919999999999</v>
      </c>
      <c r="AY251" s="65">
        <v>80.388000000000005</v>
      </c>
      <c r="AZ251" s="65">
        <v>353.24784</v>
      </c>
      <c r="BA251" s="65">
        <v>62.47296</v>
      </c>
      <c r="BB251" s="65">
        <v>49.524299999999997</v>
      </c>
      <c r="BC251" s="65">
        <v>80.388000000000005</v>
      </c>
      <c r="BD251" s="65">
        <v>353.24784</v>
      </c>
      <c r="BE251" s="65">
        <v>62.47296</v>
      </c>
      <c r="BF251" s="65">
        <v>67.525919999999999</v>
      </c>
      <c r="BG251" s="65">
        <v>80.388000000000005</v>
      </c>
      <c r="BH251" s="65">
        <v>353.24784</v>
      </c>
      <c r="BI251" s="65">
        <v>45.818399999999997</v>
      </c>
      <c r="BJ251" s="65">
        <v>49.524299999999997</v>
      </c>
      <c r="BK251" s="65">
        <v>80.388000000000005</v>
      </c>
      <c r="BL251" s="65">
        <v>353.24784</v>
      </c>
      <c r="BM251" s="65">
        <v>62.47296</v>
      </c>
      <c r="BN251" s="65">
        <v>67.525919999999999</v>
      </c>
      <c r="BO251" s="65">
        <v>80.388000000000005</v>
      </c>
      <c r="BP251" s="65">
        <v>353.24784</v>
      </c>
      <c r="BQ251" s="65">
        <v>62.47296</v>
      </c>
      <c r="BR251" s="65">
        <v>67.525919999999999</v>
      </c>
      <c r="BS251" s="65">
        <v>80.388000000000005</v>
      </c>
      <c r="BT251" s="65">
        <v>353.24784</v>
      </c>
      <c r="BU251" s="65">
        <v>62.47296</v>
      </c>
      <c r="BV251" s="65">
        <v>67.525919999999999</v>
      </c>
      <c r="BW251" s="65">
        <v>80.388000000000005</v>
      </c>
      <c r="BX251" s="65">
        <v>353.24784</v>
      </c>
      <c r="BY251" s="65">
        <v>62.47296</v>
      </c>
      <c r="BZ251" s="65">
        <v>49.524299999999997</v>
      </c>
      <c r="CA251" s="65">
        <v>80.388000000000005</v>
      </c>
      <c r="CB251" s="65">
        <v>353.24784</v>
      </c>
      <c r="CC251" s="65">
        <v>62.47296</v>
      </c>
      <c r="CD251" s="65">
        <v>67.525919999999999</v>
      </c>
      <c r="CE251" s="65">
        <v>80.388000000000005</v>
      </c>
      <c r="CF251" s="65">
        <v>353.24784</v>
      </c>
      <c r="CG251" s="65">
        <v>45.818399999999997</v>
      </c>
      <c r="CH251" s="65">
        <v>67.525919999999999</v>
      </c>
      <c r="CI251" s="65">
        <v>80.388000000000005</v>
      </c>
      <c r="CJ251" s="65">
        <v>353.24784</v>
      </c>
      <c r="CK251" s="65">
        <v>62.47296</v>
      </c>
      <c r="CL251" s="65">
        <v>67.525919999999999</v>
      </c>
      <c r="CM251" s="65">
        <v>80.388000000000005</v>
      </c>
      <c r="CN251" s="65">
        <v>353.24784</v>
      </c>
      <c r="CO251" s="65">
        <v>62.47296</v>
      </c>
      <c r="CP251" s="65">
        <v>67.525919999999999</v>
      </c>
      <c r="CQ251" s="65">
        <v>80.388000000000005</v>
      </c>
      <c r="CR251" s="65">
        <v>353.24784</v>
      </c>
      <c r="CS251" s="65">
        <v>62.47296</v>
      </c>
      <c r="CT251" s="65">
        <v>67.525919999999999</v>
      </c>
      <c r="CU251" s="65">
        <v>80.388000000000005</v>
      </c>
      <c r="CV251" s="65">
        <v>353.24784</v>
      </c>
      <c r="CW251" s="65">
        <v>62.47296</v>
      </c>
      <c r="CX251" s="65">
        <v>67.525919999999999</v>
      </c>
      <c r="CY251" s="65">
        <v>80.388000000000005</v>
      </c>
      <c r="CZ251" s="65">
        <v>353.24784</v>
      </c>
      <c r="DA251" s="65">
        <v>62.47296</v>
      </c>
      <c r="DB251" s="65">
        <v>67.525919999999999</v>
      </c>
      <c r="DC251" s="65">
        <v>80.388000000000005</v>
      </c>
      <c r="DD251" s="65">
        <v>353.24784</v>
      </c>
      <c r="DE251" s="65">
        <v>62.47296</v>
      </c>
      <c r="DF251" s="65">
        <v>67.525919999999999</v>
      </c>
      <c r="DG251" s="65">
        <v>80.388000000000005</v>
      </c>
      <c r="DH251" s="65">
        <v>353.24784</v>
      </c>
      <c r="DI251" s="65">
        <v>62.47296</v>
      </c>
      <c r="DJ251" s="65">
        <v>67.525919999999999</v>
      </c>
      <c r="DK251" s="65">
        <v>80.388000000000005</v>
      </c>
      <c r="DL251" s="65">
        <v>353.24784</v>
      </c>
      <c r="DM251" s="65">
        <v>62.47296</v>
      </c>
      <c r="DN251" s="65">
        <v>67.525919999999999</v>
      </c>
      <c r="DO251" s="65">
        <v>80.388000000000005</v>
      </c>
      <c r="DP251" s="65">
        <v>353.24784</v>
      </c>
      <c r="DQ251" s="65">
        <v>62.47296</v>
      </c>
      <c r="DR251" s="65">
        <v>67.525919999999999</v>
      </c>
      <c r="DS251" s="65">
        <v>80.388000000000005</v>
      </c>
      <c r="DT251" s="65">
        <v>353.24784</v>
      </c>
      <c r="DU251" s="65">
        <v>62.47296</v>
      </c>
      <c r="DV251" s="65">
        <v>67.525919999999999</v>
      </c>
      <c r="DW251" s="65">
        <v>80.388000000000005</v>
      </c>
      <c r="DX251" s="65">
        <v>353.24784</v>
      </c>
      <c r="DY251" s="65">
        <v>62.47296</v>
      </c>
      <c r="DZ251" s="65">
        <v>67.525919999999999</v>
      </c>
      <c r="EA251" s="65">
        <v>80.388000000000005</v>
      </c>
      <c r="EB251" s="65">
        <v>353.24784</v>
      </c>
      <c r="EC251" s="65">
        <v>62.47296</v>
      </c>
      <c r="ED251" s="65">
        <v>67.525919999999999</v>
      </c>
      <c r="EE251" s="65">
        <v>80.388000000000005</v>
      </c>
      <c r="EF251" s="65">
        <v>353.24784</v>
      </c>
      <c r="EG251" s="65">
        <v>62.47296</v>
      </c>
      <c r="EH251" s="65">
        <v>67.525919999999999</v>
      </c>
      <c r="EI251" s="65">
        <v>80.388000000000005</v>
      </c>
      <c r="EJ251" s="65">
        <v>353.24784</v>
      </c>
      <c r="EK251" s="65">
        <v>62.47296</v>
      </c>
      <c r="EL251" s="65">
        <v>49.524299999999997</v>
      </c>
      <c r="EM251" s="65">
        <v>80.388000000000005</v>
      </c>
      <c r="EN251" s="65">
        <v>259.0761</v>
      </c>
      <c r="EO251" s="65">
        <v>62.47296</v>
      </c>
      <c r="EP251" s="65">
        <v>49.524299999999997</v>
      </c>
      <c r="EQ251" s="65">
        <v>80.388000000000005</v>
      </c>
      <c r="ER251" s="65">
        <v>353.24784</v>
      </c>
      <c r="ES251" s="65">
        <v>62.47296</v>
      </c>
      <c r="ET251" s="65">
        <v>67.525919999999999</v>
      </c>
      <c r="EU251" s="65">
        <v>80.388000000000005</v>
      </c>
      <c r="EV251" s="65">
        <v>259.0761</v>
      </c>
      <c r="EW251" s="65">
        <v>62.47296</v>
      </c>
      <c r="EX251" s="65">
        <v>49.524299999999997</v>
      </c>
      <c r="EY251" s="65">
        <v>58.957500000000003</v>
      </c>
      <c r="EZ251" s="65">
        <v>259.0761</v>
      </c>
      <c r="FA251" s="65">
        <v>62.47296</v>
      </c>
      <c r="FB251" s="65">
        <v>67.525919999999999</v>
      </c>
    </row>
    <row r="252" spans="2:159" x14ac:dyDescent="0.2">
      <c r="B252" s="65" t="s">
        <v>25</v>
      </c>
      <c r="C252" s="65" t="s">
        <v>42</v>
      </c>
    </row>
    <row r="253" spans="2:159" x14ac:dyDescent="0.2">
      <c r="B253" s="65" t="s">
        <v>25</v>
      </c>
      <c r="C253" s="65" t="s">
        <v>43</v>
      </c>
      <c r="AI253" s="65">
        <v>1.3137820389999999</v>
      </c>
      <c r="AJ253" s="65">
        <v>1.706231469</v>
      </c>
      <c r="AM253" s="65">
        <v>1.5946</v>
      </c>
      <c r="AN253" s="65">
        <v>0.69588213519999997</v>
      </c>
      <c r="AQ253" s="65">
        <v>1.5946</v>
      </c>
      <c r="AR253" s="65">
        <v>1.706231469</v>
      </c>
      <c r="AT253" s="65">
        <v>0.27539999999999998</v>
      </c>
      <c r="AU253" s="65">
        <v>1.5946</v>
      </c>
      <c r="AV253" s="65">
        <v>1.706231469</v>
      </c>
      <c r="AW253" s="65">
        <v>0.74119999999999997</v>
      </c>
      <c r="AX253" s="65">
        <v>0.27539999999999998</v>
      </c>
      <c r="AY253" s="65">
        <v>1.5946</v>
      </c>
      <c r="AZ253" s="65">
        <v>1.010349334</v>
      </c>
      <c r="BA253" s="65">
        <v>0.61789990419999996</v>
      </c>
      <c r="BB253" s="65">
        <v>0.27539999999999998</v>
      </c>
      <c r="BC253" s="65">
        <v>1.5946</v>
      </c>
      <c r="BD253" s="65">
        <v>1.706231469</v>
      </c>
      <c r="BE253" s="65">
        <v>0.74119999999999997</v>
      </c>
      <c r="BF253" s="65">
        <v>0.27539999999999998</v>
      </c>
      <c r="BG253" s="65">
        <v>1.5946</v>
      </c>
      <c r="BH253" s="65">
        <v>3.0464000000000002</v>
      </c>
      <c r="BJ253" s="65">
        <v>0.27539999999999998</v>
      </c>
      <c r="BK253" s="65">
        <v>1.5946</v>
      </c>
      <c r="BL253" s="65">
        <v>3.0464000000000002</v>
      </c>
      <c r="BM253" s="65">
        <v>0.74119999999999997</v>
      </c>
      <c r="BN253" s="65">
        <v>0.27539999999999998</v>
      </c>
      <c r="BO253" s="65">
        <v>1.04881142</v>
      </c>
      <c r="BP253" s="65">
        <v>3.0464000000000002</v>
      </c>
      <c r="BQ253" s="65">
        <v>0.74119999999999997</v>
      </c>
      <c r="BR253" s="65">
        <v>0.27539999999999998</v>
      </c>
      <c r="BS253" s="65">
        <v>1.5946</v>
      </c>
      <c r="BT253" s="65">
        <v>3.0464000000000002</v>
      </c>
      <c r="BU253" s="65">
        <v>0.74119999999999997</v>
      </c>
      <c r="BV253" s="65">
        <v>0.27539999999999998</v>
      </c>
      <c r="BX253" s="65">
        <v>3.0464000000000002</v>
      </c>
      <c r="BY253" s="65">
        <v>0.74119999999999997</v>
      </c>
      <c r="BZ253" s="65">
        <v>0.27539999999999998</v>
      </c>
      <c r="CA253" s="65">
        <v>0.99141796069999999</v>
      </c>
      <c r="CB253" s="65">
        <v>3.0464000000000002</v>
      </c>
      <c r="CD253" s="65">
        <v>0.27539999999999998</v>
      </c>
      <c r="CE253" s="65">
        <v>1.1904819440000001</v>
      </c>
      <c r="CF253" s="65">
        <v>3.0464000000000002</v>
      </c>
      <c r="CG253" s="65">
        <v>0.74119999999999997</v>
      </c>
      <c r="CI253" s="65">
        <v>1.5946</v>
      </c>
      <c r="CJ253" s="65">
        <v>3.0464000000000002</v>
      </c>
      <c r="CL253" s="65">
        <v>0.27539999999999998</v>
      </c>
      <c r="CN253" s="65">
        <v>3.0464000000000002</v>
      </c>
      <c r="CO253" s="65">
        <v>0.74119999999999997</v>
      </c>
      <c r="CP253" s="65">
        <v>0.27539999999999998</v>
      </c>
      <c r="CQ253" s="65">
        <v>1.5946</v>
      </c>
      <c r="CR253" s="65">
        <v>3.0464000000000002</v>
      </c>
      <c r="CS253" s="65">
        <v>0.14061246429999999</v>
      </c>
      <c r="CT253" s="65">
        <v>0.27539999999999998</v>
      </c>
      <c r="CU253" s="65">
        <v>1.5946</v>
      </c>
      <c r="CV253" s="65">
        <v>3.0464000000000002</v>
      </c>
      <c r="CW253" s="65">
        <v>0.74119999999999997</v>
      </c>
      <c r="CX253" s="65">
        <v>0.27539999999999998</v>
      </c>
      <c r="CZ253" s="65">
        <v>3.046400014</v>
      </c>
      <c r="DA253" s="65">
        <v>0.74119999999999997</v>
      </c>
      <c r="DB253" s="65">
        <v>0.27539999999999998</v>
      </c>
      <c r="DC253" s="65">
        <v>1.5946</v>
      </c>
      <c r="DD253" s="65">
        <v>3.0464000000000002</v>
      </c>
      <c r="DE253" s="65">
        <v>0.74119999999999997</v>
      </c>
      <c r="DF253" s="65">
        <v>0.27539999999999998</v>
      </c>
      <c r="DG253" s="65">
        <v>1.5946</v>
      </c>
      <c r="DI253" s="65">
        <v>0.74119999999999997</v>
      </c>
      <c r="DK253" s="65">
        <v>1.5946</v>
      </c>
      <c r="DM253" s="65">
        <v>0.74119999999999997</v>
      </c>
      <c r="DN253" s="65">
        <v>0.14061246429999999</v>
      </c>
      <c r="DO253" s="65">
        <v>1.5946</v>
      </c>
      <c r="DP253" s="65">
        <v>3.0464000000000002</v>
      </c>
      <c r="DQ253" s="65">
        <v>0.74119999999999997</v>
      </c>
      <c r="DR253" s="65">
        <v>0.27539999999999998</v>
      </c>
      <c r="DS253" s="65">
        <v>1.5946</v>
      </c>
      <c r="DU253" s="65">
        <v>0.74119999999999997</v>
      </c>
      <c r="DV253" s="65">
        <v>0.27539999999999998</v>
      </c>
      <c r="DW253" s="65">
        <v>1.5946</v>
      </c>
      <c r="DY253" s="65">
        <v>0.74119999999999997</v>
      </c>
      <c r="EA253" s="65">
        <v>1.5946</v>
      </c>
      <c r="EB253" s="65">
        <v>3.0464000000000002</v>
      </c>
      <c r="EC253" s="65">
        <v>0.74119999999999997</v>
      </c>
      <c r="ED253" s="65">
        <v>0.27539999999999998</v>
      </c>
      <c r="EG253" s="65">
        <v>0.74119999999999997</v>
      </c>
      <c r="EH253" s="65">
        <v>0.27539999999999998</v>
      </c>
      <c r="EK253" s="65">
        <v>0.74119999999999997</v>
      </c>
      <c r="EL253" s="65">
        <v>0.27539999999999998</v>
      </c>
      <c r="EM253" s="65">
        <v>1.5946</v>
      </c>
      <c r="EO253" s="65">
        <v>0.74119999999999997</v>
      </c>
      <c r="EP253" s="65">
        <v>0.27539999999999998</v>
      </c>
      <c r="EQ253" s="65">
        <v>1.5946</v>
      </c>
      <c r="ES253" s="65">
        <v>0.74119999999999997</v>
      </c>
      <c r="ET253" s="65">
        <v>0.27539999999999998</v>
      </c>
      <c r="EU253" s="65">
        <v>1.5946</v>
      </c>
      <c r="EW253" s="65">
        <v>0.74119999999999997</v>
      </c>
      <c r="EX253" s="65">
        <v>0.27539999999999998</v>
      </c>
      <c r="EY253" s="65">
        <v>1.5946</v>
      </c>
      <c r="FA253" s="65">
        <v>0.74119999999999997</v>
      </c>
      <c r="FB253" s="65">
        <v>0.27539999999999998</v>
      </c>
      <c r="FC253" s="65">
        <v>1.5946</v>
      </c>
    </row>
    <row r="254" spans="2:159" x14ac:dyDescent="0.2">
      <c r="B254" s="65" t="s">
        <v>25</v>
      </c>
      <c r="C254" s="65" t="s">
        <v>44</v>
      </c>
      <c r="AM254" s="65">
        <v>1.407</v>
      </c>
      <c r="AN254" s="65">
        <v>2.6880000000000002</v>
      </c>
      <c r="AP254" s="65">
        <v>0.24299999999999999</v>
      </c>
      <c r="AQ254" s="65">
        <v>1.407</v>
      </c>
      <c r="AR254" s="65">
        <v>2.6880000000000002</v>
      </c>
      <c r="AT254" s="65">
        <v>0.24299999999999999</v>
      </c>
      <c r="AU254" s="65">
        <v>1.407</v>
      </c>
      <c r="AV254" s="65">
        <v>2.6880000000000002</v>
      </c>
      <c r="AW254" s="65">
        <v>0.65400000000000003</v>
      </c>
      <c r="AX254" s="65">
        <v>0.24299999999999999</v>
      </c>
      <c r="AY254" s="65">
        <v>1.407</v>
      </c>
      <c r="AZ254" s="65">
        <v>2.6880000000000002</v>
      </c>
      <c r="BA254" s="65">
        <v>0.65400000000000003</v>
      </c>
      <c r="BB254" s="65">
        <v>0.24299999999999999</v>
      </c>
      <c r="BC254" s="65">
        <v>1.407</v>
      </c>
      <c r="BD254" s="65">
        <v>2.6880000000000002</v>
      </c>
      <c r="BE254" s="65">
        <v>0.65400000000000003</v>
      </c>
      <c r="BF254" s="65">
        <v>0.24299999999999999</v>
      </c>
      <c r="BG254" s="65">
        <v>1.407</v>
      </c>
      <c r="BH254" s="65">
        <v>2.6880000000000002</v>
      </c>
      <c r="BI254" s="65">
        <v>0.65400000000000003</v>
      </c>
      <c r="BK254" s="65">
        <v>1.407</v>
      </c>
      <c r="BL254" s="65">
        <v>2.6880000000000002</v>
      </c>
      <c r="BM254" s="65">
        <v>0.65400000000000003</v>
      </c>
      <c r="BO254" s="65">
        <v>1.407</v>
      </c>
      <c r="BP254" s="65">
        <v>2.6880000000000002</v>
      </c>
      <c r="BQ254" s="65">
        <v>0.65400000000000003</v>
      </c>
      <c r="BR254" s="65">
        <v>0.24299999999999999</v>
      </c>
      <c r="BS254" s="65">
        <v>1.407</v>
      </c>
      <c r="BT254" s="65">
        <v>2.6880000000000002</v>
      </c>
      <c r="BU254" s="65">
        <v>0.65400000000000003</v>
      </c>
      <c r="BV254" s="65">
        <v>0.24299999999999999</v>
      </c>
      <c r="BW254" s="65">
        <v>1.407</v>
      </c>
      <c r="BX254" s="65">
        <v>2.6880000000000002</v>
      </c>
      <c r="BY254" s="65">
        <v>0.65400000000000003</v>
      </c>
      <c r="CA254" s="65">
        <v>1.407</v>
      </c>
      <c r="CB254" s="65">
        <v>2.6880000000000002</v>
      </c>
      <c r="CD254" s="65">
        <v>0.24299999999999999</v>
      </c>
      <c r="CE254" s="65">
        <v>1.407</v>
      </c>
      <c r="CF254" s="65">
        <v>2.6880000000000002</v>
      </c>
      <c r="CG254" s="65">
        <v>0.65400000000000003</v>
      </c>
      <c r="CH254" s="65">
        <v>0.24299999999999999</v>
      </c>
      <c r="CI254" s="65">
        <v>1.407</v>
      </c>
      <c r="CJ254" s="65">
        <v>2.6880000000000002</v>
      </c>
      <c r="CK254" s="65">
        <v>0.65400000000000003</v>
      </c>
      <c r="CM254" s="65">
        <v>1.407</v>
      </c>
      <c r="CN254" s="65">
        <v>2.6880000000000002</v>
      </c>
      <c r="CO254" s="65">
        <v>0.65400000000000003</v>
      </c>
      <c r="CP254" s="65">
        <v>0.24299999999999999</v>
      </c>
      <c r="CQ254" s="65">
        <v>1.407</v>
      </c>
      <c r="CR254" s="65">
        <v>2.6880000000000002</v>
      </c>
      <c r="CS254" s="65">
        <v>0.65400000000000003</v>
      </c>
      <c r="CT254" s="65">
        <v>0.24299999999999999</v>
      </c>
      <c r="CU254" s="65">
        <v>1.407</v>
      </c>
      <c r="CV254" s="65">
        <v>2.6880000000000002</v>
      </c>
      <c r="CW254" s="65">
        <v>0.65400000000000003</v>
      </c>
      <c r="CX254" s="65">
        <v>0.24299999999999999</v>
      </c>
      <c r="CY254" s="65">
        <v>1.407</v>
      </c>
      <c r="CZ254" s="65">
        <v>2.6880000000000002</v>
      </c>
      <c r="DA254" s="65">
        <v>0.65400000000000003</v>
      </c>
      <c r="DB254" s="65">
        <v>0.24299999999999999</v>
      </c>
      <c r="DC254" s="65">
        <v>1.407</v>
      </c>
      <c r="DD254" s="65">
        <v>2.6880000000000002</v>
      </c>
      <c r="DE254" s="65">
        <v>0.65400000000000003</v>
      </c>
      <c r="DF254" s="65">
        <v>0.24299999999999999</v>
      </c>
      <c r="DG254" s="65">
        <v>1.407</v>
      </c>
      <c r="DH254" s="65">
        <v>2.6880000000000002</v>
      </c>
      <c r="DI254" s="65">
        <v>0.65400000000000003</v>
      </c>
      <c r="DJ254" s="65">
        <v>0.24299999999999999</v>
      </c>
      <c r="DK254" s="65">
        <v>1.407</v>
      </c>
      <c r="DL254" s="65">
        <v>2.6880000000000002</v>
      </c>
      <c r="DM254" s="65">
        <v>0.65400000000000003</v>
      </c>
      <c r="DN254" s="65">
        <v>0.24299999999999999</v>
      </c>
      <c r="DO254" s="65">
        <v>1.407</v>
      </c>
      <c r="DP254" s="65">
        <v>2.6880000000000002</v>
      </c>
      <c r="DQ254" s="65">
        <v>0.65400000000000003</v>
      </c>
      <c r="DR254" s="65">
        <v>0.24299999999999999</v>
      </c>
      <c r="DS254" s="65">
        <v>1.407</v>
      </c>
      <c r="DT254" s="65">
        <v>2.6880000000000002</v>
      </c>
      <c r="DU254" s="65">
        <v>0.65400000000000003</v>
      </c>
      <c r="DV254" s="65">
        <v>0.24299999999999999</v>
      </c>
      <c r="DW254" s="65">
        <v>1.407</v>
      </c>
      <c r="DX254" s="65">
        <v>2.6880000000000002</v>
      </c>
      <c r="DY254" s="65">
        <v>0.65400000000000003</v>
      </c>
      <c r="DZ254" s="65">
        <v>0.24299999999999999</v>
      </c>
      <c r="EA254" s="65">
        <v>1.407</v>
      </c>
      <c r="EB254" s="65">
        <v>2.6880000000000002</v>
      </c>
      <c r="EC254" s="65">
        <v>0.65400000000000003</v>
      </c>
      <c r="ED254" s="65">
        <v>0.24299999999999999</v>
      </c>
      <c r="EE254" s="65">
        <v>1.407</v>
      </c>
      <c r="EF254" s="65">
        <v>2.6880000000000002</v>
      </c>
      <c r="EG254" s="65">
        <v>0.65400000000000003</v>
      </c>
      <c r="EH254" s="65">
        <v>0.24299999999999999</v>
      </c>
      <c r="EJ254" s="65">
        <v>2.6880000000000002</v>
      </c>
      <c r="EK254" s="65">
        <v>0.65400000000000003</v>
      </c>
      <c r="EL254" s="65">
        <v>0.24299999999999999</v>
      </c>
      <c r="EM254" s="65">
        <v>1.407</v>
      </c>
      <c r="EN254" s="65">
        <v>2.6880000000000002</v>
      </c>
      <c r="EO254" s="65">
        <v>0.65400000000000003</v>
      </c>
      <c r="EP254" s="65">
        <v>0.24299999999999999</v>
      </c>
      <c r="EQ254" s="65">
        <v>1.407</v>
      </c>
      <c r="ER254" s="65">
        <v>2.6880000000000002</v>
      </c>
      <c r="ES254" s="65">
        <v>0.65400000000000003</v>
      </c>
      <c r="ET254" s="65">
        <v>0.24299999999999999</v>
      </c>
      <c r="EU254" s="65">
        <v>1.407</v>
      </c>
      <c r="EV254" s="65">
        <v>2.6880000000000002</v>
      </c>
      <c r="EW254" s="65">
        <v>0.65400000000000003</v>
      </c>
      <c r="EX254" s="65">
        <v>0.24299999999999999</v>
      </c>
      <c r="EY254" s="65">
        <v>1.407</v>
      </c>
      <c r="EZ254" s="65">
        <v>2.6880000000000002</v>
      </c>
      <c r="FA254" s="65">
        <v>0.65400000000000003</v>
      </c>
      <c r="FB254" s="65">
        <v>0.24299999999999999</v>
      </c>
    </row>
    <row r="255" spans="2:159" x14ac:dyDescent="0.2">
      <c r="B255" s="65" t="s">
        <v>25</v>
      </c>
      <c r="C255" s="65" t="s">
        <v>45</v>
      </c>
    </row>
    <row r="256" spans="2:159" x14ac:dyDescent="0.2">
      <c r="B256" s="65" t="s">
        <v>25</v>
      </c>
      <c r="C256" s="65" t="s">
        <v>46</v>
      </c>
    </row>
    <row r="257" spans="2:159" x14ac:dyDescent="0.2">
      <c r="B257" s="65" t="s">
        <v>25</v>
      </c>
      <c r="C257" s="65" t="s">
        <v>15</v>
      </c>
      <c r="D257" s="65">
        <v>4416.3087880000003</v>
      </c>
      <c r="E257" s="65">
        <v>4739.0984099999996</v>
      </c>
      <c r="F257" s="65">
        <v>4473.7992780000004</v>
      </c>
      <c r="G257" s="65">
        <v>4562.0794260000002</v>
      </c>
      <c r="H257" s="65">
        <v>4560.8679080000002</v>
      </c>
      <c r="I257" s="65">
        <v>4739.0984099999996</v>
      </c>
      <c r="J257" s="65">
        <v>4617.517938</v>
      </c>
      <c r="K257" s="65">
        <v>4581.1485830000001</v>
      </c>
      <c r="L257" s="65">
        <v>4560.8679080000002</v>
      </c>
      <c r="M257" s="65">
        <v>4593.8669220000002</v>
      </c>
      <c r="N257" s="65">
        <v>4617.517938</v>
      </c>
      <c r="O257" s="65">
        <v>4583.5099259999997</v>
      </c>
      <c r="P257" s="65">
        <v>4561.7519080000002</v>
      </c>
      <c r="Q257" s="65">
        <v>4739.0984099999996</v>
      </c>
      <c r="R257" s="65">
        <v>4617.517938</v>
      </c>
      <c r="S257" s="65">
        <v>4441.5287259999996</v>
      </c>
      <c r="T257" s="65">
        <v>4906.4874479999999</v>
      </c>
      <c r="U257" s="65">
        <v>4852.4474220000002</v>
      </c>
      <c r="V257" s="65">
        <v>4730.2279440000002</v>
      </c>
      <c r="W257" s="65">
        <v>4836.8402260000003</v>
      </c>
      <c r="X257" s="65">
        <v>5096.3154480000003</v>
      </c>
      <c r="Y257" s="65">
        <v>5057.3241500000004</v>
      </c>
      <c r="Z257" s="65">
        <v>4748.1483239999998</v>
      </c>
      <c r="AA257" s="65">
        <v>4898.7023259999996</v>
      </c>
      <c r="AB257" s="65">
        <v>5193.004508</v>
      </c>
      <c r="AC257" s="65">
        <v>4813.2077440000003</v>
      </c>
      <c r="AD257" s="65">
        <v>4977.4874579999996</v>
      </c>
      <c r="AE257" s="65">
        <v>5091.261426</v>
      </c>
      <c r="AF257" s="65">
        <v>5106.8839980000002</v>
      </c>
      <c r="AG257" s="65">
        <v>5204.9117919999999</v>
      </c>
      <c r="AH257" s="65">
        <v>5210.2447439999996</v>
      </c>
      <c r="AI257" s="65">
        <v>5201.4799080000003</v>
      </c>
      <c r="AJ257" s="65">
        <v>5554.1842690000003</v>
      </c>
      <c r="AK257" s="65">
        <v>5239.5727919999999</v>
      </c>
      <c r="AL257" s="65">
        <v>4848.3749580000003</v>
      </c>
      <c r="AM257" s="65">
        <v>5279.7453880000003</v>
      </c>
      <c r="AN257" s="65">
        <v>7746.4495660000002</v>
      </c>
      <c r="AO257" s="65">
        <v>7761.2766549999997</v>
      </c>
      <c r="AP257" s="65">
        <v>7628.6768179999999</v>
      </c>
      <c r="AQ257" s="65">
        <v>7569.9285769999997</v>
      </c>
      <c r="AR257" s="65">
        <v>9438.4704390000006</v>
      </c>
      <c r="AS257" s="65">
        <v>6164.3008390000005</v>
      </c>
      <c r="AT257" s="65">
        <v>6933.148228</v>
      </c>
      <c r="AU257" s="65">
        <v>6596.566527</v>
      </c>
      <c r="AV257" s="65">
        <v>9532.6421790000004</v>
      </c>
      <c r="AW257" s="65">
        <v>9420.5521919999992</v>
      </c>
      <c r="AX257" s="65">
        <v>9338.6542379999992</v>
      </c>
      <c r="AY257" s="65">
        <v>9258.9682260000009</v>
      </c>
      <c r="AZ257" s="65">
        <v>11636.770339999999</v>
      </c>
      <c r="BA257" s="65">
        <v>9509.9328229999992</v>
      </c>
      <c r="BB257" s="65">
        <v>11888.22062</v>
      </c>
      <c r="BC257" s="65">
        <v>11835.15223</v>
      </c>
      <c r="BD257" s="65">
        <v>12050.303809999999</v>
      </c>
      <c r="BE257" s="65">
        <v>8662.9822509999995</v>
      </c>
      <c r="BF257" s="65">
        <v>11552.77664</v>
      </c>
      <c r="BG257" s="65">
        <v>11835.15223</v>
      </c>
      <c r="BH257" s="65">
        <v>12072.83035</v>
      </c>
      <c r="BI257" s="65">
        <v>11848.530350000001</v>
      </c>
      <c r="BJ257" s="65">
        <v>9320.4096179999997</v>
      </c>
      <c r="BK257" s="65">
        <v>11835.15223</v>
      </c>
      <c r="BL257" s="65">
        <v>12072.83035</v>
      </c>
      <c r="BM257" s="65">
        <v>7952.4434920000003</v>
      </c>
      <c r="BN257" s="65">
        <v>11767.219580000001</v>
      </c>
      <c r="BO257" s="65">
        <v>11009.46947</v>
      </c>
      <c r="BP257" s="65">
        <v>12072.83035</v>
      </c>
      <c r="BQ257" s="65">
        <v>8022.9143100000001</v>
      </c>
      <c r="BR257" s="65">
        <v>7639.0789599999998</v>
      </c>
      <c r="BS257" s="65">
        <v>10939.76125</v>
      </c>
      <c r="BT257" s="65">
        <v>13881.923349999999</v>
      </c>
      <c r="BU257" s="65">
        <v>13968.42049</v>
      </c>
      <c r="BV257" s="65">
        <v>7936.5862379999999</v>
      </c>
      <c r="BW257" s="65">
        <v>13640.54213</v>
      </c>
      <c r="BX257" s="65">
        <v>13881.923349999999</v>
      </c>
      <c r="BY257" s="65">
        <v>9922.67281</v>
      </c>
      <c r="BZ257" s="65">
        <v>11070.31185</v>
      </c>
      <c r="CA257" s="65">
        <v>13188.42671</v>
      </c>
      <c r="CB257" s="65">
        <v>13881.923349999999</v>
      </c>
      <c r="CC257" s="65">
        <v>13225.954</v>
      </c>
      <c r="CD257" s="65">
        <v>10657.377049999999</v>
      </c>
      <c r="CE257" s="65">
        <v>12391.529759999999</v>
      </c>
      <c r="CF257" s="65">
        <v>13881.923349999999</v>
      </c>
      <c r="CG257" s="65">
        <v>9906.0182499999992</v>
      </c>
      <c r="CH257" s="65">
        <v>11770.901159999999</v>
      </c>
      <c r="CI257" s="65">
        <v>13115.43015</v>
      </c>
      <c r="CJ257" s="65">
        <v>13881.923349999999</v>
      </c>
      <c r="CK257" s="65">
        <v>11043.06666</v>
      </c>
      <c r="CL257" s="65">
        <v>8567.8553850000008</v>
      </c>
      <c r="CM257" s="65">
        <v>13510.639359999999</v>
      </c>
      <c r="CN257" s="65">
        <v>13881.923349999999</v>
      </c>
      <c r="CO257" s="65">
        <v>14038.891310000001</v>
      </c>
      <c r="CP257" s="65">
        <v>11178.008239999999</v>
      </c>
      <c r="CQ257" s="65">
        <v>13642.13673</v>
      </c>
      <c r="CR257" s="65">
        <v>13881.923349999999</v>
      </c>
      <c r="CS257" s="65">
        <v>13637.4267</v>
      </c>
      <c r="CT257" s="65">
        <v>11139.90344</v>
      </c>
      <c r="CU257" s="65">
        <v>13642.13673</v>
      </c>
      <c r="CV257" s="65">
        <v>13881.923349999999</v>
      </c>
      <c r="CW257" s="65">
        <v>14036.85116</v>
      </c>
      <c r="CX257" s="65">
        <v>11759.64964</v>
      </c>
      <c r="CY257" s="65">
        <v>13412.59367</v>
      </c>
      <c r="CZ257" s="65">
        <v>13881.923349999999</v>
      </c>
      <c r="DA257" s="65">
        <v>14038.891310000001</v>
      </c>
      <c r="DB257" s="65">
        <v>11178.008239999999</v>
      </c>
      <c r="DC257" s="65">
        <v>13605.59338</v>
      </c>
      <c r="DD257" s="65">
        <v>13881.923349999999</v>
      </c>
      <c r="DE257" s="65">
        <v>14038.891310000001</v>
      </c>
      <c r="DF257" s="65">
        <v>13707.471439999999</v>
      </c>
      <c r="DG257" s="65">
        <v>13424.29818</v>
      </c>
      <c r="DH257" s="65">
        <v>13878.87695</v>
      </c>
      <c r="DI257" s="65">
        <v>14038.891310000001</v>
      </c>
      <c r="DJ257" s="65">
        <v>11177.732840000001</v>
      </c>
      <c r="DK257" s="65">
        <v>12450.15106</v>
      </c>
      <c r="DL257" s="65">
        <v>13878.87695</v>
      </c>
      <c r="DM257" s="65">
        <v>13457.94407</v>
      </c>
      <c r="DN257" s="65">
        <v>8199.2865199999997</v>
      </c>
      <c r="DO257" s="65">
        <v>10988.477800000001</v>
      </c>
      <c r="DP257" s="65">
        <v>13881.923349999999</v>
      </c>
      <c r="DQ257" s="65">
        <v>14038.891310000001</v>
      </c>
      <c r="DR257" s="65">
        <v>11325.52426</v>
      </c>
      <c r="DS257" s="65">
        <v>13642.13673</v>
      </c>
      <c r="DT257" s="65">
        <v>13878.87695</v>
      </c>
      <c r="DU257" s="65">
        <v>14038.891310000001</v>
      </c>
      <c r="DV257" s="65">
        <v>8734.7618779999993</v>
      </c>
      <c r="DW257" s="65">
        <v>13599.54889</v>
      </c>
      <c r="DX257" s="65">
        <v>12504.751770000001</v>
      </c>
      <c r="DY257" s="65">
        <v>14038.891310000001</v>
      </c>
      <c r="DZ257" s="65">
        <v>5991.599494</v>
      </c>
      <c r="EA257" s="65">
        <v>12438.38306</v>
      </c>
      <c r="EB257" s="65">
        <v>13881.923349999999</v>
      </c>
      <c r="EC257" s="65">
        <v>14038.891310000001</v>
      </c>
      <c r="ED257" s="65">
        <v>8063.8689219999997</v>
      </c>
      <c r="EE257" s="65">
        <v>13191.225179999999</v>
      </c>
      <c r="EF257" s="65">
        <v>13781.440060000001</v>
      </c>
      <c r="EG257" s="65">
        <v>14038.891310000001</v>
      </c>
      <c r="EH257" s="65">
        <v>13031.496709999999</v>
      </c>
      <c r="EI257" s="65">
        <v>13639.135130000001</v>
      </c>
      <c r="EJ257" s="65">
        <v>11340.02895</v>
      </c>
      <c r="EK257" s="65">
        <v>14038.891310000001</v>
      </c>
      <c r="EL257" s="65">
        <v>6067.4525510000003</v>
      </c>
      <c r="EM257" s="65">
        <v>11065.952730000001</v>
      </c>
      <c r="EN257" s="65">
        <v>13784.70521</v>
      </c>
      <c r="EO257" s="65">
        <v>14038.891310000001</v>
      </c>
      <c r="EP257" s="65">
        <v>7309.1815139999999</v>
      </c>
      <c r="EQ257" s="65">
        <v>11813.100479999999</v>
      </c>
      <c r="ER257" s="65">
        <v>13878.87695</v>
      </c>
      <c r="ES257" s="65">
        <v>14038.891310000001</v>
      </c>
      <c r="ET257" s="65">
        <v>7203.4132380000001</v>
      </c>
      <c r="EU257" s="65">
        <v>11065.952730000001</v>
      </c>
      <c r="EV257" s="65">
        <v>13784.70521</v>
      </c>
      <c r="EW257" s="65">
        <v>14038.891310000001</v>
      </c>
      <c r="EX257" s="65">
        <v>13727.574619999999</v>
      </c>
      <c r="EY257" s="65">
        <v>13458.96768</v>
      </c>
      <c r="EZ257" s="65">
        <v>13784.70521</v>
      </c>
      <c r="FA257" s="65">
        <v>14038.891310000001</v>
      </c>
      <c r="FB257" s="65">
        <v>8340.7199270000001</v>
      </c>
      <c r="FC257" s="65">
        <v>7762.9945459999999</v>
      </c>
    </row>
    <row r="258" spans="2:159" x14ac:dyDescent="0.2">
      <c r="B258" s="65" t="s">
        <v>26</v>
      </c>
      <c r="C258" s="65" t="s">
        <v>36</v>
      </c>
      <c r="D258" s="65">
        <v>451.53500000000003</v>
      </c>
      <c r="E258" s="65">
        <v>451.53500000000003</v>
      </c>
      <c r="G258" s="65">
        <v>451.53500000000003</v>
      </c>
      <c r="H258" s="65">
        <v>451.53500000000003</v>
      </c>
      <c r="I258" s="65">
        <v>451.53500000000003</v>
      </c>
      <c r="J258" s="65">
        <v>451.53500000000003</v>
      </c>
      <c r="K258" s="65">
        <v>451.53500000000003</v>
      </c>
      <c r="L258" s="65">
        <v>451.53500000000003</v>
      </c>
      <c r="M258" s="65">
        <v>451.53500000000003</v>
      </c>
      <c r="N258" s="65">
        <v>451.53500000000003</v>
      </c>
      <c r="O258" s="65">
        <v>451.53500000000003</v>
      </c>
      <c r="P258" s="65">
        <v>451.53500000000003</v>
      </c>
      <c r="Q258" s="65">
        <v>451.53500000000003</v>
      </c>
      <c r="R258" s="65">
        <v>451.53500000000003</v>
      </c>
      <c r="S258" s="65">
        <v>451.53500000000003</v>
      </c>
      <c r="T258" s="65">
        <v>451.53500000000003</v>
      </c>
      <c r="U258" s="65">
        <v>451.53500000000003</v>
      </c>
      <c r="V258" s="65">
        <v>451.53500000000003</v>
      </c>
      <c r="W258" s="65">
        <v>451.53500000000003</v>
      </c>
      <c r="X258" s="65">
        <v>451.53500000000003</v>
      </c>
      <c r="Y258" s="65">
        <v>451.53500000000003</v>
      </c>
      <c r="Z258" s="65">
        <v>451.53500000000003</v>
      </c>
      <c r="AA258" s="65">
        <v>451.53500000000003</v>
      </c>
      <c r="AB258" s="65">
        <v>451.53500000000003</v>
      </c>
      <c r="AC258" s="65">
        <v>451.53500000000003</v>
      </c>
      <c r="AD258" s="65">
        <v>451.53500000000003</v>
      </c>
      <c r="AE258" s="65">
        <v>451.53500000000003</v>
      </c>
      <c r="AF258" s="65">
        <v>451.53500000000003</v>
      </c>
      <c r="AG258" s="65">
        <v>451.53500000000003</v>
      </c>
      <c r="AH258" s="65">
        <v>451.53500000000003</v>
      </c>
      <c r="AI258" s="65">
        <v>451.53500000000003</v>
      </c>
      <c r="AJ258" s="65">
        <v>451.53500000000003</v>
      </c>
      <c r="AK258" s="65">
        <v>451.53500000000003</v>
      </c>
      <c r="AL258" s="65">
        <v>451.53500000000003</v>
      </c>
      <c r="AM258" s="65">
        <v>451.53500000000003</v>
      </c>
      <c r="AN258" s="65">
        <v>451.53500000000003</v>
      </c>
      <c r="AO258" s="65">
        <v>451.53500000000003</v>
      </c>
      <c r="AP258" s="65">
        <v>451.53500000000003</v>
      </c>
      <c r="AQ258" s="65">
        <v>451.53500000000003</v>
      </c>
      <c r="AR258" s="65">
        <v>451.53500000000003</v>
      </c>
      <c r="AS258" s="65">
        <v>451.53500000000003</v>
      </c>
      <c r="AT258" s="65">
        <v>451.53500000000003</v>
      </c>
      <c r="AU258" s="65">
        <v>451.53500000000003</v>
      </c>
      <c r="AV258" s="65">
        <v>451.53500000000003</v>
      </c>
      <c r="AW258" s="65">
        <v>451.53500000000003</v>
      </c>
      <c r="AX258" s="65">
        <v>451.53500000000003</v>
      </c>
      <c r="AY258" s="65">
        <v>451.53500000000003</v>
      </c>
      <c r="AZ258" s="65">
        <v>451.53500000000003</v>
      </c>
      <c r="BA258" s="65">
        <v>451.53500000000003</v>
      </c>
      <c r="BB258" s="65">
        <v>451.53500000000003</v>
      </c>
      <c r="BC258" s="65">
        <v>451.53500000000003</v>
      </c>
      <c r="BD258" s="65">
        <v>451.53500000000003</v>
      </c>
      <c r="BE258" s="65">
        <v>451.53500000000003</v>
      </c>
      <c r="BF258" s="65">
        <v>451.53500000000003</v>
      </c>
      <c r="BG258" s="65">
        <v>451.53500000000003</v>
      </c>
      <c r="BH258" s="65">
        <v>451.53500000000003</v>
      </c>
      <c r="BI258" s="65">
        <v>451.53500000000003</v>
      </c>
      <c r="BJ258" s="65">
        <v>451.53500000000003</v>
      </c>
      <c r="BK258" s="65">
        <v>451.53500000000003</v>
      </c>
      <c r="BL258" s="65">
        <v>451.53500000000003</v>
      </c>
      <c r="BM258" s="65">
        <v>451.53500000000003</v>
      </c>
      <c r="BN258" s="65">
        <v>451.53500000000003</v>
      </c>
      <c r="BO258" s="65">
        <v>451.53500000000003</v>
      </c>
      <c r="BP258" s="65">
        <v>451.53500000000003</v>
      </c>
      <c r="BQ258" s="65">
        <v>451.53500000000003</v>
      </c>
      <c r="BR258" s="65">
        <v>451.53500000000003</v>
      </c>
      <c r="BS258" s="65">
        <v>451.53500000000003</v>
      </c>
      <c r="BT258" s="65">
        <v>451.53500000000003</v>
      </c>
      <c r="BU258" s="65">
        <v>451.53500000000003</v>
      </c>
      <c r="BV258" s="65">
        <v>451.53500000000003</v>
      </c>
      <c r="BW258" s="65">
        <v>451.53500000000003</v>
      </c>
      <c r="BX258" s="65">
        <v>451.53500000000003</v>
      </c>
      <c r="BY258" s="65">
        <v>451.53500000000003</v>
      </c>
      <c r="BZ258" s="65">
        <v>451.53500000000003</v>
      </c>
      <c r="CA258" s="65">
        <v>451.53500000000003</v>
      </c>
    </row>
    <row r="259" spans="2:159" x14ac:dyDescent="0.2">
      <c r="B259" s="65" t="s">
        <v>26</v>
      </c>
      <c r="C259" s="65" t="s">
        <v>37</v>
      </c>
    </row>
    <row r="260" spans="2:159" x14ac:dyDescent="0.2">
      <c r="B260" s="65" t="s">
        <v>26</v>
      </c>
      <c r="C260" s="65" t="s">
        <v>38</v>
      </c>
    </row>
    <row r="261" spans="2:159" x14ac:dyDescent="0.2">
      <c r="B261" s="65" t="s">
        <v>26</v>
      </c>
      <c r="C261" s="65" t="s">
        <v>39</v>
      </c>
    </row>
    <row r="262" spans="2:159" x14ac:dyDescent="0.2">
      <c r="B262" s="65" t="s">
        <v>26</v>
      </c>
      <c r="C262" s="65" t="s">
        <v>40</v>
      </c>
    </row>
    <row r="263" spans="2:159" x14ac:dyDescent="0.2">
      <c r="B263" s="65" t="s">
        <v>26</v>
      </c>
      <c r="C263" s="65" t="s">
        <v>41</v>
      </c>
    </row>
    <row r="264" spans="2:159" x14ac:dyDescent="0.2">
      <c r="B264" s="65" t="s">
        <v>26</v>
      </c>
      <c r="C264" s="65" t="s">
        <v>42</v>
      </c>
    </row>
    <row r="265" spans="2:159" x14ac:dyDescent="0.2">
      <c r="B265" s="65" t="s">
        <v>26</v>
      </c>
      <c r="C265" s="65" t="s">
        <v>43</v>
      </c>
    </row>
    <row r="266" spans="2:159" x14ac:dyDescent="0.2">
      <c r="B266" s="65" t="s">
        <v>26</v>
      </c>
      <c r="C266" s="65" t="s">
        <v>44</v>
      </c>
    </row>
    <row r="267" spans="2:159" x14ac:dyDescent="0.2">
      <c r="B267" s="65" t="s">
        <v>26</v>
      </c>
      <c r="C267" s="65" t="s">
        <v>45</v>
      </c>
    </row>
    <row r="268" spans="2:159" x14ac:dyDescent="0.2">
      <c r="B268" s="65" t="s">
        <v>26</v>
      </c>
      <c r="C268" s="65" t="s">
        <v>46</v>
      </c>
    </row>
    <row r="269" spans="2:159" x14ac:dyDescent="0.2">
      <c r="B269" s="65" t="s">
        <v>26</v>
      </c>
      <c r="C269" s="65" t="s">
        <v>15</v>
      </c>
      <c r="D269" s="65">
        <v>451.53500000000003</v>
      </c>
      <c r="E269" s="65">
        <v>451.53500000000003</v>
      </c>
      <c r="F269" s="65">
        <v>0</v>
      </c>
      <c r="G269" s="65">
        <v>451.53500000000003</v>
      </c>
      <c r="H269" s="65">
        <v>451.53500000000003</v>
      </c>
      <c r="I269" s="65">
        <v>451.53500000000003</v>
      </c>
      <c r="J269" s="65">
        <v>451.53500000000003</v>
      </c>
      <c r="K269" s="65">
        <v>451.53500000000003</v>
      </c>
      <c r="L269" s="65">
        <v>451.53500000000003</v>
      </c>
      <c r="M269" s="65">
        <v>451.53500000000003</v>
      </c>
      <c r="N269" s="65">
        <v>451.53500000000003</v>
      </c>
      <c r="O269" s="65">
        <v>451.53500000000003</v>
      </c>
      <c r="P269" s="65">
        <v>451.53500000000003</v>
      </c>
      <c r="Q269" s="65">
        <v>451.53500000000003</v>
      </c>
      <c r="R269" s="65">
        <v>451.53500000000003</v>
      </c>
      <c r="S269" s="65">
        <v>451.53500000000003</v>
      </c>
      <c r="T269" s="65">
        <v>451.53500000000003</v>
      </c>
      <c r="U269" s="65">
        <v>451.53500000000003</v>
      </c>
      <c r="V269" s="65">
        <v>451.53500000000003</v>
      </c>
      <c r="W269" s="65">
        <v>451.53500000000003</v>
      </c>
      <c r="X269" s="65">
        <v>451.53500000000003</v>
      </c>
      <c r="Y269" s="65">
        <v>451.53500000000003</v>
      </c>
      <c r="Z269" s="65">
        <v>451.53500000000003</v>
      </c>
      <c r="AA269" s="65">
        <v>451.53500000000003</v>
      </c>
      <c r="AB269" s="65">
        <v>451.53500000000003</v>
      </c>
      <c r="AC269" s="65">
        <v>451.53500000000003</v>
      </c>
      <c r="AD269" s="65">
        <v>451.53500000000003</v>
      </c>
      <c r="AE269" s="65">
        <v>451.53500000000003</v>
      </c>
      <c r="AF269" s="65">
        <v>451.53500000000003</v>
      </c>
      <c r="AG269" s="65">
        <v>451.53500000000003</v>
      </c>
      <c r="AH269" s="65">
        <v>451.53500000000003</v>
      </c>
      <c r="AI269" s="65">
        <v>451.53500000000003</v>
      </c>
      <c r="AJ269" s="65">
        <v>451.53500000000003</v>
      </c>
      <c r="AK269" s="65">
        <v>451.53500000000003</v>
      </c>
      <c r="AL269" s="65">
        <v>451.53500000000003</v>
      </c>
      <c r="AM269" s="65">
        <v>451.53500000000003</v>
      </c>
      <c r="AN269" s="65">
        <v>451.53500000000003</v>
      </c>
      <c r="AO269" s="65">
        <v>451.53500000000003</v>
      </c>
      <c r="AP269" s="65">
        <v>451.53500000000003</v>
      </c>
      <c r="AQ269" s="65">
        <v>451.53500000000003</v>
      </c>
      <c r="AR269" s="65">
        <v>451.53500000000003</v>
      </c>
      <c r="AS269" s="65">
        <v>451.53500000000003</v>
      </c>
      <c r="AT269" s="65">
        <v>451.53500000000003</v>
      </c>
      <c r="AU269" s="65">
        <v>451.53500000000003</v>
      </c>
      <c r="AV269" s="65">
        <v>451.53500000000003</v>
      </c>
      <c r="AW269" s="65">
        <v>451.53500000000003</v>
      </c>
      <c r="AX269" s="65">
        <v>451.53500000000003</v>
      </c>
      <c r="AY269" s="65">
        <v>451.53500000000003</v>
      </c>
      <c r="AZ269" s="65">
        <v>451.53500000000003</v>
      </c>
      <c r="BA269" s="65">
        <v>451.53500000000003</v>
      </c>
      <c r="BB269" s="65">
        <v>451.53500000000003</v>
      </c>
      <c r="BC269" s="65">
        <v>451.53500000000003</v>
      </c>
      <c r="BD269" s="65">
        <v>451.53500000000003</v>
      </c>
      <c r="BE269" s="65">
        <v>451.53500000000003</v>
      </c>
      <c r="BF269" s="65">
        <v>451.53500000000003</v>
      </c>
      <c r="BG269" s="65">
        <v>451.53500000000003</v>
      </c>
      <c r="BH269" s="65">
        <v>451.53500000000003</v>
      </c>
      <c r="BI269" s="65">
        <v>451.53500000000003</v>
      </c>
      <c r="BJ269" s="65">
        <v>451.53500000000003</v>
      </c>
      <c r="BK269" s="65">
        <v>451.53500000000003</v>
      </c>
      <c r="BL269" s="65">
        <v>451.53500000000003</v>
      </c>
      <c r="BM269" s="65">
        <v>451.53500000000003</v>
      </c>
      <c r="BN269" s="65">
        <v>451.53500000000003</v>
      </c>
      <c r="BO269" s="65">
        <v>451.53500000000003</v>
      </c>
      <c r="BP269" s="65">
        <v>451.53500000000003</v>
      </c>
      <c r="BQ269" s="65">
        <v>451.53500000000003</v>
      </c>
      <c r="BR269" s="65">
        <v>451.53500000000003</v>
      </c>
      <c r="BS269" s="65">
        <v>451.53500000000003</v>
      </c>
      <c r="BT269" s="65">
        <v>451.53500000000003</v>
      </c>
      <c r="BU269" s="65">
        <v>451.53500000000003</v>
      </c>
      <c r="BV269" s="65">
        <v>451.53500000000003</v>
      </c>
      <c r="BW269" s="65">
        <v>451.53500000000003</v>
      </c>
      <c r="BX269" s="65">
        <v>451.53500000000003</v>
      </c>
      <c r="BY269" s="65">
        <v>451.53500000000003</v>
      </c>
      <c r="BZ269" s="65">
        <v>451.53500000000003</v>
      </c>
      <c r="CA269" s="65">
        <v>451.53500000000003</v>
      </c>
      <c r="CB269" s="65">
        <v>0</v>
      </c>
      <c r="CC269" s="65">
        <v>0</v>
      </c>
      <c r="CD269" s="65">
        <v>0</v>
      </c>
      <c r="CE269" s="65">
        <v>0</v>
      </c>
      <c r="CF269" s="65">
        <v>0</v>
      </c>
      <c r="CG269" s="65">
        <v>0</v>
      </c>
      <c r="CH269" s="65">
        <v>0</v>
      </c>
      <c r="CI269" s="65">
        <v>0</v>
      </c>
      <c r="CJ269" s="65">
        <v>0</v>
      </c>
      <c r="CK269" s="65">
        <v>0</v>
      </c>
      <c r="CL269" s="65">
        <v>0</v>
      </c>
      <c r="CM269" s="65">
        <v>0</v>
      </c>
      <c r="CN269" s="65">
        <v>0</v>
      </c>
      <c r="CO269" s="65">
        <v>0</v>
      </c>
      <c r="CP269" s="65">
        <v>0</v>
      </c>
      <c r="CQ269" s="65">
        <v>0</v>
      </c>
      <c r="CR269" s="65">
        <v>0</v>
      </c>
      <c r="CS269" s="65">
        <v>0</v>
      </c>
      <c r="CT269" s="65">
        <v>0</v>
      </c>
      <c r="CU269" s="65">
        <v>0</v>
      </c>
      <c r="CV269" s="65">
        <v>0</v>
      </c>
      <c r="CW269" s="65">
        <v>0</v>
      </c>
      <c r="CX269" s="65">
        <v>0</v>
      </c>
      <c r="CY269" s="65">
        <v>0</v>
      </c>
      <c r="CZ269" s="65">
        <v>0</v>
      </c>
      <c r="DA269" s="65">
        <v>0</v>
      </c>
      <c r="DB269" s="65">
        <v>0</v>
      </c>
      <c r="DC269" s="65">
        <v>0</v>
      </c>
      <c r="DD269" s="65">
        <v>0</v>
      </c>
      <c r="DE269" s="65">
        <v>0</v>
      </c>
      <c r="DF269" s="65">
        <v>0</v>
      </c>
      <c r="DG269" s="65">
        <v>0</v>
      </c>
      <c r="DH269" s="65">
        <v>0</v>
      </c>
      <c r="DI269" s="65">
        <v>0</v>
      </c>
      <c r="DJ269" s="65">
        <v>0</v>
      </c>
      <c r="DK269" s="65">
        <v>0</v>
      </c>
      <c r="DL269" s="65">
        <v>0</v>
      </c>
      <c r="DM269" s="65">
        <v>0</v>
      </c>
      <c r="DN269" s="65">
        <v>0</v>
      </c>
      <c r="DO269" s="65">
        <v>0</v>
      </c>
      <c r="DP269" s="65">
        <v>0</v>
      </c>
      <c r="DQ269" s="65">
        <v>0</v>
      </c>
      <c r="DR269" s="65">
        <v>0</v>
      </c>
      <c r="DS269" s="65">
        <v>0</v>
      </c>
      <c r="DT269" s="65">
        <v>0</v>
      </c>
      <c r="DU269" s="65">
        <v>0</v>
      </c>
      <c r="DV269" s="65">
        <v>0</v>
      </c>
      <c r="DW269" s="65">
        <v>0</v>
      </c>
      <c r="DX269" s="65">
        <v>0</v>
      </c>
      <c r="DY269" s="65">
        <v>0</v>
      </c>
      <c r="DZ269" s="65">
        <v>0</v>
      </c>
      <c r="EA269" s="65">
        <v>0</v>
      </c>
      <c r="EB269" s="65">
        <v>0</v>
      </c>
      <c r="EC269" s="65">
        <v>0</v>
      </c>
      <c r="ED269" s="65">
        <v>0</v>
      </c>
      <c r="EE269" s="65">
        <v>0</v>
      </c>
      <c r="EF269" s="65">
        <v>0</v>
      </c>
      <c r="EG269" s="65">
        <v>0</v>
      </c>
      <c r="EH269" s="65">
        <v>0</v>
      </c>
      <c r="EI269" s="65">
        <v>0</v>
      </c>
      <c r="EJ269" s="65">
        <v>0</v>
      </c>
      <c r="EK269" s="65">
        <v>0</v>
      </c>
      <c r="EL269" s="65">
        <v>0</v>
      </c>
      <c r="EM269" s="65">
        <v>0</v>
      </c>
      <c r="EN269" s="65">
        <v>0</v>
      </c>
      <c r="EO269" s="65">
        <v>0</v>
      </c>
      <c r="EP269" s="65">
        <v>0</v>
      </c>
      <c r="EQ269" s="65">
        <v>0</v>
      </c>
      <c r="ER269" s="65">
        <v>0</v>
      </c>
      <c r="ES269" s="65">
        <v>0</v>
      </c>
      <c r="ET269" s="65">
        <v>0</v>
      </c>
      <c r="EU269" s="65">
        <v>0</v>
      </c>
      <c r="EV269" s="65">
        <v>0</v>
      </c>
      <c r="EW269" s="65">
        <v>0</v>
      </c>
      <c r="EX269" s="65">
        <v>0</v>
      </c>
      <c r="EY269" s="65">
        <v>0</v>
      </c>
      <c r="EZ269" s="65">
        <v>0</v>
      </c>
      <c r="FA269" s="65">
        <v>0</v>
      </c>
      <c r="FB269" s="65">
        <v>0</v>
      </c>
      <c r="FC269" s="65">
        <v>0</v>
      </c>
    </row>
    <row r="270" spans="2:159" x14ac:dyDescent="0.2">
      <c r="B270" s="65" t="s">
        <v>60</v>
      </c>
      <c r="C270" s="65" t="s">
        <v>36</v>
      </c>
      <c r="D270" s="65">
        <v>0.28132000000000001</v>
      </c>
      <c r="G270" s="65">
        <v>0.21640000000000001</v>
      </c>
      <c r="H270" s="65">
        <v>0.28132000000000001</v>
      </c>
      <c r="K270" s="65">
        <v>0.21640000000000001</v>
      </c>
      <c r="L270" s="65">
        <v>0.65051999999999999</v>
      </c>
      <c r="O270" s="65">
        <v>0.50039999999999996</v>
      </c>
      <c r="P270" s="65">
        <v>0.65051999999999999</v>
      </c>
      <c r="S270" s="65">
        <v>0.50039999999999996</v>
      </c>
      <c r="T270" s="65">
        <v>0.65051999999999999</v>
      </c>
      <c r="W270" s="65">
        <v>0.50039999999999996</v>
      </c>
      <c r="X270" s="65">
        <v>42.250520000000002</v>
      </c>
      <c r="AA270" s="65">
        <v>32.500399999999999</v>
      </c>
      <c r="AB270" s="65">
        <v>113.75051999999999</v>
      </c>
      <c r="AE270" s="65">
        <v>87.500399999999999</v>
      </c>
      <c r="AF270" s="65">
        <v>156.65052</v>
      </c>
      <c r="AI270" s="65">
        <v>120.5004</v>
      </c>
      <c r="AJ270" s="65">
        <v>156.65052</v>
      </c>
      <c r="AM270" s="65">
        <v>120.5004</v>
      </c>
      <c r="AN270" s="65">
        <v>156.65052</v>
      </c>
      <c r="AQ270" s="65">
        <v>120.5004</v>
      </c>
      <c r="AR270" s="65">
        <v>156.65052</v>
      </c>
      <c r="AU270" s="65">
        <v>120.5004</v>
      </c>
      <c r="AV270" s="65">
        <v>156.65052</v>
      </c>
      <c r="AY270" s="65">
        <v>120.5004</v>
      </c>
      <c r="AZ270" s="65">
        <v>156.65052</v>
      </c>
      <c r="BC270" s="65">
        <v>120.5004</v>
      </c>
      <c r="BD270" s="65">
        <v>156.65052</v>
      </c>
      <c r="BG270" s="65">
        <v>120.5004</v>
      </c>
      <c r="BH270" s="65">
        <v>156.65052</v>
      </c>
      <c r="BK270" s="65">
        <v>120.5004</v>
      </c>
      <c r="BL270" s="65">
        <v>156.65052</v>
      </c>
      <c r="BO270" s="65">
        <v>120.5004</v>
      </c>
      <c r="BP270" s="65">
        <v>156.65052</v>
      </c>
      <c r="BS270" s="65">
        <v>120.5004</v>
      </c>
      <c r="BT270" s="65">
        <v>156.36920000000001</v>
      </c>
      <c r="BW270" s="65">
        <v>120.28400000000001</v>
      </c>
      <c r="BX270" s="65">
        <v>156.36920000000001</v>
      </c>
      <c r="CA270" s="65">
        <v>120.28400000000001</v>
      </c>
      <c r="CB270" s="65">
        <v>156.36920000000001</v>
      </c>
      <c r="CE270" s="65">
        <v>120.28400000000001</v>
      </c>
      <c r="CF270" s="65">
        <v>156.36920000000001</v>
      </c>
      <c r="CI270" s="65">
        <v>120.28400000000001</v>
      </c>
      <c r="CJ270" s="65">
        <v>156.36920000000001</v>
      </c>
      <c r="CM270" s="65">
        <v>120.28400000000001</v>
      </c>
      <c r="CN270" s="65">
        <v>156.36920000000001</v>
      </c>
      <c r="CQ270" s="65">
        <v>120.28400000000001</v>
      </c>
      <c r="CR270" s="65">
        <v>156</v>
      </c>
      <c r="CU270" s="65">
        <v>120</v>
      </c>
      <c r="CV270" s="65">
        <v>156</v>
      </c>
      <c r="CY270" s="65">
        <v>120</v>
      </c>
      <c r="CZ270" s="65">
        <v>156</v>
      </c>
      <c r="DC270" s="65">
        <v>120</v>
      </c>
      <c r="DD270" s="65">
        <v>114.4</v>
      </c>
      <c r="DG270" s="65">
        <v>88</v>
      </c>
      <c r="DH270" s="65">
        <v>42.9</v>
      </c>
      <c r="DK270" s="65">
        <v>33</v>
      </c>
    </row>
    <row r="271" spans="2:159" x14ac:dyDescent="0.2">
      <c r="B271" s="65" t="s">
        <v>60</v>
      </c>
      <c r="C271" s="65" t="s">
        <v>37</v>
      </c>
      <c r="L271" s="65">
        <v>1.03948</v>
      </c>
      <c r="O271" s="65">
        <v>0.79959999999999998</v>
      </c>
      <c r="P271" s="65">
        <v>1.03948</v>
      </c>
      <c r="S271" s="65">
        <v>0.79959999999999998</v>
      </c>
      <c r="T271" s="65">
        <v>1.03948</v>
      </c>
      <c r="W271" s="65">
        <v>0.79959999999999998</v>
      </c>
      <c r="X271" s="65">
        <v>1.03948</v>
      </c>
      <c r="AA271" s="65">
        <v>0.79959999999999998</v>
      </c>
      <c r="AB271" s="65">
        <v>1.03948</v>
      </c>
      <c r="AE271" s="65">
        <v>0.79959999999999998</v>
      </c>
      <c r="AF271" s="65">
        <v>1.03948</v>
      </c>
      <c r="AI271" s="65">
        <v>0.79959999999999998</v>
      </c>
      <c r="AJ271" s="65">
        <v>1.03948</v>
      </c>
      <c r="AM271" s="65">
        <v>0.79959999999999998</v>
      </c>
      <c r="AN271" s="65">
        <v>1.03948</v>
      </c>
      <c r="AQ271" s="65">
        <v>0.79959999999999998</v>
      </c>
      <c r="AR271" s="65">
        <v>1.03948</v>
      </c>
      <c r="AU271" s="65">
        <v>0.79959999999999998</v>
      </c>
      <c r="AV271" s="65">
        <v>1.03948</v>
      </c>
      <c r="AY271" s="65">
        <v>0.79959999999999998</v>
      </c>
      <c r="AZ271" s="65">
        <v>1.03948</v>
      </c>
      <c r="BC271" s="65">
        <v>0.79959999999999998</v>
      </c>
      <c r="BD271" s="65">
        <v>1.03948</v>
      </c>
      <c r="BG271" s="65">
        <v>0.79959999999999998</v>
      </c>
      <c r="BH271" s="65">
        <v>1.03948</v>
      </c>
      <c r="BK271" s="65">
        <v>0.79959999999999998</v>
      </c>
      <c r="BL271" s="65">
        <v>1.03948</v>
      </c>
      <c r="BO271" s="65">
        <v>0.79959999999999998</v>
      </c>
      <c r="BP271" s="65">
        <v>1.03948</v>
      </c>
      <c r="BS271" s="65">
        <v>0.79959999999999998</v>
      </c>
      <c r="BT271" s="65">
        <v>1.03948</v>
      </c>
      <c r="BW271" s="65">
        <v>0.79959999999999998</v>
      </c>
      <c r="BX271" s="65">
        <v>1.03948</v>
      </c>
      <c r="CA271" s="65">
        <v>0.79959999999999998</v>
      </c>
      <c r="CB271" s="65">
        <v>1.03948</v>
      </c>
      <c r="CE271" s="65">
        <v>0.79959999999999998</v>
      </c>
      <c r="CF271" s="65">
        <v>1.03948</v>
      </c>
      <c r="CI271" s="65">
        <v>0.79959999999999998</v>
      </c>
      <c r="CJ271" s="65">
        <v>1.03948</v>
      </c>
      <c r="CM271" s="65">
        <v>0.79959999999999998</v>
      </c>
      <c r="CN271" s="65">
        <v>1.03948</v>
      </c>
      <c r="CQ271" s="65">
        <v>0.79959999999999998</v>
      </c>
    </row>
    <row r="272" spans="2:159" x14ac:dyDescent="0.2">
      <c r="B272" s="65" t="s">
        <v>60</v>
      </c>
      <c r="C272" s="65" t="s">
        <v>38</v>
      </c>
      <c r="H272" s="65">
        <v>0.26</v>
      </c>
      <c r="L272" s="65">
        <v>1.0927800000000001</v>
      </c>
      <c r="O272" s="65">
        <v>0.84060000000000001</v>
      </c>
      <c r="P272" s="65">
        <v>3.69278</v>
      </c>
      <c r="S272" s="65">
        <v>1.8406</v>
      </c>
      <c r="T272" s="65">
        <v>2.1067800000000001</v>
      </c>
      <c r="W272" s="65">
        <v>1.8406</v>
      </c>
      <c r="X272" s="65">
        <v>118.52697999999999</v>
      </c>
      <c r="AA272" s="65">
        <v>141.1746</v>
      </c>
      <c r="AB272" s="65">
        <v>336.78969999999998</v>
      </c>
      <c r="AE272" s="65">
        <v>226.0814</v>
      </c>
      <c r="AF272" s="65">
        <v>405.55970000000002</v>
      </c>
      <c r="AI272" s="65">
        <v>275.94839999999999</v>
      </c>
      <c r="AJ272" s="65">
        <v>405.55970000000002</v>
      </c>
      <c r="AM272" s="65">
        <v>299.96899999999999</v>
      </c>
      <c r="AN272" s="65">
        <v>376.43970000000002</v>
      </c>
      <c r="AQ272" s="65">
        <v>244.20859999999999</v>
      </c>
      <c r="AR272" s="65">
        <v>397.75970000000001</v>
      </c>
      <c r="AU272" s="65">
        <v>311.96899999999999</v>
      </c>
      <c r="AV272" s="65">
        <v>405.55970000000002</v>
      </c>
      <c r="AY272" s="65">
        <v>311.96899999999999</v>
      </c>
      <c r="AZ272" s="65">
        <v>405.55970000000002</v>
      </c>
      <c r="BC272" s="65">
        <v>311.96899999999999</v>
      </c>
      <c r="BD272" s="65">
        <v>405.55970000000002</v>
      </c>
      <c r="BG272" s="65">
        <v>311.96899999999999</v>
      </c>
      <c r="BH272" s="65">
        <v>405.55970000000002</v>
      </c>
      <c r="BK272" s="65">
        <v>311.96899999999999</v>
      </c>
      <c r="BL272" s="65">
        <v>405.55970000000002</v>
      </c>
      <c r="BO272" s="65">
        <v>311.96899999999999</v>
      </c>
      <c r="BP272" s="65">
        <v>405.55970000000002</v>
      </c>
      <c r="BS272" s="65">
        <v>311.96899999999999</v>
      </c>
      <c r="BT272" s="65">
        <v>405.55970000000002</v>
      </c>
      <c r="BW272" s="65">
        <v>311.96899999999999</v>
      </c>
      <c r="BX272" s="65">
        <v>405.55970000000002</v>
      </c>
      <c r="CA272" s="65">
        <v>311.96899999999999</v>
      </c>
      <c r="CB272" s="65">
        <v>405.55970000000002</v>
      </c>
      <c r="CE272" s="65">
        <v>311.96899999999999</v>
      </c>
      <c r="CF272" s="65">
        <v>405.29969999999997</v>
      </c>
      <c r="CI272" s="65">
        <v>311.76900000000001</v>
      </c>
      <c r="CJ272" s="65">
        <v>405.29969999999997</v>
      </c>
      <c r="CM272" s="65">
        <v>311.76900000000001</v>
      </c>
      <c r="CN272" s="65">
        <v>405.29969999999997</v>
      </c>
      <c r="CQ272" s="65">
        <v>311.76900000000001</v>
      </c>
      <c r="CR272" s="65">
        <v>404.46692000000002</v>
      </c>
      <c r="CU272" s="65">
        <v>311.1284</v>
      </c>
      <c r="CV272" s="65">
        <v>401.86691999999999</v>
      </c>
      <c r="CY272" s="65">
        <v>309.1284</v>
      </c>
      <c r="CZ272" s="65">
        <v>401.86691999999999</v>
      </c>
      <c r="DC272" s="65">
        <v>309.1284</v>
      </c>
      <c r="DD272" s="65">
        <v>199.15271999999999</v>
      </c>
      <c r="DG272" s="65">
        <v>153.1944</v>
      </c>
      <c r="DH272" s="65">
        <v>23.79</v>
      </c>
      <c r="DK272" s="65">
        <v>18.3</v>
      </c>
    </row>
    <row r="273" spans="2:159" x14ac:dyDescent="0.2">
      <c r="B273" s="65" t="s">
        <v>60</v>
      </c>
      <c r="C273" s="65" t="s">
        <v>39</v>
      </c>
      <c r="AB273" s="65">
        <v>1.3</v>
      </c>
      <c r="AE273" s="65">
        <v>1</v>
      </c>
      <c r="AF273" s="65">
        <v>1.3</v>
      </c>
      <c r="AI273" s="65">
        <v>1</v>
      </c>
      <c r="AN273" s="65">
        <v>1.3</v>
      </c>
      <c r="AQ273" s="65">
        <v>1</v>
      </c>
      <c r="AR273" s="65">
        <v>1.3</v>
      </c>
      <c r="AU273" s="65">
        <v>1</v>
      </c>
      <c r="AV273" s="65">
        <v>1.3</v>
      </c>
      <c r="AY273" s="65">
        <v>1</v>
      </c>
      <c r="AZ273" s="65">
        <v>1.3</v>
      </c>
      <c r="BC273" s="65">
        <v>1</v>
      </c>
      <c r="BD273" s="65">
        <v>1.3</v>
      </c>
      <c r="BG273" s="65">
        <v>1</v>
      </c>
      <c r="BH273" s="65">
        <v>1.3</v>
      </c>
      <c r="BK273" s="65">
        <v>1</v>
      </c>
      <c r="BL273" s="65">
        <v>1.3</v>
      </c>
      <c r="BO273" s="65">
        <v>1</v>
      </c>
      <c r="BP273" s="65">
        <v>1.3</v>
      </c>
      <c r="BS273" s="65">
        <v>1</v>
      </c>
      <c r="BT273" s="65">
        <v>1.3</v>
      </c>
      <c r="BW273" s="65">
        <v>1</v>
      </c>
      <c r="BX273" s="65">
        <v>1.3</v>
      </c>
      <c r="CA273" s="65">
        <v>1</v>
      </c>
      <c r="CB273" s="65">
        <v>1.3</v>
      </c>
      <c r="CE273" s="65">
        <v>1</v>
      </c>
      <c r="CF273" s="65">
        <v>1.3</v>
      </c>
      <c r="CI273" s="65">
        <v>1</v>
      </c>
      <c r="CJ273" s="65">
        <v>1.3</v>
      </c>
      <c r="CM273" s="65">
        <v>1</v>
      </c>
      <c r="CN273" s="65">
        <v>1.3</v>
      </c>
      <c r="CQ273" s="65">
        <v>1</v>
      </c>
      <c r="CR273" s="65">
        <v>1.3</v>
      </c>
      <c r="CU273" s="65">
        <v>1</v>
      </c>
      <c r="CV273" s="65">
        <v>1.3</v>
      </c>
      <c r="CY273" s="65">
        <v>1</v>
      </c>
      <c r="CZ273" s="65">
        <v>1.3</v>
      </c>
      <c r="DC273" s="65">
        <v>1</v>
      </c>
      <c r="DD273" s="65">
        <v>1.3</v>
      </c>
      <c r="DG273" s="65">
        <v>1</v>
      </c>
    </row>
    <row r="274" spans="2:159" x14ac:dyDescent="0.2">
      <c r="B274" s="65" t="s">
        <v>60</v>
      </c>
      <c r="C274" s="65" t="s">
        <v>40</v>
      </c>
    </row>
    <row r="275" spans="2:159" x14ac:dyDescent="0.2">
      <c r="B275" s="65" t="s">
        <v>60</v>
      </c>
      <c r="C275" s="65" t="s">
        <v>41</v>
      </c>
    </row>
    <row r="276" spans="2:159" x14ac:dyDescent="0.2">
      <c r="B276" s="65" t="s">
        <v>60</v>
      </c>
      <c r="C276" s="65" t="s">
        <v>42</v>
      </c>
    </row>
    <row r="277" spans="2:159" x14ac:dyDescent="0.2">
      <c r="B277" s="65" t="s">
        <v>60</v>
      </c>
      <c r="C277" s="65" t="s">
        <v>43</v>
      </c>
    </row>
    <row r="278" spans="2:159" x14ac:dyDescent="0.2">
      <c r="B278" s="65" t="s">
        <v>60</v>
      </c>
      <c r="C278" s="65" t="s">
        <v>44</v>
      </c>
    </row>
    <row r="279" spans="2:159" x14ac:dyDescent="0.2">
      <c r="B279" s="65" t="s">
        <v>60</v>
      </c>
      <c r="C279" s="65" t="s">
        <v>45</v>
      </c>
    </row>
    <row r="280" spans="2:159" x14ac:dyDescent="0.2">
      <c r="B280" s="65" t="s">
        <v>60</v>
      </c>
      <c r="C280" s="65" t="s">
        <v>46</v>
      </c>
    </row>
    <row r="281" spans="2:159" x14ac:dyDescent="0.2">
      <c r="B281" s="65" t="s">
        <v>60</v>
      </c>
      <c r="C281" s="65" t="s">
        <v>15</v>
      </c>
      <c r="D281" s="65">
        <v>0.28132000000000001</v>
      </c>
      <c r="E281" s="65">
        <v>0</v>
      </c>
      <c r="F281" s="65">
        <v>0</v>
      </c>
      <c r="G281" s="65">
        <v>0.21640000000000001</v>
      </c>
      <c r="H281" s="65">
        <v>0.54132000000000002</v>
      </c>
      <c r="I281" s="65">
        <v>0</v>
      </c>
      <c r="J281" s="65">
        <v>0</v>
      </c>
      <c r="K281" s="65">
        <v>0.21640000000000001</v>
      </c>
      <c r="L281" s="65">
        <v>2.7827799999999998</v>
      </c>
      <c r="M281" s="65">
        <v>0</v>
      </c>
      <c r="N281" s="65">
        <v>0</v>
      </c>
      <c r="O281" s="65">
        <v>2.1406000000000001</v>
      </c>
      <c r="P281" s="65">
        <v>5.3827800000000003</v>
      </c>
      <c r="Q281" s="65">
        <v>0</v>
      </c>
      <c r="R281" s="65">
        <v>0</v>
      </c>
      <c r="S281" s="65">
        <v>3.1406000000000001</v>
      </c>
      <c r="T281" s="65">
        <v>3.79678</v>
      </c>
      <c r="U281" s="65">
        <v>0</v>
      </c>
      <c r="V281" s="65">
        <v>0</v>
      </c>
      <c r="W281" s="65">
        <v>3.1406000000000001</v>
      </c>
      <c r="X281" s="65">
        <v>161.81698</v>
      </c>
      <c r="Y281" s="65">
        <v>0</v>
      </c>
      <c r="Z281" s="65">
        <v>0</v>
      </c>
      <c r="AA281" s="65">
        <v>174.47460000000001</v>
      </c>
      <c r="AB281" s="65">
        <v>452.87970000000001</v>
      </c>
      <c r="AC281" s="65">
        <v>0</v>
      </c>
      <c r="AD281" s="65">
        <v>0</v>
      </c>
      <c r="AE281" s="65">
        <v>315.38139999999999</v>
      </c>
      <c r="AF281" s="65">
        <v>564.54970000000003</v>
      </c>
      <c r="AG281" s="65">
        <v>0</v>
      </c>
      <c r="AH281" s="65">
        <v>0</v>
      </c>
      <c r="AI281" s="65">
        <v>398.2484</v>
      </c>
      <c r="AJ281" s="65">
        <v>563.24969999999996</v>
      </c>
      <c r="AK281" s="65">
        <v>0</v>
      </c>
      <c r="AL281" s="65">
        <v>0</v>
      </c>
      <c r="AM281" s="65">
        <v>421.26900000000001</v>
      </c>
      <c r="AN281" s="65">
        <v>535.42970000000003</v>
      </c>
      <c r="AO281" s="65">
        <v>0</v>
      </c>
      <c r="AP281" s="65">
        <v>0</v>
      </c>
      <c r="AQ281" s="65">
        <v>366.5086</v>
      </c>
      <c r="AR281" s="65">
        <v>556.74969999999996</v>
      </c>
      <c r="AS281" s="65">
        <v>0</v>
      </c>
      <c r="AT281" s="65">
        <v>0</v>
      </c>
      <c r="AU281" s="65">
        <v>434.26900000000001</v>
      </c>
      <c r="AV281" s="65">
        <v>564.54970000000003</v>
      </c>
      <c r="AW281" s="65">
        <v>0</v>
      </c>
      <c r="AX281" s="65">
        <v>0</v>
      </c>
      <c r="AY281" s="65">
        <v>434.26900000000001</v>
      </c>
      <c r="AZ281" s="65">
        <v>564.54970000000003</v>
      </c>
      <c r="BA281" s="65">
        <v>0</v>
      </c>
      <c r="BB281" s="65">
        <v>0</v>
      </c>
      <c r="BC281" s="65">
        <v>434.26900000000001</v>
      </c>
      <c r="BD281" s="65">
        <v>564.54970000000003</v>
      </c>
      <c r="BE281" s="65">
        <v>0</v>
      </c>
      <c r="BF281" s="65">
        <v>0</v>
      </c>
      <c r="BG281" s="65">
        <v>434.26900000000001</v>
      </c>
      <c r="BH281" s="65">
        <v>564.54970000000003</v>
      </c>
      <c r="BI281" s="65">
        <v>0</v>
      </c>
      <c r="BJ281" s="65">
        <v>0</v>
      </c>
      <c r="BK281" s="65">
        <v>434.26900000000001</v>
      </c>
      <c r="BL281" s="65">
        <v>564.54970000000003</v>
      </c>
      <c r="BM281" s="65">
        <v>0</v>
      </c>
      <c r="BN281" s="65">
        <v>0</v>
      </c>
      <c r="BO281" s="65">
        <v>434.26900000000001</v>
      </c>
      <c r="BP281" s="65">
        <v>564.54970000000003</v>
      </c>
      <c r="BQ281" s="65">
        <v>0</v>
      </c>
      <c r="BR281" s="65">
        <v>0</v>
      </c>
      <c r="BS281" s="65">
        <v>434.26900000000001</v>
      </c>
      <c r="BT281" s="65">
        <v>564.26837999999998</v>
      </c>
      <c r="BU281" s="65">
        <v>0</v>
      </c>
      <c r="BV281" s="65">
        <v>0</v>
      </c>
      <c r="BW281" s="65">
        <v>434.05259999999998</v>
      </c>
      <c r="BX281" s="65">
        <v>564.26837999999998</v>
      </c>
      <c r="BY281" s="65">
        <v>0</v>
      </c>
      <c r="BZ281" s="65">
        <v>0</v>
      </c>
      <c r="CA281" s="65">
        <v>434.05259999999998</v>
      </c>
      <c r="CB281" s="65">
        <v>564.26837999999998</v>
      </c>
      <c r="CC281" s="65">
        <v>0</v>
      </c>
      <c r="CD281" s="65">
        <v>0</v>
      </c>
      <c r="CE281" s="65">
        <v>434.05259999999998</v>
      </c>
      <c r="CF281" s="65">
        <v>564.00837999999999</v>
      </c>
      <c r="CG281" s="65">
        <v>0</v>
      </c>
      <c r="CH281" s="65">
        <v>0</v>
      </c>
      <c r="CI281" s="65">
        <v>433.8526</v>
      </c>
      <c r="CJ281" s="65">
        <v>564.00837999999999</v>
      </c>
      <c r="CK281" s="65">
        <v>0</v>
      </c>
      <c r="CL281" s="65">
        <v>0</v>
      </c>
      <c r="CM281" s="65">
        <v>433.8526</v>
      </c>
      <c r="CN281" s="65">
        <v>564.00837999999999</v>
      </c>
      <c r="CO281" s="65">
        <v>0</v>
      </c>
      <c r="CP281" s="65">
        <v>0</v>
      </c>
      <c r="CQ281" s="65">
        <v>433.8526</v>
      </c>
      <c r="CR281" s="65">
        <v>561.76692000000003</v>
      </c>
      <c r="CS281" s="65">
        <v>0</v>
      </c>
      <c r="CT281" s="65">
        <v>0</v>
      </c>
      <c r="CU281" s="65">
        <v>432.1284</v>
      </c>
      <c r="CV281" s="65">
        <v>559.16692</v>
      </c>
      <c r="CW281" s="65">
        <v>0</v>
      </c>
      <c r="CX281" s="65">
        <v>0</v>
      </c>
      <c r="CY281" s="65">
        <v>430.1284</v>
      </c>
      <c r="CZ281" s="65">
        <v>559.16692</v>
      </c>
      <c r="DA281" s="65">
        <v>0</v>
      </c>
      <c r="DB281" s="65">
        <v>0</v>
      </c>
      <c r="DC281" s="65">
        <v>430.1284</v>
      </c>
      <c r="DD281" s="65">
        <v>314.85271999999998</v>
      </c>
      <c r="DE281" s="65">
        <v>0</v>
      </c>
      <c r="DF281" s="65">
        <v>0</v>
      </c>
      <c r="DG281" s="65">
        <v>242.1944</v>
      </c>
      <c r="DH281" s="65">
        <v>66.69</v>
      </c>
      <c r="DI281" s="65">
        <v>0</v>
      </c>
      <c r="DJ281" s="65">
        <v>0</v>
      </c>
      <c r="DK281" s="65">
        <v>51.3</v>
      </c>
      <c r="DL281" s="65">
        <v>0</v>
      </c>
      <c r="DM281" s="65">
        <v>0</v>
      </c>
      <c r="DN281" s="65">
        <v>0</v>
      </c>
      <c r="DO281" s="65">
        <v>0</v>
      </c>
      <c r="DP281" s="65">
        <v>0</v>
      </c>
      <c r="DQ281" s="65">
        <v>0</v>
      </c>
      <c r="DR281" s="65">
        <v>0</v>
      </c>
      <c r="DS281" s="65">
        <v>0</v>
      </c>
      <c r="DT281" s="65">
        <v>0</v>
      </c>
      <c r="DU281" s="65">
        <v>0</v>
      </c>
      <c r="DV281" s="65">
        <v>0</v>
      </c>
      <c r="DW281" s="65">
        <v>0</v>
      </c>
      <c r="DX281" s="65">
        <v>0</v>
      </c>
      <c r="DY281" s="65">
        <v>0</v>
      </c>
      <c r="DZ281" s="65">
        <v>0</v>
      </c>
      <c r="EA281" s="65">
        <v>0</v>
      </c>
      <c r="EB281" s="65">
        <v>0</v>
      </c>
      <c r="EC281" s="65">
        <v>0</v>
      </c>
      <c r="ED281" s="65">
        <v>0</v>
      </c>
      <c r="EE281" s="65">
        <v>0</v>
      </c>
      <c r="EF281" s="65">
        <v>0</v>
      </c>
      <c r="EG281" s="65">
        <v>0</v>
      </c>
      <c r="EH281" s="65">
        <v>0</v>
      </c>
      <c r="EI281" s="65">
        <v>0</v>
      </c>
      <c r="EJ281" s="65">
        <v>0</v>
      </c>
      <c r="EK281" s="65">
        <v>0</v>
      </c>
      <c r="EL281" s="65">
        <v>0</v>
      </c>
      <c r="EM281" s="65">
        <v>0</v>
      </c>
      <c r="EN281" s="65">
        <v>0</v>
      </c>
      <c r="EO281" s="65">
        <v>0</v>
      </c>
      <c r="EP281" s="65">
        <v>0</v>
      </c>
      <c r="EQ281" s="65">
        <v>0</v>
      </c>
      <c r="ER281" s="65">
        <v>0</v>
      </c>
      <c r="ES281" s="65">
        <v>0</v>
      </c>
      <c r="ET281" s="65">
        <v>0</v>
      </c>
      <c r="EU281" s="65">
        <v>0</v>
      </c>
      <c r="EV281" s="65">
        <v>0</v>
      </c>
      <c r="EW281" s="65">
        <v>0</v>
      </c>
      <c r="EX281" s="65">
        <v>0</v>
      </c>
      <c r="EY281" s="65">
        <v>0</v>
      </c>
      <c r="EZ281" s="65">
        <v>0</v>
      </c>
      <c r="FA281" s="65">
        <v>0</v>
      </c>
      <c r="FB281" s="65">
        <v>0</v>
      </c>
      <c r="FC281" s="65">
        <v>0</v>
      </c>
    </row>
    <row r="282" spans="2:159" x14ac:dyDescent="0.2">
      <c r="B282" s="65" t="s">
        <v>61</v>
      </c>
      <c r="C282" s="65" t="s">
        <v>36</v>
      </c>
    </row>
    <row r="283" spans="2:159" x14ac:dyDescent="0.2">
      <c r="B283" s="65" t="s">
        <v>61</v>
      </c>
      <c r="C283" s="65" t="s">
        <v>37</v>
      </c>
    </row>
    <row r="284" spans="2:159" x14ac:dyDescent="0.2">
      <c r="B284" s="65" t="s">
        <v>61</v>
      </c>
      <c r="C284" s="65" t="s">
        <v>38</v>
      </c>
    </row>
    <row r="285" spans="2:159" x14ac:dyDescent="0.2">
      <c r="B285" s="65" t="s">
        <v>61</v>
      </c>
      <c r="C285" s="65" t="s">
        <v>39</v>
      </c>
    </row>
    <row r="286" spans="2:159" x14ac:dyDescent="0.2">
      <c r="B286" s="65" t="s">
        <v>61</v>
      </c>
      <c r="C286" s="65" t="s">
        <v>40</v>
      </c>
    </row>
    <row r="287" spans="2:159" x14ac:dyDescent="0.2">
      <c r="B287" s="65" t="s">
        <v>61</v>
      </c>
      <c r="C287" s="65" t="s">
        <v>41</v>
      </c>
    </row>
    <row r="288" spans="2:159" x14ac:dyDescent="0.2">
      <c r="B288" s="65" t="s">
        <v>61</v>
      </c>
      <c r="C288" s="65" t="s">
        <v>42</v>
      </c>
    </row>
    <row r="289" spans="2:159" x14ac:dyDescent="0.2">
      <c r="B289" s="65" t="s">
        <v>61</v>
      </c>
      <c r="C289" s="65" t="s">
        <v>43</v>
      </c>
    </row>
    <row r="290" spans="2:159" x14ac:dyDescent="0.2">
      <c r="B290" s="65" t="s">
        <v>61</v>
      </c>
      <c r="C290" s="65" t="s">
        <v>44</v>
      </c>
    </row>
    <row r="291" spans="2:159" x14ac:dyDescent="0.2">
      <c r="B291" s="65" t="s">
        <v>61</v>
      </c>
      <c r="C291" s="65" t="s">
        <v>45</v>
      </c>
    </row>
    <row r="292" spans="2:159" x14ac:dyDescent="0.2">
      <c r="B292" s="65" t="s">
        <v>61</v>
      </c>
      <c r="C292" s="65" t="s">
        <v>46</v>
      </c>
    </row>
    <row r="293" spans="2:159" x14ac:dyDescent="0.2">
      <c r="B293" s="65" t="s">
        <v>61</v>
      </c>
      <c r="C293" s="65" t="s">
        <v>15</v>
      </c>
      <c r="D293" s="65">
        <v>0</v>
      </c>
      <c r="E293" s="65">
        <v>0</v>
      </c>
      <c r="F293" s="65">
        <v>0</v>
      </c>
      <c r="G293" s="65">
        <v>0</v>
      </c>
      <c r="H293" s="65">
        <v>0</v>
      </c>
      <c r="I293" s="65">
        <v>0</v>
      </c>
      <c r="J293" s="65">
        <v>0</v>
      </c>
      <c r="K293" s="65">
        <v>0</v>
      </c>
      <c r="L293" s="65">
        <v>0</v>
      </c>
      <c r="M293" s="65">
        <v>0</v>
      </c>
      <c r="N293" s="65">
        <v>0</v>
      </c>
      <c r="O293" s="65">
        <v>0</v>
      </c>
      <c r="P293" s="65">
        <v>0</v>
      </c>
      <c r="Q293" s="65">
        <v>0</v>
      </c>
      <c r="R293" s="65">
        <v>0</v>
      </c>
      <c r="S293" s="65">
        <v>0</v>
      </c>
      <c r="T293" s="65">
        <v>0</v>
      </c>
      <c r="U293" s="65">
        <v>0</v>
      </c>
      <c r="V293" s="65">
        <v>0</v>
      </c>
      <c r="W293" s="65">
        <v>0</v>
      </c>
      <c r="X293" s="65">
        <v>0</v>
      </c>
      <c r="Y293" s="65">
        <v>0</v>
      </c>
      <c r="Z293" s="65">
        <v>0</v>
      </c>
      <c r="AA293" s="65">
        <v>0</v>
      </c>
      <c r="AB293" s="65">
        <v>0</v>
      </c>
      <c r="AC293" s="65">
        <v>0</v>
      </c>
      <c r="AD293" s="65">
        <v>0</v>
      </c>
      <c r="AE293" s="65">
        <v>0</v>
      </c>
      <c r="AF293" s="65">
        <v>0</v>
      </c>
      <c r="AG293" s="65">
        <v>0</v>
      </c>
      <c r="AH293" s="65">
        <v>0</v>
      </c>
      <c r="AI293" s="65">
        <v>0</v>
      </c>
      <c r="AJ293" s="65">
        <v>0</v>
      </c>
      <c r="AK293" s="65">
        <v>0</v>
      </c>
      <c r="AL293" s="65">
        <v>0</v>
      </c>
      <c r="AM293" s="65">
        <v>0</v>
      </c>
      <c r="AN293" s="65">
        <v>0</v>
      </c>
      <c r="AO293" s="65">
        <v>0</v>
      </c>
      <c r="AP293" s="65">
        <v>0</v>
      </c>
      <c r="AQ293" s="65">
        <v>0</v>
      </c>
      <c r="AR293" s="65">
        <v>0</v>
      </c>
      <c r="AS293" s="65">
        <v>0</v>
      </c>
      <c r="AT293" s="65">
        <v>0</v>
      </c>
      <c r="AU293" s="65">
        <v>0</v>
      </c>
      <c r="AV293" s="65">
        <v>0</v>
      </c>
      <c r="AW293" s="65">
        <v>0</v>
      </c>
      <c r="AX293" s="65">
        <v>0</v>
      </c>
      <c r="AY293" s="65">
        <v>0</v>
      </c>
      <c r="AZ293" s="65">
        <v>0</v>
      </c>
      <c r="BA293" s="65">
        <v>0</v>
      </c>
      <c r="BB293" s="65">
        <v>0</v>
      </c>
      <c r="BC293" s="65">
        <v>0</v>
      </c>
      <c r="BD293" s="65">
        <v>0</v>
      </c>
      <c r="BE293" s="65">
        <v>0</v>
      </c>
      <c r="BF293" s="65">
        <v>0</v>
      </c>
      <c r="BG293" s="65">
        <v>0</v>
      </c>
      <c r="BH293" s="65">
        <v>0</v>
      </c>
      <c r="BI293" s="65">
        <v>0</v>
      </c>
      <c r="BJ293" s="65">
        <v>0</v>
      </c>
      <c r="BK293" s="65">
        <v>0</v>
      </c>
      <c r="BL293" s="65">
        <v>0</v>
      </c>
      <c r="BM293" s="65">
        <v>0</v>
      </c>
      <c r="BN293" s="65">
        <v>0</v>
      </c>
      <c r="BO293" s="65">
        <v>0</v>
      </c>
      <c r="BP293" s="65">
        <v>0</v>
      </c>
      <c r="BQ293" s="65">
        <v>0</v>
      </c>
      <c r="BR293" s="65">
        <v>0</v>
      </c>
      <c r="BS293" s="65">
        <v>0</v>
      </c>
      <c r="BT293" s="65">
        <v>0</v>
      </c>
      <c r="BU293" s="65">
        <v>0</v>
      </c>
      <c r="BV293" s="65">
        <v>0</v>
      </c>
      <c r="BW293" s="65">
        <v>0</v>
      </c>
      <c r="BX293" s="65">
        <v>0</v>
      </c>
      <c r="BY293" s="65">
        <v>0</v>
      </c>
      <c r="BZ293" s="65">
        <v>0</v>
      </c>
      <c r="CA293" s="65">
        <v>0</v>
      </c>
      <c r="CB293" s="65">
        <v>0</v>
      </c>
      <c r="CC293" s="65">
        <v>0</v>
      </c>
      <c r="CD293" s="65">
        <v>0</v>
      </c>
      <c r="CE293" s="65">
        <v>0</v>
      </c>
      <c r="CF293" s="65">
        <v>0</v>
      </c>
      <c r="CG293" s="65">
        <v>0</v>
      </c>
      <c r="CH293" s="65">
        <v>0</v>
      </c>
      <c r="CI293" s="65">
        <v>0</v>
      </c>
      <c r="CJ293" s="65">
        <v>0</v>
      </c>
      <c r="CK293" s="65">
        <v>0</v>
      </c>
      <c r="CL293" s="65">
        <v>0</v>
      </c>
      <c r="CM293" s="65">
        <v>0</v>
      </c>
      <c r="CN293" s="65">
        <v>0</v>
      </c>
      <c r="CO293" s="65">
        <v>0</v>
      </c>
      <c r="CP293" s="65">
        <v>0</v>
      </c>
      <c r="CQ293" s="65">
        <v>0</v>
      </c>
      <c r="CR293" s="65">
        <v>0</v>
      </c>
      <c r="CS293" s="65">
        <v>0</v>
      </c>
      <c r="CT293" s="65">
        <v>0</v>
      </c>
      <c r="CU293" s="65">
        <v>0</v>
      </c>
      <c r="CV293" s="65">
        <v>0</v>
      </c>
      <c r="CW293" s="65">
        <v>0</v>
      </c>
      <c r="CX293" s="65">
        <v>0</v>
      </c>
      <c r="CY293" s="65">
        <v>0</v>
      </c>
      <c r="CZ293" s="65">
        <v>0</v>
      </c>
      <c r="DA293" s="65">
        <v>0</v>
      </c>
      <c r="DB293" s="65">
        <v>0</v>
      </c>
      <c r="DC293" s="65">
        <v>0</v>
      </c>
      <c r="DD293" s="65">
        <v>0</v>
      </c>
      <c r="DE293" s="65">
        <v>0</v>
      </c>
      <c r="DF293" s="65">
        <v>0</v>
      </c>
      <c r="DG293" s="65">
        <v>0</v>
      </c>
      <c r="DH293" s="65">
        <v>0</v>
      </c>
      <c r="DI293" s="65">
        <v>0</v>
      </c>
      <c r="DJ293" s="65">
        <v>0</v>
      </c>
      <c r="DK293" s="65">
        <v>0</v>
      </c>
      <c r="DL293" s="65">
        <v>0</v>
      </c>
      <c r="DM293" s="65">
        <v>0</v>
      </c>
      <c r="DN293" s="65">
        <v>0</v>
      </c>
      <c r="DO293" s="65">
        <v>0</v>
      </c>
      <c r="DP293" s="65">
        <v>0</v>
      </c>
      <c r="DQ293" s="65">
        <v>0</v>
      </c>
      <c r="DR293" s="65">
        <v>0</v>
      </c>
      <c r="DS293" s="65">
        <v>0</v>
      </c>
      <c r="DT293" s="65">
        <v>0</v>
      </c>
      <c r="DU293" s="65">
        <v>0</v>
      </c>
      <c r="DV293" s="65">
        <v>0</v>
      </c>
      <c r="DW293" s="65">
        <v>0</v>
      </c>
      <c r="DX293" s="65">
        <v>0</v>
      </c>
      <c r="DY293" s="65">
        <v>0</v>
      </c>
      <c r="DZ293" s="65">
        <v>0</v>
      </c>
      <c r="EA293" s="65">
        <v>0</v>
      </c>
      <c r="EB293" s="65">
        <v>0</v>
      </c>
      <c r="EC293" s="65">
        <v>0</v>
      </c>
      <c r="ED293" s="65">
        <v>0</v>
      </c>
      <c r="EE293" s="65">
        <v>0</v>
      </c>
      <c r="EF293" s="65">
        <v>0</v>
      </c>
      <c r="EG293" s="65">
        <v>0</v>
      </c>
      <c r="EH293" s="65">
        <v>0</v>
      </c>
      <c r="EI293" s="65">
        <v>0</v>
      </c>
      <c r="EJ293" s="65">
        <v>0</v>
      </c>
      <c r="EK293" s="65">
        <v>0</v>
      </c>
      <c r="EL293" s="65">
        <v>0</v>
      </c>
      <c r="EM293" s="65">
        <v>0</v>
      </c>
      <c r="EN293" s="65">
        <v>0</v>
      </c>
      <c r="EO293" s="65">
        <v>0</v>
      </c>
      <c r="EP293" s="65">
        <v>0</v>
      </c>
      <c r="EQ293" s="65">
        <v>0</v>
      </c>
      <c r="ER293" s="65">
        <v>0</v>
      </c>
      <c r="ES293" s="65">
        <v>0</v>
      </c>
      <c r="ET293" s="65">
        <v>0</v>
      </c>
      <c r="EU293" s="65">
        <v>0</v>
      </c>
      <c r="EV293" s="65">
        <v>0</v>
      </c>
      <c r="EW293" s="65">
        <v>0</v>
      </c>
      <c r="EX293" s="65">
        <v>0</v>
      </c>
      <c r="EY293" s="65">
        <v>0</v>
      </c>
      <c r="EZ293" s="65">
        <v>0</v>
      </c>
      <c r="FA293" s="65">
        <v>0</v>
      </c>
      <c r="FB293" s="65">
        <v>0</v>
      </c>
      <c r="FC293" s="65">
        <v>0</v>
      </c>
    </row>
    <row r="294" spans="2:159" x14ac:dyDescent="0.2">
      <c r="B294" s="65" t="s">
        <v>62</v>
      </c>
      <c r="C294" s="65" t="s">
        <v>36</v>
      </c>
      <c r="BX294" s="65">
        <v>1087.5158469999999</v>
      </c>
      <c r="CA294" s="65">
        <v>836.55065190000005</v>
      </c>
      <c r="CB294" s="65">
        <v>2242.7231649999999</v>
      </c>
      <c r="CE294" s="65">
        <v>1725.171666</v>
      </c>
      <c r="CF294" s="65">
        <v>3429.3795249999998</v>
      </c>
      <c r="CI294" s="65">
        <v>2637.98425</v>
      </c>
      <c r="CJ294" s="65">
        <v>4613.2276469999997</v>
      </c>
      <c r="CM294" s="65">
        <v>3548.6366509999998</v>
      </c>
      <c r="CN294" s="65">
        <v>5829.196226</v>
      </c>
      <c r="CQ294" s="65">
        <v>4483.9970970000004</v>
      </c>
      <c r="CR294" s="65">
        <v>7082.7379819999996</v>
      </c>
      <c r="CU294" s="65">
        <v>5448.259986</v>
      </c>
      <c r="CV294" s="65">
        <v>8414.2907670000004</v>
      </c>
      <c r="CY294" s="65">
        <v>6472.5313589999996</v>
      </c>
      <c r="CZ294" s="65">
        <v>9437.9481049999995</v>
      </c>
      <c r="DC294" s="65">
        <v>7259.9600810000002</v>
      </c>
      <c r="DD294" s="65">
        <v>9437.9481049999995</v>
      </c>
      <c r="DG294" s="65">
        <v>7259.9600810000002</v>
      </c>
      <c r="DH294" s="65">
        <v>9437.9481049999995</v>
      </c>
      <c r="DK294" s="65">
        <v>7259.9600810000002</v>
      </c>
      <c r="DL294" s="65">
        <v>9437.9481049999995</v>
      </c>
      <c r="DO294" s="65">
        <v>7259.9600810000002</v>
      </c>
      <c r="DP294" s="65">
        <v>9437.9481049999995</v>
      </c>
      <c r="DS294" s="65">
        <v>7259.9600810000002</v>
      </c>
      <c r="DT294" s="65">
        <v>9437.9481049999995</v>
      </c>
      <c r="DW294" s="65">
        <v>7259.9600810000002</v>
      </c>
      <c r="DX294" s="65">
        <v>9437.9481049999995</v>
      </c>
      <c r="EA294" s="65">
        <v>7259.9600810000002</v>
      </c>
      <c r="EB294" s="65">
        <v>9437.9481049999995</v>
      </c>
      <c r="EE294" s="65">
        <v>7259.9600810000002</v>
      </c>
      <c r="EF294" s="65">
        <v>9437.9481049999995</v>
      </c>
      <c r="EI294" s="65">
        <v>7259.9600810000002</v>
      </c>
      <c r="EJ294" s="65">
        <v>9437.9481049999995</v>
      </c>
      <c r="EM294" s="65">
        <v>7259.9600810000002</v>
      </c>
      <c r="EN294" s="65">
        <v>9437.9481049999995</v>
      </c>
      <c r="EQ294" s="65">
        <v>7259.9600810000002</v>
      </c>
      <c r="ER294" s="65">
        <v>9437.9481049999995</v>
      </c>
      <c r="EU294" s="65">
        <v>7259.9600810000002</v>
      </c>
      <c r="EV294" s="65">
        <v>9437.9481049999995</v>
      </c>
      <c r="EZ294" s="65">
        <v>9437.9481049999995</v>
      </c>
      <c r="FC294" s="65">
        <v>7259.9600810000002</v>
      </c>
    </row>
    <row r="295" spans="2:159" x14ac:dyDescent="0.2">
      <c r="B295" s="65" t="s">
        <v>62</v>
      </c>
      <c r="C295" s="65" t="s">
        <v>37</v>
      </c>
    </row>
    <row r="296" spans="2:159" x14ac:dyDescent="0.2">
      <c r="B296" s="65" t="s">
        <v>62</v>
      </c>
      <c r="C296" s="65" t="s">
        <v>38</v>
      </c>
    </row>
    <row r="297" spans="2:159" x14ac:dyDescent="0.2">
      <c r="B297" s="65" t="s">
        <v>62</v>
      </c>
      <c r="C297" s="65" t="s">
        <v>39</v>
      </c>
    </row>
    <row r="298" spans="2:159" x14ac:dyDescent="0.2">
      <c r="B298" s="65" t="s">
        <v>62</v>
      </c>
      <c r="C298" s="65" t="s">
        <v>40</v>
      </c>
    </row>
    <row r="299" spans="2:159" x14ac:dyDescent="0.2">
      <c r="B299" s="65" t="s">
        <v>62</v>
      </c>
      <c r="C299" s="65" t="s">
        <v>41</v>
      </c>
    </row>
    <row r="300" spans="2:159" x14ac:dyDescent="0.2">
      <c r="B300" s="65" t="s">
        <v>62</v>
      </c>
      <c r="C300" s="65" t="s">
        <v>42</v>
      </c>
    </row>
    <row r="301" spans="2:159" x14ac:dyDescent="0.2">
      <c r="B301" s="65" t="s">
        <v>62</v>
      </c>
      <c r="C301" s="65" t="s">
        <v>43</v>
      </c>
    </row>
    <row r="302" spans="2:159" x14ac:dyDescent="0.2">
      <c r="B302" s="65" t="s">
        <v>62</v>
      </c>
      <c r="C302" s="65" t="s">
        <v>44</v>
      </c>
    </row>
    <row r="303" spans="2:159" x14ac:dyDescent="0.2">
      <c r="B303" s="65" t="s">
        <v>62</v>
      </c>
      <c r="C303" s="65" t="s">
        <v>45</v>
      </c>
    </row>
    <row r="304" spans="2:159" x14ac:dyDescent="0.2">
      <c r="B304" s="65" t="s">
        <v>62</v>
      </c>
      <c r="C304" s="65" t="s">
        <v>46</v>
      </c>
    </row>
    <row r="305" spans="2:159" x14ac:dyDescent="0.2">
      <c r="B305" s="65" t="s">
        <v>62</v>
      </c>
      <c r="C305" s="65" t="s">
        <v>15</v>
      </c>
      <c r="D305" s="65">
        <v>0</v>
      </c>
      <c r="E305" s="65">
        <v>0</v>
      </c>
      <c r="F305" s="65">
        <v>0</v>
      </c>
      <c r="G305" s="65">
        <v>0</v>
      </c>
      <c r="H305" s="65">
        <v>0</v>
      </c>
      <c r="I305" s="65">
        <v>0</v>
      </c>
      <c r="J305" s="65">
        <v>0</v>
      </c>
      <c r="K305" s="65">
        <v>0</v>
      </c>
      <c r="L305" s="65">
        <v>0</v>
      </c>
      <c r="M305" s="65">
        <v>0</v>
      </c>
      <c r="N305" s="65">
        <v>0</v>
      </c>
      <c r="O305" s="65">
        <v>0</v>
      </c>
      <c r="P305" s="65">
        <v>0</v>
      </c>
      <c r="Q305" s="65">
        <v>0</v>
      </c>
      <c r="R305" s="65">
        <v>0</v>
      </c>
      <c r="S305" s="65">
        <v>0</v>
      </c>
      <c r="T305" s="65">
        <v>0</v>
      </c>
      <c r="U305" s="65">
        <v>0</v>
      </c>
      <c r="V305" s="65">
        <v>0</v>
      </c>
      <c r="W305" s="65">
        <v>0</v>
      </c>
      <c r="X305" s="65">
        <v>0</v>
      </c>
      <c r="Y305" s="65">
        <v>0</v>
      </c>
      <c r="Z305" s="65">
        <v>0</v>
      </c>
      <c r="AA305" s="65">
        <v>0</v>
      </c>
      <c r="AB305" s="65">
        <v>0</v>
      </c>
      <c r="AC305" s="65">
        <v>0</v>
      </c>
      <c r="AD305" s="65">
        <v>0</v>
      </c>
      <c r="AE305" s="65">
        <v>0</v>
      </c>
      <c r="AF305" s="65">
        <v>0</v>
      </c>
      <c r="AG305" s="65">
        <v>0</v>
      </c>
      <c r="AH305" s="65">
        <v>0</v>
      </c>
      <c r="AI305" s="65">
        <v>0</v>
      </c>
      <c r="AJ305" s="65">
        <v>0</v>
      </c>
      <c r="AK305" s="65">
        <v>0</v>
      </c>
      <c r="AL305" s="65">
        <v>0</v>
      </c>
      <c r="AM305" s="65">
        <v>0</v>
      </c>
      <c r="AN305" s="65">
        <v>0</v>
      </c>
      <c r="AO305" s="65">
        <v>0</v>
      </c>
      <c r="AP305" s="65">
        <v>0</v>
      </c>
      <c r="AQ305" s="65">
        <v>0</v>
      </c>
      <c r="AR305" s="65">
        <v>0</v>
      </c>
      <c r="AS305" s="65">
        <v>0</v>
      </c>
      <c r="AT305" s="65">
        <v>0</v>
      </c>
      <c r="AU305" s="65">
        <v>0</v>
      </c>
      <c r="AV305" s="65">
        <v>0</v>
      </c>
      <c r="AW305" s="65">
        <v>0</v>
      </c>
      <c r="AX305" s="65">
        <v>0</v>
      </c>
      <c r="AY305" s="65">
        <v>0</v>
      </c>
      <c r="AZ305" s="65">
        <v>0</v>
      </c>
      <c r="BA305" s="65">
        <v>0</v>
      </c>
      <c r="BB305" s="65">
        <v>0</v>
      </c>
      <c r="BC305" s="65">
        <v>0</v>
      </c>
      <c r="BD305" s="65">
        <v>0</v>
      </c>
      <c r="BE305" s="65">
        <v>0</v>
      </c>
      <c r="BF305" s="65">
        <v>0</v>
      </c>
      <c r="BG305" s="65">
        <v>0</v>
      </c>
      <c r="BH305" s="65">
        <v>0</v>
      </c>
      <c r="BI305" s="65">
        <v>0</v>
      </c>
      <c r="BJ305" s="65">
        <v>0</v>
      </c>
      <c r="BK305" s="65">
        <v>0</v>
      </c>
      <c r="BL305" s="65">
        <v>0</v>
      </c>
      <c r="BM305" s="65">
        <v>0</v>
      </c>
      <c r="BN305" s="65">
        <v>0</v>
      </c>
      <c r="BO305" s="65">
        <v>0</v>
      </c>
      <c r="BP305" s="65">
        <v>0</v>
      </c>
      <c r="BQ305" s="65">
        <v>0</v>
      </c>
      <c r="BR305" s="65">
        <v>0</v>
      </c>
      <c r="BS305" s="65">
        <v>0</v>
      </c>
      <c r="BT305" s="65">
        <v>0</v>
      </c>
      <c r="BU305" s="65">
        <v>0</v>
      </c>
      <c r="BV305" s="65">
        <v>0</v>
      </c>
      <c r="BW305" s="65">
        <v>0</v>
      </c>
      <c r="BX305" s="65">
        <v>1087.5158469999999</v>
      </c>
      <c r="BY305" s="65">
        <v>0</v>
      </c>
      <c r="BZ305" s="65">
        <v>0</v>
      </c>
      <c r="CA305" s="65">
        <v>836.55065190000005</v>
      </c>
      <c r="CB305" s="65">
        <v>2242.7231649999999</v>
      </c>
      <c r="CC305" s="65">
        <v>0</v>
      </c>
      <c r="CD305" s="65">
        <v>0</v>
      </c>
      <c r="CE305" s="65">
        <v>1725.171666</v>
      </c>
      <c r="CF305" s="65">
        <v>3429.3795249999998</v>
      </c>
      <c r="CG305" s="65">
        <v>0</v>
      </c>
      <c r="CH305" s="65">
        <v>0</v>
      </c>
      <c r="CI305" s="65">
        <v>2637.98425</v>
      </c>
      <c r="CJ305" s="65">
        <v>4613.2276469999997</v>
      </c>
      <c r="CK305" s="65">
        <v>0</v>
      </c>
      <c r="CL305" s="65">
        <v>0</v>
      </c>
      <c r="CM305" s="65">
        <v>3548.6366509999998</v>
      </c>
      <c r="CN305" s="65">
        <v>5829.196226</v>
      </c>
      <c r="CO305" s="65">
        <v>0</v>
      </c>
      <c r="CP305" s="65">
        <v>0</v>
      </c>
      <c r="CQ305" s="65">
        <v>4483.9970970000004</v>
      </c>
      <c r="CR305" s="65">
        <v>7082.7379819999996</v>
      </c>
      <c r="CS305" s="65">
        <v>0</v>
      </c>
      <c r="CT305" s="65">
        <v>0</v>
      </c>
      <c r="CU305" s="65">
        <v>5448.259986</v>
      </c>
      <c r="CV305" s="65">
        <v>8414.2907670000004</v>
      </c>
      <c r="CW305" s="65">
        <v>0</v>
      </c>
      <c r="CX305" s="65">
        <v>0</v>
      </c>
      <c r="CY305" s="65">
        <v>6472.5313589999996</v>
      </c>
      <c r="CZ305" s="65">
        <v>9437.9481049999995</v>
      </c>
      <c r="DA305" s="65">
        <v>0</v>
      </c>
      <c r="DB305" s="65">
        <v>0</v>
      </c>
      <c r="DC305" s="65">
        <v>7259.9600810000002</v>
      </c>
      <c r="DD305" s="65">
        <v>9437.9481049999995</v>
      </c>
      <c r="DE305" s="65">
        <v>0</v>
      </c>
      <c r="DF305" s="65">
        <v>0</v>
      </c>
      <c r="DG305" s="65">
        <v>7259.9600810000002</v>
      </c>
      <c r="DH305" s="65">
        <v>9437.9481049999995</v>
      </c>
      <c r="DI305" s="65">
        <v>0</v>
      </c>
      <c r="DJ305" s="65">
        <v>0</v>
      </c>
      <c r="DK305" s="65">
        <v>7259.9600810000002</v>
      </c>
      <c r="DL305" s="65">
        <v>9437.9481049999995</v>
      </c>
      <c r="DM305" s="65">
        <v>0</v>
      </c>
      <c r="DN305" s="65">
        <v>0</v>
      </c>
      <c r="DO305" s="65">
        <v>7259.9600810000002</v>
      </c>
      <c r="DP305" s="65">
        <v>9437.9481049999995</v>
      </c>
      <c r="DQ305" s="65">
        <v>0</v>
      </c>
      <c r="DR305" s="65">
        <v>0</v>
      </c>
      <c r="DS305" s="65">
        <v>7259.9600810000002</v>
      </c>
      <c r="DT305" s="65">
        <v>9437.9481049999995</v>
      </c>
      <c r="DU305" s="65">
        <v>0</v>
      </c>
      <c r="DV305" s="65">
        <v>0</v>
      </c>
      <c r="DW305" s="65">
        <v>7259.9600810000002</v>
      </c>
      <c r="DX305" s="65">
        <v>9437.9481049999995</v>
      </c>
      <c r="DY305" s="65">
        <v>0</v>
      </c>
      <c r="DZ305" s="65">
        <v>0</v>
      </c>
      <c r="EA305" s="65">
        <v>7259.9600810000002</v>
      </c>
      <c r="EB305" s="65">
        <v>9437.9481049999995</v>
      </c>
      <c r="EC305" s="65">
        <v>0</v>
      </c>
      <c r="ED305" s="65">
        <v>0</v>
      </c>
      <c r="EE305" s="65">
        <v>7259.9600810000002</v>
      </c>
      <c r="EF305" s="65">
        <v>9437.9481049999995</v>
      </c>
      <c r="EG305" s="65">
        <v>0</v>
      </c>
      <c r="EH305" s="65">
        <v>0</v>
      </c>
      <c r="EI305" s="65">
        <v>7259.9600810000002</v>
      </c>
      <c r="EJ305" s="65">
        <v>9437.9481049999995</v>
      </c>
      <c r="EK305" s="65">
        <v>0</v>
      </c>
      <c r="EL305" s="65">
        <v>0</v>
      </c>
      <c r="EM305" s="65">
        <v>7259.9600810000002</v>
      </c>
      <c r="EN305" s="65">
        <v>9437.9481049999995</v>
      </c>
      <c r="EO305" s="65">
        <v>0</v>
      </c>
      <c r="EP305" s="65">
        <v>0</v>
      </c>
      <c r="EQ305" s="65">
        <v>7259.9600810000002</v>
      </c>
      <c r="ER305" s="65">
        <v>9437.9481049999995</v>
      </c>
      <c r="ES305" s="65">
        <v>0</v>
      </c>
      <c r="ET305" s="65">
        <v>0</v>
      </c>
      <c r="EU305" s="65">
        <v>7259.9600810000002</v>
      </c>
      <c r="EV305" s="65">
        <v>9437.9481049999995</v>
      </c>
      <c r="EW305" s="65">
        <v>0</v>
      </c>
      <c r="EX305" s="65">
        <v>0</v>
      </c>
      <c r="EY305" s="65">
        <v>0</v>
      </c>
      <c r="EZ305" s="65">
        <v>9437.9481049999995</v>
      </c>
      <c r="FA305" s="65">
        <v>0</v>
      </c>
      <c r="FB305" s="65">
        <v>0</v>
      </c>
      <c r="FC305" s="65">
        <v>7259.9600810000002</v>
      </c>
    </row>
    <row r="306" spans="2:159" x14ac:dyDescent="0.2">
      <c r="B306" s="65" t="s">
        <v>63</v>
      </c>
      <c r="C306" s="65" t="s">
        <v>36</v>
      </c>
      <c r="DL306" s="65">
        <v>1226.8413760000001</v>
      </c>
      <c r="DO306" s="65">
        <v>943.72413559999995</v>
      </c>
      <c r="DP306" s="65">
        <v>2302.2274090000001</v>
      </c>
      <c r="DS306" s="65">
        <v>1770.9441609999999</v>
      </c>
      <c r="DT306" s="65">
        <v>3382.9254219999998</v>
      </c>
      <c r="DW306" s="65">
        <v>2602.250325</v>
      </c>
      <c r="DX306" s="65">
        <v>4460.1634309999999</v>
      </c>
      <c r="EA306" s="65">
        <v>3430.8949469999998</v>
      </c>
      <c r="EB306" s="65">
        <v>5554.6673629999996</v>
      </c>
      <c r="EE306" s="65">
        <v>4272.8210490000001</v>
      </c>
      <c r="EF306" s="65">
        <v>6665.0809719999997</v>
      </c>
      <c r="EI306" s="65">
        <v>5126.9853629999998</v>
      </c>
      <c r="EJ306" s="65">
        <v>7777.4185450000004</v>
      </c>
      <c r="EM306" s="65">
        <v>5982.6296499999999</v>
      </c>
      <c r="EN306" s="65">
        <v>8876.6519659999994</v>
      </c>
      <c r="EQ306" s="65">
        <v>6828.1938200000004</v>
      </c>
      <c r="ER306" s="65">
        <v>10096.87103</v>
      </c>
      <c r="EU306" s="65">
        <v>7766.8238689999998</v>
      </c>
      <c r="EV306" s="65">
        <v>11260.722589999999</v>
      </c>
      <c r="EY306" s="65">
        <v>8662.0943000000007</v>
      </c>
      <c r="EZ306" s="65">
        <v>12395.942880000001</v>
      </c>
      <c r="FC306" s="65">
        <v>9535.3406799999993</v>
      </c>
    </row>
    <row r="307" spans="2:159" x14ac:dyDescent="0.2">
      <c r="B307" s="65" t="s">
        <v>63</v>
      </c>
      <c r="C307" s="65" t="s">
        <v>37</v>
      </c>
    </row>
    <row r="308" spans="2:159" x14ac:dyDescent="0.2">
      <c r="B308" s="65" t="s">
        <v>63</v>
      </c>
      <c r="C308" s="65" t="s">
        <v>38</v>
      </c>
    </row>
    <row r="309" spans="2:159" x14ac:dyDescent="0.2">
      <c r="B309" s="65" t="s">
        <v>63</v>
      </c>
      <c r="C309" s="65" t="s">
        <v>39</v>
      </c>
    </row>
    <row r="310" spans="2:159" x14ac:dyDescent="0.2">
      <c r="B310" s="65" t="s">
        <v>63</v>
      </c>
      <c r="C310" s="65" t="s">
        <v>40</v>
      </c>
    </row>
    <row r="311" spans="2:159" x14ac:dyDescent="0.2">
      <c r="B311" s="65" t="s">
        <v>63</v>
      </c>
      <c r="C311" s="65" t="s">
        <v>41</v>
      </c>
    </row>
    <row r="312" spans="2:159" x14ac:dyDescent="0.2">
      <c r="B312" s="65" t="s">
        <v>63</v>
      </c>
      <c r="C312" s="65" t="s">
        <v>42</v>
      </c>
    </row>
    <row r="313" spans="2:159" x14ac:dyDescent="0.2">
      <c r="B313" s="65" t="s">
        <v>63</v>
      </c>
      <c r="C313" s="65" t="s">
        <v>43</v>
      </c>
    </row>
    <row r="314" spans="2:159" x14ac:dyDescent="0.2">
      <c r="B314" s="65" t="s">
        <v>63</v>
      </c>
      <c r="C314" s="65" t="s">
        <v>44</v>
      </c>
    </row>
    <row r="315" spans="2:159" x14ac:dyDescent="0.2">
      <c r="B315" s="65" t="s">
        <v>63</v>
      </c>
      <c r="C315" s="65" t="s">
        <v>45</v>
      </c>
    </row>
    <row r="316" spans="2:159" x14ac:dyDescent="0.2">
      <c r="B316" s="65" t="s">
        <v>63</v>
      </c>
      <c r="C316" s="65" t="s">
        <v>46</v>
      </c>
    </row>
    <row r="317" spans="2:159" x14ac:dyDescent="0.2">
      <c r="B317" s="65" t="s">
        <v>63</v>
      </c>
      <c r="C317" s="65" t="s">
        <v>15</v>
      </c>
      <c r="D317" s="65">
        <v>0</v>
      </c>
      <c r="E317" s="65">
        <v>0</v>
      </c>
      <c r="F317" s="65">
        <v>0</v>
      </c>
      <c r="G317" s="65">
        <v>0</v>
      </c>
      <c r="H317" s="65">
        <v>0</v>
      </c>
      <c r="I317" s="65">
        <v>0</v>
      </c>
      <c r="J317" s="65">
        <v>0</v>
      </c>
      <c r="K317" s="65">
        <v>0</v>
      </c>
      <c r="L317" s="65">
        <v>0</v>
      </c>
      <c r="M317" s="65">
        <v>0</v>
      </c>
      <c r="N317" s="65">
        <v>0</v>
      </c>
      <c r="O317" s="65">
        <v>0</v>
      </c>
      <c r="P317" s="65">
        <v>0</v>
      </c>
      <c r="Q317" s="65">
        <v>0</v>
      </c>
      <c r="R317" s="65">
        <v>0</v>
      </c>
      <c r="S317" s="65">
        <v>0</v>
      </c>
      <c r="T317" s="65">
        <v>0</v>
      </c>
      <c r="U317" s="65">
        <v>0</v>
      </c>
      <c r="V317" s="65">
        <v>0</v>
      </c>
      <c r="W317" s="65">
        <v>0</v>
      </c>
      <c r="X317" s="65">
        <v>0</v>
      </c>
      <c r="Y317" s="65">
        <v>0</v>
      </c>
      <c r="Z317" s="65">
        <v>0</v>
      </c>
      <c r="AA317" s="65">
        <v>0</v>
      </c>
      <c r="AB317" s="65">
        <v>0</v>
      </c>
      <c r="AC317" s="65">
        <v>0</v>
      </c>
      <c r="AD317" s="65">
        <v>0</v>
      </c>
      <c r="AE317" s="65">
        <v>0</v>
      </c>
      <c r="AF317" s="65">
        <v>0</v>
      </c>
      <c r="AG317" s="65">
        <v>0</v>
      </c>
      <c r="AH317" s="65">
        <v>0</v>
      </c>
      <c r="AI317" s="65">
        <v>0</v>
      </c>
      <c r="AJ317" s="65">
        <v>0</v>
      </c>
      <c r="AK317" s="65">
        <v>0</v>
      </c>
      <c r="AL317" s="65">
        <v>0</v>
      </c>
      <c r="AM317" s="65">
        <v>0</v>
      </c>
      <c r="AN317" s="65">
        <v>0</v>
      </c>
      <c r="AO317" s="65">
        <v>0</v>
      </c>
      <c r="AP317" s="65">
        <v>0</v>
      </c>
      <c r="AQ317" s="65">
        <v>0</v>
      </c>
      <c r="AR317" s="65">
        <v>0</v>
      </c>
      <c r="AS317" s="65">
        <v>0</v>
      </c>
      <c r="AT317" s="65">
        <v>0</v>
      </c>
      <c r="AU317" s="65">
        <v>0</v>
      </c>
      <c r="AV317" s="65">
        <v>0</v>
      </c>
      <c r="AW317" s="65">
        <v>0</v>
      </c>
      <c r="AX317" s="65">
        <v>0</v>
      </c>
      <c r="AY317" s="65">
        <v>0</v>
      </c>
      <c r="AZ317" s="65">
        <v>0</v>
      </c>
      <c r="BA317" s="65">
        <v>0</v>
      </c>
      <c r="BB317" s="65">
        <v>0</v>
      </c>
      <c r="BC317" s="65">
        <v>0</v>
      </c>
      <c r="BD317" s="65">
        <v>0</v>
      </c>
      <c r="BE317" s="65">
        <v>0</v>
      </c>
      <c r="BF317" s="65">
        <v>0</v>
      </c>
      <c r="BG317" s="65">
        <v>0</v>
      </c>
      <c r="BH317" s="65">
        <v>0</v>
      </c>
      <c r="BI317" s="65">
        <v>0</v>
      </c>
      <c r="BJ317" s="65">
        <v>0</v>
      </c>
      <c r="BK317" s="65">
        <v>0</v>
      </c>
      <c r="BL317" s="65">
        <v>0</v>
      </c>
      <c r="BM317" s="65">
        <v>0</v>
      </c>
      <c r="BN317" s="65">
        <v>0</v>
      </c>
      <c r="BO317" s="65">
        <v>0</v>
      </c>
      <c r="BP317" s="65">
        <v>0</v>
      </c>
      <c r="BQ317" s="65">
        <v>0</v>
      </c>
      <c r="BR317" s="65">
        <v>0</v>
      </c>
      <c r="BS317" s="65">
        <v>0</v>
      </c>
      <c r="BT317" s="65">
        <v>0</v>
      </c>
      <c r="BU317" s="65">
        <v>0</v>
      </c>
      <c r="BV317" s="65">
        <v>0</v>
      </c>
      <c r="BW317" s="65">
        <v>0</v>
      </c>
      <c r="BX317" s="65">
        <v>0</v>
      </c>
      <c r="BY317" s="65">
        <v>0</v>
      </c>
      <c r="BZ317" s="65">
        <v>0</v>
      </c>
      <c r="CA317" s="65">
        <v>0</v>
      </c>
      <c r="CB317" s="65">
        <v>0</v>
      </c>
      <c r="CC317" s="65">
        <v>0</v>
      </c>
      <c r="CD317" s="65">
        <v>0</v>
      </c>
      <c r="CE317" s="65">
        <v>0</v>
      </c>
      <c r="CF317" s="65">
        <v>0</v>
      </c>
      <c r="CG317" s="65">
        <v>0</v>
      </c>
      <c r="CH317" s="65">
        <v>0</v>
      </c>
      <c r="CI317" s="65">
        <v>0</v>
      </c>
      <c r="CJ317" s="65">
        <v>0</v>
      </c>
      <c r="CK317" s="65">
        <v>0</v>
      </c>
      <c r="CL317" s="65">
        <v>0</v>
      </c>
      <c r="CM317" s="65">
        <v>0</v>
      </c>
      <c r="CN317" s="65">
        <v>0</v>
      </c>
      <c r="CO317" s="65">
        <v>0</v>
      </c>
      <c r="CP317" s="65">
        <v>0</v>
      </c>
      <c r="CQ317" s="65">
        <v>0</v>
      </c>
      <c r="CR317" s="65">
        <v>0</v>
      </c>
      <c r="CS317" s="65">
        <v>0</v>
      </c>
      <c r="CT317" s="65">
        <v>0</v>
      </c>
      <c r="CU317" s="65">
        <v>0</v>
      </c>
      <c r="CV317" s="65">
        <v>0</v>
      </c>
      <c r="CW317" s="65">
        <v>0</v>
      </c>
      <c r="CX317" s="65">
        <v>0</v>
      </c>
      <c r="CY317" s="65">
        <v>0</v>
      </c>
      <c r="CZ317" s="65">
        <v>0</v>
      </c>
      <c r="DA317" s="65">
        <v>0</v>
      </c>
      <c r="DB317" s="65">
        <v>0</v>
      </c>
      <c r="DC317" s="65">
        <v>0</v>
      </c>
      <c r="DD317" s="65">
        <v>0</v>
      </c>
      <c r="DE317" s="65">
        <v>0</v>
      </c>
      <c r="DF317" s="65">
        <v>0</v>
      </c>
      <c r="DG317" s="65">
        <v>0</v>
      </c>
      <c r="DH317" s="65">
        <v>0</v>
      </c>
      <c r="DI317" s="65">
        <v>0</v>
      </c>
      <c r="DJ317" s="65">
        <v>0</v>
      </c>
      <c r="DK317" s="65">
        <v>0</v>
      </c>
      <c r="DL317" s="65">
        <v>1226.8413760000001</v>
      </c>
      <c r="DM317" s="65">
        <v>0</v>
      </c>
      <c r="DN317" s="65">
        <v>0</v>
      </c>
      <c r="DO317" s="65">
        <v>943.72413559999995</v>
      </c>
      <c r="DP317" s="65">
        <v>2302.2274090000001</v>
      </c>
      <c r="DQ317" s="65">
        <v>0</v>
      </c>
      <c r="DR317" s="65">
        <v>0</v>
      </c>
      <c r="DS317" s="65">
        <v>1770.9441609999999</v>
      </c>
      <c r="DT317" s="65">
        <v>3382.9254219999998</v>
      </c>
      <c r="DU317" s="65">
        <v>0</v>
      </c>
      <c r="DV317" s="65">
        <v>0</v>
      </c>
      <c r="DW317" s="65">
        <v>2602.250325</v>
      </c>
      <c r="DX317" s="65">
        <v>4460.1634309999999</v>
      </c>
      <c r="DY317" s="65">
        <v>0</v>
      </c>
      <c r="DZ317" s="65">
        <v>0</v>
      </c>
      <c r="EA317" s="65">
        <v>3430.8949469999998</v>
      </c>
      <c r="EB317" s="65">
        <v>5554.6673629999996</v>
      </c>
      <c r="EC317" s="65">
        <v>0</v>
      </c>
      <c r="ED317" s="65">
        <v>0</v>
      </c>
      <c r="EE317" s="65">
        <v>4272.8210490000001</v>
      </c>
      <c r="EF317" s="65">
        <v>6665.0809719999997</v>
      </c>
      <c r="EG317" s="65">
        <v>0</v>
      </c>
      <c r="EH317" s="65">
        <v>0</v>
      </c>
      <c r="EI317" s="65">
        <v>5126.9853629999998</v>
      </c>
      <c r="EJ317" s="65">
        <v>7777.4185450000004</v>
      </c>
      <c r="EK317" s="65">
        <v>0</v>
      </c>
      <c r="EL317" s="65">
        <v>0</v>
      </c>
      <c r="EM317" s="65">
        <v>5982.6296499999999</v>
      </c>
      <c r="EN317" s="65">
        <v>8876.6519659999994</v>
      </c>
      <c r="EO317" s="65">
        <v>0</v>
      </c>
      <c r="EP317" s="65">
        <v>0</v>
      </c>
      <c r="EQ317" s="65">
        <v>6828.1938200000004</v>
      </c>
      <c r="ER317" s="65">
        <v>10096.87103</v>
      </c>
      <c r="ES317" s="65">
        <v>0</v>
      </c>
      <c r="ET317" s="65">
        <v>0</v>
      </c>
      <c r="EU317" s="65">
        <v>7766.8238689999998</v>
      </c>
      <c r="EV317" s="65">
        <v>11260.722589999999</v>
      </c>
      <c r="EW317" s="65">
        <v>0</v>
      </c>
      <c r="EX317" s="65">
        <v>0</v>
      </c>
      <c r="EY317" s="65">
        <v>8662.0943000000007</v>
      </c>
      <c r="EZ317" s="65">
        <v>12395.942880000001</v>
      </c>
      <c r="FA317" s="65">
        <v>0</v>
      </c>
      <c r="FB317" s="65">
        <v>0</v>
      </c>
      <c r="FC317" s="65">
        <v>9535.3406799999993</v>
      </c>
    </row>
    <row r="318" spans="2:159" x14ac:dyDescent="0.2">
      <c r="B318" s="65" t="s">
        <v>64</v>
      </c>
      <c r="C318" s="65" t="s">
        <v>36</v>
      </c>
    </row>
    <row r="319" spans="2:159" x14ac:dyDescent="0.2">
      <c r="B319" s="65" t="s">
        <v>64</v>
      </c>
      <c r="C319" s="65" t="s">
        <v>37</v>
      </c>
    </row>
    <row r="320" spans="2:159" x14ac:dyDescent="0.2">
      <c r="B320" s="65" t="s">
        <v>64</v>
      </c>
      <c r="C320" s="65" t="s">
        <v>38</v>
      </c>
    </row>
    <row r="321" spans="2:159" x14ac:dyDescent="0.2">
      <c r="B321" s="65" t="s">
        <v>64</v>
      </c>
      <c r="C321" s="65" t="s">
        <v>39</v>
      </c>
    </row>
    <row r="322" spans="2:159" x14ac:dyDescent="0.2">
      <c r="B322" s="65" t="s">
        <v>64</v>
      </c>
      <c r="C322" s="65" t="s">
        <v>40</v>
      </c>
    </row>
    <row r="323" spans="2:159" x14ac:dyDescent="0.2">
      <c r="B323" s="65" t="s">
        <v>64</v>
      </c>
      <c r="C323" s="65" t="s">
        <v>41</v>
      </c>
    </row>
    <row r="324" spans="2:159" x14ac:dyDescent="0.2">
      <c r="B324" s="65" t="s">
        <v>64</v>
      </c>
      <c r="C324" s="65" t="s">
        <v>42</v>
      </c>
    </row>
    <row r="325" spans="2:159" x14ac:dyDescent="0.2">
      <c r="B325" s="65" t="s">
        <v>64</v>
      </c>
      <c r="C325" s="65" t="s">
        <v>43</v>
      </c>
    </row>
    <row r="326" spans="2:159" x14ac:dyDescent="0.2">
      <c r="B326" s="65" t="s">
        <v>64</v>
      </c>
      <c r="C326" s="65" t="s">
        <v>44</v>
      </c>
    </row>
    <row r="327" spans="2:159" x14ac:dyDescent="0.2">
      <c r="B327" s="65" t="s">
        <v>64</v>
      </c>
      <c r="C327" s="65" t="s">
        <v>45</v>
      </c>
    </row>
    <row r="328" spans="2:159" x14ac:dyDescent="0.2">
      <c r="B328" s="65" t="s">
        <v>64</v>
      </c>
      <c r="C328" s="65" t="s">
        <v>46</v>
      </c>
    </row>
    <row r="329" spans="2:159" x14ac:dyDescent="0.2">
      <c r="B329" s="65" t="s">
        <v>64</v>
      </c>
      <c r="C329" s="65" t="s">
        <v>15</v>
      </c>
      <c r="D329" s="65">
        <v>0</v>
      </c>
      <c r="E329" s="65">
        <v>0</v>
      </c>
      <c r="F329" s="65">
        <v>0</v>
      </c>
      <c r="G329" s="65">
        <v>0</v>
      </c>
      <c r="H329" s="65">
        <v>0</v>
      </c>
      <c r="I329" s="65">
        <v>0</v>
      </c>
      <c r="J329" s="65">
        <v>0</v>
      </c>
      <c r="K329" s="65">
        <v>0</v>
      </c>
      <c r="L329" s="65">
        <v>0</v>
      </c>
      <c r="M329" s="65">
        <v>0</v>
      </c>
      <c r="N329" s="65">
        <v>0</v>
      </c>
      <c r="O329" s="65">
        <v>0</v>
      </c>
      <c r="P329" s="65">
        <v>0</v>
      </c>
      <c r="Q329" s="65">
        <v>0</v>
      </c>
      <c r="R329" s="65">
        <v>0</v>
      </c>
      <c r="S329" s="65">
        <v>0</v>
      </c>
      <c r="T329" s="65">
        <v>0</v>
      </c>
      <c r="U329" s="65">
        <v>0</v>
      </c>
      <c r="V329" s="65">
        <v>0</v>
      </c>
      <c r="W329" s="65">
        <v>0</v>
      </c>
      <c r="X329" s="65">
        <v>0</v>
      </c>
      <c r="Y329" s="65">
        <v>0</v>
      </c>
      <c r="Z329" s="65">
        <v>0</v>
      </c>
      <c r="AA329" s="65">
        <v>0</v>
      </c>
      <c r="AB329" s="65">
        <v>0</v>
      </c>
      <c r="AC329" s="65">
        <v>0</v>
      </c>
      <c r="AD329" s="65">
        <v>0</v>
      </c>
      <c r="AE329" s="65">
        <v>0</v>
      </c>
      <c r="AF329" s="65">
        <v>0</v>
      </c>
      <c r="AG329" s="65">
        <v>0</v>
      </c>
      <c r="AH329" s="65">
        <v>0</v>
      </c>
      <c r="AI329" s="65">
        <v>0</v>
      </c>
      <c r="AJ329" s="65">
        <v>0</v>
      </c>
      <c r="AK329" s="65">
        <v>0</v>
      </c>
      <c r="AL329" s="65">
        <v>0</v>
      </c>
      <c r="AM329" s="65">
        <v>0</v>
      </c>
      <c r="AN329" s="65">
        <v>0</v>
      </c>
      <c r="AO329" s="65">
        <v>0</v>
      </c>
      <c r="AP329" s="65">
        <v>0</v>
      </c>
      <c r="AQ329" s="65">
        <v>0</v>
      </c>
      <c r="AR329" s="65">
        <v>0</v>
      </c>
      <c r="AS329" s="65">
        <v>0</v>
      </c>
      <c r="AT329" s="65">
        <v>0</v>
      </c>
      <c r="AU329" s="65">
        <v>0</v>
      </c>
      <c r="AV329" s="65">
        <v>0</v>
      </c>
      <c r="AW329" s="65">
        <v>0</v>
      </c>
      <c r="AX329" s="65">
        <v>0</v>
      </c>
      <c r="AY329" s="65">
        <v>0</v>
      </c>
      <c r="AZ329" s="65">
        <v>0</v>
      </c>
      <c r="BA329" s="65">
        <v>0</v>
      </c>
      <c r="BB329" s="65">
        <v>0</v>
      </c>
      <c r="BC329" s="65">
        <v>0</v>
      </c>
      <c r="BD329" s="65">
        <v>0</v>
      </c>
      <c r="BE329" s="65">
        <v>0</v>
      </c>
      <c r="BF329" s="65">
        <v>0</v>
      </c>
      <c r="BG329" s="65">
        <v>0</v>
      </c>
      <c r="BH329" s="65">
        <v>0</v>
      </c>
      <c r="BI329" s="65">
        <v>0</v>
      </c>
      <c r="BJ329" s="65">
        <v>0</v>
      </c>
      <c r="BK329" s="65">
        <v>0</v>
      </c>
      <c r="BL329" s="65">
        <v>0</v>
      </c>
      <c r="BM329" s="65">
        <v>0</v>
      </c>
      <c r="BN329" s="65">
        <v>0</v>
      </c>
      <c r="BO329" s="65">
        <v>0</v>
      </c>
      <c r="BP329" s="65">
        <v>0</v>
      </c>
      <c r="BQ329" s="65">
        <v>0</v>
      </c>
      <c r="BR329" s="65">
        <v>0</v>
      </c>
      <c r="BS329" s="65">
        <v>0</v>
      </c>
      <c r="BT329" s="65">
        <v>0</v>
      </c>
      <c r="BU329" s="65">
        <v>0</v>
      </c>
      <c r="BV329" s="65">
        <v>0</v>
      </c>
      <c r="BW329" s="65">
        <v>0</v>
      </c>
      <c r="BX329" s="65">
        <v>0</v>
      </c>
      <c r="BY329" s="65">
        <v>0</v>
      </c>
      <c r="BZ329" s="65">
        <v>0</v>
      </c>
      <c r="CA329" s="65">
        <v>0</v>
      </c>
      <c r="CB329" s="65">
        <v>0</v>
      </c>
      <c r="CC329" s="65">
        <v>0</v>
      </c>
      <c r="CD329" s="65">
        <v>0</v>
      </c>
      <c r="CE329" s="65">
        <v>0</v>
      </c>
      <c r="CF329" s="65">
        <v>0</v>
      </c>
      <c r="CG329" s="65">
        <v>0</v>
      </c>
      <c r="CH329" s="65">
        <v>0</v>
      </c>
      <c r="CI329" s="65">
        <v>0</v>
      </c>
      <c r="CJ329" s="65">
        <v>0</v>
      </c>
      <c r="CK329" s="65">
        <v>0</v>
      </c>
      <c r="CL329" s="65">
        <v>0</v>
      </c>
      <c r="CM329" s="65">
        <v>0</v>
      </c>
      <c r="CN329" s="65">
        <v>0</v>
      </c>
      <c r="CO329" s="65">
        <v>0</v>
      </c>
      <c r="CP329" s="65">
        <v>0</v>
      </c>
      <c r="CQ329" s="65">
        <v>0</v>
      </c>
      <c r="CR329" s="65">
        <v>0</v>
      </c>
      <c r="CS329" s="65">
        <v>0</v>
      </c>
      <c r="CT329" s="65">
        <v>0</v>
      </c>
      <c r="CU329" s="65">
        <v>0</v>
      </c>
      <c r="CV329" s="65">
        <v>0</v>
      </c>
      <c r="CW329" s="65">
        <v>0</v>
      </c>
      <c r="CX329" s="65">
        <v>0</v>
      </c>
      <c r="CY329" s="65">
        <v>0</v>
      </c>
      <c r="CZ329" s="65">
        <v>0</v>
      </c>
      <c r="DA329" s="65">
        <v>0</v>
      </c>
      <c r="DB329" s="65">
        <v>0</v>
      </c>
      <c r="DC329" s="65">
        <v>0</v>
      </c>
      <c r="DD329" s="65">
        <v>0</v>
      </c>
      <c r="DE329" s="65">
        <v>0</v>
      </c>
      <c r="DF329" s="65">
        <v>0</v>
      </c>
      <c r="DG329" s="65">
        <v>0</v>
      </c>
      <c r="DH329" s="65">
        <v>0</v>
      </c>
      <c r="DI329" s="65">
        <v>0</v>
      </c>
      <c r="DJ329" s="65">
        <v>0</v>
      </c>
      <c r="DK329" s="65">
        <v>0</v>
      </c>
      <c r="DL329" s="65">
        <v>0</v>
      </c>
      <c r="DM329" s="65">
        <v>0</v>
      </c>
      <c r="DN329" s="65">
        <v>0</v>
      </c>
      <c r="DO329" s="65">
        <v>0</v>
      </c>
      <c r="DP329" s="65">
        <v>0</v>
      </c>
      <c r="DQ329" s="65">
        <v>0</v>
      </c>
      <c r="DR329" s="65">
        <v>0</v>
      </c>
      <c r="DS329" s="65">
        <v>0</v>
      </c>
      <c r="DT329" s="65">
        <v>0</v>
      </c>
      <c r="DU329" s="65">
        <v>0</v>
      </c>
      <c r="DV329" s="65">
        <v>0</v>
      </c>
      <c r="DW329" s="65">
        <v>0</v>
      </c>
      <c r="DX329" s="65">
        <v>0</v>
      </c>
      <c r="DY329" s="65">
        <v>0</v>
      </c>
      <c r="DZ329" s="65">
        <v>0</v>
      </c>
      <c r="EA329" s="65">
        <v>0</v>
      </c>
      <c r="EB329" s="65">
        <v>0</v>
      </c>
      <c r="EC329" s="65">
        <v>0</v>
      </c>
      <c r="ED329" s="65">
        <v>0</v>
      </c>
      <c r="EE329" s="65">
        <v>0</v>
      </c>
      <c r="EF329" s="65">
        <v>0</v>
      </c>
      <c r="EG329" s="65">
        <v>0</v>
      </c>
      <c r="EH329" s="65">
        <v>0</v>
      </c>
      <c r="EI329" s="65">
        <v>0</v>
      </c>
      <c r="EJ329" s="65">
        <v>0</v>
      </c>
      <c r="EK329" s="65">
        <v>0</v>
      </c>
      <c r="EL329" s="65">
        <v>0</v>
      </c>
      <c r="EM329" s="65">
        <v>0</v>
      </c>
      <c r="EN329" s="65">
        <v>0</v>
      </c>
      <c r="EO329" s="65">
        <v>0</v>
      </c>
      <c r="EP329" s="65">
        <v>0</v>
      </c>
      <c r="EQ329" s="65">
        <v>0</v>
      </c>
      <c r="ER329" s="65">
        <v>0</v>
      </c>
      <c r="ES329" s="65">
        <v>0</v>
      </c>
      <c r="ET329" s="65">
        <v>0</v>
      </c>
      <c r="EU329" s="65">
        <v>0</v>
      </c>
      <c r="EV329" s="65">
        <v>0</v>
      </c>
      <c r="EW329" s="65">
        <v>0</v>
      </c>
      <c r="EX329" s="65">
        <v>0</v>
      </c>
      <c r="EY329" s="65">
        <v>0</v>
      </c>
      <c r="EZ329" s="65">
        <v>0</v>
      </c>
      <c r="FA329" s="65">
        <v>0</v>
      </c>
      <c r="FB329" s="65">
        <v>0</v>
      </c>
      <c r="FC329" s="65">
        <v>0</v>
      </c>
    </row>
    <row r="330" spans="2:159" x14ac:dyDescent="0.2">
      <c r="B330" s="65" t="s">
        <v>65</v>
      </c>
      <c r="C330" s="65" t="s">
        <v>36</v>
      </c>
    </row>
    <row r="331" spans="2:159" x14ac:dyDescent="0.2">
      <c r="B331" s="65" t="s">
        <v>65</v>
      </c>
      <c r="C331" s="65" t="s">
        <v>37</v>
      </c>
    </row>
    <row r="332" spans="2:159" x14ac:dyDescent="0.2">
      <c r="B332" s="65" t="s">
        <v>65</v>
      </c>
      <c r="C332" s="65" t="s">
        <v>38</v>
      </c>
    </row>
    <row r="333" spans="2:159" x14ac:dyDescent="0.2">
      <c r="B333" s="65" t="s">
        <v>65</v>
      </c>
      <c r="C333" s="65" t="s">
        <v>39</v>
      </c>
    </row>
    <row r="334" spans="2:159" x14ac:dyDescent="0.2">
      <c r="B334" s="65" t="s">
        <v>65</v>
      </c>
      <c r="C334" s="65" t="s">
        <v>40</v>
      </c>
    </row>
    <row r="335" spans="2:159" x14ac:dyDescent="0.2">
      <c r="B335" s="65" t="s">
        <v>65</v>
      </c>
      <c r="C335" s="65" t="s">
        <v>41</v>
      </c>
    </row>
    <row r="336" spans="2:159" x14ac:dyDescent="0.2">
      <c r="B336" s="65" t="s">
        <v>65</v>
      </c>
      <c r="C336" s="65" t="s">
        <v>42</v>
      </c>
    </row>
    <row r="337" spans="2:159" x14ac:dyDescent="0.2">
      <c r="B337" s="65" t="s">
        <v>65</v>
      </c>
      <c r="C337" s="65" t="s">
        <v>43</v>
      </c>
    </row>
    <row r="338" spans="2:159" x14ac:dyDescent="0.2">
      <c r="B338" s="65" t="s">
        <v>65</v>
      </c>
      <c r="C338" s="65" t="s">
        <v>44</v>
      </c>
    </row>
    <row r="339" spans="2:159" x14ac:dyDescent="0.2">
      <c r="B339" s="65" t="s">
        <v>65</v>
      </c>
      <c r="C339" s="65" t="s">
        <v>45</v>
      </c>
    </row>
    <row r="340" spans="2:159" x14ac:dyDescent="0.2">
      <c r="B340" s="65" t="s">
        <v>65</v>
      </c>
      <c r="C340" s="65" t="s">
        <v>46</v>
      </c>
    </row>
    <row r="341" spans="2:159" x14ac:dyDescent="0.2">
      <c r="B341" s="65" t="s">
        <v>65</v>
      </c>
      <c r="C341" s="65" t="s">
        <v>15</v>
      </c>
      <c r="D341" s="65">
        <v>0</v>
      </c>
      <c r="E341" s="65">
        <v>0</v>
      </c>
      <c r="F341" s="65">
        <v>0</v>
      </c>
      <c r="G341" s="65">
        <v>0</v>
      </c>
      <c r="H341" s="65">
        <v>0</v>
      </c>
      <c r="I341" s="65">
        <v>0</v>
      </c>
      <c r="J341" s="65">
        <v>0</v>
      </c>
      <c r="K341" s="65">
        <v>0</v>
      </c>
      <c r="L341" s="65">
        <v>0</v>
      </c>
      <c r="M341" s="65">
        <v>0</v>
      </c>
      <c r="N341" s="65">
        <v>0</v>
      </c>
      <c r="O341" s="65">
        <v>0</v>
      </c>
      <c r="P341" s="65">
        <v>0</v>
      </c>
      <c r="Q341" s="65">
        <v>0</v>
      </c>
      <c r="R341" s="65">
        <v>0</v>
      </c>
      <c r="S341" s="65">
        <v>0</v>
      </c>
      <c r="T341" s="65">
        <v>0</v>
      </c>
      <c r="U341" s="65">
        <v>0</v>
      </c>
      <c r="V341" s="65">
        <v>0</v>
      </c>
      <c r="W341" s="65">
        <v>0</v>
      </c>
      <c r="X341" s="65">
        <v>0</v>
      </c>
      <c r="Y341" s="65">
        <v>0</v>
      </c>
      <c r="Z341" s="65">
        <v>0</v>
      </c>
      <c r="AA341" s="65">
        <v>0</v>
      </c>
      <c r="AB341" s="65">
        <v>0</v>
      </c>
      <c r="AC341" s="65">
        <v>0</v>
      </c>
      <c r="AD341" s="65">
        <v>0</v>
      </c>
      <c r="AE341" s="65">
        <v>0</v>
      </c>
      <c r="AF341" s="65">
        <v>0</v>
      </c>
      <c r="AG341" s="65">
        <v>0</v>
      </c>
      <c r="AH341" s="65">
        <v>0</v>
      </c>
      <c r="AI341" s="65">
        <v>0</v>
      </c>
      <c r="AJ341" s="65">
        <v>0</v>
      </c>
      <c r="AK341" s="65">
        <v>0</v>
      </c>
      <c r="AL341" s="65">
        <v>0</v>
      </c>
      <c r="AM341" s="65">
        <v>0</v>
      </c>
      <c r="AN341" s="65">
        <v>0</v>
      </c>
      <c r="AO341" s="65">
        <v>0</v>
      </c>
      <c r="AP341" s="65">
        <v>0</v>
      </c>
      <c r="AQ341" s="65">
        <v>0</v>
      </c>
      <c r="AR341" s="65">
        <v>0</v>
      </c>
      <c r="AS341" s="65">
        <v>0</v>
      </c>
      <c r="AT341" s="65">
        <v>0</v>
      </c>
      <c r="AU341" s="65">
        <v>0</v>
      </c>
      <c r="AV341" s="65">
        <v>0</v>
      </c>
      <c r="AW341" s="65">
        <v>0</v>
      </c>
      <c r="AX341" s="65">
        <v>0</v>
      </c>
      <c r="AY341" s="65">
        <v>0</v>
      </c>
      <c r="AZ341" s="65">
        <v>0</v>
      </c>
      <c r="BA341" s="65">
        <v>0</v>
      </c>
      <c r="BB341" s="65">
        <v>0</v>
      </c>
      <c r="BC341" s="65">
        <v>0</v>
      </c>
      <c r="BD341" s="65">
        <v>0</v>
      </c>
      <c r="BE341" s="65">
        <v>0</v>
      </c>
      <c r="BF341" s="65">
        <v>0</v>
      </c>
      <c r="BG341" s="65">
        <v>0</v>
      </c>
      <c r="BH341" s="65">
        <v>0</v>
      </c>
      <c r="BI341" s="65">
        <v>0</v>
      </c>
      <c r="BJ341" s="65">
        <v>0</v>
      </c>
      <c r="BK341" s="65">
        <v>0</v>
      </c>
      <c r="BL341" s="65">
        <v>0</v>
      </c>
      <c r="BM341" s="65">
        <v>0</v>
      </c>
      <c r="BN341" s="65">
        <v>0</v>
      </c>
      <c r="BO341" s="65">
        <v>0</v>
      </c>
      <c r="BP341" s="65">
        <v>0</v>
      </c>
      <c r="BQ341" s="65">
        <v>0</v>
      </c>
      <c r="BR341" s="65">
        <v>0</v>
      </c>
      <c r="BS341" s="65">
        <v>0</v>
      </c>
      <c r="BT341" s="65">
        <v>0</v>
      </c>
      <c r="BU341" s="65">
        <v>0</v>
      </c>
      <c r="BV341" s="65">
        <v>0</v>
      </c>
      <c r="BW341" s="65">
        <v>0</v>
      </c>
      <c r="BX341" s="65">
        <v>0</v>
      </c>
      <c r="BY341" s="65">
        <v>0</v>
      </c>
      <c r="BZ341" s="65">
        <v>0</v>
      </c>
      <c r="CA341" s="65">
        <v>0</v>
      </c>
      <c r="CB341" s="65">
        <v>0</v>
      </c>
      <c r="CC341" s="65">
        <v>0</v>
      </c>
      <c r="CD341" s="65">
        <v>0</v>
      </c>
      <c r="CE341" s="65">
        <v>0</v>
      </c>
      <c r="CF341" s="65">
        <v>0</v>
      </c>
      <c r="CG341" s="65">
        <v>0</v>
      </c>
      <c r="CH341" s="65">
        <v>0</v>
      </c>
      <c r="CI341" s="65">
        <v>0</v>
      </c>
      <c r="CJ341" s="65">
        <v>0</v>
      </c>
      <c r="CK341" s="65">
        <v>0</v>
      </c>
      <c r="CL341" s="65">
        <v>0</v>
      </c>
      <c r="CM341" s="65">
        <v>0</v>
      </c>
      <c r="CN341" s="65">
        <v>0</v>
      </c>
      <c r="CO341" s="65">
        <v>0</v>
      </c>
      <c r="CP341" s="65">
        <v>0</v>
      </c>
      <c r="CQ341" s="65">
        <v>0</v>
      </c>
      <c r="CR341" s="65">
        <v>0</v>
      </c>
      <c r="CS341" s="65">
        <v>0</v>
      </c>
      <c r="CT341" s="65">
        <v>0</v>
      </c>
      <c r="CU341" s="65">
        <v>0</v>
      </c>
      <c r="CV341" s="65">
        <v>0</v>
      </c>
      <c r="CW341" s="65">
        <v>0</v>
      </c>
      <c r="CX341" s="65">
        <v>0</v>
      </c>
      <c r="CY341" s="65">
        <v>0</v>
      </c>
      <c r="CZ341" s="65">
        <v>0</v>
      </c>
      <c r="DA341" s="65">
        <v>0</v>
      </c>
      <c r="DB341" s="65">
        <v>0</v>
      </c>
      <c r="DC341" s="65">
        <v>0</v>
      </c>
      <c r="DD341" s="65">
        <v>0</v>
      </c>
      <c r="DE341" s="65">
        <v>0</v>
      </c>
      <c r="DF341" s="65">
        <v>0</v>
      </c>
      <c r="DG341" s="65">
        <v>0</v>
      </c>
      <c r="DH341" s="65">
        <v>0</v>
      </c>
      <c r="DI341" s="65">
        <v>0</v>
      </c>
      <c r="DJ341" s="65">
        <v>0</v>
      </c>
      <c r="DK341" s="65">
        <v>0</v>
      </c>
      <c r="DL341" s="65">
        <v>0</v>
      </c>
      <c r="DM341" s="65">
        <v>0</v>
      </c>
      <c r="DN341" s="65">
        <v>0</v>
      </c>
      <c r="DO341" s="65">
        <v>0</v>
      </c>
      <c r="DP341" s="65">
        <v>0</v>
      </c>
      <c r="DQ341" s="65">
        <v>0</v>
      </c>
      <c r="DR341" s="65">
        <v>0</v>
      </c>
      <c r="DS341" s="65">
        <v>0</v>
      </c>
      <c r="DT341" s="65">
        <v>0</v>
      </c>
      <c r="DU341" s="65">
        <v>0</v>
      </c>
      <c r="DV341" s="65">
        <v>0</v>
      </c>
      <c r="DW341" s="65">
        <v>0</v>
      </c>
      <c r="DX341" s="65">
        <v>0</v>
      </c>
      <c r="DY341" s="65">
        <v>0</v>
      </c>
      <c r="DZ341" s="65">
        <v>0</v>
      </c>
      <c r="EA341" s="65">
        <v>0</v>
      </c>
      <c r="EB341" s="65">
        <v>0</v>
      </c>
      <c r="EC341" s="65">
        <v>0</v>
      </c>
      <c r="ED341" s="65">
        <v>0</v>
      </c>
      <c r="EE341" s="65">
        <v>0</v>
      </c>
      <c r="EF341" s="65">
        <v>0</v>
      </c>
      <c r="EG341" s="65">
        <v>0</v>
      </c>
      <c r="EH341" s="65">
        <v>0</v>
      </c>
      <c r="EI341" s="65">
        <v>0</v>
      </c>
      <c r="EJ341" s="65">
        <v>0</v>
      </c>
      <c r="EK341" s="65">
        <v>0</v>
      </c>
      <c r="EL341" s="65">
        <v>0</v>
      </c>
      <c r="EM341" s="65">
        <v>0</v>
      </c>
      <c r="EN341" s="65">
        <v>0</v>
      </c>
      <c r="EO341" s="65">
        <v>0</v>
      </c>
      <c r="EP341" s="65">
        <v>0</v>
      </c>
      <c r="EQ341" s="65">
        <v>0</v>
      </c>
      <c r="ER341" s="65">
        <v>0</v>
      </c>
      <c r="ES341" s="65">
        <v>0</v>
      </c>
      <c r="ET341" s="65">
        <v>0</v>
      </c>
      <c r="EU341" s="65">
        <v>0</v>
      </c>
      <c r="EV341" s="65">
        <v>0</v>
      </c>
      <c r="EW341" s="65">
        <v>0</v>
      </c>
      <c r="EX341" s="65">
        <v>0</v>
      </c>
      <c r="EY341" s="65">
        <v>0</v>
      </c>
      <c r="EZ341" s="65">
        <v>0</v>
      </c>
      <c r="FA341" s="65">
        <v>0</v>
      </c>
      <c r="FB341" s="65">
        <v>0</v>
      </c>
      <c r="FC341" s="65">
        <v>0</v>
      </c>
    </row>
    <row r="342" spans="2:159" x14ac:dyDescent="0.2">
      <c r="B342" s="65" t="s">
        <v>66</v>
      </c>
      <c r="C342" s="65" t="s">
        <v>36</v>
      </c>
    </row>
    <row r="343" spans="2:159" x14ac:dyDescent="0.2">
      <c r="B343" s="65" t="s">
        <v>66</v>
      </c>
      <c r="C343" s="65" t="s">
        <v>37</v>
      </c>
    </row>
    <row r="344" spans="2:159" x14ac:dyDescent="0.2">
      <c r="B344" s="65" t="s">
        <v>66</v>
      </c>
      <c r="C344" s="65" t="s">
        <v>38</v>
      </c>
    </row>
    <row r="345" spans="2:159" x14ac:dyDescent="0.2">
      <c r="B345" s="65" t="s">
        <v>66</v>
      </c>
      <c r="C345" s="65" t="s">
        <v>39</v>
      </c>
    </row>
    <row r="346" spans="2:159" x14ac:dyDescent="0.2">
      <c r="B346" s="65" t="s">
        <v>66</v>
      </c>
      <c r="C346" s="65" t="s">
        <v>40</v>
      </c>
    </row>
    <row r="347" spans="2:159" x14ac:dyDescent="0.2">
      <c r="B347" s="65" t="s">
        <v>66</v>
      </c>
      <c r="C347" s="65" t="s">
        <v>41</v>
      </c>
    </row>
    <row r="348" spans="2:159" x14ac:dyDescent="0.2">
      <c r="B348" s="65" t="s">
        <v>66</v>
      </c>
      <c r="C348" s="65" t="s">
        <v>42</v>
      </c>
    </row>
    <row r="349" spans="2:159" x14ac:dyDescent="0.2">
      <c r="B349" s="65" t="s">
        <v>66</v>
      </c>
      <c r="C349" s="65" t="s">
        <v>43</v>
      </c>
    </row>
    <row r="350" spans="2:159" x14ac:dyDescent="0.2">
      <c r="B350" s="65" t="s">
        <v>66</v>
      </c>
      <c r="C350" s="65" t="s">
        <v>44</v>
      </c>
    </row>
    <row r="351" spans="2:159" x14ac:dyDescent="0.2">
      <c r="B351" s="65" t="s">
        <v>66</v>
      </c>
      <c r="C351" s="65" t="s">
        <v>45</v>
      </c>
    </row>
    <row r="352" spans="2:159" x14ac:dyDescent="0.2">
      <c r="B352" s="65" t="s">
        <v>66</v>
      </c>
      <c r="C352" s="65" t="s">
        <v>46</v>
      </c>
    </row>
    <row r="353" spans="2:159" x14ac:dyDescent="0.2">
      <c r="B353" s="65" t="s">
        <v>66</v>
      </c>
      <c r="C353" s="65" t="s">
        <v>15</v>
      </c>
      <c r="D353" s="65">
        <v>0</v>
      </c>
      <c r="E353" s="65">
        <v>0</v>
      </c>
      <c r="F353" s="65">
        <v>0</v>
      </c>
      <c r="G353" s="65">
        <v>0</v>
      </c>
      <c r="H353" s="65">
        <v>0</v>
      </c>
      <c r="I353" s="65">
        <v>0</v>
      </c>
      <c r="J353" s="65">
        <v>0</v>
      </c>
      <c r="K353" s="65">
        <v>0</v>
      </c>
      <c r="L353" s="65">
        <v>0</v>
      </c>
      <c r="M353" s="65">
        <v>0</v>
      </c>
      <c r="N353" s="65">
        <v>0</v>
      </c>
      <c r="O353" s="65">
        <v>0</v>
      </c>
      <c r="P353" s="65">
        <v>0</v>
      </c>
      <c r="Q353" s="65">
        <v>0</v>
      </c>
      <c r="R353" s="65">
        <v>0</v>
      </c>
      <c r="S353" s="65">
        <v>0</v>
      </c>
      <c r="T353" s="65">
        <v>0</v>
      </c>
      <c r="U353" s="65">
        <v>0</v>
      </c>
      <c r="V353" s="65">
        <v>0</v>
      </c>
      <c r="W353" s="65">
        <v>0</v>
      </c>
      <c r="X353" s="65">
        <v>0</v>
      </c>
      <c r="Y353" s="65">
        <v>0</v>
      </c>
      <c r="Z353" s="65">
        <v>0</v>
      </c>
      <c r="AA353" s="65">
        <v>0</v>
      </c>
      <c r="AB353" s="65">
        <v>0</v>
      </c>
      <c r="AC353" s="65">
        <v>0</v>
      </c>
      <c r="AD353" s="65">
        <v>0</v>
      </c>
      <c r="AE353" s="65">
        <v>0</v>
      </c>
      <c r="AF353" s="65">
        <v>0</v>
      </c>
      <c r="AG353" s="65">
        <v>0</v>
      </c>
      <c r="AH353" s="65">
        <v>0</v>
      </c>
      <c r="AI353" s="65">
        <v>0</v>
      </c>
      <c r="AJ353" s="65">
        <v>0</v>
      </c>
      <c r="AK353" s="65">
        <v>0</v>
      </c>
      <c r="AL353" s="65">
        <v>0</v>
      </c>
      <c r="AM353" s="65">
        <v>0</v>
      </c>
      <c r="AN353" s="65">
        <v>0</v>
      </c>
      <c r="AO353" s="65">
        <v>0</v>
      </c>
      <c r="AP353" s="65">
        <v>0</v>
      </c>
      <c r="AQ353" s="65">
        <v>0</v>
      </c>
      <c r="AR353" s="65">
        <v>0</v>
      </c>
      <c r="AS353" s="65">
        <v>0</v>
      </c>
      <c r="AT353" s="65">
        <v>0</v>
      </c>
      <c r="AU353" s="65">
        <v>0</v>
      </c>
      <c r="AV353" s="65">
        <v>0</v>
      </c>
      <c r="AW353" s="65">
        <v>0</v>
      </c>
      <c r="AX353" s="65">
        <v>0</v>
      </c>
      <c r="AY353" s="65">
        <v>0</v>
      </c>
      <c r="AZ353" s="65">
        <v>0</v>
      </c>
      <c r="BA353" s="65">
        <v>0</v>
      </c>
      <c r="BB353" s="65">
        <v>0</v>
      </c>
      <c r="BC353" s="65">
        <v>0</v>
      </c>
      <c r="BD353" s="65">
        <v>0</v>
      </c>
      <c r="BE353" s="65">
        <v>0</v>
      </c>
      <c r="BF353" s="65">
        <v>0</v>
      </c>
      <c r="BG353" s="65">
        <v>0</v>
      </c>
      <c r="BH353" s="65">
        <v>0</v>
      </c>
      <c r="BI353" s="65">
        <v>0</v>
      </c>
      <c r="BJ353" s="65">
        <v>0</v>
      </c>
      <c r="BK353" s="65">
        <v>0</v>
      </c>
      <c r="BL353" s="65">
        <v>0</v>
      </c>
      <c r="BM353" s="65">
        <v>0</v>
      </c>
      <c r="BN353" s="65">
        <v>0</v>
      </c>
      <c r="BO353" s="65">
        <v>0</v>
      </c>
      <c r="BP353" s="65">
        <v>0</v>
      </c>
      <c r="BQ353" s="65">
        <v>0</v>
      </c>
      <c r="BR353" s="65">
        <v>0</v>
      </c>
      <c r="BS353" s="65">
        <v>0</v>
      </c>
      <c r="BT353" s="65">
        <v>0</v>
      </c>
      <c r="BU353" s="65">
        <v>0</v>
      </c>
      <c r="BV353" s="65">
        <v>0</v>
      </c>
      <c r="BW353" s="65">
        <v>0</v>
      </c>
      <c r="BX353" s="65">
        <v>0</v>
      </c>
      <c r="BY353" s="65">
        <v>0</v>
      </c>
      <c r="BZ353" s="65">
        <v>0</v>
      </c>
      <c r="CA353" s="65">
        <v>0</v>
      </c>
      <c r="CB353" s="65">
        <v>0</v>
      </c>
      <c r="CC353" s="65">
        <v>0</v>
      </c>
      <c r="CD353" s="65">
        <v>0</v>
      </c>
      <c r="CE353" s="65">
        <v>0</v>
      </c>
      <c r="CF353" s="65">
        <v>0</v>
      </c>
      <c r="CG353" s="65">
        <v>0</v>
      </c>
      <c r="CH353" s="65">
        <v>0</v>
      </c>
      <c r="CI353" s="65">
        <v>0</v>
      </c>
      <c r="CJ353" s="65">
        <v>0</v>
      </c>
      <c r="CK353" s="65">
        <v>0</v>
      </c>
      <c r="CL353" s="65">
        <v>0</v>
      </c>
      <c r="CM353" s="65">
        <v>0</v>
      </c>
      <c r="CN353" s="65">
        <v>0</v>
      </c>
      <c r="CO353" s="65">
        <v>0</v>
      </c>
      <c r="CP353" s="65">
        <v>0</v>
      </c>
      <c r="CQ353" s="65">
        <v>0</v>
      </c>
      <c r="CR353" s="65">
        <v>0</v>
      </c>
      <c r="CS353" s="65">
        <v>0</v>
      </c>
      <c r="CT353" s="65">
        <v>0</v>
      </c>
      <c r="CU353" s="65">
        <v>0</v>
      </c>
      <c r="CV353" s="65">
        <v>0</v>
      </c>
      <c r="CW353" s="65">
        <v>0</v>
      </c>
      <c r="CX353" s="65">
        <v>0</v>
      </c>
      <c r="CY353" s="65">
        <v>0</v>
      </c>
      <c r="CZ353" s="65">
        <v>0</v>
      </c>
      <c r="DA353" s="65">
        <v>0</v>
      </c>
      <c r="DB353" s="65">
        <v>0</v>
      </c>
      <c r="DC353" s="65">
        <v>0</v>
      </c>
      <c r="DD353" s="65">
        <v>0</v>
      </c>
      <c r="DE353" s="65">
        <v>0</v>
      </c>
      <c r="DF353" s="65">
        <v>0</v>
      </c>
      <c r="DG353" s="65">
        <v>0</v>
      </c>
      <c r="DH353" s="65">
        <v>0</v>
      </c>
      <c r="DI353" s="65">
        <v>0</v>
      </c>
      <c r="DJ353" s="65">
        <v>0</v>
      </c>
      <c r="DK353" s="65">
        <v>0</v>
      </c>
      <c r="DL353" s="65">
        <v>0</v>
      </c>
      <c r="DM353" s="65">
        <v>0</v>
      </c>
      <c r="DN353" s="65">
        <v>0</v>
      </c>
      <c r="DO353" s="65">
        <v>0</v>
      </c>
      <c r="DP353" s="65">
        <v>0</v>
      </c>
      <c r="DQ353" s="65">
        <v>0</v>
      </c>
      <c r="DR353" s="65">
        <v>0</v>
      </c>
      <c r="DS353" s="65">
        <v>0</v>
      </c>
      <c r="DT353" s="65">
        <v>0</v>
      </c>
      <c r="DU353" s="65">
        <v>0</v>
      </c>
      <c r="DV353" s="65">
        <v>0</v>
      </c>
      <c r="DW353" s="65">
        <v>0</v>
      </c>
      <c r="DX353" s="65">
        <v>0</v>
      </c>
      <c r="DY353" s="65">
        <v>0</v>
      </c>
      <c r="DZ353" s="65">
        <v>0</v>
      </c>
      <c r="EA353" s="65">
        <v>0</v>
      </c>
      <c r="EB353" s="65">
        <v>0</v>
      </c>
      <c r="EC353" s="65">
        <v>0</v>
      </c>
      <c r="ED353" s="65">
        <v>0</v>
      </c>
      <c r="EE353" s="65">
        <v>0</v>
      </c>
      <c r="EF353" s="65">
        <v>0</v>
      </c>
      <c r="EG353" s="65">
        <v>0</v>
      </c>
      <c r="EH353" s="65">
        <v>0</v>
      </c>
      <c r="EI353" s="65">
        <v>0</v>
      </c>
      <c r="EJ353" s="65">
        <v>0</v>
      </c>
      <c r="EK353" s="65">
        <v>0</v>
      </c>
      <c r="EL353" s="65">
        <v>0</v>
      </c>
      <c r="EM353" s="65">
        <v>0</v>
      </c>
      <c r="EN353" s="65">
        <v>0</v>
      </c>
      <c r="EO353" s="65">
        <v>0</v>
      </c>
      <c r="EP353" s="65">
        <v>0</v>
      </c>
      <c r="EQ353" s="65">
        <v>0</v>
      </c>
      <c r="ER353" s="65">
        <v>0</v>
      </c>
      <c r="ES353" s="65">
        <v>0</v>
      </c>
      <c r="ET353" s="65">
        <v>0</v>
      </c>
      <c r="EU353" s="65">
        <v>0</v>
      </c>
      <c r="EV353" s="65">
        <v>0</v>
      </c>
      <c r="EW353" s="65">
        <v>0</v>
      </c>
      <c r="EX353" s="65">
        <v>0</v>
      </c>
      <c r="EY353" s="65">
        <v>0</v>
      </c>
      <c r="EZ353" s="65">
        <v>0</v>
      </c>
      <c r="FA353" s="65">
        <v>0</v>
      </c>
      <c r="FB353" s="65">
        <v>0</v>
      </c>
      <c r="FC353" s="65">
        <v>0</v>
      </c>
    </row>
    <row r="354" spans="2:159" x14ac:dyDescent="0.2">
      <c r="B354" s="65" t="s">
        <v>67</v>
      </c>
      <c r="C354" s="65" t="s">
        <v>36</v>
      </c>
    </row>
    <row r="355" spans="2:159" x14ac:dyDescent="0.2">
      <c r="B355" s="65" t="s">
        <v>67</v>
      </c>
      <c r="C355" s="65" t="s">
        <v>37</v>
      </c>
    </row>
    <row r="356" spans="2:159" x14ac:dyDescent="0.2">
      <c r="B356" s="65" t="s">
        <v>67</v>
      </c>
      <c r="C356" s="65" t="s">
        <v>38</v>
      </c>
    </row>
    <row r="357" spans="2:159" x14ac:dyDescent="0.2">
      <c r="B357" s="65" t="s">
        <v>67</v>
      </c>
      <c r="C357" s="65" t="s">
        <v>39</v>
      </c>
    </row>
    <row r="358" spans="2:159" x14ac:dyDescent="0.2">
      <c r="B358" s="65" t="s">
        <v>67</v>
      </c>
      <c r="C358" s="65" t="s">
        <v>40</v>
      </c>
    </row>
    <row r="359" spans="2:159" x14ac:dyDescent="0.2">
      <c r="B359" s="65" t="s">
        <v>67</v>
      </c>
      <c r="C359" s="65" t="s">
        <v>41</v>
      </c>
    </row>
    <row r="360" spans="2:159" x14ac:dyDescent="0.2">
      <c r="B360" s="65" t="s">
        <v>67</v>
      </c>
      <c r="C360" s="65" t="s">
        <v>42</v>
      </c>
    </row>
    <row r="361" spans="2:159" x14ac:dyDescent="0.2">
      <c r="B361" s="65" t="s">
        <v>67</v>
      </c>
      <c r="C361" s="65" t="s">
        <v>43</v>
      </c>
    </row>
    <row r="362" spans="2:159" x14ac:dyDescent="0.2">
      <c r="B362" s="65" t="s">
        <v>67</v>
      </c>
      <c r="C362" s="65" t="s">
        <v>44</v>
      </c>
    </row>
    <row r="363" spans="2:159" x14ac:dyDescent="0.2">
      <c r="B363" s="65" t="s">
        <v>67</v>
      </c>
      <c r="C363" s="65" t="s">
        <v>45</v>
      </c>
    </row>
    <row r="364" spans="2:159" x14ac:dyDescent="0.2">
      <c r="B364" s="65" t="s">
        <v>67</v>
      </c>
      <c r="C364" s="65" t="s">
        <v>46</v>
      </c>
    </row>
    <row r="365" spans="2:159" x14ac:dyDescent="0.2">
      <c r="B365" s="65" t="s">
        <v>67</v>
      </c>
      <c r="C365" s="65" t="s">
        <v>15</v>
      </c>
      <c r="D365" s="65">
        <v>0</v>
      </c>
      <c r="E365" s="65">
        <v>0</v>
      </c>
      <c r="F365" s="65">
        <v>0</v>
      </c>
      <c r="G365" s="65">
        <v>0</v>
      </c>
      <c r="H365" s="65">
        <v>0</v>
      </c>
      <c r="I365" s="65">
        <v>0</v>
      </c>
      <c r="J365" s="65">
        <v>0</v>
      </c>
      <c r="K365" s="65">
        <v>0</v>
      </c>
      <c r="L365" s="65">
        <v>0</v>
      </c>
      <c r="M365" s="65">
        <v>0</v>
      </c>
      <c r="N365" s="65">
        <v>0</v>
      </c>
      <c r="O365" s="65">
        <v>0</v>
      </c>
      <c r="P365" s="65">
        <v>0</v>
      </c>
      <c r="Q365" s="65">
        <v>0</v>
      </c>
      <c r="R365" s="65">
        <v>0</v>
      </c>
      <c r="S365" s="65">
        <v>0</v>
      </c>
      <c r="T365" s="65">
        <v>0</v>
      </c>
      <c r="U365" s="65">
        <v>0</v>
      </c>
      <c r="V365" s="65">
        <v>0</v>
      </c>
      <c r="W365" s="65">
        <v>0</v>
      </c>
      <c r="X365" s="65">
        <v>0</v>
      </c>
      <c r="Y365" s="65">
        <v>0</v>
      </c>
      <c r="Z365" s="65">
        <v>0</v>
      </c>
      <c r="AA365" s="65">
        <v>0</v>
      </c>
      <c r="AB365" s="65">
        <v>0</v>
      </c>
      <c r="AC365" s="65">
        <v>0</v>
      </c>
      <c r="AD365" s="65">
        <v>0</v>
      </c>
      <c r="AE365" s="65">
        <v>0</v>
      </c>
      <c r="AF365" s="65">
        <v>0</v>
      </c>
      <c r="AG365" s="65">
        <v>0</v>
      </c>
      <c r="AH365" s="65">
        <v>0</v>
      </c>
      <c r="AI365" s="65">
        <v>0</v>
      </c>
      <c r="AJ365" s="65">
        <v>0</v>
      </c>
      <c r="AK365" s="65">
        <v>0</v>
      </c>
      <c r="AL365" s="65">
        <v>0</v>
      </c>
      <c r="AM365" s="65">
        <v>0</v>
      </c>
      <c r="AN365" s="65">
        <v>0</v>
      </c>
      <c r="AO365" s="65">
        <v>0</v>
      </c>
      <c r="AP365" s="65">
        <v>0</v>
      </c>
      <c r="AQ365" s="65">
        <v>0</v>
      </c>
      <c r="AR365" s="65">
        <v>0</v>
      </c>
      <c r="AS365" s="65">
        <v>0</v>
      </c>
      <c r="AT365" s="65">
        <v>0</v>
      </c>
      <c r="AU365" s="65">
        <v>0</v>
      </c>
      <c r="AV365" s="65">
        <v>0</v>
      </c>
      <c r="AW365" s="65">
        <v>0</v>
      </c>
      <c r="AX365" s="65">
        <v>0</v>
      </c>
      <c r="AY365" s="65">
        <v>0</v>
      </c>
      <c r="AZ365" s="65">
        <v>0</v>
      </c>
      <c r="BA365" s="65">
        <v>0</v>
      </c>
      <c r="BB365" s="65">
        <v>0</v>
      </c>
      <c r="BC365" s="65">
        <v>0</v>
      </c>
      <c r="BD365" s="65">
        <v>0</v>
      </c>
      <c r="BE365" s="65">
        <v>0</v>
      </c>
      <c r="BF365" s="65">
        <v>0</v>
      </c>
      <c r="BG365" s="65">
        <v>0</v>
      </c>
      <c r="BH365" s="65">
        <v>0</v>
      </c>
      <c r="BI365" s="65">
        <v>0</v>
      </c>
      <c r="BJ365" s="65">
        <v>0</v>
      </c>
      <c r="BK365" s="65">
        <v>0</v>
      </c>
      <c r="BL365" s="65">
        <v>0</v>
      </c>
      <c r="BM365" s="65">
        <v>0</v>
      </c>
      <c r="BN365" s="65">
        <v>0</v>
      </c>
      <c r="BO365" s="65">
        <v>0</v>
      </c>
      <c r="BP365" s="65">
        <v>0</v>
      </c>
      <c r="BQ365" s="65">
        <v>0</v>
      </c>
      <c r="BR365" s="65">
        <v>0</v>
      </c>
      <c r="BS365" s="65">
        <v>0</v>
      </c>
      <c r="BT365" s="65">
        <v>0</v>
      </c>
      <c r="BU365" s="65">
        <v>0</v>
      </c>
      <c r="BV365" s="65">
        <v>0</v>
      </c>
      <c r="BW365" s="65">
        <v>0</v>
      </c>
      <c r="BX365" s="65">
        <v>0</v>
      </c>
      <c r="BY365" s="65">
        <v>0</v>
      </c>
      <c r="BZ365" s="65">
        <v>0</v>
      </c>
      <c r="CA365" s="65">
        <v>0</v>
      </c>
      <c r="CB365" s="65">
        <v>0</v>
      </c>
      <c r="CC365" s="65">
        <v>0</v>
      </c>
      <c r="CD365" s="65">
        <v>0</v>
      </c>
      <c r="CE365" s="65">
        <v>0</v>
      </c>
      <c r="CF365" s="65">
        <v>0</v>
      </c>
      <c r="CG365" s="65">
        <v>0</v>
      </c>
      <c r="CH365" s="65">
        <v>0</v>
      </c>
      <c r="CI365" s="65">
        <v>0</v>
      </c>
      <c r="CJ365" s="65">
        <v>0</v>
      </c>
      <c r="CK365" s="65">
        <v>0</v>
      </c>
      <c r="CL365" s="65">
        <v>0</v>
      </c>
      <c r="CM365" s="65">
        <v>0</v>
      </c>
      <c r="CN365" s="65">
        <v>0</v>
      </c>
      <c r="CO365" s="65">
        <v>0</v>
      </c>
      <c r="CP365" s="65">
        <v>0</v>
      </c>
      <c r="CQ365" s="65">
        <v>0</v>
      </c>
      <c r="CR365" s="65">
        <v>0</v>
      </c>
      <c r="CS365" s="65">
        <v>0</v>
      </c>
      <c r="CT365" s="65">
        <v>0</v>
      </c>
      <c r="CU365" s="65">
        <v>0</v>
      </c>
      <c r="CV365" s="65">
        <v>0</v>
      </c>
      <c r="CW365" s="65">
        <v>0</v>
      </c>
      <c r="CX365" s="65">
        <v>0</v>
      </c>
      <c r="CY365" s="65">
        <v>0</v>
      </c>
      <c r="CZ365" s="65">
        <v>0</v>
      </c>
      <c r="DA365" s="65">
        <v>0</v>
      </c>
      <c r="DB365" s="65">
        <v>0</v>
      </c>
      <c r="DC365" s="65">
        <v>0</v>
      </c>
      <c r="DD365" s="65">
        <v>0</v>
      </c>
      <c r="DE365" s="65">
        <v>0</v>
      </c>
      <c r="DF365" s="65">
        <v>0</v>
      </c>
      <c r="DG365" s="65">
        <v>0</v>
      </c>
      <c r="DH365" s="65">
        <v>0</v>
      </c>
      <c r="DI365" s="65">
        <v>0</v>
      </c>
      <c r="DJ365" s="65">
        <v>0</v>
      </c>
      <c r="DK365" s="65">
        <v>0</v>
      </c>
      <c r="DL365" s="65">
        <v>0</v>
      </c>
      <c r="DM365" s="65">
        <v>0</v>
      </c>
      <c r="DN365" s="65">
        <v>0</v>
      </c>
      <c r="DO365" s="65">
        <v>0</v>
      </c>
      <c r="DP365" s="65">
        <v>0</v>
      </c>
      <c r="DQ365" s="65">
        <v>0</v>
      </c>
      <c r="DR365" s="65">
        <v>0</v>
      </c>
      <c r="DS365" s="65">
        <v>0</v>
      </c>
      <c r="DT365" s="65">
        <v>0</v>
      </c>
      <c r="DU365" s="65">
        <v>0</v>
      </c>
      <c r="DV365" s="65">
        <v>0</v>
      </c>
      <c r="DW365" s="65">
        <v>0</v>
      </c>
      <c r="DX365" s="65">
        <v>0</v>
      </c>
      <c r="DY365" s="65">
        <v>0</v>
      </c>
      <c r="DZ365" s="65">
        <v>0</v>
      </c>
      <c r="EA365" s="65">
        <v>0</v>
      </c>
      <c r="EB365" s="65">
        <v>0</v>
      </c>
      <c r="EC365" s="65">
        <v>0</v>
      </c>
      <c r="ED365" s="65">
        <v>0</v>
      </c>
      <c r="EE365" s="65">
        <v>0</v>
      </c>
      <c r="EF365" s="65">
        <v>0</v>
      </c>
      <c r="EG365" s="65">
        <v>0</v>
      </c>
      <c r="EH365" s="65">
        <v>0</v>
      </c>
      <c r="EI365" s="65">
        <v>0</v>
      </c>
      <c r="EJ365" s="65">
        <v>0</v>
      </c>
      <c r="EK365" s="65">
        <v>0</v>
      </c>
      <c r="EL365" s="65">
        <v>0</v>
      </c>
      <c r="EM365" s="65">
        <v>0</v>
      </c>
      <c r="EN365" s="65">
        <v>0</v>
      </c>
      <c r="EO365" s="65">
        <v>0</v>
      </c>
      <c r="EP365" s="65">
        <v>0</v>
      </c>
      <c r="EQ365" s="65">
        <v>0</v>
      </c>
      <c r="ER365" s="65">
        <v>0</v>
      </c>
      <c r="ES365" s="65">
        <v>0</v>
      </c>
      <c r="ET365" s="65">
        <v>0</v>
      </c>
      <c r="EU365" s="65">
        <v>0</v>
      </c>
      <c r="EV365" s="65">
        <v>0</v>
      </c>
      <c r="EW365" s="65">
        <v>0</v>
      </c>
      <c r="EX365" s="65">
        <v>0</v>
      </c>
      <c r="EY365" s="65">
        <v>0</v>
      </c>
      <c r="EZ365" s="65">
        <v>0</v>
      </c>
      <c r="FA365" s="65">
        <v>0</v>
      </c>
      <c r="FB365" s="65">
        <v>0</v>
      </c>
      <c r="FC365" s="65">
        <v>0</v>
      </c>
    </row>
    <row r="366" spans="2:159" x14ac:dyDescent="0.2">
      <c r="B366" s="65" t="s">
        <v>27</v>
      </c>
      <c r="C366" s="65" t="s">
        <v>36</v>
      </c>
      <c r="P366" s="65">
        <v>37.363500000000002</v>
      </c>
      <c r="Q366" s="65">
        <v>37.363500000000002</v>
      </c>
      <c r="R366" s="65">
        <v>37.363500000000002</v>
      </c>
      <c r="S366" s="65">
        <v>37.363500000000002</v>
      </c>
      <c r="T366" s="65">
        <v>37.363500000000002</v>
      </c>
      <c r="U366" s="65">
        <v>37.363500000000002</v>
      </c>
      <c r="V366" s="65">
        <v>37.363500000000002</v>
      </c>
      <c r="W366" s="65">
        <v>37.363500000000002</v>
      </c>
      <c r="X366" s="65">
        <v>37.363500000000002</v>
      </c>
      <c r="Y366" s="65">
        <v>37.363500000000002</v>
      </c>
      <c r="Z366" s="65">
        <v>37.363500000000002</v>
      </c>
      <c r="AA366" s="65">
        <v>37.363500000000002</v>
      </c>
      <c r="AB366" s="65">
        <v>37.363500000000002</v>
      </c>
      <c r="AC366" s="65">
        <v>37.363500000000002</v>
      </c>
      <c r="AD366" s="65">
        <v>37.363500000000002</v>
      </c>
      <c r="AE366" s="65">
        <v>37.363500000000002</v>
      </c>
      <c r="AF366" s="65">
        <v>185.37350000000001</v>
      </c>
      <c r="AG366" s="65">
        <v>185.37350000000001</v>
      </c>
      <c r="AH366" s="65">
        <v>185.37350000000001</v>
      </c>
      <c r="AI366" s="65">
        <v>185.37350000000001</v>
      </c>
      <c r="AJ366" s="65">
        <v>230.49850000000001</v>
      </c>
      <c r="AK366" s="65">
        <v>230.49850000000001</v>
      </c>
      <c r="AL366" s="65">
        <v>230.49850000000001</v>
      </c>
      <c r="AM366" s="65">
        <v>230.49850000000001</v>
      </c>
      <c r="AN366" s="65">
        <v>235.011</v>
      </c>
      <c r="AO366" s="65">
        <v>235.011</v>
      </c>
      <c r="AP366" s="65">
        <v>87.001000000000005</v>
      </c>
      <c r="AQ366" s="65">
        <v>235.011</v>
      </c>
      <c r="AR366" s="65">
        <v>235.011</v>
      </c>
      <c r="AS366" s="65">
        <v>235.011</v>
      </c>
      <c r="AT366" s="65">
        <v>235.011</v>
      </c>
      <c r="AU366" s="65">
        <v>235.011</v>
      </c>
      <c r="AV366" s="65">
        <v>235.011</v>
      </c>
      <c r="AW366" s="65">
        <v>235.011</v>
      </c>
      <c r="AX366" s="65">
        <v>235.011</v>
      </c>
      <c r="AY366" s="65">
        <v>235.011</v>
      </c>
      <c r="AZ366" s="65">
        <v>235.011</v>
      </c>
      <c r="BA366" s="65">
        <v>235.011</v>
      </c>
      <c r="BB366" s="65">
        <v>235.011</v>
      </c>
      <c r="BC366" s="65">
        <v>235.011</v>
      </c>
      <c r="BD366" s="65">
        <v>235.011</v>
      </c>
      <c r="BE366" s="65">
        <v>235.011</v>
      </c>
      <c r="BF366" s="65">
        <v>235.011</v>
      </c>
      <c r="BG366" s="65">
        <v>235.011</v>
      </c>
      <c r="BH366" s="65">
        <v>235.011</v>
      </c>
      <c r="BI366" s="65">
        <v>235.011</v>
      </c>
      <c r="BJ366" s="65">
        <v>235.011</v>
      </c>
      <c r="BK366" s="65">
        <v>235.011</v>
      </c>
      <c r="BL366" s="65">
        <v>235.011</v>
      </c>
      <c r="BM366" s="65">
        <v>235.011</v>
      </c>
      <c r="BN366" s="65">
        <v>235.011</v>
      </c>
      <c r="BO366" s="65">
        <v>235.011</v>
      </c>
      <c r="BP366" s="65">
        <v>235.011</v>
      </c>
      <c r="BQ366" s="65">
        <v>235.011</v>
      </c>
      <c r="BR366" s="65">
        <v>235.011</v>
      </c>
      <c r="BS366" s="65">
        <v>235.011</v>
      </c>
      <c r="BT366" s="65">
        <v>1785.317963</v>
      </c>
      <c r="BU366" s="65">
        <v>1785.317963</v>
      </c>
      <c r="BV366" s="65">
        <v>1785.317963</v>
      </c>
      <c r="BW366" s="65">
        <v>1785.317963</v>
      </c>
      <c r="BX366" s="65">
        <v>1785.317963</v>
      </c>
      <c r="BY366" s="65">
        <v>1785.317963</v>
      </c>
      <c r="BZ366" s="65">
        <v>1785.317963</v>
      </c>
      <c r="CA366" s="65">
        <v>1785.317963</v>
      </c>
      <c r="CB366" s="65">
        <v>1747.954463</v>
      </c>
      <c r="CC366" s="65">
        <v>1747.954463</v>
      </c>
      <c r="CD366" s="65">
        <v>1747.954463</v>
      </c>
      <c r="CE366" s="65">
        <v>1747.954463</v>
      </c>
      <c r="CF366" s="65">
        <v>1747.954463</v>
      </c>
      <c r="CG366" s="65">
        <v>1747.954463</v>
      </c>
      <c r="CH366" s="65">
        <v>1747.954463</v>
      </c>
      <c r="CI366" s="65">
        <v>1747.954463</v>
      </c>
      <c r="CJ366" s="65">
        <v>1747.954463</v>
      </c>
      <c r="CK366" s="65">
        <v>1747.954463</v>
      </c>
      <c r="CL366" s="65">
        <v>1747.954463</v>
      </c>
      <c r="CM366" s="65">
        <v>1747.954463</v>
      </c>
      <c r="CN366" s="65">
        <v>1747.954463</v>
      </c>
      <c r="CO366" s="65">
        <v>1747.954463</v>
      </c>
      <c r="CP366" s="65">
        <v>1747.954463</v>
      </c>
      <c r="CQ366" s="65">
        <v>1747.954463</v>
      </c>
      <c r="CR366" s="65">
        <v>1747.954463</v>
      </c>
      <c r="CS366" s="65">
        <v>1747.954463</v>
      </c>
      <c r="CT366" s="65">
        <v>1747.954463</v>
      </c>
      <c r="CU366" s="65">
        <v>1747.954463</v>
      </c>
      <c r="CV366" s="65">
        <v>1747.954463</v>
      </c>
      <c r="CW366" s="65">
        <v>1747.954463</v>
      </c>
      <c r="CX366" s="65">
        <v>1747.954463</v>
      </c>
      <c r="CY366" s="65">
        <v>1747.954463</v>
      </c>
      <c r="CZ366" s="65">
        <v>1747.954463</v>
      </c>
      <c r="DA366" s="65">
        <v>1747.954463</v>
      </c>
      <c r="DB366" s="65">
        <v>1747.954463</v>
      </c>
      <c r="DC366" s="65">
        <v>1747.954463</v>
      </c>
      <c r="DD366" s="65">
        <v>1747.954463</v>
      </c>
      <c r="DE366" s="65">
        <v>1747.954463</v>
      </c>
      <c r="DF366" s="65">
        <v>1747.954463</v>
      </c>
      <c r="DG366" s="65">
        <v>1747.954463</v>
      </c>
      <c r="DH366" s="65">
        <v>1747.954463</v>
      </c>
      <c r="DI366" s="65">
        <v>1747.954463</v>
      </c>
      <c r="DJ366" s="65">
        <v>1747.954463</v>
      </c>
      <c r="DK366" s="65">
        <v>1747.954463</v>
      </c>
      <c r="DL366" s="65">
        <v>1747.954463</v>
      </c>
      <c r="DM366" s="65">
        <v>1747.954463</v>
      </c>
      <c r="DN366" s="65">
        <v>1747.954463</v>
      </c>
      <c r="DO366" s="65">
        <v>1747.954463</v>
      </c>
      <c r="DP366" s="65">
        <v>1747.954463</v>
      </c>
      <c r="DQ366" s="65">
        <v>1747.954463</v>
      </c>
      <c r="DR366" s="65">
        <v>1747.954463</v>
      </c>
      <c r="DS366" s="65">
        <v>1747.954463</v>
      </c>
      <c r="DT366" s="65">
        <v>1747.954463</v>
      </c>
      <c r="DU366" s="65">
        <v>1747.954463</v>
      </c>
      <c r="DV366" s="65">
        <v>1747.954463</v>
      </c>
      <c r="DW366" s="65">
        <v>1747.954463</v>
      </c>
      <c r="DX366" s="65">
        <v>1747.954463</v>
      </c>
      <c r="DY366" s="65">
        <v>1747.954463</v>
      </c>
      <c r="DZ366" s="65">
        <v>1747.954463</v>
      </c>
      <c r="EA366" s="65">
        <v>1747.954463</v>
      </c>
      <c r="EB366" s="65">
        <v>1747.954463</v>
      </c>
      <c r="EC366" s="65">
        <v>1747.954463</v>
      </c>
      <c r="ED366" s="65">
        <v>1747.954463</v>
      </c>
      <c r="EE366" s="65">
        <v>1747.954463</v>
      </c>
      <c r="EF366" s="65">
        <v>1747.954463</v>
      </c>
      <c r="EG366" s="65">
        <v>1747.954463</v>
      </c>
      <c r="EH366" s="65">
        <v>1747.954463</v>
      </c>
      <c r="EI366" s="65">
        <v>1747.954463</v>
      </c>
      <c r="EJ366" s="65">
        <v>1550.306963</v>
      </c>
      <c r="EK366" s="65">
        <v>1550.306963</v>
      </c>
      <c r="EL366" s="65">
        <v>1550.306963</v>
      </c>
      <c r="EM366" s="65">
        <v>1550.306963</v>
      </c>
      <c r="EN366" s="65">
        <v>1550.306963</v>
      </c>
      <c r="EO366" s="65">
        <v>1550.306963</v>
      </c>
      <c r="EP366" s="65">
        <v>146.0230067</v>
      </c>
      <c r="EQ366" s="65">
        <v>1550.306963</v>
      </c>
      <c r="ER366" s="65">
        <v>1550.306963</v>
      </c>
      <c r="ES366" s="65">
        <v>1550.306963</v>
      </c>
      <c r="ET366" s="65">
        <v>1550.306963</v>
      </c>
      <c r="EU366" s="65">
        <v>1550.306963</v>
      </c>
      <c r="EV366" s="65">
        <v>1550.306963</v>
      </c>
      <c r="EW366" s="65">
        <v>1550.306963</v>
      </c>
      <c r="EX366" s="65">
        <v>1550.306963</v>
      </c>
      <c r="EY366" s="65">
        <v>1550.306963</v>
      </c>
      <c r="EZ366" s="65">
        <v>1550.306963</v>
      </c>
      <c r="FA366" s="65">
        <v>1550.306963</v>
      </c>
      <c r="FB366" s="65">
        <v>1550.306963</v>
      </c>
      <c r="FC366" s="65">
        <v>1550.306963</v>
      </c>
    </row>
    <row r="367" spans="2:159" x14ac:dyDescent="0.2">
      <c r="B367" s="65" t="s">
        <v>27</v>
      </c>
      <c r="C367" s="65" t="s">
        <v>37</v>
      </c>
      <c r="D367" s="65">
        <v>3.61</v>
      </c>
      <c r="E367" s="65">
        <v>3.61</v>
      </c>
      <c r="F367" s="65">
        <v>3.61</v>
      </c>
      <c r="G367" s="65">
        <v>3.61</v>
      </c>
      <c r="H367" s="65">
        <v>3.61</v>
      </c>
      <c r="I367" s="65">
        <v>3.61</v>
      </c>
      <c r="J367" s="65">
        <v>3.61</v>
      </c>
      <c r="K367" s="65">
        <v>3.61</v>
      </c>
      <c r="L367" s="65">
        <v>3.61</v>
      </c>
      <c r="M367" s="65">
        <v>3.61</v>
      </c>
      <c r="N367" s="65">
        <v>3.61</v>
      </c>
      <c r="O367" s="65">
        <v>3.61</v>
      </c>
      <c r="P367" s="65">
        <v>3.61</v>
      </c>
      <c r="Q367" s="65">
        <v>3.61</v>
      </c>
      <c r="R367" s="65">
        <v>3.61</v>
      </c>
      <c r="S367" s="65">
        <v>3.61</v>
      </c>
      <c r="T367" s="65">
        <v>3.61</v>
      </c>
      <c r="U367" s="65">
        <v>3.61</v>
      </c>
      <c r="V367" s="65">
        <v>3.61</v>
      </c>
      <c r="W367" s="65">
        <v>3.61</v>
      </c>
      <c r="X367" s="65">
        <v>3.61</v>
      </c>
      <c r="Y367" s="65">
        <v>3.61</v>
      </c>
      <c r="Z367" s="65">
        <v>3.61</v>
      </c>
      <c r="AA367" s="65">
        <v>3.61</v>
      </c>
      <c r="AB367" s="65">
        <v>10.83</v>
      </c>
      <c r="AC367" s="65">
        <v>10.83</v>
      </c>
      <c r="AD367" s="65">
        <v>10.83</v>
      </c>
      <c r="AE367" s="65">
        <v>10.83</v>
      </c>
      <c r="AF367" s="65">
        <v>10.83</v>
      </c>
      <c r="AG367" s="65">
        <v>10.83</v>
      </c>
      <c r="AH367" s="65">
        <v>10.83</v>
      </c>
      <c r="AI367" s="65">
        <v>10.83</v>
      </c>
      <c r="AJ367" s="65">
        <v>10.83</v>
      </c>
      <c r="AK367" s="65">
        <v>10.83</v>
      </c>
      <c r="AL367" s="65">
        <v>10.83</v>
      </c>
      <c r="AM367" s="65">
        <v>10.83</v>
      </c>
      <c r="AN367" s="65">
        <v>10.83</v>
      </c>
      <c r="AO367" s="65">
        <v>10.83</v>
      </c>
      <c r="AP367" s="65">
        <v>10.83</v>
      </c>
      <c r="AQ367" s="65">
        <v>10.83</v>
      </c>
      <c r="AR367" s="65">
        <v>10.83</v>
      </c>
      <c r="AS367" s="65">
        <v>10.83</v>
      </c>
      <c r="AT367" s="65">
        <v>10.83</v>
      </c>
      <c r="AU367" s="65">
        <v>10.83</v>
      </c>
      <c r="AV367" s="65">
        <v>10.83</v>
      </c>
      <c r="AW367" s="65">
        <v>10.83</v>
      </c>
      <c r="AX367" s="65">
        <v>10.83</v>
      </c>
      <c r="AY367" s="65">
        <v>10.83</v>
      </c>
      <c r="AZ367" s="65">
        <v>10.83</v>
      </c>
      <c r="BA367" s="65">
        <v>10.83</v>
      </c>
      <c r="BB367" s="65">
        <v>10.83</v>
      </c>
      <c r="BC367" s="65">
        <v>10.83</v>
      </c>
      <c r="BD367" s="65">
        <v>10.83</v>
      </c>
      <c r="BE367" s="65">
        <v>10.83</v>
      </c>
      <c r="BF367" s="65">
        <v>10.83</v>
      </c>
      <c r="BG367" s="65">
        <v>10.83</v>
      </c>
      <c r="BH367" s="65">
        <v>10.83</v>
      </c>
      <c r="BI367" s="65">
        <v>10.83</v>
      </c>
      <c r="BJ367" s="65">
        <v>10.83</v>
      </c>
      <c r="BK367" s="65">
        <v>10.83</v>
      </c>
      <c r="BL367" s="65">
        <v>10.83</v>
      </c>
      <c r="BM367" s="65">
        <v>10.83</v>
      </c>
      <c r="BN367" s="65">
        <v>10.83</v>
      </c>
      <c r="BO367" s="65">
        <v>10.83</v>
      </c>
      <c r="BP367" s="65">
        <v>10.83</v>
      </c>
      <c r="BQ367" s="65">
        <v>10.83</v>
      </c>
      <c r="BR367" s="65">
        <v>10.83</v>
      </c>
      <c r="BS367" s="65">
        <v>10.83</v>
      </c>
      <c r="BT367" s="65">
        <v>642.58000000000004</v>
      </c>
      <c r="BU367" s="65">
        <v>642.58000000000004</v>
      </c>
      <c r="BV367" s="65">
        <v>642.58000000000004</v>
      </c>
      <c r="BW367" s="65">
        <v>642.58000000000004</v>
      </c>
      <c r="BX367" s="65">
        <v>642.58000000000004</v>
      </c>
      <c r="BY367" s="65">
        <v>10.83</v>
      </c>
      <c r="BZ367" s="65">
        <v>642.58000000000004</v>
      </c>
      <c r="CA367" s="65">
        <v>642.58000000000004</v>
      </c>
      <c r="CB367" s="65">
        <v>638.97</v>
      </c>
      <c r="CC367" s="65">
        <v>638.97</v>
      </c>
      <c r="CD367" s="65">
        <v>638.97</v>
      </c>
      <c r="CE367" s="65">
        <v>638.97</v>
      </c>
      <c r="CF367" s="65">
        <v>638.97</v>
      </c>
      <c r="CG367" s="65">
        <v>638.97</v>
      </c>
      <c r="CH367" s="65">
        <v>7.22</v>
      </c>
      <c r="CI367" s="65">
        <v>638.97</v>
      </c>
      <c r="CJ367" s="65">
        <v>638.97</v>
      </c>
      <c r="CK367" s="65">
        <v>638.97</v>
      </c>
      <c r="CL367" s="65">
        <v>638.97</v>
      </c>
      <c r="CM367" s="65">
        <v>638.97</v>
      </c>
      <c r="CN367" s="65">
        <v>638.97</v>
      </c>
      <c r="CO367" s="65">
        <v>638.97</v>
      </c>
      <c r="CP367" s="65">
        <v>638.97</v>
      </c>
      <c r="CQ367" s="65">
        <v>638.97</v>
      </c>
      <c r="CR367" s="65">
        <v>638.97</v>
      </c>
      <c r="CS367" s="65">
        <v>638.97</v>
      </c>
      <c r="CT367" s="65">
        <v>638.97</v>
      </c>
      <c r="CU367" s="65">
        <v>638.97</v>
      </c>
      <c r="CV367" s="65">
        <v>631.75</v>
      </c>
      <c r="CW367" s="65">
        <v>631.75</v>
      </c>
      <c r="CX367" s="65">
        <v>631.75</v>
      </c>
      <c r="CY367" s="65">
        <v>631.75</v>
      </c>
      <c r="CZ367" s="65">
        <v>631.75</v>
      </c>
      <c r="DA367" s="65">
        <v>631.75</v>
      </c>
      <c r="DB367" s="65">
        <v>631.75</v>
      </c>
      <c r="DC367" s="65">
        <v>631.75</v>
      </c>
      <c r="DD367" s="65">
        <v>631.75</v>
      </c>
      <c r="DE367" s="65">
        <v>631.75</v>
      </c>
      <c r="DF367" s="65">
        <v>631.75</v>
      </c>
      <c r="DG367" s="65">
        <v>631.75</v>
      </c>
      <c r="DH367" s="65">
        <v>631.75</v>
      </c>
      <c r="DI367" s="65">
        <v>631.75</v>
      </c>
      <c r="DJ367" s="65">
        <v>631.75</v>
      </c>
      <c r="DK367" s="65">
        <v>631.75</v>
      </c>
      <c r="DL367" s="65">
        <v>631.75</v>
      </c>
      <c r="DM367" s="65">
        <v>631.75</v>
      </c>
      <c r="DN367" s="65">
        <v>631.75</v>
      </c>
      <c r="DO367" s="65">
        <v>631.75</v>
      </c>
      <c r="DP367" s="65">
        <v>631.75</v>
      </c>
      <c r="DQ367" s="65">
        <v>631.75</v>
      </c>
      <c r="DR367" s="65">
        <v>631.75</v>
      </c>
      <c r="DS367" s="65">
        <v>631.75</v>
      </c>
      <c r="DT367" s="65">
        <v>631.75</v>
      </c>
      <c r="DU367" s="65">
        <v>631.75</v>
      </c>
      <c r="DV367" s="65">
        <v>631.75</v>
      </c>
      <c r="DW367" s="65">
        <v>631.75</v>
      </c>
      <c r="DX367" s="65">
        <v>631.75</v>
      </c>
      <c r="DY367" s="65">
        <v>631.75</v>
      </c>
      <c r="DZ367" s="65">
        <v>631.75</v>
      </c>
      <c r="EA367" s="65">
        <v>631.75</v>
      </c>
      <c r="EB367" s="65">
        <v>631.75</v>
      </c>
      <c r="EC367" s="65">
        <v>631.75</v>
      </c>
      <c r="ED367" s="65">
        <v>631.75</v>
      </c>
      <c r="EE367" s="65">
        <v>631.75</v>
      </c>
      <c r="EF367" s="65">
        <v>631.75</v>
      </c>
      <c r="EG367" s="65">
        <v>631.75</v>
      </c>
      <c r="EH367" s="65">
        <v>631.75</v>
      </c>
      <c r="EI367" s="65">
        <v>631.75</v>
      </c>
      <c r="EJ367" s="65">
        <v>631.75</v>
      </c>
      <c r="EK367" s="65">
        <v>631.75</v>
      </c>
      <c r="EL367" s="65">
        <v>631.75</v>
      </c>
      <c r="EM367" s="65">
        <v>631.75</v>
      </c>
      <c r="EN367" s="65">
        <v>631.75</v>
      </c>
      <c r="EO367" s="65">
        <v>631.75</v>
      </c>
      <c r="EP367" s="65">
        <v>631.75</v>
      </c>
      <c r="EQ367" s="65">
        <v>631.75</v>
      </c>
      <c r="ER367" s="65">
        <v>631.75</v>
      </c>
      <c r="ES367" s="65">
        <v>631.75</v>
      </c>
      <c r="ET367" s="65">
        <v>631.75</v>
      </c>
      <c r="EV367" s="65">
        <v>631.75</v>
      </c>
      <c r="EW367" s="65">
        <v>631.75</v>
      </c>
      <c r="EX367" s="65">
        <v>631.75</v>
      </c>
      <c r="EY367" s="65">
        <v>631.75</v>
      </c>
      <c r="EZ367" s="65">
        <v>631.75</v>
      </c>
      <c r="FA367" s="65">
        <v>631.75</v>
      </c>
      <c r="FB367" s="65">
        <v>631.75</v>
      </c>
      <c r="FC367" s="65">
        <v>631.75</v>
      </c>
    </row>
    <row r="368" spans="2:159" x14ac:dyDescent="0.2">
      <c r="B368" s="65" t="s">
        <v>27</v>
      </c>
      <c r="C368" s="65" t="s">
        <v>38</v>
      </c>
      <c r="H368" s="65">
        <v>27.074999999999999</v>
      </c>
      <c r="I368" s="65">
        <v>27.074999999999999</v>
      </c>
      <c r="J368" s="65">
        <v>27.074999999999999</v>
      </c>
      <c r="K368" s="65">
        <v>27.074999999999999</v>
      </c>
      <c r="L368" s="65">
        <v>27.074999999999999</v>
      </c>
      <c r="M368" s="65">
        <v>27.074999999999999</v>
      </c>
      <c r="N368" s="65">
        <v>27.074999999999999</v>
      </c>
      <c r="O368" s="65">
        <v>27.074999999999999</v>
      </c>
      <c r="P368" s="65">
        <v>27.074999999999999</v>
      </c>
      <c r="R368" s="65">
        <v>27.074999999999999</v>
      </c>
      <c r="S368" s="65">
        <v>27.074999999999999</v>
      </c>
      <c r="T368" s="65">
        <v>27.074999999999999</v>
      </c>
      <c r="U368" s="65">
        <v>27.074999999999999</v>
      </c>
      <c r="V368" s="65">
        <v>27.074999999999999</v>
      </c>
      <c r="X368" s="65">
        <v>27.074999999999999</v>
      </c>
      <c r="Y368" s="65">
        <v>27.074999999999999</v>
      </c>
      <c r="Z368" s="65">
        <v>27.074999999999999</v>
      </c>
      <c r="AA368" s="65">
        <v>27.074999999999999</v>
      </c>
      <c r="AB368" s="65">
        <v>177.61199999999999</v>
      </c>
      <c r="AC368" s="65">
        <v>177.61199999999999</v>
      </c>
      <c r="AE368" s="65">
        <v>42.237000000000002</v>
      </c>
      <c r="AF368" s="65">
        <v>177.61199999999999</v>
      </c>
      <c r="AG368" s="65">
        <v>162.44999999999999</v>
      </c>
      <c r="AH368" s="65">
        <v>162.44999999999999</v>
      </c>
      <c r="AI368" s="65">
        <v>177.61199999999999</v>
      </c>
      <c r="AJ368" s="65">
        <v>177.61199999999999</v>
      </c>
      <c r="AK368" s="65">
        <v>135.375</v>
      </c>
      <c r="AL368" s="65">
        <v>162.44999999999999</v>
      </c>
      <c r="AM368" s="65">
        <v>162.44999999999999</v>
      </c>
      <c r="AN368" s="65">
        <v>162.44999999999999</v>
      </c>
      <c r="AO368" s="65">
        <v>162.44999999999999</v>
      </c>
      <c r="AP368" s="65">
        <v>177.61199999999999</v>
      </c>
      <c r="AQ368" s="65">
        <v>177.61199999999999</v>
      </c>
      <c r="AR368" s="65">
        <v>177.61199999999999</v>
      </c>
      <c r="AS368" s="65">
        <v>177.61199999999999</v>
      </c>
      <c r="AT368" s="65">
        <v>177.61199999999999</v>
      </c>
      <c r="AU368" s="65">
        <v>177.61199999999999</v>
      </c>
      <c r="AV368" s="65">
        <v>177.61199999999999</v>
      </c>
      <c r="AW368" s="65">
        <v>177.61199999999999</v>
      </c>
      <c r="AX368" s="65">
        <v>177.61199999999999</v>
      </c>
      <c r="AY368" s="65">
        <v>177.61199999999999</v>
      </c>
      <c r="AZ368" s="65">
        <v>150.53700000000001</v>
      </c>
      <c r="BA368" s="65">
        <v>150.53700000000001</v>
      </c>
      <c r="BB368" s="65">
        <v>135.375</v>
      </c>
      <c r="BC368" s="65">
        <v>150.53700000000001</v>
      </c>
      <c r="BD368" s="65">
        <v>150.53700000000001</v>
      </c>
      <c r="BE368" s="65">
        <v>150.53700000000001</v>
      </c>
      <c r="BF368" s="65">
        <v>150.53700000000001</v>
      </c>
      <c r="BG368" s="65">
        <v>150.53700000000001</v>
      </c>
      <c r="BH368" s="65">
        <v>150.53700000000001</v>
      </c>
      <c r="BI368" s="65">
        <v>150.53700000000001</v>
      </c>
      <c r="BJ368" s="65">
        <v>135.375</v>
      </c>
      <c r="BK368" s="65">
        <v>150.53700000000001</v>
      </c>
      <c r="BL368" s="65">
        <v>150.53700000000001</v>
      </c>
      <c r="BM368" s="65">
        <v>150.53700000000001</v>
      </c>
      <c r="BN368" s="65">
        <v>150.53700000000001</v>
      </c>
      <c r="BO368" s="65">
        <v>150.53700000000001</v>
      </c>
      <c r="BP368" s="65">
        <v>150.53700000000001</v>
      </c>
      <c r="BQ368" s="65">
        <v>150.53700000000001</v>
      </c>
      <c r="BR368" s="65">
        <v>150.53700000000001</v>
      </c>
      <c r="BS368" s="65">
        <v>150.53700000000001</v>
      </c>
      <c r="BT368" s="65">
        <v>150.53700000000001</v>
      </c>
      <c r="BU368" s="65">
        <v>150.53700000000001</v>
      </c>
      <c r="BV368" s="65">
        <v>150.53700000000001</v>
      </c>
      <c r="BW368" s="65">
        <v>150.53700000000001</v>
      </c>
      <c r="BX368" s="65">
        <v>150.53700000000001</v>
      </c>
      <c r="BY368" s="65">
        <v>150.53700000000001</v>
      </c>
      <c r="BZ368" s="65">
        <v>150.53700000000001</v>
      </c>
      <c r="CA368" s="65">
        <v>150.53700000000001</v>
      </c>
      <c r="CB368" s="65">
        <v>150.53700000000001</v>
      </c>
      <c r="CC368" s="65">
        <v>150.53700000000001</v>
      </c>
      <c r="CD368" s="65">
        <v>150.53700000000001</v>
      </c>
      <c r="CE368" s="65">
        <v>150.53700000000001</v>
      </c>
      <c r="CF368" s="65">
        <v>150.53700000000001</v>
      </c>
      <c r="CG368" s="65">
        <v>150.53700000000001</v>
      </c>
      <c r="CH368" s="65">
        <v>135.375</v>
      </c>
      <c r="CI368" s="65">
        <v>150.53700000000001</v>
      </c>
      <c r="CJ368" s="65">
        <v>150.53700000000001</v>
      </c>
      <c r="CK368" s="65">
        <v>150.53700000000001</v>
      </c>
      <c r="CL368" s="65">
        <v>150.53700000000001</v>
      </c>
      <c r="CM368" s="65">
        <v>150.53700000000001</v>
      </c>
      <c r="CN368" s="65">
        <v>150.53700000000001</v>
      </c>
      <c r="CO368" s="65">
        <v>150.53700000000001</v>
      </c>
      <c r="CP368" s="65">
        <v>150.53700000000001</v>
      </c>
      <c r="CQ368" s="65">
        <v>150.53700000000001</v>
      </c>
      <c r="CR368" s="65">
        <v>150.53700000000001</v>
      </c>
      <c r="CS368" s="65">
        <v>150.53700000000001</v>
      </c>
      <c r="CT368" s="65">
        <v>150.53700000000001</v>
      </c>
      <c r="CU368" s="65">
        <v>150.53700000000001</v>
      </c>
      <c r="CV368" s="65">
        <v>150.53700000000001</v>
      </c>
      <c r="CW368" s="65">
        <v>150.53700000000001</v>
      </c>
      <c r="CX368" s="65">
        <v>150.53700000000001</v>
      </c>
      <c r="CY368" s="65">
        <v>150.53700000000001</v>
      </c>
      <c r="CZ368" s="65">
        <v>150.53700000000001</v>
      </c>
      <c r="DA368" s="65">
        <v>150.53700000000001</v>
      </c>
      <c r="DB368" s="65">
        <v>150.53700000000001</v>
      </c>
      <c r="DC368" s="65">
        <v>150.53700000000001</v>
      </c>
      <c r="DD368" s="65">
        <v>150.53700000000001</v>
      </c>
      <c r="DE368" s="65">
        <v>150.53700000000001</v>
      </c>
      <c r="DF368" s="65">
        <v>150.53700000000001</v>
      </c>
      <c r="DG368" s="65">
        <v>150.53700000000001</v>
      </c>
      <c r="DH368" s="65">
        <v>150.53700000000001</v>
      </c>
      <c r="DI368" s="65">
        <v>150.53700000000001</v>
      </c>
      <c r="DJ368" s="65">
        <v>150.53700000000001</v>
      </c>
      <c r="DK368" s="65">
        <v>150.53700000000001</v>
      </c>
      <c r="DL368" s="65">
        <v>150.53700000000001</v>
      </c>
      <c r="DM368" s="65">
        <v>150.53700000000001</v>
      </c>
      <c r="DN368" s="65">
        <v>150.53700000000001</v>
      </c>
      <c r="DO368" s="65">
        <v>150.53700000000001</v>
      </c>
      <c r="DP368" s="65">
        <v>150.53700000000001</v>
      </c>
      <c r="DQ368" s="65">
        <v>150.53700000000001</v>
      </c>
      <c r="DR368" s="65">
        <v>135.375</v>
      </c>
      <c r="DS368" s="65">
        <v>150.53700000000001</v>
      </c>
      <c r="DT368" s="65">
        <v>135.375</v>
      </c>
      <c r="DU368" s="65">
        <v>150.53700000000001</v>
      </c>
      <c r="DV368" s="65">
        <v>150.53700000000001</v>
      </c>
      <c r="DW368" s="65">
        <v>150.53700000000001</v>
      </c>
      <c r="DX368" s="65">
        <v>150.53700000000001</v>
      </c>
      <c r="DY368" s="65">
        <v>150.53700000000001</v>
      </c>
      <c r="DZ368" s="65">
        <v>150.53700000000001</v>
      </c>
      <c r="EA368" s="65">
        <v>150.53700000000001</v>
      </c>
      <c r="EB368" s="65">
        <v>150.53700000000001</v>
      </c>
      <c r="EC368" s="65">
        <v>150.53700000000001</v>
      </c>
      <c r="ED368" s="65">
        <v>150.53700000000001</v>
      </c>
      <c r="EE368" s="65">
        <v>150.53700000000001</v>
      </c>
      <c r="EF368" s="65">
        <v>150.53700000000001</v>
      </c>
      <c r="EG368" s="65">
        <v>150.53700000000001</v>
      </c>
      <c r="EH368" s="65">
        <v>150.53700000000001</v>
      </c>
      <c r="EI368" s="65">
        <v>150.53700000000001</v>
      </c>
    </row>
    <row r="369" spans="2:159" x14ac:dyDescent="0.2">
      <c r="B369" s="65" t="s">
        <v>27</v>
      </c>
      <c r="C369" s="65" t="s">
        <v>39</v>
      </c>
      <c r="L369" s="65">
        <v>229.95699999999999</v>
      </c>
      <c r="M369" s="65">
        <v>229.95699999999999</v>
      </c>
      <c r="N369" s="65">
        <v>229.95699999999999</v>
      </c>
      <c r="O369" s="65">
        <v>229.95699999999999</v>
      </c>
      <c r="P369" s="65">
        <v>229.95699999999999</v>
      </c>
      <c r="Q369" s="65">
        <v>229.95699999999999</v>
      </c>
      <c r="R369" s="65">
        <v>229.95699999999999</v>
      </c>
      <c r="S369" s="65">
        <v>229.95699999999999</v>
      </c>
      <c r="T369" s="65">
        <v>229.95699999999999</v>
      </c>
      <c r="U369" s="65">
        <v>229.95699999999999</v>
      </c>
      <c r="V369" s="65">
        <v>229.95699999999999</v>
      </c>
      <c r="W369" s="65">
        <v>229.95699999999999</v>
      </c>
      <c r="X369" s="65">
        <v>229.95699999999999</v>
      </c>
      <c r="Y369" s="65">
        <v>229.95699999999999</v>
      </c>
      <c r="AA369" s="65">
        <v>229.95699999999999</v>
      </c>
      <c r="AB369" s="65">
        <v>229.95699999999999</v>
      </c>
      <c r="AC369" s="65">
        <v>229.95699999999999</v>
      </c>
      <c r="AD369" s="65">
        <v>229.95699999999999</v>
      </c>
      <c r="AE369" s="65">
        <v>229.95699999999999</v>
      </c>
      <c r="AF369" s="65">
        <v>229.95699999999999</v>
      </c>
      <c r="AG369" s="65">
        <v>229.95699999999999</v>
      </c>
      <c r="AH369" s="65">
        <v>229.95699999999999</v>
      </c>
      <c r="AI369" s="65">
        <v>229.95699999999999</v>
      </c>
      <c r="AK369" s="65">
        <v>216.20327280000001</v>
      </c>
      <c r="AL369" s="65">
        <v>229.95699999999999</v>
      </c>
      <c r="AN369" s="65">
        <v>229.95699999999999</v>
      </c>
      <c r="AO369" s="65">
        <v>229.95699999999999</v>
      </c>
      <c r="AP369" s="65">
        <v>229.95699999999999</v>
      </c>
      <c r="AQ369" s="65">
        <v>229.95699999999999</v>
      </c>
      <c r="AR369" s="65">
        <v>229.95699999999999</v>
      </c>
      <c r="AT369" s="65">
        <v>229.95699999999999</v>
      </c>
      <c r="AU369" s="65">
        <v>229.95699999999999</v>
      </c>
      <c r="AV369" s="65">
        <v>229.95699999999999</v>
      </c>
      <c r="AW369" s="65">
        <v>229.95699999999999</v>
      </c>
      <c r="AX369" s="65">
        <v>229.95699999999999</v>
      </c>
      <c r="AY369" s="65">
        <v>229.95699999999999</v>
      </c>
      <c r="AZ369" s="65">
        <v>229.95699999999999</v>
      </c>
      <c r="BA369" s="65">
        <v>229.95699999999999</v>
      </c>
      <c r="BB369" s="65">
        <v>229.95699999999999</v>
      </c>
      <c r="BC369" s="65">
        <v>229.95699999999999</v>
      </c>
      <c r="BD369" s="65">
        <v>229.95699999999999</v>
      </c>
      <c r="BE369" s="65">
        <v>229.95699999999999</v>
      </c>
      <c r="BF369" s="65">
        <v>229.95699999999999</v>
      </c>
      <c r="BG369" s="65">
        <v>229.95699999999999</v>
      </c>
      <c r="BH369" s="65">
        <v>229.95699999999999</v>
      </c>
      <c r="BI369" s="65">
        <v>229.95699999999999</v>
      </c>
      <c r="BJ369" s="65">
        <v>229.95699999999999</v>
      </c>
      <c r="BK369" s="65">
        <v>229.95699999999999</v>
      </c>
      <c r="BL369" s="65">
        <v>229.95699999999999</v>
      </c>
      <c r="BM369" s="65">
        <v>229.95699999999999</v>
      </c>
      <c r="BN369" s="65">
        <v>229.95699999999999</v>
      </c>
      <c r="BO369" s="65">
        <v>229.95699999999999</v>
      </c>
      <c r="BP369" s="65">
        <v>229.95699999999999</v>
      </c>
      <c r="BQ369" s="65">
        <v>229.95699999999999</v>
      </c>
      <c r="BR369" s="65">
        <v>229.95699999999999</v>
      </c>
      <c r="BS369" s="65">
        <v>229.95699999999999</v>
      </c>
      <c r="BT369" s="65">
        <v>229.95699999999999</v>
      </c>
      <c r="BU369" s="65">
        <v>229.95699999999999</v>
      </c>
      <c r="BV369" s="65">
        <v>229.95699999999999</v>
      </c>
      <c r="BW369" s="65">
        <v>229.95699999999999</v>
      </c>
      <c r="BX369" s="65">
        <v>229.95699999999999</v>
      </c>
      <c r="BY369" s="65">
        <v>229.95699999999999</v>
      </c>
      <c r="BZ369" s="65">
        <v>229.95699999999999</v>
      </c>
      <c r="CA369" s="65">
        <v>229.95699999999999</v>
      </c>
    </row>
    <row r="370" spans="2:159" x14ac:dyDescent="0.2">
      <c r="B370" s="65" t="s">
        <v>27</v>
      </c>
      <c r="C370" s="65" t="s">
        <v>40</v>
      </c>
    </row>
    <row r="371" spans="2:159" x14ac:dyDescent="0.2">
      <c r="B371" s="65" t="s">
        <v>27</v>
      </c>
      <c r="C371" s="65" t="s">
        <v>41</v>
      </c>
    </row>
    <row r="372" spans="2:159" x14ac:dyDescent="0.2">
      <c r="B372" s="65" t="s">
        <v>27</v>
      </c>
      <c r="C372" s="65" t="s">
        <v>42</v>
      </c>
    </row>
    <row r="373" spans="2:159" x14ac:dyDescent="0.2">
      <c r="B373" s="65" t="s">
        <v>27</v>
      </c>
      <c r="C373" s="65" t="s">
        <v>43</v>
      </c>
    </row>
    <row r="374" spans="2:159" x14ac:dyDescent="0.2">
      <c r="B374" s="65" t="s">
        <v>27</v>
      </c>
      <c r="C374" s="65" t="s">
        <v>44</v>
      </c>
    </row>
    <row r="375" spans="2:159" x14ac:dyDescent="0.2">
      <c r="B375" s="65" t="s">
        <v>27</v>
      </c>
      <c r="C375" s="65" t="s">
        <v>45</v>
      </c>
    </row>
    <row r="376" spans="2:159" x14ac:dyDescent="0.2">
      <c r="B376" s="65" t="s">
        <v>27</v>
      </c>
      <c r="C376" s="65" t="s">
        <v>46</v>
      </c>
    </row>
    <row r="377" spans="2:159" x14ac:dyDescent="0.2">
      <c r="B377" s="65" t="s">
        <v>27</v>
      </c>
      <c r="C377" s="65" t="s">
        <v>15</v>
      </c>
      <c r="D377" s="65">
        <v>3.61</v>
      </c>
      <c r="E377" s="65">
        <v>3.61</v>
      </c>
      <c r="F377" s="65">
        <v>3.61</v>
      </c>
      <c r="G377" s="65">
        <v>3.61</v>
      </c>
      <c r="H377" s="65">
        <v>30.684999999999999</v>
      </c>
      <c r="I377" s="65">
        <v>30.684999999999999</v>
      </c>
      <c r="J377" s="65">
        <v>30.684999999999999</v>
      </c>
      <c r="K377" s="65">
        <v>30.684999999999999</v>
      </c>
      <c r="L377" s="65">
        <v>260.642</v>
      </c>
      <c r="M377" s="65">
        <v>260.642</v>
      </c>
      <c r="N377" s="65">
        <v>260.642</v>
      </c>
      <c r="O377" s="65">
        <v>260.642</v>
      </c>
      <c r="P377" s="65">
        <v>298.00549999999998</v>
      </c>
      <c r="Q377" s="65">
        <v>270.93049999999999</v>
      </c>
      <c r="R377" s="65">
        <v>298.00549999999998</v>
      </c>
      <c r="S377" s="65">
        <v>298.00549999999998</v>
      </c>
      <c r="T377" s="65">
        <v>298.00549999999998</v>
      </c>
      <c r="U377" s="65">
        <v>298.00549999999998</v>
      </c>
      <c r="V377" s="65">
        <v>298.00549999999998</v>
      </c>
      <c r="W377" s="65">
        <v>270.93049999999999</v>
      </c>
      <c r="X377" s="65">
        <v>298.00549999999998</v>
      </c>
      <c r="Y377" s="65">
        <v>298.00549999999998</v>
      </c>
      <c r="Z377" s="65">
        <v>68.048500000000004</v>
      </c>
      <c r="AA377" s="65">
        <v>298.00549999999998</v>
      </c>
      <c r="AB377" s="65">
        <v>455.76249999999999</v>
      </c>
      <c r="AC377" s="65">
        <v>455.76249999999999</v>
      </c>
      <c r="AD377" s="65">
        <v>278.15050000000002</v>
      </c>
      <c r="AE377" s="65">
        <v>320.38749999999999</v>
      </c>
      <c r="AF377" s="65">
        <v>603.77250000000004</v>
      </c>
      <c r="AG377" s="65">
        <v>588.6105</v>
      </c>
      <c r="AH377" s="65">
        <v>588.6105</v>
      </c>
      <c r="AI377" s="65">
        <v>603.77250000000004</v>
      </c>
      <c r="AJ377" s="65">
        <v>418.94049999999999</v>
      </c>
      <c r="AK377" s="65">
        <v>592.9067728</v>
      </c>
      <c r="AL377" s="65">
        <v>633.7355</v>
      </c>
      <c r="AM377" s="65">
        <v>403.77850000000001</v>
      </c>
      <c r="AN377" s="65">
        <v>638.24800000000005</v>
      </c>
      <c r="AO377" s="65">
        <v>638.24800000000005</v>
      </c>
      <c r="AP377" s="65">
        <v>505.4</v>
      </c>
      <c r="AQ377" s="65">
        <v>653.41</v>
      </c>
      <c r="AR377" s="65">
        <v>653.41</v>
      </c>
      <c r="AS377" s="65">
        <v>423.45299999999997</v>
      </c>
      <c r="AT377" s="65">
        <v>653.41</v>
      </c>
      <c r="AU377" s="65">
        <v>653.41</v>
      </c>
      <c r="AV377" s="65">
        <v>653.41</v>
      </c>
      <c r="AW377" s="65">
        <v>653.41</v>
      </c>
      <c r="AX377" s="65">
        <v>653.41</v>
      </c>
      <c r="AY377" s="65">
        <v>653.41</v>
      </c>
      <c r="AZ377" s="65">
        <v>626.33500000000004</v>
      </c>
      <c r="BA377" s="65">
        <v>626.33500000000004</v>
      </c>
      <c r="BB377" s="65">
        <v>611.173</v>
      </c>
      <c r="BC377" s="65">
        <v>626.33500000000004</v>
      </c>
      <c r="BD377" s="65">
        <v>626.33500000000004</v>
      </c>
      <c r="BE377" s="65">
        <v>626.33500000000004</v>
      </c>
      <c r="BF377" s="65">
        <v>626.33500000000004</v>
      </c>
      <c r="BG377" s="65">
        <v>626.33500000000004</v>
      </c>
      <c r="BH377" s="65">
        <v>626.33500000000004</v>
      </c>
      <c r="BI377" s="65">
        <v>626.33500000000004</v>
      </c>
      <c r="BJ377" s="65">
        <v>611.173</v>
      </c>
      <c r="BK377" s="65">
        <v>626.33500000000004</v>
      </c>
      <c r="BL377" s="65">
        <v>626.33500000000004</v>
      </c>
      <c r="BM377" s="65">
        <v>626.33500000000004</v>
      </c>
      <c r="BN377" s="65">
        <v>626.33500000000004</v>
      </c>
      <c r="BO377" s="65">
        <v>626.33500000000004</v>
      </c>
      <c r="BP377" s="65">
        <v>626.33500000000004</v>
      </c>
      <c r="BQ377" s="65">
        <v>626.33500000000004</v>
      </c>
      <c r="BR377" s="65">
        <v>626.33500000000004</v>
      </c>
      <c r="BS377" s="65">
        <v>626.33500000000004</v>
      </c>
      <c r="BT377" s="65">
        <v>2808.391963</v>
      </c>
      <c r="BU377" s="65">
        <v>2808.391963</v>
      </c>
      <c r="BV377" s="65">
        <v>2808.391963</v>
      </c>
      <c r="BW377" s="65">
        <v>2808.391963</v>
      </c>
      <c r="BX377" s="65">
        <v>2808.391963</v>
      </c>
      <c r="BY377" s="65">
        <v>2176.641963</v>
      </c>
      <c r="BZ377" s="65">
        <v>2808.391963</v>
      </c>
      <c r="CA377" s="65">
        <v>2808.391963</v>
      </c>
      <c r="CB377" s="65">
        <v>2537.4614630000001</v>
      </c>
      <c r="CC377" s="65">
        <v>2537.4614630000001</v>
      </c>
      <c r="CD377" s="65">
        <v>2537.4614630000001</v>
      </c>
      <c r="CE377" s="65">
        <v>2537.4614630000001</v>
      </c>
      <c r="CF377" s="65">
        <v>2537.4614630000001</v>
      </c>
      <c r="CG377" s="65">
        <v>2537.4614630000001</v>
      </c>
      <c r="CH377" s="65">
        <v>1890.5494630000001</v>
      </c>
      <c r="CI377" s="65">
        <v>2537.4614630000001</v>
      </c>
      <c r="CJ377" s="65">
        <v>2537.4614630000001</v>
      </c>
      <c r="CK377" s="65">
        <v>2537.4614630000001</v>
      </c>
      <c r="CL377" s="65">
        <v>2537.4614630000001</v>
      </c>
      <c r="CM377" s="65">
        <v>2537.4614630000001</v>
      </c>
      <c r="CN377" s="65">
        <v>2537.4614630000001</v>
      </c>
      <c r="CO377" s="65">
        <v>2537.4614630000001</v>
      </c>
      <c r="CP377" s="65">
        <v>2537.4614630000001</v>
      </c>
      <c r="CQ377" s="65">
        <v>2537.4614630000001</v>
      </c>
      <c r="CR377" s="65">
        <v>2537.4614630000001</v>
      </c>
      <c r="CS377" s="65">
        <v>2537.4614630000001</v>
      </c>
      <c r="CT377" s="65">
        <v>2537.4614630000001</v>
      </c>
      <c r="CU377" s="65">
        <v>2537.4614630000001</v>
      </c>
      <c r="CV377" s="65">
        <v>2530.2414629999998</v>
      </c>
      <c r="CW377" s="65">
        <v>2530.2414629999998</v>
      </c>
      <c r="CX377" s="65">
        <v>2530.2414629999998</v>
      </c>
      <c r="CY377" s="65">
        <v>2530.2414629999998</v>
      </c>
      <c r="CZ377" s="65">
        <v>2530.2414629999998</v>
      </c>
      <c r="DA377" s="65">
        <v>2530.2414629999998</v>
      </c>
      <c r="DB377" s="65">
        <v>2530.2414629999998</v>
      </c>
      <c r="DC377" s="65">
        <v>2530.2414629999998</v>
      </c>
      <c r="DD377" s="65">
        <v>2530.2414629999998</v>
      </c>
      <c r="DE377" s="65">
        <v>2530.2414629999998</v>
      </c>
      <c r="DF377" s="65">
        <v>2530.2414629999998</v>
      </c>
      <c r="DG377" s="65">
        <v>2530.2414629999998</v>
      </c>
      <c r="DH377" s="65">
        <v>2530.2414629999998</v>
      </c>
      <c r="DI377" s="65">
        <v>2530.2414629999998</v>
      </c>
      <c r="DJ377" s="65">
        <v>2530.2414629999998</v>
      </c>
      <c r="DK377" s="65">
        <v>2530.2414629999998</v>
      </c>
      <c r="DL377" s="65">
        <v>2530.2414629999998</v>
      </c>
      <c r="DM377" s="65">
        <v>2530.2414629999998</v>
      </c>
      <c r="DN377" s="65">
        <v>2530.2414629999998</v>
      </c>
      <c r="DO377" s="65">
        <v>2530.2414629999998</v>
      </c>
      <c r="DP377" s="65">
        <v>2530.2414629999998</v>
      </c>
      <c r="DQ377" s="65">
        <v>2530.2414629999998</v>
      </c>
      <c r="DR377" s="65">
        <v>2515.079463</v>
      </c>
      <c r="DS377" s="65">
        <v>2530.2414629999998</v>
      </c>
      <c r="DT377" s="65">
        <v>2515.079463</v>
      </c>
      <c r="DU377" s="65">
        <v>2530.2414629999998</v>
      </c>
      <c r="DV377" s="65">
        <v>2530.2414629999998</v>
      </c>
      <c r="DW377" s="65">
        <v>2530.2414629999998</v>
      </c>
      <c r="DX377" s="65">
        <v>2530.2414629999998</v>
      </c>
      <c r="DY377" s="65">
        <v>2530.2414629999998</v>
      </c>
      <c r="DZ377" s="65">
        <v>2530.2414629999998</v>
      </c>
      <c r="EA377" s="65">
        <v>2530.2414629999998</v>
      </c>
      <c r="EB377" s="65">
        <v>2530.2414629999998</v>
      </c>
      <c r="EC377" s="65">
        <v>2530.2414629999998</v>
      </c>
      <c r="ED377" s="65">
        <v>2530.2414629999998</v>
      </c>
      <c r="EE377" s="65">
        <v>2530.2414629999998</v>
      </c>
      <c r="EF377" s="65">
        <v>2530.2414629999998</v>
      </c>
      <c r="EG377" s="65">
        <v>2530.2414629999998</v>
      </c>
      <c r="EH377" s="65">
        <v>2530.2414629999998</v>
      </c>
      <c r="EI377" s="65">
        <v>2530.2414629999998</v>
      </c>
      <c r="EJ377" s="65">
        <v>2182.056963</v>
      </c>
      <c r="EK377" s="65">
        <v>2182.056963</v>
      </c>
      <c r="EL377" s="65">
        <v>2182.056963</v>
      </c>
      <c r="EM377" s="65">
        <v>2182.056963</v>
      </c>
      <c r="EN377" s="65">
        <v>2182.056963</v>
      </c>
      <c r="EO377" s="65">
        <v>2182.056963</v>
      </c>
      <c r="EP377" s="65">
        <v>777.7730067</v>
      </c>
      <c r="EQ377" s="65">
        <v>2182.056963</v>
      </c>
      <c r="ER377" s="65">
        <v>2182.056963</v>
      </c>
      <c r="ES377" s="65">
        <v>2182.056963</v>
      </c>
      <c r="ET377" s="65">
        <v>2182.056963</v>
      </c>
      <c r="EU377" s="65">
        <v>1550.306963</v>
      </c>
      <c r="EV377" s="65">
        <v>2182.056963</v>
      </c>
      <c r="EW377" s="65">
        <v>2182.056963</v>
      </c>
      <c r="EX377" s="65">
        <v>2182.056963</v>
      </c>
      <c r="EY377" s="65">
        <v>2182.056963</v>
      </c>
      <c r="EZ377" s="65">
        <v>2182.056963</v>
      </c>
      <c r="FA377" s="65">
        <v>2182.056963</v>
      </c>
      <c r="FB377" s="65">
        <v>2182.056963</v>
      </c>
      <c r="FC377" s="65">
        <v>2182.056963</v>
      </c>
    </row>
    <row r="378" spans="2:159" x14ac:dyDescent="0.2">
      <c r="B378" s="65" t="s">
        <v>28</v>
      </c>
      <c r="C378" s="65" t="s">
        <v>36</v>
      </c>
      <c r="D378" s="65">
        <v>1.10486376</v>
      </c>
      <c r="E378" s="65">
        <v>0.81642329999999996</v>
      </c>
      <c r="F378" s="65">
        <v>1.10486376</v>
      </c>
      <c r="G378" s="65">
        <v>1.6572956400000001</v>
      </c>
      <c r="H378" s="65">
        <v>1.10486376</v>
      </c>
      <c r="I378" s="65">
        <v>0.82864782000000003</v>
      </c>
      <c r="J378" s="65">
        <v>1.10486376</v>
      </c>
      <c r="K378" s="65">
        <v>1.6572956400000001</v>
      </c>
      <c r="L378" s="65">
        <v>1.10486376</v>
      </c>
      <c r="M378" s="65">
        <v>0.82864782000000003</v>
      </c>
      <c r="N378" s="65">
        <v>1.10486376</v>
      </c>
      <c r="O378" s="65">
        <v>1.6572956400000001</v>
      </c>
      <c r="P378" s="65">
        <v>1.10486376</v>
      </c>
      <c r="Q378" s="65">
        <v>0.82864782000000003</v>
      </c>
      <c r="R378" s="65">
        <v>1.10486376</v>
      </c>
      <c r="S378" s="65">
        <v>1.6572956400000001</v>
      </c>
      <c r="T378" s="65">
        <v>1.10486376</v>
      </c>
      <c r="U378" s="65">
        <v>0.82864782000000003</v>
      </c>
      <c r="V378" s="65">
        <v>1.10486376</v>
      </c>
      <c r="W378" s="65">
        <v>1.6572956400000001</v>
      </c>
      <c r="X378" s="65">
        <v>1.10486376</v>
      </c>
      <c r="Y378" s="65">
        <v>0.82864782000000003</v>
      </c>
      <c r="Z378" s="65">
        <v>1.10486376</v>
      </c>
      <c r="AA378" s="65">
        <v>1.6572956400000001</v>
      </c>
      <c r="AB378" s="65">
        <v>1.10486376</v>
      </c>
      <c r="AC378" s="65">
        <v>0.82864782000000003</v>
      </c>
      <c r="AD378" s="65">
        <v>1.10486376</v>
      </c>
      <c r="AE378" s="65">
        <v>1.6572956400000001</v>
      </c>
      <c r="AF378" s="65">
        <v>1.10486376</v>
      </c>
      <c r="AG378" s="65">
        <v>0.82864782000000003</v>
      </c>
      <c r="AH378" s="65">
        <v>1.10486376</v>
      </c>
      <c r="AI378" s="65">
        <v>1.6572956400000001</v>
      </c>
      <c r="AJ378" s="65">
        <v>1.10486376</v>
      </c>
      <c r="AK378" s="65">
        <v>0.82864782000000003</v>
      </c>
      <c r="AL378" s="65">
        <v>1.10486376</v>
      </c>
      <c r="AM378" s="65">
        <v>1.6572956400000001</v>
      </c>
      <c r="AN378" s="65">
        <v>1.10486376</v>
      </c>
      <c r="AO378" s="65">
        <v>0.82864782000000003</v>
      </c>
      <c r="AP378" s="65">
        <v>1.10486376</v>
      </c>
      <c r="AQ378" s="65">
        <v>1.6572956400000001</v>
      </c>
      <c r="AR378" s="65">
        <v>1.10486376</v>
      </c>
      <c r="AS378" s="65">
        <v>0.82864782000000003</v>
      </c>
      <c r="AT378" s="65">
        <v>1.10486376</v>
      </c>
      <c r="AU378" s="65">
        <v>1.6572956400000001</v>
      </c>
      <c r="AV378" s="65">
        <v>1.10486376</v>
      </c>
      <c r="AW378" s="65">
        <v>0.82864782000000003</v>
      </c>
      <c r="AX378" s="65">
        <v>1.10486376</v>
      </c>
      <c r="AY378" s="65">
        <v>1.6572956400000001</v>
      </c>
      <c r="AZ378" s="65">
        <v>1.10486376</v>
      </c>
      <c r="BA378" s="65">
        <v>0.82864782000000003</v>
      </c>
      <c r="BB378" s="65">
        <v>1.10486376</v>
      </c>
      <c r="BC378" s="65">
        <v>1.6572956400000001</v>
      </c>
      <c r="BD378" s="65">
        <v>1.10486376</v>
      </c>
      <c r="BE378" s="65">
        <v>0.82864782000000003</v>
      </c>
      <c r="BF378" s="65">
        <v>1.10486376</v>
      </c>
      <c r="BG378" s="65">
        <v>1.6572956400000001</v>
      </c>
      <c r="BH378" s="65">
        <v>1.10486376</v>
      </c>
      <c r="BI378" s="65">
        <v>0.82864782000000003</v>
      </c>
      <c r="BJ378" s="65">
        <v>1.10486376</v>
      </c>
      <c r="BK378" s="65">
        <v>1.6572956400000001</v>
      </c>
      <c r="BL378" s="65">
        <v>1.10486376</v>
      </c>
      <c r="BM378" s="65">
        <v>0.82864782000000003</v>
      </c>
      <c r="BN378" s="65">
        <v>1.10486376</v>
      </c>
      <c r="BO378" s="65">
        <v>1.6572956400000001</v>
      </c>
      <c r="BP378" s="65">
        <v>1.10486376</v>
      </c>
      <c r="BQ378" s="65">
        <v>0.82864782000000003</v>
      </c>
      <c r="BR378" s="65">
        <v>1.10486376</v>
      </c>
      <c r="BS378" s="65">
        <v>1.6572956400000001</v>
      </c>
      <c r="BT378" s="65">
        <v>1.10486376</v>
      </c>
      <c r="BU378" s="65">
        <v>0.82864782000000003</v>
      </c>
      <c r="BV378" s="65">
        <v>1.10486376</v>
      </c>
      <c r="BW378" s="65">
        <v>1.6572956400000001</v>
      </c>
      <c r="BX378" s="65">
        <v>1.10486376</v>
      </c>
      <c r="BY378" s="65">
        <v>0.82864782000000003</v>
      </c>
      <c r="BZ378" s="65">
        <v>1.10486376</v>
      </c>
      <c r="CA378" s="65">
        <v>1.6572956400000001</v>
      </c>
    </row>
    <row r="379" spans="2:159" x14ac:dyDescent="0.2">
      <c r="B379" s="65" t="s">
        <v>28</v>
      </c>
      <c r="C379" s="65" t="s">
        <v>37</v>
      </c>
      <c r="D379" s="65">
        <v>13.276177990000001</v>
      </c>
      <c r="E379" s="65">
        <v>10.83031349</v>
      </c>
      <c r="F379" s="65">
        <v>15.51151879</v>
      </c>
      <c r="G379" s="65">
        <v>36.819031789999997</v>
      </c>
      <c r="H379" s="65">
        <v>35.222101989999999</v>
      </c>
      <c r="I379" s="65">
        <v>14.90515349</v>
      </c>
      <c r="J379" s="65">
        <v>16.846513989999998</v>
      </c>
      <c r="K379" s="65">
        <v>31.090970989999999</v>
      </c>
      <c r="L379" s="65">
        <v>57.248552590000003</v>
      </c>
      <c r="M379" s="65">
        <v>40.607934440000001</v>
      </c>
      <c r="N379" s="65">
        <v>29.81905819</v>
      </c>
      <c r="O379" s="65">
        <v>85.872828889999994</v>
      </c>
      <c r="P379" s="65">
        <v>55.040377390000003</v>
      </c>
      <c r="Q379" s="65">
        <v>28.662832040000001</v>
      </c>
      <c r="R379" s="65">
        <v>31.165695790000001</v>
      </c>
      <c r="S379" s="65">
        <v>83.724806090000001</v>
      </c>
      <c r="T379" s="65">
        <v>69.162220509999997</v>
      </c>
      <c r="U379" s="65">
        <v>35.727731419999998</v>
      </c>
      <c r="V379" s="65">
        <v>47.093663229999997</v>
      </c>
      <c r="W379" s="65">
        <v>100.06666079999999</v>
      </c>
      <c r="X379" s="65">
        <v>69.162220509999997</v>
      </c>
      <c r="Y379" s="65">
        <v>35.227108219999998</v>
      </c>
      <c r="Z379" s="65">
        <v>47.943558430000003</v>
      </c>
      <c r="AA379" s="65">
        <v>99.668490770000005</v>
      </c>
      <c r="AB379" s="65">
        <v>76.190349310000002</v>
      </c>
      <c r="AC379" s="65">
        <v>39.601740020000001</v>
      </c>
      <c r="AD379" s="65">
        <v>52.56947203</v>
      </c>
      <c r="AE379" s="65">
        <v>78.854208049999997</v>
      </c>
      <c r="AF379" s="65">
        <v>80.769693309999994</v>
      </c>
      <c r="AG379" s="65">
        <v>40.038330019999997</v>
      </c>
      <c r="AH379" s="65">
        <v>53.989844830000003</v>
      </c>
      <c r="AI379" s="65">
        <v>79.902024049999994</v>
      </c>
      <c r="AJ379" s="65">
        <v>80.672673309999993</v>
      </c>
      <c r="AK379" s="65">
        <v>40.108184420000001</v>
      </c>
      <c r="AL379" s="65">
        <v>54.199408030000001</v>
      </c>
      <c r="AM379" s="65">
        <v>121.00901</v>
      </c>
      <c r="AN379" s="65">
        <v>80.672673309999993</v>
      </c>
      <c r="AO379" s="65">
        <v>58.845462980000001</v>
      </c>
      <c r="AP379" s="65">
        <v>80.672673309999993</v>
      </c>
      <c r="AQ379" s="65">
        <v>121.00901</v>
      </c>
      <c r="AR379" s="65">
        <v>80.672673309999993</v>
      </c>
      <c r="AS379" s="65">
        <v>60.50450498</v>
      </c>
      <c r="AT379" s="65">
        <v>80.672673309999993</v>
      </c>
      <c r="AU379" s="65">
        <v>121.00901</v>
      </c>
      <c r="AV379" s="65">
        <v>80.672673309999993</v>
      </c>
      <c r="AW379" s="65">
        <v>40.44581402</v>
      </c>
      <c r="AX379" s="65">
        <v>80.672673309999993</v>
      </c>
      <c r="AY379" s="65">
        <v>121.00901</v>
      </c>
      <c r="AZ379" s="65">
        <v>80.672673309999993</v>
      </c>
      <c r="BA379" s="65">
        <v>60.50450498</v>
      </c>
      <c r="BB379" s="65">
        <v>80.672673309999993</v>
      </c>
      <c r="BC379" s="65">
        <v>121.00901</v>
      </c>
      <c r="BD379" s="65">
        <v>80.486394910000001</v>
      </c>
      <c r="BE379" s="65">
        <v>60.364796179999999</v>
      </c>
      <c r="BF379" s="65">
        <v>53.268016029999998</v>
      </c>
      <c r="BG379" s="65">
        <v>120.7295924</v>
      </c>
      <c r="BH379" s="65">
        <v>80.486394910000001</v>
      </c>
      <c r="BI379" s="65">
        <v>55.10941682</v>
      </c>
      <c r="BJ379" s="65">
        <v>80.486394910000001</v>
      </c>
      <c r="BK379" s="65">
        <v>120.7295924</v>
      </c>
      <c r="BL379" s="65">
        <v>74.315922909999998</v>
      </c>
      <c r="BM379" s="65">
        <v>55.73694218</v>
      </c>
      <c r="BN379" s="65">
        <v>74.315922909999998</v>
      </c>
      <c r="BO379" s="65">
        <v>111.4738844</v>
      </c>
      <c r="BP379" s="65">
        <v>74.234464919999994</v>
      </c>
      <c r="BQ379" s="65">
        <v>55.675848690000002</v>
      </c>
      <c r="BR379" s="65">
        <v>74.234464919999994</v>
      </c>
      <c r="BS379" s="65">
        <v>111.35169740000001</v>
      </c>
      <c r="BT379" s="65">
        <v>74.234464919999994</v>
      </c>
      <c r="BU379" s="65">
        <v>55.675848690000002</v>
      </c>
      <c r="BV379" s="65">
        <v>74.234464919999994</v>
      </c>
      <c r="BW379" s="65">
        <v>111.35169740000001</v>
      </c>
      <c r="BX379" s="65">
        <v>74.234464919999994</v>
      </c>
      <c r="BY379" s="65">
        <v>55.675848690000002</v>
      </c>
      <c r="BZ379" s="65">
        <v>74.234464919999994</v>
      </c>
      <c r="CA379" s="65">
        <v>111.35169740000001</v>
      </c>
      <c r="CB379" s="65">
        <v>73.924000919999997</v>
      </c>
      <c r="CC379" s="65">
        <v>55.443000689999998</v>
      </c>
      <c r="CD379" s="65">
        <v>73.924000919999997</v>
      </c>
      <c r="CE379" s="65">
        <v>110.8860014</v>
      </c>
      <c r="CF379" s="65">
        <v>62.708488920000001</v>
      </c>
      <c r="CG379" s="65">
        <v>47.031366689999999</v>
      </c>
      <c r="CH379" s="65">
        <v>62.708488920000001</v>
      </c>
      <c r="CI379" s="65">
        <v>94.062733379999997</v>
      </c>
      <c r="CJ379" s="65">
        <v>55.059432119999997</v>
      </c>
      <c r="CK379" s="65">
        <v>41.294574089999998</v>
      </c>
      <c r="CL379" s="65">
        <v>55.059432119999997</v>
      </c>
      <c r="CM379" s="65">
        <v>82.589148179999995</v>
      </c>
      <c r="CN379" s="65">
        <v>45.547591320000002</v>
      </c>
      <c r="CO379" s="65">
        <v>34.16069349</v>
      </c>
      <c r="CP379" s="65">
        <v>45.547591320000002</v>
      </c>
      <c r="CQ379" s="65">
        <v>68.32138698</v>
      </c>
      <c r="CR379" s="65">
        <v>23.521140719999998</v>
      </c>
      <c r="CS379" s="65">
        <v>17.64085554</v>
      </c>
      <c r="CT379" s="65">
        <v>23.521140719999998</v>
      </c>
      <c r="CU379" s="65">
        <v>35.281711080000001</v>
      </c>
      <c r="CV379" s="65">
        <v>21.848515920000001</v>
      </c>
      <c r="CW379" s="65">
        <v>16.386386940000001</v>
      </c>
      <c r="CX379" s="65">
        <v>21.848515920000001</v>
      </c>
      <c r="CY379" s="65">
        <v>32.772773880000003</v>
      </c>
      <c r="CZ379" s="65">
        <v>11.6074728</v>
      </c>
      <c r="DA379" s="65">
        <v>8.7056045999999991</v>
      </c>
      <c r="DB379" s="65">
        <v>11.6074728</v>
      </c>
      <c r="DC379" s="65">
        <v>17.411209199999998</v>
      </c>
      <c r="DD379" s="65">
        <v>11.6074728</v>
      </c>
      <c r="DE379" s="65">
        <v>8.7056045999999991</v>
      </c>
      <c r="DF379" s="65">
        <v>11.6074728</v>
      </c>
      <c r="DG379" s="65">
        <v>17.411209199999998</v>
      </c>
      <c r="DH379" s="65">
        <v>0.69854400000000005</v>
      </c>
      <c r="DI379" s="65">
        <v>0.52390800000000004</v>
      </c>
      <c r="DJ379" s="65">
        <v>0.69854400000000005</v>
      </c>
      <c r="DK379" s="65">
        <v>1.0478160000000001</v>
      </c>
    </row>
    <row r="380" spans="2:159" x14ac:dyDescent="0.2">
      <c r="B380" s="65" t="s">
        <v>28</v>
      </c>
      <c r="C380" s="65" t="s">
        <v>38</v>
      </c>
    </row>
    <row r="381" spans="2:159" x14ac:dyDescent="0.2">
      <c r="B381" s="65" t="s">
        <v>28</v>
      </c>
      <c r="C381" s="65" t="s">
        <v>39</v>
      </c>
    </row>
    <row r="382" spans="2:159" x14ac:dyDescent="0.2">
      <c r="B382" s="65" t="s">
        <v>28</v>
      </c>
      <c r="C382" s="65" t="s">
        <v>40</v>
      </c>
    </row>
    <row r="383" spans="2:159" x14ac:dyDescent="0.2">
      <c r="B383" s="65" t="s">
        <v>28</v>
      </c>
      <c r="C383" s="65" t="s">
        <v>41</v>
      </c>
    </row>
    <row r="384" spans="2:159" x14ac:dyDescent="0.2">
      <c r="B384" s="65" t="s">
        <v>28</v>
      </c>
      <c r="C384" s="65" t="s">
        <v>42</v>
      </c>
    </row>
    <row r="385" spans="2:159" x14ac:dyDescent="0.2">
      <c r="B385" s="65" t="s">
        <v>28</v>
      </c>
      <c r="C385" s="65" t="s">
        <v>43</v>
      </c>
    </row>
    <row r="386" spans="2:159" x14ac:dyDescent="0.2">
      <c r="B386" s="65" t="s">
        <v>28</v>
      </c>
      <c r="C386" s="65" t="s">
        <v>44</v>
      </c>
    </row>
    <row r="387" spans="2:159" x14ac:dyDescent="0.2">
      <c r="B387" s="65" t="s">
        <v>28</v>
      </c>
      <c r="C387" s="65" t="s">
        <v>45</v>
      </c>
    </row>
    <row r="388" spans="2:159" x14ac:dyDescent="0.2">
      <c r="B388" s="65" t="s">
        <v>28</v>
      </c>
      <c r="C388" s="65" t="s">
        <v>46</v>
      </c>
    </row>
    <row r="389" spans="2:159" x14ac:dyDescent="0.2">
      <c r="B389" s="65" t="s">
        <v>28</v>
      </c>
      <c r="C389" s="65" t="s">
        <v>15</v>
      </c>
      <c r="D389" s="65">
        <v>14.38104175</v>
      </c>
      <c r="E389" s="65">
        <v>11.64673679</v>
      </c>
      <c r="F389" s="65">
        <v>16.616382550000001</v>
      </c>
      <c r="G389" s="65">
        <v>38.476327429999998</v>
      </c>
      <c r="H389" s="65">
        <v>36.326965749999999</v>
      </c>
      <c r="I389" s="65">
        <v>15.73380131</v>
      </c>
      <c r="J389" s="65">
        <v>17.951377749999999</v>
      </c>
      <c r="K389" s="65">
        <v>32.748266630000003</v>
      </c>
      <c r="L389" s="65">
        <v>58.353416350000003</v>
      </c>
      <c r="M389" s="65">
        <v>41.436582260000002</v>
      </c>
      <c r="N389" s="65">
        <v>30.92392195</v>
      </c>
      <c r="O389" s="65">
        <v>87.530124529999995</v>
      </c>
      <c r="P389" s="65">
        <v>56.145241149999997</v>
      </c>
      <c r="Q389" s="65">
        <v>29.491479859999998</v>
      </c>
      <c r="R389" s="65">
        <v>32.270559550000002</v>
      </c>
      <c r="S389" s="65">
        <v>85.382101730000002</v>
      </c>
      <c r="T389" s="65">
        <v>70.267084269999998</v>
      </c>
      <c r="U389" s="65">
        <v>36.556379239999998</v>
      </c>
      <c r="V389" s="65">
        <v>48.198526989999998</v>
      </c>
      <c r="W389" s="65">
        <v>101.7239565</v>
      </c>
      <c r="X389" s="65">
        <v>70.267084269999998</v>
      </c>
      <c r="Y389" s="65">
        <v>36.055756039999999</v>
      </c>
      <c r="Z389" s="65">
        <v>49.048422189999997</v>
      </c>
      <c r="AA389" s="65">
        <v>101.3257864</v>
      </c>
      <c r="AB389" s="65">
        <v>77.295213070000003</v>
      </c>
      <c r="AC389" s="65">
        <v>40.430387840000002</v>
      </c>
      <c r="AD389" s="65">
        <v>53.674335790000001</v>
      </c>
      <c r="AE389" s="65">
        <v>80.511503689999998</v>
      </c>
      <c r="AF389" s="65">
        <v>81.874557069999994</v>
      </c>
      <c r="AG389" s="65">
        <v>40.866977839999997</v>
      </c>
      <c r="AH389" s="65">
        <v>55.094708590000003</v>
      </c>
      <c r="AI389" s="65">
        <v>81.559319689999995</v>
      </c>
      <c r="AJ389" s="65">
        <v>81.777537069999994</v>
      </c>
      <c r="AK389" s="65">
        <v>40.936832240000001</v>
      </c>
      <c r="AL389" s="65">
        <v>55.304271790000001</v>
      </c>
      <c r="AM389" s="65">
        <v>122.6663056</v>
      </c>
      <c r="AN389" s="65">
        <v>81.777537069999994</v>
      </c>
      <c r="AO389" s="65">
        <v>59.674110800000001</v>
      </c>
      <c r="AP389" s="65">
        <v>81.777537069999994</v>
      </c>
      <c r="AQ389" s="65">
        <v>122.6663056</v>
      </c>
      <c r="AR389" s="65">
        <v>81.777537069999994</v>
      </c>
      <c r="AS389" s="65">
        <v>61.333152800000001</v>
      </c>
      <c r="AT389" s="65">
        <v>81.777537069999994</v>
      </c>
      <c r="AU389" s="65">
        <v>122.6663056</v>
      </c>
      <c r="AV389" s="65">
        <v>81.777537069999994</v>
      </c>
      <c r="AW389" s="65">
        <v>41.274461840000001</v>
      </c>
      <c r="AX389" s="65">
        <v>81.777537069999994</v>
      </c>
      <c r="AY389" s="65">
        <v>122.6663056</v>
      </c>
      <c r="AZ389" s="65">
        <v>81.777537069999994</v>
      </c>
      <c r="BA389" s="65">
        <v>61.333152800000001</v>
      </c>
      <c r="BB389" s="65">
        <v>81.777537069999994</v>
      </c>
      <c r="BC389" s="65">
        <v>122.6663056</v>
      </c>
      <c r="BD389" s="65">
        <v>81.591258670000002</v>
      </c>
      <c r="BE389" s="65">
        <v>61.193444</v>
      </c>
      <c r="BF389" s="65">
        <v>54.372879789999999</v>
      </c>
      <c r="BG389" s="65">
        <v>122.386888</v>
      </c>
      <c r="BH389" s="65">
        <v>81.591258670000002</v>
      </c>
      <c r="BI389" s="65">
        <v>55.93806464</v>
      </c>
      <c r="BJ389" s="65">
        <v>81.591258670000002</v>
      </c>
      <c r="BK389" s="65">
        <v>122.386888</v>
      </c>
      <c r="BL389" s="65">
        <v>75.420786669999998</v>
      </c>
      <c r="BM389" s="65">
        <v>56.56559</v>
      </c>
      <c r="BN389" s="65">
        <v>75.420786669999998</v>
      </c>
      <c r="BO389" s="65">
        <v>113.13118</v>
      </c>
      <c r="BP389" s="65">
        <v>75.339328679999994</v>
      </c>
      <c r="BQ389" s="65">
        <v>56.504496510000003</v>
      </c>
      <c r="BR389" s="65">
        <v>75.339328679999994</v>
      </c>
      <c r="BS389" s="65">
        <v>113.008993</v>
      </c>
      <c r="BT389" s="65">
        <v>75.339328679999994</v>
      </c>
      <c r="BU389" s="65">
        <v>56.504496510000003</v>
      </c>
      <c r="BV389" s="65">
        <v>75.339328679999994</v>
      </c>
      <c r="BW389" s="65">
        <v>113.008993</v>
      </c>
      <c r="BX389" s="65">
        <v>75.339328679999994</v>
      </c>
      <c r="BY389" s="65">
        <v>56.504496510000003</v>
      </c>
      <c r="BZ389" s="65">
        <v>75.339328679999994</v>
      </c>
      <c r="CA389" s="65">
        <v>113.008993</v>
      </c>
      <c r="CB389" s="65">
        <v>73.924000919999997</v>
      </c>
      <c r="CC389" s="65">
        <v>55.443000689999998</v>
      </c>
      <c r="CD389" s="65">
        <v>73.924000919999997</v>
      </c>
      <c r="CE389" s="65">
        <v>110.8860014</v>
      </c>
      <c r="CF389" s="65">
        <v>62.708488920000001</v>
      </c>
      <c r="CG389" s="65">
        <v>47.031366689999999</v>
      </c>
      <c r="CH389" s="65">
        <v>62.708488920000001</v>
      </c>
      <c r="CI389" s="65">
        <v>94.062733379999997</v>
      </c>
      <c r="CJ389" s="65">
        <v>55.059432119999997</v>
      </c>
      <c r="CK389" s="65">
        <v>41.294574089999998</v>
      </c>
      <c r="CL389" s="65">
        <v>55.059432119999997</v>
      </c>
      <c r="CM389" s="65">
        <v>82.589148179999995</v>
      </c>
      <c r="CN389" s="65">
        <v>45.547591320000002</v>
      </c>
      <c r="CO389" s="65">
        <v>34.16069349</v>
      </c>
      <c r="CP389" s="65">
        <v>45.547591320000002</v>
      </c>
      <c r="CQ389" s="65">
        <v>68.32138698</v>
      </c>
      <c r="CR389" s="65">
        <v>23.521140719999998</v>
      </c>
      <c r="CS389" s="65">
        <v>17.64085554</v>
      </c>
      <c r="CT389" s="65">
        <v>23.521140719999998</v>
      </c>
      <c r="CU389" s="65">
        <v>35.281711080000001</v>
      </c>
      <c r="CV389" s="65">
        <v>21.848515920000001</v>
      </c>
      <c r="CW389" s="65">
        <v>16.386386940000001</v>
      </c>
      <c r="CX389" s="65">
        <v>21.848515920000001</v>
      </c>
      <c r="CY389" s="65">
        <v>32.772773880000003</v>
      </c>
      <c r="CZ389" s="65">
        <v>11.6074728</v>
      </c>
      <c r="DA389" s="65">
        <v>8.7056045999999991</v>
      </c>
      <c r="DB389" s="65">
        <v>11.6074728</v>
      </c>
      <c r="DC389" s="65">
        <v>17.411209199999998</v>
      </c>
      <c r="DD389" s="65">
        <v>11.6074728</v>
      </c>
      <c r="DE389" s="65">
        <v>8.7056045999999991</v>
      </c>
      <c r="DF389" s="65">
        <v>11.6074728</v>
      </c>
      <c r="DG389" s="65">
        <v>17.411209199999998</v>
      </c>
      <c r="DH389" s="65">
        <v>0.69854400000000005</v>
      </c>
      <c r="DI389" s="65">
        <v>0.52390800000000004</v>
      </c>
      <c r="DJ389" s="65">
        <v>0.69854400000000005</v>
      </c>
      <c r="DK389" s="65">
        <v>1.0478160000000001</v>
      </c>
      <c r="DL389" s="65">
        <v>0</v>
      </c>
      <c r="DM389" s="65">
        <v>0</v>
      </c>
      <c r="DN389" s="65">
        <v>0</v>
      </c>
      <c r="DO389" s="65">
        <v>0</v>
      </c>
      <c r="DP389" s="65">
        <v>0</v>
      </c>
      <c r="DQ389" s="65">
        <v>0</v>
      </c>
      <c r="DR389" s="65">
        <v>0</v>
      </c>
      <c r="DS389" s="65">
        <v>0</v>
      </c>
      <c r="DT389" s="65">
        <v>0</v>
      </c>
      <c r="DU389" s="65">
        <v>0</v>
      </c>
      <c r="DV389" s="65">
        <v>0</v>
      </c>
      <c r="DW389" s="65">
        <v>0</v>
      </c>
      <c r="DX389" s="65">
        <v>0</v>
      </c>
      <c r="DY389" s="65">
        <v>0</v>
      </c>
      <c r="DZ389" s="65">
        <v>0</v>
      </c>
      <c r="EA389" s="65">
        <v>0</v>
      </c>
      <c r="EB389" s="65">
        <v>0</v>
      </c>
      <c r="EC389" s="65">
        <v>0</v>
      </c>
      <c r="ED389" s="65">
        <v>0</v>
      </c>
      <c r="EE389" s="65">
        <v>0</v>
      </c>
      <c r="EF389" s="65">
        <v>0</v>
      </c>
      <c r="EG389" s="65">
        <v>0</v>
      </c>
      <c r="EH389" s="65">
        <v>0</v>
      </c>
      <c r="EI389" s="65">
        <v>0</v>
      </c>
      <c r="EJ389" s="65">
        <v>0</v>
      </c>
      <c r="EK389" s="65">
        <v>0</v>
      </c>
      <c r="EL389" s="65">
        <v>0</v>
      </c>
      <c r="EM389" s="65">
        <v>0</v>
      </c>
      <c r="EN389" s="65">
        <v>0</v>
      </c>
      <c r="EO389" s="65">
        <v>0</v>
      </c>
      <c r="EP389" s="65">
        <v>0</v>
      </c>
      <c r="EQ389" s="65">
        <v>0</v>
      </c>
      <c r="ER389" s="65">
        <v>0</v>
      </c>
      <c r="ES389" s="65">
        <v>0</v>
      </c>
      <c r="ET389" s="65">
        <v>0</v>
      </c>
      <c r="EU389" s="65">
        <v>0</v>
      </c>
      <c r="EV389" s="65">
        <v>0</v>
      </c>
      <c r="EW389" s="65">
        <v>0</v>
      </c>
      <c r="EX389" s="65">
        <v>0</v>
      </c>
      <c r="EY389" s="65">
        <v>0</v>
      </c>
      <c r="EZ389" s="65">
        <v>0</v>
      </c>
      <c r="FA389" s="65">
        <v>0</v>
      </c>
      <c r="FB389" s="65">
        <v>0</v>
      </c>
      <c r="FC389" s="65">
        <v>0</v>
      </c>
    </row>
    <row r="390" spans="2:159" x14ac:dyDescent="0.2">
      <c r="B390" s="65" t="s">
        <v>29</v>
      </c>
      <c r="C390" s="65" t="s">
        <v>36</v>
      </c>
    </row>
    <row r="391" spans="2:159" x14ac:dyDescent="0.2">
      <c r="B391" s="65" t="s">
        <v>29</v>
      </c>
      <c r="C391" s="65" t="s">
        <v>37</v>
      </c>
    </row>
    <row r="392" spans="2:159" x14ac:dyDescent="0.2">
      <c r="B392" s="65" t="s">
        <v>29</v>
      </c>
      <c r="C392" s="65" t="s">
        <v>38</v>
      </c>
      <c r="D392" s="65">
        <v>306.34559999999999</v>
      </c>
      <c r="E392" s="65">
        <v>417.91500000000002</v>
      </c>
      <c r="F392" s="65">
        <v>603.48050000000001</v>
      </c>
      <c r="G392" s="65">
        <v>450.315</v>
      </c>
      <c r="H392" s="65">
        <v>528.58695999999998</v>
      </c>
      <c r="I392" s="65">
        <v>761.452</v>
      </c>
      <c r="J392" s="65">
        <v>999.14430000000004</v>
      </c>
      <c r="K392" s="65">
        <v>979.95240000000001</v>
      </c>
      <c r="L392" s="65">
        <v>701.33975999999996</v>
      </c>
      <c r="M392" s="65">
        <v>757.61149999999998</v>
      </c>
      <c r="N392" s="65">
        <v>1188.5537999999999</v>
      </c>
      <c r="O392" s="65">
        <v>1252.1448</v>
      </c>
      <c r="P392" s="65">
        <v>1063.7475199999999</v>
      </c>
      <c r="Q392" s="65">
        <v>692.13800000000003</v>
      </c>
      <c r="R392" s="65">
        <v>1492.186903</v>
      </c>
      <c r="S392" s="65">
        <v>1019.1408</v>
      </c>
      <c r="T392" s="65">
        <v>1129.8150599999999</v>
      </c>
      <c r="U392" s="65">
        <v>1591.6880000000001</v>
      </c>
      <c r="V392" s="65">
        <v>2230.4234499999998</v>
      </c>
      <c r="W392" s="65">
        <v>2064.3018000000002</v>
      </c>
      <c r="X392" s="65">
        <v>1235.2883400000001</v>
      </c>
      <c r="Y392" s="65">
        <v>1122.30575</v>
      </c>
      <c r="Z392" s="65">
        <v>2844.5865250000002</v>
      </c>
      <c r="AA392" s="65">
        <v>2373.6855</v>
      </c>
      <c r="AB392" s="65">
        <v>2623.2991400000001</v>
      </c>
      <c r="AC392" s="65">
        <v>2590.69175</v>
      </c>
      <c r="AD392" s="65">
        <v>1189.7336499999999</v>
      </c>
      <c r="AE392" s="65">
        <v>3159.6815999999999</v>
      </c>
      <c r="AF392" s="65">
        <v>3089.9956999999999</v>
      </c>
      <c r="AG392" s="65">
        <v>1913.75</v>
      </c>
      <c r="AH392" s="65">
        <v>3512.6062999999999</v>
      </c>
      <c r="AI392" s="65">
        <v>3643.0245</v>
      </c>
      <c r="AJ392" s="65">
        <v>3113.0956999999999</v>
      </c>
      <c r="AK392" s="65">
        <v>2063.1705000000002</v>
      </c>
      <c r="AL392" s="65">
        <v>3330.4470500000002</v>
      </c>
      <c r="AM392" s="65">
        <v>4072.6365000000001</v>
      </c>
      <c r="AN392" s="65">
        <v>2876.9283399999999</v>
      </c>
      <c r="AO392" s="65">
        <v>3434.7987499999999</v>
      </c>
      <c r="AP392" s="65">
        <v>3674.0448500000002</v>
      </c>
      <c r="AQ392" s="65">
        <v>3025.2485999999999</v>
      </c>
      <c r="AR392" s="65">
        <v>3029.3087</v>
      </c>
      <c r="AS392" s="65">
        <v>3537.6087499999999</v>
      </c>
      <c r="AT392" s="65">
        <v>4716.0347499999998</v>
      </c>
      <c r="AU392" s="65">
        <v>4245.1305000000002</v>
      </c>
      <c r="AV392" s="65">
        <v>3113.0956999999999</v>
      </c>
      <c r="AW392" s="65">
        <v>3537.6087499999999</v>
      </c>
      <c r="AX392" s="65">
        <v>3409.4879000000001</v>
      </c>
      <c r="AY392" s="65">
        <v>4245.1305000000002</v>
      </c>
      <c r="AZ392" s="65">
        <v>3113.0956999999999</v>
      </c>
      <c r="BA392" s="65">
        <v>2300.39075</v>
      </c>
      <c r="BB392" s="65">
        <v>3384.9945499999999</v>
      </c>
      <c r="BC392" s="65">
        <v>4245.1305000000002</v>
      </c>
      <c r="BD392" s="65">
        <v>3113.0956999999999</v>
      </c>
      <c r="BE392" s="65">
        <v>3537.6087499999999</v>
      </c>
      <c r="BF392" s="65">
        <v>4952.6522500000001</v>
      </c>
      <c r="BG392" s="65">
        <v>4245.1305000000002</v>
      </c>
      <c r="BH392" s="65">
        <v>3113.0956999999999</v>
      </c>
      <c r="BI392" s="65">
        <v>2381.1379999999999</v>
      </c>
      <c r="BJ392" s="65">
        <v>3486.9978500000002</v>
      </c>
      <c r="BK392" s="65">
        <v>4245.1305000000002</v>
      </c>
      <c r="BL392" s="65">
        <v>3102.2496999999998</v>
      </c>
      <c r="BM392" s="65">
        <v>3525.2837500000001</v>
      </c>
      <c r="BN392" s="65">
        <v>3352.17155</v>
      </c>
      <c r="BO392" s="65">
        <v>4230.3405000000002</v>
      </c>
      <c r="BP392" s="65">
        <v>3099.0707000000002</v>
      </c>
      <c r="BQ392" s="65">
        <v>3521.6712499999999</v>
      </c>
      <c r="BR392" s="65">
        <v>4930.3397500000001</v>
      </c>
      <c r="BS392" s="65">
        <v>4226.0055000000002</v>
      </c>
      <c r="BT392" s="65">
        <v>3077.4666999999999</v>
      </c>
      <c r="BU392" s="65">
        <v>3497.1212500000001</v>
      </c>
      <c r="BV392" s="65">
        <v>4895.9697500000002</v>
      </c>
      <c r="BW392" s="65">
        <v>4196.5455000000002</v>
      </c>
      <c r="BX392" s="65">
        <v>3020.9861000000001</v>
      </c>
      <c r="BY392" s="65">
        <v>3432.9387499999998</v>
      </c>
      <c r="BZ392" s="65">
        <v>4806.1142499999996</v>
      </c>
      <c r="CA392" s="65">
        <v>4119.5264999999999</v>
      </c>
      <c r="CB392" s="65">
        <v>2960.9151000000002</v>
      </c>
      <c r="CC392" s="65">
        <v>2281.8209419999998</v>
      </c>
      <c r="CD392" s="65">
        <v>3304.96495</v>
      </c>
      <c r="CE392" s="65">
        <v>4037.6115</v>
      </c>
      <c r="CF392" s="65">
        <v>2931.8751000000002</v>
      </c>
      <c r="CG392" s="65">
        <v>3331.67625</v>
      </c>
      <c r="CH392" s="65">
        <v>3330.4099500000002</v>
      </c>
      <c r="CI392" s="65">
        <v>3998.0115000000001</v>
      </c>
      <c r="CJ392" s="65">
        <v>2580.4052999999999</v>
      </c>
      <c r="CK392" s="65">
        <v>2932.2787499999999</v>
      </c>
      <c r="CL392" s="65">
        <v>4105.1902499999997</v>
      </c>
      <c r="CM392" s="65">
        <v>3518.7345</v>
      </c>
      <c r="CN392" s="65">
        <v>2322.21594</v>
      </c>
      <c r="CO392" s="65">
        <v>2638.88175</v>
      </c>
      <c r="CP392" s="65">
        <v>3694.4344500000002</v>
      </c>
      <c r="CQ392" s="65">
        <v>3166.6581000000001</v>
      </c>
      <c r="CR392" s="65">
        <v>2123.3341799999998</v>
      </c>
      <c r="CS392" s="65">
        <v>2412.8797500000001</v>
      </c>
      <c r="CT392" s="65">
        <v>3378.0316499999999</v>
      </c>
      <c r="CU392" s="65">
        <v>2895.4557</v>
      </c>
      <c r="CV392" s="65">
        <v>2014.3241800000001</v>
      </c>
      <c r="CW392" s="65">
        <v>2289.0047500000001</v>
      </c>
      <c r="CX392" s="65">
        <v>3204.6066500000002</v>
      </c>
      <c r="CY392" s="65">
        <v>2746.8056999999999</v>
      </c>
      <c r="CZ392" s="65">
        <v>1321.2988800000001</v>
      </c>
      <c r="DA392" s="65">
        <v>1501.4760000000001</v>
      </c>
      <c r="DB392" s="65">
        <v>2102.0664000000002</v>
      </c>
      <c r="DC392" s="65">
        <v>1801.7711999999999</v>
      </c>
      <c r="DD392" s="65">
        <v>1301.9380000000001</v>
      </c>
      <c r="DE392" s="65">
        <v>1479.4749999999999</v>
      </c>
      <c r="DF392" s="65">
        <v>1987.388166</v>
      </c>
      <c r="DG392" s="65">
        <v>1775.37</v>
      </c>
      <c r="DH392" s="65">
        <v>293.7</v>
      </c>
      <c r="DI392" s="65">
        <v>333.75</v>
      </c>
      <c r="DJ392" s="65">
        <v>467.25</v>
      </c>
      <c r="DK392" s="65">
        <v>400.5</v>
      </c>
      <c r="DL392" s="65">
        <v>25.3</v>
      </c>
      <c r="DM392" s="65">
        <v>28.75</v>
      </c>
      <c r="DN392" s="65">
        <v>40.25</v>
      </c>
      <c r="DO392" s="65">
        <v>34.5</v>
      </c>
    </row>
    <row r="393" spans="2:159" x14ac:dyDescent="0.2">
      <c r="B393" s="65" t="s">
        <v>29</v>
      </c>
      <c r="C393" s="65" t="s">
        <v>39</v>
      </c>
      <c r="AB393" s="65">
        <v>52.8</v>
      </c>
      <c r="AC393" s="65">
        <v>60</v>
      </c>
      <c r="AD393" s="65">
        <v>84</v>
      </c>
      <c r="AE393" s="65">
        <v>72</v>
      </c>
      <c r="AF393" s="65">
        <v>52.8</v>
      </c>
      <c r="AG393" s="65">
        <v>60</v>
      </c>
      <c r="AH393" s="65">
        <v>84</v>
      </c>
      <c r="AI393" s="65">
        <v>72</v>
      </c>
      <c r="AK393" s="65">
        <v>26.25</v>
      </c>
      <c r="AL393" s="65">
        <v>84</v>
      </c>
      <c r="AN393" s="65">
        <v>52.8</v>
      </c>
      <c r="AO393" s="65">
        <v>60</v>
      </c>
      <c r="AP393" s="65">
        <v>84</v>
      </c>
      <c r="AQ393" s="65">
        <v>72</v>
      </c>
      <c r="AR393" s="65">
        <v>52.8</v>
      </c>
      <c r="AT393" s="65">
        <v>84</v>
      </c>
      <c r="AU393" s="65">
        <v>72</v>
      </c>
      <c r="AV393" s="65">
        <v>52.8</v>
      </c>
      <c r="AW393" s="65">
        <v>60</v>
      </c>
      <c r="AX393" s="65">
        <v>84</v>
      </c>
      <c r="AY393" s="65">
        <v>72</v>
      </c>
      <c r="AZ393" s="65">
        <v>52.8</v>
      </c>
      <c r="BA393" s="65">
        <v>60</v>
      </c>
      <c r="BB393" s="65">
        <v>84</v>
      </c>
      <c r="BC393" s="65">
        <v>72</v>
      </c>
      <c r="BD393" s="65">
        <v>52.8</v>
      </c>
      <c r="BE393" s="65">
        <v>60</v>
      </c>
      <c r="BF393" s="65">
        <v>84</v>
      </c>
      <c r="BG393" s="65">
        <v>72</v>
      </c>
      <c r="BH393" s="65">
        <v>52.8</v>
      </c>
      <c r="BI393" s="65">
        <v>60</v>
      </c>
      <c r="BJ393" s="65">
        <v>84</v>
      </c>
      <c r="BK393" s="65">
        <v>72</v>
      </c>
      <c r="BL393" s="65">
        <v>52.8</v>
      </c>
      <c r="BM393" s="65">
        <v>60</v>
      </c>
      <c r="BN393" s="65">
        <v>84</v>
      </c>
      <c r="BO393" s="65">
        <v>72</v>
      </c>
      <c r="BP393" s="65">
        <v>52.8</v>
      </c>
      <c r="BQ393" s="65">
        <v>60</v>
      </c>
      <c r="BR393" s="65">
        <v>84</v>
      </c>
      <c r="BS393" s="65">
        <v>72</v>
      </c>
      <c r="BT393" s="65">
        <v>52.8</v>
      </c>
      <c r="BU393" s="65">
        <v>60</v>
      </c>
      <c r="BV393" s="65">
        <v>84</v>
      </c>
      <c r="BW393" s="65">
        <v>72</v>
      </c>
      <c r="BX393" s="65">
        <v>52.8</v>
      </c>
      <c r="BY393" s="65">
        <v>60</v>
      </c>
      <c r="BZ393" s="65">
        <v>84</v>
      </c>
      <c r="CA393" s="65">
        <v>72</v>
      </c>
      <c r="CB393" s="65">
        <v>52.8</v>
      </c>
      <c r="CC393" s="65">
        <v>60</v>
      </c>
      <c r="CD393" s="65">
        <v>84</v>
      </c>
      <c r="CE393" s="65">
        <v>72</v>
      </c>
      <c r="CF393" s="65">
        <v>52.8</v>
      </c>
      <c r="CG393" s="65">
        <v>60</v>
      </c>
      <c r="CH393" s="65">
        <v>84</v>
      </c>
      <c r="CI393" s="65">
        <v>72</v>
      </c>
      <c r="CJ393" s="65">
        <v>52.8</v>
      </c>
      <c r="CK393" s="65">
        <v>60</v>
      </c>
      <c r="CL393" s="65">
        <v>84</v>
      </c>
      <c r="CM393" s="65">
        <v>72</v>
      </c>
      <c r="CN393" s="65">
        <v>52.8</v>
      </c>
      <c r="CO393" s="65">
        <v>60</v>
      </c>
      <c r="CP393" s="65">
        <v>84</v>
      </c>
      <c r="CQ393" s="65">
        <v>72</v>
      </c>
      <c r="CR393" s="65">
        <v>52.8</v>
      </c>
      <c r="CS393" s="65">
        <v>60</v>
      </c>
      <c r="CT393" s="65">
        <v>84</v>
      </c>
      <c r="CU393" s="65">
        <v>72</v>
      </c>
      <c r="CV393" s="65">
        <v>52.8</v>
      </c>
      <c r="CW393" s="65">
        <v>60</v>
      </c>
      <c r="CX393" s="65">
        <v>84</v>
      </c>
      <c r="CY393" s="65">
        <v>72</v>
      </c>
      <c r="CZ393" s="65">
        <v>52.8</v>
      </c>
      <c r="DA393" s="65">
        <v>60</v>
      </c>
      <c r="DB393" s="65">
        <v>84</v>
      </c>
      <c r="DC393" s="65">
        <v>72</v>
      </c>
      <c r="DD393" s="65">
        <v>52.8</v>
      </c>
      <c r="DE393" s="65">
        <v>60</v>
      </c>
      <c r="DG393" s="65">
        <v>72</v>
      </c>
    </row>
    <row r="394" spans="2:159" x14ac:dyDescent="0.2">
      <c r="B394" s="65" t="s">
        <v>29</v>
      </c>
      <c r="C394" s="65" t="s">
        <v>40</v>
      </c>
    </row>
    <row r="395" spans="2:159" x14ac:dyDescent="0.2">
      <c r="B395" s="65" t="s">
        <v>29</v>
      </c>
      <c r="C395" s="65" t="s">
        <v>41</v>
      </c>
    </row>
    <row r="396" spans="2:159" x14ac:dyDescent="0.2">
      <c r="B396" s="65" t="s">
        <v>29</v>
      </c>
      <c r="C396" s="65" t="s">
        <v>42</v>
      </c>
    </row>
    <row r="397" spans="2:159" x14ac:dyDescent="0.2">
      <c r="B397" s="65" t="s">
        <v>29</v>
      </c>
      <c r="C397" s="65" t="s">
        <v>43</v>
      </c>
    </row>
    <row r="398" spans="2:159" x14ac:dyDescent="0.2">
      <c r="B398" s="65" t="s">
        <v>29</v>
      </c>
      <c r="C398" s="65" t="s">
        <v>44</v>
      </c>
    </row>
    <row r="399" spans="2:159" x14ac:dyDescent="0.2">
      <c r="B399" s="65" t="s">
        <v>29</v>
      </c>
      <c r="C399" s="65" t="s">
        <v>45</v>
      </c>
    </row>
    <row r="400" spans="2:159" x14ac:dyDescent="0.2">
      <c r="B400" s="65" t="s">
        <v>29</v>
      </c>
      <c r="C400" s="65" t="s">
        <v>46</v>
      </c>
    </row>
    <row r="401" spans="2:159" x14ac:dyDescent="0.2">
      <c r="B401" s="65" t="s">
        <v>29</v>
      </c>
      <c r="C401" s="65" t="s">
        <v>15</v>
      </c>
      <c r="D401" s="65">
        <v>306.34559999999999</v>
      </c>
      <c r="E401" s="65">
        <v>417.91500000000002</v>
      </c>
      <c r="F401" s="65">
        <v>603.48050000000001</v>
      </c>
      <c r="G401" s="65">
        <v>450.315</v>
      </c>
      <c r="H401" s="65">
        <v>528.58695999999998</v>
      </c>
      <c r="I401" s="65">
        <v>761.452</v>
      </c>
      <c r="J401" s="65">
        <v>999.14430000000004</v>
      </c>
      <c r="K401" s="65">
        <v>979.95240000000001</v>
      </c>
      <c r="L401" s="65">
        <v>701.33975999999996</v>
      </c>
      <c r="M401" s="65">
        <v>757.61149999999998</v>
      </c>
      <c r="N401" s="65">
        <v>1188.5537999999999</v>
      </c>
      <c r="O401" s="65">
        <v>1252.1448</v>
      </c>
      <c r="P401" s="65">
        <v>1063.7475199999999</v>
      </c>
      <c r="Q401" s="65">
        <v>692.13800000000003</v>
      </c>
      <c r="R401" s="65">
        <v>1492.186903</v>
      </c>
      <c r="S401" s="65">
        <v>1019.1408</v>
      </c>
      <c r="T401" s="65">
        <v>1129.8150599999999</v>
      </c>
      <c r="U401" s="65">
        <v>1591.6880000000001</v>
      </c>
      <c r="V401" s="65">
        <v>2230.4234499999998</v>
      </c>
      <c r="W401" s="65">
        <v>2064.3018000000002</v>
      </c>
      <c r="X401" s="65">
        <v>1235.2883400000001</v>
      </c>
      <c r="Y401" s="65">
        <v>1122.30575</v>
      </c>
      <c r="Z401" s="65">
        <v>2844.5865250000002</v>
      </c>
      <c r="AA401" s="65">
        <v>2373.6855</v>
      </c>
      <c r="AB401" s="65">
        <v>2676.0991399999998</v>
      </c>
      <c r="AC401" s="65">
        <v>2650.69175</v>
      </c>
      <c r="AD401" s="65">
        <v>1273.7336499999999</v>
      </c>
      <c r="AE401" s="65">
        <v>3231.6815999999999</v>
      </c>
      <c r="AF401" s="65">
        <v>3142.7957000000001</v>
      </c>
      <c r="AG401" s="65">
        <v>1973.75</v>
      </c>
      <c r="AH401" s="65">
        <v>3596.6062999999999</v>
      </c>
      <c r="AI401" s="65">
        <v>3715.0245</v>
      </c>
      <c r="AJ401" s="65">
        <v>3113.0956999999999</v>
      </c>
      <c r="AK401" s="65">
        <v>2089.4205000000002</v>
      </c>
      <c r="AL401" s="65">
        <v>3414.4470500000002</v>
      </c>
      <c r="AM401" s="65">
        <v>4072.6365000000001</v>
      </c>
      <c r="AN401" s="65">
        <v>2929.7283400000001</v>
      </c>
      <c r="AO401" s="65">
        <v>3494.7987499999999</v>
      </c>
      <c r="AP401" s="65">
        <v>3758.0448500000002</v>
      </c>
      <c r="AQ401" s="65">
        <v>3097.2485999999999</v>
      </c>
      <c r="AR401" s="65">
        <v>3082.1087000000002</v>
      </c>
      <c r="AS401" s="65">
        <v>3537.6087499999999</v>
      </c>
      <c r="AT401" s="65">
        <v>4800.0347499999998</v>
      </c>
      <c r="AU401" s="65">
        <v>4317.1305000000002</v>
      </c>
      <c r="AV401" s="65">
        <v>3165.8957</v>
      </c>
      <c r="AW401" s="65">
        <v>3597.6087499999999</v>
      </c>
      <c r="AX401" s="65">
        <v>3493.4879000000001</v>
      </c>
      <c r="AY401" s="65">
        <v>4317.1305000000002</v>
      </c>
      <c r="AZ401" s="65">
        <v>3165.8957</v>
      </c>
      <c r="BA401" s="65">
        <v>2360.39075</v>
      </c>
      <c r="BB401" s="65">
        <v>3468.9945499999999</v>
      </c>
      <c r="BC401" s="65">
        <v>4317.1305000000002</v>
      </c>
      <c r="BD401" s="65">
        <v>3165.8957</v>
      </c>
      <c r="BE401" s="65">
        <v>3597.6087499999999</v>
      </c>
      <c r="BF401" s="65">
        <v>5036.6522500000001</v>
      </c>
      <c r="BG401" s="65">
        <v>4317.1305000000002</v>
      </c>
      <c r="BH401" s="65">
        <v>3165.8957</v>
      </c>
      <c r="BI401" s="65">
        <v>2441.1379999999999</v>
      </c>
      <c r="BJ401" s="65">
        <v>3570.9978500000002</v>
      </c>
      <c r="BK401" s="65">
        <v>4317.1305000000002</v>
      </c>
      <c r="BL401" s="65">
        <v>3155.0497</v>
      </c>
      <c r="BM401" s="65">
        <v>3585.2837500000001</v>
      </c>
      <c r="BN401" s="65">
        <v>3436.17155</v>
      </c>
      <c r="BO401" s="65">
        <v>4302.3405000000002</v>
      </c>
      <c r="BP401" s="65">
        <v>3151.8706999999999</v>
      </c>
      <c r="BQ401" s="65">
        <v>3581.6712499999999</v>
      </c>
      <c r="BR401" s="65">
        <v>5014.3397500000001</v>
      </c>
      <c r="BS401" s="65">
        <v>4298.0055000000002</v>
      </c>
      <c r="BT401" s="65">
        <v>3130.2667000000001</v>
      </c>
      <c r="BU401" s="65">
        <v>3557.1212500000001</v>
      </c>
      <c r="BV401" s="65">
        <v>4979.9697500000002</v>
      </c>
      <c r="BW401" s="65">
        <v>4268.5455000000002</v>
      </c>
      <c r="BX401" s="65">
        <v>3073.7860999999998</v>
      </c>
      <c r="BY401" s="65">
        <v>3492.9387499999998</v>
      </c>
      <c r="BZ401" s="65">
        <v>4890.1142499999996</v>
      </c>
      <c r="CA401" s="65">
        <v>4191.5264999999999</v>
      </c>
      <c r="CB401" s="65">
        <v>3013.7150999999999</v>
      </c>
      <c r="CC401" s="65">
        <v>2341.8209419999998</v>
      </c>
      <c r="CD401" s="65">
        <v>3388.96495</v>
      </c>
      <c r="CE401" s="65">
        <v>4109.6115</v>
      </c>
      <c r="CF401" s="65">
        <v>2984.6750999999999</v>
      </c>
      <c r="CG401" s="65">
        <v>3391.67625</v>
      </c>
      <c r="CH401" s="65">
        <v>3414.4099500000002</v>
      </c>
      <c r="CI401" s="65">
        <v>4070.0115000000001</v>
      </c>
      <c r="CJ401" s="65">
        <v>2633.2053000000001</v>
      </c>
      <c r="CK401" s="65">
        <v>2992.2787499999999</v>
      </c>
      <c r="CL401" s="65">
        <v>4189.1902499999997</v>
      </c>
      <c r="CM401" s="65">
        <v>3590.7345</v>
      </c>
      <c r="CN401" s="65">
        <v>2375.0159399999998</v>
      </c>
      <c r="CO401" s="65">
        <v>2698.88175</v>
      </c>
      <c r="CP401" s="65">
        <v>3778.4344500000002</v>
      </c>
      <c r="CQ401" s="65">
        <v>3238.6581000000001</v>
      </c>
      <c r="CR401" s="65">
        <v>2176.13418</v>
      </c>
      <c r="CS401" s="65">
        <v>2472.8797500000001</v>
      </c>
      <c r="CT401" s="65">
        <v>3462.0316499999999</v>
      </c>
      <c r="CU401" s="65">
        <v>2967.4557</v>
      </c>
      <c r="CV401" s="65">
        <v>2067.1241799999998</v>
      </c>
      <c r="CW401" s="65">
        <v>2349.0047500000001</v>
      </c>
      <c r="CX401" s="65">
        <v>3288.6066500000002</v>
      </c>
      <c r="CY401" s="65">
        <v>2818.8056999999999</v>
      </c>
      <c r="CZ401" s="65">
        <v>1374.09888</v>
      </c>
      <c r="DA401" s="65">
        <v>1561.4760000000001</v>
      </c>
      <c r="DB401" s="65">
        <v>2186.0664000000002</v>
      </c>
      <c r="DC401" s="65">
        <v>1873.7711999999999</v>
      </c>
      <c r="DD401" s="65">
        <v>1354.7380000000001</v>
      </c>
      <c r="DE401" s="65">
        <v>1539.4749999999999</v>
      </c>
      <c r="DF401" s="65">
        <v>1987.388166</v>
      </c>
      <c r="DG401" s="65">
        <v>1847.37</v>
      </c>
      <c r="DH401" s="65">
        <v>293.7</v>
      </c>
      <c r="DI401" s="65">
        <v>333.75</v>
      </c>
      <c r="DJ401" s="65">
        <v>467.25</v>
      </c>
      <c r="DK401" s="65">
        <v>400.5</v>
      </c>
      <c r="DL401" s="65">
        <v>25.3</v>
      </c>
      <c r="DM401" s="65">
        <v>28.75</v>
      </c>
      <c r="DN401" s="65">
        <v>40.25</v>
      </c>
      <c r="DO401" s="65">
        <v>34.5</v>
      </c>
      <c r="DP401" s="65">
        <v>0</v>
      </c>
      <c r="DQ401" s="65">
        <v>0</v>
      </c>
      <c r="DR401" s="65">
        <v>0</v>
      </c>
      <c r="DS401" s="65">
        <v>0</v>
      </c>
      <c r="DT401" s="65">
        <v>0</v>
      </c>
      <c r="DU401" s="65">
        <v>0</v>
      </c>
      <c r="DV401" s="65">
        <v>0</v>
      </c>
      <c r="DW401" s="65">
        <v>0</v>
      </c>
      <c r="DX401" s="65">
        <v>0</v>
      </c>
      <c r="DY401" s="65">
        <v>0</v>
      </c>
      <c r="DZ401" s="65">
        <v>0</v>
      </c>
      <c r="EA401" s="65">
        <v>0</v>
      </c>
      <c r="EB401" s="65">
        <v>0</v>
      </c>
      <c r="EC401" s="65">
        <v>0</v>
      </c>
      <c r="ED401" s="65">
        <v>0</v>
      </c>
      <c r="EE401" s="65">
        <v>0</v>
      </c>
      <c r="EF401" s="65">
        <v>0</v>
      </c>
      <c r="EG401" s="65">
        <v>0</v>
      </c>
      <c r="EH401" s="65">
        <v>0</v>
      </c>
      <c r="EI401" s="65">
        <v>0</v>
      </c>
      <c r="EJ401" s="65">
        <v>0</v>
      </c>
      <c r="EK401" s="65">
        <v>0</v>
      </c>
      <c r="EL401" s="65">
        <v>0</v>
      </c>
      <c r="EM401" s="65">
        <v>0</v>
      </c>
      <c r="EN401" s="65">
        <v>0</v>
      </c>
      <c r="EO401" s="65">
        <v>0</v>
      </c>
      <c r="EP401" s="65">
        <v>0</v>
      </c>
      <c r="EQ401" s="65">
        <v>0</v>
      </c>
      <c r="ER401" s="65">
        <v>0</v>
      </c>
      <c r="ES401" s="65">
        <v>0</v>
      </c>
      <c r="ET401" s="65">
        <v>0</v>
      </c>
      <c r="EU401" s="65">
        <v>0</v>
      </c>
      <c r="EV401" s="65">
        <v>0</v>
      </c>
      <c r="EW401" s="65">
        <v>0</v>
      </c>
      <c r="EX401" s="65">
        <v>0</v>
      </c>
      <c r="EY401" s="65">
        <v>0</v>
      </c>
      <c r="EZ401" s="65">
        <v>0</v>
      </c>
      <c r="FA401" s="65">
        <v>0</v>
      </c>
      <c r="FB401" s="65">
        <v>0</v>
      </c>
      <c r="FC401" s="65">
        <v>0</v>
      </c>
    </row>
    <row r="402" spans="2:159" x14ac:dyDescent="0.2">
      <c r="B402" s="65" t="s">
        <v>30</v>
      </c>
      <c r="C402" s="65" t="s">
        <v>36</v>
      </c>
    </row>
    <row r="403" spans="2:159" x14ac:dyDescent="0.2">
      <c r="B403" s="65" t="s">
        <v>30</v>
      </c>
      <c r="C403" s="65" t="s">
        <v>37</v>
      </c>
    </row>
    <row r="404" spans="2:159" x14ac:dyDescent="0.2">
      <c r="B404" s="65" t="s">
        <v>30</v>
      </c>
      <c r="C404" s="65" t="s">
        <v>38</v>
      </c>
    </row>
    <row r="405" spans="2:159" x14ac:dyDescent="0.2">
      <c r="B405" s="65" t="s">
        <v>30</v>
      </c>
      <c r="C405" s="65" t="s">
        <v>39</v>
      </c>
    </row>
    <row r="406" spans="2:159" x14ac:dyDescent="0.2">
      <c r="B406" s="65" t="s">
        <v>30</v>
      </c>
      <c r="C406" s="65" t="s">
        <v>40</v>
      </c>
    </row>
    <row r="407" spans="2:159" x14ac:dyDescent="0.2">
      <c r="B407" s="65" t="s">
        <v>30</v>
      </c>
      <c r="C407" s="65" t="s">
        <v>41</v>
      </c>
    </row>
    <row r="408" spans="2:159" x14ac:dyDescent="0.2">
      <c r="B408" s="65" t="s">
        <v>30</v>
      </c>
      <c r="C408" s="65" t="s">
        <v>42</v>
      </c>
    </row>
    <row r="409" spans="2:159" x14ac:dyDescent="0.2">
      <c r="B409" s="65" t="s">
        <v>30</v>
      </c>
      <c r="C409" s="65" t="s">
        <v>43</v>
      </c>
    </row>
    <row r="410" spans="2:159" x14ac:dyDescent="0.2">
      <c r="B410" s="65" t="s">
        <v>30</v>
      </c>
      <c r="C410" s="65" t="s">
        <v>44</v>
      </c>
    </row>
    <row r="411" spans="2:159" x14ac:dyDescent="0.2">
      <c r="B411" s="65" t="s">
        <v>30</v>
      </c>
      <c r="C411" s="65" t="s">
        <v>45</v>
      </c>
    </row>
    <row r="412" spans="2:159" x14ac:dyDescent="0.2">
      <c r="B412" s="65" t="s">
        <v>30</v>
      </c>
      <c r="C412" s="65" t="s">
        <v>46</v>
      </c>
    </row>
    <row r="413" spans="2:159" x14ac:dyDescent="0.2">
      <c r="B413" s="65" t="s">
        <v>30</v>
      </c>
      <c r="C413" s="65" t="s">
        <v>15</v>
      </c>
      <c r="D413" s="65">
        <v>0</v>
      </c>
      <c r="E413" s="65">
        <v>0</v>
      </c>
      <c r="F413" s="65">
        <v>0</v>
      </c>
      <c r="G413" s="65">
        <v>0</v>
      </c>
      <c r="H413" s="65">
        <v>0</v>
      </c>
      <c r="I413" s="65">
        <v>0</v>
      </c>
      <c r="J413" s="65">
        <v>0</v>
      </c>
      <c r="K413" s="65">
        <v>0</v>
      </c>
      <c r="L413" s="65">
        <v>0</v>
      </c>
      <c r="M413" s="65">
        <v>0</v>
      </c>
      <c r="N413" s="65">
        <v>0</v>
      </c>
      <c r="O413" s="65">
        <v>0</v>
      </c>
      <c r="P413" s="65">
        <v>0</v>
      </c>
      <c r="Q413" s="65">
        <v>0</v>
      </c>
      <c r="R413" s="65">
        <v>0</v>
      </c>
      <c r="S413" s="65">
        <v>0</v>
      </c>
      <c r="T413" s="65">
        <v>0</v>
      </c>
      <c r="U413" s="65">
        <v>0</v>
      </c>
      <c r="V413" s="65">
        <v>0</v>
      </c>
      <c r="W413" s="65">
        <v>0</v>
      </c>
      <c r="X413" s="65">
        <v>0</v>
      </c>
      <c r="Y413" s="65">
        <v>0</v>
      </c>
      <c r="Z413" s="65">
        <v>0</v>
      </c>
      <c r="AA413" s="65">
        <v>0</v>
      </c>
      <c r="AB413" s="65">
        <v>0</v>
      </c>
      <c r="AC413" s="65">
        <v>0</v>
      </c>
      <c r="AD413" s="65">
        <v>0</v>
      </c>
      <c r="AE413" s="65">
        <v>0</v>
      </c>
      <c r="AF413" s="65">
        <v>0</v>
      </c>
      <c r="AG413" s="65">
        <v>0</v>
      </c>
      <c r="AH413" s="65">
        <v>0</v>
      </c>
      <c r="AI413" s="65">
        <v>0</v>
      </c>
      <c r="AJ413" s="65">
        <v>0</v>
      </c>
      <c r="AK413" s="65">
        <v>0</v>
      </c>
      <c r="AL413" s="65">
        <v>0</v>
      </c>
      <c r="AM413" s="65">
        <v>0</v>
      </c>
      <c r="AN413" s="65">
        <v>0</v>
      </c>
      <c r="AO413" s="65">
        <v>0</v>
      </c>
      <c r="AP413" s="65">
        <v>0</v>
      </c>
      <c r="AQ413" s="65">
        <v>0</v>
      </c>
      <c r="AR413" s="65">
        <v>0</v>
      </c>
      <c r="AS413" s="65">
        <v>0</v>
      </c>
      <c r="AT413" s="65">
        <v>0</v>
      </c>
      <c r="AU413" s="65">
        <v>0</v>
      </c>
      <c r="AV413" s="65">
        <v>0</v>
      </c>
      <c r="AW413" s="65">
        <v>0</v>
      </c>
      <c r="AX413" s="65">
        <v>0</v>
      </c>
      <c r="AY413" s="65">
        <v>0</v>
      </c>
      <c r="AZ413" s="65">
        <v>0</v>
      </c>
      <c r="BA413" s="65">
        <v>0</v>
      </c>
      <c r="BB413" s="65">
        <v>0</v>
      </c>
      <c r="BC413" s="65">
        <v>0</v>
      </c>
      <c r="BD413" s="65">
        <v>0</v>
      </c>
      <c r="BE413" s="65">
        <v>0</v>
      </c>
      <c r="BF413" s="65">
        <v>0</v>
      </c>
      <c r="BG413" s="65">
        <v>0</v>
      </c>
      <c r="BH413" s="65">
        <v>0</v>
      </c>
      <c r="BI413" s="65">
        <v>0</v>
      </c>
      <c r="BJ413" s="65">
        <v>0</v>
      </c>
      <c r="BK413" s="65">
        <v>0</v>
      </c>
      <c r="BL413" s="65">
        <v>0</v>
      </c>
      <c r="BM413" s="65">
        <v>0</v>
      </c>
      <c r="BN413" s="65">
        <v>0</v>
      </c>
      <c r="BO413" s="65">
        <v>0</v>
      </c>
      <c r="BP413" s="65">
        <v>0</v>
      </c>
      <c r="BQ413" s="65">
        <v>0</v>
      </c>
      <c r="BR413" s="65">
        <v>0</v>
      </c>
      <c r="BS413" s="65">
        <v>0</v>
      </c>
      <c r="BT413" s="65">
        <v>0</v>
      </c>
      <c r="BU413" s="65">
        <v>0</v>
      </c>
      <c r="BV413" s="65">
        <v>0</v>
      </c>
      <c r="BW413" s="65">
        <v>0</v>
      </c>
      <c r="BX413" s="65">
        <v>0</v>
      </c>
      <c r="BY413" s="65">
        <v>0</v>
      </c>
      <c r="BZ413" s="65">
        <v>0</v>
      </c>
      <c r="CA413" s="65">
        <v>0</v>
      </c>
      <c r="CB413" s="65">
        <v>0</v>
      </c>
      <c r="CC413" s="65">
        <v>0</v>
      </c>
      <c r="CD413" s="65">
        <v>0</v>
      </c>
      <c r="CE413" s="65">
        <v>0</v>
      </c>
      <c r="CF413" s="65">
        <v>0</v>
      </c>
      <c r="CG413" s="65">
        <v>0</v>
      </c>
      <c r="CH413" s="65">
        <v>0</v>
      </c>
      <c r="CI413" s="65">
        <v>0</v>
      </c>
      <c r="CJ413" s="65">
        <v>0</v>
      </c>
      <c r="CK413" s="65">
        <v>0</v>
      </c>
      <c r="CL413" s="65">
        <v>0</v>
      </c>
      <c r="CM413" s="65">
        <v>0</v>
      </c>
      <c r="CN413" s="65">
        <v>0</v>
      </c>
      <c r="CO413" s="65">
        <v>0</v>
      </c>
      <c r="CP413" s="65">
        <v>0</v>
      </c>
      <c r="CQ413" s="65">
        <v>0</v>
      </c>
      <c r="CR413" s="65">
        <v>0</v>
      </c>
      <c r="CS413" s="65">
        <v>0</v>
      </c>
      <c r="CT413" s="65">
        <v>0</v>
      </c>
      <c r="CU413" s="65">
        <v>0</v>
      </c>
      <c r="CV413" s="65">
        <v>0</v>
      </c>
      <c r="CW413" s="65">
        <v>0</v>
      </c>
      <c r="CX413" s="65">
        <v>0</v>
      </c>
      <c r="CY413" s="65">
        <v>0</v>
      </c>
      <c r="CZ413" s="65">
        <v>0</v>
      </c>
      <c r="DA413" s="65">
        <v>0</v>
      </c>
      <c r="DB413" s="65">
        <v>0</v>
      </c>
      <c r="DC413" s="65">
        <v>0</v>
      </c>
      <c r="DD413" s="65">
        <v>0</v>
      </c>
      <c r="DE413" s="65">
        <v>0</v>
      </c>
      <c r="DF413" s="65">
        <v>0</v>
      </c>
      <c r="DG413" s="65">
        <v>0</v>
      </c>
      <c r="DH413" s="65">
        <v>0</v>
      </c>
      <c r="DI413" s="65">
        <v>0</v>
      </c>
      <c r="DJ413" s="65">
        <v>0</v>
      </c>
      <c r="DK413" s="65">
        <v>0</v>
      </c>
      <c r="DL413" s="65">
        <v>0</v>
      </c>
      <c r="DM413" s="65">
        <v>0</v>
      </c>
      <c r="DN413" s="65">
        <v>0</v>
      </c>
      <c r="DO413" s="65">
        <v>0</v>
      </c>
      <c r="DP413" s="65">
        <v>0</v>
      </c>
      <c r="DQ413" s="65">
        <v>0</v>
      </c>
      <c r="DR413" s="65">
        <v>0</v>
      </c>
      <c r="DS413" s="65">
        <v>0</v>
      </c>
      <c r="DT413" s="65">
        <v>0</v>
      </c>
      <c r="DU413" s="65">
        <v>0</v>
      </c>
      <c r="DV413" s="65">
        <v>0</v>
      </c>
      <c r="DW413" s="65">
        <v>0</v>
      </c>
      <c r="DX413" s="65">
        <v>0</v>
      </c>
      <c r="DY413" s="65">
        <v>0</v>
      </c>
      <c r="DZ413" s="65">
        <v>0</v>
      </c>
      <c r="EA413" s="65">
        <v>0</v>
      </c>
      <c r="EB413" s="65">
        <v>0</v>
      </c>
      <c r="EC413" s="65">
        <v>0</v>
      </c>
      <c r="ED413" s="65">
        <v>0</v>
      </c>
      <c r="EE413" s="65">
        <v>0</v>
      </c>
      <c r="EF413" s="65">
        <v>0</v>
      </c>
      <c r="EG413" s="65">
        <v>0</v>
      </c>
      <c r="EH413" s="65">
        <v>0</v>
      </c>
      <c r="EI413" s="65">
        <v>0</v>
      </c>
      <c r="EJ413" s="65">
        <v>0</v>
      </c>
      <c r="EK413" s="65">
        <v>0</v>
      </c>
      <c r="EL413" s="65">
        <v>0</v>
      </c>
      <c r="EM413" s="65">
        <v>0</v>
      </c>
      <c r="EN413" s="65">
        <v>0</v>
      </c>
      <c r="EO413" s="65">
        <v>0</v>
      </c>
      <c r="EP413" s="65">
        <v>0</v>
      </c>
      <c r="EQ413" s="65">
        <v>0</v>
      </c>
      <c r="ER413" s="65">
        <v>0</v>
      </c>
      <c r="ES413" s="65">
        <v>0</v>
      </c>
      <c r="ET413" s="65">
        <v>0</v>
      </c>
      <c r="EU413" s="65">
        <v>0</v>
      </c>
      <c r="EV413" s="65">
        <v>0</v>
      </c>
      <c r="EW413" s="65">
        <v>0</v>
      </c>
      <c r="EX413" s="65">
        <v>0</v>
      </c>
      <c r="EY413" s="65">
        <v>0</v>
      </c>
      <c r="EZ413" s="65">
        <v>0</v>
      </c>
      <c r="FA413" s="65">
        <v>0</v>
      </c>
      <c r="FB413" s="65">
        <v>0</v>
      </c>
      <c r="FC413" s="65">
        <v>0</v>
      </c>
    </row>
    <row r="414" spans="2:159" x14ac:dyDescent="0.2">
      <c r="B414" s="65" t="s">
        <v>31</v>
      </c>
      <c r="C414" s="65" t="s">
        <v>36</v>
      </c>
    </row>
    <row r="415" spans="2:159" x14ac:dyDescent="0.2">
      <c r="B415" s="65" t="s">
        <v>31</v>
      </c>
      <c r="C415" s="65" t="s">
        <v>37</v>
      </c>
    </row>
    <row r="416" spans="2:159" x14ac:dyDescent="0.2">
      <c r="B416" s="65" t="s">
        <v>31</v>
      </c>
      <c r="C416" s="65" t="s">
        <v>38</v>
      </c>
      <c r="AS416" s="65">
        <v>893.72261349999997</v>
      </c>
      <c r="AT416" s="65">
        <v>1251.2116590000001</v>
      </c>
      <c r="AU416" s="65">
        <v>1072.467136</v>
      </c>
      <c r="AV416" s="65">
        <v>2279.0444090000001</v>
      </c>
      <c r="AW416" s="65">
        <v>2589.8231919999998</v>
      </c>
      <c r="AX416" s="65">
        <v>3625.752469</v>
      </c>
      <c r="AY416" s="65">
        <v>3107.7878300000002</v>
      </c>
      <c r="AZ416" s="65">
        <v>3062.8987419999999</v>
      </c>
      <c r="BA416" s="65">
        <v>3480.5667520000002</v>
      </c>
      <c r="BB416" s="65">
        <v>4872.7934530000002</v>
      </c>
      <c r="BC416" s="65">
        <v>4176.6801029999997</v>
      </c>
      <c r="BD416" s="65">
        <v>4691.6610010000004</v>
      </c>
      <c r="BE416" s="65">
        <v>5331.4329559999996</v>
      </c>
      <c r="BF416" s="65">
        <v>7464.0061379999997</v>
      </c>
      <c r="BG416" s="65">
        <v>6397.7195469999997</v>
      </c>
      <c r="BH416" s="65">
        <v>5205.3693050000002</v>
      </c>
      <c r="BI416" s="65">
        <v>5915.1923919999999</v>
      </c>
      <c r="BJ416" s="65">
        <v>8281.2693490000001</v>
      </c>
      <c r="BK416" s="65">
        <v>7098.2308700000003</v>
      </c>
      <c r="BL416" s="65">
        <v>6952.9437950000001</v>
      </c>
      <c r="BM416" s="65">
        <v>7901.072494</v>
      </c>
      <c r="BN416" s="65">
        <v>11061.501490000001</v>
      </c>
      <c r="BO416" s="65">
        <v>9481.2869929999997</v>
      </c>
      <c r="BP416" s="65">
        <v>7316.8950080000004</v>
      </c>
      <c r="BQ416" s="65">
        <v>7751.2193980000002</v>
      </c>
      <c r="BR416" s="65">
        <v>11640.514789999999</v>
      </c>
      <c r="BS416" s="65">
        <v>9977.5841020000007</v>
      </c>
      <c r="BT416" s="65">
        <v>7606.3859499999999</v>
      </c>
      <c r="BU416" s="65">
        <v>8643.6203979999991</v>
      </c>
      <c r="BV416" s="65">
        <v>10888.94025</v>
      </c>
      <c r="BW416" s="65">
        <v>9835.8480749999999</v>
      </c>
      <c r="BX416" s="65">
        <v>7606.3859499999999</v>
      </c>
      <c r="BY416" s="65">
        <v>8643.6203979999991</v>
      </c>
      <c r="BZ416" s="65">
        <v>12101.06856</v>
      </c>
      <c r="CA416" s="65">
        <v>10177.752710000001</v>
      </c>
      <c r="CB416" s="65">
        <v>7606.3859499999999</v>
      </c>
      <c r="CC416" s="65">
        <v>8643.6203979999991</v>
      </c>
      <c r="CD416" s="65">
        <v>12101.06856</v>
      </c>
      <c r="CE416" s="65">
        <v>10372.34448</v>
      </c>
      <c r="CF416" s="65">
        <v>7606.3859499999999</v>
      </c>
      <c r="CG416" s="65">
        <v>8643.6203979999991</v>
      </c>
      <c r="CH416" s="65">
        <v>12101.06856</v>
      </c>
      <c r="CI416" s="65">
        <v>10372.34448</v>
      </c>
      <c r="CJ416" s="65">
        <v>7606.3859499999999</v>
      </c>
      <c r="CK416" s="65">
        <v>8643.6203979999991</v>
      </c>
      <c r="CL416" s="65">
        <v>12101.06856</v>
      </c>
      <c r="CM416" s="65">
        <v>9226.0447239999994</v>
      </c>
      <c r="CN416" s="65">
        <v>7606.3859499999999</v>
      </c>
      <c r="CO416" s="65">
        <v>8643.6203979999991</v>
      </c>
      <c r="CP416" s="65">
        <v>12101.06856</v>
      </c>
      <c r="CQ416" s="65">
        <v>10372.34448</v>
      </c>
      <c r="CR416" s="65">
        <v>7606.3859499999999</v>
      </c>
      <c r="CS416" s="65">
        <v>8643.6203979999991</v>
      </c>
      <c r="CT416" s="65">
        <v>12101.06856</v>
      </c>
      <c r="CU416" s="65">
        <v>10372.34448</v>
      </c>
      <c r="CV416" s="65">
        <v>7606.3859499999999</v>
      </c>
      <c r="CW416" s="65">
        <v>8643.6203979999991</v>
      </c>
      <c r="CX416" s="65">
        <v>11558.792530000001</v>
      </c>
      <c r="CY416" s="65">
        <v>10372.34448</v>
      </c>
      <c r="CZ416" s="65">
        <v>7606.3859499999999</v>
      </c>
      <c r="DA416" s="65">
        <v>8643.6203979999991</v>
      </c>
      <c r="DB416" s="65">
        <v>12101.06856</v>
      </c>
      <c r="DC416" s="65">
        <v>10372.34448</v>
      </c>
      <c r="DD416" s="65">
        <v>7606.3859499999999</v>
      </c>
      <c r="DE416" s="65">
        <v>8643.6203979999991</v>
      </c>
      <c r="DF416" s="65">
        <v>12101.06856</v>
      </c>
      <c r="DG416" s="65">
        <v>10372.34448</v>
      </c>
      <c r="DH416" s="65">
        <v>7606.3859499999999</v>
      </c>
      <c r="DI416" s="65">
        <v>8643.6203979999991</v>
      </c>
      <c r="DJ416" s="65">
        <v>12101.06856</v>
      </c>
      <c r="DK416" s="65">
        <v>9366.4151989999991</v>
      </c>
      <c r="DL416" s="65">
        <v>7606.3859499999999</v>
      </c>
      <c r="DM416" s="65">
        <v>8643.6203979999991</v>
      </c>
      <c r="DN416" s="65">
        <v>12101.06856</v>
      </c>
      <c r="DO416" s="65">
        <v>10372.34448</v>
      </c>
      <c r="DP416" s="65">
        <v>7606.3859499999999</v>
      </c>
      <c r="DQ416" s="65">
        <v>8643.6203979999991</v>
      </c>
      <c r="DR416" s="65">
        <v>12101.06856</v>
      </c>
      <c r="DS416" s="65">
        <v>10372.34448</v>
      </c>
      <c r="DT416" s="65">
        <v>7606.3859499999999</v>
      </c>
      <c r="DU416" s="65">
        <v>8643.6203979999991</v>
      </c>
      <c r="DV416" s="65">
        <v>12101.06856</v>
      </c>
      <c r="DW416" s="65">
        <v>10372.34448</v>
      </c>
      <c r="DX416" s="65">
        <v>7606.3859499999999</v>
      </c>
      <c r="DY416" s="65">
        <v>8643.6203979999991</v>
      </c>
      <c r="DZ416" s="65">
        <v>12101.06856</v>
      </c>
      <c r="EA416" s="65">
        <v>10372.34448</v>
      </c>
      <c r="EB416" s="65">
        <v>7606.3859499999999</v>
      </c>
      <c r="EC416" s="65">
        <v>8643.6203979999991</v>
      </c>
      <c r="ED416" s="65">
        <v>12101.06856</v>
      </c>
      <c r="EE416" s="65">
        <v>10372.34448</v>
      </c>
      <c r="EF416" s="65">
        <v>7606.3859499999999</v>
      </c>
      <c r="EG416" s="65">
        <v>8643.6203979999991</v>
      </c>
      <c r="EH416" s="65">
        <v>3458.3099010000001</v>
      </c>
      <c r="EI416" s="65">
        <v>10372.34448</v>
      </c>
      <c r="EJ416" s="65">
        <v>7606.3859499999999</v>
      </c>
      <c r="EK416" s="65">
        <v>8643.6203979999991</v>
      </c>
      <c r="EL416" s="65">
        <v>12101.06856</v>
      </c>
      <c r="EM416" s="65">
        <v>10372.34448</v>
      </c>
      <c r="EN416" s="65">
        <v>7606.3859499999999</v>
      </c>
      <c r="EO416" s="65">
        <v>8643.6203979999991</v>
      </c>
      <c r="EP416" s="65">
        <v>12101.06856</v>
      </c>
      <c r="EQ416" s="65">
        <v>10372.34448</v>
      </c>
      <c r="ER416" s="65">
        <v>7606.3859499999999</v>
      </c>
      <c r="ES416" s="65">
        <v>8643.6203979999991</v>
      </c>
      <c r="ET416" s="65">
        <v>12101.06856</v>
      </c>
      <c r="EU416" s="65">
        <v>10372.34448</v>
      </c>
      <c r="EV416" s="65">
        <v>7606.3859499999999</v>
      </c>
      <c r="EW416" s="65">
        <v>8643.6203979999991</v>
      </c>
      <c r="EX416" s="65">
        <v>12101.06856</v>
      </c>
      <c r="EY416" s="65">
        <v>10372.34448</v>
      </c>
      <c r="EZ416" s="65">
        <v>7606.3859499999999</v>
      </c>
      <c r="FA416" s="65">
        <v>8643.6203979999991</v>
      </c>
      <c r="FB416" s="65">
        <v>12101.06856</v>
      </c>
      <c r="FC416" s="65">
        <v>10372.34448</v>
      </c>
    </row>
    <row r="417" spans="2:159" x14ac:dyDescent="0.2">
      <c r="B417" s="65" t="s">
        <v>31</v>
      </c>
      <c r="C417" s="65" t="s">
        <v>39</v>
      </c>
    </row>
    <row r="418" spans="2:159" x14ac:dyDescent="0.2">
      <c r="B418" s="65" t="s">
        <v>31</v>
      </c>
      <c r="C418" s="65" t="s">
        <v>40</v>
      </c>
    </row>
    <row r="419" spans="2:159" x14ac:dyDescent="0.2">
      <c r="B419" s="65" t="s">
        <v>31</v>
      </c>
      <c r="C419" s="65" t="s">
        <v>41</v>
      </c>
    </row>
    <row r="420" spans="2:159" x14ac:dyDescent="0.2">
      <c r="B420" s="65" t="s">
        <v>31</v>
      </c>
      <c r="C420" s="65" t="s">
        <v>42</v>
      </c>
    </row>
    <row r="421" spans="2:159" x14ac:dyDescent="0.2">
      <c r="B421" s="65" t="s">
        <v>31</v>
      </c>
      <c r="C421" s="65" t="s">
        <v>43</v>
      </c>
    </row>
    <row r="422" spans="2:159" x14ac:dyDescent="0.2">
      <c r="B422" s="65" t="s">
        <v>31</v>
      </c>
      <c r="C422" s="65" t="s">
        <v>44</v>
      </c>
    </row>
    <row r="423" spans="2:159" x14ac:dyDescent="0.2">
      <c r="B423" s="65" t="s">
        <v>31</v>
      </c>
      <c r="C423" s="65" t="s">
        <v>45</v>
      </c>
    </row>
    <row r="424" spans="2:159" x14ac:dyDescent="0.2">
      <c r="B424" s="65" t="s">
        <v>31</v>
      </c>
      <c r="C424" s="65" t="s">
        <v>46</v>
      </c>
    </row>
    <row r="425" spans="2:159" x14ac:dyDescent="0.2">
      <c r="B425" s="65" t="s">
        <v>31</v>
      </c>
      <c r="C425" s="65" t="s">
        <v>15</v>
      </c>
      <c r="D425" s="65">
        <v>0</v>
      </c>
      <c r="E425" s="65">
        <v>0</v>
      </c>
      <c r="F425" s="65">
        <v>0</v>
      </c>
      <c r="G425" s="65">
        <v>0</v>
      </c>
      <c r="H425" s="65">
        <v>0</v>
      </c>
      <c r="I425" s="65">
        <v>0</v>
      </c>
      <c r="J425" s="65">
        <v>0</v>
      </c>
      <c r="K425" s="65">
        <v>0</v>
      </c>
      <c r="L425" s="65">
        <v>0</v>
      </c>
      <c r="M425" s="65">
        <v>0</v>
      </c>
      <c r="N425" s="65">
        <v>0</v>
      </c>
      <c r="O425" s="65">
        <v>0</v>
      </c>
      <c r="P425" s="65">
        <v>0</v>
      </c>
      <c r="Q425" s="65">
        <v>0</v>
      </c>
      <c r="R425" s="65">
        <v>0</v>
      </c>
      <c r="S425" s="65">
        <v>0</v>
      </c>
      <c r="T425" s="65">
        <v>0</v>
      </c>
      <c r="U425" s="65">
        <v>0</v>
      </c>
      <c r="V425" s="65">
        <v>0</v>
      </c>
      <c r="W425" s="65">
        <v>0</v>
      </c>
      <c r="X425" s="65">
        <v>0</v>
      </c>
      <c r="Y425" s="65">
        <v>0</v>
      </c>
      <c r="Z425" s="65">
        <v>0</v>
      </c>
      <c r="AA425" s="65">
        <v>0</v>
      </c>
      <c r="AB425" s="65">
        <v>0</v>
      </c>
      <c r="AC425" s="65">
        <v>0</v>
      </c>
      <c r="AD425" s="65">
        <v>0</v>
      </c>
      <c r="AE425" s="65">
        <v>0</v>
      </c>
      <c r="AF425" s="65">
        <v>0</v>
      </c>
      <c r="AG425" s="65">
        <v>0</v>
      </c>
      <c r="AH425" s="65">
        <v>0</v>
      </c>
      <c r="AI425" s="65">
        <v>0</v>
      </c>
      <c r="AJ425" s="65">
        <v>0</v>
      </c>
      <c r="AK425" s="65">
        <v>0</v>
      </c>
      <c r="AL425" s="65">
        <v>0</v>
      </c>
      <c r="AM425" s="65">
        <v>0</v>
      </c>
      <c r="AN425" s="65">
        <v>0</v>
      </c>
      <c r="AO425" s="65">
        <v>0</v>
      </c>
      <c r="AP425" s="65">
        <v>0</v>
      </c>
      <c r="AQ425" s="65">
        <v>0</v>
      </c>
      <c r="AR425" s="65">
        <v>0</v>
      </c>
      <c r="AS425" s="65">
        <v>893.72261349999997</v>
      </c>
      <c r="AT425" s="65">
        <v>1251.2116590000001</v>
      </c>
      <c r="AU425" s="65">
        <v>1072.467136</v>
      </c>
      <c r="AV425" s="65">
        <v>2279.0444090000001</v>
      </c>
      <c r="AW425" s="65">
        <v>2589.8231919999998</v>
      </c>
      <c r="AX425" s="65">
        <v>3625.752469</v>
      </c>
      <c r="AY425" s="65">
        <v>3107.7878300000002</v>
      </c>
      <c r="AZ425" s="65">
        <v>3062.8987419999999</v>
      </c>
      <c r="BA425" s="65">
        <v>3480.5667520000002</v>
      </c>
      <c r="BB425" s="65">
        <v>4872.7934530000002</v>
      </c>
      <c r="BC425" s="65">
        <v>4176.6801029999997</v>
      </c>
      <c r="BD425" s="65">
        <v>4691.6610010000004</v>
      </c>
      <c r="BE425" s="65">
        <v>5331.4329559999996</v>
      </c>
      <c r="BF425" s="65">
        <v>7464.0061379999997</v>
      </c>
      <c r="BG425" s="65">
        <v>6397.7195469999997</v>
      </c>
      <c r="BH425" s="65">
        <v>5205.3693050000002</v>
      </c>
      <c r="BI425" s="65">
        <v>5915.1923919999999</v>
      </c>
      <c r="BJ425" s="65">
        <v>8281.2693490000001</v>
      </c>
      <c r="BK425" s="65">
        <v>7098.2308700000003</v>
      </c>
      <c r="BL425" s="65">
        <v>6952.9437950000001</v>
      </c>
      <c r="BM425" s="65">
        <v>7901.072494</v>
      </c>
      <c r="BN425" s="65">
        <v>11061.501490000001</v>
      </c>
      <c r="BO425" s="65">
        <v>9481.2869929999997</v>
      </c>
      <c r="BP425" s="65">
        <v>7316.8950080000004</v>
      </c>
      <c r="BQ425" s="65">
        <v>7751.2193980000002</v>
      </c>
      <c r="BR425" s="65">
        <v>11640.514789999999</v>
      </c>
      <c r="BS425" s="65">
        <v>9977.5841020000007</v>
      </c>
      <c r="BT425" s="65">
        <v>7606.3859499999999</v>
      </c>
      <c r="BU425" s="65">
        <v>8643.6203979999991</v>
      </c>
      <c r="BV425" s="65">
        <v>10888.94025</v>
      </c>
      <c r="BW425" s="65">
        <v>9835.8480749999999</v>
      </c>
      <c r="BX425" s="65">
        <v>7606.3859499999999</v>
      </c>
      <c r="BY425" s="65">
        <v>8643.6203979999991</v>
      </c>
      <c r="BZ425" s="65">
        <v>12101.06856</v>
      </c>
      <c r="CA425" s="65">
        <v>10177.752710000001</v>
      </c>
      <c r="CB425" s="65">
        <v>7606.3859499999999</v>
      </c>
      <c r="CC425" s="65">
        <v>8643.6203979999991</v>
      </c>
      <c r="CD425" s="65">
        <v>12101.06856</v>
      </c>
      <c r="CE425" s="65">
        <v>10372.34448</v>
      </c>
      <c r="CF425" s="65">
        <v>7606.3859499999999</v>
      </c>
      <c r="CG425" s="65">
        <v>8643.6203979999991</v>
      </c>
      <c r="CH425" s="65">
        <v>12101.06856</v>
      </c>
      <c r="CI425" s="65">
        <v>10372.34448</v>
      </c>
      <c r="CJ425" s="65">
        <v>7606.3859499999999</v>
      </c>
      <c r="CK425" s="65">
        <v>8643.6203979999991</v>
      </c>
      <c r="CL425" s="65">
        <v>12101.06856</v>
      </c>
      <c r="CM425" s="65">
        <v>9226.0447239999994</v>
      </c>
      <c r="CN425" s="65">
        <v>7606.3859499999999</v>
      </c>
      <c r="CO425" s="65">
        <v>8643.6203979999991</v>
      </c>
      <c r="CP425" s="65">
        <v>12101.06856</v>
      </c>
      <c r="CQ425" s="65">
        <v>10372.34448</v>
      </c>
      <c r="CR425" s="65">
        <v>7606.3859499999999</v>
      </c>
      <c r="CS425" s="65">
        <v>8643.6203979999991</v>
      </c>
      <c r="CT425" s="65">
        <v>12101.06856</v>
      </c>
      <c r="CU425" s="65">
        <v>10372.34448</v>
      </c>
      <c r="CV425" s="65">
        <v>7606.3859499999999</v>
      </c>
      <c r="CW425" s="65">
        <v>8643.6203979999991</v>
      </c>
      <c r="CX425" s="65">
        <v>11558.792530000001</v>
      </c>
      <c r="CY425" s="65">
        <v>10372.34448</v>
      </c>
      <c r="CZ425" s="65">
        <v>7606.3859499999999</v>
      </c>
      <c r="DA425" s="65">
        <v>8643.6203979999991</v>
      </c>
      <c r="DB425" s="65">
        <v>12101.06856</v>
      </c>
      <c r="DC425" s="65">
        <v>10372.34448</v>
      </c>
      <c r="DD425" s="65">
        <v>7606.3859499999999</v>
      </c>
      <c r="DE425" s="65">
        <v>8643.6203979999991</v>
      </c>
      <c r="DF425" s="65">
        <v>12101.06856</v>
      </c>
      <c r="DG425" s="65">
        <v>10372.34448</v>
      </c>
      <c r="DH425" s="65">
        <v>7606.3859499999999</v>
      </c>
      <c r="DI425" s="65">
        <v>8643.6203979999991</v>
      </c>
      <c r="DJ425" s="65">
        <v>12101.06856</v>
      </c>
      <c r="DK425" s="65">
        <v>9366.4151989999991</v>
      </c>
      <c r="DL425" s="65">
        <v>7606.3859499999999</v>
      </c>
      <c r="DM425" s="65">
        <v>8643.6203979999991</v>
      </c>
      <c r="DN425" s="65">
        <v>12101.06856</v>
      </c>
      <c r="DO425" s="65">
        <v>10372.34448</v>
      </c>
      <c r="DP425" s="65">
        <v>7606.3859499999999</v>
      </c>
      <c r="DQ425" s="65">
        <v>8643.6203979999991</v>
      </c>
      <c r="DR425" s="65">
        <v>12101.06856</v>
      </c>
      <c r="DS425" s="65">
        <v>10372.34448</v>
      </c>
      <c r="DT425" s="65">
        <v>7606.3859499999999</v>
      </c>
      <c r="DU425" s="65">
        <v>8643.6203979999991</v>
      </c>
      <c r="DV425" s="65">
        <v>12101.06856</v>
      </c>
      <c r="DW425" s="65">
        <v>10372.34448</v>
      </c>
      <c r="DX425" s="65">
        <v>7606.3859499999999</v>
      </c>
      <c r="DY425" s="65">
        <v>8643.6203979999991</v>
      </c>
      <c r="DZ425" s="65">
        <v>12101.06856</v>
      </c>
      <c r="EA425" s="65">
        <v>10372.34448</v>
      </c>
      <c r="EB425" s="65">
        <v>7606.3859499999999</v>
      </c>
      <c r="EC425" s="65">
        <v>8643.6203979999991</v>
      </c>
      <c r="ED425" s="65">
        <v>12101.06856</v>
      </c>
      <c r="EE425" s="65">
        <v>10372.34448</v>
      </c>
      <c r="EF425" s="65">
        <v>7606.3859499999999</v>
      </c>
      <c r="EG425" s="65">
        <v>8643.6203979999991</v>
      </c>
      <c r="EH425" s="65">
        <v>3458.3099010000001</v>
      </c>
      <c r="EI425" s="65">
        <v>10372.34448</v>
      </c>
      <c r="EJ425" s="65">
        <v>7606.3859499999999</v>
      </c>
      <c r="EK425" s="65">
        <v>8643.6203979999991</v>
      </c>
      <c r="EL425" s="65">
        <v>12101.06856</v>
      </c>
      <c r="EM425" s="65">
        <v>10372.34448</v>
      </c>
      <c r="EN425" s="65">
        <v>7606.3859499999999</v>
      </c>
      <c r="EO425" s="65">
        <v>8643.6203979999991</v>
      </c>
      <c r="EP425" s="65">
        <v>12101.06856</v>
      </c>
      <c r="EQ425" s="65">
        <v>10372.34448</v>
      </c>
      <c r="ER425" s="65">
        <v>7606.3859499999999</v>
      </c>
      <c r="ES425" s="65">
        <v>8643.6203979999991</v>
      </c>
      <c r="ET425" s="65">
        <v>12101.06856</v>
      </c>
      <c r="EU425" s="65">
        <v>10372.34448</v>
      </c>
      <c r="EV425" s="65">
        <v>7606.3859499999999</v>
      </c>
      <c r="EW425" s="65">
        <v>8643.6203979999991</v>
      </c>
      <c r="EX425" s="65">
        <v>12101.06856</v>
      </c>
      <c r="EY425" s="65">
        <v>10372.34448</v>
      </c>
      <c r="EZ425" s="65">
        <v>7606.3859499999999</v>
      </c>
      <c r="FA425" s="65">
        <v>8643.6203979999991</v>
      </c>
      <c r="FB425" s="65">
        <v>12101.06856</v>
      </c>
      <c r="FC425" s="65">
        <v>10372.34448</v>
      </c>
    </row>
    <row r="426" spans="2:159" x14ac:dyDescent="0.2">
      <c r="B426" s="65" t="s">
        <v>32</v>
      </c>
      <c r="C426" s="65" t="s">
        <v>36</v>
      </c>
    </row>
    <row r="427" spans="2:159" x14ac:dyDescent="0.2">
      <c r="B427" s="65" t="s">
        <v>32</v>
      </c>
      <c r="C427" s="65" t="s">
        <v>37</v>
      </c>
      <c r="CR427" s="65">
        <v>65.927595170000004</v>
      </c>
      <c r="CS427" s="65">
        <v>49.445696380000001</v>
      </c>
      <c r="CT427" s="65">
        <v>65.927595170000004</v>
      </c>
      <c r="CU427" s="65">
        <v>98.891392760000002</v>
      </c>
      <c r="CV427" s="65">
        <v>157.5474471</v>
      </c>
      <c r="CW427" s="65">
        <v>118.16058529999999</v>
      </c>
      <c r="CX427" s="65">
        <v>157.5474471</v>
      </c>
      <c r="CY427" s="65">
        <v>236.32117059999999</v>
      </c>
      <c r="CZ427" s="65">
        <v>253.12884840000001</v>
      </c>
      <c r="DA427" s="65">
        <v>189.8466363</v>
      </c>
      <c r="DB427" s="65">
        <v>253.12884840000001</v>
      </c>
      <c r="DC427" s="65">
        <v>379.6932726</v>
      </c>
      <c r="DD427" s="65">
        <v>313.54113330000001</v>
      </c>
      <c r="DE427" s="65">
        <v>235.15584999999999</v>
      </c>
      <c r="DG427" s="65">
        <v>470.31169999999997</v>
      </c>
      <c r="DH427" s="65">
        <v>669.70399799999996</v>
      </c>
      <c r="DI427" s="65">
        <v>502.27799850000002</v>
      </c>
      <c r="DJ427" s="65">
        <v>669.70399799999996</v>
      </c>
      <c r="DK427" s="65">
        <v>1004.555997</v>
      </c>
      <c r="DL427" s="65">
        <v>669.70399799999996</v>
      </c>
      <c r="DM427" s="65">
        <v>502.27799850000002</v>
      </c>
      <c r="DN427" s="65">
        <v>669.70399799999996</v>
      </c>
      <c r="DO427" s="65">
        <v>1004.555997</v>
      </c>
      <c r="DP427" s="65">
        <v>669.70399799999996</v>
      </c>
      <c r="DQ427" s="65">
        <v>502.27799850000002</v>
      </c>
      <c r="DR427" s="65">
        <v>669.70399799999996</v>
      </c>
      <c r="DS427" s="65">
        <v>1004.555997</v>
      </c>
      <c r="DT427" s="65">
        <v>669.70399799999996</v>
      </c>
      <c r="DU427" s="65">
        <v>502.27799850000002</v>
      </c>
      <c r="DV427" s="65">
        <v>669.70399799999996</v>
      </c>
      <c r="DW427" s="65">
        <v>1004.555997</v>
      </c>
      <c r="DX427" s="65">
        <v>669.70399799999996</v>
      </c>
      <c r="DY427" s="65">
        <v>502.27799850000002</v>
      </c>
      <c r="DZ427" s="65">
        <v>669.70399799999996</v>
      </c>
      <c r="EA427" s="65">
        <v>1004.555997</v>
      </c>
      <c r="EB427" s="65">
        <v>669.70399799999996</v>
      </c>
      <c r="EC427" s="65">
        <v>502.27799850000002</v>
      </c>
      <c r="ED427" s="65">
        <v>669.70399799999996</v>
      </c>
      <c r="EE427" s="65">
        <v>1004.555997</v>
      </c>
      <c r="EF427" s="65">
        <v>669.70399799999996</v>
      </c>
      <c r="EG427" s="65">
        <v>502.27799850000002</v>
      </c>
      <c r="EH427" s="65">
        <v>669.70399799999996</v>
      </c>
      <c r="EI427" s="65">
        <v>1004.555997</v>
      </c>
      <c r="EJ427" s="65">
        <v>669.70399799999996</v>
      </c>
      <c r="EK427" s="65">
        <v>502.27799850000002</v>
      </c>
      <c r="EL427" s="65">
        <v>669.70399799999996</v>
      </c>
      <c r="EM427" s="65">
        <v>1004.555997</v>
      </c>
      <c r="EN427" s="65">
        <v>669.70399799999996</v>
      </c>
      <c r="EO427" s="65">
        <v>502.27799850000002</v>
      </c>
      <c r="EP427" s="65">
        <v>669.70399799999996</v>
      </c>
      <c r="EQ427" s="65">
        <v>1004.555997</v>
      </c>
      <c r="ER427" s="65">
        <v>669.70399799999996</v>
      </c>
      <c r="ES427" s="65">
        <v>502.27799850000002</v>
      </c>
      <c r="ET427" s="65">
        <v>669.70399799999996</v>
      </c>
      <c r="EU427" s="65">
        <v>1004.555997</v>
      </c>
      <c r="EV427" s="65">
        <v>669.70399799999996</v>
      </c>
      <c r="EW427" s="65">
        <v>502.27799850000002</v>
      </c>
      <c r="EX427" s="65">
        <v>669.70399799999996</v>
      </c>
      <c r="EY427" s="65">
        <v>1004.555997</v>
      </c>
      <c r="EZ427" s="65">
        <v>669.70399799999996</v>
      </c>
      <c r="FA427" s="65">
        <v>502.27799850000002</v>
      </c>
      <c r="FB427" s="65">
        <v>669.70399799999996</v>
      </c>
      <c r="FC427" s="65">
        <v>1004.555997</v>
      </c>
    </row>
    <row r="428" spans="2:159" x14ac:dyDescent="0.2">
      <c r="B428" s="65" t="s">
        <v>32</v>
      </c>
      <c r="C428" s="65" t="s">
        <v>38</v>
      </c>
    </row>
    <row r="429" spans="2:159" x14ac:dyDescent="0.2">
      <c r="B429" s="65" t="s">
        <v>32</v>
      </c>
      <c r="C429" s="65" t="s">
        <v>39</v>
      </c>
    </row>
    <row r="430" spans="2:159" x14ac:dyDescent="0.2">
      <c r="B430" s="65" t="s">
        <v>32</v>
      </c>
      <c r="C430" s="65" t="s">
        <v>40</v>
      </c>
    </row>
    <row r="431" spans="2:159" x14ac:dyDescent="0.2">
      <c r="B431" s="65" t="s">
        <v>32</v>
      </c>
      <c r="C431" s="65" t="s">
        <v>41</v>
      </c>
    </row>
    <row r="432" spans="2:159" x14ac:dyDescent="0.2">
      <c r="B432" s="65" t="s">
        <v>32</v>
      </c>
      <c r="C432" s="65" t="s">
        <v>42</v>
      </c>
    </row>
    <row r="433" spans="2:159" x14ac:dyDescent="0.2">
      <c r="B433" s="65" t="s">
        <v>32</v>
      </c>
      <c r="C433" s="65" t="s">
        <v>43</v>
      </c>
    </row>
    <row r="434" spans="2:159" x14ac:dyDescent="0.2">
      <c r="B434" s="65" t="s">
        <v>32</v>
      </c>
      <c r="C434" s="65" t="s">
        <v>44</v>
      </c>
    </row>
    <row r="435" spans="2:159" x14ac:dyDescent="0.2">
      <c r="B435" s="65" t="s">
        <v>32</v>
      </c>
      <c r="C435" s="65" t="s">
        <v>45</v>
      </c>
    </row>
    <row r="436" spans="2:159" x14ac:dyDescent="0.2">
      <c r="B436" s="65" t="s">
        <v>32</v>
      </c>
      <c r="C436" s="65" t="s">
        <v>46</v>
      </c>
    </row>
    <row r="437" spans="2:159" x14ac:dyDescent="0.2">
      <c r="B437" s="65" t="s">
        <v>32</v>
      </c>
      <c r="C437" s="65" t="s">
        <v>15</v>
      </c>
      <c r="D437" s="65">
        <v>0</v>
      </c>
      <c r="E437" s="65">
        <v>0</v>
      </c>
      <c r="F437" s="65">
        <v>0</v>
      </c>
      <c r="G437" s="65">
        <v>0</v>
      </c>
      <c r="H437" s="65">
        <v>0</v>
      </c>
      <c r="I437" s="65">
        <v>0</v>
      </c>
      <c r="J437" s="65">
        <v>0</v>
      </c>
      <c r="K437" s="65">
        <v>0</v>
      </c>
      <c r="L437" s="65">
        <v>0</v>
      </c>
      <c r="M437" s="65">
        <v>0</v>
      </c>
      <c r="N437" s="65">
        <v>0</v>
      </c>
      <c r="O437" s="65">
        <v>0</v>
      </c>
      <c r="P437" s="65">
        <v>0</v>
      </c>
      <c r="Q437" s="65">
        <v>0</v>
      </c>
      <c r="R437" s="65">
        <v>0</v>
      </c>
      <c r="S437" s="65">
        <v>0</v>
      </c>
      <c r="T437" s="65">
        <v>0</v>
      </c>
      <c r="U437" s="65">
        <v>0</v>
      </c>
      <c r="V437" s="65">
        <v>0</v>
      </c>
      <c r="W437" s="65">
        <v>0</v>
      </c>
      <c r="X437" s="65">
        <v>0</v>
      </c>
      <c r="Y437" s="65">
        <v>0</v>
      </c>
      <c r="Z437" s="65">
        <v>0</v>
      </c>
      <c r="AA437" s="65">
        <v>0</v>
      </c>
      <c r="AB437" s="65">
        <v>0</v>
      </c>
      <c r="AC437" s="65">
        <v>0</v>
      </c>
      <c r="AD437" s="65">
        <v>0</v>
      </c>
      <c r="AE437" s="65">
        <v>0</v>
      </c>
      <c r="AF437" s="65">
        <v>0</v>
      </c>
      <c r="AG437" s="65">
        <v>0</v>
      </c>
      <c r="AH437" s="65">
        <v>0</v>
      </c>
      <c r="AI437" s="65">
        <v>0</v>
      </c>
      <c r="AJ437" s="65">
        <v>0</v>
      </c>
      <c r="AK437" s="65">
        <v>0</v>
      </c>
      <c r="AL437" s="65">
        <v>0</v>
      </c>
      <c r="AM437" s="65">
        <v>0</v>
      </c>
      <c r="AN437" s="65">
        <v>0</v>
      </c>
      <c r="AO437" s="65">
        <v>0</v>
      </c>
      <c r="AP437" s="65">
        <v>0</v>
      </c>
      <c r="AQ437" s="65">
        <v>0</v>
      </c>
      <c r="AR437" s="65">
        <v>0</v>
      </c>
      <c r="AS437" s="65">
        <v>0</v>
      </c>
      <c r="AT437" s="65">
        <v>0</v>
      </c>
      <c r="AU437" s="65">
        <v>0</v>
      </c>
      <c r="AV437" s="65">
        <v>0</v>
      </c>
      <c r="AW437" s="65">
        <v>0</v>
      </c>
      <c r="AX437" s="65">
        <v>0</v>
      </c>
      <c r="AY437" s="65">
        <v>0</v>
      </c>
      <c r="AZ437" s="65">
        <v>0</v>
      </c>
      <c r="BA437" s="65">
        <v>0</v>
      </c>
      <c r="BB437" s="65">
        <v>0</v>
      </c>
      <c r="BC437" s="65">
        <v>0</v>
      </c>
      <c r="BD437" s="65">
        <v>0</v>
      </c>
      <c r="BE437" s="65">
        <v>0</v>
      </c>
      <c r="BF437" s="65">
        <v>0</v>
      </c>
      <c r="BG437" s="65">
        <v>0</v>
      </c>
      <c r="BH437" s="65">
        <v>0</v>
      </c>
      <c r="BI437" s="65">
        <v>0</v>
      </c>
      <c r="BJ437" s="65">
        <v>0</v>
      </c>
      <c r="BK437" s="65">
        <v>0</v>
      </c>
      <c r="BL437" s="65">
        <v>0</v>
      </c>
      <c r="BM437" s="65">
        <v>0</v>
      </c>
      <c r="BN437" s="65">
        <v>0</v>
      </c>
      <c r="BO437" s="65">
        <v>0</v>
      </c>
      <c r="BP437" s="65">
        <v>0</v>
      </c>
      <c r="BQ437" s="65">
        <v>0</v>
      </c>
      <c r="BR437" s="65">
        <v>0</v>
      </c>
      <c r="BS437" s="65">
        <v>0</v>
      </c>
      <c r="BT437" s="65">
        <v>0</v>
      </c>
      <c r="BU437" s="65">
        <v>0</v>
      </c>
      <c r="BV437" s="65">
        <v>0</v>
      </c>
      <c r="BW437" s="65">
        <v>0</v>
      </c>
      <c r="BX437" s="65">
        <v>0</v>
      </c>
      <c r="BY437" s="65">
        <v>0</v>
      </c>
      <c r="BZ437" s="65">
        <v>0</v>
      </c>
      <c r="CA437" s="65">
        <v>0</v>
      </c>
      <c r="CB437" s="65">
        <v>0</v>
      </c>
      <c r="CC437" s="65">
        <v>0</v>
      </c>
      <c r="CD437" s="65">
        <v>0</v>
      </c>
      <c r="CE437" s="65">
        <v>0</v>
      </c>
      <c r="CF437" s="65">
        <v>0</v>
      </c>
      <c r="CG437" s="65">
        <v>0</v>
      </c>
      <c r="CH437" s="65">
        <v>0</v>
      </c>
      <c r="CI437" s="65">
        <v>0</v>
      </c>
      <c r="CJ437" s="65">
        <v>0</v>
      </c>
      <c r="CK437" s="65">
        <v>0</v>
      </c>
      <c r="CL437" s="65">
        <v>0</v>
      </c>
      <c r="CM437" s="65">
        <v>0</v>
      </c>
      <c r="CN437" s="65">
        <v>0</v>
      </c>
      <c r="CO437" s="65">
        <v>0</v>
      </c>
      <c r="CP437" s="65">
        <v>0</v>
      </c>
      <c r="CQ437" s="65">
        <v>0</v>
      </c>
      <c r="CR437" s="65">
        <v>65.927595170000004</v>
      </c>
      <c r="CS437" s="65">
        <v>49.445696380000001</v>
      </c>
      <c r="CT437" s="65">
        <v>65.927595170000004</v>
      </c>
      <c r="CU437" s="65">
        <v>98.891392760000002</v>
      </c>
      <c r="CV437" s="65">
        <v>157.5474471</v>
      </c>
      <c r="CW437" s="65">
        <v>118.16058529999999</v>
      </c>
      <c r="CX437" s="65">
        <v>157.5474471</v>
      </c>
      <c r="CY437" s="65">
        <v>236.32117059999999</v>
      </c>
      <c r="CZ437" s="65">
        <v>253.12884840000001</v>
      </c>
      <c r="DA437" s="65">
        <v>189.8466363</v>
      </c>
      <c r="DB437" s="65">
        <v>253.12884840000001</v>
      </c>
      <c r="DC437" s="65">
        <v>379.6932726</v>
      </c>
      <c r="DD437" s="65">
        <v>313.54113330000001</v>
      </c>
      <c r="DE437" s="65">
        <v>235.15584999999999</v>
      </c>
      <c r="DF437" s="65">
        <v>0</v>
      </c>
      <c r="DG437" s="65">
        <v>470.31169999999997</v>
      </c>
      <c r="DH437" s="65">
        <v>669.70399799999996</v>
      </c>
      <c r="DI437" s="65">
        <v>502.27799850000002</v>
      </c>
      <c r="DJ437" s="65">
        <v>669.70399799999996</v>
      </c>
      <c r="DK437" s="65">
        <v>1004.555997</v>
      </c>
      <c r="DL437" s="65">
        <v>669.70399799999996</v>
      </c>
      <c r="DM437" s="65">
        <v>502.27799850000002</v>
      </c>
      <c r="DN437" s="65">
        <v>669.70399799999996</v>
      </c>
      <c r="DO437" s="65">
        <v>1004.555997</v>
      </c>
      <c r="DP437" s="65">
        <v>669.70399799999996</v>
      </c>
      <c r="DQ437" s="65">
        <v>502.27799850000002</v>
      </c>
      <c r="DR437" s="65">
        <v>669.70399799999996</v>
      </c>
      <c r="DS437" s="65">
        <v>1004.555997</v>
      </c>
      <c r="DT437" s="65">
        <v>669.70399799999996</v>
      </c>
      <c r="DU437" s="65">
        <v>502.27799850000002</v>
      </c>
      <c r="DV437" s="65">
        <v>669.70399799999996</v>
      </c>
      <c r="DW437" s="65">
        <v>1004.555997</v>
      </c>
      <c r="DX437" s="65">
        <v>669.70399799999996</v>
      </c>
      <c r="DY437" s="65">
        <v>502.27799850000002</v>
      </c>
      <c r="DZ437" s="65">
        <v>669.70399799999996</v>
      </c>
      <c r="EA437" s="65">
        <v>1004.555997</v>
      </c>
      <c r="EB437" s="65">
        <v>669.70399799999996</v>
      </c>
      <c r="EC437" s="65">
        <v>502.27799850000002</v>
      </c>
      <c r="ED437" s="65">
        <v>669.70399799999996</v>
      </c>
      <c r="EE437" s="65">
        <v>1004.555997</v>
      </c>
      <c r="EF437" s="65">
        <v>669.70399799999996</v>
      </c>
      <c r="EG437" s="65">
        <v>502.27799850000002</v>
      </c>
      <c r="EH437" s="65">
        <v>669.70399799999996</v>
      </c>
      <c r="EI437" s="65">
        <v>1004.555997</v>
      </c>
      <c r="EJ437" s="65">
        <v>669.70399799999996</v>
      </c>
      <c r="EK437" s="65">
        <v>502.27799850000002</v>
      </c>
      <c r="EL437" s="65">
        <v>669.70399799999996</v>
      </c>
      <c r="EM437" s="65">
        <v>1004.555997</v>
      </c>
      <c r="EN437" s="65">
        <v>669.70399799999996</v>
      </c>
      <c r="EO437" s="65">
        <v>502.27799850000002</v>
      </c>
      <c r="EP437" s="65">
        <v>669.70399799999996</v>
      </c>
      <c r="EQ437" s="65">
        <v>1004.555997</v>
      </c>
      <c r="ER437" s="65">
        <v>669.70399799999996</v>
      </c>
      <c r="ES437" s="65">
        <v>502.27799850000002</v>
      </c>
      <c r="ET437" s="65">
        <v>669.70399799999996</v>
      </c>
      <c r="EU437" s="65">
        <v>1004.555997</v>
      </c>
      <c r="EV437" s="65">
        <v>669.70399799999996</v>
      </c>
      <c r="EW437" s="65">
        <v>502.27799850000002</v>
      </c>
      <c r="EX437" s="65">
        <v>669.70399799999996</v>
      </c>
      <c r="EY437" s="65">
        <v>1004.555997</v>
      </c>
      <c r="EZ437" s="65">
        <v>669.70399799999996</v>
      </c>
      <c r="FA437" s="65">
        <v>502.27799850000002</v>
      </c>
      <c r="FB437" s="65">
        <v>669.70399799999996</v>
      </c>
      <c r="FC437" s="65">
        <v>1004.555997</v>
      </c>
    </row>
    <row r="438" spans="2:159" x14ac:dyDescent="0.2">
      <c r="B438" s="65" t="s">
        <v>33</v>
      </c>
      <c r="C438" s="65" t="s">
        <v>36</v>
      </c>
    </row>
    <row r="439" spans="2:159" x14ac:dyDescent="0.2">
      <c r="B439" s="65" t="s">
        <v>33</v>
      </c>
      <c r="C439" s="65" t="s">
        <v>37</v>
      </c>
    </row>
    <row r="440" spans="2:159" x14ac:dyDescent="0.2">
      <c r="B440" s="65" t="s">
        <v>33</v>
      </c>
      <c r="C440" s="65" t="s">
        <v>38</v>
      </c>
      <c r="BX440" s="65">
        <v>1016.18364</v>
      </c>
      <c r="BY440" s="65">
        <v>1154.7541369999999</v>
      </c>
      <c r="CA440" s="65">
        <v>1385.704964</v>
      </c>
      <c r="CB440" s="65">
        <v>2537.1115129999998</v>
      </c>
      <c r="CC440" s="65">
        <v>2883.0812649999998</v>
      </c>
      <c r="CD440" s="65">
        <v>4036.3137710000001</v>
      </c>
      <c r="CE440" s="65">
        <v>3459.6975179999999</v>
      </c>
      <c r="CF440" s="65">
        <v>3542.306607</v>
      </c>
      <c r="CG440" s="65">
        <v>4025.3484170000002</v>
      </c>
      <c r="CH440" s="65">
        <v>5635.4877839999999</v>
      </c>
      <c r="CI440" s="65">
        <v>4830.4181010000002</v>
      </c>
      <c r="CJ440" s="65">
        <v>4775.9754009999997</v>
      </c>
      <c r="CK440" s="65">
        <v>5427.2447730000004</v>
      </c>
      <c r="CL440" s="65">
        <v>7598.142683</v>
      </c>
      <c r="CM440" s="65">
        <v>6512.6937280000002</v>
      </c>
      <c r="CN440" s="65">
        <v>5726.5452560000003</v>
      </c>
      <c r="CO440" s="65">
        <v>6507.4377899999999</v>
      </c>
      <c r="CP440" s="65">
        <v>9110.4129059999996</v>
      </c>
      <c r="CQ440" s="65">
        <v>7808.9253479999998</v>
      </c>
      <c r="CR440" s="65">
        <v>6786.316178</v>
      </c>
      <c r="CS440" s="65">
        <v>7711.7229299999999</v>
      </c>
      <c r="CT440" s="65">
        <v>10796.4121</v>
      </c>
      <c r="CU440" s="65">
        <v>9254.0675159999992</v>
      </c>
      <c r="CV440" s="65">
        <v>7856.1193560000002</v>
      </c>
      <c r="CW440" s="65">
        <v>8927.4083589999991</v>
      </c>
      <c r="CX440" s="65">
        <v>12498.3717</v>
      </c>
      <c r="CY440" s="65">
        <v>10712.89003</v>
      </c>
      <c r="CZ440" s="65">
        <v>9682.3462510000008</v>
      </c>
      <c r="DA440" s="65">
        <v>11002.66619</v>
      </c>
      <c r="DB440" s="65">
        <v>15403.732669999999</v>
      </c>
      <c r="DC440" s="65">
        <v>13203.199430000001</v>
      </c>
      <c r="DD440" s="65">
        <v>11882.26204</v>
      </c>
      <c r="DE440" s="65">
        <v>13502.5705</v>
      </c>
      <c r="DF440" s="65">
        <v>18903.598699999999</v>
      </c>
      <c r="DG440" s="65">
        <v>16203.0846</v>
      </c>
      <c r="DH440" s="65">
        <v>13200</v>
      </c>
      <c r="DI440" s="65">
        <v>15000</v>
      </c>
      <c r="DJ440" s="65">
        <v>21000</v>
      </c>
      <c r="DK440" s="65">
        <v>18000</v>
      </c>
      <c r="DL440" s="65">
        <v>13200</v>
      </c>
      <c r="DM440" s="65">
        <v>15000</v>
      </c>
      <c r="DN440" s="65">
        <v>21000</v>
      </c>
      <c r="DO440" s="65">
        <v>18000</v>
      </c>
      <c r="DP440" s="65">
        <v>13200</v>
      </c>
      <c r="DQ440" s="65">
        <v>15000</v>
      </c>
      <c r="DR440" s="65">
        <v>21000</v>
      </c>
      <c r="DS440" s="65">
        <v>18000</v>
      </c>
      <c r="DT440" s="65">
        <v>13200</v>
      </c>
      <c r="DU440" s="65">
        <v>15000</v>
      </c>
      <c r="DV440" s="65">
        <v>21000</v>
      </c>
      <c r="DW440" s="65">
        <v>18000</v>
      </c>
      <c r="DX440" s="65">
        <v>13200</v>
      </c>
      <c r="DY440" s="65">
        <v>15000</v>
      </c>
      <c r="DZ440" s="65">
        <v>21000</v>
      </c>
      <c r="EA440" s="65">
        <v>18000</v>
      </c>
      <c r="EB440" s="65">
        <v>13200</v>
      </c>
      <c r="EC440" s="65">
        <v>15000</v>
      </c>
      <c r="ED440" s="65">
        <v>21000</v>
      </c>
      <c r="EE440" s="65">
        <v>18000</v>
      </c>
      <c r="EF440" s="65">
        <v>13200</v>
      </c>
      <c r="EG440" s="65">
        <v>15000</v>
      </c>
      <c r="EH440" s="65">
        <v>21000</v>
      </c>
      <c r="EI440" s="65">
        <v>18000</v>
      </c>
      <c r="EJ440" s="65">
        <v>13200</v>
      </c>
      <c r="EK440" s="65">
        <v>15000</v>
      </c>
      <c r="EL440" s="65">
        <v>21000</v>
      </c>
      <c r="EM440" s="65">
        <v>15072.91704</v>
      </c>
      <c r="EN440" s="65">
        <v>13200</v>
      </c>
      <c r="EO440" s="65">
        <v>15000</v>
      </c>
      <c r="EP440" s="65">
        <v>21000</v>
      </c>
      <c r="EQ440" s="65">
        <v>18000</v>
      </c>
      <c r="ER440" s="65">
        <v>13200</v>
      </c>
      <c r="ES440" s="65">
        <v>15000</v>
      </c>
      <c r="ET440" s="65">
        <v>21000</v>
      </c>
      <c r="EU440" s="65">
        <v>18000</v>
      </c>
      <c r="EV440" s="65">
        <v>13200</v>
      </c>
      <c r="EW440" s="65">
        <v>15000</v>
      </c>
      <c r="EX440" s="65">
        <v>11034.72237</v>
      </c>
      <c r="EY440" s="65">
        <v>18000</v>
      </c>
      <c r="EZ440" s="65">
        <v>13200</v>
      </c>
      <c r="FA440" s="65">
        <v>15000</v>
      </c>
      <c r="FB440" s="65">
        <v>21000</v>
      </c>
      <c r="FC440" s="65">
        <v>18000</v>
      </c>
    </row>
    <row r="441" spans="2:159" x14ac:dyDescent="0.2">
      <c r="B441" s="65" t="s">
        <v>33</v>
      </c>
      <c r="C441" s="65" t="s">
        <v>39</v>
      </c>
    </row>
    <row r="442" spans="2:159" x14ac:dyDescent="0.2">
      <c r="B442" s="65" t="s">
        <v>33</v>
      </c>
      <c r="C442" s="65" t="s">
        <v>40</v>
      </c>
    </row>
    <row r="443" spans="2:159" x14ac:dyDescent="0.2">
      <c r="B443" s="65" t="s">
        <v>33</v>
      </c>
      <c r="C443" s="65" t="s">
        <v>41</v>
      </c>
    </row>
    <row r="444" spans="2:159" x14ac:dyDescent="0.2">
      <c r="B444" s="65" t="s">
        <v>33</v>
      </c>
      <c r="C444" s="65" t="s">
        <v>42</v>
      </c>
    </row>
    <row r="445" spans="2:159" x14ac:dyDescent="0.2">
      <c r="B445" s="65" t="s">
        <v>33</v>
      </c>
      <c r="C445" s="65" t="s">
        <v>43</v>
      </c>
    </row>
    <row r="446" spans="2:159" x14ac:dyDescent="0.2">
      <c r="B446" s="65" t="s">
        <v>33</v>
      </c>
      <c r="C446" s="65" t="s">
        <v>44</v>
      </c>
    </row>
    <row r="447" spans="2:159" x14ac:dyDescent="0.2">
      <c r="B447" s="65" t="s">
        <v>33</v>
      </c>
      <c r="C447" s="65" t="s">
        <v>45</v>
      </c>
    </row>
    <row r="448" spans="2:159" x14ac:dyDescent="0.2">
      <c r="B448" s="65" t="s">
        <v>33</v>
      </c>
      <c r="C448" s="65" t="s">
        <v>46</v>
      </c>
    </row>
    <row r="449" spans="2:159" x14ac:dyDescent="0.2">
      <c r="B449" s="65" t="s">
        <v>33</v>
      </c>
      <c r="C449" s="65" t="s">
        <v>15</v>
      </c>
      <c r="D449" s="65">
        <v>0</v>
      </c>
      <c r="E449" s="65">
        <v>0</v>
      </c>
      <c r="F449" s="65">
        <v>0</v>
      </c>
      <c r="G449" s="65">
        <v>0</v>
      </c>
      <c r="H449" s="65">
        <v>0</v>
      </c>
      <c r="I449" s="65">
        <v>0</v>
      </c>
      <c r="J449" s="65">
        <v>0</v>
      </c>
      <c r="K449" s="65">
        <v>0</v>
      </c>
      <c r="L449" s="65">
        <v>0</v>
      </c>
      <c r="M449" s="65">
        <v>0</v>
      </c>
      <c r="N449" s="65">
        <v>0</v>
      </c>
      <c r="O449" s="65">
        <v>0</v>
      </c>
      <c r="P449" s="65">
        <v>0</v>
      </c>
      <c r="Q449" s="65">
        <v>0</v>
      </c>
      <c r="R449" s="65">
        <v>0</v>
      </c>
      <c r="S449" s="65">
        <v>0</v>
      </c>
      <c r="T449" s="65">
        <v>0</v>
      </c>
      <c r="U449" s="65">
        <v>0</v>
      </c>
      <c r="V449" s="65">
        <v>0</v>
      </c>
      <c r="W449" s="65">
        <v>0</v>
      </c>
      <c r="X449" s="65">
        <v>0</v>
      </c>
      <c r="Y449" s="65">
        <v>0</v>
      </c>
      <c r="Z449" s="65">
        <v>0</v>
      </c>
      <c r="AA449" s="65">
        <v>0</v>
      </c>
      <c r="AB449" s="65">
        <v>0</v>
      </c>
      <c r="AC449" s="65">
        <v>0</v>
      </c>
      <c r="AD449" s="65">
        <v>0</v>
      </c>
      <c r="AE449" s="65">
        <v>0</v>
      </c>
      <c r="AF449" s="65">
        <v>0</v>
      </c>
      <c r="AG449" s="65">
        <v>0</v>
      </c>
      <c r="AH449" s="65">
        <v>0</v>
      </c>
      <c r="AI449" s="65">
        <v>0</v>
      </c>
      <c r="AJ449" s="65">
        <v>0</v>
      </c>
      <c r="AK449" s="65">
        <v>0</v>
      </c>
      <c r="AL449" s="65">
        <v>0</v>
      </c>
      <c r="AM449" s="65">
        <v>0</v>
      </c>
      <c r="AN449" s="65">
        <v>0</v>
      </c>
      <c r="AO449" s="65">
        <v>0</v>
      </c>
      <c r="AP449" s="65">
        <v>0</v>
      </c>
      <c r="AQ449" s="65">
        <v>0</v>
      </c>
      <c r="AR449" s="65">
        <v>0</v>
      </c>
      <c r="AS449" s="65">
        <v>0</v>
      </c>
      <c r="AT449" s="65">
        <v>0</v>
      </c>
      <c r="AU449" s="65">
        <v>0</v>
      </c>
      <c r="AV449" s="65">
        <v>0</v>
      </c>
      <c r="AW449" s="65">
        <v>0</v>
      </c>
      <c r="AX449" s="65">
        <v>0</v>
      </c>
      <c r="AY449" s="65">
        <v>0</v>
      </c>
      <c r="AZ449" s="65">
        <v>0</v>
      </c>
      <c r="BA449" s="65">
        <v>0</v>
      </c>
      <c r="BB449" s="65">
        <v>0</v>
      </c>
      <c r="BC449" s="65">
        <v>0</v>
      </c>
      <c r="BD449" s="65">
        <v>0</v>
      </c>
      <c r="BE449" s="65">
        <v>0</v>
      </c>
      <c r="BF449" s="65">
        <v>0</v>
      </c>
      <c r="BG449" s="65">
        <v>0</v>
      </c>
      <c r="BH449" s="65">
        <v>0</v>
      </c>
      <c r="BI449" s="65">
        <v>0</v>
      </c>
      <c r="BJ449" s="65">
        <v>0</v>
      </c>
      <c r="BK449" s="65">
        <v>0</v>
      </c>
      <c r="BL449" s="65">
        <v>0</v>
      </c>
      <c r="BM449" s="65">
        <v>0</v>
      </c>
      <c r="BN449" s="65">
        <v>0</v>
      </c>
      <c r="BO449" s="65">
        <v>0</v>
      </c>
      <c r="BP449" s="65">
        <v>0</v>
      </c>
      <c r="BQ449" s="65">
        <v>0</v>
      </c>
      <c r="BR449" s="65">
        <v>0</v>
      </c>
      <c r="BS449" s="65">
        <v>0</v>
      </c>
      <c r="BT449" s="65">
        <v>0</v>
      </c>
      <c r="BU449" s="65">
        <v>0</v>
      </c>
      <c r="BV449" s="65">
        <v>0</v>
      </c>
      <c r="BW449" s="65">
        <v>0</v>
      </c>
      <c r="BX449" s="65">
        <v>1016.18364</v>
      </c>
      <c r="BY449" s="65">
        <v>1154.7541369999999</v>
      </c>
      <c r="BZ449" s="65">
        <v>0</v>
      </c>
      <c r="CA449" s="65">
        <v>1385.704964</v>
      </c>
      <c r="CB449" s="65">
        <v>2537.1115129999998</v>
      </c>
      <c r="CC449" s="65">
        <v>2883.0812649999998</v>
      </c>
      <c r="CD449" s="65">
        <v>4036.3137710000001</v>
      </c>
      <c r="CE449" s="65">
        <v>3459.6975179999999</v>
      </c>
      <c r="CF449" s="65">
        <v>3542.306607</v>
      </c>
      <c r="CG449" s="65">
        <v>4025.3484170000002</v>
      </c>
      <c r="CH449" s="65">
        <v>5635.4877839999999</v>
      </c>
      <c r="CI449" s="65">
        <v>4830.4181010000002</v>
      </c>
      <c r="CJ449" s="65">
        <v>4775.9754009999997</v>
      </c>
      <c r="CK449" s="65">
        <v>5427.2447730000004</v>
      </c>
      <c r="CL449" s="65">
        <v>7598.142683</v>
      </c>
      <c r="CM449" s="65">
        <v>6512.6937280000002</v>
      </c>
      <c r="CN449" s="65">
        <v>5726.5452560000003</v>
      </c>
      <c r="CO449" s="65">
        <v>6507.4377899999999</v>
      </c>
      <c r="CP449" s="65">
        <v>9110.4129059999996</v>
      </c>
      <c r="CQ449" s="65">
        <v>7808.9253479999998</v>
      </c>
      <c r="CR449" s="65">
        <v>6786.316178</v>
      </c>
      <c r="CS449" s="65">
        <v>7711.7229299999999</v>
      </c>
      <c r="CT449" s="65">
        <v>10796.4121</v>
      </c>
      <c r="CU449" s="65">
        <v>9254.0675159999992</v>
      </c>
      <c r="CV449" s="65">
        <v>7856.1193560000002</v>
      </c>
      <c r="CW449" s="65">
        <v>8927.4083589999991</v>
      </c>
      <c r="CX449" s="65">
        <v>12498.3717</v>
      </c>
      <c r="CY449" s="65">
        <v>10712.89003</v>
      </c>
      <c r="CZ449" s="65">
        <v>9682.3462510000008</v>
      </c>
      <c r="DA449" s="65">
        <v>11002.66619</v>
      </c>
      <c r="DB449" s="65">
        <v>15403.732669999999</v>
      </c>
      <c r="DC449" s="65">
        <v>13203.199430000001</v>
      </c>
      <c r="DD449" s="65">
        <v>11882.26204</v>
      </c>
      <c r="DE449" s="65">
        <v>13502.5705</v>
      </c>
      <c r="DF449" s="65">
        <v>18903.598699999999</v>
      </c>
      <c r="DG449" s="65">
        <v>16203.0846</v>
      </c>
      <c r="DH449" s="65">
        <v>13200</v>
      </c>
      <c r="DI449" s="65">
        <v>15000</v>
      </c>
      <c r="DJ449" s="65">
        <v>21000</v>
      </c>
      <c r="DK449" s="65">
        <v>18000</v>
      </c>
      <c r="DL449" s="65">
        <v>13200</v>
      </c>
      <c r="DM449" s="65">
        <v>15000</v>
      </c>
      <c r="DN449" s="65">
        <v>21000</v>
      </c>
      <c r="DO449" s="65">
        <v>18000</v>
      </c>
      <c r="DP449" s="65">
        <v>13200</v>
      </c>
      <c r="DQ449" s="65">
        <v>15000</v>
      </c>
      <c r="DR449" s="65">
        <v>21000</v>
      </c>
      <c r="DS449" s="65">
        <v>18000</v>
      </c>
      <c r="DT449" s="65">
        <v>13200</v>
      </c>
      <c r="DU449" s="65">
        <v>15000</v>
      </c>
      <c r="DV449" s="65">
        <v>21000</v>
      </c>
      <c r="DW449" s="65">
        <v>18000</v>
      </c>
      <c r="DX449" s="65">
        <v>13200</v>
      </c>
      <c r="DY449" s="65">
        <v>15000</v>
      </c>
      <c r="DZ449" s="65">
        <v>21000</v>
      </c>
      <c r="EA449" s="65">
        <v>18000</v>
      </c>
      <c r="EB449" s="65">
        <v>13200</v>
      </c>
      <c r="EC449" s="65">
        <v>15000</v>
      </c>
      <c r="ED449" s="65">
        <v>21000</v>
      </c>
      <c r="EE449" s="65">
        <v>18000</v>
      </c>
      <c r="EF449" s="65">
        <v>13200</v>
      </c>
      <c r="EG449" s="65">
        <v>15000</v>
      </c>
      <c r="EH449" s="65">
        <v>21000</v>
      </c>
      <c r="EI449" s="65">
        <v>18000</v>
      </c>
      <c r="EJ449" s="65">
        <v>13200</v>
      </c>
      <c r="EK449" s="65">
        <v>15000</v>
      </c>
      <c r="EL449" s="65">
        <v>21000</v>
      </c>
      <c r="EM449" s="65">
        <v>15072.91704</v>
      </c>
      <c r="EN449" s="65">
        <v>13200</v>
      </c>
      <c r="EO449" s="65">
        <v>15000</v>
      </c>
      <c r="EP449" s="65">
        <v>21000</v>
      </c>
      <c r="EQ449" s="65">
        <v>18000</v>
      </c>
      <c r="ER449" s="65">
        <v>13200</v>
      </c>
      <c r="ES449" s="65">
        <v>15000</v>
      </c>
      <c r="ET449" s="65">
        <v>21000</v>
      </c>
      <c r="EU449" s="65">
        <v>18000</v>
      </c>
      <c r="EV449" s="65">
        <v>13200</v>
      </c>
      <c r="EW449" s="65">
        <v>15000</v>
      </c>
      <c r="EX449" s="65">
        <v>11034.72237</v>
      </c>
      <c r="EY449" s="65">
        <v>18000</v>
      </c>
      <c r="EZ449" s="65">
        <v>13200</v>
      </c>
      <c r="FA449" s="65">
        <v>15000</v>
      </c>
      <c r="FB449" s="65">
        <v>21000</v>
      </c>
      <c r="FC449" s="65">
        <v>18000</v>
      </c>
    </row>
    <row r="450" spans="2:159" x14ac:dyDescent="0.2">
      <c r="B450" s="65" t="s">
        <v>34</v>
      </c>
      <c r="C450" s="65" t="s">
        <v>36</v>
      </c>
    </row>
    <row r="451" spans="2:159" x14ac:dyDescent="0.2">
      <c r="B451" s="65" t="s">
        <v>34</v>
      </c>
      <c r="C451" s="65" t="s">
        <v>37</v>
      </c>
      <c r="EB451" s="65">
        <v>73.497744949999998</v>
      </c>
      <c r="EC451" s="65">
        <v>55.123308710000003</v>
      </c>
      <c r="ED451" s="65">
        <v>73.497744949999998</v>
      </c>
      <c r="EE451" s="65">
        <v>110.24661740000001</v>
      </c>
      <c r="EF451" s="65">
        <v>184.73153429999999</v>
      </c>
      <c r="EG451" s="65">
        <v>138.5486507</v>
      </c>
      <c r="EH451" s="65">
        <v>184.73153429999999</v>
      </c>
      <c r="EI451" s="65">
        <v>277.09730150000001</v>
      </c>
      <c r="EJ451" s="65">
        <v>261.4788944</v>
      </c>
      <c r="EK451" s="65">
        <v>196.10917079999999</v>
      </c>
      <c r="EL451" s="65">
        <v>261.4788944</v>
      </c>
      <c r="EM451" s="65">
        <v>392.21834150000001</v>
      </c>
      <c r="EN451" s="65">
        <v>337.4833347</v>
      </c>
      <c r="EO451" s="65">
        <v>253.11250100000001</v>
      </c>
      <c r="EP451" s="65">
        <v>337.4833347</v>
      </c>
      <c r="EQ451" s="65">
        <v>506.22500200000002</v>
      </c>
      <c r="ER451" s="65">
        <v>426.82899359999999</v>
      </c>
      <c r="ES451" s="65">
        <v>320.12174520000002</v>
      </c>
      <c r="ET451" s="65">
        <v>426.82899359999999</v>
      </c>
      <c r="EU451" s="65">
        <v>640.24349040000004</v>
      </c>
      <c r="EV451" s="65">
        <v>506.7605964</v>
      </c>
      <c r="EW451" s="65">
        <v>380.07044730000001</v>
      </c>
      <c r="EX451" s="65">
        <v>506.7605964</v>
      </c>
      <c r="EY451" s="65">
        <v>760.14089460000002</v>
      </c>
      <c r="EZ451" s="65">
        <v>586.99970580000002</v>
      </c>
      <c r="FA451" s="65">
        <v>440.24977940000002</v>
      </c>
      <c r="FB451" s="65">
        <v>586.99970580000002</v>
      </c>
      <c r="FC451" s="65">
        <v>880.49955880000005</v>
      </c>
    </row>
    <row r="452" spans="2:159" x14ac:dyDescent="0.2">
      <c r="B452" s="65" t="s">
        <v>34</v>
      </c>
      <c r="C452" s="65" t="s">
        <v>38</v>
      </c>
    </row>
    <row r="453" spans="2:159" x14ac:dyDescent="0.2">
      <c r="B453" s="65" t="s">
        <v>34</v>
      </c>
      <c r="C453" s="65" t="s">
        <v>39</v>
      </c>
    </row>
    <row r="454" spans="2:159" x14ac:dyDescent="0.2">
      <c r="B454" s="65" t="s">
        <v>34</v>
      </c>
      <c r="C454" s="65" t="s">
        <v>40</v>
      </c>
    </row>
    <row r="455" spans="2:159" x14ac:dyDescent="0.2">
      <c r="B455" s="65" t="s">
        <v>34</v>
      </c>
      <c r="C455" s="65" t="s">
        <v>41</v>
      </c>
    </row>
    <row r="456" spans="2:159" x14ac:dyDescent="0.2">
      <c r="B456" s="65" t="s">
        <v>34</v>
      </c>
      <c r="C456" s="65" t="s">
        <v>42</v>
      </c>
    </row>
    <row r="457" spans="2:159" x14ac:dyDescent="0.2">
      <c r="B457" s="65" t="s">
        <v>34</v>
      </c>
      <c r="C457" s="65" t="s">
        <v>43</v>
      </c>
    </row>
    <row r="458" spans="2:159" x14ac:dyDescent="0.2">
      <c r="B458" s="65" t="s">
        <v>34</v>
      </c>
      <c r="C458" s="65" t="s">
        <v>44</v>
      </c>
    </row>
    <row r="459" spans="2:159" x14ac:dyDescent="0.2">
      <c r="B459" s="65" t="s">
        <v>34</v>
      </c>
      <c r="C459" s="65" t="s">
        <v>45</v>
      </c>
    </row>
    <row r="460" spans="2:159" x14ac:dyDescent="0.2">
      <c r="B460" s="65" t="s">
        <v>34</v>
      </c>
      <c r="C460" s="65" t="s">
        <v>46</v>
      </c>
    </row>
    <row r="461" spans="2:159" x14ac:dyDescent="0.2">
      <c r="B461" s="65" t="s">
        <v>34</v>
      </c>
      <c r="C461" s="65" t="s">
        <v>15</v>
      </c>
      <c r="D461" s="65">
        <v>0</v>
      </c>
      <c r="E461" s="65">
        <v>0</v>
      </c>
      <c r="F461" s="65">
        <v>0</v>
      </c>
      <c r="G461" s="65">
        <v>0</v>
      </c>
      <c r="H461" s="65">
        <v>0</v>
      </c>
      <c r="I461" s="65">
        <v>0</v>
      </c>
      <c r="J461" s="65">
        <v>0</v>
      </c>
      <c r="K461" s="65">
        <v>0</v>
      </c>
      <c r="L461" s="65">
        <v>0</v>
      </c>
      <c r="M461" s="65">
        <v>0</v>
      </c>
      <c r="N461" s="65">
        <v>0</v>
      </c>
      <c r="O461" s="65">
        <v>0</v>
      </c>
      <c r="P461" s="65">
        <v>0</v>
      </c>
      <c r="Q461" s="65">
        <v>0</v>
      </c>
      <c r="R461" s="65">
        <v>0</v>
      </c>
      <c r="S461" s="65">
        <v>0</v>
      </c>
      <c r="T461" s="65">
        <v>0</v>
      </c>
      <c r="U461" s="65">
        <v>0</v>
      </c>
      <c r="V461" s="65">
        <v>0</v>
      </c>
      <c r="W461" s="65">
        <v>0</v>
      </c>
      <c r="X461" s="65">
        <v>0</v>
      </c>
      <c r="Y461" s="65">
        <v>0</v>
      </c>
      <c r="Z461" s="65">
        <v>0</v>
      </c>
      <c r="AA461" s="65">
        <v>0</v>
      </c>
      <c r="AB461" s="65">
        <v>0</v>
      </c>
      <c r="AC461" s="65">
        <v>0</v>
      </c>
      <c r="AD461" s="65">
        <v>0</v>
      </c>
      <c r="AE461" s="65">
        <v>0</v>
      </c>
      <c r="AF461" s="65">
        <v>0</v>
      </c>
      <c r="AG461" s="65">
        <v>0</v>
      </c>
      <c r="AH461" s="65">
        <v>0</v>
      </c>
      <c r="AI461" s="65">
        <v>0</v>
      </c>
      <c r="AJ461" s="65">
        <v>0</v>
      </c>
      <c r="AK461" s="65">
        <v>0</v>
      </c>
      <c r="AL461" s="65">
        <v>0</v>
      </c>
      <c r="AM461" s="65">
        <v>0</v>
      </c>
      <c r="AN461" s="65">
        <v>0</v>
      </c>
      <c r="AO461" s="65">
        <v>0</v>
      </c>
      <c r="AP461" s="65">
        <v>0</v>
      </c>
      <c r="AQ461" s="65">
        <v>0</v>
      </c>
      <c r="AR461" s="65">
        <v>0</v>
      </c>
      <c r="AS461" s="65">
        <v>0</v>
      </c>
      <c r="AT461" s="65">
        <v>0</v>
      </c>
      <c r="AU461" s="65">
        <v>0</v>
      </c>
      <c r="AV461" s="65">
        <v>0</v>
      </c>
      <c r="AW461" s="65">
        <v>0</v>
      </c>
      <c r="AX461" s="65">
        <v>0</v>
      </c>
      <c r="AY461" s="65">
        <v>0</v>
      </c>
      <c r="AZ461" s="65">
        <v>0</v>
      </c>
      <c r="BA461" s="65">
        <v>0</v>
      </c>
      <c r="BB461" s="65">
        <v>0</v>
      </c>
      <c r="BC461" s="65">
        <v>0</v>
      </c>
      <c r="BD461" s="65">
        <v>0</v>
      </c>
      <c r="BE461" s="65">
        <v>0</v>
      </c>
      <c r="BF461" s="65">
        <v>0</v>
      </c>
      <c r="BG461" s="65">
        <v>0</v>
      </c>
      <c r="BH461" s="65">
        <v>0</v>
      </c>
      <c r="BI461" s="65">
        <v>0</v>
      </c>
      <c r="BJ461" s="65">
        <v>0</v>
      </c>
      <c r="BK461" s="65">
        <v>0</v>
      </c>
      <c r="BL461" s="65">
        <v>0</v>
      </c>
      <c r="BM461" s="65">
        <v>0</v>
      </c>
      <c r="BN461" s="65">
        <v>0</v>
      </c>
      <c r="BO461" s="65">
        <v>0</v>
      </c>
      <c r="BP461" s="65">
        <v>0</v>
      </c>
      <c r="BQ461" s="65">
        <v>0</v>
      </c>
      <c r="BR461" s="65">
        <v>0</v>
      </c>
      <c r="BS461" s="65">
        <v>0</v>
      </c>
      <c r="BT461" s="65">
        <v>0</v>
      </c>
      <c r="BU461" s="65">
        <v>0</v>
      </c>
      <c r="BV461" s="65">
        <v>0</v>
      </c>
      <c r="BW461" s="65">
        <v>0</v>
      </c>
      <c r="BX461" s="65">
        <v>0</v>
      </c>
      <c r="BY461" s="65">
        <v>0</v>
      </c>
      <c r="BZ461" s="65">
        <v>0</v>
      </c>
      <c r="CA461" s="65">
        <v>0</v>
      </c>
      <c r="CB461" s="65">
        <v>0</v>
      </c>
      <c r="CC461" s="65">
        <v>0</v>
      </c>
      <c r="CD461" s="65">
        <v>0</v>
      </c>
      <c r="CE461" s="65">
        <v>0</v>
      </c>
      <c r="CF461" s="65">
        <v>0</v>
      </c>
      <c r="CG461" s="65">
        <v>0</v>
      </c>
      <c r="CH461" s="65">
        <v>0</v>
      </c>
      <c r="CI461" s="65">
        <v>0</v>
      </c>
      <c r="CJ461" s="65">
        <v>0</v>
      </c>
      <c r="CK461" s="65">
        <v>0</v>
      </c>
      <c r="CL461" s="65">
        <v>0</v>
      </c>
      <c r="CM461" s="65">
        <v>0</v>
      </c>
      <c r="CN461" s="65">
        <v>0</v>
      </c>
      <c r="CO461" s="65">
        <v>0</v>
      </c>
      <c r="CP461" s="65">
        <v>0</v>
      </c>
      <c r="CQ461" s="65">
        <v>0</v>
      </c>
      <c r="CR461" s="65">
        <v>0</v>
      </c>
      <c r="CS461" s="65">
        <v>0</v>
      </c>
      <c r="CT461" s="65">
        <v>0</v>
      </c>
      <c r="CU461" s="65">
        <v>0</v>
      </c>
      <c r="CV461" s="65">
        <v>0</v>
      </c>
      <c r="CW461" s="65">
        <v>0</v>
      </c>
      <c r="CX461" s="65">
        <v>0</v>
      </c>
      <c r="CY461" s="65">
        <v>0</v>
      </c>
      <c r="CZ461" s="65">
        <v>0</v>
      </c>
      <c r="DA461" s="65">
        <v>0</v>
      </c>
      <c r="DB461" s="65">
        <v>0</v>
      </c>
      <c r="DC461" s="65">
        <v>0</v>
      </c>
      <c r="DD461" s="65">
        <v>0</v>
      </c>
      <c r="DE461" s="65">
        <v>0</v>
      </c>
      <c r="DF461" s="65">
        <v>0</v>
      </c>
      <c r="DG461" s="65">
        <v>0</v>
      </c>
      <c r="DH461" s="65">
        <v>0</v>
      </c>
      <c r="DI461" s="65">
        <v>0</v>
      </c>
      <c r="DJ461" s="65">
        <v>0</v>
      </c>
      <c r="DK461" s="65">
        <v>0</v>
      </c>
      <c r="DL461" s="65">
        <v>0</v>
      </c>
      <c r="DM461" s="65">
        <v>0</v>
      </c>
      <c r="DN461" s="65">
        <v>0</v>
      </c>
      <c r="DO461" s="65">
        <v>0</v>
      </c>
      <c r="DP461" s="65">
        <v>0</v>
      </c>
      <c r="DQ461" s="65">
        <v>0</v>
      </c>
      <c r="DR461" s="65">
        <v>0</v>
      </c>
      <c r="DS461" s="65">
        <v>0</v>
      </c>
      <c r="DT461" s="65">
        <v>0</v>
      </c>
      <c r="DU461" s="65">
        <v>0</v>
      </c>
      <c r="DV461" s="65">
        <v>0</v>
      </c>
      <c r="DW461" s="65">
        <v>0</v>
      </c>
      <c r="DX461" s="65">
        <v>0</v>
      </c>
      <c r="DY461" s="65">
        <v>0</v>
      </c>
      <c r="DZ461" s="65">
        <v>0</v>
      </c>
      <c r="EA461" s="65">
        <v>0</v>
      </c>
      <c r="EB461" s="65">
        <v>73.497744949999998</v>
      </c>
      <c r="EC461" s="65">
        <v>55.123308710000003</v>
      </c>
      <c r="ED461" s="65">
        <v>73.497744949999998</v>
      </c>
      <c r="EE461" s="65">
        <v>110.24661740000001</v>
      </c>
      <c r="EF461" s="65">
        <v>184.73153429999999</v>
      </c>
      <c r="EG461" s="65">
        <v>138.5486507</v>
      </c>
      <c r="EH461" s="65">
        <v>184.73153429999999</v>
      </c>
      <c r="EI461" s="65">
        <v>277.09730150000001</v>
      </c>
      <c r="EJ461" s="65">
        <v>261.4788944</v>
      </c>
      <c r="EK461" s="65">
        <v>196.10917079999999</v>
      </c>
      <c r="EL461" s="65">
        <v>261.4788944</v>
      </c>
      <c r="EM461" s="65">
        <v>392.21834150000001</v>
      </c>
      <c r="EN461" s="65">
        <v>337.4833347</v>
      </c>
      <c r="EO461" s="65">
        <v>253.11250100000001</v>
      </c>
      <c r="EP461" s="65">
        <v>337.4833347</v>
      </c>
      <c r="EQ461" s="65">
        <v>506.22500200000002</v>
      </c>
      <c r="ER461" s="65">
        <v>426.82899359999999</v>
      </c>
      <c r="ES461" s="65">
        <v>320.12174520000002</v>
      </c>
      <c r="ET461" s="65">
        <v>426.82899359999999</v>
      </c>
      <c r="EU461" s="65">
        <v>640.24349040000004</v>
      </c>
      <c r="EV461" s="65">
        <v>506.7605964</v>
      </c>
      <c r="EW461" s="65">
        <v>380.07044730000001</v>
      </c>
      <c r="EX461" s="65">
        <v>506.7605964</v>
      </c>
      <c r="EY461" s="65">
        <v>760.14089460000002</v>
      </c>
      <c r="EZ461" s="65">
        <v>586.99970580000002</v>
      </c>
      <c r="FA461" s="65">
        <v>440.24977940000002</v>
      </c>
      <c r="FB461" s="65">
        <v>586.99970580000002</v>
      </c>
      <c r="FC461" s="65">
        <v>880.49955880000005</v>
      </c>
    </row>
    <row r="462" spans="2:159" x14ac:dyDescent="0.2">
      <c r="B462" s="65" t="s">
        <v>35</v>
      </c>
      <c r="C462" s="65" t="s">
        <v>36</v>
      </c>
    </row>
    <row r="463" spans="2:159" x14ac:dyDescent="0.2">
      <c r="B463" s="65" t="s">
        <v>35</v>
      </c>
      <c r="C463" s="65" t="s">
        <v>37</v>
      </c>
    </row>
    <row r="464" spans="2:159" x14ac:dyDescent="0.2">
      <c r="B464" s="65" t="s">
        <v>35</v>
      </c>
      <c r="C464" s="65" t="s">
        <v>38</v>
      </c>
      <c r="DL464" s="65">
        <v>1786.320457</v>
      </c>
      <c r="DM464" s="65">
        <v>2029.909611</v>
      </c>
      <c r="DN464" s="65">
        <v>2841.8734549999999</v>
      </c>
      <c r="DO464" s="65">
        <v>2435.891533</v>
      </c>
      <c r="DP464" s="65">
        <v>3192.6834239999998</v>
      </c>
      <c r="DQ464" s="65">
        <v>3628.0493459999998</v>
      </c>
      <c r="DR464" s="65">
        <v>5079.2690839999996</v>
      </c>
      <c r="DS464" s="65">
        <v>4353.6592149999997</v>
      </c>
      <c r="DT464" s="65">
        <v>4558.1915909999998</v>
      </c>
      <c r="DU464" s="65">
        <v>5179.7631719999999</v>
      </c>
      <c r="DV464" s="65">
        <v>7251.6684409999998</v>
      </c>
      <c r="DW464" s="65">
        <v>6215.7158060000002</v>
      </c>
      <c r="DX464" s="65">
        <v>5934.2558650000001</v>
      </c>
      <c r="DY464" s="65">
        <v>6743.4725740000003</v>
      </c>
      <c r="DZ464" s="65">
        <v>9440.8616039999997</v>
      </c>
      <c r="EA464" s="65">
        <v>8092.1670889999996</v>
      </c>
      <c r="EB464" s="65">
        <v>6919.7120519999999</v>
      </c>
      <c r="EC464" s="65">
        <v>7863.30915</v>
      </c>
      <c r="ED464" s="65">
        <v>11008.632809999999</v>
      </c>
      <c r="EE464" s="65">
        <v>9435.9709800000001</v>
      </c>
      <c r="EF464" s="65">
        <v>8099.4507210000002</v>
      </c>
      <c r="EG464" s="65">
        <v>9203.9212729999999</v>
      </c>
      <c r="EH464" s="65">
        <v>12885.48978</v>
      </c>
      <c r="EI464" s="65">
        <v>11044.705529999999</v>
      </c>
      <c r="EJ464" s="65">
        <v>9318.3352709999999</v>
      </c>
      <c r="EK464" s="65">
        <v>10589.01735</v>
      </c>
      <c r="EL464" s="65">
        <v>14824.62429</v>
      </c>
      <c r="EM464" s="65">
        <v>12706.820820000001</v>
      </c>
      <c r="EN464" s="65">
        <v>10324.29968</v>
      </c>
      <c r="EO464" s="65">
        <v>11732.158719999999</v>
      </c>
      <c r="EP464" s="65">
        <v>16425.022209999999</v>
      </c>
      <c r="EQ464" s="65">
        <v>14078.590469999999</v>
      </c>
      <c r="ER464" s="65">
        <v>11387.685030000001</v>
      </c>
      <c r="ES464" s="65">
        <v>12940.551170000001</v>
      </c>
      <c r="ET464" s="65">
        <v>18116.771639999999</v>
      </c>
      <c r="EU464" s="65">
        <v>15528.661410000001</v>
      </c>
      <c r="EV464" s="65">
        <v>12449.40386</v>
      </c>
      <c r="EW464" s="65">
        <v>14147.04984</v>
      </c>
      <c r="EX464" s="65">
        <v>19805.869770000001</v>
      </c>
      <c r="EY464" s="65">
        <v>16976.459800000001</v>
      </c>
      <c r="EZ464" s="65">
        <v>13501.462159999999</v>
      </c>
      <c r="FA464" s="65">
        <v>15342.57064</v>
      </c>
      <c r="FB464" s="65">
        <v>21479.598890000001</v>
      </c>
      <c r="FC464" s="65">
        <v>18411.084770000001</v>
      </c>
    </row>
    <row r="465" spans="2:159" x14ac:dyDescent="0.2">
      <c r="B465" s="65" t="s">
        <v>35</v>
      </c>
      <c r="C465" s="65" t="s">
        <v>39</v>
      </c>
    </row>
    <row r="466" spans="2:159" x14ac:dyDescent="0.2">
      <c r="B466" s="65" t="s">
        <v>35</v>
      </c>
      <c r="C466" s="65" t="s">
        <v>40</v>
      </c>
    </row>
    <row r="467" spans="2:159" x14ac:dyDescent="0.2">
      <c r="B467" s="65" t="s">
        <v>35</v>
      </c>
      <c r="C467" s="65" t="s">
        <v>41</v>
      </c>
    </row>
    <row r="468" spans="2:159" x14ac:dyDescent="0.2">
      <c r="B468" s="65" t="s">
        <v>35</v>
      </c>
      <c r="C468" s="65" t="s">
        <v>42</v>
      </c>
    </row>
    <row r="469" spans="2:159" x14ac:dyDescent="0.2">
      <c r="B469" s="65" t="s">
        <v>35</v>
      </c>
      <c r="C469" s="65" t="s">
        <v>43</v>
      </c>
    </row>
    <row r="470" spans="2:159" x14ac:dyDescent="0.2">
      <c r="B470" s="65" t="s">
        <v>35</v>
      </c>
      <c r="C470" s="65" t="s">
        <v>44</v>
      </c>
    </row>
    <row r="471" spans="2:159" x14ac:dyDescent="0.2">
      <c r="B471" s="65" t="s">
        <v>35</v>
      </c>
      <c r="C471" s="65" t="s">
        <v>45</v>
      </c>
    </row>
    <row r="472" spans="2:159" x14ac:dyDescent="0.2">
      <c r="B472" s="65" t="s">
        <v>35</v>
      </c>
      <c r="C472" s="65" t="s">
        <v>46</v>
      </c>
    </row>
    <row r="473" spans="2:159" x14ac:dyDescent="0.2">
      <c r="B473" s="65" t="s">
        <v>35</v>
      </c>
      <c r="C473" s="65" t="s">
        <v>15</v>
      </c>
      <c r="D473" s="65">
        <v>0</v>
      </c>
      <c r="E473" s="65">
        <v>0</v>
      </c>
      <c r="F473" s="65">
        <v>0</v>
      </c>
      <c r="G473" s="65">
        <v>0</v>
      </c>
      <c r="H473" s="65">
        <v>0</v>
      </c>
      <c r="I473" s="65">
        <v>0</v>
      </c>
      <c r="J473" s="65">
        <v>0</v>
      </c>
      <c r="K473" s="65">
        <v>0</v>
      </c>
      <c r="L473" s="65">
        <v>0</v>
      </c>
      <c r="M473" s="65">
        <v>0</v>
      </c>
      <c r="N473" s="65">
        <v>0</v>
      </c>
      <c r="O473" s="65">
        <v>0</v>
      </c>
      <c r="P473" s="65">
        <v>0</v>
      </c>
      <c r="Q473" s="65">
        <v>0</v>
      </c>
      <c r="R473" s="65">
        <v>0</v>
      </c>
      <c r="S473" s="65">
        <v>0</v>
      </c>
      <c r="T473" s="65">
        <v>0</v>
      </c>
      <c r="U473" s="65">
        <v>0</v>
      </c>
      <c r="V473" s="65">
        <v>0</v>
      </c>
      <c r="W473" s="65">
        <v>0</v>
      </c>
      <c r="X473" s="65">
        <v>0</v>
      </c>
      <c r="Y473" s="65">
        <v>0</v>
      </c>
      <c r="Z473" s="65">
        <v>0</v>
      </c>
      <c r="AA473" s="65">
        <v>0</v>
      </c>
      <c r="AB473" s="65">
        <v>0</v>
      </c>
      <c r="AC473" s="65">
        <v>0</v>
      </c>
      <c r="AD473" s="65">
        <v>0</v>
      </c>
      <c r="AE473" s="65">
        <v>0</v>
      </c>
      <c r="AF473" s="65">
        <v>0</v>
      </c>
      <c r="AG473" s="65">
        <v>0</v>
      </c>
      <c r="AH473" s="65">
        <v>0</v>
      </c>
      <c r="AI473" s="65">
        <v>0</v>
      </c>
      <c r="AJ473" s="65">
        <v>0</v>
      </c>
      <c r="AK473" s="65">
        <v>0</v>
      </c>
      <c r="AL473" s="65">
        <v>0</v>
      </c>
      <c r="AM473" s="65">
        <v>0</v>
      </c>
      <c r="AN473" s="65">
        <v>0</v>
      </c>
      <c r="AO473" s="65">
        <v>0</v>
      </c>
      <c r="AP473" s="65">
        <v>0</v>
      </c>
      <c r="AQ473" s="65">
        <v>0</v>
      </c>
      <c r="AR473" s="65">
        <v>0</v>
      </c>
      <c r="AS473" s="65">
        <v>0</v>
      </c>
      <c r="AT473" s="65">
        <v>0</v>
      </c>
      <c r="AU473" s="65">
        <v>0</v>
      </c>
      <c r="AV473" s="65">
        <v>0</v>
      </c>
      <c r="AW473" s="65">
        <v>0</v>
      </c>
      <c r="AX473" s="65">
        <v>0</v>
      </c>
      <c r="AY473" s="65">
        <v>0</v>
      </c>
      <c r="AZ473" s="65">
        <v>0</v>
      </c>
      <c r="BA473" s="65">
        <v>0</v>
      </c>
      <c r="BB473" s="65">
        <v>0</v>
      </c>
      <c r="BC473" s="65">
        <v>0</v>
      </c>
      <c r="BD473" s="65">
        <v>0</v>
      </c>
      <c r="BE473" s="65">
        <v>0</v>
      </c>
      <c r="BF473" s="65">
        <v>0</v>
      </c>
      <c r="BG473" s="65">
        <v>0</v>
      </c>
      <c r="BH473" s="65">
        <v>0</v>
      </c>
      <c r="BI473" s="65">
        <v>0</v>
      </c>
      <c r="BJ473" s="65">
        <v>0</v>
      </c>
      <c r="BK473" s="65">
        <v>0</v>
      </c>
      <c r="BL473" s="65">
        <v>0</v>
      </c>
      <c r="BM473" s="65">
        <v>0</v>
      </c>
      <c r="BN473" s="65">
        <v>0</v>
      </c>
      <c r="BO473" s="65">
        <v>0</v>
      </c>
      <c r="BP473" s="65">
        <v>0</v>
      </c>
      <c r="BQ473" s="65">
        <v>0</v>
      </c>
      <c r="BR473" s="65">
        <v>0</v>
      </c>
      <c r="BS473" s="65">
        <v>0</v>
      </c>
      <c r="BT473" s="65">
        <v>0</v>
      </c>
      <c r="BU473" s="65">
        <v>0</v>
      </c>
      <c r="BV473" s="65">
        <v>0</v>
      </c>
      <c r="BW473" s="65">
        <v>0</v>
      </c>
      <c r="BX473" s="65">
        <v>0</v>
      </c>
      <c r="BY473" s="65">
        <v>0</v>
      </c>
      <c r="BZ473" s="65">
        <v>0</v>
      </c>
      <c r="CA473" s="65">
        <v>0</v>
      </c>
      <c r="CB473" s="65">
        <v>0</v>
      </c>
      <c r="CC473" s="65">
        <v>0</v>
      </c>
      <c r="CD473" s="65">
        <v>0</v>
      </c>
      <c r="CE473" s="65">
        <v>0</v>
      </c>
      <c r="CF473" s="65">
        <v>0</v>
      </c>
      <c r="CG473" s="65">
        <v>0</v>
      </c>
      <c r="CH473" s="65">
        <v>0</v>
      </c>
      <c r="CI473" s="65">
        <v>0</v>
      </c>
      <c r="CJ473" s="65">
        <v>0</v>
      </c>
      <c r="CK473" s="65">
        <v>0</v>
      </c>
      <c r="CL473" s="65">
        <v>0</v>
      </c>
      <c r="CM473" s="65">
        <v>0</v>
      </c>
      <c r="CN473" s="65">
        <v>0</v>
      </c>
      <c r="CO473" s="65">
        <v>0</v>
      </c>
      <c r="CP473" s="65">
        <v>0</v>
      </c>
      <c r="CQ473" s="65">
        <v>0</v>
      </c>
      <c r="CR473" s="65">
        <v>0</v>
      </c>
      <c r="CS473" s="65">
        <v>0</v>
      </c>
      <c r="CT473" s="65">
        <v>0</v>
      </c>
      <c r="CU473" s="65">
        <v>0</v>
      </c>
      <c r="CV473" s="65">
        <v>0</v>
      </c>
      <c r="CW473" s="65">
        <v>0</v>
      </c>
      <c r="CX473" s="65">
        <v>0</v>
      </c>
      <c r="CY473" s="65">
        <v>0</v>
      </c>
      <c r="CZ473" s="65">
        <v>0</v>
      </c>
      <c r="DA473" s="65">
        <v>0</v>
      </c>
      <c r="DB473" s="65">
        <v>0</v>
      </c>
      <c r="DC473" s="65">
        <v>0</v>
      </c>
      <c r="DD473" s="65">
        <v>0</v>
      </c>
      <c r="DE473" s="65">
        <v>0</v>
      </c>
      <c r="DF473" s="65">
        <v>0</v>
      </c>
      <c r="DG473" s="65">
        <v>0</v>
      </c>
      <c r="DH473" s="65">
        <v>0</v>
      </c>
      <c r="DI473" s="65">
        <v>0</v>
      </c>
      <c r="DJ473" s="65">
        <v>0</v>
      </c>
      <c r="DK473" s="65">
        <v>0</v>
      </c>
      <c r="DL473" s="65">
        <v>1786.320457</v>
      </c>
      <c r="DM473" s="65">
        <v>2029.909611</v>
      </c>
      <c r="DN473" s="65">
        <v>2841.8734549999999</v>
      </c>
      <c r="DO473" s="65">
        <v>2435.891533</v>
      </c>
      <c r="DP473" s="65">
        <v>3192.6834239999998</v>
      </c>
      <c r="DQ473" s="65">
        <v>3628.0493459999998</v>
      </c>
      <c r="DR473" s="65">
        <v>5079.2690839999996</v>
      </c>
      <c r="DS473" s="65">
        <v>4353.6592149999997</v>
      </c>
      <c r="DT473" s="65">
        <v>4558.1915909999998</v>
      </c>
      <c r="DU473" s="65">
        <v>5179.7631719999999</v>
      </c>
      <c r="DV473" s="65">
        <v>7251.6684409999998</v>
      </c>
      <c r="DW473" s="65">
        <v>6215.7158060000002</v>
      </c>
      <c r="DX473" s="65">
        <v>5934.2558650000001</v>
      </c>
      <c r="DY473" s="65">
        <v>6743.4725740000003</v>
      </c>
      <c r="DZ473" s="65">
        <v>9440.8616039999997</v>
      </c>
      <c r="EA473" s="65">
        <v>8092.1670889999996</v>
      </c>
      <c r="EB473" s="65">
        <v>6919.7120519999999</v>
      </c>
      <c r="EC473" s="65">
        <v>7863.30915</v>
      </c>
      <c r="ED473" s="65">
        <v>11008.632809999999</v>
      </c>
      <c r="EE473" s="65">
        <v>9435.9709800000001</v>
      </c>
      <c r="EF473" s="65">
        <v>8099.4507210000002</v>
      </c>
      <c r="EG473" s="65">
        <v>9203.9212729999999</v>
      </c>
      <c r="EH473" s="65">
        <v>12885.48978</v>
      </c>
      <c r="EI473" s="65">
        <v>11044.705529999999</v>
      </c>
      <c r="EJ473" s="65">
        <v>9318.3352709999999</v>
      </c>
      <c r="EK473" s="65">
        <v>10589.01735</v>
      </c>
      <c r="EL473" s="65">
        <v>14824.62429</v>
      </c>
      <c r="EM473" s="65">
        <v>12706.820820000001</v>
      </c>
      <c r="EN473" s="65">
        <v>10324.29968</v>
      </c>
      <c r="EO473" s="65">
        <v>11732.158719999999</v>
      </c>
      <c r="EP473" s="65">
        <v>16425.022209999999</v>
      </c>
      <c r="EQ473" s="65">
        <v>14078.590469999999</v>
      </c>
      <c r="ER473" s="65">
        <v>11387.685030000001</v>
      </c>
      <c r="ES473" s="65">
        <v>12940.551170000001</v>
      </c>
      <c r="ET473" s="65">
        <v>18116.771639999999</v>
      </c>
      <c r="EU473" s="65">
        <v>15528.661410000001</v>
      </c>
      <c r="EV473" s="65">
        <v>12449.40386</v>
      </c>
      <c r="EW473" s="65">
        <v>14147.04984</v>
      </c>
      <c r="EX473" s="65">
        <v>19805.869770000001</v>
      </c>
      <c r="EY473" s="65">
        <v>16976.459800000001</v>
      </c>
      <c r="EZ473" s="65">
        <v>13501.462159999999</v>
      </c>
      <c r="FA473" s="65">
        <v>15342.57064</v>
      </c>
      <c r="FB473" s="65">
        <v>21479.598890000001</v>
      </c>
      <c r="FC473" s="65">
        <v>18411.084770000001</v>
      </c>
    </row>
    <row r="474" spans="2:159" x14ac:dyDescent="0.2">
      <c r="B474" s="65" t="s">
        <v>228</v>
      </c>
      <c r="C474" s="65" t="s">
        <v>36</v>
      </c>
    </row>
    <row r="475" spans="2:159" x14ac:dyDescent="0.2">
      <c r="B475" s="65" t="s">
        <v>228</v>
      </c>
      <c r="C475" s="65" t="s">
        <v>37</v>
      </c>
    </row>
    <row r="476" spans="2:159" x14ac:dyDescent="0.2">
      <c r="B476" s="65" t="s">
        <v>228</v>
      </c>
      <c r="C476" s="65" t="s">
        <v>38</v>
      </c>
    </row>
    <row r="477" spans="2:159" x14ac:dyDescent="0.2">
      <c r="B477" s="65" t="s">
        <v>228</v>
      </c>
      <c r="C477" s="65" t="s">
        <v>39</v>
      </c>
    </row>
    <row r="478" spans="2:159" x14ac:dyDescent="0.2">
      <c r="B478" s="65" t="s">
        <v>228</v>
      </c>
      <c r="C478" s="65" t="s">
        <v>40</v>
      </c>
    </row>
    <row r="479" spans="2:159" x14ac:dyDescent="0.2">
      <c r="B479" s="65" t="s">
        <v>228</v>
      </c>
      <c r="C479" s="65" t="s">
        <v>41</v>
      </c>
    </row>
    <row r="480" spans="2:159" x14ac:dyDescent="0.2">
      <c r="B480" s="65" t="s">
        <v>228</v>
      </c>
      <c r="C480" s="65" t="s">
        <v>42</v>
      </c>
    </row>
    <row r="481" spans="2:159" x14ac:dyDescent="0.2">
      <c r="B481" s="65" t="s">
        <v>228</v>
      </c>
      <c r="C481" s="65" t="s">
        <v>43</v>
      </c>
    </row>
    <row r="482" spans="2:159" x14ac:dyDescent="0.2">
      <c r="B482" s="65" t="s">
        <v>228</v>
      </c>
      <c r="C482" s="65" t="s">
        <v>44</v>
      </c>
    </row>
    <row r="483" spans="2:159" x14ac:dyDescent="0.2">
      <c r="B483" s="65" t="s">
        <v>228</v>
      </c>
      <c r="C483" s="65" t="s">
        <v>45</v>
      </c>
    </row>
    <row r="484" spans="2:159" x14ac:dyDescent="0.2">
      <c r="B484" s="65" t="s">
        <v>228</v>
      </c>
      <c r="C484" s="65" t="s">
        <v>46</v>
      </c>
    </row>
    <row r="485" spans="2:159" x14ac:dyDescent="0.2">
      <c r="B485" s="65" t="s">
        <v>228</v>
      </c>
      <c r="C485" s="65" t="s">
        <v>15</v>
      </c>
      <c r="D485" s="65">
        <v>0</v>
      </c>
      <c r="E485" s="65">
        <v>0</v>
      </c>
      <c r="F485" s="65">
        <v>0</v>
      </c>
      <c r="G485" s="65">
        <v>0</v>
      </c>
      <c r="H485" s="65">
        <v>0</v>
      </c>
      <c r="I485" s="65">
        <v>0</v>
      </c>
      <c r="J485" s="65">
        <v>0</v>
      </c>
      <c r="K485" s="65">
        <v>0</v>
      </c>
      <c r="L485" s="65">
        <v>0</v>
      </c>
      <c r="M485" s="65">
        <v>0</v>
      </c>
      <c r="N485" s="65">
        <v>0</v>
      </c>
      <c r="O485" s="65">
        <v>0</v>
      </c>
      <c r="P485" s="65">
        <v>0</v>
      </c>
      <c r="Q485" s="65">
        <v>0</v>
      </c>
      <c r="R485" s="65">
        <v>0</v>
      </c>
      <c r="S485" s="65">
        <v>0</v>
      </c>
      <c r="T485" s="65">
        <v>0</v>
      </c>
      <c r="U485" s="65">
        <v>0</v>
      </c>
      <c r="V485" s="65">
        <v>0</v>
      </c>
      <c r="W485" s="65">
        <v>0</v>
      </c>
      <c r="X485" s="65">
        <v>0</v>
      </c>
      <c r="Y485" s="65">
        <v>0</v>
      </c>
      <c r="Z485" s="65">
        <v>0</v>
      </c>
      <c r="AA485" s="65">
        <v>0</v>
      </c>
      <c r="AB485" s="65">
        <v>0</v>
      </c>
      <c r="AC485" s="65">
        <v>0</v>
      </c>
      <c r="AD485" s="65">
        <v>0</v>
      </c>
      <c r="AE485" s="65">
        <v>0</v>
      </c>
      <c r="AF485" s="65">
        <v>0</v>
      </c>
      <c r="AG485" s="65">
        <v>0</v>
      </c>
      <c r="AH485" s="65">
        <v>0</v>
      </c>
      <c r="AI485" s="65">
        <v>0</v>
      </c>
      <c r="AJ485" s="65">
        <v>0</v>
      </c>
      <c r="AK485" s="65">
        <v>0</v>
      </c>
      <c r="AL485" s="65">
        <v>0</v>
      </c>
      <c r="AM485" s="65">
        <v>0</v>
      </c>
      <c r="AN485" s="65">
        <v>0</v>
      </c>
      <c r="AO485" s="65">
        <v>0</v>
      </c>
      <c r="AP485" s="65">
        <v>0</v>
      </c>
      <c r="AQ485" s="65">
        <v>0</v>
      </c>
      <c r="AR485" s="65">
        <v>0</v>
      </c>
      <c r="AS485" s="65">
        <v>0</v>
      </c>
      <c r="AT485" s="65">
        <v>0</v>
      </c>
      <c r="AU485" s="65">
        <v>0</v>
      </c>
      <c r="AV485" s="65">
        <v>0</v>
      </c>
      <c r="AW485" s="65">
        <v>0</v>
      </c>
      <c r="AX485" s="65">
        <v>0</v>
      </c>
      <c r="AY485" s="65">
        <v>0</v>
      </c>
      <c r="AZ485" s="65">
        <v>0</v>
      </c>
      <c r="BA485" s="65">
        <v>0</v>
      </c>
      <c r="BB485" s="65">
        <v>0</v>
      </c>
      <c r="BC485" s="65">
        <v>0</v>
      </c>
      <c r="BD485" s="65">
        <v>0</v>
      </c>
      <c r="BE485" s="65">
        <v>0</v>
      </c>
      <c r="BF485" s="65">
        <v>0</v>
      </c>
      <c r="BG485" s="65">
        <v>0</v>
      </c>
      <c r="BH485" s="65">
        <v>0</v>
      </c>
      <c r="BI485" s="65">
        <v>0</v>
      </c>
      <c r="BJ485" s="65">
        <v>0</v>
      </c>
      <c r="BK485" s="65">
        <v>0</v>
      </c>
      <c r="BL485" s="65">
        <v>0</v>
      </c>
      <c r="BM485" s="65">
        <v>0</v>
      </c>
      <c r="BN485" s="65">
        <v>0</v>
      </c>
      <c r="BO485" s="65">
        <v>0</v>
      </c>
      <c r="BP485" s="65">
        <v>0</v>
      </c>
      <c r="BQ485" s="65">
        <v>0</v>
      </c>
      <c r="BR485" s="65">
        <v>0</v>
      </c>
      <c r="BS485" s="65">
        <v>0</v>
      </c>
      <c r="BT485" s="65">
        <v>0</v>
      </c>
      <c r="BU485" s="65">
        <v>0</v>
      </c>
      <c r="BV485" s="65">
        <v>0</v>
      </c>
      <c r="BW485" s="65">
        <v>0</v>
      </c>
      <c r="BX485" s="65">
        <v>0</v>
      </c>
      <c r="BY485" s="65">
        <v>0</v>
      </c>
      <c r="BZ485" s="65">
        <v>0</v>
      </c>
      <c r="CA485" s="65">
        <v>0</v>
      </c>
      <c r="CB485" s="65">
        <v>0</v>
      </c>
      <c r="CC485" s="65">
        <v>0</v>
      </c>
      <c r="CD485" s="65">
        <v>0</v>
      </c>
      <c r="CE485" s="65">
        <v>0</v>
      </c>
      <c r="CF485" s="65">
        <v>0</v>
      </c>
      <c r="CG485" s="65">
        <v>0</v>
      </c>
      <c r="CH485" s="65">
        <v>0</v>
      </c>
      <c r="CI485" s="65">
        <v>0</v>
      </c>
      <c r="CJ485" s="65">
        <v>0</v>
      </c>
      <c r="CK485" s="65">
        <v>0</v>
      </c>
      <c r="CL485" s="65">
        <v>0</v>
      </c>
      <c r="CM485" s="65">
        <v>0</v>
      </c>
      <c r="CN485" s="65">
        <v>0</v>
      </c>
      <c r="CO485" s="65">
        <v>0</v>
      </c>
      <c r="CP485" s="65">
        <v>0</v>
      </c>
      <c r="CQ485" s="65">
        <v>0</v>
      </c>
      <c r="CR485" s="65">
        <v>0</v>
      </c>
      <c r="CS485" s="65">
        <v>0</v>
      </c>
      <c r="CT485" s="65">
        <v>0</v>
      </c>
      <c r="CU485" s="65">
        <v>0</v>
      </c>
      <c r="CV485" s="65">
        <v>0</v>
      </c>
      <c r="CW485" s="65">
        <v>0</v>
      </c>
      <c r="CX485" s="65">
        <v>0</v>
      </c>
      <c r="CY485" s="65">
        <v>0</v>
      </c>
      <c r="CZ485" s="65">
        <v>0</v>
      </c>
      <c r="DA485" s="65">
        <v>0</v>
      </c>
      <c r="DB485" s="65">
        <v>0</v>
      </c>
      <c r="DC485" s="65">
        <v>0</v>
      </c>
      <c r="DD485" s="65">
        <v>0</v>
      </c>
      <c r="DE485" s="65">
        <v>0</v>
      </c>
      <c r="DF485" s="65">
        <v>0</v>
      </c>
      <c r="DG485" s="65">
        <v>0</v>
      </c>
      <c r="DH485" s="65">
        <v>0</v>
      </c>
      <c r="DI485" s="65">
        <v>0</v>
      </c>
      <c r="DJ485" s="65">
        <v>0</v>
      </c>
      <c r="DK485" s="65">
        <v>0</v>
      </c>
      <c r="DL485" s="65">
        <v>0</v>
      </c>
      <c r="DM485" s="65">
        <v>0</v>
      </c>
      <c r="DN485" s="65">
        <v>0</v>
      </c>
      <c r="DO485" s="65">
        <v>0</v>
      </c>
      <c r="DP485" s="65">
        <v>0</v>
      </c>
      <c r="DQ485" s="65">
        <v>0</v>
      </c>
      <c r="DR485" s="65">
        <v>0</v>
      </c>
      <c r="DS485" s="65">
        <v>0</v>
      </c>
      <c r="DT485" s="65">
        <v>0</v>
      </c>
      <c r="DU485" s="65">
        <v>0</v>
      </c>
      <c r="DV485" s="65">
        <v>0</v>
      </c>
      <c r="DW485" s="65">
        <v>0</v>
      </c>
      <c r="DX485" s="65">
        <v>0</v>
      </c>
      <c r="DY485" s="65">
        <v>0</v>
      </c>
      <c r="DZ485" s="65">
        <v>0</v>
      </c>
      <c r="EA485" s="65">
        <v>0</v>
      </c>
      <c r="EB485" s="65">
        <v>0</v>
      </c>
      <c r="EC485" s="65">
        <v>0</v>
      </c>
      <c r="ED485" s="65">
        <v>0</v>
      </c>
      <c r="EE485" s="65">
        <v>0</v>
      </c>
      <c r="EF485" s="65">
        <v>0</v>
      </c>
      <c r="EG485" s="65">
        <v>0</v>
      </c>
      <c r="EH485" s="65">
        <v>0</v>
      </c>
      <c r="EI485" s="65">
        <v>0</v>
      </c>
      <c r="EJ485" s="65">
        <v>0</v>
      </c>
      <c r="EK485" s="65">
        <v>0</v>
      </c>
      <c r="EL485" s="65">
        <v>0</v>
      </c>
      <c r="EM485" s="65">
        <v>0</v>
      </c>
      <c r="EN485" s="65">
        <v>0</v>
      </c>
      <c r="EO485" s="65">
        <v>0</v>
      </c>
      <c r="EP485" s="65">
        <v>0</v>
      </c>
      <c r="EQ485" s="65">
        <v>0</v>
      </c>
      <c r="ER485" s="65">
        <v>0</v>
      </c>
      <c r="ES485" s="65">
        <v>0</v>
      </c>
      <c r="ET485" s="65">
        <v>0</v>
      </c>
      <c r="EU485" s="65">
        <v>0</v>
      </c>
      <c r="EV485" s="65">
        <v>0</v>
      </c>
      <c r="EW485" s="65">
        <v>0</v>
      </c>
      <c r="EX485" s="65">
        <v>0</v>
      </c>
      <c r="EY485" s="65">
        <v>0</v>
      </c>
      <c r="EZ485" s="65">
        <v>0</v>
      </c>
      <c r="FA485" s="65">
        <v>0</v>
      </c>
      <c r="FB485" s="65">
        <v>0</v>
      </c>
      <c r="FC485" s="65">
        <v>0</v>
      </c>
    </row>
    <row r="486" spans="2:159" x14ac:dyDescent="0.2">
      <c r="B486" s="65" t="s">
        <v>229</v>
      </c>
      <c r="C486" s="65" t="s">
        <v>36</v>
      </c>
    </row>
    <row r="487" spans="2:159" x14ac:dyDescent="0.2">
      <c r="B487" s="65" t="s">
        <v>229</v>
      </c>
      <c r="C487" s="65" t="s">
        <v>37</v>
      </c>
    </row>
    <row r="488" spans="2:159" x14ac:dyDescent="0.2">
      <c r="B488" s="65" t="s">
        <v>229</v>
      </c>
      <c r="C488" s="65" t="s">
        <v>38</v>
      </c>
    </row>
    <row r="489" spans="2:159" x14ac:dyDescent="0.2">
      <c r="B489" s="65" t="s">
        <v>229</v>
      </c>
      <c r="C489" s="65" t="s">
        <v>39</v>
      </c>
    </row>
    <row r="490" spans="2:159" x14ac:dyDescent="0.2">
      <c r="B490" s="65" t="s">
        <v>229</v>
      </c>
      <c r="C490" s="65" t="s">
        <v>40</v>
      </c>
    </row>
    <row r="491" spans="2:159" x14ac:dyDescent="0.2">
      <c r="B491" s="65" t="s">
        <v>229</v>
      </c>
      <c r="C491" s="65" t="s">
        <v>41</v>
      </c>
    </row>
    <row r="492" spans="2:159" x14ac:dyDescent="0.2">
      <c r="B492" s="65" t="s">
        <v>229</v>
      </c>
      <c r="C492" s="65" t="s">
        <v>42</v>
      </c>
    </row>
    <row r="493" spans="2:159" x14ac:dyDescent="0.2">
      <c r="B493" s="65" t="s">
        <v>229</v>
      </c>
      <c r="C493" s="65" t="s">
        <v>43</v>
      </c>
    </row>
    <row r="494" spans="2:159" x14ac:dyDescent="0.2">
      <c r="B494" s="65" t="s">
        <v>229</v>
      </c>
      <c r="C494" s="65" t="s">
        <v>44</v>
      </c>
    </row>
    <row r="495" spans="2:159" x14ac:dyDescent="0.2">
      <c r="B495" s="65" t="s">
        <v>229</v>
      </c>
      <c r="C495" s="65" t="s">
        <v>45</v>
      </c>
    </row>
    <row r="496" spans="2:159" x14ac:dyDescent="0.2">
      <c r="B496" s="65" t="s">
        <v>229</v>
      </c>
      <c r="C496" s="65" t="s">
        <v>46</v>
      </c>
    </row>
    <row r="497" spans="2:159" x14ac:dyDescent="0.2">
      <c r="B497" s="65" t="s">
        <v>229</v>
      </c>
      <c r="C497" s="65" t="s">
        <v>15</v>
      </c>
      <c r="D497" s="65">
        <v>0</v>
      </c>
      <c r="E497" s="65">
        <v>0</v>
      </c>
      <c r="F497" s="65">
        <v>0</v>
      </c>
      <c r="G497" s="65">
        <v>0</v>
      </c>
      <c r="H497" s="65">
        <v>0</v>
      </c>
      <c r="I497" s="65">
        <v>0</v>
      </c>
      <c r="J497" s="65">
        <v>0</v>
      </c>
      <c r="K497" s="65">
        <v>0</v>
      </c>
      <c r="L497" s="65">
        <v>0</v>
      </c>
      <c r="M497" s="65">
        <v>0</v>
      </c>
      <c r="N497" s="65">
        <v>0</v>
      </c>
      <c r="O497" s="65">
        <v>0</v>
      </c>
      <c r="P497" s="65">
        <v>0</v>
      </c>
      <c r="Q497" s="65">
        <v>0</v>
      </c>
      <c r="R497" s="65">
        <v>0</v>
      </c>
      <c r="S497" s="65">
        <v>0</v>
      </c>
      <c r="T497" s="65">
        <v>0</v>
      </c>
      <c r="U497" s="65">
        <v>0</v>
      </c>
      <c r="V497" s="65">
        <v>0</v>
      </c>
      <c r="W497" s="65">
        <v>0</v>
      </c>
      <c r="X497" s="65">
        <v>0</v>
      </c>
      <c r="Y497" s="65">
        <v>0</v>
      </c>
      <c r="Z497" s="65">
        <v>0</v>
      </c>
      <c r="AA497" s="65">
        <v>0</v>
      </c>
      <c r="AB497" s="65">
        <v>0</v>
      </c>
      <c r="AC497" s="65">
        <v>0</v>
      </c>
      <c r="AD497" s="65">
        <v>0</v>
      </c>
      <c r="AE497" s="65">
        <v>0</v>
      </c>
      <c r="AF497" s="65">
        <v>0</v>
      </c>
      <c r="AG497" s="65">
        <v>0</v>
      </c>
      <c r="AH497" s="65">
        <v>0</v>
      </c>
      <c r="AI497" s="65">
        <v>0</v>
      </c>
      <c r="AJ497" s="65">
        <v>0</v>
      </c>
      <c r="AK497" s="65">
        <v>0</v>
      </c>
      <c r="AL497" s="65">
        <v>0</v>
      </c>
      <c r="AM497" s="65">
        <v>0</v>
      </c>
      <c r="AN497" s="65">
        <v>0</v>
      </c>
      <c r="AO497" s="65">
        <v>0</v>
      </c>
      <c r="AP497" s="65">
        <v>0</v>
      </c>
      <c r="AQ497" s="65">
        <v>0</v>
      </c>
      <c r="AR497" s="65">
        <v>0</v>
      </c>
      <c r="AS497" s="65">
        <v>0</v>
      </c>
      <c r="AT497" s="65">
        <v>0</v>
      </c>
      <c r="AU497" s="65">
        <v>0</v>
      </c>
      <c r="AV497" s="65">
        <v>0</v>
      </c>
      <c r="AW497" s="65">
        <v>0</v>
      </c>
      <c r="AX497" s="65">
        <v>0</v>
      </c>
      <c r="AY497" s="65">
        <v>0</v>
      </c>
      <c r="AZ497" s="65">
        <v>0</v>
      </c>
      <c r="BA497" s="65">
        <v>0</v>
      </c>
      <c r="BB497" s="65">
        <v>0</v>
      </c>
      <c r="BC497" s="65">
        <v>0</v>
      </c>
      <c r="BD497" s="65">
        <v>0</v>
      </c>
      <c r="BE497" s="65">
        <v>0</v>
      </c>
      <c r="BF497" s="65">
        <v>0</v>
      </c>
      <c r="BG497" s="65">
        <v>0</v>
      </c>
      <c r="BH497" s="65">
        <v>0</v>
      </c>
      <c r="BI497" s="65">
        <v>0</v>
      </c>
      <c r="BJ497" s="65">
        <v>0</v>
      </c>
      <c r="BK497" s="65">
        <v>0</v>
      </c>
      <c r="BL497" s="65">
        <v>0</v>
      </c>
      <c r="BM497" s="65">
        <v>0</v>
      </c>
      <c r="BN497" s="65">
        <v>0</v>
      </c>
      <c r="BO497" s="65">
        <v>0</v>
      </c>
      <c r="BP497" s="65">
        <v>0</v>
      </c>
      <c r="BQ497" s="65">
        <v>0</v>
      </c>
      <c r="BR497" s="65">
        <v>0</v>
      </c>
      <c r="BS497" s="65">
        <v>0</v>
      </c>
      <c r="BT497" s="65">
        <v>0</v>
      </c>
      <c r="BU497" s="65">
        <v>0</v>
      </c>
      <c r="BV497" s="65">
        <v>0</v>
      </c>
      <c r="BW497" s="65">
        <v>0</v>
      </c>
      <c r="BX497" s="65">
        <v>0</v>
      </c>
      <c r="BY497" s="65">
        <v>0</v>
      </c>
      <c r="BZ497" s="65">
        <v>0</v>
      </c>
      <c r="CA497" s="65">
        <v>0</v>
      </c>
      <c r="CB497" s="65">
        <v>0</v>
      </c>
      <c r="CC497" s="65">
        <v>0</v>
      </c>
      <c r="CD497" s="65">
        <v>0</v>
      </c>
      <c r="CE497" s="65">
        <v>0</v>
      </c>
      <c r="CF497" s="65">
        <v>0</v>
      </c>
      <c r="CG497" s="65">
        <v>0</v>
      </c>
      <c r="CH497" s="65">
        <v>0</v>
      </c>
      <c r="CI497" s="65">
        <v>0</v>
      </c>
      <c r="CJ497" s="65">
        <v>0</v>
      </c>
      <c r="CK497" s="65">
        <v>0</v>
      </c>
      <c r="CL497" s="65">
        <v>0</v>
      </c>
      <c r="CM497" s="65">
        <v>0</v>
      </c>
      <c r="CN497" s="65">
        <v>0</v>
      </c>
      <c r="CO497" s="65">
        <v>0</v>
      </c>
      <c r="CP497" s="65">
        <v>0</v>
      </c>
      <c r="CQ497" s="65">
        <v>0</v>
      </c>
      <c r="CR497" s="65">
        <v>0</v>
      </c>
      <c r="CS497" s="65">
        <v>0</v>
      </c>
      <c r="CT497" s="65">
        <v>0</v>
      </c>
      <c r="CU497" s="65">
        <v>0</v>
      </c>
      <c r="CV497" s="65">
        <v>0</v>
      </c>
      <c r="CW497" s="65">
        <v>0</v>
      </c>
      <c r="CX497" s="65">
        <v>0</v>
      </c>
      <c r="CY497" s="65">
        <v>0</v>
      </c>
      <c r="CZ497" s="65">
        <v>0</v>
      </c>
      <c r="DA497" s="65">
        <v>0</v>
      </c>
      <c r="DB497" s="65">
        <v>0</v>
      </c>
      <c r="DC497" s="65">
        <v>0</v>
      </c>
      <c r="DD497" s="65">
        <v>0</v>
      </c>
      <c r="DE497" s="65">
        <v>0</v>
      </c>
      <c r="DF497" s="65">
        <v>0</v>
      </c>
      <c r="DG497" s="65">
        <v>0</v>
      </c>
      <c r="DH497" s="65">
        <v>0</v>
      </c>
      <c r="DI497" s="65">
        <v>0</v>
      </c>
      <c r="DJ497" s="65">
        <v>0</v>
      </c>
      <c r="DK497" s="65">
        <v>0</v>
      </c>
      <c r="DL497" s="65">
        <v>0</v>
      </c>
      <c r="DM497" s="65">
        <v>0</v>
      </c>
      <c r="DN497" s="65">
        <v>0</v>
      </c>
      <c r="DO497" s="65">
        <v>0</v>
      </c>
      <c r="DP497" s="65">
        <v>0</v>
      </c>
      <c r="DQ497" s="65">
        <v>0</v>
      </c>
      <c r="DR497" s="65">
        <v>0</v>
      </c>
      <c r="DS497" s="65">
        <v>0</v>
      </c>
      <c r="DT497" s="65">
        <v>0</v>
      </c>
      <c r="DU497" s="65">
        <v>0</v>
      </c>
      <c r="DV497" s="65">
        <v>0</v>
      </c>
      <c r="DW497" s="65">
        <v>0</v>
      </c>
      <c r="DX497" s="65">
        <v>0</v>
      </c>
      <c r="DY497" s="65">
        <v>0</v>
      </c>
      <c r="DZ497" s="65">
        <v>0</v>
      </c>
      <c r="EA497" s="65">
        <v>0</v>
      </c>
      <c r="EB497" s="65">
        <v>0</v>
      </c>
      <c r="EC497" s="65">
        <v>0</v>
      </c>
      <c r="ED497" s="65">
        <v>0</v>
      </c>
      <c r="EE497" s="65">
        <v>0</v>
      </c>
      <c r="EF497" s="65">
        <v>0</v>
      </c>
      <c r="EG497" s="65">
        <v>0</v>
      </c>
      <c r="EH497" s="65">
        <v>0</v>
      </c>
      <c r="EI497" s="65">
        <v>0</v>
      </c>
      <c r="EJ497" s="65">
        <v>0</v>
      </c>
      <c r="EK497" s="65">
        <v>0</v>
      </c>
      <c r="EL497" s="65">
        <v>0</v>
      </c>
      <c r="EM497" s="65">
        <v>0</v>
      </c>
      <c r="EN497" s="65">
        <v>0</v>
      </c>
      <c r="EO497" s="65">
        <v>0</v>
      </c>
      <c r="EP497" s="65">
        <v>0</v>
      </c>
      <c r="EQ497" s="65">
        <v>0</v>
      </c>
      <c r="ER497" s="65">
        <v>0</v>
      </c>
      <c r="ES497" s="65">
        <v>0</v>
      </c>
      <c r="ET497" s="65">
        <v>0</v>
      </c>
      <c r="EU497" s="65">
        <v>0</v>
      </c>
      <c r="EV497" s="65">
        <v>0</v>
      </c>
      <c r="EW497" s="65">
        <v>0</v>
      </c>
      <c r="EX497" s="65">
        <v>0</v>
      </c>
      <c r="EY497" s="65">
        <v>0</v>
      </c>
      <c r="EZ497" s="65">
        <v>0</v>
      </c>
      <c r="FA497" s="65">
        <v>0</v>
      </c>
      <c r="FB497" s="65">
        <v>0</v>
      </c>
      <c r="FC497" s="65">
        <v>0</v>
      </c>
    </row>
    <row r="498" spans="2:159" x14ac:dyDescent="0.2">
      <c r="B498" s="65" t="s">
        <v>230</v>
      </c>
      <c r="C498" s="65" t="s">
        <v>36</v>
      </c>
    </row>
    <row r="499" spans="2:159" x14ac:dyDescent="0.2">
      <c r="B499" s="65" t="s">
        <v>230</v>
      </c>
      <c r="C499" s="65" t="s">
        <v>37</v>
      </c>
    </row>
    <row r="500" spans="2:159" x14ac:dyDescent="0.2">
      <c r="B500" s="65" t="s">
        <v>230</v>
      </c>
      <c r="C500" s="65" t="s">
        <v>38</v>
      </c>
    </row>
    <row r="501" spans="2:159" x14ac:dyDescent="0.2">
      <c r="B501" s="65" t="s">
        <v>230</v>
      </c>
      <c r="C501" s="65" t="s">
        <v>39</v>
      </c>
    </row>
    <row r="502" spans="2:159" x14ac:dyDescent="0.2">
      <c r="B502" s="65" t="s">
        <v>230</v>
      </c>
      <c r="C502" s="65" t="s">
        <v>40</v>
      </c>
    </row>
    <row r="503" spans="2:159" x14ac:dyDescent="0.2">
      <c r="B503" s="65" t="s">
        <v>230</v>
      </c>
      <c r="C503" s="65" t="s">
        <v>41</v>
      </c>
    </row>
    <row r="504" spans="2:159" x14ac:dyDescent="0.2">
      <c r="B504" s="65" t="s">
        <v>230</v>
      </c>
      <c r="C504" s="65" t="s">
        <v>42</v>
      </c>
    </row>
    <row r="505" spans="2:159" x14ac:dyDescent="0.2">
      <c r="B505" s="65" t="s">
        <v>230</v>
      </c>
      <c r="C505" s="65" t="s">
        <v>43</v>
      </c>
    </row>
    <row r="506" spans="2:159" x14ac:dyDescent="0.2">
      <c r="B506" s="65" t="s">
        <v>230</v>
      </c>
      <c r="C506" s="65" t="s">
        <v>44</v>
      </c>
    </row>
    <row r="507" spans="2:159" x14ac:dyDescent="0.2">
      <c r="B507" s="65" t="s">
        <v>230</v>
      </c>
      <c r="C507" s="65" t="s">
        <v>45</v>
      </c>
    </row>
    <row r="508" spans="2:159" x14ac:dyDescent="0.2">
      <c r="B508" s="65" t="s">
        <v>230</v>
      </c>
      <c r="C508" s="65" t="s">
        <v>46</v>
      </c>
    </row>
    <row r="509" spans="2:159" x14ac:dyDescent="0.2">
      <c r="B509" s="65" t="s">
        <v>230</v>
      </c>
      <c r="C509" s="65" t="s">
        <v>15</v>
      </c>
      <c r="D509" s="65">
        <v>0</v>
      </c>
      <c r="E509" s="65">
        <v>0</v>
      </c>
      <c r="F509" s="65">
        <v>0</v>
      </c>
      <c r="G509" s="65">
        <v>0</v>
      </c>
      <c r="H509" s="65">
        <v>0</v>
      </c>
      <c r="I509" s="65">
        <v>0</v>
      </c>
      <c r="J509" s="65">
        <v>0</v>
      </c>
      <c r="K509" s="65">
        <v>0</v>
      </c>
      <c r="L509" s="65">
        <v>0</v>
      </c>
      <c r="M509" s="65">
        <v>0</v>
      </c>
      <c r="N509" s="65">
        <v>0</v>
      </c>
      <c r="O509" s="65">
        <v>0</v>
      </c>
      <c r="P509" s="65">
        <v>0</v>
      </c>
      <c r="Q509" s="65">
        <v>0</v>
      </c>
      <c r="R509" s="65">
        <v>0</v>
      </c>
      <c r="S509" s="65">
        <v>0</v>
      </c>
      <c r="T509" s="65">
        <v>0</v>
      </c>
      <c r="U509" s="65">
        <v>0</v>
      </c>
      <c r="V509" s="65">
        <v>0</v>
      </c>
      <c r="W509" s="65">
        <v>0</v>
      </c>
      <c r="X509" s="65">
        <v>0</v>
      </c>
      <c r="Y509" s="65">
        <v>0</v>
      </c>
      <c r="Z509" s="65">
        <v>0</v>
      </c>
      <c r="AA509" s="65">
        <v>0</v>
      </c>
      <c r="AB509" s="65">
        <v>0</v>
      </c>
      <c r="AC509" s="65">
        <v>0</v>
      </c>
      <c r="AD509" s="65">
        <v>0</v>
      </c>
      <c r="AE509" s="65">
        <v>0</v>
      </c>
      <c r="AF509" s="65">
        <v>0</v>
      </c>
      <c r="AG509" s="65">
        <v>0</v>
      </c>
      <c r="AH509" s="65">
        <v>0</v>
      </c>
      <c r="AI509" s="65">
        <v>0</v>
      </c>
      <c r="AJ509" s="65">
        <v>0</v>
      </c>
      <c r="AK509" s="65">
        <v>0</v>
      </c>
      <c r="AL509" s="65">
        <v>0</v>
      </c>
      <c r="AM509" s="65">
        <v>0</v>
      </c>
      <c r="AN509" s="65">
        <v>0</v>
      </c>
      <c r="AO509" s="65">
        <v>0</v>
      </c>
      <c r="AP509" s="65">
        <v>0</v>
      </c>
      <c r="AQ509" s="65">
        <v>0</v>
      </c>
      <c r="AR509" s="65">
        <v>0</v>
      </c>
      <c r="AS509" s="65">
        <v>0</v>
      </c>
      <c r="AT509" s="65">
        <v>0</v>
      </c>
      <c r="AU509" s="65">
        <v>0</v>
      </c>
      <c r="AV509" s="65">
        <v>0</v>
      </c>
      <c r="AW509" s="65">
        <v>0</v>
      </c>
      <c r="AX509" s="65">
        <v>0</v>
      </c>
      <c r="AY509" s="65">
        <v>0</v>
      </c>
      <c r="AZ509" s="65">
        <v>0</v>
      </c>
      <c r="BA509" s="65">
        <v>0</v>
      </c>
      <c r="BB509" s="65">
        <v>0</v>
      </c>
      <c r="BC509" s="65">
        <v>0</v>
      </c>
      <c r="BD509" s="65">
        <v>0</v>
      </c>
      <c r="BE509" s="65">
        <v>0</v>
      </c>
      <c r="BF509" s="65">
        <v>0</v>
      </c>
      <c r="BG509" s="65">
        <v>0</v>
      </c>
      <c r="BH509" s="65">
        <v>0</v>
      </c>
      <c r="BI509" s="65">
        <v>0</v>
      </c>
      <c r="BJ509" s="65">
        <v>0</v>
      </c>
      <c r="BK509" s="65">
        <v>0</v>
      </c>
      <c r="BL509" s="65">
        <v>0</v>
      </c>
      <c r="BM509" s="65">
        <v>0</v>
      </c>
      <c r="BN509" s="65">
        <v>0</v>
      </c>
      <c r="BO509" s="65">
        <v>0</v>
      </c>
      <c r="BP509" s="65">
        <v>0</v>
      </c>
      <c r="BQ509" s="65">
        <v>0</v>
      </c>
      <c r="BR509" s="65">
        <v>0</v>
      </c>
      <c r="BS509" s="65">
        <v>0</v>
      </c>
      <c r="BT509" s="65">
        <v>0</v>
      </c>
      <c r="BU509" s="65">
        <v>0</v>
      </c>
      <c r="BV509" s="65">
        <v>0</v>
      </c>
      <c r="BW509" s="65">
        <v>0</v>
      </c>
      <c r="BX509" s="65">
        <v>0</v>
      </c>
      <c r="BY509" s="65">
        <v>0</v>
      </c>
      <c r="BZ509" s="65">
        <v>0</v>
      </c>
      <c r="CA509" s="65">
        <v>0</v>
      </c>
      <c r="CB509" s="65">
        <v>0</v>
      </c>
      <c r="CC509" s="65">
        <v>0</v>
      </c>
      <c r="CD509" s="65">
        <v>0</v>
      </c>
      <c r="CE509" s="65">
        <v>0</v>
      </c>
      <c r="CF509" s="65">
        <v>0</v>
      </c>
      <c r="CG509" s="65">
        <v>0</v>
      </c>
      <c r="CH509" s="65">
        <v>0</v>
      </c>
      <c r="CI509" s="65">
        <v>0</v>
      </c>
      <c r="CJ509" s="65">
        <v>0</v>
      </c>
      <c r="CK509" s="65">
        <v>0</v>
      </c>
      <c r="CL509" s="65">
        <v>0</v>
      </c>
      <c r="CM509" s="65">
        <v>0</v>
      </c>
      <c r="CN509" s="65">
        <v>0</v>
      </c>
      <c r="CO509" s="65">
        <v>0</v>
      </c>
      <c r="CP509" s="65">
        <v>0</v>
      </c>
      <c r="CQ509" s="65">
        <v>0</v>
      </c>
      <c r="CR509" s="65">
        <v>0</v>
      </c>
      <c r="CS509" s="65">
        <v>0</v>
      </c>
      <c r="CT509" s="65">
        <v>0</v>
      </c>
      <c r="CU509" s="65">
        <v>0</v>
      </c>
      <c r="CV509" s="65">
        <v>0</v>
      </c>
      <c r="CW509" s="65">
        <v>0</v>
      </c>
      <c r="CX509" s="65">
        <v>0</v>
      </c>
      <c r="CY509" s="65">
        <v>0</v>
      </c>
      <c r="CZ509" s="65">
        <v>0</v>
      </c>
      <c r="DA509" s="65">
        <v>0</v>
      </c>
      <c r="DB509" s="65">
        <v>0</v>
      </c>
      <c r="DC509" s="65">
        <v>0</v>
      </c>
      <c r="DD509" s="65">
        <v>0</v>
      </c>
      <c r="DE509" s="65">
        <v>0</v>
      </c>
      <c r="DF509" s="65">
        <v>0</v>
      </c>
      <c r="DG509" s="65">
        <v>0</v>
      </c>
      <c r="DH509" s="65">
        <v>0</v>
      </c>
      <c r="DI509" s="65">
        <v>0</v>
      </c>
      <c r="DJ509" s="65">
        <v>0</v>
      </c>
      <c r="DK509" s="65">
        <v>0</v>
      </c>
      <c r="DL509" s="65">
        <v>0</v>
      </c>
      <c r="DM509" s="65">
        <v>0</v>
      </c>
      <c r="DN509" s="65">
        <v>0</v>
      </c>
      <c r="DO509" s="65">
        <v>0</v>
      </c>
      <c r="DP509" s="65">
        <v>0</v>
      </c>
      <c r="DQ509" s="65">
        <v>0</v>
      </c>
      <c r="DR509" s="65">
        <v>0</v>
      </c>
      <c r="DS509" s="65">
        <v>0</v>
      </c>
      <c r="DT509" s="65">
        <v>0</v>
      </c>
      <c r="DU509" s="65">
        <v>0</v>
      </c>
      <c r="DV509" s="65">
        <v>0</v>
      </c>
      <c r="DW509" s="65">
        <v>0</v>
      </c>
      <c r="DX509" s="65">
        <v>0</v>
      </c>
      <c r="DY509" s="65">
        <v>0</v>
      </c>
      <c r="DZ509" s="65">
        <v>0</v>
      </c>
      <c r="EA509" s="65">
        <v>0</v>
      </c>
      <c r="EB509" s="65">
        <v>0</v>
      </c>
      <c r="EC509" s="65">
        <v>0</v>
      </c>
      <c r="ED509" s="65">
        <v>0</v>
      </c>
      <c r="EE509" s="65">
        <v>0</v>
      </c>
      <c r="EF509" s="65">
        <v>0</v>
      </c>
      <c r="EG509" s="65">
        <v>0</v>
      </c>
      <c r="EH509" s="65">
        <v>0</v>
      </c>
      <c r="EI509" s="65">
        <v>0</v>
      </c>
      <c r="EJ509" s="65">
        <v>0</v>
      </c>
      <c r="EK509" s="65">
        <v>0</v>
      </c>
      <c r="EL509" s="65">
        <v>0</v>
      </c>
      <c r="EM509" s="65">
        <v>0</v>
      </c>
      <c r="EN509" s="65">
        <v>0</v>
      </c>
      <c r="EO509" s="65">
        <v>0</v>
      </c>
      <c r="EP509" s="65">
        <v>0</v>
      </c>
      <c r="EQ509" s="65">
        <v>0</v>
      </c>
      <c r="ER509" s="65">
        <v>0</v>
      </c>
      <c r="ES509" s="65">
        <v>0</v>
      </c>
      <c r="ET509" s="65">
        <v>0</v>
      </c>
      <c r="EU509" s="65">
        <v>0</v>
      </c>
      <c r="EV509" s="65">
        <v>0</v>
      </c>
      <c r="EW509" s="65">
        <v>0</v>
      </c>
      <c r="EX509" s="65">
        <v>0</v>
      </c>
      <c r="EY509" s="65">
        <v>0</v>
      </c>
      <c r="EZ509" s="65">
        <v>0</v>
      </c>
      <c r="FA509" s="65">
        <v>0</v>
      </c>
      <c r="FB509" s="65">
        <v>0</v>
      </c>
      <c r="FC509" s="65">
        <v>0</v>
      </c>
    </row>
    <row r="510" spans="2:159" x14ac:dyDescent="0.2">
      <c r="B510" s="65" t="s">
        <v>231</v>
      </c>
      <c r="C510" s="65" t="s">
        <v>36</v>
      </c>
    </row>
    <row r="511" spans="2:159" x14ac:dyDescent="0.2">
      <c r="B511" s="65" t="s">
        <v>231</v>
      </c>
      <c r="C511" s="65" t="s">
        <v>37</v>
      </c>
    </row>
    <row r="512" spans="2:159" x14ac:dyDescent="0.2">
      <c r="B512" s="65" t="s">
        <v>231</v>
      </c>
      <c r="C512" s="65" t="s">
        <v>38</v>
      </c>
    </row>
    <row r="513" spans="2:159" x14ac:dyDescent="0.2">
      <c r="B513" s="65" t="s">
        <v>231</v>
      </c>
      <c r="C513" s="65" t="s">
        <v>39</v>
      </c>
    </row>
    <row r="514" spans="2:159" x14ac:dyDescent="0.2">
      <c r="B514" s="65" t="s">
        <v>231</v>
      </c>
      <c r="C514" s="65" t="s">
        <v>40</v>
      </c>
    </row>
    <row r="515" spans="2:159" x14ac:dyDescent="0.2">
      <c r="B515" s="65" t="s">
        <v>231</v>
      </c>
      <c r="C515" s="65" t="s">
        <v>41</v>
      </c>
    </row>
    <row r="516" spans="2:159" x14ac:dyDescent="0.2">
      <c r="B516" s="65" t="s">
        <v>231</v>
      </c>
      <c r="C516" s="65" t="s">
        <v>42</v>
      </c>
    </row>
    <row r="517" spans="2:159" x14ac:dyDescent="0.2">
      <c r="B517" s="65" t="s">
        <v>231</v>
      </c>
      <c r="C517" s="65" t="s">
        <v>43</v>
      </c>
    </row>
    <row r="518" spans="2:159" x14ac:dyDescent="0.2">
      <c r="B518" s="65" t="s">
        <v>231</v>
      </c>
      <c r="C518" s="65" t="s">
        <v>44</v>
      </c>
    </row>
    <row r="519" spans="2:159" x14ac:dyDescent="0.2">
      <c r="B519" s="65" t="s">
        <v>231</v>
      </c>
      <c r="C519" s="65" t="s">
        <v>45</v>
      </c>
    </row>
    <row r="520" spans="2:159" x14ac:dyDescent="0.2">
      <c r="B520" s="65" t="s">
        <v>231</v>
      </c>
      <c r="C520" s="65" t="s">
        <v>46</v>
      </c>
    </row>
    <row r="521" spans="2:159" x14ac:dyDescent="0.2">
      <c r="B521" s="65" t="s">
        <v>231</v>
      </c>
      <c r="C521" s="65" t="s">
        <v>15</v>
      </c>
      <c r="D521" s="65">
        <v>0</v>
      </c>
      <c r="E521" s="65">
        <v>0</v>
      </c>
      <c r="F521" s="65">
        <v>0</v>
      </c>
      <c r="G521" s="65">
        <v>0</v>
      </c>
      <c r="H521" s="65">
        <v>0</v>
      </c>
      <c r="I521" s="65">
        <v>0</v>
      </c>
      <c r="J521" s="65">
        <v>0</v>
      </c>
      <c r="K521" s="65">
        <v>0</v>
      </c>
      <c r="L521" s="65">
        <v>0</v>
      </c>
      <c r="M521" s="65">
        <v>0</v>
      </c>
      <c r="N521" s="65">
        <v>0</v>
      </c>
      <c r="O521" s="65">
        <v>0</v>
      </c>
      <c r="P521" s="65">
        <v>0</v>
      </c>
      <c r="Q521" s="65">
        <v>0</v>
      </c>
      <c r="R521" s="65">
        <v>0</v>
      </c>
      <c r="S521" s="65">
        <v>0</v>
      </c>
      <c r="T521" s="65">
        <v>0</v>
      </c>
      <c r="U521" s="65">
        <v>0</v>
      </c>
      <c r="V521" s="65">
        <v>0</v>
      </c>
      <c r="W521" s="65">
        <v>0</v>
      </c>
      <c r="X521" s="65">
        <v>0</v>
      </c>
      <c r="Y521" s="65">
        <v>0</v>
      </c>
      <c r="Z521" s="65">
        <v>0</v>
      </c>
      <c r="AA521" s="65">
        <v>0</v>
      </c>
      <c r="AB521" s="65">
        <v>0</v>
      </c>
      <c r="AC521" s="65">
        <v>0</v>
      </c>
      <c r="AD521" s="65">
        <v>0</v>
      </c>
      <c r="AE521" s="65">
        <v>0</v>
      </c>
      <c r="AF521" s="65">
        <v>0</v>
      </c>
      <c r="AG521" s="65">
        <v>0</v>
      </c>
      <c r="AH521" s="65">
        <v>0</v>
      </c>
      <c r="AI521" s="65">
        <v>0</v>
      </c>
      <c r="AJ521" s="65">
        <v>0</v>
      </c>
      <c r="AK521" s="65">
        <v>0</v>
      </c>
      <c r="AL521" s="65">
        <v>0</v>
      </c>
      <c r="AM521" s="65">
        <v>0</v>
      </c>
      <c r="AN521" s="65">
        <v>0</v>
      </c>
      <c r="AO521" s="65">
        <v>0</v>
      </c>
      <c r="AP521" s="65">
        <v>0</v>
      </c>
      <c r="AQ521" s="65">
        <v>0</v>
      </c>
      <c r="AR521" s="65">
        <v>0</v>
      </c>
      <c r="AS521" s="65">
        <v>0</v>
      </c>
      <c r="AT521" s="65">
        <v>0</v>
      </c>
      <c r="AU521" s="65">
        <v>0</v>
      </c>
      <c r="AV521" s="65">
        <v>0</v>
      </c>
      <c r="AW521" s="65">
        <v>0</v>
      </c>
      <c r="AX521" s="65">
        <v>0</v>
      </c>
      <c r="AY521" s="65">
        <v>0</v>
      </c>
      <c r="AZ521" s="65">
        <v>0</v>
      </c>
      <c r="BA521" s="65">
        <v>0</v>
      </c>
      <c r="BB521" s="65">
        <v>0</v>
      </c>
      <c r="BC521" s="65">
        <v>0</v>
      </c>
      <c r="BD521" s="65">
        <v>0</v>
      </c>
      <c r="BE521" s="65">
        <v>0</v>
      </c>
      <c r="BF521" s="65">
        <v>0</v>
      </c>
      <c r="BG521" s="65">
        <v>0</v>
      </c>
      <c r="BH521" s="65">
        <v>0</v>
      </c>
      <c r="BI521" s="65">
        <v>0</v>
      </c>
      <c r="BJ521" s="65">
        <v>0</v>
      </c>
      <c r="BK521" s="65">
        <v>0</v>
      </c>
      <c r="BL521" s="65">
        <v>0</v>
      </c>
      <c r="BM521" s="65">
        <v>0</v>
      </c>
      <c r="BN521" s="65">
        <v>0</v>
      </c>
      <c r="BO521" s="65">
        <v>0</v>
      </c>
      <c r="BP521" s="65">
        <v>0</v>
      </c>
      <c r="BQ521" s="65">
        <v>0</v>
      </c>
      <c r="BR521" s="65">
        <v>0</v>
      </c>
      <c r="BS521" s="65">
        <v>0</v>
      </c>
      <c r="BT521" s="65">
        <v>0</v>
      </c>
      <c r="BU521" s="65">
        <v>0</v>
      </c>
      <c r="BV521" s="65">
        <v>0</v>
      </c>
      <c r="BW521" s="65">
        <v>0</v>
      </c>
      <c r="BX521" s="65">
        <v>0</v>
      </c>
      <c r="BY521" s="65">
        <v>0</v>
      </c>
      <c r="BZ521" s="65">
        <v>0</v>
      </c>
      <c r="CA521" s="65">
        <v>0</v>
      </c>
      <c r="CB521" s="65">
        <v>0</v>
      </c>
      <c r="CC521" s="65">
        <v>0</v>
      </c>
      <c r="CD521" s="65">
        <v>0</v>
      </c>
      <c r="CE521" s="65">
        <v>0</v>
      </c>
      <c r="CF521" s="65">
        <v>0</v>
      </c>
      <c r="CG521" s="65">
        <v>0</v>
      </c>
      <c r="CH521" s="65">
        <v>0</v>
      </c>
      <c r="CI521" s="65">
        <v>0</v>
      </c>
      <c r="CJ521" s="65">
        <v>0</v>
      </c>
      <c r="CK521" s="65">
        <v>0</v>
      </c>
      <c r="CL521" s="65">
        <v>0</v>
      </c>
      <c r="CM521" s="65">
        <v>0</v>
      </c>
      <c r="CN521" s="65">
        <v>0</v>
      </c>
      <c r="CO521" s="65">
        <v>0</v>
      </c>
      <c r="CP521" s="65">
        <v>0</v>
      </c>
      <c r="CQ521" s="65">
        <v>0</v>
      </c>
      <c r="CR521" s="65">
        <v>0</v>
      </c>
      <c r="CS521" s="65">
        <v>0</v>
      </c>
      <c r="CT521" s="65">
        <v>0</v>
      </c>
      <c r="CU521" s="65">
        <v>0</v>
      </c>
      <c r="CV521" s="65">
        <v>0</v>
      </c>
      <c r="CW521" s="65">
        <v>0</v>
      </c>
      <c r="CX521" s="65">
        <v>0</v>
      </c>
      <c r="CY521" s="65">
        <v>0</v>
      </c>
      <c r="CZ521" s="65">
        <v>0</v>
      </c>
      <c r="DA521" s="65">
        <v>0</v>
      </c>
      <c r="DB521" s="65">
        <v>0</v>
      </c>
      <c r="DC521" s="65">
        <v>0</v>
      </c>
      <c r="DD521" s="65">
        <v>0</v>
      </c>
      <c r="DE521" s="65">
        <v>0</v>
      </c>
      <c r="DF521" s="65">
        <v>0</v>
      </c>
      <c r="DG521" s="65">
        <v>0</v>
      </c>
      <c r="DH521" s="65">
        <v>0</v>
      </c>
      <c r="DI521" s="65">
        <v>0</v>
      </c>
      <c r="DJ521" s="65">
        <v>0</v>
      </c>
      <c r="DK521" s="65">
        <v>0</v>
      </c>
      <c r="DL521" s="65">
        <v>0</v>
      </c>
      <c r="DM521" s="65">
        <v>0</v>
      </c>
      <c r="DN521" s="65">
        <v>0</v>
      </c>
      <c r="DO521" s="65">
        <v>0</v>
      </c>
      <c r="DP521" s="65">
        <v>0</v>
      </c>
      <c r="DQ521" s="65">
        <v>0</v>
      </c>
      <c r="DR521" s="65">
        <v>0</v>
      </c>
      <c r="DS521" s="65">
        <v>0</v>
      </c>
      <c r="DT521" s="65">
        <v>0</v>
      </c>
      <c r="DU521" s="65">
        <v>0</v>
      </c>
      <c r="DV521" s="65">
        <v>0</v>
      </c>
      <c r="DW521" s="65">
        <v>0</v>
      </c>
      <c r="DX521" s="65">
        <v>0</v>
      </c>
      <c r="DY521" s="65">
        <v>0</v>
      </c>
      <c r="DZ521" s="65">
        <v>0</v>
      </c>
      <c r="EA521" s="65">
        <v>0</v>
      </c>
      <c r="EB521" s="65">
        <v>0</v>
      </c>
      <c r="EC521" s="65">
        <v>0</v>
      </c>
      <c r="ED521" s="65">
        <v>0</v>
      </c>
      <c r="EE521" s="65">
        <v>0</v>
      </c>
      <c r="EF521" s="65">
        <v>0</v>
      </c>
      <c r="EG521" s="65">
        <v>0</v>
      </c>
      <c r="EH521" s="65">
        <v>0</v>
      </c>
      <c r="EI521" s="65">
        <v>0</v>
      </c>
      <c r="EJ521" s="65">
        <v>0</v>
      </c>
      <c r="EK521" s="65">
        <v>0</v>
      </c>
      <c r="EL521" s="65">
        <v>0</v>
      </c>
      <c r="EM521" s="65">
        <v>0</v>
      </c>
      <c r="EN521" s="65">
        <v>0</v>
      </c>
      <c r="EO521" s="65">
        <v>0</v>
      </c>
      <c r="EP521" s="65">
        <v>0</v>
      </c>
      <c r="EQ521" s="65">
        <v>0</v>
      </c>
      <c r="ER521" s="65">
        <v>0</v>
      </c>
      <c r="ES521" s="65">
        <v>0</v>
      </c>
      <c r="ET521" s="65">
        <v>0</v>
      </c>
      <c r="EU521" s="65">
        <v>0</v>
      </c>
      <c r="EV521" s="65">
        <v>0</v>
      </c>
      <c r="EW521" s="65">
        <v>0</v>
      </c>
      <c r="EX521" s="65">
        <v>0</v>
      </c>
      <c r="EY521" s="65">
        <v>0</v>
      </c>
      <c r="EZ521" s="65">
        <v>0</v>
      </c>
      <c r="FA521" s="65">
        <v>0</v>
      </c>
      <c r="FB521" s="65">
        <v>0</v>
      </c>
      <c r="FC521" s="65">
        <v>0</v>
      </c>
    </row>
    <row r="522" spans="2:159" x14ac:dyDescent="0.2">
      <c r="B522" s="65" t="s">
        <v>232</v>
      </c>
      <c r="C522" s="65" t="s">
        <v>36</v>
      </c>
    </row>
    <row r="523" spans="2:159" x14ac:dyDescent="0.2">
      <c r="B523" s="65" t="s">
        <v>232</v>
      </c>
      <c r="C523" s="65" t="s">
        <v>37</v>
      </c>
    </row>
    <row r="524" spans="2:159" x14ac:dyDescent="0.2">
      <c r="B524" s="65" t="s">
        <v>232</v>
      </c>
      <c r="C524" s="65" t="s">
        <v>38</v>
      </c>
    </row>
    <row r="525" spans="2:159" x14ac:dyDescent="0.2">
      <c r="B525" s="65" t="s">
        <v>232</v>
      </c>
      <c r="C525" s="65" t="s">
        <v>39</v>
      </c>
    </row>
    <row r="526" spans="2:159" x14ac:dyDescent="0.2">
      <c r="B526" s="65" t="s">
        <v>232</v>
      </c>
      <c r="C526" s="65" t="s">
        <v>40</v>
      </c>
    </row>
    <row r="527" spans="2:159" x14ac:dyDescent="0.2">
      <c r="B527" s="65" t="s">
        <v>232</v>
      </c>
      <c r="C527" s="65" t="s">
        <v>41</v>
      </c>
    </row>
    <row r="528" spans="2:159" x14ac:dyDescent="0.2">
      <c r="B528" s="65" t="s">
        <v>232</v>
      </c>
      <c r="C528" s="65" t="s">
        <v>42</v>
      </c>
    </row>
    <row r="529" spans="2:159" x14ac:dyDescent="0.2">
      <c r="B529" s="65" t="s">
        <v>232</v>
      </c>
      <c r="C529" s="65" t="s">
        <v>43</v>
      </c>
    </row>
    <row r="530" spans="2:159" x14ac:dyDescent="0.2">
      <c r="B530" s="65" t="s">
        <v>232</v>
      </c>
      <c r="C530" s="65" t="s">
        <v>44</v>
      </c>
    </row>
    <row r="531" spans="2:159" x14ac:dyDescent="0.2">
      <c r="B531" s="65" t="s">
        <v>232</v>
      </c>
      <c r="C531" s="65" t="s">
        <v>45</v>
      </c>
    </row>
    <row r="532" spans="2:159" x14ac:dyDescent="0.2">
      <c r="B532" s="65" t="s">
        <v>232</v>
      </c>
      <c r="C532" s="65" t="s">
        <v>46</v>
      </c>
    </row>
    <row r="533" spans="2:159" x14ac:dyDescent="0.2">
      <c r="B533" s="65" t="s">
        <v>232</v>
      </c>
      <c r="C533" s="65" t="s">
        <v>15</v>
      </c>
      <c r="D533" s="65">
        <v>0</v>
      </c>
      <c r="E533" s="65">
        <v>0</v>
      </c>
      <c r="F533" s="65">
        <v>0</v>
      </c>
      <c r="G533" s="65">
        <v>0</v>
      </c>
      <c r="H533" s="65">
        <v>0</v>
      </c>
      <c r="I533" s="65">
        <v>0</v>
      </c>
      <c r="J533" s="65">
        <v>0</v>
      </c>
      <c r="K533" s="65">
        <v>0</v>
      </c>
      <c r="L533" s="65">
        <v>0</v>
      </c>
      <c r="M533" s="65">
        <v>0</v>
      </c>
      <c r="N533" s="65">
        <v>0</v>
      </c>
      <c r="O533" s="65">
        <v>0</v>
      </c>
      <c r="P533" s="65">
        <v>0</v>
      </c>
      <c r="Q533" s="65">
        <v>0</v>
      </c>
      <c r="R533" s="65">
        <v>0</v>
      </c>
      <c r="S533" s="65">
        <v>0</v>
      </c>
      <c r="T533" s="65">
        <v>0</v>
      </c>
      <c r="U533" s="65">
        <v>0</v>
      </c>
      <c r="V533" s="65">
        <v>0</v>
      </c>
      <c r="W533" s="65">
        <v>0</v>
      </c>
      <c r="X533" s="65">
        <v>0</v>
      </c>
      <c r="Y533" s="65">
        <v>0</v>
      </c>
      <c r="Z533" s="65">
        <v>0</v>
      </c>
      <c r="AA533" s="65">
        <v>0</v>
      </c>
      <c r="AB533" s="65">
        <v>0</v>
      </c>
      <c r="AC533" s="65">
        <v>0</v>
      </c>
      <c r="AD533" s="65">
        <v>0</v>
      </c>
      <c r="AE533" s="65">
        <v>0</v>
      </c>
      <c r="AF533" s="65">
        <v>0</v>
      </c>
      <c r="AG533" s="65">
        <v>0</v>
      </c>
      <c r="AH533" s="65">
        <v>0</v>
      </c>
      <c r="AI533" s="65">
        <v>0</v>
      </c>
      <c r="AJ533" s="65">
        <v>0</v>
      </c>
      <c r="AK533" s="65">
        <v>0</v>
      </c>
      <c r="AL533" s="65">
        <v>0</v>
      </c>
      <c r="AM533" s="65">
        <v>0</v>
      </c>
      <c r="AN533" s="65">
        <v>0</v>
      </c>
      <c r="AO533" s="65">
        <v>0</v>
      </c>
      <c r="AP533" s="65">
        <v>0</v>
      </c>
      <c r="AQ533" s="65">
        <v>0</v>
      </c>
      <c r="AR533" s="65">
        <v>0</v>
      </c>
      <c r="AS533" s="65">
        <v>0</v>
      </c>
      <c r="AT533" s="65">
        <v>0</v>
      </c>
      <c r="AU533" s="65">
        <v>0</v>
      </c>
      <c r="AV533" s="65">
        <v>0</v>
      </c>
      <c r="AW533" s="65">
        <v>0</v>
      </c>
      <c r="AX533" s="65">
        <v>0</v>
      </c>
      <c r="AY533" s="65">
        <v>0</v>
      </c>
      <c r="AZ533" s="65">
        <v>0</v>
      </c>
      <c r="BA533" s="65">
        <v>0</v>
      </c>
      <c r="BB533" s="65">
        <v>0</v>
      </c>
      <c r="BC533" s="65">
        <v>0</v>
      </c>
      <c r="BD533" s="65">
        <v>0</v>
      </c>
      <c r="BE533" s="65">
        <v>0</v>
      </c>
      <c r="BF533" s="65">
        <v>0</v>
      </c>
      <c r="BG533" s="65">
        <v>0</v>
      </c>
      <c r="BH533" s="65">
        <v>0</v>
      </c>
      <c r="BI533" s="65">
        <v>0</v>
      </c>
      <c r="BJ533" s="65">
        <v>0</v>
      </c>
      <c r="BK533" s="65">
        <v>0</v>
      </c>
      <c r="BL533" s="65">
        <v>0</v>
      </c>
      <c r="BM533" s="65">
        <v>0</v>
      </c>
      <c r="BN533" s="65">
        <v>0</v>
      </c>
      <c r="BO533" s="65">
        <v>0</v>
      </c>
      <c r="BP533" s="65">
        <v>0</v>
      </c>
      <c r="BQ533" s="65">
        <v>0</v>
      </c>
      <c r="BR533" s="65">
        <v>0</v>
      </c>
      <c r="BS533" s="65">
        <v>0</v>
      </c>
      <c r="BT533" s="65">
        <v>0</v>
      </c>
      <c r="BU533" s="65">
        <v>0</v>
      </c>
      <c r="BV533" s="65">
        <v>0</v>
      </c>
      <c r="BW533" s="65">
        <v>0</v>
      </c>
      <c r="BX533" s="65">
        <v>0</v>
      </c>
      <c r="BY533" s="65">
        <v>0</v>
      </c>
      <c r="BZ533" s="65">
        <v>0</v>
      </c>
      <c r="CA533" s="65">
        <v>0</v>
      </c>
      <c r="CB533" s="65">
        <v>0</v>
      </c>
      <c r="CC533" s="65">
        <v>0</v>
      </c>
      <c r="CD533" s="65">
        <v>0</v>
      </c>
      <c r="CE533" s="65">
        <v>0</v>
      </c>
      <c r="CF533" s="65">
        <v>0</v>
      </c>
      <c r="CG533" s="65">
        <v>0</v>
      </c>
      <c r="CH533" s="65">
        <v>0</v>
      </c>
      <c r="CI533" s="65">
        <v>0</v>
      </c>
      <c r="CJ533" s="65">
        <v>0</v>
      </c>
      <c r="CK533" s="65">
        <v>0</v>
      </c>
      <c r="CL533" s="65">
        <v>0</v>
      </c>
      <c r="CM533" s="65">
        <v>0</v>
      </c>
      <c r="CN533" s="65">
        <v>0</v>
      </c>
      <c r="CO533" s="65">
        <v>0</v>
      </c>
      <c r="CP533" s="65">
        <v>0</v>
      </c>
      <c r="CQ533" s="65">
        <v>0</v>
      </c>
      <c r="CR533" s="65">
        <v>0</v>
      </c>
      <c r="CS533" s="65">
        <v>0</v>
      </c>
      <c r="CT533" s="65">
        <v>0</v>
      </c>
      <c r="CU533" s="65">
        <v>0</v>
      </c>
      <c r="CV533" s="65">
        <v>0</v>
      </c>
      <c r="CW533" s="65">
        <v>0</v>
      </c>
      <c r="CX533" s="65">
        <v>0</v>
      </c>
      <c r="CY533" s="65">
        <v>0</v>
      </c>
      <c r="CZ533" s="65">
        <v>0</v>
      </c>
      <c r="DA533" s="65">
        <v>0</v>
      </c>
      <c r="DB533" s="65">
        <v>0</v>
      </c>
      <c r="DC533" s="65">
        <v>0</v>
      </c>
      <c r="DD533" s="65">
        <v>0</v>
      </c>
      <c r="DE533" s="65">
        <v>0</v>
      </c>
      <c r="DF533" s="65">
        <v>0</v>
      </c>
      <c r="DG533" s="65">
        <v>0</v>
      </c>
      <c r="DH533" s="65">
        <v>0</v>
      </c>
      <c r="DI533" s="65">
        <v>0</v>
      </c>
      <c r="DJ533" s="65">
        <v>0</v>
      </c>
      <c r="DK533" s="65">
        <v>0</v>
      </c>
      <c r="DL533" s="65">
        <v>0</v>
      </c>
      <c r="DM533" s="65">
        <v>0</v>
      </c>
      <c r="DN533" s="65">
        <v>0</v>
      </c>
      <c r="DO533" s="65">
        <v>0</v>
      </c>
      <c r="DP533" s="65">
        <v>0</v>
      </c>
      <c r="DQ533" s="65">
        <v>0</v>
      </c>
      <c r="DR533" s="65">
        <v>0</v>
      </c>
      <c r="DS533" s="65">
        <v>0</v>
      </c>
      <c r="DT533" s="65">
        <v>0</v>
      </c>
      <c r="DU533" s="65">
        <v>0</v>
      </c>
      <c r="DV533" s="65">
        <v>0</v>
      </c>
      <c r="DW533" s="65">
        <v>0</v>
      </c>
      <c r="DX533" s="65">
        <v>0</v>
      </c>
      <c r="DY533" s="65">
        <v>0</v>
      </c>
      <c r="DZ533" s="65">
        <v>0</v>
      </c>
      <c r="EA533" s="65">
        <v>0</v>
      </c>
      <c r="EB533" s="65">
        <v>0</v>
      </c>
      <c r="EC533" s="65">
        <v>0</v>
      </c>
      <c r="ED533" s="65">
        <v>0</v>
      </c>
      <c r="EE533" s="65">
        <v>0</v>
      </c>
      <c r="EF533" s="65">
        <v>0</v>
      </c>
      <c r="EG533" s="65">
        <v>0</v>
      </c>
      <c r="EH533" s="65">
        <v>0</v>
      </c>
      <c r="EI533" s="65">
        <v>0</v>
      </c>
      <c r="EJ533" s="65">
        <v>0</v>
      </c>
      <c r="EK533" s="65">
        <v>0</v>
      </c>
      <c r="EL533" s="65">
        <v>0</v>
      </c>
      <c r="EM533" s="65">
        <v>0</v>
      </c>
      <c r="EN533" s="65">
        <v>0</v>
      </c>
      <c r="EO533" s="65">
        <v>0</v>
      </c>
      <c r="EP533" s="65">
        <v>0</v>
      </c>
      <c r="EQ533" s="65">
        <v>0</v>
      </c>
      <c r="ER533" s="65">
        <v>0</v>
      </c>
      <c r="ES533" s="65">
        <v>0</v>
      </c>
      <c r="ET533" s="65">
        <v>0</v>
      </c>
      <c r="EU533" s="65">
        <v>0</v>
      </c>
      <c r="EV533" s="65">
        <v>0</v>
      </c>
      <c r="EW533" s="65">
        <v>0</v>
      </c>
      <c r="EX533" s="65">
        <v>0</v>
      </c>
      <c r="EY533" s="65">
        <v>0</v>
      </c>
      <c r="EZ533" s="65">
        <v>0</v>
      </c>
      <c r="FA533" s="65">
        <v>0</v>
      </c>
      <c r="FB533" s="65">
        <v>0</v>
      </c>
      <c r="FC533" s="65">
        <v>0</v>
      </c>
    </row>
    <row r="534" spans="2:159" x14ac:dyDescent="0.2">
      <c r="B534" s="65" t="s">
        <v>233</v>
      </c>
      <c r="C534" s="65" t="s">
        <v>36</v>
      </c>
    </row>
    <row r="535" spans="2:159" x14ac:dyDescent="0.2">
      <c r="B535" s="65" t="s">
        <v>233</v>
      </c>
      <c r="C535" s="65" t="s">
        <v>37</v>
      </c>
    </row>
    <row r="536" spans="2:159" x14ac:dyDescent="0.2">
      <c r="B536" s="65" t="s">
        <v>233</v>
      </c>
      <c r="C536" s="65" t="s">
        <v>38</v>
      </c>
    </row>
    <row r="537" spans="2:159" x14ac:dyDescent="0.2">
      <c r="B537" s="65" t="s">
        <v>233</v>
      </c>
      <c r="C537" s="65" t="s">
        <v>39</v>
      </c>
    </row>
    <row r="538" spans="2:159" x14ac:dyDescent="0.2">
      <c r="B538" s="65" t="s">
        <v>233</v>
      </c>
      <c r="C538" s="65" t="s">
        <v>40</v>
      </c>
    </row>
    <row r="539" spans="2:159" x14ac:dyDescent="0.2">
      <c r="B539" s="65" t="s">
        <v>233</v>
      </c>
      <c r="C539" s="65" t="s">
        <v>41</v>
      </c>
    </row>
    <row r="540" spans="2:159" x14ac:dyDescent="0.2">
      <c r="B540" s="65" t="s">
        <v>233</v>
      </c>
      <c r="C540" s="65" t="s">
        <v>42</v>
      </c>
    </row>
    <row r="541" spans="2:159" x14ac:dyDescent="0.2">
      <c r="B541" s="65" t="s">
        <v>233</v>
      </c>
      <c r="C541" s="65" t="s">
        <v>43</v>
      </c>
    </row>
    <row r="542" spans="2:159" x14ac:dyDescent="0.2">
      <c r="B542" s="65" t="s">
        <v>233</v>
      </c>
      <c r="C542" s="65" t="s">
        <v>44</v>
      </c>
    </row>
    <row r="543" spans="2:159" x14ac:dyDescent="0.2">
      <c r="B543" s="65" t="s">
        <v>233</v>
      </c>
      <c r="C543" s="65" t="s">
        <v>45</v>
      </c>
    </row>
    <row r="544" spans="2:159" x14ac:dyDescent="0.2">
      <c r="B544" s="65" t="s">
        <v>233</v>
      </c>
      <c r="C544" s="65" t="s">
        <v>46</v>
      </c>
    </row>
    <row r="545" spans="2:159" x14ac:dyDescent="0.2">
      <c r="B545" s="65" t="s">
        <v>233</v>
      </c>
      <c r="C545" s="65" t="s">
        <v>15</v>
      </c>
      <c r="D545" s="65">
        <v>0</v>
      </c>
      <c r="E545" s="65">
        <v>0</v>
      </c>
      <c r="F545" s="65">
        <v>0</v>
      </c>
      <c r="G545" s="65">
        <v>0</v>
      </c>
      <c r="H545" s="65">
        <v>0</v>
      </c>
      <c r="I545" s="65">
        <v>0</v>
      </c>
      <c r="J545" s="65">
        <v>0</v>
      </c>
      <c r="K545" s="65">
        <v>0</v>
      </c>
      <c r="L545" s="65">
        <v>0</v>
      </c>
      <c r="M545" s="65">
        <v>0</v>
      </c>
      <c r="N545" s="65">
        <v>0</v>
      </c>
      <c r="O545" s="65">
        <v>0</v>
      </c>
      <c r="P545" s="65">
        <v>0</v>
      </c>
      <c r="Q545" s="65">
        <v>0</v>
      </c>
      <c r="R545" s="65">
        <v>0</v>
      </c>
      <c r="S545" s="65">
        <v>0</v>
      </c>
      <c r="T545" s="65">
        <v>0</v>
      </c>
      <c r="U545" s="65">
        <v>0</v>
      </c>
      <c r="V545" s="65">
        <v>0</v>
      </c>
      <c r="W545" s="65">
        <v>0</v>
      </c>
      <c r="X545" s="65">
        <v>0</v>
      </c>
      <c r="Y545" s="65">
        <v>0</v>
      </c>
      <c r="Z545" s="65">
        <v>0</v>
      </c>
      <c r="AA545" s="65">
        <v>0</v>
      </c>
      <c r="AB545" s="65">
        <v>0</v>
      </c>
      <c r="AC545" s="65">
        <v>0</v>
      </c>
      <c r="AD545" s="65">
        <v>0</v>
      </c>
      <c r="AE545" s="65">
        <v>0</v>
      </c>
      <c r="AF545" s="65">
        <v>0</v>
      </c>
      <c r="AG545" s="65">
        <v>0</v>
      </c>
      <c r="AH545" s="65">
        <v>0</v>
      </c>
      <c r="AI545" s="65">
        <v>0</v>
      </c>
      <c r="AJ545" s="65">
        <v>0</v>
      </c>
      <c r="AK545" s="65">
        <v>0</v>
      </c>
      <c r="AL545" s="65">
        <v>0</v>
      </c>
      <c r="AM545" s="65">
        <v>0</v>
      </c>
      <c r="AN545" s="65">
        <v>0</v>
      </c>
      <c r="AO545" s="65">
        <v>0</v>
      </c>
      <c r="AP545" s="65">
        <v>0</v>
      </c>
      <c r="AQ545" s="65">
        <v>0</v>
      </c>
      <c r="AR545" s="65">
        <v>0</v>
      </c>
      <c r="AS545" s="65">
        <v>0</v>
      </c>
      <c r="AT545" s="65">
        <v>0</v>
      </c>
      <c r="AU545" s="65">
        <v>0</v>
      </c>
      <c r="AV545" s="65">
        <v>0</v>
      </c>
      <c r="AW545" s="65">
        <v>0</v>
      </c>
      <c r="AX545" s="65">
        <v>0</v>
      </c>
      <c r="AY545" s="65">
        <v>0</v>
      </c>
      <c r="AZ545" s="65">
        <v>0</v>
      </c>
      <c r="BA545" s="65">
        <v>0</v>
      </c>
      <c r="BB545" s="65">
        <v>0</v>
      </c>
      <c r="BC545" s="65">
        <v>0</v>
      </c>
      <c r="BD545" s="65">
        <v>0</v>
      </c>
      <c r="BE545" s="65">
        <v>0</v>
      </c>
      <c r="BF545" s="65">
        <v>0</v>
      </c>
      <c r="BG545" s="65">
        <v>0</v>
      </c>
      <c r="BH545" s="65">
        <v>0</v>
      </c>
      <c r="BI545" s="65">
        <v>0</v>
      </c>
      <c r="BJ545" s="65">
        <v>0</v>
      </c>
      <c r="BK545" s="65">
        <v>0</v>
      </c>
      <c r="BL545" s="65">
        <v>0</v>
      </c>
      <c r="BM545" s="65">
        <v>0</v>
      </c>
      <c r="BN545" s="65">
        <v>0</v>
      </c>
      <c r="BO545" s="65">
        <v>0</v>
      </c>
      <c r="BP545" s="65">
        <v>0</v>
      </c>
      <c r="BQ545" s="65">
        <v>0</v>
      </c>
      <c r="BR545" s="65">
        <v>0</v>
      </c>
      <c r="BS545" s="65">
        <v>0</v>
      </c>
      <c r="BT545" s="65">
        <v>0</v>
      </c>
      <c r="BU545" s="65">
        <v>0</v>
      </c>
      <c r="BV545" s="65">
        <v>0</v>
      </c>
      <c r="BW545" s="65">
        <v>0</v>
      </c>
      <c r="BX545" s="65">
        <v>0</v>
      </c>
      <c r="BY545" s="65">
        <v>0</v>
      </c>
      <c r="BZ545" s="65">
        <v>0</v>
      </c>
      <c r="CA545" s="65">
        <v>0</v>
      </c>
      <c r="CB545" s="65">
        <v>0</v>
      </c>
      <c r="CC545" s="65">
        <v>0</v>
      </c>
      <c r="CD545" s="65">
        <v>0</v>
      </c>
      <c r="CE545" s="65">
        <v>0</v>
      </c>
      <c r="CF545" s="65">
        <v>0</v>
      </c>
      <c r="CG545" s="65">
        <v>0</v>
      </c>
      <c r="CH545" s="65">
        <v>0</v>
      </c>
      <c r="CI545" s="65">
        <v>0</v>
      </c>
      <c r="CJ545" s="65">
        <v>0</v>
      </c>
      <c r="CK545" s="65">
        <v>0</v>
      </c>
      <c r="CL545" s="65">
        <v>0</v>
      </c>
      <c r="CM545" s="65">
        <v>0</v>
      </c>
      <c r="CN545" s="65">
        <v>0</v>
      </c>
      <c r="CO545" s="65">
        <v>0</v>
      </c>
      <c r="CP545" s="65">
        <v>0</v>
      </c>
      <c r="CQ545" s="65">
        <v>0</v>
      </c>
      <c r="CR545" s="65">
        <v>0</v>
      </c>
      <c r="CS545" s="65">
        <v>0</v>
      </c>
      <c r="CT545" s="65">
        <v>0</v>
      </c>
      <c r="CU545" s="65">
        <v>0</v>
      </c>
      <c r="CV545" s="65">
        <v>0</v>
      </c>
      <c r="CW545" s="65">
        <v>0</v>
      </c>
      <c r="CX545" s="65">
        <v>0</v>
      </c>
      <c r="CY545" s="65">
        <v>0</v>
      </c>
      <c r="CZ545" s="65">
        <v>0</v>
      </c>
      <c r="DA545" s="65">
        <v>0</v>
      </c>
      <c r="DB545" s="65">
        <v>0</v>
      </c>
      <c r="DC545" s="65">
        <v>0</v>
      </c>
      <c r="DD545" s="65">
        <v>0</v>
      </c>
      <c r="DE545" s="65">
        <v>0</v>
      </c>
      <c r="DF545" s="65">
        <v>0</v>
      </c>
      <c r="DG545" s="65">
        <v>0</v>
      </c>
      <c r="DH545" s="65">
        <v>0</v>
      </c>
      <c r="DI545" s="65">
        <v>0</v>
      </c>
      <c r="DJ545" s="65">
        <v>0</v>
      </c>
      <c r="DK545" s="65">
        <v>0</v>
      </c>
      <c r="DL545" s="65">
        <v>0</v>
      </c>
      <c r="DM545" s="65">
        <v>0</v>
      </c>
      <c r="DN545" s="65">
        <v>0</v>
      </c>
      <c r="DO545" s="65">
        <v>0</v>
      </c>
      <c r="DP545" s="65">
        <v>0</v>
      </c>
      <c r="DQ545" s="65">
        <v>0</v>
      </c>
      <c r="DR545" s="65">
        <v>0</v>
      </c>
      <c r="DS545" s="65">
        <v>0</v>
      </c>
      <c r="DT545" s="65">
        <v>0</v>
      </c>
      <c r="DU545" s="65">
        <v>0</v>
      </c>
      <c r="DV545" s="65">
        <v>0</v>
      </c>
      <c r="DW545" s="65">
        <v>0</v>
      </c>
      <c r="DX545" s="65">
        <v>0</v>
      </c>
      <c r="DY545" s="65">
        <v>0</v>
      </c>
      <c r="DZ545" s="65">
        <v>0</v>
      </c>
      <c r="EA545" s="65">
        <v>0</v>
      </c>
      <c r="EB545" s="65">
        <v>0</v>
      </c>
      <c r="EC545" s="65">
        <v>0</v>
      </c>
      <c r="ED545" s="65">
        <v>0</v>
      </c>
      <c r="EE545" s="65">
        <v>0</v>
      </c>
      <c r="EF545" s="65">
        <v>0</v>
      </c>
      <c r="EG545" s="65">
        <v>0</v>
      </c>
      <c r="EH545" s="65">
        <v>0</v>
      </c>
      <c r="EI545" s="65">
        <v>0</v>
      </c>
      <c r="EJ545" s="65">
        <v>0</v>
      </c>
      <c r="EK545" s="65">
        <v>0</v>
      </c>
      <c r="EL545" s="65">
        <v>0</v>
      </c>
      <c r="EM545" s="65">
        <v>0</v>
      </c>
      <c r="EN545" s="65">
        <v>0</v>
      </c>
      <c r="EO545" s="65">
        <v>0</v>
      </c>
      <c r="EP545" s="65">
        <v>0</v>
      </c>
      <c r="EQ545" s="65">
        <v>0</v>
      </c>
      <c r="ER545" s="65">
        <v>0</v>
      </c>
      <c r="ES545" s="65">
        <v>0</v>
      </c>
      <c r="ET545" s="65">
        <v>0</v>
      </c>
      <c r="EU545" s="65">
        <v>0</v>
      </c>
      <c r="EV545" s="65">
        <v>0</v>
      </c>
      <c r="EW545" s="65">
        <v>0</v>
      </c>
      <c r="EX545" s="65">
        <v>0</v>
      </c>
      <c r="EY545" s="65">
        <v>0</v>
      </c>
      <c r="EZ545" s="65">
        <v>0</v>
      </c>
      <c r="FA545" s="65">
        <v>0</v>
      </c>
      <c r="FB545" s="65">
        <v>0</v>
      </c>
      <c r="FC545" s="65">
        <v>0</v>
      </c>
    </row>
    <row r="546" spans="2:159" x14ac:dyDescent="0.2">
      <c r="B546" s="65" t="s">
        <v>234</v>
      </c>
      <c r="C546" s="65" t="s">
        <v>36</v>
      </c>
    </row>
    <row r="547" spans="2:159" x14ac:dyDescent="0.2">
      <c r="B547" s="65" t="s">
        <v>234</v>
      </c>
      <c r="C547" s="65" t="s">
        <v>37</v>
      </c>
    </row>
    <row r="548" spans="2:159" x14ac:dyDescent="0.2">
      <c r="B548" s="65" t="s">
        <v>234</v>
      </c>
      <c r="C548" s="65" t="s">
        <v>38</v>
      </c>
    </row>
    <row r="549" spans="2:159" x14ac:dyDescent="0.2">
      <c r="B549" s="65" t="s">
        <v>234</v>
      </c>
      <c r="C549" s="65" t="s">
        <v>39</v>
      </c>
    </row>
    <row r="550" spans="2:159" x14ac:dyDescent="0.2">
      <c r="B550" s="65" t="s">
        <v>234</v>
      </c>
      <c r="C550" s="65" t="s">
        <v>40</v>
      </c>
    </row>
    <row r="551" spans="2:159" x14ac:dyDescent="0.2">
      <c r="B551" s="65" t="s">
        <v>234</v>
      </c>
      <c r="C551" s="65" t="s">
        <v>41</v>
      </c>
    </row>
    <row r="552" spans="2:159" x14ac:dyDescent="0.2">
      <c r="B552" s="65" t="s">
        <v>234</v>
      </c>
      <c r="C552" s="65" t="s">
        <v>42</v>
      </c>
    </row>
    <row r="553" spans="2:159" x14ac:dyDescent="0.2">
      <c r="B553" s="65" t="s">
        <v>234</v>
      </c>
      <c r="C553" s="65" t="s">
        <v>43</v>
      </c>
    </row>
    <row r="554" spans="2:159" x14ac:dyDescent="0.2">
      <c r="B554" s="65" t="s">
        <v>234</v>
      </c>
      <c r="C554" s="65" t="s">
        <v>44</v>
      </c>
    </row>
    <row r="555" spans="2:159" x14ac:dyDescent="0.2">
      <c r="B555" s="65" t="s">
        <v>234</v>
      </c>
      <c r="C555" s="65" t="s">
        <v>45</v>
      </c>
    </row>
    <row r="556" spans="2:159" x14ac:dyDescent="0.2">
      <c r="B556" s="65" t="s">
        <v>234</v>
      </c>
      <c r="C556" s="65" t="s">
        <v>46</v>
      </c>
    </row>
    <row r="557" spans="2:159" x14ac:dyDescent="0.2">
      <c r="B557" s="65" t="s">
        <v>234</v>
      </c>
      <c r="C557" s="65" t="s">
        <v>15</v>
      </c>
      <c r="D557" s="65">
        <v>0</v>
      </c>
      <c r="E557" s="65">
        <v>0</v>
      </c>
      <c r="F557" s="65">
        <v>0</v>
      </c>
      <c r="G557" s="65">
        <v>0</v>
      </c>
      <c r="H557" s="65">
        <v>0</v>
      </c>
      <c r="I557" s="65">
        <v>0</v>
      </c>
      <c r="J557" s="65">
        <v>0</v>
      </c>
      <c r="K557" s="65">
        <v>0</v>
      </c>
      <c r="L557" s="65">
        <v>0</v>
      </c>
      <c r="M557" s="65">
        <v>0</v>
      </c>
      <c r="N557" s="65">
        <v>0</v>
      </c>
      <c r="O557" s="65">
        <v>0</v>
      </c>
      <c r="P557" s="65">
        <v>0</v>
      </c>
      <c r="Q557" s="65">
        <v>0</v>
      </c>
      <c r="R557" s="65">
        <v>0</v>
      </c>
      <c r="S557" s="65">
        <v>0</v>
      </c>
      <c r="T557" s="65">
        <v>0</v>
      </c>
      <c r="U557" s="65">
        <v>0</v>
      </c>
      <c r="V557" s="65">
        <v>0</v>
      </c>
      <c r="W557" s="65">
        <v>0</v>
      </c>
      <c r="X557" s="65">
        <v>0</v>
      </c>
      <c r="Y557" s="65">
        <v>0</v>
      </c>
      <c r="Z557" s="65">
        <v>0</v>
      </c>
      <c r="AA557" s="65">
        <v>0</v>
      </c>
      <c r="AB557" s="65">
        <v>0</v>
      </c>
      <c r="AC557" s="65">
        <v>0</v>
      </c>
      <c r="AD557" s="65">
        <v>0</v>
      </c>
      <c r="AE557" s="65">
        <v>0</v>
      </c>
      <c r="AF557" s="65">
        <v>0</v>
      </c>
      <c r="AG557" s="65">
        <v>0</v>
      </c>
      <c r="AH557" s="65">
        <v>0</v>
      </c>
      <c r="AI557" s="65">
        <v>0</v>
      </c>
      <c r="AJ557" s="65">
        <v>0</v>
      </c>
      <c r="AK557" s="65">
        <v>0</v>
      </c>
      <c r="AL557" s="65">
        <v>0</v>
      </c>
      <c r="AM557" s="65">
        <v>0</v>
      </c>
      <c r="AN557" s="65">
        <v>0</v>
      </c>
      <c r="AO557" s="65">
        <v>0</v>
      </c>
      <c r="AP557" s="65">
        <v>0</v>
      </c>
      <c r="AQ557" s="65">
        <v>0</v>
      </c>
      <c r="AR557" s="65">
        <v>0</v>
      </c>
      <c r="AS557" s="65">
        <v>0</v>
      </c>
      <c r="AT557" s="65">
        <v>0</v>
      </c>
      <c r="AU557" s="65">
        <v>0</v>
      </c>
      <c r="AV557" s="65">
        <v>0</v>
      </c>
      <c r="AW557" s="65">
        <v>0</v>
      </c>
      <c r="AX557" s="65">
        <v>0</v>
      </c>
      <c r="AY557" s="65">
        <v>0</v>
      </c>
      <c r="AZ557" s="65">
        <v>0</v>
      </c>
      <c r="BA557" s="65">
        <v>0</v>
      </c>
      <c r="BB557" s="65">
        <v>0</v>
      </c>
      <c r="BC557" s="65">
        <v>0</v>
      </c>
      <c r="BD557" s="65">
        <v>0</v>
      </c>
      <c r="BE557" s="65">
        <v>0</v>
      </c>
      <c r="BF557" s="65">
        <v>0</v>
      </c>
      <c r="BG557" s="65">
        <v>0</v>
      </c>
      <c r="BH557" s="65">
        <v>0</v>
      </c>
      <c r="BI557" s="65">
        <v>0</v>
      </c>
      <c r="BJ557" s="65">
        <v>0</v>
      </c>
      <c r="BK557" s="65">
        <v>0</v>
      </c>
      <c r="BL557" s="65">
        <v>0</v>
      </c>
      <c r="BM557" s="65">
        <v>0</v>
      </c>
      <c r="BN557" s="65">
        <v>0</v>
      </c>
      <c r="BO557" s="65">
        <v>0</v>
      </c>
      <c r="BP557" s="65">
        <v>0</v>
      </c>
      <c r="BQ557" s="65">
        <v>0</v>
      </c>
      <c r="BR557" s="65">
        <v>0</v>
      </c>
      <c r="BS557" s="65">
        <v>0</v>
      </c>
      <c r="BT557" s="65">
        <v>0</v>
      </c>
      <c r="BU557" s="65">
        <v>0</v>
      </c>
      <c r="BV557" s="65">
        <v>0</v>
      </c>
      <c r="BW557" s="65">
        <v>0</v>
      </c>
      <c r="BX557" s="65">
        <v>0</v>
      </c>
      <c r="BY557" s="65">
        <v>0</v>
      </c>
      <c r="BZ557" s="65">
        <v>0</v>
      </c>
      <c r="CA557" s="65">
        <v>0</v>
      </c>
      <c r="CB557" s="65">
        <v>0</v>
      </c>
      <c r="CC557" s="65">
        <v>0</v>
      </c>
      <c r="CD557" s="65">
        <v>0</v>
      </c>
      <c r="CE557" s="65">
        <v>0</v>
      </c>
      <c r="CF557" s="65">
        <v>0</v>
      </c>
      <c r="CG557" s="65">
        <v>0</v>
      </c>
      <c r="CH557" s="65">
        <v>0</v>
      </c>
      <c r="CI557" s="65">
        <v>0</v>
      </c>
      <c r="CJ557" s="65">
        <v>0</v>
      </c>
      <c r="CK557" s="65">
        <v>0</v>
      </c>
      <c r="CL557" s="65">
        <v>0</v>
      </c>
      <c r="CM557" s="65">
        <v>0</v>
      </c>
      <c r="CN557" s="65">
        <v>0</v>
      </c>
      <c r="CO557" s="65">
        <v>0</v>
      </c>
      <c r="CP557" s="65">
        <v>0</v>
      </c>
      <c r="CQ557" s="65">
        <v>0</v>
      </c>
      <c r="CR557" s="65">
        <v>0</v>
      </c>
      <c r="CS557" s="65">
        <v>0</v>
      </c>
      <c r="CT557" s="65">
        <v>0</v>
      </c>
      <c r="CU557" s="65">
        <v>0</v>
      </c>
      <c r="CV557" s="65">
        <v>0</v>
      </c>
      <c r="CW557" s="65">
        <v>0</v>
      </c>
      <c r="CX557" s="65">
        <v>0</v>
      </c>
      <c r="CY557" s="65">
        <v>0</v>
      </c>
      <c r="CZ557" s="65">
        <v>0</v>
      </c>
      <c r="DA557" s="65">
        <v>0</v>
      </c>
      <c r="DB557" s="65">
        <v>0</v>
      </c>
      <c r="DC557" s="65">
        <v>0</v>
      </c>
      <c r="DD557" s="65">
        <v>0</v>
      </c>
      <c r="DE557" s="65">
        <v>0</v>
      </c>
      <c r="DF557" s="65">
        <v>0</v>
      </c>
      <c r="DG557" s="65">
        <v>0</v>
      </c>
      <c r="DH557" s="65">
        <v>0</v>
      </c>
      <c r="DI557" s="65">
        <v>0</v>
      </c>
      <c r="DJ557" s="65">
        <v>0</v>
      </c>
      <c r="DK557" s="65">
        <v>0</v>
      </c>
      <c r="DL557" s="65">
        <v>0</v>
      </c>
      <c r="DM557" s="65">
        <v>0</v>
      </c>
      <c r="DN557" s="65">
        <v>0</v>
      </c>
      <c r="DO557" s="65">
        <v>0</v>
      </c>
      <c r="DP557" s="65">
        <v>0</v>
      </c>
      <c r="DQ557" s="65">
        <v>0</v>
      </c>
      <c r="DR557" s="65">
        <v>0</v>
      </c>
      <c r="DS557" s="65">
        <v>0</v>
      </c>
      <c r="DT557" s="65">
        <v>0</v>
      </c>
      <c r="DU557" s="65">
        <v>0</v>
      </c>
      <c r="DV557" s="65">
        <v>0</v>
      </c>
      <c r="DW557" s="65">
        <v>0</v>
      </c>
      <c r="DX557" s="65">
        <v>0</v>
      </c>
      <c r="DY557" s="65">
        <v>0</v>
      </c>
      <c r="DZ557" s="65">
        <v>0</v>
      </c>
      <c r="EA557" s="65">
        <v>0</v>
      </c>
      <c r="EB557" s="65">
        <v>0</v>
      </c>
      <c r="EC557" s="65">
        <v>0</v>
      </c>
      <c r="ED557" s="65">
        <v>0</v>
      </c>
      <c r="EE557" s="65">
        <v>0</v>
      </c>
      <c r="EF557" s="65">
        <v>0</v>
      </c>
      <c r="EG557" s="65">
        <v>0</v>
      </c>
      <c r="EH557" s="65">
        <v>0</v>
      </c>
      <c r="EI557" s="65">
        <v>0</v>
      </c>
      <c r="EJ557" s="65">
        <v>0</v>
      </c>
      <c r="EK557" s="65">
        <v>0</v>
      </c>
      <c r="EL557" s="65">
        <v>0</v>
      </c>
      <c r="EM557" s="65">
        <v>0</v>
      </c>
      <c r="EN557" s="65">
        <v>0</v>
      </c>
      <c r="EO557" s="65">
        <v>0</v>
      </c>
      <c r="EP557" s="65">
        <v>0</v>
      </c>
      <c r="EQ557" s="65">
        <v>0</v>
      </c>
      <c r="ER557" s="65">
        <v>0</v>
      </c>
      <c r="ES557" s="65">
        <v>0</v>
      </c>
      <c r="ET557" s="65">
        <v>0</v>
      </c>
      <c r="EU557" s="65">
        <v>0</v>
      </c>
      <c r="EV557" s="65">
        <v>0</v>
      </c>
      <c r="EW557" s="65">
        <v>0</v>
      </c>
      <c r="EX557" s="65">
        <v>0</v>
      </c>
      <c r="EY557" s="65">
        <v>0</v>
      </c>
      <c r="EZ557" s="65">
        <v>0</v>
      </c>
      <c r="FA557" s="65">
        <v>0</v>
      </c>
      <c r="FB557" s="65">
        <v>0</v>
      </c>
      <c r="FC557" s="65">
        <v>0</v>
      </c>
    </row>
    <row r="558" spans="2:159" x14ac:dyDescent="0.2">
      <c r="B558" s="65" t="s">
        <v>235</v>
      </c>
      <c r="C558" s="65" t="s">
        <v>36</v>
      </c>
    </row>
    <row r="559" spans="2:159" x14ac:dyDescent="0.2">
      <c r="B559" s="65" t="s">
        <v>235</v>
      </c>
      <c r="C559" s="65" t="s">
        <v>37</v>
      </c>
    </row>
    <row r="560" spans="2:159" x14ac:dyDescent="0.2">
      <c r="B560" s="65" t="s">
        <v>235</v>
      </c>
      <c r="C560" s="65" t="s">
        <v>38</v>
      </c>
    </row>
    <row r="561" spans="2:159" x14ac:dyDescent="0.2">
      <c r="B561" s="65" t="s">
        <v>235</v>
      </c>
      <c r="C561" s="65" t="s">
        <v>39</v>
      </c>
    </row>
    <row r="562" spans="2:159" x14ac:dyDescent="0.2">
      <c r="B562" s="65" t="s">
        <v>235</v>
      </c>
      <c r="C562" s="65" t="s">
        <v>40</v>
      </c>
    </row>
    <row r="563" spans="2:159" x14ac:dyDescent="0.2">
      <c r="B563" s="65" t="s">
        <v>235</v>
      </c>
      <c r="C563" s="65" t="s">
        <v>41</v>
      </c>
    </row>
    <row r="564" spans="2:159" x14ac:dyDescent="0.2">
      <c r="B564" s="65" t="s">
        <v>235</v>
      </c>
      <c r="C564" s="65" t="s">
        <v>42</v>
      </c>
    </row>
    <row r="565" spans="2:159" x14ac:dyDescent="0.2">
      <c r="B565" s="65" t="s">
        <v>235</v>
      </c>
      <c r="C565" s="65" t="s">
        <v>43</v>
      </c>
    </row>
    <row r="566" spans="2:159" x14ac:dyDescent="0.2">
      <c r="B566" s="65" t="s">
        <v>235</v>
      </c>
      <c r="C566" s="65" t="s">
        <v>44</v>
      </c>
    </row>
    <row r="567" spans="2:159" x14ac:dyDescent="0.2">
      <c r="B567" s="65" t="s">
        <v>235</v>
      </c>
      <c r="C567" s="65" t="s">
        <v>45</v>
      </c>
    </row>
    <row r="568" spans="2:159" x14ac:dyDescent="0.2">
      <c r="B568" s="65" t="s">
        <v>235</v>
      </c>
      <c r="C568" s="65" t="s">
        <v>46</v>
      </c>
    </row>
    <row r="569" spans="2:159" x14ac:dyDescent="0.2">
      <c r="B569" s="65" t="s">
        <v>235</v>
      </c>
      <c r="C569" s="65" t="s">
        <v>15</v>
      </c>
      <c r="D569" s="65">
        <v>0</v>
      </c>
      <c r="E569" s="65">
        <v>0</v>
      </c>
      <c r="F569" s="65">
        <v>0</v>
      </c>
      <c r="G569" s="65">
        <v>0</v>
      </c>
      <c r="H569" s="65">
        <v>0</v>
      </c>
      <c r="I569" s="65">
        <v>0</v>
      </c>
      <c r="J569" s="65">
        <v>0</v>
      </c>
      <c r="K569" s="65">
        <v>0</v>
      </c>
      <c r="L569" s="65">
        <v>0</v>
      </c>
      <c r="M569" s="65">
        <v>0</v>
      </c>
      <c r="N569" s="65">
        <v>0</v>
      </c>
      <c r="O569" s="65">
        <v>0</v>
      </c>
      <c r="P569" s="65">
        <v>0</v>
      </c>
      <c r="Q569" s="65">
        <v>0</v>
      </c>
      <c r="R569" s="65">
        <v>0</v>
      </c>
      <c r="S569" s="65">
        <v>0</v>
      </c>
      <c r="T569" s="65">
        <v>0</v>
      </c>
      <c r="U569" s="65">
        <v>0</v>
      </c>
      <c r="V569" s="65">
        <v>0</v>
      </c>
      <c r="W569" s="65">
        <v>0</v>
      </c>
      <c r="X569" s="65">
        <v>0</v>
      </c>
      <c r="Y569" s="65">
        <v>0</v>
      </c>
      <c r="Z569" s="65">
        <v>0</v>
      </c>
      <c r="AA569" s="65">
        <v>0</v>
      </c>
      <c r="AB569" s="65">
        <v>0</v>
      </c>
      <c r="AC569" s="65">
        <v>0</v>
      </c>
      <c r="AD569" s="65">
        <v>0</v>
      </c>
      <c r="AE569" s="65">
        <v>0</v>
      </c>
      <c r="AF569" s="65">
        <v>0</v>
      </c>
      <c r="AG569" s="65">
        <v>0</v>
      </c>
      <c r="AH569" s="65">
        <v>0</v>
      </c>
      <c r="AI569" s="65">
        <v>0</v>
      </c>
      <c r="AJ569" s="65">
        <v>0</v>
      </c>
      <c r="AK569" s="65">
        <v>0</v>
      </c>
      <c r="AL569" s="65">
        <v>0</v>
      </c>
      <c r="AM569" s="65">
        <v>0</v>
      </c>
      <c r="AN569" s="65">
        <v>0</v>
      </c>
      <c r="AO569" s="65">
        <v>0</v>
      </c>
      <c r="AP569" s="65">
        <v>0</v>
      </c>
      <c r="AQ569" s="65">
        <v>0</v>
      </c>
      <c r="AR569" s="65">
        <v>0</v>
      </c>
      <c r="AS569" s="65">
        <v>0</v>
      </c>
      <c r="AT569" s="65">
        <v>0</v>
      </c>
      <c r="AU569" s="65">
        <v>0</v>
      </c>
      <c r="AV569" s="65">
        <v>0</v>
      </c>
      <c r="AW569" s="65">
        <v>0</v>
      </c>
      <c r="AX569" s="65">
        <v>0</v>
      </c>
      <c r="AY569" s="65">
        <v>0</v>
      </c>
      <c r="AZ569" s="65">
        <v>0</v>
      </c>
      <c r="BA569" s="65">
        <v>0</v>
      </c>
      <c r="BB569" s="65">
        <v>0</v>
      </c>
      <c r="BC569" s="65">
        <v>0</v>
      </c>
      <c r="BD569" s="65">
        <v>0</v>
      </c>
      <c r="BE569" s="65">
        <v>0</v>
      </c>
      <c r="BF569" s="65">
        <v>0</v>
      </c>
      <c r="BG569" s="65">
        <v>0</v>
      </c>
      <c r="BH569" s="65">
        <v>0</v>
      </c>
      <c r="BI569" s="65">
        <v>0</v>
      </c>
      <c r="BJ569" s="65">
        <v>0</v>
      </c>
      <c r="BK569" s="65">
        <v>0</v>
      </c>
      <c r="BL569" s="65">
        <v>0</v>
      </c>
      <c r="BM569" s="65">
        <v>0</v>
      </c>
      <c r="BN569" s="65">
        <v>0</v>
      </c>
      <c r="BO569" s="65">
        <v>0</v>
      </c>
      <c r="BP569" s="65">
        <v>0</v>
      </c>
      <c r="BQ569" s="65">
        <v>0</v>
      </c>
      <c r="BR569" s="65">
        <v>0</v>
      </c>
      <c r="BS569" s="65">
        <v>0</v>
      </c>
      <c r="BT569" s="65">
        <v>0</v>
      </c>
      <c r="BU569" s="65">
        <v>0</v>
      </c>
      <c r="BV569" s="65">
        <v>0</v>
      </c>
      <c r="BW569" s="65">
        <v>0</v>
      </c>
      <c r="BX569" s="65">
        <v>0</v>
      </c>
      <c r="BY569" s="65">
        <v>0</v>
      </c>
      <c r="BZ569" s="65">
        <v>0</v>
      </c>
      <c r="CA569" s="65">
        <v>0</v>
      </c>
      <c r="CB569" s="65">
        <v>0</v>
      </c>
      <c r="CC569" s="65">
        <v>0</v>
      </c>
      <c r="CD569" s="65">
        <v>0</v>
      </c>
      <c r="CE569" s="65">
        <v>0</v>
      </c>
      <c r="CF569" s="65">
        <v>0</v>
      </c>
      <c r="CG569" s="65">
        <v>0</v>
      </c>
      <c r="CH569" s="65">
        <v>0</v>
      </c>
      <c r="CI569" s="65">
        <v>0</v>
      </c>
      <c r="CJ569" s="65">
        <v>0</v>
      </c>
      <c r="CK569" s="65">
        <v>0</v>
      </c>
      <c r="CL569" s="65">
        <v>0</v>
      </c>
      <c r="CM569" s="65">
        <v>0</v>
      </c>
      <c r="CN569" s="65">
        <v>0</v>
      </c>
      <c r="CO569" s="65">
        <v>0</v>
      </c>
      <c r="CP569" s="65">
        <v>0</v>
      </c>
      <c r="CQ569" s="65">
        <v>0</v>
      </c>
      <c r="CR569" s="65">
        <v>0</v>
      </c>
      <c r="CS569" s="65">
        <v>0</v>
      </c>
      <c r="CT569" s="65">
        <v>0</v>
      </c>
      <c r="CU569" s="65">
        <v>0</v>
      </c>
      <c r="CV569" s="65">
        <v>0</v>
      </c>
      <c r="CW569" s="65">
        <v>0</v>
      </c>
      <c r="CX569" s="65">
        <v>0</v>
      </c>
      <c r="CY569" s="65">
        <v>0</v>
      </c>
      <c r="CZ569" s="65">
        <v>0</v>
      </c>
      <c r="DA569" s="65">
        <v>0</v>
      </c>
      <c r="DB569" s="65">
        <v>0</v>
      </c>
      <c r="DC569" s="65">
        <v>0</v>
      </c>
      <c r="DD569" s="65">
        <v>0</v>
      </c>
      <c r="DE569" s="65">
        <v>0</v>
      </c>
      <c r="DF569" s="65">
        <v>0</v>
      </c>
      <c r="DG569" s="65">
        <v>0</v>
      </c>
      <c r="DH569" s="65">
        <v>0</v>
      </c>
      <c r="DI569" s="65">
        <v>0</v>
      </c>
      <c r="DJ569" s="65">
        <v>0</v>
      </c>
      <c r="DK569" s="65">
        <v>0</v>
      </c>
      <c r="DL569" s="65">
        <v>0</v>
      </c>
      <c r="DM569" s="65">
        <v>0</v>
      </c>
      <c r="DN569" s="65">
        <v>0</v>
      </c>
      <c r="DO569" s="65">
        <v>0</v>
      </c>
      <c r="DP569" s="65">
        <v>0</v>
      </c>
      <c r="DQ569" s="65">
        <v>0</v>
      </c>
      <c r="DR569" s="65">
        <v>0</v>
      </c>
      <c r="DS569" s="65">
        <v>0</v>
      </c>
      <c r="DT569" s="65">
        <v>0</v>
      </c>
      <c r="DU569" s="65">
        <v>0</v>
      </c>
      <c r="DV569" s="65">
        <v>0</v>
      </c>
      <c r="DW569" s="65">
        <v>0</v>
      </c>
      <c r="DX569" s="65">
        <v>0</v>
      </c>
      <c r="DY569" s="65">
        <v>0</v>
      </c>
      <c r="DZ569" s="65">
        <v>0</v>
      </c>
      <c r="EA569" s="65">
        <v>0</v>
      </c>
      <c r="EB569" s="65">
        <v>0</v>
      </c>
      <c r="EC569" s="65">
        <v>0</v>
      </c>
      <c r="ED569" s="65">
        <v>0</v>
      </c>
      <c r="EE569" s="65">
        <v>0</v>
      </c>
      <c r="EF569" s="65">
        <v>0</v>
      </c>
      <c r="EG569" s="65">
        <v>0</v>
      </c>
      <c r="EH569" s="65">
        <v>0</v>
      </c>
      <c r="EI569" s="65">
        <v>0</v>
      </c>
      <c r="EJ569" s="65">
        <v>0</v>
      </c>
      <c r="EK569" s="65">
        <v>0</v>
      </c>
      <c r="EL569" s="65">
        <v>0</v>
      </c>
      <c r="EM569" s="65">
        <v>0</v>
      </c>
      <c r="EN569" s="65">
        <v>0</v>
      </c>
      <c r="EO569" s="65">
        <v>0</v>
      </c>
      <c r="EP569" s="65">
        <v>0</v>
      </c>
      <c r="EQ569" s="65">
        <v>0</v>
      </c>
      <c r="ER569" s="65">
        <v>0</v>
      </c>
      <c r="ES569" s="65">
        <v>0</v>
      </c>
      <c r="ET569" s="65">
        <v>0</v>
      </c>
      <c r="EU569" s="65">
        <v>0</v>
      </c>
      <c r="EV569" s="65">
        <v>0</v>
      </c>
      <c r="EW569" s="65">
        <v>0</v>
      </c>
      <c r="EX569" s="65">
        <v>0</v>
      </c>
      <c r="EY569" s="65">
        <v>0</v>
      </c>
      <c r="EZ569" s="65">
        <v>0</v>
      </c>
      <c r="FA569" s="65">
        <v>0</v>
      </c>
      <c r="FB569" s="65">
        <v>0</v>
      </c>
      <c r="FC569" s="65">
        <v>0</v>
      </c>
    </row>
    <row r="570" spans="2:159" x14ac:dyDescent="0.2">
      <c r="B570" s="65" t="s">
        <v>236</v>
      </c>
      <c r="C570" s="65" t="s">
        <v>36</v>
      </c>
    </row>
    <row r="571" spans="2:159" x14ac:dyDescent="0.2">
      <c r="B571" s="65" t="s">
        <v>236</v>
      </c>
      <c r="C571" s="65" t="s">
        <v>37</v>
      </c>
    </row>
    <row r="572" spans="2:159" x14ac:dyDescent="0.2">
      <c r="B572" s="65" t="s">
        <v>236</v>
      </c>
      <c r="C572" s="65" t="s">
        <v>38</v>
      </c>
    </row>
    <row r="573" spans="2:159" x14ac:dyDescent="0.2">
      <c r="B573" s="65" t="s">
        <v>236</v>
      </c>
      <c r="C573" s="65" t="s">
        <v>39</v>
      </c>
    </row>
    <row r="574" spans="2:159" x14ac:dyDescent="0.2">
      <c r="B574" s="65" t="s">
        <v>236</v>
      </c>
      <c r="C574" s="65" t="s">
        <v>40</v>
      </c>
    </row>
    <row r="575" spans="2:159" x14ac:dyDescent="0.2">
      <c r="B575" s="65" t="s">
        <v>236</v>
      </c>
      <c r="C575" s="65" t="s">
        <v>41</v>
      </c>
    </row>
    <row r="576" spans="2:159" x14ac:dyDescent="0.2">
      <c r="B576" s="65" t="s">
        <v>236</v>
      </c>
      <c r="C576" s="65" t="s">
        <v>42</v>
      </c>
    </row>
    <row r="577" spans="2:159" x14ac:dyDescent="0.2">
      <c r="B577" s="65" t="s">
        <v>236</v>
      </c>
      <c r="C577" s="65" t="s">
        <v>43</v>
      </c>
    </row>
    <row r="578" spans="2:159" x14ac:dyDescent="0.2">
      <c r="B578" s="65" t="s">
        <v>236</v>
      </c>
      <c r="C578" s="65" t="s">
        <v>44</v>
      </c>
    </row>
    <row r="579" spans="2:159" x14ac:dyDescent="0.2">
      <c r="B579" s="65" t="s">
        <v>236</v>
      </c>
      <c r="C579" s="65" t="s">
        <v>45</v>
      </c>
    </row>
    <row r="580" spans="2:159" x14ac:dyDescent="0.2">
      <c r="B580" s="65" t="s">
        <v>236</v>
      </c>
      <c r="C580" s="65" t="s">
        <v>46</v>
      </c>
    </row>
    <row r="581" spans="2:159" x14ac:dyDescent="0.2">
      <c r="B581" s="65" t="s">
        <v>236</v>
      </c>
      <c r="C581" s="65" t="s">
        <v>15</v>
      </c>
      <c r="D581" s="65">
        <v>0</v>
      </c>
      <c r="E581" s="65">
        <v>0</v>
      </c>
      <c r="F581" s="65">
        <v>0</v>
      </c>
      <c r="G581" s="65">
        <v>0</v>
      </c>
      <c r="H581" s="65">
        <v>0</v>
      </c>
      <c r="I581" s="65">
        <v>0</v>
      </c>
      <c r="J581" s="65">
        <v>0</v>
      </c>
      <c r="K581" s="65">
        <v>0</v>
      </c>
      <c r="L581" s="65">
        <v>0</v>
      </c>
      <c r="M581" s="65">
        <v>0</v>
      </c>
      <c r="N581" s="65">
        <v>0</v>
      </c>
      <c r="O581" s="65">
        <v>0</v>
      </c>
      <c r="P581" s="65">
        <v>0</v>
      </c>
      <c r="Q581" s="65">
        <v>0</v>
      </c>
      <c r="R581" s="65">
        <v>0</v>
      </c>
      <c r="S581" s="65">
        <v>0</v>
      </c>
      <c r="T581" s="65">
        <v>0</v>
      </c>
      <c r="U581" s="65">
        <v>0</v>
      </c>
      <c r="V581" s="65">
        <v>0</v>
      </c>
      <c r="W581" s="65">
        <v>0</v>
      </c>
      <c r="X581" s="65">
        <v>0</v>
      </c>
      <c r="Y581" s="65">
        <v>0</v>
      </c>
      <c r="Z581" s="65">
        <v>0</v>
      </c>
      <c r="AA581" s="65">
        <v>0</v>
      </c>
      <c r="AB581" s="65">
        <v>0</v>
      </c>
      <c r="AC581" s="65">
        <v>0</v>
      </c>
      <c r="AD581" s="65">
        <v>0</v>
      </c>
      <c r="AE581" s="65">
        <v>0</v>
      </c>
      <c r="AF581" s="65">
        <v>0</v>
      </c>
      <c r="AG581" s="65">
        <v>0</v>
      </c>
      <c r="AH581" s="65">
        <v>0</v>
      </c>
      <c r="AI581" s="65">
        <v>0</v>
      </c>
      <c r="AJ581" s="65">
        <v>0</v>
      </c>
      <c r="AK581" s="65">
        <v>0</v>
      </c>
      <c r="AL581" s="65">
        <v>0</v>
      </c>
      <c r="AM581" s="65">
        <v>0</v>
      </c>
      <c r="AN581" s="65">
        <v>0</v>
      </c>
      <c r="AO581" s="65">
        <v>0</v>
      </c>
      <c r="AP581" s="65">
        <v>0</v>
      </c>
      <c r="AQ581" s="65">
        <v>0</v>
      </c>
      <c r="AR581" s="65">
        <v>0</v>
      </c>
      <c r="AS581" s="65">
        <v>0</v>
      </c>
      <c r="AT581" s="65">
        <v>0</v>
      </c>
      <c r="AU581" s="65">
        <v>0</v>
      </c>
      <c r="AV581" s="65">
        <v>0</v>
      </c>
      <c r="AW581" s="65">
        <v>0</v>
      </c>
      <c r="AX581" s="65">
        <v>0</v>
      </c>
      <c r="AY581" s="65">
        <v>0</v>
      </c>
      <c r="AZ581" s="65">
        <v>0</v>
      </c>
      <c r="BA581" s="65">
        <v>0</v>
      </c>
      <c r="BB581" s="65">
        <v>0</v>
      </c>
      <c r="BC581" s="65">
        <v>0</v>
      </c>
      <c r="BD581" s="65">
        <v>0</v>
      </c>
      <c r="BE581" s="65">
        <v>0</v>
      </c>
      <c r="BF581" s="65">
        <v>0</v>
      </c>
      <c r="BG581" s="65">
        <v>0</v>
      </c>
      <c r="BH581" s="65">
        <v>0</v>
      </c>
      <c r="BI581" s="65">
        <v>0</v>
      </c>
      <c r="BJ581" s="65">
        <v>0</v>
      </c>
      <c r="BK581" s="65">
        <v>0</v>
      </c>
      <c r="BL581" s="65">
        <v>0</v>
      </c>
      <c r="BM581" s="65">
        <v>0</v>
      </c>
      <c r="BN581" s="65">
        <v>0</v>
      </c>
      <c r="BO581" s="65">
        <v>0</v>
      </c>
      <c r="BP581" s="65">
        <v>0</v>
      </c>
      <c r="BQ581" s="65">
        <v>0</v>
      </c>
      <c r="BR581" s="65">
        <v>0</v>
      </c>
      <c r="BS581" s="65">
        <v>0</v>
      </c>
      <c r="BT581" s="65">
        <v>0</v>
      </c>
      <c r="BU581" s="65">
        <v>0</v>
      </c>
      <c r="BV581" s="65">
        <v>0</v>
      </c>
      <c r="BW581" s="65">
        <v>0</v>
      </c>
      <c r="BX581" s="65">
        <v>0</v>
      </c>
      <c r="BY581" s="65">
        <v>0</v>
      </c>
      <c r="BZ581" s="65">
        <v>0</v>
      </c>
      <c r="CA581" s="65">
        <v>0</v>
      </c>
      <c r="CB581" s="65">
        <v>0</v>
      </c>
      <c r="CC581" s="65">
        <v>0</v>
      </c>
      <c r="CD581" s="65">
        <v>0</v>
      </c>
      <c r="CE581" s="65">
        <v>0</v>
      </c>
      <c r="CF581" s="65">
        <v>0</v>
      </c>
      <c r="CG581" s="65">
        <v>0</v>
      </c>
      <c r="CH581" s="65">
        <v>0</v>
      </c>
      <c r="CI581" s="65">
        <v>0</v>
      </c>
      <c r="CJ581" s="65">
        <v>0</v>
      </c>
      <c r="CK581" s="65">
        <v>0</v>
      </c>
      <c r="CL581" s="65">
        <v>0</v>
      </c>
      <c r="CM581" s="65">
        <v>0</v>
      </c>
      <c r="CN581" s="65">
        <v>0</v>
      </c>
      <c r="CO581" s="65">
        <v>0</v>
      </c>
      <c r="CP581" s="65">
        <v>0</v>
      </c>
      <c r="CQ581" s="65">
        <v>0</v>
      </c>
      <c r="CR581" s="65">
        <v>0</v>
      </c>
      <c r="CS581" s="65">
        <v>0</v>
      </c>
      <c r="CT581" s="65">
        <v>0</v>
      </c>
      <c r="CU581" s="65">
        <v>0</v>
      </c>
      <c r="CV581" s="65">
        <v>0</v>
      </c>
      <c r="CW581" s="65">
        <v>0</v>
      </c>
      <c r="CX581" s="65">
        <v>0</v>
      </c>
      <c r="CY581" s="65">
        <v>0</v>
      </c>
      <c r="CZ581" s="65">
        <v>0</v>
      </c>
      <c r="DA581" s="65">
        <v>0</v>
      </c>
      <c r="DB581" s="65">
        <v>0</v>
      </c>
      <c r="DC581" s="65">
        <v>0</v>
      </c>
      <c r="DD581" s="65">
        <v>0</v>
      </c>
      <c r="DE581" s="65">
        <v>0</v>
      </c>
      <c r="DF581" s="65">
        <v>0</v>
      </c>
      <c r="DG581" s="65">
        <v>0</v>
      </c>
      <c r="DH581" s="65">
        <v>0</v>
      </c>
      <c r="DI581" s="65">
        <v>0</v>
      </c>
      <c r="DJ581" s="65">
        <v>0</v>
      </c>
      <c r="DK581" s="65">
        <v>0</v>
      </c>
      <c r="DL581" s="65">
        <v>0</v>
      </c>
      <c r="DM581" s="65">
        <v>0</v>
      </c>
      <c r="DN581" s="65">
        <v>0</v>
      </c>
      <c r="DO581" s="65">
        <v>0</v>
      </c>
      <c r="DP581" s="65">
        <v>0</v>
      </c>
      <c r="DQ581" s="65">
        <v>0</v>
      </c>
      <c r="DR581" s="65">
        <v>0</v>
      </c>
      <c r="DS581" s="65">
        <v>0</v>
      </c>
      <c r="DT581" s="65">
        <v>0</v>
      </c>
      <c r="DU581" s="65">
        <v>0</v>
      </c>
      <c r="DV581" s="65">
        <v>0</v>
      </c>
      <c r="DW581" s="65">
        <v>0</v>
      </c>
      <c r="DX581" s="65">
        <v>0</v>
      </c>
      <c r="DY581" s="65">
        <v>0</v>
      </c>
      <c r="DZ581" s="65">
        <v>0</v>
      </c>
      <c r="EA581" s="65">
        <v>0</v>
      </c>
      <c r="EB581" s="65">
        <v>0</v>
      </c>
      <c r="EC581" s="65">
        <v>0</v>
      </c>
      <c r="ED581" s="65">
        <v>0</v>
      </c>
      <c r="EE581" s="65">
        <v>0</v>
      </c>
      <c r="EF581" s="65">
        <v>0</v>
      </c>
      <c r="EG581" s="65">
        <v>0</v>
      </c>
      <c r="EH581" s="65">
        <v>0</v>
      </c>
      <c r="EI581" s="65">
        <v>0</v>
      </c>
      <c r="EJ581" s="65">
        <v>0</v>
      </c>
      <c r="EK581" s="65">
        <v>0</v>
      </c>
      <c r="EL581" s="65">
        <v>0</v>
      </c>
      <c r="EM581" s="65">
        <v>0</v>
      </c>
      <c r="EN581" s="65">
        <v>0</v>
      </c>
      <c r="EO581" s="65">
        <v>0</v>
      </c>
      <c r="EP581" s="65">
        <v>0</v>
      </c>
      <c r="EQ581" s="65">
        <v>0</v>
      </c>
      <c r="ER581" s="65">
        <v>0</v>
      </c>
      <c r="ES581" s="65">
        <v>0</v>
      </c>
      <c r="ET581" s="65">
        <v>0</v>
      </c>
      <c r="EU581" s="65">
        <v>0</v>
      </c>
      <c r="EV581" s="65">
        <v>0</v>
      </c>
      <c r="EW581" s="65">
        <v>0</v>
      </c>
      <c r="EX581" s="65">
        <v>0</v>
      </c>
      <c r="EY581" s="65">
        <v>0</v>
      </c>
      <c r="EZ581" s="65">
        <v>0</v>
      </c>
      <c r="FA581" s="65">
        <v>0</v>
      </c>
      <c r="FB581" s="65">
        <v>0</v>
      </c>
      <c r="FC581" s="65">
        <v>0</v>
      </c>
    </row>
    <row r="582" spans="2:159" x14ac:dyDescent="0.2">
      <c r="B582" s="65" t="s">
        <v>237</v>
      </c>
      <c r="C582" s="65" t="s">
        <v>36</v>
      </c>
    </row>
    <row r="583" spans="2:159" x14ac:dyDescent="0.2">
      <c r="B583" s="65" t="s">
        <v>237</v>
      </c>
      <c r="C583" s="65" t="s">
        <v>37</v>
      </c>
    </row>
    <row r="584" spans="2:159" x14ac:dyDescent="0.2">
      <c r="B584" s="65" t="s">
        <v>237</v>
      </c>
      <c r="C584" s="65" t="s">
        <v>38</v>
      </c>
    </row>
    <row r="585" spans="2:159" x14ac:dyDescent="0.2">
      <c r="B585" s="65" t="s">
        <v>237</v>
      </c>
      <c r="C585" s="65" t="s">
        <v>39</v>
      </c>
    </row>
    <row r="586" spans="2:159" x14ac:dyDescent="0.2">
      <c r="B586" s="65" t="s">
        <v>237</v>
      </c>
      <c r="C586" s="65" t="s">
        <v>40</v>
      </c>
    </row>
    <row r="587" spans="2:159" x14ac:dyDescent="0.2">
      <c r="B587" s="65" t="s">
        <v>237</v>
      </c>
      <c r="C587" s="65" t="s">
        <v>41</v>
      </c>
    </row>
    <row r="588" spans="2:159" x14ac:dyDescent="0.2">
      <c r="B588" s="65" t="s">
        <v>237</v>
      </c>
      <c r="C588" s="65" t="s">
        <v>42</v>
      </c>
    </row>
    <row r="589" spans="2:159" x14ac:dyDescent="0.2">
      <c r="B589" s="65" t="s">
        <v>237</v>
      </c>
      <c r="C589" s="65" t="s">
        <v>43</v>
      </c>
    </row>
    <row r="590" spans="2:159" x14ac:dyDescent="0.2">
      <c r="B590" s="65" t="s">
        <v>237</v>
      </c>
      <c r="C590" s="65" t="s">
        <v>44</v>
      </c>
    </row>
    <row r="591" spans="2:159" x14ac:dyDescent="0.2">
      <c r="B591" s="65" t="s">
        <v>237</v>
      </c>
      <c r="C591" s="65" t="s">
        <v>45</v>
      </c>
    </row>
    <row r="592" spans="2:159" x14ac:dyDescent="0.2">
      <c r="B592" s="65" t="s">
        <v>237</v>
      </c>
      <c r="C592" s="65" t="s">
        <v>46</v>
      </c>
    </row>
    <row r="593" spans="2:159" x14ac:dyDescent="0.2">
      <c r="B593" s="65" t="s">
        <v>237</v>
      </c>
      <c r="C593" s="65" t="s">
        <v>15</v>
      </c>
      <c r="D593" s="65">
        <v>0</v>
      </c>
      <c r="E593" s="65">
        <v>0</v>
      </c>
      <c r="F593" s="65">
        <v>0</v>
      </c>
      <c r="G593" s="65">
        <v>0</v>
      </c>
      <c r="H593" s="65">
        <v>0</v>
      </c>
      <c r="I593" s="65">
        <v>0</v>
      </c>
      <c r="J593" s="65">
        <v>0</v>
      </c>
      <c r="K593" s="65">
        <v>0</v>
      </c>
      <c r="L593" s="65">
        <v>0</v>
      </c>
      <c r="M593" s="65">
        <v>0</v>
      </c>
      <c r="N593" s="65">
        <v>0</v>
      </c>
      <c r="O593" s="65">
        <v>0</v>
      </c>
      <c r="P593" s="65">
        <v>0</v>
      </c>
      <c r="Q593" s="65">
        <v>0</v>
      </c>
      <c r="R593" s="65">
        <v>0</v>
      </c>
      <c r="S593" s="65">
        <v>0</v>
      </c>
      <c r="T593" s="65">
        <v>0</v>
      </c>
      <c r="U593" s="65">
        <v>0</v>
      </c>
      <c r="V593" s="65">
        <v>0</v>
      </c>
      <c r="W593" s="65">
        <v>0</v>
      </c>
      <c r="X593" s="65">
        <v>0</v>
      </c>
      <c r="Y593" s="65">
        <v>0</v>
      </c>
      <c r="Z593" s="65">
        <v>0</v>
      </c>
      <c r="AA593" s="65">
        <v>0</v>
      </c>
      <c r="AB593" s="65">
        <v>0</v>
      </c>
      <c r="AC593" s="65">
        <v>0</v>
      </c>
      <c r="AD593" s="65">
        <v>0</v>
      </c>
      <c r="AE593" s="65">
        <v>0</v>
      </c>
      <c r="AF593" s="65">
        <v>0</v>
      </c>
      <c r="AG593" s="65">
        <v>0</v>
      </c>
      <c r="AH593" s="65">
        <v>0</v>
      </c>
      <c r="AI593" s="65">
        <v>0</v>
      </c>
      <c r="AJ593" s="65">
        <v>0</v>
      </c>
      <c r="AK593" s="65">
        <v>0</v>
      </c>
      <c r="AL593" s="65">
        <v>0</v>
      </c>
      <c r="AM593" s="65">
        <v>0</v>
      </c>
      <c r="AN593" s="65">
        <v>0</v>
      </c>
      <c r="AO593" s="65">
        <v>0</v>
      </c>
      <c r="AP593" s="65">
        <v>0</v>
      </c>
      <c r="AQ593" s="65">
        <v>0</v>
      </c>
      <c r="AR593" s="65">
        <v>0</v>
      </c>
      <c r="AS593" s="65">
        <v>0</v>
      </c>
      <c r="AT593" s="65">
        <v>0</v>
      </c>
      <c r="AU593" s="65">
        <v>0</v>
      </c>
      <c r="AV593" s="65">
        <v>0</v>
      </c>
      <c r="AW593" s="65">
        <v>0</v>
      </c>
      <c r="AX593" s="65">
        <v>0</v>
      </c>
      <c r="AY593" s="65">
        <v>0</v>
      </c>
      <c r="AZ593" s="65">
        <v>0</v>
      </c>
      <c r="BA593" s="65">
        <v>0</v>
      </c>
      <c r="BB593" s="65">
        <v>0</v>
      </c>
      <c r="BC593" s="65">
        <v>0</v>
      </c>
      <c r="BD593" s="65">
        <v>0</v>
      </c>
      <c r="BE593" s="65">
        <v>0</v>
      </c>
      <c r="BF593" s="65">
        <v>0</v>
      </c>
      <c r="BG593" s="65">
        <v>0</v>
      </c>
      <c r="BH593" s="65">
        <v>0</v>
      </c>
      <c r="BI593" s="65">
        <v>0</v>
      </c>
      <c r="BJ593" s="65">
        <v>0</v>
      </c>
      <c r="BK593" s="65">
        <v>0</v>
      </c>
      <c r="BL593" s="65">
        <v>0</v>
      </c>
      <c r="BM593" s="65">
        <v>0</v>
      </c>
      <c r="BN593" s="65">
        <v>0</v>
      </c>
      <c r="BO593" s="65">
        <v>0</v>
      </c>
      <c r="BP593" s="65">
        <v>0</v>
      </c>
      <c r="BQ593" s="65">
        <v>0</v>
      </c>
      <c r="BR593" s="65">
        <v>0</v>
      </c>
      <c r="BS593" s="65">
        <v>0</v>
      </c>
      <c r="BT593" s="65">
        <v>0</v>
      </c>
      <c r="BU593" s="65">
        <v>0</v>
      </c>
      <c r="BV593" s="65">
        <v>0</v>
      </c>
      <c r="BW593" s="65">
        <v>0</v>
      </c>
      <c r="BX593" s="65">
        <v>0</v>
      </c>
      <c r="BY593" s="65">
        <v>0</v>
      </c>
      <c r="BZ593" s="65">
        <v>0</v>
      </c>
      <c r="CA593" s="65">
        <v>0</v>
      </c>
      <c r="CB593" s="65">
        <v>0</v>
      </c>
      <c r="CC593" s="65">
        <v>0</v>
      </c>
      <c r="CD593" s="65">
        <v>0</v>
      </c>
      <c r="CE593" s="65">
        <v>0</v>
      </c>
      <c r="CF593" s="65">
        <v>0</v>
      </c>
      <c r="CG593" s="65">
        <v>0</v>
      </c>
      <c r="CH593" s="65">
        <v>0</v>
      </c>
      <c r="CI593" s="65">
        <v>0</v>
      </c>
      <c r="CJ593" s="65">
        <v>0</v>
      </c>
      <c r="CK593" s="65">
        <v>0</v>
      </c>
      <c r="CL593" s="65">
        <v>0</v>
      </c>
      <c r="CM593" s="65">
        <v>0</v>
      </c>
      <c r="CN593" s="65">
        <v>0</v>
      </c>
      <c r="CO593" s="65">
        <v>0</v>
      </c>
      <c r="CP593" s="65">
        <v>0</v>
      </c>
      <c r="CQ593" s="65">
        <v>0</v>
      </c>
      <c r="CR593" s="65">
        <v>0</v>
      </c>
      <c r="CS593" s="65">
        <v>0</v>
      </c>
      <c r="CT593" s="65">
        <v>0</v>
      </c>
      <c r="CU593" s="65">
        <v>0</v>
      </c>
      <c r="CV593" s="65">
        <v>0</v>
      </c>
      <c r="CW593" s="65">
        <v>0</v>
      </c>
      <c r="CX593" s="65">
        <v>0</v>
      </c>
      <c r="CY593" s="65">
        <v>0</v>
      </c>
      <c r="CZ593" s="65">
        <v>0</v>
      </c>
      <c r="DA593" s="65">
        <v>0</v>
      </c>
      <c r="DB593" s="65">
        <v>0</v>
      </c>
      <c r="DC593" s="65">
        <v>0</v>
      </c>
      <c r="DD593" s="65">
        <v>0</v>
      </c>
      <c r="DE593" s="65">
        <v>0</v>
      </c>
      <c r="DF593" s="65">
        <v>0</v>
      </c>
      <c r="DG593" s="65">
        <v>0</v>
      </c>
      <c r="DH593" s="65">
        <v>0</v>
      </c>
      <c r="DI593" s="65">
        <v>0</v>
      </c>
      <c r="DJ593" s="65">
        <v>0</v>
      </c>
      <c r="DK593" s="65">
        <v>0</v>
      </c>
      <c r="DL593" s="65">
        <v>0</v>
      </c>
      <c r="DM593" s="65">
        <v>0</v>
      </c>
      <c r="DN593" s="65">
        <v>0</v>
      </c>
      <c r="DO593" s="65">
        <v>0</v>
      </c>
      <c r="DP593" s="65">
        <v>0</v>
      </c>
      <c r="DQ593" s="65">
        <v>0</v>
      </c>
      <c r="DR593" s="65">
        <v>0</v>
      </c>
      <c r="DS593" s="65">
        <v>0</v>
      </c>
      <c r="DT593" s="65">
        <v>0</v>
      </c>
      <c r="DU593" s="65">
        <v>0</v>
      </c>
      <c r="DV593" s="65">
        <v>0</v>
      </c>
      <c r="DW593" s="65">
        <v>0</v>
      </c>
      <c r="DX593" s="65">
        <v>0</v>
      </c>
      <c r="DY593" s="65">
        <v>0</v>
      </c>
      <c r="DZ593" s="65">
        <v>0</v>
      </c>
      <c r="EA593" s="65">
        <v>0</v>
      </c>
      <c r="EB593" s="65">
        <v>0</v>
      </c>
      <c r="EC593" s="65">
        <v>0</v>
      </c>
      <c r="ED593" s="65">
        <v>0</v>
      </c>
      <c r="EE593" s="65">
        <v>0</v>
      </c>
      <c r="EF593" s="65">
        <v>0</v>
      </c>
      <c r="EG593" s="65">
        <v>0</v>
      </c>
      <c r="EH593" s="65">
        <v>0</v>
      </c>
      <c r="EI593" s="65">
        <v>0</v>
      </c>
      <c r="EJ593" s="65">
        <v>0</v>
      </c>
      <c r="EK593" s="65">
        <v>0</v>
      </c>
      <c r="EL593" s="65">
        <v>0</v>
      </c>
      <c r="EM593" s="65">
        <v>0</v>
      </c>
      <c r="EN593" s="65">
        <v>0</v>
      </c>
      <c r="EO593" s="65">
        <v>0</v>
      </c>
      <c r="EP593" s="65">
        <v>0</v>
      </c>
      <c r="EQ593" s="65">
        <v>0</v>
      </c>
      <c r="ER593" s="65">
        <v>0</v>
      </c>
      <c r="ES593" s="65">
        <v>0</v>
      </c>
      <c r="ET593" s="65">
        <v>0</v>
      </c>
      <c r="EU593" s="65">
        <v>0</v>
      </c>
      <c r="EV593" s="65">
        <v>0</v>
      </c>
      <c r="EW593" s="65">
        <v>0</v>
      </c>
      <c r="EX593" s="65">
        <v>0</v>
      </c>
      <c r="EY593" s="65">
        <v>0</v>
      </c>
      <c r="EZ593" s="65">
        <v>0</v>
      </c>
      <c r="FA593" s="65">
        <v>0</v>
      </c>
      <c r="FB593" s="65">
        <v>0</v>
      </c>
      <c r="FC593" s="65">
        <v>0</v>
      </c>
    </row>
    <row r="594" spans="2:159" x14ac:dyDescent="0.2">
      <c r="B594" s="65" t="s">
        <v>238</v>
      </c>
      <c r="C594" s="65" t="s">
        <v>36</v>
      </c>
    </row>
    <row r="595" spans="2:159" x14ac:dyDescent="0.2">
      <c r="B595" s="65" t="s">
        <v>238</v>
      </c>
      <c r="C595" s="65" t="s">
        <v>37</v>
      </c>
    </row>
    <row r="596" spans="2:159" x14ac:dyDescent="0.2">
      <c r="B596" s="65" t="s">
        <v>238</v>
      </c>
      <c r="C596" s="65" t="s">
        <v>38</v>
      </c>
    </row>
    <row r="597" spans="2:159" x14ac:dyDescent="0.2">
      <c r="B597" s="65" t="s">
        <v>238</v>
      </c>
      <c r="C597" s="65" t="s">
        <v>39</v>
      </c>
    </row>
    <row r="598" spans="2:159" x14ac:dyDescent="0.2">
      <c r="B598" s="65" t="s">
        <v>238</v>
      </c>
      <c r="C598" s="65" t="s">
        <v>40</v>
      </c>
    </row>
    <row r="599" spans="2:159" x14ac:dyDescent="0.2">
      <c r="B599" s="65" t="s">
        <v>238</v>
      </c>
      <c r="C599" s="65" t="s">
        <v>41</v>
      </c>
    </row>
    <row r="600" spans="2:159" x14ac:dyDescent="0.2">
      <c r="B600" s="65" t="s">
        <v>238</v>
      </c>
      <c r="C600" s="65" t="s">
        <v>42</v>
      </c>
    </row>
    <row r="601" spans="2:159" x14ac:dyDescent="0.2">
      <c r="B601" s="65" t="s">
        <v>238</v>
      </c>
      <c r="C601" s="65" t="s">
        <v>43</v>
      </c>
    </row>
    <row r="602" spans="2:159" x14ac:dyDescent="0.2">
      <c r="B602" s="65" t="s">
        <v>238</v>
      </c>
      <c r="C602" s="65" t="s">
        <v>44</v>
      </c>
    </row>
    <row r="603" spans="2:159" x14ac:dyDescent="0.2">
      <c r="B603" s="65" t="s">
        <v>238</v>
      </c>
      <c r="C603" s="65" t="s">
        <v>45</v>
      </c>
    </row>
    <row r="604" spans="2:159" x14ac:dyDescent="0.2">
      <c r="B604" s="65" t="s">
        <v>238</v>
      </c>
      <c r="C604" s="65" t="s">
        <v>46</v>
      </c>
    </row>
    <row r="605" spans="2:159" x14ac:dyDescent="0.2">
      <c r="B605" s="65" t="s">
        <v>238</v>
      </c>
      <c r="C605" s="65" t="s">
        <v>15</v>
      </c>
      <c r="D605" s="65">
        <v>0</v>
      </c>
      <c r="E605" s="65">
        <v>0</v>
      </c>
      <c r="F605" s="65">
        <v>0</v>
      </c>
      <c r="G605" s="65">
        <v>0</v>
      </c>
      <c r="H605" s="65">
        <v>0</v>
      </c>
      <c r="I605" s="65">
        <v>0</v>
      </c>
      <c r="J605" s="65">
        <v>0</v>
      </c>
      <c r="K605" s="65">
        <v>0</v>
      </c>
      <c r="L605" s="65">
        <v>0</v>
      </c>
      <c r="M605" s="65">
        <v>0</v>
      </c>
      <c r="N605" s="65">
        <v>0</v>
      </c>
      <c r="O605" s="65">
        <v>0</v>
      </c>
      <c r="P605" s="65">
        <v>0</v>
      </c>
      <c r="Q605" s="65">
        <v>0</v>
      </c>
      <c r="R605" s="65">
        <v>0</v>
      </c>
      <c r="S605" s="65">
        <v>0</v>
      </c>
      <c r="T605" s="65">
        <v>0</v>
      </c>
      <c r="U605" s="65">
        <v>0</v>
      </c>
      <c r="V605" s="65">
        <v>0</v>
      </c>
      <c r="W605" s="65">
        <v>0</v>
      </c>
      <c r="X605" s="65">
        <v>0</v>
      </c>
      <c r="Y605" s="65">
        <v>0</v>
      </c>
      <c r="Z605" s="65">
        <v>0</v>
      </c>
      <c r="AA605" s="65">
        <v>0</v>
      </c>
      <c r="AB605" s="65">
        <v>0</v>
      </c>
      <c r="AC605" s="65">
        <v>0</v>
      </c>
      <c r="AD605" s="65">
        <v>0</v>
      </c>
      <c r="AE605" s="65">
        <v>0</v>
      </c>
      <c r="AF605" s="65">
        <v>0</v>
      </c>
      <c r="AG605" s="65">
        <v>0</v>
      </c>
      <c r="AH605" s="65">
        <v>0</v>
      </c>
      <c r="AI605" s="65">
        <v>0</v>
      </c>
      <c r="AJ605" s="65">
        <v>0</v>
      </c>
      <c r="AK605" s="65">
        <v>0</v>
      </c>
      <c r="AL605" s="65">
        <v>0</v>
      </c>
      <c r="AM605" s="65">
        <v>0</v>
      </c>
      <c r="AN605" s="65">
        <v>0</v>
      </c>
      <c r="AO605" s="65">
        <v>0</v>
      </c>
      <c r="AP605" s="65">
        <v>0</v>
      </c>
      <c r="AQ605" s="65">
        <v>0</v>
      </c>
      <c r="AR605" s="65">
        <v>0</v>
      </c>
      <c r="AS605" s="65">
        <v>0</v>
      </c>
      <c r="AT605" s="65">
        <v>0</v>
      </c>
      <c r="AU605" s="65">
        <v>0</v>
      </c>
      <c r="AV605" s="65">
        <v>0</v>
      </c>
      <c r="AW605" s="65">
        <v>0</v>
      </c>
      <c r="AX605" s="65">
        <v>0</v>
      </c>
      <c r="AY605" s="65">
        <v>0</v>
      </c>
      <c r="AZ605" s="65">
        <v>0</v>
      </c>
      <c r="BA605" s="65">
        <v>0</v>
      </c>
      <c r="BB605" s="65">
        <v>0</v>
      </c>
      <c r="BC605" s="65">
        <v>0</v>
      </c>
      <c r="BD605" s="65">
        <v>0</v>
      </c>
      <c r="BE605" s="65">
        <v>0</v>
      </c>
      <c r="BF605" s="65">
        <v>0</v>
      </c>
      <c r="BG605" s="65">
        <v>0</v>
      </c>
      <c r="BH605" s="65">
        <v>0</v>
      </c>
      <c r="BI605" s="65">
        <v>0</v>
      </c>
      <c r="BJ605" s="65">
        <v>0</v>
      </c>
      <c r="BK605" s="65">
        <v>0</v>
      </c>
      <c r="BL605" s="65">
        <v>0</v>
      </c>
      <c r="BM605" s="65">
        <v>0</v>
      </c>
      <c r="BN605" s="65">
        <v>0</v>
      </c>
      <c r="BO605" s="65">
        <v>0</v>
      </c>
      <c r="BP605" s="65">
        <v>0</v>
      </c>
      <c r="BQ605" s="65">
        <v>0</v>
      </c>
      <c r="BR605" s="65">
        <v>0</v>
      </c>
      <c r="BS605" s="65">
        <v>0</v>
      </c>
      <c r="BT605" s="65">
        <v>0</v>
      </c>
      <c r="BU605" s="65">
        <v>0</v>
      </c>
      <c r="BV605" s="65">
        <v>0</v>
      </c>
      <c r="BW605" s="65">
        <v>0</v>
      </c>
      <c r="BX605" s="65">
        <v>0</v>
      </c>
      <c r="BY605" s="65">
        <v>0</v>
      </c>
      <c r="BZ605" s="65">
        <v>0</v>
      </c>
      <c r="CA605" s="65">
        <v>0</v>
      </c>
      <c r="CB605" s="65">
        <v>0</v>
      </c>
      <c r="CC605" s="65">
        <v>0</v>
      </c>
      <c r="CD605" s="65">
        <v>0</v>
      </c>
      <c r="CE605" s="65">
        <v>0</v>
      </c>
      <c r="CF605" s="65">
        <v>0</v>
      </c>
      <c r="CG605" s="65">
        <v>0</v>
      </c>
      <c r="CH605" s="65">
        <v>0</v>
      </c>
      <c r="CI605" s="65">
        <v>0</v>
      </c>
      <c r="CJ605" s="65">
        <v>0</v>
      </c>
      <c r="CK605" s="65">
        <v>0</v>
      </c>
      <c r="CL605" s="65">
        <v>0</v>
      </c>
      <c r="CM605" s="65">
        <v>0</v>
      </c>
      <c r="CN605" s="65">
        <v>0</v>
      </c>
      <c r="CO605" s="65">
        <v>0</v>
      </c>
      <c r="CP605" s="65">
        <v>0</v>
      </c>
      <c r="CQ605" s="65">
        <v>0</v>
      </c>
      <c r="CR605" s="65">
        <v>0</v>
      </c>
      <c r="CS605" s="65">
        <v>0</v>
      </c>
      <c r="CT605" s="65">
        <v>0</v>
      </c>
      <c r="CU605" s="65">
        <v>0</v>
      </c>
      <c r="CV605" s="65">
        <v>0</v>
      </c>
      <c r="CW605" s="65">
        <v>0</v>
      </c>
      <c r="CX605" s="65">
        <v>0</v>
      </c>
      <c r="CY605" s="65">
        <v>0</v>
      </c>
      <c r="CZ605" s="65">
        <v>0</v>
      </c>
      <c r="DA605" s="65">
        <v>0</v>
      </c>
      <c r="DB605" s="65">
        <v>0</v>
      </c>
      <c r="DC605" s="65">
        <v>0</v>
      </c>
      <c r="DD605" s="65">
        <v>0</v>
      </c>
      <c r="DE605" s="65">
        <v>0</v>
      </c>
      <c r="DF605" s="65">
        <v>0</v>
      </c>
      <c r="DG605" s="65">
        <v>0</v>
      </c>
      <c r="DH605" s="65">
        <v>0</v>
      </c>
      <c r="DI605" s="65">
        <v>0</v>
      </c>
      <c r="DJ605" s="65">
        <v>0</v>
      </c>
      <c r="DK605" s="65">
        <v>0</v>
      </c>
      <c r="DL605" s="65">
        <v>0</v>
      </c>
      <c r="DM605" s="65">
        <v>0</v>
      </c>
      <c r="DN605" s="65">
        <v>0</v>
      </c>
      <c r="DO605" s="65">
        <v>0</v>
      </c>
      <c r="DP605" s="65">
        <v>0</v>
      </c>
      <c r="DQ605" s="65">
        <v>0</v>
      </c>
      <c r="DR605" s="65">
        <v>0</v>
      </c>
      <c r="DS605" s="65">
        <v>0</v>
      </c>
      <c r="DT605" s="65">
        <v>0</v>
      </c>
      <c r="DU605" s="65">
        <v>0</v>
      </c>
      <c r="DV605" s="65">
        <v>0</v>
      </c>
      <c r="DW605" s="65">
        <v>0</v>
      </c>
      <c r="DX605" s="65">
        <v>0</v>
      </c>
      <c r="DY605" s="65">
        <v>0</v>
      </c>
      <c r="DZ605" s="65">
        <v>0</v>
      </c>
      <c r="EA605" s="65">
        <v>0</v>
      </c>
      <c r="EB605" s="65">
        <v>0</v>
      </c>
      <c r="EC605" s="65">
        <v>0</v>
      </c>
      <c r="ED605" s="65">
        <v>0</v>
      </c>
      <c r="EE605" s="65">
        <v>0</v>
      </c>
      <c r="EF605" s="65">
        <v>0</v>
      </c>
      <c r="EG605" s="65">
        <v>0</v>
      </c>
      <c r="EH605" s="65">
        <v>0</v>
      </c>
      <c r="EI605" s="65">
        <v>0</v>
      </c>
      <c r="EJ605" s="65">
        <v>0</v>
      </c>
      <c r="EK605" s="65">
        <v>0</v>
      </c>
      <c r="EL605" s="65">
        <v>0</v>
      </c>
      <c r="EM605" s="65">
        <v>0</v>
      </c>
      <c r="EN605" s="65">
        <v>0</v>
      </c>
      <c r="EO605" s="65">
        <v>0</v>
      </c>
      <c r="EP605" s="65">
        <v>0</v>
      </c>
      <c r="EQ605" s="65">
        <v>0</v>
      </c>
      <c r="ER605" s="65">
        <v>0</v>
      </c>
      <c r="ES605" s="65">
        <v>0</v>
      </c>
      <c r="ET605" s="65">
        <v>0</v>
      </c>
      <c r="EU605" s="65">
        <v>0</v>
      </c>
      <c r="EV605" s="65">
        <v>0</v>
      </c>
      <c r="EW605" s="65">
        <v>0</v>
      </c>
      <c r="EX605" s="65">
        <v>0</v>
      </c>
      <c r="EY605" s="65">
        <v>0</v>
      </c>
      <c r="EZ605" s="65">
        <v>0</v>
      </c>
      <c r="FA605" s="65">
        <v>0</v>
      </c>
      <c r="FB605" s="65">
        <v>0</v>
      </c>
      <c r="FC605" s="65">
        <v>0</v>
      </c>
    </row>
    <row r="606" spans="2:159" x14ac:dyDescent="0.2">
      <c r="B606" s="65" t="s">
        <v>239</v>
      </c>
      <c r="C606" s="65" t="s">
        <v>36</v>
      </c>
    </row>
    <row r="607" spans="2:159" x14ac:dyDescent="0.2">
      <c r="B607" s="65" t="s">
        <v>239</v>
      </c>
      <c r="C607" s="65" t="s">
        <v>37</v>
      </c>
    </row>
    <row r="608" spans="2:159" x14ac:dyDescent="0.2">
      <c r="B608" s="65" t="s">
        <v>239</v>
      </c>
      <c r="C608" s="65" t="s">
        <v>38</v>
      </c>
    </row>
    <row r="609" spans="2:159" x14ac:dyDescent="0.2">
      <c r="B609" s="65" t="s">
        <v>239</v>
      </c>
      <c r="C609" s="65" t="s">
        <v>39</v>
      </c>
    </row>
    <row r="610" spans="2:159" x14ac:dyDescent="0.2">
      <c r="B610" s="65" t="s">
        <v>239</v>
      </c>
      <c r="C610" s="65" t="s">
        <v>40</v>
      </c>
    </row>
    <row r="611" spans="2:159" x14ac:dyDescent="0.2">
      <c r="B611" s="65" t="s">
        <v>239</v>
      </c>
      <c r="C611" s="65" t="s">
        <v>41</v>
      </c>
    </row>
    <row r="612" spans="2:159" x14ac:dyDescent="0.2">
      <c r="B612" s="65" t="s">
        <v>239</v>
      </c>
      <c r="C612" s="65" t="s">
        <v>42</v>
      </c>
    </row>
    <row r="613" spans="2:159" x14ac:dyDescent="0.2">
      <c r="B613" s="65" t="s">
        <v>239</v>
      </c>
      <c r="C613" s="65" t="s">
        <v>43</v>
      </c>
    </row>
    <row r="614" spans="2:159" x14ac:dyDescent="0.2">
      <c r="B614" s="65" t="s">
        <v>239</v>
      </c>
      <c r="C614" s="65" t="s">
        <v>44</v>
      </c>
    </row>
    <row r="615" spans="2:159" x14ac:dyDescent="0.2">
      <c r="B615" s="65" t="s">
        <v>239</v>
      </c>
      <c r="C615" s="65" t="s">
        <v>45</v>
      </c>
    </row>
    <row r="616" spans="2:159" x14ac:dyDescent="0.2">
      <c r="B616" s="65" t="s">
        <v>239</v>
      </c>
      <c r="C616" s="65" t="s">
        <v>46</v>
      </c>
    </row>
    <row r="617" spans="2:159" x14ac:dyDescent="0.2">
      <c r="B617" s="65" t="s">
        <v>239</v>
      </c>
      <c r="C617" s="65" t="s">
        <v>15</v>
      </c>
      <c r="D617" s="65">
        <v>0</v>
      </c>
      <c r="E617" s="65">
        <v>0</v>
      </c>
      <c r="F617" s="65">
        <v>0</v>
      </c>
      <c r="G617" s="65">
        <v>0</v>
      </c>
      <c r="H617" s="65">
        <v>0</v>
      </c>
      <c r="I617" s="65">
        <v>0</v>
      </c>
      <c r="J617" s="65">
        <v>0</v>
      </c>
      <c r="K617" s="65">
        <v>0</v>
      </c>
      <c r="L617" s="65">
        <v>0</v>
      </c>
      <c r="M617" s="65">
        <v>0</v>
      </c>
      <c r="N617" s="65">
        <v>0</v>
      </c>
      <c r="O617" s="65">
        <v>0</v>
      </c>
      <c r="P617" s="65">
        <v>0</v>
      </c>
      <c r="Q617" s="65">
        <v>0</v>
      </c>
      <c r="R617" s="65">
        <v>0</v>
      </c>
      <c r="S617" s="65">
        <v>0</v>
      </c>
      <c r="T617" s="65">
        <v>0</v>
      </c>
      <c r="U617" s="65">
        <v>0</v>
      </c>
      <c r="V617" s="65">
        <v>0</v>
      </c>
      <c r="W617" s="65">
        <v>0</v>
      </c>
      <c r="X617" s="65">
        <v>0</v>
      </c>
      <c r="Y617" s="65">
        <v>0</v>
      </c>
      <c r="Z617" s="65">
        <v>0</v>
      </c>
      <c r="AA617" s="65">
        <v>0</v>
      </c>
      <c r="AB617" s="65">
        <v>0</v>
      </c>
      <c r="AC617" s="65">
        <v>0</v>
      </c>
      <c r="AD617" s="65">
        <v>0</v>
      </c>
      <c r="AE617" s="65">
        <v>0</v>
      </c>
      <c r="AF617" s="65">
        <v>0</v>
      </c>
      <c r="AG617" s="65">
        <v>0</v>
      </c>
      <c r="AH617" s="65">
        <v>0</v>
      </c>
      <c r="AI617" s="65">
        <v>0</v>
      </c>
      <c r="AJ617" s="65">
        <v>0</v>
      </c>
      <c r="AK617" s="65">
        <v>0</v>
      </c>
      <c r="AL617" s="65">
        <v>0</v>
      </c>
      <c r="AM617" s="65">
        <v>0</v>
      </c>
      <c r="AN617" s="65">
        <v>0</v>
      </c>
      <c r="AO617" s="65">
        <v>0</v>
      </c>
      <c r="AP617" s="65">
        <v>0</v>
      </c>
      <c r="AQ617" s="65">
        <v>0</v>
      </c>
      <c r="AR617" s="65">
        <v>0</v>
      </c>
      <c r="AS617" s="65">
        <v>0</v>
      </c>
      <c r="AT617" s="65">
        <v>0</v>
      </c>
      <c r="AU617" s="65">
        <v>0</v>
      </c>
      <c r="AV617" s="65">
        <v>0</v>
      </c>
      <c r="AW617" s="65">
        <v>0</v>
      </c>
      <c r="AX617" s="65">
        <v>0</v>
      </c>
      <c r="AY617" s="65">
        <v>0</v>
      </c>
      <c r="AZ617" s="65">
        <v>0</v>
      </c>
      <c r="BA617" s="65">
        <v>0</v>
      </c>
      <c r="BB617" s="65">
        <v>0</v>
      </c>
      <c r="BC617" s="65">
        <v>0</v>
      </c>
      <c r="BD617" s="65">
        <v>0</v>
      </c>
      <c r="BE617" s="65">
        <v>0</v>
      </c>
      <c r="BF617" s="65">
        <v>0</v>
      </c>
      <c r="BG617" s="65">
        <v>0</v>
      </c>
      <c r="BH617" s="65">
        <v>0</v>
      </c>
      <c r="BI617" s="65">
        <v>0</v>
      </c>
      <c r="BJ617" s="65">
        <v>0</v>
      </c>
      <c r="BK617" s="65">
        <v>0</v>
      </c>
      <c r="BL617" s="65">
        <v>0</v>
      </c>
      <c r="BM617" s="65">
        <v>0</v>
      </c>
      <c r="BN617" s="65">
        <v>0</v>
      </c>
      <c r="BO617" s="65">
        <v>0</v>
      </c>
      <c r="BP617" s="65">
        <v>0</v>
      </c>
      <c r="BQ617" s="65">
        <v>0</v>
      </c>
      <c r="BR617" s="65">
        <v>0</v>
      </c>
      <c r="BS617" s="65">
        <v>0</v>
      </c>
      <c r="BT617" s="65">
        <v>0</v>
      </c>
      <c r="BU617" s="65">
        <v>0</v>
      </c>
      <c r="BV617" s="65">
        <v>0</v>
      </c>
      <c r="BW617" s="65">
        <v>0</v>
      </c>
      <c r="BX617" s="65">
        <v>0</v>
      </c>
      <c r="BY617" s="65">
        <v>0</v>
      </c>
      <c r="BZ617" s="65">
        <v>0</v>
      </c>
      <c r="CA617" s="65">
        <v>0</v>
      </c>
      <c r="CB617" s="65">
        <v>0</v>
      </c>
      <c r="CC617" s="65">
        <v>0</v>
      </c>
      <c r="CD617" s="65">
        <v>0</v>
      </c>
      <c r="CE617" s="65">
        <v>0</v>
      </c>
      <c r="CF617" s="65">
        <v>0</v>
      </c>
      <c r="CG617" s="65">
        <v>0</v>
      </c>
      <c r="CH617" s="65">
        <v>0</v>
      </c>
      <c r="CI617" s="65">
        <v>0</v>
      </c>
      <c r="CJ617" s="65">
        <v>0</v>
      </c>
      <c r="CK617" s="65">
        <v>0</v>
      </c>
      <c r="CL617" s="65">
        <v>0</v>
      </c>
      <c r="CM617" s="65">
        <v>0</v>
      </c>
      <c r="CN617" s="65">
        <v>0</v>
      </c>
      <c r="CO617" s="65">
        <v>0</v>
      </c>
      <c r="CP617" s="65">
        <v>0</v>
      </c>
      <c r="CQ617" s="65">
        <v>0</v>
      </c>
      <c r="CR617" s="65">
        <v>0</v>
      </c>
      <c r="CS617" s="65">
        <v>0</v>
      </c>
      <c r="CT617" s="65">
        <v>0</v>
      </c>
      <c r="CU617" s="65">
        <v>0</v>
      </c>
      <c r="CV617" s="65">
        <v>0</v>
      </c>
      <c r="CW617" s="65">
        <v>0</v>
      </c>
      <c r="CX617" s="65">
        <v>0</v>
      </c>
      <c r="CY617" s="65">
        <v>0</v>
      </c>
      <c r="CZ617" s="65">
        <v>0</v>
      </c>
      <c r="DA617" s="65">
        <v>0</v>
      </c>
      <c r="DB617" s="65">
        <v>0</v>
      </c>
      <c r="DC617" s="65">
        <v>0</v>
      </c>
      <c r="DD617" s="65">
        <v>0</v>
      </c>
      <c r="DE617" s="65">
        <v>0</v>
      </c>
      <c r="DF617" s="65">
        <v>0</v>
      </c>
      <c r="DG617" s="65">
        <v>0</v>
      </c>
      <c r="DH617" s="65">
        <v>0</v>
      </c>
      <c r="DI617" s="65">
        <v>0</v>
      </c>
      <c r="DJ617" s="65">
        <v>0</v>
      </c>
      <c r="DK617" s="65">
        <v>0</v>
      </c>
      <c r="DL617" s="65">
        <v>0</v>
      </c>
      <c r="DM617" s="65">
        <v>0</v>
      </c>
      <c r="DN617" s="65">
        <v>0</v>
      </c>
      <c r="DO617" s="65">
        <v>0</v>
      </c>
      <c r="DP617" s="65">
        <v>0</v>
      </c>
      <c r="DQ617" s="65">
        <v>0</v>
      </c>
      <c r="DR617" s="65">
        <v>0</v>
      </c>
      <c r="DS617" s="65">
        <v>0</v>
      </c>
      <c r="DT617" s="65">
        <v>0</v>
      </c>
      <c r="DU617" s="65">
        <v>0</v>
      </c>
      <c r="DV617" s="65">
        <v>0</v>
      </c>
      <c r="DW617" s="65">
        <v>0</v>
      </c>
      <c r="DX617" s="65">
        <v>0</v>
      </c>
      <c r="DY617" s="65">
        <v>0</v>
      </c>
      <c r="DZ617" s="65">
        <v>0</v>
      </c>
      <c r="EA617" s="65">
        <v>0</v>
      </c>
      <c r="EB617" s="65">
        <v>0</v>
      </c>
      <c r="EC617" s="65">
        <v>0</v>
      </c>
      <c r="ED617" s="65">
        <v>0</v>
      </c>
      <c r="EE617" s="65">
        <v>0</v>
      </c>
      <c r="EF617" s="65">
        <v>0</v>
      </c>
      <c r="EG617" s="65">
        <v>0</v>
      </c>
      <c r="EH617" s="65">
        <v>0</v>
      </c>
      <c r="EI617" s="65">
        <v>0</v>
      </c>
      <c r="EJ617" s="65">
        <v>0</v>
      </c>
      <c r="EK617" s="65">
        <v>0</v>
      </c>
      <c r="EL617" s="65">
        <v>0</v>
      </c>
      <c r="EM617" s="65">
        <v>0</v>
      </c>
      <c r="EN617" s="65">
        <v>0</v>
      </c>
      <c r="EO617" s="65">
        <v>0</v>
      </c>
      <c r="EP617" s="65">
        <v>0</v>
      </c>
      <c r="EQ617" s="65">
        <v>0</v>
      </c>
      <c r="ER617" s="65">
        <v>0</v>
      </c>
      <c r="ES617" s="65">
        <v>0</v>
      </c>
      <c r="ET617" s="65">
        <v>0</v>
      </c>
      <c r="EU617" s="65">
        <v>0</v>
      </c>
      <c r="EV617" s="65">
        <v>0</v>
      </c>
      <c r="EW617" s="65">
        <v>0</v>
      </c>
      <c r="EX617" s="65">
        <v>0</v>
      </c>
      <c r="EY617" s="65">
        <v>0</v>
      </c>
      <c r="EZ617" s="65">
        <v>0</v>
      </c>
      <c r="FA617" s="65">
        <v>0</v>
      </c>
      <c r="FB617" s="65">
        <v>0</v>
      </c>
      <c r="FC617" s="65">
        <v>0</v>
      </c>
    </row>
    <row r="618" spans="2:159" x14ac:dyDescent="0.2">
      <c r="B618" s="65" t="s">
        <v>647</v>
      </c>
      <c r="C618" s="65" t="s">
        <v>36</v>
      </c>
    </row>
    <row r="619" spans="2:159" x14ac:dyDescent="0.2">
      <c r="B619" s="65" t="s">
        <v>647</v>
      </c>
      <c r="C619" s="65" t="s">
        <v>37</v>
      </c>
    </row>
    <row r="620" spans="2:159" x14ac:dyDescent="0.2">
      <c r="B620" s="65" t="s">
        <v>647</v>
      </c>
      <c r="C620" s="65" t="s">
        <v>38</v>
      </c>
    </row>
    <row r="621" spans="2:159" x14ac:dyDescent="0.2">
      <c r="B621" s="65" t="s">
        <v>647</v>
      </c>
      <c r="C621" s="65" t="s">
        <v>39</v>
      </c>
    </row>
    <row r="622" spans="2:159" x14ac:dyDescent="0.2">
      <c r="B622" s="65" t="s">
        <v>647</v>
      </c>
      <c r="C622" s="65" t="s">
        <v>40</v>
      </c>
    </row>
    <row r="623" spans="2:159" x14ac:dyDescent="0.2">
      <c r="B623" s="65" t="s">
        <v>647</v>
      </c>
      <c r="C623" s="65" t="s">
        <v>41</v>
      </c>
    </row>
    <row r="624" spans="2:159" x14ac:dyDescent="0.2">
      <c r="B624" s="65" t="s">
        <v>647</v>
      </c>
      <c r="C624" s="65" t="s">
        <v>42</v>
      </c>
    </row>
    <row r="625" spans="2:159" x14ac:dyDescent="0.2">
      <c r="B625" s="65" t="s">
        <v>647</v>
      </c>
      <c r="C625" s="65" t="s">
        <v>43</v>
      </c>
    </row>
    <row r="626" spans="2:159" x14ac:dyDescent="0.2">
      <c r="B626" s="65" t="s">
        <v>647</v>
      </c>
      <c r="C626" s="65" t="s">
        <v>44</v>
      </c>
    </row>
    <row r="627" spans="2:159" x14ac:dyDescent="0.2">
      <c r="B627" s="65" t="s">
        <v>647</v>
      </c>
      <c r="C627" s="65" t="s">
        <v>45</v>
      </c>
    </row>
    <row r="628" spans="2:159" x14ac:dyDescent="0.2">
      <c r="B628" s="65" t="s">
        <v>647</v>
      </c>
      <c r="C628" s="65" t="s">
        <v>46</v>
      </c>
    </row>
    <row r="629" spans="2:159" x14ac:dyDescent="0.2">
      <c r="B629" s="65" t="s">
        <v>647</v>
      </c>
      <c r="C629" s="65" t="s">
        <v>15</v>
      </c>
      <c r="D629" s="65">
        <v>0</v>
      </c>
      <c r="E629" s="65">
        <v>0</v>
      </c>
      <c r="F629" s="65">
        <v>0</v>
      </c>
      <c r="G629" s="65">
        <v>0</v>
      </c>
      <c r="H629" s="65">
        <v>0</v>
      </c>
      <c r="I629" s="65">
        <v>0</v>
      </c>
      <c r="J629" s="65">
        <v>0</v>
      </c>
      <c r="K629" s="65">
        <v>0</v>
      </c>
      <c r="L629" s="65">
        <v>0</v>
      </c>
      <c r="M629" s="65">
        <v>0</v>
      </c>
      <c r="N629" s="65">
        <v>0</v>
      </c>
      <c r="O629" s="65">
        <v>0</v>
      </c>
      <c r="P629" s="65">
        <v>0</v>
      </c>
      <c r="Q629" s="65">
        <v>0</v>
      </c>
      <c r="R629" s="65">
        <v>0</v>
      </c>
      <c r="S629" s="65">
        <v>0</v>
      </c>
      <c r="T629" s="65">
        <v>0</v>
      </c>
      <c r="U629" s="65">
        <v>0</v>
      </c>
      <c r="V629" s="65">
        <v>0</v>
      </c>
      <c r="W629" s="65">
        <v>0</v>
      </c>
      <c r="X629" s="65">
        <v>0</v>
      </c>
      <c r="Y629" s="65">
        <v>0</v>
      </c>
      <c r="Z629" s="65">
        <v>0</v>
      </c>
      <c r="AA629" s="65">
        <v>0</v>
      </c>
      <c r="AB629" s="65">
        <v>0</v>
      </c>
      <c r="AC629" s="65">
        <v>0</v>
      </c>
      <c r="AD629" s="65">
        <v>0</v>
      </c>
      <c r="AE629" s="65">
        <v>0</v>
      </c>
      <c r="AF629" s="65">
        <v>0</v>
      </c>
      <c r="AG629" s="65">
        <v>0</v>
      </c>
      <c r="AH629" s="65">
        <v>0</v>
      </c>
      <c r="AI629" s="65">
        <v>0</v>
      </c>
      <c r="AJ629" s="65">
        <v>0</v>
      </c>
      <c r="AK629" s="65">
        <v>0</v>
      </c>
      <c r="AL629" s="65">
        <v>0</v>
      </c>
      <c r="AM629" s="65">
        <v>0</v>
      </c>
      <c r="AN629" s="65">
        <v>0</v>
      </c>
      <c r="AO629" s="65">
        <v>0</v>
      </c>
      <c r="AP629" s="65">
        <v>0</v>
      </c>
      <c r="AQ629" s="65">
        <v>0</v>
      </c>
      <c r="AR629" s="65">
        <v>0</v>
      </c>
      <c r="AS629" s="65">
        <v>0</v>
      </c>
      <c r="AT629" s="65">
        <v>0</v>
      </c>
      <c r="AU629" s="65">
        <v>0</v>
      </c>
      <c r="AV629" s="65">
        <v>0</v>
      </c>
      <c r="AW629" s="65">
        <v>0</v>
      </c>
      <c r="AX629" s="65">
        <v>0</v>
      </c>
      <c r="AY629" s="65">
        <v>0</v>
      </c>
      <c r="AZ629" s="65">
        <v>0</v>
      </c>
      <c r="BA629" s="65">
        <v>0</v>
      </c>
      <c r="BB629" s="65">
        <v>0</v>
      </c>
      <c r="BC629" s="65">
        <v>0</v>
      </c>
      <c r="BD629" s="65">
        <v>0</v>
      </c>
      <c r="BE629" s="65">
        <v>0</v>
      </c>
      <c r="BF629" s="65">
        <v>0</v>
      </c>
      <c r="BG629" s="65">
        <v>0</v>
      </c>
      <c r="BH629" s="65">
        <v>0</v>
      </c>
      <c r="BI629" s="65">
        <v>0</v>
      </c>
      <c r="BJ629" s="65">
        <v>0</v>
      </c>
      <c r="BK629" s="65">
        <v>0</v>
      </c>
      <c r="BL629" s="65">
        <v>0</v>
      </c>
      <c r="BM629" s="65">
        <v>0</v>
      </c>
      <c r="BN629" s="65">
        <v>0</v>
      </c>
      <c r="BO629" s="65">
        <v>0</v>
      </c>
      <c r="BP629" s="65">
        <v>0</v>
      </c>
      <c r="BQ629" s="65">
        <v>0</v>
      </c>
      <c r="BR629" s="65">
        <v>0</v>
      </c>
      <c r="BS629" s="65">
        <v>0</v>
      </c>
      <c r="BT629" s="65">
        <v>0</v>
      </c>
      <c r="BU629" s="65">
        <v>0</v>
      </c>
      <c r="BV629" s="65">
        <v>0</v>
      </c>
      <c r="BW629" s="65">
        <v>0</v>
      </c>
      <c r="BX629" s="65">
        <v>0</v>
      </c>
      <c r="BY629" s="65">
        <v>0</v>
      </c>
      <c r="BZ629" s="65">
        <v>0</v>
      </c>
      <c r="CA629" s="65">
        <v>0</v>
      </c>
      <c r="CB629" s="65">
        <v>0</v>
      </c>
      <c r="CC629" s="65">
        <v>0</v>
      </c>
      <c r="CD629" s="65">
        <v>0</v>
      </c>
      <c r="CE629" s="65">
        <v>0</v>
      </c>
      <c r="CF629" s="65">
        <v>0</v>
      </c>
      <c r="CG629" s="65">
        <v>0</v>
      </c>
      <c r="CH629" s="65">
        <v>0</v>
      </c>
      <c r="CI629" s="65">
        <v>0</v>
      </c>
      <c r="CJ629" s="65">
        <v>0</v>
      </c>
      <c r="CK629" s="65">
        <v>0</v>
      </c>
      <c r="CL629" s="65">
        <v>0</v>
      </c>
      <c r="CM629" s="65">
        <v>0</v>
      </c>
      <c r="CN629" s="65">
        <v>0</v>
      </c>
      <c r="CO629" s="65">
        <v>0</v>
      </c>
      <c r="CP629" s="65">
        <v>0</v>
      </c>
      <c r="CQ629" s="65">
        <v>0</v>
      </c>
      <c r="CR629" s="65">
        <v>0</v>
      </c>
      <c r="CS629" s="65">
        <v>0</v>
      </c>
      <c r="CT629" s="65">
        <v>0</v>
      </c>
      <c r="CU629" s="65">
        <v>0</v>
      </c>
      <c r="CV629" s="65">
        <v>0</v>
      </c>
      <c r="CW629" s="65">
        <v>0</v>
      </c>
      <c r="CX629" s="65">
        <v>0</v>
      </c>
      <c r="CY629" s="65">
        <v>0</v>
      </c>
      <c r="CZ629" s="65">
        <v>0</v>
      </c>
      <c r="DA629" s="65">
        <v>0</v>
      </c>
      <c r="DB629" s="65">
        <v>0</v>
      </c>
      <c r="DC629" s="65">
        <v>0</v>
      </c>
      <c r="DD629" s="65">
        <v>0</v>
      </c>
      <c r="DE629" s="65">
        <v>0</v>
      </c>
      <c r="DF629" s="65">
        <v>0</v>
      </c>
      <c r="DG629" s="65">
        <v>0</v>
      </c>
      <c r="DH629" s="65">
        <v>0</v>
      </c>
      <c r="DI629" s="65">
        <v>0</v>
      </c>
      <c r="DJ629" s="65">
        <v>0</v>
      </c>
      <c r="DK629" s="65">
        <v>0</v>
      </c>
      <c r="DL629" s="65">
        <v>0</v>
      </c>
      <c r="DM629" s="65">
        <v>0</v>
      </c>
      <c r="DN629" s="65">
        <v>0</v>
      </c>
      <c r="DO629" s="65">
        <v>0</v>
      </c>
      <c r="DP629" s="65">
        <v>0</v>
      </c>
      <c r="DQ629" s="65">
        <v>0</v>
      </c>
      <c r="DR629" s="65">
        <v>0</v>
      </c>
      <c r="DS629" s="65">
        <v>0</v>
      </c>
      <c r="DT629" s="65">
        <v>0</v>
      </c>
      <c r="DU629" s="65">
        <v>0</v>
      </c>
      <c r="DV629" s="65">
        <v>0</v>
      </c>
      <c r="DW629" s="65">
        <v>0</v>
      </c>
      <c r="DX629" s="65">
        <v>0</v>
      </c>
      <c r="DY629" s="65">
        <v>0</v>
      </c>
      <c r="DZ629" s="65">
        <v>0</v>
      </c>
      <c r="EA629" s="65">
        <v>0</v>
      </c>
      <c r="EB629" s="65">
        <v>0</v>
      </c>
      <c r="EC629" s="65">
        <v>0</v>
      </c>
      <c r="ED629" s="65">
        <v>0</v>
      </c>
      <c r="EE629" s="65">
        <v>0</v>
      </c>
      <c r="EF629" s="65">
        <v>0</v>
      </c>
      <c r="EG629" s="65">
        <v>0</v>
      </c>
      <c r="EH629" s="65">
        <v>0</v>
      </c>
      <c r="EI629" s="65">
        <v>0</v>
      </c>
      <c r="EJ629" s="65">
        <v>0</v>
      </c>
      <c r="EK629" s="65">
        <v>0</v>
      </c>
      <c r="EL629" s="65">
        <v>0</v>
      </c>
      <c r="EM629" s="65">
        <v>0</v>
      </c>
      <c r="EN629" s="65">
        <v>0</v>
      </c>
      <c r="EO629" s="65">
        <v>0</v>
      </c>
      <c r="EP629" s="65">
        <v>0</v>
      </c>
      <c r="EQ629" s="65">
        <v>0</v>
      </c>
      <c r="ER629" s="65">
        <v>0</v>
      </c>
      <c r="ES629" s="65">
        <v>0</v>
      </c>
      <c r="ET629" s="65">
        <v>0</v>
      </c>
      <c r="EU629" s="65">
        <v>0</v>
      </c>
      <c r="EV629" s="65">
        <v>0</v>
      </c>
      <c r="EW629" s="65">
        <v>0</v>
      </c>
      <c r="EX629" s="65">
        <v>0</v>
      </c>
      <c r="EY629" s="65">
        <v>0</v>
      </c>
      <c r="EZ629" s="65">
        <v>0</v>
      </c>
      <c r="FA629" s="65">
        <v>0</v>
      </c>
      <c r="FB629" s="65">
        <v>0</v>
      </c>
      <c r="FC629" s="65">
        <v>0</v>
      </c>
    </row>
    <row r="630" spans="2:159" x14ac:dyDescent="0.2">
      <c r="B630" s="65" t="s">
        <v>767</v>
      </c>
      <c r="C630" s="65" t="s">
        <v>36</v>
      </c>
    </row>
    <row r="631" spans="2:159" x14ac:dyDescent="0.2">
      <c r="B631" s="65" t="s">
        <v>767</v>
      </c>
      <c r="C631" s="65" t="s">
        <v>37</v>
      </c>
    </row>
    <row r="632" spans="2:159" x14ac:dyDescent="0.2">
      <c r="B632" s="65" t="s">
        <v>767</v>
      </c>
      <c r="C632" s="65" t="s">
        <v>38</v>
      </c>
    </row>
    <row r="633" spans="2:159" x14ac:dyDescent="0.2">
      <c r="B633" s="65" t="s">
        <v>767</v>
      </c>
      <c r="C633" s="65" t="s">
        <v>39</v>
      </c>
    </row>
    <row r="634" spans="2:159" x14ac:dyDescent="0.2">
      <c r="B634" s="65" t="s">
        <v>767</v>
      </c>
      <c r="C634" s="65" t="s">
        <v>40</v>
      </c>
    </row>
    <row r="635" spans="2:159" x14ac:dyDescent="0.2">
      <c r="B635" s="65" t="s">
        <v>767</v>
      </c>
      <c r="C635" s="65" t="s">
        <v>41</v>
      </c>
    </row>
    <row r="636" spans="2:159" x14ac:dyDescent="0.2">
      <c r="B636" s="65" t="s">
        <v>767</v>
      </c>
      <c r="C636" s="65" t="s">
        <v>42</v>
      </c>
    </row>
    <row r="637" spans="2:159" x14ac:dyDescent="0.2">
      <c r="B637" s="65" t="s">
        <v>767</v>
      </c>
      <c r="C637" s="65" t="s">
        <v>43</v>
      </c>
    </row>
    <row r="638" spans="2:159" x14ac:dyDescent="0.2">
      <c r="B638" s="65" t="s">
        <v>767</v>
      </c>
      <c r="C638" s="65" t="s">
        <v>44</v>
      </c>
    </row>
    <row r="639" spans="2:159" x14ac:dyDescent="0.2">
      <c r="B639" s="65" t="s">
        <v>767</v>
      </c>
      <c r="C639" s="65" t="s">
        <v>45</v>
      </c>
    </row>
    <row r="640" spans="2:159" x14ac:dyDescent="0.2">
      <c r="B640" s="65" t="s">
        <v>767</v>
      </c>
      <c r="C640" s="65" t="s">
        <v>46</v>
      </c>
    </row>
    <row r="641" spans="2:159" x14ac:dyDescent="0.2">
      <c r="B641" s="65" t="s">
        <v>767</v>
      </c>
      <c r="C641" s="65" t="s">
        <v>15</v>
      </c>
      <c r="D641" s="65">
        <v>0</v>
      </c>
      <c r="E641" s="65">
        <v>0</v>
      </c>
      <c r="F641" s="65">
        <v>0</v>
      </c>
      <c r="G641" s="65">
        <v>0</v>
      </c>
      <c r="H641" s="65">
        <v>0</v>
      </c>
      <c r="I641" s="65">
        <v>0</v>
      </c>
      <c r="J641" s="65">
        <v>0</v>
      </c>
      <c r="K641" s="65">
        <v>0</v>
      </c>
      <c r="L641" s="65">
        <v>0</v>
      </c>
      <c r="M641" s="65">
        <v>0</v>
      </c>
      <c r="N641" s="65">
        <v>0</v>
      </c>
      <c r="O641" s="65">
        <v>0</v>
      </c>
      <c r="P641" s="65">
        <v>0</v>
      </c>
      <c r="Q641" s="65">
        <v>0</v>
      </c>
      <c r="R641" s="65">
        <v>0</v>
      </c>
      <c r="S641" s="65">
        <v>0</v>
      </c>
      <c r="T641" s="65">
        <v>0</v>
      </c>
      <c r="U641" s="65">
        <v>0</v>
      </c>
      <c r="V641" s="65">
        <v>0</v>
      </c>
      <c r="W641" s="65">
        <v>0</v>
      </c>
      <c r="X641" s="65">
        <v>0</v>
      </c>
      <c r="Y641" s="65">
        <v>0</v>
      </c>
      <c r="Z641" s="65">
        <v>0</v>
      </c>
      <c r="AA641" s="65">
        <v>0</v>
      </c>
      <c r="AB641" s="65">
        <v>0</v>
      </c>
      <c r="AC641" s="65">
        <v>0</v>
      </c>
      <c r="AD641" s="65">
        <v>0</v>
      </c>
      <c r="AE641" s="65">
        <v>0</v>
      </c>
      <c r="AF641" s="65">
        <v>0</v>
      </c>
      <c r="AG641" s="65">
        <v>0</v>
      </c>
      <c r="AH641" s="65">
        <v>0</v>
      </c>
      <c r="AI641" s="65">
        <v>0</v>
      </c>
      <c r="AJ641" s="65">
        <v>0</v>
      </c>
      <c r="AK641" s="65">
        <v>0</v>
      </c>
      <c r="AL641" s="65">
        <v>0</v>
      </c>
      <c r="AM641" s="65">
        <v>0</v>
      </c>
      <c r="AN641" s="65">
        <v>0</v>
      </c>
      <c r="AO641" s="65">
        <v>0</v>
      </c>
      <c r="AP641" s="65">
        <v>0</v>
      </c>
      <c r="AQ641" s="65">
        <v>0</v>
      </c>
      <c r="AR641" s="65">
        <v>0</v>
      </c>
      <c r="AS641" s="65">
        <v>0</v>
      </c>
      <c r="AT641" s="65">
        <v>0</v>
      </c>
      <c r="AU641" s="65">
        <v>0</v>
      </c>
      <c r="AV641" s="65">
        <v>0</v>
      </c>
      <c r="AW641" s="65">
        <v>0</v>
      </c>
      <c r="AX641" s="65">
        <v>0</v>
      </c>
      <c r="AY641" s="65">
        <v>0</v>
      </c>
      <c r="AZ641" s="65">
        <v>0</v>
      </c>
      <c r="BA641" s="65">
        <v>0</v>
      </c>
      <c r="BB641" s="65">
        <v>0</v>
      </c>
      <c r="BC641" s="65">
        <v>0</v>
      </c>
      <c r="BD641" s="65">
        <v>0</v>
      </c>
      <c r="BE641" s="65">
        <v>0</v>
      </c>
      <c r="BF641" s="65">
        <v>0</v>
      </c>
      <c r="BG641" s="65">
        <v>0</v>
      </c>
      <c r="BH641" s="65">
        <v>0</v>
      </c>
      <c r="BI641" s="65">
        <v>0</v>
      </c>
      <c r="BJ641" s="65">
        <v>0</v>
      </c>
      <c r="BK641" s="65">
        <v>0</v>
      </c>
      <c r="BL641" s="65">
        <v>0</v>
      </c>
      <c r="BM641" s="65">
        <v>0</v>
      </c>
      <c r="BN641" s="65">
        <v>0</v>
      </c>
      <c r="BO641" s="65">
        <v>0</v>
      </c>
      <c r="BP641" s="65">
        <v>0</v>
      </c>
      <c r="BQ641" s="65">
        <v>0</v>
      </c>
      <c r="BR641" s="65">
        <v>0</v>
      </c>
      <c r="BS641" s="65">
        <v>0</v>
      </c>
      <c r="BT641" s="65">
        <v>0</v>
      </c>
      <c r="BU641" s="65">
        <v>0</v>
      </c>
      <c r="BV641" s="65">
        <v>0</v>
      </c>
      <c r="BW641" s="65">
        <v>0</v>
      </c>
      <c r="BX641" s="65">
        <v>0</v>
      </c>
      <c r="BY641" s="65">
        <v>0</v>
      </c>
      <c r="BZ641" s="65">
        <v>0</v>
      </c>
      <c r="CA641" s="65">
        <v>0</v>
      </c>
      <c r="CB641" s="65">
        <v>0</v>
      </c>
      <c r="CC641" s="65">
        <v>0</v>
      </c>
      <c r="CD641" s="65">
        <v>0</v>
      </c>
      <c r="CE641" s="65">
        <v>0</v>
      </c>
      <c r="CF641" s="65">
        <v>0</v>
      </c>
      <c r="CG641" s="65">
        <v>0</v>
      </c>
      <c r="CH641" s="65">
        <v>0</v>
      </c>
      <c r="CI641" s="65">
        <v>0</v>
      </c>
      <c r="CJ641" s="65">
        <v>0</v>
      </c>
      <c r="CK641" s="65">
        <v>0</v>
      </c>
      <c r="CL641" s="65">
        <v>0</v>
      </c>
      <c r="CM641" s="65">
        <v>0</v>
      </c>
      <c r="CN641" s="65">
        <v>0</v>
      </c>
      <c r="CO641" s="65">
        <v>0</v>
      </c>
      <c r="CP641" s="65">
        <v>0</v>
      </c>
      <c r="CQ641" s="65">
        <v>0</v>
      </c>
      <c r="CR641" s="65">
        <v>0</v>
      </c>
      <c r="CS641" s="65">
        <v>0</v>
      </c>
      <c r="CT641" s="65">
        <v>0</v>
      </c>
      <c r="CU641" s="65">
        <v>0</v>
      </c>
      <c r="CV641" s="65">
        <v>0</v>
      </c>
      <c r="CW641" s="65">
        <v>0</v>
      </c>
      <c r="CX641" s="65">
        <v>0</v>
      </c>
      <c r="CY641" s="65">
        <v>0</v>
      </c>
      <c r="CZ641" s="65">
        <v>0</v>
      </c>
      <c r="DA641" s="65">
        <v>0</v>
      </c>
      <c r="DB641" s="65">
        <v>0</v>
      </c>
      <c r="DC641" s="65">
        <v>0</v>
      </c>
      <c r="DD641" s="65">
        <v>0</v>
      </c>
      <c r="DE641" s="65">
        <v>0</v>
      </c>
      <c r="DF641" s="65">
        <v>0</v>
      </c>
      <c r="DG641" s="65">
        <v>0</v>
      </c>
      <c r="DH641" s="65">
        <v>0</v>
      </c>
      <c r="DI641" s="65">
        <v>0</v>
      </c>
      <c r="DJ641" s="65">
        <v>0</v>
      </c>
      <c r="DK641" s="65">
        <v>0</v>
      </c>
      <c r="DL641" s="65">
        <v>0</v>
      </c>
      <c r="DM641" s="65">
        <v>0</v>
      </c>
      <c r="DN641" s="65">
        <v>0</v>
      </c>
      <c r="DO641" s="65">
        <v>0</v>
      </c>
      <c r="DP641" s="65">
        <v>0</v>
      </c>
      <c r="DQ641" s="65">
        <v>0</v>
      </c>
      <c r="DR641" s="65">
        <v>0</v>
      </c>
      <c r="DS641" s="65">
        <v>0</v>
      </c>
      <c r="DT641" s="65">
        <v>0</v>
      </c>
      <c r="DU641" s="65">
        <v>0</v>
      </c>
      <c r="DV641" s="65">
        <v>0</v>
      </c>
      <c r="DW641" s="65">
        <v>0</v>
      </c>
      <c r="DX641" s="65">
        <v>0</v>
      </c>
      <c r="DY641" s="65">
        <v>0</v>
      </c>
      <c r="DZ641" s="65">
        <v>0</v>
      </c>
      <c r="EA641" s="65">
        <v>0</v>
      </c>
      <c r="EB641" s="65">
        <v>0</v>
      </c>
      <c r="EC641" s="65">
        <v>0</v>
      </c>
      <c r="ED641" s="65">
        <v>0</v>
      </c>
      <c r="EE641" s="65">
        <v>0</v>
      </c>
      <c r="EF641" s="65">
        <v>0</v>
      </c>
      <c r="EG641" s="65">
        <v>0</v>
      </c>
      <c r="EH641" s="65">
        <v>0</v>
      </c>
      <c r="EI641" s="65">
        <v>0</v>
      </c>
      <c r="EJ641" s="65">
        <v>0</v>
      </c>
      <c r="EK641" s="65">
        <v>0</v>
      </c>
      <c r="EL641" s="65">
        <v>0</v>
      </c>
      <c r="EM641" s="65">
        <v>0</v>
      </c>
      <c r="EN641" s="65">
        <v>0</v>
      </c>
      <c r="EO641" s="65">
        <v>0</v>
      </c>
      <c r="EP641" s="65">
        <v>0</v>
      </c>
      <c r="EQ641" s="65">
        <v>0</v>
      </c>
      <c r="ER641" s="65">
        <v>0</v>
      </c>
      <c r="ES641" s="65">
        <v>0</v>
      </c>
      <c r="ET641" s="65">
        <v>0</v>
      </c>
      <c r="EU641" s="65">
        <v>0</v>
      </c>
      <c r="EV641" s="65">
        <v>0</v>
      </c>
      <c r="EW641" s="65">
        <v>0</v>
      </c>
      <c r="EX641" s="65">
        <v>0</v>
      </c>
      <c r="EY641" s="65">
        <v>0</v>
      </c>
      <c r="EZ641" s="65">
        <v>0</v>
      </c>
      <c r="FA641" s="65">
        <v>0</v>
      </c>
      <c r="FB641" s="65">
        <v>0</v>
      </c>
      <c r="FC641" s="65">
        <v>0</v>
      </c>
    </row>
    <row r="642" spans="2:159" x14ac:dyDescent="0.2">
      <c r="B642" s="65" t="s">
        <v>674</v>
      </c>
      <c r="C642" s="65" t="s">
        <v>36</v>
      </c>
      <c r="BX642" s="65">
        <v>628.69820770000001</v>
      </c>
      <c r="BY642" s="65">
        <v>628.69820770000001</v>
      </c>
      <c r="BZ642" s="65">
        <v>628.69820770000001</v>
      </c>
      <c r="CA642" s="65">
        <v>628.69820770000001</v>
      </c>
      <c r="CB642" s="65">
        <v>3817.0722599999999</v>
      </c>
      <c r="CC642" s="65">
        <v>3817.0722599999999</v>
      </c>
      <c r="CD642" s="65">
        <v>3817.0722599999999</v>
      </c>
      <c r="CE642" s="65">
        <v>3817.0722599999999</v>
      </c>
      <c r="CF642" s="65">
        <v>3817.0722599999999</v>
      </c>
      <c r="CG642" s="65">
        <v>3817.0722599999999</v>
      </c>
      <c r="CH642" s="65">
        <v>3817.0722599999999</v>
      </c>
      <c r="CI642" s="65">
        <v>3817.0722599999999</v>
      </c>
      <c r="CJ642" s="65">
        <v>4592.7016679999997</v>
      </c>
      <c r="CK642" s="65">
        <v>4592.7016679999997</v>
      </c>
      <c r="CL642" s="65">
        <v>4592.7016679999997</v>
      </c>
      <c r="CM642" s="65">
        <v>4592.7016679999997</v>
      </c>
      <c r="CN642" s="65">
        <v>5578.6549809999997</v>
      </c>
      <c r="CO642" s="65">
        <v>5578.6549809999997</v>
      </c>
      <c r="CP642" s="65">
        <v>5578.6549809999997</v>
      </c>
      <c r="CQ642" s="65">
        <v>5578.6549809999997</v>
      </c>
      <c r="CR642" s="65">
        <v>6295.2226689999998</v>
      </c>
      <c r="CS642" s="65">
        <v>6295.2226689999998</v>
      </c>
      <c r="CT642" s="65">
        <v>6295.2226689999998</v>
      </c>
      <c r="CU642" s="65">
        <v>6295.2226689999998</v>
      </c>
      <c r="CV642" s="65">
        <v>8674.8689180000001</v>
      </c>
      <c r="CW642" s="65">
        <v>8674.8689180000001</v>
      </c>
      <c r="CX642" s="65">
        <v>8674.8689180000001</v>
      </c>
      <c r="CY642" s="65">
        <v>8674.8689180000001</v>
      </c>
      <c r="CZ642" s="65">
        <v>11260.79391</v>
      </c>
      <c r="DA642" s="65">
        <v>11260.79391</v>
      </c>
      <c r="DB642" s="65">
        <v>11260.79391</v>
      </c>
      <c r="DC642" s="65">
        <v>11260.79391</v>
      </c>
      <c r="DD642" s="65">
        <v>13316.99632</v>
      </c>
      <c r="DE642" s="65">
        <v>13316.99632</v>
      </c>
      <c r="DF642" s="65">
        <v>13316.99632</v>
      </c>
      <c r="DG642" s="65">
        <v>13316.99632</v>
      </c>
      <c r="DH642" s="65">
        <v>15862.309010000001</v>
      </c>
      <c r="DI642" s="65">
        <v>15862.309010000001</v>
      </c>
      <c r="DJ642" s="65">
        <v>12179.56249</v>
      </c>
      <c r="DK642" s="65">
        <v>15862.309010000001</v>
      </c>
      <c r="DL642" s="65">
        <v>18348.54682</v>
      </c>
      <c r="DM642" s="65">
        <v>18348.54682</v>
      </c>
      <c r="DN642" s="65">
        <v>18348.54682</v>
      </c>
      <c r="DO642" s="65">
        <v>18348.54682</v>
      </c>
      <c r="DP642" s="65">
        <v>19649.836230000001</v>
      </c>
      <c r="DQ642" s="65">
        <v>19649.836230000001</v>
      </c>
      <c r="DR642" s="65">
        <v>19649.836230000001</v>
      </c>
      <c r="DS642" s="65">
        <v>19649.836230000001</v>
      </c>
      <c r="DT642" s="65">
        <v>21123.908749999999</v>
      </c>
      <c r="DU642" s="65">
        <v>21123.908749999999</v>
      </c>
      <c r="DV642" s="65">
        <v>21123.908749999999</v>
      </c>
      <c r="DW642" s="65">
        <v>21123.908749999999</v>
      </c>
      <c r="DX642" s="65">
        <v>23188.309880000001</v>
      </c>
      <c r="DY642" s="65">
        <v>23188.309880000001</v>
      </c>
      <c r="DZ642" s="65">
        <v>23188.309880000001</v>
      </c>
      <c r="EA642" s="65">
        <v>23188.309880000001</v>
      </c>
      <c r="EB642" s="65">
        <v>26378.409530000001</v>
      </c>
      <c r="EC642" s="65">
        <v>26378.409530000001</v>
      </c>
      <c r="ED642" s="65">
        <v>26378.409530000001</v>
      </c>
      <c r="EE642" s="65">
        <v>26378.409530000001</v>
      </c>
      <c r="EF642" s="65">
        <v>28274.763470000002</v>
      </c>
      <c r="EG642" s="65">
        <v>28274.763470000002</v>
      </c>
      <c r="EH642" s="65">
        <v>28274.763470000002</v>
      </c>
      <c r="EI642" s="65">
        <v>28274.763470000002</v>
      </c>
      <c r="EJ642" s="65">
        <v>29926.928970000001</v>
      </c>
      <c r="EK642" s="65">
        <v>29926.928970000001</v>
      </c>
      <c r="EL642" s="65">
        <v>29926.928970000001</v>
      </c>
      <c r="EM642" s="65">
        <v>29926.928970000001</v>
      </c>
      <c r="EN642" s="65">
        <v>33282.097759999997</v>
      </c>
      <c r="EO642" s="65">
        <v>33282.097759999997</v>
      </c>
      <c r="EP642" s="65">
        <v>33282.097759999997</v>
      </c>
      <c r="EQ642" s="65">
        <v>33282.097759999997</v>
      </c>
      <c r="ER642" s="65">
        <v>36047.974479999997</v>
      </c>
      <c r="ES642" s="65">
        <v>36047.974479999997</v>
      </c>
      <c r="ET642" s="65">
        <v>36047.974479999997</v>
      </c>
      <c r="EU642" s="65">
        <v>36047.974479999997</v>
      </c>
      <c r="EV642" s="65">
        <v>39247.297879999998</v>
      </c>
      <c r="EW642" s="65">
        <v>39247.297879999998</v>
      </c>
      <c r="EX642" s="65">
        <v>39247.297879999998</v>
      </c>
      <c r="EY642" s="65">
        <v>39247.297879999998</v>
      </c>
      <c r="EZ642" s="65">
        <v>42539.47507</v>
      </c>
      <c r="FA642" s="65">
        <v>42539.47507</v>
      </c>
      <c r="FB642" s="65">
        <v>42539.47507</v>
      </c>
      <c r="FC642" s="65">
        <v>42539.47507</v>
      </c>
    </row>
    <row r="643" spans="2:159" x14ac:dyDescent="0.2">
      <c r="B643" s="65" t="s">
        <v>674</v>
      </c>
      <c r="C643" s="65" t="s">
        <v>37</v>
      </c>
      <c r="BX643" s="65">
        <v>1854.6027019999999</v>
      </c>
      <c r="BY643" s="65">
        <v>1854.6027019999999</v>
      </c>
      <c r="BZ643" s="65">
        <v>1854.6027019999999</v>
      </c>
      <c r="CA643" s="65">
        <v>1854.6027019999999</v>
      </c>
      <c r="CB643" s="65">
        <v>3039.0561339999999</v>
      </c>
      <c r="CC643" s="65">
        <v>3039.0561339999999</v>
      </c>
      <c r="CD643" s="65">
        <v>3039.0561339999999</v>
      </c>
      <c r="CE643" s="65">
        <v>3039.0561339999999</v>
      </c>
      <c r="CF643" s="65">
        <v>5175.8311080000003</v>
      </c>
      <c r="CG643" s="65">
        <v>5175.8311080000003</v>
      </c>
      <c r="CH643" s="65">
        <v>5175.8311080000003</v>
      </c>
      <c r="CI643" s="65">
        <v>5175.8311080000003</v>
      </c>
      <c r="CJ643" s="65">
        <v>6207.7967840000001</v>
      </c>
      <c r="CK643" s="65">
        <v>6207.7967840000001</v>
      </c>
      <c r="CL643" s="65">
        <v>6207.7967840000001</v>
      </c>
      <c r="CM643" s="65">
        <v>6207.7967840000001</v>
      </c>
      <c r="CN643" s="65">
        <v>6207.7967840000001</v>
      </c>
      <c r="CO643" s="65">
        <v>3421.4019250000001</v>
      </c>
      <c r="CP643" s="65">
        <v>6207.7967840000001</v>
      </c>
      <c r="CQ643" s="65">
        <v>6207.7967840000001</v>
      </c>
      <c r="CR643" s="65">
        <v>7914.6460209999996</v>
      </c>
      <c r="CS643" s="65">
        <v>7914.6460209999996</v>
      </c>
      <c r="CT643" s="65">
        <v>7914.6460209999996</v>
      </c>
      <c r="CU643" s="65">
        <v>7914.6460209999996</v>
      </c>
      <c r="CV643" s="65">
        <v>7914.6460209999996</v>
      </c>
      <c r="CW643" s="65">
        <v>7914.6460209999996</v>
      </c>
      <c r="CX643" s="65">
        <v>7914.6460209999996</v>
      </c>
      <c r="CY643" s="65">
        <v>7914.6460209999996</v>
      </c>
      <c r="CZ643" s="65">
        <v>7914.6460209999996</v>
      </c>
      <c r="DA643" s="65">
        <v>7914.6460209999996</v>
      </c>
      <c r="DB643" s="65">
        <v>7914.6460209999996</v>
      </c>
      <c r="DC643" s="65">
        <v>7914.6460209999996</v>
      </c>
      <c r="DD643" s="65">
        <v>8800.6883440000001</v>
      </c>
      <c r="DE643" s="65">
        <v>8800.6883440000001</v>
      </c>
      <c r="DF643" s="65">
        <v>8800.6883440000001</v>
      </c>
      <c r="DG643" s="65">
        <v>8800.6883440000001</v>
      </c>
      <c r="DH643" s="65">
        <v>10367.668100000001</v>
      </c>
      <c r="DI643" s="65">
        <v>10367.668100000001</v>
      </c>
      <c r="DJ643" s="65">
        <v>10367.668100000001</v>
      </c>
      <c r="DK643" s="65">
        <v>10367.668100000001</v>
      </c>
      <c r="DL643" s="65">
        <v>10367.668100000001</v>
      </c>
      <c r="DM643" s="65">
        <v>10367.668100000001</v>
      </c>
      <c r="DN643" s="65">
        <v>10367.668100000001</v>
      </c>
      <c r="DO643" s="65">
        <v>10367.668100000001</v>
      </c>
      <c r="DP643" s="65">
        <v>11397.76814</v>
      </c>
      <c r="DQ643" s="65">
        <v>11397.76814</v>
      </c>
      <c r="DR643" s="65">
        <v>11397.76814</v>
      </c>
      <c r="DS643" s="65">
        <v>11397.76814</v>
      </c>
      <c r="DT643" s="65">
        <v>11959.865949999999</v>
      </c>
      <c r="DU643" s="65">
        <v>11959.865949999999</v>
      </c>
      <c r="DV643" s="65">
        <v>11959.865949999999</v>
      </c>
      <c r="DW643" s="65">
        <v>11959.865949999999</v>
      </c>
      <c r="DX643" s="65">
        <v>12939.55753</v>
      </c>
      <c r="DY643" s="65">
        <v>12939.55753</v>
      </c>
      <c r="DZ643" s="65">
        <v>12939.55753</v>
      </c>
      <c r="EA643" s="65">
        <v>12939.55753</v>
      </c>
      <c r="EB643" s="65">
        <v>12939.55753</v>
      </c>
      <c r="EC643" s="65">
        <v>12939.55753</v>
      </c>
      <c r="ED643" s="65">
        <v>12939.55753</v>
      </c>
      <c r="EE643" s="65">
        <v>12939.55753</v>
      </c>
      <c r="EF643" s="65">
        <v>14223.475469999999</v>
      </c>
      <c r="EG643" s="65">
        <v>14223.475469999999</v>
      </c>
      <c r="EH643" s="65">
        <v>14223.475469999999</v>
      </c>
      <c r="EI643" s="65">
        <v>14223.475469999999</v>
      </c>
      <c r="EJ643" s="65">
        <v>15796.39525</v>
      </c>
      <c r="EK643" s="65">
        <v>15796.39525</v>
      </c>
      <c r="EL643" s="65">
        <v>15796.39525</v>
      </c>
      <c r="EM643" s="65">
        <v>15796.39525</v>
      </c>
      <c r="EN643" s="65">
        <v>15796.39525</v>
      </c>
      <c r="EO643" s="65">
        <v>15796.39525</v>
      </c>
      <c r="EP643" s="65">
        <v>15796.39525</v>
      </c>
      <c r="EQ643" s="65">
        <v>15796.39525</v>
      </c>
      <c r="ER643" s="65">
        <v>12796.84741</v>
      </c>
      <c r="ES643" s="65">
        <v>16601.282459999999</v>
      </c>
      <c r="ET643" s="65">
        <v>16601.282459999999</v>
      </c>
      <c r="EU643" s="65">
        <v>16601.282459999999</v>
      </c>
      <c r="EV643" s="65">
        <v>17117.83107</v>
      </c>
      <c r="EW643" s="65">
        <v>17117.83107</v>
      </c>
      <c r="EX643" s="65">
        <v>17117.83107</v>
      </c>
      <c r="EY643" s="65">
        <v>17117.83107</v>
      </c>
      <c r="EZ643" s="65">
        <v>13680.307699999999</v>
      </c>
      <c r="FA643" s="65">
        <v>17117.83107</v>
      </c>
      <c r="FB643" s="65">
        <v>17117.83107</v>
      </c>
      <c r="FC643" s="65">
        <v>17117.83107</v>
      </c>
    </row>
    <row r="644" spans="2:159" x14ac:dyDescent="0.2">
      <c r="B644" s="65" t="s">
        <v>674</v>
      </c>
      <c r="C644" s="65" t="s">
        <v>38</v>
      </c>
    </row>
    <row r="645" spans="2:159" x14ac:dyDescent="0.2">
      <c r="B645" s="65" t="s">
        <v>674</v>
      </c>
      <c r="C645" s="65" t="s">
        <v>39</v>
      </c>
      <c r="BX645" s="65">
        <v>84.775300610000002</v>
      </c>
      <c r="BY645" s="65">
        <v>84.775300610000002</v>
      </c>
      <c r="BZ645" s="65">
        <v>84.775300610000002</v>
      </c>
      <c r="CA645" s="65">
        <v>84.775300610000002</v>
      </c>
      <c r="CB645" s="65">
        <v>926.54046589999996</v>
      </c>
      <c r="CC645" s="65">
        <v>926.54046589999996</v>
      </c>
      <c r="CD645" s="65">
        <v>926.54046589999996</v>
      </c>
      <c r="CE645" s="65">
        <v>926.54046589999996</v>
      </c>
      <c r="CF645" s="65">
        <v>1297.3605319999999</v>
      </c>
      <c r="CG645" s="65">
        <v>1297.3605319999999</v>
      </c>
      <c r="CH645" s="65">
        <v>1297.3605319999999</v>
      </c>
      <c r="CI645" s="65">
        <v>1297.3605319999999</v>
      </c>
      <c r="CJ645" s="65">
        <v>1655.9448990000001</v>
      </c>
      <c r="CK645" s="65">
        <v>1655.9448990000001</v>
      </c>
      <c r="CL645" s="65">
        <v>1655.9448990000001</v>
      </c>
      <c r="CM645" s="65">
        <v>1655.9448990000001</v>
      </c>
      <c r="CN645" s="65">
        <v>1989.4643590000001</v>
      </c>
      <c r="CO645" s="65">
        <v>1989.4643590000001</v>
      </c>
      <c r="CP645" s="65">
        <v>1989.4643590000001</v>
      </c>
      <c r="CQ645" s="65">
        <v>1989.4643590000001</v>
      </c>
      <c r="CR645" s="65">
        <v>2370.2403279999999</v>
      </c>
      <c r="CS645" s="65">
        <v>2370.2403279999999</v>
      </c>
      <c r="CT645" s="65">
        <v>2370.2403279999999</v>
      </c>
      <c r="CU645" s="65">
        <v>2370.2403279999999</v>
      </c>
      <c r="CV645" s="65">
        <v>2900.9086390000002</v>
      </c>
      <c r="CW645" s="65">
        <v>2900.9086390000002</v>
      </c>
      <c r="CX645" s="65">
        <v>2900.9086390000002</v>
      </c>
      <c r="CY645" s="65">
        <v>2900.9086390000002</v>
      </c>
      <c r="CZ645" s="65">
        <v>3309.5899330000002</v>
      </c>
      <c r="DA645" s="65">
        <v>3309.5899330000002</v>
      </c>
      <c r="DB645" s="65">
        <v>3309.5899330000002</v>
      </c>
      <c r="DC645" s="65">
        <v>3309.5899330000002</v>
      </c>
      <c r="DD645" s="65">
        <v>3756.6072159999999</v>
      </c>
      <c r="DE645" s="65">
        <v>3756.6072159999999</v>
      </c>
      <c r="DF645" s="65">
        <v>3756.6072159999999</v>
      </c>
      <c r="DG645" s="65">
        <v>3756.6072159999999</v>
      </c>
      <c r="DH645" s="65">
        <v>4241.9576699999998</v>
      </c>
      <c r="DI645" s="65">
        <v>4241.9576699999998</v>
      </c>
      <c r="DJ645" s="65">
        <v>4241.9576699999998</v>
      </c>
      <c r="DK645" s="65">
        <v>4241.9576699999998</v>
      </c>
      <c r="DL645" s="65">
        <v>4367.9409900000001</v>
      </c>
      <c r="DM645" s="65">
        <v>4367.9409900000001</v>
      </c>
      <c r="DN645" s="65">
        <v>4367.9409900000001</v>
      </c>
      <c r="DO645" s="65">
        <v>4367.9409900000001</v>
      </c>
      <c r="DP645" s="65">
        <v>4367.9409900000001</v>
      </c>
      <c r="DQ645" s="65">
        <v>4367.9409900000001</v>
      </c>
      <c r="DR645" s="65">
        <v>4367.9409900000001</v>
      </c>
      <c r="DS645" s="65">
        <v>1811.2532329999999</v>
      </c>
      <c r="DT645" s="65">
        <v>4367.9409900000001</v>
      </c>
      <c r="DU645" s="65">
        <v>4367.9409900000001</v>
      </c>
      <c r="DV645" s="65">
        <v>4367.9409900000001</v>
      </c>
      <c r="DW645" s="65">
        <v>4367.9409900000001</v>
      </c>
      <c r="DX645" s="65">
        <v>4367.9409900000001</v>
      </c>
      <c r="DY645" s="65">
        <v>4367.9409900000001</v>
      </c>
      <c r="DZ645" s="65">
        <v>4367.9409900000001</v>
      </c>
      <c r="EA645" s="65">
        <v>4367.9409900000001</v>
      </c>
      <c r="EB645" s="65">
        <v>4735.2827120000002</v>
      </c>
      <c r="EC645" s="65">
        <v>4735.2827120000002</v>
      </c>
      <c r="ED645" s="65">
        <v>4735.2827120000002</v>
      </c>
      <c r="EE645" s="65">
        <v>4735.2827120000002</v>
      </c>
      <c r="EF645" s="65">
        <v>5547.7965089999998</v>
      </c>
      <c r="EG645" s="65">
        <v>5547.7965089999998</v>
      </c>
      <c r="EH645" s="65">
        <v>5547.7965089999998</v>
      </c>
      <c r="EI645" s="65">
        <v>5547.7965089999998</v>
      </c>
      <c r="EJ645" s="65">
        <v>5127.4567790000001</v>
      </c>
      <c r="EK645" s="65">
        <v>5962.6218769999996</v>
      </c>
      <c r="EL645" s="65">
        <v>5347.8395719999999</v>
      </c>
      <c r="EM645" s="65">
        <v>5962.6218769999996</v>
      </c>
      <c r="EN645" s="65">
        <v>6328.4975780000004</v>
      </c>
      <c r="EO645" s="65">
        <v>6328.4975780000004</v>
      </c>
      <c r="EP645" s="65">
        <v>6328.4975780000004</v>
      </c>
      <c r="EQ645" s="65">
        <v>6328.4975780000004</v>
      </c>
      <c r="ER645" s="65">
        <v>6811.4808110000004</v>
      </c>
      <c r="ES645" s="65">
        <v>6811.4808110000004</v>
      </c>
      <c r="ET645" s="65">
        <v>6811.4808110000004</v>
      </c>
      <c r="EU645" s="65">
        <v>6811.4808110000004</v>
      </c>
      <c r="EV645" s="65">
        <v>6983.8524379999999</v>
      </c>
      <c r="EW645" s="65">
        <v>6983.8524379999999</v>
      </c>
      <c r="EX645" s="65">
        <v>6983.8524379999999</v>
      </c>
      <c r="EY645" s="65">
        <v>6983.8524379999999</v>
      </c>
      <c r="EZ645" s="65">
        <v>6983.8524379999999</v>
      </c>
      <c r="FA645" s="65">
        <v>6983.8524379999999</v>
      </c>
      <c r="FB645" s="65">
        <v>6983.8524379999999</v>
      </c>
      <c r="FC645" s="65">
        <v>6983.8524379999999</v>
      </c>
    </row>
    <row r="646" spans="2:159" x14ac:dyDescent="0.2">
      <c r="B646" s="65" t="s">
        <v>674</v>
      </c>
      <c r="C646" s="65" t="s">
        <v>40</v>
      </c>
    </row>
    <row r="647" spans="2:159" x14ac:dyDescent="0.2">
      <c r="B647" s="65" t="s">
        <v>674</v>
      </c>
      <c r="C647" s="65" t="s">
        <v>41</v>
      </c>
      <c r="DT647" s="65">
        <v>1013.059401</v>
      </c>
      <c r="DU647" s="65">
        <v>1013.059401</v>
      </c>
      <c r="DV647" s="65">
        <v>1013.059401</v>
      </c>
      <c r="DW647" s="65">
        <v>1013.059401</v>
      </c>
      <c r="DX647" s="65">
        <v>1058.2846529999999</v>
      </c>
      <c r="DY647" s="65">
        <v>1058.2846529999999</v>
      </c>
      <c r="DZ647" s="65">
        <v>977.0768137</v>
      </c>
      <c r="EA647" s="65">
        <v>1058.2846529999999</v>
      </c>
      <c r="EB647" s="65">
        <v>1104.2774850000001</v>
      </c>
      <c r="EC647" s="65">
        <v>1104.2774850000001</v>
      </c>
      <c r="ED647" s="65">
        <v>1104.2774850000001</v>
      </c>
      <c r="EE647" s="65">
        <v>1104.2774850000001</v>
      </c>
      <c r="EF647" s="65">
        <v>1146.2086919999999</v>
      </c>
      <c r="EG647" s="65">
        <v>1146.2086919999999</v>
      </c>
      <c r="EH647" s="65">
        <v>1146.2086919999999</v>
      </c>
      <c r="EI647" s="65">
        <v>1146.2086919999999</v>
      </c>
      <c r="EJ647" s="65">
        <v>1188.725332</v>
      </c>
      <c r="EK647" s="65">
        <v>1188.725332</v>
      </c>
      <c r="EL647" s="65">
        <v>1188.725332</v>
      </c>
      <c r="EM647" s="65">
        <v>1188.725332</v>
      </c>
      <c r="EN647" s="65">
        <v>1188.725332</v>
      </c>
      <c r="EO647" s="65">
        <v>1188.725332</v>
      </c>
      <c r="EP647" s="65">
        <v>1188.725332</v>
      </c>
      <c r="EQ647" s="65">
        <v>1188.725332</v>
      </c>
      <c r="ES647" s="65">
        <v>1272.118281</v>
      </c>
      <c r="ET647" s="65">
        <v>1191.5812539999999</v>
      </c>
      <c r="EV647" s="65">
        <v>1347.0715499999999</v>
      </c>
      <c r="EW647" s="65">
        <v>1347.0715499999999</v>
      </c>
      <c r="EX647" s="65">
        <v>1347.0715499999999</v>
      </c>
      <c r="EY647" s="65">
        <v>1347.0715499999999</v>
      </c>
      <c r="EZ647" s="65">
        <v>1347.0715499999999</v>
      </c>
      <c r="FA647" s="65">
        <v>1347.0715499999999</v>
      </c>
      <c r="FB647" s="65">
        <v>1266.7696579999999</v>
      </c>
      <c r="FC647" s="65">
        <v>1347.0715499999999</v>
      </c>
    </row>
    <row r="648" spans="2:159" x14ac:dyDescent="0.2">
      <c r="B648" s="65" t="s">
        <v>674</v>
      </c>
      <c r="C648" s="65" t="s">
        <v>42</v>
      </c>
    </row>
    <row r="649" spans="2:159" x14ac:dyDescent="0.2">
      <c r="B649" s="65" t="s">
        <v>674</v>
      </c>
      <c r="C649" s="65" t="s">
        <v>43</v>
      </c>
    </row>
    <row r="650" spans="2:159" x14ac:dyDescent="0.2">
      <c r="B650" s="65" t="s">
        <v>674</v>
      </c>
      <c r="C650" s="65" t="s">
        <v>44</v>
      </c>
    </row>
    <row r="651" spans="2:159" x14ac:dyDescent="0.2">
      <c r="B651" s="65" t="s">
        <v>674</v>
      </c>
      <c r="C651" s="65" t="s">
        <v>45</v>
      </c>
    </row>
    <row r="652" spans="2:159" x14ac:dyDescent="0.2">
      <c r="B652" s="65" t="s">
        <v>674</v>
      </c>
      <c r="C652" s="65" t="s">
        <v>46</v>
      </c>
    </row>
    <row r="653" spans="2:159" x14ac:dyDescent="0.2">
      <c r="B653" s="65" t="s">
        <v>674</v>
      </c>
      <c r="C653" s="65" t="s">
        <v>15</v>
      </c>
      <c r="D653" s="65">
        <v>0</v>
      </c>
      <c r="E653" s="65">
        <v>0</v>
      </c>
      <c r="F653" s="65">
        <v>0</v>
      </c>
      <c r="G653" s="65">
        <v>0</v>
      </c>
      <c r="H653" s="65">
        <v>0</v>
      </c>
      <c r="I653" s="65">
        <v>0</v>
      </c>
      <c r="J653" s="65">
        <v>0</v>
      </c>
      <c r="K653" s="65">
        <v>0</v>
      </c>
      <c r="L653" s="65">
        <v>0</v>
      </c>
      <c r="M653" s="65">
        <v>0</v>
      </c>
      <c r="N653" s="65">
        <v>0</v>
      </c>
      <c r="O653" s="65">
        <v>0</v>
      </c>
      <c r="P653" s="65">
        <v>0</v>
      </c>
      <c r="Q653" s="65">
        <v>0</v>
      </c>
      <c r="R653" s="65">
        <v>0</v>
      </c>
      <c r="S653" s="65">
        <v>0</v>
      </c>
      <c r="T653" s="65">
        <v>0</v>
      </c>
      <c r="U653" s="65">
        <v>0</v>
      </c>
      <c r="V653" s="65">
        <v>0</v>
      </c>
      <c r="W653" s="65">
        <v>0</v>
      </c>
      <c r="X653" s="65">
        <v>0</v>
      </c>
      <c r="Y653" s="65">
        <v>0</v>
      </c>
      <c r="Z653" s="65">
        <v>0</v>
      </c>
      <c r="AA653" s="65">
        <v>0</v>
      </c>
      <c r="AB653" s="65">
        <v>0</v>
      </c>
      <c r="AC653" s="65">
        <v>0</v>
      </c>
      <c r="AD653" s="65">
        <v>0</v>
      </c>
      <c r="AE653" s="65">
        <v>0</v>
      </c>
      <c r="AF653" s="65">
        <v>0</v>
      </c>
      <c r="AG653" s="65">
        <v>0</v>
      </c>
      <c r="AH653" s="65">
        <v>0</v>
      </c>
      <c r="AI653" s="65">
        <v>0</v>
      </c>
      <c r="AJ653" s="65">
        <v>0</v>
      </c>
      <c r="AK653" s="65">
        <v>0</v>
      </c>
      <c r="AL653" s="65">
        <v>0</v>
      </c>
      <c r="AM653" s="65">
        <v>0</v>
      </c>
      <c r="AN653" s="65">
        <v>0</v>
      </c>
      <c r="AO653" s="65">
        <v>0</v>
      </c>
      <c r="AP653" s="65">
        <v>0</v>
      </c>
      <c r="AQ653" s="65">
        <v>0</v>
      </c>
      <c r="AR653" s="65">
        <v>0</v>
      </c>
      <c r="AS653" s="65">
        <v>0</v>
      </c>
      <c r="AT653" s="65">
        <v>0</v>
      </c>
      <c r="AU653" s="65">
        <v>0</v>
      </c>
      <c r="AV653" s="65">
        <v>0</v>
      </c>
      <c r="AW653" s="65">
        <v>0</v>
      </c>
      <c r="AX653" s="65">
        <v>0</v>
      </c>
      <c r="AY653" s="65">
        <v>0</v>
      </c>
      <c r="AZ653" s="65">
        <v>0</v>
      </c>
      <c r="BA653" s="65">
        <v>0</v>
      </c>
      <c r="BB653" s="65">
        <v>0</v>
      </c>
      <c r="BC653" s="65">
        <v>0</v>
      </c>
      <c r="BD653" s="65">
        <v>0</v>
      </c>
      <c r="BE653" s="65">
        <v>0</v>
      </c>
      <c r="BF653" s="65">
        <v>0</v>
      </c>
      <c r="BG653" s="65">
        <v>0</v>
      </c>
      <c r="BH653" s="65">
        <v>0</v>
      </c>
      <c r="BI653" s="65">
        <v>0</v>
      </c>
      <c r="BJ653" s="65">
        <v>0</v>
      </c>
      <c r="BK653" s="65">
        <v>0</v>
      </c>
      <c r="BL653" s="65">
        <v>0</v>
      </c>
      <c r="BM653" s="65">
        <v>0</v>
      </c>
      <c r="BN653" s="65">
        <v>0</v>
      </c>
      <c r="BO653" s="65">
        <v>0</v>
      </c>
      <c r="BP653" s="65">
        <v>0</v>
      </c>
      <c r="BQ653" s="65">
        <v>0</v>
      </c>
      <c r="BR653" s="65">
        <v>0</v>
      </c>
      <c r="BS653" s="65">
        <v>0</v>
      </c>
      <c r="BT653" s="65">
        <v>0</v>
      </c>
      <c r="BU653" s="65">
        <v>0</v>
      </c>
      <c r="BV653" s="65">
        <v>0</v>
      </c>
      <c r="BW653" s="65">
        <v>0</v>
      </c>
      <c r="BX653" s="65">
        <v>2568.0762110000001</v>
      </c>
      <c r="BY653" s="65">
        <v>2568.0762110000001</v>
      </c>
      <c r="BZ653" s="65">
        <v>2568.0762110000001</v>
      </c>
      <c r="CA653" s="65">
        <v>2568.0762110000001</v>
      </c>
      <c r="CB653" s="65">
        <v>7782.6688599999998</v>
      </c>
      <c r="CC653" s="65">
        <v>7782.6688599999998</v>
      </c>
      <c r="CD653" s="65">
        <v>7782.6688599999998</v>
      </c>
      <c r="CE653" s="65">
        <v>7782.6688599999998</v>
      </c>
      <c r="CF653" s="65">
        <v>10290.2639</v>
      </c>
      <c r="CG653" s="65">
        <v>10290.2639</v>
      </c>
      <c r="CH653" s="65">
        <v>10290.2639</v>
      </c>
      <c r="CI653" s="65">
        <v>10290.2639</v>
      </c>
      <c r="CJ653" s="65">
        <v>12456.44335</v>
      </c>
      <c r="CK653" s="65">
        <v>12456.44335</v>
      </c>
      <c r="CL653" s="65">
        <v>12456.44335</v>
      </c>
      <c r="CM653" s="65">
        <v>12456.44335</v>
      </c>
      <c r="CN653" s="65">
        <v>13775.91612</v>
      </c>
      <c r="CO653" s="65">
        <v>10989.52126</v>
      </c>
      <c r="CP653" s="65">
        <v>13775.91612</v>
      </c>
      <c r="CQ653" s="65">
        <v>13775.91612</v>
      </c>
      <c r="CR653" s="65">
        <v>16580.10902</v>
      </c>
      <c r="CS653" s="65">
        <v>16580.10902</v>
      </c>
      <c r="CT653" s="65">
        <v>16580.10902</v>
      </c>
      <c r="CU653" s="65">
        <v>16580.10902</v>
      </c>
      <c r="CV653" s="65">
        <v>19490.423579999999</v>
      </c>
      <c r="CW653" s="65">
        <v>19490.423579999999</v>
      </c>
      <c r="CX653" s="65">
        <v>19490.423579999999</v>
      </c>
      <c r="CY653" s="65">
        <v>19490.423579999999</v>
      </c>
      <c r="CZ653" s="65">
        <v>22485.029869999998</v>
      </c>
      <c r="DA653" s="65">
        <v>22485.029869999998</v>
      </c>
      <c r="DB653" s="65">
        <v>22485.029869999998</v>
      </c>
      <c r="DC653" s="65">
        <v>22485.029869999998</v>
      </c>
      <c r="DD653" s="65">
        <v>25874.291880000001</v>
      </c>
      <c r="DE653" s="65">
        <v>25874.291880000001</v>
      </c>
      <c r="DF653" s="65">
        <v>25874.291880000001</v>
      </c>
      <c r="DG653" s="65">
        <v>25874.291880000001</v>
      </c>
      <c r="DH653" s="65">
        <v>30471.93478</v>
      </c>
      <c r="DI653" s="65">
        <v>30471.93478</v>
      </c>
      <c r="DJ653" s="65">
        <v>26789.188259999999</v>
      </c>
      <c r="DK653" s="65">
        <v>30471.93478</v>
      </c>
      <c r="DL653" s="65">
        <v>33084.155910000001</v>
      </c>
      <c r="DM653" s="65">
        <v>33084.155910000001</v>
      </c>
      <c r="DN653" s="65">
        <v>33084.155910000001</v>
      </c>
      <c r="DO653" s="65">
        <v>33084.155910000001</v>
      </c>
      <c r="DP653" s="65">
        <v>35415.545359999996</v>
      </c>
      <c r="DQ653" s="65">
        <v>35415.545359999996</v>
      </c>
      <c r="DR653" s="65">
        <v>35415.545359999996</v>
      </c>
      <c r="DS653" s="65">
        <v>32858.857609999999</v>
      </c>
      <c r="DT653" s="65">
        <v>38464.775090000003</v>
      </c>
      <c r="DU653" s="65">
        <v>38464.775090000003</v>
      </c>
      <c r="DV653" s="65">
        <v>38464.775090000003</v>
      </c>
      <c r="DW653" s="65">
        <v>38464.775090000003</v>
      </c>
      <c r="DX653" s="65">
        <v>41554.093050000003</v>
      </c>
      <c r="DY653" s="65">
        <v>41554.093050000003</v>
      </c>
      <c r="DZ653" s="65">
        <v>41472.885219999996</v>
      </c>
      <c r="EA653" s="65">
        <v>41554.093050000003</v>
      </c>
      <c r="EB653" s="65">
        <v>45157.527260000003</v>
      </c>
      <c r="EC653" s="65">
        <v>45157.527260000003</v>
      </c>
      <c r="ED653" s="65">
        <v>45157.527260000003</v>
      </c>
      <c r="EE653" s="65">
        <v>45157.527260000003</v>
      </c>
      <c r="EF653" s="65">
        <v>49192.244149999999</v>
      </c>
      <c r="EG653" s="65">
        <v>49192.244149999999</v>
      </c>
      <c r="EH653" s="65">
        <v>49192.244149999999</v>
      </c>
      <c r="EI653" s="65">
        <v>49192.244149999999</v>
      </c>
      <c r="EJ653" s="65">
        <v>52039.50634</v>
      </c>
      <c r="EK653" s="65">
        <v>52874.671439999998</v>
      </c>
      <c r="EL653" s="65">
        <v>52259.889130000003</v>
      </c>
      <c r="EM653" s="65">
        <v>52874.671439999998</v>
      </c>
      <c r="EN653" s="65">
        <v>56595.715929999998</v>
      </c>
      <c r="EO653" s="65">
        <v>56595.715929999998</v>
      </c>
      <c r="EP653" s="65">
        <v>56595.715929999998</v>
      </c>
      <c r="EQ653" s="65">
        <v>56595.715929999998</v>
      </c>
      <c r="ER653" s="65">
        <v>55656.3027</v>
      </c>
      <c r="ES653" s="65">
        <v>60732.856030000003</v>
      </c>
      <c r="ET653" s="65">
        <v>60652.319009999999</v>
      </c>
      <c r="EU653" s="65">
        <v>59460.73775</v>
      </c>
      <c r="EV653" s="65">
        <v>64696.052929999998</v>
      </c>
      <c r="EW653" s="65">
        <v>64696.052929999998</v>
      </c>
      <c r="EX653" s="65">
        <v>64696.052929999998</v>
      </c>
      <c r="EY653" s="65">
        <v>64696.052929999998</v>
      </c>
      <c r="EZ653" s="65">
        <v>64550.706749999998</v>
      </c>
      <c r="FA653" s="65">
        <v>67988.230119999993</v>
      </c>
      <c r="FB653" s="65">
        <v>67907.928230000005</v>
      </c>
      <c r="FC653" s="65">
        <v>67988.230119999993</v>
      </c>
    </row>
    <row r="654" spans="2:159" x14ac:dyDescent="0.2">
      <c r="B654" s="65" t="s">
        <v>768</v>
      </c>
      <c r="C654" s="65" t="s">
        <v>36</v>
      </c>
      <c r="CB654" s="65">
        <v>1359.6216890000001</v>
      </c>
      <c r="CC654" s="65">
        <v>1359.6216890000001</v>
      </c>
      <c r="CD654" s="65">
        <v>1359.6216890000001</v>
      </c>
      <c r="CE654" s="65">
        <v>1359.6216890000001</v>
      </c>
      <c r="CF654" s="65">
        <v>1359.6216890000001</v>
      </c>
      <c r="CG654" s="65">
        <v>1359.6216890000001</v>
      </c>
      <c r="CH654" s="65">
        <v>1359.6216890000001</v>
      </c>
      <c r="CI654" s="65">
        <v>1359.6216890000001</v>
      </c>
      <c r="CJ654" s="65">
        <v>1359.6216890000001</v>
      </c>
      <c r="CK654" s="65">
        <v>1359.6216890000001</v>
      </c>
      <c r="CL654" s="65">
        <v>1359.6216890000001</v>
      </c>
      <c r="CM654" s="65">
        <v>1359.6216890000001</v>
      </c>
      <c r="CN654" s="65">
        <v>1861.7816150000001</v>
      </c>
      <c r="CO654" s="65">
        <v>1861.7816150000001</v>
      </c>
      <c r="CP654" s="65">
        <v>1861.7816150000001</v>
      </c>
      <c r="CQ654" s="65">
        <v>1861.7816150000001</v>
      </c>
      <c r="CR654" s="65">
        <v>1861.7816150000001</v>
      </c>
      <c r="CS654" s="65">
        <v>1861.7816150000001</v>
      </c>
      <c r="CT654" s="65">
        <v>1861.7816150000001</v>
      </c>
      <c r="CU654" s="65">
        <v>1861.7816150000001</v>
      </c>
      <c r="CV654" s="65">
        <v>1861.7816150000001</v>
      </c>
      <c r="CW654" s="65">
        <v>1861.7816150000001</v>
      </c>
      <c r="CX654" s="65">
        <v>1861.7816150000001</v>
      </c>
      <c r="CY654" s="65">
        <v>1861.7816150000001</v>
      </c>
      <c r="CZ654" s="65">
        <v>1861.7816150000001</v>
      </c>
      <c r="DA654" s="65">
        <v>1861.7816150000001</v>
      </c>
      <c r="DB654" s="65">
        <v>1861.7816150000001</v>
      </c>
      <c r="DC654" s="65">
        <v>1861.7816150000001</v>
      </c>
      <c r="DD654" s="65">
        <v>1861.7816150000001</v>
      </c>
      <c r="DE654" s="65">
        <v>1861.7816150000001</v>
      </c>
      <c r="DF654" s="65">
        <v>1861.7816150000001</v>
      </c>
      <c r="DG654" s="65">
        <v>1861.7816150000001</v>
      </c>
      <c r="DH654" s="65">
        <v>1861.7816150000001</v>
      </c>
      <c r="DI654" s="65">
        <v>1359.6216890000001</v>
      </c>
      <c r="DJ654" s="65">
        <v>1861.7816150000001</v>
      </c>
      <c r="DK654" s="65">
        <v>1861.7816150000001</v>
      </c>
      <c r="DL654" s="65">
        <v>1861.7816150000001</v>
      </c>
      <c r="DM654" s="65">
        <v>1861.7816150000001</v>
      </c>
      <c r="DN654" s="65">
        <v>1861.7816150000001</v>
      </c>
      <c r="DO654" s="65">
        <v>1861.7816150000001</v>
      </c>
      <c r="DP654" s="65">
        <v>1861.7816150000001</v>
      </c>
      <c r="DQ654" s="65">
        <v>1861.7816150000001</v>
      </c>
      <c r="DR654" s="65">
        <v>1861.7816150000001</v>
      </c>
      <c r="DS654" s="65">
        <v>1861.7816150000001</v>
      </c>
      <c r="DT654" s="65">
        <v>1861.7816150000001</v>
      </c>
      <c r="DU654" s="65">
        <v>1861.7816150000001</v>
      </c>
      <c r="DV654" s="65">
        <v>1861.7816150000001</v>
      </c>
      <c r="DW654" s="65">
        <v>1861.7816150000001</v>
      </c>
      <c r="DX654" s="65">
        <v>1861.7816150000001</v>
      </c>
      <c r="DY654" s="65">
        <v>1861.7816150000001</v>
      </c>
      <c r="DZ654" s="65">
        <v>1861.7816150000001</v>
      </c>
      <c r="EA654" s="65">
        <v>1861.7816150000001</v>
      </c>
      <c r="EB654" s="65">
        <v>1861.7816150000001</v>
      </c>
      <c r="EC654" s="65">
        <v>1861.7816150000001</v>
      </c>
      <c r="ED654" s="65">
        <v>1861.7816150000001</v>
      </c>
      <c r="EE654" s="65">
        <v>1861.7816150000001</v>
      </c>
      <c r="EF654" s="65">
        <v>1861.7816150000001</v>
      </c>
      <c r="EG654" s="65">
        <v>1861.7816150000001</v>
      </c>
      <c r="EH654" s="65">
        <v>1861.7816150000001</v>
      </c>
      <c r="EI654" s="65">
        <v>1861.7816150000001</v>
      </c>
      <c r="EJ654" s="65">
        <v>1861.7816150000001</v>
      </c>
      <c r="EK654" s="65">
        <v>1861.7816150000001</v>
      </c>
      <c r="EL654" s="65">
        <v>1861.7816150000001</v>
      </c>
      <c r="EM654" s="65">
        <v>1861.7816150000001</v>
      </c>
      <c r="EN654" s="65">
        <v>1861.7816150000001</v>
      </c>
      <c r="EO654" s="65">
        <v>1861.7816150000001</v>
      </c>
      <c r="EP654" s="65">
        <v>1861.7816150000001</v>
      </c>
      <c r="EQ654" s="65">
        <v>1861.7816150000001</v>
      </c>
      <c r="ER654" s="65">
        <v>1861.7816150000001</v>
      </c>
      <c r="ES654" s="65">
        <v>1861.7816150000001</v>
      </c>
      <c r="ET654" s="65">
        <v>1861.7816150000001</v>
      </c>
      <c r="EU654" s="65">
        <v>1861.7816150000001</v>
      </c>
      <c r="EV654" s="65">
        <v>1861.7816150000001</v>
      </c>
      <c r="EW654" s="65">
        <v>1861.7816150000001</v>
      </c>
      <c r="EX654" s="65">
        <v>1861.7816150000001</v>
      </c>
      <c r="EY654" s="65">
        <v>1861.7816150000001</v>
      </c>
      <c r="EZ654" s="65">
        <v>1861.7816150000001</v>
      </c>
      <c r="FA654" s="65">
        <v>1861.7816150000001</v>
      </c>
      <c r="FB654" s="65">
        <v>1861.7816150000001</v>
      </c>
      <c r="FC654" s="65">
        <v>1861.7816150000001</v>
      </c>
    </row>
    <row r="655" spans="2:159" x14ac:dyDescent="0.2">
      <c r="B655" s="65" t="s">
        <v>768</v>
      </c>
      <c r="C655" s="65" t="s">
        <v>37</v>
      </c>
    </row>
    <row r="656" spans="2:159" x14ac:dyDescent="0.2">
      <c r="B656" s="65" t="s">
        <v>768</v>
      </c>
      <c r="C656" s="65" t="s">
        <v>38</v>
      </c>
      <c r="DH656" s="65">
        <v>26.529203679999998</v>
      </c>
      <c r="DI656" s="65">
        <v>26.529203679999998</v>
      </c>
      <c r="DJ656" s="65">
        <v>26.529203679999998</v>
      </c>
      <c r="DL656" s="65">
        <v>26.529203679999998</v>
      </c>
      <c r="DM656" s="65">
        <v>26.529203679999998</v>
      </c>
      <c r="DN656" s="65">
        <v>26.529203679999998</v>
      </c>
      <c r="DO656" s="65">
        <v>26.529203679999998</v>
      </c>
      <c r="DP656" s="65">
        <v>1171.074848</v>
      </c>
      <c r="DQ656" s="65">
        <v>1171.074848</v>
      </c>
      <c r="DR656" s="65">
        <v>1171.074848</v>
      </c>
      <c r="DS656" s="65">
        <v>1171.074848</v>
      </c>
      <c r="DT656" s="65">
        <v>1171.074848</v>
      </c>
      <c r="DU656" s="65">
        <v>1171.074848</v>
      </c>
      <c r="DV656" s="65">
        <v>1171.074848</v>
      </c>
      <c r="DW656" s="65">
        <v>1171.074848</v>
      </c>
      <c r="DX656" s="65">
        <v>1171.074848</v>
      </c>
      <c r="DY656" s="65">
        <v>1171.074848</v>
      </c>
      <c r="DZ656" s="65">
        <v>1171.074848</v>
      </c>
      <c r="EA656" s="65">
        <v>1171.074848</v>
      </c>
      <c r="EB656" s="65">
        <v>1171.074848</v>
      </c>
      <c r="EC656" s="65">
        <v>1171.074848</v>
      </c>
      <c r="ED656" s="65">
        <v>1171.074848</v>
      </c>
      <c r="EE656" s="65">
        <v>1171.074848</v>
      </c>
      <c r="EF656" s="65">
        <v>1171.074848</v>
      </c>
      <c r="EG656" s="65">
        <v>1171.074848</v>
      </c>
      <c r="EH656" s="65">
        <v>1171.074848</v>
      </c>
      <c r="EI656" s="65">
        <v>1171.074848</v>
      </c>
      <c r="EJ656" s="65">
        <v>1171.074848</v>
      </c>
      <c r="EK656" s="65">
        <v>1171.074848</v>
      </c>
      <c r="EL656" s="65">
        <v>1171.074848</v>
      </c>
      <c r="EM656" s="65">
        <v>1171.074848</v>
      </c>
      <c r="EN656" s="65">
        <v>1171.074848</v>
      </c>
      <c r="EO656" s="65">
        <v>1171.074848</v>
      </c>
      <c r="EP656" s="65">
        <v>26.529203679999998</v>
      </c>
      <c r="EQ656" s="65">
        <v>1171.074848</v>
      </c>
      <c r="ER656" s="65">
        <v>1171.074848</v>
      </c>
      <c r="ES656" s="65">
        <v>1171.074848</v>
      </c>
      <c r="ET656" s="65">
        <v>1144.545644</v>
      </c>
      <c r="EU656" s="65">
        <v>1171.074848</v>
      </c>
      <c r="EV656" s="65">
        <v>1171.074848</v>
      </c>
      <c r="EW656" s="65">
        <v>1171.074848</v>
      </c>
      <c r="EX656" s="65">
        <v>1171.074848</v>
      </c>
      <c r="EY656" s="65">
        <v>1171.074848</v>
      </c>
      <c r="EZ656" s="65">
        <v>1171.074848</v>
      </c>
      <c r="FA656" s="65">
        <v>1171.074848</v>
      </c>
      <c r="FB656" s="65">
        <v>1171.074848</v>
      </c>
      <c r="FC656" s="65">
        <v>1171.074848</v>
      </c>
    </row>
    <row r="657" spans="2:159" x14ac:dyDescent="0.2">
      <c r="B657" s="65" t="s">
        <v>768</v>
      </c>
      <c r="C657" s="65" t="s">
        <v>39</v>
      </c>
    </row>
    <row r="658" spans="2:159" x14ac:dyDescent="0.2">
      <c r="B658" s="65" t="s">
        <v>768</v>
      </c>
      <c r="C658" s="65" t="s">
        <v>40</v>
      </c>
    </row>
    <row r="659" spans="2:159" x14ac:dyDescent="0.2">
      <c r="B659" s="65" t="s">
        <v>768</v>
      </c>
      <c r="C659" s="65" t="s">
        <v>41</v>
      </c>
    </row>
    <row r="660" spans="2:159" x14ac:dyDescent="0.2">
      <c r="B660" s="65" t="s">
        <v>768</v>
      </c>
      <c r="C660" s="65" t="s">
        <v>42</v>
      </c>
    </row>
    <row r="661" spans="2:159" x14ac:dyDescent="0.2">
      <c r="B661" s="65" t="s">
        <v>768</v>
      </c>
      <c r="C661" s="65" t="s">
        <v>43</v>
      </c>
    </row>
    <row r="662" spans="2:159" x14ac:dyDescent="0.2">
      <c r="B662" s="65" t="s">
        <v>768</v>
      </c>
      <c r="C662" s="65" t="s">
        <v>44</v>
      </c>
    </row>
    <row r="663" spans="2:159" x14ac:dyDescent="0.2">
      <c r="B663" s="65" t="s">
        <v>768</v>
      </c>
      <c r="C663" s="65" t="s">
        <v>45</v>
      </c>
    </row>
    <row r="664" spans="2:159" x14ac:dyDescent="0.2">
      <c r="B664" s="65" t="s">
        <v>768</v>
      </c>
      <c r="C664" s="65" t="s">
        <v>46</v>
      </c>
    </row>
    <row r="665" spans="2:159" x14ac:dyDescent="0.2">
      <c r="B665" s="65" t="s">
        <v>768</v>
      </c>
      <c r="C665" s="65" t="s">
        <v>15</v>
      </c>
      <c r="D665" s="65">
        <v>0</v>
      </c>
      <c r="E665" s="65">
        <v>0</v>
      </c>
      <c r="F665" s="65">
        <v>0</v>
      </c>
      <c r="G665" s="65">
        <v>0</v>
      </c>
      <c r="H665" s="65">
        <v>0</v>
      </c>
      <c r="I665" s="65">
        <v>0</v>
      </c>
      <c r="J665" s="65">
        <v>0</v>
      </c>
      <c r="K665" s="65">
        <v>0</v>
      </c>
      <c r="L665" s="65">
        <v>0</v>
      </c>
      <c r="M665" s="65">
        <v>0</v>
      </c>
      <c r="N665" s="65">
        <v>0</v>
      </c>
      <c r="O665" s="65">
        <v>0</v>
      </c>
      <c r="P665" s="65">
        <v>0</v>
      </c>
      <c r="Q665" s="65">
        <v>0</v>
      </c>
      <c r="R665" s="65">
        <v>0</v>
      </c>
      <c r="S665" s="65">
        <v>0</v>
      </c>
      <c r="T665" s="65">
        <v>0</v>
      </c>
      <c r="U665" s="65">
        <v>0</v>
      </c>
      <c r="V665" s="65">
        <v>0</v>
      </c>
      <c r="W665" s="65">
        <v>0</v>
      </c>
      <c r="X665" s="65">
        <v>0</v>
      </c>
      <c r="Y665" s="65">
        <v>0</v>
      </c>
      <c r="Z665" s="65">
        <v>0</v>
      </c>
      <c r="AA665" s="65">
        <v>0</v>
      </c>
      <c r="AB665" s="65">
        <v>0</v>
      </c>
      <c r="AC665" s="65">
        <v>0</v>
      </c>
      <c r="AD665" s="65">
        <v>0</v>
      </c>
      <c r="AE665" s="65">
        <v>0</v>
      </c>
      <c r="AF665" s="65">
        <v>0</v>
      </c>
      <c r="AG665" s="65">
        <v>0</v>
      </c>
      <c r="AH665" s="65">
        <v>0</v>
      </c>
      <c r="AI665" s="65">
        <v>0</v>
      </c>
      <c r="AJ665" s="65">
        <v>0</v>
      </c>
      <c r="AK665" s="65">
        <v>0</v>
      </c>
      <c r="AL665" s="65">
        <v>0</v>
      </c>
      <c r="AM665" s="65">
        <v>0</v>
      </c>
      <c r="AN665" s="65">
        <v>0</v>
      </c>
      <c r="AO665" s="65">
        <v>0</v>
      </c>
      <c r="AP665" s="65">
        <v>0</v>
      </c>
      <c r="AQ665" s="65">
        <v>0</v>
      </c>
      <c r="AR665" s="65">
        <v>0</v>
      </c>
      <c r="AS665" s="65">
        <v>0</v>
      </c>
      <c r="AT665" s="65">
        <v>0</v>
      </c>
      <c r="AU665" s="65">
        <v>0</v>
      </c>
      <c r="AV665" s="65">
        <v>0</v>
      </c>
      <c r="AW665" s="65">
        <v>0</v>
      </c>
      <c r="AX665" s="65">
        <v>0</v>
      </c>
      <c r="AY665" s="65">
        <v>0</v>
      </c>
      <c r="AZ665" s="65">
        <v>0</v>
      </c>
      <c r="BA665" s="65">
        <v>0</v>
      </c>
      <c r="BB665" s="65">
        <v>0</v>
      </c>
      <c r="BC665" s="65">
        <v>0</v>
      </c>
      <c r="BD665" s="65">
        <v>0</v>
      </c>
      <c r="BE665" s="65">
        <v>0</v>
      </c>
      <c r="BF665" s="65">
        <v>0</v>
      </c>
      <c r="BG665" s="65">
        <v>0</v>
      </c>
      <c r="BH665" s="65">
        <v>0</v>
      </c>
      <c r="BI665" s="65">
        <v>0</v>
      </c>
      <c r="BJ665" s="65">
        <v>0</v>
      </c>
      <c r="BK665" s="65">
        <v>0</v>
      </c>
      <c r="BL665" s="65">
        <v>0</v>
      </c>
      <c r="BM665" s="65">
        <v>0</v>
      </c>
      <c r="BN665" s="65">
        <v>0</v>
      </c>
      <c r="BO665" s="65">
        <v>0</v>
      </c>
      <c r="BP665" s="65">
        <v>0</v>
      </c>
      <c r="BQ665" s="65">
        <v>0</v>
      </c>
      <c r="BR665" s="65">
        <v>0</v>
      </c>
      <c r="BS665" s="65">
        <v>0</v>
      </c>
      <c r="BT665" s="65">
        <v>0</v>
      </c>
      <c r="BU665" s="65">
        <v>0</v>
      </c>
      <c r="BV665" s="65">
        <v>0</v>
      </c>
      <c r="BW665" s="65">
        <v>0</v>
      </c>
      <c r="BX665" s="65">
        <v>0</v>
      </c>
      <c r="BY665" s="65">
        <v>0</v>
      </c>
      <c r="BZ665" s="65">
        <v>0</v>
      </c>
      <c r="CA665" s="65">
        <v>0</v>
      </c>
      <c r="CB665" s="65">
        <v>1359.6216890000001</v>
      </c>
      <c r="CC665" s="65">
        <v>1359.6216890000001</v>
      </c>
      <c r="CD665" s="65">
        <v>1359.6216890000001</v>
      </c>
      <c r="CE665" s="65">
        <v>1359.6216890000001</v>
      </c>
      <c r="CF665" s="65">
        <v>1359.6216890000001</v>
      </c>
      <c r="CG665" s="65">
        <v>1359.6216890000001</v>
      </c>
      <c r="CH665" s="65">
        <v>1359.6216890000001</v>
      </c>
      <c r="CI665" s="65">
        <v>1359.6216890000001</v>
      </c>
      <c r="CJ665" s="65">
        <v>1359.6216890000001</v>
      </c>
      <c r="CK665" s="65">
        <v>1359.6216890000001</v>
      </c>
      <c r="CL665" s="65">
        <v>1359.6216890000001</v>
      </c>
      <c r="CM665" s="65">
        <v>1359.6216890000001</v>
      </c>
      <c r="CN665" s="65">
        <v>1861.7816150000001</v>
      </c>
      <c r="CO665" s="65">
        <v>1861.7816150000001</v>
      </c>
      <c r="CP665" s="65">
        <v>1861.7816150000001</v>
      </c>
      <c r="CQ665" s="65">
        <v>1861.7816150000001</v>
      </c>
      <c r="CR665" s="65">
        <v>1861.7816150000001</v>
      </c>
      <c r="CS665" s="65">
        <v>1861.7816150000001</v>
      </c>
      <c r="CT665" s="65">
        <v>1861.7816150000001</v>
      </c>
      <c r="CU665" s="65">
        <v>1861.7816150000001</v>
      </c>
      <c r="CV665" s="65">
        <v>1861.7816150000001</v>
      </c>
      <c r="CW665" s="65">
        <v>1861.7816150000001</v>
      </c>
      <c r="CX665" s="65">
        <v>1861.7816150000001</v>
      </c>
      <c r="CY665" s="65">
        <v>1861.7816150000001</v>
      </c>
      <c r="CZ665" s="65">
        <v>1861.7816150000001</v>
      </c>
      <c r="DA665" s="65">
        <v>1861.7816150000001</v>
      </c>
      <c r="DB665" s="65">
        <v>1861.7816150000001</v>
      </c>
      <c r="DC665" s="65">
        <v>1861.7816150000001</v>
      </c>
      <c r="DD665" s="65">
        <v>1861.7816150000001</v>
      </c>
      <c r="DE665" s="65">
        <v>1861.7816150000001</v>
      </c>
      <c r="DF665" s="65">
        <v>1861.7816150000001</v>
      </c>
      <c r="DG665" s="65">
        <v>1861.7816150000001</v>
      </c>
      <c r="DH665" s="65">
        <v>1888.310819</v>
      </c>
      <c r="DI665" s="65">
        <v>1386.1508920000001</v>
      </c>
      <c r="DJ665" s="65">
        <v>1888.310819</v>
      </c>
      <c r="DK665" s="65">
        <v>1861.7816150000001</v>
      </c>
      <c r="DL665" s="65">
        <v>1888.310819</v>
      </c>
      <c r="DM665" s="65">
        <v>1888.310819</v>
      </c>
      <c r="DN665" s="65">
        <v>1888.310819</v>
      </c>
      <c r="DO665" s="65">
        <v>1888.310819</v>
      </c>
      <c r="DP665" s="65">
        <v>3032.856464</v>
      </c>
      <c r="DQ665" s="65">
        <v>3032.856464</v>
      </c>
      <c r="DR665" s="65">
        <v>3032.856464</v>
      </c>
      <c r="DS665" s="65">
        <v>3032.856464</v>
      </c>
      <c r="DT665" s="65">
        <v>3032.856464</v>
      </c>
      <c r="DU665" s="65">
        <v>3032.856464</v>
      </c>
      <c r="DV665" s="65">
        <v>3032.856464</v>
      </c>
      <c r="DW665" s="65">
        <v>3032.856464</v>
      </c>
      <c r="DX665" s="65">
        <v>3032.856464</v>
      </c>
      <c r="DY665" s="65">
        <v>3032.856464</v>
      </c>
      <c r="DZ665" s="65">
        <v>3032.856464</v>
      </c>
      <c r="EA665" s="65">
        <v>3032.856464</v>
      </c>
      <c r="EB665" s="65">
        <v>3032.856464</v>
      </c>
      <c r="EC665" s="65">
        <v>3032.856464</v>
      </c>
      <c r="ED665" s="65">
        <v>3032.856464</v>
      </c>
      <c r="EE665" s="65">
        <v>3032.856464</v>
      </c>
      <c r="EF665" s="65">
        <v>3032.856464</v>
      </c>
      <c r="EG665" s="65">
        <v>3032.856464</v>
      </c>
      <c r="EH665" s="65">
        <v>3032.856464</v>
      </c>
      <c r="EI665" s="65">
        <v>3032.856464</v>
      </c>
      <c r="EJ665" s="65">
        <v>3032.856464</v>
      </c>
      <c r="EK665" s="65">
        <v>3032.856464</v>
      </c>
      <c r="EL665" s="65">
        <v>3032.856464</v>
      </c>
      <c r="EM665" s="65">
        <v>3032.856464</v>
      </c>
      <c r="EN665" s="65">
        <v>3032.856464</v>
      </c>
      <c r="EO665" s="65">
        <v>3032.856464</v>
      </c>
      <c r="EP665" s="65">
        <v>1888.310819</v>
      </c>
      <c r="EQ665" s="65">
        <v>3032.856464</v>
      </c>
      <c r="ER665" s="65">
        <v>3032.856464</v>
      </c>
      <c r="ES665" s="65">
        <v>3032.856464</v>
      </c>
      <c r="ET665" s="65">
        <v>3006.32726</v>
      </c>
      <c r="EU665" s="65">
        <v>3032.856464</v>
      </c>
      <c r="EV665" s="65">
        <v>3032.856464</v>
      </c>
      <c r="EW665" s="65">
        <v>3032.856464</v>
      </c>
      <c r="EX665" s="65">
        <v>3032.856464</v>
      </c>
      <c r="EY665" s="65">
        <v>3032.856464</v>
      </c>
      <c r="EZ665" s="65">
        <v>3032.856464</v>
      </c>
      <c r="FA665" s="65">
        <v>3032.856464</v>
      </c>
      <c r="FB665" s="65">
        <v>3032.856464</v>
      </c>
      <c r="FC665" s="65">
        <v>3032.856464</v>
      </c>
    </row>
    <row r="666" spans="2:159" x14ac:dyDescent="0.2">
      <c r="B666" s="65" t="s">
        <v>769</v>
      </c>
      <c r="C666" s="65" t="s">
        <v>36</v>
      </c>
      <c r="AZ666" s="65">
        <v>414.04507169999999</v>
      </c>
      <c r="BA666" s="65">
        <v>414.04507169999999</v>
      </c>
      <c r="BB666" s="65">
        <v>414.04507169999999</v>
      </c>
      <c r="BC666" s="65">
        <v>414.04507169999999</v>
      </c>
      <c r="BD666" s="65">
        <v>2521.2218210000001</v>
      </c>
      <c r="BE666" s="65">
        <v>2521.2218210000001</v>
      </c>
      <c r="BF666" s="65">
        <v>2521.2218210000001</v>
      </c>
      <c r="BG666" s="65">
        <v>2521.2218210000001</v>
      </c>
      <c r="BH666" s="65">
        <v>2714.5060189999999</v>
      </c>
      <c r="BI666" s="65">
        <v>2382.890973</v>
      </c>
      <c r="BJ666" s="65">
        <v>2714.5060189999999</v>
      </c>
      <c r="BK666" s="65">
        <v>2714.5060189999999</v>
      </c>
      <c r="BL666" s="65">
        <v>2714.5060189999999</v>
      </c>
      <c r="BM666" s="65">
        <v>2382.890973</v>
      </c>
      <c r="BN666" s="65">
        <v>2714.5060189999999</v>
      </c>
      <c r="BO666" s="65">
        <v>2714.5060189999999</v>
      </c>
      <c r="BP666" s="65">
        <v>2714.5060189999999</v>
      </c>
      <c r="BQ666" s="65">
        <v>2714.5060189999999</v>
      </c>
      <c r="BR666" s="65">
        <v>2714.5060189999999</v>
      </c>
      <c r="BS666" s="65">
        <v>2714.5060189999999</v>
      </c>
      <c r="BT666" s="65">
        <v>2714.5060189999999</v>
      </c>
      <c r="BU666" s="65">
        <v>2714.5060189999999</v>
      </c>
      <c r="BV666" s="65">
        <v>2714.5060189999999</v>
      </c>
      <c r="BW666" s="65">
        <v>2714.5060189999999</v>
      </c>
      <c r="BX666" s="65">
        <v>2714.5060189999999</v>
      </c>
      <c r="BY666" s="65">
        <v>2632.0759939999998</v>
      </c>
      <c r="BZ666" s="65">
        <v>2714.5060189999999</v>
      </c>
      <c r="CA666" s="65">
        <v>2714.5060189999999</v>
      </c>
      <c r="CB666" s="65">
        <v>2714.5060189999999</v>
      </c>
      <c r="CC666" s="65">
        <v>2714.5060189999999</v>
      </c>
      <c r="CD666" s="65">
        <v>2714.5060189999999</v>
      </c>
      <c r="CE666" s="65">
        <v>2714.5060189999999</v>
      </c>
      <c r="CF666" s="65">
        <v>2714.5060189999999</v>
      </c>
      <c r="CG666" s="65">
        <v>2714.5060189999999</v>
      </c>
      <c r="CH666" s="65">
        <v>2714.5060189999999</v>
      </c>
      <c r="CI666" s="65">
        <v>2714.5060189999999</v>
      </c>
      <c r="CJ666" s="65">
        <v>2714.5060189999999</v>
      </c>
      <c r="CK666" s="65">
        <v>2714.5060189999999</v>
      </c>
      <c r="CL666" s="65">
        <v>2714.5060189999999</v>
      </c>
      <c r="CM666" s="65">
        <v>2714.5060189999999</v>
      </c>
      <c r="CN666" s="65">
        <v>2714.5060189999999</v>
      </c>
      <c r="CO666" s="65">
        <v>2714.5060189999999</v>
      </c>
      <c r="CP666" s="65">
        <v>2714.5060189999999</v>
      </c>
      <c r="CQ666" s="65">
        <v>2714.5060189999999</v>
      </c>
      <c r="CR666" s="65">
        <v>2714.5060189999999</v>
      </c>
      <c r="CS666" s="65">
        <v>2714.5060189999999</v>
      </c>
      <c r="CT666" s="65">
        <v>2714.5060189999999</v>
      </c>
      <c r="CU666" s="65">
        <v>2714.5060189999999</v>
      </c>
      <c r="CV666" s="65">
        <v>2714.5060189999999</v>
      </c>
      <c r="CW666" s="65">
        <v>2714.5060189999999</v>
      </c>
      <c r="CX666" s="65">
        <v>2714.5060189999999</v>
      </c>
      <c r="CY666" s="65">
        <v>2714.5060189999999</v>
      </c>
      <c r="CZ666" s="65">
        <v>2714.5060189999999</v>
      </c>
      <c r="DA666" s="65">
        <v>2714.5060189999999</v>
      </c>
      <c r="DB666" s="65">
        <v>2714.5060189999999</v>
      </c>
      <c r="DC666" s="65">
        <v>2714.5060189999999</v>
      </c>
      <c r="DD666" s="65">
        <v>2714.5060189999999</v>
      </c>
      <c r="DE666" s="65">
        <v>2714.5060189999999</v>
      </c>
      <c r="DF666" s="65">
        <v>2714.5060189999999</v>
      </c>
      <c r="DG666" s="65">
        <v>2714.5060189999999</v>
      </c>
      <c r="DH666" s="65">
        <v>2714.5060189999999</v>
      </c>
      <c r="DI666" s="65">
        <v>2714.5060189999999</v>
      </c>
      <c r="DJ666" s="65">
        <v>2714.5060189999999</v>
      </c>
      <c r="DK666" s="65">
        <v>2714.5060189999999</v>
      </c>
      <c r="DL666" s="65">
        <v>2714.5060189999999</v>
      </c>
      <c r="DM666" s="65">
        <v>2714.5060189999999</v>
      </c>
      <c r="DN666" s="65">
        <v>2714.5060189999999</v>
      </c>
      <c r="DO666" s="65">
        <v>2714.5060189999999</v>
      </c>
      <c r="DP666" s="65">
        <v>2714.5060189999999</v>
      </c>
      <c r="DQ666" s="65">
        <v>2714.5060189999999</v>
      </c>
      <c r="DR666" s="65">
        <v>2714.5060189999999</v>
      </c>
      <c r="DS666" s="65">
        <v>2714.5060189999999</v>
      </c>
      <c r="DT666" s="65">
        <v>2714.5060189999999</v>
      </c>
      <c r="DU666" s="65">
        <v>2714.5060189999999</v>
      </c>
      <c r="DV666" s="65">
        <v>2714.5060189999999</v>
      </c>
      <c r="DW666" s="65">
        <v>2714.5060189999999</v>
      </c>
      <c r="DX666" s="65">
        <v>2714.5060189999999</v>
      </c>
      <c r="DY666" s="65">
        <v>2714.5060189999999</v>
      </c>
      <c r="DZ666" s="65">
        <v>2714.5060189999999</v>
      </c>
      <c r="EA666" s="65">
        <v>2714.5060189999999</v>
      </c>
      <c r="EB666" s="65">
        <v>2382.890973</v>
      </c>
      <c r="EC666" s="65">
        <v>2714.5060189999999</v>
      </c>
      <c r="ED666" s="65">
        <v>2714.5060189999999</v>
      </c>
      <c r="EE666" s="65">
        <v>2714.5060189999999</v>
      </c>
      <c r="EF666" s="65">
        <v>2714.5060189999999</v>
      </c>
      <c r="EG666" s="65">
        <v>2714.5060189999999</v>
      </c>
      <c r="EH666" s="65">
        <v>2714.5060189999999</v>
      </c>
      <c r="EI666" s="65">
        <v>607.32926999999995</v>
      </c>
      <c r="EJ666" s="65">
        <v>2714.5060189999999</v>
      </c>
      <c r="EK666" s="65">
        <v>2714.5060189999999</v>
      </c>
      <c r="EL666" s="65">
        <v>2714.5060189999999</v>
      </c>
      <c r="EM666" s="65">
        <v>2714.5060189999999</v>
      </c>
      <c r="EN666" s="65">
        <v>2714.5060189999999</v>
      </c>
      <c r="EO666" s="65">
        <v>2714.5060189999999</v>
      </c>
      <c r="EP666" s="65">
        <v>2521.2218210000001</v>
      </c>
      <c r="EQ666" s="65">
        <v>607.32926999999995</v>
      </c>
      <c r="ER666" s="65">
        <v>2714.5060189999999</v>
      </c>
      <c r="ES666" s="65">
        <v>2714.5060189999999</v>
      </c>
      <c r="ET666" s="65">
        <v>2714.5060189999999</v>
      </c>
      <c r="EU666" s="65">
        <v>2714.5060189999999</v>
      </c>
      <c r="EV666" s="65">
        <v>2714.5060189999999</v>
      </c>
      <c r="EW666" s="65">
        <v>2714.5060189999999</v>
      </c>
      <c r="EX666" s="65">
        <v>2714.5060189999999</v>
      </c>
      <c r="EY666" s="65">
        <v>607.32926999999995</v>
      </c>
      <c r="EZ666" s="65">
        <v>2714.5060189999999</v>
      </c>
      <c r="FA666" s="65">
        <v>2714.5060189999999</v>
      </c>
      <c r="FB666" s="65">
        <v>2714.5060189999999</v>
      </c>
      <c r="FC666" s="65">
        <v>2714.5060189999999</v>
      </c>
    </row>
    <row r="667" spans="2:159" x14ac:dyDescent="0.2">
      <c r="B667" s="65" t="s">
        <v>769</v>
      </c>
      <c r="C667" s="65" t="s">
        <v>37</v>
      </c>
      <c r="AR667" s="65">
        <v>99.284839829999996</v>
      </c>
      <c r="AS667" s="65">
        <v>99.284839829999996</v>
      </c>
      <c r="AU667" s="65">
        <v>99.284839829999996</v>
      </c>
      <c r="AV667" s="65">
        <v>235.92041839999999</v>
      </c>
      <c r="AX667" s="65">
        <v>235.92041839999999</v>
      </c>
      <c r="AY667" s="65">
        <v>235.92041839999999</v>
      </c>
      <c r="AZ667" s="65">
        <v>235.92041839999999</v>
      </c>
      <c r="BA667" s="65">
        <v>235.92041839999999</v>
      </c>
      <c r="BC667" s="65">
        <v>235.92041839999999</v>
      </c>
      <c r="BD667" s="65">
        <v>235.92041839999999</v>
      </c>
      <c r="BE667" s="65">
        <v>235.92041839999999</v>
      </c>
      <c r="BF667" s="65">
        <v>235.92041839999999</v>
      </c>
      <c r="BG667" s="65">
        <v>235.92041839999999</v>
      </c>
      <c r="BH667" s="65">
        <v>235.92041839999999</v>
      </c>
      <c r="BI667" s="65">
        <v>235.92041839999999</v>
      </c>
      <c r="BJ667" s="65">
        <v>235.92041839999999</v>
      </c>
      <c r="BK667" s="65">
        <v>235.92041839999999</v>
      </c>
      <c r="BL667" s="65">
        <v>235.92041839999999</v>
      </c>
      <c r="BM667" s="65">
        <v>235.92041839999999</v>
      </c>
      <c r="BN667" s="65">
        <v>235.92041839999999</v>
      </c>
      <c r="BO667" s="65">
        <v>235.92041839999999</v>
      </c>
      <c r="BP667" s="65">
        <v>235.92041839999999</v>
      </c>
      <c r="BQ667" s="65">
        <v>235.92041839999999</v>
      </c>
      <c r="BR667" s="65">
        <v>235.92041839999999</v>
      </c>
      <c r="BS667" s="65">
        <v>235.92041839999999</v>
      </c>
      <c r="BT667" s="65">
        <v>235.92041839999999</v>
      </c>
      <c r="BU667" s="65">
        <v>235.92041839999999</v>
      </c>
      <c r="BV667" s="65">
        <v>235.92041839999999</v>
      </c>
      <c r="BW667" s="65">
        <v>235.92041839999999</v>
      </c>
      <c r="BX667" s="65">
        <v>235.92041839999999</v>
      </c>
      <c r="BY667" s="65">
        <v>235.92041839999999</v>
      </c>
      <c r="BZ667" s="65">
        <v>235.92041839999999</v>
      </c>
      <c r="CA667" s="65">
        <v>235.92041839999999</v>
      </c>
      <c r="CB667" s="65">
        <v>235.92041839999999</v>
      </c>
      <c r="CC667" s="65">
        <v>235.92041839999999</v>
      </c>
      <c r="CD667" s="65">
        <v>235.92041839999999</v>
      </c>
      <c r="CE667" s="65">
        <v>235.92041839999999</v>
      </c>
      <c r="CF667" s="65">
        <v>235.92041839999999</v>
      </c>
      <c r="CG667" s="65">
        <v>235.92041839999999</v>
      </c>
      <c r="CH667" s="65">
        <v>235.92041839999999</v>
      </c>
      <c r="CI667" s="65">
        <v>235.92041839999999</v>
      </c>
      <c r="CJ667" s="65">
        <v>235.92041839999999</v>
      </c>
      <c r="CK667" s="65">
        <v>235.92041839999999</v>
      </c>
      <c r="CL667" s="65">
        <v>235.92041839999999</v>
      </c>
      <c r="CM667" s="65">
        <v>235.92041839999999</v>
      </c>
      <c r="CN667" s="65">
        <v>235.92041839999999</v>
      </c>
      <c r="CO667" s="65">
        <v>235.92041839999999</v>
      </c>
      <c r="CP667" s="65">
        <v>235.92041839999999</v>
      </c>
      <c r="CQ667" s="65">
        <v>235.92041839999999</v>
      </c>
      <c r="CR667" s="65">
        <v>235.92041839999999</v>
      </c>
      <c r="CS667" s="65">
        <v>235.92041839999999</v>
      </c>
      <c r="CT667" s="65">
        <v>235.92041839999999</v>
      </c>
      <c r="CU667" s="65">
        <v>235.92041839999999</v>
      </c>
      <c r="CV667" s="65">
        <v>235.92041839999999</v>
      </c>
      <c r="CW667" s="65">
        <v>235.92041839999999</v>
      </c>
      <c r="CX667" s="65">
        <v>235.92041839999999</v>
      </c>
      <c r="CY667" s="65">
        <v>235.92041839999999</v>
      </c>
      <c r="CZ667" s="65">
        <v>235.92041839999999</v>
      </c>
      <c r="DA667" s="65">
        <v>235.92041839999999</v>
      </c>
      <c r="DB667" s="65">
        <v>235.92041839999999</v>
      </c>
      <c r="DC667" s="65">
        <v>235.92041839999999</v>
      </c>
      <c r="DD667" s="65">
        <v>235.92041839999999</v>
      </c>
      <c r="DE667" s="65">
        <v>235.92041839999999</v>
      </c>
      <c r="DF667" s="65">
        <v>235.92041839999999</v>
      </c>
      <c r="DG667" s="65">
        <v>235.92041839999999</v>
      </c>
      <c r="DH667" s="65">
        <v>235.92041839999999</v>
      </c>
      <c r="DI667" s="65">
        <v>235.92041839999999</v>
      </c>
      <c r="DJ667" s="65">
        <v>235.92041839999999</v>
      </c>
      <c r="DK667" s="65">
        <v>235.92041839999999</v>
      </c>
      <c r="DL667" s="65">
        <v>235.92041839999999</v>
      </c>
      <c r="DM667" s="65">
        <v>235.92041839999999</v>
      </c>
      <c r="DO667" s="65">
        <v>235.92041839999999</v>
      </c>
      <c r="DP667" s="65">
        <v>235.92041839999999</v>
      </c>
      <c r="DQ667" s="65">
        <v>235.92041839999999</v>
      </c>
      <c r="DR667" s="65">
        <v>235.92041839999999</v>
      </c>
      <c r="DS667" s="65">
        <v>235.92041839999999</v>
      </c>
      <c r="DT667" s="65">
        <v>235.92041839999999</v>
      </c>
      <c r="DU667" s="65">
        <v>235.92041839999999</v>
      </c>
      <c r="DV667" s="65">
        <v>235.92041839999999</v>
      </c>
      <c r="DW667" s="65">
        <v>235.92041839999999</v>
      </c>
      <c r="DX667" s="65">
        <v>235.92041839999999</v>
      </c>
      <c r="DY667" s="65">
        <v>235.92041839999999</v>
      </c>
      <c r="DZ667" s="65">
        <v>235.92041839999999</v>
      </c>
      <c r="EA667" s="65">
        <v>235.92041839999999</v>
      </c>
      <c r="EB667" s="65">
        <v>235.92041839999999</v>
      </c>
      <c r="EC667" s="65">
        <v>235.92041839999999</v>
      </c>
      <c r="ED667" s="65">
        <v>235.92041839999999</v>
      </c>
      <c r="EE667" s="65">
        <v>235.92041839999999</v>
      </c>
      <c r="EF667" s="65">
        <v>235.92041839999999</v>
      </c>
      <c r="EG667" s="65">
        <v>235.92041839999999</v>
      </c>
      <c r="EH667" s="65">
        <v>235.92041839999999</v>
      </c>
      <c r="EI667" s="65">
        <v>235.92041839999999</v>
      </c>
      <c r="EJ667" s="65">
        <v>235.92041839999999</v>
      </c>
      <c r="EK667" s="65">
        <v>235.92041839999999</v>
      </c>
      <c r="EL667" s="65">
        <v>235.92041839999999</v>
      </c>
      <c r="EM667" s="65">
        <v>235.92041839999999</v>
      </c>
      <c r="EN667" s="65">
        <v>235.92041839999999</v>
      </c>
      <c r="EO667" s="65">
        <v>235.92041839999999</v>
      </c>
      <c r="EP667" s="65">
        <v>235.92041839999999</v>
      </c>
      <c r="EQ667" s="65">
        <v>235.92041839999999</v>
      </c>
      <c r="ER667" s="65">
        <v>235.92041839999999</v>
      </c>
      <c r="ES667" s="65">
        <v>235.92041839999999</v>
      </c>
      <c r="ET667" s="65">
        <v>235.92041839999999</v>
      </c>
      <c r="EV667" s="65">
        <v>235.92041839999999</v>
      </c>
      <c r="EW667" s="65">
        <v>235.92041839999999</v>
      </c>
      <c r="EX667" s="65">
        <v>235.92041839999999</v>
      </c>
      <c r="EY667" s="65">
        <v>235.92041839999999</v>
      </c>
      <c r="EZ667" s="65">
        <v>235.92041839999999</v>
      </c>
      <c r="FA667" s="65">
        <v>235.92041839999999</v>
      </c>
      <c r="FC667" s="65">
        <v>235.92041839999999</v>
      </c>
    </row>
    <row r="668" spans="2:159" x14ac:dyDescent="0.2">
      <c r="B668" s="65" t="s">
        <v>769</v>
      </c>
      <c r="C668" s="65" t="s">
        <v>38</v>
      </c>
      <c r="AV668" s="65">
        <v>524.8992442</v>
      </c>
      <c r="AW668" s="65">
        <v>524.8992442</v>
      </c>
      <c r="AX668" s="65">
        <v>524.8992442</v>
      </c>
      <c r="AY668" s="65">
        <v>524.8992442</v>
      </c>
      <c r="AZ668" s="65">
        <v>965.47351960000003</v>
      </c>
      <c r="BA668" s="65">
        <v>524.8992442</v>
      </c>
      <c r="BB668" s="65">
        <v>965.47351960000003</v>
      </c>
      <c r="BC668" s="65">
        <v>965.47351960000003</v>
      </c>
      <c r="BD668" s="65">
        <v>1470.4758609999999</v>
      </c>
      <c r="BE668" s="65">
        <v>945.57661689999998</v>
      </c>
      <c r="BF668" s="65">
        <v>1470.4758609999999</v>
      </c>
      <c r="BG668" s="65">
        <v>1470.4758609999999</v>
      </c>
      <c r="BH668" s="65">
        <v>1470.4758609999999</v>
      </c>
      <c r="BI668" s="65">
        <v>1470.4758609999999</v>
      </c>
      <c r="BJ668" s="65">
        <v>1470.4758609999999</v>
      </c>
      <c r="BK668" s="65">
        <v>1470.4758609999999</v>
      </c>
      <c r="BL668" s="65">
        <v>1470.4758609999999</v>
      </c>
      <c r="BM668" s="65">
        <v>1470.4758609999999</v>
      </c>
      <c r="BN668" s="65">
        <v>1470.4758609999999</v>
      </c>
      <c r="BO668" s="65">
        <v>1470.4758609999999</v>
      </c>
      <c r="BP668" s="65">
        <v>1470.4758609999999</v>
      </c>
      <c r="BQ668" s="65">
        <v>1029.901586</v>
      </c>
      <c r="BR668" s="65">
        <v>505.0023415</v>
      </c>
      <c r="BS668" s="65">
        <v>1470.4758609999999</v>
      </c>
      <c r="BT668" s="65">
        <v>1470.4758609999999</v>
      </c>
      <c r="BU668" s="65">
        <v>1470.4758609999999</v>
      </c>
      <c r="BV668" s="65">
        <v>1470.4758609999999</v>
      </c>
      <c r="BW668" s="65">
        <v>1470.4758609999999</v>
      </c>
      <c r="BX668" s="65">
        <v>1470.4758609999999</v>
      </c>
      <c r="BY668" s="65">
        <v>1029.901586</v>
      </c>
      <c r="BZ668" s="65">
        <v>965.47351960000003</v>
      </c>
      <c r="CA668" s="65">
        <v>1470.4758609999999</v>
      </c>
      <c r="CB668" s="65">
        <v>1470.4758609999999</v>
      </c>
      <c r="CC668" s="65">
        <v>1470.4758609999999</v>
      </c>
      <c r="CD668" s="65">
        <v>1470.4758609999999</v>
      </c>
      <c r="CE668" s="65">
        <v>1470.4758609999999</v>
      </c>
      <c r="CF668" s="65">
        <v>1470.4758609999999</v>
      </c>
      <c r="CG668" s="65">
        <v>1470.4758609999999</v>
      </c>
      <c r="CH668" s="65">
        <v>1470.4758609999999</v>
      </c>
      <c r="CI668" s="65">
        <v>965.47351960000003</v>
      </c>
      <c r="CJ668" s="65">
        <v>1470.4758609999999</v>
      </c>
      <c r="CK668" s="65">
        <v>1470.4758609999999</v>
      </c>
      <c r="CL668" s="65">
        <v>1470.4758609999999</v>
      </c>
      <c r="CM668" s="65">
        <v>1470.4758609999999</v>
      </c>
      <c r="CN668" s="65">
        <v>1470.4758609999999</v>
      </c>
      <c r="CO668" s="65">
        <v>1470.4758609999999</v>
      </c>
      <c r="CP668" s="65">
        <v>1470.4758609999999</v>
      </c>
      <c r="CQ668" s="65">
        <v>1470.4758609999999</v>
      </c>
      <c r="CR668" s="65">
        <v>1470.4758609999999</v>
      </c>
      <c r="CS668" s="65">
        <v>945.57661689999998</v>
      </c>
      <c r="CT668" s="65">
        <v>1470.4758609999999</v>
      </c>
      <c r="CU668" s="65">
        <v>1470.4758609999999</v>
      </c>
      <c r="CV668" s="65">
        <v>1470.4758609999999</v>
      </c>
      <c r="CW668" s="65">
        <v>1470.4758609999999</v>
      </c>
      <c r="CX668" s="65">
        <v>965.47351960000003</v>
      </c>
      <c r="CY668" s="65">
        <v>1470.4758609999999</v>
      </c>
      <c r="CZ668" s="65">
        <v>1470.4758609999999</v>
      </c>
      <c r="DA668" s="65">
        <v>1470.4758609999999</v>
      </c>
      <c r="DB668" s="65">
        <v>1470.4758609999999</v>
      </c>
      <c r="DC668" s="65">
        <v>1213.717271</v>
      </c>
      <c r="DD668" s="65">
        <v>1470.4758609999999</v>
      </c>
      <c r="DE668" s="65">
        <v>1470.4758609999999</v>
      </c>
      <c r="DF668" s="65">
        <v>965.47351960000003</v>
      </c>
      <c r="DG668" s="65">
        <v>1029.901586</v>
      </c>
      <c r="DH668" s="65">
        <v>1470.4758609999999</v>
      </c>
      <c r="DI668" s="65">
        <v>1470.4758609999999</v>
      </c>
      <c r="DJ668" s="65">
        <v>1470.4758609999999</v>
      </c>
      <c r="DK668" s="65">
        <v>1470.4758609999999</v>
      </c>
      <c r="DL668" s="65">
        <v>1470.4758609999999</v>
      </c>
      <c r="DM668" s="65">
        <v>1470.4758609999999</v>
      </c>
      <c r="DN668" s="65">
        <v>1470.4758609999999</v>
      </c>
      <c r="DO668" s="65">
        <v>1470.4758609999999</v>
      </c>
      <c r="DP668" s="65">
        <v>1470.4758609999999</v>
      </c>
      <c r="DQ668" s="65">
        <v>1470.4758609999999</v>
      </c>
      <c r="DR668" s="65">
        <v>1470.4758609999999</v>
      </c>
      <c r="DS668" s="65">
        <v>1470.4758609999999</v>
      </c>
      <c r="DT668" s="65">
        <v>1470.4758609999999</v>
      </c>
      <c r="DU668" s="65">
        <v>1470.4758609999999</v>
      </c>
      <c r="DV668" s="65">
        <v>1470.4758609999999</v>
      </c>
      <c r="DW668" s="65">
        <v>1470.4758609999999</v>
      </c>
      <c r="DX668" s="65">
        <v>1470.4758609999999</v>
      </c>
      <c r="DY668" s="65">
        <v>1470.4758609999999</v>
      </c>
      <c r="DZ668" s="65">
        <v>1470.4758609999999</v>
      </c>
      <c r="EA668" s="65">
        <v>1470.4758609999999</v>
      </c>
      <c r="EB668" s="65">
        <v>1470.4758609999999</v>
      </c>
      <c r="EC668" s="65">
        <v>1470.4758609999999</v>
      </c>
      <c r="ED668" s="65">
        <v>1470.4758609999999</v>
      </c>
      <c r="EE668" s="65">
        <v>1470.4758609999999</v>
      </c>
      <c r="EF668" s="65">
        <v>945.57661689999998</v>
      </c>
      <c r="EG668" s="65">
        <v>1470.4758609999999</v>
      </c>
      <c r="EH668" s="65">
        <v>1470.4758609999999</v>
      </c>
      <c r="EI668" s="65">
        <v>1470.4758609999999</v>
      </c>
      <c r="EJ668" s="65">
        <v>1470.4758609999999</v>
      </c>
      <c r="EK668" s="65">
        <v>1470.4758609999999</v>
      </c>
      <c r="EL668" s="65">
        <v>1470.4758609999999</v>
      </c>
      <c r="EM668" s="65">
        <v>1470.4758609999999</v>
      </c>
      <c r="EN668" s="65">
        <v>1470.4758609999999</v>
      </c>
      <c r="EO668" s="65">
        <v>1470.4758609999999</v>
      </c>
      <c r="EP668" s="65">
        <v>965.47351960000003</v>
      </c>
      <c r="EQ668" s="65">
        <v>1470.4758609999999</v>
      </c>
      <c r="ER668" s="65">
        <v>1470.4758609999999</v>
      </c>
      <c r="ES668" s="65">
        <v>1470.4758609999999</v>
      </c>
      <c r="ET668" s="65">
        <v>1470.4758609999999</v>
      </c>
      <c r="EU668" s="65">
        <v>1470.4758609999999</v>
      </c>
      <c r="EV668" s="65">
        <v>1470.4758609999999</v>
      </c>
      <c r="EW668" s="65">
        <v>1470.4758609999999</v>
      </c>
      <c r="EX668" s="65">
        <v>524.8992442</v>
      </c>
      <c r="EY668" s="65">
        <v>1470.4758609999999</v>
      </c>
      <c r="EZ668" s="65">
        <v>945.57661689999998</v>
      </c>
      <c r="FA668" s="65">
        <v>1470.4758609999999</v>
      </c>
      <c r="FB668" s="65">
        <v>1470.4758609999999</v>
      </c>
      <c r="FC668" s="65">
        <v>1470.4758609999999</v>
      </c>
    </row>
    <row r="669" spans="2:159" x14ac:dyDescent="0.2">
      <c r="B669" s="65" t="s">
        <v>769</v>
      </c>
      <c r="C669" s="65" t="s">
        <v>39</v>
      </c>
      <c r="BP669" s="65">
        <v>168.64993770000001</v>
      </c>
      <c r="BQ669" s="65">
        <v>168.64993770000001</v>
      </c>
      <c r="BR669" s="65">
        <v>168.64993770000001</v>
      </c>
      <c r="BS669" s="65">
        <v>168.64993770000001</v>
      </c>
      <c r="BT669" s="65">
        <v>168.64993770000001</v>
      </c>
      <c r="BU669" s="65">
        <v>168.64993770000001</v>
      </c>
      <c r="BV669" s="65">
        <v>168.64993770000001</v>
      </c>
      <c r="BW669" s="65">
        <v>168.64993770000001</v>
      </c>
      <c r="BX669" s="65">
        <v>168.64993770000001</v>
      </c>
      <c r="BY669" s="65">
        <v>168.64993770000001</v>
      </c>
      <c r="BZ669" s="65">
        <v>168.64993770000001</v>
      </c>
      <c r="CA669" s="65">
        <v>168.64993770000001</v>
      </c>
      <c r="CB669" s="65">
        <v>168.64993770000001</v>
      </c>
      <c r="CC669" s="65">
        <v>168.64993770000001</v>
      </c>
      <c r="CD669" s="65">
        <v>168.64993770000001</v>
      </c>
      <c r="CE669" s="65">
        <v>168.64993770000001</v>
      </c>
      <c r="CF669" s="65">
        <v>168.64993770000001</v>
      </c>
      <c r="CG669" s="65">
        <v>168.64993770000001</v>
      </c>
      <c r="CH669" s="65">
        <v>168.64993770000001</v>
      </c>
      <c r="CI669" s="65">
        <v>168.64993770000001</v>
      </c>
      <c r="CJ669" s="65">
        <v>168.64993770000001</v>
      </c>
      <c r="CK669" s="65">
        <v>168.64993770000001</v>
      </c>
      <c r="CL669" s="65">
        <v>168.64993770000001</v>
      </c>
      <c r="CM669" s="65">
        <v>168.64993770000001</v>
      </c>
      <c r="CN669" s="65">
        <v>168.64993770000001</v>
      </c>
      <c r="CO669" s="65">
        <v>168.64993770000001</v>
      </c>
      <c r="CP669" s="65">
        <v>168.64993770000001</v>
      </c>
      <c r="CR669" s="65">
        <v>168.64993770000001</v>
      </c>
      <c r="CS669" s="65">
        <v>168.64993770000001</v>
      </c>
      <c r="CT669" s="65">
        <v>168.64993770000001</v>
      </c>
      <c r="CU669" s="65">
        <v>168.64993770000001</v>
      </c>
      <c r="CV669" s="65">
        <v>168.64993770000001</v>
      </c>
      <c r="CW669" s="65">
        <v>168.64993770000001</v>
      </c>
      <c r="CX669" s="65">
        <v>168.64993770000001</v>
      </c>
      <c r="CY669" s="65">
        <v>168.64993770000001</v>
      </c>
      <c r="CZ669" s="65">
        <v>168.64993770000001</v>
      </c>
      <c r="DA669" s="65">
        <v>168.64993770000001</v>
      </c>
      <c r="DB669" s="65">
        <v>168.64993770000001</v>
      </c>
      <c r="DC669" s="65">
        <v>168.64993770000001</v>
      </c>
      <c r="DD669" s="65">
        <v>168.64993770000001</v>
      </c>
      <c r="DE669" s="65">
        <v>168.64993770000001</v>
      </c>
      <c r="DF669" s="65">
        <v>168.64993770000001</v>
      </c>
      <c r="DG669" s="65">
        <v>168.64993770000001</v>
      </c>
      <c r="DH669" s="65">
        <v>168.64993770000001</v>
      </c>
      <c r="DI669" s="65">
        <v>168.64993770000001</v>
      </c>
      <c r="DJ669" s="65">
        <v>168.64993770000001</v>
      </c>
      <c r="DK669" s="65">
        <v>168.64993770000001</v>
      </c>
      <c r="DL669" s="65">
        <v>168.64993770000001</v>
      </c>
      <c r="DM669" s="65">
        <v>168.64993770000001</v>
      </c>
      <c r="DN669" s="65">
        <v>168.64993770000001</v>
      </c>
      <c r="DO669" s="65">
        <v>168.64993770000001</v>
      </c>
      <c r="DP669" s="65">
        <v>168.64993770000001</v>
      </c>
      <c r="DQ669" s="65">
        <v>168.64993770000001</v>
      </c>
      <c r="DR669" s="65">
        <v>168.64993770000001</v>
      </c>
      <c r="DT669" s="65">
        <v>168.64993770000001</v>
      </c>
      <c r="DU669" s="65">
        <v>168.64993770000001</v>
      </c>
      <c r="DW669" s="65">
        <v>168.64993770000001</v>
      </c>
      <c r="DX669" s="65">
        <v>168.64993770000001</v>
      </c>
      <c r="DY669" s="65">
        <v>168.64993770000001</v>
      </c>
      <c r="DZ669" s="65">
        <v>168.64993770000001</v>
      </c>
      <c r="EA669" s="65">
        <v>168.64993770000001</v>
      </c>
      <c r="EB669" s="65">
        <v>168.64993770000001</v>
      </c>
      <c r="EC669" s="65">
        <v>168.64993770000001</v>
      </c>
      <c r="EE669" s="65">
        <v>168.64993770000001</v>
      </c>
      <c r="EF669" s="65">
        <v>168.64993770000001</v>
      </c>
      <c r="EG669" s="65">
        <v>168.64993770000001</v>
      </c>
      <c r="EH669" s="65">
        <v>168.64993770000001</v>
      </c>
      <c r="EI669" s="65">
        <v>168.64993770000001</v>
      </c>
      <c r="EJ669" s="65">
        <v>168.64993770000001</v>
      </c>
      <c r="EK669" s="65">
        <v>168.64993770000001</v>
      </c>
      <c r="EL669" s="65">
        <v>168.64993770000001</v>
      </c>
      <c r="EM669" s="65">
        <v>168.64993770000001</v>
      </c>
      <c r="EN669" s="65">
        <v>168.64993770000001</v>
      </c>
      <c r="EO669" s="65">
        <v>168.64993770000001</v>
      </c>
      <c r="EP669" s="65">
        <v>168.64993770000001</v>
      </c>
      <c r="EQ669" s="65">
        <v>168.64993770000001</v>
      </c>
      <c r="ER669" s="65">
        <v>168.64993770000001</v>
      </c>
      <c r="ES669" s="65">
        <v>168.64993770000001</v>
      </c>
      <c r="ET669" s="65">
        <v>168.64993770000001</v>
      </c>
      <c r="EU669" s="65">
        <v>168.64993770000001</v>
      </c>
      <c r="EV669" s="65">
        <v>168.64993770000001</v>
      </c>
      <c r="EW669" s="65">
        <v>168.64993770000001</v>
      </c>
      <c r="EX669" s="65">
        <v>168.64993770000001</v>
      </c>
      <c r="EY669" s="65">
        <v>168.64993770000001</v>
      </c>
      <c r="EZ669" s="65">
        <v>168.64993770000001</v>
      </c>
      <c r="FA669" s="65">
        <v>168.64993770000001</v>
      </c>
      <c r="FB669" s="65">
        <v>168.64993770000001</v>
      </c>
      <c r="FC669" s="65">
        <v>168.64993770000001</v>
      </c>
    </row>
    <row r="670" spans="2:159" x14ac:dyDescent="0.2">
      <c r="B670" s="65" t="s">
        <v>769</v>
      </c>
      <c r="C670" s="65" t="s">
        <v>40</v>
      </c>
    </row>
    <row r="671" spans="2:159" x14ac:dyDescent="0.2">
      <c r="B671" s="65" t="s">
        <v>769</v>
      </c>
      <c r="C671" s="65" t="s">
        <v>41</v>
      </c>
    </row>
    <row r="672" spans="2:159" x14ac:dyDescent="0.2">
      <c r="B672" s="65" t="s">
        <v>769</v>
      </c>
      <c r="C672" s="65" t="s">
        <v>42</v>
      </c>
    </row>
    <row r="673" spans="2:159" x14ac:dyDescent="0.2">
      <c r="B673" s="65" t="s">
        <v>769</v>
      </c>
      <c r="C673" s="65" t="s">
        <v>43</v>
      </c>
    </row>
    <row r="674" spans="2:159" x14ac:dyDescent="0.2">
      <c r="B674" s="65" t="s">
        <v>769</v>
      </c>
      <c r="C674" s="65" t="s">
        <v>44</v>
      </c>
    </row>
    <row r="675" spans="2:159" x14ac:dyDescent="0.2">
      <c r="B675" s="65" t="s">
        <v>769</v>
      </c>
      <c r="C675" s="65" t="s">
        <v>45</v>
      </c>
    </row>
    <row r="676" spans="2:159" x14ac:dyDescent="0.2">
      <c r="B676" s="65" t="s">
        <v>769</v>
      </c>
      <c r="C676" s="65" t="s">
        <v>46</v>
      </c>
    </row>
    <row r="677" spans="2:159" x14ac:dyDescent="0.2">
      <c r="B677" s="65" t="s">
        <v>769</v>
      </c>
      <c r="C677" s="65" t="s">
        <v>15</v>
      </c>
      <c r="D677" s="65">
        <v>0</v>
      </c>
      <c r="E677" s="65">
        <v>0</v>
      </c>
      <c r="F677" s="65">
        <v>0</v>
      </c>
      <c r="G677" s="65">
        <v>0</v>
      </c>
      <c r="H677" s="65">
        <v>0</v>
      </c>
      <c r="I677" s="65">
        <v>0</v>
      </c>
      <c r="J677" s="65">
        <v>0</v>
      </c>
      <c r="K677" s="65">
        <v>0</v>
      </c>
      <c r="L677" s="65">
        <v>0</v>
      </c>
      <c r="M677" s="65">
        <v>0</v>
      </c>
      <c r="N677" s="65">
        <v>0</v>
      </c>
      <c r="O677" s="65">
        <v>0</v>
      </c>
      <c r="P677" s="65">
        <v>0</v>
      </c>
      <c r="Q677" s="65">
        <v>0</v>
      </c>
      <c r="R677" s="65">
        <v>0</v>
      </c>
      <c r="S677" s="65">
        <v>0</v>
      </c>
      <c r="T677" s="65">
        <v>0</v>
      </c>
      <c r="U677" s="65">
        <v>0</v>
      </c>
      <c r="V677" s="65">
        <v>0</v>
      </c>
      <c r="W677" s="65">
        <v>0</v>
      </c>
      <c r="X677" s="65">
        <v>0</v>
      </c>
      <c r="Y677" s="65">
        <v>0</v>
      </c>
      <c r="Z677" s="65">
        <v>0</v>
      </c>
      <c r="AA677" s="65">
        <v>0</v>
      </c>
      <c r="AB677" s="65">
        <v>0</v>
      </c>
      <c r="AC677" s="65">
        <v>0</v>
      </c>
      <c r="AD677" s="65">
        <v>0</v>
      </c>
      <c r="AE677" s="65">
        <v>0</v>
      </c>
      <c r="AF677" s="65">
        <v>0</v>
      </c>
      <c r="AG677" s="65">
        <v>0</v>
      </c>
      <c r="AH677" s="65">
        <v>0</v>
      </c>
      <c r="AI677" s="65">
        <v>0</v>
      </c>
      <c r="AJ677" s="65">
        <v>0</v>
      </c>
      <c r="AK677" s="65">
        <v>0</v>
      </c>
      <c r="AL677" s="65">
        <v>0</v>
      </c>
      <c r="AM677" s="65">
        <v>0</v>
      </c>
      <c r="AN677" s="65">
        <v>0</v>
      </c>
      <c r="AO677" s="65">
        <v>0</v>
      </c>
      <c r="AP677" s="65">
        <v>0</v>
      </c>
      <c r="AQ677" s="65">
        <v>0</v>
      </c>
      <c r="AR677" s="65">
        <v>99.284839829999996</v>
      </c>
      <c r="AS677" s="65">
        <v>99.284839829999996</v>
      </c>
      <c r="AT677" s="65">
        <v>0</v>
      </c>
      <c r="AU677" s="65">
        <v>99.284839829999996</v>
      </c>
      <c r="AV677" s="65">
        <v>760.81966269999998</v>
      </c>
      <c r="AW677" s="65">
        <v>524.8992442</v>
      </c>
      <c r="AX677" s="65">
        <v>760.81966269999998</v>
      </c>
      <c r="AY677" s="65">
        <v>760.81966269999998</v>
      </c>
      <c r="AZ677" s="65">
        <v>1615.4390100000001</v>
      </c>
      <c r="BA677" s="65">
        <v>1174.864734</v>
      </c>
      <c r="BB677" s="65">
        <v>1379.518591</v>
      </c>
      <c r="BC677" s="65">
        <v>1615.4390100000001</v>
      </c>
      <c r="BD677" s="65">
        <v>4227.618101</v>
      </c>
      <c r="BE677" s="65">
        <v>3702.718856</v>
      </c>
      <c r="BF677" s="65">
        <v>4227.618101</v>
      </c>
      <c r="BG677" s="65">
        <v>4227.618101</v>
      </c>
      <c r="BH677" s="65">
        <v>4420.9022990000003</v>
      </c>
      <c r="BI677" s="65">
        <v>4089.287253</v>
      </c>
      <c r="BJ677" s="65">
        <v>4420.9022990000003</v>
      </c>
      <c r="BK677" s="65">
        <v>4420.9022990000003</v>
      </c>
      <c r="BL677" s="65">
        <v>4420.9022990000003</v>
      </c>
      <c r="BM677" s="65">
        <v>4089.287253</v>
      </c>
      <c r="BN677" s="65">
        <v>4420.9022990000003</v>
      </c>
      <c r="BO677" s="65">
        <v>4420.9022990000003</v>
      </c>
      <c r="BP677" s="65">
        <v>4589.5522369999999</v>
      </c>
      <c r="BQ677" s="65">
        <v>4148.9779609999996</v>
      </c>
      <c r="BR677" s="65">
        <v>3624.0787169999999</v>
      </c>
      <c r="BS677" s="65">
        <v>4589.5522369999999</v>
      </c>
      <c r="BT677" s="65">
        <v>4589.5522369999999</v>
      </c>
      <c r="BU677" s="65">
        <v>4589.5522369999999</v>
      </c>
      <c r="BV677" s="65">
        <v>4589.5522369999999</v>
      </c>
      <c r="BW677" s="65">
        <v>4589.5522369999999</v>
      </c>
      <c r="BX677" s="65">
        <v>4589.5522369999999</v>
      </c>
      <c r="BY677" s="65">
        <v>4066.5479359999999</v>
      </c>
      <c r="BZ677" s="65">
        <v>4084.5498950000001</v>
      </c>
      <c r="CA677" s="65">
        <v>4589.5522369999999</v>
      </c>
      <c r="CB677" s="65">
        <v>4589.5522369999999</v>
      </c>
      <c r="CC677" s="65">
        <v>4589.5522369999999</v>
      </c>
      <c r="CD677" s="65">
        <v>4589.5522369999999</v>
      </c>
      <c r="CE677" s="65">
        <v>4589.5522369999999</v>
      </c>
      <c r="CF677" s="65">
        <v>4589.5522369999999</v>
      </c>
      <c r="CG677" s="65">
        <v>4589.5522369999999</v>
      </c>
      <c r="CH677" s="65">
        <v>4589.5522369999999</v>
      </c>
      <c r="CI677" s="65">
        <v>4084.5498950000001</v>
      </c>
      <c r="CJ677" s="65">
        <v>4589.5522369999999</v>
      </c>
      <c r="CK677" s="65">
        <v>4589.5522369999999</v>
      </c>
      <c r="CL677" s="65">
        <v>4589.5522369999999</v>
      </c>
      <c r="CM677" s="65">
        <v>4589.5522369999999</v>
      </c>
      <c r="CN677" s="65">
        <v>4589.5522369999999</v>
      </c>
      <c r="CO677" s="65">
        <v>4589.5522369999999</v>
      </c>
      <c r="CP677" s="65">
        <v>4589.5522369999999</v>
      </c>
      <c r="CQ677" s="65">
        <v>4420.9022990000003</v>
      </c>
      <c r="CR677" s="65">
        <v>4589.5522369999999</v>
      </c>
      <c r="CS677" s="65">
        <v>4064.6529919999998</v>
      </c>
      <c r="CT677" s="65">
        <v>4589.5522369999999</v>
      </c>
      <c r="CU677" s="65">
        <v>4589.5522369999999</v>
      </c>
      <c r="CV677" s="65">
        <v>4589.5522369999999</v>
      </c>
      <c r="CW677" s="65">
        <v>4589.5522369999999</v>
      </c>
      <c r="CX677" s="65">
        <v>4084.5498950000001</v>
      </c>
      <c r="CY677" s="65">
        <v>4589.5522369999999</v>
      </c>
      <c r="CZ677" s="65">
        <v>4589.5522369999999</v>
      </c>
      <c r="DA677" s="65">
        <v>4589.5522369999999</v>
      </c>
      <c r="DB677" s="65">
        <v>4589.5522369999999</v>
      </c>
      <c r="DC677" s="65">
        <v>4332.7936470000004</v>
      </c>
      <c r="DD677" s="65">
        <v>4589.5522369999999</v>
      </c>
      <c r="DE677" s="65">
        <v>4589.5522369999999</v>
      </c>
      <c r="DF677" s="65">
        <v>4084.5498950000001</v>
      </c>
      <c r="DG677" s="65">
        <v>4148.9779609999996</v>
      </c>
      <c r="DH677" s="65">
        <v>4589.5522369999999</v>
      </c>
      <c r="DI677" s="65">
        <v>4589.5522369999999</v>
      </c>
      <c r="DJ677" s="65">
        <v>4589.5522369999999</v>
      </c>
      <c r="DK677" s="65">
        <v>4589.5522369999999</v>
      </c>
      <c r="DL677" s="65">
        <v>4589.5522369999999</v>
      </c>
      <c r="DM677" s="65">
        <v>4589.5522369999999</v>
      </c>
      <c r="DN677" s="65">
        <v>4353.6318179999998</v>
      </c>
      <c r="DO677" s="65">
        <v>4589.5522369999999</v>
      </c>
      <c r="DP677" s="65">
        <v>4589.5522369999999</v>
      </c>
      <c r="DQ677" s="65">
        <v>4589.5522369999999</v>
      </c>
      <c r="DR677" s="65">
        <v>4589.5522369999999</v>
      </c>
      <c r="DS677" s="65">
        <v>4420.9022990000003</v>
      </c>
      <c r="DT677" s="65">
        <v>4589.5522369999999</v>
      </c>
      <c r="DU677" s="65">
        <v>4589.5522369999999</v>
      </c>
      <c r="DV677" s="65">
        <v>4420.9022990000003</v>
      </c>
      <c r="DW677" s="65">
        <v>4589.5522369999999</v>
      </c>
      <c r="DX677" s="65">
        <v>4589.5522369999999</v>
      </c>
      <c r="DY677" s="65">
        <v>4589.5522369999999</v>
      </c>
      <c r="DZ677" s="65">
        <v>4589.5522369999999</v>
      </c>
      <c r="EA677" s="65">
        <v>4589.5522369999999</v>
      </c>
      <c r="EB677" s="65">
        <v>4257.937191</v>
      </c>
      <c r="EC677" s="65">
        <v>4589.5522369999999</v>
      </c>
      <c r="ED677" s="65">
        <v>4420.9022990000003</v>
      </c>
      <c r="EE677" s="65">
        <v>4589.5522369999999</v>
      </c>
      <c r="EF677" s="65">
        <v>4064.6529919999998</v>
      </c>
      <c r="EG677" s="65">
        <v>4589.5522369999999</v>
      </c>
      <c r="EH677" s="65">
        <v>4589.5522369999999</v>
      </c>
      <c r="EI677" s="65">
        <v>2482.3754869999998</v>
      </c>
      <c r="EJ677" s="65">
        <v>4589.5522369999999</v>
      </c>
      <c r="EK677" s="65">
        <v>4589.5522369999999</v>
      </c>
      <c r="EL677" s="65">
        <v>4589.5522369999999</v>
      </c>
      <c r="EM677" s="65">
        <v>4589.5522369999999</v>
      </c>
      <c r="EN677" s="65">
        <v>4589.5522369999999</v>
      </c>
      <c r="EO677" s="65">
        <v>4589.5522369999999</v>
      </c>
      <c r="EP677" s="65">
        <v>3891.2656969999998</v>
      </c>
      <c r="EQ677" s="65">
        <v>2482.3754869999998</v>
      </c>
      <c r="ER677" s="65">
        <v>4589.5522369999999</v>
      </c>
      <c r="ES677" s="65">
        <v>4589.5522369999999</v>
      </c>
      <c r="ET677" s="65">
        <v>4589.5522369999999</v>
      </c>
      <c r="EU677" s="65">
        <v>4353.6318179999998</v>
      </c>
      <c r="EV677" s="65">
        <v>4589.5522369999999</v>
      </c>
      <c r="EW677" s="65">
        <v>4589.5522369999999</v>
      </c>
      <c r="EX677" s="65">
        <v>3643.9756200000002</v>
      </c>
      <c r="EY677" s="65">
        <v>2482.3754869999998</v>
      </c>
      <c r="EZ677" s="65">
        <v>4064.6529919999998</v>
      </c>
      <c r="FA677" s="65">
        <v>4589.5522369999999</v>
      </c>
      <c r="FB677" s="65">
        <v>4353.6318179999998</v>
      </c>
      <c r="FC677" s="65">
        <v>4589.5522369999999</v>
      </c>
    </row>
    <row r="678" spans="2:159" x14ac:dyDescent="0.2">
      <c r="B678" s="65" t="s">
        <v>770</v>
      </c>
      <c r="C678" s="65" t="s">
        <v>36</v>
      </c>
      <c r="AZ678" s="65">
        <v>579.85259470000005</v>
      </c>
      <c r="BA678" s="65">
        <v>365.72402219999998</v>
      </c>
      <c r="BB678" s="65">
        <v>579.85259470000005</v>
      </c>
      <c r="BC678" s="65">
        <v>579.85259470000005</v>
      </c>
      <c r="BD678" s="65">
        <v>984.42295079999997</v>
      </c>
      <c r="BE678" s="65">
        <v>984.42295079999997</v>
      </c>
      <c r="BF678" s="65">
        <v>984.42295079999997</v>
      </c>
      <c r="BG678" s="65">
        <v>984.42295079999997</v>
      </c>
      <c r="BH678" s="65">
        <v>1864.6240299999999</v>
      </c>
      <c r="BI678" s="65">
        <v>1864.6240299999999</v>
      </c>
      <c r="BJ678" s="65">
        <v>1864.6240299999999</v>
      </c>
      <c r="BK678" s="65">
        <v>1864.6240299999999</v>
      </c>
      <c r="BL678" s="65">
        <v>1864.6240299999999</v>
      </c>
      <c r="BM678" s="65">
        <v>1864.6240299999999</v>
      </c>
      <c r="BN678" s="65">
        <v>1864.6240299999999</v>
      </c>
      <c r="BO678" s="65">
        <v>1864.6240299999999</v>
      </c>
      <c r="BP678" s="65">
        <v>1864.6240299999999</v>
      </c>
      <c r="BQ678" s="65">
        <v>1864.6240299999999</v>
      </c>
      <c r="BR678" s="65">
        <v>1864.6240299999999</v>
      </c>
      <c r="BS678" s="65">
        <v>1864.6240299999999</v>
      </c>
      <c r="BT678" s="65">
        <v>1864.6240299999999</v>
      </c>
      <c r="BU678" s="65">
        <v>1498.9000080000001</v>
      </c>
      <c r="BV678" s="65">
        <v>1864.6240299999999</v>
      </c>
      <c r="BW678" s="65">
        <v>1864.6240299999999</v>
      </c>
      <c r="BX678" s="65">
        <v>1864.6240299999999</v>
      </c>
      <c r="BY678" s="65">
        <v>365.72402219999998</v>
      </c>
      <c r="BZ678" s="65">
        <v>1650.4954580000001</v>
      </c>
      <c r="CA678" s="65">
        <v>1864.6240299999999</v>
      </c>
      <c r="CB678" s="65">
        <v>1864.6240299999999</v>
      </c>
      <c r="CC678" s="65">
        <v>1864.6240299999999</v>
      </c>
      <c r="CD678" s="65">
        <v>1864.6240299999999</v>
      </c>
      <c r="CE678" s="65">
        <v>1864.6240299999999</v>
      </c>
      <c r="CF678" s="65">
        <v>1864.6240299999999</v>
      </c>
      <c r="CG678" s="65">
        <v>1864.6240299999999</v>
      </c>
      <c r="CH678" s="65">
        <v>1864.6240299999999</v>
      </c>
      <c r="CI678" s="65">
        <v>1864.6240299999999</v>
      </c>
      <c r="CJ678" s="65">
        <v>1864.6240299999999</v>
      </c>
      <c r="CK678" s="65">
        <v>1864.6240299999999</v>
      </c>
      <c r="CL678" s="65">
        <v>1864.6240299999999</v>
      </c>
      <c r="CM678" s="65">
        <v>1864.6240299999999</v>
      </c>
      <c r="CN678" s="65">
        <v>1864.6240299999999</v>
      </c>
      <c r="CO678" s="65">
        <v>1864.6240299999999</v>
      </c>
      <c r="CP678" s="65">
        <v>1864.6240299999999</v>
      </c>
      <c r="CQ678" s="65">
        <v>1864.6240299999999</v>
      </c>
      <c r="CR678" s="65">
        <v>1864.6240299999999</v>
      </c>
      <c r="CS678" s="65">
        <v>1864.6240299999999</v>
      </c>
      <c r="CT678" s="65">
        <v>1864.6240299999999</v>
      </c>
      <c r="CU678" s="65">
        <v>1864.6240299999999</v>
      </c>
      <c r="CV678" s="65">
        <v>1864.6240299999999</v>
      </c>
      <c r="CW678" s="65">
        <v>1864.6240299999999</v>
      </c>
      <c r="CX678" s="65">
        <v>1864.6240299999999</v>
      </c>
      <c r="CY678" s="65">
        <v>1864.6240299999999</v>
      </c>
      <c r="CZ678" s="65">
        <v>1864.6240299999999</v>
      </c>
      <c r="DA678" s="65">
        <v>1864.6240299999999</v>
      </c>
      <c r="DB678" s="65">
        <v>1864.6240299999999</v>
      </c>
      <c r="DC678" s="65">
        <v>1864.6240299999999</v>
      </c>
      <c r="DD678" s="65">
        <v>1864.6240299999999</v>
      </c>
      <c r="DE678" s="65">
        <v>1864.6240299999999</v>
      </c>
      <c r="DF678" s="65">
        <v>1864.6240299999999</v>
      </c>
      <c r="DG678" s="65">
        <v>1864.6240299999999</v>
      </c>
      <c r="DH678" s="65">
        <v>1864.6240299999999</v>
      </c>
      <c r="DI678" s="65">
        <v>1864.6240299999999</v>
      </c>
      <c r="DJ678" s="65">
        <v>1864.6240299999999</v>
      </c>
      <c r="DK678" s="65">
        <v>1864.6240299999999</v>
      </c>
      <c r="DL678" s="65">
        <v>1864.6240299999999</v>
      </c>
      <c r="DM678" s="65">
        <v>1864.6240299999999</v>
      </c>
      <c r="DN678" s="65">
        <v>1864.6240299999999</v>
      </c>
      <c r="DO678" s="65">
        <v>1864.6240299999999</v>
      </c>
      <c r="DP678" s="65">
        <v>1864.6240299999999</v>
      </c>
      <c r="DQ678" s="65">
        <v>1864.6240299999999</v>
      </c>
      <c r="DR678" s="65">
        <v>1864.6240299999999</v>
      </c>
      <c r="DS678" s="65">
        <v>1864.6240299999999</v>
      </c>
      <c r="DT678" s="65">
        <v>1864.6240299999999</v>
      </c>
      <c r="DU678" s="65">
        <v>1864.6240299999999</v>
      </c>
      <c r="DV678" s="65">
        <v>1864.6240299999999</v>
      </c>
      <c r="DW678" s="65">
        <v>1864.6240299999999</v>
      </c>
      <c r="DX678" s="65">
        <v>1864.6240299999999</v>
      </c>
      <c r="DY678" s="65">
        <v>1864.6240299999999</v>
      </c>
      <c r="DZ678" s="65">
        <v>1864.6240299999999</v>
      </c>
      <c r="EA678" s="65">
        <v>1864.6240299999999</v>
      </c>
      <c r="EB678" s="65">
        <v>1864.6240299999999</v>
      </c>
      <c r="EC678" s="65">
        <v>1864.6240299999999</v>
      </c>
      <c r="ED678" s="65">
        <v>1864.6240299999999</v>
      </c>
      <c r="EE678" s="65">
        <v>1864.6240299999999</v>
      </c>
      <c r="EF678" s="65">
        <v>1864.6240299999999</v>
      </c>
      <c r="EG678" s="65">
        <v>1864.6240299999999</v>
      </c>
      <c r="EH678" s="65">
        <v>1864.6240299999999</v>
      </c>
      <c r="EI678" s="65">
        <v>1864.6240299999999</v>
      </c>
      <c r="EJ678" s="65">
        <v>1864.6240299999999</v>
      </c>
      <c r="EK678" s="65">
        <v>1864.6240299999999</v>
      </c>
      <c r="EL678" s="65">
        <v>1864.6240299999999</v>
      </c>
      <c r="EM678" s="65">
        <v>1498.9000080000001</v>
      </c>
      <c r="EN678" s="65">
        <v>1864.6240299999999</v>
      </c>
      <c r="EO678" s="65">
        <v>1864.6240299999999</v>
      </c>
      <c r="EP678" s="65">
        <v>1864.6240299999999</v>
      </c>
      <c r="EQ678" s="65">
        <v>1864.6240299999999</v>
      </c>
      <c r="ER678" s="65">
        <v>1864.6240299999999</v>
      </c>
      <c r="ES678" s="65">
        <v>1864.6240299999999</v>
      </c>
      <c r="ET678" s="65">
        <v>1864.6240299999999</v>
      </c>
      <c r="EU678" s="65">
        <v>1864.6240299999999</v>
      </c>
      <c r="EV678" s="65">
        <v>1864.6240299999999</v>
      </c>
      <c r="EW678" s="65">
        <v>1864.6240299999999</v>
      </c>
      <c r="EX678" s="65">
        <v>1864.6240299999999</v>
      </c>
      <c r="EY678" s="65">
        <v>1864.6240299999999</v>
      </c>
      <c r="EZ678" s="65">
        <v>1864.6240299999999</v>
      </c>
      <c r="FA678" s="65">
        <v>1864.6240299999999</v>
      </c>
      <c r="FB678" s="65">
        <v>1284.7714350000001</v>
      </c>
      <c r="FC678" s="65">
        <v>1864.6240299999999</v>
      </c>
    </row>
    <row r="679" spans="2:159" x14ac:dyDescent="0.2">
      <c r="B679" s="65" t="s">
        <v>770</v>
      </c>
      <c r="C679" s="65" t="s">
        <v>37</v>
      </c>
    </row>
    <row r="680" spans="2:159" x14ac:dyDescent="0.2">
      <c r="B680" s="65" t="s">
        <v>770</v>
      </c>
      <c r="C680" s="65" t="s">
        <v>38</v>
      </c>
      <c r="BD680" s="65">
        <v>105.65164969999999</v>
      </c>
      <c r="BF680" s="65">
        <v>105.65164969999999</v>
      </c>
      <c r="BG680" s="65">
        <v>105.65164969999999</v>
      </c>
      <c r="BH680" s="65">
        <v>211.28615790000001</v>
      </c>
      <c r="BI680" s="65">
        <v>211.28615790000001</v>
      </c>
      <c r="BJ680" s="65">
        <v>211.28615790000001</v>
      </c>
      <c r="BK680" s="65">
        <v>211.28615790000001</v>
      </c>
      <c r="BL680" s="65">
        <v>211.28615790000001</v>
      </c>
      <c r="BM680" s="65">
        <v>211.28615790000001</v>
      </c>
      <c r="BN680" s="65">
        <v>211.28615790000001</v>
      </c>
      <c r="BO680" s="65">
        <v>211.28615790000001</v>
      </c>
      <c r="BP680" s="65">
        <v>211.28615790000001</v>
      </c>
      <c r="BR680" s="65">
        <v>211.28615790000001</v>
      </c>
      <c r="BS680" s="65">
        <v>211.28615790000001</v>
      </c>
      <c r="BT680" s="65">
        <v>211.28615790000001</v>
      </c>
      <c r="BU680" s="65">
        <v>211.28615790000001</v>
      </c>
      <c r="BV680" s="65">
        <v>211.28615790000001</v>
      </c>
      <c r="BW680" s="65">
        <v>211.28615790000001</v>
      </c>
      <c r="BX680" s="65">
        <v>211.28615790000001</v>
      </c>
      <c r="BY680" s="65">
        <v>211.28615790000001</v>
      </c>
      <c r="CA680" s="65">
        <v>211.28615790000001</v>
      </c>
      <c r="CB680" s="65">
        <v>211.28615790000001</v>
      </c>
      <c r="CC680" s="65">
        <v>211.28615790000001</v>
      </c>
      <c r="CD680" s="65">
        <v>211.28615790000001</v>
      </c>
      <c r="CE680" s="65">
        <v>211.28615790000001</v>
      </c>
      <c r="CF680" s="65">
        <v>211.28615790000001</v>
      </c>
      <c r="CG680" s="65">
        <v>211.28615790000001</v>
      </c>
      <c r="CH680" s="65">
        <v>211.28615790000001</v>
      </c>
      <c r="CJ680" s="65">
        <v>211.28615790000001</v>
      </c>
      <c r="CK680" s="65">
        <v>211.28615790000001</v>
      </c>
      <c r="CL680" s="65">
        <v>211.28615790000001</v>
      </c>
      <c r="CM680" s="65">
        <v>211.28615790000001</v>
      </c>
      <c r="CN680" s="65">
        <v>211.28615790000001</v>
      </c>
      <c r="CO680" s="65">
        <v>211.28615790000001</v>
      </c>
      <c r="CP680" s="65">
        <v>211.28615790000001</v>
      </c>
      <c r="CQ680" s="65">
        <v>211.28615790000001</v>
      </c>
      <c r="CR680" s="65">
        <v>211.28615790000001</v>
      </c>
      <c r="CS680" s="65">
        <v>211.28615790000001</v>
      </c>
      <c r="CT680" s="65">
        <v>211.28615790000001</v>
      </c>
      <c r="CU680" s="65">
        <v>211.28615790000001</v>
      </c>
      <c r="CV680" s="65">
        <v>211.28615790000001</v>
      </c>
      <c r="CX680" s="65">
        <v>211.28615790000001</v>
      </c>
      <c r="CY680" s="65">
        <v>211.28615790000001</v>
      </c>
      <c r="CZ680" s="65">
        <v>211.28615790000001</v>
      </c>
      <c r="DA680" s="65">
        <v>211.28615790000001</v>
      </c>
      <c r="DB680" s="65">
        <v>211.28615790000001</v>
      </c>
      <c r="DC680" s="65">
        <v>211.28615790000001</v>
      </c>
      <c r="DD680" s="65">
        <v>211.28615790000001</v>
      </c>
      <c r="DE680" s="65">
        <v>211.28615790000001</v>
      </c>
      <c r="DF680" s="65">
        <v>211.28615790000001</v>
      </c>
      <c r="DG680" s="65">
        <v>211.28615790000001</v>
      </c>
      <c r="DH680" s="65">
        <v>211.28615790000001</v>
      </c>
      <c r="DI680" s="65">
        <v>211.28615790000001</v>
      </c>
      <c r="DJ680" s="65">
        <v>211.28615790000001</v>
      </c>
      <c r="DK680" s="65">
        <v>211.28615790000001</v>
      </c>
      <c r="DL680" s="65">
        <v>211.28615790000001</v>
      </c>
      <c r="DM680" s="65">
        <v>211.28615790000001</v>
      </c>
      <c r="DN680" s="65">
        <v>211.28615790000001</v>
      </c>
      <c r="DO680" s="65">
        <v>211.28615790000001</v>
      </c>
      <c r="DP680" s="65">
        <v>211.28615790000001</v>
      </c>
      <c r="DQ680" s="65">
        <v>211.28615790000001</v>
      </c>
      <c r="DR680" s="65">
        <v>211.28615790000001</v>
      </c>
      <c r="DS680" s="65">
        <v>211.28615790000001</v>
      </c>
      <c r="DT680" s="65">
        <v>211.28615790000001</v>
      </c>
      <c r="DU680" s="65">
        <v>211.28615790000001</v>
      </c>
      <c r="DV680" s="65">
        <v>211.28615790000001</v>
      </c>
      <c r="DW680" s="65">
        <v>211.28615790000001</v>
      </c>
      <c r="DX680" s="65">
        <v>211.28615790000001</v>
      </c>
      <c r="DY680" s="65">
        <v>211.28615790000001</v>
      </c>
      <c r="DZ680" s="65">
        <v>211.28615790000001</v>
      </c>
      <c r="EA680" s="65">
        <v>211.28615790000001</v>
      </c>
      <c r="EB680" s="65">
        <v>211.28615790000001</v>
      </c>
      <c r="EC680" s="65">
        <v>211.28615790000001</v>
      </c>
      <c r="ED680" s="65">
        <v>211.28615790000001</v>
      </c>
      <c r="EE680" s="65">
        <v>211.28615790000001</v>
      </c>
      <c r="EF680" s="65">
        <v>211.28615790000001</v>
      </c>
      <c r="EG680" s="65">
        <v>211.28615790000001</v>
      </c>
      <c r="EH680" s="65">
        <v>211.28615790000001</v>
      </c>
      <c r="EI680" s="65">
        <v>211.28615790000001</v>
      </c>
      <c r="EJ680" s="65">
        <v>211.28615790000001</v>
      </c>
      <c r="EK680" s="65">
        <v>211.28615790000001</v>
      </c>
      <c r="EL680" s="65">
        <v>211.28615790000001</v>
      </c>
      <c r="EM680" s="65">
        <v>211.28615790000001</v>
      </c>
      <c r="EN680" s="65">
        <v>211.28615790000001</v>
      </c>
      <c r="EO680" s="65">
        <v>211.28615790000001</v>
      </c>
      <c r="EP680" s="65">
        <v>211.28615790000001</v>
      </c>
      <c r="EQ680" s="65">
        <v>211.28615790000001</v>
      </c>
      <c r="ER680" s="65">
        <v>211.28615790000001</v>
      </c>
      <c r="ES680" s="65">
        <v>211.28615790000001</v>
      </c>
      <c r="EV680" s="65">
        <v>211.28615790000001</v>
      </c>
      <c r="EW680" s="65">
        <v>211.28615790000001</v>
      </c>
      <c r="EX680" s="65">
        <v>211.28615790000001</v>
      </c>
      <c r="EY680" s="65">
        <v>211.28615790000001</v>
      </c>
      <c r="EZ680" s="65">
        <v>211.28615790000001</v>
      </c>
      <c r="FA680" s="65">
        <v>211.28615790000001</v>
      </c>
      <c r="FC680" s="65">
        <v>211.28615790000001</v>
      </c>
    </row>
    <row r="681" spans="2:159" x14ac:dyDescent="0.2">
      <c r="B681" s="65" t="s">
        <v>770</v>
      </c>
      <c r="C681" s="65" t="s">
        <v>39</v>
      </c>
    </row>
    <row r="682" spans="2:159" x14ac:dyDescent="0.2">
      <c r="B682" s="65" t="s">
        <v>770</v>
      </c>
      <c r="C682" s="65" t="s">
        <v>40</v>
      </c>
    </row>
    <row r="683" spans="2:159" x14ac:dyDescent="0.2">
      <c r="B683" s="65" t="s">
        <v>770</v>
      </c>
      <c r="C683" s="65" t="s">
        <v>41</v>
      </c>
    </row>
    <row r="684" spans="2:159" x14ac:dyDescent="0.2">
      <c r="B684" s="65" t="s">
        <v>770</v>
      </c>
      <c r="C684" s="65" t="s">
        <v>42</v>
      </c>
    </row>
    <row r="685" spans="2:159" x14ac:dyDescent="0.2">
      <c r="B685" s="65" t="s">
        <v>770</v>
      </c>
      <c r="C685" s="65" t="s">
        <v>43</v>
      </c>
    </row>
    <row r="686" spans="2:159" x14ac:dyDescent="0.2">
      <c r="B686" s="65" t="s">
        <v>770</v>
      </c>
      <c r="C686" s="65" t="s">
        <v>44</v>
      </c>
    </row>
    <row r="687" spans="2:159" x14ac:dyDescent="0.2">
      <c r="B687" s="65" t="s">
        <v>770</v>
      </c>
      <c r="C687" s="65" t="s">
        <v>45</v>
      </c>
    </row>
    <row r="688" spans="2:159" x14ac:dyDescent="0.2">
      <c r="B688" s="65" t="s">
        <v>770</v>
      </c>
      <c r="C688" s="65" t="s">
        <v>46</v>
      </c>
    </row>
    <row r="689" spans="2:159" x14ac:dyDescent="0.2">
      <c r="B689" s="65" t="s">
        <v>770</v>
      </c>
      <c r="C689" s="65" t="s">
        <v>15</v>
      </c>
      <c r="D689" s="65">
        <v>0</v>
      </c>
      <c r="E689" s="65">
        <v>0</v>
      </c>
      <c r="F689" s="65">
        <v>0</v>
      </c>
      <c r="G689" s="65">
        <v>0</v>
      </c>
      <c r="H689" s="65">
        <v>0</v>
      </c>
      <c r="I689" s="65">
        <v>0</v>
      </c>
      <c r="J689" s="65">
        <v>0</v>
      </c>
      <c r="K689" s="65">
        <v>0</v>
      </c>
      <c r="L689" s="65">
        <v>0</v>
      </c>
      <c r="M689" s="65">
        <v>0</v>
      </c>
      <c r="N689" s="65">
        <v>0</v>
      </c>
      <c r="O689" s="65">
        <v>0</v>
      </c>
      <c r="P689" s="65">
        <v>0</v>
      </c>
      <c r="Q689" s="65">
        <v>0</v>
      </c>
      <c r="R689" s="65">
        <v>0</v>
      </c>
      <c r="S689" s="65">
        <v>0</v>
      </c>
      <c r="T689" s="65">
        <v>0</v>
      </c>
      <c r="U689" s="65">
        <v>0</v>
      </c>
      <c r="V689" s="65">
        <v>0</v>
      </c>
      <c r="W689" s="65">
        <v>0</v>
      </c>
      <c r="X689" s="65">
        <v>0</v>
      </c>
      <c r="Y689" s="65">
        <v>0</v>
      </c>
      <c r="Z689" s="65">
        <v>0</v>
      </c>
      <c r="AA689" s="65">
        <v>0</v>
      </c>
      <c r="AB689" s="65">
        <v>0</v>
      </c>
      <c r="AC689" s="65">
        <v>0</v>
      </c>
      <c r="AD689" s="65">
        <v>0</v>
      </c>
      <c r="AE689" s="65">
        <v>0</v>
      </c>
      <c r="AF689" s="65">
        <v>0</v>
      </c>
      <c r="AG689" s="65">
        <v>0</v>
      </c>
      <c r="AH689" s="65">
        <v>0</v>
      </c>
      <c r="AI689" s="65">
        <v>0</v>
      </c>
      <c r="AJ689" s="65">
        <v>0</v>
      </c>
      <c r="AK689" s="65">
        <v>0</v>
      </c>
      <c r="AL689" s="65">
        <v>0</v>
      </c>
      <c r="AM689" s="65">
        <v>0</v>
      </c>
      <c r="AN689" s="65">
        <v>0</v>
      </c>
      <c r="AO689" s="65">
        <v>0</v>
      </c>
      <c r="AP689" s="65">
        <v>0</v>
      </c>
      <c r="AQ689" s="65">
        <v>0</v>
      </c>
      <c r="AR689" s="65">
        <v>0</v>
      </c>
      <c r="AS689" s="65">
        <v>0</v>
      </c>
      <c r="AT689" s="65">
        <v>0</v>
      </c>
      <c r="AU689" s="65">
        <v>0</v>
      </c>
      <c r="AV689" s="65">
        <v>0</v>
      </c>
      <c r="AW689" s="65">
        <v>0</v>
      </c>
      <c r="AX689" s="65">
        <v>0</v>
      </c>
      <c r="AY689" s="65">
        <v>0</v>
      </c>
      <c r="AZ689" s="65">
        <v>579.85259470000005</v>
      </c>
      <c r="BA689" s="65">
        <v>365.72402219999998</v>
      </c>
      <c r="BB689" s="65">
        <v>579.85259470000005</v>
      </c>
      <c r="BC689" s="65">
        <v>579.85259470000005</v>
      </c>
      <c r="BD689" s="65">
        <v>1090.074601</v>
      </c>
      <c r="BE689" s="65">
        <v>984.42295079999997</v>
      </c>
      <c r="BF689" s="65">
        <v>1090.074601</v>
      </c>
      <c r="BG689" s="65">
        <v>1090.074601</v>
      </c>
      <c r="BH689" s="65">
        <v>2075.9101879999998</v>
      </c>
      <c r="BI689" s="65">
        <v>2075.9101879999998</v>
      </c>
      <c r="BJ689" s="65">
        <v>2075.9101879999998</v>
      </c>
      <c r="BK689" s="65">
        <v>2075.9101879999998</v>
      </c>
      <c r="BL689" s="65">
        <v>2075.9101879999998</v>
      </c>
      <c r="BM689" s="65">
        <v>2075.9101879999998</v>
      </c>
      <c r="BN689" s="65">
        <v>2075.9101879999998</v>
      </c>
      <c r="BO689" s="65">
        <v>2075.9101879999998</v>
      </c>
      <c r="BP689" s="65">
        <v>2075.9101879999998</v>
      </c>
      <c r="BQ689" s="65">
        <v>1864.6240299999999</v>
      </c>
      <c r="BR689" s="65">
        <v>2075.9101879999998</v>
      </c>
      <c r="BS689" s="65">
        <v>2075.9101879999998</v>
      </c>
      <c r="BT689" s="65">
        <v>2075.9101879999998</v>
      </c>
      <c r="BU689" s="65">
        <v>1710.186166</v>
      </c>
      <c r="BV689" s="65">
        <v>2075.9101879999998</v>
      </c>
      <c r="BW689" s="65">
        <v>2075.9101879999998</v>
      </c>
      <c r="BX689" s="65">
        <v>2075.9101879999998</v>
      </c>
      <c r="BY689" s="65">
        <v>577.01017999999999</v>
      </c>
      <c r="BZ689" s="65">
        <v>1650.4954580000001</v>
      </c>
      <c r="CA689" s="65">
        <v>2075.9101879999998</v>
      </c>
      <c r="CB689" s="65">
        <v>2075.9101879999998</v>
      </c>
      <c r="CC689" s="65">
        <v>2075.9101879999998</v>
      </c>
      <c r="CD689" s="65">
        <v>2075.9101879999998</v>
      </c>
      <c r="CE689" s="65">
        <v>2075.9101879999998</v>
      </c>
      <c r="CF689" s="65">
        <v>2075.9101879999998</v>
      </c>
      <c r="CG689" s="65">
        <v>2075.9101879999998</v>
      </c>
      <c r="CH689" s="65">
        <v>2075.9101879999998</v>
      </c>
      <c r="CI689" s="65">
        <v>1864.6240299999999</v>
      </c>
      <c r="CJ689" s="65">
        <v>2075.9101879999998</v>
      </c>
      <c r="CK689" s="65">
        <v>2075.9101879999998</v>
      </c>
      <c r="CL689" s="65">
        <v>2075.9101879999998</v>
      </c>
      <c r="CM689" s="65">
        <v>2075.9101879999998</v>
      </c>
      <c r="CN689" s="65">
        <v>2075.9101879999998</v>
      </c>
      <c r="CO689" s="65">
        <v>2075.9101879999998</v>
      </c>
      <c r="CP689" s="65">
        <v>2075.9101879999998</v>
      </c>
      <c r="CQ689" s="65">
        <v>2075.9101879999998</v>
      </c>
      <c r="CR689" s="65">
        <v>2075.9101879999998</v>
      </c>
      <c r="CS689" s="65">
        <v>2075.9101879999998</v>
      </c>
      <c r="CT689" s="65">
        <v>2075.9101879999998</v>
      </c>
      <c r="CU689" s="65">
        <v>2075.9101879999998</v>
      </c>
      <c r="CV689" s="65">
        <v>2075.9101879999998</v>
      </c>
      <c r="CW689" s="65">
        <v>1864.6240299999999</v>
      </c>
      <c r="CX689" s="65">
        <v>2075.9101879999998</v>
      </c>
      <c r="CY689" s="65">
        <v>2075.9101879999998</v>
      </c>
      <c r="CZ689" s="65">
        <v>2075.9101879999998</v>
      </c>
      <c r="DA689" s="65">
        <v>2075.9101879999998</v>
      </c>
      <c r="DB689" s="65">
        <v>2075.9101879999998</v>
      </c>
      <c r="DC689" s="65">
        <v>2075.9101879999998</v>
      </c>
      <c r="DD689" s="65">
        <v>2075.9101879999998</v>
      </c>
      <c r="DE689" s="65">
        <v>2075.9101879999998</v>
      </c>
      <c r="DF689" s="65">
        <v>2075.9101879999998</v>
      </c>
      <c r="DG689" s="65">
        <v>2075.9101879999998</v>
      </c>
      <c r="DH689" s="65">
        <v>2075.9101879999998</v>
      </c>
      <c r="DI689" s="65">
        <v>2075.9101879999998</v>
      </c>
      <c r="DJ689" s="65">
        <v>2075.9101879999998</v>
      </c>
      <c r="DK689" s="65">
        <v>2075.9101879999998</v>
      </c>
      <c r="DL689" s="65">
        <v>2075.9101879999998</v>
      </c>
      <c r="DM689" s="65">
        <v>2075.9101879999998</v>
      </c>
      <c r="DN689" s="65">
        <v>2075.9101879999998</v>
      </c>
      <c r="DO689" s="65">
        <v>2075.9101879999998</v>
      </c>
      <c r="DP689" s="65">
        <v>2075.9101879999998</v>
      </c>
      <c r="DQ689" s="65">
        <v>2075.9101879999998</v>
      </c>
      <c r="DR689" s="65">
        <v>2075.9101879999998</v>
      </c>
      <c r="DS689" s="65">
        <v>2075.9101879999998</v>
      </c>
      <c r="DT689" s="65">
        <v>2075.9101879999998</v>
      </c>
      <c r="DU689" s="65">
        <v>2075.9101879999998</v>
      </c>
      <c r="DV689" s="65">
        <v>2075.9101879999998</v>
      </c>
      <c r="DW689" s="65">
        <v>2075.9101879999998</v>
      </c>
      <c r="DX689" s="65">
        <v>2075.9101879999998</v>
      </c>
      <c r="DY689" s="65">
        <v>2075.9101879999998</v>
      </c>
      <c r="DZ689" s="65">
        <v>2075.9101879999998</v>
      </c>
      <c r="EA689" s="65">
        <v>2075.9101879999998</v>
      </c>
      <c r="EB689" s="65">
        <v>2075.9101879999998</v>
      </c>
      <c r="EC689" s="65">
        <v>2075.9101879999998</v>
      </c>
      <c r="ED689" s="65">
        <v>2075.9101879999998</v>
      </c>
      <c r="EE689" s="65">
        <v>2075.9101879999998</v>
      </c>
      <c r="EF689" s="65">
        <v>2075.9101879999998</v>
      </c>
      <c r="EG689" s="65">
        <v>2075.9101879999998</v>
      </c>
      <c r="EH689" s="65">
        <v>2075.9101879999998</v>
      </c>
      <c r="EI689" s="65">
        <v>2075.9101879999998</v>
      </c>
      <c r="EJ689" s="65">
        <v>2075.9101879999998</v>
      </c>
      <c r="EK689" s="65">
        <v>2075.9101879999998</v>
      </c>
      <c r="EL689" s="65">
        <v>2075.9101879999998</v>
      </c>
      <c r="EM689" s="65">
        <v>1710.186166</v>
      </c>
      <c r="EN689" s="65">
        <v>2075.9101879999998</v>
      </c>
      <c r="EO689" s="65">
        <v>2075.9101879999998</v>
      </c>
      <c r="EP689" s="65">
        <v>2075.9101879999998</v>
      </c>
      <c r="EQ689" s="65">
        <v>2075.9101879999998</v>
      </c>
      <c r="ER689" s="65">
        <v>2075.9101879999998</v>
      </c>
      <c r="ES689" s="65">
        <v>2075.9101879999998</v>
      </c>
      <c r="ET689" s="65">
        <v>1864.6240299999999</v>
      </c>
      <c r="EU689" s="65">
        <v>1864.6240299999999</v>
      </c>
      <c r="EV689" s="65">
        <v>2075.9101879999998</v>
      </c>
      <c r="EW689" s="65">
        <v>2075.9101879999998</v>
      </c>
      <c r="EX689" s="65">
        <v>2075.9101879999998</v>
      </c>
      <c r="EY689" s="65">
        <v>2075.9101879999998</v>
      </c>
      <c r="EZ689" s="65">
        <v>2075.9101879999998</v>
      </c>
      <c r="FA689" s="65">
        <v>2075.9101879999998</v>
      </c>
      <c r="FB689" s="65">
        <v>1284.7714350000001</v>
      </c>
      <c r="FC689" s="65">
        <v>2075.9101879999998</v>
      </c>
    </row>
    <row r="690" spans="2:159" x14ac:dyDescent="0.2">
      <c r="B690" s="65" t="s">
        <v>696</v>
      </c>
      <c r="C690" s="65" t="s">
        <v>36</v>
      </c>
    </row>
    <row r="691" spans="2:159" x14ac:dyDescent="0.2">
      <c r="B691" s="65" t="s">
        <v>696</v>
      </c>
      <c r="C691" s="65" t="s">
        <v>37</v>
      </c>
    </row>
    <row r="692" spans="2:159" x14ac:dyDescent="0.2">
      <c r="B692" s="65" t="s">
        <v>696</v>
      </c>
      <c r="C692" s="65" t="s">
        <v>38</v>
      </c>
    </row>
    <row r="693" spans="2:159" x14ac:dyDescent="0.2">
      <c r="B693" s="65" t="s">
        <v>696</v>
      </c>
      <c r="C693" s="65" t="s">
        <v>39</v>
      </c>
    </row>
    <row r="694" spans="2:159" x14ac:dyDescent="0.2">
      <c r="B694" s="65" t="s">
        <v>696</v>
      </c>
      <c r="C694" s="65" t="s">
        <v>40</v>
      </c>
    </row>
    <row r="695" spans="2:159" x14ac:dyDescent="0.2">
      <c r="B695" s="65" t="s">
        <v>696</v>
      </c>
      <c r="C695" s="65" t="s">
        <v>41</v>
      </c>
    </row>
    <row r="696" spans="2:159" x14ac:dyDescent="0.2">
      <c r="B696" s="65" t="s">
        <v>696</v>
      </c>
      <c r="C696" s="65" t="s">
        <v>42</v>
      </c>
    </row>
    <row r="697" spans="2:159" x14ac:dyDescent="0.2">
      <c r="B697" s="65" t="s">
        <v>696</v>
      </c>
      <c r="C697" s="65" t="s">
        <v>43</v>
      </c>
    </row>
    <row r="698" spans="2:159" x14ac:dyDescent="0.2">
      <c r="B698" s="65" t="s">
        <v>696</v>
      </c>
      <c r="C698" s="65" t="s">
        <v>44</v>
      </c>
    </row>
    <row r="699" spans="2:159" x14ac:dyDescent="0.2">
      <c r="B699" s="65" t="s">
        <v>696</v>
      </c>
      <c r="C699" s="65" t="s">
        <v>45</v>
      </c>
    </row>
    <row r="700" spans="2:159" x14ac:dyDescent="0.2">
      <c r="B700" s="65" t="s">
        <v>696</v>
      </c>
      <c r="C700" s="65" t="s">
        <v>46</v>
      </c>
    </row>
    <row r="701" spans="2:159" x14ac:dyDescent="0.2">
      <c r="B701" s="65" t="s">
        <v>696</v>
      </c>
      <c r="C701" s="65" t="s">
        <v>15</v>
      </c>
      <c r="D701" s="65">
        <v>0</v>
      </c>
      <c r="E701" s="65">
        <v>0</v>
      </c>
      <c r="F701" s="65">
        <v>0</v>
      </c>
      <c r="G701" s="65">
        <v>0</v>
      </c>
      <c r="H701" s="65">
        <v>0</v>
      </c>
      <c r="I701" s="65">
        <v>0</v>
      </c>
      <c r="J701" s="65">
        <v>0</v>
      </c>
      <c r="K701" s="65">
        <v>0</v>
      </c>
      <c r="L701" s="65">
        <v>0</v>
      </c>
      <c r="M701" s="65">
        <v>0</v>
      </c>
      <c r="N701" s="65">
        <v>0</v>
      </c>
      <c r="O701" s="65">
        <v>0</v>
      </c>
      <c r="P701" s="65">
        <v>0</v>
      </c>
      <c r="Q701" s="65">
        <v>0</v>
      </c>
      <c r="R701" s="65">
        <v>0</v>
      </c>
      <c r="S701" s="65">
        <v>0</v>
      </c>
      <c r="T701" s="65">
        <v>0</v>
      </c>
      <c r="U701" s="65">
        <v>0</v>
      </c>
      <c r="V701" s="65">
        <v>0</v>
      </c>
      <c r="W701" s="65">
        <v>0</v>
      </c>
      <c r="X701" s="65">
        <v>0</v>
      </c>
      <c r="Y701" s="65">
        <v>0</v>
      </c>
      <c r="Z701" s="65">
        <v>0</v>
      </c>
      <c r="AA701" s="65">
        <v>0</v>
      </c>
      <c r="AB701" s="65">
        <v>0</v>
      </c>
      <c r="AC701" s="65">
        <v>0</v>
      </c>
      <c r="AD701" s="65">
        <v>0</v>
      </c>
      <c r="AE701" s="65">
        <v>0</v>
      </c>
      <c r="AF701" s="65">
        <v>0</v>
      </c>
      <c r="AG701" s="65">
        <v>0</v>
      </c>
      <c r="AH701" s="65">
        <v>0</v>
      </c>
      <c r="AI701" s="65">
        <v>0</v>
      </c>
      <c r="AJ701" s="65">
        <v>0</v>
      </c>
      <c r="AK701" s="65">
        <v>0</v>
      </c>
      <c r="AL701" s="65">
        <v>0</v>
      </c>
      <c r="AM701" s="65">
        <v>0</v>
      </c>
      <c r="AN701" s="65">
        <v>0</v>
      </c>
      <c r="AO701" s="65">
        <v>0</v>
      </c>
      <c r="AP701" s="65">
        <v>0</v>
      </c>
      <c r="AQ701" s="65">
        <v>0</v>
      </c>
      <c r="AR701" s="65">
        <v>0</v>
      </c>
      <c r="AS701" s="65">
        <v>0</v>
      </c>
      <c r="AT701" s="65">
        <v>0</v>
      </c>
      <c r="AU701" s="65">
        <v>0</v>
      </c>
      <c r="AV701" s="65">
        <v>0</v>
      </c>
      <c r="AW701" s="65">
        <v>0</v>
      </c>
      <c r="AX701" s="65">
        <v>0</v>
      </c>
      <c r="AY701" s="65">
        <v>0</v>
      </c>
      <c r="AZ701" s="65">
        <v>0</v>
      </c>
      <c r="BA701" s="65">
        <v>0</v>
      </c>
      <c r="BB701" s="65">
        <v>0</v>
      </c>
      <c r="BC701" s="65">
        <v>0</v>
      </c>
      <c r="BD701" s="65">
        <v>0</v>
      </c>
      <c r="BE701" s="65">
        <v>0</v>
      </c>
      <c r="BF701" s="65">
        <v>0</v>
      </c>
      <c r="BG701" s="65">
        <v>0</v>
      </c>
      <c r="BH701" s="65">
        <v>0</v>
      </c>
      <c r="BI701" s="65">
        <v>0</v>
      </c>
      <c r="BJ701" s="65">
        <v>0</v>
      </c>
      <c r="BK701" s="65">
        <v>0</v>
      </c>
      <c r="BL701" s="65">
        <v>0</v>
      </c>
      <c r="BM701" s="65">
        <v>0</v>
      </c>
      <c r="BN701" s="65">
        <v>0</v>
      </c>
      <c r="BO701" s="65">
        <v>0</v>
      </c>
      <c r="BP701" s="65">
        <v>0</v>
      </c>
      <c r="BQ701" s="65">
        <v>0</v>
      </c>
      <c r="BR701" s="65">
        <v>0</v>
      </c>
      <c r="BS701" s="65">
        <v>0</v>
      </c>
      <c r="BT701" s="65">
        <v>0</v>
      </c>
      <c r="BU701" s="65">
        <v>0</v>
      </c>
      <c r="BV701" s="65">
        <v>0</v>
      </c>
      <c r="BW701" s="65">
        <v>0</v>
      </c>
      <c r="BX701" s="65">
        <v>0</v>
      </c>
      <c r="BY701" s="65">
        <v>0</v>
      </c>
      <c r="BZ701" s="65">
        <v>0</v>
      </c>
      <c r="CA701" s="65">
        <v>0</v>
      </c>
      <c r="CB701" s="65">
        <v>0</v>
      </c>
      <c r="CC701" s="65">
        <v>0</v>
      </c>
      <c r="CD701" s="65">
        <v>0</v>
      </c>
      <c r="CE701" s="65">
        <v>0</v>
      </c>
      <c r="CF701" s="65">
        <v>0</v>
      </c>
      <c r="CG701" s="65">
        <v>0</v>
      </c>
      <c r="CH701" s="65">
        <v>0</v>
      </c>
      <c r="CI701" s="65">
        <v>0</v>
      </c>
      <c r="CJ701" s="65">
        <v>0</v>
      </c>
      <c r="CK701" s="65">
        <v>0</v>
      </c>
      <c r="CL701" s="65">
        <v>0</v>
      </c>
      <c r="CM701" s="65">
        <v>0</v>
      </c>
      <c r="CN701" s="65">
        <v>0</v>
      </c>
      <c r="CO701" s="65">
        <v>0</v>
      </c>
      <c r="CP701" s="65">
        <v>0</v>
      </c>
      <c r="CQ701" s="65">
        <v>0</v>
      </c>
      <c r="CR701" s="65">
        <v>0</v>
      </c>
      <c r="CS701" s="65">
        <v>0</v>
      </c>
      <c r="CT701" s="65">
        <v>0</v>
      </c>
      <c r="CU701" s="65">
        <v>0</v>
      </c>
      <c r="CV701" s="65">
        <v>0</v>
      </c>
      <c r="CW701" s="65">
        <v>0</v>
      </c>
      <c r="CX701" s="65">
        <v>0</v>
      </c>
      <c r="CY701" s="65">
        <v>0</v>
      </c>
      <c r="CZ701" s="65">
        <v>0</v>
      </c>
      <c r="DA701" s="65">
        <v>0</v>
      </c>
      <c r="DB701" s="65">
        <v>0</v>
      </c>
      <c r="DC701" s="65">
        <v>0</v>
      </c>
      <c r="DD701" s="65">
        <v>0</v>
      </c>
      <c r="DE701" s="65">
        <v>0</v>
      </c>
      <c r="DF701" s="65">
        <v>0</v>
      </c>
      <c r="DG701" s="65">
        <v>0</v>
      </c>
      <c r="DH701" s="65">
        <v>0</v>
      </c>
      <c r="DI701" s="65">
        <v>0</v>
      </c>
      <c r="DJ701" s="65">
        <v>0</v>
      </c>
      <c r="DK701" s="65">
        <v>0</v>
      </c>
      <c r="DL701" s="65">
        <v>0</v>
      </c>
      <c r="DM701" s="65">
        <v>0</v>
      </c>
      <c r="DN701" s="65">
        <v>0</v>
      </c>
      <c r="DO701" s="65">
        <v>0</v>
      </c>
      <c r="DP701" s="65">
        <v>0</v>
      </c>
      <c r="DQ701" s="65">
        <v>0</v>
      </c>
      <c r="DR701" s="65">
        <v>0</v>
      </c>
      <c r="DS701" s="65">
        <v>0</v>
      </c>
      <c r="DT701" s="65">
        <v>0</v>
      </c>
      <c r="DU701" s="65">
        <v>0</v>
      </c>
      <c r="DV701" s="65">
        <v>0</v>
      </c>
      <c r="DW701" s="65">
        <v>0</v>
      </c>
      <c r="DX701" s="65">
        <v>0</v>
      </c>
      <c r="DY701" s="65">
        <v>0</v>
      </c>
      <c r="DZ701" s="65">
        <v>0</v>
      </c>
      <c r="EA701" s="65">
        <v>0</v>
      </c>
      <c r="EB701" s="65">
        <v>0</v>
      </c>
      <c r="EC701" s="65">
        <v>0</v>
      </c>
      <c r="ED701" s="65">
        <v>0</v>
      </c>
      <c r="EE701" s="65">
        <v>0</v>
      </c>
      <c r="EF701" s="65">
        <v>0</v>
      </c>
      <c r="EG701" s="65">
        <v>0</v>
      </c>
      <c r="EH701" s="65">
        <v>0</v>
      </c>
      <c r="EI701" s="65">
        <v>0</v>
      </c>
      <c r="EJ701" s="65">
        <v>0</v>
      </c>
      <c r="EK701" s="65">
        <v>0</v>
      </c>
      <c r="EL701" s="65">
        <v>0</v>
      </c>
      <c r="EM701" s="65">
        <v>0</v>
      </c>
      <c r="EN701" s="65">
        <v>0</v>
      </c>
      <c r="EO701" s="65">
        <v>0</v>
      </c>
      <c r="EP701" s="65">
        <v>0</v>
      </c>
      <c r="EQ701" s="65">
        <v>0</v>
      </c>
      <c r="ER701" s="65">
        <v>0</v>
      </c>
      <c r="ES701" s="65">
        <v>0</v>
      </c>
      <c r="ET701" s="65">
        <v>0</v>
      </c>
      <c r="EU701" s="65">
        <v>0</v>
      </c>
      <c r="EV701" s="65">
        <v>0</v>
      </c>
      <c r="EW701" s="65">
        <v>0</v>
      </c>
      <c r="EX701" s="65">
        <v>0</v>
      </c>
      <c r="EY701" s="65">
        <v>0</v>
      </c>
      <c r="EZ701" s="65">
        <v>0</v>
      </c>
      <c r="FA701" s="65">
        <v>0</v>
      </c>
      <c r="FB701" s="65">
        <v>0</v>
      </c>
      <c r="FC701" s="65">
        <v>0</v>
      </c>
    </row>
    <row r="702" spans="2:159" x14ac:dyDescent="0.2">
      <c r="B702" s="65" t="s">
        <v>695</v>
      </c>
      <c r="C702" s="65" t="s">
        <v>36</v>
      </c>
      <c r="AZ702" s="65">
        <v>314.24</v>
      </c>
      <c r="BA702" s="65">
        <v>3063.84</v>
      </c>
      <c r="BB702" s="65">
        <v>4242.24</v>
      </c>
      <c r="BC702" s="65">
        <v>2671.04</v>
      </c>
      <c r="BD702" s="65">
        <v>314.24</v>
      </c>
      <c r="BF702" s="65">
        <v>4242.24</v>
      </c>
      <c r="BG702" s="65">
        <v>2671.04</v>
      </c>
      <c r="BH702" s="65">
        <v>314.24</v>
      </c>
      <c r="BI702" s="65">
        <v>3063.84</v>
      </c>
      <c r="BJ702" s="65">
        <v>4242.24</v>
      </c>
      <c r="BK702" s="65">
        <v>2671.04</v>
      </c>
      <c r="BL702" s="65">
        <v>314.24</v>
      </c>
      <c r="BM702" s="65">
        <v>3063.84</v>
      </c>
      <c r="BN702" s="65">
        <v>4242.24</v>
      </c>
      <c r="BO702" s="65">
        <v>2671.04</v>
      </c>
      <c r="BP702" s="65">
        <v>314.24</v>
      </c>
      <c r="BQ702" s="65">
        <v>3063.84</v>
      </c>
      <c r="BR702" s="65">
        <v>4242.24</v>
      </c>
      <c r="BS702" s="65">
        <v>2671.04</v>
      </c>
      <c r="BT702" s="65">
        <v>314.24</v>
      </c>
      <c r="BU702" s="65">
        <v>3063.84</v>
      </c>
      <c r="BV702" s="65">
        <v>4242.24</v>
      </c>
      <c r="BW702" s="65">
        <v>2671.04</v>
      </c>
      <c r="BX702" s="65">
        <v>314.24</v>
      </c>
      <c r="BY702" s="65">
        <v>2747.254195</v>
      </c>
      <c r="BZ702" s="65">
        <v>4242.24</v>
      </c>
      <c r="CA702" s="65">
        <v>2671.04</v>
      </c>
      <c r="CB702" s="65">
        <v>471.68</v>
      </c>
      <c r="CC702" s="65">
        <v>4598.88</v>
      </c>
      <c r="CD702" s="65">
        <v>6367.68</v>
      </c>
      <c r="CE702" s="65">
        <v>4009.28</v>
      </c>
      <c r="CF702" s="65">
        <v>471.68</v>
      </c>
      <c r="CG702" s="65">
        <v>4598.88</v>
      </c>
      <c r="CH702" s="65">
        <v>6367.68</v>
      </c>
      <c r="CI702" s="65">
        <v>4009.28</v>
      </c>
      <c r="CJ702" s="65">
        <v>471.68</v>
      </c>
      <c r="CK702" s="65">
        <v>4598.88</v>
      </c>
      <c r="CL702" s="65">
        <v>4242.24</v>
      </c>
      <c r="CM702" s="65">
        <v>4009.28</v>
      </c>
      <c r="CN702" s="65">
        <v>471.68</v>
      </c>
      <c r="CO702" s="65">
        <v>4598.88</v>
      </c>
      <c r="CP702" s="65">
        <v>4818.4377189999996</v>
      </c>
      <c r="CQ702" s="65">
        <v>4009.28</v>
      </c>
      <c r="CR702" s="65">
        <v>471.68</v>
      </c>
      <c r="CS702" s="65">
        <v>4598.88</v>
      </c>
      <c r="CT702" s="65">
        <v>6367.68</v>
      </c>
      <c r="CU702" s="65">
        <v>4009.28</v>
      </c>
      <c r="CV702" s="65">
        <v>520.36</v>
      </c>
      <c r="CW702" s="65">
        <v>5073.51</v>
      </c>
      <c r="CX702" s="65">
        <v>7024.86</v>
      </c>
      <c r="CY702" s="65">
        <v>4423.0600000000004</v>
      </c>
      <c r="CZ702" s="65">
        <v>520.36</v>
      </c>
      <c r="DA702" s="65">
        <v>5073.51</v>
      </c>
      <c r="DB702" s="65">
        <v>7024.86</v>
      </c>
      <c r="DC702" s="65">
        <v>4423.0600000000004</v>
      </c>
      <c r="DD702" s="65">
        <v>520.36</v>
      </c>
      <c r="DE702" s="65">
        <v>5073.51</v>
      </c>
      <c r="DF702" s="65">
        <v>7024.86</v>
      </c>
      <c r="DG702" s="65">
        <v>4423.0600000000004</v>
      </c>
      <c r="DH702" s="65">
        <v>520.36</v>
      </c>
      <c r="DI702" s="65">
        <v>5073.51</v>
      </c>
      <c r="DJ702" s="65">
        <v>7024.86</v>
      </c>
      <c r="DK702" s="65">
        <v>4423.0600000000004</v>
      </c>
      <c r="DL702" s="65">
        <v>520.36</v>
      </c>
      <c r="DM702" s="65">
        <v>5073.51</v>
      </c>
      <c r="DN702" s="65">
        <v>7024.86</v>
      </c>
      <c r="DO702" s="65">
        <v>4423.0600000000004</v>
      </c>
      <c r="DP702" s="65">
        <v>520.36</v>
      </c>
      <c r="DQ702" s="65">
        <v>5073.51</v>
      </c>
      <c r="DR702" s="65">
        <v>7024.86</v>
      </c>
      <c r="DS702" s="65">
        <v>4423.0600000000004</v>
      </c>
      <c r="DT702" s="65">
        <v>520.36</v>
      </c>
      <c r="DU702" s="65">
        <v>5073.51</v>
      </c>
      <c r="DV702" s="65">
        <v>7024.86</v>
      </c>
      <c r="DW702" s="65">
        <v>4423.0600000000004</v>
      </c>
      <c r="DX702" s="65">
        <v>520.36</v>
      </c>
      <c r="DY702" s="65">
        <v>5073.51</v>
      </c>
      <c r="DZ702" s="65">
        <v>7024.86</v>
      </c>
      <c r="EA702" s="65">
        <v>4423.0600000000004</v>
      </c>
      <c r="EB702" s="65">
        <v>520.36</v>
      </c>
      <c r="EC702" s="65">
        <v>5073.51</v>
      </c>
      <c r="ED702" s="65">
        <v>7024.86</v>
      </c>
      <c r="EE702" s="65">
        <v>4423.0600000000004</v>
      </c>
      <c r="EF702" s="65">
        <v>520.36</v>
      </c>
      <c r="EG702" s="65">
        <v>5073.51</v>
      </c>
      <c r="EH702" s="65">
        <v>7024.86</v>
      </c>
      <c r="EI702" s="65">
        <v>1752.02</v>
      </c>
      <c r="EJ702" s="65">
        <v>535.79999999999995</v>
      </c>
      <c r="EK702" s="65">
        <v>5224.05</v>
      </c>
      <c r="EL702" s="65">
        <v>7233.3</v>
      </c>
      <c r="EM702" s="65">
        <v>4140.5200000000004</v>
      </c>
      <c r="EN702" s="65">
        <v>535.79999999999995</v>
      </c>
      <c r="EO702" s="65">
        <v>5224.05</v>
      </c>
      <c r="EP702" s="65">
        <v>7233.3</v>
      </c>
      <c r="EQ702" s="65">
        <v>4140.5200000000004</v>
      </c>
      <c r="ER702" s="65">
        <v>535.79999999999995</v>
      </c>
      <c r="ES702" s="65">
        <v>5224.05</v>
      </c>
      <c r="ET702" s="65">
        <v>7233.3</v>
      </c>
      <c r="EU702" s="65">
        <v>4554.3</v>
      </c>
      <c r="EV702" s="65">
        <v>535.79999999999995</v>
      </c>
      <c r="EW702" s="65">
        <v>5224.05</v>
      </c>
      <c r="EX702" s="65">
        <v>7233.3</v>
      </c>
      <c r="EY702" s="65">
        <v>4554.3</v>
      </c>
      <c r="EZ702" s="65">
        <v>535.79999999999995</v>
      </c>
      <c r="FA702" s="65">
        <v>5224.05</v>
      </c>
      <c r="FB702" s="65">
        <v>2333.88</v>
      </c>
      <c r="FC702" s="65">
        <v>4554.3</v>
      </c>
    </row>
    <row r="703" spans="2:159" x14ac:dyDescent="0.2">
      <c r="B703" s="65" t="s">
        <v>695</v>
      </c>
      <c r="C703" s="65" t="s">
        <v>37</v>
      </c>
    </row>
    <row r="704" spans="2:159" x14ac:dyDescent="0.2">
      <c r="B704" s="65" t="s">
        <v>695</v>
      </c>
      <c r="C704" s="65" t="s">
        <v>38</v>
      </c>
    </row>
    <row r="705" spans="2:159" x14ac:dyDescent="0.2">
      <c r="B705" s="65" t="s">
        <v>695</v>
      </c>
      <c r="C705" s="65" t="s">
        <v>39</v>
      </c>
    </row>
    <row r="706" spans="2:159" x14ac:dyDescent="0.2">
      <c r="B706" s="65" t="s">
        <v>695</v>
      </c>
      <c r="C706" s="65" t="s">
        <v>40</v>
      </c>
    </row>
    <row r="707" spans="2:159" x14ac:dyDescent="0.2">
      <c r="B707" s="65" t="s">
        <v>695</v>
      </c>
      <c r="C707" s="65" t="s">
        <v>41</v>
      </c>
    </row>
    <row r="708" spans="2:159" x14ac:dyDescent="0.2">
      <c r="B708" s="65" t="s">
        <v>695</v>
      </c>
      <c r="C708" s="65" t="s">
        <v>42</v>
      </c>
    </row>
    <row r="709" spans="2:159" x14ac:dyDescent="0.2">
      <c r="B709" s="65" t="s">
        <v>695</v>
      </c>
      <c r="C709" s="65" t="s">
        <v>43</v>
      </c>
    </row>
    <row r="710" spans="2:159" x14ac:dyDescent="0.2">
      <c r="B710" s="65" t="s">
        <v>695</v>
      </c>
      <c r="C710" s="65" t="s">
        <v>44</v>
      </c>
    </row>
    <row r="711" spans="2:159" x14ac:dyDescent="0.2">
      <c r="B711" s="65" t="s">
        <v>695</v>
      </c>
      <c r="C711" s="65" t="s">
        <v>45</v>
      </c>
    </row>
    <row r="712" spans="2:159" x14ac:dyDescent="0.2">
      <c r="B712" s="65" t="s">
        <v>695</v>
      </c>
      <c r="C712" s="65" t="s">
        <v>46</v>
      </c>
    </row>
    <row r="713" spans="2:159" x14ac:dyDescent="0.2">
      <c r="B713" s="65" t="s">
        <v>695</v>
      </c>
      <c r="C713" s="65" t="s">
        <v>15</v>
      </c>
      <c r="D713" s="65">
        <v>0</v>
      </c>
      <c r="E713" s="65">
        <v>0</v>
      </c>
      <c r="F713" s="65">
        <v>0</v>
      </c>
      <c r="G713" s="65">
        <v>0</v>
      </c>
      <c r="H713" s="65">
        <v>0</v>
      </c>
      <c r="I713" s="65">
        <v>0</v>
      </c>
      <c r="J713" s="65">
        <v>0</v>
      </c>
      <c r="K713" s="65">
        <v>0</v>
      </c>
      <c r="L713" s="65">
        <v>0</v>
      </c>
      <c r="M713" s="65">
        <v>0</v>
      </c>
      <c r="N713" s="65">
        <v>0</v>
      </c>
      <c r="O713" s="65">
        <v>0</v>
      </c>
      <c r="P713" s="65">
        <v>0</v>
      </c>
      <c r="Q713" s="65">
        <v>0</v>
      </c>
      <c r="R713" s="65">
        <v>0</v>
      </c>
      <c r="S713" s="65">
        <v>0</v>
      </c>
      <c r="T713" s="65">
        <v>0</v>
      </c>
      <c r="U713" s="65">
        <v>0</v>
      </c>
      <c r="V713" s="65">
        <v>0</v>
      </c>
      <c r="W713" s="65">
        <v>0</v>
      </c>
      <c r="X713" s="65">
        <v>0</v>
      </c>
      <c r="Y713" s="65">
        <v>0</v>
      </c>
      <c r="Z713" s="65">
        <v>0</v>
      </c>
      <c r="AA713" s="65">
        <v>0</v>
      </c>
      <c r="AB713" s="65">
        <v>0</v>
      </c>
      <c r="AC713" s="65">
        <v>0</v>
      </c>
      <c r="AD713" s="65">
        <v>0</v>
      </c>
      <c r="AE713" s="65">
        <v>0</v>
      </c>
      <c r="AF713" s="65">
        <v>0</v>
      </c>
      <c r="AG713" s="65">
        <v>0</v>
      </c>
      <c r="AH713" s="65">
        <v>0</v>
      </c>
      <c r="AI713" s="65">
        <v>0</v>
      </c>
      <c r="AJ713" s="65">
        <v>0</v>
      </c>
      <c r="AK713" s="65">
        <v>0</v>
      </c>
      <c r="AL713" s="65">
        <v>0</v>
      </c>
      <c r="AM713" s="65">
        <v>0</v>
      </c>
      <c r="AN713" s="65">
        <v>0</v>
      </c>
      <c r="AO713" s="65">
        <v>0</v>
      </c>
      <c r="AP713" s="65">
        <v>0</v>
      </c>
      <c r="AQ713" s="65">
        <v>0</v>
      </c>
      <c r="AR713" s="65">
        <v>0</v>
      </c>
      <c r="AS713" s="65">
        <v>0</v>
      </c>
      <c r="AT713" s="65">
        <v>0</v>
      </c>
      <c r="AU713" s="65">
        <v>0</v>
      </c>
      <c r="AV713" s="65">
        <v>0</v>
      </c>
      <c r="AW713" s="65">
        <v>0</v>
      </c>
      <c r="AX713" s="65">
        <v>0</v>
      </c>
      <c r="AY713" s="65">
        <v>0</v>
      </c>
      <c r="AZ713" s="65">
        <v>314.24</v>
      </c>
      <c r="BA713" s="65">
        <v>3063.84</v>
      </c>
      <c r="BB713" s="65">
        <v>4242.24</v>
      </c>
      <c r="BC713" s="65">
        <v>2671.04</v>
      </c>
      <c r="BD713" s="65">
        <v>314.24</v>
      </c>
      <c r="BE713" s="65">
        <v>0</v>
      </c>
      <c r="BF713" s="65">
        <v>4242.24</v>
      </c>
      <c r="BG713" s="65">
        <v>2671.04</v>
      </c>
      <c r="BH713" s="65">
        <v>314.24</v>
      </c>
      <c r="BI713" s="65">
        <v>3063.84</v>
      </c>
      <c r="BJ713" s="65">
        <v>4242.24</v>
      </c>
      <c r="BK713" s="65">
        <v>2671.04</v>
      </c>
      <c r="BL713" s="65">
        <v>314.24</v>
      </c>
      <c r="BM713" s="65">
        <v>3063.84</v>
      </c>
      <c r="BN713" s="65">
        <v>4242.24</v>
      </c>
      <c r="BO713" s="65">
        <v>2671.04</v>
      </c>
      <c r="BP713" s="65">
        <v>314.24</v>
      </c>
      <c r="BQ713" s="65">
        <v>3063.84</v>
      </c>
      <c r="BR713" s="65">
        <v>4242.24</v>
      </c>
      <c r="BS713" s="65">
        <v>2671.04</v>
      </c>
      <c r="BT713" s="65">
        <v>314.24</v>
      </c>
      <c r="BU713" s="65">
        <v>3063.84</v>
      </c>
      <c r="BV713" s="65">
        <v>4242.24</v>
      </c>
      <c r="BW713" s="65">
        <v>2671.04</v>
      </c>
      <c r="BX713" s="65">
        <v>314.24</v>
      </c>
      <c r="BY713" s="65">
        <v>2747.254195</v>
      </c>
      <c r="BZ713" s="65">
        <v>4242.24</v>
      </c>
      <c r="CA713" s="65">
        <v>2671.04</v>
      </c>
      <c r="CB713" s="65">
        <v>471.68</v>
      </c>
      <c r="CC713" s="65">
        <v>4598.88</v>
      </c>
      <c r="CD713" s="65">
        <v>6367.68</v>
      </c>
      <c r="CE713" s="65">
        <v>4009.28</v>
      </c>
      <c r="CF713" s="65">
        <v>471.68</v>
      </c>
      <c r="CG713" s="65">
        <v>4598.88</v>
      </c>
      <c r="CH713" s="65">
        <v>6367.68</v>
      </c>
      <c r="CI713" s="65">
        <v>4009.28</v>
      </c>
      <c r="CJ713" s="65">
        <v>471.68</v>
      </c>
      <c r="CK713" s="65">
        <v>4598.88</v>
      </c>
      <c r="CL713" s="65">
        <v>4242.24</v>
      </c>
      <c r="CM713" s="65">
        <v>4009.28</v>
      </c>
      <c r="CN713" s="65">
        <v>471.68</v>
      </c>
      <c r="CO713" s="65">
        <v>4598.88</v>
      </c>
      <c r="CP713" s="65">
        <v>4818.4377189999996</v>
      </c>
      <c r="CQ713" s="65">
        <v>4009.28</v>
      </c>
      <c r="CR713" s="65">
        <v>471.68</v>
      </c>
      <c r="CS713" s="65">
        <v>4598.88</v>
      </c>
      <c r="CT713" s="65">
        <v>6367.68</v>
      </c>
      <c r="CU713" s="65">
        <v>4009.28</v>
      </c>
      <c r="CV713" s="65">
        <v>520.36</v>
      </c>
      <c r="CW713" s="65">
        <v>5073.51</v>
      </c>
      <c r="CX713" s="65">
        <v>7024.86</v>
      </c>
      <c r="CY713" s="65">
        <v>4423.0600000000004</v>
      </c>
      <c r="CZ713" s="65">
        <v>520.36</v>
      </c>
      <c r="DA713" s="65">
        <v>5073.51</v>
      </c>
      <c r="DB713" s="65">
        <v>7024.86</v>
      </c>
      <c r="DC713" s="65">
        <v>4423.0600000000004</v>
      </c>
      <c r="DD713" s="65">
        <v>520.36</v>
      </c>
      <c r="DE713" s="65">
        <v>5073.51</v>
      </c>
      <c r="DF713" s="65">
        <v>7024.86</v>
      </c>
      <c r="DG713" s="65">
        <v>4423.0600000000004</v>
      </c>
      <c r="DH713" s="65">
        <v>520.36</v>
      </c>
      <c r="DI713" s="65">
        <v>5073.51</v>
      </c>
      <c r="DJ713" s="65">
        <v>7024.86</v>
      </c>
      <c r="DK713" s="65">
        <v>4423.0600000000004</v>
      </c>
      <c r="DL713" s="65">
        <v>520.36</v>
      </c>
      <c r="DM713" s="65">
        <v>5073.51</v>
      </c>
      <c r="DN713" s="65">
        <v>7024.86</v>
      </c>
      <c r="DO713" s="65">
        <v>4423.0600000000004</v>
      </c>
      <c r="DP713" s="65">
        <v>520.36</v>
      </c>
      <c r="DQ713" s="65">
        <v>5073.51</v>
      </c>
      <c r="DR713" s="65">
        <v>7024.86</v>
      </c>
      <c r="DS713" s="65">
        <v>4423.0600000000004</v>
      </c>
      <c r="DT713" s="65">
        <v>520.36</v>
      </c>
      <c r="DU713" s="65">
        <v>5073.51</v>
      </c>
      <c r="DV713" s="65">
        <v>7024.86</v>
      </c>
      <c r="DW713" s="65">
        <v>4423.0600000000004</v>
      </c>
      <c r="DX713" s="65">
        <v>520.36</v>
      </c>
      <c r="DY713" s="65">
        <v>5073.51</v>
      </c>
      <c r="DZ713" s="65">
        <v>7024.86</v>
      </c>
      <c r="EA713" s="65">
        <v>4423.0600000000004</v>
      </c>
      <c r="EB713" s="65">
        <v>520.36</v>
      </c>
      <c r="EC713" s="65">
        <v>5073.51</v>
      </c>
      <c r="ED713" s="65">
        <v>7024.86</v>
      </c>
      <c r="EE713" s="65">
        <v>4423.0600000000004</v>
      </c>
      <c r="EF713" s="65">
        <v>520.36</v>
      </c>
      <c r="EG713" s="65">
        <v>5073.51</v>
      </c>
      <c r="EH713" s="65">
        <v>7024.86</v>
      </c>
      <c r="EI713" s="65">
        <v>1752.02</v>
      </c>
      <c r="EJ713" s="65">
        <v>535.79999999999995</v>
      </c>
      <c r="EK713" s="65">
        <v>5224.05</v>
      </c>
      <c r="EL713" s="65">
        <v>7233.3</v>
      </c>
      <c r="EM713" s="65">
        <v>4140.5200000000004</v>
      </c>
      <c r="EN713" s="65">
        <v>535.79999999999995</v>
      </c>
      <c r="EO713" s="65">
        <v>5224.05</v>
      </c>
      <c r="EP713" s="65">
        <v>7233.3</v>
      </c>
      <c r="EQ713" s="65">
        <v>4140.5200000000004</v>
      </c>
      <c r="ER713" s="65">
        <v>535.79999999999995</v>
      </c>
      <c r="ES713" s="65">
        <v>5224.05</v>
      </c>
      <c r="ET713" s="65">
        <v>7233.3</v>
      </c>
      <c r="EU713" s="65">
        <v>4554.3</v>
      </c>
      <c r="EV713" s="65">
        <v>535.79999999999995</v>
      </c>
      <c r="EW713" s="65">
        <v>5224.05</v>
      </c>
      <c r="EX713" s="65">
        <v>7233.3</v>
      </c>
      <c r="EY713" s="65">
        <v>4554.3</v>
      </c>
      <c r="EZ713" s="65">
        <v>535.79999999999995</v>
      </c>
      <c r="FA713" s="65">
        <v>5224.05</v>
      </c>
      <c r="FB713" s="65">
        <v>2333.88</v>
      </c>
      <c r="FC713" s="65">
        <v>4554.3</v>
      </c>
    </row>
    <row r="714" spans="2:159" x14ac:dyDescent="0.2">
      <c r="B714" s="65" t="s">
        <v>771</v>
      </c>
      <c r="C714" s="65" t="s">
        <v>36</v>
      </c>
    </row>
    <row r="715" spans="2:159" x14ac:dyDescent="0.2">
      <c r="B715" s="65" t="s">
        <v>771</v>
      </c>
      <c r="C715" s="65" t="s">
        <v>37</v>
      </c>
    </row>
    <row r="716" spans="2:159" x14ac:dyDescent="0.2">
      <c r="B716" s="65" t="s">
        <v>771</v>
      </c>
      <c r="C716" s="65" t="s">
        <v>38</v>
      </c>
    </row>
    <row r="717" spans="2:159" x14ac:dyDescent="0.2">
      <c r="B717" s="65" t="s">
        <v>771</v>
      </c>
      <c r="C717" s="65" t="s">
        <v>39</v>
      </c>
    </row>
    <row r="718" spans="2:159" x14ac:dyDescent="0.2">
      <c r="B718" s="65" t="s">
        <v>771</v>
      </c>
      <c r="C718" s="65" t="s">
        <v>40</v>
      </c>
    </row>
    <row r="719" spans="2:159" x14ac:dyDescent="0.2">
      <c r="B719" s="65" t="s">
        <v>771</v>
      </c>
      <c r="C719" s="65" t="s">
        <v>41</v>
      </c>
    </row>
    <row r="720" spans="2:159" x14ac:dyDescent="0.2">
      <c r="B720" s="65" t="s">
        <v>771</v>
      </c>
      <c r="C720" s="65" t="s">
        <v>42</v>
      </c>
    </row>
    <row r="721" spans="2:159" x14ac:dyDescent="0.2">
      <c r="B721" s="65" t="s">
        <v>771</v>
      </c>
      <c r="C721" s="65" t="s">
        <v>43</v>
      </c>
    </row>
    <row r="722" spans="2:159" x14ac:dyDescent="0.2">
      <c r="B722" s="65" t="s">
        <v>771</v>
      </c>
      <c r="C722" s="65" t="s">
        <v>44</v>
      </c>
    </row>
    <row r="723" spans="2:159" x14ac:dyDescent="0.2">
      <c r="B723" s="65" t="s">
        <v>771</v>
      </c>
      <c r="C723" s="65" t="s">
        <v>45</v>
      </c>
    </row>
    <row r="724" spans="2:159" x14ac:dyDescent="0.2">
      <c r="B724" s="65" t="s">
        <v>771</v>
      </c>
      <c r="C724" s="65" t="s">
        <v>46</v>
      </c>
    </row>
    <row r="725" spans="2:159" x14ac:dyDescent="0.2">
      <c r="B725" s="65" t="s">
        <v>771</v>
      </c>
      <c r="C725" s="65" t="s">
        <v>15</v>
      </c>
      <c r="D725" s="65">
        <v>0</v>
      </c>
      <c r="E725" s="65">
        <v>0</v>
      </c>
      <c r="F725" s="65">
        <v>0</v>
      </c>
      <c r="G725" s="65">
        <v>0</v>
      </c>
      <c r="H725" s="65">
        <v>0</v>
      </c>
      <c r="I725" s="65">
        <v>0</v>
      </c>
      <c r="J725" s="65">
        <v>0</v>
      </c>
      <c r="K725" s="65">
        <v>0</v>
      </c>
      <c r="L725" s="65">
        <v>0</v>
      </c>
      <c r="M725" s="65">
        <v>0</v>
      </c>
      <c r="N725" s="65">
        <v>0</v>
      </c>
      <c r="O725" s="65">
        <v>0</v>
      </c>
      <c r="P725" s="65">
        <v>0</v>
      </c>
      <c r="Q725" s="65">
        <v>0</v>
      </c>
      <c r="R725" s="65">
        <v>0</v>
      </c>
      <c r="S725" s="65">
        <v>0</v>
      </c>
      <c r="T725" s="65">
        <v>0</v>
      </c>
      <c r="U725" s="65">
        <v>0</v>
      </c>
      <c r="V725" s="65">
        <v>0</v>
      </c>
      <c r="W725" s="65">
        <v>0</v>
      </c>
      <c r="X725" s="65">
        <v>0</v>
      </c>
      <c r="Y725" s="65">
        <v>0</v>
      </c>
      <c r="Z725" s="65">
        <v>0</v>
      </c>
      <c r="AA725" s="65">
        <v>0</v>
      </c>
      <c r="AB725" s="65">
        <v>0</v>
      </c>
      <c r="AC725" s="65">
        <v>0</v>
      </c>
      <c r="AD725" s="65">
        <v>0</v>
      </c>
      <c r="AE725" s="65">
        <v>0</v>
      </c>
      <c r="AF725" s="65">
        <v>0</v>
      </c>
      <c r="AG725" s="65">
        <v>0</v>
      </c>
      <c r="AH725" s="65">
        <v>0</v>
      </c>
      <c r="AI725" s="65">
        <v>0</v>
      </c>
      <c r="AJ725" s="65">
        <v>0</v>
      </c>
      <c r="AK725" s="65">
        <v>0</v>
      </c>
      <c r="AL725" s="65">
        <v>0</v>
      </c>
      <c r="AM725" s="65">
        <v>0</v>
      </c>
      <c r="AN725" s="65">
        <v>0</v>
      </c>
      <c r="AO725" s="65">
        <v>0</v>
      </c>
      <c r="AP725" s="65">
        <v>0</v>
      </c>
      <c r="AQ725" s="65">
        <v>0</v>
      </c>
      <c r="AR725" s="65">
        <v>0</v>
      </c>
      <c r="AS725" s="65">
        <v>0</v>
      </c>
      <c r="AT725" s="65">
        <v>0</v>
      </c>
      <c r="AU725" s="65">
        <v>0</v>
      </c>
      <c r="AV725" s="65">
        <v>0</v>
      </c>
      <c r="AW725" s="65">
        <v>0</v>
      </c>
      <c r="AX725" s="65">
        <v>0</v>
      </c>
      <c r="AY725" s="65">
        <v>0</v>
      </c>
      <c r="AZ725" s="65">
        <v>0</v>
      </c>
      <c r="BA725" s="65">
        <v>0</v>
      </c>
      <c r="BB725" s="65">
        <v>0</v>
      </c>
      <c r="BC725" s="65">
        <v>0</v>
      </c>
      <c r="BD725" s="65">
        <v>0</v>
      </c>
      <c r="BE725" s="65">
        <v>0</v>
      </c>
      <c r="BF725" s="65">
        <v>0</v>
      </c>
      <c r="BG725" s="65">
        <v>0</v>
      </c>
      <c r="BH725" s="65">
        <v>0</v>
      </c>
      <c r="BI725" s="65">
        <v>0</v>
      </c>
      <c r="BJ725" s="65">
        <v>0</v>
      </c>
      <c r="BK725" s="65">
        <v>0</v>
      </c>
      <c r="BL725" s="65">
        <v>0</v>
      </c>
      <c r="BM725" s="65">
        <v>0</v>
      </c>
      <c r="BN725" s="65">
        <v>0</v>
      </c>
      <c r="BO725" s="65">
        <v>0</v>
      </c>
      <c r="BP725" s="65">
        <v>0</v>
      </c>
      <c r="BQ725" s="65">
        <v>0</v>
      </c>
      <c r="BR725" s="65">
        <v>0</v>
      </c>
      <c r="BS725" s="65">
        <v>0</v>
      </c>
      <c r="BT725" s="65">
        <v>0</v>
      </c>
      <c r="BU725" s="65">
        <v>0</v>
      </c>
      <c r="BV725" s="65">
        <v>0</v>
      </c>
      <c r="BW725" s="65">
        <v>0</v>
      </c>
      <c r="BX725" s="65">
        <v>0</v>
      </c>
      <c r="BY725" s="65">
        <v>0</v>
      </c>
      <c r="BZ725" s="65">
        <v>0</v>
      </c>
      <c r="CA725" s="65">
        <v>0</v>
      </c>
      <c r="CB725" s="65">
        <v>0</v>
      </c>
      <c r="CC725" s="65">
        <v>0</v>
      </c>
      <c r="CD725" s="65">
        <v>0</v>
      </c>
      <c r="CE725" s="65">
        <v>0</v>
      </c>
      <c r="CF725" s="65">
        <v>0</v>
      </c>
      <c r="CG725" s="65">
        <v>0</v>
      </c>
      <c r="CH725" s="65">
        <v>0</v>
      </c>
      <c r="CI725" s="65">
        <v>0</v>
      </c>
      <c r="CJ725" s="65">
        <v>0</v>
      </c>
      <c r="CK725" s="65">
        <v>0</v>
      </c>
      <c r="CL725" s="65">
        <v>0</v>
      </c>
      <c r="CM725" s="65">
        <v>0</v>
      </c>
      <c r="CN725" s="65">
        <v>0</v>
      </c>
      <c r="CO725" s="65">
        <v>0</v>
      </c>
      <c r="CP725" s="65">
        <v>0</v>
      </c>
      <c r="CQ725" s="65">
        <v>0</v>
      </c>
      <c r="CR725" s="65">
        <v>0</v>
      </c>
      <c r="CS725" s="65">
        <v>0</v>
      </c>
      <c r="CT725" s="65">
        <v>0</v>
      </c>
      <c r="CU725" s="65">
        <v>0</v>
      </c>
      <c r="CV725" s="65">
        <v>0</v>
      </c>
      <c r="CW725" s="65">
        <v>0</v>
      </c>
      <c r="CX725" s="65">
        <v>0</v>
      </c>
      <c r="CY725" s="65">
        <v>0</v>
      </c>
      <c r="CZ725" s="65">
        <v>0</v>
      </c>
      <c r="DA725" s="65">
        <v>0</v>
      </c>
      <c r="DB725" s="65">
        <v>0</v>
      </c>
      <c r="DC725" s="65">
        <v>0</v>
      </c>
      <c r="DD725" s="65">
        <v>0</v>
      </c>
      <c r="DE725" s="65">
        <v>0</v>
      </c>
      <c r="DF725" s="65">
        <v>0</v>
      </c>
      <c r="DG725" s="65">
        <v>0</v>
      </c>
      <c r="DH725" s="65">
        <v>0</v>
      </c>
      <c r="DI725" s="65">
        <v>0</v>
      </c>
      <c r="DJ725" s="65">
        <v>0</v>
      </c>
      <c r="DK725" s="65">
        <v>0</v>
      </c>
      <c r="DL725" s="65">
        <v>0</v>
      </c>
      <c r="DM725" s="65">
        <v>0</v>
      </c>
      <c r="DN725" s="65">
        <v>0</v>
      </c>
      <c r="DO725" s="65">
        <v>0</v>
      </c>
      <c r="DP725" s="65">
        <v>0</v>
      </c>
      <c r="DQ725" s="65">
        <v>0</v>
      </c>
      <c r="DR725" s="65">
        <v>0</v>
      </c>
      <c r="DS725" s="65">
        <v>0</v>
      </c>
      <c r="DT725" s="65">
        <v>0</v>
      </c>
      <c r="DU725" s="65">
        <v>0</v>
      </c>
      <c r="DV725" s="65">
        <v>0</v>
      </c>
      <c r="DW725" s="65">
        <v>0</v>
      </c>
      <c r="DX725" s="65">
        <v>0</v>
      </c>
      <c r="DY725" s="65">
        <v>0</v>
      </c>
      <c r="DZ725" s="65">
        <v>0</v>
      </c>
      <c r="EA725" s="65">
        <v>0</v>
      </c>
      <c r="EB725" s="65">
        <v>0</v>
      </c>
      <c r="EC725" s="65">
        <v>0</v>
      </c>
      <c r="ED725" s="65">
        <v>0</v>
      </c>
      <c r="EE725" s="65">
        <v>0</v>
      </c>
      <c r="EF725" s="65">
        <v>0</v>
      </c>
      <c r="EG725" s="65">
        <v>0</v>
      </c>
      <c r="EH725" s="65">
        <v>0</v>
      </c>
      <c r="EI725" s="65">
        <v>0</v>
      </c>
      <c r="EJ725" s="65">
        <v>0</v>
      </c>
      <c r="EK725" s="65">
        <v>0</v>
      </c>
      <c r="EL725" s="65">
        <v>0</v>
      </c>
      <c r="EM725" s="65">
        <v>0</v>
      </c>
      <c r="EN725" s="65">
        <v>0</v>
      </c>
      <c r="EO725" s="65">
        <v>0</v>
      </c>
      <c r="EP725" s="65">
        <v>0</v>
      </c>
      <c r="EQ725" s="65">
        <v>0</v>
      </c>
      <c r="ER725" s="65">
        <v>0</v>
      </c>
      <c r="ES725" s="65">
        <v>0</v>
      </c>
      <c r="ET725" s="65">
        <v>0</v>
      </c>
      <c r="EU725" s="65">
        <v>0</v>
      </c>
      <c r="EV725" s="65">
        <v>0</v>
      </c>
      <c r="EW725" s="65">
        <v>0</v>
      </c>
      <c r="EX725" s="65">
        <v>0</v>
      </c>
      <c r="EY725" s="65">
        <v>0</v>
      </c>
      <c r="EZ725" s="65">
        <v>0</v>
      </c>
      <c r="FA725" s="65">
        <v>0</v>
      </c>
      <c r="FB725" s="65">
        <v>0</v>
      </c>
      <c r="FC725" s="65">
        <v>0</v>
      </c>
    </row>
    <row r="726" spans="2:159" x14ac:dyDescent="0.2">
      <c r="B726" s="65" t="s">
        <v>707</v>
      </c>
      <c r="C726" s="65" t="s">
        <v>36</v>
      </c>
    </row>
    <row r="727" spans="2:159" x14ac:dyDescent="0.2">
      <c r="B727" s="65" t="s">
        <v>707</v>
      </c>
      <c r="C727" s="65" t="s">
        <v>37</v>
      </c>
    </row>
    <row r="728" spans="2:159" x14ac:dyDescent="0.2">
      <c r="B728" s="65" t="s">
        <v>707</v>
      </c>
      <c r="C728" s="65" t="s">
        <v>38</v>
      </c>
    </row>
    <row r="729" spans="2:159" x14ac:dyDescent="0.2">
      <c r="B729" s="65" t="s">
        <v>707</v>
      </c>
      <c r="C729" s="65" t="s">
        <v>39</v>
      </c>
    </row>
    <row r="730" spans="2:159" x14ac:dyDescent="0.2">
      <c r="B730" s="65" t="s">
        <v>707</v>
      </c>
      <c r="C730" s="65" t="s">
        <v>40</v>
      </c>
    </row>
    <row r="731" spans="2:159" x14ac:dyDescent="0.2">
      <c r="B731" s="65" t="s">
        <v>707</v>
      </c>
      <c r="C731" s="65" t="s">
        <v>41</v>
      </c>
    </row>
    <row r="732" spans="2:159" x14ac:dyDescent="0.2">
      <c r="B732" s="65" t="s">
        <v>707</v>
      </c>
      <c r="C732" s="65" t="s">
        <v>42</v>
      </c>
    </row>
    <row r="733" spans="2:159" x14ac:dyDescent="0.2">
      <c r="B733" s="65" t="s">
        <v>707</v>
      </c>
      <c r="C733" s="65" t="s">
        <v>43</v>
      </c>
    </row>
    <row r="734" spans="2:159" x14ac:dyDescent="0.2">
      <c r="B734" s="65" t="s">
        <v>707</v>
      </c>
      <c r="C734" s="65" t="s">
        <v>44</v>
      </c>
    </row>
    <row r="735" spans="2:159" x14ac:dyDescent="0.2">
      <c r="B735" s="65" t="s">
        <v>707</v>
      </c>
      <c r="C735" s="65" t="s">
        <v>45</v>
      </c>
    </row>
    <row r="736" spans="2:159" x14ac:dyDescent="0.2">
      <c r="B736" s="65" t="s">
        <v>707</v>
      </c>
      <c r="C736" s="65" t="s">
        <v>46</v>
      </c>
    </row>
    <row r="737" spans="2:159" x14ac:dyDescent="0.2">
      <c r="B737" s="65" t="s">
        <v>707</v>
      </c>
      <c r="C737" s="65" t="s">
        <v>15</v>
      </c>
      <c r="D737" s="65">
        <v>0</v>
      </c>
      <c r="E737" s="65">
        <v>0</v>
      </c>
      <c r="F737" s="65">
        <v>0</v>
      </c>
      <c r="G737" s="65">
        <v>0</v>
      </c>
      <c r="H737" s="65">
        <v>0</v>
      </c>
      <c r="I737" s="65">
        <v>0</v>
      </c>
      <c r="J737" s="65">
        <v>0</v>
      </c>
      <c r="K737" s="65">
        <v>0</v>
      </c>
      <c r="L737" s="65">
        <v>0</v>
      </c>
      <c r="M737" s="65">
        <v>0</v>
      </c>
      <c r="N737" s="65">
        <v>0</v>
      </c>
      <c r="O737" s="65">
        <v>0</v>
      </c>
      <c r="P737" s="65">
        <v>0</v>
      </c>
      <c r="Q737" s="65">
        <v>0</v>
      </c>
      <c r="R737" s="65">
        <v>0</v>
      </c>
      <c r="S737" s="65">
        <v>0</v>
      </c>
      <c r="T737" s="65">
        <v>0</v>
      </c>
      <c r="U737" s="65">
        <v>0</v>
      </c>
      <c r="V737" s="65">
        <v>0</v>
      </c>
      <c r="W737" s="65">
        <v>0</v>
      </c>
      <c r="X737" s="65">
        <v>0</v>
      </c>
      <c r="Y737" s="65">
        <v>0</v>
      </c>
      <c r="Z737" s="65">
        <v>0</v>
      </c>
      <c r="AA737" s="65">
        <v>0</v>
      </c>
      <c r="AB737" s="65">
        <v>0</v>
      </c>
      <c r="AC737" s="65">
        <v>0</v>
      </c>
      <c r="AD737" s="65">
        <v>0</v>
      </c>
      <c r="AE737" s="65">
        <v>0</v>
      </c>
      <c r="AF737" s="65">
        <v>0</v>
      </c>
      <c r="AG737" s="65">
        <v>0</v>
      </c>
      <c r="AH737" s="65">
        <v>0</v>
      </c>
      <c r="AI737" s="65">
        <v>0</v>
      </c>
      <c r="AJ737" s="65">
        <v>0</v>
      </c>
      <c r="AK737" s="65">
        <v>0</v>
      </c>
      <c r="AL737" s="65">
        <v>0</v>
      </c>
      <c r="AM737" s="65">
        <v>0</v>
      </c>
      <c r="AN737" s="65">
        <v>0</v>
      </c>
      <c r="AO737" s="65">
        <v>0</v>
      </c>
      <c r="AP737" s="65">
        <v>0</v>
      </c>
      <c r="AQ737" s="65">
        <v>0</v>
      </c>
      <c r="AR737" s="65">
        <v>0</v>
      </c>
      <c r="AS737" s="65">
        <v>0</v>
      </c>
      <c r="AT737" s="65">
        <v>0</v>
      </c>
      <c r="AU737" s="65">
        <v>0</v>
      </c>
      <c r="AV737" s="65">
        <v>0</v>
      </c>
      <c r="AW737" s="65">
        <v>0</v>
      </c>
      <c r="AX737" s="65">
        <v>0</v>
      </c>
      <c r="AY737" s="65">
        <v>0</v>
      </c>
      <c r="AZ737" s="65">
        <v>0</v>
      </c>
      <c r="BA737" s="65">
        <v>0</v>
      </c>
      <c r="BB737" s="65">
        <v>0</v>
      </c>
      <c r="BC737" s="65">
        <v>0</v>
      </c>
      <c r="BD737" s="65">
        <v>0</v>
      </c>
      <c r="BE737" s="65">
        <v>0</v>
      </c>
      <c r="BF737" s="65">
        <v>0</v>
      </c>
      <c r="BG737" s="65">
        <v>0</v>
      </c>
      <c r="BH737" s="65">
        <v>0</v>
      </c>
      <c r="BI737" s="65">
        <v>0</v>
      </c>
      <c r="BJ737" s="65">
        <v>0</v>
      </c>
      <c r="BK737" s="65">
        <v>0</v>
      </c>
      <c r="BL737" s="65">
        <v>0</v>
      </c>
      <c r="BM737" s="65">
        <v>0</v>
      </c>
      <c r="BN737" s="65">
        <v>0</v>
      </c>
      <c r="BO737" s="65">
        <v>0</v>
      </c>
      <c r="BP737" s="65">
        <v>0</v>
      </c>
      <c r="BQ737" s="65">
        <v>0</v>
      </c>
      <c r="BR737" s="65">
        <v>0</v>
      </c>
      <c r="BS737" s="65">
        <v>0</v>
      </c>
      <c r="BT737" s="65">
        <v>0</v>
      </c>
      <c r="BU737" s="65">
        <v>0</v>
      </c>
      <c r="BV737" s="65">
        <v>0</v>
      </c>
      <c r="BW737" s="65">
        <v>0</v>
      </c>
      <c r="BX737" s="65">
        <v>0</v>
      </c>
      <c r="BY737" s="65">
        <v>0</v>
      </c>
      <c r="BZ737" s="65">
        <v>0</v>
      </c>
      <c r="CA737" s="65">
        <v>0</v>
      </c>
      <c r="CB737" s="65">
        <v>0</v>
      </c>
      <c r="CC737" s="65">
        <v>0</v>
      </c>
      <c r="CD737" s="65">
        <v>0</v>
      </c>
      <c r="CE737" s="65">
        <v>0</v>
      </c>
      <c r="CF737" s="65">
        <v>0</v>
      </c>
      <c r="CG737" s="65">
        <v>0</v>
      </c>
      <c r="CH737" s="65">
        <v>0</v>
      </c>
      <c r="CI737" s="65">
        <v>0</v>
      </c>
      <c r="CJ737" s="65">
        <v>0</v>
      </c>
      <c r="CK737" s="65">
        <v>0</v>
      </c>
      <c r="CL737" s="65">
        <v>0</v>
      </c>
      <c r="CM737" s="65">
        <v>0</v>
      </c>
      <c r="CN737" s="65">
        <v>0</v>
      </c>
      <c r="CO737" s="65">
        <v>0</v>
      </c>
      <c r="CP737" s="65">
        <v>0</v>
      </c>
      <c r="CQ737" s="65">
        <v>0</v>
      </c>
      <c r="CR737" s="65">
        <v>0</v>
      </c>
      <c r="CS737" s="65">
        <v>0</v>
      </c>
      <c r="CT737" s="65">
        <v>0</v>
      </c>
      <c r="CU737" s="65">
        <v>0</v>
      </c>
      <c r="CV737" s="65">
        <v>0</v>
      </c>
      <c r="CW737" s="65">
        <v>0</v>
      </c>
      <c r="CX737" s="65">
        <v>0</v>
      </c>
      <c r="CY737" s="65">
        <v>0</v>
      </c>
      <c r="CZ737" s="65">
        <v>0</v>
      </c>
      <c r="DA737" s="65">
        <v>0</v>
      </c>
      <c r="DB737" s="65">
        <v>0</v>
      </c>
      <c r="DC737" s="65">
        <v>0</v>
      </c>
      <c r="DD737" s="65">
        <v>0</v>
      </c>
      <c r="DE737" s="65">
        <v>0</v>
      </c>
      <c r="DF737" s="65">
        <v>0</v>
      </c>
      <c r="DG737" s="65">
        <v>0</v>
      </c>
      <c r="DH737" s="65">
        <v>0</v>
      </c>
      <c r="DI737" s="65">
        <v>0</v>
      </c>
      <c r="DJ737" s="65">
        <v>0</v>
      </c>
      <c r="DK737" s="65">
        <v>0</v>
      </c>
      <c r="DL737" s="65">
        <v>0</v>
      </c>
      <c r="DM737" s="65">
        <v>0</v>
      </c>
      <c r="DN737" s="65">
        <v>0</v>
      </c>
      <c r="DO737" s="65">
        <v>0</v>
      </c>
      <c r="DP737" s="65">
        <v>0</v>
      </c>
      <c r="DQ737" s="65">
        <v>0</v>
      </c>
      <c r="DR737" s="65">
        <v>0</v>
      </c>
      <c r="DS737" s="65">
        <v>0</v>
      </c>
      <c r="DT737" s="65">
        <v>0</v>
      </c>
      <c r="DU737" s="65">
        <v>0</v>
      </c>
      <c r="DV737" s="65">
        <v>0</v>
      </c>
      <c r="DW737" s="65">
        <v>0</v>
      </c>
      <c r="DX737" s="65">
        <v>0</v>
      </c>
      <c r="DY737" s="65">
        <v>0</v>
      </c>
      <c r="DZ737" s="65">
        <v>0</v>
      </c>
      <c r="EA737" s="65">
        <v>0</v>
      </c>
      <c r="EB737" s="65">
        <v>0</v>
      </c>
      <c r="EC737" s="65">
        <v>0</v>
      </c>
      <c r="ED737" s="65">
        <v>0</v>
      </c>
      <c r="EE737" s="65">
        <v>0</v>
      </c>
      <c r="EF737" s="65">
        <v>0</v>
      </c>
      <c r="EG737" s="65">
        <v>0</v>
      </c>
      <c r="EH737" s="65">
        <v>0</v>
      </c>
      <c r="EI737" s="65">
        <v>0</v>
      </c>
      <c r="EJ737" s="65">
        <v>0</v>
      </c>
      <c r="EK737" s="65">
        <v>0</v>
      </c>
      <c r="EL737" s="65">
        <v>0</v>
      </c>
      <c r="EM737" s="65">
        <v>0</v>
      </c>
      <c r="EN737" s="65">
        <v>0</v>
      </c>
      <c r="EO737" s="65">
        <v>0</v>
      </c>
      <c r="EP737" s="65">
        <v>0</v>
      </c>
      <c r="EQ737" s="65">
        <v>0</v>
      </c>
      <c r="ER737" s="65">
        <v>0</v>
      </c>
      <c r="ES737" s="65">
        <v>0</v>
      </c>
      <c r="ET737" s="65">
        <v>0</v>
      </c>
      <c r="EU737" s="65">
        <v>0</v>
      </c>
      <c r="EV737" s="65">
        <v>0</v>
      </c>
      <c r="EW737" s="65">
        <v>0</v>
      </c>
      <c r="EX737" s="65">
        <v>0</v>
      </c>
      <c r="EY737" s="65">
        <v>0</v>
      </c>
      <c r="EZ737" s="65">
        <v>0</v>
      </c>
      <c r="FA737" s="65">
        <v>0</v>
      </c>
      <c r="FB737" s="65">
        <v>0</v>
      </c>
      <c r="FC737" s="65">
        <v>0</v>
      </c>
    </row>
    <row r="738" spans="2:159" x14ac:dyDescent="0.2">
      <c r="B738" s="65" t="s">
        <v>720</v>
      </c>
      <c r="C738" s="65" t="s">
        <v>36</v>
      </c>
    </row>
    <row r="739" spans="2:159" x14ac:dyDescent="0.2">
      <c r="B739" s="65" t="s">
        <v>720</v>
      </c>
      <c r="C739" s="65" t="s">
        <v>37</v>
      </c>
    </row>
    <row r="740" spans="2:159" x14ac:dyDescent="0.2">
      <c r="B740" s="65" t="s">
        <v>720</v>
      </c>
      <c r="C740" s="65" t="s">
        <v>38</v>
      </c>
    </row>
    <row r="741" spans="2:159" x14ac:dyDescent="0.2">
      <c r="B741" s="65" t="s">
        <v>720</v>
      </c>
      <c r="C741" s="65" t="s">
        <v>39</v>
      </c>
    </row>
    <row r="742" spans="2:159" x14ac:dyDescent="0.2">
      <c r="B742" s="65" t="s">
        <v>720</v>
      </c>
      <c r="C742" s="65" t="s">
        <v>40</v>
      </c>
    </row>
    <row r="743" spans="2:159" x14ac:dyDescent="0.2">
      <c r="B743" s="65" t="s">
        <v>720</v>
      </c>
      <c r="C743" s="65" t="s">
        <v>41</v>
      </c>
    </row>
    <row r="744" spans="2:159" x14ac:dyDescent="0.2">
      <c r="B744" s="65" t="s">
        <v>720</v>
      </c>
      <c r="C744" s="65" t="s">
        <v>42</v>
      </c>
    </row>
    <row r="745" spans="2:159" x14ac:dyDescent="0.2">
      <c r="B745" s="65" t="s">
        <v>720</v>
      </c>
      <c r="C745" s="65" t="s">
        <v>43</v>
      </c>
    </row>
    <row r="746" spans="2:159" x14ac:dyDescent="0.2">
      <c r="B746" s="65" t="s">
        <v>720</v>
      </c>
      <c r="C746" s="65" t="s">
        <v>44</v>
      </c>
    </row>
    <row r="747" spans="2:159" x14ac:dyDescent="0.2">
      <c r="B747" s="65" t="s">
        <v>720</v>
      </c>
      <c r="C747" s="65" t="s">
        <v>45</v>
      </c>
    </row>
    <row r="748" spans="2:159" x14ac:dyDescent="0.2">
      <c r="B748" s="65" t="s">
        <v>720</v>
      </c>
      <c r="C748" s="65" t="s">
        <v>46</v>
      </c>
    </row>
    <row r="749" spans="2:159" x14ac:dyDescent="0.2">
      <c r="B749" s="65" t="s">
        <v>720</v>
      </c>
      <c r="C749" s="65" t="s">
        <v>15</v>
      </c>
      <c r="D749" s="65">
        <v>0</v>
      </c>
      <c r="E749" s="65">
        <v>0</v>
      </c>
      <c r="F749" s="65">
        <v>0</v>
      </c>
      <c r="G749" s="65">
        <v>0</v>
      </c>
      <c r="H749" s="65">
        <v>0</v>
      </c>
      <c r="I749" s="65">
        <v>0</v>
      </c>
      <c r="J749" s="65">
        <v>0</v>
      </c>
      <c r="K749" s="65">
        <v>0</v>
      </c>
      <c r="L749" s="65">
        <v>0</v>
      </c>
      <c r="M749" s="65">
        <v>0</v>
      </c>
      <c r="N749" s="65">
        <v>0</v>
      </c>
      <c r="O749" s="65">
        <v>0</v>
      </c>
      <c r="P749" s="65">
        <v>0</v>
      </c>
      <c r="Q749" s="65">
        <v>0</v>
      </c>
      <c r="R749" s="65">
        <v>0</v>
      </c>
      <c r="S749" s="65">
        <v>0</v>
      </c>
      <c r="T749" s="65">
        <v>0</v>
      </c>
      <c r="U749" s="65">
        <v>0</v>
      </c>
      <c r="V749" s="65">
        <v>0</v>
      </c>
      <c r="W749" s="65">
        <v>0</v>
      </c>
      <c r="X749" s="65">
        <v>0</v>
      </c>
      <c r="Y749" s="65">
        <v>0</v>
      </c>
      <c r="Z749" s="65">
        <v>0</v>
      </c>
      <c r="AA749" s="65">
        <v>0</v>
      </c>
      <c r="AB749" s="65">
        <v>0</v>
      </c>
      <c r="AC749" s="65">
        <v>0</v>
      </c>
      <c r="AD749" s="65">
        <v>0</v>
      </c>
      <c r="AE749" s="65">
        <v>0</v>
      </c>
      <c r="AF749" s="65">
        <v>0</v>
      </c>
      <c r="AG749" s="65">
        <v>0</v>
      </c>
      <c r="AH749" s="65">
        <v>0</v>
      </c>
      <c r="AI749" s="65">
        <v>0</v>
      </c>
      <c r="AJ749" s="65">
        <v>0</v>
      </c>
      <c r="AK749" s="65">
        <v>0</v>
      </c>
      <c r="AL749" s="65">
        <v>0</v>
      </c>
      <c r="AM749" s="65">
        <v>0</v>
      </c>
      <c r="AN749" s="65">
        <v>0</v>
      </c>
      <c r="AO749" s="65">
        <v>0</v>
      </c>
      <c r="AP749" s="65">
        <v>0</v>
      </c>
      <c r="AQ749" s="65">
        <v>0</v>
      </c>
      <c r="AR749" s="65">
        <v>0</v>
      </c>
      <c r="AS749" s="65">
        <v>0</v>
      </c>
      <c r="AT749" s="65">
        <v>0</v>
      </c>
      <c r="AU749" s="65">
        <v>0</v>
      </c>
      <c r="AV749" s="65">
        <v>0</v>
      </c>
      <c r="AW749" s="65">
        <v>0</v>
      </c>
      <c r="AX749" s="65">
        <v>0</v>
      </c>
      <c r="AY749" s="65">
        <v>0</v>
      </c>
      <c r="AZ749" s="65">
        <v>0</v>
      </c>
      <c r="BA749" s="65">
        <v>0</v>
      </c>
      <c r="BB749" s="65">
        <v>0</v>
      </c>
      <c r="BC749" s="65">
        <v>0</v>
      </c>
      <c r="BD749" s="65">
        <v>0</v>
      </c>
      <c r="BE749" s="65">
        <v>0</v>
      </c>
      <c r="BF749" s="65">
        <v>0</v>
      </c>
      <c r="BG749" s="65">
        <v>0</v>
      </c>
      <c r="BH749" s="65">
        <v>0</v>
      </c>
      <c r="BI749" s="65">
        <v>0</v>
      </c>
      <c r="BJ749" s="65">
        <v>0</v>
      </c>
      <c r="BK749" s="65">
        <v>0</v>
      </c>
      <c r="BL749" s="65">
        <v>0</v>
      </c>
      <c r="BM749" s="65">
        <v>0</v>
      </c>
      <c r="BN749" s="65">
        <v>0</v>
      </c>
      <c r="BO749" s="65">
        <v>0</v>
      </c>
      <c r="BP749" s="65">
        <v>0</v>
      </c>
      <c r="BQ749" s="65">
        <v>0</v>
      </c>
      <c r="BR749" s="65">
        <v>0</v>
      </c>
      <c r="BS749" s="65">
        <v>0</v>
      </c>
      <c r="BT749" s="65">
        <v>0</v>
      </c>
      <c r="BU749" s="65">
        <v>0</v>
      </c>
      <c r="BV749" s="65">
        <v>0</v>
      </c>
      <c r="BW749" s="65">
        <v>0</v>
      </c>
      <c r="BX749" s="65">
        <v>0</v>
      </c>
      <c r="BY749" s="65">
        <v>0</v>
      </c>
      <c r="BZ749" s="65">
        <v>0</v>
      </c>
      <c r="CA749" s="65">
        <v>0</v>
      </c>
      <c r="CB749" s="65">
        <v>0</v>
      </c>
      <c r="CC749" s="65">
        <v>0</v>
      </c>
      <c r="CD749" s="65">
        <v>0</v>
      </c>
      <c r="CE749" s="65">
        <v>0</v>
      </c>
      <c r="CF749" s="65">
        <v>0</v>
      </c>
      <c r="CG749" s="65">
        <v>0</v>
      </c>
      <c r="CH749" s="65">
        <v>0</v>
      </c>
      <c r="CI749" s="65">
        <v>0</v>
      </c>
      <c r="CJ749" s="65">
        <v>0</v>
      </c>
      <c r="CK749" s="65">
        <v>0</v>
      </c>
      <c r="CL749" s="65">
        <v>0</v>
      </c>
      <c r="CM749" s="65">
        <v>0</v>
      </c>
      <c r="CN749" s="65">
        <v>0</v>
      </c>
      <c r="CO749" s="65">
        <v>0</v>
      </c>
      <c r="CP749" s="65">
        <v>0</v>
      </c>
      <c r="CQ749" s="65">
        <v>0</v>
      </c>
      <c r="CR749" s="65">
        <v>0</v>
      </c>
      <c r="CS749" s="65">
        <v>0</v>
      </c>
      <c r="CT749" s="65">
        <v>0</v>
      </c>
      <c r="CU749" s="65">
        <v>0</v>
      </c>
      <c r="CV749" s="65">
        <v>0</v>
      </c>
      <c r="CW749" s="65">
        <v>0</v>
      </c>
      <c r="CX749" s="65">
        <v>0</v>
      </c>
      <c r="CY749" s="65">
        <v>0</v>
      </c>
      <c r="CZ749" s="65">
        <v>0</v>
      </c>
      <c r="DA749" s="65">
        <v>0</v>
      </c>
      <c r="DB749" s="65">
        <v>0</v>
      </c>
      <c r="DC749" s="65">
        <v>0</v>
      </c>
      <c r="DD749" s="65">
        <v>0</v>
      </c>
      <c r="DE749" s="65">
        <v>0</v>
      </c>
      <c r="DF749" s="65">
        <v>0</v>
      </c>
      <c r="DG749" s="65">
        <v>0</v>
      </c>
      <c r="DH749" s="65">
        <v>0</v>
      </c>
      <c r="DI749" s="65">
        <v>0</v>
      </c>
      <c r="DJ749" s="65">
        <v>0</v>
      </c>
      <c r="DK749" s="65">
        <v>0</v>
      </c>
      <c r="DL749" s="65">
        <v>0</v>
      </c>
      <c r="DM749" s="65">
        <v>0</v>
      </c>
      <c r="DN749" s="65">
        <v>0</v>
      </c>
      <c r="DO749" s="65">
        <v>0</v>
      </c>
      <c r="DP749" s="65">
        <v>0</v>
      </c>
      <c r="DQ749" s="65">
        <v>0</v>
      </c>
      <c r="DR749" s="65">
        <v>0</v>
      </c>
      <c r="DS749" s="65">
        <v>0</v>
      </c>
      <c r="DT749" s="65">
        <v>0</v>
      </c>
      <c r="DU749" s="65">
        <v>0</v>
      </c>
      <c r="DV749" s="65">
        <v>0</v>
      </c>
      <c r="DW749" s="65">
        <v>0</v>
      </c>
      <c r="DX749" s="65">
        <v>0</v>
      </c>
      <c r="DY749" s="65">
        <v>0</v>
      </c>
      <c r="DZ749" s="65">
        <v>0</v>
      </c>
      <c r="EA749" s="65">
        <v>0</v>
      </c>
      <c r="EB749" s="65">
        <v>0</v>
      </c>
      <c r="EC749" s="65">
        <v>0</v>
      </c>
      <c r="ED749" s="65">
        <v>0</v>
      </c>
      <c r="EE749" s="65">
        <v>0</v>
      </c>
      <c r="EF749" s="65">
        <v>0</v>
      </c>
      <c r="EG749" s="65">
        <v>0</v>
      </c>
      <c r="EH749" s="65">
        <v>0</v>
      </c>
      <c r="EI749" s="65">
        <v>0</v>
      </c>
      <c r="EJ749" s="65">
        <v>0</v>
      </c>
      <c r="EK749" s="65">
        <v>0</v>
      </c>
      <c r="EL749" s="65">
        <v>0</v>
      </c>
      <c r="EM749" s="65">
        <v>0</v>
      </c>
      <c r="EN749" s="65">
        <v>0</v>
      </c>
      <c r="EO749" s="65">
        <v>0</v>
      </c>
      <c r="EP749" s="65">
        <v>0</v>
      </c>
      <c r="EQ749" s="65">
        <v>0</v>
      </c>
      <c r="ER749" s="65">
        <v>0</v>
      </c>
      <c r="ES749" s="65">
        <v>0</v>
      </c>
      <c r="ET749" s="65">
        <v>0</v>
      </c>
      <c r="EU749" s="65">
        <v>0</v>
      </c>
      <c r="EV749" s="65">
        <v>0</v>
      </c>
      <c r="EW749" s="65">
        <v>0</v>
      </c>
      <c r="EX749" s="65">
        <v>0</v>
      </c>
      <c r="EY749" s="65">
        <v>0</v>
      </c>
      <c r="EZ749" s="65">
        <v>0</v>
      </c>
      <c r="FA749" s="65">
        <v>0</v>
      </c>
      <c r="FB749" s="65">
        <v>0</v>
      </c>
      <c r="FC749" s="65">
        <v>0</v>
      </c>
    </row>
    <row r="750" spans="2:159" x14ac:dyDescent="0.2">
      <c r="B750" s="65" t="s">
        <v>772</v>
      </c>
      <c r="C750" s="65" t="s">
        <v>36</v>
      </c>
    </row>
    <row r="751" spans="2:159" x14ac:dyDescent="0.2">
      <c r="B751" s="65" t="s">
        <v>772</v>
      </c>
      <c r="C751" s="65" t="s">
        <v>37</v>
      </c>
      <c r="CB751" s="65">
        <v>189.49431200000001</v>
      </c>
      <c r="CC751" s="65">
        <v>189.49431200000001</v>
      </c>
      <c r="CD751" s="65">
        <v>189.49431200000001</v>
      </c>
      <c r="CE751" s="65">
        <v>189.49431200000001</v>
      </c>
      <c r="CF751" s="65">
        <v>378.98862400000002</v>
      </c>
      <c r="CG751" s="65">
        <v>378.98862400000002</v>
      </c>
      <c r="CH751" s="65">
        <v>189.49431200000001</v>
      </c>
      <c r="CI751" s="65">
        <v>378.98862400000002</v>
      </c>
      <c r="CJ751" s="65">
        <v>568.482936</v>
      </c>
      <c r="CK751" s="65">
        <v>568.482936</v>
      </c>
      <c r="CL751" s="65">
        <v>568.482936</v>
      </c>
      <c r="CM751" s="65">
        <v>568.482936</v>
      </c>
      <c r="CN751" s="65">
        <v>757.97724800000003</v>
      </c>
      <c r="CO751" s="65">
        <v>757.97724800000003</v>
      </c>
      <c r="CP751" s="65">
        <v>757.97724800000003</v>
      </c>
      <c r="CQ751" s="65">
        <v>757.97724800000003</v>
      </c>
      <c r="CR751" s="65">
        <v>947.47155999999995</v>
      </c>
      <c r="CS751" s="65">
        <v>947.47155999999995</v>
      </c>
      <c r="CT751" s="65">
        <v>757.97724800000003</v>
      </c>
      <c r="CU751" s="65">
        <v>947.47155999999995</v>
      </c>
      <c r="CV751" s="65">
        <v>1136.965872</v>
      </c>
      <c r="CW751" s="65">
        <v>1136.965872</v>
      </c>
      <c r="CX751" s="65">
        <v>1136.965872</v>
      </c>
      <c r="CY751" s="65">
        <v>1136.965872</v>
      </c>
      <c r="CZ751" s="65">
        <v>1326.460184</v>
      </c>
      <c r="DA751" s="65">
        <v>1326.460184</v>
      </c>
      <c r="DB751" s="65">
        <v>1326.460184</v>
      </c>
      <c r="DC751" s="65">
        <v>1326.460184</v>
      </c>
      <c r="DD751" s="65">
        <v>1515.9544960000001</v>
      </c>
      <c r="DE751" s="65">
        <v>1515.9544960000001</v>
      </c>
      <c r="DF751" s="65">
        <v>947.47155999999995</v>
      </c>
      <c r="DG751" s="65">
        <v>1515.9544960000001</v>
      </c>
      <c r="DH751" s="65">
        <v>1705.4488080000001</v>
      </c>
      <c r="DI751" s="65">
        <v>1705.4488080000001</v>
      </c>
      <c r="DJ751" s="65">
        <v>1705.4488080000001</v>
      </c>
      <c r="DK751" s="65">
        <v>1705.4488080000001</v>
      </c>
      <c r="DL751" s="65">
        <v>1811.1751979999999</v>
      </c>
      <c r="DM751" s="65">
        <v>1811.1751979999999</v>
      </c>
      <c r="DN751" s="65">
        <v>1621.6808860000001</v>
      </c>
      <c r="DO751" s="65">
        <v>1811.1751979999999</v>
      </c>
      <c r="DP751" s="65">
        <v>1811.1751979999999</v>
      </c>
      <c r="DQ751" s="65">
        <v>1811.1751979999999</v>
      </c>
      <c r="DR751" s="65">
        <v>1811.1751979999999</v>
      </c>
      <c r="DS751" s="65">
        <v>1811.1751979999999</v>
      </c>
      <c r="DT751" s="65">
        <v>1811.1751979999999</v>
      </c>
      <c r="DU751" s="65">
        <v>1811.1751979999999</v>
      </c>
      <c r="DV751" s="65">
        <v>1811.1751979999999</v>
      </c>
      <c r="DW751" s="65">
        <v>1811.1751979999999</v>
      </c>
      <c r="DX751" s="65">
        <v>1811.1751979999999</v>
      </c>
      <c r="DY751" s="65">
        <v>1811.1751979999999</v>
      </c>
      <c r="DZ751" s="65">
        <v>1811.1751979999999</v>
      </c>
      <c r="EA751" s="65">
        <v>1811.1751979999999</v>
      </c>
      <c r="EB751" s="65">
        <v>1811.1751979999999</v>
      </c>
      <c r="EC751" s="65">
        <v>1811.1751979999999</v>
      </c>
      <c r="ED751" s="65">
        <v>1621.6808860000001</v>
      </c>
      <c r="EE751" s="65">
        <v>1811.1751979999999</v>
      </c>
      <c r="EF751" s="65">
        <v>1811.1751979999999</v>
      </c>
      <c r="EG751" s="65">
        <v>1811.1751979999999</v>
      </c>
      <c r="EH751" s="65">
        <v>1811.1751979999999</v>
      </c>
      <c r="EI751" s="65">
        <v>1811.1751979999999</v>
      </c>
      <c r="EJ751" s="65">
        <v>1811.1751979999999</v>
      </c>
      <c r="EK751" s="65">
        <v>1811.1751979999999</v>
      </c>
      <c r="EL751" s="65">
        <v>1811.1751979999999</v>
      </c>
      <c r="EM751" s="65">
        <v>1811.1751979999999</v>
      </c>
      <c r="EN751" s="65">
        <v>1811.1751979999999</v>
      </c>
      <c r="EO751" s="65">
        <v>1811.1751979999999</v>
      </c>
      <c r="EP751" s="65">
        <v>1811.1751979999999</v>
      </c>
      <c r="EQ751" s="65">
        <v>1811.1751979999999</v>
      </c>
      <c r="ER751" s="65">
        <v>1811.1751979999999</v>
      </c>
      <c r="ES751" s="65">
        <v>1811.1751979999999</v>
      </c>
      <c r="ET751" s="65">
        <v>1811.1751979999999</v>
      </c>
      <c r="EU751" s="65">
        <v>1326.460184</v>
      </c>
      <c r="EV751" s="65">
        <v>1811.1751979999999</v>
      </c>
      <c r="EW751" s="65">
        <v>1811.1751979999999</v>
      </c>
      <c r="EX751" s="65">
        <v>1621.6808860000001</v>
      </c>
      <c r="EY751" s="65">
        <v>1811.1751979999999</v>
      </c>
      <c r="EZ751" s="65">
        <v>1811.1751979999999</v>
      </c>
      <c r="FA751" s="65">
        <v>1811.1751979999999</v>
      </c>
      <c r="FB751" s="65">
        <v>1811.1751979999999</v>
      </c>
      <c r="FC751" s="65">
        <v>1811.1751979999999</v>
      </c>
    </row>
    <row r="752" spans="2:159" x14ac:dyDescent="0.2">
      <c r="B752" s="65" t="s">
        <v>772</v>
      </c>
      <c r="C752" s="65" t="s">
        <v>38</v>
      </c>
    </row>
    <row r="753" spans="2:159" x14ac:dyDescent="0.2">
      <c r="B753" s="65" t="s">
        <v>772</v>
      </c>
      <c r="C753" s="65" t="s">
        <v>39</v>
      </c>
      <c r="CB753" s="65">
        <v>693.54918190000001</v>
      </c>
      <c r="CC753" s="65">
        <v>693.54918190000001</v>
      </c>
      <c r="CD753" s="65">
        <v>693.54918190000001</v>
      </c>
      <c r="CE753" s="65">
        <v>693.54918190000001</v>
      </c>
      <c r="CF753" s="65">
        <v>693.54918190000001</v>
      </c>
      <c r="CG753" s="65">
        <v>693.54918190000001</v>
      </c>
      <c r="CH753" s="65">
        <v>693.54918190000001</v>
      </c>
      <c r="CI753" s="65">
        <v>693.54918190000001</v>
      </c>
      <c r="CJ753" s="65">
        <v>693.54918190000001</v>
      </c>
      <c r="CK753" s="65">
        <v>693.54918190000001</v>
      </c>
      <c r="CL753" s="65">
        <v>693.54918190000001</v>
      </c>
      <c r="CM753" s="65">
        <v>693.54918190000001</v>
      </c>
      <c r="CN753" s="65">
        <v>1185.286922</v>
      </c>
      <c r="CO753" s="65">
        <v>1185.286922</v>
      </c>
      <c r="CP753" s="65">
        <v>1185.286922</v>
      </c>
      <c r="CQ753" s="65">
        <v>693.54918190000001</v>
      </c>
      <c r="CR753" s="65">
        <v>1185.286922</v>
      </c>
      <c r="CS753" s="65">
        <v>1185.286922</v>
      </c>
      <c r="CT753" s="65">
        <v>1185.286922</v>
      </c>
      <c r="CU753" s="65">
        <v>1185.286922</v>
      </c>
      <c r="CV753" s="65">
        <v>1185.286922</v>
      </c>
      <c r="CW753" s="65">
        <v>1185.286922</v>
      </c>
      <c r="CX753" s="65">
        <v>1185.286922</v>
      </c>
      <c r="CY753" s="65">
        <v>1185.286922</v>
      </c>
      <c r="CZ753" s="65">
        <v>1185.286922</v>
      </c>
      <c r="DA753" s="65">
        <v>1185.286922</v>
      </c>
      <c r="DB753" s="65">
        <v>1185.286922</v>
      </c>
      <c r="DC753" s="65">
        <v>1185.286922</v>
      </c>
      <c r="DD753" s="65">
        <v>1185.286922</v>
      </c>
      <c r="DE753" s="65">
        <v>1185.286922</v>
      </c>
      <c r="DF753" s="65">
        <v>1185.286922</v>
      </c>
      <c r="DG753" s="65">
        <v>1185.286922</v>
      </c>
      <c r="DH753" s="65">
        <v>1185.286922</v>
      </c>
      <c r="DI753" s="65">
        <v>1185.286922</v>
      </c>
      <c r="DJ753" s="65">
        <v>1185.286922</v>
      </c>
      <c r="DK753" s="65">
        <v>1185.286922</v>
      </c>
      <c r="DL753" s="65">
        <v>1185.286922</v>
      </c>
      <c r="DM753" s="65">
        <v>1185.286922</v>
      </c>
      <c r="DN753" s="65">
        <v>1185.286922</v>
      </c>
      <c r="DO753" s="65">
        <v>1185.286922</v>
      </c>
      <c r="DP753" s="65">
        <v>1185.286922</v>
      </c>
      <c r="DQ753" s="65">
        <v>1185.286922</v>
      </c>
      <c r="DR753" s="65">
        <v>1185.286922</v>
      </c>
      <c r="DS753" s="65">
        <v>1185.286922</v>
      </c>
      <c r="DT753" s="65">
        <v>1185.286922</v>
      </c>
      <c r="DU753" s="65">
        <v>1185.286922</v>
      </c>
      <c r="DV753" s="65">
        <v>1185.286922</v>
      </c>
      <c r="DW753" s="65">
        <v>693.54918190000001</v>
      </c>
      <c r="DX753" s="65">
        <v>1185.286922</v>
      </c>
      <c r="DY753" s="65">
        <v>1185.286922</v>
      </c>
      <c r="DZ753" s="65">
        <v>1185.286922</v>
      </c>
      <c r="EA753" s="65">
        <v>1185.286922</v>
      </c>
      <c r="EB753" s="65">
        <v>1185.286922</v>
      </c>
      <c r="EC753" s="65">
        <v>1185.286922</v>
      </c>
      <c r="ED753" s="65">
        <v>491.7377396</v>
      </c>
      <c r="EE753" s="65">
        <v>1185.286922</v>
      </c>
      <c r="EF753" s="65">
        <v>1185.286922</v>
      </c>
      <c r="EG753" s="65">
        <v>1185.286922</v>
      </c>
      <c r="EH753" s="65">
        <v>1185.286922</v>
      </c>
      <c r="EI753" s="65">
        <v>1185.286922</v>
      </c>
      <c r="EJ753" s="65">
        <v>1185.286922</v>
      </c>
      <c r="EK753" s="65">
        <v>1185.286922</v>
      </c>
      <c r="EM753" s="65">
        <v>1185.286922</v>
      </c>
      <c r="EN753" s="65">
        <v>1185.286922</v>
      </c>
      <c r="EO753" s="65">
        <v>1185.286922</v>
      </c>
      <c r="EP753" s="65">
        <v>1185.286922</v>
      </c>
      <c r="EQ753" s="65">
        <v>491.7377396</v>
      </c>
      <c r="ER753" s="65">
        <v>1185.286922</v>
      </c>
      <c r="ES753" s="65">
        <v>1185.286922</v>
      </c>
      <c r="ET753" s="65">
        <v>1185.286922</v>
      </c>
      <c r="EU753" s="65">
        <v>693.54918190000001</v>
      </c>
      <c r="EV753" s="65">
        <v>1185.286922</v>
      </c>
      <c r="EW753" s="65">
        <v>1185.286922</v>
      </c>
      <c r="EX753" s="65">
        <v>1185.286922</v>
      </c>
      <c r="EY753" s="65">
        <v>1185.286922</v>
      </c>
      <c r="EZ753" s="65">
        <v>1185.286922</v>
      </c>
      <c r="FA753" s="65">
        <v>1185.286922</v>
      </c>
      <c r="FB753" s="65">
        <v>1185.286922</v>
      </c>
      <c r="FC753" s="65">
        <v>1185.286922</v>
      </c>
    </row>
    <row r="754" spans="2:159" x14ac:dyDescent="0.2">
      <c r="B754" s="65" t="s">
        <v>772</v>
      </c>
      <c r="C754" s="65" t="s">
        <v>40</v>
      </c>
    </row>
    <row r="755" spans="2:159" x14ac:dyDescent="0.2">
      <c r="B755" s="65" t="s">
        <v>772</v>
      </c>
      <c r="C755" s="65" t="s">
        <v>41</v>
      </c>
    </row>
    <row r="756" spans="2:159" x14ac:dyDescent="0.2">
      <c r="B756" s="65" t="s">
        <v>772</v>
      </c>
      <c r="C756" s="65" t="s">
        <v>42</v>
      </c>
      <c r="CB756" s="65">
        <v>366.67149369999998</v>
      </c>
      <c r="CC756" s="65">
        <v>366.67149369999998</v>
      </c>
      <c r="CD756" s="65">
        <v>366.67149369999998</v>
      </c>
      <c r="CE756" s="65">
        <v>366.67149369999998</v>
      </c>
      <c r="CF756" s="65">
        <v>366.67149369999998</v>
      </c>
      <c r="CG756" s="65">
        <v>366.67149369999998</v>
      </c>
      <c r="CH756" s="65">
        <v>366.67149369999998</v>
      </c>
      <c r="CI756" s="65">
        <v>366.67149369999998</v>
      </c>
      <c r="CJ756" s="65">
        <v>366.67149369999998</v>
      </c>
      <c r="CK756" s="65">
        <v>366.67149369999998</v>
      </c>
      <c r="CL756" s="65">
        <v>366.67149369999998</v>
      </c>
      <c r="CM756" s="65">
        <v>366.67149369999998</v>
      </c>
      <c r="CN756" s="65">
        <v>366.67149369999998</v>
      </c>
      <c r="CO756" s="65">
        <v>366.67149369999998</v>
      </c>
      <c r="CP756" s="65">
        <v>366.67149369999998</v>
      </c>
      <c r="CQ756" s="65">
        <v>366.67149369999998</v>
      </c>
      <c r="CR756" s="65">
        <v>366.67149369999998</v>
      </c>
      <c r="CS756" s="65">
        <v>366.67149369999998</v>
      </c>
      <c r="CT756" s="65">
        <v>366.67149369999998</v>
      </c>
      <c r="CU756" s="65">
        <v>366.67149369999998</v>
      </c>
      <c r="CV756" s="65">
        <v>366.67149369999998</v>
      </c>
      <c r="CW756" s="65">
        <v>366.67149369999998</v>
      </c>
      <c r="CX756" s="65">
        <v>366.67149369999998</v>
      </c>
      <c r="CY756" s="65">
        <v>366.67149369999998</v>
      </c>
      <c r="CZ756" s="65">
        <v>926.62718570000004</v>
      </c>
      <c r="DA756" s="65">
        <v>926.62718570000004</v>
      </c>
      <c r="DB756" s="65">
        <v>926.62718570000004</v>
      </c>
      <c r="DC756" s="65">
        <v>926.62718570000004</v>
      </c>
      <c r="DD756" s="65">
        <v>926.62718570000004</v>
      </c>
      <c r="DE756" s="65">
        <v>926.62718570000004</v>
      </c>
      <c r="DF756" s="65">
        <v>926.62718570000004</v>
      </c>
      <c r="DG756" s="65">
        <v>926.62718570000004</v>
      </c>
      <c r="DH756" s="65">
        <v>926.62718570000004</v>
      </c>
      <c r="DI756" s="65">
        <v>926.62718570000004</v>
      </c>
      <c r="DJ756" s="65">
        <v>926.62718570000004</v>
      </c>
      <c r="DK756" s="65">
        <v>926.62718570000004</v>
      </c>
      <c r="DL756" s="65">
        <v>926.62718570000004</v>
      </c>
      <c r="DM756" s="65">
        <v>926.62718570000004</v>
      </c>
      <c r="DN756" s="65">
        <v>926.62718570000004</v>
      </c>
      <c r="DO756" s="65">
        <v>926.62718570000004</v>
      </c>
      <c r="DP756" s="65">
        <v>926.62718570000004</v>
      </c>
      <c r="DQ756" s="65">
        <v>926.62718570000004</v>
      </c>
      <c r="DR756" s="65">
        <v>926.62718570000004</v>
      </c>
      <c r="DS756" s="65">
        <v>926.62718570000004</v>
      </c>
      <c r="DT756" s="65">
        <v>926.62718570000004</v>
      </c>
      <c r="DU756" s="65">
        <v>926.62718570000004</v>
      </c>
      <c r="DV756" s="65">
        <v>926.62718570000004</v>
      </c>
      <c r="DW756" s="65">
        <v>926.62718570000004</v>
      </c>
      <c r="DX756" s="65">
        <v>926.62718570000004</v>
      </c>
      <c r="DY756" s="65">
        <v>926.62718570000004</v>
      </c>
      <c r="DZ756" s="65">
        <v>926.62718570000004</v>
      </c>
      <c r="EA756" s="65">
        <v>926.62718570000004</v>
      </c>
      <c r="EB756" s="65">
        <v>926.62718570000004</v>
      </c>
      <c r="EC756" s="65">
        <v>926.62718570000004</v>
      </c>
      <c r="ED756" s="65">
        <v>926.62718570000004</v>
      </c>
      <c r="EE756" s="65">
        <v>926.62718570000004</v>
      </c>
      <c r="EF756" s="65">
        <v>926.62718570000004</v>
      </c>
      <c r="EG756" s="65">
        <v>926.62718570000004</v>
      </c>
      <c r="EH756" s="65">
        <v>926.62718570000004</v>
      </c>
      <c r="EI756" s="65">
        <v>926.62718570000004</v>
      </c>
      <c r="EJ756" s="65">
        <v>926.62718570000004</v>
      </c>
      <c r="EK756" s="65">
        <v>926.62718570000004</v>
      </c>
      <c r="EL756" s="65">
        <v>926.62718570000004</v>
      </c>
      <c r="EM756" s="65">
        <v>926.62718570000004</v>
      </c>
      <c r="EN756" s="65">
        <v>926.62718570000004</v>
      </c>
      <c r="EO756" s="65">
        <v>926.62718570000004</v>
      </c>
      <c r="EP756" s="65">
        <v>926.62718570000004</v>
      </c>
      <c r="EQ756" s="65">
        <v>926.62718570000004</v>
      </c>
      <c r="ER756" s="65">
        <v>926.62718570000004</v>
      </c>
      <c r="ES756" s="65">
        <v>926.62718570000004</v>
      </c>
      <c r="ET756" s="65">
        <v>926.62718570000004</v>
      </c>
      <c r="EU756" s="65">
        <v>926.62718570000004</v>
      </c>
      <c r="EV756" s="65">
        <v>926.62718570000004</v>
      </c>
      <c r="EW756" s="65">
        <v>926.62718570000004</v>
      </c>
      <c r="EX756" s="65">
        <v>926.62718570000004</v>
      </c>
      <c r="EY756" s="65">
        <v>926.62718570000004</v>
      </c>
      <c r="EZ756" s="65">
        <v>926.62718570000004</v>
      </c>
      <c r="FA756" s="65">
        <v>926.62718570000004</v>
      </c>
      <c r="FB756" s="65">
        <v>926.62718570000004</v>
      </c>
      <c r="FC756" s="65">
        <v>926.62718570000004</v>
      </c>
    </row>
    <row r="757" spans="2:159" x14ac:dyDescent="0.2">
      <c r="B757" s="65" t="s">
        <v>772</v>
      </c>
      <c r="C757" s="65" t="s">
        <v>43</v>
      </c>
    </row>
    <row r="758" spans="2:159" x14ac:dyDescent="0.2">
      <c r="B758" s="65" t="s">
        <v>772</v>
      </c>
      <c r="C758" s="65" t="s">
        <v>44</v>
      </c>
    </row>
    <row r="759" spans="2:159" x14ac:dyDescent="0.2">
      <c r="B759" s="65" t="s">
        <v>772</v>
      </c>
      <c r="C759" s="65" t="s">
        <v>45</v>
      </c>
    </row>
    <row r="760" spans="2:159" x14ac:dyDescent="0.2">
      <c r="B760" s="65" t="s">
        <v>772</v>
      </c>
      <c r="C760" s="65" t="s">
        <v>46</v>
      </c>
    </row>
    <row r="761" spans="2:159" x14ac:dyDescent="0.2">
      <c r="B761" s="65" t="s">
        <v>772</v>
      </c>
      <c r="C761" s="65" t="s">
        <v>15</v>
      </c>
      <c r="D761" s="65">
        <v>0</v>
      </c>
      <c r="E761" s="65">
        <v>0</v>
      </c>
      <c r="F761" s="65">
        <v>0</v>
      </c>
      <c r="G761" s="65">
        <v>0</v>
      </c>
      <c r="H761" s="65">
        <v>0</v>
      </c>
      <c r="I761" s="65">
        <v>0</v>
      </c>
      <c r="J761" s="65">
        <v>0</v>
      </c>
      <c r="K761" s="65">
        <v>0</v>
      </c>
      <c r="L761" s="65">
        <v>0</v>
      </c>
      <c r="M761" s="65">
        <v>0</v>
      </c>
      <c r="N761" s="65">
        <v>0</v>
      </c>
      <c r="O761" s="65">
        <v>0</v>
      </c>
      <c r="P761" s="65">
        <v>0</v>
      </c>
      <c r="Q761" s="65">
        <v>0</v>
      </c>
      <c r="R761" s="65">
        <v>0</v>
      </c>
      <c r="S761" s="65">
        <v>0</v>
      </c>
      <c r="T761" s="65">
        <v>0</v>
      </c>
      <c r="U761" s="65">
        <v>0</v>
      </c>
      <c r="V761" s="65">
        <v>0</v>
      </c>
      <c r="W761" s="65">
        <v>0</v>
      </c>
      <c r="X761" s="65">
        <v>0</v>
      </c>
      <c r="Y761" s="65">
        <v>0</v>
      </c>
      <c r="Z761" s="65">
        <v>0</v>
      </c>
      <c r="AA761" s="65">
        <v>0</v>
      </c>
      <c r="AB761" s="65">
        <v>0</v>
      </c>
      <c r="AC761" s="65">
        <v>0</v>
      </c>
      <c r="AD761" s="65">
        <v>0</v>
      </c>
      <c r="AE761" s="65">
        <v>0</v>
      </c>
      <c r="AF761" s="65">
        <v>0</v>
      </c>
      <c r="AG761" s="65">
        <v>0</v>
      </c>
      <c r="AH761" s="65">
        <v>0</v>
      </c>
      <c r="AI761" s="65">
        <v>0</v>
      </c>
      <c r="AJ761" s="65">
        <v>0</v>
      </c>
      <c r="AK761" s="65">
        <v>0</v>
      </c>
      <c r="AL761" s="65">
        <v>0</v>
      </c>
      <c r="AM761" s="65">
        <v>0</v>
      </c>
      <c r="AN761" s="65">
        <v>0</v>
      </c>
      <c r="AO761" s="65">
        <v>0</v>
      </c>
      <c r="AP761" s="65">
        <v>0</v>
      </c>
      <c r="AQ761" s="65">
        <v>0</v>
      </c>
      <c r="AR761" s="65">
        <v>0</v>
      </c>
      <c r="AS761" s="65">
        <v>0</v>
      </c>
      <c r="AT761" s="65">
        <v>0</v>
      </c>
      <c r="AU761" s="65">
        <v>0</v>
      </c>
      <c r="AV761" s="65">
        <v>0</v>
      </c>
      <c r="AW761" s="65">
        <v>0</v>
      </c>
      <c r="AX761" s="65">
        <v>0</v>
      </c>
      <c r="AY761" s="65">
        <v>0</v>
      </c>
      <c r="AZ761" s="65">
        <v>0</v>
      </c>
      <c r="BA761" s="65">
        <v>0</v>
      </c>
      <c r="BB761" s="65">
        <v>0</v>
      </c>
      <c r="BC761" s="65">
        <v>0</v>
      </c>
      <c r="BD761" s="65">
        <v>0</v>
      </c>
      <c r="BE761" s="65">
        <v>0</v>
      </c>
      <c r="BF761" s="65">
        <v>0</v>
      </c>
      <c r="BG761" s="65">
        <v>0</v>
      </c>
      <c r="BH761" s="65">
        <v>0</v>
      </c>
      <c r="BI761" s="65">
        <v>0</v>
      </c>
      <c r="BJ761" s="65">
        <v>0</v>
      </c>
      <c r="BK761" s="65">
        <v>0</v>
      </c>
      <c r="BL761" s="65">
        <v>0</v>
      </c>
      <c r="BM761" s="65">
        <v>0</v>
      </c>
      <c r="BN761" s="65">
        <v>0</v>
      </c>
      <c r="BO761" s="65">
        <v>0</v>
      </c>
      <c r="BP761" s="65">
        <v>0</v>
      </c>
      <c r="BQ761" s="65">
        <v>0</v>
      </c>
      <c r="BR761" s="65">
        <v>0</v>
      </c>
      <c r="BS761" s="65">
        <v>0</v>
      </c>
      <c r="BT761" s="65">
        <v>0</v>
      </c>
      <c r="BU761" s="65">
        <v>0</v>
      </c>
      <c r="BV761" s="65">
        <v>0</v>
      </c>
      <c r="BW761" s="65">
        <v>0</v>
      </c>
      <c r="BX761" s="65">
        <v>0</v>
      </c>
      <c r="BY761" s="65">
        <v>0</v>
      </c>
      <c r="BZ761" s="65">
        <v>0</v>
      </c>
      <c r="CA761" s="65">
        <v>0</v>
      </c>
      <c r="CB761" s="65">
        <v>1249.7149879999999</v>
      </c>
      <c r="CC761" s="65">
        <v>1249.7149879999999</v>
      </c>
      <c r="CD761" s="65">
        <v>1249.7149879999999</v>
      </c>
      <c r="CE761" s="65">
        <v>1249.7149879999999</v>
      </c>
      <c r="CF761" s="65">
        <v>1439.2093</v>
      </c>
      <c r="CG761" s="65">
        <v>1439.2093</v>
      </c>
      <c r="CH761" s="65">
        <v>1249.7149879999999</v>
      </c>
      <c r="CI761" s="65">
        <v>1439.2093</v>
      </c>
      <c r="CJ761" s="65">
        <v>1628.703612</v>
      </c>
      <c r="CK761" s="65">
        <v>1628.703612</v>
      </c>
      <c r="CL761" s="65">
        <v>1628.703612</v>
      </c>
      <c r="CM761" s="65">
        <v>1628.703612</v>
      </c>
      <c r="CN761" s="65">
        <v>2309.9356630000002</v>
      </c>
      <c r="CO761" s="65">
        <v>2309.9356630000002</v>
      </c>
      <c r="CP761" s="65">
        <v>2309.9356630000002</v>
      </c>
      <c r="CQ761" s="65">
        <v>1818.1979240000001</v>
      </c>
      <c r="CR761" s="65">
        <v>2499.429975</v>
      </c>
      <c r="CS761" s="65">
        <v>2499.429975</v>
      </c>
      <c r="CT761" s="65">
        <v>2309.9356630000002</v>
      </c>
      <c r="CU761" s="65">
        <v>2499.429975</v>
      </c>
      <c r="CV761" s="65">
        <v>2688.9242869999998</v>
      </c>
      <c r="CW761" s="65">
        <v>2688.9242869999998</v>
      </c>
      <c r="CX761" s="65">
        <v>2688.9242869999998</v>
      </c>
      <c r="CY761" s="65">
        <v>2688.9242869999998</v>
      </c>
      <c r="CZ761" s="65">
        <v>3438.3742910000001</v>
      </c>
      <c r="DA761" s="65">
        <v>3438.3742910000001</v>
      </c>
      <c r="DB761" s="65">
        <v>3438.3742910000001</v>
      </c>
      <c r="DC761" s="65">
        <v>3438.3742910000001</v>
      </c>
      <c r="DD761" s="65">
        <v>3627.8686029999999</v>
      </c>
      <c r="DE761" s="65">
        <v>3627.8686029999999</v>
      </c>
      <c r="DF761" s="65">
        <v>3059.385667</v>
      </c>
      <c r="DG761" s="65">
        <v>3627.8686029999999</v>
      </c>
      <c r="DH761" s="65">
        <v>3817.3629150000002</v>
      </c>
      <c r="DI761" s="65">
        <v>3817.3629150000002</v>
      </c>
      <c r="DJ761" s="65">
        <v>3817.3629150000002</v>
      </c>
      <c r="DK761" s="65">
        <v>3817.3629150000002</v>
      </c>
      <c r="DL761" s="65">
        <v>3923.089305</v>
      </c>
      <c r="DM761" s="65">
        <v>3923.089305</v>
      </c>
      <c r="DN761" s="65">
        <v>3733.5949930000002</v>
      </c>
      <c r="DO761" s="65">
        <v>3923.089305</v>
      </c>
      <c r="DP761" s="65">
        <v>3923.089305</v>
      </c>
      <c r="DQ761" s="65">
        <v>3923.089305</v>
      </c>
      <c r="DR761" s="65">
        <v>3923.089305</v>
      </c>
      <c r="DS761" s="65">
        <v>3923.089305</v>
      </c>
      <c r="DT761" s="65">
        <v>3923.089305</v>
      </c>
      <c r="DU761" s="65">
        <v>3923.089305</v>
      </c>
      <c r="DV761" s="65">
        <v>3923.089305</v>
      </c>
      <c r="DW761" s="65">
        <v>3431.3515659999998</v>
      </c>
      <c r="DX761" s="65">
        <v>3923.089305</v>
      </c>
      <c r="DY761" s="65">
        <v>3923.089305</v>
      </c>
      <c r="DZ761" s="65">
        <v>3923.089305</v>
      </c>
      <c r="EA761" s="65">
        <v>3923.089305</v>
      </c>
      <c r="EB761" s="65">
        <v>3923.089305</v>
      </c>
      <c r="EC761" s="65">
        <v>3923.089305</v>
      </c>
      <c r="ED761" s="65">
        <v>3040.045811</v>
      </c>
      <c r="EE761" s="65">
        <v>3923.089305</v>
      </c>
      <c r="EF761" s="65">
        <v>3923.089305</v>
      </c>
      <c r="EG761" s="65">
        <v>3923.089305</v>
      </c>
      <c r="EH761" s="65">
        <v>3923.089305</v>
      </c>
      <c r="EI761" s="65">
        <v>3923.089305</v>
      </c>
      <c r="EJ761" s="65">
        <v>3923.089305</v>
      </c>
      <c r="EK761" s="65">
        <v>3923.089305</v>
      </c>
      <c r="EL761" s="65">
        <v>2737.8023840000001</v>
      </c>
      <c r="EM761" s="65">
        <v>3923.089305</v>
      </c>
      <c r="EN761" s="65">
        <v>3923.089305</v>
      </c>
      <c r="EO761" s="65">
        <v>3923.089305</v>
      </c>
      <c r="EP761" s="65">
        <v>3923.089305</v>
      </c>
      <c r="EQ761" s="65">
        <v>3229.5401230000002</v>
      </c>
      <c r="ER761" s="65">
        <v>3923.089305</v>
      </c>
      <c r="ES761" s="65">
        <v>3923.089305</v>
      </c>
      <c r="ET761" s="65">
        <v>3923.089305</v>
      </c>
      <c r="EU761" s="65">
        <v>2946.6365519999999</v>
      </c>
      <c r="EV761" s="65">
        <v>3923.089305</v>
      </c>
      <c r="EW761" s="65">
        <v>3923.089305</v>
      </c>
      <c r="EX761" s="65">
        <v>3733.5949930000002</v>
      </c>
      <c r="EY761" s="65">
        <v>3923.089305</v>
      </c>
      <c r="EZ761" s="65">
        <v>3923.089305</v>
      </c>
      <c r="FA761" s="65">
        <v>3923.089305</v>
      </c>
      <c r="FB761" s="65">
        <v>3923.089305</v>
      </c>
      <c r="FC761" s="65">
        <v>3923.089305</v>
      </c>
    </row>
  </sheetData>
  <conditionalFormatting sqref="J13">
    <cfRule type="beginsWith" dxfId="2" priority="1" operator="beginsWith" text="sum">
      <formula>LEFT(J13,LEN("sum"))="sum"</formula>
    </cfRule>
  </conditionalFormatting>
  <conditionalFormatting sqref="C6:C115">
    <cfRule type="beginsWith" dxfId="1" priority="2" operator="beginsWith" text="sum">
      <formula>LEFT(C6,LEN("sum"))="sum"</formula>
    </cfRule>
  </conditionalFormatting>
  <pageMargins left="0.511811024" right="0.511811024" top="0.78740157499999996" bottom="0.78740157499999996" header="0.31496062000000002" footer="0.3149606200000000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6">
    <tabColor rgb="FFFF66FF"/>
  </sheetPr>
  <dimension ref="B2:IX51"/>
  <sheetViews>
    <sheetView topLeftCell="A10" zoomScale="80" zoomScaleNormal="80" workbookViewId="0">
      <pane xSplit="2" topLeftCell="C1" activePane="topRight" state="frozen"/>
      <selection activeCell="Q32" sqref="Q32"/>
      <selection pane="topRight" activeCell="Q32" sqref="Q32"/>
    </sheetView>
  </sheetViews>
  <sheetFormatPr defaultColWidth="9.140625" defaultRowHeight="15" x14ac:dyDescent="0.25"/>
  <cols>
    <col min="1" max="1" width="9.140625" style="33"/>
    <col min="2" max="2" width="30.5703125" style="33" bestFit="1" customWidth="1"/>
    <col min="3" max="3" width="13.42578125" style="33" bestFit="1" customWidth="1"/>
    <col min="4" max="6" width="13.7109375" style="33" bestFit="1" customWidth="1"/>
    <col min="7" max="7" width="13.42578125" style="33" bestFit="1" customWidth="1"/>
    <col min="8" max="10" width="13.7109375" style="33" bestFit="1" customWidth="1"/>
    <col min="11" max="11" width="13.42578125" style="33" bestFit="1" customWidth="1"/>
    <col min="12" max="14" width="13.7109375" style="33" bestFit="1" customWidth="1"/>
    <col min="15" max="15" width="13.42578125" style="33" bestFit="1" customWidth="1"/>
    <col min="16" max="18" width="13.7109375" style="33" bestFit="1" customWidth="1"/>
    <col min="19" max="19" width="13.42578125" style="33" bestFit="1" customWidth="1"/>
    <col min="20" max="23" width="13.7109375" style="33" bestFit="1" customWidth="1"/>
    <col min="24" max="26" width="14.140625" style="33" bestFit="1" customWidth="1"/>
    <col min="27" max="27" width="13.42578125" style="33" bestFit="1" customWidth="1"/>
    <col min="28" max="31" width="13.7109375" style="33" bestFit="1" customWidth="1"/>
    <col min="32" max="34" width="14.140625" style="33" bestFit="1" customWidth="1"/>
    <col min="35" max="35" width="13.7109375" style="33" bestFit="1" customWidth="1"/>
    <col min="36" max="38" width="14.140625" style="33" bestFit="1" customWidth="1"/>
    <col min="39" max="102" width="9.140625" style="33"/>
    <col min="103" max="106" width="9.140625" style="66"/>
    <col min="107" max="16384" width="9.140625" style="33"/>
  </cols>
  <sheetData>
    <row r="2" spans="2:258" x14ac:dyDescent="0.25">
      <c r="B2" s="12" t="s">
        <v>226</v>
      </c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  <c r="X2" s="13"/>
      <c r="Y2" s="13"/>
      <c r="Z2" s="13"/>
      <c r="AA2" s="13"/>
      <c r="AB2" s="13"/>
      <c r="AC2" s="13"/>
      <c r="AD2" s="13"/>
      <c r="AE2" s="13"/>
      <c r="AF2" s="13"/>
      <c r="AG2" s="13"/>
      <c r="AH2" s="13"/>
      <c r="AI2" s="13"/>
      <c r="AJ2" s="13"/>
      <c r="AK2" s="13"/>
      <c r="AL2" s="13"/>
    </row>
    <row r="3" spans="2:258" x14ac:dyDescent="0.25">
      <c r="B3" s="14"/>
      <c r="C3" s="15" t="str">
        <f>PLANEL_GerCrit_Trim_Resultado!P3&amp;"_"&amp;PLANEL_GerCrit_Trim_Resultado!P4</f>
        <v>2015_1° Trim</v>
      </c>
      <c r="D3" s="15" t="str">
        <f>PLANEL_GerCrit_Trim_Resultado!Q3&amp;"_"&amp;PLANEL_GerCrit_Trim_Resultado!Q4</f>
        <v>2015_2° Trim</v>
      </c>
      <c r="E3" s="15" t="str">
        <f>PLANEL_GerCrit_Trim_Resultado!R3&amp;"_"&amp;PLANEL_GerCrit_Trim_Resultado!R4</f>
        <v>2015_3° Trim</v>
      </c>
      <c r="F3" s="15" t="str">
        <f>PLANEL_GerCrit_Trim_Resultado!S3&amp;"_"&amp;PLANEL_GerCrit_Trim_Resultado!S4</f>
        <v>2015_4° Trim</v>
      </c>
      <c r="G3" s="15" t="str">
        <f>PLANEL_GerCrit_Trim_Resultado!T3&amp;"_"&amp;PLANEL_GerCrit_Trim_Resultado!T4</f>
        <v>2016_1° Trim</v>
      </c>
      <c r="H3" s="15" t="str">
        <f>PLANEL_GerCrit_Trim_Resultado!U3&amp;"_"&amp;PLANEL_GerCrit_Trim_Resultado!U4</f>
        <v>2016_2° Trim</v>
      </c>
      <c r="I3" s="15" t="str">
        <f>PLANEL_GerCrit_Trim_Resultado!V3&amp;"_"&amp;PLANEL_GerCrit_Trim_Resultado!V4</f>
        <v>2016_3° Trim</v>
      </c>
      <c r="J3" s="15" t="str">
        <f>PLANEL_GerCrit_Trim_Resultado!W3&amp;"_"&amp;PLANEL_GerCrit_Trim_Resultado!W4</f>
        <v>2016_4° Trim</v>
      </c>
      <c r="K3" s="15" t="str">
        <f>PLANEL_GerCrit_Trim_Resultado!X3&amp;"_"&amp;PLANEL_GerCrit_Trim_Resultado!X4</f>
        <v>2017_1° Trim</v>
      </c>
      <c r="L3" s="15" t="str">
        <f>PLANEL_GerCrit_Trim_Resultado!Y3&amp;"_"&amp;PLANEL_GerCrit_Trim_Resultado!Y4</f>
        <v>2017_2° Trim</v>
      </c>
      <c r="M3" s="15" t="str">
        <f>PLANEL_GerCrit_Trim_Resultado!Z3&amp;"_"&amp;PLANEL_GerCrit_Trim_Resultado!Z4</f>
        <v>2017_3° Trim</v>
      </c>
      <c r="N3" s="15" t="str">
        <f>PLANEL_GerCrit_Trim_Resultado!AA3&amp;"_"&amp;PLANEL_GerCrit_Trim_Resultado!AA4</f>
        <v>2017_4° Trim</v>
      </c>
      <c r="O3" s="15" t="str">
        <f>PLANEL_GerCrit_Trim_Resultado!AB3&amp;"_"&amp;PLANEL_GerCrit_Trim_Resultado!AB4</f>
        <v>2018_1° Trim</v>
      </c>
      <c r="P3" s="15" t="str">
        <f>PLANEL_GerCrit_Trim_Resultado!AC3&amp;"_"&amp;PLANEL_GerCrit_Trim_Resultado!AC4</f>
        <v>2018_2° Trim</v>
      </c>
      <c r="Q3" s="15" t="str">
        <f>PLANEL_GerCrit_Trim_Resultado!AD3&amp;"_"&amp;PLANEL_GerCrit_Trim_Resultado!AD4</f>
        <v>2018_3° Trim</v>
      </c>
      <c r="R3" s="15" t="str">
        <f>PLANEL_GerCrit_Trim_Resultado!AE3&amp;"_"&amp;PLANEL_GerCrit_Trim_Resultado!AE4</f>
        <v>2018_4° Trim</v>
      </c>
      <c r="S3" s="15" t="str">
        <f>PLANEL_GerCrit_Trim_Resultado!AF3&amp;"_"&amp;PLANEL_GerCrit_Trim_Resultado!AF4</f>
        <v>2019_1° Trim</v>
      </c>
      <c r="T3" s="15" t="str">
        <f>PLANEL_GerCrit_Trim_Resultado!AG3&amp;"_"&amp;PLANEL_GerCrit_Trim_Resultado!AG4</f>
        <v>2019_2° Trim</v>
      </c>
      <c r="U3" s="15" t="str">
        <f>PLANEL_GerCrit_Trim_Resultado!AH3&amp;"_"&amp;PLANEL_GerCrit_Trim_Resultado!AH4</f>
        <v>2019_3° Trim</v>
      </c>
      <c r="V3" s="15" t="str">
        <f>PLANEL_GerCrit_Trim_Resultado!AI3&amp;"_"&amp;PLANEL_GerCrit_Trim_Resultado!AI4</f>
        <v>2019_4° Trim</v>
      </c>
      <c r="W3" s="15" t="str">
        <f>PLANEL_GerCrit_Trim_Resultado!AJ3&amp;"_"&amp;PLANEL_GerCrit_Trim_Resultado!AJ4</f>
        <v>2020_1° Trim</v>
      </c>
      <c r="X3" s="15" t="str">
        <f>PLANEL_GerCrit_Trim_Resultado!AK3&amp;"_"&amp;PLANEL_GerCrit_Trim_Resultado!AK4</f>
        <v>2020_2° Trim</v>
      </c>
      <c r="Y3" s="15" t="str">
        <f>PLANEL_GerCrit_Trim_Resultado!AL3&amp;"_"&amp;PLANEL_GerCrit_Trim_Resultado!AL4</f>
        <v>2020_3° Trim</v>
      </c>
      <c r="Z3" s="15" t="str">
        <f>PLANEL_GerCrit_Trim_Resultado!AM3&amp;"_"&amp;PLANEL_GerCrit_Trim_Resultado!AM4</f>
        <v>2020_4° Trim</v>
      </c>
      <c r="AA3" s="15" t="str">
        <f>PLANEL_GerCrit_Trim_Resultado!AN3&amp;"_"&amp;PLANEL_GerCrit_Trim_Resultado!AN4</f>
        <v>2021_1° Trim</v>
      </c>
      <c r="AB3" s="15" t="str">
        <f>PLANEL_GerCrit_Trim_Resultado!AO3&amp;"_"&amp;PLANEL_GerCrit_Trim_Resultado!AO4</f>
        <v>2021_2° Trim</v>
      </c>
      <c r="AC3" s="15" t="str">
        <f>PLANEL_GerCrit_Trim_Resultado!AP3&amp;"_"&amp;PLANEL_GerCrit_Trim_Resultado!AP4</f>
        <v>2021_3° Trim</v>
      </c>
      <c r="AD3" s="15" t="str">
        <f>PLANEL_GerCrit_Trim_Resultado!AQ3&amp;"_"&amp;PLANEL_GerCrit_Trim_Resultado!AQ4</f>
        <v>2021_4° Trim</v>
      </c>
      <c r="AE3" s="15" t="str">
        <f>PLANEL_GerCrit_Trim_Resultado!AR3&amp;"_"&amp;PLANEL_GerCrit_Trim_Resultado!AR4</f>
        <v>2022_1° Trim</v>
      </c>
      <c r="AF3" s="15" t="str">
        <f>PLANEL_GerCrit_Trim_Resultado!AS3&amp;"_"&amp;PLANEL_GerCrit_Trim_Resultado!AS4</f>
        <v>2022_2° Trim</v>
      </c>
      <c r="AG3" s="15" t="str">
        <f>PLANEL_GerCrit_Trim_Resultado!AT3&amp;"_"&amp;PLANEL_GerCrit_Trim_Resultado!AT4</f>
        <v>2022_3° Trim</v>
      </c>
      <c r="AH3" s="15" t="str">
        <f>PLANEL_GerCrit_Trim_Resultado!AU3&amp;"_"&amp;PLANEL_GerCrit_Trim_Resultado!AU4</f>
        <v>2022_4° Trim</v>
      </c>
      <c r="AI3" s="15" t="str">
        <f>PLANEL_GerCrit_Trim_Resultado!AV3&amp;"_"&amp;PLANEL_GerCrit_Trim_Resultado!AV4</f>
        <v>2023_1° Trim</v>
      </c>
      <c r="AJ3" s="15" t="str">
        <f>PLANEL_GerCrit_Trim_Resultado!AW3&amp;"_"&amp;PLANEL_GerCrit_Trim_Resultado!AW4</f>
        <v>2023_2° Trim</v>
      </c>
      <c r="AK3" s="15" t="str">
        <f>PLANEL_GerCrit_Trim_Resultado!AX3&amp;"_"&amp;PLANEL_GerCrit_Trim_Resultado!AX4</f>
        <v>2023_3° Trim</v>
      </c>
      <c r="AL3" s="15" t="str">
        <f>PLANEL_GerCrit_Trim_Resultado!AY3&amp;"_"&amp;PLANEL_GerCrit_Trim_Resultado!AY4</f>
        <v>2023_4° Trim</v>
      </c>
      <c r="AM3" s="15" t="str">
        <f>PLANEL_GerCrit_Trim_Resultado!AZ3&amp;"_"&amp;PLANEL_GerCrit_Trim_Resultado!AZ4</f>
        <v>2024_1° Trim</v>
      </c>
      <c r="AN3" s="15" t="str">
        <f>PLANEL_GerCrit_Trim_Resultado!BA3&amp;"_"&amp;PLANEL_GerCrit_Trim_Resultado!BA4</f>
        <v>2024_2° Trim</v>
      </c>
      <c r="AO3" s="15" t="str">
        <f>PLANEL_GerCrit_Trim_Resultado!BB3&amp;"_"&amp;PLANEL_GerCrit_Trim_Resultado!BB4</f>
        <v>2024_3° Trim</v>
      </c>
      <c r="AP3" s="15" t="str">
        <f>PLANEL_GerCrit_Trim_Resultado!BC3&amp;"_"&amp;PLANEL_GerCrit_Trim_Resultado!BC4</f>
        <v>2024_4° Trim</v>
      </c>
      <c r="AQ3" s="15" t="str">
        <f>PLANEL_GerCrit_Trim_Resultado!BD3&amp;"_"&amp;PLANEL_GerCrit_Trim_Resultado!BD4</f>
        <v>2025_1° Trim</v>
      </c>
      <c r="AR3" s="15" t="str">
        <f>PLANEL_GerCrit_Trim_Resultado!BE3&amp;"_"&amp;PLANEL_GerCrit_Trim_Resultado!BE4</f>
        <v>2025_2° Trim</v>
      </c>
      <c r="AS3" s="15" t="str">
        <f>PLANEL_GerCrit_Trim_Resultado!BF3&amp;"_"&amp;PLANEL_GerCrit_Trim_Resultado!BF4</f>
        <v>2025_3° Trim</v>
      </c>
      <c r="AT3" s="15" t="str">
        <f>PLANEL_GerCrit_Trim_Resultado!BG3&amp;"_"&amp;PLANEL_GerCrit_Trim_Resultado!BG4</f>
        <v>2025_4° Trim</v>
      </c>
      <c r="AU3" s="15" t="str">
        <f>PLANEL_GerCrit_Trim_Resultado!BH3&amp;"_"&amp;PLANEL_GerCrit_Trim_Resultado!BH4</f>
        <v>2026_1° Trim</v>
      </c>
      <c r="AV3" s="15" t="str">
        <f>PLANEL_GerCrit_Trim_Resultado!BI3&amp;"_"&amp;PLANEL_GerCrit_Trim_Resultado!BI4</f>
        <v>2026_2° Trim</v>
      </c>
      <c r="AW3" s="15" t="str">
        <f>PLANEL_GerCrit_Trim_Resultado!BJ3&amp;"_"&amp;PLANEL_GerCrit_Trim_Resultado!BJ4</f>
        <v>2026_3° Trim</v>
      </c>
      <c r="AX3" s="15" t="str">
        <f>PLANEL_GerCrit_Trim_Resultado!BK3&amp;"_"&amp;PLANEL_GerCrit_Trim_Resultado!BK4</f>
        <v>2026_4° Trim</v>
      </c>
      <c r="AY3" s="15" t="str">
        <f>PLANEL_GerCrit_Trim_Resultado!BL3&amp;"_"&amp;PLANEL_GerCrit_Trim_Resultado!BL4</f>
        <v>2027_1° Trim</v>
      </c>
      <c r="AZ3" s="15" t="str">
        <f>PLANEL_GerCrit_Trim_Resultado!BM3&amp;"_"&amp;PLANEL_GerCrit_Trim_Resultado!BM4</f>
        <v>2027_2° Trim</v>
      </c>
      <c r="BA3" s="15" t="str">
        <f>PLANEL_GerCrit_Trim_Resultado!BN3&amp;"_"&amp;PLANEL_GerCrit_Trim_Resultado!BN4</f>
        <v>2027_3° Trim</v>
      </c>
      <c r="BB3" s="15" t="str">
        <f>PLANEL_GerCrit_Trim_Resultado!BO3&amp;"_"&amp;PLANEL_GerCrit_Trim_Resultado!BO4</f>
        <v>2027_4° Trim</v>
      </c>
      <c r="BC3" s="15" t="str">
        <f>PLANEL_GerCrit_Trim_Resultado!BP3&amp;"_"&amp;PLANEL_GerCrit_Trim_Resultado!BP4</f>
        <v>2028_1° Trim</v>
      </c>
      <c r="BD3" s="15" t="str">
        <f>PLANEL_GerCrit_Trim_Resultado!BQ3&amp;"_"&amp;PLANEL_GerCrit_Trim_Resultado!BQ4</f>
        <v>2028_2° Trim</v>
      </c>
      <c r="BE3" s="15" t="str">
        <f>PLANEL_GerCrit_Trim_Resultado!BR3&amp;"_"&amp;PLANEL_GerCrit_Trim_Resultado!BR4</f>
        <v>2028_3° Trim</v>
      </c>
      <c r="BF3" s="15" t="str">
        <f>PLANEL_GerCrit_Trim_Resultado!BS3&amp;"_"&amp;PLANEL_GerCrit_Trim_Resultado!BS4</f>
        <v>2028_4° Trim</v>
      </c>
      <c r="BG3" s="15" t="str">
        <f>PLANEL_GerCrit_Trim_Resultado!BT3&amp;"_"&amp;PLANEL_GerCrit_Trim_Resultado!BT4</f>
        <v>2029_1° Trim</v>
      </c>
      <c r="BH3" s="15" t="str">
        <f>PLANEL_GerCrit_Trim_Resultado!BU3&amp;"_"&amp;PLANEL_GerCrit_Trim_Resultado!BU4</f>
        <v>2029_2° Trim</v>
      </c>
      <c r="BI3" s="15" t="str">
        <f>PLANEL_GerCrit_Trim_Resultado!BV3&amp;"_"&amp;PLANEL_GerCrit_Trim_Resultado!BV4</f>
        <v>2029_3° Trim</v>
      </c>
      <c r="BJ3" s="15" t="str">
        <f>PLANEL_GerCrit_Trim_Resultado!BW3&amp;"_"&amp;PLANEL_GerCrit_Trim_Resultado!BW4</f>
        <v>2029_4° Trim</v>
      </c>
      <c r="BK3" s="15" t="str">
        <f>PLANEL_GerCrit_Trim_Resultado!BX3&amp;"_"&amp;PLANEL_GerCrit_Trim_Resultado!BX4</f>
        <v>2030_1° Trim</v>
      </c>
      <c r="BL3" s="15" t="str">
        <f>PLANEL_GerCrit_Trim_Resultado!BY3&amp;"_"&amp;PLANEL_GerCrit_Trim_Resultado!BY4</f>
        <v>2030_2° Trim</v>
      </c>
      <c r="BM3" s="15" t="str">
        <f>PLANEL_GerCrit_Trim_Resultado!BZ3&amp;"_"&amp;PLANEL_GerCrit_Trim_Resultado!BZ4</f>
        <v>2030_3° Trim</v>
      </c>
      <c r="BN3" s="15" t="str">
        <f>PLANEL_GerCrit_Trim_Resultado!CA3&amp;"_"&amp;PLANEL_GerCrit_Trim_Resultado!CA4</f>
        <v>2030_4° Trim</v>
      </c>
      <c r="BO3" s="15" t="str">
        <f>PLANEL_GerCrit_Trim_Resultado!CB3&amp;"_"&amp;PLANEL_GerCrit_Trim_Resultado!CB4</f>
        <v>2031_1° Trim</v>
      </c>
      <c r="BP3" s="15" t="str">
        <f>PLANEL_GerCrit_Trim_Resultado!CC3&amp;"_"&amp;PLANEL_GerCrit_Trim_Resultado!CC4</f>
        <v>2031_2° Trim</v>
      </c>
      <c r="BQ3" s="15" t="str">
        <f>PLANEL_GerCrit_Trim_Resultado!CD3&amp;"_"&amp;PLANEL_GerCrit_Trim_Resultado!CD4</f>
        <v>2031_3° Trim</v>
      </c>
      <c r="BR3" s="15" t="str">
        <f>PLANEL_GerCrit_Trim_Resultado!CE3&amp;"_"&amp;PLANEL_GerCrit_Trim_Resultado!CE4</f>
        <v>2031_4° Trim</v>
      </c>
      <c r="BS3" s="15" t="str">
        <f>PLANEL_GerCrit_Trim_Resultado!CF3&amp;"_"&amp;PLANEL_GerCrit_Trim_Resultado!CF4</f>
        <v>2032_1° Trim</v>
      </c>
      <c r="BT3" s="15" t="str">
        <f>PLANEL_GerCrit_Trim_Resultado!CG3&amp;"_"&amp;PLANEL_GerCrit_Trim_Resultado!CG4</f>
        <v>2032_2° Trim</v>
      </c>
      <c r="BU3" s="15" t="str">
        <f>PLANEL_GerCrit_Trim_Resultado!CH3&amp;"_"&amp;PLANEL_GerCrit_Trim_Resultado!CH4</f>
        <v>2032_3° Trim</v>
      </c>
      <c r="BV3" s="15" t="str">
        <f>PLANEL_GerCrit_Trim_Resultado!CI3&amp;"_"&amp;PLANEL_GerCrit_Trim_Resultado!CI4</f>
        <v>2032_4° Trim</v>
      </c>
      <c r="BW3" s="15" t="str">
        <f>PLANEL_GerCrit_Trim_Resultado!CJ3&amp;"_"&amp;PLANEL_GerCrit_Trim_Resultado!CJ4</f>
        <v>2033_1° Trim</v>
      </c>
      <c r="BX3" s="15" t="str">
        <f>PLANEL_GerCrit_Trim_Resultado!CK3&amp;"_"&amp;PLANEL_GerCrit_Trim_Resultado!CK4</f>
        <v>2033_2° Trim</v>
      </c>
      <c r="BY3" s="15" t="str">
        <f>PLANEL_GerCrit_Trim_Resultado!CL3&amp;"_"&amp;PLANEL_GerCrit_Trim_Resultado!CL4</f>
        <v>2033_3° Trim</v>
      </c>
      <c r="BZ3" s="15" t="str">
        <f>PLANEL_GerCrit_Trim_Resultado!CM3&amp;"_"&amp;PLANEL_GerCrit_Trim_Resultado!CM4</f>
        <v>2033_4° Trim</v>
      </c>
      <c r="CA3" s="15" t="str">
        <f>PLANEL_GerCrit_Trim_Resultado!CN3&amp;"_"&amp;PLANEL_GerCrit_Trim_Resultado!CN4</f>
        <v>2034_1° Trim</v>
      </c>
      <c r="CB3" s="15" t="str">
        <f>PLANEL_GerCrit_Trim_Resultado!CO3&amp;"_"&amp;PLANEL_GerCrit_Trim_Resultado!CO4</f>
        <v>2034_2° Trim</v>
      </c>
      <c r="CC3" s="15" t="str">
        <f>PLANEL_GerCrit_Trim_Resultado!CP3&amp;"_"&amp;PLANEL_GerCrit_Trim_Resultado!CP4</f>
        <v>2034_3° Trim</v>
      </c>
      <c r="CD3" s="15" t="str">
        <f>PLANEL_GerCrit_Trim_Resultado!CQ3&amp;"_"&amp;PLANEL_GerCrit_Trim_Resultado!CQ4</f>
        <v>2034_4° Trim</v>
      </c>
      <c r="CE3" s="15" t="str">
        <f>PLANEL_GerCrit_Trim_Resultado!CR3&amp;"_"&amp;PLANEL_GerCrit_Trim_Resultado!CR4</f>
        <v>2035_1° Trim</v>
      </c>
      <c r="CF3" s="15" t="str">
        <f>PLANEL_GerCrit_Trim_Resultado!CS3&amp;"_"&amp;PLANEL_GerCrit_Trim_Resultado!CS4</f>
        <v>2035_2° Trim</v>
      </c>
      <c r="CG3" s="15" t="str">
        <f>PLANEL_GerCrit_Trim_Resultado!CT3&amp;"_"&amp;PLANEL_GerCrit_Trim_Resultado!CT4</f>
        <v>2035_3° Trim</v>
      </c>
      <c r="CH3" s="15" t="str">
        <f>PLANEL_GerCrit_Trim_Resultado!CU3&amp;"_"&amp;PLANEL_GerCrit_Trim_Resultado!CU4</f>
        <v>2035_4° Trim</v>
      </c>
      <c r="CI3" s="15" t="str">
        <f>PLANEL_GerCrit_Trim_Resultado!CV3&amp;"_"&amp;PLANEL_GerCrit_Trim_Resultado!CV4</f>
        <v>2036_1° Trim</v>
      </c>
      <c r="CJ3" s="15" t="str">
        <f>PLANEL_GerCrit_Trim_Resultado!CW3&amp;"_"&amp;PLANEL_GerCrit_Trim_Resultado!CW4</f>
        <v>2036_2° Trim</v>
      </c>
      <c r="CK3" s="15" t="str">
        <f>PLANEL_GerCrit_Trim_Resultado!CX3&amp;"_"&amp;PLANEL_GerCrit_Trim_Resultado!CX4</f>
        <v>2036_3° Trim</v>
      </c>
      <c r="CL3" s="15" t="str">
        <f>PLANEL_GerCrit_Trim_Resultado!CY3&amp;"_"&amp;PLANEL_GerCrit_Trim_Resultado!CY4</f>
        <v>2036_4° Trim</v>
      </c>
      <c r="CM3" s="15" t="str">
        <f>PLANEL_GerCrit_Trim_Resultado!CZ3&amp;"_"&amp;PLANEL_GerCrit_Trim_Resultado!CZ4</f>
        <v>2037_1° Trim</v>
      </c>
      <c r="CN3" s="15" t="str">
        <f>PLANEL_GerCrit_Trim_Resultado!DA3&amp;"_"&amp;PLANEL_GerCrit_Trim_Resultado!DA4</f>
        <v>2037_2° Trim</v>
      </c>
      <c r="CO3" s="15" t="str">
        <f>PLANEL_GerCrit_Trim_Resultado!DB3&amp;"_"&amp;PLANEL_GerCrit_Trim_Resultado!DB4</f>
        <v>2037_3° Trim</v>
      </c>
      <c r="CP3" s="15" t="str">
        <f>PLANEL_GerCrit_Trim_Resultado!DC3&amp;"_"&amp;PLANEL_GerCrit_Trim_Resultado!DC4</f>
        <v>2037_4° Trim</v>
      </c>
      <c r="CQ3" s="15" t="str">
        <f>PLANEL_GerCrit_Trim_Resultado!DD3&amp;"_"&amp;PLANEL_GerCrit_Trim_Resultado!DD4</f>
        <v>2038_1° Trim</v>
      </c>
      <c r="CR3" s="15" t="str">
        <f>PLANEL_GerCrit_Trim_Resultado!DE3&amp;"_"&amp;PLANEL_GerCrit_Trim_Resultado!DE4</f>
        <v>2038_2° Trim</v>
      </c>
      <c r="CS3" s="15" t="str">
        <f>PLANEL_GerCrit_Trim_Resultado!DF3&amp;"_"&amp;PLANEL_GerCrit_Trim_Resultado!DF4</f>
        <v>2038_3° Trim</v>
      </c>
      <c r="CT3" s="15" t="str">
        <f>PLANEL_GerCrit_Trim_Resultado!DG3&amp;"_"&amp;PLANEL_GerCrit_Trim_Resultado!DG4</f>
        <v>2038_4° Trim</v>
      </c>
      <c r="CU3" s="15" t="str">
        <f>PLANEL_GerCrit_Trim_Resultado!DH3&amp;"_"&amp;PLANEL_GerCrit_Trim_Resultado!DH4</f>
        <v>2039_1° Trim</v>
      </c>
      <c r="CV3" s="15" t="str">
        <f>PLANEL_GerCrit_Trim_Resultado!DI3&amp;"_"&amp;PLANEL_GerCrit_Trim_Resultado!DI4</f>
        <v>2039_2° Trim</v>
      </c>
      <c r="CW3" s="15" t="str">
        <f>PLANEL_GerCrit_Trim_Resultado!DJ3&amp;"_"&amp;PLANEL_GerCrit_Trim_Resultado!DJ4</f>
        <v>2039_3° Trim</v>
      </c>
      <c r="CX3" s="15" t="str">
        <f>PLANEL_GerCrit_Trim_Resultado!DK3&amp;"_"&amp;PLANEL_GerCrit_Trim_Resultado!DK4</f>
        <v>2039_4° Trim</v>
      </c>
      <c r="CY3" s="67" t="str">
        <f>PLANEL_GerCrit_Trim_Resultado!DL3&amp;"_"&amp;PLANEL_GerCrit_Trim_Resultado!DL4</f>
        <v>2040_1° Trim</v>
      </c>
      <c r="CZ3" s="67" t="str">
        <f>PLANEL_GerCrit_Trim_Resultado!DM3&amp;"_"&amp;PLANEL_GerCrit_Trim_Resultado!DM4</f>
        <v>2040_2° Trim</v>
      </c>
      <c r="DA3" s="67" t="str">
        <f>PLANEL_GerCrit_Trim_Resultado!DN3&amp;"_"&amp;PLANEL_GerCrit_Trim_Resultado!DN4</f>
        <v>2040_3° Trim</v>
      </c>
      <c r="DB3" s="67" t="str">
        <f>PLANEL_GerCrit_Trim_Resultado!DO3&amp;"_"&amp;PLANEL_GerCrit_Trim_Resultado!DO4</f>
        <v>2040_4° Trim</v>
      </c>
      <c r="DC3" s="15" t="str">
        <f>PLANEL_GerCrit_Trim_Resultado!DP3&amp;"_"&amp;PLANEL_GerCrit_Trim_Resultado!DP4</f>
        <v>2041_1° Trim</v>
      </c>
      <c r="DD3" s="15" t="str">
        <f>PLANEL_GerCrit_Trim_Resultado!DQ3&amp;"_"&amp;PLANEL_GerCrit_Trim_Resultado!DQ4</f>
        <v>2041_2° Trim</v>
      </c>
      <c r="DE3" s="15" t="str">
        <f>PLANEL_GerCrit_Trim_Resultado!DR3&amp;"_"&amp;PLANEL_GerCrit_Trim_Resultado!DR4</f>
        <v>2041_3° Trim</v>
      </c>
      <c r="DF3" s="15" t="str">
        <f>PLANEL_GerCrit_Trim_Resultado!DS3&amp;"_"&amp;PLANEL_GerCrit_Trim_Resultado!DS4</f>
        <v>2041_4° Trim</v>
      </c>
      <c r="DG3" s="15" t="str">
        <f>PLANEL_GerCrit_Trim_Resultado!DT3&amp;"_"&amp;PLANEL_GerCrit_Trim_Resultado!DT4</f>
        <v>2042_1° Trim</v>
      </c>
      <c r="DH3" s="15" t="str">
        <f>PLANEL_GerCrit_Trim_Resultado!DU3&amp;"_"&amp;PLANEL_GerCrit_Trim_Resultado!DU4</f>
        <v>2042_2° Trim</v>
      </c>
      <c r="DI3" s="15" t="str">
        <f>PLANEL_GerCrit_Trim_Resultado!DV3&amp;"_"&amp;PLANEL_GerCrit_Trim_Resultado!DV4</f>
        <v>2042_3° Trim</v>
      </c>
      <c r="DJ3" s="15" t="str">
        <f>PLANEL_GerCrit_Trim_Resultado!DW3&amp;"_"&amp;PLANEL_GerCrit_Trim_Resultado!DW4</f>
        <v>2042_4° Trim</v>
      </c>
      <c r="DK3" s="15" t="str">
        <f>PLANEL_GerCrit_Trim_Resultado!DX3&amp;"_"&amp;PLANEL_GerCrit_Trim_Resultado!DX4</f>
        <v>2043_1° Trim</v>
      </c>
      <c r="DL3" s="15" t="str">
        <f>PLANEL_GerCrit_Trim_Resultado!DY3&amp;"_"&amp;PLANEL_GerCrit_Trim_Resultado!DY4</f>
        <v>2043_2° Trim</v>
      </c>
      <c r="DM3" s="15" t="str">
        <f>PLANEL_GerCrit_Trim_Resultado!DZ3&amp;"_"&amp;PLANEL_GerCrit_Trim_Resultado!DZ4</f>
        <v>2043_3° Trim</v>
      </c>
      <c r="DN3" s="15" t="str">
        <f>PLANEL_GerCrit_Trim_Resultado!EA3&amp;"_"&amp;PLANEL_GerCrit_Trim_Resultado!EA4</f>
        <v>2043_4° Trim</v>
      </c>
      <c r="DO3" s="15" t="str">
        <f>PLANEL_GerCrit_Trim_Resultado!EB3&amp;"_"&amp;PLANEL_GerCrit_Trim_Resultado!EB4</f>
        <v>2044_1° Trim</v>
      </c>
      <c r="DP3" s="15" t="str">
        <f>PLANEL_GerCrit_Trim_Resultado!EC3&amp;"_"&amp;PLANEL_GerCrit_Trim_Resultado!EC4</f>
        <v>2044_2° Trim</v>
      </c>
      <c r="DQ3" s="15" t="str">
        <f>PLANEL_GerCrit_Trim_Resultado!ED3&amp;"_"&amp;PLANEL_GerCrit_Trim_Resultado!ED4</f>
        <v>2044_3° Trim</v>
      </c>
      <c r="DR3" s="15" t="str">
        <f>PLANEL_GerCrit_Trim_Resultado!EE3&amp;"_"&amp;PLANEL_GerCrit_Trim_Resultado!EE4</f>
        <v>2044_4° Trim</v>
      </c>
      <c r="DS3" s="15" t="str">
        <f>PLANEL_GerCrit_Trim_Resultado!EF3&amp;"_"&amp;PLANEL_GerCrit_Trim_Resultado!EF4</f>
        <v>2045_1° Trim</v>
      </c>
      <c r="DT3" s="15" t="str">
        <f>PLANEL_GerCrit_Trim_Resultado!EG3&amp;"_"&amp;PLANEL_GerCrit_Trim_Resultado!EG4</f>
        <v>2045_2° Trim</v>
      </c>
      <c r="DU3" s="15" t="str">
        <f>PLANEL_GerCrit_Trim_Resultado!EH3&amp;"_"&amp;PLANEL_GerCrit_Trim_Resultado!EH4</f>
        <v>2045_3° Trim</v>
      </c>
      <c r="DV3" s="15" t="str">
        <f>PLANEL_GerCrit_Trim_Resultado!EI3&amp;"_"&amp;PLANEL_GerCrit_Trim_Resultado!EI4</f>
        <v>2045_4° Trim</v>
      </c>
      <c r="DW3" s="15" t="str">
        <f>PLANEL_GerCrit_Trim_Resultado!EJ3&amp;"_"&amp;PLANEL_GerCrit_Trim_Resultado!EJ4</f>
        <v>2046_1° Trim</v>
      </c>
      <c r="DX3" s="15" t="str">
        <f>PLANEL_GerCrit_Trim_Resultado!EK3&amp;"_"&amp;PLANEL_GerCrit_Trim_Resultado!EK4</f>
        <v>2046_2° Trim</v>
      </c>
      <c r="DY3" s="15" t="str">
        <f>PLANEL_GerCrit_Trim_Resultado!EL3&amp;"_"&amp;PLANEL_GerCrit_Trim_Resultado!EL4</f>
        <v>2046_3° Trim</v>
      </c>
      <c r="DZ3" s="15" t="str">
        <f>PLANEL_GerCrit_Trim_Resultado!EM3&amp;"_"&amp;PLANEL_GerCrit_Trim_Resultado!EM4</f>
        <v>2046_4° Trim</v>
      </c>
      <c r="EA3" s="15" t="str">
        <f>PLANEL_GerCrit_Trim_Resultado!EN3&amp;"_"&amp;PLANEL_GerCrit_Trim_Resultado!EN4</f>
        <v>2047_1° Trim</v>
      </c>
      <c r="EB3" s="15" t="str">
        <f>PLANEL_GerCrit_Trim_Resultado!EO3&amp;"_"&amp;PLANEL_GerCrit_Trim_Resultado!EO4</f>
        <v>2047_2° Trim</v>
      </c>
      <c r="EC3" s="15" t="str">
        <f>PLANEL_GerCrit_Trim_Resultado!EP3&amp;"_"&amp;PLANEL_GerCrit_Trim_Resultado!EP4</f>
        <v>2047_3° Trim</v>
      </c>
      <c r="ED3" s="15" t="str">
        <f>PLANEL_GerCrit_Trim_Resultado!EQ3&amp;"_"&amp;PLANEL_GerCrit_Trim_Resultado!EQ4</f>
        <v>2047_4° Trim</v>
      </c>
      <c r="EE3" s="15" t="str">
        <f>PLANEL_GerCrit_Trim_Resultado!ER3&amp;"_"&amp;PLANEL_GerCrit_Trim_Resultado!ER4</f>
        <v>2048_1° Trim</v>
      </c>
      <c r="EF3" s="15" t="str">
        <f>PLANEL_GerCrit_Trim_Resultado!ES3&amp;"_"&amp;PLANEL_GerCrit_Trim_Resultado!ES4</f>
        <v>2048_2° Trim</v>
      </c>
      <c r="EG3" s="15" t="str">
        <f>PLANEL_GerCrit_Trim_Resultado!ET3&amp;"_"&amp;PLANEL_GerCrit_Trim_Resultado!ET4</f>
        <v>2048_3° Trim</v>
      </c>
      <c r="EH3" s="15" t="str">
        <f>PLANEL_GerCrit_Trim_Resultado!EU3&amp;"_"&amp;PLANEL_GerCrit_Trim_Resultado!EU4</f>
        <v>2048_4° Trim</v>
      </c>
      <c r="EI3" s="15" t="str">
        <f>PLANEL_GerCrit_Trim_Resultado!EV3&amp;"_"&amp;PLANEL_GerCrit_Trim_Resultado!EV4</f>
        <v>2049_1° Trim</v>
      </c>
      <c r="EJ3" s="15" t="str">
        <f>PLANEL_GerCrit_Trim_Resultado!EW3&amp;"_"&amp;PLANEL_GerCrit_Trim_Resultado!EW4</f>
        <v>2049_2° Trim</v>
      </c>
      <c r="EK3" s="15" t="str">
        <f>PLANEL_GerCrit_Trim_Resultado!EX3&amp;"_"&amp;PLANEL_GerCrit_Trim_Resultado!EX4</f>
        <v>2049_3° Trim</v>
      </c>
      <c r="EL3" s="15" t="str">
        <f>PLANEL_GerCrit_Trim_Resultado!EY3&amp;"_"&amp;PLANEL_GerCrit_Trim_Resultado!EY4</f>
        <v>2049_4° Trim</v>
      </c>
      <c r="EM3" s="15" t="str">
        <f>PLANEL_GerCrit_Trim_Resultado!EZ3&amp;"_"&amp;PLANEL_GerCrit_Trim_Resultado!EZ4</f>
        <v>2050_1° Trim</v>
      </c>
      <c r="EN3" s="15" t="str">
        <f>PLANEL_GerCrit_Trim_Resultado!FA3&amp;"_"&amp;PLANEL_GerCrit_Trim_Resultado!FA4</f>
        <v>2050_2° Trim</v>
      </c>
      <c r="EO3" s="15" t="str">
        <f>PLANEL_GerCrit_Trim_Resultado!FB3&amp;"_"&amp;PLANEL_GerCrit_Trim_Resultado!FB4</f>
        <v>2050_3° Trim</v>
      </c>
      <c r="EP3" s="15" t="str">
        <f>PLANEL_GerCrit_Trim_Resultado!FC3&amp;"_"&amp;PLANEL_GerCrit_Trim_Resultado!FC4</f>
        <v>2050_4° Trim</v>
      </c>
      <c r="EQ3" s="15"/>
      <c r="ER3" s="15"/>
      <c r="ES3" s="15"/>
      <c r="ET3" s="15"/>
      <c r="EU3" s="15"/>
      <c r="EV3" s="15"/>
      <c r="EW3" s="15"/>
      <c r="EX3" s="15"/>
      <c r="EY3" s="15"/>
      <c r="EZ3" s="15"/>
      <c r="FA3" s="15"/>
      <c r="FB3" s="15"/>
      <c r="FC3" s="15"/>
      <c r="FD3" s="15"/>
      <c r="FE3" s="15"/>
      <c r="FF3" s="15"/>
      <c r="FG3" s="15"/>
      <c r="FH3" s="15"/>
      <c r="FI3" s="15"/>
      <c r="FJ3" s="15"/>
      <c r="FK3" s="15"/>
      <c r="FL3" s="15"/>
      <c r="FM3" s="15"/>
      <c r="FN3" s="15"/>
      <c r="FO3" s="15"/>
      <c r="FP3" s="15"/>
      <c r="FQ3" s="15"/>
      <c r="FR3" s="15"/>
      <c r="FS3" s="15"/>
      <c r="FT3" s="15"/>
      <c r="FU3" s="15"/>
      <c r="FV3" s="15"/>
      <c r="FW3" s="15"/>
      <c r="FX3" s="15"/>
      <c r="FY3" s="15"/>
      <c r="FZ3" s="15"/>
      <c r="GA3" s="15"/>
      <c r="GB3" s="15"/>
      <c r="GC3" s="15"/>
      <c r="GD3" s="15"/>
      <c r="GE3" s="15"/>
      <c r="GF3" s="15"/>
      <c r="GG3" s="15"/>
      <c r="GH3" s="15"/>
      <c r="GI3" s="15"/>
      <c r="GJ3" s="15"/>
      <c r="GK3" s="15"/>
      <c r="GL3" s="15"/>
      <c r="GM3" s="15"/>
      <c r="GN3" s="15"/>
      <c r="GO3" s="15"/>
      <c r="GP3" s="15"/>
      <c r="GQ3" s="15"/>
      <c r="GR3" s="15"/>
      <c r="GS3" s="15"/>
      <c r="GT3" s="15"/>
      <c r="GU3" s="15"/>
      <c r="GV3" s="15"/>
      <c r="GW3" s="15"/>
      <c r="GX3" s="15"/>
      <c r="GY3" s="15"/>
      <c r="GZ3" s="15"/>
      <c r="HA3" s="15"/>
      <c r="HB3" s="15"/>
      <c r="HC3" s="15"/>
      <c r="HD3" s="15"/>
      <c r="HE3" s="15"/>
      <c r="HF3" s="15"/>
      <c r="HG3" s="15"/>
      <c r="HH3" s="15"/>
      <c r="HI3" s="15"/>
      <c r="HJ3" s="15"/>
      <c r="HK3" s="15"/>
      <c r="HL3" s="15"/>
      <c r="HM3" s="15"/>
      <c r="HN3" s="15"/>
      <c r="HO3" s="15"/>
      <c r="HP3" s="15"/>
      <c r="HQ3" s="15"/>
      <c r="HR3" s="15"/>
      <c r="HS3" s="15"/>
      <c r="HT3" s="15"/>
      <c r="HU3" s="15"/>
      <c r="HV3" s="15"/>
      <c r="HW3" s="15"/>
      <c r="HX3" s="15"/>
      <c r="HY3" s="15"/>
      <c r="HZ3" s="15"/>
      <c r="IA3" s="15"/>
      <c r="IB3" s="15"/>
      <c r="IC3" s="15"/>
      <c r="ID3" s="15"/>
      <c r="IE3" s="15"/>
      <c r="IF3" s="15"/>
      <c r="IG3" s="15"/>
      <c r="IH3" s="15"/>
      <c r="II3" s="15"/>
      <c r="IJ3" s="15"/>
      <c r="IK3" s="15"/>
      <c r="IL3" s="15"/>
      <c r="IM3" s="15"/>
      <c r="IN3" s="15"/>
      <c r="IO3" s="15"/>
      <c r="IP3" s="15"/>
      <c r="IQ3" s="15"/>
      <c r="IR3" s="15"/>
      <c r="IS3" s="15"/>
      <c r="IT3" s="15"/>
      <c r="IU3" s="15"/>
      <c r="IV3" s="15"/>
      <c r="IW3" s="15"/>
      <c r="IX3" s="15"/>
    </row>
    <row r="4" spans="2:258" x14ac:dyDescent="0.25">
      <c r="B4" s="16" t="s">
        <v>1</v>
      </c>
      <c r="C4" s="1">
        <f>PLANEL_GerPT_Trim_Resultado!P245</f>
        <v>62595.133049999997</v>
      </c>
      <c r="D4" s="1">
        <f>PLANEL_GerPT_Trim_Resultado!Q245</f>
        <v>58285.928829999997</v>
      </c>
      <c r="E4" s="1">
        <f>PLANEL_GerPT_Trim_Resultado!R245</f>
        <v>52108.159319999999</v>
      </c>
      <c r="F4" s="1">
        <f>PLANEL_GerPT_Trim_Resultado!S245</f>
        <v>59785.515850000003</v>
      </c>
      <c r="G4" s="1">
        <f>PLANEL_GerPT_Trim_Resultado!T245</f>
        <v>62500.200409999998</v>
      </c>
      <c r="H4" s="1">
        <f>PLANEL_GerPT_Trim_Resultado!U245</f>
        <v>53863.569510000001</v>
      </c>
      <c r="I4" s="1">
        <f>PLANEL_GerPT_Trim_Resultado!V245</f>
        <v>53150.595509999999</v>
      </c>
      <c r="J4" s="1">
        <f>PLANEL_GerPT_Trim_Resultado!W245</f>
        <v>55247.71084</v>
      </c>
      <c r="K4" s="1">
        <f>PLANEL_GerPT_Trim_Resultado!X245</f>
        <v>64695.59895</v>
      </c>
      <c r="L4" s="1">
        <f>PLANEL_GerPT_Trim_Resultado!Y245</f>
        <v>58261.789559999997</v>
      </c>
      <c r="M4" s="1">
        <f>PLANEL_GerPT_Trim_Resultado!Z245</f>
        <v>53472.194029999999</v>
      </c>
      <c r="N4" s="1">
        <f>PLANEL_GerPT_Trim_Resultado!AA245</f>
        <v>57680.704169999997</v>
      </c>
      <c r="O4" s="1">
        <f>PLANEL_GerPT_Trim_Resultado!AB245</f>
        <v>66114.071360000002</v>
      </c>
      <c r="P4" s="1">
        <f>PLANEL_GerPT_Trim_Resultado!AC245</f>
        <v>60392.771119999998</v>
      </c>
      <c r="Q4" s="1">
        <f>PLANEL_GerPT_Trim_Resultado!AD245</f>
        <v>61835.673990000003</v>
      </c>
      <c r="R4" s="1">
        <f>PLANEL_GerPT_Trim_Resultado!AE245</f>
        <v>60557.660179999999</v>
      </c>
      <c r="S4" s="1">
        <f>PLANEL_GerPT_Trim_Resultado!AF245</f>
        <v>69307.516260000004</v>
      </c>
      <c r="T4" s="1">
        <f>PLANEL_GerPT_Trim_Resultado!AG245</f>
        <v>66337.791200000007</v>
      </c>
      <c r="U4" s="1">
        <f>PLANEL_GerPT_Trim_Resultado!AH245</f>
        <v>60717.04264</v>
      </c>
      <c r="V4" s="1">
        <f>PLANEL_GerPT_Trim_Resultado!AI245</f>
        <v>64308.752589999996</v>
      </c>
      <c r="W4" s="1">
        <f>PLANEL_GerPT_Trim_Resultado!AJ245</f>
        <v>71289.428870000003</v>
      </c>
      <c r="X4" s="1">
        <f>PLANEL_GerPT_Trim_Resultado!AK245</f>
        <v>66912.0717</v>
      </c>
      <c r="Y4" s="1">
        <f>PLANEL_GerPT_Trim_Resultado!AL245</f>
        <v>64965.684500000003</v>
      </c>
      <c r="Z4" s="1">
        <f>PLANEL_GerPT_Trim_Resultado!AM245</f>
        <v>67666.019899999999</v>
      </c>
      <c r="AA4" s="1">
        <f>PLANEL_GerPT_Trim_Resultado!AN245</f>
        <v>74240.830650000004</v>
      </c>
      <c r="AB4" s="1">
        <f>PLANEL_GerPT_Trim_Resultado!AO245</f>
        <v>67101.382889999993</v>
      </c>
      <c r="AC4" s="1">
        <f>PLANEL_GerPT_Trim_Resultado!AP245</f>
        <v>63854.241470000001</v>
      </c>
      <c r="AD4" s="1">
        <f>PLANEL_GerPT_Trim_Resultado!AQ245</f>
        <v>69856.8649</v>
      </c>
      <c r="AE4" s="1">
        <f>PLANEL_GerPT_Trim_Resultado!AR245</f>
        <v>77206.046690000003</v>
      </c>
      <c r="AF4" s="1">
        <f>PLANEL_GerPT_Trim_Resultado!AS245</f>
        <v>71300.488660000003</v>
      </c>
      <c r="AG4" s="1">
        <f>PLANEL_GerPT_Trim_Resultado!AT245</f>
        <v>66752.815369999997</v>
      </c>
      <c r="AH4" s="1">
        <f>PLANEL_GerPT_Trim_Resultado!AU245</f>
        <v>73171.631269999998</v>
      </c>
      <c r="AI4" s="1">
        <f>PLANEL_GerPT_Trim_Resultado!AV245</f>
        <v>80223.155369999993</v>
      </c>
      <c r="AJ4" s="1">
        <f>PLANEL_GerPT_Trim_Resultado!AW245</f>
        <v>72464.289399999994</v>
      </c>
      <c r="AK4" s="1">
        <f>PLANEL_GerPT_Trim_Resultado!AX245</f>
        <v>68866.757849999995</v>
      </c>
      <c r="AL4" s="1">
        <f>PLANEL_GerPT_Trim_Resultado!AY245</f>
        <v>73277.477270000003</v>
      </c>
      <c r="AM4" s="1">
        <f>PLANEL_GerPT_Trim_Resultado!AZ245</f>
        <v>80304.212530000004</v>
      </c>
      <c r="AN4" s="1">
        <f>PLANEL_GerPT_Trim_Resultado!BA245</f>
        <v>75373.972909999997</v>
      </c>
      <c r="AO4" s="1">
        <f>PLANEL_GerPT_Trim_Resultado!BB245</f>
        <v>69023.364679999999</v>
      </c>
      <c r="AP4" s="1">
        <f>PLANEL_GerPT_Trim_Resultado!BC245</f>
        <v>73567.973069999993</v>
      </c>
      <c r="AQ4" s="1">
        <f>PLANEL_GerPT_Trim_Resultado!BD245</f>
        <v>80606.028260000006</v>
      </c>
      <c r="AR4" s="1">
        <f>PLANEL_GerPT_Trim_Resultado!BE245</f>
        <v>77635.847899999993</v>
      </c>
      <c r="AS4" s="1">
        <f>PLANEL_GerPT_Trim_Resultado!BF245</f>
        <v>66855.75894</v>
      </c>
      <c r="AT4" s="1">
        <f>PLANEL_GerPT_Trim_Resultado!BG245</f>
        <v>73665.069489999994</v>
      </c>
      <c r="AU4" s="1">
        <f>PLANEL_GerPT_Trim_Resultado!BH245</f>
        <v>81852.525569999998</v>
      </c>
      <c r="AV4" s="1">
        <f>PLANEL_GerPT_Trim_Resultado!BI245</f>
        <v>75365.263389999993</v>
      </c>
      <c r="AW4" s="1">
        <f>PLANEL_GerPT_Trim_Resultado!BJ245</f>
        <v>70807.933059999996</v>
      </c>
      <c r="AX4" s="1">
        <f>PLANEL_GerPT_Trim_Resultado!BK245</f>
        <v>74773.608890000003</v>
      </c>
      <c r="AY4" s="1">
        <f>PLANEL_GerPT_Trim_Resultado!BL245</f>
        <v>82077.892760000002</v>
      </c>
      <c r="AZ4" s="1">
        <f>PLANEL_GerPT_Trim_Resultado!BM245</f>
        <v>76097.925279999996</v>
      </c>
      <c r="BA4" s="1">
        <f>PLANEL_GerPT_Trim_Resultado!BN245</f>
        <v>67058.105809999994</v>
      </c>
      <c r="BB4" s="1">
        <f>PLANEL_GerPT_Trim_Resultado!BO245</f>
        <v>75130.930529999998</v>
      </c>
      <c r="BC4" s="1">
        <f>PLANEL_GerPT_Trim_Resultado!BP245</f>
        <v>85774.686400000006</v>
      </c>
      <c r="BD4" s="1">
        <f>PLANEL_GerPT_Trim_Resultado!BQ245</f>
        <v>80107.728409999996</v>
      </c>
      <c r="BE4" s="1">
        <f>PLANEL_GerPT_Trim_Resultado!BR245</f>
        <v>74319.581309999994</v>
      </c>
      <c r="BF4" s="1">
        <f>PLANEL_GerPT_Trim_Resultado!BS245</f>
        <v>78745.490869999994</v>
      </c>
      <c r="BG4" s="1">
        <f>PLANEL_GerPT_Trim_Resultado!BT245</f>
        <v>86569.36305</v>
      </c>
      <c r="BH4" s="1">
        <f>PLANEL_GerPT_Trim_Resultado!BU245</f>
        <v>77705.560519999999</v>
      </c>
      <c r="BI4" s="1">
        <f>PLANEL_GerPT_Trim_Resultado!BV245</f>
        <v>76348.980710000003</v>
      </c>
      <c r="BJ4" s="1">
        <f>PLANEL_GerPT_Trim_Resultado!BW245</f>
        <v>79065.807799999995</v>
      </c>
      <c r="BK4" s="1">
        <f>PLANEL_GerPT_Trim_Resultado!BX245</f>
        <v>86569.36305</v>
      </c>
      <c r="BL4" s="1">
        <f>PLANEL_GerPT_Trim_Resultado!BY245</f>
        <v>83121.976320000002</v>
      </c>
      <c r="BM4" s="1">
        <f>PLANEL_GerPT_Trim_Resultado!BZ245</f>
        <v>73663.513030000002</v>
      </c>
      <c r="BN4" s="1">
        <f>PLANEL_GerPT_Trim_Resultado!CA245</f>
        <v>79055.690100000007</v>
      </c>
      <c r="BO4" s="1">
        <f>PLANEL_GerPT_Trim_Resultado!CB245</f>
        <v>86569.36305</v>
      </c>
      <c r="BP4" s="1">
        <f>PLANEL_GerPT_Trim_Resultado!CC245</f>
        <v>78612.943750000006</v>
      </c>
      <c r="BQ4" s="1">
        <f>PLANEL_GerPT_Trim_Resultado!CD245</f>
        <v>72886.671350000004</v>
      </c>
      <c r="BR4" s="1">
        <f>PLANEL_GerPT_Trim_Resultado!CE245</f>
        <v>79278.318799999994</v>
      </c>
      <c r="BS4" s="1">
        <f>PLANEL_GerPT_Trim_Resultado!CF245</f>
        <v>86569.36305</v>
      </c>
      <c r="BT4" s="1">
        <f>PLANEL_GerPT_Trim_Resultado!CG245</f>
        <v>81677.642219999994</v>
      </c>
      <c r="BU4" s="1">
        <f>PLANEL_GerPT_Trim_Resultado!CH245</f>
        <v>74668.71127</v>
      </c>
      <c r="BV4" s="1">
        <f>PLANEL_GerPT_Trim_Resultado!CI245</f>
        <v>79171.218800000002</v>
      </c>
      <c r="BW4" s="1">
        <f>PLANEL_GerPT_Trim_Resultado!CJ245</f>
        <v>86973.65724</v>
      </c>
      <c r="BX4" s="1">
        <f>PLANEL_GerPT_Trim_Resultado!CK245</f>
        <v>81813.865349999993</v>
      </c>
      <c r="BY4" s="1">
        <f>PLANEL_GerPT_Trim_Resultado!CL245</f>
        <v>76996.900080000007</v>
      </c>
      <c r="BZ4" s="1">
        <f>PLANEL_GerPT_Trim_Resultado!CM245</f>
        <v>79544.292069999996</v>
      </c>
      <c r="CA4" s="1">
        <f>PLANEL_GerPT_Trim_Resultado!CN245</f>
        <v>88563.117079999996</v>
      </c>
      <c r="CB4" s="1">
        <f>PLANEL_GerPT_Trim_Resultado!CO245</f>
        <v>84101.433789999995</v>
      </c>
      <c r="CC4" s="1">
        <f>PLANEL_GerPT_Trim_Resultado!CP245</f>
        <v>75886.023360000007</v>
      </c>
      <c r="CD4" s="1">
        <f>PLANEL_GerPT_Trim_Resultado!CQ245</f>
        <v>80525.021840000001</v>
      </c>
      <c r="CE4" s="1">
        <f>PLANEL_GerPT_Trim_Resultado!CR245</f>
        <v>88563.117079999996</v>
      </c>
      <c r="CF4" s="1">
        <f>PLANEL_GerPT_Trim_Resultado!CS245</f>
        <v>83176.635320000001</v>
      </c>
      <c r="CG4" s="1">
        <f>PLANEL_GerPT_Trim_Resultado!CT245</f>
        <v>75422.959690000003</v>
      </c>
      <c r="CH4" s="1">
        <f>PLANEL_GerPT_Trim_Resultado!CU245</f>
        <v>79792.451620000007</v>
      </c>
      <c r="CI4" s="1">
        <f>PLANEL_GerPT_Trim_Resultado!CV245</f>
        <v>88563.117079999996</v>
      </c>
      <c r="CJ4" s="1">
        <f>PLANEL_GerPT_Trim_Resultado!CW245</f>
        <v>83462.708790000004</v>
      </c>
      <c r="CK4" s="1">
        <f>PLANEL_GerPT_Trim_Resultado!CX245</f>
        <v>75824.907990000007</v>
      </c>
      <c r="CL4" s="1">
        <f>PLANEL_GerPT_Trim_Resultado!CY245</f>
        <v>79907.352039999998</v>
      </c>
      <c r="CM4" s="1">
        <f>PLANEL_GerPT_Trim_Resultado!CZ245</f>
        <v>88563.117079999996</v>
      </c>
      <c r="CN4" s="1">
        <f>PLANEL_GerPT_Trim_Resultado!DA245</f>
        <v>83916.164080000002</v>
      </c>
      <c r="CO4" s="1">
        <f>PLANEL_GerPT_Trim_Resultado!DB245</f>
        <v>75463.384600000005</v>
      </c>
      <c r="CP4" s="1">
        <f>PLANEL_GerPT_Trim_Resultado!DC245</f>
        <v>79727.323820000005</v>
      </c>
      <c r="CQ4" s="1">
        <f>PLANEL_GerPT_Trim_Resultado!DD245</f>
        <v>88563.117079999996</v>
      </c>
      <c r="CR4" s="1">
        <f>PLANEL_GerPT_Trim_Resultado!DE245</f>
        <v>83153.001430000004</v>
      </c>
      <c r="CS4" s="1">
        <f>PLANEL_GerPT_Trim_Resultado!DF245</f>
        <v>73068.669800000003</v>
      </c>
      <c r="CT4" s="1">
        <f>PLANEL_GerPT_Trim_Resultado!DG245</f>
        <v>79183.918799999999</v>
      </c>
      <c r="CU4" s="1">
        <f>PLANEL_GerPT_Trim_Resultado!DH245</f>
        <v>88833.687879999998</v>
      </c>
      <c r="CV4" s="1">
        <f>PLANEL_GerPT_Trim_Resultado!DI245</f>
        <v>83496.537939999995</v>
      </c>
      <c r="CW4" s="1">
        <f>PLANEL_GerPT_Trim_Resultado!DJ245</f>
        <v>76962.92542</v>
      </c>
      <c r="CX4" s="1">
        <f>PLANEL_GerPT_Trim_Resultado!DK245</f>
        <v>80666.726840000003</v>
      </c>
      <c r="CY4" s="68">
        <f>PLANEL_GerPT_Trim_Resultado!DL245</f>
        <v>88833.687879999998</v>
      </c>
      <c r="CZ4" s="68">
        <f>PLANEL_GerPT_Trim_Resultado!DM245</f>
        <v>84303.004119999998</v>
      </c>
      <c r="DA4" s="68">
        <f>PLANEL_GerPT_Trim_Resultado!DN245</f>
        <v>76696.471730000005</v>
      </c>
      <c r="DB4" s="68">
        <f>PLANEL_GerPT_Trim_Resultado!DO245</f>
        <v>80786.134900000005</v>
      </c>
      <c r="DC4" s="1">
        <f>PLANEL_GerPT_Trim_Resultado!DP245</f>
        <v>88830.641480000006</v>
      </c>
      <c r="DD4" s="1">
        <f>PLANEL_GerPT_Trim_Resultado!DQ245</f>
        <v>84406.962119999997</v>
      </c>
      <c r="DE4" s="1">
        <f>PLANEL_GerPT_Trim_Resultado!DR245</f>
        <v>73193.092040000003</v>
      </c>
      <c r="DF4" s="1">
        <f>PLANEL_GerPT_Trim_Resultado!DS245</f>
        <v>80582.553400000004</v>
      </c>
      <c r="DG4" s="1">
        <f>PLANEL_GerPT_Trim_Resultado!DT245</f>
        <v>88159.128289999993</v>
      </c>
      <c r="DH4" s="1">
        <f>PLANEL_GerPT_Trim_Resultado!DU245</f>
        <v>84406.962119999997</v>
      </c>
      <c r="DI4" s="1">
        <f>PLANEL_GerPT_Trim_Resultado!DV245</f>
        <v>75292.114790000007</v>
      </c>
      <c r="DJ4" s="1">
        <f>PLANEL_GerPT_Trim_Resultado!DW245</f>
        <v>77432.88897</v>
      </c>
      <c r="DK4" s="1">
        <f>PLANEL_GerPT_Trim_Resultado!DX245</f>
        <v>88833.687879999998</v>
      </c>
      <c r="DL4" s="1">
        <f>PLANEL_GerPT_Trim_Resultado!DY245</f>
        <v>84406.962119999997</v>
      </c>
      <c r="DM4" s="1">
        <f>PLANEL_GerPT_Trim_Resultado!DZ245</f>
        <v>77297.853950000004</v>
      </c>
      <c r="DN4" s="1">
        <f>PLANEL_GerPT_Trim_Resultado!EA245</f>
        <v>77144.751340000003</v>
      </c>
      <c r="DO4" s="1">
        <f>PLANEL_GerPT_Trim_Resultado!EB245</f>
        <v>87020.227329999994</v>
      </c>
      <c r="DP4" s="1">
        <f>PLANEL_GerPT_Trim_Resultado!EC245</f>
        <v>84406.962119999997</v>
      </c>
      <c r="DQ4" s="1">
        <f>PLANEL_GerPT_Trim_Resultado!ED245</f>
        <v>75705.011240000007</v>
      </c>
      <c r="DR4" s="1">
        <f>PLANEL_GerPT_Trim_Resultado!EE245</f>
        <v>75458.837679999997</v>
      </c>
      <c r="DS4" s="1">
        <f>PLANEL_GerPT_Trim_Resultado!EF245</f>
        <v>86552.291450000004</v>
      </c>
      <c r="DT4" s="1">
        <f>PLANEL_GerPT_Trim_Resultado!EG245</f>
        <v>84406.962119999997</v>
      </c>
      <c r="DU4" s="1">
        <f>PLANEL_GerPT_Trim_Resultado!EH245</f>
        <v>77738.559649999996</v>
      </c>
      <c r="DV4" s="1">
        <f>PLANEL_GerPT_Trim_Resultado!EI245</f>
        <v>78776.623860000007</v>
      </c>
      <c r="DW4" s="1">
        <f>PLANEL_GerPT_Trim_Resultado!EJ245</f>
        <v>88691.346420000002</v>
      </c>
      <c r="DX4" s="1">
        <f>PLANEL_GerPT_Trim_Resultado!EK245</f>
        <v>84406.962119999997</v>
      </c>
      <c r="DY4" s="1">
        <f>PLANEL_GerPT_Trim_Resultado!EL245</f>
        <v>77202.845700000005</v>
      </c>
      <c r="DZ4" s="1">
        <f>PLANEL_GerPT_Trim_Resultado!EM245</f>
        <v>79302.793099999995</v>
      </c>
      <c r="EA4" s="1">
        <f>PLANEL_GerPT_Trim_Resultado!EN245</f>
        <v>84648.178920000006</v>
      </c>
      <c r="EB4" s="1">
        <f>PLANEL_GerPT_Trim_Resultado!EO245</f>
        <v>84406.962119999997</v>
      </c>
      <c r="EC4" s="1">
        <f>PLANEL_GerPT_Trim_Resultado!EP245</f>
        <v>76905.663419999997</v>
      </c>
      <c r="ED4" s="1">
        <f>PLANEL_GerPT_Trim_Resultado!EQ245</f>
        <v>77127.356849999996</v>
      </c>
      <c r="EE4" s="1">
        <f>PLANEL_GerPT_Trim_Resultado!ER245</f>
        <v>88782.158590000006</v>
      </c>
      <c r="EF4" s="1">
        <f>PLANEL_GerPT_Trim_Resultado!ES245</f>
        <v>84406.962119999997</v>
      </c>
      <c r="EG4" s="1">
        <f>PLANEL_GerPT_Trim_Resultado!ET245</f>
        <v>73546.444220000005</v>
      </c>
      <c r="EH4" s="1">
        <f>PLANEL_GerPT_Trim_Resultado!EU245</f>
        <v>76962.465939999995</v>
      </c>
      <c r="EI4" s="1">
        <f>PLANEL_GerPT_Trim_Resultado!EV245</f>
        <v>82996.375180000003</v>
      </c>
      <c r="EJ4" s="1">
        <f>PLANEL_GerPT_Trim_Resultado!EW245</f>
        <v>84406.962119999997</v>
      </c>
      <c r="EK4" s="1">
        <f>PLANEL_GerPT_Trim_Resultado!EX245</f>
        <v>77273.827430000005</v>
      </c>
      <c r="EL4" s="1">
        <f>PLANEL_GerPT_Trim_Resultado!EY245</f>
        <v>79621.898520000002</v>
      </c>
      <c r="EM4" s="1">
        <f>PLANEL_GerPT_Trim_Resultado!EZ245</f>
        <v>86186.644740000003</v>
      </c>
      <c r="EN4" s="1">
        <f>PLANEL_GerPT_Trim_Resultado!FA245</f>
        <v>84406.962119999997</v>
      </c>
      <c r="EO4" s="1">
        <f>PLANEL_GerPT_Trim_Resultado!FB245</f>
        <v>77038.782709999999</v>
      </c>
      <c r="EP4" s="1">
        <f>PLANEL_GerPT_Trim_Resultado!FC245</f>
        <v>74986.152029999997</v>
      </c>
    </row>
    <row r="5" spans="2:258" x14ac:dyDescent="0.25">
      <c r="B5" s="16" t="s">
        <v>2</v>
      </c>
      <c r="C5" s="1">
        <f>PLANEL_GerPT_Trim_Resultado!P257</f>
        <v>4561.7519080000002</v>
      </c>
      <c r="D5" s="1">
        <f>PLANEL_GerPT_Trim_Resultado!Q257</f>
        <v>4739.0984099999996</v>
      </c>
      <c r="E5" s="1">
        <f>PLANEL_GerPT_Trim_Resultado!R257</f>
        <v>4617.517938</v>
      </c>
      <c r="F5" s="1">
        <f>PLANEL_GerPT_Trim_Resultado!S257</f>
        <v>4441.5287259999996</v>
      </c>
      <c r="G5" s="1">
        <f>PLANEL_GerPT_Trim_Resultado!T257</f>
        <v>4906.4874479999999</v>
      </c>
      <c r="H5" s="1">
        <f>PLANEL_GerPT_Trim_Resultado!U257</f>
        <v>4852.4474220000002</v>
      </c>
      <c r="I5" s="1">
        <f>PLANEL_GerPT_Trim_Resultado!V257</f>
        <v>4730.2279440000002</v>
      </c>
      <c r="J5" s="1">
        <f>PLANEL_GerPT_Trim_Resultado!W257</f>
        <v>4836.8402260000003</v>
      </c>
      <c r="K5" s="1">
        <f>PLANEL_GerPT_Trim_Resultado!X257</f>
        <v>5096.3154480000003</v>
      </c>
      <c r="L5" s="1">
        <f>PLANEL_GerPT_Trim_Resultado!Y257</f>
        <v>5057.3241500000004</v>
      </c>
      <c r="M5" s="1">
        <f>PLANEL_GerPT_Trim_Resultado!Z257</f>
        <v>4748.1483239999998</v>
      </c>
      <c r="N5" s="1">
        <f>PLANEL_GerPT_Trim_Resultado!AA257</f>
        <v>4898.7023259999996</v>
      </c>
      <c r="O5" s="1">
        <f>PLANEL_GerPT_Trim_Resultado!AB257</f>
        <v>5193.004508</v>
      </c>
      <c r="P5" s="1">
        <f>PLANEL_GerPT_Trim_Resultado!AC257</f>
        <v>4813.2077440000003</v>
      </c>
      <c r="Q5" s="1">
        <f>PLANEL_GerPT_Trim_Resultado!AD257</f>
        <v>4977.4874579999996</v>
      </c>
      <c r="R5" s="1">
        <f>PLANEL_GerPT_Trim_Resultado!AE257</f>
        <v>5091.261426</v>
      </c>
      <c r="S5" s="1">
        <f>PLANEL_GerPT_Trim_Resultado!AF257</f>
        <v>5106.8839980000002</v>
      </c>
      <c r="T5" s="1">
        <f>PLANEL_GerPT_Trim_Resultado!AG257</f>
        <v>5204.9117919999999</v>
      </c>
      <c r="U5" s="1">
        <f>PLANEL_GerPT_Trim_Resultado!AH257</f>
        <v>5210.2447439999996</v>
      </c>
      <c r="V5" s="1">
        <f>PLANEL_GerPT_Trim_Resultado!AI257</f>
        <v>5201.4799080000003</v>
      </c>
      <c r="W5" s="1">
        <f>PLANEL_GerPT_Trim_Resultado!AJ257</f>
        <v>5554.1842690000003</v>
      </c>
      <c r="X5" s="1">
        <f>PLANEL_GerPT_Trim_Resultado!AK257</f>
        <v>5239.5727919999999</v>
      </c>
      <c r="Y5" s="1">
        <f>PLANEL_GerPT_Trim_Resultado!AL257</f>
        <v>4848.3749580000003</v>
      </c>
      <c r="Z5" s="1">
        <f>PLANEL_GerPT_Trim_Resultado!AM257</f>
        <v>5279.7453880000003</v>
      </c>
      <c r="AA5" s="1">
        <f>PLANEL_GerPT_Trim_Resultado!AN257</f>
        <v>7746.4495660000002</v>
      </c>
      <c r="AB5" s="1">
        <f>PLANEL_GerPT_Trim_Resultado!AO257</f>
        <v>7761.2766549999997</v>
      </c>
      <c r="AC5" s="1">
        <f>PLANEL_GerPT_Trim_Resultado!AP257</f>
        <v>7628.6768179999999</v>
      </c>
      <c r="AD5" s="1">
        <f>PLANEL_GerPT_Trim_Resultado!AQ257</f>
        <v>7569.9285769999997</v>
      </c>
      <c r="AE5" s="1">
        <f>PLANEL_GerPT_Trim_Resultado!AR257</f>
        <v>9438.4704390000006</v>
      </c>
      <c r="AF5" s="1">
        <f>PLANEL_GerPT_Trim_Resultado!AS257</f>
        <v>6164.3008390000005</v>
      </c>
      <c r="AG5" s="1">
        <f>PLANEL_GerPT_Trim_Resultado!AT257</f>
        <v>6933.148228</v>
      </c>
      <c r="AH5" s="1">
        <f>PLANEL_GerPT_Trim_Resultado!AU257</f>
        <v>6596.566527</v>
      </c>
      <c r="AI5" s="1">
        <f>PLANEL_GerPT_Trim_Resultado!AV257</f>
        <v>9532.6421790000004</v>
      </c>
      <c r="AJ5" s="1">
        <f>PLANEL_GerPT_Trim_Resultado!AW257</f>
        <v>9420.5521919999992</v>
      </c>
      <c r="AK5" s="1">
        <f>PLANEL_GerPT_Trim_Resultado!AX257</f>
        <v>9338.6542379999992</v>
      </c>
      <c r="AL5" s="1">
        <f>PLANEL_GerPT_Trim_Resultado!AY257</f>
        <v>9258.9682260000009</v>
      </c>
      <c r="AM5" s="1">
        <f>PLANEL_GerPT_Trim_Resultado!AZ257</f>
        <v>11636.770339999999</v>
      </c>
      <c r="AN5" s="1">
        <f>PLANEL_GerPT_Trim_Resultado!BA257</f>
        <v>9509.9328229999992</v>
      </c>
      <c r="AO5" s="1">
        <f>PLANEL_GerPT_Trim_Resultado!BB257</f>
        <v>11888.22062</v>
      </c>
      <c r="AP5" s="1">
        <f>PLANEL_GerPT_Trim_Resultado!BC257</f>
        <v>11835.15223</v>
      </c>
      <c r="AQ5" s="1">
        <f>PLANEL_GerPT_Trim_Resultado!BD257</f>
        <v>12050.303809999999</v>
      </c>
      <c r="AR5" s="1">
        <f>PLANEL_GerPT_Trim_Resultado!BE257</f>
        <v>8662.9822509999995</v>
      </c>
      <c r="AS5" s="1">
        <f>PLANEL_GerPT_Trim_Resultado!BF257</f>
        <v>11552.77664</v>
      </c>
      <c r="AT5" s="1">
        <f>PLANEL_GerPT_Trim_Resultado!BG257</f>
        <v>11835.15223</v>
      </c>
      <c r="AU5" s="1">
        <f>PLANEL_GerPT_Trim_Resultado!BH257</f>
        <v>12072.83035</v>
      </c>
      <c r="AV5" s="1">
        <f>PLANEL_GerPT_Trim_Resultado!BI257</f>
        <v>11848.530350000001</v>
      </c>
      <c r="AW5" s="1">
        <f>PLANEL_GerPT_Trim_Resultado!BJ257</f>
        <v>9320.4096179999997</v>
      </c>
      <c r="AX5" s="1">
        <f>PLANEL_GerPT_Trim_Resultado!BK257</f>
        <v>11835.15223</v>
      </c>
      <c r="AY5" s="1">
        <f>PLANEL_GerPT_Trim_Resultado!BL257</f>
        <v>12072.83035</v>
      </c>
      <c r="AZ5" s="1">
        <f>PLANEL_GerPT_Trim_Resultado!BM257</f>
        <v>7952.4434920000003</v>
      </c>
      <c r="BA5" s="1">
        <f>PLANEL_GerPT_Trim_Resultado!BN257</f>
        <v>11767.219580000001</v>
      </c>
      <c r="BB5" s="1">
        <f>PLANEL_GerPT_Trim_Resultado!BO257</f>
        <v>11009.46947</v>
      </c>
      <c r="BC5" s="1">
        <f>PLANEL_GerPT_Trim_Resultado!BP257</f>
        <v>12072.83035</v>
      </c>
      <c r="BD5" s="1">
        <f>PLANEL_GerPT_Trim_Resultado!BQ257</f>
        <v>8022.9143100000001</v>
      </c>
      <c r="BE5" s="1">
        <f>PLANEL_GerPT_Trim_Resultado!BR257</f>
        <v>7639.0789599999998</v>
      </c>
      <c r="BF5" s="1">
        <f>PLANEL_GerPT_Trim_Resultado!BS257</f>
        <v>10939.76125</v>
      </c>
      <c r="BG5" s="1">
        <f>PLANEL_GerPT_Trim_Resultado!BT257</f>
        <v>13881.923349999999</v>
      </c>
      <c r="BH5" s="1">
        <f>PLANEL_GerPT_Trim_Resultado!BU257</f>
        <v>13968.42049</v>
      </c>
      <c r="BI5" s="1">
        <f>PLANEL_GerPT_Trim_Resultado!BV257</f>
        <v>7936.5862379999999</v>
      </c>
      <c r="BJ5" s="1">
        <f>PLANEL_GerPT_Trim_Resultado!BW257</f>
        <v>13640.54213</v>
      </c>
      <c r="BK5" s="1">
        <f>PLANEL_GerPT_Trim_Resultado!BX257</f>
        <v>13881.923349999999</v>
      </c>
      <c r="BL5" s="1">
        <f>PLANEL_GerPT_Trim_Resultado!BY257</f>
        <v>9922.67281</v>
      </c>
      <c r="BM5" s="1">
        <f>PLANEL_GerPT_Trim_Resultado!BZ257</f>
        <v>11070.31185</v>
      </c>
      <c r="BN5" s="1">
        <f>PLANEL_GerPT_Trim_Resultado!CA257</f>
        <v>13188.42671</v>
      </c>
      <c r="BO5" s="1">
        <f>PLANEL_GerPT_Trim_Resultado!CB257</f>
        <v>13881.923349999999</v>
      </c>
      <c r="BP5" s="1">
        <f>PLANEL_GerPT_Trim_Resultado!CC257</f>
        <v>13225.954</v>
      </c>
      <c r="BQ5" s="1">
        <f>PLANEL_GerPT_Trim_Resultado!CD257</f>
        <v>10657.377049999999</v>
      </c>
      <c r="BR5" s="1">
        <f>PLANEL_GerPT_Trim_Resultado!CE257</f>
        <v>12391.529759999999</v>
      </c>
      <c r="BS5" s="1">
        <f>PLANEL_GerPT_Trim_Resultado!CF257</f>
        <v>13881.923349999999</v>
      </c>
      <c r="BT5" s="1">
        <f>PLANEL_GerPT_Trim_Resultado!CG257</f>
        <v>9906.0182499999992</v>
      </c>
      <c r="BU5" s="1">
        <f>PLANEL_GerPT_Trim_Resultado!CH257</f>
        <v>11770.901159999999</v>
      </c>
      <c r="BV5" s="1">
        <f>PLANEL_GerPT_Trim_Resultado!CI257</f>
        <v>13115.43015</v>
      </c>
      <c r="BW5" s="1">
        <f>PLANEL_GerPT_Trim_Resultado!CJ257</f>
        <v>13881.923349999999</v>
      </c>
      <c r="BX5" s="1">
        <f>PLANEL_GerPT_Trim_Resultado!CK257</f>
        <v>11043.06666</v>
      </c>
      <c r="BY5" s="1">
        <f>PLANEL_GerPT_Trim_Resultado!CL257</f>
        <v>8567.8553850000008</v>
      </c>
      <c r="BZ5" s="1">
        <f>PLANEL_GerPT_Trim_Resultado!CM257</f>
        <v>13510.639359999999</v>
      </c>
      <c r="CA5" s="1">
        <f>PLANEL_GerPT_Trim_Resultado!CN257</f>
        <v>13881.923349999999</v>
      </c>
      <c r="CB5" s="1">
        <f>PLANEL_GerPT_Trim_Resultado!CO257</f>
        <v>14038.891310000001</v>
      </c>
      <c r="CC5" s="1">
        <f>PLANEL_GerPT_Trim_Resultado!CP257</f>
        <v>11178.008239999999</v>
      </c>
      <c r="CD5" s="1">
        <f>PLANEL_GerPT_Trim_Resultado!CQ257</f>
        <v>13642.13673</v>
      </c>
      <c r="CE5" s="1">
        <f>PLANEL_GerPT_Trim_Resultado!CR257</f>
        <v>13881.923349999999</v>
      </c>
      <c r="CF5" s="1">
        <f>PLANEL_GerPT_Trim_Resultado!CS257</f>
        <v>13637.4267</v>
      </c>
      <c r="CG5" s="1">
        <f>PLANEL_GerPT_Trim_Resultado!CT257</f>
        <v>11139.90344</v>
      </c>
      <c r="CH5" s="1">
        <f>PLANEL_GerPT_Trim_Resultado!CU257</f>
        <v>13642.13673</v>
      </c>
      <c r="CI5" s="1">
        <f>PLANEL_GerPT_Trim_Resultado!CV257</f>
        <v>13881.923349999999</v>
      </c>
      <c r="CJ5" s="1">
        <f>PLANEL_GerPT_Trim_Resultado!CW257</f>
        <v>14036.85116</v>
      </c>
      <c r="CK5" s="1">
        <f>PLANEL_GerPT_Trim_Resultado!CX257</f>
        <v>11759.64964</v>
      </c>
      <c r="CL5" s="1">
        <f>PLANEL_GerPT_Trim_Resultado!CY257</f>
        <v>13412.59367</v>
      </c>
      <c r="CM5" s="1">
        <f>PLANEL_GerPT_Trim_Resultado!CZ257</f>
        <v>13881.923349999999</v>
      </c>
      <c r="CN5" s="1">
        <f>PLANEL_GerPT_Trim_Resultado!DA257</f>
        <v>14038.891310000001</v>
      </c>
      <c r="CO5" s="1">
        <f>PLANEL_GerPT_Trim_Resultado!DB257</f>
        <v>11178.008239999999</v>
      </c>
      <c r="CP5" s="1">
        <f>PLANEL_GerPT_Trim_Resultado!DC257</f>
        <v>13605.59338</v>
      </c>
      <c r="CQ5" s="1">
        <f>PLANEL_GerPT_Trim_Resultado!DD257</f>
        <v>13881.923349999999</v>
      </c>
      <c r="CR5" s="1">
        <f>PLANEL_GerPT_Trim_Resultado!DE257</f>
        <v>14038.891310000001</v>
      </c>
      <c r="CS5" s="1">
        <f>PLANEL_GerPT_Trim_Resultado!DF257</f>
        <v>13707.471439999999</v>
      </c>
      <c r="CT5" s="1">
        <f>PLANEL_GerPT_Trim_Resultado!DG257</f>
        <v>13424.29818</v>
      </c>
      <c r="CU5" s="1">
        <f>PLANEL_GerPT_Trim_Resultado!DH257</f>
        <v>13878.87695</v>
      </c>
      <c r="CV5" s="1">
        <f>PLANEL_GerPT_Trim_Resultado!DI257</f>
        <v>14038.891310000001</v>
      </c>
      <c r="CW5" s="1">
        <f>PLANEL_GerPT_Trim_Resultado!DJ257</f>
        <v>11177.732840000001</v>
      </c>
      <c r="CX5" s="1">
        <f>PLANEL_GerPT_Trim_Resultado!DK257</f>
        <v>12450.15106</v>
      </c>
      <c r="CY5" s="68">
        <f>PLANEL_GerPT_Trim_Resultado!DL257</f>
        <v>13878.87695</v>
      </c>
      <c r="CZ5" s="68">
        <f>PLANEL_GerPT_Trim_Resultado!DM257</f>
        <v>13457.94407</v>
      </c>
      <c r="DA5" s="68">
        <f>PLANEL_GerPT_Trim_Resultado!DN257</f>
        <v>8199.2865199999997</v>
      </c>
      <c r="DB5" s="68">
        <f>PLANEL_GerPT_Trim_Resultado!DO257</f>
        <v>10988.477800000001</v>
      </c>
      <c r="DC5" s="1">
        <f>PLANEL_GerPT_Trim_Resultado!DP257</f>
        <v>13881.923349999999</v>
      </c>
      <c r="DD5" s="1">
        <f>PLANEL_GerPT_Trim_Resultado!DQ257</f>
        <v>14038.891310000001</v>
      </c>
      <c r="DE5" s="1">
        <f>PLANEL_GerPT_Trim_Resultado!DR257</f>
        <v>11325.52426</v>
      </c>
      <c r="DF5" s="1">
        <f>PLANEL_GerPT_Trim_Resultado!DS257</f>
        <v>13642.13673</v>
      </c>
      <c r="DG5" s="1">
        <f>PLANEL_GerPT_Trim_Resultado!DT257</f>
        <v>13878.87695</v>
      </c>
      <c r="DH5" s="1">
        <f>PLANEL_GerPT_Trim_Resultado!DU257</f>
        <v>14038.891310000001</v>
      </c>
      <c r="DI5" s="1">
        <f>PLANEL_GerPT_Trim_Resultado!DV257</f>
        <v>8734.7618779999993</v>
      </c>
      <c r="DJ5" s="1">
        <f>PLANEL_GerPT_Trim_Resultado!DW257</f>
        <v>13599.54889</v>
      </c>
      <c r="DK5" s="1">
        <f>PLANEL_GerPT_Trim_Resultado!DX257</f>
        <v>12504.751770000001</v>
      </c>
      <c r="DL5" s="1">
        <f>PLANEL_GerPT_Trim_Resultado!DY257</f>
        <v>14038.891310000001</v>
      </c>
      <c r="DM5" s="1">
        <f>PLANEL_GerPT_Trim_Resultado!DZ257</f>
        <v>5991.599494</v>
      </c>
      <c r="DN5" s="1">
        <f>PLANEL_GerPT_Trim_Resultado!EA257</f>
        <v>12438.38306</v>
      </c>
      <c r="DO5" s="1">
        <f>PLANEL_GerPT_Trim_Resultado!EB257</f>
        <v>13881.923349999999</v>
      </c>
      <c r="DP5" s="1">
        <f>PLANEL_GerPT_Trim_Resultado!EC257</f>
        <v>14038.891310000001</v>
      </c>
      <c r="DQ5" s="1">
        <f>PLANEL_GerPT_Trim_Resultado!ED257</f>
        <v>8063.8689219999997</v>
      </c>
      <c r="DR5" s="1">
        <f>PLANEL_GerPT_Trim_Resultado!EE257</f>
        <v>13191.225179999999</v>
      </c>
      <c r="DS5" s="1">
        <f>PLANEL_GerPT_Trim_Resultado!EF257</f>
        <v>13781.440060000001</v>
      </c>
      <c r="DT5" s="1">
        <f>PLANEL_GerPT_Trim_Resultado!EG257</f>
        <v>14038.891310000001</v>
      </c>
      <c r="DU5" s="1">
        <f>PLANEL_GerPT_Trim_Resultado!EH257</f>
        <v>13031.496709999999</v>
      </c>
      <c r="DV5" s="1">
        <f>PLANEL_GerPT_Trim_Resultado!EI257</f>
        <v>13639.135130000001</v>
      </c>
      <c r="DW5" s="1">
        <f>PLANEL_GerPT_Trim_Resultado!EJ257</f>
        <v>11340.02895</v>
      </c>
      <c r="DX5" s="1">
        <f>PLANEL_GerPT_Trim_Resultado!EK257</f>
        <v>14038.891310000001</v>
      </c>
      <c r="DY5" s="1">
        <f>PLANEL_GerPT_Trim_Resultado!EL257</f>
        <v>6067.4525510000003</v>
      </c>
      <c r="DZ5" s="1">
        <f>PLANEL_GerPT_Trim_Resultado!EM257</f>
        <v>11065.952730000001</v>
      </c>
      <c r="EA5" s="1">
        <f>PLANEL_GerPT_Trim_Resultado!EN257</f>
        <v>13784.70521</v>
      </c>
      <c r="EB5" s="1">
        <f>PLANEL_GerPT_Trim_Resultado!EO257</f>
        <v>14038.891310000001</v>
      </c>
      <c r="EC5" s="1">
        <f>PLANEL_GerPT_Trim_Resultado!EP257</f>
        <v>7309.1815139999999</v>
      </c>
      <c r="ED5" s="1">
        <f>PLANEL_GerPT_Trim_Resultado!EQ257</f>
        <v>11813.100479999999</v>
      </c>
      <c r="EE5" s="1">
        <f>PLANEL_GerPT_Trim_Resultado!ER257</f>
        <v>13878.87695</v>
      </c>
      <c r="EF5" s="1">
        <f>PLANEL_GerPT_Trim_Resultado!ES257</f>
        <v>14038.891310000001</v>
      </c>
      <c r="EG5" s="1">
        <f>PLANEL_GerPT_Trim_Resultado!ET257</f>
        <v>7203.4132380000001</v>
      </c>
      <c r="EH5" s="1">
        <f>PLANEL_GerPT_Trim_Resultado!EU257</f>
        <v>11065.952730000001</v>
      </c>
      <c r="EI5" s="1">
        <f>PLANEL_GerPT_Trim_Resultado!EV257</f>
        <v>13784.70521</v>
      </c>
      <c r="EJ5" s="1">
        <f>PLANEL_GerPT_Trim_Resultado!EW257</f>
        <v>14038.891310000001</v>
      </c>
      <c r="EK5" s="1">
        <f>PLANEL_GerPT_Trim_Resultado!EX257</f>
        <v>13727.574619999999</v>
      </c>
      <c r="EL5" s="1">
        <f>PLANEL_GerPT_Trim_Resultado!EY257</f>
        <v>13458.96768</v>
      </c>
      <c r="EM5" s="1">
        <f>PLANEL_GerPT_Trim_Resultado!EZ257</f>
        <v>13784.70521</v>
      </c>
      <c r="EN5" s="1">
        <f>PLANEL_GerPT_Trim_Resultado!FA257</f>
        <v>14038.891310000001</v>
      </c>
      <c r="EO5" s="1">
        <f>PLANEL_GerPT_Trim_Resultado!FB257</f>
        <v>8340.7199270000001</v>
      </c>
      <c r="EP5" s="1">
        <f>PLANEL_GerPT_Trim_Resultado!FC257</f>
        <v>7762.9945459999999</v>
      </c>
    </row>
    <row r="6" spans="2:258" x14ac:dyDescent="0.25">
      <c r="B6" s="16" t="s">
        <v>3</v>
      </c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  <c r="CS6" s="1"/>
      <c r="CT6" s="1"/>
      <c r="CU6" s="1"/>
      <c r="CV6" s="1"/>
      <c r="CW6" s="1"/>
      <c r="CX6" s="1"/>
      <c r="CY6" s="68"/>
      <c r="CZ6" s="68"/>
      <c r="DA6" s="68"/>
      <c r="DB6" s="68"/>
      <c r="DC6" s="1"/>
      <c r="DD6" s="1"/>
      <c r="DE6" s="1"/>
      <c r="DF6" s="1"/>
      <c r="DG6" s="1"/>
      <c r="DH6" s="1"/>
      <c r="DI6" s="1"/>
      <c r="DJ6" s="1"/>
      <c r="DK6" s="1"/>
      <c r="DL6" s="1"/>
      <c r="DM6" s="1"/>
      <c r="DN6" s="1"/>
      <c r="DO6" s="1"/>
      <c r="DP6" s="1"/>
      <c r="DQ6" s="1"/>
      <c r="DR6" s="1"/>
      <c r="DS6" s="1"/>
      <c r="DT6" s="1"/>
      <c r="DU6" s="1"/>
      <c r="DV6" s="1"/>
      <c r="DW6" s="1"/>
      <c r="DX6" s="1"/>
      <c r="DY6" s="1"/>
      <c r="DZ6" s="1"/>
      <c r="EA6" s="1"/>
      <c r="EB6" s="1"/>
      <c r="EC6" s="1"/>
      <c r="ED6" s="1"/>
      <c r="EE6" s="1"/>
      <c r="EF6" s="1"/>
      <c r="EG6" s="1"/>
      <c r="EH6" s="1"/>
      <c r="EI6" s="1"/>
      <c r="EJ6" s="1"/>
      <c r="EK6" s="1"/>
      <c r="EL6" s="1"/>
      <c r="EM6" s="1"/>
      <c r="EN6" s="1"/>
      <c r="EO6" s="1"/>
      <c r="EP6" s="1"/>
    </row>
    <row r="7" spans="2:258" x14ac:dyDescent="0.25">
      <c r="B7" s="17" t="s">
        <v>47</v>
      </c>
      <c r="C7" s="18">
        <f>PLANEL_GerPT_Trim_Resultado!P149</f>
        <v>4305.6897570000001</v>
      </c>
      <c r="D7" s="18">
        <f>PLANEL_GerPT_Trim_Resultado!Q149</f>
        <v>4305.6897570000001</v>
      </c>
      <c r="E7" s="18">
        <f>PLANEL_GerPT_Trim_Resultado!R149</f>
        <v>4305.6897570000001</v>
      </c>
      <c r="F7" s="18">
        <f>PLANEL_GerPT_Trim_Resultado!S149</f>
        <v>4305.6897570000001</v>
      </c>
      <c r="G7" s="18">
        <f>PLANEL_GerPT_Trim_Resultado!T149</f>
        <v>4305.6897570000001</v>
      </c>
      <c r="H7" s="18">
        <f>PLANEL_GerPT_Trim_Resultado!U149</f>
        <v>4305.6897570000001</v>
      </c>
      <c r="I7" s="18">
        <f>PLANEL_GerPT_Trim_Resultado!V149</f>
        <v>4305.6897570000001</v>
      </c>
      <c r="J7" s="18">
        <f>PLANEL_GerPT_Trim_Resultado!W149</f>
        <v>4305.6897570000001</v>
      </c>
      <c r="K7" s="18">
        <f>PLANEL_GerPT_Trim_Resultado!X149</f>
        <v>4305.6897570000001</v>
      </c>
      <c r="L7" s="18">
        <f>PLANEL_GerPT_Trim_Resultado!Y149</f>
        <v>4094.4035990000002</v>
      </c>
      <c r="M7" s="18">
        <f>PLANEL_GerPT_Trim_Resultado!Z149</f>
        <v>4305.6897570000001</v>
      </c>
      <c r="N7" s="18">
        <f>PLANEL_GerPT_Trim_Resultado!AA149</f>
        <v>4305.6897570000001</v>
      </c>
      <c r="O7" s="18">
        <f>PLANEL_GerPT_Trim_Resultado!AB149</f>
        <v>3028.498094</v>
      </c>
      <c r="P7" s="18">
        <f>PLANEL_GerPT_Trim_Resultado!AC149</f>
        <v>3445.385581</v>
      </c>
      <c r="Q7" s="18">
        <f>PLANEL_GerPT_Trim_Resultado!AD149</f>
        <v>2919.538865</v>
      </c>
      <c r="R7" s="18">
        <f>PLANEL_GerPT_Trim_Resultado!AE149</f>
        <v>3634.8798929999998</v>
      </c>
      <c r="S7" s="18">
        <f>PLANEL_GerPT_Trim_Resultado!AF149</f>
        <v>4226.2978970000004</v>
      </c>
      <c r="T7" s="18">
        <f>PLANEL_GerPT_Trim_Resultado!AG149</f>
        <v>2968.807386</v>
      </c>
      <c r="U7" s="18">
        <f>PLANEL_GerPT_Trim_Resultado!AH149</f>
        <v>3846.1660510000002</v>
      </c>
      <c r="V7" s="18">
        <f>PLANEL_GerPT_Trim_Resultado!AI149</f>
        <v>3632.0374780000002</v>
      </c>
      <c r="W7" s="18">
        <f>PLANEL_GerPT_Trim_Resultado!AJ149</f>
        <v>4305.6897570000001</v>
      </c>
      <c r="X7" s="18">
        <f>PLANEL_GerPT_Trim_Resultado!AK149</f>
        <v>3846.1660510000002</v>
      </c>
      <c r="Y7" s="18">
        <f>PLANEL_GerPT_Trim_Resultado!AL149</f>
        <v>3846.1660510000002</v>
      </c>
      <c r="Z7" s="18">
        <f>PLANEL_GerPT_Trim_Resultado!AM149</f>
        <v>4305.6897570000001</v>
      </c>
      <c r="AA7" s="18">
        <f>PLANEL_GerPT_Trim_Resultado!AN149</f>
        <v>4305.6897570000001</v>
      </c>
      <c r="AB7" s="18">
        <f>PLANEL_GerPT_Trim_Resultado!AO149</f>
        <v>4305.6897570000001</v>
      </c>
      <c r="AC7" s="18">
        <f>PLANEL_GerPT_Trim_Resultado!AP149</f>
        <v>4305.6897570000001</v>
      </c>
      <c r="AD7" s="18">
        <f>PLANEL_GerPT_Trim_Resultado!AQ149</f>
        <v>4305.6897570000001</v>
      </c>
      <c r="AE7" s="18">
        <f>PLANEL_GerPT_Trim_Resultado!AR149</f>
        <v>4305.6897570000001</v>
      </c>
      <c r="AF7" s="18">
        <f>PLANEL_GerPT_Trim_Resultado!AS149</f>
        <v>4305.6897570000001</v>
      </c>
      <c r="AG7" s="18">
        <f>PLANEL_GerPT_Trim_Resultado!AT149</f>
        <v>4305.6897570000001</v>
      </c>
      <c r="AH7" s="18">
        <f>PLANEL_GerPT_Trim_Resultado!AU149</f>
        <v>4305.6897570000001</v>
      </c>
      <c r="AI7" s="18">
        <f>PLANEL_GerPT_Trim_Resultado!AV149</f>
        <v>4091.561185</v>
      </c>
      <c r="AJ7" s="18">
        <f>PLANEL_GerPT_Trim_Resultado!AW149</f>
        <v>3485.1793859999998</v>
      </c>
      <c r="AK7" s="18">
        <f>PLANEL_GerPT_Trim_Resultado!AX149</f>
        <v>4091.561185</v>
      </c>
      <c r="AL7" s="18">
        <f>PLANEL_GerPT_Trim_Resultado!AY149</f>
        <v>4091.561185</v>
      </c>
      <c r="AM7" s="18">
        <f>PLANEL_GerPT_Trim_Resultado!AZ149</f>
        <v>3725.9319099999998</v>
      </c>
      <c r="AN7" s="18">
        <f>PLANEL_GerPT_Trim_Resultado!BA149</f>
        <v>3725.9319099999998</v>
      </c>
      <c r="AO7" s="18">
        <f>PLANEL_GerPT_Trim_Resultado!BB149</f>
        <v>3725.9319099999998</v>
      </c>
      <c r="AP7" s="18">
        <f>PLANEL_GerPT_Trim_Resultado!BC149</f>
        <v>3725.9319099999998</v>
      </c>
      <c r="AQ7" s="18">
        <f>PLANEL_GerPT_Trim_Resultado!BD149</f>
        <v>3110.2648899999999</v>
      </c>
      <c r="AR7" s="18">
        <f>PLANEL_GerPT_Trim_Resultado!BE149</f>
        <v>3110.2648899999999</v>
      </c>
      <c r="AS7" s="18">
        <f>PLANEL_GerPT_Trim_Resultado!BF149</f>
        <v>2503.883092</v>
      </c>
      <c r="AT7" s="18">
        <f>PLANEL_GerPT_Trim_Resultado!BG149</f>
        <v>3110.2648899999999</v>
      </c>
      <c r="AU7" s="18">
        <f>PLANEL_GerPT_Trim_Resultado!BH149</f>
        <v>2230.3480519999998</v>
      </c>
      <c r="AV7" s="18">
        <f>PLANEL_GerPT_Trim_Resultado!BI149</f>
        <v>1623.9662539999999</v>
      </c>
      <c r="AW7" s="18">
        <f>PLANEL_GerPT_Trim_Resultado!BJ149</f>
        <v>2230.3480519999998</v>
      </c>
      <c r="AX7" s="18">
        <f>PLANEL_GerPT_Trim_Resultado!BK149</f>
        <v>2230.3480519999998</v>
      </c>
      <c r="AY7" s="18">
        <f>PLANEL_GerPT_Trim_Resultado!BL149</f>
        <v>2230.3480519999998</v>
      </c>
      <c r="AZ7" s="18">
        <f>PLANEL_GerPT_Trim_Resultado!BM149</f>
        <v>2230.3480519999998</v>
      </c>
      <c r="BA7" s="18">
        <f>PLANEL_GerPT_Trim_Resultado!BN149</f>
        <v>2230.3480519999998</v>
      </c>
      <c r="BB7" s="18">
        <f>PLANEL_GerPT_Trim_Resultado!BO149</f>
        <v>2230.3480519999998</v>
      </c>
      <c r="BC7" s="18">
        <f>PLANEL_GerPT_Trim_Resultado!BP149</f>
        <v>2230.3480519999998</v>
      </c>
      <c r="BD7" s="18">
        <f>PLANEL_GerPT_Trim_Resultado!BQ149</f>
        <v>2230.3480519999998</v>
      </c>
      <c r="BE7" s="18">
        <f>PLANEL_GerPT_Trim_Resultado!BR149</f>
        <v>2230.3480519999998</v>
      </c>
      <c r="BF7" s="18">
        <f>PLANEL_GerPT_Trim_Resultado!BS149</f>
        <v>2230.3480519999998</v>
      </c>
      <c r="BG7" s="18">
        <f>PLANEL_GerPT_Trim_Resultado!BT149</f>
        <v>2230.3480519999998</v>
      </c>
      <c r="BH7" s="18">
        <f>PLANEL_GerPT_Trim_Resultado!BU149</f>
        <v>2230.3480519999998</v>
      </c>
      <c r="BI7" s="18">
        <f>PLANEL_GerPT_Trim_Resultado!BV149</f>
        <v>2230.3480519999998</v>
      </c>
      <c r="BJ7" s="18">
        <f>PLANEL_GerPT_Trim_Resultado!BW149</f>
        <v>2230.3480519999998</v>
      </c>
      <c r="BK7" s="18">
        <f>PLANEL_GerPT_Trim_Resultado!BX149</f>
        <v>2230.3480519999998</v>
      </c>
      <c r="BL7" s="18">
        <f>PLANEL_GerPT_Trim_Resultado!BY149</f>
        <v>2230.3480519999998</v>
      </c>
      <c r="BM7" s="18">
        <f>PLANEL_GerPT_Trim_Resultado!BZ149</f>
        <v>2230.3480519999998</v>
      </c>
      <c r="BN7" s="18">
        <f>PLANEL_GerPT_Trim_Resultado!CA149</f>
        <v>2230.3480519999998</v>
      </c>
      <c r="BO7" s="18">
        <f>PLANEL_GerPT_Trim_Resultado!CB149</f>
        <v>0</v>
      </c>
      <c r="BP7" s="18">
        <f>PLANEL_GerPT_Trim_Resultado!CC149</f>
        <v>0</v>
      </c>
      <c r="BQ7" s="18">
        <f>PLANEL_GerPT_Trim_Resultado!CD149</f>
        <v>0</v>
      </c>
      <c r="BR7" s="18">
        <f>PLANEL_GerPT_Trim_Resultado!CE149</f>
        <v>0</v>
      </c>
      <c r="BS7" s="18">
        <f>PLANEL_GerPT_Trim_Resultado!CF149</f>
        <v>0</v>
      </c>
      <c r="BT7" s="18">
        <f>PLANEL_GerPT_Trim_Resultado!CG149</f>
        <v>0</v>
      </c>
      <c r="BU7" s="18">
        <f>PLANEL_GerPT_Trim_Resultado!CH149</f>
        <v>0</v>
      </c>
      <c r="BV7" s="18">
        <f>PLANEL_GerPT_Trim_Resultado!CI149</f>
        <v>0</v>
      </c>
      <c r="BW7" s="18">
        <f>PLANEL_GerPT_Trim_Resultado!CJ149</f>
        <v>0</v>
      </c>
      <c r="BX7" s="18">
        <f>PLANEL_GerPT_Trim_Resultado!CK149</f>
        <v>0</v>
      </c>
      <c r="BY7" s="18">
        <f>PLANEL_GerPT_Trim_Resultado!CL149</f>
        <v>0</v>
      </c>
      <c r="BZ7" s="18">
        <f>PLANEL_GerPT_Trim_Resultado!CM149</f>
        <v>0</v>
      </c>
      <c r="CA7" s="18">
        <f>PLANEL_GerPT_Trim_Resultado!CN149</f>
        <v>0</v>
      </c>
      <c r="CB7" s="18">
        <f>PLANEL_GerPT_Trim_Resultado!CO149</f>
        <v>0</v>
      </c>
      <c r="CC7" s="18">
        <f>PLANEL_GerPT_Trim_Resultado!CP149</f>
        <v>0</v>
      </c>
      <c r="CD7" s="18">
        <f>PLANEL_GerPT_Trim_Resultado!CQ149</f>
        <v>0</v>
      </c>
      <c r="CE7" s="18">
        <f>PLANEL_GerPT_Trim_Resultado!CR149</f>
        <v>0</v>
      </c>
      <c r="CF7" s="18">
        <f>PLANEL_GerPT_Trim_Resultado!CS149</f>
        <v>0</v>
      </c>
      <c r="CG7" s="18">
        <f>PLANEL_GerPT_Trim_Resultado!CT149</f>
        <v>0</v>
      </c>
      <c r="CH7" s="18">
        <f>PLANEL_GerPT_Trim_Resultado!CU149</f>
        <v>0</v>
      </c>
      <c r="CI7" s="18">
        <f>PLANEL_GerPT_Trim_Resultado!CV149</f>
        <v>0</v>
      </c>
      <c r="CJ7" s="18">
        <f>PLANEL_GerPT_Trim_Resultado!CW149</f>
        <v>0</v>
      </c>
      <c r="CK7" s="18">
        <f>PLANEL_GerPT_Trim_Resultado!CX149</f>
        <v>0</v>
      </c>
      <c r="CL7" s="18">
        <f>PLANEL_GerPT_Trim_Resultado!CY149</f>
        <v>0</v>
      </c>
      <c r="CM7" s="18">
        <f>PLANEL_GerPT_Trim_Resultado!CZ149</f>
        <v>0</v>
      </c>
      <c r="CN7" s="18">
        <f>PLANEL_GerPT_Trim_Resultado!DA149</f>
        <v>0</v>
      </c>
      <c r="CO7" s="18">
        <f>PLANEL_GerPT_Trim_Resultado!DB149</f>
        <v>0</v>
      </c>
      <c r="CP7" s="18">
        <f>PLANEL_GerPT_Trim_Resultado!DC149</f>
        <v>0</v>
      </c>
      <c r="CQ7" s="18">
        <f>PLANEL_GerPT_Trim_Resultado!DD149</f>
        <v>0</v>
      </c>
      <c r="CR7" s="18">
        <f>PLANEL_GerPT_Trim_Resultado!DE149</f>
        <v>0</v>
      </c>
      <c r="CS7" s="18">
        <f>PLANEL_GerPT_Trim_Resultado!DF149</f>
        <v>0</v>
      </c>
      <c r="CT7" s="18">
        <f>PLANEL_GerPT_Trim_Resultado!DG149</f>
        <v>0</v>
      </c>
      <c r="CU7" s="18">
        <f>PLANEL_GerPT_Trim_Resultado!DH149</f>
        <v>0</v>
      </c>
      <c r="CV7" s="18">
        <f>PLANEL_GerPT_Trim_Resultado!DI149</f>
        <v>0</v>
      </c>
      <c r="CW7" s="18">
        <f>PLANEL_GerPT_Trim_Resultado!DJ149</f>
        <v>0</v>
      </c>
      <c r="CX7" s="18">
        <f>PLANEL_GerPT_Trim_Resultado!DK149</f>
        <v>0</v>
      </c>
      <c r="CY7" s="69">
        <f>PLANEL_GerPT_Trim_Resultado!DL149</f>
        <v>0</v>
      </c>
      <c r="CZ7" s="69">
        <f>PLANEL_GerPT_Trim_Resultado!DM149</f>
        <v>0</v>
      </c>
      <c r="DA7" s="69">
        <f>PLANEL_GerPT_Trim_Resultado!DN149</f>
        <v>0</v>
      </c>
      <c r="DB7" s="69">
        <f>PLANEL_GerPT_Trim_Resultado!DO149</f>
        <v>0</v>
      </c>
      <c r="DC7" s="18">
        <f>PLANEL_GerPT_Trim_Resultado!DP149</f>
        <v>0</v>
      </c>
      <c r="DD7" s="18">
        <f>PLANEL_GerPT_Trim_Resultado!DQ149</f>
        <v>0</v>
      </c>
      <c r="DE7" s="18">
        <f>PLANEL_GerPT_Trim_Resultado!DR149</f>
        <v>0</v>
      </c>
      <c r="DF7" s="18">
        <f>PLANEL_GerPT_Trim_Resultado!DS149</f>
        <v>0</v>
      </c>
      <c r="DG7" s="18">
        <f>PLANEL_GerPT_Trim_Resultado!DT149</f>
        <v>0</v>
      </c>
      <c r="DH7" s="18">
        <f>PLANEL_GerPT_Trim_Resultado!DU149</f>
        <v>0</v>
      </c>
      <c r="DI7" s="18">
        <f>PLANEL_GerPT_Trim_Resultado!DV149</f>
        <v>0</v>
      </c>
      <c r="DJ7" s="18">
        <f>PLANEL_GerPT_Trim_Resultado!DW149</f>
        <v>0</v>
      </c>
      <c r="DK7" s="18">
        <f>PLANEL_GerPT_Trim_Resultado!DX149</f>
        <v>0</v>
      </c>
      <c r="DL7" s="18">
        <f>PLANEL_GerPT_Trim_Resultado!DY149</f>
        <v>0</v>
      </c>
      <c r="DM7" s="18">
        <f>PLANEL_GerPT_Trim_Resultado!DZ149</f>
        <v>0</v>
      </c>
      <c r="DN7" s="18">
        <f>PLANEL_GerPT_Trim_Resultado!EA149</f>
        <v>0</v>
      </c>
      <c r="DO7" s="18">
        <f>PLANEL_GerPT_Trim_Resultado!EB149</f>
        <v>0</v>
      </c>
      <c r="DP7" s="18">
        <f>PLANEL_GerPT_Trim_Resultado!EC149</f>
        <v>0</v>
      </c>
      <c r="DQ7" s="18">
        <f>PLANEL_GerPT_Trim_Resultado!ED149</f>
        <v>0</v>
      </c>
      <c r="DR7" s="18">
        <f>PLANEL_GerPT_Trim_Resultado!EE149</f>
        <v>0</v>
      </c>
      <c r="DS7" s="18">
        <f>PLANEL_GerPT_Trim_Resultado!EF149</f>
        <v>0</v>
      </c>
      <c r="DT7" s="18">
        <f>PLANEL_GerPT_Trim_Resultado!EG149</f>
        <v>0</v>
      </c>
      <c r="DU7" s="18">
        <f>PLANEL_GerPT_Trim_Resultado!EH149</f>
        <v>0</v>
      </c>
      <c r="DV7" s="18">
        <f>PLANEL_GerPT_Trim_Resultado!EI149</f>
        <v>0</v>
      </c>
      <c r="DW7" s="18">
        <f>PLANEL_GerPT_Trim_Resultado!EJ149</f>
        <v>0</v>
      </c>
      <c r="DX7" s="18">
        <f>PLANEL_GerPT_Trim_Resultado!EK149</f>
        <v>0</v>
      </c>
      <c r="DY7" s="18">
        <f>PLANEL_GerPT_Trim_Resultado!EL149</f>
        <v>0</v>
      </c>
      <c r="DZ7" s="18">
        <f>PLANEL_GerPT_Trim_Resultado!EM149</f>
        <v>0</v>
      </c>
      <c r="EA7" s="18">
        <f>PLANEL_GerPT_Trim_Resultado!EN149</f>
        <v>0</v>
      </c>
      <c r="EB7" s="18">
        <f>PLANEL_GerPT_Trim_Resultado!EO149</f>
        <v>0</v>
      </c>
      <c r="EC7" s="18">
        <f>PLANEL_GerPT_Trim_Resultado!EP149</f>
        <v>0</v>
      </c>
      <c r="ED7" s="18">
        <f>PLANEL_GerPT_Trim_Resultado!EQ149</f>
        <v>0</v>
      </c>
      <c r="EE7" s="18">
        <f>PLANEL_GerPT_Trim_Resultado!ER149</f>
        <v>0</v>
      </c>
      <c r="EF7" s="18">
        <f>PLANEL_GerPT_Trim_Resultado!ES149</f>
        <v>0</v>
      </c>
      <c r="EG7" s="18">
        <f>PLANEL_GerPT_Trim_Resultado!ET149</f>
        <v>0</v>
      </c>
      <c r="EH7" s="18">
        <f>PLANEL_GerPT_Trim_Resultado!EU149</f>
        <v>0</v>
      </c>
      <c r="EI7" s="18">
        <f>PLANEL_GerPT_Trim_Resultado!EV149</f>
        <v>0</v>
      </c>
      <c r="EJ7" s="18">
        <f>PLANEL_GerPT_Trim_Resultado!EW149</f>
        <v>0</v>
      </c>
      <c r="EK7" s="18">
        <f>PLANEL_GerPT_Trim_Resultado!EX149</f>
        <v>0</v>
      </c>
      <c r="EL7" s="18">
        <f>PLANEL_GerPT_Trim_Resultado!EY149</f>
        <v>0</v>
      </c>
      <c r="EM7" s="18">
        <f>PLANEL_GerPT_Trim_Resultado!EZ149</f>
        <v>0</v>
      </c>
      <c r="EN7" s="18">
        <f>PLANEL_GerPT_Trim_Resultado!FA149</f>
        <v>0</v>
      </c>
      <c r="EO7" s="18">
        <f>PLANEL_GerPT_Trim_Resultado!FB149</f>
        <v>0</v>
      </c>
      <c r="EP7" s="18">
        <f>PLANEL_GerPT_Trim_Resultado!FC149</f>
        <v>0</v>
      </c>
    </row>
    <row r="8" spans="2:258" x14ac:dyDescent="0.25">
      <c r="B8" s="17" t="s">
        <v>48</v>
      </c>
      <c r="C8" s="18">
        <f>PLANEL_GerPT_Trim_Resultado!P113+PLANEL_GerPT_Trim_Resultado!P125+PLANEL_GerPT_Trim_Resultado!P137</f>
        <v>6345.975015</v>
      </c>
      <c r="D8" s="18">
        <f>PLANEL_GerPT_Trim_Resultado!Q113+PLANEL_GerPT_Trim_Resultado!Q125+PLANEL_GerPT_Trim_Resultado!Q137</f>
        <v>5310.0123540000004</v>
      </c>
      <c r="E8" s="18">
        <f>PLANEL_GerPT_Trim_Resultado!R113+PLANEL_GerPT_Trim_Resultado!R125+PLANEL_GerPT_Trim_Resultado!R137</f>
        <v>6036.5308029999997</v>
      </c>
      <c r="F8" s="18">
        <f>PLANEL_GerPT_Trim_Resultado!S113+PLANEL_GerPT_Trim_Resultado!S125+PLANEL_GerPT_Trim_Resultado!S137</f>
        <v>5316.4524170000004</v>
      </c>
      <c r="G8" s="18">
        <f>PLANEL_GerPT_Trim_Resultado!T113+PLANEL_GerPT_Trim_Resultado!T125+PLANEL_GerPT_Trim_Resultado!T137</f>
        <v>6097.8988950000003</v>
      </c>
      <c r="H8" s="18">
        <f>PLANEL_GerPT_Trim_Resultado!U113+PLANEL_GerPT_Trim_Resultado!U125+PLANEL_GerPT_Trim_Resultado!U137</f>
        <v>6059.4513049999996</v>
      </c>
      <c r="I8" s="18">
        <f>PLANEL_GerPT_Trim_Resultado!V113+PLANEL_GerPT_Trim_Resultado!V125+PLANEL_GerPT_Trim_Resultado!V137</f>
        <v>4865.8362180000004</v>
      </c>
      <c r="J8" s="18">
        <f>PLANEL_GerPT_Trim_Resultado!W113+PLANEL_GerPT_Trim_Resultado!W125+PLANEL_GerPT_Trim_Resultado!W137</f>
        <v>6421.2437289999998</v>
      </c>
      <c r="K8" s="18">
        <f>PLANEL_GerPT_Trim_Resultado!X113+PLANEL_GerPT_Trim_Resultado!X125+PLANEL_GerPT_Trim_Resultado!X137</f>
        <v>7167.8118459999996</v>
      </c>
      <c r="L8" s="18">
        <f>PLANEL_GerPT_Trim_Resultado!Y113+PLANEL_GerPT_Trim_Resultado!Y125+PLANEL_GerPT_Trim_Resultado!Y137</f>
        <v>6206.4670239999996</v>
      </c>
      <c r="M8" s="18">
        <f>PLANEL_GerPT_Trim_Resultado!Z113+PLANEL_GerPT_Trim_Resultado!Z125+PLANEL_GerPT_Trim_Resultado!Z137</f>
        <v>6043.8263340000003</v>
      </c>
      <c r="N8" s="18">
        <f>PLANEL_GerPT_Trim_Resultado!AA113+PLANEL_GerPT_Trim_Resultado!AA125+PLANEL_GerPT_Trim_Resultado!AA137</f>
        <v>7244.7162930000004</v>
      </c>
      <c r="O8" s="18">
        <f>PLANEL_GerPT_Trim_Resultado!AB113+PLANEL_GerPT_Trim_Resultado!AB125+PLANEL_GerPT_Trim_Resultado!AB137</f>
        <v>5834.8141079999996</v>
      </c>
      <c r="P8" s="18">
        <f>PLANEL_GerPT_Trim_Resultado!AC113+PLANEL_GerPT_Trim_Resultado!AC125+PLANEL_GerPT_Trim_Resultado!AC137</f>
        <v>4946.1805320000003</v>
      </c>
      <c r="Q8" s="18">
        <f>PLANEL_GerPT_Trim_Resultado!AD113+PLANEL_GerPT_Trim_Resultado!AD125+PLANEL_GerPT_Trim_Resultado!AD137</f>
        <v>4857.307699</v>
      </c>
      <c r="R8" s="18">
        <f>PLANEL_GerPT_Trim_Resultado!AE113+PLANEL_GerPT_Trim_Resultado!AE125+PLANEL_GerPT_Trim_Resultado!AE137</f>
        <v>6927.0418170000003</v>
      </c>
      <c r="S8" s="18">
        <f>PLANEL_GerPT_Trim_Resultado!AF113+PLANEL_GerPT_Trim_Resultado!AF125+PLANEL_GerPT_Trim_Resultado!AF137</f>
        <v>6070.3555379999998</v>
      </c>
      <c r="T8" s="18">
        <f>PLANEL_GerPT_Trim_Resultado!AG113+PLANEL_GerPT_Trim_Resultado!AG125+PLANEL_GerPT_Trim_Resultado!AG137</f>
        <v>4994.9753170000004</v>
      </c>
      <c r="U8" s="18">
        <f>PLANEL_GerPT_Trim_Resultado!AH113+PLANEL_GerPT_Trim_Resultado!AH125+PLANEL_GerPT_Trim_Resultado!AH137</f>
        <v>5834.8141079999996</v>
      </c>
      <c r="V8" s="18">
        <f>PLANEL_GerPT_Trim_Resultado!AI113+PLANEL_GerPT_Trim_Resultado!AI125+PLANEL_GerPT_Trim_Resultado!AI137</f>
        <v>7040.7190209999999</v>
      </c>
      <c r="W8" s="18">
        <f>PLANEL_GerPT_Trim_Resultado!AJ113+PLANEL_GerPT_Trim_Resultado!AJ125+PLANEL_GerPT_Trim_Resultado!AJ137</f>
        <v>8573.7648939999999</v>
      </c>
      <c r="X8" s="18">
        <f>PLANEL_GerPT_Trim_Resultado!AK113+PLANEL_GerPT_Trim_Resultado!AK125+PLANEL_GerPT_Trim_Resultado!AK137</f>
        <v>8164.1729379999997</v>
      </c>
      <c r="Y8" s="18">
        <f>PLANEL_GerPT_Trim_Resultado!AL113+PLANEL_GerPT_Trim_Resultado!AL125+PLANEL_GerPT_Trim_Resultado!AL137</f>
        <v>6028.7197530000003</v>
      </c>
      <c r="Z8" s="18">
        <f>PLANEL_GerPT_Trim_Resultado!AM113+PLANEL_GerPT_Trim_Resultado!AM125+PLANEL_GerPT_Trim_Resultado!AM137</f>
        <v>7717.0611090000002</v>
      </c>
      <c r="AA8" s="18">
        <f>PLANEL_GerPT_Trim_Resultado!AN113+PLANEL_GerPT_Trim_Resultado!AN125+PLANEL_GerPT_Trim_Resultado!AN137</f>
        <v>8573.7648939999999</v>
      </c>
      <c r="AB8" s="18">
        <f>PLANEL_GerPT_Trim_Resultado!AO113+PLANEL_GerPT_Trim_Resultado!AO125+PLANEL_GerPT_Trim_Resultado!AO137</f>
        <v>7148.3886789999997</v>
      </c>
      <c r="AC8" s="18">
        <f>PLANEL_GerPT_Trim_Resultado!AP113+PLANEL_GerPT_Trim_Resultado!AP125+PLANEL_GerPT_Trim_Resultado!AP137</f>
        <v>8552.5761939999993</v>
      </c>
      <c r="AD8" s="18">
        <f>PLANEL_GerPT_Trim_Resultado!AQ113+PLANEL_GerPT_Trim_Resultado!AQ125+PLANEL_GerPT_Trim_Resultado!AQ137</f>
        <v>8573.7648939999999</v>
      </c>
      <c r="AE8" s="18">
        <f>PLANEL_GerPT_Trim_Resultado!AR113+PLANEL_GerPT_Trim_Resultado!AR125+PLANEL_GerPT_Trim_Resultado!AR137</f>
        <v>7477.5402990000002</v>
      </c>
      <c r="AF8" s="18">
        <f>PLANEL_GerPT_Trim_Resultado!AS113+PLANEL_GerPT_Trim_Resultado!AS125+PLANEL_GerPT_Trim_Resultado!AS137</f>
        <v>7813.5137139999997</v>
      </c>
      <c r="AG8" s="18">
        <f>PLANEL_GerPT_Trim_Resultado!AT113+PLANEL_GerPT_Trim_Resultado!AT125+PLANEL_GerPT_Trim_Resultado!AT137</f>
        <v>7477.5402990000002</v>
      </c>
      <c r="AH8" s="18">
        <f>PLANEL_GerPT_Trim_Resultado!AU113+PLANEL_GerPT_Trim_Resultado!AU125+PLANEL_GerPT_Trim_Resultado!AU137</f>
        <v>7813.5137139999997</v>
      </c>
      <c r="AI8" s="18">
        <f>PLANEL_GerPT_Trim_Resultado!AV113+PLANEL_GerPT_Trim_Resultado!AV125+PLANEL_GerPT_Trim_Resultado!AV137</f>
        <v>6541.1541559999996</v>
      </c>
      <c r="AJ8" s="18">
        <f>PLANEL_GerPT_Trim_Resultado!AW113+PLANEL_GerPT_Trim_Resultado!AW125+PLANEL_GerPT_Trim_Resultado!AW137</f>
        <v>6546.3652499999998</v>
      </c>
      <c r="AK8" s="18">
        <f>PLANEL_GerPT_Trim_Resultado!AX113+PLANEL_GerPT_Trim_Resultado!AX125+PLANEL_GerPT_Trim_Resultado!AX137</f>
        <v>7395.0155260000001</v>
      </c>
      <c r="AL8" s="18">
        <f>PLANEL_GerPT_Trim_Resultado!AY113+PLANEL_GerPT_Trim_Resultado!AY125+PLANEL_GerPT_Trim_Resultado!AY137</f>
        <v>7480.1974369999998</v>
      </c>
      <c r="AM8" s="18">
        <f>PLANEL_GerPT_Trim_Resultado!AZ113+PLANEL_GerPT_Trim_Resultado!AZ125+PLANEL_GerPT_Trim_Resultado!AZ137</f>
        <v>7303.300279</v>
      </c>
      <c r="AN8" s="18">
        <f>PLANEL_GerPT_Trim_Resultado!BA113+PLANEL_GerPT_Trim_Resultado!BA125+PLANEL_GerPT_Trim_Resultado!BA137</f>
        <v>7276.7710749999997</v>
      </c>
      <c r="AO8" s="18">
        <f>PLANEL_GerPT_Trim_Resultado!BB113+PLANEL_GerPT_Trim_Resultado!BB125+PLANEL_GerPT_Trim_Resultado!BB137</f>
        <v>7276.7710749999997</v>
      </c>
      <c r="AP8" s="18">
        <f>PLANEL_GerPT_Trim_Resultado!BC113+PLANEL_GerPT_Trim_Resultado!BC125+PLANEL_GerPT_Trim_Resultado!BC137</f>
        <v>7303.300279</v>
      </c>
      <c r="AQ8" s="18">
        <f>PLANEL_GerPT_Trim_Resultado!BD113+PLANEL_GerPT_Trim_Resultado!BD125+PLANEL_GerPT_Trim_Resultado!BD137</f>
        <v>4691.2159350000002</v>
      </c>
      <c r="AR8" s="18">
        <f>PLANEL_GerPT_Trim_Resultado!BE113+PLANEL_GerPT_Trim_Resultado!BE125+PLANEL_GerPT_Trim_Resultado!BE137</f>
        <v>4691.2159350000002</v>
      </c>
      <c r="AS8" s="18">
        <f>PLANEL_GerPT_Trim_Resultado!BF113+PLANEL_GerPT_Trim_Resultado!BF125+PLANEL_GerPT_Trim_Resultado!BF137</f>
        <v>4691.2159350000002</v>
      </c>
      <c r="AT8" s="18">
        <f>PLANEL_GerPT_Trim_Resultado!BG113+PLANEL_GerPT_Trim_Resultado!BG125+PLANEL_GerPT_Trim_Resultado!BG137</f>
        <v>4691.2159350000002</v>
      </c>
      <c r="AU8" s="18">
        <f>PLANEL_GerPT_Trim_Resultado!BH113+PLANEL_GerPT_Trim_Resultado!BH125+PLANEL_GerPT_Trim_Resultado!BH137</f>
        <v>4497.9317369999999</v>
      </c>
      <c r="AV8" s="18">
        <f>PLANEL_GerPT_Trim_Resultado!BI113+PLANEL_GerPT_Trim_Resultado!BI125+PLANEL_GerPT_Trim_Resultado!BI137</f>
        <v>4471.4025330000004</v>
      </c>
      <c r="AW8" s="18">
        <f>PLANEL_GerPT_Trim_Resultado!BJ113+PLANEL_GerPT_Trim_Resultado!BJ125+PLANEL_GerPT_Trim_Resultado!BJ137</f>
        <v>4471.4025330000004</v>
      </c>
      <c r="AX8" s="18">
        <f>PLANEL_GerPT_Trim_Resultado!BK113+PLANEL_GerPT_Trim_Resultado!BK125+PLANEL_GerPT_Trim_Resultado!BK137</f>
        <v>4454.084014</v>
      </c>
      <c r="AY8" s="18">
        <f>PLANEL_GerPT_Trim_Resultado!BL113+PLANEL_GerPT_Trim_Resultado!BL125+PLANEL_GerPT_Trim_Resultado!BL137</f>
        <v>4552.7079949999998</v>
      </c>
      <c r="AZ8" s="18">
        <f>PLANEL_GerPT_Trim_Resultado!BM113+PLANEL_GerPT_Trim_Resultado!BM125+PLANEL_GerPT_Trim_Resultado!BM137</f>
        <v>4552.7079949999998</v>
      </c>
      <c r="BA8" s="18">
        <f>PLANEL_GerPT_Trim_Resultado!BN113+PLANEL_GerPT_Trim_Resultado!BN125+PLANEL_GerPT_Trim_Resultado!BN137</f>
        <v>4526.1787919999997</v>
      </c>
      <c r="BB8" s="18">
        <f>PLANEL_GerPT_Trim_Resultado!BO113+PLANEL_GerPT_Trim_Resultado!BO125+PLANEL_GerPT_Trim_Resultado!BO137</f>
        <v>4552.7079949999998</v>
      </c>
      <c r="BC8" s="18">
        <f>PLANEL_GerPT_Trim_Resultado!BP113+PLANEL_GerPT_Trim_Resultado!BP125+PLANEL_GerPT_Trim_Resultado!BP137</f>
        <v>4383.868563</v>
      </c>
      <c r="BD8" s="18">
        <f>PLANEL_GerPT_Trim_Resultado!BQ113+PLANEL_GerPT_Trim_Resultado!BQ125+PLANEL_GerPT_Trim_Resultado!BQ137</f>
        <v>4383.868563</v>
      </c>
      <c r="BE8" s="18">
        <f>PLANEL_GerPT_Trim_Resultado!BR113+PLANEL_GerPT_Trim_Resultado!BR125+PLANEL_GerPT_Trim_Resultado!BR137</f>
        <v>4383.868563</v>
      </c>
      <c r="BF8" s="18">
        <f>PLANEL_GerPT_Trim_Resultado!BS113+PLANEL_GerPT_Trim_Resultado!BS125+PLANEL_GerPT_Trim_Resultado!BS137</f>
        <v>4383.868563</v>
      </c>
      <c r="BG8" s="18">
        <f>PLANEL_GerPT_Trim_Resultado!BT113+PLANEL_GerPT_Trim_Resultado!BT125+PLANEL_GerPT_Trim_Resultado!BT137</f>
        <v>4383.868563</v>
      </c>
      <c r="BH8" s="18">
        <f>PLANEL_GerPT_Trim_Resultado!BU113+PLANEL_GerPT_Trim_Resultado!BU125+PLANEL_GerPT_Trim_Resultado!BU137</f>
        <v>4383.868563</v>
      </c>
      <c r="BI8" s="18">
        <f>PLANEL_GerPT_Trim_Resultado!BV113+PLANEL_GerPT_Trim_Resultado!BV125+PLANEL_GerPT_Trim_Resultado!BV137</f>
        <v>4383.868563</v>
      </c>
      <c r="BJ8" s="18">
        <f>PLANEL_GerPT_Trim_Resultado!BW113+PLANEL_GerPT_Trim_Resultado!BW125+PLANEL_GerPT_Trim_Resultado!BW137</f>
        <v>4383.868563</v>
      </c>
      <c r="BK8" s="18">
        <f>PLANEL_GerPT_Trim_Resultado!BX113+PLANEL_GerPT_Trim_Resultado!BX125+PLANEL_GerPT_Trim_Resultado!BX137</f>
        <v>4383.868563</v>
      </c>
      <c r="BL8" s="18">
        <f>PLANEL_GerPT_Trim_Resultado!BY113+PLANEL_GerPT_Trim_Resultado!BY125+PLANEL_GerPT_Trim_Resultado!BY137</f>
        <v>4383.868563</v>
      </c>
      <c r="BM8" s="18">
        <f>PLANEL_GerPT_Trim_Resultado!BZ113+PLANEL_GerPT_Trim_Resultado!BZ125+PLANEL_GerPT_Trim_Resultado!BZ137</f>
        <v>4383.868563</v>
      </c>
      <c r="BN8" s="18">
        <f>PLANEL_GerPT_Trim_Resultado!CA113+PLANEL_GerPT_Trim_Resultado!CA125+PLANEL_GerPT_Trim_Resultado!CA137</f>
        <v>4383.868563</v>
      </c>
      <c r="BO8" s="18">
        <f>PLANEL_GerPT_Trim_Resultado!CB113+PLANEL_GerPT_Trim_Resultado!CB125+PLANEL_GerPT_Trim_Resultado!CB137</f>
        <v>3128.8477349999998</v>
      </c>
      <c r="BP8" s="18">
        <f>PLANEL_GerPT_Trim_Resultado!CC113+PLANEL_GerPT_Trim_Resultado!CC125+PLANEL_GerPT_Trim_Resultado!CC137</f>
        <v>3102.3185309999999</v>
      </c>
      <c r="BQ8" s="18">
        <f>PLANEL_GerPT_Trim_Resultado!CD113+PLANEL_GerPT_Trim_Resultado!CD125+PLANEL_GerPT_Trim_Resultado!CD137</f>
        <v>3102.3185309999999</v>
      </c>
      <c r="BR8" s="18">
        <f>PLANEL_GerPT_Trim_Resultado!CE113+PLANEL_GerPT_Trim_Resultado!CE125+PLANEL_GerPT_Trim_Resultado!CE137</f>
        <v>3128.8477349999998</v>
      </c>
      <c r="BS8" s="18">
        <f>PLANEL_GerPT_Trim_Resultado!CF113+PLANEL_GerPT_Trim_Resultado!CF125+PLANEL_GerPT_Trim_Resultado!CF137</f>
        <v>3128.8477349999998</v>
      </c>
      <c r="BT8" s="18">
        <f>PLANEL_GerPT_Trim_Resultado!CG113+PLANEL_GerPT_Trim_Resultado!CG125+PLANEL_GerPT_Trim_Resultado!CG137</f>
        <v>3128.8477349999998</v>
      </c>
      <c r="BU8" s="18">
        <f>PLANEL_GerPT_Trim_Resultado!CH113+PLANEL_GerPT_Trim_Resultado!CH125+PLANEL_GerPT_Trim_Resultado!CH137</f>
        <v>3102.3185309999999</v>
      </c>
      <c r="BV8" s="18">
        <f>PLANEL_GerPT_Trim_Resultado!CI113+PLANEL_GerPT_Trim_Resultado!CI125+PLANEL_GerPT_Trim_Resultado!CI137</f>
        <v>3128.8477349999998</v>
      </c>
      <c r="BW8" s="18">
        <f>PLANEL_GerPT_Trim_Resultado!CJ113+PLANEL_GerPT_Trim_Resultado!CJ125+PLANEL_GerPT_Trim_Resultado!CJ137</f>
        <v>3128.8477349999998</v>
      </c>
      <c r="BX8" s="18">
        <f>PLANEL_GerPT_Trim_Resultado!CK113+PLANEL_GerPT_Trim_Resultado!CK125+PLANEL_GerPT_Trim_Resultado!CK137</f>
        <v>3128.8477349999998</v>
      </c>
      <c r="BY8" s="18">
        <f>PLANEL_GerPT_Trim_Resultado!CL113+PLANEL_GerPT_Trim_Resultado!CL125+PLANEL_GerPT_Trim_Resultado!CL137</f>
        <v>3045.3360510000002</v>
      </c>
      <c r="BZ8" s="18">
        <f>PLANEL_GerPT_Trim_Resultado!CM113+PLANEL_GerPT_Trim_Resultado!CM125+PLANEL_GerPT_Trim_Resultado!CM137</f>
        <v>3128.8477349999998</v>
      </c>
      <c r="CA8" s="18">
        <f>PLANEL_GerPT_Trim_Resultado!CN113+PLANEL_GerPT_Trim_Resultado!CN125+PLANEL_GerPT_Trim_Resultado!CN137</f>
        <v>2135.1395630000002</v>
      </c>
      <c r="CB8" s="18">
        <f>PLANEL_GerPT_Trim_Resultado!CO113+PLANEL_GerPT_Trim_Resultado!CO125+PLANEL_GerPT_Trim_Resultado!CO137</f>
        <v>2135.1395630000002</v>
      </c>
      <c r="CC8" s="18">
        <f>PLANEL_GerPT_Trim_Resultado!CP113+PLANEL_GerPT_Trim_Resultado!CP125+PLANEL_GerPT_Trim_Resultado!CP137</f>
        <v>2135.1395630000002</v>
      </c>
      <c r="CD8" s="18">
        <f>PLANEL_GerPT_Trim_Resultado!CQ113+PLANEL_GerPT_Trim_Resultado!CQ125+PLANEL_GerPT_Trim_Resultado!CQ137</f>
        <v>2135.1395630000002</v>
      </c>
      <c r="CE8" s="18">
        <f>PLANEL_GerPT_Trim_Resultado!CR113+PLANEL_GerPT_Trim_Resultado!CR125+PLANEL_GerPT_Trim_Resultado!CR137</f>
        <v>2135.1395630000002</v>
      </c>
      <c r="CF8" s="18">
        <f>PLANEL_GerPT_Trim_Resultado!CS113+PLANEL_GerPT_Trim_Resultado!CS125+PLANEL_GerPT_Trim_Resultado!CS137</f>
        <v>2135.1395630000002</v>
      </c>
      <c r="CG8" s="18">
        <f>PLANEL_GerPT_Trim_Resultado!CT113+PLANEL_GerPT_Trim_Resultado!CT125+PLANEL_GerPT_Trim_Resultado!CT137</f>
        <v>1785.806799</v>
      </c>
      <c r="CH8" s="18">
        <f>PLANEL_GerPT_Trim_Resultado!CU113+PLANEL_GerPT_Trim_Resultado!CU125+PLANEL_GerPT_Trim_Resultado!CU137</f>
        <v>2135.1395630000002</v>
      </c>
      <c r="CI8" s="18">
        <f>PLANEL_GerPT_Trim_Resultado!CV113+PLANEL_GerPT_Trim_Resultado!CV125+PLANEL_GerPT_Trim_Resultado!CV137</f>
        <v>2135.1395630000002</v>
      </c>
      <c r="CJ8" s="18">
        <f>PLANEL_GerPT_Trim_Resultado!CW113+PLANEL_GerPT_Trim_Resultado!CW125+PLANEL_GerPT_Trim_Resultado!CW137</f>
        <v>2135.1395630000002</v>
      </c>
      <c r="CK8" s="18">
        <f>PLANEL_GerPT_Trim_Resultado!CX113+PLANEL_GerPT_Trim_Resultado!CX125+PLANEL_GerPT_Trim_Resultado!CX137</f>
        <v>2135.1395630000002</v>
      </c>
      <c r="CL8" s="18">
        <f>PLANEL_GerPT_Trim_Resultado!CY113+PLANEL_GerPT_Trim_Resultado!CY125+PLANEL_GerPT_Trim_Resultado!CY137</f>
        <v>2135.1395630000002</v>
      </c>
      <c r="CM8" s="18">
        <f>PLANEL_GerPT_Trim_Resultado!CZ113+PLANEL_GerPT_Trim_Resultado!CZ125+PLANEL_GerPT_Trim_Resultado!CZ137</f>
        <v>1575.3733649999999</v>
      </c>
      <c r="CN8" s="18">
        <f>PLANEL_GerPT_Trim_Resultado!DA113+PLANEL_GerPT_Trim_Resultado!DA125+PLANEL_GerPT_Trim_Resultado!DA137</f>
        <v>1575.3733649999999</v>
      </c>
      <c r="CO8" s="18">
        <f>PLANEL_GerPT_Trim_Resultado!DB113+PLANEL_GerPT_Trim_Resultado!DB125+PLANEL_GerPT_Trim_Resultado!DB137</f>
        <v>1575.3733649999999</v>
      </c>
      <c r="CP8" s="18">
        <f>PLANEL_GerPT_Trim_Resultado!DC113+PLANEL_GerPT_Trim_Resultado!DC125+PLANEL_GerPT_Trim_Resultado!DC137</f>
        <v>1575.3733649999999</v>
      </c>
      <c r="CQ8" s="18">
        <f>PLANEL_GerPT_Trim_Resultado!DD113+PLANEL_GerPT_Trim_Resultado!DD125+PLANEL_GerPT_Trim_Resultado!DD137</f>
        <v>1575.3733649999999</v>
      </c>
      <c r="CR8" s="18">
        <f>PLANEL_GerPT_Trim_Resultado!DE113+PLANEL_GerPT_Trim_Resultado!DE125+PLANEL_GerPT_Trim_Resultado!DE137</f>
        <v>1575.3733649999999</v>
      </c>
      <c r="CS8" s="18">
        <f>PLANEL_GerPT_Trim_Resultado!DF113+PLANEL_GerPT_Trim_Resultado!DF125+PLANEL_GerPT_Trim_Resultado!DF137</f>
        <v>1199.511397</v>
      </c>
      <c r="CT8" s="18">
        <f>PLANEL_GerPT_Trim_Resultado!DG113+PLANEL_GerPT_Trim_Resultado!DG125+PLANEL_GerPT_Trim_Resultado!DG137</f>
        <v>1575.3733649999999</v>
      </c>
      <c r="CU8" s="18">
        <f>PLANEL_GerPT_Trim_Resultado!DH113+PLANEL_GerPT_Trim_Resultado!DH125+PLANEL_GerPT_Trim_Resultado!DH137</f>
        <v>1548.8441620000001</v>
      </c>
      <c r="CV8" s="18">
        <f>PLANEL_GerPT_Trim_Resultado!DI113+PLANEL_GerPT_Trim_Resultado!DI125+PLANEL_GerPT_Trim_Resultado!DI137</f>
        <v>1548.8441620000001</v>
      </c>
      <c r="CW8" s="18">
        <f>PLANEL_GerPT_Trim_Resultado!DJ113+PLANEL_GerPT_Trim_Resultado!DJ125+PLANEL_GerPT_Trim_Resultado!DJ137</f>
        <v>1548.8441620000001</v>
      </c>
      <c r="CX8" s="18">
        <f>PLANEL_GerPT_Trim_Resultado!DK113+PLANEL_GerPT_Trim_Resultado!DK125+PLANEL_GerPT_Trim_Resultado!DK137</f>
        <v>1548.8441620000001</v>
      </c>
      <c r="CY8" s="69">
        <f>PLANEL_GerPT_Trim_Resultado!DL113+PLANEL_GerPT_Trim_Resultado!DL125+PLANEL_GerPT_Trim_Resultado!DL137</f>
        <v>1548.8441620000001</v>
      </c>
      <c r="CZ8" s="69">
        <f>PLANEL_GerPT_Trim_Resultado!DM113+PLANEL_GerPT_Trim_Resultado!DM125+PLANEL_GerPT_Trim_Resultado!DM137</f>
        <v>1548.8441620000001</v>
      </c>
      <c r="DA8" s="69">
        <f>PLANEL_GerPT_Trim_Resultado!DN113+PLANEL_GerPT_Trim_Resultado!DN125+PLANEL_GerPT_Trim_Resultado!DN137</f>
        <v>1548.8441620000001</v>
      </c>
      <c r="DB8" s="69">
        <f>PLANEL_GerPT_Trim_Resultado!DO113+PLANEL_GerPT_Trim_Resultado!DO125+PLANEL_GerPT_Trim_Resultado!DO137</f>
        <v>1548.8441620000001</v>
      </c>
      <c r="DC8" s="18">
        <f>PLANEL_GerPT_Trim_Resultado!DP113+PLANEL_GerPT_Trim_Resultado!DP125+PLANEL_GerPT_Trim_Resultado!DP137</f>
        <v>398.89792920000002</v>
      </c>
      <c r="DD8" s="18">
        <f>PLANEL_GerPT_Trim_Resultado!DQ113+PLANEL_GerPT_Trim_Resultado!DQ125+PLANEL_GerPT_Trim_Resultado!DQ137</f>
        <v>398.89792920000002</v>
      </c>
      <c r="DE8" s="18">
        <f>PLANEL_GerPT_Trim_Resultado!DR113+PLANEL_GerPT_Trim_Resultado!DR125+PLANEL_GerPT_Trim_Resultado!DR137</f>
        <v>398.89792920000002</v>
      </c>
      <c r="DF8" s="18">
        <f>PLANEL_GerPT_Trim_Resultado!DS113+PLANEL_GerPT_Trim_Resultado!DS125+PLANEL_GerPT_Trim_Resultado!DS137</f>
        <v>398.89792920000002</v>
      </c>
      <c r="DG8" s="18">
        <f>PLANEL_GerPT_Trim_Resultado!DT113+PLANEL_GerPT_Trim_Resultado!DT125+PLANEL_GerPT_Trim_Resultado!DT137</f>
        <v>398.89792920000002</v>
      </c>
      <c r="DH8" s="18">
        <f>PLANEL_GerPT_Trim_Resultado!DU113+PLANEL_GerPT_Trim_Resultado!DU125+PLANEL_GerPT_Trim_Resultado!DU137</f>
        <v>398.89792920000002</v>
      </c>
      <c r="DI8" s="18">
        <f>PLANEL_GerPT_Trim_Resultado!DV113+PLANEL_GerPT_Trim_Resultado!DV125+PLANEL_GerPT_Trim_Resultado!DV137</f>
        <v>398.89792920000002</v>
      </c>
      <c r="DJ8" s="18">
        <f>PLANEL_GerPT_Trim_Resultado!DW113+PLANEL_GerPT_Trim_Resultado!DW125+PLANEL_GerPT_Trim_Resultado!DW137</f>
        <v>398.89792920000002</v>
      </c>
      <c r="DK8" s="18">
        <f>PLANEL_GerPT_Trim_Resultado!DX113+PLANEL_GerPT_Trim_Resultado!DX125+PLANEL_GerPT_Trim_Resultado!DX137</f>
        <v>398.89792920000002</v>
      </c>
      <c r="DL8" s="18">
        <f>PLANEL_GerPT_Trim_Resultado!DY113+PLANEL_GerPT_Trim_Resultado!DY125+PLANEL_GerPT_Trim_Resultado!DY137</f>
        <v>398.89792920000002</v>
      </c>
      <c r="DM8" s="18">
        <f>PLANEL_GerPT_Trim_Resultado!DZ113+PLANEL_GerPT_Trim_Resultado!DZ125+PLANEL_GerPT_Trim_Resultado!DZ137</f>
        <v>398.89792920000002</v>
      </c>
      <c r="DN8" s="18">
        <f>PLANEL_GerPT_Trim_Resultado!EA113+PLANEL_GerPT_Trim_Resultado!EA125+PLANEL_GerPT_Trim_Resultado!EA137</f>
        <v>398.89792920000002</v>
      </c>
      <c r="DO8" s="18">
        <f>PLANEL_GerPT_Trim_Resultado!EB113+PLANEL_GerPT_Trim_Resultado!EB125+PLANEL_GerPT_Trim_Resultado!EB137</f>
        <v>398.89792920000002</v>
      </c>
      <c r="DP8" s="18">
        <f>PLANEL_GerPT_Trim_Resultado!EC113+PLANEL_GerPT_Trim_Resultado!EC125+PLANEL_GerPT_Trim_Resultado!EC137</f>
        <v>398.89792920000002</v>
      </c>
      <c r="DQ8" s="18">
        <f>PLANEL_GerPT_Trim_Resultado!ED113+PLANEL_GerPT_Trim_Resultado!ED125+PLANEL_GerPT_Trim_Resultado!ED137</f>
        <v>398.89792920000002</v>
      </c>
      <c r="DR8" s="18">
        <f>PLANEL_GerPT_Trim_Resultado!EE113+PLANEL_GerPT_Trim_Resultado!EE125+PLANEL_GerPT_Trim_Resultado!EE137</f>
        <v>398.89792920000002</v>
      </c>
      <c r="DS8" s="18">
        <f>PLANEL_GerPT_Trim_Resultado!EF113+PLANEL_GerPT_Trim_Resultado!EF125+PLANEL_GerPT_Trim_Resultado!EF137</f>
        <v>54.776258640000002</v>
      </c>
      <c r="DT8" s="18">
        <f>PLANEL_GerPT_Trim_Resultado!EG113+PLANEL_GerPT_Trim_Resultado!EG125+PLANEL_GerPT_Trim_Resultado!EG137</f>
        <v>54.776258640000002</v>
      </c>
      <c r="DU8" s="18">
        <f>PLANEL_GerPT_Trim_Resultado!EH113+PLANEL_GerPT_Trim_Resultado!EH125+PLANEL_GerPT_Trim_Resultado!EH137</f>
        <v>54.776258640000002</v>
      </c>
      <c r="DV8" s="18">
        <f>PLANEL_GerPT_Trim_Resultado!EI113+PLANEL_GerPT_Trim_Resultado!EI125+PLANEL_GerPT_Trim_Resultado!EI137</f>
        <v>54.776258640000002</v>
      </c>
      <c r="DW8" s="18">
        <f>PLANEL_GerPT_Trim_Resultado!EJ113+PLANEL_GerPT_Trim_Resultado!EJ125+PLANEL_GerPT_Trim_Resultado!EJ137</f>
        <v>54.776258640000002</v>
      </c>
      <c r="DX8" s="18">
        <f>PLANEL_GerPT_Trim_Resultado!EK113+PLANEL_GerPT_Trim_Resultado!EK125+PLANEL_GerPT_Trim_Resultado!EK137</f>
        <v>54.776258640000002</v>
      </c>
      <c r="DY8" s="18">
        <f>PLANEL_GerPT_Trim_Resultado!EL113+PLANEL_GerPT_Trim_Resultado!EL125+PLANEL_GerPT_Trim_Resultado!EL137</f>
        <v>54.776258640000002</v>
      </c>
      <c r="DZ8" s="18">
        <f>PLANEL_GerPT_Trim_Resultado!EM113+PLANEL_GerPT_Trim_Resultado!EM125+PLANEL_GerPT_Trim_Resultado!EM137</f>
        <v>54.776258640000002</v>
      </c>
      <c r="EA8" s="18">
        <f>PLANEL_GerPT_Trim_Resultado!EN113+PLANEL_GerPT_Trim_Resultado!EN125+PLANEL_GerPT_Trim_Resultado!EN137</f>
        <v>54.776258640000002</v>
      </c>
      <c r="EB8" s="18">
        <f>PLANEL_GerPT_Trim_Resultado!EO113+PLANEL_GerPT_Trim_Resultado!EO125+PLANEL_GerPT_Trim_Resultado!EO137</f>
        <v>54.776258640000002</v>
      </c>
      <c r="EC8" s="18">
        <f>PLANEL_GerPT_Trim_Resultado!EP113+PLANEL_GerPT_Trim_Resultado!EP125+PLANEL_GerPT_Trim_Resultado!EP137</f>
        <v>54.776258640000002</v>
      </c>
      <c r="ED8" s="18">
        <f>PLANEL_GerPT_Trim_Resultado!EQ113+PLANEL_GerPT_Trim_Resultado!EQ125+PLANEL_GerPT_Trim_Resultado!EQ137</f>
        <v>54.776258640000002</v>
      </c>
      <c r="EE8" s="18">
        <f>PLANEL_GerPT_Trim_Resultado!ER113+PLANEL_GerPT_Trim_Resultado!ER125+PLANEL_GerPT_Trim_Resultado!ER137</f>
        <v>54.776258640000002</v>
      </c>
      <c r="EF8" s="18">
        <f>PLANEL_GerPT_Trim_Resultado!ES113+PLANEL_GerPT_Trim_Resultado!ES125+PLANEL_GerPT_Trim_Resultado!ES137</f>
        <v>54.776258640000002</v>
      </c>
      <c r="EG8" s="18">
        <f>PLANEL_GerPT_Trim_Resultado!ET113+PLANEL_GerPT_Trim_Resultado!ET125+PLANEL_GerPT_Trim_Resultado!ET137</f>
        <v>54.776258640000002</v>
      </c>
      <c r="EH8" s="18">
        <f>PLANEL_GerPT_Trim_Resultado!EU113+PLANEL_GerPT_Trim_Resultado!EU125+PLANEL_GerPT_Trim_Resultado!EU137</f>
        <v>54.776258640000002</v>
      </c>
      <c r="EI8" s="18">
        <f>PLANEL_GerPT_Trim_Resultado!EV113+PLANEL_GerPT_Trim_Resultado!EV125+PLANEL_GerPT_Trim_Resultado!EV137</f>
        <v>54.776258640000002</v>
      </c>
      <c r="EJ8" s="18">
        <f>PLANEL_GerPT_Trim_Resultado!EW113+PLANEL_GerPT_Trim_Resultado!EW125+PLANEL_GerPT_Trim_Resultado!EW137</f>
        <v>54.776258640000002</v>
      </c>
      <c r="EK8" s="18">
        <f>PLANEL_GerPT_Trim_Resultado!EX113+PLANEL_GerPT_Trim_Resultado!EX125+PLANEL_GerPT_Trim_Resultado!EX137</f>
        <v>54.776258640000002</v>
      </c>
      <c r="EL8" s="18">
        <f>PLANEL_GerPT_Trim_Resultado!EY113+PLANEL_GerPT_Trim_Resultado!EY125+PLANEL_GerPT_Trim_Resultado!EY137</f>
        <v>54.776258640000002</v>
      </c>
      <c r="EM8" s="18">
        <f>PLANEL_GerPT_Trim_Resultado!EZ113+PLANEL_GerPT_Trim_Resultado!EZ125+PLANEL_GerPT_Trim_Resultado!EZ137</f>
        <v>54.776258640000002</v>
      </c>
      <c r="EN8" s="18">
        <f>PLANEL_GerPT_Trim_Resultado!FA113+PLANEL_GerPT_Trim_Resultado!FA125+PLANEL_GerPT_Trim_Resultado!FA137</f>
        <v>54.776258640000002</v>
      </c>
      <c r="EO8" s="18">
        <f>PLANEL_GerPT_Trim_Resultado!FB113+PLANEL_GerPT_Trim_Resultado!FB125+PLANEL_GerPT_Trim_Resultado!FB137</f>
        <v>54.776258640000002</v>
      </c>
      <c r="EP8" s="18">
        <f>PLANEL_GerPT_Trim_Resultado!FC113+PLANEL_GerPT_Trim_Resultado!FC125+PLANEL_GerPT_Trim_Resultado!FC137</f>
        <v>54.776258640000002</v>
      </c>
    </row>
    <row r="9" spans="2:258" x14ac:dyDescent="0.25">
      <c r="B9" s="16" t="s">
        <v>4</v>
      </c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/>
      <c r="BQ9" s="1"/>
      <c r="BR9" s="1"/>
      <c r="BS9" s="1"/>
      <c r="BT9" s="1"/>
      <c r="BU9" s="1"/>
      <c r="BV9" s="1"/>
      <c r="BW9" s="1"/>
      <c r="BX9" s="1"/>
      <c r="BY9" s="1"/>
      <c r="BZ9" s="1"/>
      <c r="CA9" s="1"/>
      <c r="CB9" s="1"/>
      <c r="CC9" s="1"/>
      <c r="CD9" s="1"/>
      <c r="CE9" s="1"/>
      <c r="CF9" s="1"/>
      <c r="CG9" s="1"/>
      <c r="CH9" s="1"/>
      <c r="CI9" s="1"/>
      <c r="CJ9" s="1"/>
      <c r="CK9" s="1"/>
      <c r="CL9" s="1"/>
      <c r="CM9" s="1"/>
      <c r="CN9" s="1"/>
      <c r="CO9" s="1"/>
      <c r="CP9" s="1"/>
      <c r="CQ9" s="1"/>
      <c r="CR9" s="1"/>
      <c r="CS9" s="1"/>
      <c r="CT9" s="1"/>
      <c r="CU9" s="1"/>
      <c r="CV9" s="1"/>
      <c r="CW9" s="1"/>
      <c r="CX9" s="1"/>
      <c r="CY9" s="68"/>
      <c r="CZ9" s="68"/>
      <c r="DA9" s="68"/>
      <c r="DB9" s="68"/>
      <c r="DC9" s="1"/>
      <c r="DD9" s="1"/>
      <c r="DE9" s="1"/>
      <c r="DF9" s="1"/>
      <c r="DG9" s="1"/>
      <c r="DH9" s="1"/>
      <c r="DI9" s="1"/>
      <c r="DJ9" s="1"/>
      <c r="DK9" s="1"/>
      <c r="DL9" s="1"/>
      <c r="DM9" s="1"/>
      <c r="DN9" s="1"/>
      <c r="DO9" s="1"/>
      <c r="DP9" s="1"/>
      <c r="DQ9" s="1"/>
      <c r="DR9" s="1"/>
      <c r="DS9" s="1"/>
      <c r="DT9" s="1"/>
      <c r="DU9" s="1"/>
      <c r="DV9" s="1"/>
      <c r="DW9" s="1"/>
      <c r="DX9" s="1"/>
      <c r="DY9" s="1"/>
      <c r="DZ9" s="1"/>
      <c r="EA9" s="1"/>
      <c r="EB9" s="1"/>
      <c r="EC9" s="1"/>
      <c r="ED9" s="1"/>
      <c r="EE9" s="1"/>
      <c r="EF9" s="1"/>
      <c r="EG9" s="1"/>
      <c r="EH9" s="1"/>
      <c r="EI9" s="1"/>
      <c r="EJ9" s="1"/>
      <c r="EK9" s="1"/>
      <c r="EL9" s="1"/>
      <c r="EM9" s="1"/>
      <c r="EN9" s="1"/>
      <c r="EO9" s="1"/>
      <c r="EP9" s="1"/>
    </row>
    <row r="10" spans="2:258" x14ac:dyDescent="0.25">
      <c r="B10" s="19" t="s">
        <v>49</v>
      </c>
      <c r="C10" s="20">
        <f>PLANEL_GerPT_Trim_Resultado!P65+PLANEL_GerPT_Trim_Resultado!P77+PLANEL_GerPT_Trim_Resultado!P89</f>
        <v>1296.27</v>
      </c>
      <c r="D10" s="20">
        <f>PLANEL_GerPT_Trim_Resultado!Q65+PLANEL_GerPT_Trim_Resultado!Q77+PLANEL_GerPT_Trim_Resultado!Q89</f>
        <v>1221.27</v>
      </c>
      <c r="E10" s="20">
        <f>PLANEL_GerPT_Trim_Resultado!R65+PLANEL_GerPT_Trim_Resultado!R77+PLANEL_GerPT_Trim_Resultado!R89</f>
        <v>1296.27</v>
      </c>
      <c r="F10" s="20">
        <f>PLANEL_GerPT_Trim_Resultado!S65+PLANEL_GerPT_Trim_Resultado!S77+PLANEL_GerPT_Trim_Resultado!S89</f>
        <v>1296.27</v>
      </c>
      <c r="G10" s="20">
        <f>PLANEL_GerPT_Trim_Resultado!T65+PLANEL_GerPT_Trim_Resultado!T77+PLANEL_GerPT_Trim_Resultado!T89</f>
        <v>1296.27</v>
      </c>
      <c r="H10" s="20">
        <f>PLANEL_GerPT_Trim_Resultado!U65+PLANEL_GerPT_Trim_Resultado!U77+PLANEL_GerPT_Trim_Resultado!U89</f>
        <v>1111.77</v>
      </c>
      <c r="I10" s="20">
        <f>PLANEL_GerPT_Trim_Resultado!V65+PLANEL_GerPT_Trim_Resultado!V77+PLANEL_GerPT_Trim_Resultado!V89</f>
        <v>1296.27</v>
      </c>
      <c r="J10" s="20">
        <f>PLANEL_GerPT_Trim_Resultado!W65+PLANEL_GerPT_Trim_Resultado!W77+PLANEL_GerPT_Trim_Resultado!W89</f>
        <v>1296.27</v>
      </c>
      <c r="K10" s="20">
        <f>PLANEL_GerPT_Trim_Resultado!X65+PLANEL_GerPT_Trim_Resultado!X77+PLANEL_GerPT_Trim_Resultado!X89</f>
        <v>1296.27</v>
      </c>
      <c r="L10" s="20">
        <f>PLANEL_GerPT_Trim_Resultado!Y65+PLANEL_GerPT_Trim_Resultado!Y77+PLANEL_GerPT_Trim_Resultado!Y89</f>
        <v>1111.77</v>
      </c>
      <c r="M10" s="20">
        <f>PLANEL_GerPT_Trim_Resultado!Z65+PLANEL_GerPT_Trim_Resultado!Z77+PLANEL_GerPT_Trim_Resultado!Z89</f>
        <v>1296.27</v>
      </c>
      <c r="N10" s="20">
        <f>PLANEL_GerPT_Trim_Resultado!AA65+PLANEL_GerPT_Trim_Resultado!AA77+PLANEL_GerPT_Trim_Resultado!AA89</f>
        <v>1296.27</v>
      </c>
      <c r="O10" s="20">
        <f>PLANEL_GerPT_Trim_Resultado!AB65+PLANEL_GerPT_Trim_Resultado!AB77+PLANEL_GerPT_Trim_Resultado!AB89</f>
        <v>1296.27</v>
      </c>
      <c r="P10" s="20">
        <f>PLANEL_GerPT_Trim_Resultado!AC65+PLANEL_GerPT_Trim_Resultado!AC77+PLANEL_GerPT_Trim_Resultado!AC89</f>
        <v>1186.77</v>
      </c>
      <c r="Q10" s="20">
        <f>PLANEL_GerPT_Trim_Resultado!AD65+PLANEL_GerPT_Trim_Resultado!AD77+PLANEL_GerPT_Trim_Resultado!AD89</f>
        <v>1296.27</v>
      </c>
      <c r="R10" s="20">
        <f>PLANEL_GerPT_Trim_Resultado!AE65+PLANEL_GerPT_Trim_Resultado!AE77+PLANEL_GerPT_Trim_Resultado!AE89</f>
        <v>1296.27</v>
      </c>
      <c r="S10" s="20">
        <f>PLANEL_GerPT_Trim_Resultado!AF65+PLANEL_GerPT_Trim_Resultado!AF77+PLANEL_GerPT_Trim_Resultado!AF89</f>
        <v>1551.27</v>
      </c>
      <c r="T10" s="20">
        <f>PLANEL_GerPT_Trim_Resultado!AG65+PLANEL_GerPT_Trim_Resultado!AG77+PLANEL_GerPT_Trim_Resultado!AG89</f>
        <v>1476.27</v>
      </c>
      <c r="U10" s="20">
        <f>PLANEL_GerPT_Trim_Resultado!AH65+PLANEL_GerPT_Trim_Resultado!AH77+PLANEL_GerPT_Trim_Resultado!AH89</f>
        <v>1551.27</v>
      </c>
      <c r="V10" s="20">
        <f>PLANEL_GerPT_Trim_Resultado!AI65+PLANEL_GerPT_Trim_Resultado!AI77+PLANEL_GerPT_Trim_Resultado!AI89</f>
        <v>1551.27</v>
      </c>
      <c r="W10" s="20">
        <f>PLANEL_GerPT_Trim_Resultado!AJ65+PLANEL_GerPT_Trim_Resultado!AJ77+PLANEL_GerPT_Trim_Resultado!AJ89</f>
        <v>1551.27</v>
      </c>
      <c r="X10" s="20">
        <f>PLANEL_GerPT_Trim_Resultado!AK65+PLANEL_GerPT_Trim_Resultado!AK77+PLANEL_GerPT_Trim_Resultado!AK89</f>
        <v>1366.77</v>
      </c>
      <c r="Y10" s="20">
        <f>PLANEL_GerPT_Trim_Resultado!AL65+PLANEL_GerPT_Trim_Resultado!AL77+PLANEL_GerPT_Trim_Resultado!AL89</f>
        <v>1551.27</v>
      </c>
      <c r="Z10" s="20">
        <f>PLANEL_GerPT_Trim_Resultado!AM65+PLANEL_GerPT_Trim_Resultado!AM77+PLANEL_GerPT_Trim_Resultado!AM89</f>
        <v>1551.27</v>
      </c>
      <c r="AA10" s="20">
        <f>PLANEL_GerPT_Trim_Resultado!AN65+PLANEL_GerPT_Trim_Resultado!AN77+PLANEL_GerPT_Trim_Resultado!AN89</f>
        <v>1551.27</v>
      </c>
      <c r="AB10" s="20">
        <f>PLANEL_GerPT_Trim_Resultado!AO65+PLANEL_GerPT_Trim_Resultado!AO77+PLANEL_GerPT_Trim_Resultado!AO89</f>
        <v>1262.25</v>
      </c>
      <c r="AC10" s="20">
        <f>PLANEL_GerPT_Trim_Resultado!AP65+PLANEL_GerPT_Trim_Resultado!AP77+PLANEL_GerPT_Trim_Resultado!AP89</f>
        <v>1551.27</v>
      </c>
      <c r="AD10" s="20">
        <f>PLANEL_GerPT_Trim_Resultado!AQ65+PLANEL_GerPT_Trim_Resultado!AQ77+PLANEL_GerPT_Trim_Resultado!AQ89</f>
        <v>1551.27</v>
      </c>
      <c r="AE10" s="20">
        <f>PLANEL_GerPT_Trim_Resultado!AR65+PLANEL_GerPT_Trim_Resultado!AR77+PLANEL_GerPT_Trim_Resultado!AR89</f>
        <v>1551.27</v>
      </c>
      <c r="AF10" s="20">
        <f>PLANEL_GerPT_Trim_Resultado!AS65+PLANEL_GerPT_Trim_Resultado!AS77+PLANEL_GerPT_Trim_Resultado!AS89</f>
        <v>1551.27</v>
      </c>
      <c r="AG10" s="20">
        <f>PLANEL_GerPT_Trim_Resultado!AT65+PLANEL_GerPT_Trim_Resultado!AT77+PLANEL_GerPT_Trim_Resultado!AT89</f>
        <v>1551.27</v>
      </c>
      <c r="AH10" s="20">
        <f>PLANEL_GerPT_Trim_Resultado!AU65+PLANEL_GerPT_Trim_Resultado!AU77+PLANEL_GerPT_Trim_Resultado!AU89</f>
        <v>1551.27</v>
      </c>
      <c r="AI10" s="20">
        <f>PLANEL_GerPT_Trim_Resultado!AV65+PLANEL_GerPT_Trim_Resultado!AV77+PLANEL_GerPT_Trim_Resultado!AV89</f>
        <v>1551.27</v>
      </c>
      <c r="AJ10" s="20">
        <f>PLANEL_GerPT_Trim_Resultado!AW65+PLANEL_GerPT_Trim_Resultado!AW77+PLANEL_GerPT_Trim_Resultado!AW89</f>
        <v>1551.27</v>
      </c>
      <c r="AK10" s="20">
        <f>PLANEL_GerPT_Trim_Resultado!AX65+PLANEL_GerPT_Trim_Resultado!AX77+PLANEL_GerPT_Trim_Resultado!AX89</f>
        <v>1551.27</v>
      </c>
      <c r="AL10" s="20">
        <f>PLANEL_GerPT_Trim_Resultado!AY65+PLANEL_GerPT_Trim_Resultado!AY77+PLANEL_GerPT_Trim_Resultado!AY89</f>
        <v>1551.27</v>
      </c>
      <c r="AM10" s="20">
        <f>PLANEL_GerPT_Trim_Resultado!AZ65+PLANEL_GerPT_Trim_Resultado!AZ77+PLANEL_GerPT_Trim_Resultado!AZ89</f>
        <v>1551.27</v>
      </c>
      <c r="AN10" s="20">
        <f>PLANEL_GerPT_Trim_Resultado!BA65+PLANEL_GerPT_Trim_Resultado!BA77+PLANEL_GerPT_Trim_Resultado!BA89</f>
        <v>1551.27</v>
      </c>
      <c r="AO10" s="20">
        <f>PLANEL_GerPT_Trim_Resultado!BB65+PLANEL_GerPT_Trim_Resultado!BB77+PLANEL_GerPT_Trim_Resultado!BB89</f>
        <v>1551.27</v>
      </c>
      <c r="AP10" s="20">
        <f>PLANEL_GerPT_Trim_Resultado!BC65+PLANEL_GerPT_Trim_Resultado!BC77+PLANEL_GerPT_Trim_Resultado!BC89</f>
        <v>1551.27</v>
      </c>
      <c r="AQ10" s="20">
        <f>PLANEL_GerPT_Trim_Resultado!BD65+PLANEL_GerPT_Trim_Resultado!BD77+PLANEL_GerPT_Trim_Resultado!BD89</f>
        <v>1551.27</v>
      </c>
      <c r="AR10" s="20">
        <f>PLANEL_GerPT_Trim_Resultado!BE65+PLANEL_GerPT_Trim_Resultado!BE77+PLANEL_GerPT_Trim_Resultado!BE89</f>
        <v>1551.27</v>
      </c>
      <c r="AS10" s="20">
        <f>PLANEL_GerPT_Trim_Resultado!BF65+PLANEL_GerPT_Trim_Resultado!BF77+PLANEL_GerPT_Trim_Resultado!BF89</f>
        <v>336.14925740000001</v>
      </c>
      <c r="AT10" s="20">
        <f>PLANEL_GerPT_Trim_Resultado!BG65+PLANEL_GerPT_Trim_Resultado!BG77+PLANEL_GerPT_Trim_Resultado!BG89</f>
        <v>1551.27</v>
      </c>
      <c r="AU10" s="20">
        <f>PLANEL_GerPT_Trim_Resultado!BH65+PLANEL_GerPT_Trim_Resultado!BH77+PLANEL_GerPT_Trim_Resultado!BH89</f>
        <v>1551.27</v>
      </c>
      <c r="AV10" s="20">
        <f>PLANEL_GerPT_Trim_Resultado!BI65+PLANEL_GerPT_Trim_Resultado!BI77+PLANEL_GerPT_Trim_Resultado!BI89</f>
        <v>1551.27</v>
      </c>
      <c r="AW10" s="20">
        <f>PLANEL_GerPT_Trim_Resultado!BJ65+PLANEL_GerPT_Trim_Resultado!BJ77+PLANEL_GerPT_Trim_Resultado!BJ89</f>
        <v>1551.27</v>
      </c>
      <c r="AX10" s="20">
        <f>PLANEL_GerPT_Trim_Resultado!BK65+PLANEL_GerPT_Trim_Resultado!BK77+PLANEL_GerPT_Trim_Resultado!BK89</f>
        <v>1551.27</v>
      </c>
      <c r="AY10" s="20">
        <f>PLANEL_GerPT_Trim_Resultado!BL65+PLANEL_GerPT_Trim_Resultado!BL77+PLANEL_GerPT_Trim_Resultado!BL89</f>
        <v>1551.27</v>
      </c>
      <c r="AZ10" s="20">
        <f>PLANEL_GerPT_Trim_Resultado!BM65+PLANEL_GerPT_Trim_Resultado!BM77+PLANEL_GerPT_Trim_Resultado!BM89</f>
        <v>1551.27</v>
      </c>
      <c r="BA10" s="20">
        <f>PLANEL_GerPT_Trim_Resultado!BN65+PLANEL_GerPT_Trim_Resultado!BN77+PLANEL_GerPT_Trim_Resultado!BN89</f>
        <v>1551.27</v>
      </c>
      <c r="BB10" s="20">
        <f>PLANEL_GerPT_Trim_Resultado!BO65+PLANEL_GerPT_Trim_Resultado!BO77+PLANEL_GerPT_Trim_Resultado!BO89</f>
        <v>1551.27</v>
      </c>
      <c r="BC10" s="20">
        <f>PLANEL_GerPT_Trim_Resultado!BP65+PLANEL_GerPT_Trim_Resultado!BP77+PLANEL_GerPT_Trim_Resultado!BP89</f>
        <v>1551.27</v>
      </c>
      <c r="BD10" s="20">
        <f>PLANEL_GerPT_Trim_Resultado!BQ65+PLANEL_GerPT_Trim_Resultado!BQ77+PLANEL_GerPT_Trim_Resultado!BQ89</f>
        <v>1551.27</v>
      </c>
      <c r="BE10" s="20">
        <f>PLANEL_GerPT_Trim_Resultado!BR65+PLANEL_GerPT_Trim_Resultado!BR77+PLANEL_GerPT_Trim_Resultado!BR89</f>
        <v>1551.27</v>
      </c>
      <c r="BF10" s="20">
        <f>PLANEL_GerPT_Trim_Resultado!BS65+PLANEL_GerPT_Trim_Resultado!BS77+PLANEL_GerPT_Trim_Resultado!BS89</f>
        <v>1551.27</v>
      </c>
      <c r="BG10" s="20">
        <f>PLANEL_GerPT_Trim_Resultado!BT65+PLANEL_GerPT_Trim_Resultado!BT77+PLANEL_GerPT_Trim_Resultado!BT89</f>
        <v>604.5</v>
      </c>
      <c r="BH10" s="20">
        <f>PLANEL_GerPT_Trim_Resultado!BU65+PLANEL_GerPT_Trim_Resultado!BU77+PLANEL_GerPT_Trim_Resultado!BU89</f>
        <v>604.5</v>
      </c>
      <c r="BI10" s="20">
        <f>PLANEL_GerPT_Trim_Resultado!BV65+PLANEL_GerPT_Trim_Resultado!BV77+PLANEL_GerPT_Trim_Resultado!BV89</f>
        <v>604.5</v>
      </c>
      <c r="BJ10" s="20">
        <f>PLANEL_GerPT_Trim_Resultado!BW65+PLANEL_GerPT_Trim_Resultado!BW77+PLANEL_GerPT_Trim_Resultado!BW89</f>
        <v>604.5</v>
      </c>
      <c r="BK10" s="20">
        <f>PLANEL_GerPT_Trim_Resultado!BX65+PLANEL_GerPT_Trim_Resultado!BX77+PLANEL_GerPT_Trim_Resultado!BX89</f>
        <v>604.5</v>
      </c>
      <c r="BL10" s="20">
        <f>PLANEL_GerPT_Trim_Resultado!BY65+PLANEL_GerPT_Trim_Resultado!BY77+PLANEL_GerPT_Trim_Resultado!BY89</f>
        <v>604.5</v>
      </c>
      <c r="BM10" s="20">
        <f>PLANEL_GerPT_Trim_Resultado!BZ65+PLANEL_GerPT_Trim_Resultado!BZ77+PLANEL_GerPT_Trim_Resultado!BZ89</f>
        <v>604.5</v>
      </c>
      <c r="BN10" s="20">
        <f>PLANEL_GerPT_Trim_Resultado!CA65+PLANEL_GerPT_Trim_Resultado!CA77+PLANEL_GerPT_Trim_Resultado!CA89</f>
        <v>604.5</v>
      </c>
      <c r="BO10" s="20">
        <f>PLANEL_GerPT_Trim_Resultado!CB65+PLANEL_GerPT_Trim_Resultado!CB77+PLANEL_GerPT_Trim_Resultado!CB89</f>
        <v>255</v>
      </c>
      <c r="BP10" s="20">
        <f>PLANEL_GerPT_Trim_Resultado!CC65+PLANEL_GerPT_Trim_Resultado!CC77+PLANEL_GerPT_Trim_Resultado!CC89</f>
        <v>255</v>
      </c>
      <c r="BQ10" s="20">
        <f>PLANEL_GerPT_Trim_Resultado!CD65+PLANEL_GerPT_Trim_Resultado!CD77+PLANEL_GerPT_Trim_Resultado!CD89</f>
        <v>255</v>
      </c>
      <c r="BR10" s="20">
        <f>PLANEL_GerPT_Trim_Resultado!CE65+PLANEL_GerPT_Trim_Resultado!CE77+PLANEL_GerPT_Trim_Resultado!CE89</f>
        <v>255</v>
      </c>
      <c r="BS10" s="20">
        <f>PLANEL_GerPT_Trim_Resultado!CF65+PLANEL_GerPT_Trim_Resultado!CF77+PLANEL_GerPT_Trim_Resultado!CF89</f>
        <v>255</v>
      </c>
      <c r="BT10" s="20">
        <f>PLANEL_GerPT_Trim_Resultado!CG65+PLANEL_GerPT_Trim_Resultado!CG77+PLANEL_GerPT_Trim_Resultado!CG89</f>
        <v>255</v>
      </c>
      <c r="BU10" s="20">
        <f>PLANEL_GerPT_Trim_Resultado!CH65+PLANEL_GerPT_Trim_Resultado!CH77+PLANEL_GerPT_Trim_Resultado!CH89</f>
        <v>255</v>
      </c>
      <c r="BV10" s="20">
        <f>PLANEL_GerPT_Trim_Resultado!CI65+PLANEL_GerPT_Trim_Resultado!CI77+PLANEL_GerPT_Trim_Resultado!CI89</f>
        <v>255</v>
      </c>
      <c r="BW10" s="20">
        <f>PLANEL_GerPT_Trim_Resultado!CJ65+PLANEL_GerPT_Trim_Resultado!CJ77+PLANEL_GerPT_Trim_Resultado!CJ89</f>
        <v>255</v>
      </c>
      <c r="BX10" s="20">
        <f>PLANEL_GerPT_Trim_Resultado!CK65+PLANEL_GerPT_Trim_Resultado!CK77+PLANEL_GerPT_Trim_Resultado!CK89</f>
        <v>255</v>
      </c>
      <c r="BY10" s="20">
        <f>PLANEL_GerPT_Trim_Resultado!CL65+PLANEL_GerPT_Trim_Resultado!CL77+PLANEL_GerPT_Trim_Resultado!CL89</f>
        <v>255</v>
      </c>
      <c r="BZ10" s="20">
        <f>PLANEL_GerPT_Trim_Resultado!CM65+PLANEL_GerPT_Trim_Resultado!CM77+PLANEL_GerPT_Trim_Resultado!CM89</f>
        <v>255</v>
      </c>
      <c r="CA10" s="20">
        <f>PLANEL_GerPT_Trim_Resultado!CN65+PLANEL_GerPT_Trim_Resultado!CN77+PLANEL_GerPT_Trim_Resultado!CN89</f>
        <v>255</v>
      </c>
      <c r="CB10" s="20">
        <f>PLANEL_GerPT_Trim_Resultado!CO65+PLANEL_GerPT_Trim_Resultado!CO77+PLANEL_GerPT_Trim_Resultado!CO89</f>
        <v>255</v>
      </c>
      <c r="CC10" s="20">
        <f>PLANEL_GerPT_Trim_Resultado!CP65+PLANEL_GerPT_Trim_Resultado!CP77+PLANEL_GerPT_Trim_Resultado!CP89</f>
        <v>255</v>
      </c>
      <c r="CD10" s="20">
        <f>PLANEL_GerPT_Trim_Resultado!CQ65+PLANEL_GerPT_Trim_Resultado!CQ77+PLANEL_GerPT_Trim_Resultado!CQ89</f>
        <v>255</v>
      </c>
      <c r="CE10" s="20">
        <f>PLANEL_GerPT_Trim_Resultado!CR65+PLANEL_GerPT_Trim_Resultado!CR77+PLANEL_GerPT_Trim_Resultado!CR89</f>
        <v>255</v>
      </c>
      <c r="CF10" s="20">
        <f>PLANEL_GerPT_Trim_Resultado!CS65+PLANEL_GerPT_Trim_Resultado!CS77+PLANEL_GerPT_Trim_Resultado!CS89</f>
        <v>255</v>
      </c>
      <c r="CG10" s="20">
        <f>PLANEL_GerPT_Trim_Resultado!CT65+PLANEL_GerPT_Trim_Resultado!CT77+PLANEL_GerPT_Trim_Resultado!CT89</f>
        <v>255</v>
      </c>
      <c r="CH10" s="20">
        <f>PLANEL_GerPT_Trim_Resultado!CU65+PLANEL_GerPT_Trim_Resultado!CU77+PLANEL_GerPT_Trim_Resultado!CU89</f>
        <v>255</v>
      </c>
      <c r="CI10" s="20">
        <f>PLANEL_GerPT_Trim_Resultado!CV65+PLANEL_GerPT_Trim_Resultado!CV77+PLANEL_GerPT_Trim_Resultado!CV89</f>
        <v>255</v>
      </c>
      <c r="CJ10" s="20">
        <f>PLANEL_GerPT_Trim_Resultado!CW65+PLANEL_GerPT_Trim_Resultado!CW77+PLANEL_GerPT_Trim_Resultado!CW89</f>
        <v>255</v>
      </c>
      <c r="CK10" s="20">
        <f>PLANEL_GerPT_Trim_Resultado!CX65+PLANEL_GerPT_Trim_Resultado!CX77+PLANEL_GerPT_Trim_Resultado!CX89</f>
        <v>255</v>
      </c>
      <c r="CL10" s="20">
        <f>PLANEL_GerPT_Trim_Resultado!CY65+PLANEL_GerPT_Trim_Resultado!CY77+PLANEL_GerPT_Trim_Resultado!CY89</f>
        <v>255</v>
      </c>
      <c r="CM10" s="20">
        <f>PLANEL_GerPT_Trim_Resultado!CZ65+PLANEL_GerPT_Trim_Resultado!CZ77+PLANEL_GerPT_Trim_Resultado!CZ89</f>
        <v>255</v>
      </c>
      <c r="CN10" s="20">
        <f>PLANEL_GerPT_Trim_Resultado!DA65+PLANEL_GerPT_Trim_Resultado!DA77+PLANEL_GerPT_Trim_Resultado!DA89</f>
        <v>255</v>
      </c>
      <c r="CO10" s="20">
        <f>PLANEL_GerPT_Trim_Resultado!DB65+PLANEL_GerPT_Trim_Resultado!DB77+PLANEL_GerPT_Trim_Resultado!DB89</f>
        <v>255</v>
      </c>
      <c r="CP10" s="20">
        <f>PLANEL_GerPT_Trim_Resultado!DC65+PLANEL_GerPT_Trim_Resultado!DC77+PLANEL_GerPT_Trim_Resultado!DC89</f>
        <v>255</v>
      </c>
      <c r="CQ10" s="20">
        <f>PLANEL_GerPT_Trim_Resultado!DD65+PLANEL_GerPT_Trim_Resultado!DD77+PLANEL_GerPT_Trim_Resultado!DD89</f>
        <v>255</v>
      </c>
      <c r="CR10" s="20">
        <f>PLANEL_GerPT_Trim_Resultado!DE65+PLANEL_GerPT_Trim_Resultado!DE77+PLANEL_GerPT_Trim_Resultado!DE89</f>
        <v>255</v>
      </c>
      <c r="CS10" s="20">
        <f>PLANEL_GerPT_Trim_Resultado!DF65+PLANEL_GerPT_Trim_Resultado!DF77+PLANEL_GerPT_Trim_Resultado!DF89</f>
        <v>255</v>
      </c>
      <c r="CT10" s="20">
        <f>PLANEL_GerPT_Trim_Resultado!DG65+PLANEL_GerPT_Trim_Resultado!DG77+PLANEL_GerPT_Trim_Resultado!DG89</f>
        <v>255</v>
      </c>
      <c r="CU10" s="20">
        <f>PLANEL_GerPT_Trim_Resultado!DH65+PLANEL_GerPT_Trim_Resultado!DH77+PLANEL_GerPT_Trim_Resultado!DH89</f>
        <v>255</v>
      </c>
      <c r="CV10" s="20">
        <f>PLANEL_GerPT_Trim_Resultado!DI65+PLANEL_GerPT_Trim_Resultado!DI77+PLANEL_GerPT_Trim_Resultado!DI89</f>
        <v>255</v>
      </c>
      <c r="CW10" s="20">
        <f>PLANEL_GerPT_Trim_Resultado!DJ65+PLANEL_GerPT_Trim_Resultado!DJ77+PLANEL_GerPT_Trim_Resultado!DJ89</f>
        <v>255</v>
      </c>
      <c r="CX10" s="20">
        <f>PLANEL_GerPT_Trim_Resultado!DK65+PLANEL_GerPT_Trim_Resultado!DK77+PLANEL_GerPT_Trim_Resultado!DK89</f>
        <v>255</v>
      </c>
      <c r="CY10" s="70">
        <f>PLANEL_GerPT_Trim_Resultado!DL65+PLANEL_GerPT_Trim_Resultado!DL77+PLANEL_GerPT_Trim_Resultado!DL89</f>
        <v>255</v>
      </c>
      <c r="CZ10" s="70">
        <f>PLANEL_GerPT_Trim_Resultado!DM65+PLANEL_GerPT_Trim_Resultado!DM77+PLANEL_GerPT_Trim_Resultado!DM89</f>
        <v>255</v>
      </c>
      <c r="DA10" s="70">
        <f>PLANEL_GerPT_Trim_Resultado!DN65+PLANEL_GerPT_Trim_Resultado!DN77+PLANEL_GerPT_Trim_Resultado!DN89</f>
        <v>255</v>
      </c>
      <c r="DB10" s="70">
        <f>PLANEL_GerPT_Trim_Resultado!DO65+PLANEL_GerPT_Trim_Resultado!DO77+PLANEL_GerPT_Trim_Resultado!DO89</f>
        <v>255</v>
      </c>
      <c r="DC10" s="20">
        <f>PLANEL_GerPT_Trim_Resultado!DP65+PLANEL_GerPT_Trim_Resultado!DP77+PLANEL_GerPT_Trim_Resultado!DP89</f>
        <v>255</v>
      </c>
      <c r="DD10" s="20">
        <f>PLANEL_GerPT_Trim_Resultado!DQ65+PLANEL_GerPT_Trim_Resultado!DQ77+PLANEL_GerPT_Trim_Resultado!DQ89</f>
        <v>255</v>
      </c>
      <c r="DE10" s="20">
        <f>PLANEL_GerPT_Trim_Resultado!DR65+PLANEL_GerPT_Trim_Resultado!DR77+PLANEL_GerPT_Trim_Resultado!DR89</f>
        <v>255</v>
      </c>
      <c r="DF10" s="20">
        <f>PLANEL_GerPT_Trim_Resultado!DS65+PLANEL_GerPT_Trim_Resultado!DS77+PLANEL_GerPT_Trim_Resultado!DS89</f>
        <v>255</v>
      </c>
      <c r="DG10" s="20">
        <f>PLANEL_GerPT_Trim_Resultado!DT65+PLANEL_GerPT_Trim_Resultado!DT77+PLANEL_GerPT_Trim_Resultado!DT89</f>
        <v>255</v>
      </c>
      <c r="DH10" s="20">
        <f>PLANEL_GerPT_Trim_Resultado!DU65+PLANEL_GerPT_Trim_Resultado!DU77+PLANEL_GerPT_Trim_Resultado!DU89</f>
        <v>255</v>
      </c>
      <c r="DI10" s="20">
        <f>PLANEL_GerPT_Trim_Resultado!DV65+PLANEL_GerPT_Trim_Resultado!DV77+PLANEL_GerPT_Trim_Resultado!DV89</f>
        <v>255</v>
      </c>
      <c r="DJ10" s="20">
        <f>PLANEL_GerPT_Trim_Resultado!DW65+PLANEL_GerPT_Trim_Resultado!DW77+PLANEL_GerPT_Trim_Resultado!DW89</f>
        <v>255</v>
      </c>
      <c r="DK10" s="20">
        <f>PLANEL_GerPT_Trim_Resultado!DX65+PLANEL_GerPT_Trim_Resultado!DX77+PLANEL_GerPT_Trim_Resultado!DX89</f>
        <v>255</v>
      </c>
      <c r="DL10" s="20">
        <f>PLANEL_GerPT_Trim_Resultado!DY65+PLANEL_GerPT_Trim_Resultado!DY77+PLANEL_GerPT_Trim_Resultado!DY89</f>
        <v>255</v>
      </c>
      <c r="DM10" s="20">
        <f>PLANEL_GerPT_Trim_Resultado!DZ65+PLANEL_GerPT_Trim_Resultado!DZ77+PLANEL_GerPT_Trim_Resultado!DZ89</f>
        <v>255</v>
      </c>
      <c r="DN10" s="20">
        <f>PLANEL_GerPT_Trim_Resultado!EA65+PLANEL_GerPT_Trim_Resultado!EA77+PLANEL_GerPT_Trim_Resultado!EA89</f>
        <v>255</v>
      </c>
      <c r="DO10" s="20">
        <f>PLANEL_GerPT_Trim_Resultado!EB65+PLANEL_GerPT_Trim_Resultado!EB77+PLANEL_GerPT_Trim_Resultado!EB89</f>
        <v>255</v>
      </c>
      <c r="DP10" s="20">
        <f>PLANEL_GerPT_Trim_Resultado!EC65+PLANEL_GerPT_Trim_Resultado!EC77+PLANEL_GerPT_Trim_Resultado!EC89</f>
        <v>255</v>
      </c>
      <c r="DQ10" s="20">
        <f>PLANEL_GerPT_Trim_Resultado!ED65+PLANEL_GerPT_Trim_Resultado!ED77+PLANEL_GerPT_Trim_Resultado!ED89</f>
        <v>255</v>
      </c>
      <c r="DR10" s="20">
        <f>PLANEL_GerPT_Trim_Resultado!EE65+PLANEL_GerPT_Trim_Resultado!EE77+PLANEL_GerPT_Trim_Resultado!EE89</f>
        <v>255</v>
      </c>
      <c r="DS10" s="20">
        <f>PLANEL_GerPT_Trim_Resultado!EF65+PLANEL_GerPT_Trim_Resultado!EF77+PLANEL_GerPT_Trim_Resultado!EF89</f>
        <v>0</v>
      </c>
      <c r="DT10" s="20">
        <f>PLANEL_GerPT_Trim_Resultado!EG65+PLANEL_GerPT_Trim_Resultado!EG77+PLANEL_GerPT_Trim_Resultado!EG89</f>
        <v>0</v>
      </c>
      <c r="DU10" s="20">
        <f>PLANEL_GerPT_Trim_Resultado!EH65+PLANEL_GerPT_Trim_Resultado!EH77+PLANEL_GerPT_Trim_Resultado!EH89</f>
        <v>0</v>
      </c>
      <c r="DV10" s="20">
        <f>PLANEL_GerPT_Trim_Resultado!EI65+PLANEL_GerPT_Trim_Resultado!EI77+PLANEL_GerPT_Trim_Resultado!EI89</f>
        <v>0</v>
      </c>
      <c r="DW10" s="20">
        <f>PLANEL_GerPT_Trim_Resultado!EJ65+PLANEL_GerPT_Trim_Resultado!EJ77+PLANEL_GerPT_Trim_Resultado!EJ89</f>
        <v>0</v>
      </c>
      <c r="DX10" s="20">
        <f>PLANEL_GerPT_Trim_Resultado!EK65+PLANEL_GerPT_Trim_Resultado!EK77+PLANEL_GerPT_Trim_Resultado!EK89</f>
        <v>0</v>
      </c>
      <c r="DY10" s="20">
        <f>PLANEL_GerPT_Trim_Resultado!EL65+PLANEL_GerPT_Trim_Resultado!EL77+PLANEL_GerPT_Trim_Resultado!EL89</f>
        <v>0</v>
      </c>
      <c r="DZ10" s="20">
        <f>PLANEL_GerPT_Trim_Resultado!EM65+PLANEL_GerPT_Trim_Resultado!EM77+PLANEL_GerPT_Trim_Resultado!EM89</f>
        <v>0</v>
      </c>
      <c r="EA10" s="20">
        <f>PLANEL_GerPT_Trim_Resultado!EN65+PLANEL_GerPT_Trim_Resultado!EN77+PLANEL_GerPT_Trim_Resultado!EN89</f>
        <v>0</v>
      </c>
      <c r="EB10" s="20">
        <f>PLANEL_GerPT_Trim_Resultado!EO65+PLANEL_GerPT_Trim_Resultado!EO77+PLANEL_GerPT_Trim_Resultado!EO89</f>
        <v>0</v>
      </c>
      <c r="EC10" s="20">
        <f>PLANEL_GerPT_Trim_Resultado!EP65+PLANEL_GerPT_Trim_Resultado!EP77+PLANEL_GerPT_Trim_Resultado!EP89</f>
        <v>0</v>
      </c>
      <c r="ED10" s="20">
        <f>PLANEL_GerPT_Trim_Resultado!EQ65+PLANEL_GerPT_Trim_Resultado!EQ77+PLANEL_GerPT_Trim_Resultado!EQ89</f>
        <v>0</v>
      </c>
      <c r="EE10" s="20">
        <f>PLANEL_GerPT_Trim_Resultado!ER65+PLANEL_GerPT_Trim_Resultado!ER77+PLANEL_GerPT_Trim_Resultado!ER89</f>
        <v>0</v>
      </c>
      <c r="EF10" s="20">
        <f>PLANEL_GerPT_Trim_Resultado!ES65+PLANEL_GerPT_Trim_Resultado!ES77+PLANEL_GerPT_Trim_Resultado!ES89</f>
        <v>0</v>
      </c>
      <c r="EG10" s="20">
        <f>PLANEL_GerPT_Trim_Resultado!ET65+PLANEL_GerPT_Trim_Resultado!ET77+PLANEL_GerPT_Trim_Resultado!ET89</f>
        <v>0</v>
      </c>
      <c r="EH10" s="20">
        <f>PLANEL_GerPT_Trim_Resultado!EU65+PLANEL_GerPT_Trim_Resultado!EU77+PLANEL_GerPT_Trim_Resultado!EU89</f>
        <v>0</v>
      </c>
      <c r="EI10" s="20">
        <f>PLANEL_GerPT_Trim_Resultado!EV65+PLANEL_GerPT_Trim_Resultado!EV77+PLANEL_GerPT_Trim_Resultado!EV89</f>
        <v>0</v>
      </c>
      <c r="EJ10" s="20">
        <f>PLANEL_GerPT_Trim_Resultado!EW65+PLANEL_GerPT_Trim_Resultado!EW77+PLANEL_GerPT_Trim_Resultado!EW89</f>
        <v>0</v>
      </c>
      <c r="EK10" s="20">
        <f>PLANEL_GerPT_Trim_Resultado!EX65+PLANEL_GerPT_Trim_Resultado!EX77+PLANEL_GerPT_Trim_Resultado!EX89</f>
        <v>0</v>
      </c>
      <c r="EL10" s="20">
        <f>PLANEL_GerPT_Trim_Resultado!EY65+PLANEL_GerPT_Trim_Resultado!EY77+PLANEL_GerPT_Trim_Resultado!EY89</f>
        <v>0</v>
      </c>
      <c r="EM10" s="20">
        <f>PLANEL_GerPT_Trim_Resultado!EZ65+PLANEL_GerPT_Trim_Resultado!EZ77+PLANEL_GerPT_Trim_Resultado!EZ89</f>
        <v>0</v>
      </c>
      <c r="EN10" s="20">
        <f>PLANEL_GerPT_Trim_Resultado!FA65+PLANEL_GerPT_Trim_Resultado!FA77+PLANEL_GerPT_Trim_Resultado!FA89</f>
        <v>0</v>
      </c>
      <c r="EO10" s="20">
        <f>PLANEL_GerPT_Trim_Resultado!FB65+PLANEL_GerPT_Trim_Resultado!FB77+PLANEL_GerPT_Trim_Resultado!FB89</f>
        <v>0</v>
      </c>
      <c r="EP10" s="20">
        <f>PLANEL_GerPT_Trim_Resultado!FC65+PLANEL_GerPT_Trim_Resultado!FC77+PLANEL_GerPT_Trim_Resultado!FC89</f>
        <v>0</v>
      </c>
    </row>
    <row r="11" spans="2:258" x14ac:dyDescent="0.25">
      <c r="B11" s="19" t="s">
        <v>50</v>
      </c>
      <c r="C11" s="20">
        <f>PLANEL_GerPT_Trim_Resultado!P41+PLANEL_GerPT_Trim_Resultado!P53</f>
        <v>955.3108757</v>
      </c>
      <c r="D11" s="20">
        <f>PLANEL_GerPT_Trim_Resultado!Q41+PLANEL_GerPT_Trim_Resultado!Q53</f>
        <v>0</v>
      </c>
      <c r="E11" s="20">
        <f>PLANEL_GerPT_Trim_Resultado!R41+PLANEL_GerPT_Trim_Resultado!R53</f>
        <v>1084.05</v>
      </c>
      <c r="F11" s="20">
        <f>PLANEL_GerPT_Trim_Resultado!S41+PLANEL_GerPT_Trim_Resultado!S53</f>
        <v>543.82500000000005</v>
      </c>
      <c r="G11" s="20">
        <f>PLANEL_GerPT_Trim_Resultado!T41+PLANEL_GerPT_Trim_Resultado!T53</f>
        <v>0</v>
      </c>
      <c r="H11" s="20">
        <f>PLANEL_GerPT_Trim_Resultado!U41+PLANEL_GerPT_Trim_Resultado!U53</f>
        <v>813.97500000000002</v>
      </c>
      <c r="I11" s="20">
        <f>PLANEL_GerPT_Trim_Resultado!V41+PLANEL_GerPT_Trim_Resultado!V53</f>
        <v>813.97500000000002</v>
      </c>
      <c r="J11" s="20">
        <f>PLANEL_GerPT_Trim_Resultado!W41+PLANEL_GerPT_Trim_Resultado!W53</f>
        <v>1084.05</v>
      </c>
      <c r="K11" s="20">
        <f>PLANEL_GerPT_Trim_Resultado!X41+PLANEL_GerPT_Trim_Resultado!X53</f>
        <v>813.97500000000002</v>
      </c>
      <c r="L11" s="20">
        <f>PLANEL_GerPT_Trim_Resultado!Y41+PLANEL_GerPT_Trim_Resultado!Y53</f>
        <v>540.22500000000002</v>
      </c>
      <c r="M11" s="20">
        <f>PLANEL_GerPT_Trim_Resultado!Z41+PLANEL_GerPT_Trim_Resultado!Z53</f>
        <v>813.97500000000002</v>
      </c>
      <c r="N11" s="20">
        <f>PLANEL_GerPT_Trim_Resultado!AA41+PLANEL_GerPT_Trim_Resultado!AA53</f>
        <v>1084.05</v>
      </c>
      <c r="O11" s="20">
        <f>PLANEL_GerPT_Trim_Resultado!AB41+PLANEL_GerPT_Trim_Resultado!AB53</f>
        <v>1084.05</v>
      </c>
      <c r="P11" s="20">
        <f>PLANEL_GerPT_Trim_Resultado!AC41+PLANEL_GerPT_Trim_Resultado!AC53</f>
        <v>813.97500000000002</v>
      </c>
      <c r="Q11" s="20">
        <f>PLANEL_GerPT_Trim_Resultado!AD41+PLANEL_GerPT_Trim_Resultado!AD53</f>
        <v>270.07499999999999</v>
      </c>
      <c r="R11" s="20">
        <f>PLANEL_GerPT_Trim_Resultado!AE41+PLANEL_GerPT_Trim_Resultado!AE53</f>
        <v>1084.05</v>
      </c>
      <c r="S11" s="20">
        <f>PLANEL_GerPT_Trim_Resultado!AF41+PLANEL_GerPT_Trim_Resultado!AF53</f>
        <v>813.97500000000002</v>
      </c>
      <c r="T11" s="20">
        <f>PLANEL_GerPT_Trim_Resultado!AG41+PLANEL_GerPT_Trim_Resultado!AG53</f>
        <v>813.97500000000002</v>
      </c>
      <c r="U11" s="20">
        <f>PLANEL_GerPT_Trim_Resultado!AH41+PLANEL_GerPT_Trim_Resultado!AH53</f>
        <v>813.97500000000002</v>
      </c>
      <c r="V11" s="20">
        <f>PLANEL_GerPT_Trim_Resultado!AI41+PLANEL_GerPT_Trim_Resultado!AI53</f>
        <v>1084.05</v>
      </c>
      <c r="W11" s="20">
        <f>PLANEL_GerPT_Trim_Resultado!AJ41+PLANEL_GerPT_Trim_Resultado!AJ53</f>
        <v>813.97500000000002</v>
      </c>
      <c r="X11" s="20">
        <f>PLANEL_GerPT_Trim_Resultado!AK41+PLANEL_GerPT_Trim_Resultado!AK53</f>
        <v>0</v>
      </c>
      <c r="Y11" s="20">
        <f>PLANEL_GerPT_Trim_Resultado!AL41+PLANEL_GerPT_Trim_Resultado!AL53</f>
        <v>810.3</v>
      </c>
      <c r="Z11" s="20">
        <f>PLANEL_GerPT_Trim_Resultado!AM41+PLANEL_GerPT_Trim_Resultado!AM53</f>
        <v>813.97500000000002</v>
      </c>
      <c r="AA11" s="20">
        <f>PLANEL_GerPT_Trim_Resultado!AN41+PLANEL_GerPT_Trim_Resultado!AN53</f>
        <v>1084.05</v>
      </c>
      <c r="AB11" s="20">
        <f>PLANEL_GerPT_Trim_Resultado!AO41+PLANEL_GerPT_Trim_Resultado!AO53</f>
        <v>813.97500000000002</v>
      </c>
      <c r="AC11" s="20">
        <f>PLANEL_GerPT_Trim_Resultado!AP41+PLANEL_GerPT_Trim_Resultado!AP53</f>
        <v>1084.05</v>
      </c>
      <c r="AD11" s="20">
        <f>PLANEL_GerPT_Trim_Resultado!AQ41+PLANEL_GerPT_Trim_Resultado!AQ53</f>
        <v>1084.05</v>
      </c>
      <c r="AE11" s="20">
        <f>PLANEL_GerPT_Trim_Resultado!AR41+PLANEL_GerPT_Trim_Resultado!AR53</f>
        <v>1084.05</v>
      </c>
      <c r="AF11" s="20">
        <f>PLANEL_GerPT_Trim_Resultado!AS41+PLANEL_GerPT_Trim_Resultado!AS53</f>
        <v>813.97500000000002</v>
      </c>
      <c r="AG11" s="20">
        <f>PLANEL_GerPT_Trim_Resultado!AT41+PLANEL_GerPT_Trim_Resultado!AT53</f>
        <v>1084.05</v>
      </c>
      <c r="AH11" s="20">
        <f>PLANEL_GerPT_Trim_Resultado!AU41+PLANEL_GerPT_Trim_Resultado!AU53</f>
        <v>1084.05</v>
      </c>
      <c r="AI11" s="20">
        <f>PLANEL_GerPT_Trim_Resultado!AV41+PLANEL_GerPT_Trim_Resultado!AV53</f>
        <v>1022.8848850000001</v>
      </c>
      <c r="AJ11" s="20">
        <f>PLANEL_GerPT_Trim_Resultado!AW41+PLANEL_GerPT_Trim_Resultado!AW53</f>
        <v>813.97500000000002</v>
      </c>
      <c r="AK11" s="20">
        <f>PLANEL_GerPT_Trim_Resultado!AX41+PLANEL_GerPT_Trim_Resultado!AX53</f>
        <v>543.82500000000005</v>
      </c>
      <c r="AL11" s="20">
        <f>PLANEL_GerPT_Trim_Resultado!AY41+PLANEL_GerPT_Trim_Resultado!AY53</f>
        <v>1084.05</v>
      </c>
      <c r="AM11" s="20">
        <f>PLANEL_GerPT_Trim_Resultado!AZ41+PLANEL_GerPT_Trim_Resultado!AZ53</f>
        <v>1084.05</v>
      </c>
      <c r="AN11" s="20">
        <f>PLANEL_GerPT_Trim_Resultado!BA41+PLANEL_GerPT_Trim_Resultado!BA53</f>
        <v>1084.05</v>
      </c>
      <c r="AO11" s="20">
        <f>PLANEL_GerPT_Trim_Resultado!BB41+PLANEL_GerPT_Trim_Resultado!BB53</f>
        <v>543.82500000000005</v>
      </c>
      <c r="AP11" s="20">
        <f>PLANEL_GerPT_Trim_Resultado!BC41+PLANEL_GerPT_Trim_Resultado!BC53</f>
        <v>1084.05</v>
      </c>
      <c r="AQ11" s="20">
        <f>PLANEL_GerPT_Trim_Resultado!BD41+PLANEL_GerPT_Trim_Resultado!BD53</f>
        <v>1084.05</v>
      </c>
      <c r="AR11" s="20">
        <f>PLANEL_GerPT_Trim_Resultado!BE41+PLANEL_GerPT_Trim_Resultado!BE53</f>
        <v>1084.05</v>
      </c>
      <c r="AS11" s="20">
        <f>PLANEL_GerPT_Trim_Resultado!BF41+PLANEL_GerPT_Trim_Resultado!BF53</f>
        <v>1084.05</v>
      </c>
      <c r="AT11" s="20">
        <f>PLANEL_GerPT_Trim_Resultado!BG41+PLANEL_GerPT_Trim_Resultado!BG53</f>
        <v>1084.05</v>
      </c>
      <c r="AU11" s="20">
        <f>PLANEL_GerPT_Trim_Resultado!BH41+PLANEL_GerPT_Trim_Resultado!BH53</f>
        <v>1084.05</v>
      </c>
      <c r="AV11" s="20">
        <f>PLANEL_GerPT_Trim_Resultado!BI41+PLANEL_GerPT_Trim_Resultado!BI53</f>
        <v>810.3</v>
      </c>
      <c r="AW11" s="20">
        <f>PLANEL_GerPT_Trim_Resultado!BJ41+PLANEL_GerPT_Trim_Resultado!BJ53</f>
        <v>810.3</v>
      </c>
      <c r="AX11" s="20">
        <f>PLANEL_GerPT_Trim_Resultado!BK41+PLANEL_GerPT_Trim_Resultado!BK53</f>
        <v>1084.05</v>
      </c>
      <c r="AY11" s="20">
        <f>PLANEL_GerPT_Trim_Resultado!BL41+PLANEL_GerPT_Trim_Resultado!BL53</f>
        <v>1084.05</v>
      </c>
      <c r="AZ11" s="20">
        <f>PLANEL_GerPT_Trim_Resultado!BM41+PLANEL_GerPT_Trim_Resultado!BM53</f>
        <v>813.97500000000002</v>
      </c>
      <c r="BA11" s="20">
        <f>PLANEL_GerPT_Trim_Resultado!BN41+PLANEL_GerPT_Trim_Resultado!BN53</f>
        <v>543.82500000000005</v>
      </c>
      <c r="BB11" s="20">
        <f>PLANEL_GerPT_Trim_Resultado!BO41+PLANEL_GerPT_Trim_Resultado!BO53</f>
        <v>1084.05</v>
      </c>
      <c r="BC11" s="20">
        <f>PLANEL_GerPT_Trim_Resultado!BP41+PLANEL_GerPT_Trim_Resultado!BP53</f>
        <v>1084.05</v>
      </c>
      <c r="BD11" s="20">
        <f>PLANEL_GerPT_Trim_Resultado!BQ41+PLANEL_GerPT_Trim_Resultado!BQ53</f>
        <v>1084.05</v>
      </c>
      <c r="BE11" s="20">
        <f>PLANEL_GerPT_Trim_Resultado!BR41+PLANEL_GerPT_Trim_Resultado!BR53</f>
        <v>1084.05</v>
      </c>
      <c r="BF11" s="20">
        <f>PLANEL_GerPT_Trim_Resultado!BS41+PLANEL_GerPT_Trim_Resultado!BS53</f>
        <v>1084.05</v>
      </c>
      <c r="BG11" s="20">
        <f>PLANEL_GerPT_Trim_Resultado!BT41+PLANEL_GerPT_Trim_Resultado!BT53</f>
        <v>1084.05</v>
      </c>
      <c r="BH11" s="20">
        <f>PLANEL_GerPT_Trim_Resultado!BU41+PLANEL_GerPT_Trim_Resultado!BU53</f>
        <v>813.97500000000002</v>
      </c>
      <c r="BI11" s="20">
        <f>PLANEL_GerPT_Trim_Resultado!BV41+PLANEL_GerPT_Trim_Resultado!BV53</f>
        <v>1084.05</v>
      </c>
      <c r="BJ11" s="20">
        <f>PLANEL_GerPT_Trim_Resultado!BW41+PLANEL_GerPT_Trim_Resultado!BW53</f>
        <v>1084.05</v>
      </c>
      <c r="BK11" s="20">
        <f>PLANEL_GerPT_Trim_Resultado!BX41+PLANEL_GerPT_Trim_Resultado!BX53</f>
        <v>1084.05</v>
      </c>
      <c r="BL11" s="20">
        <f>PLANEL_GerPT_Trim_Resultado!BY41+PLANEL_GerPT_Trim_Resultado!BY53</f>
        <v>1084.05</v>
      </c>
      <c r="BM11" s="20">
        <f>PLANEL_GerPT_Trim_Resultado!BZ41+PLANEL_GerPT_Trim_Resultado!BZ53</f>
        <v>1084.05</v>
      </c>
      <c r="BN11" s="20">
        <f>PLANEL_GerPT_Trim_Resultado!CA41+PLANEL_GerPT_Trim_Resultado!CA53</f>
        <v>1084.05</v>
      </c>
      <c r="BO11" s="20">
        <f>PLANEL_GerPT_Trim_Resultado!CB41+PLANEL_GerPT_Trim_Resultado!CB53</f>
        <v>0</v>
      </c>
      <c r="BP11" s="20">
        <f>PLANEL_GerPT_Trim_Resultado!CC41+PLANEL_GerPT_Trim_Resultado!CC53</f>
        <v>0</v>
      </c>
      <c r="BQ11" s="20">
        <f>PLANEL_GerPT_Trim_Resultado!CD41+PLANEL_GerPT_Trim_Resultado!CD53</f>
        <v>0</v>
      </c>
      <c r="BR11" s="20">
        <f>PLANEL_GerPT_Trim_Resultado!CE41+PLANEL_GerPT_Trim_Resultado!CE53</f>
        <v>0</v>
      </c>
      <c r="BS11" s="20">
        <f>PLANEL_GerPT_Trim_Resultado!CF41+PLANEL_GerPT_Trim_Resultado!CF53</f>
        <v>0</v>
      </c>
      <c r="BT11" s="20">
        <f>PLANEL_GerPT_Trim_Resultado!CG41+PLANEL_GerPT_Trim_Resultado!CG53</f>
        <v>0</v>
      </c>
      <c r="BU11" s="20">
        <f>PLANEL_GerPT_Trim_Resultado!CH41+PLANEL_GerPT_Trim_Resultado!CH53</f>
        <v>0</v>
      </c>
      <c r="BV11" s="20">
        <f>PLANEL_GerPT_Trim_Resultado!CI41+PLANEL_GerPT_Trim_Resultado!CI53</f>
        <v>0</v>
      </c>
      <c r="BW11" s="20">
        <f>PLANEL_GerPT_Trim_Resultado!CJ41+PLANEL_GerPT_Trim_Resultado!CJ53</f>
        <v>0</v>
      </c>
      <c r="BX11" s="20">
        <f>PLANEL_GerPT_Trim_Resultado!CK41+PLANEL_GerPT_Trim_Resultado!CK53</f>
        <v>0</v>
      </c>
      <c r="BY11" s="20">
        <f>PLANEL_GerPT_Trim_Resultado!CL41+PLANEL_GerPT_Trim_Resultado!CL53</f>
        <v>0</v>
      </c>
      <c r="BZ11" s="20">
        <f>PLANEL_GerPT_Trim_Resultado!CM41+PLANEL_GerPT_Trim_Resultado!CM53</f>
        <v>0</v>
      </c>
      <c r="CA11" s="20">
        <f>PLANEL_GerPT_Trim_Resultado!CN41+PLANEL_GerPT_Trim_Resultado!CN53</f>
        <v>0</v>
      </c>
      <c r="CB11" s="20">
        <f>PLANEL_GerPT_Trim_Resultado!CO41+PLANEL_GerPT_Trim_Resultado!CO53</f>
        <v>0</v>
      </c>
      <c r="CC11" s="20">
        <f>PLANEL_GerPT_Trim_Resultado!CP41+PLANEL_GerPT_Trim_Resultado!CP53</f>
        <v>0</v>
      </c>
      <c r="CD11" s="20">
        <f>PLANEL_GerPT_Trim_Resultado!CQ41+PLANEL_GerPT_Trim_Resultado!CQ53</f>
        <v>0</v>
      </c>
      <c r="CE11" s="20">
        <f>PLANEL_GerPT_Trim_Resultado!CR41+PLANEL_GerPT_Trim_Resultado!CR53</f>
        <v>0</v>
      </c>
      <c r="CF11" s="20">
        <f>PLANEL_GerPT_Trim_Resultado!CS41+PLANEL_GerPT_Trim_Resultado!CS53</f>
        <v>0</v>
      </c>
      <c r="CG11" s="20">
        <f>PLANEL_GerPT_Trim_Resultado!CT41+PLANEL_GerPT_Trim_Resultado!CT53</f>
        <v>0</v>
      </c>
      <c r="CH11" s="20">
        <f>PLANEL_GerPT_Trim_Resultado!CU41+PLANEL_GerPT_Trim_Resultado!CU53</f>
        <v>0</v>
      </c>
      <c r="CI11" s="20">
        <f>PLANEL_GerPT_Trim_Resultado!CV41+PLANEL_GerPT_Trim_Resultado!CV53</f>
        <v>0</v>
      </c>
      <c r="CJ11" s="20">
        <f>PLANEL_GerPT_Trim_Resultado!CW41+PLANEL_GerPT_Trim_Resultado!CW53</f>
        <v>0</v>
      </c>
      <c r="CK11" s="20">
        <f>PLANEL_GerPT_Trim_Resultado!CX41+PLANEL_GerPT_Trim_Resultado!CX53</f>
        <v>0</v>
      </c>
      <c r="CL11" s="20">
        <f>PLANEL_GerPT_Trim_Resultado!CY41+PLANEL_GerPT_Trim_Resultado!CY53</f>
        <v>0</v>
      </c>
      <c r="CM11" s="20">
        <f>PLANEL_GerPT_Trim_Resultado!CZ41+PLANEL_GerPT_Trim_Resultado!CZ53</f>
        <v>0</v>
      </c>
      <c r="CN11" s="20">
        <f>PLANEL_GerPT_Trim_Resultado!DA41+PLANEL_GerPT_Trim_Resultado!DA53</f>
        <v>0</v>
      </c>
      <c r="CO11" s="20">
        <f>PLANEL_GerPT_Trim_Resultado!DB41+PLANEL_GerPT_Trim_Resultado!DB53</f>
        <v>0</v>
      </c>
      <c r="CP11" s="20">
        <f>PLANEL_GerPT_Trim_Resultado!DC41+PLANEL_GerPT_Trim_Resultado!DC53</f>
        <v>0</v>
      </c>
      <c r="CQ11" s="20">
        <f>PLANEL_GerPT_Trim_Resultado!DD41+PLANEL_GerPT_Trim_Resultado!DD53</f>
        <v>0</v>
      </c>
      <c r="CR11" s="20">
        <f>PLANEL_GerPT_Trim_Resultado!DE41+PLANEL_GerPT_Trim_Resultado!DE53</f>
        <v>0</v>
      </c>
      <c r="CS11" s="20">
        <f>PLANEL_GerPT_Trim_Resultado!DF41+PLANEL_GerPT_Trim_Resultado!DF53</f>
        <v>0</v>
      </c>
      <c r="CT11" s="20">
        <f>PLANEL_GerPT_Trim_Resultado!DG41+PLANEL_GerPT_Trim_Resultado!DG53</f>
        <v>0</v>
      </c>
      <c r="CU11" s="20">
        <f>PLANEL_GerPT_Trim_Resultado!DH41+PLANEL_GerPT_Trim_Resultado!DH53</f>
        <v>0</v>
      </c>
      <c r="CV11" s="20">
        <f>PLANEL_GerPT_Trim_Resultado!DI41+PLANEL_GerPT_Trim_Resultado!DI53</f>
        <v>0</v>
      </c>
      <c r="CW11" s="20">
        <f>PLANEL_GerPT_Trim_Resultado!DJ41+PLANEL_GerPT_Trim_Resultado!DJ53</f>
        <v>0</v>
      </c>
      <c r="CX11" s="20">
        <f>PLANEL_GerPT_Trim_Resultado!DK41+PLANEL_GerPT_Trim_Resultado!DK53</f>
        <v>0</v>
      </c>
      <c r="CY11" s="70">
        <f>PLANEL_GerPT_Trim_Resultado!DL41+PLANEL_GerPT_Trim_Resultado!DL53</f>
        <v>0</v>
      </c>
      <c r="CZ11" s="70">
        <f>PLANEL_GerPT_Trim_Resultado!DM41+PLANEL_GerPT_Trim_Resultado!DM53</f>
        <v>0</v>
      </c>
      <c r="DA11" s="70">
        <f>PLANEL_GerPT_Trim_Resultado!DN41+PLANEL_GerPT_Trim_Resultado!DN53</f>
        <v>0</v>
      </c>
      <c r="DB11" s="70">
        <f>PLANEL_GerPT_Trim_Resultado!DO41+PLANEL_GerPT_Trim_Resultado!DO53</f>
        <v>0</v>
      </c>
      <c r="DC11" s="20">
        <f>PLANEL_GerPT_Trim_Resultado!DP41+PLANEL_GerPT_Trim_Resultado!DP53</f>
        <v>0</v>
      </c>
      <c r="DD11" s="20">
        <f>PLANEL_GerPT_Trim_Resultado!DQ41+PLANEL_GerPT_Trim_Resultado!DQ53</f>
        <v>0</v>
      </c>
      <c r="DE11" s="20">
        <f>PLANEL_GerPT_Trim_Resultado!DR41+PLANEL_GerPT_Trim_Resultado!DR53</f>
        <v>0</v>
      </c>
      <c r="DF11" s="20">
        <f>PLANEL_GerPT_Trim_Resultado!DS41+PLANEL_GerPT_Trim_Resultado!DS53</f>
        <v>0</v>
      </c>
      <c r="DG11" s="20">
        <f>PLANEL_GerPT_Trim_Resultado!DT41+PLANEL_GerPT_Trim_Resultado!DT53</f>
        <v>0</v>
      </c>
      <c r="DH11" s="20">
        <f>PLANEL_GerPT_Trim_Resultado!DU41+PLANEL_GerPT_Trim_Resultado!DU53</f>
        <v>0</v>
      </c>
      <c r="DI11" s="20">
        <f>PLANEL_GerPT_Trim_Resultado!DV41+PLANEL_GerPT_Trim_Resultado!DV53</f>
        <v>0</v>
      </c>
      <c r="DJ11" s="20">
        <f>PLANEL_GerPT_Trim_Resultado!DW41+PLANEL_GerPT_Trim_Resultado!DW53</f>
        <v>0</v>
      </c>
      <c r="DK11" s="20">
        <f>PLANEL_GerPT_Trim_Resultado!DX41+PLANEL_GerPT_Trim_Resultado!DX53</f>
        <v>0</v>
      </c>
      <c r="DL11" s="20">
        <f>PLANEL_GerPT_Trim_Resultado!DY41+PLANEL_GerPT_Trim_Resultado!DY53</f>
        <v>0</v>
      </c>
      <c r="DM11" s="20">
        <f>PLANEL_GerPT_Trim_Resultado!DZ41+PLANEL_GerPT_Trim_Resultado!DZ53</f>
        <v>0</v>
      </c>
      <c r="DN11" s="20">
        <f>PLANEL_GerPT_Trim_Resultado!EA41+PLANEL_GerPT_Trim_Resultado!EA53</f>
        <v>0</v>
      </c>
      <c r="DO11" s="20">
        <f>PLANEL_GerPT_Trim_Resultado!EB41+PLANEL_GerPT_Trim_Resultado!EB53</f>
        <v>0</v>
      </c>
      <c r="DP11" s="20">
        <f>PLANEL_GerPT_Trim_Resultado!EC41+PLANEL_GerPT_Trim_Resultado!EC53</f>
        <v>0</v>
      </c>
      <c r="DQ11" s="20">
        <f>PLANEL_GerPT_Trim_Resultado!ED41+PLANEL_GerPT_Trim_Resultado!ED53</f>
        <v>0</v>
      </c>
      <c r="DR11" s="20">
        <f>PLANEL_GerPT_Trim_Resultado!EE41+PLANEL_GerPT_Trim_Resultado!EE53</f>
        <v>0</v>
      </c>
      <c r="DS11" s="20">
        <f>PLANEL_GerPT_Trim_Resultado!EF41+PLANEL_GerPT_Trim_Resultado!EF53</f>
        <v>0</v>
      </c>
      <c r="DT11" s="20">
        <f>PLANEL_GerPT_Trim_Resultado!EG41+PLANEL_GerPT_Trim_Resultado!EG53</f>
        <v>0</v>
      </c>
      <c r="DU11" s="20">
        <f>PLANEL_GerPT_Trim_Resultado!EH41+PLANEL_GerPT_Trim_Resultado!EH53</f>
        <v>0</v>
      </c>
      <c r="DV11" s="20">
        <f>PLANEL_GerPT_Trim_Resultado!EI41+PLANEL_GerPT_Trim_Resultado!EI53</f>
        <v>0</v>
      </c>
      <c r="DW11" s="20">
        <f>PLANEL_GerPT_Trim_Resultado!EJ41+PLANEL_GerPT_Trim_Resultado!EJ53</f>
        <v>0</v>
      </c>
      <c r="DX11" s="20">
        <f>PLANEL_GerPT_Trim_Resultado!EK41+PLANEL_GerPT_Trim_Resultado!EK53</f>
        <v>0</v>
      </c>
      <c r="DY11" s="20">
        <f>PLANEL_GerPT_Trim_Resultado!EL41+PLANEL_GerPT_Trim_Resultado!EL53</f>
        <v>0</v>
      </c>
      <c r="DZ11" s="20">
        <f>PLANEL_GerPT_Trim_Resultado!EM41+PLANEL_GerPT_Trim_Resultado!EM53</f>
        <v>0</v>
      </c>
      <c r="EA11" s="20">
        <f>PLANEL_GerPT_Trim_Resultado!EN41+PLANEL_GerPT_Trim_Resultado!EN53</f>
        <v>0</v>
      </c>
      <c r="EB11" s="20">
        <f>PLANEL_GerPT_Trim_Resultado!EO41+PLANEL_GerPT_Trim_Resultado!EO53</f>
        <v>0</v>
      </c>
      <c r="EC11" s="20">
        <f>PLANEL_GerPT_Trim_Resultado!EP41+PLANEL_GerPT_Trim_Resultado!EP53</f>
        <v>0</v>
      </c>
      <c r="ED11" s="20">
        <f>PLANEL_GerPT_Trim_Resultado!EQ41+PLANEL_GerPT_Trim_Resultado!EQ53</f>
        <v>0</v>
      </c>
      <c r="EE11" s="20">
        <f>PLANEL_GerPT_Trim_Resultado!ER41+PLANEL_GerPT_Trim_Resultado!ER53</f>
        <v>0</v>
      </c>
      <c r="EF11" s="20">
        <f>PLANEL_GerPT_Trim_Resultado!ES41+PLANEL_GerPT_Trim_Resultado!ES53</f>
        <v>0</v>
      </c>
      <c r="EG11" s="20">
        <f>PLANEL_GerPT_Trim_Resultado!ET41+PLANEL_GerPT_Trim_Resultado!ET53</f>
        <v>0</v>
      </c>
      <c r="EH11" s="20">
        <f>PLANEL_GerPT_Trim_Resultado!EU41+PLANEL_GerPT_Trim_Resultado!EU53</f>
        <v>0</v>
      </c>
      <c r="EI11" s="20">
        <f>PLANEL_GerPT_Trim_Resultado!EV41+PLANEL_GerPT_Trim_Resultado!EV53</f>
        <v>0</v>
      </c>
      <c r="EJ11" s="20">
        <f>PLANEL_GerPT_Trim_Resultado!EW41+PLANEL_GerPT_Trim_Resultado!EW53</f>
        <v>0</v>
      </c>
      <c r="EK11" s="20">
        <f>PLANEL_GerPT_Trim_Resultado!EX41+PLANEL_GerPT_Trim_Resultado!EX53</f>
        <v>0</v>
      </c>
      <c r="EL11" s="20">
        <f>PLANEL_GerPT_Trim_Resultado!EY41+PLANEL_GerPT_Trim_Resultado!EY53</f>
        <v>0</v>
      </c>
      <c r="EM11" s="20">
        <f>PLANEL_GerPT_Trim_Resultado!EZ41+PLANEL_GerPT_Trim_Resultado!EZ53</f>
        <v>0</v>
      </c>
      <c r="EN11" s="20">
        <f>PLANEL_GerPT_Trim_Resultado!FA41+PLANEL_GerPT_Trim_Resultado!FA53</f>
        <v>0</v>
      </c>
      <c r="EO11" s="20">
        <f>PLANEL_GerPT_Trim_Resultado!FB41+PLANEL_GerPT_Trim_Resultado!FB53</f>
        <v>0</v>
      </c>
      <c r="EP11" s="20">
        <f>PLANEL_GerPT_Trim_Resultado!FC41+PLANEL_GerPT_Trim_Resultado!FC53</f>
        <v>0</v>
      </c>
    </row>
    <row r="12" spans="2:258" x14ac:dyDescent="0.25">
      <c r="B12" s="16" t="s">
        <v>5</v>
      </c>
      <c r="C12" s="1">
        <f>PLANEL_GerPT_Trim_Resultado!P161</f>
        <v>1813.1387500000001</v>
      </c>
      <c r="D12" s="1">
        <f>PLANEL_GerPT_Trim_Resultado!Q161</f>
        <v>1651.996044</v>
      </c>
      <c r="E12" s="1">
        <f>PLANEL_GerPT_Trim_Resultado!R161</f>
        <v>1651.996044</v>
      </c>
      <c r="F12" s="1">
        <f>PLANEL_GerPT_Trim_Resultado!S161</f>
        <v>1651.996044</v>
      </c>
      <c r="G12" s="1">
        <f>PLANEL_GerPT_Trim_Resultado!T161</f>
        <v>1813.1387500000001</v>
      </c>
      <c r="H12" s="1">
        <f>PLANEL_GerPT_Trim_Resultado!U161</f>
        <v>1651.996044</v>
      </c>
      <c r="I12" s="1">
        <f>PLANEL_GerPT_Trim_Resultado!V161</f>
        <v>1058.679963</v>
      </c>
      <c r="J12" s="1">
        <f>PLANEL_GerPT_Trim_Resultado!W161</f>
        <v>1651.996044</v>
      </c>
      <c r="K12" s="1">
        <f>PLANEL_GerPT_Trim_Resultado!X161</f>
        <v>1813.1387500000001</v>
      </c>
      <c r="L12" s="1">
        <f>PLANEL_GerPT_Trim_Resultado!Y161</f>
        <v>1651.996044</v>
      </c>
      <c r="M12" s="1">
        <f>PLANEL_GerPT_Trim_Resultado!Z161</f>
        <v>1651.996044</v>
      </c>
      <c r="N12" s="1">
        <f>PLANEL_GerPT_Trim_Resultado!AA161</f>
        <v>1651.996044</v>
      </c>
      <c r="O12" s="1">
        <f>PLANEL_GerPT_Trim_Resultado!AB161</f>
        <v>1813.1387500000001</v>
      </c>
      <c r="P12" s="1">
        <f>PLANEL_GerPT_Trim_Resultado!AC161</f>
        <v>1651.996044</v>
      </c>
      <c r="Q12" s="1">
        <f>PLANEL_GerPT_Trim_Resultado!AD161</f>
        <v>1651.996044</v>
      </c>
      <c r="R12" s="1">
        <f>PLANEL_GerPT_Trim_Resultado!AE161</f>
        <v>1651.996044</v>
      </c>
      <c r="S12" s="1">
        <f>PLANEL_GerPT_Trim_Resultado!AF161</f>
        <v>1813.1387500000001</v>
      </c>
      <c r="T12" s="1">
        <f>PLANEL_GerPT_Trim_Resultado!AG161</f>
        <v>1651.996044</v>
      </c>
      <c r="U12" s="1">
        <f>PLANEL_GerPT_Trim_Resultado!AH161</f>
        <v>1651.996044</v>
      </c>
      <c r="V12" s="1">
        <f>PLANEL_GerPT_Trim_Resultado!AI161</f>
        <v>1651.996044</v>
      </c>
      <c r="W12" s="1">
        <f>PLANEL_GerPT_Trim_Resultado!AJ161</f>
        <v>1813.1387500000001</v>
      </c>
      <c r="X12" s="1">
        <f>PLANEL_GerPT_Trim_Resultado!AK161</f>
        <v>1651.996044</v>
      </c>
      <c r="Y12" s="1">
        <f>PLANEL_GerPT_Trim_Resultado!AL161</f>
        <v>1651.996044</v>
      </c>
      <c r="Z12" s="1">
        <f>PLANEL_GerPT_Trim_Resultado!AM161</f>
        <v>1651.996044</v>
      </c>
      <c r="AA12" s="1">
        <f>PLANEL_GerPT_Trim_Resultado!AN161</f>
        <v>1813.1387500000001</v>
      </c>
      <c r="AB12" s="1">
        <f>PLANEL_GerPT_Trim_Resultado!AO161</f>
        <v>1651.996044</v>
      </c>
      <c r="AC12" s="1">
        <f>PLANEL_GerPT_Trim_Resultado!AP161</f>
        <v>1651.996044</v>
      </c>
      <c r="AD12" s="1">
        <f>PLANEL_GerPT_Trim_Resultado!AQ161</f>
        <v>1651.996044</v>
      </c>
      <c r="AE12" s="1">
        <f>PLANEL_GerPT_Trim_Resultado!AR161</f>
        <v>1813.1387500000001</v>
      </c>
      <c r="AF12" s="1">
        <f>PLANEL_GerPT_Trim_Resultado!AS161</f>
        <v>1651.996044</v>
      </c>
      <c r="AG12" s="1">
        <f>PLANEL_GerPT_Trim_Resultado!AT161</f>
        <v>1651.996044</v>
      </c>
      <c r="AH12" s="1">
        <f>PLANEL_GerPT_Trim_Resultado!AU161</f>
        <v>1651.996044</v>
      </c>
      <c r="AI12" s="1">
        <f>PLANEL_GerPT_Trim_Resultado!AV161</f>
        <v>1813.1387500000001</v>
      </c>
      <c r="AJ12" s="1">
        <f>PLANEL_GerPT_Trim_Resultado!AW161</f>
        <v>1651.996044</v>
      </c>
      <c r="AK12" s="1">
        <f>PLANEL_GerPT_Trim_Resultado!AX161</f>
        <v>1651.996044</v>
      </c>
      <c r="AL12" s="1">
        <f>PLANEL_GerPT_Trim_Resultado!AY161</f>
        <v>1651.996044</v>
      </c>
      <c r="AM12" s="1">
        <f>PLANEL_GerPT_Trim_Resultado!AZ161</f>
        <v>1813.1387500000001</v>
      </c>
      <c r="AN12" s="1">
        <f>PLANEL_GerPT_Trim_Resultado!BA161</f>
        <v>1651.996044</v>
      </c>
      <c r="AO12" s="1">
        <f>PLANEL_GerPT_Trim_Resultado!BB161</f>
        <v>1651.996044</v>
      </c>
      <c r="AP12" s="1">
        <f>PLANEL_GerPT_Trim_Resultado!BC161</f>
        <v>1651.996044</v>
      </c>
      <c r="AQ12" s="1">
        <f>PLANEL_GerPT_Trim_Resultado!BD161</f>
        <v>1813.1387500000001</v>
      </c>
      <c r="AR12" s="1">
        <f>PLANEL_GerPT_Trim_Resultado!BE161</f>
        <v>1651.996044</v>
      </c>
      <c r="AS12" s="1">
        <f>PLANEL_GerPT_Trim_Resultado!BF161</f>
        <v>1651.996044</v>
      </c>
      <c r="AT12" s="1">
        <f>PLANEL_GerPT_Trim_Resultado!BG161</f>
        <v>1651.996044</v>
      </c>
      <c r="AU12" s="1">
        <f>PLANEL_GerPT_Trim_Resultado!BH161</f>
        <v>3144.336292</v>
      </c>
      <c r="AV12" s="1">
        <f>PLANEL_GerPT_Trim_Resultado!BI161</f>
        <v>2983.193585</v>
      </c>
      <c r="AW12" s="1">
        <f>PLANEL_GerPT_Trim_Resultado!BJ161</f>
        <v>2983.193585</v>
      </c>
      <c r="AX12" s="1">
        <f>PLANEL_GerPT_Trim_Resultado!BK161</f>
        <v>2983.193585</v>
      </c>
      <c r="AY12" s="1">
        <f>PLANEL_GerPT_Trim_Resultado!BL161</f>
        <v>3144.336292</v>
      </c>
      <c r="AZ12" s="1">
        <f>PLANEL_GerPT_Trim_Resultado!BM161</f>
        <v>2983.193585</v>
      </c>
      <c r="BA12" s="1">
        <f>PLANEL_GerPT_Trim_Resultado!BN161</f>
        <v>2983.193585</v>
      </c>
      <c r="BB12" s="1">
        <f>PLANEL_GerPT_Trim_Resultado!BO161</f>
        <v>2983.193585</v>
      </c>
      <c r="BC12" s="1">
        <f>PLANEL_GerPT_Trim_Resultado!BP161</f>
        <v>3144.336292</v>
      </c>
      <c r="BD12" s="1">
        <f>PLANEL_GerPT_Trim_Resultado!BQ161</f>
        <v>2983.193585</v>
      </c>
      <c r="BE12" s="1">
        <f>PLANEL_GerPT_Trim_Resultado!BR161</f>
        <v>2983.193585</v>
      </c>
      <c r="BF12" s="1">
        <f>PLANEL_GerPT_Trim_Resultado!BS161</f>
        <v>2983.193585</v>
      </c>
      <c r="BG12" s="1">
        <f>PLANEL_GerPT_Trim_Resultado!BT161</f>
        <v>3144.336292</v>
      </c>
      <c r="BH12" s="1">
        <f>PLANEL_GerPT_Trim_Resultado!BU161</f>
        <v>2983.193585</v>
      </c>
      <c r="BI12" s="1">
        <f>PLANEL_GerPT_Trim_Resultado!BV161</f>
        <v>2983.193585</v>
      </c>
      <c r="BJ12" s="1">
        <f>PLANEL_GerPT_Trim_Resultado!BW161</f>
        <v>2983.193585</v>
      </c>
      <c r="BK12" s="1">
        <f>PLANEL_GerPT_Trim_Resultado!BX161</f>
        <v>3144.336292</v>
      </c>
      <c r="BL12" s="1">
        <f>PLANEL_GerPT_Trim_Resultado!BY161</f>
        <v>2983.193585</v>
      </c>
      <c r="BM12" s="1">
        <f>PLANEL_GerPT_Trim_Resultado!BZ161</f>
        <v>2983.193585</v>
      </c>
      <c r="BN12" s="1">
        <f>PLANEL_GerPT_Trim_Resultado!CA161</f>
        <v>2983.193585</v>
      </c>
      <c r="BO12" s="1">
        <f>PLANEL_GerPT_Trim_Resultado!CB161</f>
        <v>3144.336292</v>
      </c>
      <c r="BP12" s="1">
        <f>PLANEL_GerPT_Trim_Resultado!CC161</f>
        <v>2983.193585</v>
      </c>
      <c r="BQ12" s="1">
        <f>PLANEL_GerPT_Trim_Resultado!CD161</f>
        <v>2983.193585</v>
      </c>
      <c r="BR12" s="1">
        <f>PLANEL_GerPT_Trim_Resultado!CE161</f>
        <v>2983.193585</v>
      </c>
      <c r="BS12" s="1">
        <f>PLANEL_GerPT_Trim_Resultado!CF161</f>
        <v>3144.336292</v>
      </c>
      <c r="BT12" s="1">
        <f>PLANEL_GerPT_Trim_Resultado!CG161</f>
        <v>2983.193585</v>
      </c>
      <c r="BU12" s="1">
        <f>PLANEL_GerPT_Trim_Resultado!CH161</f>
        <v>2983.193585</v>
      </c>
      <c r="BV12" s="1">
        <f>PLANEL_GerPT_Trim_Resultado!CI161</f>
        <v>2983.193585</v>
      </c>
      <c r="BW12" s="1">
        <f>PLANEL_GerPT_Trim_Resultado!CJ161</f>
        <v>3144.336292</v>
      </c>
      <c r="BX12" s="1">
        <f>PLANEL_GerPT_Trim_Resultado!CK161</f>
        <v>2983.193585</v>
      </c>
      <c r="BY12" s="1">
        <f>PLANEL_GerPT_Trim_Resultado!CL161</f>
        <v>2983.193585</v>
      </c>
      <c r="BZ12" s="1">
        <f>PLANEL_GerPT_Trim_Resultado!CM161</f>
        <v>2983.193585</v>
      </c>
      <c r="CA12" s="1">
        <f>PLANEL_GerPT_Trim_Resultado!CN161</f>
        <v>3144.336292</v>
      </c>
      <c r="CB12" s="1">
        <f>PLANEL_GerPT_Trim_Resultado!CO161</f>
        <v>2983.193585</v>
      </c>
      <c r="CC12" s="1">
        <f>PLANEL_GerPT_Trim_Resultado!CP161</f>
        <v>2983.193585</v>
      </c>
      <c r="CD12" s="1">
        <f>PLANEL_GerPT_Trim_Resultado!CQ161</f>
        <v>2983.193585</v>
      </c>
      <c r="CE12" s="1">
        <f>PLANEL_GerPT_Trim_Resultado!CR161</f>
        <v>3144.336292</v>
      </c>
      <c r="CF12" s="1">
        <f>PLANEL_GerPT_Trim_Resultado!CS161</f>
        <v>2983.193585</v>
      </c>
      <c r="CG12" s="1">
        <f>PLANEL_GerPT_Trim_Resultado!CT161</f>
        <v>2983.193585</v>
      </c>
      <c r="CH12" s="1">
        <f>PLANEL_GerPT_Trim_Resultado!CU161</f>
        <v>2983.193585</v>
      </c>
      <c r="CI12" s="1">
        <f>PLANEL_GerPT_Trim_Resultado!CV161</f>
        <v>3144.336292</v>
      </c>
      <c r="CJ12" s="1">
        <f>PLANEL_GerPT_Trim_Resultado!CW161</f>
        <v>2983.193585</v>
      </c>
      <c r="CK12" s="1">
        <f>PLANEL_GerPT_Trim_Resultado!CX161</f>
        <v>2983.193585</v>
      </c>
      <c r="CL12" s="1">
        <f>PLANEL_GerPT_Trim_Resultado!CY161</f>
        <v>2983.193585</v>
      </c>
      <c r="CM12" s="1">
        <f>PLANEL_GerPT_Trim_Resultado!CZ161</f>
        <v>3144.336292</v>
      </c>
      <c r="CN12" s="1">
        <f>PLANEL_GerPT_Trim_Resultado!DA161</f>
        <v>2983.193585</v>
      </c>
      <c r="CO12" s="1">
        <f>PLANEL_GerPT_Trim_Resultado!DB161</f>
        <v>2983.193585</v>
      </c>
      <c r="CP12" s="1">
        <f>PLANEL_GerPT_Trim_Resultado!DC161</f>
        <v>2983.193585</v>
      </c>
      <c r="CQ12" s="1">
        <f>PLANEL_GerPT_Trim_Resultado!DD161</f>
        <v>3144.336292</v>
      </c>
      <c r="CR12" s="1">
        <f>PLANEL_GerPT_Trim_Resultado!DE161</f>
        <v>2983.193585</v>
      </c>
      <c r="CS12" s="1">
        <f>PLANEL_GerPT_Trim_Resultado!DF161</f>
        <v>2983.193585</v>
      </c>
      <c r="CT12" s="1">
        <f>PLANEL_GerPT_Trim_Resultado!DG161</f>
        <v>2983.193585</v>
      </c>
      <c r="CU12" s="1">
        <f>PLANEL_GerPT_Trim_Resultado!DH161</f>
        <v>3144.336292</v>
      </c>
      <c r="CV12" s="1">
        <f>PLANEL_GerPT_Trim_Resultado!DI161</f>
        <v>2983.193585</v>
      </c>
      <c r="CW12" s="1">
        <f>PLANEL_GerPT_Trim_Resultado!DJ161</f>
        <v>2983.193585</v>
      </c>
      <c r="CX12" s="1">
        <f>PLANEL_GerPT_Trim_Resultado!DK161</f>
        <v>2983.193585</v>
      </c>
      <c r="CY12" s="68">
        <f>PLANEL_GerPT_Trim_Resultado!DL161</f>
        <v>3144.336292</v>
      </c>
      <c r="CZ12" s="68">
        <f>PLANEL_GerPT_Trim_Resultado!DM161</f>
        <v>2983.193585</v>
      </c>
      <c r="DA12" s="68">
        <f>PLANEL_GerPT_Trim_Resultado!DN161</f>
        <v>2983.193585</v>
      </c>
      <c r="DB12" s="68">
        <f>PLANEL_GerPT_Trim_Resultado!DO161</f>
        <v>2983.193585</v>
      </c>
      <c r="DC12" s="1">
        <f>PLANEL_GerPT_Trim_Resultado!DP161</f>
        <v>3144.336292</v>
      </c>
      <c r="DD12" s="1">
        <f>PLANEL_GerPT_Trim_Resultado!DQ161</f>
        <v>2983.193585</v>
      </c>
      <c r="DE12" s="1">
        <f>PLANEL_GerPT_Trim_Resultado!DR161</f>
        <v>2983.193585</v>
      </c>
      <c r="DF12" s="1">
        <f>PLANEL_GerPT_Trim_Resultado!DS161</f>
        <v>2983.193585</v>
      </c>
      <c r="DG12" s="1">
        <f>PLANEL_GerPT_Trim_Resultado!DT161</f>
        <v>3144.336292</v>
      </c>
      <c r="DH12" s="1">
        <f>PLANEL_GerPT_Trim_Resultado!DU161</f>
        <v>2983.193585</v>
      </c>
      <c r="DI12" s="1">
        <f>PLANEL_GerPT_Trim_Resultado!DV161</f>
        <v>2983.193585</v>
      </c>
      <c r="DJ12" s="1">
        <f>PLANEL_GerPT_Trim_Resultado!DW161</f>
        <v>2983.193585</v>
      </c>
      <c r="DK12" s="1">
        <f>PLANEL_GerPT_Trim_Resultado!DX161</f>
        <v>3144.336292</v>
      </c>
      <c r="DL12" s="1">
        <f>PLANEL_GerPT_Trim_Resultado!DY161</f>
        <v>2983.193585</v>
      </c>
      <c r="DM12" s="1">
        <f>PLANEL_GerPT_Trim_Resultado!DZ161</f>
        <v>2983.193585</v>
      </c>
      <c r="DN12" s="1">
        <f>PLANEL_GerPT_Trim_Resultado!EA161</f>
        <v>2983.193585</v>
      </c>
      <c r="DO12" s="1">
        <f>PLANEL_GerPT_Trim_Resultado!EB161</f>
        <v>3144.336292</v>
      </c>
      <c r="DP12" s="1">
        <f>PLANEL_GerPT_Trim_Resultado!EC161</f>
        <v>2983.193585</v>
      </c>
      <c r="DQ12" s="1">
        <f>PLANEL_GerPT_Trim_Resultado!ED161</f>
        <v>2983.193585</v>
      </c>
      <c r="DR12" s="1">
        <f>PLANEL_GerPT_Trim_Resultado!EE161</f>
        <v>2983.193585</v>
      </c>
      <c r="DS12" s="1">
        <f>PLANEL_GerPT_Trim_Resultado!EF161</f>
        <v>3144.336292</v>
      </c>
      <c r="DT12" s="1">
        <f>PLANEL_GerPT_Trim_Resultado!EG161</f>
        <v>2983.193585</v>
      </c>
      <c r="DU12" s="1">
        <f>PLANEL_GerPT_Trim_Resultado!EH161</f>
        <v>2983.193585</v>
      </c>
      <c r="DV12" s="1">
        <f>PLANEL_GerPT_Trim_Resultado!EI161</f>
        <v>2983.193585</v>
      </c>
      <c r="DW12" s="1">
        <f>PLANEL_GerPT_Trim_Resultado!EJ161</f>
        <v>3144.336292</v>
      </c>
      <c r="DX12" s="1">
        <f>PLANEL_GerPT_Trim_Resultado!EK161</f>
        <v>2983.193585</v>
      </c>
      <c r="DY12" s="1">
        <f>PLANEL_GerPT_Trim_Resultado!EL161</f>
        <v>2983.193585</v>
      </c>
      <c r="DZ12" s="1">
        <f>PLANEL_GerPT_Trim_Resultado!EM161</f>
        <v>2983.193585</v>
      </c>
      <c r="EA12" s="1">
        <f>PLANEL_GerPT_Trim_Resultado!EN161</f>
        <v>3144.336292</v>
      </c>
      <c r="EB12" s="1">
        <f>PLANEL_GerPT_Trim_Resultado!EO161</f>
        <v>2983.193585</v>
      </c>
      <c r="EC12" s="1">
        <f>PLANEL_GerPT_Trim_Resultado!EP161</f>
        <v>2983.193585</v>
      </c>
      <c r="ED12" s="1">
        <f>PLANEL_GerPT_Trim_Resultado!EQ161</f>
        <v>2983.193585</v>
      </c>
      <c r="EE12" s="1">
        <f>PLANEL_GerPT_Trim_Resultado!ER161</f>
        <v>3144.336292</v>
      </c>
      <c r="EF12" s="1">
        <f>PLANEL_GerPT_Trim_Resultado!ES161</f>
        <v>2983.193585</v>
      </c>
      <c r="EG12" s="1">
        <f>PLANEL_GerPT_Trim_Resultado!ET161</f>
        <v>2983.193585</v>
      </c>
      <c r="EH12" s="1">
        <f>PLANEL_GerPT_Trim_Resultado!EU161</f>
        <v>2983.193585</v>
      </c>
      <c r="EI12" s="1">
        <f>PLANEL_GerPT_Trim_Resultado!EV161</f>
        <v>3144.336292</v>
      </c>
      <c r="EJ12" s="1">
        <f>PLANEL_GerPT_Trim_Resultado!EW161</f>
        <v>2983.193585</v>
      </c>
      <c r="EK12" s="1">
        <f>PLANEL_GerPT_Trim_Resultado!EX161</f>
        <v>2983.193585</v>
      </c>
      <c r="EL12" s="1">
        <f>PLANEL_GerPT_Trim_Resultado!EY161</f>
        <v>2983.193585</v>
      </c>
      <c r="EM12" s="1">
        <f>PLANEL_GerPT_Trim_Resultado!EZ161</f>
        <v>3144.336292</v>
      </c>
      <c r="EN12" s="1">
        <f>PLANEL_GerPT_Trim_Resultado!FA161</f>
        <v>2983.193585</v>
      </c>
      <c r="EO12" s="1">
        <f>PLANEL_GerPT_Trim_Resultado!FB161</f>
        <v>2983.193585</v>
      </c>
      <c r="EP12" s="1">
        <f>PLANEL_GerPT_Trim_Resultado!FC161</f>
        <v>2983.193585</v>
      </c>
    </row>
    <row r="13" spans="2:258" x14ac:dyDescent="0.25">
      <c r="B13" s="16" t="s">
        <v>57</v>
      </c>
      <c r="C13" s="1">
        <f>PLANEL_GerPT_Trim_Resultado!P173+PLANEL_GerPT_Trim_Resultado!P185</f>
        <v>4360.3851249999998</v>
      </c>
      <c r="D13" s="1">
        <f>PLANEL_GerPT_Trim_Resultado!Q173+PLANEL_GerPT_Trim_Resultado!Q185</f>
        <v>3400.1905599000002</v>
      </c>
      <c r="E13" s="1">
        <f>PLANEL_GerPT_Trim_Resultado!R173+PLANEL_GerPT_Trim_Resultado!R185</f>
        <v>3782.8605394000001</v>
      </c>
      <c r="F13" s="1">
        <f>PLANEL_GerPT_Trim_Resultado!S173+PLANEL_GerPT_Trim_Resultado!S185</f>
        <v>4235.0914320000002</v>
      </c>
      <c r="G13" s="1">
        <f>PLANEL_GerPT_Trim_Resultado!T173+PLANEL_GerPT_Trim_Resultado!T185</f>
        <v>4001.3881506999996</v>
      </c>
      <c r="H13" s="1">
        <f>PLANEL_GerPT_Trim_Resultado!U173+PLANEL_GerPT_Trim_Resultado!U185</f>
        <v>3985.5001769999999</v>
      </c>
      <c r="I13" s="1">
        <f>PLANEL_GerPT_Trim_Resultado!V173+PLANEL_GerPT_Trim_Resultado!V185</f>
        <v>3675.6512963999999</v>
      </c>
      <c r="J13" s="1">
        <f>PLANEL_GerPT_Trim_Resultado!W173+PLANEL_GerPT_Trim_Resultado!W185</f>
        <v>4870.2674809999999</v>
      </c>
      <c r="K13" s="1">
        <f>PLANEL_GerPT_Trim_Resultado!X173+PLANEL_GerPT_Trim_Resultado!X185</f>
        <v>3382.1189830000003</v>
      </c>
      <c r="L13" s="1">
        <f>PLANEL_GerPT_Trim_Resultado!Y173+PLANEL_GerPT_Trim_Resultado!Y185</f>
        <v>3926.4329269999998</v>
      </c>
      <c r="M13" s="1">
        <f>PLANEL_GerPT_Trim_Resultado!Z173+PLANEL_GerPT_Trim_Resultado!Z185</f>
        <v>4555.8964180000003</v>
      </c>
      <c r="N13" s="1">
        <f>PLANEL_GerPT_Trim_Resultado!AA173+PLANEL_GerPT_Trim_Resultado!AA185</f>
        <v>4870.2674809999999</v>
      </c>
      <c r="O13" s="1">
        <f>PLANEL_GerPT_Trim_Resultado!AB173+PLANEL_GerPT_Trim_Resultado!AB185</f>
        <v>4447.9516020000001</v>
      </c>
      <c r="P13" s="1">
        <f>PLANEL_GerPT_Trim_Resultado!AC173+PLANEL_GerPT_Trim_Resultado!AC185</f>
        <v>3838.2233259999998</v>
      </c>
      <c r="Q13" s="1">
        <f>PLANEL_GerPT_Trim_Resultado!AD173+PLANEL_GerPT_Trim_Resultado!AD185</f>
        <v>2805.8033384</v>
      </c>
      <c r="R13" s="1">
        <f>PLANEL_GerPT_Trim_Resultado!AE173+PLANEL_GerPT_Trim_Resultado!AE185</f>
        <v>3933.4877670000001</v>
      </c>
      <c r="S13" s="1">
        <f>PLANEL_GerPT_Trim_Resultado!AF173+PLANEL_GerPT_Trim_Resultado!AF185</f>
        <v>4236.2663510000002</v>
      </c>
      <c r="T13" s="1">
        <f>PLANEL_GerPT_Trim_Resultado!AG173+PLANEL_GerPT_Trim_Resultado!AG185</f>
        <v>3214.0871938999999</v>
      </c>
      <c r="U13" s="1">
        <f>PLANEL_GerPT_Trim_Resultado!AH173+PLANEL_GerPT_Trim_Resultado!AH185</f>
        <v>2965.2811629999997</v>
      </c>
      <c r="V13" s="1">
        <f>PLANEL_GerPT_Trim_Resultado!AI173+PLANEL_GerPT_Trim_Resultado!AI185</f>
        <v>3968.7482915000001</v>
      </c>
      <c r="W13" s="1">
        <f>PLANEL_GerPT_Trim_Resultado!AJ173+PLANEL_GerPT_Trim_Resultado!AJ185</f>
        <v>4558.4066810000004</v>
      </c>
      <c r="X13" s="1">
        <f>PLANEL_GerPT_Trim_Resultado!AK173+PLANEL_GerPT_Trim_Resultado!AK185</f>
        <v>4215.7175239999997</v>
      </c>
      <c r="Y13" s="1">
        <f>PLANEL_GerPT_Trim_Resultado!AL173+PLANEL_GerPT_Trim_Resultado!AL185</f>
        <v>3943.1665597000001</v>
      </c>
      <c r="Z13" s="1">
        <f>PLANEL_GerPT_Trim_Resultado!AM173+PLANEL_GerPT_Trim_Resultado!AM185</f>
        <v>4267.7188740000001</v>
      </c>
      <c r="AA13" s="1">
        <f>PLANEL_GerPT_Trim_Resultado!AN173+PLANEL_GerPT_Trim_Resultado!AN185</f>
        <v>4204.2081159999998</v>
      </c>
      <c r="AB13" s="1">
        <f>PLANEL_GerPT_Trim_Resultado!AO173+PLANEL_GerPT_Trim_Resultado!AO185</f>
        <v>4555.8964180000003</v>
      </c>
      <c r="AC13" s="1">
        <f>PLANEL_GerPT_Trim_Resultado!AP173+PLANEL_GerPT_Trim_Resultado!AP185</f>
        <v>4089.913869</v>
      </c>
      <c r="AD13" s="1">
        <f>PLANEL_GerPT_Trim_Resultado!AQ173+PLANEL_GerPT_Trim_Resultado!AQ185</f>
        <v>4546.8808549999994</v>
      </c>
      <c r="AE13" s="1">
        <f>PLANEL_GerPT_Trim_Resultado!AR173+PLANEL_GerPT_Trim_Resultado!AR185</f>
        <v>4860.3658670000004</v>
      </c>
      <c r="AF13" s="1">
        <f>PLANEL_GerPT_Trim_Resultado!AS173+PLANEL_GerPT_Trim_Resultado!AS185</f>
        <v>4555.8964180000003</v>
      </c>
      <c r="AG13" s="1">
        <f>PLANEL_GerPT_Trim_Resultado!AT173+PLANEL_GerPT_Trim_Resultado!AT185</f>
        <v>4220.0849459999999</v>
      </c>
      <c r="AH13" s="1">
        <f>PLANEL_GerPT_Trim_Resultado!AU173+PLANEL_GerPT_Trim_Resultado!AU185</f>
        <v>4870.2674809999999</v>
      </c>
      <c r="AI13" s="1">
        <f>PLANEL_GerPT_Trim_Resultado!AV173+PLANEL_GerPT_Trim_Resultado!AV185</f>
        <v>4693.6910369999996</v>
      </c>
      <c r="AJ13" s="1">
        <f>PLANEL_GerPT_Trim_Resultado!AW173+PLANEL_GerPT_Trim_Resultado!AW185</f>
        <v>4354.0703919999996</v>
      </c>
      <c r="AK13" s="1">
        <f>PLANEL_GerPT_Trim_Resultado!AX173+PLANEL_GerPT_Trim_Resultado!AX185</f>
        <v>3494.9031814999998</v>
      </c>
      <c r="AL13" s="1">
        <f>PLANEL_GerPT_Trim_Resultado!AY173+PLANEL_GerPT_Trim_Resultado!AY185</f>
        <v>4691.180773</v>
      </c>
      <c r="AM13" s="1">
        <f>PLANEL_GerPT_Trim_Resultado!AZ173+PLANEL_GerPT_Trim_Resultado!AZ185</f>
        <v>3761.7580098999997</v>
      </c>
      <c r="AN13" s="1">
        <f>PLANEL_GerPT_Trim_Resultado!BA173+PLANEL_GerPT_Trim_Resultado!BA185</f>
        <v>3221.6523838999997</v>
      </c>
      <c r="AO13" s="1">
        <f>PLANEL_GerPT_Trim_Resultado!BB173+PLANEL_GerPT_Trim_Resultado!BB185</f>
        <v>2400.0050468999998</v>
      </c>
      <c r="AP13" s="1">
        <f>PLANEL_GerPT_Trim_Resultado!BC173+PLANEL_GerPT_Trim_Resultado!BC185</f>
        <v>3759.2477469</v>
      </c>
      <c r="AQ13" s="1">
        <f>PLANEL_GerPT_Trim_Resultado!BD173+PLANEL_GerPT_Trim_Resultado!BD185</f>
        <v>2309.6630979000001</v>
      </c>
      <c r="AR13" s="1">
        <f>PLANEL_GerPT_Trim_Resultado!BE173+PLANEL_GerPT_Trim_Resultado!BE185</f>
        <v>2307.1528339000001</v>
      </c>
      <c r="AS13" s="1">
        <f>PLANEL_GerPT_Trim_Resultado!BF173+PLANEL_GerPT_Trim_Resultado!BF185</f>
        <v>2307.1528339000001</v>
      </c>
      <c r="AT13" s="1">
        <f>PLANEL_GerPT_Trim_Resultado!BG173+PLANEL_GerPT_Trim_Resultado!BG185</f>
        <v>2307.1528339000001</v>
      </c>
      <c r="AU13" s="1">
        <f>PLANEL_GerPT_Trim_Resultado!BH173+PLANEL_GerPT_Trim_Resultado!BH185</f>
        <v>2149.7182229</v>
      </c>
      <c r="AV13" s="1">
        <f>PLANEL_GerPT_Trim_Resultado!BI173+PLANEL_GerPT_Trim_Resultado!BI185</f>
        <v>1821.1350858999999</v>
      </c>
      <c r="AW13" s="1">
        <f>PLANEL_GerPT_Trim_Resultado!BJ173+PLANEL_GerPT_Trim_Resultado!BJ185</f>
        <v>1269.6118908999999</v>
      </c>
      <c r="AX13" s="1">
        <f>PLANEL_GerPT_Trim_Resultado!BK173+PLANEL_GerPT_Trim_Resultado!BK185</f>
        <v>2149.7182229</v>
      </c>
      <c r="AY13" s="1">
        <f>PLANEL_GerPT_Trim_Resultado!BL173+PLANEL_GerPT_Trim_Resultado!BL185</f>
        <v>190.25228920000001</v>
      </c>
      <c r="AZ13" s="1">
        <f>PLANEL_GerPT_Trim_Resultado!BM173+PLANEL_GerPT_Trim_Resultado!BM185</f>
        <v>190.25228920000001</v>
      </c>
      <c r="BA13" s="1">
        <f>PLANEL_GerPT_Trim_Resultado!BN173+PLANEL_GerPT_Trim_Resultado!BN185</f>
        <v>0</v>
      </c>
      <c r="BB13" s="1">
        <f>PLANEL_GerPT_Trim_Resultado!BO173+PLANEL_GerPT_Trim_Resultado!BO185</f>
        <v>190.25228920000001</v>
      </c>
      <c r="BC13" s="1">
        <f>PLANEL_GerPT_Trim_Resultado!BP173+PLANEL_GerPT_Trim_Resultado!BP185</f>
        <v>0</v>
      </c>
      <c r="BD13" s="1">
        <f>PLANEL_GerPT_Trim_Resultado!BQ173+PLANEL_GerPT_Trim_Resultado!BQ185</f>
        <v>0</v>
      </c>
      <c r="BE13" s="1">
        <f>PLANEL_GerPT_Trim_Resultado!BR173+PLANEL_GerPT_Trim_Resultado!BR185</f>
        <v>0</v>
      </c>
      <c r="BF13" s="1">
        <f>PLANEL_GerPT_Trim_Resultado!BS173+PLANEL_GerPT_Trim_Resultado!BS185</f>
        <v>0</v>
      </c>
      <c r="BG13" s="1">
        <f>PLANEL_GerPT_Trim_Resultado!BT173+PLANEL_GerPT_Trim_Resultado!BT185</f>
        <v>0</v>
      </c>
      <c r="BH13" s="1">
        <f>PLANEL_GerPT_Trim_Resultado!BU173+PLANEL_GerPT_Trim_Resultado!BU185</f>
        <v>0</v>
      </c>
      <c r="BI13" s="1">
        <f>PLANEL_GerPT_Trim_Resultado!BV173+PLANEL_GerPT_Trim_Resultado!BV185</f>
        <v>0</v>
      </c>
      <c r="BJ13" s="1">
        <f>PLANEL_GerPT_Trim_Resultado!BW173+PLANEL_GerPT_Trim_Resultado!BW185</f>
        <v>0</v>
      </c>
      <c r="BK13" s="1">
        <f>PLANEL_GerPT_Trim_Resultado!BX173+PLANEL_GerPT_Trim_Resultado!BX185</f>
        <v>0</v>
      </c>
      <c r="BL13" s="1">
        <f>PLANEL_GerPT_Trim_Resultado!BY173+PLANEL_GerPT_Trim_Resultado!BY185</f>
        <v>0</v>
      </c>
      <c r="BM13" s="1">
        <f>PLANEL_GerPT_Trim_Resultado!BZ173+PLANEL_GerPT_Trim_Resultado!BZ185</f>
        <v>0</v>
      </c>
      <c r="BN13" s="1">
        <f>PLANEL_GerPT_Trim_Resultado!CA173+PLANEL_GerPT_Trim_Resultado!CA185</f>
        <v>0</v>
      </c>
      <c r="BO13" s="1">
        <f>PLANEL_GerPT_Trim_Resultado!CB173+PLANEL_GerPT_Trim_Resultado!CB185</f>
        <v>0</v>
      </c>
      <c r="BP13" s="1">
        <f>PLANEL_GerPT_Trim_Resultado!CC173+PLANEL_GerPT_Trim_Resultado!CC185</f>
        <v>0</v>
      </c>
      <c r="BQ13" s="1">
        <f>PLANEL_GerPT_Trim_Resultado!CD173+PLANEL_GerPT_Trim_Resultado!CD185</f>
        <v>0</v>
      </c>
      <c r="BR13" s="1">
        <f>PLANEL_GerPT_Trim_Resultado!CE173+PLANEL_GerPT_Trim_Resultado!CE185</f>
        <v>0</v>
      </c>
      <c r="BS13" s="1">
        <f>PLANEL_GerPT_Trim_Resultado!CF173+PLANEL_GerPT_Trim_Resultado!CF185</f>
        <v>0</v>
      </c>
      <c r="BT13" s="1">
        <f>PLANEL_GerPT_Trim_Resultado!CG173+PLANEL_GerPT_Trim_Resultado!CG185</f>
        <v>0</v>
      </c>
      <c r="BU13" s="1">
        <f>PLANEL_GerPT_Trim_Resultado!CH173+PLANEL_GerPT_Trim_Resultado!CH185</f>
        <v>0</v>
      </c>
      <c r="BV13" s="1">
        <f>PLANEL_GerPT_Trim_Resultado!CI173+PLANEL_GerPT_Trim_Resultado!CI185</f>
        <v>0</v>
      </c>
      <c r="BW13" s="1">
        <f>PLANEL_GerPT_Trim_Resultado!CJ173+PLANEL_GerPT_Trim_Resultado!CJ185</f>
        <v>0</v>
      </c>
      <c r="BX13" s="1">
        <f>PLANEL_GerPT_Trim_Resultado!CK173+PLANEL_GerPT_Trim_Resultado!CK185</f>
        <v>0</v>
      </c>
      <c r="BY13" s="1">
        <f>PLANEL_GerPT_Trim_Resultado!CL173+PLANEL_GerPT_Trim_Resultado!CL185</f>
        <v>0</v>
      </c>
      <c r="BZ13" s="1">
        <f>PLANEL_GerPT_Trim_Resultado!CM173+PLANEL_GerPT_Trim_Resultado!CM185</f>
        <v>0</v>
      </c>
      <c r="CA13" s="1">
        <f>PLANEL_GerPT_Trim_Resultado!CN173+PLANEL_GerPT_Trim_Resultado!CN185</f>
        <v>0</v>
      </c>
      <c r="CB13" s="1">
        <f>PLANEL_GerPT_Trim_Resultado!CO173+PLANEL_GerPT_Trim_Resultado!CO185</f>
        <v>0</v>
      </c>
      <c r="CC13" s="1">
        <f>PLANEL_GerPT_Trim_Resultado!CP173+PLANEL_GerPT_Trim_Resultado!CP185</f>
        <v>0</v>
      </c>
      <c r="CD13" s="1">
        <f>PLANEL_GerPT_Trim_Resultado!CQ173+PLANEL_GerPT_Trim_Resultado!CQ185</f>
        <v>0</v>
      </c>
      <c r="CE13" s="1">
        <f>PLANEL_GerPT_Trim_Resultado!CR173+PLANEL_GerPT_Trim_Resultado!CR185</f>
        <v>0</v>
      </c>
      <c r="CF13" s="1">
        <f>PLANEL_GerPT_Trim_Resultado!CS173+PLANEL_GerPT_Trim_Resultado!CS185</f>
        <v>0</v>
      </c>
      <c r="CG13" s="1">
        <f>PLANEL_GerPT_Trim_Resultado!CT173+PLANEL_GerPT_Trim_Resultado!CT185</f>
        <v>0</v>
      </c>
      <c r="CH13" s="1">
        <f>PLANEL_GerPT_Trim_Resultado!CU173+PLANEL_GerPT_Trim_Resultado!CU185</f>
        <v>0</v>
      </c>
      <c r="CI13" s="1">
        <f>PLANEL_GerPT_Trim_Resultado!CV173+PLANEL_GerPT_Trim_Resultado!CV185</f>
        <v>0</v>
      </c>
      <c r="CJ13" s="1">
        <f>PLANEL_GerPT_Trim_Resultado!CW173+PLANEL_GerPT_Trim_Resultado!CW185</f>
        <v>0</v>
      </c>
      <c r="CK13" s="1">
        <f>PLANEL_GerPT_Trim_Resultado!CX173+PLANEL_GerPT_Trim_Resultado!CX185</f>
        <v>0</v>
      </c>
      <c r="CL13" s="1">
        <f>PLANEL_GerPT_Trim_Resultado!CY173+PLANEL_GerPT_Trim_Resultado!CY185</f>
        <v>0</v>
      </c>
      <c r="CM13" s="1">
        <f>PLANEL_GerPT_Trim_Resultado!CZ173+PLANEL_GerPT_Trim_Resultado!CZ185</f>
        <v>0</v>
      </c>
      <c r="CN13" s="1">
        <f>PLANEL_GerPT_Trim_Resultado!DA173+PLANEL_GerPT_Trim_Resultado!DA185</f>
        <v>0</v>
      </c>
      <c r="CO13" s="1">
        <f>PLANEL_GerPT_Trim_Resultado!DB173+PLANEL_GerPT_Trim_Resultado!DB185</f>
        <v>0</v>
      </c>
      <c r="CP13" s="1">
        <f>PLANEL_GerPT_Trim_Resultado!DC173+PLANEL_GerPT_Trim_Resultado!DC185</f>
        <v>0</v>
      </c>
      <c r="CQ13" s="1">
        <f>PLANEL_GerPT_Trim_Resultado!DD173+PLANEL_GerPT_Trim_Resultado!DD185</f>
        <v>0</v>
      </c>
      <c r="CR13" s="1">
        <f>PLANEL_GerPT_Trim_Resultado!DE173+PLANEL_GerPT_Trim_Resultado!DE185</f>
        <v>0</v>
      </c>
      <c r="CS13" s="1">
        <f>PLANEL_GerPT_Trim_Resultado!DF173+PLANEL_GerPT_Trim_Resultado!DF185</f>
        <v>0</v>
      </c>
      <c r="CT13" s="1">
        <f>PLANEL_GerPT_Trim_Resultado!DG173+PLANEL_GerPT_Trim_Resultado!DG185</f>
        <v>0</v>
      </c>
      <c r="CU13" s="1">
        <f>PLANEL_GerPT_Trim_Resultado!DH173+PLANEL_GerPT_Trim_Resultado!DH185</f>
        <v>0</v>
      </c>
      <c r="CV13" s="1">
        <f>PLANEL_GerPT_Trim_Resultado!DI173+PLANEL_GerPT_Trim_Resultado!DI185</f>
        <v>0</v>
      </c>
      <c r="CW13" s="1">
        <f>PLANEL_GerPT_Trim_Resultado!DJ173+PLANEL_GerPT_Trim_Resultado!DJ185</f>
        <v>0</v>
      </c>
      <c r="CX13" s="1">
        <f>PLANEL_GerPT_Trim_Resultado!DK173+PLANEL_GerPT_Trim_Resultado!DK185</f>
        <v>0</v>
      </c>
      <c r="CY13" s="68">
        <f>PLANEL_GerPT_Trim_Resultado!DL173+PLANEL_GerPT_Trim_Resultado!DL185</f>
        <v>0</v>
      </c>
      <c r="CZ13" s="68">
        <f>PLANEL_GerPT_Trim_Resultado!DM173+PLANEL_GerPT_Trim_Resultado!DM185</f>
        <v>0</v>
      </c>
      <c r="DA13" s="68">
        <f>PLANEL_GerPT_Trim_Resultado!DN173+PLANEL_GerPT_Trim_Resultado!DN185</f>
        <v>0</v>
      </c>
      <c r="DB13" s="68">
        <f>PLANEL_GerPT_Trim_Resultado!DO173+PLANEL_GerPT_Trim_Resultado!DO185</f>
        <v>0</v>
      </c>
      <c r="DC13" s="1">
        <f>PLANEL_GerPT_Trim_Resultado!DP173+PLANEL_GerPT_Trim_Resultado!DP185</f>
        <v>0</v>
      </c>
      <c r="DD13" s="1">
        <f>PLANEL_GerPT_Trim_Resultado!DQ173+PLANEL_GerPT_Trim_Resultado!DQ185</f>
        <v>0</v>
      </c>
      <c r="DE13" s="1">
        <f>PLANEL_GerPT_Trim_Resultado!DR173+PLANEL_GerPT_Trim_Resultado!DR185</f>
        <v>0</v>
      </c>
      <c r="DF13" s="1">
        <f>PLANEL_GerPT_Trim_Resultado!DS173+PLANEL_GerPT_Trim_Resultado!DS185</f>
        <v>0</v>
      </c>
      <c r="DG13" s="1">
        <f>PLANEL_GerPT_Trim_Resultado!DT173+PLANEL_GerPT_Trim_Resultado!DT185</f>
        <v>0</v>
      </c>
      <c r="DH13" s="1">
        <f>PLANEL_GerPT_Trim_Resultado!DU173+PLANEL_GerPT_Trim_Resultado!DU185</f>
        <v>0</v>
      </c>
      <c r="DI13" s="1">
        <f>PLANEL_GerPT_Trim_Resultado!DV173+PLANEL_GerPT_Trim_Resultado!DV185</f>
        <v>0</v>
      </c>
      <c r="DJ13" s="1">
        <f>PLANEL_GerPT_Trim_Resultado!DW173+PLANEL_GerPT_Trim_Resultado!DW185</f>
        <v>0</v>
      </c>
      <c r="DK13" s="1">
        <f>PLANEL_GerPT_Trim_Resultado!DX173+PLANEL_GerPT_Trim_Resultado!DX185</f>
        <v>0</v>
      </c>
      <c r="DL13" s="1">
        <f>PLANEL_GerPT_Trim_Resultado!DY173+PLANEL_GerPT_Trim_Resultado!DY185</f>
        <v>0</v>
      </c>
      <c r="DM13" s="1">
        <f>PLANEL_GerPT_Trim_Resultado!DZ173+PLANEL_GerPT_Trim_Resultado!DZ185</f>
        <v>0</v>
      </c>
      <c r="DN13" s="1">
        <f>PLANEL_GerPT_Trim_Resultado!EA173+PLANEL_GerPT_Trim_Resultado!EA185</f>
        <v>0</v>
      </c>
      <c r="DO13" s="1">
        <f>PLANEL_GerPT_Trim_Resultado!EB173+PLANEL_GerPT_Trim_Resultado!EB185</f>
        <v>0</v>
      </c>
      <c r="DP13" s="1">
        <f>PLANEL_GerPT_Trim_Resultado!EC173+PLANEL_GerPT_Trim_Resultado!EC185</f>
        <v>0</v>
      </c>
      <c r="DQ13" s="1">
        <f>PLANEL_GerPT_Trim_Resultado!ED173+PLANEL_GerPT_Trim_Resultado!ED185</f>
        <v>0</v>
      </c>
      <c r="DR13" s="1">
        <f>PLANEL_GerPT_Trim_Resultado!EE173+PLANEL_GerPT_Trim_Resultado!EE185</f>
        <v>0</v>
      </c>
      <c r="DS13" s="1">
        <f>PLANEL_GerPT_Trim_Resultado!EF173+PLANEL_GerPT_Trim_Resultado!EF185</f>
        <v>0</v>
      </c>
      <c r="DT13" s="1">
        <f>PLANEL_GerPT_Trim_Resultado!EG173+PLANEL_GerPT_Trim_Resultado!EG185</f>
        <v>0</v>
      </c>
      <c r="DU13" s="1">
        <f>PLANEL_GerPT_Trim_Resultado!EH173+PLANEL_GerPT_Trim_Resultado!EH185</f>
        <v>0</v>
      </c>
      <c r="DV13" s="1">
        <f>PLANEL_GerPT_Trim_Resultado!EI173+PLANEL_GerPT_Trim_Resultado!EI185</f>
        <v>0</v>
      </c>
      <c r="DW13" s="1">
        <f>PLANEL_GerPT_Trim_Resultado!EJ173+PLANEL_GerPT_Trim_Resultado!EJ185</f>
        <v>0</v>
      </c>
      <c r="DX13" s="1">
        <f>PLANEL_GerPT_Trim_Resultado!EK173+PLANEL_GerPT_Trim_Resultado!EK185</f>
        <v>0</v>
      </c>
      <c r="DY13" s="1">
        <f>PLANEL_GerPT_Trim_Resultado!EL173+PLANEL_GerPT_Trim_Resultado!EL185</f>
        <v>0</v>
      </c>
      <c r="DZ13" s="1">
        <f>PLANEL_GerPT_Trim_Resultado!EM173+PLANEL_GerPT_Trim_Resultado!EM185</f>
        <v>0</v>
      </c>
      <c r="EA13" s="1">
        <f>PLANEL_GerPT_Trim_Resultado!EN173+PLANEL_GerPT_Trim_Resultado!EN185</f>
        <v>0</v>
      </c>
      <c r="EB13" s="1">
        <f>PLANEL_GerPT_Trim_Resultado!EO173+PLANEL_GerPT_Trim_Resultado!EO185</f>
        <v>0</v>
      </c>
      <c r="EC13" s="1">
        <f>PLANEL_GerPT_Trim_Resultado!EP173+PLANEL_GerPT_Trim_Resultado!EP185</f>
        <v>0</v>
      </c>
      <c r="ED13" s="1">
        <f>PLANEL_GerPT_Trim_Resultado!EQ173+PLANEL_GerPT_Trim_Resultado!EQ185</f>
        <v>0</v>
      </c>
      <c r="EE13" s="1">
        <f>PLANEL_GerPT_Trim_Resultado!ER173+PLANEL_GerPT_Trim_Resultado!ER185</f>
        <v>0</v>
      </c>
      <c r="EF13" s="1">
        <f>PLANEL_GerPT_Trim_Resultado!ES173+PLANEL_GerPT_Trim_Resultado!ES185</f>
        <v>0</v>
      </c>
      <c r="EG13" s="1">
        <f>PLANEL_GerPT_Trim_Resultado!ET173+PLANEL_GerPT_Trim_Resultado!ET185</f>
        <v>0</v>
      </c>
      <c r="EH13" s="1">
        <f>PLANEL_GerPT_Trim_Resultado!EU173+PLANEL_GerPT_Trim_Resultado!EU185</f>
        <v>0</v>
      </c>
      <c r="EI13" s="1">
        <f>PLANEL_GerPT_Trim_Resultado!EV173+PLANEL_GerPT_Trim_Resultado!EV185</f>
        <v>0</v>
      </c>
      <c r="EJ13" s="1">
        <f>PLANEL_GerPT_Trim_Resultado!EW173+PLANEL_GerPT_Trim_Resultado!EW185</f>
        <v>0</v>
      </c>
      <c r="EK13" s="1">
        <f>PLANEL_GerPT_Trim_Resultado!EX173+PLANEL_GerPT_Trim_Resultado!EX185</f>
        <v>0</v>
      </c>
      <c r="EL13" s="1">
        <f>PLANEL_GerPT_Trim_Resultado!EY173+PLANEL_GerPT_Trim_Resultado!EY185</f>
        <v>0</v>
      </c>
      <c r="EM13" s="1">
        <f>PLANEL_GerPT_Trim_Resultado!EZ173+PLANEL_GerPT_Trim_Resultado!EZ185</f>
        <v>0</v>
      </c>
      <c r="EN13" s="1">
        <f>PLANEL_GerPT_Trim_Resultado!FA173+PLANEL_GerPT_Trim_Resultado!FA185</f>
        <v>0</v>
      </c>
      <c r="EO13" s="1">
        <f>PLANEL_GerPT_Trim_Resultado!FB173+PLANEL_GerPT_Trim_Resultado!FB185</f>
        <v>0</v>
      </c>
      <c r="EP13" s="1">
        <f>PLANEL_GerPT_Trim_Resultado!FC173+PLANEL_GerPT_Trim_Resultado!FC185</f>
        <v>0</v>
      </c>
    </row>
    <row r="14" spans="2:258" x14ac:dyDescent="0.25">
      <c r="B14" s="16" t="s">
        <v>6</v>
      </c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/>
      <c r="BQ14" s="1"/>
      <c r="BR14" s="1"/>
      <c r="BS14" s="1"/>
      <c r="BT14" s="1"/>
      <c r="BU14" s="1"/>
      <c r="BV14" s="1"/>
      <c r="BW14" s="1"/>
      <c r="BX14" s="1"/>
      <c r="BY14" s="1"/>
      <c r="BZ14" s="1"/>
      <c r="CA14" s="1"/>
      <c r="CB14" s="1"/>
      <c r="CC14" s="1"/>
      <c r="CD14" s="1"/>
      <c r="CE14" s="1"/>
      <c r="CF14" s="1"/>
      <c r="CG14" s="1"/>
      <c r="CH14" s="1"/>
      <c r="CI14" s="1"/>
      <c r="CJ14" s="1"/>
      <c r="CK14" s="1"/>
      <c r="CL14" s="1"/>
      <c r="CM14" s="1"/>
      <c r="CN14" s="1"/>
      <c r="CO14" s="1"/>
      <c r="CP14" s="1"/>
      <c r="CQ14" s="1"/>
      <c r="CR14" s="1"/>
      <c r="CS14" s="1"/>
      <c r="CT14" s="1"/>
      <c r="CU14" s="1"/>
      <c r="CV14" s="1"/>
      <c r="CW14" s="1"/>
      <c r="CX14" s="1"/>
      <c r="CY14" s="68"/>
      <c r="CZ14" s="68"/>
      <c r="DA14" s="68"/>
      <c r="DB14" s="68"/>
      <c r="DC14" s="1"/>
      <c r="DD14" s="1"/>
      <c r="DE14" s="1"/>
      <c r="DF14" s="1"/>
      <c r="DG14" s="1"/>
      <c r="DH14" s="1"/>
      <c r="DI14" s="1"/>
      <c r="DJ14" s="1"/>
      <c r="DK14" s="1"/>
      <c r="DL14" s="1"/>
      <c r="DM14" s="1"/>
      <c r="DN14" s="1"/>
      <c r="DO14" s="1"/>
      <c r="DP14" s="1"/>
      <c r="DQ14" s="1"/>
      <c r="DR14" s="1"/>
      <c r="DS14" s="1"/>
      <c r="DT14" s="1"/>
      <c r="DU14" s="1"/>
      <c r="DV14" s="1"/>
      <c r="DW14" s="1"/>
      <c r="DX14" s="1"/>
      <c r="DY14" s="1"/>
      <c r="DZ14" s="1"/>
      <c r="EA14" s="1"/>
      <c r="EB14" s="1"/>
      <c r="EC14" s="1"/>
      <c r="ED14" s="1"/>
      <c r="EE14" s="1"/>
      <c r="EF14" s="1"/>
      <c r="EG14" s="1"/>
      <c r="EH14" s="1"/>
      <c r="EI14" s="1"/>
      <c r="EJ14" s="1"/>
      <c r="EK14" s="1"/>
      <c r="EL14" s="1"/>
      <c r="EM14" s="1"/>
      <c r="EN14" s="1"/>
      <c r="EO14" s="1"/>
      <c r="EP14" s="1"/>
    </row>
    <row r="15" spans="2:258" x14ac:dyDescent="0.25">
      <c r="B15" s="21" t="s">
        <v>51</v>
      </c>
      <c r="C15" s="22">
        <f>PLANEL_GerPT_Trim_Resultado!P17+PLANEL_GerPT_Trim_Resultado!P29</f>
        <v>466.77869670000001</v>
      </c>
      <c r="D15" s="22">
        <f>PLANEL_GerPT_Trim_Resultado!Q17+PLANEL_GerPT_Trim_Resultado!Q29</f>
        <v>4408.0465329999997</v>
      </c>
      <c r="E15" s="22">
        <f>PLANEL_GerPT_Trim_Resultado!R17+PLANEL_GerPT_Trim_Resultado!R29</f>
        <v>6225.7450060000001</v>
      </c>
      <c r="F15" s="22">
        <f>PLANEL_GerPT_Trim_Resultado!S17+PLANEL_GerPT_Trim_Resultado!S29</f>
        <v>3834.0391319999999</v>
      </c>
      <c r="G15" s="22">
        <f>PLANEL_GerPT_Trim_Resultado!T17+PLANEL_GerPT_Trim_Resultado!T29</f>
        <v>471.27434399999999</v>
      </c>
      <c r="H15" s="22">
        <f>PLANEL_GerPT_Trim_Resultado!U17+PLANEL_GerPT_Trim_Resultado!U29</f>
        <v>4641.1484360000004</v>
      </c>
      <c r="I15" s="22">
        <f>PLANEL_GerPT_Trim_Resultado!V17+PLANEL_GerPT_Trim_Resultado!V29</f>
        <v>6359.9528259999997</v>
      </c>
      <c r="J15" s="22">
        <f>PLANEL_GerPT_Trim_Resultado!W17+PLANEL_GerPT_Trim_Resultado!W29</f>
        <v>4198.6261709999999</v>
      </c>
      <c r="K15" s="22">
        <f>PLANEL_GerPT_Trim_Resultado!X17+PLANEL_GerPT_Trim_Resultado!X29</f>
        <v>495.38945669999998</v>
      </c>
      <c r="L15" s="22">
        <f>PLANEL_GerPT_Trim_Resultado!Y17+PLANEL_GerPT_Trim_Resultado!Y29</f>
        <v>4629.383656</v>
      </c>
      <c r="M15" s="22">
        <f>PLANEL_GerPT_Trim_Resultado!Z17+PLANEL_GerPT_Trim_Resultado!Z29</f>
        <v>6680.2538260000001</v>
      </c>
      <c r="N15" s="22">
        <f>PLANEL_GerPT_Trim_Resultado!AA17+PLANEL_GerPT_Trim_Resultado!AA29</f>
        <v>4278.8797420000001</v>
      </c>
      <c r="O15" s="22">
        <f>PLANEL_GerPT_Trim_Resultado!AB17+PLANEL_GerPT_Trim_Resultado!AB29</f>
        <v>503.93459789999997</v>
      </c>
      <c r="P15" s="22">
        <f>PLANEL_GerPT_Trim_Resultado!AC17+PLANEL_GerPT_Trim_Resultado!AC29</f>
        <v>4813.5249979999999</v>
      </c>
      <c r="Q15" s="22">
        <f>PLANEL_GerPT_Trim_Resultado!AD17+PLANEL_GerPT_Trim_Resultado!AD29</f>
        <v>6430.692505</v>
      </c>
      <c r="R15" s="22">
        <f>PLANEL_GerPT_Trim_Resultado!AE17+PLANEL_GerPT_Trim_Resultado!AE29</f>
        <v>4259.9160819999997</v>
      </c>
      <c r="S15" s="22">
        <f>PLANEL_GerPT_Trim_Resultado!AF17+PLANEL_GerPT_Trim_Resultado!AF29</f>
        <v>505.85459789999999</v>
      </c>
      <c r="T15" s="22">
        <f>PLANEL_GerPT_Trim_Resultado!AG17+PLANEL_GerPT_Trim_Resultado!AG29</f>
        <v>4641.9117059999999</v>
      </c>
      <c r="U15" s="22">
        <f>PLANEL_GerPT_Trim_Resultado!AH17+PLANEL_GerPT_Trim_Resultado!AH29</f>
        <v>6653.159071</v>
      </c>
      <c r="V15" s="22">
        <f>PLANEL_GerPT_Trim_Resultado!AI17+PLANEL_GerPT_Trim_Resultado!AI29</f>
        <v>4189.3076300000002</v>
      </c>
      <c r="W15" s="22">
        <f>PLANEL_GerPT_Trim_Resultado!AJ17+PLANEL_GerPT_Trim_Resultado!AJ29</f>
        <v>499.8105979</v>
      </c>
      <c r="X15" s="22">
        <f>PLANEL_GerPT_Trim_Resultado!AK17+PLANEL_GerPT_Trim_Resultado!AK29</f>
        <v>4718.9473619999999</v>
      </c>
      <c r="Y15" s="22">
        <f>PLANEL_GerPT_Trim_Resultado!AL17+PLANEL_GerPT_Trim_Resultado!AL29</f>
        <v>6649.1069559999996</v>
      </c>
      <c r="Z15" s="22">
        <f>PLANEL_GerPT_Trim_Resultado!AM17+PLANEL_GerPT_Trim_Resultado!AM29</f>
        <v>4243.6300819999997</v>
      </c>
      <c r="AA15" s="22">
        <f>PLANEL_GerPT_Trim_Resultado!AN17+PLANEL_GerPT_Trim_Resultado!AN29</f>
        <v>506.09171789999999</v>
      </c>
      <c r="AB15" s="22">
        <f>PLANEL_GerPT_Trim_Resultado!AO17+PLANEL_GerPT_Trim_Resultado!AO29</f>
        <v>4935.9823290000004</v>
      </c>
      <c r="AC15" s="22">
        <f>PLANEL_GerPT_Trim_Resultado!AP17+PLANEL_GerPT_Trim_Resultado!AP29</f>
        <v>6207.589395</v>
      </c>
      <c r="AD15" s="22">
        <f>PLANEL_GerPT_Trim_Resultado!AQ17+PLANEL_GerPT_Trim_Resultado!AQ29</f>
        <v>4190.3119280000001</v>
      </c>
      <c r="AE15" s="22">
        <f>PLANEL_GerPT_Trim_Resultado!AR17+PLANEL_GerPT_Trim_Resultado!AR29</f>
        <v>506.25459790000002</v>
      </c>
      <c r="AF15" s="22">
        <f>PLANEL_GerPT_Trim_Resultado!AS17+PLANEL_GerPT_Trim_Resultado!AS29</f>
        <v>4873.1533289999998</v>
      </c>
      <c r="AG15" s="22">
        <f>PLANEL_GerPT_Trim_Resultado!AT17+PLANEL_GerPT_Trim_Resultado!AT29</f>
        <v>6803.0090710000004</v>
      </c>
      <c r="AH15" s="22">
        <f>PLANEL_GerPT_Trim_Resultado!AU17+PLANEL_GerPT_Trim_Resultado!AU29</f>
        <v>4307.9240820000005</v>
      </c>
      <c r="AI15" s="22">
        <f>PLANEL_GerPT_Trim_Resultado!AV17+PLANEL_GerPT_Trim_Resultado!AV29</f>
        <v>506.81459790000002</v>
      </c>
      <c r="AJ15" s="22">
        <f>PLANEL_GerPT_Trim_Resultado!AW17+PLANEL_GerPT_Trim_Resultado!AW29</f>
        <v>4916.4823290000004</v>
      </c>
      <c r="AK15" s="22">
        <f>PLANEL_GerPT_Trim_Resultado!AX17+PLANEL_GerPT_Trim_Resultado!AX29</f>
        <v>6560.5091560000001</v>
      </c>
      <c r="AL15" s="22">
        <f>PLANEL_GerPT_Trim_Resultado!AY17+PLANEL_GerPT_Trim_Resultado!AY29</f>
        <v>4307.9240820000005</v>
      </c>
      <c r="AM15" s="22">
        <f>PLANEL_GerPT_Trim_Resultado!AZ17+PLANEL_GerPT_Trim_Resultado!AZ29</f>
        <v>193.7897753</v>
      </c>
      <c r="AN15" s="22">
        <f>PLANEL_GerPT_Trim_Resultado!BA17+PLANEL_GerPT_Trim_Resultado!BA29</f>
        <v>1784.306341</v>
      </c>
      <c r="AO15" s="22">
        <f>PLANEL_GerPT_Trim_Resultado!BB17+PLANEL_GerPT_Trim_Resultado!BB29</f>
        <v>2491.1660510000002</v>
      </c>
      <c r="AP15" s="22">
        <f>PLANEL_GerPT_Trim_Resultado!BC17+PLANEL_GerPT_Trim_Resultado!BC29</f>
        <v>1647.21309</v>
      </c>
      <c r="AQ15" s="22">
        <f>PLANEL_GerPT_Trim_Resultado!BD17+PLANEL_GerPT_Trim_Resultado!BD29</f>
        <v>193.7897753</v>
      </c>
      <c r="AR15" s="22">
        <f>PLANEL_GerPT_Trim_Resultado!BE17+PLANEL_GerPT_Trim_Resultado!BE29</f>
        <v>1889.4503090000001</v>
      </c>
      <c r="AS15" s="22">
        <f>PLANEL_GerPT_Trim_Resultado!BF17+PLANEL_GerPT_Trim_Resultado!BF29</f>
        <v>2616.1619660000001</v>
      </c>
      <c r="AT15" s="22">
        <f>PLANEL_GerPT_Trim_Resultado!BG17+PLANEL_GerPT_Trim_Resultado!BG29</f>
        <v>1647.21309</v>
      </c>
      <c r="AU15" s="22">
        <f>PLANEL_GerPT_Trim_Resultado!BH17+PLANEL_GerPT_Trim_Resultado!BH29</f>
        <v>193.7897753</v>
      </c>
      <c r="AV15" s="22">
        <f>PLANEL_GerPT_Trim_Resultado!BI17+PLANEL_GerPT_Trim_Resultado!BI29</f>
        <v>1809.6282610000001</v>
      </c>
      <c r="AW15" s="22">
        <f>PLANEL_GerPT_Trim_Resultado!BJ17+PLANEL_GerPT_Trim_Resultado!BJ29</f>
        <v>2485.4862330000001</v>
      </c>
      <c r="AX15" s="22">
        <f>PLANEL_GerPT_Trim_Resultado!BK17+PLANEL_GerPT_Trim_Resultado!BK29</f>
        <v>1647.21309</v>
      </c>
      <c r="AY15" s="22">
        <f>PLANEL_GerPT_Trim_Resultado!BL17+PLANEL_GerPT_Trim_Resultado!BL29</f>
        <v>193.7897753</v>
      </c>
      <c r="AZ15" s="22">
        <f>PLANEL_GerPT_Trim_Resultado!BM17+PLANEL_GerPT_Trim_Resultado!BM29</f>
        <v>1889.4503090000001</v>
      </c>
      <c r="BA15" s="22">
        <f>PLANEL_GerPT_Trim_Resultado!BN17+PLANEL_GerPT_Trim_Resultado!BN29</f>
        <v>2475.7662329999998</v>
      </c>
      <c r="BB15" s="22">
        <f>PLANEL_GerPT_Trim_Resultado!BO17+PLANEL_GerPT_Trim_Resultado!BO29</f>
        <v>1647.21309</v>
      </c>
      <c r="BC15" s="22">
        <f>PLANEL_GerPT_Trim_Resultado!BP17+PLANEL_GerPT_Trim_Resultado!BP29</f>
        <v>193.7897753</v>
      </c>
      <c r="BD15" s="22">
        <f>PLANEL_GerPT_Trim_Resultado!BQ17+PLANEL_GerPT_Trim_Resultado!BQ29</f>
        <v>1889.4503090000001</v>
      </c>
      <c r="BE15" s="22">
        <f>PLANEL_GerPT_Trim_Resultado!BR17+PLANEL_GerPT_Trim_Resultado!BR29</f>
        <v>2616.1619660000001</v>
      </c>
      <c r="BF15" s="22">
        <f>PLANEL_GerPT_Trim_Resultado!BS17+PLANEL_GerPT_Trim_Resultado!BS29</f>
        <v>1647.21309</v>
      </c>
      <c r="BG15" s="22">
        <f>PLANEL_GerPT_Trim_Resultado!BT17+PLANEL_GerPT_Trim_Resultado!BT29</f>
        <v>193.7897753</v>
      </c>
      <c r="BH15" s="22">
        <f>PLANEL_GerPT_Trim_Resultado!BU17+PLANEL_GerPT_Trim_Resultado!BU29</f>
        <v>1889.4503090000001</v>
      </c>
      <c r="BI15" s="22">
        <f>PLANEL_GerPT_Trim_Resultado!BV17+PLANEL_GerPT_Trim_Resultado!BV29</f>
        <v>2616.1619660000001</v>
      </c>
      <c r="BJ15" s="22">
        <f>PLANEL_GerPT_Trim_Resultado!BW17+PLANEL_GerPT_Trim_Resultado!BW29</f>
        <v>1647.21309</v>
      </c>
      <c r="BK15" s="22">
        <f>PLANEL_GerPT_Trim_Resultado!BX17+PLANEL_GerPT_Trim_Resultado!BX29</f>
        <v>193.7897753</v>
      </c>
      <c r="BL15" s="22">
        <f>PLANEL_GerPT_Trim_Resultado!BY17+PLANEL_GerPT_Trim_Resultado!BY29</f>
        <v>1889.4503090000001</v>
      </c>
      <c r="BM15" s="22">
        <f>PLANEL_GerPT_Trim_Resultado!BZ17+PLANEL_GerPT_Trim_Resultado!BZ29</f>
        <v>2616.1619660000001</v>
      </c>
      <c r="BN15" s="22">
        <f>PLANEL_GerPT_Trim_Resultado!CA17+PLANEL_GerPT_Trim_Resultado!CA29</f>
        <v>1647.21309</v>
      </c>
      <c r="BO15" s="22">
        <f>PLANEL_GerPT_Trim_Resultado!CB17+PLANEL_GerPT_Trim_Resultado!CB29</f>
        <v>48.353535319999999</v>
      </c>
      <c r="BP15" s="22">
        <f>PLANEL_GerPT_Trim_Resultado!CC17+PLANEL_GerPT_Trim_Resultado!CC29</f>
        <v>471.4469694</v>
      </c>
      <c r="BQ15" s="22">
        <f>PLANEL_GerPT_Trim_Resultado!CD17+PLANEL_GerPT_Trim_Resultado!CD29</f>
        <v>652.77272689999995</v>
      </c>
      <c r="BR15" s="22">
        <f>PLANEL_GerPT_Trim_Resultado!CE17+PLANEL_GerPT_Trim_Resultado!CE29</f>
        <v>411.00505020000003</v>
      </c>
      <c r="BS15" s="22">
        <f>PLANEL_GerPT_Trim_Resultado!CF17+PLANEL_GerPT_Trim_Resultado!CF29</f>
        <v>48.353535319999999</v>
      </c>
      <c r="BT15" s="22">
        <f>PLANEL_GerPT_Trim_Resultado!CG17+PLANEL_GerPT_Trim_Resultado!CG29</f>
        <v>471.4469694</v>
      </c>
      <c r="BU15" s="22">
        <f>PLANEL_GerPT_Trim_Resultado!CH17+PLANEL_GerPT_Trim_Resultado!CH29</f>
        <v>652.77272689999995</v>
      </c>
      <c r="BV15" s="22">
        <f>PLANEL_GerPT_Trim_Resultado!CI17+PLANEL_GerPT_Trim_Resultado!CI29</f>
        <v>411.00505020000003</v>
      </c>
      <c r="BW15" s="22">
        <f>PLANEL_GerPT_Trim_Resultado!CJ17+PLANEL_GerPT_Trim_Resultado!CJ29</f>
        <v>48.353535319999999</v>
      </c>
      <c r="BX15" s="22">
        <f>PLANEL_GerPT_Trim_Resultado!CK17+PLANEL_GerPT_Trim_Resultado!CK29</f>
        <v>471.4469694</v>
      </c>
      <c r="BY15" s="22">
        <f>PLANEL_GerPT_Trim_Resultado!CL17+PLANEL_GerPT_Trim_Resultado!CL29</f>
        <v>652.77272689999995</v>
      </c>
      <c r="BZ15" s="22">
        <f>PLANEL_GerPT_Trim_Resultado!CM17+PLANEL_GerPT_Trim_Resultado!CM29</f>
        <v>411.00505020000003</v>
      </c>
      <c r="CA15" s="22">
        <f>PLANEL_GerPT_Trim_Resultado!CN17+PLANEL_GerPT_Trim_Resultado!CN29</f>
        <v>48.353535319999999</v>
      </c>
      <c r="CB15" s="22">
        <f>PLANEL_GerPT_Trim_Resultado!CO17+PLANEL_GerPT_Trim_Resultado!CO29</f>
        <v>471.4469694</v>
      </c>
      <c r="CC15" s="22">
        <f>PLANEL_GerPT_Trim_Resultado!CP17+PLANEL_GerPT_Trim_Resultado!CP29</f>
        <v>652.77272689999995</v>
      </c>
      <c r="CD15" s="22">
        <f>PLANEL_GerPT_Trim_Resultado!CQ17+PLANEL_GerPT_Trim_Resultado!CQ29</f>
        <v>411.00505020000003</v>
      </c>
      <c r="CE15" s="22">
        <f>PLANEL_GerPT_Trim_Resultado!CR17+PLANEL_GerPT_Trim_Resultado!CR29</f>
        <v>48.353535319999999</v>
      </c>
      <c r="CF15" s="22">
        <f>PLANEL_GerPT_Trim_Resultado!CS17+PLANEL_GerPT_Trim_Resultado!CS29</f>
        <v>471.4469694</v>
      </c>
      <c r="CG15" s="22">
        <f>PLANEL_GerPT_Trim_Resultado!CT17+PLANEL_GerPT_Trim_Resultado!CT29</f>
        <v>652.77272689999995</v>
      </c>
      <c r="CH15" s="22">
        <f>PLANEL_GerPT_Trim_Resultado!CU17+PLANEL_GerPT_Trim_Resultado!CU29</f>
        <v>411.00505020000003</v>
      </c>
      <c r="CI15" s="22">
        <f>PLANEL_GerPT_Trim_Resultado!CV17+PLANEL_GerPT_Trim_Resultado!CV29</f>
        <v>0</v>
      </c>
      <c r="CJ15" s="22">
        <f>PLANEL_GerPT_Trim_Resultado!CW17+PLANEL_GerPT_Trim_Resultado!CW29</f>
        <v>0</v>
      </c>
      <c r="CK15" s="22">
        <f>PLANEL_GerPT_Trim_Resultado!CX17+PLANEL_GerPT_Trim_Resultado!CX29</f>
        <v>0</v>
      </c>
      <c r="CL15" s="22">
        <f>PLANEL_GerPT_Trim_Resultado!CY17+PLANEL_GerPT_Trim_Resultado!CY29</f>
        <v>0</v>
      </c>
      <c r="CM15" s="22">
        <f>PLANEL_GerPT_Trim_Resultado!CZ17+PLANEL_GerPT_Trim_Resultado!CZ29</f>
        <v>0</v>
      </c>
      <c r="CN15" s="22">
        <f>PLANEL_GerPT_Trim_Resultado!DA17+PLANEL_GerPT_Trim_Resultado!DA29</f>
        <v>0</v>
      </c>
      <c r="CO15" s="22">
        <f>PLANEL_GerPT_Trim_Resultado!DB17+PLANEL_GerPT_Trim_Resultado!DB29</f>
        <v>0</v>
      </c>
      <c r="CP15" s="22">
        <f>PLANEL_GerPT_Trim_Resultado!DC17+PLANEL_GerPT_Trim_Resultado!DC29</f>
        <v>0</v>
      </c>
      <c r="CQ15" s="22">
        <f>PLANEL_GerPT_Trim_Resultado!DD17+PLANEL_GerPT_Trim_Resultado!DD29</f>
        <v>0</v>
      </c>
      <c r="CR15" s="22">
        <f>PLANEL_GerPT_Trim_Resultado!DE17+PLANEL_GerPT_Trim_Resultado!DE29</f>
        <v>0</v>
      </c>
      <c r="CS15" s="22">
        <f>PLANEL_GerPT_Trim_Resultado!DF17+PLANEL_GerPT_Trim_Resultado!DF29</f>
        <v>0</v>
      </c>
      <c r="CT15" s="22">
        <f>PLANEL_GerPT_Trim_Resultado!DG17+PLANEL_GerPT_Trim_Resultado!DG29</f>
        <v>0</v>
      </c>
      <c r="CU15" s="22">
        <f>PLANEL_GerPT_Trim_Resultado!DH17+PLANEL_GerPT_Trim_Resultado!DH29</f>
        <v>0</v>
      </c>
      <c r="CV15" s="22">
        <f>PLANEL_GerPT_Trim_Resultado!DI17+PLANEL_GerPT_Trim_Resultado!DI29</f>
        <v>0</v>
      </c>
      <c r="CW15" s="22">
        <f>PLANEL_GerPT_Trim_Resultado!DJ17+PLANEL_GerPT_Trim_Resultado!DJ29</f>
        <v>0</v>
      </c>
      <c r="CX15" s="22">
        <f>PLANEL_GerPT_Trim_Resultado!DK17+PLANEL_GerPT_Trim_Resultado!DK29</f>
        <v>0</v>
      </c>
      <c r="CY15" s="71">
        <f>PLANEL_GerPT_Trim_Resultado!DL17+PLANEL_GerPT_Trim_Resultado!DL29</f>
        <v>0</v>
      </c>
      <c r="CZ15" s="71">
        <f>PLANEL_GerPT_Trim_Resultado!DM17+PLANEL_GerPT_Trim_Resultado!DM29</f>
        <v>0</v>
      </c>
      <c r="DA15" s="71">
        <f>PLANEL_GerPT_Trim_Resultado!DN17+PLANEL_GerPT_Trim_Resultado!DN29</f>
        <v>0</v>
      </c>
      <c r="DB15" s="71">
        <f>PLANEL_GerPT_Trim_Resultado!DO17+PLANEL_GerPT_Trim_Resultado!DO29</f>
        <v>0</v>
      </c>
      <c r="DC15" s="22">
        <f>PLANEL_GerPT_Trim_Resultado!DP17+PLANEL_GerPT_Trim_Resultado!DP29</f>
        <v>0</v>
      </c>
      <c r="DD15" s="22">
        <f>PLANEL_GerPT_Trim_Resultado!DQ17+PLANEL_GerPT_Trim_Resultado!DQ29</f>
        <v>0</v>
      </c>
      <c r="DE15" s="22">
        <f>PLANEL_GerPT_Trim_Resultado!DR17+PLANEL_GerPT_Trim_Resultado!DR29</f>
        <v>0</v>
      </c>
      <c r="DF15" s="22">
        <f>PLANEL_GerPT_Trim_Resultado!DS17+PLANEL_GerPT_Trim_Resultado!DS29</f>
        <v>0</v>
      </c>
      <c r="DG15" s="22">
        <f>PLANEL_GerPT_Trim_Resultado!DT17+PLANEL_GerPT_Trim_Resultado!DT29</f>
        <v>0</v>
      </c>
      <c r="DH15" s="22">
        <f>PLANEL_GerPT_Trim_Resultado!DU17+PLANEL_GerPT_Trim_Resultado!DU29</f>
        <v>0</v>
      </c>
      <c r="DI15" s="22">
        <f>PLANEL_GerPT_Trim_Resultado!DV17+PLANEL_GerPT_Trim_Resultado!DV29</f>
        <v>0</v>
      </c>
      <c r="DJ15" s="22">
        <f>PLANEL_GerPT_Trim_Resultado!DW17+PLANEL_GerPT_Trim_Resultado!DW29</f>
        <v>0</v>
      </c>
      <c r="DK15" s="22">
        <f>PLANEL_GerPT_Trim_Resultado!DX17+PLANEL_GerPT_Trim_Resultado!DX29</f>
        <v>0</v>
      </c>
      <c r="DL15" s="22">
        <f>PLANEL_GerPT_Trim_Resultado!DY17+PLANEL_GerPT_Trim_Resultado!DY29</f>
        <v>0</v>
      </c>
      <c r="DM15" s="22">
        <f>PLANEL_GerPT_Trim_Resultado!DZ17+PLANEL_GerPT_Trim_Resultado!DZ29</f>
        <v>0</v>
      </c>
      <c r="DN15" s="22">
        <f>PLANEL_GerPT_Trim_Resultado!EA17+PLANEL_GerPT_Trim_Resultado!EA29</f>
        <v>0</v>
      </c>
      <c r="DO15" s="22">
        <f>PLANEL_GerPT_Trim_Resultado!EB17+PLANEL_GerPT_Trim_Resultado!EB29</f>
        <v>0</v>
      </c>
      <c r="DP15" s="22">
        <f>PLANEL_GerPT_Trim_Resultado!EC17+PLANEL_GerPT_Trim_Resultado!EC29</f>
        <v>0</v>
      </c>
      <c r="DQ15" s="22">
        <f>PLANEL_GerPT_Trim_Resultado!ED17+PLANEL_GerPT_Trim_Resultado!ED29</f>
        <v>0</v>
      </c>
      <c r="DR15" s="22">
        <f>PLANEL_GerPT_Trim_Resultado!EE17+PLANEL_GerPT_Trim_Resultado!EE29</f>
        <v>0</v>
      </c>
      <c r="DS15" s="22">
        <f>PLANEL_GerPT_Trim_Resultado!EF17+PLANEL_GerPT_Trim_Resultado!EF29</f>
        <v>0</v>
      </c>
      <c r="DT15" s="22">
        <f>PLANEL_GerPT_Trim_Resultado!EG17+PLANEL_GerPT_Trim_Resultado!EG29</f>
        <v>0</v>
      </c>
      <c r="DU15" s="22">
        <f>PLANEL_GerPT_Trim_Resultado!EH17+PLANEL_GerPT_Trim_Resultado!EH29</f>
        <v>0</v>
      </c>
      <c r="DV15" s="22">
        <f>PLANEL_GerPT_Trim_Resultado!EI17+PLANEL_GerPT_Trim_Resultado!EI29</f>
        <v>0</v>
      </c>
      <c r="DW15" s="22">
        <f>PLANEL_GerPT_Trim_Resultado!EJ17+PLANEL_GerPT_Trim_Resultado!EJ29</f>
        <v>0</v>
      </c>
      <c r="DX15" s="22">
        <f>PLANEL_GerPT_Trim_Resultado!EK17+PLANEL_GerPT_Trim_Resultado!EK29</f>
        <v>0</v>
      </c>
      <c r="DY15" s="22">
        <f>PLANEL_GerPT_Trim_Resultado!EL17+PLANEL_GerPT_Trim_Resultado!EL29</f>
        <v>0</v>
      </c>
      <c r="DZ15" s="22">
        <f>PLANEL_GerPT_Trim_Resultado!EM17+PLANEL_GerPT_Trim_Resultado!EM29</f>
        <v>0</v>
      </c>
      <c r="EA15" s="22">
        <f>PLANEL_GerPT_Trim_Resultado!EN17+PLANEL_GerPT_Trim_Resultado!EN29</f>
        <v>0</v>
      </c>
      <c r="EB15" s="22">
        <f>PLANEL_GerPT_Trim_Resultado!EO17+PLANEL_GerPT_Trim_Resultado!EO29</f>
        <v>0</v>
      </c>
      <c r="EC15" s="22">
        <f>PLANEL_GerPT_Trim_Resultado!EP17+PLANEL_GerPT_Trim_Resultado!EP29</f>
        <v>0</v>
      </c>
      <c r="ED15" s="22">
        <f>PLANEL_GerPT_Trim_Resultado!EQ17+PLANEL_GerPT_Trim_Resultado!EQ29</f>
        <v>0</v>
      </c>
      <c r="EE15" s="22">
        <f>PLANEL_GerPT_Trim_Resultado!ER17+PLANEL_GerPT_Trim_Resultado!ER29</f>
        <v>0</v>
      </c>
      <c r="EF15" s="22">
        <f>PLANEL_GerPT_Trim_Resultado!ES17+PLANEL_GerPT_Trim_Resultado!ES29</f>
        <v>0</v>
      </c>
      <c r="EG15" s="22">
        <f>PLANEL_GerPT_Trim_Resultado!ET17+PLANEL_GerPT_Trim_Resultado!ET29</f>
        <v>0</v>
      </c>
      <c r="EH15" s="22">
        <f>PLANEL_GerPT_Trim_Resultado!EU17+PLANEL_GerPT_Trim_Resultado!EU29</f>
        <v>0</v>
      </c>
      <c r="EI15" s="22">
        <f>PLANEL_GerPT_Trim_Resultado!EV17+PLANEL_GerPT_Trim_Resultado!EV29</f>
        <v>0</v>
      </c>
      <c r="EJ15" s="22">
        <f>PLANEL_GerPT_Trim_Resultado!EW17+PLANEL_GerPT_Trim_Resultado!EW29</f>
        <v>0</v>
      </c>
      <c r="EK15" s="22">
        <f>PLANEL_GerPT_Trim_Resultado!EX17+PLANEL_GerPT_Trim_Resultado!EX29</f>
        <v>0</v>
      </c>
      <c r="EL15" s="22">
        <f>PLANEL_GerPT_Trim_Resultado!EY17+PLANEL_GerPT_Trim_Resultado!EY29</f>
        <v>0</v>
      </c>
      <c r="EM15" s="22">
        <f>PLANEL_GerPT_Trim_Resultado!EZ17+PLANEL_GerPT_Trim_Resultado!EZ29</f>
        <v>0</v>
      </c>
      <c r="EN15" s="22">
        <f>PLANEL_GerPT_Trim_Resultado!FA17+PLANEL_GerPT_Trim_Resultado!FA29</f>
        <v>0</v>
      </c>
      <c r="EO15" s="22">
        <f>PLANEL_GerPT_Trim_Resultado!FB17+PLANEL_GerPT_Trim_Resultado!FB29</f>
        <v>0</v>
      </c>
      <c r="EP15" s="22">
        <f>PLANEL_GerPT_Trim_Resultado!FC17+PLANEL_GerPT_Trim_Resultado!FC29</f>
        <v>0</v>
      </c>
    </row>
    <row r="16" spans="2:258" x14ac:dyDescent="0.25">
      <c r="B16" s="21" t="s">
        <v>52</v>
      </c>
      <c r="C16" s="22">
        <f>PLANEL_GerPT_Trim_Resultado!P377</f>
        <v>298.00549999999998</v>
      </c>
      <c r="D16" s="22">
        <f>PLANEL_GerPT_Trim_Resultado!Q377</f>
        <v>270.93049999999999</v>
      </c>
      <c r="E16" s="22">
        <f>PLANEL_GerPT_Trim_Resultado!R377</f>
        <v>298.00549999999998</v>
      </c>
      <c r="F16" s="22">
        <f>PLANEL_GerPT_Trim_Resultado!S377</f>
        <v>298.00549999999998</v>
      </c>
      <c r="G16" s="22">
        <f>PLANEL_GerPT_Trim_Resultado!T377</f>
        <v>298.00549999999998</v>
      </c>
      <c r="H16" s="22">
        <f>PLANEL_GerPT_Trim_Resultado!U377</f>
        <v>298.00549999999998</v>
      </c>
      <c r="I16" s="22">
        <f>PLANEL_GerPT_Trim_Resultado!V377</f>
        <v>298.00549999999998</v>
      </c>
      <c r="J16" s="22">
        <f>PLANEL_GerPT_Trim_Resultado!W377</f>
        <v>270.93049999999999</v>
      </c>
      <c r="K16" s="22">
        <f>PLANEL_GerPT_Trim_Resultado!X377</f>
        <v>298.00549999999998</v>
      </c>
      <c r="L16" s="22">
        <f>PLANEL_GerPT_Trim_Resultado!Y377</f>
        <v>298.00549999999998</v>
      </c>
      <c r="M16" s="22">
        <f>PLANEL_GerPT_Trim_Resultado!Z377</f>
        <v>68.048500000000004</v>
      </c>
      <c r="N16" s="22">
        <f>PLANEL_GerPT_Trim_Resultado!AA377</f>
        <v>298.00549999999998</v>
      </c>
      <c r="O16" s="22">
        <f>PLANEL_GerPT_Trim_Resultado!AB377</f>
        <v>455.76249999999999</v>
      </c>
      <c r="P16" s="22">
        <f>PLANEL_GerPT_Trim_Resultado!AC377</f>
        <v>455.76249999999999</v>
      </c>
      <c r="Q16" s="22">
        <f>PLANEL_GerPT_Trim_Resultado!AD377</f>
        <v>278.15050000000002</v>
      </c>
      <c r="R16" s="22">
        <f>PLANEL_GerPT_Trim_Resultado!AE377</f>
        <v>320.38749999999999</v>
      </c>
      <c r="S16" s="22">
        <f>PLANEL_GerPT_Trim_Resultado!AF377</f>
        <v>603.77250000000004</v>
      </c>
      <c r="T16" s="22">
        <f>PLANEL_GerPT_Trim_Resultado!AG377</f>
        <v>588.6105</v>
      </c>
      <c r="U16" s="22">
        <f>PLANEL_GerPT_Trim_Resultado!AH377</f>
        <v>588.6105</v>
      </c>
      <c r="V16" s="22">
        <f>PLANEL_GerPT_Trim_Resultado!AI377</f>
        <v>603.77250000000004</v>
      </c>
      <c r="W16" s="22">
        <f>PLANEL_GerPT_Trim_Resultado!AJ377</f>
        <v>418.94049999999999</v>
      </c>
      <c r="X16" s="22">
        <f>PLANEL_GerPT_Trim_Resultado!AK377</f>
        <v>592.9067728</v>
      </c>
      <c r="Y16" s="22">
        <f>PLANEL_GerPT_Trim_Resultado!AL377</f>
        <v>633.7355</v>
      </c>
      <c r="Z16" s="22">
        <f>PLANEL_GerPT_Trim_Resultado!AM377</f>
        <v>403.77850000000001</v>
      </c>
      <c r="AA16" s="22">
        <f>PLANEL_GerPT_Trim_Resultado!AN377</f>
        <v>638.24800000000005</v>
      </c>
      <c r="AB16" s="22">
        <f>PLANEL_GerPT_Trim_Resultado!AO377</f>
        <v>638.24800000000005</v>
      </c>
      <c r="AC16" s="22">
        <f>PLANEL_GerPT_Trim_Resultado!AP377</f>
        <v>505.4</v>
      </c>
      <c r="AD16" s="22">
        <f>PLANEL_GerPT_Trim_Resultado!AQ377</f>
        <v>653.41</v>
      </c>
      <c r="AE16" s="22">
        <f>PLANEL_GerPT_Trim_Resultado!AR377</f>
        <v>653.41</v>
      </c>
      <c r="AF16" s="22">
        <f>PLANEL_GerPT_Trim_Resultado!AS377</f>
        <v>423.45299999999997</v>
      </c>
      <c r="AG16" s="22">
        <f>PLANEL_GerPT_Trim_Resultado!AT377</f>
        <v>653.41</v>
      </c>
      <c r="AH16" s="22">
        <f>PLANEL_GerPT_Trim_Resultado!AU377</f>
        <v>653.41</v>
      </c>
      <c r="AI16" s="22">
        <f>PLANEL_GerPT_Trim_Resultado!AV377</f>
        <v>653.41</v>
      </c>
      <c r="AJ16" s="22">
        <f>PLANEL_GerPT_Trim_Resultado!AW377</f>
        <v>653.41</v>
      </c>
      <c r="AK16" s="22">
        <f>PLANEL_GerPT_Trim_Resultado!AX377</f>
        <v>653.41</v>
      </c>
      <c r="AL16" s="22">
        <f>PLANEL_GerPT_Trim_Resultado!AY377</f>
        <v>653.41</v>
      </c>
      <c r="AM16" s="22">
        <f>PLANEL_GerPT_Trim_Resultado!AZ377</f>
        <v>626.33500000000004</v>
      </c>
      <c r="AN16" s="22">
        <f>PLANEL_GerPT_Trim_Resultado!BA377</f>
        <v>626.33500000000004</v>
      </c>
      <c r="AO16" s="22">
        <f>PLANEL_GerPT_Trim_Resultado!BB377</f>
        <v>611.173</v>
      </c>
      <c r="AP16" s="22">
        <f>PLANEL_GerPT_Trim_Resultado!BC377</f>
        <v>626.33500000000004</v>
      </c>
      <c r="AQ16" s="22">
        <f>PLANEL_GerPT_Trim_Resultado!BD377</f>
        <v>626.33500000000004</v>
      </c>
      <c r="AR16" s="22">
        <f>PLANEL_GerPT_Trim_Resultado!BE377</f>
        <v>626.33500000000004</v>
      </c>
      <c r="AS16" s="22">
        <f>PLANEL_GerPT_Trim_Resultado!BF377</f>
        <v>626.33500000000004</v>
      </c>
      <c r="AT16" s="22">
        <f>PLANEL_GerPT_Trim_Resultado!BG377</f>
        <v>626.33500000000004</v>
      </c>
      <c r="AU16" s="22">
        <f>PLANEL_GerPT_Trim_Resultado!BH377</f>
        <v>626.33500000000004</v>
      </c>
      <c r="AV16" s="22">
        <f>PLANEL_GerPT_Trim_Resultado!BI377</f>
        <v>626.33500000000004</v>
      </c>
      <c r="AW16" s="22">
        <f>PLANEL_GerPT_Trim_Resultado!BJ377</f>
        <v>611.173</v>
      </c>
      <c r="AX16" s="22">
        <f>PLANEL_GerPT_Trim_Resultado!BK377</f>
        <v>626.33500000000004</v>
      </c>
      <c r="AY16" s="22">
        <f>PLANEL_GerPT_Trim_Resultado!BL377</f>
        <v>626.33500000000004</v>
      </c>
      <c r="AZ16" s="22">
        <f>PLANEL_GerPT_Trim_Resultado!BM377</f>
        <v>626.33500000000004</v>
      </c>
      <c r="BA16" s="22">
        <f>PLANEL_GerPT_Trim_Resultado!BN377</f>
        <v>626.33500000000004</v>
      </c>
      <c r="BB16" s="22">
        <f>PLANEL_GerPT_Trim_Resultado!BO377</f>
        <v>626.33500000000004</v>
      </c>
      <c r="BC16" s="22">
        <f>PLANEL_GerPT_Trim_Resultado!BP377</f>
        <v>626.33500000000004</v>
      </c>
      <c r="BD16" s="22">
        <f>PLANEL_GerPT_Trim_Resultado!BQ377</f>
        <v>626.33500000000004</v>
      </c>
      <c r="BE16" s="22">
        <f>PLANEL_GerPT_Trim_Resultado!BR377</f>
        <v>626.33500000000004</v>
      </c>
      <c r="BF16" s="22">
        <f>PLANEL_GerPT_Trim_Resultado!BS377</f>
        <v>626.33500000000004</v>
      </c>
      <c r="BG16" s="22">
        <f>PLANEL_GerPT_Trim_Resultado!BT377</f>
        <v>2808.391963</v>
      </c>
      <c r="BH16" s="22">
        <f>PLANEL_GerPT_Trim_Resultado!BU377</f>
        <v>2808.391963</v>
      </c>
      <c r="BI16" s="22">
        <f>PLANEL_GerPT_Trim_Resultado!BV377</f>
        <v>2808.391963</v>
      </c>
      <c r="BJ16" s="22">
        <f>PLANEL_GerPT_Trim_Resultado!BW377</f>
        <v>2808.391963</v>
      </c>
      <c r="BK16" s="22">
        <f>PLANEL_GerPT_Trim_Resultado!BX377</f>
        <v>2808.391963</v>
      </c>
      <c r="BL16" s="22">
        <f>PLANEL_GerPT_Trim_Resultado!BY377</f>
        <v>2176.641963</v>
      </c>
      <c r="BM16" s="22">
        <f>PLANEL_GerPT_Trim_Resultado!BZ377</f>
        <v>2808.391963</v>
      </c>
      <c r="BN16" s="22">
        <f>PLANEL_GerPT_Trim_Resultado!CA377</f>
        <v>2808.391963</v>
      </c>
      <c r="BO16" s="22">
        <f>PLANEL_GerPT_Trim_Resultado!CB377</f>
        <v>2537.4614630000001</v>
      </c>
      <c r="BP16" s="22">
        <f>PLANEL_GerPT_Trim_Resultado!CC377</f>
        <v>2537.4614630000001</v>
      </c>
      <c r="BQ16" s="22">
        <f>PLANEL_GerPT_Trim_Resultado!CD377</f>
        <v>2537.4614630000001</v>
      </c>
      <c r="BR16" s="22">
        <f>PLANEL_GerPT_Trim_Resultado!CE377</f>
        <v>2537.4614630000001</v>
      </c>
      <c r="BS16" s="22">
        <f>PLANEL_GerPT_Trim_Resultado!CF377</f>
        <v>2537.4614630000001</v>
      </c>
      <c r="BT16" s="22">
        <f>PLANEL_GerPT_Trim_Resultado!CG377</f>
        <v>2537.4614630000001</v>
      </c>
      <c r="BU16" s="22">
        <f>PLANEL_GerPT_Trim_Resultado!CH377</f>
        <v>1890.5494630000001</v>
      </c>
      <c r="BV16" s="22">
        <f>PLANEL_GerPT_Trim_Resultado!CI377</f>
        <v>2537.4614630000001</v>
      </c>
      <c r="BW16" s="22">
        <f>PLANEL_GerPT_Trim_Resultado!CJ377</f>
        <v>2537.4614630000001</v>
      </c>
      <c r="BX16" s="22">
        <f>PLANEL_GerPT_Trim_Resultado!CK377</f>
        <v>2537.4614630000001</v>
      </c>
      <c r="BY16" s="22">
        <f>PLANEL_GerPT_Trim_Resultado!CL377</f>
        <v>2537.4614630000001</v>
      </c>
      <c r="BZ16" s="22">
        <f>PLANEL_GerPT_Trim_Resultado!CM377</f>
        <v>2537.4614630000001</v>
      </c>
      <c r="CA16" s="22">
        <f>PLANEL_GerPT_Trim_Resultado!CN377</f>
        <v>2537.4614630000001</v>
      </c>
      <c r="CB16" s="22">
        <f>PLANEL_GerPT_Trim_Resultado!CO377</f>
        <v>2537.4614630000001</v>
      </c>
      <c r="CC16" s="22">
        <f>PLANEL_GerPT_Trim_Resultado!CP377</f>
        <v>2537.4614630000001</v>
      </c>
      <c r="CD16" s="22">
        <f>PLANEL_GerPT_Trim_Resultado!CQ377</f>
        <v>2537.4614630000001</v>
      </c>
      <c r="CE16" s="22">
        <f>PLANEL_GerPT_Trim_Resultado!CR377</f>
        <v>2537.4614630000001</v>
      </c>
      <c r="CF16" s="22">
        <f>PLANEL_GerPT_Trim_Resultado!CS377</f>
        <v>2537.4614630000001</v>
      </c>
      <c r="CG16" s="22">
        <f>PLANEL_GerPT_Trim_Resultado!CT377</f>
        <v>2537.4614630000001</v>
      </c>
      <c r="CH16" s="22">
        <f>PLANEL_GerPT_Trim_Resultado!CU377</f>
        <v>2537.4614630000001</v>
      </c>
      <c r="CI16" s="22">
        <f>PLANEL_GerPT_Trim_Resultado!CV377</f>
        <v>2530.2414629999998</v>
      </c>
      <c r="CJ16" s="22">
        <f>PLANEL_GerPT_Trim_Resultado!CW377</f>
        <v>2530.2414629999998</v>
      </c>
      <c r="CK16" s="22">
        <f>PLANEL_GerPT_Trim_Resultado!CX377</f>
        <v>2530.2414629999998</v>
      </c>
      <c r="CL16" s="22">
        <f>PLANEL_GerPT_Trim_Resultado!CY377</f>
        <v>2530.2414629999998</v>
      </c>
      <c r="CM16" s="22">
        <f>PLANEL_GerPT_Trim_Resultado!CZ377</f>
        <v>2530.2414629999998</v>
      </c>
      <c r="CN16" s="22">
        <f>PLANEL_GerPT_Trim_Resultado!DA377</f>
        <v>2530.2414629999998</v>
      </c>
      <c r="CO16" s="22">
        <f>PLANEL_GerPT_Trim_Resultado!DB377</f>
        <v>2530.2414629999998</v>
      </c>
      <c r="CP16" s="22">
        <f>PLANEL_GerPT_Trim_Resultado!DC377</f>
        <v>2530.2414629999998</v>
      </c>
      <c r="CQ16" s="22">
        <f>PLANEL_GerPT_Trim_Resultado!DD377</f>
        <v>2530.2414629999998</v>
      </c>
      <c r="CR16" s="22">
        <f>PLANEL_GerPT_Trim_Resultado!DE377</f>
        <v>2530.2414629999998</v>
      </c>
      <c r="CS16" s="22">
        <f>PLANEL_GerPT_Trim_Resultado!DF377</f>
        <v>2530.2414629999998</v>
      </c>
      <c r="CT16" s="22">
        <f>PLANEL_GerPT_Trim_Resultado!DG377</f>
        <v>2530.2414629999998</v>
      </c>
      <c r="CU16" s="22">
        <f>PLANEL_GerPT_Trim_Resultado!DH377</f>
        <v>2530.2414629999998</v>
      </c>
      <c r="CV16" s="22">
        <f>PLANEL_GerPT_Trim_Resultado!DI377</f>
        <v>2530.2414629999998</v>
      </c>
      <c r="CW16" s="22">
        <f>PLANEL_GerPT_Trim_Resultado!DJ377</f>
        <v>2530.2414629999998</v>
      </c>
      <c r="CX16" s="22">
        <f>PLANEL_GerPT_Trim_Resultado!DK377</f>
        <v>2530.2414629999998</v>
      </c>
      <c r="CY16" s="71">
        <f>PLANEL_GerPT_Trim_Resultado!DL377</f>
        <v>2530.2414629999998</v>
      </c>
      <c r="CZ16" s="71">
        <f>PLANEL_GerPT_Trim_Resultado!DM377</f>
        <v>2530.2414629999998</v>
      </c>
      <c r="DA16" s="71">
        <f>PLANEL_GerPT_Trim_Resultado!DN377</f>
        <v>2530.2414629999998</v>
      </c>
      <c r="DB16" s="71">
        <f>PLANEL_GerPT_Trim_Resultado!DO377</f>
        <v>2530.2414629999998</v>
      </c>
      <c r="DC16" s="22">
        <f>PLANEL_GerPT_Trim_Resultado!DP377</f>
        <v>2530.2414629999998</v>
      </c>
      <c r="DD16" s="22">
        <f>PLANEL_GerPT_Trim_Resultado!DQ377</f>
        <v>2530.2414629999998</v>
      </c>
      <c r="DE16" s="22">
        <f>PLANEL_GerPT_Trim_Resultado!DR377</f>
        <v>2515.079463</v>
      </c>
      <c r="DF16" s="22">
        <f>PLANEL_GerPT_Trim_Resultado!DS377</f>
        <v>2530.2414629999998</v>
      </c>
      <c r="DG16" s="22">
        <f>PLANEL_GerPT_Trim_Resultado!DT377</f>
        <v>2515.079463</v>
      </c>
      <c r="DH16" s="22">
        <f>PLANEL_GerPT_Trim_Resultado!DU377</f>
        <v>2530.2414629999998</v>
      </c>
      <c r="DI16" s="22">
        <f>PLANEL_GerPT_Trim_Resultado!DV377</f>
        <v>2530.2414629999998</v>
      </c>
      <c r="DJ16" s="22">
        <f>PLANEL_GerPT_Trim_Resultado!DW377</f>
        <v>2530.2414629999998</v>
      </c>
      <c r="DK16" s="22">
        <f>PLANEL_GerPT_Trim_Resultado!DX377</f>
        <v>2530.2414629999998</v>
      </c>
      <c r="DL16" s="22">
        <f>PLANEL_GerPT_Trim_Resultado!DY377</f>
        <v>2530.2414629999998</v>
      </c>
      <c r="DM16" s="22">
        <f>PLANEL_GerPT_Trim_Resultado!DZ377</f>
        <v>2530.2414629999998</v>
      </c>
      <c r="DN16" s="22">
        <f>PLANEL_GerPT_Trim_Resultado!EA377</f>
        <v>2530.2414629999998</v>
      </c>
      <c r="DO16" s="22">
        <f>PLANEL_GerPT_Trim_Resultado!EB377</f>
        <v>2530.2414629999998</v>
      </c>
      <c r="DP16" s="22">
        <f>PLANEL_GerPT_Trim_Resultado!EC377</f>
        <v>2530.2414629999998</v>
      </c>
      <c r="DQ16" s="22">
        <f>PLANEL_GerPT_Trim_Resultado!ED377</f>
        <v>2530.2414629999998</v>
      </c>
      <c r="DR16" s="22">
        <f>PLANEL_GerPT_Trim_Resultado!EE377</f>
        <v>2530.2414629999998</v>
      </c>
      <c r="DS16" s="22">
        <f>PLANEL_GerPT_Trim_Resultado!EF377</f>
        <v>2530.2414629999998</v>
      </c>
      <c r="DT16" s="22">
        <f>PLANEL_GerPT_Trim_Resultado!EG377</f>
        <v>2530.2414629999998</v>
      </c>
      <c r="DU16" s="22">
        <f>PLANEL_GerPT_Trim_Resultado!EH377</f>
        <v>2530.2414629999998</v>
      </c>
      <c r="DV16" s="22">
        <f>PLANEL_GerPT_Trim_Resultado!EI377</f>
        <v>2530.2414629999998</v>
      </c>
      <c r="DW16" s="22">
        <f>PLANEL_GerPT_Trim_Resultado!EJ377</f>
        <v>2182.056963</v>
      </c>
      <c r="DX16" s="22">
        <f>PLANEL_GerPT_Trim_Resultado!EK377</f>
        <v>2182.056963</v>
      </c>
      <c r="DY16" s="22">
        <f>PLANEL_GerPT_Trim_Resultado!EL377</f>
        <v>2182.056963</v>
      </c>
      <c r="DZ16" s="22">
        <f>PLANEL_GerPT_Trim_Resultado!EM377</f>
        <v>2182.056963</v>
      </c>
      <c r="EA16" s="22">
        <f>PLANEL_GerPT_Trim_Resultado!EN377</f>
        <v>2182.056963</v>
      </c>
      <c r="EB16" s="22">
        <f>PLANEL_GerPT_Trim_Resultado!EO377</f>
        <v>2182.056963</v>
      </c>
      <c r="EC16" s="22">
        <f>PLANEL_GerPT_Trim_Resultado!EP377</f>
        <v>777.7730067</v>
      </c>
      <c r="ED16" s="22">
        <f>PLANEL_GerPT_Trim_Resultado!EQ377</f>
        <v>2182.056963</v>
      </c>
      <c r="EE16" s="22">
        <f>PLANEL_GerPT_Trim_Resultado!ER377</f>
        <v>2182.056963</v>
      </c>
      <c r="EF16" s="22">
        <f>PLANEL_GerPT_Trim_Resultado!ES377</f>
        <v>2182.056963</v>
      </c>
      <c r="EG16" s="22">
        <f>PLANEL_GerPT_Trim_Resultado!ET377</f>
        <v>2182.056963</v>
      </c>
      <c r="EH16" s="22">
        <f>PLANEL_GerPT_Trim_Resultado!EU377</f>
        <v>1550.306963</v>
      </c>
      <c r="EI16" s="22">
        <f>PLANEL_GerPT_Trim_Resultado!EV377</f>
        <v>2182.056963</v>
      </c>
      <c r="EJ16" s="22">
        <f>PLANEL_GerPT_Trim_Resultado!EW377</f>
        <v>2182.056963</v>
      </c>
      <c r="EK16" s="22">
        <f>PLANEL_GerPT_Trim_Resultado!EX377</f>
        <v>2182.056963</v>
      </c>
      <c r="EL16" s="22">
        <f>PLANEL_GerPT_Trim_Resultado!EY377</f>
        <v>2182.056963</v>
      </c>
      <c r="EM16" s="22">
        <f>PLANEL_GerPT_Trim_Resultado!EZ377</f>
        <v>2182.056963</v>
      </c>
      <c r="EN16" s="22">
        <f>PLANEL_GerPT_Trim_Resultado!FA377</f>
        <v>2182.056963</v>
      </c>
      <c r="EO16" s="22">
        <f>PLANEL_GerPT_Trim_Resultado!FB377</f>
        <v>2182.056963</v>
      </c>
      <c r="EP16" s="22">
        <f>PLANEL_GerPT_Trim_Resultado!FC377</f>
        <v>2182.056963</v>
      </c>
    </row>
    <row r="17" spans="2:146" x14ac:dyDescent="0.25">
      <c r="B17" s="16" t="s">
        <v>7</v>
      </c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  <c r="BX17" s="1"/>
      <c r="BY17" s="1"/>
      <c r="BZ17" s="1"/>
      <c r="CA17" s="1"/>
      <c r="CB17" s="1"/>
      <c r="CC17" s="1"/>
      <c r="CD17" s="1"/>
      <c r="CE17" s="1"/>
      <c r="CF17" s="1"/>
      <c r="CG17" s="1"/>
      <c r="CH17" s="1"/>
      <c r="CI17" s="1"/>
      <c r="CJ17" s="1"/>
      <c r="CK17" s="1"/>
      <c r="CL17" s="1"/>
      <c r="CM17" s="1"/>
      <c r="CN17" s="1"/>
      <c r="CO17" s="1"/>
      <c r="CP17" s="1"/>
      <c r="CQ17" s="1"/>
      <c r="CR17" s="1"/>
      <c r="CS17" s="1"/>
      <c r="CT17" s="1"/>
      <c r="CU17" s="1"/>
      <c r="CV17" s="1"/>
      <c r="CW17" s="1"/>
      <c r="CX17" s="1"/>
      <c r="CY17" s="68"/>
      <c r="CZ17" s="68"/>
      <c r="DA17" s="68"/>
      <c r="DB17" s="68"/>
      <c r="DC17" s="1"/>
      <c r="DD17" s="1"/>
      <c r="DE17" s="1"/>
      <c r="DF17" s="1"/>
      <c r="DG17" s="1"/>
      <c r="DH17" s="1"/>
      <c r="DI17" s="1"/>
      <c r="DJ17" s="1"/>
      <c r="DK17" s="1"/>
      <c r="DL17" s="1"/>
      <c r="DM17" s="1"/>
      <c r="DN17" s="1"/>
      <c r="DO17" s="1"/>
      <c r="DP17" s="1"/>
      <c r="DQ17" s="1"/>
      <c r="DR17" s="1"/>
      <c r="DS17" s="1"/>
      <c r="DT17" s="1"/>
      <c r="DU17" s="1"/>
      <c r="DV17" s="1"/>
      <c r="DW17" s="1"/>
      <c r="DX17" s="1"/>
      <c r="DY17" s="1"/>
      <c r="DZ17" s="1"/>
      <c r="EA17" s="1"/>
      <c r="EB17" s="1"/>
      <c r="EC17" s="1"/>
      <c r="ED17" s="1"/>
      <c r="EE17" s="1"/>
      <c r="EF17" s="1"/>
      <c r="EG17" s="1"/>
      <c r="EH17" s="1"/>
      <c r="EI17" s="1"/>
      <c r="EJ17" s="1"/>
      <c r="EK17" s="1"/>
      <c r="EL17" s="1"/>
      <c r="EM17" s="1"/>
      <c r="EN17" s="1"/>
      <c r="EO17" s="1"/>
      <c r="EP17" s="1"/>
    </row>
    <row r="18" spans="2:146" s="89" customFormat="1" x14ac:dyDescent="0.25">
      <c r="B18" s="29" t="s">
        <v>58</v>
      </c>
      <c r="C18" s="90">
        <f>PLANEL_GerPT_Trim_Resultado!P389+PLANEL_GerPT_Trim_Resultado!P401+PLANEL_GerPT_Trim_Resultado!P413+PLANEL_GerPT_Trim_Resultado!P425+PLANEL_GerPT_Trim_Resultado!P437+PLANEL_GerPT_Trim_Resultado!P449+PLANEL_GerPT_Trim_Resultado!P461+PLANEL_GerPT_Trim_Resultado!P473</f>
        <v>1119.8927611499998</v>
      </c>
      <c r="D18" s="90">
        <f>PLANEL_GerPT_Trim_Resultado!Q389+PLANEL_GerPT_Trim_Resultado!Q401+PLANEL_GerPT_Trim_Resultado!Q413+PLANEL_GerPT_Trim_Resultado!Q425+PLANEL_GerPT_Trim_Resultado!Q437+PLANEL_GerPT_Trim_Resultado!Q449+PLANEL_GerPT_Trim_Resultado!Q461+PLANEL_GerPT_Trim_Resultado!Q473</f>
        <v>721.62947986000006</v>
      </c>
      <c r="E18" s="90">
        <f>PLANEL_GerPT_Trim_Resultado!R389+PLANEL_GerPT_Trim_Resultado!R401+PLANEL_GerPT_Trim_Resultado!R413+PLANEL_GerPT_Trim_Resultado!R425+PLANEL_GerPT_Trim_Resultado!R437+PLANEL_GerPT_Trim_Resultado!R449+PLANEL_GerPT_Trim_Resultado!R461+PLANEL_GerPT_Trim_Resultado!R473</f>
        <v>1524.4574625499999</v>
      </c>
      <c r="F18" s="90">
        <f>PLANEL_GerPT_Trim_Resultado!S389+PLANEL_GerPT_Trim_Resultado!S401+PLANEL_GerPT_Trim_Resultado!S413+PLANEL_GerPT_Trim_Resultado!S425+PLANEL_GerPT_Trim_Resultado!S437+PLANEL_GerPT_Trim_Resultado!S449+PLANEL_GerPT_Trim_Resultado!S461+PLANEL_GerPT_Trim_Resultado!S473</f>
        <v>1104.5229017300001</v>
      </c>
      <c r="G18" s="90">
        <f>PLANEL_GerPT_Trim_Resultado!T389+PLANEL_GerPT_Trim_Resultado!T401+PLANEL_GerPT_Trim_Resultado!T413+PLANEL_GerPT_Trim_Resultado!T425+PLANEL_GerPT_Trim_Resultado!T437+PLANEL_GerPT_Trim_Resultado!T449+PLANEL_GerPT_Trim_Resultado!T461+PLANEL_GerPT_Trim_Resultado!T473</f>
        <v>1200.0821442699998</v>
      </c>
      <c r="H18" s="90">
        <f>PLANEL_GerPT_Trim_Resultado!U389+PLANEL_GerPT_Trim_Resultado!U401+PLANEL_GerPT_Trim_Resultado!U413+PLANEL_GerPT_Trim_Resultado!U425+PLANEL_GerPT_Trim_Resultado!U437+PLANEL_GerPT_Trim_Resultado!U449+PLANEL_GerPT_Trim_Resultado!U461+PLANEL_GerPT_Trim_Resultado!U473</f>
        <v>1628.2443792400002</v>
      </c>
      <c r="I18" s="90">
        <f>PLANEL_GerPT_Trim_Resultado!V389+PLANEL_GerPT_Trim_Resultado!V401+PLANEL_GerPT_Trim_Resultado!V413+PLANEL_GerPT_Trim_Resultado!V425+PLANEL_GerPT_Trim_Resultado!V437+PLANEL_GerPT_Trim_Resultado!V449+PLANEL_GerPT_Trim_Resultado!V461+PLANEL_GerPT_Trim_Resultado!V473</f>
        <v>2278.6219769899999</v>
      </c>
      <c r="J18" s="90">
        <f>PLANEL_GerPT_Trim_Resultado!W389+PLANEL_GerPT_Trim_Resultado!W401+PLANEL_GerPT_Trim_Resultado!W413+PLANEL_GerPT_Trim_Resultado!W425+PLANEL_GerPT_Trim_Resultado!W437+PLANEL_GerPT_Trim_Resultado!W449+PLANEL_GerPT_Trim_Resultado!W461+PLANEL_GerPT_Trim_Resultado!W473</f>
        <v>2166.0257565000002</v>
      </c>
      <c r="K18" s="90">
        <f>PLANEL_GerPT_Trim_Resultado!X389+PLANEL_GerPT_Trim_Resultado!X401+PLANEL_GerPT_Trim_Resultado!X413+PLANEL_GerPT_Trim_Resultado!X425+PLANEL_GerPT_Trim_Resultado!X437+PLANEL_GerPT_Trim_Resultado!X449+PLANEL_GerPT_Trim_Resultado!X461+PLANEL_GerPT_Trim_Resultado!X473</f>
        <v>1305.55542427</v>
      </c>
      <c r="L18" s="90">
        <f>PLANEL_GerPT_Trim_Resultado!Y389+PLANEL_GerPT_Trim_Resultado!Y401+PLANEL_GerPT_Trim_Resultado!Y413+PLANEL_GerPT_Trim_Resultado!Y425+PLANEL_GerPT_Trim_Resultado!Y437+PLANEL_GerPT_Trim_Resultado!Y449+PLANEL_GerPT_Trim_Resultado!Y461+PLANEL_GerPT_Trim_Resultado!Y473</f>
        <v>1158.36150604</v>
      </c>
      <c r="M18" s="90">
        <f>PLANEL_GerPT_Trim_Resultado!Z389+PLANEL_GerPT_Trim_Resultado!Z401+PLANEL_GerPT_Trim_Resultado!Z413+PLANEL_GerPT_Trim_Resultado!Z425+PLANEL_GerPT_Trim_Resultado!Z437+PLANEL_GerPT_Trim_Resultado!Z449+PLANEL_GerPT_Trim_Resultado!Z461+PLANEL_GerPT_Trim_Resultado!Z473</f>
        <v>2893.6349471900003</v>
      </c>
      <c r="N18" s="90">
        <f>PLANEL_GerPT_Trim_Resultado!AA389+PLANEL_GerPT_Trim_Resultado!AA401+PLANEL_GerPT_Trim_Resultado!AA413+PLANEL_GerPT_Trim_Resultado!AA425+PLANEL_GerPT_Trim_Resultado!AA437+PLANEL_GerPT_Trim_Resultado!AA449+PLANEL_GerPT_Trim_Resultado!AA461+PLANEL_GerPT_Trim_Resultado!AA473</f>
        <v>2475.0112864000002</v>
      </c>
      <c r="O18" s="90">
        <f>PLANEL_GerPT_Trim_Resultado!AB389+PLANEL_GerPT_Trim_Resultado!AB401+PLANEL_GerPT_Trim_Resultado!AB413+PLANEL_GerPT_Trim_Resultado!AB425+PLANEL_GerPT_Trim_Resultado!AB437+PLANEL_GerPT_Trim_Resultado!AB449+PLANEL_GerPT_Trim_Resultado!AB461+PLANEL_GerPT_Trim_Resultado!AB473</f>
        <v>2753.3943530699999</v>
      </c>
      <c r="P18" s="90">
        <f>PLANEL_GerPT_Trim_Resultado!AC389+PLANEL_GerPT_Trim_Resultado!AC401+PLANEL_GerPT_Trim_Resultado!AC413+PLANEL_GerPT_Trim_Resultado!AC425+PLANEL_GerPT_Trim_Resultado!AC437+PLANEL_GerPT_Trim_Resultado!AC449+PLANEL_GerPT_Trim_Resultado!AC461+PLANEL_GerPT_Trim_Resultado!AC473</f>
        <v>2691.1221378400001</v>
      </c>
      <c r="Q18" s="90">
        <f>PLANEL_GerPT_Trim_Resultado!AD389+PLANEL_GerPT_Trim_Resultado!AD401+PLANEL_GerPT_Trim_Resultado!AD413+PLANEL_GerPT_Trim_Resultado!AD425+PLANEL_GerPT_Trim_Resultado!AD437+PLANEL_GerPT_Trim_Resultado!AD449+PLANEL_GerPT_Trim_Resultado!AD461+PLANEL_GerPT_Trim_Resultado!AD473</f>
        <v>1327.4079857899999</v>
      </c>
      <c r="R18" s="90">
        <f>PLANEL_GerPT_Trim_Resultado!AE389+PLANEL_GerPT_Trim_Resultado!AE401+PLANEL_GerPT_Trim_Resultado!AE413+PLANEL_GerPT_Trim_Resultado!AE425+PLANEL_GerPT_Trim_Resultado!AE437+PLANEL_GerPT_Trim_Resultado!AE449+PLANEL_GerPT_Trim_Resultado!AE461+PLANEL_GerPT_Trim_Resultado!AE473</f>
        <v>3312.19310369</v>
      </c>
      <c r="S18" s="90">
        <f>PLANEL_GerPT_Trim_Resultado!AF389+PLANEL_GerPT_Trim_Resultado!AF401+PLANEL_GerPT_Trim_Resultado!AF413+PLANEL_GerPT_Trim_Resultado!AF425+PLANEL_GerPT_Trim_Resultado!AF437+PLANEL_GerPT_Trim_Resultado!AF449+PLANEL_GerPT_Trim_Resultado!AF461+PLANEL_GerPT_Trim_Resultado!AF473</f>
        <v>3224.6702570699999</v>
      </c>
      <c r="T18" s="90">
        <f>PLANEL_GerPT_Trim_Resultado!AG389+PLANEL_GerPT_Trim_Resultado!AG401+PLANEL_GerPT_Trim_Resultado!AG413+PLANEL_GerPT_Trim_Resultado!AG425+PLANEL_GerPT_Trim_Resultado!AG437+PLANEL_GerPT_Trim_Resultado!AG449+PLANEL_GerPT_Trim_Resultado!AG461+PLANEL_GerPT_Trim_Resultado!AG473</f>
        <v>2014.6169778399999</v>
      </c>
      <c r="U18" s="90">
        <f>PLANEL_GerPT_Trim_Resultado!AH389+PLANEL_GerPT_Trim_Resultado!AH401+PLANEL_GerPT_Trim_Resultado!AH413+PLANEL_GerPT_Trim_Resultado!AH425+PLANEL_GerPT_Trim_Resultado!AH437+PLANEL_GerPT_Trim_Resultado!AH449+PLANEL_GerPT_Trim_Resultado!AH461+PLANEL_GerPT_Trim_Resultado!AH473</f>
        <v>3651.7010085900001</v>
      </c>
      <c r="V18" s="90">
        <f>PLANEL_GerPT_Trim_Resultado!AI389+PLANEL_GerPT_Trim_Resultado!AI401+PLANEL_GerPT_Trim_Resultado!AI413+PLANEL_GerPT_Trim_Resultado!AI425+PLANEL_GerPT_Trim_Resultado!AI437+PLANEL_GerPT_Trim_Resultado!AI449+PLANEL_GerPT_Trim_Resultado!AI461+PLANEL_GerPT_Trim_Resultado!AI473</f>
        <v>3796.5838196899999</v>
      </c>
      <c r="W18" s="90">
        <f>PLANEL_GerPT_Trim_Resultado!AJ389+PLANEL_GerPT_Trim_Resultado!AJ401+PLANEL_GerPT_Trim_Resultado!AJ413+PLANEL_GerPT_Trim_Resultado!AJ425+PLANEL_GerPT_Trim_Resultado!AJ437+PLANEL_GerPT_Trim_Resultado!AJ449+PLANEL_GerPT_Trim_Resultado!AJ461+PLANEL_GerPT_Trim_Resultado!AJ473</f>
        <v>3194.87323707</v>
      </c>
      <c r="X18" s="90">
        <f>PLANEL_GerPT_Trim_Resultado!AK389+PLANEL_GerPT_Trim_Resultado!AK401+PLANEL_GerPT_Trim_Resultado!AK413+PLANEL_GerPT_Trim_Resultado!AK425+PLANEL_GerPT_Trim_Resultado!AK437+PLANEL_GerPT_Trim_Resultado!AK449+PLANEL_GerPT_Trim_Resultado!AK461+PLANEL_GerPT_Trim_Resultado!AK473</f>
        <v>2130.3573322400002</v>
      </c>
      <c r="Y18" s="90">
        <f>PLANEL_GerPT_Trim_Resultado!AL389+PLANEL_GerPT_Trim_Resultado!AL401+PLANEL_GerPT_Trim_Resultado!AL413+PLANEL_GerPT_Trim_Resultado!AL425+PLANEL_GerPT_Trim_Resultado!AL437+PLANEL_GerPT_Trim_Resultado!AL449+PLANEL_GerPT_Trim_Resultado!AL461+PLANEL_GerPT_Trim_Resultado!AL473</f>
        <v>3469.75132179</v>
      </c>
      <c r="Z18" s="90">
        <f>PLANEL_GerPT_Trim_Resultado!AM389+PLANEL_GerPT_Trim_Resultado!AM401+PLANEL_GerPT_Trim_Resultado!AM413+PLANEL_GerPT_Trim_Resultado!AM425+PLANEL_GerPT_Trim_Resultado!AM437+PLANEL_GerPT_Trim_Resultado!AM449+PLANEL_GerPT_Trim_Resultado!AM461+PLANEL_GerPT_Trim_Resultado!AM473</f>
        <v>4195.3028056000003</v>
      </c>
      <c r="AA18" s="90">
        <f>PLANEL_GerPT_Trim_Resultado!AN389+PLANEL_GerPT_Trim_Resultado!AN401+PLANEL_GerPT_Trim_Resultado!AN413+PLANEL_GerPT_Trim_Resultado!AN425+PLANEL_GerPT_Trim_Resultado!AN437+PLANEL_GerPT_Trim_Resultado!AN449+PLANEL_GerPT_Trim_Resultado!AN461+PLANEL_GerPT_Trim_Resultado!AN473</f>
        <v>3011.5058770700002</v>
      </c>
      <c r="AB18" s="90">
        <f>PLANEL_GerPT_Trim_Resultado!AO389+PLANEL_GerPT_Trim_Resultado!AO401+PLANEL_GerPT_Trim_Resultado!AO413+PLANEL_GerPT_Trim_Resultado!AO425+PLANEL_GerPT_Trim_Resultado!AO437+PLANEL_GerPT_Trim_Resultado!AO449+PLANEL_GerPT_Trim_Resultado!AO461+PLANEL_GerPT_Trim_Resultado!AO473</f>
        <v>3554.4728608</v>
      </c>
      <c r="AC18" s="90">
        <f>PLANEL_GerPT_Trim_Resultado!AP389+PLANEL_GerPT_Trim_Resultado!AP401+PLANEL_GerPT_Trim_Resultado!AP413+PLANEL_GerPT_Trim_Resultado!AP425+PLANEL_GerPT_Trim_Resultado!AP437+PLANEL_GerPT_Trim_Resultado!AP449+PLANEL_GerPT_Trim_Resultado!AP461+PLANEL_GerPT_Trim_Resultado!AP473</f>
        <v>3839.8223870700003</v>
      </c>
      <c r="AD18" s="90">
        <f>PLANEL_GerPT_Trim_Resultado!AQ389+PLANEL_GerPT_Trim_Resultado!AQ401+PLANEL_GerPT_Trim_Resultado!AQ413+PLANEL_GerPT_Trim_Resultado!AQ425+PLANEL_GerPT_Trim_Resultado!AQ437+PLANEL_GerPT_Trim_Resultado!AQ449+PLANEL_GerPT_Trim_Resultado!AQ461+PLANEL_GerPT_Trim_Resultado!AQ473</f>
        <v>3219.9149056000001</v>
      </c>
      <c r="AE18" s="90">
        <f>PLANEL_GerPT_Trim_Resultado!AR389+PLANEL_GerPT_Trim_Resultado!AR401+PLANEL_GerPT_Trim_Resultado!AR413+PLANEL_GerPT_Trim_Resultado!AR425+PLANEL_GerPT_Trim_Resultado!AR437+PLANEL_GerPT_Trim_Resultado!AR449+PLANEL_GerPT_Trim_Resultado!AR461+PLANEL_GerPT_Trim_Resultado!AR473</f>
        <v>3163.8862370700003</v>
      </c>
      <c r="AF18" s="90">
        <f>PLANEL_GerPT_Trim_Resultado!AS389+PLANEL_GerPT_Trim_Resultado!AS401+PLANEL_GerPT_Trim_Resultado!AS413+PLANEL_GerPT_Trim_Resultado!AS425+PLANEL_GerPT_Trim_Resultado!AS437+PLANEL_GerPT_Trim_Resultado!AS449+PLANEL_GerPT_Trim_Resultado!AS461+PLANEL_GerPT_Trim_Resultado!AS473</f>
        <v>4492.6645162999994</v>
      </c>
      <c r="AG18" s="90">
        <f>PLANEL_GerPT_Trim_Resultado!AT389+PLANEL_GerPT_Trim_Resultado!AT401+PLANEL_GerPT_Trim_Resultado!AT413+PLANEL_GerPT_Trim_Resultado!AT425+PLANEL_GerPT_Trim_Resultado!AT437+PLANEL_GerPT_Trim_Resultado!AT449+PLANEL_GerPT_Trim_Resultado!AT461+PLANEL_GerPT_Trim_Resultado!AT473</f>
        <v>6133.0239460699995</v>
      </c>
      <c r="AH18" s="90">
        <f>PLANEL_GerPT_Trim_Resultado!AU389+PLANEL_GerPT_Trim_Resultado!AU401+PLANEL_GerPT_Trim_Resultado!AU413+PLANEL_GerPT_Trim_Resultado!AU425+PLANEL_GerPT_Trim_Resultado!AU437+PLANEL_GerPT_Trim_Resultado!AU449+PLANEL_GerPT_Trim_Resultado!AU461+PLANEL_GerPT_Trim_Resultado!AU473</f>
        <v>5512.2639416000002</v>
      </c>
      <c r="AI18" s="90">
        <f>PLANEL_GerPT_Trim_Resultado!AV389+PLANEL_GerPT_Trim_Resultado!AV401+PLANEL_GerPT_Trim_Resultado!AV413+PLANEL_GerPT_Trim_Resultado!AV425+PLANEL_GerPT_Trim_Resultado!AV437+PLANEL_GerPT_Trim_Resultado!AV449+PLANEL_GerPT_Trim_Resultado!AV461+PLANEL_GerPT_Trim_Resultado!AV473</f>
        <v>5526.7176460700002</v>
      </c>
      <c r="AJ18" s="90">
        <f>PLANEL_GerPT_Trim_Resultado!AW389+PLANEL_GerPT_Trim_Resultado!AW401+PLANEL_GerPT_Trim_Resultado!AW413+PLANEL_GerPT_Trim_Resultado!AW425+PLANEL_GerPT_Trim_Resultado!AW437+PLANEL_GerPT_Trim_Resultado!AW449+PLANEL_GerPT_Trim_Resultado!AW461+PLANEL_GerPT_Trim_Resultado!AW473</f>
        <v>6228.7064038400003</v>
      </c>
      <c r="AK18" s="90">
        <f>PLANEL_GerPT_Trim_Resultado!AX389+PLANEL_GerPT_Trim_Resultado!AX401+PLANEL_GerPT_Trim_Resultado!AX413+PLANEL_GerPT_Trim_Resultado!AX425+PLANEL_GerPT_Trim_Resultado!AX437+PLANEL_GerPT_Trim_Resultado!AX449+PLANEL_GerPT_Trim_Resultado!AX461+PLANEL_GerPT_Trim_Resultado!AX473</f>
        <v>7201.0179060700002</v>
      </c>
      <c r="AL18" s="90">
        <f>PLANEL_GerPT_Trim_Resultado!AY389+PLANEL_GerPT_Trim_Resultado!AY401+PLANEL_GerPT_Trim_Resultado!AY413+PLANEL_GerPT_Trim_Resultado!AY425+PLANEL_GerPT_Trim_Resultado!AY437+PLANEL_GerPT_Trim_Resultado!AY449+PLANEL_GerPT_Trim_Resultado!AY461+PLANEL_GerPT_Trim_Resultado!AY473</f>
        <v>7547.5846356000002</v>
      </c>
      <c r="AM18" s="90">
        <f>PLANEL_GerPT_Trim_Resultado!AZ389+PLANEL_GerPT_Trim_Resultado!AZ401+PLANEL_GerPT_Trim_Resultado!AZ413+PLANEL_GerPT_Trim_Resultado!AZ425+PLANEL_GerPT_Trim_Resultado!AZ437+PLANEL_GerPT_Trim_Resultado!AZ449+PLANEL_GerPT_Trim_Resultado!AZ461+PLANEL_GerPT_Trim_Resultado!AZ473</f>
        <v>6310.5719790700005</v>
      </c>
      <c r="AN18" s="90">
        <f>PLANEL_GerPT_Trim_Resultado!BA389+PLANEL_GerPT_Trim_Resultado!BA401+PLANEL_GerPT_Trim_Resultado!BA413+PLANEL_GerPT_Trim_Resultado!BA425+PLANEL_GerPT_Trim_Resultado!BA437+PLANEL_GerPT_Trim_Resultado!BA449+PLANEL_GerPT_Trim_Resultado!BA461+PLANEL_GerPT_Trim_Resultado!BA473</f>
        <v>5902.2906548000001</v>
      </c>
      <c r="AO18" s="90">
        <f>PLANEL_GerPT_Trim_Resultado!BB389+PLANEL_GerPT_Trim_Resultado!BB401+PLANEL_GerPT_Trim_Resultado!BB413+PLANEL_GerPT_Trim_Resultado!BB425+PLANEL_GerPT_Trim_Resultado!BB437+PLANEL_GerPT_Trim_Resultado!BB449+PLANEL_GerPT_Trim_Resultado!BB461+PLANEL_GerPT_Trim_Resultado!BB473</f>
        <v>8423.5655400699998</v>
      </c>
      <c r="AP18" s="90">
        <f>PLANEL_GerPT_Trim_Resultado!BC389+PLANEL_GerPT_Trim_Resultado!BC401+PLANEL_GerPT_Trim_Resultado!BC413+PLANEL_GerPT_Trim_Resultado!BC425+PLANEL_GerPT_Trim_Resultado!BC437+PLANEL_GerPT_Trim_Resultado!BC449+PLANEL_GerPT_Trim_Resultado!BC461+PLANEL_GerPT_Trim_Resultado!BC473</f>
        <v>8616.4769085999997</v>
      </c>
      <c r="AQ18" s="90">
        <f>PLANEL_GerPT_Trim_Resultado!BD389+PLANEL_GerPT_Trim_Resultado!BD401+PLANEL_GerPT_Trim_Resultado!BD413+PLANEL_GerPT_Trim_Resultado!BD425+PLANEL_GerPT_Trim_Resultado!BD437+PLANEL_GerPT_Trim_Resultado!BD449+PLANEL_GerPT_Trim_Resultado!BD461+PLANEL_GerPT_Trim_Resultado!BD473</f>
        <v>7939.147959670001</v>
      </c>
      <c r="AR18" s="90">
        <f>PLANEL_GerPT_Trim_Resultado!BE389+PLANEL_GerPT_Trim_Resultado!BE401+PLANEL_GerPT_Trim_Resultado!BE413+PLANEL_GerPT_Trim_Resultado!BE425+PLANEL_GerPT_Trim_Resultado!BE437+PLANEL_GerPT_Trim_Resultado!BE449+PLANEL_GerPT_Trim_Resultado!BE461+PLANEL_GerPT_Trim_Resultado!BE473</f>
        <v>8990.2351500000004</v>
      </c>
      <c r="AS18" s="90">
        <f>PLANEL_GerPT_Trim_Resultado!BF389+PLANEL_GerPT_Trim_Resultado!BF401+PLANEL_GerPT_Trim_Resultado!BF413+PLANEL_GerPT_Trim_Resultado!BF425+PLANEL_GerPT_Trim_Resultado!BF437+PLANEL_GerPT_Trim_Resultado!BF449+PLANEL_GerPT_Trim_Resultado!BF461+PLANEL_GerPT_Trim_Resultado!BF473</f>
        <v>12555.03126779</v>
      </c>
      <c r="AT18" s="90">
        <f>PLANEL_GerPT_Trim_Resultado!BG389+PLANEL_GerPT_Trim_Resultado!BG401+PLANEL_GerPT_Trim_Resultado!BG413+PLANEL_GerPT_Trim_Resultado!BG425+PLANEL_GerPT_Trim_Resultado!BG437+PLANEL_GerPT_Trim_Resultado!BG449+PLANEL_GerPT_Trim_Resultado!BG461+PLANEL_GerPT_Trim_Resultado!BG473</f>
        <v>10837.236935000001</v>
      </c>
      <c r="AU18" s="90">
        <f>PLANEL_GerPT_Trim_Resultado!BH389+PLANEL_GerPT_Trim_Resultado!BH401+PLANEL_GerPT_Trim_Resultado!BH413+PLANEL_GerPT_Trim_Resultado!BH425+PLANEL_GerPT_Trim_Resultado!BH437+PLANEL_GerPT_Trim_Resultado!BH449+PLANEL_GerPT_Trim_Resultado!BH461+PLANEL_GerPT_Trim_Resultado!BH473</f>
        <v>8452.8562636700008</v>
      </c>
      <c r="AV18" s="90">
        <f>PLANEL_GerPT_Trim_Resultado!BI389+PLANEL_GerPT_Trim_Resultado!BI401+PLANEL_GerPT_Trim_Resultado!BI413+PLANEL_GerPT_Trim_Resultado!BI425+PLANEL_GerPT_Trim_Resultado!BI437+PLANEL_GerPT_Trim_Resultado!BI449+PLANEL_GerPT_Trim_Resultado!BI461+PLANEL_GerPT_Trim_Resultado!BI473</f>
        <v>8412.2684566400003</v>
      </c>
      <c r="AW18" s="90">
        <f>PLANEL_GerPT_Trim_Resultado!BJ389+PLANEL_GerPT_Trim_Resultado!BJ401+PLANEL_GerPT_Trim_Resultado!BJ413+PLANEL_GerPT_Trim_Resultado!BJ425+PLANEL_GerPT_Trim_Resultado!BJ437+PLANEL_GerPT_Trim_Resultado!BJ449+PLANEL_GerPT_Trim_Resultado!BJ461+PLANEL_GerPT_Trim_Resultado!BJ473</f>
        <v>11933.858457670001</v>
      </c>
      <c r="AX18" s="90">
        <f>PLANEL_GerPT_Trim_Resultado!BK389+PLANEL_GerPT_Trim_Resultado!BK401+PLANEL_GerPT_Trim_Resultado!BK413+PLANEL_GerPT_Trim_Resultado!BK425+PLANEL_GerPT_Trim_Resultado!BK437+PLANEL_GerPT_Trim_Resultado!BK449+PLANEL_GerPT_Trim_Resultado!BK461+PLANEL_GerPT_Trim_Resultado!BK473</f>
        <v>11537.748258</v>
      </c>
      <c r="AY18" s="90">
        <f>PLANEL_GerPT_Trim_Resultado!BL389+PLANEL_GerPT_Trim_Resultado!BL401+PLANEL_GerPT_Trim_Resultado!BL413+PLANEL_GerPT_Trim_Resultado!BL425+PLANEL_GerPT_Trim_Resultado!BL437+PLANEL_GerPT_Trim_Resultado!BL449+PLANEL_GerPT_Trim_Resultado!BL461+PLANEL_GerPT_Trim_Resultado!BL473</f>
        <v>10183.41428167</v>
      </c>
      <c r="AZ18" s="90">
        <f>PLANEL_GerPT_Trim_Resultado!BM389+PLANEL_GerPT_Trim_Resultado!BM401+PLANEL_GerPT_Trim_Resultado!BM413+PLANEL_GerPT_Trim_Resultado!BM425+PLANEL_GerPT_Trim_Resultado!BM437+PLANEL_GerPT_Trim_Resultado!BM449+PLANEL_GerPT_Trim_Resultado!BM461+PLANEL_GerPT_Trim_Resultado!BM473</f>
        <v>11542.921834000001</v>
      </c>
      <c r="BA18" s="90">
        <f>PLANEL_GerPT_Trim_Resultado!BN389+PLANEL_GerPT_Trim_Resultado!BN401+PLANEL_GerPT_Trim_Resultado!BN413+PLANEL_GerPT_Trim_Resultado!BN425+PLANEL_GerPT_Trim_Resultado!BN437+PLANEL_GerPT_Trim_Resultado!BN449+PLANEL_GerPT_Trim_Resultado!BN461+PLANEL_GerPT_Trim_Resultado!BN473</f>
        <v>14573.09382667</v>
      </c>
      <c r="BB18" s="90">
        <f>PLANEL_GerPT_Trim_Resultado!BO389+PLANEL_GerPT_Trim_Resultado!BO401+PLANEL_GerPT_Trim_Resultado!BO413+PLANEL_GerPT_Trim_Resultado!BO425+PLANEL_GerPT_Trim_Resultado!BO437+PLANEL_GerPT_Trim_Resultado!BO449+PLANEL_GerPT_Trim_Resultado!BO461+PLANEL_GerPT_Trim_Resultado!BO473</f>
        <v>13896.758673</v>
      </c>
      <c r="BC18" s="90">
        <f>PLANEL_GerPT_Trim_Resultado!BP389+PLANEL_GerPT_Trim_Resultado!BP401+PLANEL_GerPT_Trim_Resultado!BP413+PLANEL_GerPT_Trim_Resultado!BP425+PLANEL_GerPT_Trim_Resultado!BP437+PLANEL_GerPT_Trim_Resultado!BP449+PLANEL_GerPT_Trim_Resultado!BP461+PLANEL_GerPT_Trim_Resultado!BP473</f>
        <v>10544.105036680001</v>
      </c>
      <c r="BD18" s="90">
        <f>PLANEL_GerPT_Trim_Resultado!BQ389+PLANEL_GerPT_Trim_Resultado!BQ401+PLANEL_GerPT_Trim_Resultado!BQ413+PLANEL_GerPT_Trim_Resultado!BQ425+PLANEL_GerPT_Trim_Resultado!BQ437+PLANEL_GerPT_Trim_Resultado!BQ449+PLANEL_GerPT_Trim_Resultado!BQ461+PLANEL_GerPT_Trim_Resultado!BQ473</f>
        <v>11389.395144509999</v>
      </c>
      <c r="BE18" s="90">
        <f>PLANEL_GerPT_Trim_Resultado!BR389+PLANEL_GerPT_Trim_Resultado!BR401+PLANEL_GerPT_Trim_Resultado!BR413+PLANEL_GerPT_Trim_Resultado!BR425+PLANEL_GerPT_Trim_Resultado!BR437+PLANEL_GerPT_Trim_Resultado!BR449+PLANEL_GerPT_Trim_Resultado!BR461+PLANEL_GerPT_Trim_Resultado!BR473</f>
        <v>16730.193868679999</v>
      </c>
      <c r="BF18" s="90">
        <f>PLANEL_GerPT_Trim_Resultado!BS389+PLANEL_GerPT_Trim_Resultado!BS401+PLANEL_GerPT_Trim_Resultado!BS413+PLANEL_GerPT_Trim_Resultado!BS425+PLANEL_GerPT_Trim_Resultado!BS437+PLANEL_GerPT_Trim_Resultado!BS449+PLANEL_GerPT_Trim_Resultado!BS461+PLANEL_GerPT_Trim_Resultado!BS473</f>
        <v>14388.598595000001</v>
      </c>
      <c r="BG18" s="90">
        <f>PLANEL_GerPT_Trim_Resultado!BT389+PLANEL_GerPT_Trim_Resultado!BT401+PLANEL_GerPT_Trim_Resultado!BT413+PLANEL_GerPT_Trim_Resultado!BT425+PLANEL_GerPT_Trim_Resultado!BT437+PLANEL_GerPT_Trim_Resultado!BT449+PLANEL_GerPT_Trim_Resultado!BT461+PLANEL_GerPT_Trim_Resultado!BT473</f>
        <v>10811.99197868</v>
      </c>
      <c r="BH18" s="90">
        <f>PLANEL_GerPT_Trim_Resultado!BU389+PLANEL_GerPT_Trim_Resultado!BU401+PLANEL_GerPT_Trim_Resultado!BU413+PLANEL_GerPT_Trim_Resultado!BU425+PLANEL_GerPT_Trim_Resultado!BU437+PLANEL_GerPT_Trim_Resultado!BU449+PLANEL_GerPT_Trim_Resultado!BU461+PLANEL_GerPT_Trim_Resultado!BU473</f>
        <v>12257.24614451</v>
      </c>
      <c r="BI18" s="90">
        <f>PLANEL_GerPT_Trim_Resultado!BV389+PLANEL_GerPT_Trim_Resultado!BV401+PLANEL_GerPT_Trim_Resultado!BV413+PLANEL_GerPT_Trim_Resultado!BV425+PLANEL_GerPT_Trim_Resultado!BV437+PLANEL_GerPT_Trim_Resultado!BV449+PLANEL_GerPT_Trim_Resultado!BV461+PLANEL_GerPT_Trim_Resultado!BV473</f>
        <v>15944.24932868</v>
      </c>
      <c r="BJ18" s="90">
        <f>PLANEL_GerPT_Trim_Resultado!BW389+PLANEL_GerPT_Trim_Resultado!BW401+PLANEL_GerPT_Trim_Resultado!BW413+PLANEL_GerPT_Trim_Resultado!BW425+PLANEL_GerPT_Trim_Resultado!BW437+PLANEL_GerPT_Trim_Resultado!BW449+PLANEL_GerPT_Trim_Resultado!BW461+PLANEL_GerPT_Trim_Resultado!BW473</f>
        <v>14217.402568000001</v>
      </c>
      <c r="BK18" s="90">
        <f>PLANEL_GerPT_Trim_Resultado!BX389+PLANEL_GerPT_Trim_Resultado!BX401+PLANEL_GerPT_Trim_Resultado!BX413+PLANEL_GerPT_Trim_Resultado!BX425+PLANEL_GerPT_Trim_Resultado!BX437+PLANEL_GerPT_Trim_Resultado!BX449+PLANEL_GerPT_Trim_Resultado!BX461+PLANEL_GerPT_Trim_Resultado!BX473</f>
        <v>11771.695018679999</v>
      </c>
      <c r="BL18" s="90">
        <f>PLANEL_GerPT_Trim_Resultado!BY389+PLANEL_GerPT_Trim_Resultado!BY401+PLANEL_GerPT_Trim_Resultado!BY413+PLANEL_GerPT_Trim_Resultado!BY425+PLANEL_GerPT_Trim_Resultado!BY437+PLANEL_GerPT_Trim_Resultado!BY449+PLANEL_GerPT_Trim_Resultado!BY461+PLANEL_GerPT_Trim_Resultado!BY473</f>
        <v>13347.817781509999</v>
      </c>
      <c r="BM18" s="90">
        <f>PLANEL_GerPT_Trim_Resultado!BZ389+PLANEL_GerPT_Trim_Resultado!BZ401+PLANEL_GerPT_Trim_Resultado!BZ413+PLANEL_GerPT_Trim_Resultado!BZ425+PLANEL_GerPT_Trim_Resultado!BZ437+PLANEL_GerPT_Trim_Resultado!BZ449+PLANEL_GerPT_Trim_Resultado!BZ461+PLANEL_GerPT_Trim_Resultado!BZ473</f>
        <v>17066.52213868</v>
      </c>
      <c r="BN18" s="90">
        <f>PLANEL_GerPT_Trim_Resultado!CA389+PLANEL_GerPT_Trim_Resultado!CA401+PLANEL_GerPT_Trim_Resultado!CA413+PLANEL_GerPT_Trim_Resultado!CA425+PLANEL_GerPT_Trim_Resultado!CA437+PLANEL_GerPT_Trim_Resultado!CA449+PLANEL_GerPT_Trim_Resultado!CA461+PLANEL_GerPT_Trim_Resultado!CA473</f>
        <v>15867.993167000001</v>
      </c>
      <c r="BO18" s="90">
        <f>PLANEL_GerPT_Trim_Resultado!CB389+PLANEL_GerPT_Trim_Resultado!CB401+PLANEL_GerPT_Trim_Resultado!CB413+PLANEL_GerPT_Trim_Resultado!CB425+PLANEL_GerPT_Trim_Resultado!CB437+PLANEL_GerPT_Trim_Resultado!CB449+PLANEL_GerPT_Trim_Resultado!CB461+PLANEL_GerPT_Trim_Resultado!CB473</f>
        <v>13231.136563919999</v>
      </c>
      <c r="BP18" s="90">
        <f>PLANEL_GerPT_Trim_Resultado!CC389+PLANEL_GerPT_Trim_Resultado!CC401+PLANEL_GerPT_Trim_Resultado!CC413+PLANEL_GerPT_Trim_Resultado!CC425+PLANEL_GerPT_Trim_Resultado!CC437+PLANEL_GerPT_Trim_Resultado!CC449+PLANEL_GerPT_Trim_Resultado!CC461+PLANEL_GerPT_Trim_Resultado!CC473</f>
        <v>13923.965605689998</v>
      </c>
      <c r="BQ18" s="90">
        <f>PLANEL_GerPT_Trim_Resultado!CD389+PLANEL_GerPT_Trim_Resultado!CD401+PLANEL_GerPT_Trim_Resultado!CD413+PLANEL_GerPT_Trim_Resultado!CD425+PLANEL_GerPT_Trim_Resultado!CD437+PLANEL_GerPT_Trim_Resultado!CD449+PLANEL_GerPT_Trim_Resultado!CD461+PLANEL_GerPT_Trim_Resultado!CD473</f>
        <v>19600.271281919999</v>
      </c>
      <c r="BR18" s="90">
        <f>PLANEL_GerPT_Trim_Resultado!CE389+PLANEL_GerPT_Trim_Resultado!CE401+PLANEL_GerPT_Trim_Resultado!CE413+PLANEL_GerPT_Trim_Resultado!CE425+PLANEL_GerPT_Trim_Resultado!CE437+PLANEL_GerPT_Trim_Resultado!CE449+PLANEL_GerPT_Trim_Resultado!CE461+PLANEL_GerPT_Trim_Resultado!CE473</f>
        <v>18052.539499400002</v>
      </c>
      <c r="BS18" s="90">
        <f>PLANEL_GerPT_Trim_Resultado!CF389+PLANEL_GerPT_Trim_Resultado!CF401+PLANEL_GerPT_Trim_Resultado!CF413+PLANEL_GerPT_Trim_Resultado!CF425+PLANEL_GerPT_Trim_Resultado!CF437+PLANEL_GerPT_Trim_Resultado!CF449+PLANEL_GerPT_Trim_Resultado!CF461+PLANEL_GerPT_Trim_Resultado!CF473</f>
        <v>14196.07614592</v>
      </c>
      <c r="BT18" s="90">
        <f>PLANEL_GerPT_Trim_Resultado!CG389+PLANEL_GerPT_Trim_Resultado!CG401+PLANEL_GerPT_Trim_Resultado!CG413+PLANEL_GerPT_Trim_Resultado!CG425+PLANEL_GerPT_Trim_Resultado!CG437+PLANEL_GerPT_Trim_Resultado!CG449+PLANEL_GerPT_Trim_Resultado!CG461+PLANEL_GerPT_Trim_Resultado!CG473</f>
        <v>16107.676431690001</v>
      </c>
      <c r="BU18" s="90">
        <f>PLANEL_GerPT_Trim_Resultado!CH389+PLANEL_GerPT_Trim_Resultado!CH401+PLANEL_GerPT_Trim_Resultado!CH413+PLANEL_GerPT_Trim_Resultado!CH425+PLANEL_GerPT_Trim_Resultado!CH437+PLANEL_GerPT_Trim_Resultado!CH449+PLANEL_GerPT_Trim_Resultado!CH461+PLANEL_GerPT_Trim_Resultado!CH473</f>
        <v>21213.674782919999</v>
      </c>
      <c r="BV18" s="90">
        <f>PLANEL_GerPT_Trim_Resultado!CI389+PLANEL_GerPT_Trim_Resultado!CI401+PLANEL_GerPT_Trim_Resultado!CI413+PLANEL_GerPT_Trim_Resultado!CI425+PLANEL_GerPT_Trim_Resultado!CI437+PLANEL_GerPT_Trim_Resultado!CI449+PLANEL_GerPT_Trim_Resultado!CI461+PLANEL_GerPT_Trim_Resultado!CI473</f>
        <v>19366.83681438</v>
      </c>
      <c r="BW18" s="90">
        <f>PLANEL_GerPT_Trim_Resultado!CJ389+PLANEL_GerPT_Trim_Resultado!CJ401+PLANEL_GerPT_Trim_Resultado!CJ413+PLANEL_GerPT_Trim_Resultado!CJ425+PLANEL_GerPT_Trim_Resultado!CJ437+PLANEL_GerPT_Trim_Resultado!CJ449+PLANEL_GerPT_Trim_Resultado!CJ461+PLANEL_GerPT_Trim_Resultado!CJ473</f>
        <v>15070.62608312</v>
      </c>
      <c r="BX18" s="90">
        <f>PLANEL_GerPT_Trim_Resultado!CK389+PLANEL_GerPT_Trim_Resultado!CK401+PLANEL_GerPT_Trim_Resultado!CK413+PLANEL_GerPT_Trim_Resultado!CK425+PLANEL_GerPT_Trim_Resultado!CK437+PLANEL_GerPT_Trim_Resultado!CK449+PLANEL_GerPT_Trim_Resultado!CK461+PLANEL_GerPT_Trim_Resultado!CK473</f>
        <v>17104.438495089998</v>
      </c>
      <c r="BY18" s="90">
        <f>PLANEL_GerPT_Trim_Resultado!CL389+PLANEL_GerPT_Trim_Resultado!CL401+PLANEL_GerPT_Trim_Resultado!CL413+PLANEL_GerPT_Trim_Resultado!CL425+PLANEL_GerPT_Trim_Resultado!CL437+PLANEL_GerPT_Trim_Resultado!CL449+PLANEL_GerPT_Trim_Resultado!CL461+PLANEL_GerPT_Trim_Resultado!CL473</f>
        <v>23943.460925120002</v>
      </c>
      <c r="BZ18" s="90">
        <f>PLANEL_GerPT_Trim_Resultado!CM389+PLANEL_GerPT_Trim_Resultado!CM401+PLANEL_GerPT_Trim_Resultado!CM413+PLANEL_GerPT_Trim_Resultado!CM425+PLANEL_GerPT_Trim_Resultado!CM437+PLANEL_GerPT_Trim_Resultado!CM449+PLANEL_GerPT_Trim_Resultado!CM461+PLANEL_GerPT_Trim_Resultado!CM473</f>
        <v>19412.062100179999</v>
      </c>
      <c r="CA18" s="90">
        <f>PLANEL_GerPT_Trim_Resultado!CN389+PLANEL_GerPT_Trim_Resultado!CN401+PLANEL_GerPT_Trim_Resultado!CN413+PLANEL_GerPT_Trim_Resultado!CN425+PLANEL_GerPT_Trim_Resultado!CN437+PLANEL_GerPT_Trim_Resultado!CN449+PLANEL_GerPT_Trim_Resultado!CN461+PLANEL_GerPT_Trim_Resultado!CN473</f>
        <v>15753.494737320001</v>
      </c>
      <c r="CB18" s="90">
        <f>PLANEL_GerPT_Trim_Resultado!CO389+PLANEL_GerPT_Trim_Resultado!CO401+PLANEL_GerPT_Trim_Resultado!CO413+PLANEL_GerPT_Trim_Resultado!CO425+PLANEL_GerPT_Trim_Resultado!CO437+PLANEL_GerPT_Trim_Resultado!CO449+PLANEL_GerPT_Trim_Resultado!CO461+PLANEL_GerPT_Trim_Resultado!CO473</f>
        <v>17884.100631490001</v>
      </c>
      <c r="CC18" s="90">
        <f>PLANEL_GerPT_Trim_Resultado!CP389+PLANEL_GerPT_Trim_Resultado!CP401+PLANEL_GerPT_Trim_Resultado!CP413+PLANEL_GerPT_Trim_Resultado!CP425+PLANEL_GerPT_Trim_Resultado!CP437+PLANEL_GerPT_Trim_Resultado!CP449+PLANEL_GerPT_Trim_Resultado!CP461+PLANEL_GerPT_Trim_Resultado!CP473</f>
        <v>25035.463507319997</v>
      </c>
      <c r="CD18" s="90">
        <f>PLANEL_GerPT_Trim_Resultado!CQ389+PLANEL_GerPT_Trim_Resultado!CQ401+PLANEL_GerPT_Trim_Resultado!CQ413+PLANEL_GerPT_Trim_Resultado!CQ425+PLANEL_GerPT_Trim_Resultado!CQ437+PLANEL_GerPT_Trim_Resultado!CQ449+PLANEL_GerPT_Trim_Resultado!CQ461+PLANEL_GerPT_Trim_Resultado!CQ473</f>
        <v>21488.249314979999</v>
      </c>
      <c r="CE18" s="90">
        <f>PLANEL_GerPT_Trim_Resultado!CR389+PLANEL_GerPT_Trim_Resultado!CR401+PLANEL_GerPT_Trim_Resultado!CR413+PLANEL_GerPT_Trim_Resultado!CR425+PLANEL_GerPT_Trim_Resultado!CR437+PLANEL_GerPT_Trim_Resultado!CR449+PLANEL_GerPT_Trim_Resultado!CR461+PLANEL_GerPT_Trim_Resultado!CR473</f>
        <v>16658.285043889999</v>
      </c>
      <c r="CF18" s="90">
        <f>PLANEL_GerPT_Trim_Resultado!CS389+PLANEL_GerPT_Trim_Resultado!CS401+PLANEL_GerPT_Trim_Resultado!CS413+PLANEL_GerPT_Trim_Resultado!CS425+PLANEL_GerPT_Trim_Resultado!CS437+PLANEL_GerPT_Trim_Resultado!CS449+PLANEL_GerPT_Trim_Resultado!CS461+PLANEL_GerPT_Trim_Resultado!CS473</f>
        <v>18895.309629919997</v>
      </c>
      <c r="CG18" s="90">
        <f>PLANEL_GerPT_Trim_Resultado!CT389+PLANEL_GerPT_Trim_Resultado!CT401+PLANEL_GerPT_Trim_Resultado!CT413+PLANEL_GerPT_Trim_Resultado!CT425+PLANEL_GerPT_Trim_Resultado!CT437+PLANEL_GerPT_Trim_Resultado!CT449+PLANEL_GerPT_Trim_Resultado!CT461+PLANEL_GerPT_Trim_Resultado!CT473</f>
        <v>26448.961045889999</v>
      </c>
      <c r="CH18" s="90">
        <f>PLANEL_GerPT_Trim_Resultado!CU389+PLANEL_GerPT_Trim_Resultado!CU401+PLANEL_GerPT_Trim_Resultado!CU413+PLANEL_GerPT_Trim_Resultado!CU425+PLANEL_GerPT_Trim_Resultado!CU437+PLANEL_GerPT_Trim_Resultado!CU449+PLANEL_GerPT_Trim_Resultado!CU461+PLANEL_GerPT_Trim_Resultado!CU473</f>
        <v>22728.040799840001</v>
      </c>
      <c r="CI18" s="90">
        <f>PLANEL_GerPT_Trim_Resultado!CV389+PLANEL_GerPT_Trim_Resultado!CV401+PLANEL_GerPT_Trim_Resultado!CV413+PLANEL_GerPT_Trim_Resultado!CV425+PLANEL_GerPT_Trim_Resultado!CV437+PLANEL_GerPT_Trim_Resultado!CV449+PLANEL_GerPT_Trim_Resultado!CV461+PLANEL_GerPT_Trim_Resultado!CV473</f>
        <v>17709.025449019999</v>
      </c>
      <c r="CJ18" s="90">
        <f>PLANEL_GerPT_Trim_Resultado!CW389+PLANEL_GerPT_Trim_Resultado!CW401+PLANEL_GerPT_Trim_Resultado!CW413+PLANEL_GerPT_Trim_Resultado!CW425+PLANEL_GerPT_Trim_Resultado!CW437+PLANEL_GerPT_Trim_Resultado!CW449+PLANEL_GerPT_Trim_Resultado!CW461+PLANEL_GerPT_Trim_Resultado!CW473</f>
        <v>20054.580479240001</v>
      </c>
      <c r="CK18" s="90">
        <f>PLANEL_GerPT_Trim_Resultado!CX389+PLANEL_GerPT_Trim_Resultado!CX401+PLANEL_GerPT_Trim_Resultado!CX413+PLANEL_GerPT_Trim_Resultado!CX425+PLANEL_GerPT_Trim_Resultado!CX437+PLANEL_GerPT_Trim_Resultado!CX449+PLANEL_GerPT_Trim_Resultado!CX461+PLANEL_GerPT_Trim_Resultado!CX473</f>
        <v>27525.166843020001</v>
      </c>
      <c r="CL18" s="90">
        <f>PLANEL_GerPT_Trim_Resultado!CY389+PLANEL_GerPT_Trim_Resultado!CY401+PLANEL_GerPT_Trim_Resultado!CY413+PLANEL_GerPT_Trim_Resultado!CY425+PLANEL_GerPT_Trim_Resultado!CY437+PLANEL_GerPT_Trim_Resultado!CY449+PLANEL_GerPT_Trim_Resultado!CY461+PLANEL_GerPT_Trim_Resultado!CY473</f>
        <v>24173.134154480002</v>
      </c>
      <c r="CM18" s="90">
        <f>PLANEL_GerPT_Trim_Resultado!CZ389+PLANEL_GerPT_Trim_Resultado!CZ401+PLANEL_GerPT_Trim_Resultado!CZ413+PLANEL_GerPT_Trim_Resultado!CZ425+PLANEL_GerPT_Trim_Resultado!CZ437+PLANEL_GerPT_Trim_Resultado!CZ449+PLANEL_GerPT_Trim_Resultado!CZ461+PLANEL_GerPT_Trim_Resultado!CZ473</f>
        <v>18927.567402200002</v>
      </c>
      <c r="CN18" s="90">
        <f>PLANEL_GerPT_Trim_Resultado!DA389+PLANEL_GerPT_Trim_Resultado!DA401+PLANEL_GerPT_Trim_Resultado!DA413+PLANEL_GerPT_Trim_Resultado!DA425+PLANEL_GerPT_Trim_Resultado!DA437+PLANEL_GerPT_Trim_Resultado!DA449+PLANEL_GerPT_Trim_Resultado!DA461+PLANEL_GerPT_Trim_Resultado!DA473</f>
        <v>21406.314828900002</v>
      </c>
      <c r="CO18" s="90">
        <f>PLANEL_GerPT_Trim_Resultado!DB389+PLANEL_GerPT_Trim_Resultado!DB401+PLANEL_GerPT_Trim_Resultado!DB413+PLANEL_GerPT_Trim_Resultado!DB425+PLANEL_GerPT_Trim_Resultado!DB437+PLANEL_GerPT_Trim_Resultado!DB449+PLANEL_GerPT_Trim_Resultado!DB461+PLANEL_GerPT_Trim_Resultado!DB473</f>
        <v>29955.603951199999</v>
      </c>
      <c r="CP18" s="90">
        <f>PLANEL_GerPT_Trim_Resultado!DC389+PLANEL_GerPT_Trim_Resultado!DC401+PLANEL_GerPT_Trim_Resultado!DC413+PLANEL_GerPT_Trim_Resultado!DC425+PLANEL_GerPT_Trim_Resultado!DC437+PLANEL_GerPT_Trim_Resultado!DC449+PLANEL_GerPT_Trim_Resultado!DC461+PLANEL_GerPT_Trim_Resultado!DC473</f>
        <v>25846.4195918</v>
      </c>
      <c r="CQ18" s="90">
        <f>PLANEL_GerPT_Trim_Resultado!DD389+PLANEL_GerPT_Trim_Resultado!DD401+PLANEL_GerPT_Trim_Resultado!DD413+PLANEL_GerPT_Trim_Resultado!DD425+PLANEL_GerPT_Trim_Resultado!DD437+PLANEL_GerPT_Trim_Resultado!DD449+PLANEL_GerPT_Trim_Resultado!DD461+PLANEL_GerPT_Trim_Resultado!DD473</f>
        <v>21168.534596099998</v>
      </c>
      <c r="CR18" s="90">
        <f>PLANEL_GerPT_Trim_Resultado!DE389+PLANEL_GerPT_Trim_Resultado!DE401+PLANEL_GerPT_Trim_Resultado!DE413+PLANEL_GerPT_Trim_Resultado!DE425+PLANEL_GerPT_Trim_Resultado!DE437+PLANEL_GerPT_Trim_Resultado!DE449+PLANEL_GerPT_Trim_Resultado!DE461+PLANEL_GerPT_Trim_Resultado!DE473</f>
        <v>23929.527352599998</v>
      </c>
      <c r="CS18" s="90">
        <f>PLANEL_GerPT_Trim_Resultado!DF389+PLANEL_GerPT_Trim_Resultado!DF401+PLANEL_GerPT_Trim_Resultado!DF413+PLANEL_GerPT_Trim_Resultado!DF425+PLANEL_GerPT_Trim_Resultado!DF437+PLANEL_GerPT_Trim_Resultado!DF449+PLANEL_GerPT_Trim_Resultado!DF461+PLANEL_GerPT_Trim_Resultado!DF473</f>
        <v>33003.662898800001</v>
      </c>
      <c r="CT18" s="90">
        <f>PLANEL_GerPT_Trim_Resultado!DG389+PLANEL_GerPT_Trim_Resultado!DG401+PLANEL_GerPT_Trim_Resultado!DG413+PLANEL_GerPT_Trim_Resultado!DG425+PLANEL_GerPT_Trim_Resultado!DG437+PLANEL_GerPT_Trim_Resultado!DG449+PLANEL_GerPT_Trim_Resultado!DG461+PLANEL_GerPT_Trim_Resultado!DG473</f>
        <v>28910.521989200002</v>
      </c>
      <c r="CU18" s="90">
        <f>PLANEL_GerPT_Trim_Resultado!DH389+PLANEL_GerPT_Trim_Resultado!DH401+PLANEL_GerPT_Trim_Resultado!DH413+PLANEL_GerPT_Trim_Resultado!DH425+PLANEL_GerPT_Trim_Resultado!DH437+PLANEL_GerPT_Trim_Resultado!DH449+PLANEL_GerPT_Trim_Resultado!DH461+PLANEL_GerPT_Trim_Resultado!DH473</f>
        <v>21770.488492</v>
      </c>
      <c r="CV18" s="90">
        <f>PLANEL_GerPT_Trim_Resultado!DI389+PLANEL_GerPT_Trim_Resultado!DI401+PLANEL_GerPT_Trim_Resultado!DI413+PLANEL_GerPT_Trim_Resultado!DI425+PLANEL_GerPT_Trim_Resultado!DI437+PLANEL_GerPT_Trim_Resultado!DI449+PLANEL_GerPT_Trim_Resultado!DI461+PLANEL_GerPT_Trim_Resultado!DI473</f>
        <v>24480.172304499996</v>
      </c>
      <c r="CW18" s="90">
        <f>PLANEL_GerPT_Trim_Resultado!DJ389+PLANEL_GerPT_Trim_Resultado!DJ401+PLANEL_GerPT_Trim_Resultado!DJ413+PLANEL_GerPT_Trim_Resultado!DJ425+PLANEL_GerPT_Trim_Resultado!DJ437+PLANEL_GerPT_Trim_Resultado!DJ449+PLANEL_GerPT_Trim_Resultado!DJ461+PLANEL_GerPT_Trim_Resultado!DJ473</f>
        <v>34238.721101999996</v>
      </c>
      <c r="CX18" s="90">
        <f>PLANEL_GerPT_Trim_Resultado!DK389+PLANEL_GerPT_Trim_Resultado!DK401+PLANEL_GerPT_Trim_Resultado!DK413+PLANEL_GerPT_Trim_Resultado!DK425+PLANEL_GerPT_Trim_Resultado!DK437+PLANEL_GerPT_Trim_Resultado!DK449+PLANEL_GerPT_Trim_Resultado!DK461+PLANEL_GerPT_Trim_Resultado!DK473</f>
        <v>28772.519011999997</v>
      </c>
      <c r="CY18" s="91">
        <f>PLANEL_GerPT_Trim_Resultado!DL389+PLANEL_GerPT_Trim_Resultado!DL401+PLANEL_GerPT_Trim_Resultado!DL413+PLANEL_GerPT_Trim_Resultado!DL425+PLANEL_GerPT_Trim_Resultado!DL437+PLANEL_GerPT_Trim_Resultado!DL449+PLANEL_GerPT_Trim_Resultado!DL461+PLANEL_GerPT_Trim_Resultado!DL473</f>
        <v>23287.710405000002</v>
      </c>
      <c r="CZ18" s="91">
        <f>PLANEL_GerPT_Trim_Resultado!DM389+PLANEL_GerPT_Trim_Resultado!DM401+PLANEL_GerPT_Trim_Resultado!DM413+PLANEL_GerPT_Trim_Resultado!DM425+PLANEL_GerPT_Trim_Resultado!DM437+PLANEL_GerPT_Trim_Resultado!DM449+PLANEL_GerPT_Trim_Resultado!DM461+PLANEL_GerPT_Trim_Resultado!DM473</f>
        <v>26204.5580075</v>
      </c>
      <c r="DA18" s="91">
        <f>PLANEL_GerPT_Trim_Resultado!DN389+PLANEL_GerPT_Trim_Resultado!DN401+PLANEL_GerPT_Trim_Resultado!DN413+PLANEL_GerPT_Trim_Resultado!DN425+PLANEL_GerPT_Trim_Resultado!DN437+PLANEL_GerPT_Trim_Resultado!DN449+PLANEL_GerPT_Trim_Resultado!DN461+PLANEL_GerPT_Trim_Resultado!DN473</f>
        <v>36652.896012999998</v>
      </c>
      <c r="DB18" s="91">
        <f>PLANEL_GerPT_Trim_Resultado!DO389+PLANEL_GerPT_Trim_Resultado!DO401+PLANEL_GerPT_Trim_Resultado!DO413+PLANEL_GerPT_Trim_Resultado!DO425+PLANEL_GerPT_Trim_Resultado!DO437+PLANEL_GerPT_Trim_Resultado!DO449+PLANEL_GerPT_Trim_Resultado!DO461+PLANEL_GerPT_Trim_Resultado!DO473</f>
        <v>31847.292009999997</v>
      </c>
      <c r="DC18" s="90">
        <f>PLANEL_GerPT_Trim_Resultado!DP389+PLANEL_GerPT_Trim_Resultado!DP401+PLANEL_GerPT_Trim_Resultado!DP413+PLANEL_GerPT_Trim_Resultado!DP425+PLANEL_GerPT_Trim_Resultado!DP437+PLANEL_GerPT_Trim_Resultado!DP449+PLANEL_GerPT_Trim_Resultado!DP461+PLANEL_GerPT_Trim_Resultado!DP473</f>
        <v>24668.773372</v>
      </c>
      <c r="DD18" s="90">
        <f>PLANEL_GerPT_Trim_Resultado!DQ389+PLANEL_GerPT_Trim_Resultado!DQ401+PLANEL_GerPT_Trim_Resultado!DQ413+PLANEL_GerPT_Trim_Resultado!DQ425+PLANEL_GerPT_Trim_Resultado!DQ437+PLANEL_GerPT_Trim_Resultado!DQ449+PLANEL_GerPT_Trim_Resultado!DQ461+PLANEL_GerPT_Trim_Resultado!DQ473</f>
        <v>27773.9477425</v>
      </c>
      <c r="DE18" s="90">
        <f>PLANEL_GerPT_Trim_Resultado!DR389+PLANEL_GerPT_Trim_Resultado!DR401+PLANEL_GerPT_Trim_Resultado!DR413+PLANEL_GerPT_Trim_Resultado!DR425+PLANEL_GerPT_Trim_Resultado!DR437+PLANEL_GerPT_Trim_Resultado!DR449+PLANEL_GerPT_Trim_Resultado!DR461+PLANEL_GerPT_Trim_Resultado!DR473</f>
        <v>38850.041641999997</v>
      </c>
      <c r="DF18" s="90">
        <f>PLANEL_GerPT_Trim_Resultado!DS389+PLANEL_GerPT_Trim_Resultado!DS401+PLANEL_GerPT_Trim_Resultado!DS413+PLANEL_GerPT_Trim_Resultado!DS425+PLANEL_GerPT_Trim_Resultado!DS437+PLANEL_GerPT_Trim_Resultado!DS449+PLANEL_GerPT_Trim_Resultado!DS461+PLANEL_GerPT_Trim_Resultado!DS473</f>
        <v>33730.559691999995</v>
      </c>
      <c r="DG18" s="90">
        <f>PLANEL_GerPT_Trim_Resultado!DT389+PLANEL_GerPT_Trim_Resultado!DT401+PLANEL_GerPT_Trim_Resultado!DT413+PLANEL_GerPT_Trim_Resultado!DT425+PLANEL_GerPT_Trim_Resultado!DT437+PLANEL_GerPT_Trim_Resultado!DT449+PLANEL_GerPT_Trim_Resultado!DT461+PLANEL_GerPT_Trim_Resultado!DT473</f>
        <v>26034.281539</v>
      </c>
      <c r="DH18" s="90">
        <f>PLANEL_GerPT_Trim_Resultado!DU389+PLANEL_GerPT_Trim_Resultado!DU401+PLANEL_GerPT_Trim_Resultado!DU413+PLANEL_GerPT_Trim_Resultado!DU425+PLANEL_GerPT_Trim_Resultado!DU437+PLANEL_GerPT_Trim_Resultado!DU449+PLANEL_GerPT_Trim_Resultado!DU461+PLANEL_GerPT_Trim_Resultado!DU473</f>
        <v>29325.6615685</v>
      </c>
      <c r="DI18" s="90">
        <f>PLANEL_GerPT_Trim_Resultado!DV389+PLANEL_GerPT_Trim_Resultado!DV401+PLANEL_GerPT_Trim_Resultado!DV413+PLANEL_GerPT_Trim_Resultado!DV425+PLANEL_GerPT_Trim_Resultado!DV437+PLANEL_GerPT_Trim_Resultado!DV449+PLANEL_GerPT_Trim_Resultado!DV461+PLANEL_GerPT_Trim_Resultado!DV473</f>
        <v>41022.440998999999</v>
      </c>
      <c r="DJ18" s="90">
        <f>PLANEL_GerPT_Trim_Resultado!DW389+PLANEL_GerPT_Trim_Resultado!DW401+PLANEL_GerPT_Trim_Resultado!DW413+PLANEL_GerPT_Trim_Resultado!DW425+PLANEL_GerPT_Trim_Resultado!DW437+PLANEL_GerPT_Trim_Resultado!DW449+PLANEL_GerPT_Trim_Resultado!DW461+PLANEL_GerPT_Trim_Resultado!DW473</f>
        <v>35592.616282999996</v>
      </c>
      <c r="DK18" s="90">
        <f>PLANEL_GerPT_Trim_Resultado!DX389+PLANEL_GerPT_Trim_Resultado!DX401+PLANEL_GerPT_Trim_Resultado!DX413+PLANEL_GerPT_Trim_Resultado!DX425+PLANEL_GerPT_Trim_Resultado!DX437+PLANEL_GerPT_Trim_Resultado!DX449+PLANEL_GerPT_Trim_Resultado!DX461+PLANEL_GerPT_Trim_Resultado!DX473</f>
        <v>27410.345813</v>
      </c>
      <c r="DL18" s="90">
        <f>PLANEL_GerPT_Trim_Resultado!DY389+PLANEL_GerPT_Trim_Resultado!DY401+PLANEL_GerPT_Trim_Resultado!DY413+PLANEL_GerPT_Trim_Resultado!DY425+PLANEL_GerPT_Trim_Resultado!DY437+PLANEL_GerPT_Trim_Resultado!DY449+PLANEL_GerPT_Trim_Resultado!DY461+PLANEL_GerPT_Trim_Resultado!DY473</f>
        <v>30889.3709705</v>
      </c>
      <c r="DM18" s="90">
        <f>PLANEL_GerPT_Trim_Resultado!DZ389+PLANEL_GerPT_Trim_Resultado!DZ401+PLANEL_GerPT_Trim_Resultado!DZ413+PLANEL_GerPT_Trim_Resultado!DZ425+PLANEL_GerPT_Trim_Resultado!DZ437+PLANEL_GerPT_Trim_Resultado!DZ449+PLANEL_GerPT_Trim_Resultado!DZ461+PLANEL_GerPT_Trim_Resultado!DZ473</f>
        <v>43211.634161999995</v>
      </c>
      <c r="DN18" s="90">
        <f>PLANEL_GerPT_Trim_Resultado!EA389+PLANEL_GerPT_Trim_Resultado!EA401+PLANEL_GerPT_Trim_Resultado!EA413+PLANEL_GerPT_Trim_Resultado!EA425+PLANEL_GerPT_Trim_Resultado!EA437+PLANEL_GerPT_Trim_Resultado!EA449+PLANEL_GerPT_Trim_Resultado!EA461+PLANEL_GerPT_Trim_Resultado!EA473</f>
        <v>37469.067565999998</v>
      </c>
      <c r="DO18" s="90">
        <f>PLANEL_GerPT_Trim_Resultado!EB389+PLANEL_GerPT_Trim_Resultado!EB401+PLANEL_GerPT_Trim_Resultado!EB413+PLANEL_GerPT_Trim_Resultado!EB425+PLANEL_GerPT_Trim_Resultado!EB437+PLANEL_GerPT_Trim_Resultado!EB449+PLANEL_GerPT_Trim_Resultado!EB461+PLANEL_GerPT_Trim_Resultado!EB473</f>
        <v>28469.29974495</v>
      </c>
      <c r="DP18" s="90">
        <f>PLANEL_GerPT_Trim_Resultado!EC389+PLANEL_GerPT_Trim_Resultado!EC401+PLANEL_GerPT_Trim_Resultado!EC413+PLANEL_GerPT_Trim_Resultado!EC425+PLANEL_GerPT_Trim_Resultado!EC437+PLANEL_GerPT_Trim_Resultado!EC449+PLANEL_GerPT_Trim_Resultado!EC461+PLANEL_GerPT_Trim_Resultado!EC473</f>
        <v>32064.330855210002</v>
      </c>
      <c r="DQ18" s="90">
        <f>PLANEL_GerPT_Trim_Resultado!ED389+PLANEL_GerPT_Trim_Resultado!ED401+PLANEL_GerPT_Trim_Resultado!ED413+PLANEL_GerPT_Trim_Resultado!ED425+PLANEL_GerPT_Trim_Resultado!ED437+PLANEL_GerPT_Trim_Resultado!ED449+PLANEL_GerPT_Trim_Resultado!ED461+PLANEL_GerPT_Trim_Resultado!ED473</f>
        <v>44852.903112949993</v>
      </c>
      <c r="DR18" s="90">
        <f>PLANEL_GerPT_Trim_Resultado!EE389+PLANEL_GerPT_Trim_Resultado!EE401+PLANEL_GerPT_Trim_Resultado!EE413+PLANEL_GerPT_Trim_Resultado!EE425+PLANEL_GerPT_Trim_Resultado!EE437+PLANEL_GerPT_Trim_Resultado!EE449+PLANEL_GerPT_Trim_Resultado!EE461+PLANEL_GerPT_Trim_Resultado!EE473</f>
        <v>38923.118074400001</v>
      </c>
      <c r="DS18" s="90">
        <f>PLANEL_GerPT_Trim_Resultado!EF389+PLANEL_GerPT_Trim_Resultado!EF401+PLANEL_GerPT_Trim_Resultado!EF413+PLANEL_GerPT_Trim_Resultado!EF425+PLANEL_GerPT_Trim_Resultado!EF437+PLANEL_GerPT_Trim_Resultado!EF449+PLANEL_GerPT_Trim_Resultado!EF461+PLANEL_GerPT_Trim_Resultado!EF473</f>
        <v>29760.272203300003</v>
      </c>
      <c r="DT18" s="90">
        <f>PLANEL_GerPT_Trim_Resultado!EG389+PLANEL_GerPT_Trim_Resultado!EG401+PLANEL_GerPT_Trim_Resultado!EG413+PLANEL_GerPT_Trim_Resultado!EG425+PLANEL_GerPT_Trim_Resultado!EG437+PLANEL_GerPT_Trim_Resultado!EG449+PLANEL_GerPT_Trim_Resultado!EG461+PLANEL_GerPT_Trim_Resultado!EG473</f>
        <v>33488.368320199996</v>
      </c>
      <c r="DU18" s="90">
        <f>PLANEL_GerPT_Trim_Resultado!EH389+PLANEL_GerPT_Trim_Resultado!EH401+PLANEL_GerPT_Trim_Resultado!EH413+PLANEL_GerPT_Trim_Resultado!EH425+PLANEL_GerPT_Trim_Resultado!EH437+PLANEL_GerPT_Trim_Resultado!EH449+PLANEL_GerPT_Trim_Resultado!EH461+PLANEL_GerPT_Trim_Resultado!EH473</f>
        <v>38198.235213299995</v>
      </c>
      <c r="DV18" s="90">
        <f>PLANEL_GerPT_Trim_Resultado!EI389+PLANEL_GerPT_Trim_Resultado!EI401+PLANEL_GerPT_Trim_Resultado!EI413+PLANEL_GerPT_Trim_Resultado!EI425+PLANEL_GerPT_Trim_Resultado!EI437+PLANEL_GerPT_Trim_Resultado!EI449+PLANEL_GerPT_Trim_Resultado!EI461+PLANEL_GerPT_Trim_Resultado!EI473</f>
        <v>40698.7033085</v>
      </c>
      <c r="DW18" s="90">
        <f>PLANEL_GerPT_Trim_Resultado!EJ389+PLANEL_GerPT_Trim_Resultado!EJ401+PLANEL_GerPT_Trim_Resultado!EJ413+PLANEL_GerPT_Trim_Resultado!EJ425+PLANEL_GerPT_Trim_Resultado!EJ437+PLANEL_GerPT_Trim_Resultado!EJ449+PLANEL_GerPT_Trim_Resultado!EJ461+PLANEL_GerPT_Trim_Resultado!EJ473</f>
        <v>31055.9041134</v>
      </c>
      <c r="DX18" s="90">
        <f>PLANEL_GerPT_Trim_Resultado!EK389+PLANEL_GerPT_Trim_Resultado!EK401+PLANEL_GerPT_Trim_Resultado!EK413+PLANEL_GerPT_Trim_Resultado!EK425+PLANEL_GerPT_Trim_Resultado!EK437+PLANEL_GerPT_Trim_Resultado!EK449+PLANEL_GerPT_Trim_Resultado!EK461+PLANEL_GerPT_Trim_Resultado!EK473</f>
        <v>34931.024917299997</v>
      </c>
      <c r="DY18" s="90">
        <f>PLANEL_GerPT_Trim_Resultado!EL389+PLANEL_GerPT_Trim_Resultado!EL401+PLANEL_GerPT_Trim_Resultado!EL413+PLANEL_GerPT_Trim_Resultado!EL425+PLANEL_GerPT_Trim_Resultado!EL437+PLANEL_GerPT_Trim_Resultado!EL449+PLANEL_GerPT_Trim_Resultado!EL461+PLANEL_GerPT_Trim_Resultado!EL473</f>
        <v>48856.8757424</v>
      </c>
      <c r="DZ18" s="90">
        <f>PLANEL_GerPT_Trim_Resultado!EM389+PLANEL_GerPT_Trim_Resultado!EM401+PLANEL_GerPT_Trim_Resultado!EM413+PLANEL_GerPT_Trim_Resultado!EM425+PLANEL_GerPT_Trim_Resultado!EM437+PLANEL_GerPT_Trim_Resultado!EM449+PLANEL_GerPT_Trim_Resultado!EM461+PLANEL_GerPT_Trim_Resultado!EM473</f>
        <v>39548.8566785</v>
      </c>
      <c r="EA18" s="90">
        <f>PLANEL_GerPT_Trim_Resultado!EN389+PLANEL_GerPT_Trim_Resultado!EN401+PLANEL_GerPT_Trim_Resultado!EN413+PLANEL_GerPT_Trim_Resultado!EN425+PLANEL_GerPT_Trim_Resultado!EN437+PLANEL_GerPT_Trim_Resultado!EN449+PLANEL_GerPT_Trim_Resultado!EN461+PLANEL_GerPT_Trim_Resultado!EN473</f>
        <v>32137.872962699999</v>
      </c>
      <c r="EB18" s="90">
        <f>PLANEL_GerPT_Trim_Resultado!EO389+PLANEL_GerPT_Trim_Resultado!EO401+PLANEL_GerPT_Trim_Resultado!EO413+PLANEL_GerPT_Trim_Resultado!EO425+PLANEL_GerPT_Trim_Resultado!EO437+PLANEL_GerPT_Trim_Resultado!EO449+PLANEL_GerPT_Trim_Resultado!EO461+PLANEL_GerPT_Trim_Resultado!EO473</f>
        <v>36131.169617499996</v>
      </c>
      <c r="EC18" s="90">
        <f>PLANEL_GerPT_Trim_Resultado!EP389+PLANEL_GerPT_Trim_Resultado!EP401+PLANEL_GerPT_Trim_Resultado!EP413+PLANEL_GerPT_Trim_Resultado!EP425+PLANEL_GerPT_Trim_Resultado!EP437+PLANEL_GerPT_Trim_Resultado!EP449+PLANEL_GerPT_Trim_Resultado!EP461+PLANEL_GerPT_Trim_Resultado!EP473</f>
        <v>50533.278102700002</v>
      </c>
      <c r="ED18" s="90">
        <f>PLANEL_GerPT_Trim_Resultado!EQ389+PLANEL_GerPT_Trim_Resultado!EQ401+PLANEL_GerPT_Trim_Resultado!EQ413+PLANEL_GerPT_Trim_Resultado!EQ425+PLANEL_GerPT_Trim_Resultado!EQ437+PLANEL_GerPT_Trim_Resultado!EQ449+PLANEL_GerPT_Trim_Resultado!EQ461+PLANEL_GerPT_Trim_Resultado!EQ473</f>
        <v>43961.715948999998</v>
      </c>
      <c r="EE18" s="90">
        <f>PLANEL_GerPT_Trim_Resultado!ER389+PLANEL_GerPT_Trim_Resultado!ER401+PLANEL_GerPT_Trim_Resultado!ER413+PLANEL_GerPT_Trim_Resultado!ER425+PLANEL_GerPT_Trim_Resultado!ER437+PLANEL_GerPT_Trim_Resultado!ER449+PLANEL_GerPT_Trim_Resultado!ER461+PLANEL_GerPT_Trim_Resultado!ER473</f>
        <v>33290.603971600001</v>
      </c>
      <c r="EF18" s="90">
        <f>PLANEL_GerPT_Trim_Resultado!ES389+PLANEL_GerPT_Trim_Resultado!ES401+PLANEL_GerPT_Trim_Resultado!ES413+PLANEL_GerPT_Trim_Resultado!ES425+PLANEL_GerPT_Trim_Resultado!ES437+PLANEL_GerPT_Trim_Resultado!ES449+PLANEL_GerPT_Trim_Resultado!ES461+PLANEL_GerPT_Trim_Resultado!ES473</f>
        <v>37406.571311699998</v>
      </c>
      <c r="EG18" s="90">
        <f>PLANEL_GerPT_Trim_Resultado!ET389+PLANEL_GerPT_Trim_Resultado!ET401+PLANEL_GerPT_Trim_Resultado!ET413+PLANEL_GerPT_Trim_Resultado!ET425+PLANEL_GerPT_Trim_Resultado!ET437+PLANEL_GerPT_Trim_Resultado!ET449+PLANEL_GerPT_Trim_Resultado!ET461+PLANEL_GerPT_Trim_Resultado!ET473</f>
        <v>52314.373191599996</v>
      </c>
      <c r="EH18" s="90">
        <f>PLANEL_GerPT_Trim_Resultado!EU389+PLANEL_GerPT_Trim_Resultado!EU401+PLANEL_GerPT_Trim_Resultado!EU413+PLANEL_GerPT_Trim_Resultado!EU425+PLANEL_GerPT_Trim_Resultado!EU437+PLANEL_GerPT_Trim_Resultado!EU449+PLANEL_GerPT_Trim_Resultado!EU461+PLANEL_GerPT_Trim_Resultado!EU473</f>
        <v>45545.8053774</v>
      </c>
      <c r="EI18" s="90">
        <f>PLANEL_GerPT_Trim_Resultado!EV389+PLANEL_GerPT_Trim_Resultado!EV401+PLANEL_GerPT_Trim_Resultado!EV413+PLANEL_GerPT_Trim_Resultado!EV425+PLANEL_GerPT_Trim_Resultado!EV437+PLANEL_GerPT_Trim_Resultado!EV449+PLANEL_GerPT_Trim_Resultado!EV461+PLANEL_GerPT_Trim_Resultado!EV473</f>
        <v>34432.254404400002</v>
      </c>
      <c r="EJ18" s="90">
        <f>PLANEL_GerPT_Trim_Resultado!EW389+PLANEL_GerPT_Trim_Resultado!EW401+PLANEL_GerPT_Trim_Resultado!EW413+PLANEL_GerPT_Trim_Resultado!EW425+PLANEL_GerPT_Trim_Resultado!EW437+PLANEL_GerPT_Trim_Resultado!EW449+PLANEL_GerPT_Trim_Resultado!EW461+PLANEL_GerPT_Trim_Resultado!EW473</f>
        <v>38673.018683800001</v>
      </c>
      <c r="EK18" s="90">
        <f>PLANEL_GerPT_Trim_Resultado!EX389+PLANEL_GerPT_Trim_Resultado!EX401+PLANEL_GerPT_Trim_Resultado!EX413+PLANEL_GerPT_Trim_Resultado!EX425+PLANEL_GerPT_Trim_Resultado!EX437+PLANEL_GerPT_Trim_Resultado!EX449+PLANEL_GerPT_Trim_Resultado!EX461+PLANEL_GerPT_Trim_Resultado!EX473</f>
        <v>44118.125294400001</v>
      </c>
      <c r="EL18" s="90">
        <f>PLANEL_GerPT_Trim_Resultado!EY389+PLANEL_GerPT_Trim_Resultado!EY401+PLANEL_GerPT_Trim_Resultado!EY413+PLANEL_GerPT_Trim_Resultado!EY425+PLANEL_GerPT_Trim_Resultado!EY437+PLANEL_GerPT_Trim_Resultado!EY449+PLANEL_GerPT_Trim_Resultado!EY461+PLANEL_GerPT_Trim_Resultado!EY473</f>
        <v>47113.501171600001</v>
      </c>
      <c r="EM18" s="90">
        <f>PLANEL_GerPT_Trim_Resultado!EZ389+PLANEL_GerPT_Trim_Resultado!EZ401+PLANEL_GerPT_Trim_Resultado!EZ413+PLANEL_GerPT_Trim_Resultado!EZ425+PLANEL_GerPT_Trim_Resultado!EZ437+PLANEL_GerPT_Trim_Resultado!EZ449+PLANEL_GerPT_Trim_Resultado!EZ461+PLANEL_GerPT_Trim_Resultado!EZ473</f>
        <v>35564.551813800004</v>
      </c>
      <c r="EN18" s="90">
        <f>PLANEL_GerPT_Trim_Resultado!FA389+PLANEL_GerPT_Trim_Resultado!FA401+PLANEL_GerPT_Trim_Resultado!FA413+PLANEL_GerPT_Trim_Resultado!FA425+PLANEL_GerPT_Trim_Resultado!FA437+PLANEL_GerPT_Trim_Resultado!FA449+PLANEL_GerPT_Trim_Resultado!FA461+PLANEL_GerPT_Trim_Resultado!FA473</f>
        <v>39928.7188159</v>
      </c>
      <c r="EO18" s="90">
        <f>PLANEL_GerPT_Trim_Resultado!FB389+PLANEL_GerPT_Trim_Resultado!FB401+PLANEL_GerPT_Trim_Resultado!FB413+PLANEL_GerPT_Trim_Resultado!FB425+PLANEL_GerPT_Trim_Resultado!FB437+PLANEL_GerPT_Trim_Resultado!FB449+PLANEL_GerPT_Trim_Resultado!FB461+PLANEL_GerPT_Trim_Resultado!FB473</f>
        <v>55837.371153799999</v>
      </c>
      <c r="EP18" s="90">
        <f>PLANEL_GerPT_Trim_Resultado!FC389+PLANEL_GerPT_Trim_Resultado!FC401+PLANEL_GerPT_Trim_Resultado!FC413+PLANEL_GerPT_Trim_Resultado!FC425+PLANEL_GerPT_Trim_Resultado!FC437+PLANEL_GerPT_Trim_Resultado!FC449+PLANEL_GerPT_Trim_Resultado!FC461+PLANEL_GerPT_Trim_Resultado!FC473</f>
        <v>48668.484805799999</v>
      </c>
    </row>
    <row r="19" spans="2:146" x14ac:dyDescent="0.25">
      <c r="B19" s="29" t="s">
        <v>59</v>
      </c>
      <c r="C19" s="30"/>
      <c r="D19" s="30"/>
      <c r="E19" s="30"/>
      <c r="F19" s="30"/>
      <c r="G19" s="30"/>
      <c r="H19" s="30"/>
      <c r="I19" s="30"/>
      <c r="J19" s="30"/>
      <c r="K19" s="30"/>
      <c r="L19" s="30"/>
      <c r="M19" s="30"/>
      <c r="N19" s="30"/>
      <c r="O19" s="30"/>
      <c r="P19" s="30"/>
      <c r="Q19" s="30"/>
      <c r="R19" s="30"/>
      <c r="S19" s="30"/>
      <c r="T19" s="30"/>
      <c r="U19" s="30"/>
      <c r="V19" s="30"/>
      <c r="W19" s="30"/>
      <c r="X19" s="30"/>
      <c r="Y19" s="30"/>
      <c r="Z19" s="30"/>
      <c r="AA19" s="30"/>
      <c r="AB19" s="30"/>
      <c r="AC19" s="30"/>
      <c r="AD19" s="30"/>
      <c r="AE19" s="30"/>
      <c r="AF19" s="30"/>
      <c r="AG19" s="30"/>
      <c r="AH19" s="30"/>
      <c r="AI19" s="30"/>
      <c r="AJ19" s="30"/>
      <c r="AK19" s="30"/>
      <c r="AL19" s="30"/>
      <c r="AM19" s="30"/>
      <c r="AN19" s="30"/>
      <c r="AO19" s="30"/>
      <c r="AP19" s="30"/>
      <c r="AQ19" s="30"/>
      <c r="AR19" s="30"/>
      <c r="AS19" s="30"/>
      <c r="AT19" s="30"/>
      <c r="AU19" s="30"/>
      <c r="AV19" s="30"/>
      <c r="AW19" s="30"/>
      <c r="AX19" s="30"/>
      <c r="AY19" s="30"/>
      <c r="AZ19" s="30"/>
      <c r="BA19" s="30"/>
      <c r="BB19" s="30"/>
      <c r="BC19" s="30"/>
      <c r="BD19" s="30"/>
      <c r="BE19" s="30"/>
      <c r="BF19" s="30"/>
      <c r="BG19" s="30"/>
      <c r="BH19" s="30"/>
      <c r="BI19" s="30"/>
      <c r="BJ19" s="30"/>
      <c r="BK19" s="30"/>
      <c r="BL19" s="30"/>
      <c r="BM19" s="30"/>
      <c r="BN19" s="30"/>
      <c r="BO19" s="30"/>
      <c r="BP19" s="30"/>
      <c r="BQ19" s="30"/>
      <c r="BR19" s="30"/>
      <c r="BS19" s="30"/>
      <c r="BT19" s="30"/>
      <c r="BU19" s="30"/>
      <c r="BV19" s="30"/>
      <c r="BW19" s="30"/>
      <c r="BX19" s="30"/>
      <c r="BY19" s="30"/>
      <c r="BZ19" s="30"/>
      <c r="CA19" s="30"/>
      <c r="CB19" s="30"/>
      <c r="CC19" s="30"/>
      <c r="CD19" s="30"/>
      <c r="CE19" s="30"/>
      <c r="CF19" s="30"/>
      <c r="CG19" s="30"/>
      <c r="CH19" s="30"/>
      <c r="CI19" s="30"/>
      <c r="CJ19" s="30"/>
      <c r="CK19" s="30"/>
      <c r="CL19" s="30"/>
      <c r="CM19" s="30"/>
      <c r="CN19" s="30"/>
      <c r="CO19" s="30"/>
      <c r="CP19" s="30"/>
      <c r="CQ19" s="30"/>
      <c r="CR19" s="30"/>
      <c r="CS19" s="30"/>
      <c r="CT19" s="30"/>
      <c r="CU19" s="30"/>
      <c r="CV19" s="30"/>
      <c r="CW19" s="30"/>
      <c r="CX19" s="30"/>
      <c r="CY19" s="72"/>
      <c r="CZ19" s="72"/>
      <c r="DA19" s="72"/>
      <c r="DB19" s="72"/>
      <c r="DC19" s="30"/>
      <c r="DD19" s="30"/>
      <c r="DE19" s="30"/>
      <c r="DF19" s="30"/>
      <c r="DG19" s="30"/>
      <c r="DH19" s="30"/>
      <c r="DI19" s="30"/>
      <c r="DJ19" s="30"/>
      <c r="DK19" s="30"/>
      <c r="DL19" s="30"/>
      <c r="DM19" s="30"/>
      <c r="DN19" s="30"/>
      <c r="DO19" s="30"/>
      <c r="DP19" s="30"/>
      <c r="DQ19" s="30"/>
      <c r="DR19" s="30"/>
      <c r="DS19" s="30"/>
      <c r="DT19" s="30"/>
      <c r="DU19" s="30"/>
      <c r="DV19" s="30"/>
      <c r="DW19" s="30"/>
      <c r="DX19" s="30"/>
      <c r="DY19" s="30"/>
      <c r="DZ19" s="30"/>
      <c r="EA19" s="30"/>
      <c r="EB19" s="30"/>
      <c r="EC19" s="30"/>
      <c r="ED19" s="30"/>
      <c r="EE19" s="30"/>
      <c r="EF19" s="30"/>
      <c r="EG19" s="30"/>
      <c r="EH19" s="30"/>
      <c r="EI19" s="30"/>
      <c r="EJ19" s="30"/>
      <c r="EK19" s="30"/>
      <c r="EL19" s="30"/>
      <c r="EM19" s="30"/>
      <c r="EN19" s="30"/>
      <c r="EO19" s="30"/>
      <c r="EP19" s="30"/>
    </row>
    <row r="20" spans="2:146" x14ac:dyDescent="0.25">
      <c r="B20" s="16" t="s">
        <v>8</v>
      </c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  <c r="BX20" s="1"/>
      <c r="BY20" s="1"/>
      <c r="BZ20" s="1"/>
      <c r="CA20" s="1"/>
      <c r="CB20" s="1"/>
      <c r="CC20" s="1"/>
      <c r="CD20" s="1"/>
      <c r="CE20" s="1"/>
      <c r="CF20" s="1"/>
      <c r="CG20" s="1"/>
      <c r="CH20" s="1"/>
      <c r="CI20" s="1"/>
      <c r="CJ20" s="1"/>
      <c r="CK20" s="1"/>
      <c r="CL20" s="1"/>
      <c r="CM20" s="1"/>
      <c r="CN20" s="1"/>
      <c r="CO20" s="1"/>
      <c r="CP20" s="1"/>
      <c r="CQ20" s="1"/>
      <c r="CR20" s="1"/>
      <c r="CS20" s="1"/>
      <c r="CT20" s="1"/>
      <c r="CU20" s="1"/>
      <c r="CV20" s="1"/>
      <c r="CW20" s="1"/>
      <c r="CX20" s="1"/>
      <c r="CY20" s="68"/>
      <c r="CZ20" s="68"/>
      <c r="DA20" s="68"/>
      <c r="DB20" s="68"/>
      <c r="DC20" s="1"/>
      <c r="DD20" s="1"/>
      <c r="DE20" s="1"/>
      <c r="DF20" s="1"/>
      <c r="DG20" s="1"/>
      <c r="DH20" s="1"/>
      <c r="DI20" s="1"/>
      <c r="DJ20" s="1"/>
      <c r="DK20" s="1"/>
      <c r="DL20" s="1"/>
      <c r="DM20" s="1"/>
      <c r="DN20" s="1"/>
      <c r="DO20" s="1"/>
      <c r="DP20" s="1"/>
      <c r="DQ20" s="1"/>
      <c r="DR20" s="1"/>
      <c r="DS20" s="1"/>
      <c r="DT20" s="1"/>
      <c r="DU20" s="1"/>
      <c r="DV20" s="1"/>
      <c r="DW20" s="1"/>
      <c r="DX20" s="1"/>
      <c r="DY20" s="1"/>
      <c r="DZ20" s="1"/>
      <c r="EA20" s="1"/>
      <c r="EB20" s="1"/>
      <c r="EC20" s="1"/>
      <c r="ED20" s="1"/>
      <c r="EE20" s="1"/>
      <c r="EF20" s="1"/>
      <c r="EG20" s="1"/>
      <c r="EH20" s="1"/>
      <c r="EI20" s="1"/>
      <c r="EJ20" s="1"/>
      <c r="EK20" s="1"/>
      <c r="EL20" s="1"/>
      <c r="EM20" s="1"/>
      <c r="EN20" s="1"/>
      <c r="EO20" s="1"/>
      <c r="EP20" s="1"/>
    </row>
    <row r="21" spans="2:146" x14ac:dyDescent="0.25">
      <c r="B21" s="23" t="s">
        <v>53</v>
      </c>
      <c r="C21" s="24">
        <f>PLANEL_GerPT_Trim_Resultado!P281+PLANEL_GerPT_Trim_Resultado!P293+PLANEL_GerPT_Trim_Resultado!P305+PLANEL_GerPT_Trim_Resultado!P317+PLANEL_GerPT_Trim_Resultado!P329+PLANEL_GerPT_Trim_Resultado!P341+PLANEL_GerPT_Trim_Resultado!P353+PLANEL_GerPT_Trim_Resultado!P365</f>
        <v>5.3827800000000003</v>
      </c>
      <c r="D21" s="24">
        <f>PLANEL_GerPT_Trim_Resultado!Q281+PLANEL_GerPT_Trim_Resultado!Q293+PLANEL_GerPT_Trim_Resultado!Q305+PLANEL_GerPT_Trim_Resultado!Q317+PLANEL_GerPT_Trim_Resultado!Q329+PLANEL_GerPT_Trim_Resultado!Q341+PLANEL_GerPT_Trim_Resultado!Q353+PLANEL_GerPT_Trim_Resultado!Q365</f>
        <v>0</v>
      </c>
      <c r="E21" s="24">
        <f>PLANEL_GerPT_Trim_Resultado!R281+PLANEL_GerPT_Trim_Resultado!R293+PLANEL_GerPT_Trim_Resultado!R305+PLANEL_GerPT_Trim_Resultado!R317+PLANEL_GerPT_Trim_Resultado!R329+PLANEL_GerPT_Trim_Resultado!R341+PLANEL_GerPT_Trim_Resultado!R353+PLANEL_GerPT_Trim_Resultado!R365</f>
        <v>0</v>
      </c>
      <c r="F21" s="24">
        <f>PLANEL_GerPT_Trim_Resultado!S281+PLANEL_GerPT_Trim_Resultado!S293+PLANEL_GerPT_Trim_Resultado!S305+PLANEL_GerPT_Trim_Resultado!S317+PLANEL_GerPT_Trim_Resultado!S329+PLANEL_GerPT_Trim_Resultado!S341+PLANEL_GerPT_Trim_Resultado!S353+PLANEL_GerPT_Trim_Resultado!S365</f>
        <v>3.1406000000000001</v>
      </c>
      <c r="G21" s="24">
        <f>PLANEL_GerPT_Trim_Resultado!T281+PLANEL_GerPT_Trim_Resultado!T293+PLANEL_GerPT_Trim_Resultado!T305+PLANEL_GerPT_Trim_Resultado!T317+PLANEL_GerPT_Trim_Resultado!T329+PLANEL_GerPT_Trim_Resultado!T341+PLANEL_GerPT_Trim_Resultado!T353+PLANEL_GerPT_Trim_Resultado!T365</f>
        <v>3.79678</v>
      </c>
      <c r="H21" s="24">
        <f>PLANEL_GerPT_Trim_Resultado!U281+PLANEL_GerPT_Trim_Resultado!U293+PLANEL_GerPT_Trim_Resultado!U305+PLANEL_GerPT_Trim_Resultado!U317+PLANEL_GerPT_Trim_Resultado!U329+PLANEL_GerPT_Trim_Resultado!U341+PLANEL_GerPT_Trim_Resultado!U353+PLANEL_GerPT_Trim_Resultado!U365</f>
        <v>0</v>
      </c>
      <c r="I21" s="24">
        <f>PLANEL_GerPT_Trim_Resultado!V281+PLANEL_GerPT_Trim_Resultado!V293+PLANEL_GerPT_Trim_Resultado!V305+PLANEL_GerPT_Trim_Resultado!V317+PLANEL_GerPT_Trim_Resultado!V329+PLANEL_GerPT_Trim_Resultado!V341+PLANEL_GerPT_Trim_Resultado!V353+PLANEL_GerPT_Trim_Resultado!V365</f>
        <v>0</v>
      </c>
      <c r="J21" s="24">
        <f>PLANEL_GerPT_Trim_Resultado!W281+PLANEL_GerPT_Trim_Resultado!W293+PLANEL_GerPT_Trim_Resultado!W305+PLANEL_GerPT_Trim_Resultado!W317+PLANEL_GerPT_Trim_Resultado!W329+PLANEL_GerPT_Trim_Resultado!W341+PLANEL_GerPT_Trim_Resultado!W353+PLANEL_GerPT_Trim_Resultado!W365</f>
        <v>3.1406000000000001</v>
      </c>
      <c r="K21" s="24">
        <f>PLANEL_GerPT_Trim_Resultado!X281+PLANEL_GerPT_Trim_Resultado!X293+PLANEL_GerPT_Trim_Resultado!X305+PLANEL_GerPT_Trim_Resultado!X317+PLANEL_GerPT_Trim_Resultado!X329+PLANEL_GerPT_Trim_Resultado!X341+PLANEL_GerPT_Trim_Resultado!X353+PLANEL_GerPT_Trim_Resultado!X365</f>
        <v>161.81698</v>
      </c>
      <c r="L21" s="24">
        <f>PLANEL_GerPT_Trim_Resultado!Y281+PLANEL_GerPT_Trim_Resultado!Y293+PLANEL_GerPT_Trim_Resultado!Y305+PLANEL_GerPT_Trim_Resultado!Y317+PLANEL_GerPT_Trim_Resultado!Y329+PLANEL_GerPT_Trim_Resultado!Y341+PLANEL_GerPT_Trim_Resultado!Y353+PLANEL_GerPT_Trim_Resultado!Y365</f>
        <v>0</v>
      </c>
      <c r="M21" s="24">
        <f>PLANEL_GerPT_Trim_Resultado!Z281+PLANEL_GerPT_Trim_Resultado!Z293+PLANEL_GerPT_Trim_Resultado!Z305+PLANEL_GerPT_Trim_Resultado!Z317+PLANEL_GerPT_Trim_Resultado!Z329+PLANEL_GerPT_Trim_Resultado!Z341+PLANEL_GerPT_Trim_Resultado!Z353+PLANEL_GerPT_Trim_Resultado!Z365</f>
        <v>0</v>
      </c>
      <c r="N21" s="24">
        <f>PLANEL_GerPT_Trim_Resultado!AA281+PLANEL_GerPT_Trim_Resultado!AA293+PLANEL_GerPT_Trim_Resultado!AA305+PLANEL_GerPT_Trim_Resultado!AA317+PLANEL_GerPT_Trim_Resultado!AA329+PLANEL_GerPT_Trim_Resultado!AA341+PLANEL_GerPT_Trim_Resultado!AA353+PLANEL_GerPT_Trim_Resultado!AA365</f>
        <v>174.47460000000001</v>
      </c>
      <c r="O21" s="24">
        <f>PLANEL_GerPT_Trim_Resultado!AB281+PLANEL_GerPT_Trim_Resultado!AB293+PLANEL_GerPT_Trim_Resultado!AB305+PLANEL_GerPT_Trim_Resultado!AB317+PLANEL_GerPT_Trim_Resultado!AB329+PLANEL_GerPT_Trim_Resultado!AB341+PLANEL_GerPT_Trim_Resultado!AB353+PLANEL_GerPT_Trim_Resultado!AB365</f>
        <v>452.87970000000001</v>
      </c>
      <c r="P21" s="24">
        <f>PLANEL_GerPT_Trim_Resultado!AC281+PLANEL_GerPT_Trim_Resultado!AC293+PLANEL_GerPT_Trim_Resultado!AC305+PLANEL_GerPT_Trim_Resultado!AC317+PLANEL_GerPT_Trim_Resultado!AC329+PLANEL_GerPT_Trim_Resultado!AC341+PLANEL_GerPT_Trim_Resultado!AC353+PLANEL_GerPT_Trim_Resultado!AC365</f>
        <v>0</v>
      </c>
      <c r="Q21" s="24">
        <f>PLANEL_GerPT_Trim_Resultado!AD281+PLANEL_GerPT_Trim_Resultado!AD293+PLANEL_GerPT_Trim_Resultado!AD305+PLANEL_GerPT_Trim_Resultado!AD317+PLANEL_GerPT_Trim_Resultado!AD329+PLANEL_GerPT_Trim_Resultado!AD341+PLANEL_GerPT_Trim_Resultado!AD353+PLANEL_GerPT_Trim_Resultado!AD365</f>
        <v>0</v>
      </c>
      <c r="R21" s="24">
        <f>PLANEL_GerPT_Trim_Resultado!AE281+PLANEL_GerPT_Trim_Resultado!AE293+PLANEL_GerPT_Trim_Resultado!AE305+PLANEL_GerPT_Trim_Resultado!AE317+PLANEL_GerPT_Trim_Resultado!AE329+PLANEL_GerPT_Trim_Resultado!AE341+PLANEL_GerPT_Trim_Resultado!AE353+PLANEL_GerPT_Trim_Resultado!AE365</f>
        <v>315.38139999999999</v>
      </c>
      <c r="S21" s="24">
        <f>PLANEL_GerPT_Trim_Resultado!AF281+PLANEL_GerPT_Trim_Resultado!AF293+PLANEL_GerPT_Trim_Resultado!AF305+PLANEL_GerPT_Trim_Resultado!AF317+PLANEL_GerPT_Trim_Resultado!AF329+PLANEL_GerPT_Trim_Resultado!AF341+PLANEL_GerPT_Trim_Resultado!AF353+PLANEL_GerPT_Trim_Resultado!AF365</f>
        <v>564.54970000000003</v>
      </c>
      <c r="T21" s="24">
        <f>PLANEL_GerPT_Trim_Resultado!AG281+PLANEL_GerPT_Trim_Resultado!AG293+PLANEL_GerPT_Trim_Resultado!AG305+PLANEL_GerPT_Trim_Resultado!AG317+PLANEL_GerPT_Trim_Resultado!AG329+PLANEL_GerPT_Trim_Resultado!AG341+PLANEL_GerPT_Trim_Resultado!AG353+PLANEL_GerPT_Trim_Resultado!AG365</f>
        <v>0</v>
      </c>
      <c r="U21" s="24">
        <f>PLANEL_GerPT_Trim_Resultado!AH281+PLANEL_GerPT_Trim_Resultado!AH293+PLANEL_GerPT_Trim_Resultado!AH305+PLANEL_GerPT_Trim_Resultado!AH317+PLANEL_GerPT_Trim_Resultado!AH329+PLANEL_GerPT_Trim_Resultado!AH341+PLANEL_GerPT_Trim_Resultado!AH353+PLANEL_GerPT_Trim_Resultado!AH365</f>
        <v>0</v>
      </c>
      <c r="V21" s="24">
        <f>PLANEL_GerPT_Trim_Resultado!AI281+PLANEL_GerPT_Trim_Resultado!AI293+PLANEL_GerPT_Trim_Resultado!AI305+PLANEL_GerPT_Trim_Resultado!AI317+PLANEL_GerPT_Trim_Resultado!AI329+PLANEL_GerPT_Trim_Resultado!AI341+PLANEL_GerPT_Trim_Resultado!AI353+PLANEL_GerPT_Trim_Resultado!AI365</f>
        <v>398.2484</v>
      </c>
      <c r="W21" s="24">
        <f>PLANEL_GerPT_Trim_Resultado!AJ281+PLANEL_GerPT_Trim_Resultado!AJ293+PLANEL_GerPT_Trim_Resultado!AJ305+PLANEL_GerPT_Trim_Resultado!AJ317+PLANEL_GerPT_Trim_Resultado!AJ329+PLANEL_GerPT_Trim_Resultado!AJ341+PLANEL_GerPT_Trim_Resultado!AJ353+PLANEL_GerPT_Trim_Resultado!AJ365</f>
        <v>563.24969999999996</v>
      </c>
      <c r="X21" s="24">
        <f>PLANEL_GerPT_Trim_Resultado!AK281+PLANEL_GerPT_Trim_Resultado!AK293+PLANEL_GerPT_Trim_Resultado!AK305+PLANEL_GerPT_Trim_Resultado!AK317+PLANEL_GerPT_Trim_Resultado!AK329+PLANEL_GerPT_Trim_Resultado!AK341+PLANEL_GerPT_Trim_Resultado!AK353+PLANEL_GerPT_Trim_Resultado!AK365</f>
        <v>0</v>
      </c>
      <c r="Y21" s="24">
        <f>PLANEL_GerPT_Trim_Resultado!AL281+PLANEL_GerPT_Trim_Resultado!AL293+PLANEL_GerPT_Trim_Resultado!AL305+PLANEL_GerPT_Trim_Resultado!AL317+PLANEL_GerPT_Trim_Resultado!AL329+PLANEL_GerPT_Trim_Resultado!AL341+PLANEL_GerPT_Trim_Resultado!AL353+PLANEL_GerPT_Trim_Resultado!AL365</f>
        <v>0</v>
      </c>
      <c r="Z21" s="24">
        <f>PLANEL_GerPT_Trim_Resultado!AM281+PLANEL_GerPT_Trim_Resultado!AM293+PLANEL_GerPT_Trim_Resultado!AM305+PLANEL_GerPT_Trim_Resultado!AM317+PLANEL_GerPT_Trim_Resultado!AM329+PLANEL_GerPT_Trim_Resultado!AM341+PLANEL_GerPT_Trim_Resultado!AM353+PLANEL_GerPT_Trim_Resultado!AM365</f>
        <v>421.26900000000001</v>
      </c>
      <c r="AA21" s="24">
        <f>PLANEL_GerPT_Trim_Resultado!AN281+PLANEL_GerPT_Trim_Resultado!AN293+PLANEL_GerPT_Trim_Resultado!AN305+PLANEL_GerPT_Trim_Resultado!AN317+PLANEL_GerPT_Trim_Resultado!AN329+PLANEL_GerPT_Trim_Resultado!AN341+PLANEL_GerPT_Trim_Resultado!AN353+PLANEL_GerPT_Trim_Resultado!AN365</f>
        <v>535.42970000000003</v>
      </c>
      <c r="AB21" s="24">
        <f>PLANEL_GerPT_Trim_Resultado!AO281+PLANEL_GerPT_Trim_Resultado!AO293+PLANEL_GerPT_Trim_Resultado!AO305+PLANEL_GerPT_Trim_Resultado!AO317+PLANEL_GerPT_Trim_Resultado!AO329+PLANEL_GerPT_Trim_Resultado!AO341+PLANEL_GerPT_Trim_Resultado!AO353+PLANEL_GerPT_Trim_Resultado!AO365</f>
        <v>0</v>
      </c>
      <c r="AC21" s="24">
        <f>PLANEL_GerPT_Trim_Resultado!AP281+PLANEL_GerPT_Trim_Resultado!AP293+PLANEL_GerPT_Trim_Resultado!AP305+PLANEL_GerPT_Trim_Resultado!AP317+PLANEL_GerPT_Trim_Resultado!AP329+PLANEL_GerPT_Trim_Resultado!AP341+PLANEL_GerPT_Trim_Resultado!AP353+PLANEL_GerPT_Trim_Resultado!AP365</f>
        <v>0</v>
      </c>
      <c r="AD21" s="24">
        <f>PLANEL_GerPT_Trim_Resultado!AQ281+PLANEL_GerPT_Trim_Resultado!AQ293+PLANEL_GerPT_Trim_Resultado!AQ305+PLANEL_GerPT_Trim_Resultado!AQ317+PLANEL_GerPT_Trim_Resultado!AQ329+PLANEL_GerPT_Trim_Resultado!AQ341+PLANEL_GerPT_Trim_Resultado!AQ353+PLANEL_GerPT_Trim_Resultado!AQ365</f>
        <v>366.5086</v>
      </c>
      <c r="AE21" s="24">
        <f>PLANEL_GerPT_Trim_Resultado!AR281+PLANEL_GerPT_Trim_Resultado!AR293+PLANEL_GerPT_Trim_Resultado!AR305+PLANEL_GerPT_Trim_Resultado!AR317+PLANEL_GerPT_Trim_Resultado!AR329+PLANEL_GerPT_Trim_Resultado!AR341+PLANEL_GerPT_Trim_Resultado!AR353+PLANEL_GerPT_Trim_Resultado!AR365</f>
        <v>556.74969999999996</v>
      </c>
      <c r="AF21" s="24">
        <f>PLANEL_GerPT_Trim_Resultado!AS281+PLANEL_GerPT_Trim_Resultado!AS293+PLANEL_GerPT_Trim_Resultado!AS305+PLANEL_GerPT_Trim_Resultado!AS317+PLANEL_GerPT_Trim_Resultado!AS329+PLANEL_GerPT_Trim_Resultado!AS341+PLANEL_GerPT_Trim_Resultado!AS353+PLANEL_GerPT_Trim_Resultado!AS365</f>
        <v>0</v>
      </c>
      <c r="AG21" s="24">
        <f>PLANEL_GerPT_Trim_Resultado!AT281+PLANEL_GerPT_Trim_Resultado!AT293+PLANEL_GerPT_Trim_Resultado!AT305+PLANEL_GerPT_Trim_Resultado!AT317+PLANEL_GerPT_Trim_Resultado!AT329+PLANEL_GerPT_Trim_Resultado!AT341+PLANEL_GerPT_Trim_Resultado!AT353+PLANEL_GerPT_Trim_Resultado!AT365</f>
        <v>0</v>
      </c>
      <c r="AH21" s="24">
        <f>PLANEL_GerPT_Trim_Resultado!AU281+PLANEL_GerPT_Trim_Resultado!AU293+PLANEL_GerPT_Trim_Resultado!AU305+PLANEL_GerPT_Trim_Resultado!AU317+PLANEL_GerPT_Trim_Resultado!AU329+PLANEL_GerPT_Trim_Resultado!AU341+PLANEL_GerPT_Trim_Resultado!AU353+PLANEL_GerPT_Trim_Resultado!AU365</f>
        <v>434.26900000000001</v>
      </c>
      <c r="AI21" s="24">
        <f>PLANEL_GerPT_Trim_Resultado!AV281+PLANEL_GerPT_Trim_Resultado!AV293+PLANEL_GerPT_Trim_Resultado!AV305+PLANEL_GerPT_Trim_Resultado!AV317+PLANEL_GerPT_Trim_Resultado!AV329+PLANEL_GerPT_Trim_Resultado!AV341+PLANEL_GerPT_Trim_Resultado!AV353+PLANEL_GerPT_Trim_Resultado!AV365</f>
        <v>564.54970000000003</v>
      </c>
      <c r="AJ21" s="24">
        <f>PLANEL_GerPT_Trim_Resultado!AW281+PLANEL_GerPT_Trim_Resultado!AW293+PLANEL_GerPT_Trim_Resultado!AW305+PLANEL_GerPT_Trim_Resultado!AW317+PLANEL_GerPT_Trim_Resultado!AW329+PLANEL_GerPT_Trim_Resultado!AW341+PLANEL_GerPT_Trim_Resultado!AW353+PLANEL_GerPT_Trim_Resultado!AW365</f>
        <v>0</v>
      </c>
      <c r="AK21" s="24">
        <f>PLANEL_GerPT_Trim_Resultado!AX281+PLANEL_GerPT_Trim_Resultado!AX293+PLANEL_GerPT_Trim_Resultado!AX305+PLANEL_GerPT_Trim_Resultado!AX317+PLANEL_GerPT_Trim_Resultado!AX329+PLANEL_GerPT_Trim_Resultado!AX341+PLANEL_GerPT_Trim_Resultado!AX353+PLANEL_GerPT_Trim_Resultado!AX365</f>
        <v>0</v>
      </c>
      <c r="AL21" s="24">
        <f>PLANEL_GerPT_Trim_Resultado!AY281+PLANEL_GerPT_Trim_Resultado!AY293+PLANEL_GerPT_Trim_Resultado!AY305+PLANEL_GerPT_Trim_Resultado!AY317+PLANEL_GerPT_Trim_Resultado!AY329+PLANEL_GerPT_Trim_Resultado!AY341+PLANEL_GerPT_Trim_Resultado!AY353+PLANEL_GerPT_Trim_Resultado!AY365</f>
        <v>434.26900000000001</v>
      </c>
      <c r="AM21" s="24">
        <f>PLANEL_GerPT_Trim_Resultado!AZ281+PLANEL_GerPT_Trim_Resultado!AZ293+PLANEL_GerPT_Trim_Resultado!AZ305+PLANEL_GerPT_Trim_Resultado!AZ317+PLANEL_GerPT_Trim_Resultado!AZ329+PLANEL_GerPT_Trim_Resultado!AZ341+PLANEL_GerPT_Trim_Resultado!AZ353+PLANEL_GerPT_Trim_Resultado!AZ365</f>
        <v>564.54970000000003</v>
      </c>
      <c r="AN21" s="24">
        <f>PLANEL_GerPT_Trim_Resultado!BA281+PLANEL_GerPT_Trim_Resultado!BA293+PLANEL_GerPT_Trim_Resultado!BA305+PLANEL_GerPT_Trim_Resultado!BA317+PLANEL_GerPT_Trim_Resultado!BA329+PLANEL_GerPT_Trim_Resultado!BA341+PLANEL_GerPT_Trim_Resultado!BA353+PLANEL_GerPT_Trim_Resultado!BA365</f>
        <v>0</v>
      </c>
      <c r="AO21" s="24">
        <f>PLANEL_GerPT_Trim_Resultado!BB281+PLANEL_GerPT_Trim_Resultado!BB293+PLANEL_GerPT_Trim_Resultado!BB305+PLANEL_GerPT_Trim_Resultado!BB317+PLANEL_GerPT_Trim_Resultado!BB329+PLANEL_GerPT_Trim_Resultado!BB341+PLANEL_GerPT_Trim_Resultado!BB353+PLANEL_GerPT_Trim_Resultado!BB365</f>
        <v>0</v>
      </c>
      <c r="AP21" s="24">
        <f>PLANEL_GerPT_Trim_Resultado!BC281+PLANEL_GerPT_Trim_Resultado!BC293+PLANEL_GerPT_Trim_Resultado!BC305+PLANEL_GerPT_Trim_Resultado!BC317+PLANEL_GerPT_Trim_Resultado!BC329+PLANEL_GerPT_Trim_Resultado!BC341+PLANEL_GerPT_Trim_Resultado!BC353+PLANEL_GerPT_Trim_Resultado!BC365</f>
        <v>434.26900000000001</v>
      </c>
      <c r="AQ21" s="24">
        <f>PLANEL_GerPT_Trim_Resultado!BD281+PLANEL_GerPT_Trim_Resultado!BD293+PLANEL_GerPT_Trim_Resultado!BD305+PLANEL_GerPT_Trim_Resultado!BD317+PLANEL_GerPT_Trim_Resultado!BD329+PLANEL_GerPT_Trim_Resultado!BD341+PLANEL_GerPT_Trim_Resultado!BD353+PLANEL_GerPT_Trim_Resultado!BD365</f>
        <v>564.54970000000003</v>
      </c>
      <c r="AR21" s="24">
        <f>PLANEL_GerPT_Trim_Resultado!BE281+PLANEL_GerPT_Trim_Resultado!BE293+PLANEL_GerPT_Trim_Resultado!BE305+PLANEL_GerPT_Trim_Resultado!BE317+PLANEL_GerPT_Trim_Resultado!BE329+PLANEL_GerPT_Trim_Resultado!BE341+PLANEL_GerPT_Trim_Resultado!BE353+PLANEL_GerPT_Trim_Resultado!BE365</f>
        <v>0</v>
      </c>
      <c r="AS21" s="24">
        <f>PLANEL_GerPT_Trim_Resultado!BF281+PLANEL_GerPT_Trim_Resultado!BF293+PLANEL_GerPT_Trim_Resultado!BF305+PLANEL_GerPT_Trim_Resultado!BF317+PLANEL_GerPT_Trim_Resultado!BF329+PLANEL_GerPT_Trim_Resultado!BF341+PLANEL_GerPT_Trim_Resultado!BF353+PLANEL_GerPT_Trim_Resultado!BF365</f>
        <v>0</v>
      </c>
      <c r="AT21" s="24">
        <f>PLANEL_GerPT_Trim_Resultado!BG281+PLANEL_GerPT_Trim_Resultado!BG293+PLANEL_GerPT_Trim_Resultado!BG305+PLANEL_GerPT_Trim_Resultado!BG317+PLANEL_GerPT_Trim_Resultado!BG329+PLANEL_GerPT_Trim_Resultado!BG341+PLANEL_GerPT_Trim_Resultado!BG353+PLANEL_GerPT_Trim_Resultado!BG365</f>
        <v>434.26900000000001</v>
      </c>
      <c r="AU21" s="24">
        <f>PLANEL_GerPT_Trim_Resultado!BH281+PLANEL_GerPT_Trim_Resultado!BH293+PLANEL_GerPT_Trim_Resultado!BH305+PLANEL_GerPT_Trim_Resultado!BH317+PLANEL_GerPT_Trim_Resultado!BH329+PLANEL_GerPT_Trim_Resultado!BH341+PLANEL_GerPT_Trim_Resultado!BH353+PLANEL_GerPT_Trim_Resultado!BH365</f>
        <v>564.54970000000003</v>
      </c>
      <c r="AV21" s="24">
        <f>PLANEL_GerPT_Trim_Resultado!BI281+PLANEL_GerPT_Trim_Resultado!BI293+PLANEL_GerPT_Trim_Resultado!BI305+PLANEL_GerPT_Trim_Resultado!BI317+PLANEL_GerPT_Trim_Resultado!BI329+PLANEL_GerPT_Trim_Resultado!BI341+PLANEL_GerPT_Trim_Resultado!BI353+PLANEL_GerPT_Trim_Resultado!BI365</f>
        <v>0</v>
      </c>
      <c r="AW21" s="24">
        <f>PLANEL_GerPT_Trim_Resultado!BJ281+PLANEL_GerPT_Trim_Resultado!BJ293+PLANEL_GerPT_Trim_Resultado!BJ305+PLANEL_GerPT_Trim_Resultado!BJ317+PLANEL_GerPT_Trim_Resultado!BJ329+PLANEL_GerPT_Trim_Resultado!BJ341+PLANEL_GerPT_Trim_Resultado!BJ353+PLANEL_GerPT_Trim_Resultado!BJ365</f>
        <v>0</v>
      </c>
      <c r="AX21" s="24">
        <f>PLANEL_GerPT_Trim_Resultado!BK281+PLANEL_GerPT_Trim_Resultado!BK293+PLANEL_GerPT_Trim_Resultado!BK305+PLANEL_GerPT_Trim_Resultado!BK317+PLANEL_GerPT_Trim_Resultado!BK329+PLANEL_GerPT_Trim_Resultado!BK341+PLANEL_GerPT_Trim_Resultado!BK353+PLANEL_GerPT_Trim_Resultado!BK365</f>
        <v>434.26900000000001</v>
      </c>
      <c r="AY21" s="24">
        <f>PLANEL_GerPT_Trim_Resultado!BL281+PLANEL_GerPT_Trim_Resultado!BL293+PLANEL_GerPT_Trim_Resultado!BL305+PLANEL_GerPT_Trim_Resultado!BL317+PLANEL_GerPT_Trim_Resultado!BL329+PLANEL_GerPT_Trim_Resultado!BL341+PLANEL_GerPT_Trim_Resultado!BL353+PLANEL_GerPT_Trim_Resultado!BL365</f>
        <v>564.54970000000003</v>
      </c>
      <c r="AZ21" s="24">
        <f>PLANEL_GerPT_Trim_Resultado!BM281+PLANEL_GerPT_Trim_Resultado!BM293+PLANEL_GerPT_Trim_Resultado!BM305+PLANEL_GerPT_Trim_Resultado!BM317+PLANEL_GerPT_Trim_Resultado!BM329+PLANEL_GerPT_Trim_Resultado!BM341+PLANEL_GerPT_Trim_Resultado!BM353+PLANEL_GerPT_Trim_Resultado!BM365</f>
        <v>0</v>
      </c>
      <c r="BA21" s="24">
        <f>PLANEL_GerPT_Trim_Resultado!BN281+PLANEL_GerPT_Trim_Resultado!BN293+PLANEL_GerPT_Trim_Resultado!BN305+PLANEL_GerPT_Trim_Resultado!BN317+PLANEL_GerPT_Trim_Resultado!BN329+PLANEL_GerPT_Trim_Resultado!BN341+PLANEL_GerPT_Trim_Resultado!BN353+PLANEL_GerPT_Trim_Resultado!BN365</f>
        <v>0</v>
      </c>
      <c r="BB21" s="24">
        <f>PLANEL_GerPT_Trim_Resultado!BO281+PLANEL_GerPT_Trim_Resultado!BO293+PLANEL_GerPT_Trim_Resultado!BO305+PLANEL_GerPT_Trim_Resultado!BO317+PLANEL_GerPT_Trim_Resultado!BO329+PLANEL_GerPT_Trim_Resultado!BO341+PLANEL_GerPT_Trim_Resultado!BO353+PLANEL_GerPT_Trim_Resultado!BO365</f>
        <v>434.26900000000001</v>
      </c>
      <c r="BC21" s="24">
        <f>PLANEL_GerPT_Trim_Resultado!BP281+PLANEL_GerPT_Trim_Resultado!BP293+PLANEL_GerPT_Trim_Resultado!BP305+PLANEL_GerPT_Trim_Resultado!BP317+PLANEL_GerPT_Trim_Resultado!BP329+PLANEL_GerPT_Trim_Resultado!BP341+PLANEL_GerPT_Trim_Resultado!BP353+PLANEL_GerPT_Trim_Resultado!BP365</f>
        <v>564.54970000000003</v>
      </c>
      <c r="BD21" s="24">
        <f>PLANEL_GerPT_Trim_Resultado!BQ281+PLANEL_GerPT_Trim_Resultado!BQ293+PLANEL_GerPT_Trim_Resultado!BQ305+PLANEL_GerPT_Trim_Resultado!BQ317+PLANEL_GerPT_Trim_Resultado!BQ329+PLANEL_GerPT_Trim_Resultado!BQ341+PLANEL_GerPT_Trim_Resultado!BQ353+PLANEL_GerPT_Trim_Resultado!BQ365</f>
        <v>0</v>
      </c>
      <c r="BE21" s="24">
        <f>PLANEL_GerPT_Trim_Resultado!BR281+PLANEL_GerPT_Trim_Resultado!BR293+PLANEL_GerPT_Trim_Resultado!BR305+PLANEL_GerPT_Trim_Resultado!BR317+PLANEL_GerPT_Trim_Resultado!BR329+PLANEL_GerPT_Trim_Resultado!BR341+PLANEL_GerPT_Trim_Resultado!BR353+PLANEL_GerPT_Trim_Resultado!BR365</f>
        <v>0</v>
      </c>
      <c r="BF21" s="24">
        <f>PLANEL_GerPT_Trim_Resultado!BS281+PLANEL_GerPT_Trim_Resultado!BS293+PLANEL_GerPT_Trim_Resultado!BS305+PLANEL_GerPT_Trim_Resultado!BS317+PLANEL_GerPT_Trim_Resultado!BS329+PLANEL_GerPT_Trim_Resultado!BS341+PLANEL_GerPT_Trim_Resultado!BS353+PLANEL_GerPT_Trim_Resultado!BS365</f>
        <v>434.26900000000001</v>
      </c>
      <c r="BG21" s="24">
        <f>PLANEL_GerPT_Trim_Resultado!BT281+PLANEL_GerPT_Trim_Resultado!BT293+PLANEL_GerPT_Trim_Resultado!BT305+PLANEL_GerPT_Trim_Resultado!BT317+PLANEL_GerPT_Trim_Resultado!BT329+PLANEL_GerPT_Trim_Resultado!BT341+PLANEL_GerPT_Trim_Resultado!BT353+PLANEL_GerPT_Trim_Resultado!BT365</f>
        <v>564.26837999999998</v>
      </c>
      <c r="BH21" s="24">
        <f>PLANEL_GerPT_Trim_Resultado!BU281+PLANEL_GerPT_Trim_Resultado!BU293+PLANEL_GerPT_Trim_Resultado!BU305+PLANEL_GerPT_Trim_Resultado!BU317+PLANEL_GerPT_Trim_Resultado!BU329+PLANEL_GerPT_Trim_Resultado!BU341+PLANEL_GerPT_Trim_Resultado!BU353+PLANEL_GerPT_Trim_Resultado!BU365</f>
        <v>0</v>
      </c>
      <c r="BI21" s="24">
        <f>PLANEL_GerPT_Trim_Resultado!BV281+PLANEL_GerPT_Trim_Resultado!BV293+PLANEL_GerPT_Trim_Resultado!BV305+PLANEL_GerPT_Trim_Resultado!BV317+PLANEL_GerPT_Trim_Resultado!BV329+PLANEL_GerPT_Trim_Resultado!BV341+PLANEL_GerPT_Trim_Resultado!BV353+PLANEL_GerPT_Trim_Resultado!BV365</f>
        <v>0</v>
      </c>
      <c r="BJ21" s="24">
        <f>PLANEL_GerPT_Trim_Resultado!BW281+PLANEL_GerPT_Trim_Resultado!BW293+PLANEL_GerPT_Trim_Resultado!BW305+PLANEL_GerPT_Trim_Resultado!BW317+PLANEL_GerPT_Trim_Resultado!BW329+PLANEL_GerPT_Trim_Resultado!BW341+PLANEL_GerPT_Trim_Resultado!BW353+PLANEL_GerPT_Trim_Resultado!BW365</f>
        <v>434.05259999999998</v>
      </c>
      <c r="BK21" s="24">
        <f>PLANEL_GerPT_Trim_Resultado!BX281+PLANEL_GerPT_Trim_Resultado!BX293+PLANEL_GerPT_Trim_Resultado!BX305+PLANEL_GerPT_Trim_Resultado!BX317+PLANEL_GerPT_Trim_Resultado!BX329+PLANEL_GerPT_Trim_Resultado!BX341+PLANEL_GerPT_Trim_Resultado!BX353+PLANEL_GerPT_Trim_Resultado!BX365</f>
        <v>1651.7842269999999</v>
      </c>
      <c r="BL21" s="24">
        <f>PLANEL_GerPT_Trim_Resultado!BY281+PLANEL_GerPT_Trim_Resultado!BY293+PLANEL_GerPT_Trim_Resultado!BY305+PLANEL_GerPT_Trim_Resultado!BY317+PLANEL_GerPT_Trim_Resultado!BY329+PLANEL_GerPT_Trim_Resultado!BY341+PLANEL_GerPT_Trim_Resultado!BY353+PLANEL_GerPT_Trim_Resultado!BY365</f>
        <v>0</v>
      </c>
      <c r="BM21" s="24">
        <f>PLANEL_GerPT_Trim_Resultado!BZ281+PLANEL_GerPT_Trim_Resultado!BZ293+PLANEL_GerPT_Trim_Resultado!BZ305+PLANEL_GerPT_Trim_Resultado!BZ317+PLANEL_GerPT_Trim_Resultado!BZ329+PLANEL_GerPT_Trim_Resultado!BZ341+PLANEL_GerPT_Trim_Resultado!BZ353+PLANEL_GerPT_Trim_Resultado!BZ365</f>
        <v>0</v>
      </c>
      <c r="BN21" s="24">
        <f>PLANEL_GerPT_Trim_Resultado!CA281+PLANEL_GerPT_Trim_Resultado!CA293+PLANEL_GerPT_Trim_Resultado!CA305+PLANEL_GerPT_Trim_Resultado!CA317+PLANEL_GerPT_Trim_Resultado!CA329+PLANEL_GerPT_Trim_Resultado!CA341+PLANEL_GerPT_Trim_Resultado!CA353+PLANEL_GerPT_Trim_Resultado!CA365</f>
        <v>1270.6032519</v>
      </c>
      <c r="BO21" s="24">
        <f>PLANEL_GerPT_Trim_Resultado!CB281+PLANEL_GerPT_Trim_Resultado!CB293+PLANEL_GerPT_Trim_Resultado!CB305+PLANEL_GerPT_Trim_Resultado!CB317+PLANEL_GerPT_Trim_Resultado!CB329+PLANEL_GerPT_Trim_Resultado!CB341+PLANEL_GerPT_Trim_Resultado!CB353+PLANEL_GerPT_Trim_Resultado!CB365</f>
        <v>2806.9915449999999</v>
      </c>
      <c r="BP21" s="24">
        <f>PLANEL_GerPT_Trim_Resultado!CC281+PLANEL_GerPT_Trim_Resultado!CC293+PLANEL_GerPT_Trim_Resultado!CC305+PLANEL_GerPT_Trim_Resultado!CC317+PLANEL_GerPT_Trim_Resultado!CC329+PLANEL_GerPT_Trim_Resultado!CC341+PLANEL_GerPT_Trim_Resultado!CC353+PLANEL_GerPT_Trim_Resultado!CC365</f>
        <v>0</v>
      </c>
      <c r="BQ21" s="24">
        <f>PLANEL_GerPT_Trim_Resultado!CD281+PLANEL_GerPT_Trim_Resultado!CD293+PLANEL_GerPT_Trim_Resultado!CD305+PLANEL_GerPT_Trim_Resultado!CD317+PLANEL_GerPT_Trim_Resultado!CD329+PLANEL_GerPT_Trim_Resultado!CD341+PLANEL_GerPT_Trim_Resultado!CD353+PLANEL_GerPT_Trim_Resultado!CD365</f>
        <v>0</v>
      </c>
      <c r="BR21" s="24">
        <f>PLANEL_GerPT_Trim_Resultado!CE281+PLANEL_GerPT_Trim_Resultado!CE293+PLANEL_GerPT_Trim_Resultado!CE305+PLANEL_GerPT_Trim_Resultado!CE317+PLANEL_GerPT_Trim_Resultado!CE329+PLANEL_GerPT_Trim_Resultado!CE341+PLANEL_GerPT_Trim_Resultado!CE353+PLANEL_GerPT_Trim_Resultado!CE365</f>
        <v>2159.2242660000002</v>
      </c>
      <c r="BS21" s="24">
        <f>PLANEL_GerPT_Trim_Resultado!CF281+PLANEL_GerPT_Trim_Resultado!CF293+PLANEL_GerPT_Trim_Resultado!CF305+PLANEL_GerPT_Trim_Resultado!CF317+PLANEL_GerPT_Trim_Resultado!CF329+PLANEL_GerPT_Trim_Resultado!CF341+PLANEL_GerPT_Trim_Resultado!CF353+PLANEL_GerPT_Trim_Resultado!CF365</f>
        <v>3993.3879049999996</v>
      </c>
      <c r="BT21" s="24">
        <f>PLANEL_GerPT_Trim_Resultado!CG281+PLANEL_GerPT_Trim_Resultado!CG293+PLANEL_GerPT_Trim_Resultado!CG305+PLANEL_GerPT_Trim_Resultado!CG317+PLANEL_GerPT_Trim_Resultado!CG329+PLANEL_GerPT_Trim_Resultado!CG341+PLANEL_GerPT_Trim_Resultado!CG353+PLANEL_GerPT_Trim_Resultado!CG365</f>
        <v>0</v>
      </c>
      <c r="BU21" s="24">
        <f>PLANEL_GerPT_Trim_Resultado!CH281+PLANEL_GerPT_Trim_Resultado!CH293+PLANEL_GerPT_Trim_Resultado!CH305+PLANEL_GerPT_Trim_Resultado!CH317+PLANEL_GerPT_Trim_Resultado!CH329+PLANEL_GerPT_Trim_Resultado!CH341+PLANEL_GerPT_Trim_Resultado!CH353+PLANEL_GerPT_Trim_Resultado!CH365</f>
        <v>0</v>
      </c>
      <c r="BV21" s="24">
        <f>PLANEL_GerPT_Trim_Resultado!CI281+PLANEL_GerPT_Trim_Resultado!CI293+PLANEL_GerPT_Trim_Resultado!CI305+PLANEL_GerPT_Trim_Resultado!CI317+PLANEL_GerPT_Trim_Resultado!CI329+PLANEL_GerPT_Trim_Resultado!CI341+PLANEL_GerPT_Trim_Resultado!CI353+PLANEL_GerPT_Trim_Resultado!CI365</f>
        <v>3071.8368500000001</v>
      </c>
      <c r="BW21" s="24">
        <f>PLANEL_GerPT_Trim_Resultado!CJ281+PLANEL_GerPT_Trim_Resultado!CJ293+PLANEL_GerPT_Trim_Resultado!CJ305+PLANEL_GerPT_Trim_Resultado!CJ317+PLANEL_GerPT_Trim_Resultado!CJ329+PLANEL_GerPT_Trim_Resultado!CJ341+PLANEL_GerPT_Trim_Resultado!CJ353+PLANEL_GerPT_Trim_Resultado!CJ365</f>
        <v>5177.2360269999999</v>
      </c>
      <c r="BX21" s="24">
        <f>PLANEL_GerPT_Trim_Resultado!CK281+PLANEL_GerPT_Trim_Resultado!CK293+PLANEL_GerPT_Trim_Resultado!CK305+PLANEL_GerPT_Trim_Resultado!CK317+PLANEL_GerPT_Trim_Resultado!CK329+PLANEL_GerPT_Trim_Resultado!CK341+PLANEL_GerPT_Trim_Resultado!CK353+PLANEL_GerPT_Trim_Resultado!CK365</f>
        <v>0</v>
      </c>
      <c r="BY21" s="24">
        <f>PLANEL_GerPT_Trim_Resultado!CL281+PLANEL_GerPT_Trim_Resultado!CL293+PLANEL_GerPT_Trim_Resultado!CL305+PLANEL_GerPT_Trim_Resultado!CL317+PLANEL_GerPT_Trim_Resultado!CL329+PLANEL_GerPT_Trim_Resultado!CL341+PLANEL_GerPT_Trim_Resultado!CL353+PLANEL_GerPT_Trim_Resultado!CL365</f>
        <v>0</v>
      </c>
      <c r="BZ21" s="24">
        <f>PLANEL_GerPT_Trim_Resultado!CM281+PLANEL_GerPT_Trim_Resultado!CM293+PLANEL_GerPT_Trim_Resultado!CM305+PLANEL_GerPT_Trim_Resultado!CM317+PLANEL_GerPT_Trim_Resultado!CM329+PLANEL_GerPT_Trim_Resultado!CM341+PLANEL_GerPT_Trim_Resultado!CM353+PLANEL_GerPT_Trim_Resultado!CM365</f>
        <v>3982.489251</v>
      </c>
      <c r="CA21" s="24">
        <f>PLANEL_GerPT_Trim_Resultado!CN281+PLANEL_GerPT_Trim_Resultado!CN293+PLANEL_GerPT_Trim_Resultado!CN305+PLANEL_GerPT_Trim_Resultado!CN317+PLANEL_GerPT_Trim_Resultado!CN329+PLANEL_GerPT_Trim_Resultado!CN341+PLANEL_GerPT_Trim_Resultado!CN353+PLANEL_GerPT_Trim_Resultado!CN365</f>
        <v>6393.2046060000002</v>
      </c>
      <c r="CB21" s="24">
        <f>PLANEL_GerPT_Trim_Resultado!CO281+PLANEL_GerPT_Trim_Resultado!CO293+PLANEL_GerPT_Trim_Resultado!CO305+PLANEL_GerPT_Trim_Resultado!CO317+PLANEL_GerPT_Trim_Resultado!CO329+PLANEL_GerPT_Trim_Resultado!CO341+PLANEL_GerPT_Trim_Resultado!CO353+PLANEL_GerPT_Trim_Resultado!CO365</f>
        <v>0</v>
      </c>
      <c r="CC21" s="24">
        <f>PLANEL_GerPT_Trim_Resultado!CP281+PLANEL_GerPT_Trim_Resultado!CP293+PLANEL_GerPT_Trim_Resultado!CP305+PLANEL_GerPT_Trim_Resultado!CP317+PLANEL_GerPT_Trim_Resultado!CP329+PLANEL_GerPT_Trim_Resultado!CP341+PLANEL_GerPT_Trim_Resultado!CP353+PLANEL_GerPT_Trim_Resultado!CP365</f>
        <v>0</v>
      </c>
      <c r="CD21" s="24">
        <f>PLANEL_GerPT_Trim_Resultado!CQ281+PLANEL_GerPT_Trim_Resultado!CQ293+PLANEL_GerPT_Trim_Resultado!CQ305+PLANEL_GerPT_Trim_Resultado!CQ317+PLANEL_GerPT_Trim_Resultado!CQ329+PLANEL_GerPT_Trim_Resultado!CQ341+PLANEL_GerPT_Trim_Resultado!CQ353+PLANEL_GerPT_Trim_Resultado!CQ365</f>
        <v>4917.8496970000006</v>
      </c>
      <c r="CE21" s="24">
        <f>PLANEL_GerPT_Trim_Resultado!CR281+PLANEL_GerPT_Trim_Resultado!CR293+PLANEL_GerPT_Trim_Resultado!CR305+PLANEL_GerPT_Trim_Resultado!CR317+PLANEL_GerPT_Trim_Resultado!CR329+PLANEL_GerPT_Trim_Resultado!CR341+PLANEL_GerPT_Trim_Resultado!CR353+PLANEL_GerPT_Trim_Resultado!CR365</f>
        <v>7644.5049019999997</v>
      </c>
      <c r="CF21" s="24">
        <f>PLANEL_GerPT_Trim_Resultado!CS281+PLANEL_GerPT_Trim_Resultado!CS293+PLANEL_GerPT_Trim_Resultado!CS305+PLANEL_GerPT_Trim_Resultado!CS317+PLANEL_GerPT_Trim_Resultado!CS329+PLANEL_GerPT_Trim_Resultado!CS341+PLANEL_GerPT_Trim_Resultado!CS353+PLANEL_GerPT_Trim_Resultado!CS365</f>
        <v>0</v>
      </c>
      <c r="CG21" s="24">
        <f>PLANEL_GerPT_Trim_Resultado!CT281+PLANEL_GerPT_Trim_Resultado!CT293+PLANEL_GerPT_Trim_Resultado!CT305+PLANEL_GerPT_Trim_Resultado!CT317+PLANEL_GerPT_Trim_Resultado!CT329+PLANEL_GerPT_Trim_Resultado!CT341+PLANEL_GerPT_Trim_Resultado!CT353+PLANEL_GerPT_Trim_Resultado!CT365</f>
        <v>0</v>
      </c>
      <c r="CH21" s="24">
        <f>PLANEL_GerPT_Trim_Resultado!CU281+PLANEL_GerPT_Trim_Resultado!CU293+PLANEL_GerPT_Trim_Resultado!CU305+PLANEL_GerPT_Trim_Resultado!CU317+PLANEL_GerPT_Trim_Resultado!CU329+PLANEL_GerPT_Trim_Resultado!CU341+PLANEL_GerPT_Trim_Resultado!CU353+PLANEL_GerPT_Trim_Resultado!CU365</f>
        <v>5880.3883859999996</v>
      </c>
      <c r="CI21" s="24">
        <f>PLANEL_GerPT_Trim_Resultado!CV281+PLANEL_GerPT_Trim_Resultado!CV293+PLANEL_GerPT_Trim_Resultado!CV305+PLANEL_GerPT_Trim_Resultado!CV317+PLANEL_GerPT_Trim_Resultado!CV329+PLANEL_GerPT_Trim_Resultado!CV341+PLANEL_GerPT_Trim_Resultado!CV353+PLANEL_GerPT_Trim_Resultado!CV365</f>
        <v>8973.4576870000001</v>
      </c>
      <c r="CJ21" s="24">
        <f>PLANEL_GerPT_Trim_Resultado!CW281+PLANEL_GerPT_Trim_Resultado!CW293+PLANEL_GerPT_Trim_Resultado!CW305+PLANEL_GerPT_Trim_Resultado!CW317+PLANEL_GerPT_Trim_Resultado!CW329+PLANEL_GerPT_Trim_Resultado!CW341+PLANEL_GerPT_Trim_Resultado!CW353+PLANEL_GerPT_Trim_Resultado!CW365</f>
        <v>0</v>
      </c>
      <c r="CK21" s="24">
        <f>PLANEL_GerPT_Trim_Resultado!CX281+PLANEL_GerPT_Trim_Resultado!CX293+PLANEL_GerPT_Trim_Resultado!CX305+PLANEL_GerPT_Trim_Resultado!CX317+PLANEL_GerPT_Trim_Resultado!CX329+PLANEL_GerPT_Trim_Resultado!CX341+PLANEL_GerPT_Trim_Resultado!CX353+PLANEL_GerPT_Trim_Resultado!CX365</f>
        <v>0</v>
      </c>
      <c r="CL21" s="24">
        <f>PLANEL_GerPT_Trim_Resultado!CY281+PLANEL_GerPT_Trim_Resultado!CY293+PLANEL_GerPT_Trim_Resultado!CY305+PLANEL_GerPT_Trim_Resultado!CY317+PLANEL_GerPT_Trim_Resultado!CY329+PLANEL_GerPT_Trim_Resultado!CY341+PLANEL_GerPT_Trim_Resultado!CY353+PLANEL_GerPT_Trim_Resultado!CY365</f>
        <v>6902.6597589999992</v>
      </c>
      <c r="CM21" s="24">
        <f>PLANEL_GerPT_Trim_Resultado!CZ281+PLANEL_GerPT_Trim_Resultado!CZ293+PLANEL_GerPT_Trim_Resultado!CZ305+PLANEL_GerPT_Trim_Resultado!CZ317+PLANEL_GerPT_Trim_Resultado!CZ329+PLANEL_GerPT_Trim_Resultado!CZ341+PLANEL_GerPT_Trim_Resultado!CZ353+PLANEL_GerPT_Trim_Resultado!CZ365</f>
        <v>9997.1150249999992</v>
      </c>
      <c r="CN21" s="24">
        <f>PLANEL_GerPT_Trim_Resultado!DA281+PLANEL_GerPT_Trim_Resultado!DA293+PLANEL_GerPT_Trim_Resultado!DA305+PLANEL_GerPT_Trim_Resultado!DA317+PLANEL_GerPT_Trim_Resultado!DA329+PLANEL_GerPT_Trim_Resultado!DA341+PLANEL_GerPT_Trim_Resultado!DA353+PLANEL_GerPT_Trim_Resultado!DA365</f>
        <v>0</v>
      </c>
      <c r="CO21" s="24">
        <f>PLANEL_GerPT_Trim_Resultado!DB281+PLANEL_GerPT_Trim_Resultado!DB293+PLANEL_GerPT_Trim_Resultado!DB305+PLANEL_GerPT_Trim_Resultado!DB317+PLANEL_GerPT_Trim_Resultado!DB329+PLANEL_GerPT_Trim_Resultado!DB341+PLANEL_GerPT_Trim_Resultado!DB353+PLANEL_GerPT_Trim_Resultado!DB365</f>
        <v>0</v>
      </c>
      <c r="CP21" s="24">
        <f>PLANEL_GerPT_Trim_Resultado!DC281+PLANEL_GerPT_Trim_Resultado!DC293+PLANEL_GerPT_Trim_Resultado!DC305+PLANEL_GerPT_Trim_Resultado!DC317+PLANEL_GerPT_Trim_Resultado!DC329+PLANEL_GerPT_Trim_Resultado!DC341+PLANEL_GerPT_Trim_Resultado!DC353+PLANEL_GerPT_Trim_Resultado!DC365</f>
        <v>7690.0884809999998</v>
      </c>
      <c r="CQ21" s="24">
        <f>PLANEL_GerPT_Trim_Resultado!DD281+PLANEL_GerPT_Trim_Resultado!DD293+PLANEL_GerPT_Trim_Resultado!DD305+PLANEL_GerPT_Trim_Resultado!DD317+PLANEL_GerPT_Trim_Resultado!DD329+PLANEL_GerPT_Trim_Resultado!DD341+PLANEL_GerPT_Trim_Resultado!DD353+PLANEL_GerPT_Trim_Resultado!DD365</f>
        <v>9752.8008250000003</v>
      </c>
      <c r="CR21" s="24">
        <f>PLANEL_GerPT_Trim_Resultado!DE281+PLANEL_GerPT_Trim_Resultado!DE293+PLANEL_GerPT_Trim_Resultado!DE305+PLANEL_GerPT_Trim_Resultado!DE317+PLANEL_GerPT_Trim_Resultado!DE329+PLANEL_GerPT_Trim_Resultado!DE341+PLANEL_GerPT_Trim_Resultado!DE353+PLANEL_GerPT_Trim_Resultado!DE365</f>
        <v>0</v>
      </c>
      <c r="CS21" s="24">
        <f>PLANEL_GerPT_Trim_Resultado!DF281+PLANEL_GerPT_Trim_Resultado!DF293+PLANEL_GerPT_Trim_Resultado!DF305+PLANEL_GerPT_Trim_Resultado!DF317+PLANEL_GerPT_Trim_Resultado!DF329+PLANEL_GerPT_Trim_Resultado!DF341+PLANEL_GerPT_Trim_Resultado!DF353+PLANEL_GerPT_Trim_Resultado!DF365</f>
        <v>0</v>
      </c>
      <c r="CT21" s="24">
        <f>PLANEL_GerPT_Trim_Resultado!DG281+PLANEL_GerPT_Trim_Resultado!DG293+PLANEL_GerPT_Trim_Resultado!DG305+PLANEL_GerPT_Trim_Resultado!DG317+PLANEL_GerPT_Trim_Resultado!DG329+PLANEL_GerPT_Trim_Resultado!DG341+PLANEL_GerPT_Trim_Resultado!DG353+PLANEL_GerPT_Trim_Resultado!DG365</f>
        <v>7502.1544810000005</v>
      </c>
      <c r="CU21" s="24">
        <f>PLANEL_GerPT_Trim_Resultado!DH281+PLANEL_GerPT_Trim_Resultado!DH293+PLANEL_GerPT_Trim_Resultado!DH305+PLANEL_GerPT_Trim_Resultado!DH317+PLANEL_GerPT_Trim_Resultado!DH329+PLANEL_GerPT_Trim_Resultado!DH341+PLANEL_GerPT_Trim_Resultado!DH353+PLANEL_GerPT_Trim_Resultado!DH365</f>
        <v>9504.638105</v>
      </c>
      <c r="CV21" s="24">
        <f>PLANEL_GerPT_Trim_Resultado!DI281+PLANEL_GerPT_Trim_Resultado!DI293+PLANEL_GerPT_Trim_Resultado!DI305+PLANEL_GerPT_Trim_Resultado!DI317+PLANEL_GerPT_Trim_Resultado!DI329+PLANEL_GerPT_Trim_Resultado!DI341+PLANEL_GerPT_Trim_Resultado!DI353+PLANEL_GerPT_Trim_Resultado!DI365</f>
        <v>0</v>
      </c>
      <c r="CW21" s="24">
        <f>PLANEL_GerPT_Trim_Resultado!DJ281+PLANEL_GerPT_Trim_Resultado!DJ293+PLANEL_GerPT_Trim_Resultado!DJ305+PLANEL_GerPT_Trim_Resultado!DJ317+PLANEL_GerPT_Trim_Resultado!DJ329+PLANEL_GerPT_Trim_Resultado!DJ341+PLANEL_GerPT_Trim_Resultado!DJ353+PLANEL_GerPT_Trim_Resultado!DJ365</f>
        <v>0</v>
      </c>
      <c r="CX21" s="24">
        <f>PLANEL_GerPT_Trim_Resultado!DK281+PLANEL_GerPT_Trim_Resultado!DK293+PLANEL_GerPT_Trim_Resultado!DK305+PLANEL_GerPT_Trim_Resultado!DK317+PLANEL_GerPT_Trim_Resultado!DK329+PLANEL_GerPT_Trim_Resultado!DK341+PLANEL_GerPT_Trim_Resultado!DK353+PLANEL_GerPT_Trim_Resultado!DK365</f>
        <v>7311.2600810000004</v>
      </c>
      <c r="CY21" s="73">
        <f>PLANEL_GerPT_Trim_Resultado!DL281+PLANEL_GerPT_Trim_Resultado!DL293+PLANEL_GerPT_Trim_Resultado!DL305+PLANEL_GerPT_Trim_Resultado!DL317+PLANEL_GerPT_Trim_Resultado!DL329+PLANEL_GerPT_Trim_Resultado!DL341+PLANEL_GerPT_Trim_Resultado!DL353+PLANEL_GerPT_Trim_Resultado!DL365</f>
        <v>10664.789481</v>
      </c>
      <c r="CZ21" s="73">
        <f>PLANEL_GerPT_Trim_Resultado!DM281+PLANEL_GerPT_Trim_Resultado!DM293+PLANEL_GerPT_Trim_Resultado!DM305+PLANEL_GerPT_Trim_Resultado!DM317+PLANEL_GerPT_Trim_Resultado!DM329+PLANEL_GerPT_Trim_Resultado!DM341+PLANEL_GerPT_Trim_Resultado!DM353+PLANEL_GerPT_Trim_Resultado!DM365</f>
        <v>0</v>
      </c>
      <c r="DA21" s="73">
        <f>PLANEL_GerPT_Trim_Resultado!DN281+PLANEL_GerPT_Trim_Resultado!DN293+PLANEL_GerPT_Trim_Resultado!DN305+PLANEL_GerPT_Trim_Resultado!DN317+PLANEL_GerPT_Trim_Resultado!DN329+PLANEL_GerPT_Trim_Resultado!DN341+PLANEL_GerPT_Trim_Resultado!DN353+PLANEL_GerPT_Trim_Resultado!DN365</f>
        <v>0</v>
      </c>
      <c r="DB21" s="73">
        <f>PLANEL_GerPT_Trim_Resultado!DO281+PLANEL_GerPT_Trim_Resultado!DO293+PLANEL_GerPT_Trim_Resultado!DO305+PLANEL_GerPT_Trim_Resultado!DO317+PLANEL_GerPT_Trim_Resultado!DO329+PLANEL_GerPT_Trim_Resultado!DO341+PLANEL_GerPT_Trim_Resultado!DO353+PLANEL_GerPT_Trim_Resultado!DO365</f>
        <v>8203.6842166000006</v>
      </c>
      <c r="DC21" s="24">
        <f>PLANEL_GerPT_Trim_Resultado!DP281+PLANEL_GerPT_Trim_Resultado!DP293+PLANEL_GerPT_Trim_Resultado!DP305+PLANEL_GerPT_Trim_Resultado!DP317+PLANEL_GerPT_Trim_Resultado!DP329+PLANEL_GerPT_Trim_Resultado!DP341+PLANEL_GerPT_Trim_Resultado!DP353+PLANEL_GerPT_Trim_Resultado!DP365</f>
        <v>11740.175513999999</v>
      </c>
      <c r="DD21" s="24">
        <f>PLANEL_GerPT_Trim_Resultado!DQ281+PLANEL_GerPT_Trim_Resultado!DQ293+PLANEL_GerPT_Trim_Resultado!DQ305+PLANEL_GerPT_Trim_Resultado!DQ317+PLANEL_GerPT_Trim_Resultado!DQ329+PLANEL_GerPT_Trim_Resultado!DQ341+PLANEL_GerPT_Trim_Resultado!DQ353+PLANEL_GerPT_Trim_Resultado!DQ365</f>
        <v>0</v>
      </c>
      <c r="DE21" s="24">
        <f>PLANEL_GerPT_Trim_Resultado!DR281+PLANEL_GerPT_Trim_Resultado!DR293+PLANEL_GerPT_Trim_Resultado!DR305+PLANEL_GerPT_Trim_Resultado!DR317+PLANEL_GerPT_Trim_Resultado!DR329+PLANEL_GerPT_Trim_Resultado!DR341+PLANEL_GerPT_Trim_Resultado!DR353+PLANEL_GerPT_Trim_Resultado!DR365</f>
        <v>0</v>
      </c>
      <c r="DF21" s="24">
        <f>PLANEL_GerPT_Trim_Resultado!DS281+PLANEL_GerPT_Trim_Resultado!DS293+PLANEL_GerPT_Trim_Resultado!DS305+PLANEL_GerPT_Trim_Resultado!DS317+PLANEL_GerPT_Trim_Resultado!DS329+PLANEL_GerPT_Trim_Resultado!DS341+PLANEL_GerPT_Trim_Resultado!DS353+PLANEL_GerPT_Trim_Resultado!DS365</f>
        <v>9030.9042420000005</v>
      </c>
      <c r="DG21" s="24">
        <f>PLANEL_GerPT_Trim_Resultado!DT281+PLANEL_GerPT_Trim_Resultado!DT293+PLANEL_GerPT_Trim_Resultado!DT305+PLANEL_GerPT_Trim_Resultado!DT317+PLANEL_GerPT_Trim_Resultado!DT329+PLANEL_GerPT_Trim_Resultado!DT341+PLANEL_GerPT_Trim_Resultado!DT353+PLANEL_GerPT_Trim_Resultado!DT365</f>
        <v>12820.873527</v>
      </c>
      <c r="DH21" s="24">
        <f>PLANEL_GerPT_Trim_Resultado!DU281+PLANEL_GerPT_Trim_Resultado!DU293+PLANEL_GerPT_Trim_Resultado!DU305+PLANEL_GerPT_Trim_Resultado!DU317+PLANEL_GerPT_Trim_Resultado!DU329+PLANEL_GerPT_Trim_Resultado!DU341+PLANEL_GerPT_Trim_Resultado!DU353+PLANEL_GerPT_Trim_Resultado!DU365</f>
        <v>0</v>
      </c>
      <c r="DI21" s="24">
        <f>PLANEL_GerPT_Trim_Resultado!DV281+PLANEL_GerPT_Trim_Resultado!DV293+PLANEL_GerPT_Trim_Resultado!DV305+PLANEL_GerPT_Trim_Resultado!DV317+PLANEL_GerPT_Trim_Resultado!DV329+PLANEL_GerPT_Trim_Resultado!DV341+PLANEL_GerPT_Trim_Resultado!DV353+PLANEL_GerPT_Trim_Resultado!DV365</f>
        <v>0</v>
      </c>
      <c r="DJ21" s="24">
        <f>PLANEL_GerPT_Trim_Resultado!DW281+PLANEL_GerPT_Trim_Resultado!DW293+PLANEL_GerPT_Trim_Resultado!DW305+PLANEL_GerPT_Trim_Resultado!DW317+PLANEL_GerPT_Trim_Resultado!DW329+PLANEL_GerPT_Trim_Resultado!DW341+PLANEL_GerPT_Trim_Resultado!DW353+PLANEL_GerPT_Trim_Resultado!DW365</f>
        <v>9862.2104060000001</v>
      </c>
      <c r="DK21" s="24">
        <f>PLANEL_GerPT_Trim_Resultado!DX281+PLANEL_GerPT_Trim_Resultado!DX293+PLANEL_GerPT_Trim_Resultado!DX305+PLANEL_GerPT_Trim_Resultado!DX317+PLANEL_GerPT_Trim_Resultado!DX329+PLANEL_GerPT_Trim_Resultado!DX341+PLANEL_GerPT_Trim_Resultado!DX353+PLANEL_GerPT_Trim_Resultado!DX365</f>
        <v>13898.111536</v>
      </c>
      <c r="DL21" s="24">
        <f>PLANEL_GerPT_Trim_Resultado!DY281+PLANEL_GerPT_Trim_Resultado!DY293+PLANEL_GerPT_Trim_Resultado!DY305+PLANEL_GerPT_Trim_Resultado!DY317+PLANEL_GerPT_Trim_Resultado!DY329+PLANEL_GerPT_Trim_Resultado!DY341+PLANEL_GerPT_Trim_Resultado!DY353+PLANEL_GerPT_Trim_Resultado!DY365</f>
        <v>0</v>
      </c>
      <c r="DM21" s="24">
        <f>PLANEL_GerPT_Trim_Resultado!DZ281+PLANEL_GerPT_Trim_Resultado!DZ293+PLANEL_GerPT_Trim_Resultado!DZ305+PLANEL_GerPT_Trim_Resultado!DZ317+PLANEL_GerPT_Trim_Resultado!DZ329+PLANEL_GerPT_Trim_Resultado!DZ341+PLANEL_GerPT_Trim_Resultado!DZ353+PLANEL_GerPT_Trim_Resultado!DZ365</f>
        <v>0</v>
      </c>
      <c r="DN21" s="24">
        <f>PLANEL_GerPT_Trim_Resultado!EA281+PLANEL_GerPT_Trim_Resultado!EA293+PLANEL_GerPT_Trim_Resultado!EA305+PLANEL_GerPT_Trim_Resultado!EA317+PLANEL_GerPT_Trim_Resultado!EA329+PLANEL_GerPT_Trim_Resultado!EA341+PLANEL_GerPT_Trim_Resultado!EA353+PLANEL_GerPT_Trim_Resultado!EA365</f>
        <v>10690.855028</v>
      </c>
      <c r="DO21" s="24">
        <f>PLANEL_GerPT_Trim_Resultado!EB281+PLANEL_GerPT_Trim_Resultado!EB293+PLANEL_GerPT_Trim_Resultado!EB305+PLANEL_GerPT_Trim_Resultado!EB317+PLANEL_GerPT_Trim_Resultado!EB329+PLANEL_GerPT_Trim_Resultado!EB341+PLANEL_GerPT_Trim_Resultado!EB353+PLANEL_GerPT_Trim_Resultado!EB365</f>
        <v>14992.615468</v>
      </c>
      <c r="DP21" s="24">
        <f>PLANEL_GerPT_Trim_Resultado!EC281+PLANEL_GerPT_Trim_Resultado!EC293+PLANEL_GerPT_Trim_Resultado!EC305+PLANEL_GerPT_Trim_Resultado!EC317+PLANEL_GerPT_Trim_Resultado!EC329+PLANEL_GerPT_Trim_Resultado!EC341+PLANEL_GerPT_Trim_Resultado!EC353+PLANEL_GerPT_Trim_Resultado!EC365</f>
        <v>0</v>
      </c>
      <c r="DQ21" s="24">
        <f>PLANEL_GerPT_Trim_Resultado!ED281+PLANEL_GerPT_Trim_Resultado!ED293+PLANEL_GerPT_Trim_Resultado!ED305+PLANEL_GerPT_Trim_Resultado!ED317+PLANEL_GerPT_Trim_Resultado!ED329+PLANEL_GerPT_Trim_Resultado!ED341+PLANEL_GerPT_Trim_Resultado!ED353+PLANEL_GerPT_Trim_Resultado!ED365</f>
        <v>0</v>
      </c>
      <c r="DR21" s="24">
        <f>PLANEL_GerPT_Trim_Resultado!EE281+PLANEL_GerPT_Trim_Resultado!EE293+PLANEL_GerPT_Trim_Resultado!EE305+PLANEL_GerPT_Trim_Resultado!EE317+PLANEL_GerPT_Trim_Resultado!EE329+PLANEL_GerPT_Trim_Resultado!EE341+PLANEL_GerPT_Trim_Resultado!EE353+PLANEL_GerPT_Trim_Resultado!EE365</f>
        <v>11532.781129999999</v>
      </c>
      <c r="DS21" s="24">
        <f>PLANEL_GerPT_Trim_Resultado!EF281+PLANEL_GerPT_Trim_Resultado!EF293+PLANEL_GerPT_Trim_Resultado!EF305+PLANEL_GerPT_Trim_Resultado!EF317+PLANEL_GerPT_Trim_Resultado!EF329+PLANEL_GerPT_Trim_Resultado!EF341+PLANEL_GerPT_Trim_Resultado!EF353+PLANEL_GerPT_Trim_Resultado!EF365</f>
        <v>16103.029076999999</v>
      </c>
      <c r="DT21" s="24">
        <f>PLANEL_GerPT_Trim_Resultado!EG281+PLANEL_GerPT_Trim_Resultado!EG293+PLANEL_GerPT_Trim_Resultado!EG305+PLANEL_GerPT_Trim_Resultado!EG317+PLANEL_GerPT_Trim_Resultado!EG329+PLANEL_GerPT_Trim_Resultado!EG341+PLANEL_GerPT_Trim_Resultado!EG353+PLANEL_GerPT_Trim_Resultado!EG365</f>
        <v>0</v>
      </c>
      <c r="DU21" s="24">
        <f>PLANEL_GerPT_Trim_Resultado!EH281+PLANEL_GerPT_Trim_Resultado!EH293+PLANEL_GerPT_Trim_Resultado!EH305+PLANEL_GerPT_Trim_Resultado!EH317+PLANEL_GerPT_Trim_Resultado!EH329+PLANEL_GerPT_Trim_Resultado!EH341+PLANEL_GerPT_Trim_Resultado!EH353+PLANEL_GerPT_Trim_Resultado!EH365</f>
        <v>0</v>
      </c>
      <c r="DV21" s="24">
        <f>PLANEL_GerPT_Trim_Resultado!EI281+PLANEL_GerPT_Trim_Resultado!EI293+PLANEL_GerPT_Trim_Resultado!EI305+PLANEL_GerPT_Trim_Resultado!EI317+PLANEL_GerPT_Trim_Resultado!EI329+PLANEL_GerPT_Trim_Resultado!EI341+PLANEL_GerPT_Trim_Resultado!EI353+PLANEL_GerPT_Trim_Resultado!EI365</f>
        <v>12386.945444000001</v>
      </c>
      <c r="DW21" s="24">
        <f>PLANEL_GerPT_Trim_Resultado!EJ281+PLANEL_GerPT_Trim_Resultado!EJ293+PLANEL_GerPT_Trim_Resultado!EJ305+PLANEL_GerPT_Trim_Resultado!EJ317+PLANEL_GerPT_Trim_Resultado!EJ329+PLANEL_GerPT_Trim_Resultado!EJ341+PLANEL_GerPT_Trim_Resultado!EJ353+PLANEL_GerPT_Trim_Resultado!EJ365</f>
        <v>17215.36665</v>
      </c>
      <c r="DX21" s="24">
        <f>PLANEL_GerPT_Trim_Resultado!EK281+PLANEL_GerPT_Trim_Resultado!EK293+PLANEL_GerPT_Trim_Resultado!EK305+PLANEL_GerPT_Trim_Resultado!EK317+PLANEL_GerPT_Trim_Resultado!EK329+PLANEL_GerPT_Trim_Resultado!EK341+PLANEL_GerPT_Trim_Resultado!EK353+PLANEL_GerPT_Trim_Resultado!EK365</f>
        <v>0</v>
      </c>
      <c r="DY21" s="24">
        <f>PLANEL_GerPT_Trim_Resultado!EL281+PLANEL_GerPT_Trim_Resultado!EL293+PLANEL_GerPT_Trim_Resultado!EL305+PLANEL_GerPT_Trim_Resultado!EL317+PLANEL_GerPT_Trim_Resultado!EL329+PLANEL_GerPT_Trim_Resultado!EL341+PLANEL_GerPT_Trim_Resultado!EL353+PLANEL_GerPT_Trim_Resultado!EL365</f>
        <v>0</v>
      </c>
      <c r="DZ21" s="24">
        <f>PLANEL_GerPT_Trim_Resultado!EM281+PLANEL_GerPT_Trim_Resultado!EM293+PLANEL_GerPT_Trim_Resultado!EM305+PLANEL_GerPT_Trim_Resultado!EM317+PLANEL_GerPT_Trim_Resultado!EM329+PLANEL_GerPT_Trim_Resultado!EM341+PLANEL_GerPT_Trim_Resultado!EM353+PLANEL_GerPT_Trim_Resultado!EM365</f>
        <v>13242.589731</v>
      </c>
      <c r="EA21" s="24">
        <f>PLANEL_GerPT_Trim_Resultado!EN281+PLANEL_GerPT_Trim_Resultado!EN293+PLANEL_GerPT_Trim_Resultado!EN305+PLANEL_GerPT_Trim_Resultado!EN317+PLANEL_GerPT_Trim_Resultado!EN329+PLANEL_GerPT_Trim_Resultado!EN341+PLANEL_GerPT_Trim_Resultado!EN353+PLANEL_GerPT_Trim_Resultado!EN365</f>
        <v>18314.600071000001</v>
      </c>
      <c r="EB21" s="24">
        <f>PLANEL_GerPT_Trim_Resultado!EO281+PLANEL_GerPT_Trim_Resultado!EO293+PLANEL_GerPT_Trim_Resultado!EO305+PLANEL_GerPT_Trim_Resultado!EO317+PLANEL_GerPT_Trim_Resultado!EO329+PLANEL_GerPT_Trim_Resultado!EO341+PLANEL_GerPT_Trim_Resultado!EO353+PLANEL_GerPT_Trim_Resultado!EO365</f>
        <v>0</v>
      </c>
      <c r="EC21" s="24">
        <f>PLANEL_GerPT_Trim_Resultado!EP281+PLANEL_GerPT_Trim_Resultado!EP293+PLANEL_GerPT_Trim_Resultado!EP305+PLANEL_GerPT_Trim_Resultado!EP317+PLANEL_GerPT_Trim_Resultado!EP329+PLANEL_GerPT_Trim_Resultado!EP341+PLANEL_GerPT_Trim_Resultado!EP353+PLANEL_GerPT_Trim_Resultado!EP365</f>
        <v>0</v>
      </c>
      <c r="ED21" s="24">
        <f>PLANEL_GerPT_Trim_Resultado!EQ281+PLANEL_GerPT_Trim_Resultado!EQ293+PLANEL_GerPT_Trim_Resultado!EQ305+PLANEL_GerPT_Trim_Resultado!EQ317+PLANEL_GerPT_Trim_Resultado!EQ329+PLANEL_GerPT_Trim_Resultado!EQ341+PLANEL_GerPT_Trim_Resultado!EQ353+PLANEL_GerPT_Trim_Resultado!EQ365</f>
        <v>14088.153901000001</v>
      </c>
      <c r="EE21" s="24">
        <f>PLANEL_GerPT_Trim_Resultado!ER281+PLANEL_GerPT_Trim_Resultado!ER293+PLANEL_GerPT_Trim_Resultado!ER305+PLANEL_GerPT_Trim_Resultado!ER317+PLANEL_GerPT_Trim_Resultado!ER329+PLANEL_GerPT_Trim_Resultado!ER341+PLANEL_GerPT_Trim_Resultado!ER353+PLANEL_GerPT_Trim_Resultado!ER365</f>
        <v>19534.819134999998</v>
      </c>
      <c r="EF21" s="24">
        <f>PLANEL_GerPT_Trim_Resultado!ES281+PLANEL_GerPT_Trim_Resultado!ES293+PLANEL_GerPT_Trim_Resultado!ES305+PLANEL_GerPT_Trim_Resultado!ES317+PLANEL_GerPT_Trim_Resultado!ES329+PLANEL_GerPT_Trim_Resultado!ES341+PLANEL_GerPT_Trim_Resultado!ES353+PLANEL_GerPT_Trim_Resultado!ES365</f>
        <v>0</v>
      </c>
      <c r="EG21" s="24">
        <f>PLANEL_GerPT_Trim_Resultado!ET281+PLANEL_GerPT_Trim_Resultado!ET293+PLANEL_GerPT_Trim_Resultado!ET305+PLANEL_GerPT_Trim_Resultado!ET317+PLANEL_GerPT_Trim_Resultado!ET329+PLANEL_GerPT_Trim_Resultado!ET341+PLANEL_GerPT_Trim_Resultado!ET353+PLANEL_GerPT_Trim_Resultado!ET365</f>
        <v>0</v>
      </c>
      <c r="EH21" s="24">
        <f>PLANEL_GerPT_Trim_Resultado!EU281+PLANEL_GerPT_Trim_Resultado!EU293+PLANEL_GerPT_Trim_Resultado!EU305+PLANEL_GerPT_Trim_Resultado!EU317+PLANEL_GerPT_Trim_Resultado!EU329+PLANEL_GerPT_Trim_Resultado!EU341+PLANEL_GerPT_Trim_Resultado!EU353+PLANEL_GerPT_Trim_Resultado!EU365</f>
        <v>15026.783950000001</v>
      </c>
      <c r="EI21" s="24">
        <f>PLANEL_GerPT_Trim_Resultado!EV281+PLANEL_GerPT_Trim_Resultado!EV293+PLANEL_GerPT_Trim_Resultado!EV305+PLANEL_GerPT_Trim_Resultado!EV317+PLANEL_GerPT_Trim_Resultado!EV329+PLANEL_GerPT_Trim_Resultado!EV341+PLANEL_GerPT_Trim_Resultado!EV353+PLANEL_GerPT_Trim_Resultado!EV365</f>
        <v>20698.670695000001</v>
      </c>
      <c r="EJ21" s="24">
        <f>PLANEL_GerPT_Trim_Resultado!EW281+PLANEL_GerPT_Trim_Resultado!EW293+PLANEL_GerPT_Trim_Resultado!EW305+PLANEL_GerPT_Trim_Resultado!EW317+PLANEL_GerPT_Trim_Resultado!EW329+PLANEL_GerPT_Trim_Resultado!EW341+PLANEL_GerPT_Trim_Resultado!EW353+PLANEL_GerPT_Trim_Resultado!EW365</f>
        <v>0</v>
      </c>
      <c r="EK21" s="24">
        <f>PLANEL_GerPT_Trim_Resultado!EX281+PLANEL_GerPT_Trim_Resultado!EX293+PLANEL_GerPT_Trim_Resultado!EX305+PLANEL_GerPT_Trim_Resultado!EX317+PLANEL_GerPT_Trim_Resultado!EX329+PLANEL_GerPT_Trim_Resultado!EX341+PLANEL_GerPT_Trim_Resultado!EX353+PLANEL_GerPT_Trim_Resultado!EX365</f>
        <v>0</v>
      </c>
      <c r="EL21" s="24">
        <f>PLANEL_GerPT_Trim_Resultado!EY281+PLANEL_GerPT_Trim_Resultado!EY293+PLANEL_GerPT_Trim_Resultado!EY305+PLANEL_GerPT_Trim_Resultado!EY317+PLANEL_GerPT_Trim_Resultado!EY329+PLANEL_GerPT_Trim_Resultado!EY341+PLANEL_GerPT_Trim_Resultado!EY353+PLANEL_GerPT_Trim_Resultado!EY365</f>
        <v>8662.0943000000007</v>
      </c>
      <c r="EM21" s="24">
        <f>PLANEL_GerPT_Trim_Resultado!EZ281+PLANEL_GerPT_Trim_Resultado!EZ293+PLANEL_GerPT_Trim_Resultado!EZ305+PLANEL_GerPT_Trim_Resultado!EZ317+PLANEL_GerPT_Trim_Resultado!EZ329+PLANEL_GerPT_Trim_Resultado!EZ341+PLANEL_GerPT_Trim_Resultado!EZ353+PLANEL_GerPT_Trim_Resultado!EZ365</f>
        <v>21833.890984999998</v>
      </c>
      <c r="EN21" s="24">
        <f>PLANEL_GerPT_Trim_Resultado!FA281+PLANEL_GerPT_Trim_Resultado!FA293+PLANEL_GerPT_Trim_Resultado!FA305+PLANEL_GerPT_Trim_Resultado!FA317+PLANEL_GerPT_Trim_Resultado!FA329+PLANEL_GerPT_Trim_Resultado!FA341+PLANEL_GerPT_Trim_Resultado!FA353+PLANEL_GerPT_Trim_Resultado!FA365</f>
        <v>0</v>
      </c>
      <c r="EO21" s="24">
        <f>PLANEL_GerPT_Trim_Resultado!FB281+PLANEL_GerPT_Trim_Resultado!FB293+PLANEL_GerPT_Trim_Resultado!FB305+PLANEL_GerPT_Trim_Resultado!FB317+PLANEL_GerPT_Trim_Resultado!FB329+PLANEL_GerPT_Trim_Resultado!FB341+PLANEL_GerPT_Trim_Resultado!FB353+PLANEL_GerPT_Trim_Resultado!FB365</f>
        <v>0</v>
      </c>
      <c r="EP21" s="24">
        <f>PLANEL_GerPT_Trim_Resultado!FC281+PLANEL_GerPT_Trim_Resultado!FC293+PLANEL_GerPT_Trim_Resultado!FC305+PLANEL_GerPT_Trim_Resultado!FC317+PLANEL_GerPT_Trim_Resultado!FC329+PLANEL_GerPT_Trim_Resultado!FC341+PLANEL_GerPT_Trim_Resultado!FC353+PLANEL_GerPT_Trim_Resultado!FC365</f>
        <v>16795.300760999999</v>
      </c>
    </row>
    <row r="22" spans="2:146" x14ac:dyDescent="0.25">
      <c r="B22" s="23" t="s">
        <v>54</v>
      </c>
      <c r="C22" s="24">
        <f>PLANEL_GerPT_Trim_Resultado!P197+PLANEL_GerPT_Trim_Resultado!P209+PLANEL_GerPT_Trim_Resultado!P221+PLANEL_GerPT_Trim_Resultado!P233</f>
        <v>0</v>
      </c>
      <c r="D22" s="24">
        <f>PLANEL_GerPT_Trim_Resultado!Q197+PLANEL_GerPT_Trim_Resultado!Q209+PLANEL_GerPT_Trim_Resultado!Q221+PLANEL_GerPT_Trim_Resultado!Q233</f>
        <v>0</v>
      </c>
      <c r="E22" s="24">
        <f>PLANEL_GerPT_Trim_Resultado!R197+PLANEL_GerPT_Trim_Resultado!R209+PLANEL_GerPT_Trim_Resultado!R221+PLANEL_GerPT_Trim_Resultado!R233</f>
        <v>0</v>
      </c>
      <c r="F22" s="24">
        <f>PLANEL_GerPT_Trim_Resultado!S197+PLANEL_GerPT_Trim_Resultado!S209+PLANEL_GerPT_Trim_Resultado!S221+PLANEL_GerPT_Trim_Resultado!S233</f>
        <v>0</v>
      </c>
      <c r="G22" s="24">
        <f>PLANEL_GerPT_Trim_Resultado!T197+PLANEL_GerPT_Trim_Resultado!T209+PLANEL_GerPT_Trim_Resultado!T221+PLANEL_GerPT_Trim_Resultado!T233</f>
        <v>0</v>
      </c>
      <c r="H22" s="24">
        <f>PLANEL_GerPT_Trim_Resultado!U197+PLANEL_GerPT_Trim_Resultado!U209+PLANEL_GerPT_Trim_Resultado!U221+PLANEL_GerPT_Trim_Resultado!U233</f>
        <v>0</v>
      </c>
      <c r="I22" s="24">
        <f>PLANEL_GerPT_Trim_Resultado!V197+PLANEL_GerPT_Trim_Resultado!V209+PLANEL_GerPT_Trim_Resultado!V221+PLANEL_GerPT_Trim_Resultado!V233</f>
        <v>0</v>
      </c>
      <c r="J22" s="24">
        <f>PLANEL_GerPT_Trim_Resultado!W197+PLANEL_GerPT_Trim_Resultado!W209+PLANEL_GerPT_Trim_Resultado!W221+PLANEL_GerPT_Trim_Resultado!W233</f>
        <v>0</v>
      </c>
      <c r="K22" s="24">
        <f>PLANEL_GerPT_Trim_Resultado!X197+PLANEL_GerPT_Trim_Resultado!X209+PLANEL_GerPT_Trim_Resultado!X221+PLANEL_GerPT_Trim_Resultado!X233</f>
        <v>0</v>
      </c>
      <c r="L22" s="24">
        <f>PLANEL_GerPT_Trim_Resultado!Y197+PLANEL_GerPT_Trim_Resultado!Y209+PLANEL_GerPT_Trim_Resultado!Y221+PLANEL_GerPT_Trim_Resultado!Y233</f>
        <v>0</v>
      </c>
      <c r="M22" s="24">
        <f>PLANEL_GerPT_Trim_Resultado!Z197+PLANEL_GerPT_Trim_Resultado!Z209+PLANEL_GerPT_Trim_Resultado!Z221+PLANEL_GerPT_Trim_Resultado!Z233</f>
        <v>0</v>
      </c>
      <c r="N22" s="24">
        <f>PLANEL_GerPT_Trim_Resultado!AA197+PLANEL_GerPT_Trim_Resultado!AA209+PLANEL_GerPT_Trim_Resultado!AA221+PLANEL_GerPT_Trim_Resultado!AA233</f>
        <v>0</v>
      </c>
      <c r="O22" s="24">
        <f>PLANEL_GerPT_Trim_Resultado!AB197+PLANEL_GerPT_Trim_Resultado!AB209+PLANEL_GerPT_Trim_Resultado!AB221+PLANEL_GerPT_Trim_Resultado!AB233</f>
        <v>0</v>
      </c>
      <c r="P22" s="24">
        <f>PLANEL_GerPT_Trim_Resultado!AC197+PLANEL_GerPT_Trim_Resultado!AC209+PLANEL_GerPT_Trim_Resultado!AC221+PLANEL_GerPT_Trim_Resultado!AC233</f>
        <v>0</v>
      </c>
      <c r="Q22" s="24">
        <f>PLANEL_GerPT_Trim_Resultado!AD197+PLANEL_GerPT_Trim_Resultado!AD209+PLANEL_GerPT_Trim_Resultado!AD221+PLANEL_GerPT_Trim_Resultado!AD233</f>
        <v>0</v>
      </c>
      <c r="R22" s="24">
        <f>PLANEL_GerPT_Trim_Resultado!AE197+PLANEL_GerPT_Trim_Resultado!AE209+PLANEL_GerPT_Trim_Resultado!AE221+PLANEL_GerPT_Trim_Resultado!AE233</f>
        <v>0</v>
      </c>
      <c r="S22" s="24">
        <f>PLANEL_GerPT_Trim_Resultado!AF197+PLANEL_GerPT_Trim_Resultado!AF209+PLANEL_GerPT_Trim_Resultado!AF221+PLANEL_GerPT_Trim_Resultado!AF233</f>
        <v>0</v>
      </c>
      <c r="T22" s="24">
        <f>PLANEL_GerPT_Trim_Resultado!AG197+PLANEL_GerPT_Trim_Resultado!AG209+PLANEL_GerPT_Trim_Resultado!AG221+PLANEL_GerPT_Trim_Resultado!AG233</f>
        <v>0</v>
      </c>
      <c r="U22" s="24">
        <f>PLANEL_GerPT_Trim_Resultado!AH197+PLANEL_GerPT_Trim_Resultado!AH209+PLANEL_GerPT_Trim_Resultado!AH221+PLANEL_GerPT_Trim_Resultado!AH233</f>
        <v>0</v>
      </c>
      <c r="V22" s="24">
        <f>PLANEL_GerPT_Trim_Resultado!AI197+PLANEL_GerPT_Trim_Resultado!AI209+PLANEL_GerPT_Trim_Resultado!AI221+PLANEL_GerPT_Trim_Resultado!AI233</f>
        <v>0</v>
      </c>
      <c r="W22" s="24">
        <f>PLANEL_GerPT_Trim_Resultado!AJ197+PLANEL_GerPT_Trim_Resultado!AJ209+PLANEL_GerPT_Trim_Resultado!AJ221+PLANEL_GerPT_Trim_Resultado!AJ233</f>
        <v>0</v>
      </c>
      <c r="X22" s="24">
        <f>PLANEL_GerPT_Trim_Resultado!AK197+PLANEL_GerPT_Trim_Resultado!AK209+PLANEL_GerPT_Trim_Resultado!AK221+PLANEL_GerPT_Trim_Resultado!AK233</f>
        <v>0</v>
      </c>
      <c r="Y22" s="24">
        <f>PLANEL_GerPT_Trim_Resultado!AL197+PLANEL_GerPT_Trim_Resultado!AL209+PLANEL_GerPT_Trim_Resultado!AL221+PLANEL_GerPT_Trim_Resultado!AL233</f>
        <v>0</v>
      </c>
      <c r="Z22" s="24">
        <f>PLANEL_GerPT_Trim_Resultado!AM197+PLANEL_GerPT_Trim_Resultado!AM209+PLANEL_GerPT_Trim_Resultado!AM221+PLANEL_GerPT_Trim_Resultado!AM233</f>
        <v>0</v>
      </c>
      <c r="AA22" s="24">
        <f>PLANEL_GerPT_Trim_Resultado!AN197+PLANEL_GerPT_Trim_Resultado!AN209+PLANEL_GerPT_Trim_Resultado!AN221+PLANEL_GerPT_Trim_Resultado!AN233</f>
        <v>0</v>
      </c>
      <c r="AB22" s="24">
        <f>PLANEL_GerPT_Trim_Resultado!AO197+PLANEL_GerPT_Trim_Resultado!AO209+PLANEL_GerPT_Trim_Resultado!AO221+PLANEL_GerPT_Trim_Resultado!AO233</f>
        <v>0</v>
      </c>
      <c r="AC22" s="24">
        <f>PLANEL_GerPT_Trim_Resultado!AP197+PLANEL_GerPT_Trim_Resultado!AP209+PLANEL_GerPT_Trim_Resultado!AP221+PLANEL_GerPT_Trim_Resultado!AP233</f>
        <v>0</v>
      </c>
      <c r="AD22" s="24">
        <f>PLANEL_GerPT_Trim_Resultado!AQ197+PLANEL_GerPT_Trim_Resultado!AQ209+PLANEL_GerPT_Trim_Resultado!AQ221+PLANEL_GerPT_Trim_Resultado!AQ233</f>
        <v>0</v>
      </c>
      <c r="AE22" s="24">
        <f>PLANEL_GerPT_Trim_Resultado!AR197+PLANEL_GerPT_Trim_Resultado!AR209+PLANEL_GerPT_Trim_Resultado!AR221+PLANEL_GerPT_Trim_Resultado!AR233</f>
        <v>0</v>
      </c>
      <c r="AF22" s="24">
        <f>PLANEL_GerPT_Trim_Resultado!AS197+PLANEL_GerPT_Trim_Resultado!AS209+PLANEL_GerPT_Trim_Resultado!AS221+PLANEL_GerPT_Trim_Resultado!AS233</f>
        <v>0</v>
      </c>
      <c r="AG22" s="24">
        <f>PLANEL_GerPT_Trim_Resultado!AT197+PLANEL_GerPT_Trim_Resultado!AT209+PLANEL_GerPT_Trim_Resultado!AT221+PLANEL_GerPT_Trim_Resultado!AT233</f>
        <v>0</v>
      </c>
      <c r="AH22" s="24">
        <f>PLANEL_GerPT_Trim_Resultado!AU197+PLANEL_GerPT_Trim_Resultado!AU209+PLANEL_GerPT_Trim_Resultado!AU221+PLANEL_GerPT_Trim_Resultado!AU233</f>
        <v>0</v>
      </c>
      <c r="AI22" s="24">
        <f>PLANEL_GerPT_Trim_Resultado!AV197+PLANEL_GerPT_Trim_Resultado!AV209+PLANEL_GerPT_Trim_Resultado!AV221+PLANEL_GerPT_Trim_Resultado!AV233</f>
        <v>0</v>
      </c>
      <c r="AJ22" s="24">
        <f>PLANEL_GerPT_Trim_Resultado!AW197+PLANEL_GerPT_Trim_Resultado!AW209+PLANEL_GerPT_Trim_Resultado!AW221+PLANEL_GerPT_Trim_Resultado!AW233</f>
        <v>0</v>
      </c>
      <c r="AK22" s="24">
        <f>PLANEL_GerPT_Trim_Resultado!AX197+PLANEL_GerPT_Trim_Resultado!AX209+PLANEL_GerPT_Trim_Resultado!AX221+PLANEL_GerPT_Trim_Resultado!AX233</f>
        <v>0</v>
      </c>
      <c r="AL22" s="24">
        <f>PLANEL_GerPT_Trim_Resultado!AY197+PLANEL_GerPT_Trim_Resultado!AY209+PLANEL_GerPT_Trim_Resultado!AY221+PLANEL_GerPT_Trim_Resultado!AY233</f>
        <v>0</v>
      </c>
      <c r="AM22" s="24">
        <f>PLANEL_GerPT_Trim_Resultado!AZ197+PLANEL_GerPT_Trim_Resultado!AZ209+PLANEL_GerPT_Trim_Resultado!AZ221+PLANEL_GerPT_Trim_Resultado!AZ233</f>
        <v>0</v>
      </c>
      <c r="AN22" s="24">
        <f>PLANEL_GerPT_Trim_Resultado!BA197+PLANEL_GerPT_Trim_Resultado!BA209+PLANEL_GerPT_Trim_Resultado!BA221+PLANEL_GerPT_Trim_Resultado!BA233</f>
        <v>0</v>
      </c>
      <c r="AO22" s="24">
        <f>PLANEL_GerPT_Trim_Resultado!BB197+PLANEL_GerPT_Trim_Resultado!BB209+PLANEL_GerPT_Trim_Resultado!BB221+PLANEL_GerPT_Trim_Resultado!BB233</f>
        <v>0</v>
      </c>
      <c r="AP22" s="24">
        <f>PLANEL_GerPT_Trim_Resultado!BC197+PLANEL_GerPT_Trim_Resultado!BC209+PLANEL_GerPT_Trim_Resultado!BC221+PLANEL_GerPT_Trim_Resultado!BC233</f>
        <v>0</v>
      </c>
      <c r="AQ22" s="24">
        <f>PLANEL_GerPT_Trim_Resultado!BD197+PLANEL_GerPT_Trim_Resultado!BD209+PLANEL_GerPT_Trim_Resultado!BD221+PLANEL_GerPT_Trim_Resultado!BD233</f>
        <v>0</v>
      </c>
      <c r="AR22" s="24">
        <f>PLANEL_GerPT_Trim_Resultado!BE197+PLANEL_GerPT_Trim_Resultado!BE209+PLANEL_GerPT_Trim_Resultado!BE221+PLANEL_GerPT_Trim_Resultado!BE233</f>
        <v>0</v>
      </c>
      <c r="AS22" s="24">
        <f>PLANEL_GerPT_Trim_Resultado!BF197+PLANEL_GerPT_Trim_Resultado!BF209+PLANEL_GerPT_Trim_Resultado!BF221+PLANEL_GerPT_Trim_Resultado!BF233</f>
        <v>0</v>
      </c>
      <c r="AT22" s="24">
        <f>PLANEL_GerPT_Trim_Resultado!BG197+PLANEL_GerPT_Trim_Resultado!BG209+PLANEL_GerPT_Trim_Resultado!BG221+PLANEL_GerPT_Trim_Resultado!BG233</f>
        <v>0</v>
      </c>
      <c r="AU22" s="24">
        <f>PLANEL_GerPT_Trim_Resultado!BH197+PLANEL_GerPT_Trim_Resultado!BH209+PLANEL_GerPT_Trim_Resultado!BH221+PLANEL_GerPT_Trim_Resultado!BH233</f>
        <v>0</v>
      </c>
      <c r="AV22" s="24">
        <f>PLANEL_GerPT_Trim_Resultado!BI197+PLANEL_GerPT_Trim_Resultado!BI209+PLANEL_GerPT_Trim_Resultado!BI221+PLANEL_GerPT_Trim_Resultado!BI233</f>
        <v>0</v>
      </c>
      <c r="AW22" s="24">
        <f>PLANEL_GerPT_Trim_Resultado!BJ197+PLANEL_GerPT_Trim_Resultado!BJ209+PLANEL_GerPT_Trim_Resultado!BJ221+PLANEL_GerPT_Trim_Resultado!BJ233</f>
        <v>0</v>
      </c>
      <c r="AX22" s="24">
        <f>PLANEL_GerPT_Trim_Resultado!BK197+PLANEL_GerPT_Trim_Resultado!BK209+PLANEL_GerPT_Trim_Resultado!BK221+PLANEL_GerPT_Trim_Resultado!BK233</f>
        <v>0</v>
      </c>
      <c r="AY22" s="24">
        <f>PLANEL_GerPT_Trim_Resultado!BL197+PLANEL_GerPT_Trim_Resultado!BL209+PLANEL_GerPT_Trim_Resultado!BL221+PLANEL_GerPT_Trim_Resultado!BL233</f>
        <v>0</v>
      </c>
      <c r="AZ22" s="24">
        <f>PLANEL_GerPT_Trim_Resultado!BM197+PLANEL_GerPT_Trim_Resultado!BM209+PLANEL_GerPT_Trim_Resultado!BM221+PLANEL_GerPT_Trim_Resultado!BM233</f>
        <v>0</v>
      </c>
      <c r="BA22" s="24">
        <f>PLANEL_GerPT_Trim_Resultado!BN197+PLANEL_GerPT_Trim_Resultado!BN209+PLANEL_GerPT_Trim_Resultado!BN221+PLANEL_GerPT_Trim_Resultado!BN233</f>
        <v>0</v>
      </c>
      <c r="BB22" s="24">
        <f>PLANEL_GerPT_Trim_Resultado!BO197+PLANEL_GerPT_Trim_Resultado!BO209+PLANEL_GerPT_Trim_Resultado!BO221+PLANEL_GerPT_Trim_Resultado!BO233</f>
        <v>0</v>
      </c>
      <c r="BC22" s="24">
        <f>PLANEL_GerPT_Trim_Resultado!BP197+PLANEL_GerPT_Trim_Resultado!BP209+PLANEL_GerPT_Trim_Resultado!BP221+PLANEL_GerPT_Trim_Resultado!BP233</f>
        <v>0</v>
      </c>
      <c r="BD22" s="24">
        <f>PLANEL_GerPT_Trim_Resultado!BQ197+PLANEL_GerPT_Trim_Resultado!BQ209+PLANEL_GerPT_Trim_Resultado!BQ221+PLANEL_GerPT_Trim_Resultado!BQ233</f>
        <v>0</v>
      </c>
      <c r="BE22" s="24">
        <f>PLANEL_GerPT_Trim_Resultado!BR197+PLANEL_GerPT_Trim_Resultado!BR209+PLANEL_GerPT_Trim_Resultado!BR221+PLANEL_GerPT_Trim_Resultado!BR233</f>
        <v>0</v>
      </c>
      <c r="BF22" s="24">
        <f>PLANEL_GerPT_Trim_Resultado!BS197+PLANEL_GerPT_Trim_Resultado!BS209+PLANEL_GerPT_Trim_Resultado!BS221+PLANEL_GerPT_Trim_Resultado!BS233</f>
        <v>0</v>
      </c>
      <c r="BG22" s="24">
        <f>PLANEL_GerPT_Trim_Resultado!BT197+PLANEL_GerPT_Trim_Resultado!BT209+PLANEL_GerPT_Trim_Resultado!BT221+PLANEL_GerPT_Trim_Resultado!BT233</f>
        <v>0</v>
      </c>
      <c r="BH22" s="24">
        <f>PLANEL_GerPT_Trim_Resultado!BU197+PLANEL_GerPT_Trim_Resultado!BU209+PLANEL_GerPT_Trim_Resultado!BU221+PLANEL_GerPT_Trim_Resultado!BU233</f>
        <v>0</v>
      </c>
      <c r="BI22" s="24">
        <f>PLANEL_GerPT_Trim_Resultado!BV197+PLANEL_GerPT_Trim_Resultado!BV209+PLANEL_GerPT_Trim_Resultado!BV221+PLANEL_GerPT_Trim_Resultado!BV233</f>
        <v>0</v>
      </c>
      <c r="BJ22" s="24">
        <f>PLANEL_GerPT_Trim_Resultado!BW197+PLANEL_GerPT_Trim_Resultado!BW209+PLANEL_GerPT_Trim_Resultado!BW221+PLANEL_GerPT_Trim_Resultado!BW233</f>
        <v>0</v>
      </c>
      <c r="BK22" s="24">
        <f>PLANEL_GerPT_Trim_Resultado!BX197+PLANEL_GerPT_Trim_Resultado!BX209+PLANEL_GerPT_Trim_Resultado!BX221+PLANEL_GerPT_Trim_Resultado!BX233</f>
        <v>0</v>
      </c>
      <c r="BL22" s="24">
        <f>PLANEL_GerPT_Trim_Resultado!BY197+PLANEL_GerPT_Trim_Resultado!BY209+PLANEL_GerPT_Trim_Resultado!BY221+PLANEL_GerPT_Trim_Resultado!BY233</f>
        <v>0</v>
      </c>
      <c r="BM22" s="24">
        <f>PLANEL_GerPT_Trim_Resultado!BZ197+PLANEL_GerPT_Trim_Resultado!BZ209+PLANEL_GerPT_Trim_Resultado!BZ221+PLANEL_GerPT_Trim_Resultado!BZ233</f>
        <v>0</v>
      </c>
      <c r="BN22" s="24">
        <f>PLANEL_GerPT_Trim_Resultado!CA197+PLANEL_GerPT_Trim_Resultado!CA209+PLANEL_GerPT_Trim_Resultado!CA221+PLANEL_GerPT_Trim_Resultado!CA233</f>
        <v>0</v>
      </c>
      <c r="BO22" s="24">
        <f>PLANEL_GerPT_Trim_Resultado!CB197+PLANEL_GerPT_Trim_Resultado!CB209+PLANEL_GerPT_Trim_Resultado!CB221+PLANEL_GerPT_Trim_Resultado!CB233</f>
        <v>0</v>
      </c>
      <c r="BP22" s="24">
        <f>PLANEL_GerPT_Trim_Resultado!CC197+PLANEL_GerPT_Trim_Resultado!CC209+PLANEL_GerPT_Trim_Resultado!CC221+PLANEL_GerPT_Trim_Resultado!CC233</f>
        <v>0</v>
      </c>
      <c r="BQ22" s="24">
        <f>PLANEL_GerPT_Trim_Resultado!CD197+PLANEL_GerPT_Trim_Resultado!CD209+PLANEL_GerPT_Trim_Resultado!CD221+PLANEL_GerPT_Trim_Resultado!CD233</f>
        <v>0</v>
      </c>
      <c r="BR22" s="24">
        <f>PLANEL_GerPT_Trim_Resultado!CE197+PLANEL_GerPT_Trim_Resultado!CE209+PLANEL_GerPT_Trim_Resultado!CE221+PLANEL_GerPT_Trim_Resultado!CE233</f>
        <v>0</v>
      </c>
      <c r="BS22" s="24">
        <f>PLANEL_GerPT_Trim_Resultado!CF197+PLANEL_GerPT_Trim_Resultado!CF209+PLANEL_GerPT_Trim_Resultado!CF221+PLANEL_GerPT_Trim_Resultado!CF233</f>
        <v>0</v>
      </c>
      <c r="BT22" s="24">
        <f>PLANEL_GerPT_Trim_Resultado!CG197+PLANEL_GerPT_Trim_Resultado!CG209+PLANEL_GerPT_Trim_Resultado!CG221+PLANEL_GerPT_Trim_Resultado!CG233</f>
        <v>0</v>
      </c>
      <c r="BU22" s="24">
        <f>PLANEL_GerPT_Trim_Resultado!CH197+PLANEL_GerPT_Trim_Resultado!CH209+PLANEL_GerPT_Trim_Resultado!CH221+PLANEL_GerPT_Trim_Resultado!CH233</f>
        <v>0</v>
      </c>
      <c r="BV22" s="24">
        <f>PLANEL_GerPT_Trim_Resultado!CI197+PLANEL_GerPT_Trim_Resultado!CI209+PLANEL_GerPT_Trim_Resultado!CI221+PLANEL_GerPT_Trim_Resultado!CI233</f>
        <v>0</v>
      </c>
      <c r="BW22" s="24">
        <f>PLANEL_GerPT_Trim_Resultado!CJ197+PLANEL_GerPT_Trim_Resultado!CJ209+PLANEL_GerPT_Trim_Resultado!CJ221+PLANEL_GerPT_Trim_Resultado!CJ233</f>
        <v>0</v>
      </c>
      <c r="BX22" s="24">
        <f>PLANEL_GerPT_Trim_Resultado!CK197+PLANEL_GerPT_Trim_Resultado!CK209+PLANEL_GerPT_Trim_Resultado!CK221+PLANEL_GerPT_Trim_Resultado!CK233</f>
        <v>0</v>
      </c>
      <c r="BY22" s="24">
        <f>PLANEL_GerPT_Trim_Resultado!CL197+PLANEL_GerPT_Trim_Resultado!CL209+PLANEL_GerPT_Trim_Resultado!CL221+PLANEL_GerPT_Trim_Resultado!CL233</f>
        <v>0</v>
      </c>
      <c r="BZ22" s="24">
        <f>PLANEL_GerPT_Trim_Resultado!CM197+PLANEL_GerPT_Trim_Resultado!CM209+PLANEL_GerPT_Trim_Resultado!CM221+PLANEL_GerPT_Trim_Resultado!CM233</f>
        <v>0</v>
      </c>
      <c r="CA22" s="24">
        <f>PLANEL_GerPT_Trim_Resultado!CN197+PLANEL_GerPT_Trim_Resultado!CN209+PLANEL_GerPT_Trim_Resultado!CN221+PLANEL_GerPT_Trim_Resultado!CN233</f>
        <v>0</v>
      </c>
      <c r="CB22" s="24">
        <f>PLANEL_GerPT_Trim_Resultado!CO197+PLANEL_GerPT_Trim_Resultado!CO209+PLANEL_GerPT_Trim_Resultado!CO221+PLANEL_GerPT_Trim_Resultado!CO233</f>
        <v>0</v>
      </c>
      <c r="CC22" s="24">
        <f>PLANEL_GerPT_Trim_Resultado!CP197+PLANEL_GerPT_Trim_Resultado!CP209+PLANEL_GerPT_Trim_Resultado!CP221+PLANEL_GerPT_Trim_Resultado!CP233</f>
        <v>0</v>
      </c>
      <c r="CD22" s="24">
        <f>PLANEL_GerPT_Trim_Resultado!CQ197+PLANEL_GerPT_Trim_Resultado!CQ209+PLANEL_GerPT_Trim_Resultado!CQ221+PLANEL_GerPT_Trim_Resultado!CQ233</f>
        <v>0</v>
      </c>
      <c r="CE22" s="24">
        <f>PLANEL_GerPT_Trim_Resultado!CR197+PLANEL_GerPT_Trim_Resultado!CR209+PLANEL_GerPT_Trim_Resultado!CR221+PLANEL_GerPT_Trim_Resultado!CR233</f>
        <v>0</v>
      </c>
      <c r="CF22" s="24">
        <f>PLANEL_GerPT_Trim_Resultado!CS197+PLANEL_GerPT_Trim_Resultado!CS209+PLANEL_GerPT_Trim_Resultado!CS221+PLANEL_GerPT_Trim_Resultado!CS233</f>
        <v>0</v>
      </c>
      <c r="CG22" s="24">
        <f>PLANEL_GerPT_Trim_Resultado!CT197+PLANEL_GerPT_Trim_Resultado!CT209+PLANEL_GerPT_Trim_Resultado!CT221+PLANEL_GerPT_Trim_Resultado!CT233</f>
        <v>0</v>
      </c>
      <c r="CH22" s="24">
        <f>PLANEL_GerPT_Trim_Resultado!CU197+PLANEL_GerPT_Trim_Resultado!CU209+PLANEL_GerPT_Trim_Resultado!CU221+PLANEL_GerPT_Trim_Resultado!CU233</f>
        <v>0</v>
      </c>
      <c r="CI22" s="24">
        <f>PLANEL_GerPT_Trim_Resultado!CV197+PLANEL_GerPT_Trim_Resultado!CV209+PLANEL_GerPT_Trim_Resultado!CV221+PLANEL_GerPT_Trim_Resultado!CV233</f>
        <v>0</v>
      </c>
      <c r="CJ22" s="24">
        <f>PLANEL_GerPT_Trim_Resultado!CW197+PLANEL_GerPT_Trim_Resultado!CW209+PLANEL_GerPT_Trim_Resultado!CW221+PLANEL_GerPT_Trim_Resultado!CW233</f>
        <v>0</v>
      </c>
      <c r="CK22" s="24">
        <f>PLANEL_GerPT_Trim_Resultado!CX197+PLANEL_GerPT_Trim_Resultado!CX209+PLANEL_GerPT_Trim_Resultado!CX221+PLANEL_GerPT_Trim_Resultado!CX233</f>
        <v>0</v>
      </c>
      <c r="CL22" s="24">
        <f>PLANEL_GerPT_Trim_Resultado!CY197+PLANEL_GerPT_Trim_Resultado!CY209+PLANEL_GerPT_Trim_Resultado!CY221+PLANEL_GerPT_Trim_Resultado!CY233</f>
        <v>0</v>
      </c>
      <c r="CM22" s="24">
        <f>PLANEL_GerPT_Trim_Resultado!CZ197+PLANEL_GerPT_Trim_Resultado!CZ209+PLANEL_GerPT_Trim_Resultado!CZ221+PLANEL_GerPT_Trim_Resultado!CZ233</f>
        <v>0</v>
      </c>
      <c r="CN22" s="24">
        <f>PLANEL_GerPT_Trim_Resultado!DA197+PLANEL_GerPT_Trim_Resultado!DA209+PLANEL_GerPT_Trim_Resultado!DA221+PLANEL_GerPT_Trim_Resultado!DA233</f>
        <v>0</v>
      </c>
      <c r="CO22" s="24">
        <f>PLANEL_GerPT_Trim_Resultado!DB197+PLANEL_GerPT_Trim_Resultado!DB209+PLANEL_GerPT_Trim_Resultado!DB221+PLANEL_GerPT_Trim_Resultado!DB233</f>
        <v>0</v>
      </c>
      <c r="CP22" s="24">
        <f>PLANEL_GerPT_Trim_Resultado!DC197+PLANEL_GerPT_Trim_Resultado!DC209+PLANEL_GerPT_Trim_Resultado!DC221+PLANEL_GerPT_Trim_Resultado!DC233</f>
        <v>0</v>
      </c>
      <c r="CQ22" s="24">
        <f>PLANEL_GerPT_Trim_Resultado!DD197+PLANEL_GerPT_Trim_Resultado!DD209+PLANEL_GerPT_Trim_Resultado!DD221+PLANEL_GerPT_Trim_Resultado!DD233</f>
        <v>0</v>
      </c>
      <c r="CR22" s="24">
        <f>PLANEL_GerPT_Trim_Resultado!DE197+PLANEL_GerPT_Trim_Resultado!DE209+PLANEL_GerPT_Trim_Resultado!DE221+PLANEL_GerPT_Trim_Resultado!DE233</f>
        <v>0</v>
      </c>
      <c r="CS22" s="24">
        <f>PLANEL_GerPT_Trim_Resultado!DF197+PLANEL_GerPT_Trim_Resultado!DF209+PLANEL_GerPT_Trim_Resultado!DF221+PLANEL_GerPT_Trim_Resultado!DF233</f>
        <v>0</v>
      </c>
      <c r="CT22" s="24">
        <f>PLANEL_GerPT_Trim_Resultado!DG197+PLANEL_GerPT_Trim_Resultado!DG209+PLANEL_GerPT_Trim_Resultado!DG221+PLANEL_GerPT_Trim_Resultado!DG233</f>
        <v>0</v>
      </c>
      <c r="CU22" s="24">
        <f>PLANEL_GerPT_Trim_Resultado!DH197+PLANEL_GerPT_Trim_Resultado!DH209+PLANEL_GerPT_Trim_Resultado!DH221+PLANEL_GerPT_Trim_Resultado!DH233</f>
        <v>0</v>
      </c>
      <c r="CV22" s="24">
        <f>PLANEL_GerPT_Trim_Resultado!DI197+PLANEL_GerPT_Trim_Resultado!DI209+PLANEL_GerPT_Trim_Resultado!DI221+PLANEL_GerPT_Trim_Resultado!DI233</f>
        <v>0</v>
      </c>
      <c r="CW22" s="24">
        <f>PLANEL_GerPT_Trim_Resultado!DJ197+PLANEL_GerPT_Trim_Resultado!DJ209+PLANEL_GerPT_Trim_Resultado!DJ221+PLANEL_GerPT_Trim_Resultado!DJ233</f>
        <v>0</v>
      </c>
      <c r="CX22" s="24">
        <f>PLANEL_GerPT_Trim_Resultado!DK197+PLANEL_GerPT_Trim_Resultado!DK209+PLANEL_GerPT_Trim_Resultado!DK221+PLANEL_GerPT_Trim_Resultado!DK233</f>
        <v>0</v>
      </c>
      <c r="CY22" s="73">
        <f>PLANEL_GerPT_Trim_Resultado!DL197+PLANEL_GerPT_Trim_Resultado!DL209+PLANEL_GerPT_Trim_Resultado!DL221+PLANEL_GerPT_Trim_Resultado!DL233</f>
        <v>0</v>
      </c>
      <c r="CZ22" s="73">
        <f>PLANEL_GerPT_Trim_Resultado!DM197+PLANEL_GerPT_Trim_Resultado!DM209+PLANEL_GerPT_Trim_Resultado!DM221+PLANEL_GerPT_Trim_Resultado!DM233</f>
        <v>0</v>
      </c>
      <c r="DA22" s="73">
        <f>PLANEL_GerPT_Trim_Resultado!DN197+PLANEL_GerPT_Trim_Resultado!DN209+PLANEL_GerPT_Trim_Resultado!DN221+PLANEL_GerPT_Trim_Resultado!DN233</f>
        <v>0</v>
      </c>
      <c r="DB22" s="73">
        <f>PLANEL_GerPT_Trim_Resultado!DO197+PLANEL_GerPT_Trim_Resultado!DO209+PLANEL_GerPT_Trim_Resultado!DO221+PLANEL_GerPT_Trim_Resultado!DO233</f>
        <v>0</v>
      </c>
      <c r="DC22" s="24">
        <f>PLANEL_GerPT_Trim_Resultado!DP197+PLANEL_GerPT_Trim_Resultado!DP209+PLANEL_GerPT_Trim_Resultado!DP221+PLANEL_GerPT_Trim_Resultado!DP233</f>
        <v>0</v>
      </c>
      <c r="DD22" s="24">
        <f>PLANEL_GerPT_Trim_Resultado!DQ197+PLANEL_GerPT_Trim_Resultado!DQ209+PLANEL_GerPT_Trim_Resultado!DQ221+PLANEL_GerPT_Trim_Resultado!DQ233</f>
        <v>0</v>
      </c>
      <c r="DE22" s="24">
        <f>PLANEL_GerPT_Trim_Resultado!DR197+PLANEL_GerPT_Trim_Resultado!DR209+PLANEL_GerPT_Trim_Resultado!DR221+PLANEL_GerPT_Trim_Resultado!DR233</f>
        <v>0</v>
      </c>
      <c r="DF22" s="24">
        <f>PLANEL_GerPT_Trim_Resultado!DS197+PLANEL_GerPT_Trim_Resultado!DS209+PLANEL_GerPT_Trim_Resultado!DS221+PLANEL_GerPT_Trim_Resultado!DS233</f>
        <v>0</v>
      </c>
      <c r="DG22" s="24">
        <f>PLANEL_GerPT_Trim_Resultado!DT197+PLANEL_GerPT_Trim_Resultado!DT209+PLANEL_GerPT_Trim_Resultado!DT221+PLANEL_GerPT_Trim_Resultado!DT233</f>
        <v>0</v>
      </c>
      <c r="DH22" s="24">
        <f>PLANEL_GerPT_Trim_Resultado!DU197+PLANEL_GerPT_Trim_Resultado!DU209+PLANEL_GerPT_Trim_Resultado!DU221+PLANEL_GerPT_Trim_Resultado!DU233</f>
        <v>0</v>
      </c>
      <c r="DI22" s="24">
        <f>PLANEL_GerPT_Trim_Resultado!DV197+PLANEL_GerPT_Trim_Resultado!DV209+PLANEL_GerPT_Trim_Resultado!DV221+PLANEL_GerPT_Trim_Resultado!DV233</f>
        <v>0</v>
      </c>
      <c r="DJ22" s="24">
        <f>PLANEL_GerPT_Trim_Resultado!DW197+PLANEL_GerPT_Trim_Resultado!DW209+PLANEL_GerPT_Trim_Resultado!DW221+PLANEL_GerPT_Trim_Resultado!DW233</f>
        <v>0</v>
      </c>
      <c r="DK22" s="24">
        <f>PLANEL_GerPT_Trim_Resultado!DX197+PLANEL_GerPT_Trim_Resultado!DX209+PLANEL_GerPT_Trim_Resultado!DX221+PLANEL_GerPT_Trim_Resultado!DX233</f>
        <v>0</v>
      </c>
      <c r="DL22" s="24">
        <f>PLANEL_GerPT_Trim_Resultado!DY197+PLANEL_GerPT_Trim_Resultado!DY209+PLANEL_GerPT_Trim_Resultado!DY221+PLANEL_GerPT_Trim_Resultado!DY233</f>
        <v>0</v>
      </c>
      <c r="DM22" s="24">
        <f>PLANEL_GerPT_Trim_Resultado!DZ197+PLANEL_GerPT_Trim_Resultado!DZ209+PLANEL_GerPT_Trim_Resultado!DZ221+PLANEL_GerPT_Trim_Resultado!DZ233</f>
        <v>0</v>
      </c>
      <c r="DN22" s="24">
        <f>PLANEL_GerPT_Trim_Resultado!EA197+PLANEL_GerPT_Trim_Resultado!EA209+PLANEL_GerPT_Trim_Resultado!EA221+PLANEL_GerPT_Trim_Resultado!EA233</f>
        <v>0</v>
      </c>
      <c r="DO22" s="24">
        <f>PLANEL_GerPT_Trim_Resultado!EB197+PLANEL_GerPT_Trim_Resultado!EB209+PLANEL_GerPT_Trim_Resultado!EB221+PLANEL_GerPT_Trim_Resultado!EB233</f>
        <v>0</v>
      </c>
      <c r="DP22" s="24">
        <f>PLANEL_GerPT_Trim_Resultado!EC197+PLANEL_GerPT_Trim_Resultado!EC209+PLANEL_GerPT_Trim_Resultado!EC221+PLANEL_GerPT_Trim_Resultado!EC233</f>
        <v>0</v>
      </c>
      <c r="DQ22" s="24">
        <f>PLANEL_GerPT_Trim_Resultado!ED197+PLANEL_GerPT_Trim_Resultado!ED209+PLANEL_GerPT_Trim_Resultado!ED221+PLANEL_GerPT_Trim_Resultado!ED233</f>
        <v>0</v>
      </c>
      <c r="DR22" s="24">
        <f>PLANEL_GerPT_Trim_Resultado!EE197+PLANEL_GerPT_Trim_Resultado!EE209+PLANEL_GerPT_Trim_Resultado!EE221+PLANEL_GerPT_Trim_Resultado!EE233</f>
        <v>0</v>
      </c>
      <c r="DS22" s="24">
        <f>PLANEL_GerPT_Trim_Resultado!EF197+PLANEL_GerPT_Trim_Resultado!EF209+PLANEL_GerPT_Trim_Resultado!EF221+PLANEL_GerPT_Trim_Resultado!EF233</f>
        <v>0</v>
      </c>
      <c r="DT22" s="24">
        <f>PLANEL_GerPT_Trim_Resultado!EG197+PLANEL_GerPT_Trim_Resultado!EG209+PLANEL_GerPT_Trim_Resultado!EG221+PLANEL_GerPT_Trim_Resultado!EG233</f>
        <v>0</v>
      </c>
      <c r="DU22" s="24">
        <f>PLANEL_GerPT_Trim_Resultado!EH197+PLANEL_GerPT_Trim_Resultado!EH209+PLANEL_GerPT_Trim_Resultado!EH221+PLANEL_GerPT_Trim_Resultado!EH233</f>
        <v>0</v>
      </c>
      <c r="DV22" s="24">
        <f>PLANEL_GerPT_Trim_Resultado!EI197+PLANEL_GerPT_Trim_Resultado!EI209+PLANEL_GerPT_Trim_Resultado!EI221+PLANEL_GerPT_Trim_Resultado!EI233</f>
        <v>0</v>
      </c>
      <c r="DW22" s="24">
        <f>PLANEL_GerPT_Trim_Resultado!EJ197+PLANEL_GerPT_Trim_Resultado!EJ209+PLANEL_GerPT_Trim_Resultado!EJ221+PLANEL_GerPT_Trim_Resultado!EJ233</f>
        <v>0</v>
      </c>
      <c r="DX22" s="24">
        <f>PLANEL_GerPT_Trim_Resultado!EK197+PLANEL_GerPT_Trim_Resultado!EK209+PLANEL_GerPT_Trim_Resultado!EK221+PLANEL_GerPT_Trim_Resultado!EK233</f>
        <v>0</v>
      </c>
      <c r="DY22" s="24">
        <f>PLANEL_GerPT_Trim_Resultado!EL197+PLANEL_GerPT_Trim_Resultado!EL209+PLANEL_GerPT_Trim_Resultado!EL221+PLANEL_GerPT_Trim_Resultado!EL233</f>
        <v>0</v>
      </c>
      <c r="DZ22" s="24">
        <f>PLANEL_GerPT_Trim_Resultado!EM197+PLANEL_GerPT_Trim_Resultado!EM209+PLANEL_GerPT_Trim_Resultado!EM221+PLANEL_GerPT_Trim_Resultado!EM233</f>
        <v>0</v>
      </c>
      <c r="EA22" s="24">
        <f>PLANEL_GerPT_Trim_Resultado!EN197+PLANEL_GerPT_Trim_Resultado!EN209+PLANEL_GerPT_Trim_Resultado!EN221+PLANEL_GerPT_Trim_Resultado!EN233</f>
        <v>0</v>
      </c>
      <c r="EB22" s="24">
        <f>PLANEL_GerPT_Trim_Resultado!EO197+PLANEL_GerPT_Trim_Resultado!EO209+PLANEL_GerPT_Trim_Resultado!EO221+PLANEL_GerPT_Trim_Resultado!EO233</f>
        <v>0</v>
      </c>
      <c r="EC22" s="24">
        <f>PLANEL_GerPT_Trim_Resultado!EP197+PLANEL_GerPT_Trim_Resultado!EP209+PLANEL_GerPT_Trim_Resultado!EP221+PLANEL_GerPT_Trim_Resultado!EP233</f>
        <v>0</v>
      </c>
      <c r="ED22" s="24">
        <f>PLANEL_GerPT_Trim_Resultado!EQ197+PLANEL_GerPT_Trim_Resultado!EQ209+PLANEL_GerPT_Trim_Resultado!EQ221+PLANEL_GerPT_Trim_Resultado!EQ233</f>
        <v>0</v>
      </c>
      <c r="EE22" s="24">
        <f>PLANEL_GerPT_Trim_Resultado!ER197+PLANEL_GerPT_Trim_Resultado!ER209+PLANEL_GerPT_Trim_Resultado!ER221+PLANEL_GerPT_Trim_Resultado!ER233</f>
        <v>0</v>
      </c>
      <c r="EF22" s="24">
        <f>PLANEL_GerPT_Trim_Resultado!ES197+PLANEL_GerPT_Trim_Resultado!ES209+PLANEL_GerPT_Trim_Resultado!ES221+PLANEL_GerPT_Trim_Resultado!ES233</f>
        <v>0</v>
      </c>
      <c r="EG22" s="24">
        <f>PLANEL_GerPT_Trim_Resultado!ET197+PLANEL_GerPT_Trim_Resultado!ET209+PLANEL_GerPT_Trim_Resultado!ET221+PLANEL_GerPT_Trim_Resultado!ET233</f>
        <v>0</v>
      </c>
      <c r="EH22" s="24">
        <f>PLANEL_GerPT_Trim_Resultado!EU197+PLANEL_GerPT_Trim_Resultado!EU209+PLANEL_GerPT_Trim_Resultado!EU221+PLANEL_GerPT_Trim_Resultado!EU233</f>
        <v>0</v>
      </c>
      <c r="EI22" s="24">
        <f>PLANEL_GerPT_Trim_Resultado!EV197+PLANEL_GerPT_Trim_Resultado!EV209+PLANEL_GerPT_Trim_Resultado!EV221+PLANEL_GerPT_Trim_Resultado!EV233</f>
        <v>0</v>
      </c>
      <c r="EJ22" s="24">
        <f>PLANEL_GerPT_Trim_Resultado!EW197+PLANEL_GerPT_Trim_Resultado!EW209+PLANEL_GerPT_Trim_Resultado!EW221+PLANEL_GerPT_Trim_Resultado!EW233</f>
        <v>0</v>
      </c>
      <c r="EK22" s="24">
        <f>PLANEL_GerPT_Trim_Resultado!EX197+PLANEL_GerPT_Trim_Resultado!EX209+PLANEL_GerPT_Trim_Resultado!EX221+PLANEL_GerPT_Trim_Resultado!EX233</f>
        <v>0</v>
      </c>
      <c r="EL22" s="24">
        <f>PLANEL_GerPT_Trim_Resultado!EY197+PLANEL_GerPT_Trim_Resultado!EY209+PLANEL_GerPT_Trim_Resultado!EY221+PLANEL_GerPT_Trim_Resultado!EY233</f>
        <v>0</v>
      </c>
      <c r="EM22" s="24">
        <f>PLANEL_GerPT_Trim_Resultado!EZ197+PLANEL_GerPT_Trim_Resultado!EZ209+PLANEL_GerPT_Trim_Resultado!EZ221+PLANEL_GerPT_Trim_Resultado!EZ233</f>
        <v>0</v>
      </c>
      <c r="EN22" s="24">
        <f>PLANEL_GerPT_Trim_Resultado!FA197+PLANEL_GerPT_Trim_Resultado!FA209+PLANEL_GerPT_Trim_Resultado!FA221+PLANEL_GerPT_Trim_Resultado!FA233</f>
        <v>0</v>
      </c>
      <c r="EO22" s="24">
        <f>PLANEL_GerPT_Trim_Resultado!FB197+PLANEL_GerPT_Trim_Resultado!FB209+PLANEL_GerPT_Trim_Resultado!FB221+PLANEL_GerPT_Trim_Resultado!FB233</f>
        <v>0</v>
      </c>
      <c r="EP22" s="24">
        <f>PLANEL_GerPT_Trim_Resultado!FC197+PLANEL_GerPT_Trim_Resultado!FC209+PLANEL_GerPT_Trim_Resultado!FC221+PLANEL_GerPT_Trim_Resultado!FC233</f>
        <v>0</v>
      </c>
    </row>
    <row r="23" spans="2:146" x14ac:dyDescent="0.25">
      <c r="B23" s="96" t="s">
        <v>55</v>
      </c>
      <c r="C23" s="26">
        <f>PLANEL_GerPT_Trim_Resultado!P269</f>
        <v>451.53500000000003</v>
      </c>
      <c r="D23" s="26">
        <f>PLANEL_GerPT_Trim_Resultado!Q269</f>
        <v>451.53500000000003</v>
      </c>
      <c r="E23" s="26">
        <f>PLANEL_GerPT_Trim_Resultado!R269</f>
        <v>451.53500000000003</v>
      </c>
      <c r="F23" s="26">
        <f>PLANEL_GerPT_Trim_Resultado!S269</f>
        <v>451.53500000000003</v>
      </c>
      <c r="G23" s="26">
        <f>PLANEL_GerPT_Trim_Resultado!T269</f>
        <v>451.53500000000003</v>
      </c>
      <c r="H23" s="26">
        <f>PLANEL_GerPT_Trim_Resultado!U269</f>
        <v>451.53500000000003</v>
      </c>
      <c r="I23" s="26">
        <f>PLANEL_GerPT_Trim_Resultado!V269</f>
        <v>451.53500000000003</v>
      </c>
      <c r="J23" s="26">
        <f>PLANEL_GerPT_Trim_Resultado!W269</f>
        <v>451.53500000000003</v>
      </c>
      <c r="K23" s="26">
        <f>PLANEL_GerPT_Trim_Resultado!X269</f>
        <v>451.53500000000003</v>
      </c>
      <c r="L23" s="26">
        <f>PLANEL_GerPT_Trim_Resultado!Y269</f>
        <v>451.53500000000003</v>
      </c>
      <c r="M23" s="26">
        <f>PLANEL_GerPT_Trim_Resultado!Z269</f>
        <v>451.53500000000003</v>
      </c>
      <c r="N23" s="26">
        <f>PLANEL_GerPT_Trim_Resultado!AA269</f>
        <v>451.53500000000003</v>
      </c>
      <c r="O23" s="26">
        <f>PLANEL_GerPT_Trim_Resultado!AB269</f>
        <v>451.53500000000003</v>
      </c>
      <c r="P23" s="26">
        <f>PLANEL_GerPT_Trim_Resultado!AC269</f>
        <v>451.53500000000003</v>
      </c>
      <c r="Q23" s="26">
        <f>PLANEL_GerPT_Trim_Resultado!AD269</f>
        <v>451.53500000000003</v>
      </c>
      <c r="R23" s="26">
        <f>PLANEL_GerPT_Trim_Resultado!AE269</f>
        <v>451.53500000000003</v>
      </c>
      <c r="S23" s="26">
        <f>PLANEL_GerPT_Trim_Resultado!AF269</f>
        <v>451.53500000000003</v>
      </c>
      <c r="T23" s="26">
        <f>PLANEL_GerPT_Trim_Resultado!AG269</f>
        <v>451.53500000000003</v>
      </c>
      <c r="U23" s="26">
        <f>PLANEL_GerPT_Trim_Resultado!AH269</f>
        <v>451.53500000000003</v>
      </c>
      <c r="V23" s="26">
        <f>PLANEL_GerPT_Trim_Resultado!AI269</f>
        <v>451.53500000000003</v>
      </c>
      <c r="W23" s="26">
        <f>PLANEL_GerPT_Trim_Resultado!AJ269</f>
        <v>451.53500000000003</v>
      </c>
      <c r="X23" s="26">
        <f>PLANEL_GerPT_Trim_Resultado!AK269</f>
        <v>451.53500000000003</v>
      </c>
      <c r="Y23" s="26">
        <f>PLANEL_GerPT_Trim_Resultado!AL269</f>
        <v>451.53500000000003</v>
      </c>
      <c r="Z23" s="26">
        <f>PLANEL_GerPT_Trim_Resultado!AM269</f>
        <v>451.53500000000003</v>
      </c>
      <c r="AA23" s="26">
        <f>PLANEL_GerPT_Trim_Resultado!AN269</f>
        <v>451.53500000000003</v>
      </c>
      <c r="AB23" s="26">
        <f>PLANEL_GerPT_Trim_Resultado!AO269</f>
        <v>451.53500000000003</v>
      </c>
      <c r="AC23" s="26">
        <f>PLANEL_GerPT_Trim_Resultado!AP269</f>
        <v>451.53500000000003</v>
      </c>
      <c r="AD23" s="26">
        <f>PLANEL_GerPT_Trim_Resultado!AQ269</f>
        <v>451.53500000000003</v>
      </c>
      <c r="AE23" s="26">
        <f>PLANEL_GerPT_Trim_Resultado!AR269</f>
        <v>451.53500000000003</v>
      </c>
      <c r="AF23" s="26">
        <f>PLANEL_GerPT_Trim_Resultado!AS269</f>
        <v>451.53500000000003</v>
      </c>
      <c r="AG23" s="26">
        <f>PLANEL_GerPT_Trim_Resultado!AT269</f>
        <v>451.53500000000003</v>
      </c>
      <c r="AH23" s="26">
        <f>PLANEL_GerPT_Trim_Resultado!AU269</f>
        <v>451.53500000000003</v>
      </c>
      <c r="AI23" s="26">
        <f>PLANEL_GerPT_Trim_Resultado!AV269</f>
        <v>451.53500000000003</v>
      </c>
      <c r="AJ23" s="26">
        <f>PLANEL_GerPT_Trim_Resultado!AW269</f>
        <v>451.53500000000003</v>
      </c>
      <c r="AK23" s="26">
        <f>PLANEL_GerPT_Trim_Resultado!AX269</f>
        <v>451.53500000000003</v>
      </c>
      <c r="AL23" s="26">
        <f>PLANEL_GerPT_Trim_Resultado!AY269</f>
        <v>451.53500000000003</v>
      </c>
      <c r="AM23" s="26">
        <f>PLANEL_GerPT_Trim_Resultado!AZ269</f>
        <v>451.53500000000003</v>
      </c>
      <c r="AN23" s="26">
        <f>PLANEL_GerPT_Trim_Resultado!BA269</f>
        <v>451.53500000000003</v>
      </c>
      <c r="AO23" s="26">
        <f>PLANEL_GerPT_Trim_Resultado!BB269</f>
        <v>451.53500000000003</v>
      </c>
      <c r="AP23" s="26">
        <f>PLANEL_GerPT_Trim_Resultado!BC269</f>
        <v>451.53500000000003</v>
      </c>
      <c r="AQ23" s="26">
        <f>PLANEL_GerPT_Trim_Resultado!BD269</f>
        <v>451.53500000000003</v>
      </c>
      <c r="AR23" s="26">
        <f>PLANEL_GerPT_Trim_Resultado!BE269</f>
        <v>451.53500000000003</v>
      </c>
      <c r="AS23" s="26">
        <f>PLANEL_GerPT_Trim_Resultado!BF269</f>
        <v>451.53500000000003</v>
      </c>
      <c r="AT23" s="26">
        <f>PLANEL_GerPT_Trim_Resultado!BG269</f>
        <v>451.53500000000003</v>
      </c>
      <c r="AU23" s="26">
        <f>PLANEL_GerPT_Trim_Resultado!BH269</f>
        <v>451.53500000000003</v>
      </c>
      <c r="AV23" s="26">
        <f>PLANEL_GerPT_Trim_Resultado!BI269</f>
        <v>451.53500000000003</v>
      </c>
      <c r="AW23" s="26">
        <f>PLANEL_GerPT_Trim_Resultado!BJ269</f>
        <v>451.53500000000003</v>
      </c>
      <c r="AX23" s="26">
        <f>PLANEL_GerPT_Trim_Resultado!BK269</f>
        <v>451.53500000000003</v>
      </c>
      <c r="AY23" s="26">
        <f>PLANEL_GerPT_Trim_Resultado!BL269</f>
        <v>451.53500000000003</v>
      </c>
      <c r="AZ23" s="26">
        <f>PLANEL_GerPT_Trim_Resultado!BM269</f>
        <v>451.53500000000003</v>
      </c>
      <c r="BA23" s="26">
        <f>PLANEL_GerPT_Trim_Resultado!BN269</f>
        <v>451.53500000000003</v>
      </c>
      <c r="BB23" s="26">
        <f>PLANEL_GerPT_Trim_Resultado!BO269</f>
        <v>451.53500000000003</v>
      </c>
      <c r="BC23" s="26">
        <f>PLANEL_GerPT_Trim_Resultado!BP269</f>
        <v>451.53500000000003</v>
      </c>
      <c r="BD23" s="26">
        <f>PLANEL_GerPT_Trim_Resultado!BQ269</f>
        <v>451.53500000000003</v>
      </c>
      <c r="BE23" s="26">
        <f>PLANEL_GerPT_Trim_Resultado!BR269</f>
        <v>451.53500000000003</v>
      </c>
      <c r="BF23" s="26">
        <f>PLANEL_GerPT_Trim_Resultado!BS269</f>
        <v>451.53500000000003</v>
      </c>
      <c r="BG23" s="26">
        <f>PLANEL_GerPT_Trim_Resultado!BT269</f>
        <v>451.53500000000003</v>
      </c>
      <c r="BH23" s="26">
        <f>PLANEL_GerPT_Trim_Resultado!BU269</f>
        <v>451.53500000000003</v>
      </c>
      <c r="BI23" s="26">
        <f>PLANEL_GerPT_Trim_Resultado!BV269</f>
        <v>451.53500000000003</v>
      </c>
      <c r="BJ23" s="26">
        <f>PLANEL_GerPT_Trim_Resultado!BW269</f>
        <v>451.53500000000003</v>
      </c>
      <c r="BK23" s="26">
        <f>PLANEL_GerPT_Trim_Resultado!BX269</f>
        <v>451.53500000000003</v>
      </c>
      <c r="BL23" s="26">
        <f>PLANEL_GerPT_Trim_Resultado!BY269</f>
        <v>451.53500000000003</v>
      </c>
      <c r="BM23" s="26">
        <f>PLANEL_GerPT_Trim_Resultado!BZ269</f>
        <v>451.53500000000003</v>
      </c>
      <c r="BN23" s="26">
        <f>PLANEL_GerPT_Trim_Resultado!CA269</f>
        <v>451.53500000000003</v>
      </c>
      <c r="BO23" s="26">
        <f>PLANEL_GerPT_Trim_Resultado!CB269</f>
        <v>0</v>
      </c>
      <c r="BP23" s="26">
        <f>PLANEL_GerPT_Trim_Resultado!CC269</f>
        <v>0</v>
      </c>
      <c r="BQ23" s="26">
        <f>PLANEL_GerPT_Trim_Resultado!CD269</f>
        <v>0</v>
      </c>
      <c r="BR23" s="26">
        <f>PLANEL_GerPT_Trim_Resultado!CE269</f>
        <v>0</v>
      </c>
      <c r="BS23" s="26">
        <f>PLANEL_GerPT_Trim_Resultado!CF269</f>
        <v>0</v>
      </c>
      <c r="BT23" s="26">
        <f>PLANEL_GerPT_Trim_Resultado!CG269</f>
        <v>0</v>
      </c>
      <c r="BU23" s="26">
        <f>PLANEL_GerPT_Trim_Resultado!CH269</f>
        <v>0</v>
      </c>
      <c r="BV23" s="26">
        <f>PLANEL_GerPT_Trim_Resultado!CI269</f>
        <v>0</v>
      </c>
      <c r="BW23" s="26">
        <f>PLANEL_GerPT_Trim_Resultado!CJ269</f>
        <v>0</v>
      </c>
      <c r="BX23" s="26">
        <f>PLANEL_GerPT_Trim_Resultado!CK269</f>
        <v>0</v>
      </c>
      <c r="BY23" s="26">
        <f>PLANEL_GerPT_Trim_Resultado!CL269</f>
        <v>0</v>
      </c>
      <c r="BZ23" s="26">
        <f>PLANEL_GerPT_Trim_Resultado!CM269</f>
        <v>0</v>
      </c>
      <c r="CA23" s="26">
        <f>PLANEL_GerPT_Trim_Resultado!CN269</f>
        <v>0</v>
      </c>
      <c r="CB23" s="26">
        <f>PLANEL_GerPT_Trim_Resultado!CO269</f>
        <v>0</v>
      </c>
      <c r="CC23" s="26">
        <f>PLANEL_GerPT_Trim_Resultado!CP269</f>
        <v>0</v>
      </c>
      <c r="CD23" s="26">
        <f>PLANEL_GerPT_Trim_Resultado!CQ269</f>
        <v>0</v>
      </c>
      <c r="CE23" s="26">
        <f>PLANEL_GerPT_Trim_Resultado!CR269</f>
        <v>0</v>
      </c>
      <c r="CF23" s="26">
        <f>PLANEL_GerPT_Trim_Resultado!CS269</f>
        <v>0</v>
      </c>
      <c r="CG23" s="26">
        <f>PLANEL_GerPT_Trim_Resultado!CT269</f>
        <v>0</v>
      </c>
      <c r="CH23" s="26">
        <f>PLANEL_GerPT_Trim_Resultado!CU269</f>
        <v>0</v>
      </c>
      <c r="CI23" s="26">
        <f>PLANEL_GerPT_Trim_Resultado!CV269</f>
        <v>0</v>
      </c>
      <c r="CJ23" s="26">
        <f>PLANEL_GerPT_Trim_Resultado!CW269</f>
        <v>0</v>
      </c>
      <c r="CK23" s="26">
        <f>PLANEL_GerPT_Trim_Resultado!CX269</f>
        <v>0</v>
      </c>
      <c r="CL23" s="26">
        <f>PLANEL_GerPT_Trim_Resultado!CY269</f>
        <v>0</v>
      </c>
      <c r="CM23" s="26">
        <f>PLANEL_GerPT_Trim_Resultado!CZ269</f>
        <v>0</v>
      </c>
      <c r="CN23" s="26">
        <f>PLANEL_GerPT_Trim_Resultado!DA269</f>
        <v>0</v>
      </c>
      <c r="CO23" s="26">
        <f>PLANEL_GerPT_Trim_Resultado!DB269</f>
        <v>0</v>
      </c>
      <c r="CP23" s="26">
        <f>PLANEL_GerPT_Trim_Resultado!DC269</f>
        <v>0</v>
      </c>
      <c r="CQ23" s="26">
        <f>PLANEL_GerPT_Trim_Resultado!DD269</f>
        <v>0</v>
      </c>
      <c r="CR23" s="26">
        <f>PLANEL_GerPT_Trim_Resultado!DE269</f>
        <v>0</v>
      </c>
      <c r="CS23" s="26">
        <f>PLANEL_GerPT_Trim_Resultado!DF269</f>
        <v>0</v>
      </c>
      <c r="CT23" s="26">
        <f>PLANEL_GerPT_Trim_Resultado!DG269</f>
        <v>0</v>
      </c>
      <c r="CU23" s="26">
        <f>PLANEL_GerPT_Trim_Resultado!DH269</f>
        <v>0</v>
      </c>
      <c r="CV23" s="26">
        <f>PLANEL_GerPT_Trim_Resultado!DI269</f>
        <v>0</v>
      </c>
      <c r="CW23" s="26">
        <f>PLANEL_GerPT_Trim_Resultado!DJ269</f>
        <v>0</v>
      </c>
      <c r="CX23" s="26">
        <f>PLANEL_GerPT_Trim_Resultado!DK269</f>
        <v>0</v>
      </c>
      <c r="CY23" s="74">
        <f>PLANEL_GerPT_Trim_Resultado!DL269</f>
        <v>0</v>
      </c>
      <c r="CZ23" s="74">
        <f>PLANEL_GerPT_Trim_Resultado!DM269</f>
        <v>0</v>
      </c>
      <c r="DA23" s="74">
        <f>PLANEL_GerPT_Trim_Resultado!DN269</f>
        <v>0</v>
      </c>
      <c r="DB23" s="74">
        <f>PLANEL_GerPT_Trim_Resultado!DO269</f>
        <v>0</v>
      </c>
      <c r="DC23" s="26">
        <f>PLANEL_GerPT_Trim_Resultado!DP269</f>
        <v>0</v>
      </c>
      <c r="DD23" s="26">
        <f>PLANEL_GerPT_Trim_Resultado!DQ269</f>
        <v>0</v>
      </c>
      <c r="DE23" s="26">
        <f>PLANEL_GerPT_Trim_Resultado!DR269</f>
        <v>0</v>
      </c>
      <c r="DF23" s="26">
        <f>PLANEL_GerPT_Trim_Resultado!DS269</f>
        <v>0</v>
      </c>
      <c r="DG23" s="26">
        <f>PLANEL_GerPT_Trim_Resultado!DT269</f>
        <v>0</v>
      </c>
      <c r="DH23" s="26">
        <f>PLANEL_GerPT_Trim_Resultado!DU269</f>
        <v>0</v>
      </c>
      <c r="DI23" s="26">
        <f>PLANEL_GerPT_Trim_Resultado!DV269</f>
        <v>0</v>
      </c>
      <c r="DJ23" s="26">
        <f>PLANEL_GerPT_Trim_Resultado!DW269</f>
        <v>0</v>
      </c>
      <c r="DK23" s="26">
        <f>PLANEL_GerPT_Trim_Resultado!DX269</f>
        <v>0</v>
      </c>
      <c r="DL23" s="26">
        <f>PLANEL_GerPT_Trim_Resultado!DY269</f>
        <v>0</v>
      </c>
      <c r="DM23" s="26">
        <f>PLANEL_GerPT_Trim_Resultado!DZ269</f>
        <v>0</v>
      </c>
      <c r="DN23" s="26">
        <f>PLANEL_GerPT_Trim_Resultado!EA269</f>
        <v>0</v>
      </c>
      <c r="DO23" s="26">
        <f>PLANEL_GerPT_Trim_Resultado!EB269</f>
        <v>0</v>
      </c>
      <c r="DP23" s="26">
        <f>PLANEL_GerPT_Trim_Resultado!EC269</f>
        <v>0</v>
      </c>
      <c r="DQ23" s="26">
        <f>PLANEL_GerPT_Trim_Resultado!ED269</f>
        <v>0</v>
      </c>
      <c r="DR23" s="26">
        <f>PLANEL_GerPT_Trim_Resultado!EE269</f>
        <v>0</v>
      </c>
      <c r="DS23" s="26">
        <f>PLANEL_GerPT_Trim_Resultado!EF269</f>
        <v>0</v>
      </c>
      <c r="DT23" s="26">
        <f>PLANEL_GerPT_Trim_Resultado!EG269</f>
        <v>0</v>
      </c>
      <c r="DU23" s="26">
        <f>PLANEL_GerPT_Trim_Resultado!EH269</f>
        <v>0</v>
      </c>
      <c r="DV23" s="26">
        <f>PLANEL_GerPT_Trim_Resultado!EI269</f>
        <v>0</v>
      </c>
      <c r="DW23" s="26">
        <f>PLANEL_GerPT_Trim_Resultado!EJ269</f>
        <v>0</v>
      </c>
      <c r="DX23" s="26">
        <f>PLANEL_GerPT_Trim_Resultado!EK269</f>
        <v>0</v>
      </c>
      <c r="DY23" s="26">
        <f>PLANEL_GerPT_Trim_Resultado!EL269</f>
        <v>0</v>
      </c>
      <c r="DZ23" s="26">
        <f>PLANEL_GerPT_Trim_Resultado!EM269</f>
        <v>0</v>
      </c>
      <c r="EA23" s="26">
        <f>PLANEL_GerPT_Trim_Resultado!EN269</f>
        <v>0</v>
      </c>
      <c r="EB23" s="26">
        <f>PLANEL_GerPT_Trim_Resultado!EO269</f>
        <v>0</v>
      </c>
      <c r="EC23" s="26">
        <f>PLANEL_GerPT_Trim_Resultado!EP269</f>
        <v>0</v>
      </c>
      <c r="ED23" s="26">
        <f>PLANEL_GerPT_Trim_Resultado!EQ269</f>
        <v>0</v>
      </c>
      <c r="EE23" s="26">
        <f>PLANEL_GerPT_Trim_Resultado!ER269</f>
        <v>0</v>
      </c>
      <c r="EF23" s="26">
        <f>PLANEL_GerPT_Trim_Resultado!ES269</f>
        <v>0</v>
      </c>
      <c r="EG23" s="26">
        <f>PLANEL_GerPT_Trim_Resultado!ET269</f>
        <v>0</v>
      </c>
      <c r="EH23" s="26">
        <f>PLANEL_GerPT_Trim_Resultado!EU269</f>
        <v>0</v>
      </c>
      <c r="EI23" s="26">
        <f>PLANEL_GerPT_Trim_Resultado!EV269</f>
        <v>0</v>
      </c>
      <c r="EJ23" s="26">
        <f>PLANEL_GerPT_Trim_Resultado!EW269</f>
        <v>0</v>
      </c>
      <c r="EK23" s="26">
        <f>PLANEL_GerPT_Trim_Resultado!EX269</f>
        <v>0</v>
      </c>
      <c r="EL23" s="26">
        <f>PLANEL_GerPT_Trim_Resultado!EY269</f>
        <v>0</v>
      </c>
      <c r="EM23" s="26">
        <f>PLANEL_GerPT_Trim_Resultado!EZ269</f>
        <v>0</v>
      </c>
      <c r="EN23" s="26">
        <f>PLANEL_GerPT_Trim_Resultado!FA269</f>
        <v>0</v>
      </c>
      <c r="EO23" s="26">
        <f>PLANEL_GerPT_Trim_Resultado!FB269</f>
        <v>0</v>
      </c>
      <c r="EP23" s="26">
        <f>PLANEL_GerPT_Trim_Resultado!FC269</f>
        <v>0</v>
      </c>
    </row>
    <row r="24" spans="2:146" x14ac:dyDescent="0.25">
      <c r="B24" s="97" t="s">
        <v>56</v>
      </c>
      <c r="C24" s="32">
        <f>PLANEL_GerPT_Trim_Resultado!P101</f>
        <v>0</v>
      </c>
      <c r="D24" s="32">
        <f>PLANEL_GerPT_Trim_Resultado!Q101</f>
        <v>0</v>
      </c>
      <c r="E24" s="32">
        <f>PLANEL_GerPT_Trim_Resultado!R101</f>
        <v>0</v>
      </c>
      <c r="F24" s="32">
        <f>PLANEL_GerPT_Trim_Resultado!S101</f>
        <v>0</v>
      </c>
      <c r="G24" s="32">
        <f>PLANEL_GerPT_Trim_Resultado!T101</f>
        <v>0</v>
      </c>
      <c r="H24" s="32">
        <f>PLANEL_GerPT_Trim_Resultado!U101</f>
        <v>0</v>
      </c>
      <c r="I24" s="32">
        <f>PLANEL_GerPT_Trim_Resultado!V101</f>
        <v>0</v>
      </c>
      <c r="J24" s="32">
        <f>PLANEL_GerPT_Trim_Resultado!W101</f>
        <v>0</v>
      </c>
      <c r="K24" s="32">
        <f>PLANEL_GerPT_Trim_Resultado!X101</f>
        <v>0</v>
      </c>
      <c r="L24" s="32">
        <f>PLANEL_GerPT_Trim_Resultado!Y101</f>
        <v>0</v>
      </c>
      <c r="M24" s="32">
        <f>PLANEL_GerPT_Trim_Resultado!Z101</f>
        <v>0</v>
      </c>
      <c r="N24" s="32">
        <f>PLANEL_GerPT_Trim_Resultado!AA101</f>
        <v>0</v>
      </c>
      <c r="O24" s="32">
        <f>PLANEL_GerPT_Trim_Resultado!AB101</f>
        <v>0</v>
      </c>
      <c r="P24" s="32">
        <f>PLANEL_GerPT_Trim_Resultado!AC101</f>
        <v>0</v>
      </c>
      <c r="Q24" s="32">
        <f>PLANEL_GerPT_Trim_Resultado!AD101</f>
        <v>0</v>
      </c>
      <c r="R24" s="32">
        <f>PLANEL_GerPT_Trim_Resultado!AE101</f>
        <v>0</v>
      </c>
      <c r="S24" s="32">
        <f>PLANEL_GerPT_Trim_Resultado!AF101</f>
        <v>0</v>
      </c>
      <c r="T24" s="32">
        <f>PLANEL_GerPT_Trim_Resultado!AG101</f>
        <v>0</v>
      </c>
      <c r="U24" s="32">
        <f>PLANEL_GerPT_Trim_Resultado!AH101</f>
        <v>0</v>
      </c>
      <c r="V24" s="32">
        <f>PLANEL_GerPT_Trim_Resultado!AI101</f>
        <v>0</v>
      </c>
      <c r="W24" s="32">
        <f>PLANEL_GerPT_Trim_Resultado!AJ101</f>
        <v>0</v>
      </c>
      <c r="X24" s="32">
        <f>PLANEL_GerPT_Trim_Resultado!AK101</f>
        <v>0</v>
      </c>
      <c r="Y24" s="32">
        <f>PLANEL_GerPT_Trim_Resultado!AL101</f>
        <v>0</v>
      </c>
      <c r="Z24" s="32">
        <f>PLANEL_GerPT_Trim_Resultado!AM101</f>
        <v>0</v>
      </c>
      <c r="AA24" s="32">
        <f>PLANEL_GerPT_Trim_Resultado!AN101</f>
        <v>0</v>
      </c>
      <c r="AB24" s="32">
        <f>PLANEL_GerPT_Trim_Resultado!AO101</f>
        <v>0</v>
      </c>
      <c r="AC24" s="32">
        <f>PLANEL_GerPT_Trim_Resultado!AP101</f>
        <v>0</v>
      </c>
      <c r="AD24" s="32">
        <f>PLANEL_GerPT_Trim_Resultado!AQ101</f>
        <v>0</v>
      </c>
      <c r="AE24" s="32">
        <f>PLANEL_GerPT_Trim_Resultado!AR101</f>
        <v>0</v>
      </c>
      <c r="AF24" s="32">
        <f>PLANEL_GerPT_Trim_Resultado!AS101</f>
        <v>0</v>
      </c>
      <c r="AG24" s="32">
        <f>PLANEL_GerPT_Trim_Resultado!AT101</f>
        <v>0</v>
      </c>
      <c r="AH24" s="32">
        <f>PLANEL_GerPT_Trim_Resultado!AU101</f>
        <v>0</v>
      </c>
      <c r="AI24" s="32">
        <f>PLANEL_GerPT_Trim_Resultado!AV101</f>
        <v>0</v>
      </c>
      <c r="AJ24" s="32">
        <f>PLANEL_GerPT_Trim_Resultado!AW101</f>
        <v>0</v>
      </c>
      <c r="AK24" s="32">
        <f>PLANEL_GerPT_Trim_Resultado!AX101</f>
        <v>0</v>
      </c>
      <c r="AL24" s="32">
        <f>PLANEL_GerPT_Trim_Resultado!AY101</f>
        <v>0</v>
      </c>
      <c r="AM24" s="32">
        <f>PLANEL_GerPT_Trim_Resultado!AZ101</f>
        <v>993.78026799999998</v>
      </c>
      <c r="AN24" s="32">
        <f>PLANEL_GerPT_Trim_Resultado!BA101</f>
        <v>993.78026799999998</v>
      </c>
      <c r="AO24" s="32">
        <f>PLANEL_GerPT_Trim_Resultado!BB101</f>
        <v>993.78026799999998</v>
      </c>
      <c r="AP24" s="32">
        <f>PLANEL_GerPT_Trim_Resultado!BC101</f>
        <v>993.78026799999998</v>
      </c>
      <c r="AQ24" s="32">
        <f>PLANEL_GerPT_Trim_Resultado!BD101</f>
        <v>5303.2053960000003</v>
      </c>
      <c r="AR24" s="32">
        <f>PLANEL_GerPT_Trim_Resultado!BE101</f>
        <v>5303.2053960000003</v>
      </c>
      <c r="AS24" s="32">
        <f>PLANEL_GerPT_Trim_Resultado!BF101</f>
        <v>5303.2053960000003</v>
      </c>
      <c r="AT24" s="32">
        <f>PLANEL_GerPT_Trim_Resultado!BG101</f>
        <v>5303.2053960000003</v>
      </c>
      <c r="AU24" s="32">
        <f>PLANEL_GerPT_Trim_Resultado!BH101</f>
        <v>6661.3637799999997</v>
      </c>
      <c r="AV24" s="32">
        <f>PLANEL_GerPT_Trim_Resultado!BI101</f>
        <v>5889.7194149999996</v>
      </c>
      <c r="AW24" s="32">
        <f>PLANEL_GerPT_Trim_Resultado!BJ101</f>
        <v>6661.3637799999997</v>
      </c>
      <c r="AX24" s="32">
        <f>PLANEL_GerPT_Trim_Resultado!BK101</f>
        <v>6661.3637799999997</v>
      </c>
      <c r="AY24" s="32">
        <f>PLANEL_GerPT_Trim_Resultado!BL101</f>
        <v>10823.939539999999</v>
      </c>
      <c r="AZ24" s="32">
        <f>PLANEL_GerPT_Trim_Resultado!BM101</f>
        <v>10823.939539999999</v>
      </c>
      <c r="BA24" s="32">
        <f>PLANEL_GerPT_Trim_Resultado!BN101</f>
        <v>10823.939539999999</v>
      </c>
      <c r="BB24" s="32">
        <f>PLANEL_GerPT_Trim_Resultado!BO101</f>
        <v>10823.939539999999</v>
      </c>
      <c r="BC24" s="32">
        <f>PLANEL_GerPT_Trim_Resultado!BP101</f>
        <v>11336.816269999999</v>
      </c>
      <c r="BD24" s="32">
        <f>PLANEL_GerPT_Trim_Resultado!BQ101</f>
        <v>11336.816269999999</v>
      </c>
      <c r="BE24" s="32">
        <f>PLANEL_GerPT_Trim_Resultado!BR101</f>
        <v>9969.5267349999995</v>
      </c>
      <c r="BF24" s="32">
        <f>PLANEL_GerPT_Trim_Resultado!BS101</f>
        <v>11336.816269999999</v>
      </c>
      <c r="BG24" s="32">
        <f>PLANEL_GerPT_Trim_Resultado!BT101</f>
        <v>11708.97732</v>
      </c>
      <c r="BH24" s="32">
        <f>PLANEL_GerPT_Trim_Resultado!BU101</f>
        <v>9969.5267349999995</v>
      </c>
      <c r="BI24" s="32">
        <f>PLANEL_GerPT_Trim_Resultado!BV101</f>
        <v>10502.22406</v>
      </c>
      <c r="BJ24" s="32">
        <f>PLANEL_GerPT_Trim_Resultado!BW101</f>
        <v>11708.97732</v>
      </c>
      <c r="BK24" s="32">
        <f>PLANEL_GerPT_Trim_Resultado!BX101</f>
        <v>11708.97732</v>
      </c>
      <c r="BL24" s="32">
        <f>PLANEL_GerPT_Trim_Resultado!BY101</f>
        <v>11708.97732</v>
      </c>
      <c r="BM24" s="32">
        <f>PLANEL_GerPT_Trim_Resultado!BZ101</f>
        <v>11708.97732</v>
      </c>
      <c r="BN24" s="32">
        <f>PLANEL_GerPT_Trim_Resultado!CA101</f>
        <v>11708.97732</v>
      </c>
      <c r="BO24" s="32">
        <f>PLANEL_GerPT_Trim_Resultado!CB101</f>
        <v>11708.97732</v>
      </c>
      <c r="BP24" s="32">
        <f>PLANEL_GerPT_Trim_Resultado!CC101</f>
        <v>11708.97732</v>
      </c>
      <c r="BQ24" s="32">
        <f>PLANEL_GerPT_Trim_Resultado!CD101</f>
        <v>11708.97732</v>
      </c>
      <c r="BR24" s="32">
        <f>PLANEL_GerPT_Trim_Resultado!CE101</f>
        <v>11708.97732</v>
      </c>
      <c r="BS24" s="32">
        <f>PLANEL_GerPT_Trim_Resultado!CF101</f>
        <v>11708.97732</v>
      </c>
      <c r="BT24" s="32">
        <f>PLANEL_GerPT_Trim_Resultado!CG101</f>
        <v>11708.97732</v>
      </c>
      <c r="BU24" s="32">
        <f>PLANEL_GerPT_Trim_Resultado!CH101</f>
        <v>9969.5267349999995</v>
      </c>
      <c r="BV24" s="32">
        <f>PLANEL_GerPT_Trim_Resultado!CI101</f>
        <v>11708.97732</v>
      </c>
      <c r="BW24" s="32">
        <f>PLANEL_GerPT_Trim_Resultado!CJ101</f>
        <v>11708.97732</v>
      </c>
      <c r="BX24" s="32">
        <f>PLANEL_GerPT_Trim_Resultado!CK101</f>
        <v>11708.97732</v>
      </c>
      <c r="BY24" s="32">
        <f>PLANEL_GerPT_Trim_Resultado!CL101</f>
        <v>11708.97732</v>
      </c>
      <c r="BZ24" s="32">
        <f>PLANEL_GerPT_Trim_Resultado!CM101</f>
        <v>11708.97732</v>
      </c>
      <c r="CA24" s="32">
        <f>PLANEL_GerPT_Trim_Resultado!CN101</f>
        <v>11708.97732</v>
      </c>
      <c r="CB24" s="32">
        <f>PLANEL_GerPT_Trim_Resultado!CO101</f>
        <v>11708.97732</v>
      </c>
      <c r="CC24" s="32">
        <f>PLANEL_GerPT_Trim_Resultado!CP101</f>
        <v>11708.97732</v>
      </c>
      <c r="CD24" s="32">
        <f>PLANEL_GerPT_Trim_Resultado!CQ101</f>
        <v>11708.97732</v>
      </c>
      <c r="CE24" s="32">
        <f>PLANEL_GerPT_Trim_Resultado!CR101</f>
        <v>11708.97732</v>
      </c>
      <c r="CF24" s="32">
        <f>PLANEL_GerPT_Trim_Resultado!CS101</f>
        <v>11708.97732</v>
      </c>
      <c r="CG24" s="32">
        <f>PLANEL_GerPT_Trim_Resultado!CT101</f>
        <v>11708.97732</v>
      </c>
      <c r="CH24" s="32">
        <f>PLANEL_GerPT_Trim_Resultado!CU101</f>
        <v>11708.97732</v>
      </c>
      <c r="CI24" s="32">
        <f>PLANEL_GerPT_Trim_Resultado!CV101</f>
        <v>11708.97732</v>
      </c>
      <c r="CJ24" s="32">
        <f>PLANEL_GerPT_Trim_Resultado!CW101</f>
        <v>11708.97732</v>
      </c>
      <c r="CK24" s="32">
        <f>PLANEL_GerPT_Trim_Resultado!CX101</f>
        <v>11708.97732</v>
      </c>
      <c r="CL24" s="32">
        <f>PLANEL_GerPT_Trim_Resultado!CY101</f>
        <v>11708.97732</v>
      </c>
      <c r="CM24" s="32">
        <f>PLANEL_GerPT_Trim_Resultado!CZ101</f>
        <v>11708.97732</v>
      </c>
      <c r="CN24" s="32">
        <f>PLANEL_GerPT_Trim_Resultado!DA101</f>
        <v>11708.97732</v>
      </c>
      <c r="CO24" s="32">
        <f>PLANEL_GerPT_Trim_Resultado!DB101</f>
        <v>11708.97732</v>
      </c>
      <c r="CP24" s="32">
        <f>PLANEL_GerPT_Trim_Resultado!DC101</f>
        <v>11708.97732</v>
      </c>
      <c r="CQ24" s="32">
        <f>PLANEL_GerPT_Trim_Resultado!DD101</f>
        <v>11708.97732</v>
      </c>
      <c r="CR24" s="32">
        <f>PLANEL_GerPT_Trim_Resultado!DE101</f>
        <v>11708.97732</v>
      </c>
      <c r="CS24" s="32">
        <f>PLANEL_GerPT_Trim_Resultado!DF101</f>
        <v>11708.97732</v>
      </c>
      <c r="CT24" s="32">
        <f>PLANEL_GerPT_Trim_Resultado!DG101</f>
        <v>11708.97732</v>
      </c>
      <c r="CU24" s="32">
        <f>PLANEL_GerPT_Trim_Resultado!DH101</f>
        <v>11708.97732</v>
      </c>
      <c r="CV24" s="32">
        <f>PLANEL_GerPT_Trim_Resultado!DI101</f>
        <v>11708.97732</v>
      </c>
      <c r="CW24" s="32">
        <f>PLANEL_GerPT_Trim_Resultado!DJ101</f>
        <v>11708.97732</v>
      </c>
      <c r="CX24" s="32">
        <f>PLANEL_GerPT_Trim_Resultado!DK101</f>
        <v>11708.97732</v>
      </c>
      <c r="CY24" s="75">
        <f>PLANEL_GerPT_Trim_Resultado!DL101</f>
        <v>11708.97732</v>
      </c>
      <c r="CZ24" s="75">
        <f>PLANEL_GerPT_Trim_Resultado!DM101</f>
        <v>11708.97732</v>
      </c>
      <c r="DA24" s="75">
        <f>PLANEL_GerPT_Trim_Resultado!DN101</f>
        <v>11708.97732</v>
      </c>
      <c r="DB24" s="75">
        <f>PLANEL_GerPT_Trim_Resultado!DO101</f>
        <v>11708.97732</v>
      </c>
      <c r="DC24" s="32">
        <f>PLANEL_GerPT_Trim_Resultado!DP101</f>
        <v>11708.97732</v>
      </c>
      <c r="DD24" s="32">
        <f>PLANEL_GerPT_Trim_Resultado!DQ101</f>
        <v>11708.97732</v>
      </c>
      <c r="DE24" s="32">
        <f>PLANEL_GerPT_Trim_Resultado!DR101</f>
        <v>11708.97732</v>
      </c>
      <c r="DF24" s="32">
        <f>PLANEL_GerPT_Trim_Resultado!DS101</f>
        <v>11708.97732</v>
      </c>
      <c r="DG24" s="32">
        <f>PLANEL_GerPT_Trim_Resultado!DT101</f>
        <v>11708.97732</v>
      </c>
      <c r="DH24" s="32">
        <f>PLANEL_GerPT_Trim_Resultado!DU101</f>
        <v>11708.97732</v>
      </c>
      <c r="DI24" s="32">
        <f>PLANEL_GerPT_Trim_Resultado!DV101</f>
        <v>11708.97732</v>
      </c>
      <c r="DJ24" s="32">
        <f>PLANEL_GerPT_Trim_Resultado!DW101</f>
        <v>11708.97732</v>
      </c>
      <c r="DK24" s="32">
        <f>PLANEL_GerPT_Trim_Resultado!DX101</f>
        <v>11708.97732</v>
      </c>
      <c r="DL24" s="32">
        <f>PLANEL_GerPT_Trim_Resultado!DY101</f>
        <v>11708.97732</v>
      </c>
      <c r="DM24" s="32">
        <f>PLANEL_GerPT_Trim_Resultado!DZ101</f>
        <v>11708.97732</v>
      </c>
      <c r="DN24" s="32">
        <f>PLANEL_GerPT_Trim_Resultado!EA101</f>
        <v>11708.97732</v>
      </c>
      <c r="DO24" s="32">
        <f>PLANEL_GerPT_Trim_Resultado!EB101</f>
        <v>11708.97732</v>
      </c>
      <c r="DP24" s="32">
        <f>PLANEL_GerPT_Trim_Resultado!EC101</f>
        <v>11708.97732</v>
      </c>
      <c r="DQ24" s="32">
        <f>PLANEL_GerPT_Trim_Resultado!ED101</f>
        <v>11708.97732</v>
      </c>
      <c r="DR24" s="32">
        <f>PLANEL_GerPT_Trim_Resultado!EE101</f>
        <v>11708.97732</v>
      </c>
      <c r="DS24" s="32">
        <f>PLANEL_GerPT_Trim_Resultado!EF101</f>
        <v>11708.97732</v>
      </c>
      <c r="DT24" s="32">
        <f>PLANEL_GerPT_Trim_Resultado!EG101</f>
        <v>11708.97732</v>
      </c>
      <c r="DU24" s="32">
        <f>PLANEL_GerPT_Trim_Resultado!EH101</f>
        <v>11708.97732</v>
      </c>
      <c r="DV24" s="32">
        <f>PLANEL_GerPT_Trim_Resultado!EI101</f>
        <v>11708.97732</v>
      </c>
      <c r="DW24" s="32">
        <f>PLANEL_GerPT_Trim_Resultado!EJ101</f>
        <v>11708.97732</v>
      </c>
      <c r="DX24" s="32">
        <f>PLANEL_GerPT_Trim_Resultado!EK101</f>
        <v>11708.97732</v>
      </c>
      <c r="DY24" s="32">
        <f>PLANEL_GerPT_Trim_Resultado!EL101</f>
        <v>11708.97732</v>
      </c>
      <c r="DZ24" s="32">
        <f>PLANEL_GerPT_Trim_Resultado!EM101</f>
        <v>11708.97732</v>
      </c>
      <c r="EA24" s="32">
        <f>PLANEL_GerPT_Trim_Resultado!EN101</f>
        <v>11708.97732</v>
      </c>
      <c r="EB24" s="32">
        <f>PLANEL_GerPT_Trim_Resultado!EO101</f>
        <v>11708.97732</v>
      </c>
      <c r="EC24" s="32">
        <f>PLANEL_GerPT_Trim_Resultado!EP101</f>
        <v>11708.97732</v>
      </c>
      <c r="ED24" s="32">
        <f>PLANEL_GerPT_Trim_Resultado!EQ101</f>
        <v>11708.97732</v>
      </c>
      <c r="EE24" s="32">
        <f>PLANEL_GerPT_Trim_Resultado!ER101</f>
        <v>11708.97732</v>
      </c>
      <c r="EF24" s="32">
        <f>PLANEL_GerPT_Trim_Resultado!ES101</f>
        <v>11708.97732</v>
      </c>
      <c r="EG24" s="32">
        <f>PLANEL_GerPT_Trim_Resultado!ET101</f>
        <v>11708.97732</v>
      </c>
      <c r="EH24" s="32">
        <f>PLANEL_GerPT_Trim_Resultado!EU101</f>
        <v>11708.97732</v>
      </c>
      <c r="EI24" s="32">
        <f>PLANEL_GerPT_Trim_Resultado!EV101</f>
        <v>11708.97732</v>
      </c>
      <c r="EJ24" s="32">
        <f>PLANEL_GerPT_Trim_Resultado!EW101</f>
        <v>11708.97732</v>
      </c>
      <c r="EK24" s="32">
        <f>PLANEL_GerPT_Trim_Resultado!EX101</f>
        <v>11708.97732</v>
      </c>
      <c r="EL24" s="32">
        <f>PLANEL_GerPT_Trim_Resultado!EY101</f>
        <v>11708.97732</v>
      </c>
      <c r="EM24" s="32">
        <f>PLANEL_GerPT_Trim_Resultado!EZ101</f>
        <v>11708.97732</v>
      </c>
      <c r="EN24" s="32">
        <f>PLANEL_GerPT_Trim_Resultado!FA101</f>
        <v>11708.97732</v>
      </c>
      <c r="EO24" s="32">
        <f>PLANEL_GerPT_Trim_Resultado!FB101</f>
        <v>11708.97732</v>
      </c>
      <c r="EP24" s="32">
        <f>PLANEL_GerPT_Trim_Resultado!FC101</f>
        <v>11708.97732</v>
      </c>
    </row>
    <row r="25" spans="2:146" x14ac:dyDescent="0.25">
      <c r="B25" s="27" t="s">
        <v>9</v>
      </c>
      <c r="C25" s="28">
        <f>SUM(C4:C24)</f>
        <v>88575.249218550001</v>
      </c>
      <c r="D25" s="28">
        <f t="shared" ref="D25:BO25" si="0">SUM(D4:D24)</f>
        <v>84766.327467760013</v>
      </c>
      <c r="E25" s="28">
        <f t="shared" si="0"/>
        <v>83382.817369950004</v>
      </c>
      <c r="F25" s="28">
        <f t="shared" si="0"/>
        <v>87267.612359730003</v>
      </c>
      <c r="G25" s="28">
        <f t="shared" si="0"/>
        <v>87345.767178970011</v>
      </c>
      <c r="H25" s="28">
        <f t="shared" si="0"/>
        <v>83663.332530240004</v>
      </c>
      <c r="I25" s="28">
        <f t="shared" si="0"/>
        <v>83285.040991390008</v>
      </c>
      <c r="J25" s="28">
        <f t="shared" si="0"/>
        <v>86804.326104500011</v>
      </c>
      <c r="K25" s="28">
        <f t="shared" si="0"/>
        <v>91283.221094970009</v>
      </c>
      <c r="L25" s="28">
        <f t="shared" si="0"/>
        <v>87387.693966040024</v>
      </c>
      <c r="M25" s="28">
        <f t="shared" si="0"/>
        <v>86981.46818019003</v>
      </c>
      <c r="N25" s="28">
        <f t="shared" si="0"/>
        <v>90710.302199400016</v>
      </c>
      <c r="O25" s="28">
        <f t="shared" si="0"/>
        <v>93429.304572970024</v>
      </c>
      <c r="P25" s="28">
        <f t="shared" si="0"/>
        <v>89500.453982840001</v>
      </c>
      <c r="Q25" s="28">
        <f t="shared" si="0"/>
        <v>89101.938385190006</v>
      </c>
      <c r="R25" s="28">
        <f t="shared" si="0"/>
        <v>92836.060212690019</v>
      </c>
      <c r="S25" s="28">
        <f t="shared" si="0"/>
        <v>98476.085848970033</v>
      </c>
      <c r="T25" s="28">
        <f t="shared" si="0"/>
        <v>94359.488116740016</v>
      </c>
      <c r="U25" s="28">
        <f t="shared" si="0"/>
        <v>93935.795329590022</v>
      </c>
      <c r="V25" s="28">
        <f t="shared" si="0"/>
        <v>97878.500682190002</v>
      </c>
      <c r="W25" s="28">
        <f t="shared" si="0"/>
        <v>103588.26725597</v>
      </c>
      <c r="X25" s="28">
        <f t="shared" si="0"/>
        <v>99290.213516040007</v>
      </c>
      <c r="Y25" s="28">
        <f t="shared" si="0"/>
        <v>98849.80664349001</v>
      </c>
      <c r="Z25" s="28">
        <f t="shared" si="0"/>
        <v>102968.99145960002</v>
      </c>
      <c r="AA25" s="28">
        <f t="shared" si="0"/>
        <v>108662.21202796999</v>
      </c>
      <c r="AB25" s="28">
        <f t="shared" si="0"/>
        <v>104181.09363280001</v>
      </c>
      <c r="AC25" s="28">
        <f t="shared" si="0"/>
        <v>103722.76093407</v>
      </c>
      <c r="AD25" s="28">
        <f t="shared" si="0"/>
        <v>108022.12546060001</v>
      </c>
      <c r="AE25" s="28">
        <f t="shared" si="0"/>
        <v>113068.40733697001</v>
      </c>
      <c r="AF25" s="28">
        <f t="shared" si="0"/>
        <v>108397.9362773</v>
      </c>
      <c r="AG25" s="28">
        <f t="shared" si="0"/>
        <v>108017.57266107001</v>
      </c>
      <c r="AH25" s="28">
        <f t="shared" si="0"/>
        <v>112404.38681660002</v>
      </c>
      <c r="AI25" s="28">
        <f t="shared" si="0"/>
        <v>117172.52450597001</v>
      </c>
      <c r="AJ25" s="28">
        <f t="shared" si="0"/>
        <v>112537.83139684002</v>
      </c>
      <c r="AK25" s="28">
        <f t="shared" si="0"/>
        <v>111800.45508657001</v>
      </c>
      <c r="AL25" s="28">
        <f t="shared" si="0"/>
        <v>116481.4236526</v>
      </c>
      <c r="AM25" s="28">
        <f t="shared" si="0"/>
        <v>120320.99354127003</v>
      </c>
      <c r="AN25" s="28">
        <f t="shared" si="0"/>
        <v>113153.82440970001</v>
      </c>
      <c r="AO25" s="28">
        <f t="shared" si="0"/>
        <v>111032.60423497001</v>
      </c>
      <c r="AP25" s="28">
        <f t="shared" si="0"/>
        <v>117248.53054650001</v>
      </c>
      <c r="AQ25" s="28">
        <f t="shared" si="0"/>
        <v>122294.49757387003</v>
      </c>
      <c r="AR25" s="28">
        <f t="shared" si="0"/>
        <v>117955.54070890002</v>
      </c>
      <c r="AS25" s="28">
        <f t="shared" si="0"/>
        <v>112535.25137209002</v>
      </c>
      <c r="AT25" s="28">
        <f t="shared" si="0"/>
        <v>119195.96584390005</v>
      </c>
      <c r="AU25" s="28">
        <f t="shared" si="0"/>
        <v>125533.43974287003</v>
      </c>
      <c r="AV25" s="28">
        <f t="shared" si="0"/>
        <v>117664.54733054001</v>
      </c>
      <c r="AW25" s="28">
        <f t="shared" si="0"/>
        <v>115587.88520957001</v>
      </c>
      <c r="AX25" s="28">
        <f t="shared" si="0"/>
        <v>122419.88912190004</v>
      </c>
      <c r="AY25" s="28">
        <f t="shared" si="0"/>
        <v>129747.25103517002</v>
      </c>
      <c r="AZ25" s="28">
        <f t="shared" si="0"/>
        <v>121706.29737620003</v>
      </c>
      <c r="BA25" s="28">
        <f t="shared" si="0"/>
        <v>119610.81041867001</v>
      </c>
      <c r="BB25" s="28">
        <f t="shared" si="0"/>
        <v>126612.27222420002</v>
      </c>
      <c r="BC25" s="28">
        <f t="shared" si="0"/>
        <v>133958.52043898005</v>
      </c>
      <c r="BD25" s="28">
        <f t="shared" si="0"/>
        <v>126056.90464351002</v>
      </c>
      <c r="BE25" s="28">
        <f t="shared" si="0"/>
        <v>124585.14303968</v>
      </c>
      <c r="BF25" s="28">
        <f t="shared" si="0"/>
        <v>130802.74927500001</v>
      </c>
      <c r="BG25" s="28">
        <f t="shared" si="0"/>
        <v>138437.34372398001</v>
      </c>
      <c r="BH25" s="28">
        <f t="shared" si="0"/>
        <v>130066.01636151003</v>
      </c>
      <c r="BI25" s="28">
        <f t="shared" si="0"/>
        <v>127894.08946568001</v>
      </c>
      <c r="BJ25" s="28">
        <f t="shared" si="0"/>
        <v>135259.882671</v>
      </c>
      <c r="BK25" s="28">
        <f t="shared" si="0"/>
        <v>140484.56261098001</v>
      </c>
      <c r="BL25" s="28">
        <f t="shared" si="0"/>
        <v>133905.03170351003</v>
      </c>
      <c r="BM25" s="28">
        <f t="shared" si="0"/>
        <v>130671.37346768001</v>
      </c>
      <c r="BN25" s="28">
        <f t="shared" si="0"/>
        <v>137284.79080190003</v>
      </c>
      <c r="BO25" s="28">
        <f t="shared" si="0"/>
        <v>137312.39085423999</v>
      </c>
      <c r="BP25" s="28">
        <f t="shared" ref="BP25:EA25" si="1">SUM(BP4:BP24)</f>
        <v>126821.26122409001</v>
      </c>
      <c r="BQ25" s="28">
        <f t="shared" si="1"/>
        <v>124384.04330782</v>
      </c>
      <c r="BR25" s="28">
        <f t="shared" si="1"/>
        <v>132906.09747860002</v>
      </c>
      <c r="BS25" s="28">
        <f t="shared" si="1"/>
        <v>139463.72679623999</v>
      </c>
      <c r="BT25" s="28">
        <f t="shared" si="1"/>
        <v>128776.26397408999</v>
      </c>
      <c r="BU25" s="28">
        <f t="shared" si="1"/>
        <v>126506.64825381999</v>
      </c>
      <c r="BV25" s="28">
        <f t="shared" si="1"/>
        <v>135749.80776758</v>
      </c>
      <c r="BW25" s="28">
        <f t="shared" si="1"/>
        <v>141926.41904544001</v>
      </c>
      <c r="BX25" s="28">
        <f t="shared" si="1"/>
        <v>131046.29757749</v>
      </c>
      <c r="BY25" s="28">
        <f t="shared" si="1"/>
        <v>130690.95753602003</v>
      </c>
      <c r="BZ25" s="28">
        <f t="shared" si="1"/>
        <v>137473.96793437999</v>
      </c>
      <c r="CA25" s="28">
        <f t="shared" si="1"/>
        <v>144421.00794663999</v>
      </c>
      <c r="CB25" s="28">
        <f t="shared" si="1"/>
        <v>136115.64463189</v>
      </c>
      <c r="CC25" s="28">
        <f t="shared" si="1"/>
        <v>132372.03976522002</v>
      </c>
      <c r="CD25" s="28">
        <f t="shared" si="1"/>
        <v>140604.03456318</v>
      </c>
      <c r="CE25" s="28">
        <f t="shared" si="1"/>
        <v>146577.09854920997</v>
      </c>
      <c r="CF25" s="28">
        <f t="shared" si="1"/>
        <v>135800.59055031999</v>
      </c>
      <c r="CG25" s="28">
        <f t="shared" si="1"/>
        <v>132935.03606978999</v>
      </c>
      <c r="CH25" s="28">
        <f t="shared" si="1"/>
        <v>142073.79451704002</v>
      </c>
      <c r="CI25" s="28">
        <f t="shared" si="1"/>
        <v>148901.21820402</v>
      </c>
      <c r="CJ25" s="28">
        <f t="shared" si="1"/>
        <v>137166.69236024001</v>
      </c>
      <c r="CK25" s="28">
        <f t="shared" si="1"/>
        <v>134722.27640402003</v>
      </c>
      <c r="CL25" s="28">
        <f t="shared" si="1"/>
        <v>144008.29155448001</v>
      </c>
      <c r="CM25" s="28">
        <f t="shared" si="1"/>
        <v>150583.65129720001</v>
      </c>
      <c r="CN25" s="28">
        <f t="shared" si="1"/>
        <v>138414.15595190003</v>
      </c>
      <c r="CO25" s="28">
        <f t="shared" si="1"/>
        <v>135649.78252420001</v>
      </c>
      <c r="CP25" s="28">
        <f t="shared" si="1"/>
        <v>145922.21100580003</v>
      </c>
      <c r="CQ25" s="28">
        <f t="shared" si="1"/>
        <v>152580.30429110001</v>
      </c>
      <c r="CR25" s="28">
        <f t="shared" si="1"/>
        <v>140174.20582560002</v>
      </c>
      <c r="CS25" s="28">
        <f t="shared" si="1"/>
        <v>138456.7279038</v>
      </c>
      <c r="CT25" s="28">
        <f t="shared" si="1"/>
        <v>148073.6791832</v>
      </c>
      <c r="CU25" s="28">
        <f t="shared" si="1"/>
        <v>153175.09066399999</v>
      </c>
      <c r="CV25" s="28">
        <f t="shared" si="1"/>
        <v>141041.85808449998</v>
      </c>
      <c r="CW25" s="28">
        <f t="shared" si="1"/>
        <v>141405.63589199999</v>
      </c>
      <c r="CX25" s="28">
        <f t="shared" si="1"/>
        <v>148226.91352300002</v>
      </c>
      <c r="CY25" s="76">
        <f t="shared" si="1"/>
        <v>155852.46395300003</v>
      </c>
      <c r="CZ25" s="76">
        <f t="shared" si="1"/>
        <v>142991.7627275</v>
      </c>
      <c r="DA25" s="76">
        <f t="shared" si="1"/>
        <v>140574.91079299999</v>
      </c>
      <c r="DB25" s="76">
        <f t="shared" si="1"/>
        <v>150851.84545659999</v>
      </c>
      <c r="DC25" s="28">
        <f t="shared" si="1"/>
        <v>157158.96672020003</v>
      </c>
      <c r="DD25" s="28">
        <f t="shared" si="1"/>
        <v>144096.1114697</v>
      </c>
      <c r="DE25" s="28">
        <f t="shared" si="1"/>
        <v>141229.8062392</v>
      </c>
      <c r="DF25" s="28">
        <f t="shared" si="1"/>
        <v>154862.46436119999</v>
      </c>
      <c r="DG25" s="28">
        <f t="shared" si="1"/>
        <v>158915.45131019998</v>
      </c>
      <c r="DH25" s="28">
        <f t="shared" si="1"/>
        <v>145647.82529569999</v>
      </c>
      <c r="DI25" s="28">
        <f t="shared" si="1"/>
        <v>142925.62796420002</v>
      </c>
      <c r="DJ25" s="28">
        <f t="shared" si="1"/>
        <v>154363.5748462</v>
      </c>
      <c r="DK25" s="28">
        <f t="shared" si="1"/>
        <v>160684.35000320003</v>
      </c>
      <c r="DL25" s="28">
        <f t="shared" si="1"/>
        <v>147211.5346977</v>
      </c>
      <c r="DM25" s="28">
        <f t="shared" si="1"/>
        <v>144377.39790320001</v>
      </c>
      <c r="DN25" s="28">
        <f t="shared" si="1"/>
        <v>155619.3672912</v>
      </c>
      <c r="DO25" s="28">
        <f t="shared" si="1"/>
        <v>162401.51889715</v>
      </c>
      <c r="DP25" s="28">
        <f t="shared" si="1"/>
        <v>148386.49458241</v>
      </c>
      <c r="DQ25" s="28">
        <f t="shared" si="1"/>
        <v>146498.09357214998</v>
      </c>
      <c r="DR25" s="28">
        <f t="shared" si="1"/>
        <v>156982.27236159999</v>
      </c>
      <c r="DS25" s="28">
        <f t="shared" si="1"/>
        <v>163635.36412394</v>
      </c>
      <c r="DT25" s="28">
        <f t="shared" si="1"/>
        <v>149211.41037684001</v>
      </c>
      <c r="DU25" s="28">
        <f t="shared" si="1"/>
        <v>146245.48019993998</v>
      </c>
      <c r="DV25" s="28">
        <f t="shared" si="1"/>
        <v>162778.59636914002</v>
      </c>
      <c r="DW25" s="28">
        <f t="shared" si="1"/>
        <v>165392.79296704</v>
      </c>
      <c r="DX25" s="28">
        <f t="shared" si="1"/>
        <v>150305.88247394</v>
      </c>
      <c r="DY25" s="28">
        <f t="shared" si="1"/>
        <v>149056.17812004001</v>
      </c>
      <c r="DZ25" s="28">
        <f t="shared" si="1"/>
        <v>160089.19636614004</v>
      </c>
      <c r="EA25" s="28">
        <f t="shared" si="1"/>
        <v>165975.50399733998</v>
      </c>
      <c r="EB25" s="28">
        <f t="shared" ref="EB25:EP25" si="2">SUM(EB4:EB24)</f>
        <v>151506.02717414001</v>
      </c>
      <c r="EC25" s="28">
        <f t="shared" si="2"/>
        <v>150272.84320703999</v>
      </c>
      <c r="ED25" s="28">
        <f t="shared" si="2"/>
        <v>163919.33130664</v>
      </c>
      <c r="EE25" s="28">
        <f t="shared" si="2"/>
        <v>172576.60548024002</v>
      </c>
      <c r="EF25" s="28">
        <f t="shared" si="2"/>
        <v>152781.42886834001</v>
      </c>
      <c r="EG25" s="28">
        <f t="shared" si="2"/>
        <v>149993.23477624002</v>
      </c>
      <c r="EH25" s="28">
        <f t="shared" si="2"/>
        <v>164898.26212404002</v>
      </c>
      <c r="EI25" s="28">
        <f t="shared" si="2"/>
        <v>169002.15232304001</v>
      </c>
      <c r="EJ25" s="28">
        <f t="shared" si="2"/>
        <v>154047.87624044</v>
      </c>
      <c r="EK25" s="28">
        <f t="shared" si="2"/>
        <v>152048.53147104001</v>
      </c>
      <c r="EL25" s="28">
        <f t="shared" si="2"/>
        <v>165785.46579824001</v>
      </c>
      <c r="EM25" s="28">
        <f t="shared" si="2"/>
        <v>174459.93958244001</v>
      </c>
      <c r="EN25" s="28">
        <f t="shared" si="2"/>
        <v>155303.57637254</v>
      </c>
      <c r="EO25" s="28">
        <f t="shared" si="2"/>
        <v>158145.87791744</v>
      </c>
      <c r="EP25" s="28">
        <f t="shared" si="2"/>
        <v>165141.93626943999</v>
      </c>
    </row>
    <row r="27" spans="2:146" x14ac:dyDescent="0.25">
      <c r="D27" s="1"/>
    </row>
    <row r="28" spans="2:146" x14ac:dyDescent="0.25">
      <c r="B28" s="12" t="s">
        <v>70</v>
      </c>
      <c r="C28" s="13"/>
      <c r="D28" s="13"/>
      <c r="E28" s="13"/>
      <c r="F28" s="13"/>
      <c r="G28" s="13"/>
      <c r="H28" s="13"/>
      <c r="I28" s="13"/>
      <c r="J28" s="13"/>
      <c r="K28" s="13"/>
      <c r="L28" s="13"/>
      <c r="M28" s="13"/>
      <c r="N28" s="13"/>
      <c r="O28" s="13"/>
      <c r="P28" s="13"/>
      <c r="Q28" s="13"/>
      <c r="R28" s="13"/>
      <c r="S28" s="13"/>
      <c r="T28" s="13"/>
      <c r="U28" s="13"/>
      <c r="V28" s="13"/>
      <c r="W28" s="13"/>
      <c r="X28" s="13"/>
      <c r="Y28" s="13"/>
      <c r="Z28" s="13"/>
      <c r="AA28" s="13"/>
      <c r="AB28" s="13"/>
      <c r="AC28" s="13"/>
      <c r="AD28" s="13"/>
      <c r="AE28" s="13"/>
      <c r="AF28" s="13"/>
      <c r="AG28" s="13"/>
      <c r="AH28" s="13"/>
      <c r="AI28" s="13"/>
      <c r="AJ28" s="13"/>
      <c r="AK28" s="13"/>
      <c r="AL28" s="13"/>
    </row>
    <row r="29" spans="2:146" x14ac:dyDescent="0.25">
      <c r="B29" s="14"/>
      <c r="C29" s="15" t="str">
        <f>C3</f>
        <v>2015_1° Trim</v>
      </c>
      <c r="D29" s="15" t="str">
        <f t="shared" ref="D29:BO29" si="3">D3</f>
        <v>2015_2° Trim</v>
      </c>
      <c r="E29" s="15" t="str">
        <f t="shared" si="3"/>
        <v>2015_3° Trim</v>
      </c>
      <c r="F29" s="15" t="str">
        <f t="shared" si="3"/>
        <v>2015_4° Trim</v>
      </c>
      <c r="G29" s="15" t="str">
        <f t="shared" si="3"/>
        <v>2016_1° Trim</v>
      </c>
      <c r="H29" s="15" t="str">
        <f t="shared" si="3"/>
        <v>2016_2° Trim</v>
      </c>
      <c r="I29" s="15" t="str">
        <f t="shared" si="3"/>
        <v>2016_3° Trim</v>
      </c>
      <c r="J29" s="15" t="str">
        <f t="shared" si="3"/>
        <v>2016_4° Trim</v>
      </c>
      <c r="K29" s="15" t="str">
        <f t="shared" si="3"/>
        <v>2017_1° Trim</v>
      </c>
      <c r="L29" s="15" t="str">
        <f t="shared" si="3"/>
        <v>2017_2° Trim</v>
      </c>
      <c r="M29" s="15" t="str">
        <f t="shared" si="3"/>
        <v>2017_3° Trim</v>
      </c>
      <c r="N29" s="15" t="str">
        <f t="shared" si="3"/>
        <v>2017_4° Trim</v>
      </c>
      <c r="O29" s="15" t="str">
        <f t="shared" si="3"/>
        <v>2018_1° Trim</v>
      </c>
      <c r="P29" s="15" t="str">
        <f t="shared" si="3"/>
        <v>2018_2° Trim</v>
      </c>
      <c r="Q29" s="15" t="str">
        <f t="shared" si="3"/>
        <v>2018_3° Trim</v>
      </c>
      <c r="R29" s="15" t="str">
        <f t="shared" si="3"/>
        <v>2018_4° Trim</v>
      </c>
      <c r="S29" s="15" t="str">
        <f t="shared" si="3"/>
        <v>2019_1° Trim</v>
      </c>
      <c r="T29" s="15" t="str">
        <f t="shared" si="3"/>
        <v>2019_2° Trim</v>
      </c>
      <c r="U29" s="15" t="str">
        <f t="shared" si="3"/>
        <v>2019_3° Trim</v>
      </c>
      <c r="V29" s="15" t="str">
        <f t="shared" si="3"/>
        <v>2019_4° Trim</v>
      </c>
      <c r="W29" s="15" t="str">
        <f t="shared" si="3"/>
        <v>2020_1° Trim</v>
      </c>
      <c r="X29" s="15" t="str">
        <f t="shared" si="3"/>
        <v>2020_2° Trim</v>
      </c>
      <c r="Y29" s="15" t="str">
        <f t="shared" si="3"/>
        <v>2020_3° Trim</v>
      </c>
      <c r="Z29" s="15" t="str">
        <f t="shared" si="3"/>
        <v>2020_4° Trim</v>
      </c>
      <c r="AA29" s="15" t="str">
        <f t="shared" si="3"/>
        <v>2021_1° Trim</v>
      </c>
      <c r="AB29" s="15" t="str">
        <f t="shared" si="3"/>
        <v>2021_2° Trim</v>
      </c>
      <c r="AC29" s="15" t="str">
        <f t="shared" si="3"/>
        <v>2021_3° Trim</v>
      </c>
      <c r="AD29" s="15" t="str">
        <f t="shared" si="3"/>
        <v>2021_4° Trim</v>
      </c>
      <c r="AE29" s="15" t="str">
        <f t="shared" si="3"/>
        <v>2022_1° Trim</v>
      </c>
      <c r="AF29" s="15" t="str">
        <f t="shared" si="3"/>
        <v>2022_2° Trim</v>
      </c>
      <c r="AG29" s="15" t="str">
        <f t="shared" si="3"/>
        <v>2022_3° Trim</v>
      </c>
      <c r="AH29" s="15" t="str">
        <f t="shared" si="3"/>
        <v>2022_4° Trim</v>
      </c>
      <c r="AI29" s="15" t="str">
        <f t="shared" si="3"/>
        <v>2023_1° Trim</v>
      </c>
      <c r="AJ29" s="15" t="str">
        <f t="shared" si="3"/>
        <v>2023_2° Trim</v>
      </c>
      <c r="AK29" s="15" t="str">
        <f t="shared" si="3"/>
        <v>2023_3° Trim</v>
      </c>
      <c r="AL29" s="15" t="str">
        <f t="shared" si="3"/>
        <v>2023_4° Trim</v>
      </c>
      <c r="AM29" s="15" t="str">
        <f t="shared" si="3"/>
        <v>2024_1° Trim</v>
      </c>
      <c r="AN29" s="15" t="str">
        <f t="shared" si="3"/>
        <v>2024_2° Trim</v>
      </c>
      <c r="AO29" s="15" t="str">
        <f t="shared" si="3"/>
        <v>2024_3° Trim</v>
      </c>
      <c r="AP29" s="15" t="str">
        <f t="shared" si="3"/>
        <v>2024_4° Trim</v>
      </c>
      <c r="AQ29" s="15" t="str">
        <f t="shared" si="3"/>
        <v>2025_1° Trim</v>
      </c>
      <c r="AR29" s="15" t="str">
        <f t="shared" si="3"/>
        <v>2025_2° Trim</v>
      </c>
      <c r="AS29" s="15" t="str">
        <f t="shared" si="3"/>
        <v>2025_3° Trim</v>
      </c>
      <c r="AT29" s="15" t="str">
        <f t="shared" si="3"/>
        <v>2025_4° Trim</v>
      </c>
      <c r="AU29" s="15" t="str">
        <f t="shared" si="3"/>
        <v>2026_1° Trim</v>
      </c>
      <c r="AV29" s="15" t="str">
        <f t="shared" si="3"/>
        <v>2026_2° Trim</v>
      </c>
      <c r="AW29" s="15" t="str">
        <f t="shared" si="3"/>
        <v>2026_3° Trim</v>
      </c>
      <c r="AX29" s="15" t="str">
        <f t="shared" si="3"/>
        <v>2026_4° Trim</v>
      </c>
      <c r="AY29" s="15" t="str">
        <f t="shared" si="3"/>
        <v>2027_1° Trim</v>
      </c>
      <c r="AZ29" s="15" t="str">
        <f t="shared" si="3"/>
        <v>2027_2° Trim</v>
      </c>
      <c r="BA29" s="15" t="str">
        <f t="shared" si="3"/>
        <v>2027_3° Trim</v>
      </c>
      <c r="BB29" s="15" t="str">
        <f t="shared" si="3"/>
        <v>2027_4° Trim</v>
      </c>
      <c r="BC29" s="15" t="str">
        <f t="shared" si="3"/>
        <v>2028_1° Trim</v>
      </c>
      <c r="BD29" s="15" t="str">
        <f t="shared" si="3"/>
        <v>2028_2° Trim</v>
      </c>
      <c r="BE29" s="15" t="str">
        <f t="shared" si="3"/>
        <v>2028_3° Trim</v>
      </c>
      <c r="BF29" s="15" t="str">
        <f t="shared" si="3"/>
        <v>2028_4° Trim</v>
      </c>
      <c r="BG29" s="15" t="str">
        <f t="shared" si="3"/>
        <v>2029_1° Trim</v>
      </c>
      <c r="BH29" s="15" t="str">
        <f t="shared" si="3"/>
        <v>2029_2° Trim</v>
      </c>
      <c r="BI29" s="15" t="str">
        <f t="shared" si="3"/>
        <v>2029_3° Trim</v>
      </c>
      <c r="BJ29" s="15" t="str">
        <f t="shared" si="3"/>
        <v>2029_4° Trim</v>
      </c>
      <c r="BK29" s="15" t="str">
        <f t="shared" si="3"/>
        <v>2030_1° Trim</v>
      </c>
      <c r="BL29" s="15" t="str">
        <f t="shared" si="3"/>
        <v>2030_2° Trim</v>
      </c>
      <c r="BM29" s="15" t="str">
        <f t="shared" si="3"/>
        <v>2030_3° Trim</v>
      </c>
      <c r="BN29" s="15" t="str">
        <f t="shared" si="3"/>
        <v>2030_4° Trim</v>
      </c>
      <c r="BO29" s="15" t="str">
        <f t="shared" si="3"/>
        <v>2031_1° Trim</v>
      </c>
      <c r="BP29" s="15" t="str">
        <f t="shared" ref="BP29:EA29" si="4">BP3</f>
        <v>2031_2° Trim</v>
      </c>
      <c r="BQ29" s="15" t="str">
        <f t="shared" si="4"/>
        <v>2031_3° Trim</v>
      </c>
      <c r="BR29" s="15" t="str">
        <f t="shared" si="4"/>
        <v>2031_4° Trim</v>
      </c>
      <c r="BS29" s="15" t="str">
        <f t="shared" si="4"/>
        <v>2032_1° Trim</v>
      </c>
      <c r="BT29" s="15" t="str">
        <f t="shared" si="4"/>
        <v>2032_2° Trim</v>
      </c>
      <c r="BU29" s="15" t="str">
        <f t="shared" si="4"/>
        <v>2032_3° Trim</v>
      </c>
      <c r="BV29" s="15" t="str">
        <f t="shared" si="4"/>
        <v>2032_4° Trim</v>
      </c>
      <c r="BW29" s="15" t="str">
        <f t="shared" si="4"/>
        <v>2033_1° Trim</v>
      </c>
      <c r="BX29" s="15" t="str">
        <f t="shared" si="4"/>
        <v>2033_2° Trim</v>
      </c>
      <c r="BY29" s="15" t="str">
        <f t="shared" si="4"/>
        <v>2033_3° Trim</v>
      </c>
      <c r="BZ29" s="15" t="str">
        <f t="shared" si="4"/>
        <v>2033_4° Trim</v>
      </c>
      <c r="CA29" s="15" t="str">
        <f t="shared" si="4"/>
        <v>2034_1° Trim</v>
      </c>
      <c r="CB29" s="15" t="str">
        <f t="shared" si="4"/>
        <v>2034_2° Trim</v>
      </c>
      <c r="CC29" s="15" t="str">
        <f t="shared" si="4"/>
        <v>2034_3° Trim</v>
      </c>
      <c r="CD29" s="15" t="str">
        <f t="shared" si="4"/>
        <v>2034_4° Trim</v>
      </c>
      <c r="CE29" s="15" t="str">
        <f t="shared" si="4"/>
        <v>2035_1° Trim</v>
      </c>
      <c r="CF29" s="15" t="str">
        <f t="shared" si="4"/>
        <v>2035_2° Trim</v>
      </c>
      <c r="CG29" s="15" t="str">
        <f t="shared" si="4"/>
        <v>2035_3° Trim</v>
      </c>
      <c r="CH29" s="15" t="str">
        <f t="shared" si="4"/>
        <v>2035_4° Trim</v>
      </c>
      <c r="CI29" s="15" t="str">
        <f t="shared" si="4"/>
        <v>2036_1° Trim</v>
      </c>
      <c r="CJ29" s="15" t="str">
        <f t="shared" si="4"/>
        <v>2036_2° Trim</v>
      </c>
      <c r="CK29" s="15" t="str">
        <f t="shared" si="4"/>
        <v>2036_3° Trim</v>
      </c>
      <c r="CL29" s="15" t="str">
        <f t="shared" si="4"/>
        <v>2036_4° Trim</v>
      </c>
      <c r="CM29" s="15" t="str">
        <f t="shared" si="4"/>
        <v>2037_1° Trim</v>
      </c>
      <c r="CN29" s="15" t="str">
        <f t="shared" si="4"/>
        <v>2037_2° Trim</v>
      </c>
      <c r="CO29" s="15" t="str">
        <f t="shared" si="4"/>
        <v>2037_3° Trim</v>
      </c>
      <c r="CP29" s="15" t="str">
        <f t="shared" si="4"/>
        <v>2037_4° Trim</v>
      </c>
      <c r="CQ29" s="15" t="str">
        <f t="shared" si="4"/>
        <v>2038_1° Trim</v>
      </c>
      <c r="CR29" s="15" t="str">
        <f t="shared" si="4"/>
        <v>2038_2° Trim</v>
      </c>
      <c r="CS29" s="15" t="str">
        <f t="shared" si="4"/>
        <v>2038_3° Trim</v>
      </c>
      <c r="CT29" s="15" t="str">
        <f t="shared" si="4"/>
        <v>2038_4° Trim</v>
      </c>
      <c r="CU29" s="15" t="str">
        <f t="shared" si="4"/>
        <v>2039_1° Trim</v>
      </c>
      <c r="CV29" s="15" t="str">
        <f t="shared" si="4"/>
        <v>2039_2° Trim</v>
      </c>
      <c r="CW29" s="15" t="str">
        <f t="shared" si="4"/>
        <v>2039_3° Trim</v>
      </c>
      <c r="CX29" s="15" t="str">
        <f t="shared" si="4"/>
        <v>2039_4° Trim</v>
      </c>
      <c r="CY29" s="67" t="str">
        <f t="shared" si="4"/>
        <v>2040_1° Trim</v>
      </c>
      <c r="CZ29" s="67" t="str">
        <f t="shared" si="4"/>
        <v>2040_2° Trim</v>
      </c>
      <c r="DA29" s="67" t="str">
        <f t="shared" si="4"/>
        <v>2040_3° Trim</v>
      </c>
      <c r="DB29" s="67" t="str">
        <f t="shared" si="4"/>
        <v>2040_4° Trim</v>
      </c>
      <c r="DC29" s="15" t="str">
        <f t="shared" si="4"/>
        <v>2041_1° Trim</v>
      </c>
      <c r="DD29" s="15" t="str">
        <f t="shared" si="4"/>
        <v>2041_2° Trim</v>
      </c>
      <c r="DE29" s="15" t="str">
        <f t="shared" si="4"/>
        <v>2041_3° Trim</v>
      </c>
      <c r="DF29" s="15" t="str">
        <f t="shared" si="4"/>
        <v>2041_4° Trim</v>
      </c>
      <c r="DG29" s="15" t="str">
        <f t="shared" si="4"/>
        <v>2042_1° Trim</v>
      </c>
      <c r="DH29" s="15" t="str">
        <f t="shared" si="4"/>
        <v>2042_2° Trim</v>
      </c>
      <c r="DI29" s="15" t="str">
        <f t="shared" si="4"/>
        <v>2042_3° Trim</v>
      </c>
      <c r="DJ29" s="15" t="str">
        <f t="shared" si="4"/>
        <v>2042_4° Trim</v>
      </c>
      <c r="DK29" s="15" t="str">
        <f t="shared" si="4"/>
        <v>2043_1° Trim</v>
      </c>
      <c r="DL29" s="15" t="str">
        <f t="shared" si="4"/>
        <v>2043_2° Trim</v>
      </c>
      <c r="DM29" s="15" t="str">
        <f t="shared" si="4"/>
        <v>2043_3° Trim</v>
      </c>
      <c r="DN29" s="15" t="str">
        <f t="shared" si="4"/>
        <v>2043_4° Trim</v>
      </c>
      <c r="DO29" s="15" t="str">
        <f t="shared" si="4"/>
        <v>2044_1° Trim</v>
      </c>
      <c r="DP29" s="15" t="str">
        <f t="shared" si="4"/>
        <v>2044_2° Trim</v>
      </c>
      <c r="DQ29" s="15" t="str">
        <f t="shared" si="4"/>
        <v>2044_3° Trim</v>
      </c>
      <c r="DR29" s="15" t="str">
        <f t="shared" si="4"/>
        <v>2044_4° Trim</v>
      </c>
      <c r="DS29" s="15" t="str">
        <f t="shared" si="4"/>
        <v>2045_1° Trim</v>
      </c>
      <c r="DT29" s="15" t="str">
        <f t="shared" si="4"/>
        <v>2045_2° Trim</v>
      </c>
      <c r="DU29" s="15" t="str">
        <f t="shared" si="4"/>
        <v>2045_3° Trim</v>
      </c>
      <c r="DV29" s="15" t="str">
        <f t="shared" si="4"/>
        <v>2045_4° Trim</v>
      </c>
      <c r="DW29" s="15" t="str">
        <f t="shared" si="4"/>
        <v>2046_1° Trim</v>
      </c>
      <c r="DX29" s="15" t="str">
        <f t="shared" si="4"/>
        <v>2046_2° Trim</v>
      </c>
      <c r="DY29" s="15" t="str">
        <f t="shared" si="4"/>
        <v>2046_3° Trim</v>
      </c>
      <c r="DZ29" s="15" t="str">
        <f t="shared" si="4"/>
        <v>2046_4° Trim</v>
      </c>
      <c r="EA29" s="15" t="str">
        <f t="shared" si="4"/>
        <v>2047_1° Trim</v>
      </c>
      <c r="EB29" s="15" t="str">
        <f t="shared" ref="EB29:EP29" si="5">EB3</f>
        <v>2047_2° Trim</v>
      </c>
      <c r="EC29" s="15" t="str">
        <f t="shared" si="5"/>
        <v>2047_3° Trim</v>
      </c>
      <c r="ED29" s="15" t="str">
        <f t="shared" si="5"/>
        <v>2047_4° Trim</v>
      </c>
      <c r="EE29" s="15" t="str">
        <f t="shared" si="5"/>
        <v>2048_1° Trim</v>
      </c>
      <c r="EF29" s="15" t="str">
        <f t="shared" si="5"/>
        <v>2048_2° Trim</v>
      </c>
      <c r="EG29" s="15" t="str">
        <f t="shared" si="5"/>
        <v>2048_3° Trim</v>
      </c>
      <c r="EH29" s="15" t="str">
        <f t="shared" si="5"/>
        <v>2048_4° Trim</v>
      </c>
      <c r="EI29" s="15" t="str">
        <f t="shared" si="5"/>
        <v>2049_1° Trim</v>
      </c>
      <c r="EJ29" s="15" t="str">
        <f t="shared" si="5"/>
        <v>2049_2° Trim</v>
      </c>
      <c r="EK29" s="15" t="str">
        <f t="shared" si="5"/>
        <v>2049_3° Trim</v>
      </c>
      <c r="EL29" s="15" t="str">
        <f t="shared" si="5"/>
        <v>2049_4° Trim</v>
      </c>
      <c r="EM29" s="15" t="str">
        <f t="shared" si="5"/>
        <v>2050_1° Trim</v>
      </c>
      <c r="EN29" s="15" t="str">
        <f t="shared" si="5"/>
        <v>2050_2° Trim</v>
      </c>
      <c r="EO29" s="15" t="str">
        <f t="shared" si="5"/>
        <v>2050_3° Trim</v>
      </c>
      <c r="EP29" s="15" t="str">
        <f t="shared" si="5"/>
        <v>2050_4° Trim</v>
      </c>
    </row>
    <row r="30" spans="2:146" x14ac:dyDescent="0.25">
      <c r="B30" s="16" t="s">
        <v>1</v>
      </c>
      <c r="C30" s="47">
        <f>IF(PLANEL_Pot_Trim!C4&lt;&gt;0,C4/PLANEL_Pot_Trim!C4,0)</f>
        <v>0.69754379355502327</v>
      </c>
      <c r="D30" s="47">
        <f>IF(PLANEL_Pot_Trim!D4&lt;&gt;0,D4/PLANEL_Pot_Trim!D4,0)</f>
        <v>0.64952314862051885</v>
      </c>
      <c r="E30" s="47">
        <f>IF(PLANEL_Pot_Trim!E4&lt;&gt;0,E4/PLANEL_Pot_Trim!E4,0)</f>
        <v>0.58067970073980602</v>
      </c>
      <c r="F30" s="47">
        <f>IF(PLANEL_Pot_Trim!F4&lt;&gt;0,F4/PLANEL_Pot_Trim!F4,0)</f>
        <v>0.66623415421677068</v>
      </c>
      <c r="G30" s="47">
        <f>IF(PLANEL_Pot_Trim!G4&lt;&gt;0,G4/PLANEL_Pot_Trim!G4,0)</f>
        <v>0.69648588904054776</v>
      </c>
      <c r="H30" s="47">
        <f>IF(PLANEL_Pot_Trim!H4&lt;&gt;0,H4/PLANEL_Pot_Trim!H4,0)</f>
        <v>0.60024153284262549</v>
      </c>
      <c r="I30" s="47">
        <f>IF(PLANEL_Pot_Trim!I4&lt;&gt;0,I4/PLANEL_Pot_Trim!I4,0)</f>
        <v>0.5922963370353278</v>
      </c>
      <c r="J30" s="47">
        <f>IF(PLANEL_Pot_Trim!J4&lt;&gt;0,J4/PLANEL_Pot_Trim!J4,0)</f>
        <v>0.61566604185953688</v>
      </c>
      <c r="K30" s="47">
        <f>IF(PLANEL_Pot_Trim!K4&lt;&gt;0,K4/PLANEL_Pot_Trim!K4,0)</f>
        <v>0.72095083625511014</v>
      </c>
      <c r="L30" s="47">
        <f>IF(PLANEL_Pot_Trim!L4&lt;&gt;0,L4/PLANEL_Pot_Trim!L4,0)</f>
        <v>0.64925414690826111</v>
      </c>
      <c r="M30" s="47">
        <f>IF(PLANEL_Pot_Trim!M4&lt;&gt;0,M4/PLANEL_Pot_Trim!M4,0)</f>
        <v>0.59588014684148782</v>
      </c>
      <c r="N30" s="47">
        <f>IF(PLANEL_Pot_Trim!N4&lt;&gt;0,N4/PLANEL_Pot_Trim!N4,0)</f>
        <v>0.64277868328082177</v>
      </c>
      <c r="O30" s="47">
        <f>IF(PLANEL_Pot_Trim!O4&lt;&gt;0,O4/PLANEL_Pot_Trim!O4,0)</f>
        <v>0.65965414209223838</v>
      </c>
      <c r="P30" s="47">
        <f>IF(PLANEL_Pot_Trim!P4&lt;&gt;0,P4/PLANEL_Pot_Trim!P4,0)</f>
        <v>0.60256978283505469</v>
      </c>
      <c r="Q30" s="47">
        <f>IF(PLANEL_Pot_Trim!Q4&lt;&gt;0,Q4/PLANEL_Pot_Trim!Q4,0)</f>
        <v>0.61696636793793713</v>
      </c>
      <c r="R30" s="47">
        <f>IF(PLANEL_Pot_Trim!R4&lt;&gt;0,R4/PLANEL_Pot_Trim!R4,0)</f>
        <v>0.60421496591298718</v>
      </c>
      <c r="S30" s="47">
        <f>IF(PLANEL_Pot_Trim!S4&lt;&gt;0,S4/PLANEL_Pot_Trim!S4,0)</f>
        <v>0.65832272215727783</v>
      </c>
      <c r="T30" s="47">
        <f>IF(PLANEL_Pot_Trim!T4&lt;&gt;0,T4/PLANEL_Pot_Trim!T4,0)</f>
        <v>0.63011456247913034</v>
      </c>
      <c r="U30" s="47">
        <f>IF(PLANEL_Pot_Trim!U4&lt;&gt;0,U4/PLANEL_Pot_Trim!U4,0)</f>
        <v>0.5767254541651109</v>
      </c>
      <c r="V30" s="47">
        <f>IF(PLANEL_Pot_Trim!V4&lt;&gt;0,V4/PLANEL_Pot_Trim!V4,0)</f>
        <v>0.61084158469579075</v>
      </c>
      <c r="W30" s="47">
        <f>IF(PLANEL_Pot_Trim!W4&lt;&gt;0,W4/PLANEL_Pot_Trim!W4,0)</f>
        <v>0.65332496149966124</v>
      </c>
      <c r="X30" s="47">
        <f>IF(PLANEL_Pot_Trim!X4&lt;&gt;0,X4/PLANEL_Pot_Trim!X4,0)</f>
        <v>0.61320910210940605</v>
      </c>
      <c r="Y30" s="47">
        <f>IF(PLANEL_Pot_Trim!Y4&lt;&gt;0,Y4/PLANEL_Pot_Trim!Y4,0)</f>
        <v>0.59537162798933274</v>
      </c>
      <c r="Z30" s="47">
        <f>IF(PLANEL_Pot_Trim!Z4&lt;&gt;0,Z4/PLANEL_Pot_Trim!Z4,0)</f>
        <v>0.62011858625797422</v>
      </c>
      <c r="AA30" s="47">
        <f>IF(PLANEL_Pot_Trim!AA4&lt;&gt;0,AA4/PLANEL_Pot_Trim!AA4,0)</f>
        <v>0.68037279292225195</v>
      </c>
      <c r="AB30" s="47">
        <f>IF(PLANEL_Pot_Trim!AB4&lt;&gt;0,AB4/PLANEL_Pot_Trim!AB4,0)</f>
        <v>0.61494402589654629</v>
      </c>
      <c r="AC30" s="47">
        <f>IF(PLANEL_Pot_Trim!AC4&lt;&gt;0,AC4/PLANEL_Pot_Trim!AC4,0)</f>
        <v>0.58518591762113836</v>
      </c>
      <c r="AD30" s="47">
        <f>IF(PLANEL_Pot_Trim!AD4&lt;&gt;0,AD4/PLANEL_Pot_Trim!AD4,0)</f>
        <v>0.64019636985036121</v>
      </c>
      <c r="AE30" s="47">
        <f>IF(PLANEL_Pot_Trim!AE4&lt;&gt;0,AE4/PLANEL_Pot_Trim!AE4,0)</f>
        <v>0.70662830411753297</v>
      </c>
      <c r="AF30" s="47">
        <f>IF(PLANEL_Pot_Trim!AF4&lt;&gt;0,AF4/PLANEL_Pot_Trim!AF4,0)</f>
        <v>0.65257768717088016</v>
      </c>
      <c r="AG30" s="47">
        <f>IF(PLANEL_Pot_Trim!AG4&lt;&gt;0,AG4/PLANEL_Pot_Trim!AG4,0)</f>
        <v>0.6109551096350001</v>
      </c>
      <c r="AH30" s="47">
        <f>IF(PLANEL_Pot_Trim!AH4&lt;&gt;0,AH4/PLANEL_Pot_Trim!AH4,0)</f>
        <v>0.66970331898279378</v>
      </c>
      <c r="AI30" s="47">
        <f>IF(PLANEL_Pot_Trim!AI4&lt;&gt;0,AI4/PLANEL_Pot_Trim!AI4,0)</f>
        <v>0.73345026723940099</v>
      </c>
      <c r="AJ30" s="47">
        <f>IF(PLANEL_Pot_Trim!AJ4&lt;&gt;0,AJ4/PLANEL_Pot_Trim!AJ4,0)</f>
        <v>0.66251386124882727</v>
      </c>
      <c r="AK30" s="47">
        <f>IF(PLANEL_Pot_Trim!AK4&lt;&gt;0,AK4/PLANEL_Pot_Trim!AK4,0)</f>
        <v>0.62962297750609675</v>
      </c>
      <c r="AL30" s="47">
        <f>IF(PLANEL_Pot_Trim!AL4&lt;&gt;0,AL4/PLANEL_Pot_Trim!AL4,0)</f>
        <v>0.66994853341818428</v>
      </c>
      <c r="AM30" s="47">
        <f>IF(PLANEL_Pot_Trim!AM4&lt;&gt;0,AM4/PLANEL_Pot_Trim!AM4,0)</f>
        <v>0.73202368103831983</v>
      </c>
      <c r="AN30" s="47">
        <f>IF(PLANEL_Pot_Trim!AN4&lt;&gt;0,AN4/PLANEL_Pot_Trim!AN4,0)</f>
        <v>0.68708142905265834</v>
      </c>
      <c r="AO30" s="47">
        <f>IF(PLANEL_Pot_Trim!AO4&lt;&gt;0,AO4/PLANEL_Pot_Trim!AO4,0)</f>
        <v>0.6291916189555834</v>
      </c>
      <c r="AP30" s="47">
        <f>IF(PLANEL_Pot_Trim!AP4&lt;&gt;0,AP4/PLANEL_Pot_Trim!AP4,0)</f>
        <v>0.67061859840927796</v>
      </c>
      <c r="AQ30" s="47">
        <f>IF(PLANEL_Pot_Trim!AQ4&lt;&gt;0,AQ4/PLANEL_Pot_Trim!AQ4,0)</f>
        <v>0.73404492263924981</v>
      </c>
      <c r="AR30" s="47">
        <f>IF(PLANEL_Pot_Trim!AR4&lt;&gt;0,AR4/PLANEL_Pot_Trim!AR4,0)</f>
        <v>0.7069967494486753</v>
      </c>
      <c r="AS30" s="47">
        <f>IF(PLANEL_Pot_Trim!AS4&lt;&gt;0,AS4/PLANEL_Pot_Trim!AS4,0)</f>
        <v>0.60882705001672577</v>
      </c>
      <c r="AT30" s="47">
        <f>IF(PLANEL_Pot_Trim!AT4&lt;&gt;0,AT4/PLANEL_Pot_Trim!AT4,0)</f>
        <v>0.67083655406745146</v>
      </c>
      <c r="AU30" s="47">
        <f>IF(PLANEL_Pot_Trim!AU4&lt;&gt;0,AU4/PLANEL_Pot_Trim!AU4,0)</f>
        <v>0.7358683237664263</v>
      </c>
      <c r="AV30" s="47">
        <f>IF(PLANEL_Pot_Trim!AV4&lt;&gt;0,AV4/PLANEL_Pot_Trim!AV4,0)</f>
        <v>0.67754671776848518</v>
      </c>
      <c r="AW30" s="47">
        <f>IF(PLANEL_Pot_Trim!AW4&lt;&gt;0,AW4/PLANEL_Pot_Trim!AW4,0)</f>
        <v>0.63657553199952555</v>
      </c>
      <c r="AX30" s="47">
        <f>IF(PLANEL_Pot_Trim!AX4&lt;&gt;0,AX4/PLANEL_Pot_Trim!AX4,0)</f>
        <v>0.67222764175791649</v>
      </c>
      <c r="AY30" s="47">
        <f>IF(PLANEL_Pot_Trim!AY4&lt;&gt;0,AY4/PLANEL_Pot_Trim!AY4,0)</f>
        <v>0.73620896102828048</v>
      </c>
      <c r="AZ30" s="47">
        <f>IF(PLANEL_Pot_Trim!AZ4&lt;&gt;0,AZ4/PLANEL_Pot_Trim!AZ4,0)</f>
        <v>0.6825708192900799</v>
      </c>
      <c r="BA30" s="47">
        <f>IF(PLANEL_Pot_Trim!BA4&lt;&gt;0,BA4/PLANEL_Pot_Trim!BA4,0)</f>
        <v>0.60148691379372343</v>
      </c>
      <c r="BB30" s="47">
        <f>IF(PLANEL_Pot_Trim!BB4&lt;&gt;0,BB4/PLANEL_Pot_Trim!BB4,0)</f>
        <v>0.67389722672723273</v>
      </c>
      <c r="BC30" s="47">
        <f>IF(PLANEL_Pot_Trim!BC4&lt;&gt;0,BC4/PLANEL_Pot_Trim!BC4,0)</f>
        <v>0.74119406150917355</v>
      </c>
      <c r="BD30" s="47">
        <f>IF(PLANEL_Pot_Trim!BD4&lt;&gt;0,BD4/PLANEL_Pot_Trim!BD4,0)</f>
        <v>0.69222488674096394</v>
      </c>
      <c r="BE30" s="47">
        <f>IF(PLANEL_Pot_Trim!BE4&lt;&gt;0,BE4/PLANEL_Pot_Trim!BE4,0)</f>
        <v>0.64220849568527427</v>
      </c>
      <c r="BF30" s="47">
        <f>IF(PLANEL_Pot_Trim!BF4&lt;&gt;0,BF4/PLANEL_Pot_Trim!BF4,0)</f>
        <v>0.68045355399246121</v>
      </c>
      <c r="BG30" s="47">
        <f>IF(PLANEL_Pot_Trim!BG4&lt;&gt;0,BG4/PLANEL_Pot_Trim!BG4,0)</f>
        <v>0.74221273024485801</v>
      </c>
      <c r="BH30" s="47">
        <f>IF(PLANEL_Pot_Trim!BH4&lt;&gt;0,BH4/PLANEL_Pot_Trim!BH4,0)</f>
        <v>0.6662178650366799</v>
      </c>
      <c r="BI30" s="47">
        <f>IF(PLANEL_Pot_Trim!BI4&lt;&gt;0,BI4/PLANEL_Pot_Trim!BI4,0)</f>
        <v>0.65458706669069222</v>
      </c>
      <c r="BJ30" s="47">
        <f>IF(PLANEL_Pot_Trim!BJ4&lt;&gt;0,BJ4/PLANEL_Pot_Trim!BJ4,0)</f>
        <v>0.67788010687290357</v>
      </c>
      <c r="BK30" s="47">
        <f>IF(PLANEL_Pot_Trim!BK4&lt;&gt;0,BK4/PLANEL_Pot_Trim!BK4,0)</f>
        <v>0.74221273024485801</v>
      </c>
      <c r="BL30" s="47">
        <f>IF(PLANEL_Pot_Trim!BL4&lt;&gt;0,BL4/PLANEL_Pot_Trim!BL4,0)</f>
        <v>0.71265615009992422</v>
      </c>
      <c r="BM30" s="47">
        <f>IF(PLANEL_Pot_Trim!BM4&lt;&gt;0,BM4/PLANEL_Pot_Trim!BM4,0)</f>
        <v>0.63156289013985034</v>
      </c>
      <c r="BN30" s="47">
        <f>IF(PLANEL_Pot_Trim!BN4&lt;&gt;0,BN4/PLANEL_Pot_Trim!BN4,0)</f>
        <v>0.67779336156860392</v>
      </c>
      <c r="BO30" s="47">
        <f>IF(PLANEL_Pot_Trim!BO4&lt;&gt;0,BO4/PLANEL_Pot_Trim!BO4,0)</f>
        <v>0.74221273024485801</v>
      </c>
      <c r="BP30" s="47">
        <f>IF(PLANEL_Pot_Trim!BP4&lt;&gt;0,BP4/PLANEL_Pot_Trim!BP4,0)</f>
        <v>0.6739974230787984</v>
      </c>
      <c r="BQ30" s="47">
        <f>IF(PLANEL_Pot_Trim!BQ4&lt;&gt;0,BQ4/PLANEL_Pot_Trim!BQ4,0)</f>
        <v>0.62490254560262903</v>
      </c>
      <c r="BR30" s="47">
        <f>IF(PLANEL_Pot_Trim!BR4&lt;&gt;0,BR4/PLANEL_Pot_Trim!BR4,0)</f>
        <v>0.67970209520642011</v>
      </c>
      <c r="BS30" s="47">
        <f>IF(PLANEL_Pot_Trim!BS4&lt;&gt;0,BS4/PLANEL_Pot_Trim!BS4,0)</f>
        <v>0.74221273024485801</v>
      </c>
      <c r="BT30" s="47">
        <f>IF(PLANEL_Pot_Trim!BT4&lt;&gt;0,BT4/PLANEL_Pot_Trim!BT4,0)</f>
        <v>0.70027297991155635</v>
      </c>
      <c r="BU30" s="47">
        <f>IF(PLANEL_Pot_Trim!BU4&lt;&gt;0,BU4/PLANEL_Pot_Trim!BU4,0)</f>
        <v>0.64018107680384162</v>
      </c>
      <c r="BV30" s="47">
        <f>IF(PLANEL_Pot_Trim!BV4&lt;&gt;0,BV4/PLANEL_Pot_Trim!BV4,0)</f>
        <v>0.67878386061847118</v>
      </c>
      <c r="BW30" s="47">
        <f>IF(PLANEL_Pot_Trim!BW4&lt;&gt;0,BW4/PLANEL_Pot_Trim!BW4,0)</f>
        <v>0.74280537870147123</v>
      </c>
      <c r="BX30" s="47">
        <f>IF(PLANEL_Pot_Trim!BX4&lt;&gt;0,BX4/PLANEL_Pot_Trim!BX4,0)</f>
        <v>0.69873776914590191</v>
      </c>
      <c r="BY30" s="47">
        <f>IF(PLANEL_Pot_Trim!BY4&lt;&gt;0,BY4/PLANEL_Pot_Trim!BY4,0)</f>
        <v>0.65759809737493513</v>
      </c>
      <c r="BZ30" s="47">
        <f>IF(PLANEL_Pot_Trim!BZ4&lt;&gt;0,BZ4/PLANEL_Pot_Trim!BZ4,0)</f>
        <v>0.67935429956166793</v>
      </c>
      <c r="CA30" s="47">
        <f>IF(PLANEL_Pot_Trim!CA4&lt;&gt;0,CA4/PLANEL_Pot_Trim!CA4,0)</f>
        <v>0.74509172457540895</v>
      </c>
      <c r="CB30" s="47">
        <f>IF(PLANEL_Pot_Trim!CB4&lt;&gt;0,CB4/PLANEL_Pot_Trim!CB4,0)</f>
        <v>0.70755506815835378</v>
      </c>
      <c r="CC30" s="47">
        <f>IF(PLANEL_Pot_Trim!CC4&lt;&gt;0,CC4/PLANEL_Pot_Trim!CC4,0)</f>
        <v>0.63843787211551217</v>
      </c>
      <c r="CD30" s="47">
        <f>IF(PLANEL_Pot_Trim!CD4&lt;&gt;0,CD4/PLANEL_Pot_Trim!CD4,0)</f>
        <v>0.67746630168900634</v>
      </c>
      <c r="CE30" s="47">
        <f>IF(PLANEL_Pot_Trim!CE4&lt;&gt;0,CE4/PLANEL_Pot_Trim!CE4,0)</f>
        <v>0.74509172457540895</v>
      </c>
      <c r="CF30" s="47">
        <f>IF(PLANEL_Pot_Trim!CF4&lt;&gt;0,CF4/PLANEL_Pot_Trim!CF4,0)</f>
        <v>0.69977463190434797</v>
      </c>
      <c r="CG30" s="47">
        <f>IF(PLANEL_Pot_Trim!CG4&lt;&gt;0,CG4/PLANEL_Pot_Trim!CG4,0)</f>
        <v>0.63454206402017543</v>
      </c>
      <c r="CH30" s="47">
        <f>IF(PLANEL_Pot_Trim!CH4&lt;&gt;0,CH4/PLANEL_Pot_Trim!CH4,0)</f>
        <v>0.67130310388625369</v>
      </c>
      <c r="CI30" s="47">
        <f>IF(PLANEL_Pot_Trim!CI4&lt;&gt;0,CI4/PLANEL_Pot_Trim!CI4,0)</f>
        <v>0.74509172457540895</v>
      </c>
      <c r="CJ30" s="47">
        <f>IF(PLANEL_Pot_Trim!CJ4&lt;&gt;0,CJ4/PLANEL_Pot_Trim!CJ4,0)</f>
        <v>0.70218140102162097</v>
      </c>
      <c r="CK30" s="47">
        <f>IF(PLANEL_Pot_Trim!CK4&lt;&gt;0,CK4/PLANEL_Pot_Trim!CK4,0)</f>
        <v>0.63792370145471411</v>
      </c>
      <c r="CL30" s="47">
        <f>IF(PLANEL_Pot_Trim!CL4&lt;&gt;0,CL4/PLANEL_Pot_Trim!CL4,0)</f>
        <v>0.67226977437973801</v>
      </c>
      <c r="CM30" s="47">
        <f>IF(PLANEL_Pot_Trim!CM4&lt;&gt;0,CM4/PLANEL_Pot_Trim!CM4,0)</f>
        <v>0.74509172457540895</v>
      </c>
      <c r="CN30" s="47">
        <f>IF(PLANEL_Pot_Trim!CN4&lt;&gt;0,CN4/PLANEL_Pot_Trim!CN4,0)</f>
        <v>0.70599637270716742</v>
      </c>
      <c r="CO30" s="47">
        <f>IF(PLANEL_Pot_Trim!CO4&lt;&gt;0,CO4/PLANEL_Pot_Trim!CO4,0)</f>
        <v>0.63488216345322157</v>
      </c>
      <c r="CP30" s="47">
        <f>IF(PLANEL_Pot_Trim!CP4&lt;&gt;0,CP4/PLANEL_Pot_Trim!CP4,0)</f>
        <v>0.67075517618881308</v>
      </c>
      <c r="CQ30" s="47">
        <f>IF(PLANEL_Pot_Trim!CQ4&lt;&gt;0,CQ4/PLANEL_Pot_Trim!CQ4,0)</f>
        <v>0.74509172457540895</v>
      </c>
      <c r="CR30" s="47">
        <f>IF(PLANEL_Pot_Trim!CR4&lt;&gt;0,CR4/PLANEL_Pot_Trim!CR4,0)</f>
        <v>0.69957579726032093</v>
      </c>
      <c r="CS30" s="47">
        <f>IF(PLANEL_Pot_Trim!CS4&lt;&gt;0,CS4/PLANEL_Pot_Trim!CS4,0)</f>
        <v>0.61473515147998115</v>
      </c>
      <c r="CT30" s="47">
        <f>IF(PLANEL_Pot_Trim!CT4&lt;&gt;0,CT4/PLANEL_Pot_Trim!CT4,0)</f>
        <v>0.66618344704417376</v>
      </c>
      <c r="CU30" s="47">
        <f>IF(PLANEL_Pot_Trim!CU4&lt;&gt;0,CU4/PLANEL_Pot_Trim!CU4,0)</f>
        <v>0.74470764069756301</v>
      </c>
      <c r="CV30" s="47">
        <f>IF(PLANEL_Pot_Trim!CV4&lt;&gt;0,CV4/PLANEL_Pot_Trim!CV4,0)</f>
        <v>0.69996542144808627</v>
      </c>
      <c r="CW30" s="47">
        <f>IF(PLANEL_Pot_Trim!CW4&lt;&gt;0,CW4/PLANEL_Pot_Trim!CW4,0)</f>
        <v>0.64519305658157378</v>
      </c>
      <c r="CX30" s="47">
        <f>IF(PLANEL_Pot_Trim!CX4&lt;&gt;0,CX4/PLANEL_Pot_Trim!CX4,0)</f>
        <v>0.6762426424191722</v>
      </c>
      <c r="CY30" s="77">
        <f>IF(PLANEL_Pot_Trim!CY4&lt;&gt;0,CY4/PLANEL_Pot_Trim!CY4,0)</f>
        <v>0.74470764069756301</v>
      </c>
      <c r="CZ30" s="77">
        <f>IF(PLANEL_Pot_Trim!CZ4&lt;&gt;0,CZ4/PLANEL_Pot_Trim!CZ4,0)</f>
        <v>0.70672616211463912</v>
      </c>
      <c r="DA30" s="77">
        <f>IF(PLANEL_Pot_Trim!DA4&lt;&gt;0,DA4/PLANEL_Pot_Trim!DA4,0)</f>
        <v>0.64295933080061662</v>
      </c>
      <c r="DB30" s="77">
        <f>IF(PLANEL_Pot_Trim!DB4&lt;&gt;0,DB4/PLANEL_Pot_Trim!DB4,0)</f>
        <v>0.67724366012726278</v>
      </c>
      <c r="DC30" s="47">
        <f>IF(PLANEL_Pot_Trim!DC4&lt;&gt;0,DC4/PLANEL_Pot_Trim!DC4,0)</f>
        <v>0.74468210221761522</v>
      </c>
      <c r="DD30" s="47">
        <f>IF(PLANEL_Pot_Trim!DD4&lt;&gt;0,DD4/PLANEL_Pot_Trim!DD4,0)</f>
        <v>0.70759765938959429</v>
      </c>
      <c r="DE30" s="47">
        <f>IF(PLANEL_Pot_Trim!DE4&lt;&gt;0,DE4/PLANEL_Pot_Trim!DE4,0)</f>
        <v>0.6135899137959776</v>
      </c>
      <c r="DF30" s="47">
        <f>IF(PLANEL_Pot_Trim!DF4&lt;&gt;0,DF4/PLANEL_Pot_Trim!DF4,0)</f>
        <v>0.6755370024147126</v>
      </c>
      <c r="DG30" s="47">
        <f>IF(PLANEL_Pot_Trim!DG4&lt;&gt;0,DG4/PLANEL_Pot_Trim!DG4,0)</f>
        <v>0.73905269500334159</v>
      </c>
      <c r="DH30" s="47">
        <f>IF(PLANEL_Pot_Trim!DH4&lt;&gt;0,DH4/PLANEL_Pot_Trim!DH4,0)</f>
        <v>0.70759765938959429</v>
      </c>
      <c r="DI30" s="47">
        <f>IF(PLANEL_Pot_Trim!DI4&lt;&gt;0,DI4/PLANEL_Pot_Trim!DI4,0)</f>
        <v>0.63118637204540429</v>
      </c>
      <c r="DJ30" s="47">
        <f>IF(PLANEL_Pot_Trim!DJ4&lt;&gt;0,DJ4/PLANEL_Pot_Trim!DJ4,0)</f>
        <v>0.64913283950499712</v>
      </c>
      <c r="DK30" s="47">
        <f>IF(PLANEL_Pot_Trim!DK4&lt;&gt;0,DK4/PLANEL_Pot_Trim!DK4,0)</f>
        <v>0.74470764069756301</v>
      </c>
      <c r="DL30" s="47">
        <f>IF(PLANEL_Pot_Trim!DL4&lt;&gt;0,DL4/PLANEL_Pot_Trim!DL4,0)</f>
        <v>0.70759765938959429</v>
      </c>
      <c r="DM30" s="47">
        <f>IF(PLANEL_Pot_Trim!DM4&lt;&gt;0,DM4/PLANEL_Pot_Trim!DM4,0)</f>
        <v>0.6480008183815289</v>
      </c>
      <c r="DN30" s="47">
        <f>IF(PLANEL_Pot_Trim!DN4&lt;&gt;0,DN4/PLANEL_Pot_Trim!DN4,0)</f>
        <v>0.64671733363380846</v>
      </c>
      <c r="DO30" s="47">
        <f>IF(PLANEL_Pot_Trim!DO4&lt;&gt;0,DO4/PLANEL_Pot_Trim!DO4,0)</f>
        <v>0.72950509805953911</v>
      </c>
      <c r="DP30" s="47">
        <f>IF(PLANEL_Pot_Trim!DP4&lt;&gt;0,DP4/PLANEL_Pot_Trim!DP4,0)</f>
        <v>0.70759765938959429</v>
      </c>
      <c r="DQ30" s="47">
        <f>IF(PLANEL_Pot_Trim!DQ4&lt;&gt;0,DQ4/PLANEL_Pot_Trim!DQ4,0)</f>
        <v>0.63464775193933887</v>
      </c>
      <c r="DR30" s="47">
        <f>IF(PLANEL_Pot_Trim!DR4&lt;&gt;0,DR4/PLANEL_Pot_Trim!DR4,0)</f>
        <v>0.63258403787494732</v>
      </c>
      <c r="DS30" s="47">
        <f>IF(PLANEL_Pot_Trim!DS4&lt;&gt;0,DS4/PLANEL_Pot_Trim!DS4,0)</f>
        <v>0.72558231343234603</v>
      </c>
      <c r="DT30" s="47">
        <f>IF(PLANEL_Pot_Trim!DT4&lt;&gt;0,DT4/PLANEL_Pot_Trim!DT4,0)</f>
        <v>0.70759765938959429</v>
      </c>
      <c r="DU30" s="47">
        <f>IF(PLANEL_Pot_Trim!DU4&lt;&gt;0,DU4/PLANEL_Pot_Trim!DU4,0)</f>
        <v>0.65169532786234996</v>
      </c>
      <c r="DV30" s="47">
        <f>IF(PLANEL_Pot_Trim!DV4&lt;&gt;0,DV4/PLANEL_Pot_Trim!DV4,0)</f>
        <v>0.6603975934911952</v>
      </c>
      <c r="DW30" s="47">
        <f>IF(PLANEL_Pot_Trim!DW4&lt;&gt;0,DW4/PLANEL_Pot_Trim!DW4,0)</f>
        <v>0.74351436846740149</v>
      </c>
      <c r="DX30" s="47">
        <f>IF(PLANEL_Pot_Trim!DX4&lt;&gt;0,DX4/PLANEL_Pot_Trim!DX4,0)</f>
        <v>0.70759765938959429</v>
      </c>
      <c r="DY30" s="47">
        <f>IF(PLANEL_Pot_Trim!DY4&lt;&gt;0,DY4/PLANEL_Pot_Trim!DY4,0)</f>
        <v>0.64720434835542939</v>
      </c>
      <c r="DZ30" s="47">
        <f>IF(PLANEL_Pot_Trim!DZ4&lt;&gt;0,DZ4/PLANEL_Pot_Trim!DZ4,0)</f>
        <v>0.6648085581002221</v>
      </c>
      <c r="EA30" s="47">
        <f>IF(PLANEL_Pot_Trim!EA4&lt;&gt;0,EA4/PLANEL_Pot_Trim!EA4,0)</f>
        <v>0.70961982010712843</v>
      </c>
      <c r="EB30" s="47">
        <f>IF(PLANEL_Pot_Trim!EB4&lt;&gt;0,EB4/PLANEL_Pot_Trim!EB4,0)</f>
        <v>0.70759765938959429</v>
      </c>
      <c r="EC30" s="47">
        <f>IF(PLANEL_Pot_Trim!EC4&lt;&gt;0,EC4/PLANEL_Pot_Trim!EC4,0)</f>
        <v>0.64471301967283667</v>
      </c>
      <c r="ED30" s="47">
        <f>IF(PLANEL_Pot_Trim!ED4&lt;&gt;0,ED4/PLANEL_Pot_Trim!ED4,0)</f>
        <v>0.64657151271926372</v>
      </c>
      <c r="EE30" s="47">
        <f>IF(PLANEL_Pot_Trim!EE4&lt;&gt;0,EE4/PLANEL_Pot_Trim!EE4,0)</f>
        <v>0.74427566205411699</v>
      </c>
      <c r="EF30" s="47">
        <f>IF(PLANEL_Pot_Trim!EF4&lt;&gt;0,EF4/PLANEL_Pot_Trim!EF4,0)</f>
        <v>0.70759765938959429</v>
      </c>
      <c r="EG30" s="47">
        <f>IF(PLANEL_Pot_Trim!EG4&lt;&gt;0,EG4/PLANEL_Pot_Trim!EG4,0)</f>
        <v>0.61655212413062688</v>
      </c>
      <c r="EH30" s="47">
        <f>IF(PLANEL_Pot_Trim!EH4&lt;&gt;0,EH4/PLANEL_Pot_Trim!EH4,0)</f>
        <v>0.64518920468400065</v>
      </c>
      <c r="EI30" s="47">
        <f>IF(PLANEL_Pot_Trim!EI4&lt;&gt;0,EI4/PLANEL_Pot_Trim!EI4,0)</f>
        <v>0.69577247350397387</v>
      </c>
      <c r="EJ30" s="47">
        <f>IF(PLANEL_Pot_Trim!EJ4&lt;&gt;0,EJ4/PLANEL_Pot_Trim!EJ4,0)</f>
        <v>0.70759765938959429</v>
      </c>
      <c r="EK30" s="47">
        <f>IF(PLANEL_Pot_Trim!EK4&lt;&gt;0,EK4/PLANEL_Pot_Trim!EK4,0)</f>
        <v>0.64779940005194725</v>
      </c>
      <c r="EL30" s="47">
        <f>IF(PLANEL_Pot_Trim!EL4&lt;&gt;0,EL4/PLANEL_Pot_Trim!EL4,0)</f>
        <v>0.66748367212659265</v>
      </c>
      <c r="EM30" s="47">
        <f>IF(PLANEL_Pot_Trim!EM4&lt;&gt;0,EM4/PLANEL_Pot_Trim!EM4,0)</f>
        <v>0.72251703599952399</v>
      </c>
      <c r="EN30" s="47">
        <f>IF(PLANEL_Pot_Trim!EN4&lt;&gt;0,EN4/PLANEL_Pot_Trim!EN4,0)</f>
        <v>0.70759765938959429</v>
      </c>
      <c r="EO30" s="47">
        <f>IF(PLANEL_Pot_Trim!EO4&lt;&gt;0,EO4/PLANEL_Pot_Trim!EO4,0)</f>
        <v>0.64582898091178864</v>
      </c>
      <c r="EP30" s="47">
        <f>IF(PLANEL_Pot_Trim!EP4&lt;&gt;0,EP4/PLANEL_Pot_Trim!EP4,0)</f>
        <v>0.62862143513263402</v>
      </c>
    </row>
    <row r="31" spans="2:146" x14ac:dyDescent="0.25">
      <c r="B31" s="16" t="s">
        <v>2</v>
      </c>
      <c r="C31" s="47">
        <f>IF(PLANEL_Pot_Trim!C5&lt;&gt;0,C5/PLANEL_Pot_Trim!C5,0)</f>
        <v>0.82940551699210152</v>
      </c>
      <c r="D31" s="47">
        <f>IF(PLANEL_Pot_Trim!D5&lt;&gt;0,D5/PLANEL_Pot_Trim!D5,0)</f>
        <v>0.86165018310822528</v>
      </c>
      <c r="E31" s="47">
        <f>IF(PLANEL_Pot_Trim!E5&lt;&gt;0,E5/PLANEL_Pot_Trim!E5,0)</f>
        <v>0.83954474724301309</v>
      </c>
      <c r="F31" s="47">
        <f>IF(PLANEL_Pot_Trim!F5&lt;&gt;0,F5/PLANEL_Pot_Trim!F5,0)</f>
        <v>0.80754685996029829</v>
      </c>
      <c r="G31" s="47">
        <f>IF(PLANEL_Pot_Trim!G5&lt;&gt;0,G5/PLANEL_Pot_Trim!G5,0)</f>
        <v>0.84665759605571989</v>
      </c>
      <c r="H31" s="47">
        <f>IF(PLANEL_Pot_Trim!H5&lt;&gt;0,H5/PLANEL_Pot_Trim!H5,0)</f>
        <v>0.83733251390910224</v>
      </c>
      <c r="I31" s="47">
        <f>IF(PLANEL_Pot_Trim!I5&lt;&gt;0,I5/PLANEL_Pot_Trim!I5,0)</f>
        <v>0.81624246720433691</v>
      </c>
      <c r="J31" s="47">
        <f>IF(PLANEL_Pot_Trim!J5&lt;&gt;0,J5/PLANEL_Pot_Trim!J5,0)</f>
        <v>0.83463935486476049</v>
      </c>
      <c r="K31" s="47">
        <f>IF(PLANEL_Pot_Trim!K5&lt;&gt;0,K5/PLANEL_Pot_Trim!K5,0)</f>
        <v>0.84559117666286265</v>
      </c>
      <c r="L31" s="47">
        <f>IF(PLANEL_Pot_Trim!L5&lt;&gt;0,L5/PLANEL_Pot_Trim!L5,0)</f>
        <v>0.83912166003033717</v>
      </c>
      <c r="M31" s="47">
        <f>IF(PLANEL_Pot_Trim!M5&lt;&gt;0,M5/PLANEL_Pot_Trim!M5,0)</f>
        <v>0.78782256891821789</v>
      </c>
      <c r="N31" s="47">
        <f>IF(PLANEL_Pot_Trim!N5&lt;&gt;0,N5/PLANEL_Pot_Trim!N5,0)</f>
        <v>0.81280279963616597</v>
      </c>
      <c r="O31" s="47">
        <f>IF(PLANEL_Pot_Trim!O5&lt;&gt;0,O5/PLANEL_Pot_Trim!O5,0)</f>
        <v>0.83151586635935992</v>
      </c>
      <c r="P31" s="47">
        <f>IF(PLANEL_Pot_Trim!P5&lt;&gt;0,P5/PLANEL_Pot_Trim!P5,0)</f>
        <v>0.77070193200374182</v>
      </c>
      <c r="Q31" s="47">
        <f>IF(PLANEL_Pot_Trim!Q5&lt;&gt;0,Q5/PLANEL_Pot_Trim!Q5,0)</f>
        <v>0.79700677893802396</v>
      </c>
      <c r="R31" s="47">
        <f>IF(PLANEL_Pot_Trim!R5&lt;&gt;0,R5/PLANEL_Pot_Trim!R5,0)</f>
        <v>0.81522452926443334</v>
      </c>
      <c r="S31" s="47">
        <f>IF(PLANEL_Pot_Trim!S5&lt;&gt;0,S5/PLANEL_Pot_Trim!S5,0)</f>
        <v>0.80191937378833944</v>
      </c>
      <c r="T31" s="47">
        <f>IF(PLANEL_Pot_Trim!T5&lt;&gt;0,T5/PLANEL_Pot_Trim!T5,0)</f>
        <v>0.81731239763793495</v>
      </c>
      <c r="U31" s="47">
        <f>IF(PLANEL_Pot_Trim!U5&lt;&gt;0,U5/PLANEL_Pot_Trim!U5,0)</f>
        <v>0.81814981582287083</v>
      </c>
      <c r="V31" s="47">
        <f>IF(PLANEL_Pot_Trim!V5&lt;&gt;0,V5/PLANEL_Pot_Trim!V5,0)</f>
        <v>0.81677349871850158</v>
      </c>
      <c r="W31" s="47">
        <f>IF(PLANEL_Pot_Trim!W5&lt;&gt;0,W5/PLANEL_Pot_Trim!W5,0)</f>
        <v>0.8373782561158698</v>
      </c>
      <c r="X31" s="47">
        <f>IF(PLANEL_Pot_Trim!X5&lt;&gt;0,X5/PLANEL_Pot_Trim!X5,0)</f>
        <v>0.78994576248494985</v>
      </c>
      <c r="Y31" s="47">
        <f>IF(PLANEL_Pot_Trim!Y5&lt;&gt;0,Y5/PLANEL_Pot_Trim!Y5,0)</f>
        <v>0.73096670378508355</v>
      </c>
      <c r="Z31" s="47">
        <f>IF(PLANEL_Pot_Trim!Z5&lt;&gt;0,Z5/PLANEL_Pot_Trim!Z5,0)</f>
        <v>0.79600239596214351</v>
      </c>
      <c r="AA31" s="47">
        <f>IF(PLANEL_Pot_Trim!AA5&lt;&gt;0,AA5/PLANEL_Pot_Trim!AA5,0)</f>
        <v>0.83922761135332513</v>
      </c>
      <c r="AB31" s="47">
        <f>IF(PLANEL_Pot_Trim!AB5&lt;&gt;0,AB5/PLANEL_Pot_Trim!AB5,0)</f>
        <v>0.84083393466038026</v>
      </c>
      <c r="AC31" s="47">
        <f>IF(PLANEL_Pot_Trim!AC5&lt;&gt;0,AC5/PLANEL_Pot_Trim!AC5,0)</f>
        <v>0.8264684574797404</v>
      </c>
      <c r="AD31" s="47">
        <f>IF(PLANEL_Pot_Trim!AD5&lt;&gt;0,AD5/PLANEL_Pot_Trim!AD5,0)</f>
        <v>0.82010384546676918</v>
      </c>
      <c r="AE31" s="47">
        <f>IF(PLANEL_Pot_Trim!AE5&lt;&gt;0,AE5/PLANEL_Pot_Trim!AE5,0)</f>
        <v>0.84262081462498295</v>
      </c>
      <c r="AF31" s="47">
        <f>IF(PLANEL_Pot_Trim!AF5&lt;&gt;0,AF5/PLANEL_Pot_Trim!AF5,0)</f>
        <v>0.55031884966119193</v>
      </c>
      <c r="AG31" s="47">
        <f>IF(PLANEL_Pot_Trim!AG5&lt;&gt;0,AG5/PLANEL_Pot_Trim!AG5,0)</f>
        <v>0.61895781160194785</v>
      </c>
      <c r="AH31" s="47">
        <f>IF(PLANEL_Pot_Trim!AH5&lt;&gt;0,AH5/PLANEL_Pot_Trim!AH5,0)</f>
        <v>0.58890943152623187</v>
      </c>
      <c r="AI31" s="47">
        <f>IF(PLANEL_Pot_Trim!AI5&lt;&gt;0,AI5/PLANEL_Pot_Trim!AI5,0)</f>
        <v>0.85102801034448972</v>
      </c>
      <c r="AJ31" s="47">
        <f>IF(PLANEL_Pot_Trim!AJ5&lt;&gt;0,AJ5/PLANEL_Pot_Trim!AJ5,0)</f>
        <v>0.84102116053045861</v>
      </c>
      <c r="AK31" s="47">
        <f>IF(PLANEL_Pot_Trim!AK5&lt;&gt;0,AK5/PLANEL_Pot_Trim!AK5,0)</f>
        <v>0.83370970883268636</v>
      </c>
      <c r="AL31" s="47">
        <f>IF(PLANEL_Pot_Trim!AL5&lt;&gt;0,AL5/PLANEL_Pot_Trim!AL5,0)</f>
        <v>0.8265957285771347</v>
      </c>
      <c r="AM31" s="47">
        <f>IF(PLANEL_Pot_Trim!AM5&lt;&gt;0,AM5/PLANEL_Pot_Trim!AM5,0)</f>
        <v>0.82686710589948675</v>
      </c>
      <c r="AN31" s="47">
        <f>IF(PLANEL_Pot_Trim!AN5&lt;&gt;0,AN5/PLANEL_Pot_Trim!AN5,0)</f>
        <v>0.67574167066122104</v>
      </c>
      <c r="AO31" s="47">
        <f>IF(PLANEL_Pot_Trim!AO5&lt;&gt;0,AO5/PLANEL_Pot_Trim!AO5,0)</f>
        <v>0.84473425969099281</v>
      </c>
      <c r="AP31" s="47">
        <f>IF(PLANEL_Pot_Trim!AP5&lt;&gt;0,AP5/PLANEL_Pot_Trim!AP5,0)</f>
        <v>0.84096341049727696</v>
      </c>
      <c r="AQ31" s="47">
        <f>IF(PLANEL_Pot_Trim!AQ5&lt;&gt;0,AQ5/PLANEL_Pot_Trim!AQ5,0)</f>
        <v>0.85625130903668401</v>
      </c>
      <c r="AR31" s="47">
        <f>IF(PLANEL_Pot_Trim!AR5&lt;&gt;0,AR5/PLANEL_Pot_Trim!AR5,0)</f>
        <v>0.61556040491067998</v>
      </c>
      <c r="AS31" s="47">
        <f>IF(PLANEL_Pot_Trim!AS5&lt;&gt;0,AS5/PLANEL_Pot_Trim!AS5,0)</f>
        <v>0.82089881524807995</v>
      </c>
      <c r="AT31" s="47">
        <f>IF(PLANEL_Pot_Trim!AT5&lt;&gt;0,AT5/PLANEL_Pot_Trim!AT5,0)</f>
        <v>0.84096341049727696</v>
      </c>
      <c r="AU31" s="47">
        <f>IF(PLANEL_Pot_Trim!AU5&lt;&gt;0,AU5/PLANEL_Pot_Trim!AU5,0)</f>
        <v>0.8578519640630794</v>
      </c>
      <c r="AV31" s="47">
        <f>IF(PLANEL_Pot_Trim!AV5&lt;&gt;0,AV5/PLANEL_Pot_Trim!AV5,0)</f>
        <v>0.84191401165580915</v>
      </c>
      <c r="AW31" s="47">
        <f>IF(PLANEL_Pot_Trim!AW5&lt;&gt;0,AW5/PLANEL_Pot_Trim!AW5,0)</f>
        <v>0.66227483240280227</v>
      </c>
      <c r="AX31" s="47">
        <f>IF(PLANEL_Pot_Trim!AX5&lt;&gt;0,AX5/PLANEL_Pot_Trim!AX5,0)</f>
        <v>0.84096341049727696</v>
      </c>
      <c r="AY31" s="47">
        <f>IF(PLANEL_Pot_Trim!AY5&lt;&gt;0,AY5/PLANEL_Pot_Trim!AY5,0)</f>
        <v>0.8578519640630794</v>
      </c>
      <c r="AZ31" s="47">
        <f>IF(PLANEL_Pot_Trim!AZ5&lt;&gt;0,AZ5/PLANEL_Pot_Trim!AZ5,0)</f>
        <v>0.56507207265716719</v>
      </c>
      <c r="BA31" s="47">
        <f>IF(PLANEL_Pot_Trim!BA5&lt;&gt;0,BA5/PLANEL_Pot_Trim!BA5,0)</f>
        <v>0.83613636037422867</v>
      </c>
      <c r="BB31" s="47">
        <f>IF(PLANEL_Pot_Trim!BB5&lt;&gt;0,BB5/PLANEL_Pot_Trim!BB5,0)</f>
        <v>0.78229335908228093</v>
      </c>
      <c r="BC31" s="47">
        <f>IF(PLANEL_Pot_Trim!BC5&lt;&gt;0,BC5/PLANEL_Pot_Trim!BC5,0)</f>
        <v>0.8578519640630794</v>
      </c>
      <c r="BD31" s="47">
        <f>IF(PLANEL_Pot_Trim!BD5&lt;&gt;0,BD5/PLANEL_Pot_Trim!BD5,0)</f>
        <v>0.57007947588224706</v>
      </c>
      <c r="BE31" s="47">
        <f>IF(PLANEL_Pot_Trim!BE5&lt;&gt;0,BE5/PLANEL_Pot_Trim!BE5,0)</f>
        <v>0.54280551448889913</v>
      </c>
      <c r="BF31" s="47">
        <f>IF(PLANEL_Pot_Trim!BF5&lt;&gt;0,BF5/PLANEL_Pot_Trim!BF5,0)</f>
        <v>0.77734014333214485</v>
      </c>
      <c r="BG31" s="47">
        <f>IF(PLANEL_Pot_Trim!BG5&lt;&gt;0,BG5/PLANEL_Pot_Trim!BG5,0)</f>
        <v>0.85787125321950686</v>
      </c>
      <c r="BH31" s="47">
        <f>IF(PLANEL_Pot_Trim!BH5&lt;&gt;0,BH5/PLANEL_Pot_Trim!BH5,0)</f>
        <v>0.86321657951333808</v>
      </c>
      <c r="BI31" s="47">
        <f>IF(PLANEL_Pot_Trim!BI5&lt;&gt;0,BI5/PLANEL_Pot_Trim!BI5,0)</f>
        <v>0.49046295751789692</v>
      </c>
      <c r="BJ31" s="47">
        <f>IF(PLANEL_Pot_Trim!BJ5&lt;&gt;0,BJ5/PLANEL_Pot_Trim!BJ5,0)</f>
        <v>0.84295444346021275</v>
      </c>
      <c r="BK31" s="47">
        <f>IF(PLANEL_Pot_Trim!BK5&lt;&gt;0,BK5/PLANEL_Pot_Trim!BK5,0)</f>
        <v>0.85787125321950686</v>
      </c>
      <c r="BL31" s="47">
        <f>IF(PLANEL_Pot_Trim!BL5&lt;&gt;0,BL5/PLANEL_Pot_Trim!BL5,0)</f>
        <v>0.61319858525236892</v>
      </c>
      <c r="BM31" s="47">
        <f>IF(PLANEL_Pot_Trim!BM5&lt;&gt;0,BM5/PLANEL_Pot_Trim!BM5,0)</f>
        <v>0.68412006469480025</v>
      </c>
      <c r="BN31" s="47">
        <f>IF(PLANEL_Pot_Trim!BN5&lt;&gt;0,BN5/PLANEL_Pot_Trim!BN5,0)</f>
        <v>0.81501473999287843</v>
      </c>
      <c r="BO31" s="47">
        <f>IF(PLANEL_Pot_Trim!BO5&lt;&gt;0,BO5/PLANEL_Pot_Trim!BO5,0)</f>
        <v>0.85787125321950686</v>
      </c>
      <c r="BP31" s="47">
        <f>IF(PLANEL_Pot_Trim!BP5&lt;&gt;0,BP5/PLANEL_Pot_Trim!BP5,0)</f>
        <v>0.8173338410634251</v>
      </c>
      <c r="BQ31" s="47">
        <f>IF(PLANEL_Pot_Trim!BQ5&lt;&gt;0,BQ5/PLANEL_Pot_Trim!BQ5,0)</f>
        <v>0.65860163432730023</v>
      </c>
      <c r="BR31" s="47">
        <f>IF(PLANEL_Pot_Trim!BR5&lt;&gt;0,BR5/PLANEL_Pot_Trim!BR5,0)</f>
        <v>0.76576832305575404</v>
      </c>
      <c r="BS31" s="47">
        <f>IF(PLANEL_Pot_Trim!BS5&lt;&gt;0,BS5/PLANEL_Pot_Trim!BS5,0)</f>
        <v>0.85787125321950686</v>
      </c>
      <c r="BT31" s="47">
        <f>IF(PLANEL_Pot_Trim!BT5&lt;&gt;0,BT5/PLANEL_Pot_Trim!BT5,0)</f>
        <v>0.61216937136760707</v>
      </c>
      <c r="BU31" s="47">
        <f>IF(PLANEL_Pot_Trim!BU5&lt;&gt;0,BU5/PLANEL_Pot_Trim!BU5,0)</f>
        <v>0.72741488877707616</v>
      </c>
      <c r="BV31" s="47">
        <f>IF(PLANEL_Pot_Trim!BV5&lt;&gt;0,BV5/PLANEL_Pot_Trim!BV5,0)</f>
        <v>0.81050371880157412</v>
      </c>
      <c r="BW31" s="47">
        <f>IF(PLANEL_Pot_Trim!BW5&lt;&gt;0,BW5/PLANEL_Pot_Trim!BW5,0)</f>
        <v>0.85787125321950686</v>
      </c>
      <c r="BX31" s="47">
        <f>IF(PLANEL_Pot_Trim!BX5&lt;&gt;0,BX5/PLANEL_Pot_Trim!BX5,0)</f>
        <v>0.68243637399141488</v>
      </c>
      <c r="BY31" s="47">
        <f>IF(PLANEL_Pot_Trim!BY5&lt;&gt;0,BY5/PLANEL_Pot_Trim!BY5,0)</f>
        <v>0.52947395337213499</v>
      </c>
      <c r="BZ31" s="47">
        <f>IF(PLANEL_Pot_Trim!BZ5&lt;&gt;0,BZ5/PLANEL_Pot_Trim!BZ5,0)</f>
        <v>0.83492674806909928</v>
      </c>
      <c r="CA31" s="47">
        <f>IF(PLANEL_Pot_Trim!CA5&lt;&gt;0,CA5/PLANEL_Pot_Trim!CA5,0)</f>
        <v>0.85787125321950686</v>
      </c>
      <c r="CB31" s="47">
        <f>IF(PLANEL_Pot_Trim!CB5&lt;&gt;0,CB5/PLANEL_Pot_Trim!CB5,0)</f>
        <v>0.86757151572387448</v>
      </c>
      <c r="CC31" s="47">
        <f>IF(PLANEL_Pot_Trim!CC5&lt;&gt;0,CC5/PLANEL_Pot_Trim!CC5,0)</f>
        <v>0.69077545636691429</v>
      </c>
      <c r="CD31" s="47">
        <f>IF(PLANEL_Pot_Trim!CD5&lt;&gt;0,CD5/PLANEL_Pot_Trim!CD5,0)</f>
        <v>0.84305298610923152</v>
      </c>
      <c r="CE31" s="47">
        <f>IF(PLANEL_Pot_Trim!CE5&lt;&gt;0,CE5/PLANEL_Pot_Trim!CE5,0)</f>
        <v>0.85787125321950686</v>
      </c>
      <c r="CF31" s="47">
        <f>IF(PLANEL_Pot_Trim!CF5&lt;&gt;0,CF5/PLANEL_Pot_Trim!CF5,0)</f>
        <v>0.84276191698019742</v>
      </c>
      <c r="CG31" s="47">
        <f>IF(PLANEL_Pot_Trim!CG5&lt;&gt;0,CG5/PLANEL_Pot_Trim!CG5,0)</f>
        <v>0.68842066649338585</v>
      </c>
      <c r="CH31" s="47">
        <f>IF(PLANEL_Pot_Trim!CH5&lt;&gt;0,CH5/PLANEL_Pot_Trim!CH5,0)</f>
        <v>0.84305298610923152</v>
      </c>
      <c r="CI31" s="47">
        <f>IF(PLANEL_Pot_Trim!CI5&lt;&gt;0,CI5/PLANEL_Pot_Trim!CI5,0)</f>
        <v>0.85787125321950686</v>
      </c>
      <c r="CJ31" s="47">
        <f>IF(PLANEL_Pot_Trim!CJ5&lt;&gt;0,CJ5/PLANEL_Pot_Trim!CJ5,0)</f>
        <v>0.86744543909939464</v>
      </c>
      <c r="CK31" s="47">
        <f>IF(PLANEL_Pot_Trim!CK5&lt;&gt;0,CK5/PLANEL_Pot_Trim!CK5,0)</f>
        <v>0.72671957046133118</v>
      </c>
      <c r="CL31" s="47">
        <f>IF(PLANEL_Pot_Trim!CL5&lt;&gt;0,CL5/PLANEL_Pot_Trim!CL5,0)</f>
        <v>0.82886774768187477</v>
      </c>
      <c r="CM31" s="47">
        <f>IF(PLANEL_Pot_Trim!CM5&lt;&gt;0,CM5/PLANEL_Pot_Trim!CM5,0)</f>
        <v>0.85787125321950686</v>
      </c>
      <c r="CN31" s="47">
        <f>IF(PLANEL_Pot_Trim!CN5&lt;&gt;0,CN5/PLANEL_Pot_Trim!CN5,0)</f>
        <v>0.86757151572387448</v>
      </c>
      <c r="CO31" s="47">
        <f>IF(PLANEL_Pot_Trim!CO5&lt;&gt;0,CO5/PLANEL_Pot_Trim!CO5,0)</f>
        <v>0.69077545636691429</v>
      </c>
      <c r="CP31" s="47">
        <f>IF(PLANEL_Pot_Trim!CP5&lt;&gt;0,CP5/PLANEL_Pot_Trim!CP5,0)</f>
        <v>0.84079469029020593</v>
      </c>
      <c r="CQ31" s="47">
        <f>IF(PLANEL_Pot_Trim!CQ5&lt;&gt;0,CQ5/PLANEL_Pot_Trim!CQ5,0)</f>
        <v>0.85787125321950686</v>
      </c>
      <c r="CR31" s="47">
        <f>IF(PLANEL_Pot_Trim!CR5&lt;&gt;0,CR5/PLANEL_Pot_Trim!CR5,0)</f>
        <v>0.86757151572387448</v>
      </c>
      <c r="CS31" s="47">
        <f>IF(PLANEL_Pot_Trim!CS5&lt;&gt;0,CS5/PLANEL_Pot_Trim!CS5,0)</f>
        <v>0.84709052241693861</v>
      </c>
      <c r="CT31" s="47">
        <f>IF(PLANEL_Pot_Trim!CT5&lt;&gt;0,CT5/PLANEL_Pot_Trim!CT5,0)</f>
        <v>0.82959105974813974</v>
      </c>
      <c r="CU31" s="47">
        <f>IF(PLANEL_Pot_Trim!CU5&lt;&gt;0,CU5/PLANEL_Pot_Trim!CU5,0)</f>
        <v>0.85768299263630698</v>
      </c>
      <c r="CV31" s="47">
        <f>IF(PLANEL_Pot_Trim!CV5&lt;&gt;0,CV5/PLANEL_Pot_Trim!CV5,0)</f>
        <v>0.86757151572387448</v>
      </c>
      <c r="CW31" s="47">
        <f>IF(PLANEL_Pot_Trim!CW5&lt;&gt;0,CW5/PLANEL_Pot_Trim!CW5,0)</f>
        <v>0.69075843727401354</v>
      </c>
      <c r="CX31" s="47">
        <f>IF(PLANEL_Pot_Trim!CX5&lt;&gt;0,CX5/PLANEL_Pot_Trim!CX5,0)</f>
        <v>0.76939098591222033</v>
      </c>
      <c r="CY31" s="77">
        <f>IF(PLANEL_Pot_Trim!CY5&lt;&gt;0,CY5/PLANEL_Pot_Trim!CY5,0)</f>
        <v>0.85768299263630698</v>
      </c>
      <c r="CZ31" s="77">
        <f>IF(PLANEL_Pot_Trim!CZ5&lt;&gt;0,CZ5/PLANEL_Pot_Trim!CZ5,0)</f>
        <v>0.83167029913682178</v>
      </c>
      <c r="DA31" s="77">
        <f>IF(PLANEL_Pot_Trim!DA5&lt;&gt;0,DA5/PLANEL_Pot_Trim!DA5,0)</f>
        <v>0.50669723676425638</v>
      </c>
      <c r="DB31" s="77">
        <f>IF(PLANEL_Pot_Trim!DB5&lt;&gt;0,DB5/PLANEL_Pot_Trim!DB5,0)</f>
        <v>0.67906290674488778</v>
      </c>
      <c r="DC31" s="47">
        <f>IF(PLANEL_Pot_Trim!DC5&lt;&gt;0,DC5/PLANEL_Pot_Trim!DC5,0)</f>
        <v>0.85787125321950686</v>
      </c>
      <c r="DD31" s="47">
        <f>IF(PLANEL_Pot_Trim!DD5&lt;&gt;0,DD5/PLANEL_Pot_Trim!DD5,0)</f>
        <v>0.86757151572387448</v>
      </c>
      <c r="DE31" s="47">
        <f>IF(PLANEL_Pot_Trim!DE5&lt;&gt;0,DE5/PLANEL_Pot_Trim!DE5,0)</f>
        <v>0.69989161050180626</v>
      </c>
      <c r="DF31" s="47">
        <f>IF(PLANEL_Pot_Trim!DF5&lt;&gt;0,DF5/PLANEL_Pot_Trim!DF5,0)</f>
        <v>0.84305298610923152</v>
      </c>
      <c r="DG31" s="47">
        <f>IF(PLANEL_Pot_Trim!DG5&lt;&gt;0,DG5/PLANEL_Pot_Trim!DG5,0)</f>
        <v>0.85768299263630698</v>
      </c>
      <c r="DH31" s="47">
        <f>IF(PLANEL_Pot_Trim!DH5&lt;&gt;0,DH5/PLANEL_Pot_Trim!DH5,0)</f>
        <v>0.86757151572387448</v>
      </c>
      <c r="DI31" s="47">
        <f>IF(PLANEL_Pot_Trim!DI5&lt;&gt;0,DI5/PLANEL_Pot_Trim!DI5,0)</f>
        <v>0.53978839458538241</v>
      </c>
      <c r="DJ31" s="47">
        <f>IF(PLANEL_Pot_Trim!DJ5&lt;&gt;0,DJ5/PLANEL_Pot_Trim!DJ5,0)</f>
        <v>0.84042115457180178</v>
      </c>
      <c r="DK31" s="47">
        <f>IF(PLANEL_Pot_Trim!DK5&lt;&gt;0,DK5/PLANEL_Pot_Trim!DK5,0)</f>
        <v>0.77276518546176443</v>
      </c>
      <c r="DL31" s="47">
        <f>IF(PLANEL_Pot_Trim!DL5&lt;&gt;0,DL5/PLANEL_Pot_Trim!DL5,0)</f>
        <v>0.86757151572387448</v>
      </c>
      <c r="DM31" s="47">
        <f>IF(PLANEL_Pot_Trim!DM5&lt;&gt;0,DM5/PLANEL_Pot_Trim!DM5,0)</f>
        <v>0.3702672055675299</v>
      </c>
      <c r="DN31" s="47">
        <f>IF(PLANEL_Pot_Trim!DN5&lt;&gt;0,DN5/PLANEL_Pot_Trim!DN5,0)</f>
        <v>0.76866375030852518</v>
      </c>
      <c r="DO31" s="47">
        <f>IF(PLANEL_Pot_Trim!DO5&lt;&gt;0,DO5/PLANEL_Pot_Trim!DO5,0)</f>
        <v>0.85787125321950686</v>
      </c>
      <c r="DP31" s="47">
        <f>IF(PLANEL_Pot_Trim!DP5&lt;&gt;0,DP5/PLANEL_Pot_Trim!DP5,0)</f>
        <v>0.86757151572387448</v>
      </c>
      <c r="DQ31" s="47">
        <f>IF(PLANEL_Pot_Trim!DQ5&lt;&gt;0,DQ5/PLANEL_Pot_Trim!DQ5,0)</f>
        <v>0.49832873756027285</v>
      </c>
      <c r="DR31" s="47">
        <f>IF(PLANEL_Pot_Trim!DR5&lt;&gt;0,DR5/PLANEL_Pot_Trim!DR5,0)</f>
        <v>0.81518767906662692</v>
      </c>
      <c r="DS31" s="47">
        <f>IF(PLANEL_Pot_Trim!DS5&lt;&gt;0,DS5/PLANEL_Pot_Trim!DS5,0)</f>
        <v>0.85166161470281543</v>
      </c>
      <c r="DT31" s="47">
        <f>IF(PLANEL_Pot_Trim!DT5&lt;&gt;0,DT5/PLANEL_Pot_Trim!DT5,0)</f>
        <v>0.86757151572387448</v>
      </c>
      <c r="DU31" s="47">
        <f>IF(PLANEL_Pot_Trim!DU5&lt;&gt;0,DU5/PLANEL_Pot_Trim!DU5,0)</f>
        <v>0.80531682333007415</v>
      </c>
      <c r="DV31" s="47">
        <f>IF(PLANEL_Pot_Trim!DV5&lt;&gt;0,DV5/PLANEL_Pot_Trim!DV5,0)</f>
        <v>0.84286749406401984</v>
      </c>
      <c r="DW31" s="47">
        <f>IF(PLANEL_Pot_Trim!DW5&lt;&gt;0,DW5/PLANEL_Pot_Trim!DW5,0)</f>
        <v>0.70078796731592596</v>
      </c>
      <c r="DX31" s="47">
        <f>IF(PLANEL_Pot_Trim!DX5&lt;&gt;0,DX5/PLANEL_Pot_Trim!DX5,0)</f>
        <v>0.86757151572387448</v>
      </c>
      <c r="DY31" s="47">
        <f>IF(PLANEL_Pot_Trim!DY5&lt;&gt;0,DY5/PLANEL_Pot_Trim!DY5,0)</f>
        <v>0.37495475176905257</v>
      </c>
      <c r="DZ31" s="47">
        <f>IF(PLANEL_Pot_Trim!DZ5&lt;&gt;0,DZ5/PLANEL_Pot_Trim!DZ5,0)</f>
        <v>0.68385068100472723</v>
      </c>
      <c r="EA31" s="47">
        <f>IF(PLANEL_Pot_Trim!EA5&lt;&gt;0,EA5/PLANEL_Pot_Trim!EA5,0)</f>
        <v>0.85186339353791107</v>
      </c>
      <c r="EB31" s="47">
        <f>IF(PLANEL_Pot_Trim!EB5&lt;&gt;0,EB5/PLANEL_Pot_Trim!EB5,0)</f>
        <v>0.86757151572387448</v>
      </c>
      <c r="EC31" s="47">
        <f>IF(PLANEL_Pot_Trim!EC5&lt;&gt;0,EC5/PLANEL_Pot_Trim!EC5,0)</f>
        <v>0.45169077420558101</v>
      </c>
      <c r="ED31" s="47">
        <f>IF(PLANEL_Pot_Trim!ED5&lt;&gt;0,ED5/PLANEL_Pot_Trim!ED5,0)</f>
        <v>0.73002271066318469</v>
      </c>
      <c r="EE31" s="47">
        <f>IF(PLANEL_Pot_Trim!EE5&lt;&gt;0,EE5/PLANEL_Pot_Trim!EE5,0)</f>
        <v>0.85768299263630698</v>
      </c>
      <c r="EF31" s="47">
        <f>IF(PLANEL_Pot_Trim!EF5&lt;&gt;0,EF5/PLANEL_Pot_Trim!EF5,0)</f>
        <v>0.86757151572387448</v>
      </c>
      <c r="EG31" s="47">
        <f>IF(PLANEL_Pot_Trim!EG5&lt;&gt;0,EG5/PLANEL_Pot_Trim!EG5,0)</f>
        <v>0.44515453558825813</v>
      </c>
      <c r="EH31" s="47">
        <f>IF(PLANEL_Pot_Trim!EH5&lt;&gt;0,EH5/PLANEL_Pot_Trim!EH5,0)</f>
        <v>0.68385068100472723</v>
      </c>
      <c r="EI31" s="47">
        <f>IF(PLANEL_Pot_Trim!EI5&lt;&gt;0,EI5/PLANEL_Pot_Trim!EI5,0)</f>
        <v>0.85186339353791107</v>
      </c>
      <c r="EJ31" s="47">
        <f>IF(PLANEL_Pot_Trim!EJ5&lt;&gt;0,EJ5/PLANEL_Pot_Trim!EJ5,0)</f>
        <v>0.86757151572387448</v>
      </c>
      <c r="EK31" s="47">
        <f>IF(PLANEL_Pot_Trim!EK5&lt;&gt;0,EK5/PLANEL_Pot_Trim!EK5,0)</f>
        <v>0.84833285316502605</v>
      </c>
      <c r="EL31" s="47">
        <f>IF(PLANEL_Pot_Trim!EL5&lt;&gt;0,EL5/PLANEL_Pot_Trim!EL5,0)</f>
        <v>0.83173355590401232</v>
      </c>
      <c r="EM31" s="47">
        <f>IF(PLANEL_Pot_Trim!EM5&lt;&gt;0,EM5/PLANEL_Pot_Trim!EM5,0)</f>
        <v>0.85186339353791107</v>
      </c>
      <c r="EN31" s="47">
        <f>IF(PLANEL_Pot_Trim!EN5&lt;&gt;0,EN5/PLANEL_Pot_Trim!EN5,0)</f>
        <v>0.86757151572387448</v>
      </c>
      <c r="EO31" s="47">
        <f>IF(PLANEL_Pot_Trim!EO5&lt;&gt;0,EO5/PLANEL_Pot_Trim!EO5,0)</f>
        <v>0.51543749926615212</v>
      </c>
      <c r="EP31" s="47">
        <f>IF(PLANEL_Pot_Trim!EP5&lt;&gt;0,EP5/PLANEL_Pot_Trim!EP5,0)</f>
        <v>0.47973538622897072</v>
      </c>
    </row>
    <row r="32" spans="2:146" x14ac:dyDescent="0.25">
      <c r="B32" s="16" t="s">
        <v>3</v>
      </c>
      <c r="C32" s="47">
        <f>IF(PLANEL_Pot_Trim!C6&lt;&gt;0,C6/PLANEL_Pot_Trim!C6,0)</f>
        <v>0</v>
      </c>
      <c r="D32" s="47">
        <f>IF(PLANEL_Pot_Trim!D6&lt;&gt;0,D6/PLANEL_Pot_Trim!D6,0)</f>
        <v>0</v>
      </c>
      <c r="E32" s="47">
        <f>IF(PLANEL_Pot_Trim!E6&lt;&gt;0,E6/PLANEL_Pot_Trim!E6,0)</f>
        <v>0</v>
      </c>
      <c r="F32" s="47">
        <f>IF(PLANEL_Pot_Trim!F6&lt;&gt;0,F6/PLANEL_Pot_Trim!F6,0)</f>
        <v>0</v>
      </c>
      <c r="G32" s="47">
        <f>IF(PLANEL_Pot_Trim!G6&lt;&gt;0,G6/PLANEL_Pot_Trim!G6,0)</f>
        <v>0</v>
      </c>
      <c r="H32" s="47">
        <f>IF(PLANEL_Pot_Trim!H6&lt;&gt;0,H6/PLANEL_Pot_Trim!H6,0)</f>
        <v>0</v>
      </c>
      <c r="I32" s="47">
        <f>IF(PLANEL_Pot_Trim!I6&lt;&gt;0,I6/PLANEL_Pot_Trim!I6,0)</f>
        <v>0</v>
      </c>
      <c r="J32" s="47">
        <f>IF(PLANEL_Pot_Trim!J6&lt;&gt;0,J6/PLANEL_Pot_Trim!J6,0)</f>
        <v>0</v>
      </c>
      <c r="K32" s="47">
        <f>IF(PLANEL_Pot_Trim!K6&lt;&gt;0,K6/PLANEL_Pot_Trim!K6,0)</f>
        <v>0</v>
      </c>
      <c r="L32" s="47">
        <f>IF(PLANEL_Pot_Trim!L6&lt;&gt;0,L6/PLANEL_Pot_Trim!L6,0)</f>
        <v>0</v>
      </c>
      <c r="M32" s="47">
        <f>IF(PLANEL_Pot_Trim!M6&lt;&gt;0,M6/PLANEL_Pot_Trim!M6,0)</f>
        <v>0</v>
      </c>
      <c r="N32" s="47">
        <f>IF(PLANEL_Pot_Trim!N6&lt;&gt;0,N6/PLANEL_Pot_Trim!N6,0)</f>
        <v>0</v>
      </c>
      <c r="O32" s="47">
        <f>IF(PLANEL_Pot_Trim!O6&lt;&gt;0,O6/PLANEL_Pot_Trim!O6,0)</f>
        <v>0</v>
      </c>
      <c r="P32" s="47">
        <f>IF(PLANEL_Pot_Trim!P6&lt;&gt;0,P6/PLANEL_Pot_Trim!P6,0)</f>
        <v>0</v>
      </c>
      <c r="Q32" s="47">
        <f>IF(PLANEL_Pot_Trim!Q6&lt;&gt;0,Q6/PLANEL_Pot_Trim!Q6,0)</f>
        <v>0</v>
      </c>
      <c r="R32" s="47">
        <f>IF(PLANEL_Pot_Trim!R6&lt;&gt;0,R6/PLANEL_Pot_Trim!R6,0)</f>
        <v>0</v>
      </c>
      <c r="S32" s="47">
        <f>IF(PLANEL_Pot_Trim!S6&lt;&gt;0,S6/PLANEL_Pot_Trim!S6,0)</f>
        <v>0</v>
      </c>
      <c r="T32" s="47">
        <f>IF(PLANEL_Pot_Trim!T6&lt;&gt;0,T6/PLANEL_Pot_Trim!T6,0)</f>
        <v>0</v>
      </c>
      <c r="U32" s="47">
        <f>IF(PLANEL_Pot_Trim!U6&lt;&gt;0,U6/PLANEL_Pot_Trim!U6,0)</f>
        <v>0</v>
      </c>
      <c r="V32" s="47">
        <f>IF(PLANEL_Pot_Trim!V6&lt;&gt;0,V6/PLANEL_Pot_Trim!V6,0)</f>
        <v>0</v>
      </c>
      <c r="W32" s="47">
        <f>IF(PLANEL_Pot_Trim!W6&lt;&gt;0,W6/PLANEL_Pot_Trim!W6,0)</f>
        <v>0</v>
      </c>
      <c r="X32" s="47">
        <f>IF(PLANEL_Pot_Trim!X6&lt;&gt;0,X6/PLANEL_Pot_Trim!X6,0)</f>
        <v>0</v>
      </c>
      <c r="Y32" s="47">
        <f>IF(PLANEL_Pot_Trim!Y6&lt;&gt;0,Y6/PLANEL_Pot_Trim!Y6,0)</f>
        <v>0</v>
      </c>
      <c r="Z32" s="47">
        <f>IF(PLANEL_Pot_Trim!Z6&lt;&gt;0,Z6/PLANEL_Pot_Trim!Z6,0)</f>
        <v>0</v>
      </c>
      <c r="AA32" s="47">
        <f>IF(PLANEL_Pot_Trim!AA6&lt;&gt;0,AA6/PLANEL_Pot_Trim!AA6,0)</f>
        <v>0</v>
      </c>
      <c r="AB32" s="47">
        <f>IF(PLANEL_Pot_Trim!AB6&lt;&gt;0,AB6/PLANEL_Pot_Trim!AB6,0)</f>
        <v>0</v>
      </c>
      <c r="AC32" s="47">
        <f>IF(PLANEL_Pot_Trim!AC6&lt;&gt;0,AC6/PLANEL_Pot_Trim!AC6,0)</f>
        <v>0</v>
      </c>
      <c r="AD32" s="47">
        <f>IF(PLANEL_Pot_Trim!AD6&lt;&gt;0,AD6/PLANEL_Pot_Trim!AD6,0)</f>
        <v>0</v>
      </c>
      <c r="AE32" s="47">
        <f>IF(PLANEL_Pot_Trim!AE6&lt;&gt;0,AE6/PLANEL_Pot_Trim!AE6,0)</f>
        <v>0</v>
      </c>
      <c r="AF32" s="47">
        <f>IF(PLANEL_Pot_Trim!AF6&lt;&gt;0,AF6/PLANEL_Pot_Trim!AF6,0)</f>
        <v>0</v>
      </c>
      <c r="AG32" s="47">
        <f>IF(PLANEL_Pot_Trim!AG6&lt;&gt;0,AG6/PLANEL_Pot_Trim!AG6,0)</f>
        <v>0</v>
      </c>
      <c r="AH32" s="47">
        <f>IF(PLANEL_Pot_Trim!AH6&lt;&gt;0,AH6/PLANEL_Pot_Trim!AH6,0)</f>
        <v>0</v>
      </c>
      <c r="AI32" s="47">
        <f>IF(PLANEL_Pot_Trim!AI6&lt;&gt;0,AI6/PLANEL_Pot_Trim!AI6,0)</f>
        <v>0</v>
      </c>
      <c r="AJ32" s="47">
        <f>IF(PLANEL_Pot_Trim!AJ6&lt;&gt;0,AJ6/PLANEL_Pot_Trim!AJ6,0)</f>
        <v>0</v>
      </c>
      <c r="AK32" s="47">
        <f>IF(PLANEL_Pot_Trim!AK6&lt;&gt;0,AK6/PLANEL_Pot_Trim!AK6,0)</f>
        <v>0</v>
      </c>
      <c r="AL32" s="47">
        <f>IF(PLANEL_Pot_Trim!AL6&lt;&gt;0,AL6/PLANEL_Pot_Trim!AL6,0)</f>
        <v>0</v>
      </c>
      <c r="AM32" s="47">
        <f>IF(PLANEL_Pot_Trim!AM6&lt;&gt;0,AM6/PLANEL_Pot_Trim!AM6,0)</f>
        <v>0</v>
      </c>
      <c r="AN32" s="47">
        <f>IF(PLANEL_Pot_Trim!AN6&lt;&gt;0,AN6/PLANEL_Pot_Trim!AN6,0)</f>
        <v>0</v>
      </c>
      <c r="AO32" s="47">
        <f>IF(PLANEL_Pot_Trim!AO6&lt;&gt;0,AO6/PLANEL_Pot_Trim!AO6,0)</f>
        <v>0</v>
      </c>
      <c r="AP32" s="47">
        <f>IF(PLANEL_Pot_Trim!AP6&lt;&gt;0,AP6/PLANEL_Pot_Trim!AP6,0)</f>
        <v>0</v>
      </c>
      <c r="AQ32" s="47">
        <f>IF(PLANEL_Pot_Trim!AQ6&lt;&gt;0,AQ6/PLANEL_Pot_Trim!AQ6,0)</f>
        <v>0</v>
      </c>
      <c r="AR32" s="47">
        <f>IF(PLANEL_Pot_Trim!AR6&lt;&gt;0,AR6/PLANEL_Pot_Trim!AR6,0)</f>
        <v>0</v>
      </c>
      <c r="AS32" s="47">
        <f>IF(PLANEL_Pot_Trim!AS6&lt;&gt;0,AS6/PLANEL_Pot_Trim!AS6,0)</f>
        <v>0</v>
      </c>
      <c r="AT32" s="47">
        <f>IF(PLANEL_Pot_Trim!AT6&lt;&gt;0,AT6/PLANEL_Pot_Trim!AT6,0)</f>
        <v>0</v>
      </c>
      <c r="AU32" s="47">
        <f>IF(PLANEL_Pot_Trim!AU6&lt;&gt;0,AU6/PLANEL_Pot_Trim!AU6,0)</f>
        <v>0</v>
      </c>
      <c r="AV32" s="47">
        <f>IF(PLANEL_Pot_Trim!AV6&lt;&gt;0,AV6/PLANEL_Pot_Trim!AV6,0)</f>
        <v>0</v>
      </c>
      <c r="AW32" s="47">
        <f>IF(PLANEL_Pot_Trim!AW6&lt;&gt;0,AW6/PLANEL_Pot_Trim!AW6,0)</f>
        <v>0</v>
      </c>
      <c r="AX32" s="47">
        <f>IF(PLANEL_Pot_Trim!AX6&lt;&gt;0,AX6/PLANEL_Pot_Trim!AX6,0)</f>
        <v>0</v>
      </c>
      <c r="AY32" s="47">
        <f>IF(PLANEL_Pot_Trim!AY6&lt;&gt;0,AY6/PLANEL_Pot_Trim!AY6,0)</f>
        <v>0</v>
      </c>
      <c r="AZ32" s="47">
        <f>IF(PLANEL_Pot_Trim!AZ6&lt;&gt;0,AZ6/PLANEL_Pot_Trim!AZ6,0)</f>
        <v>0</v>
      </c>
      <c r="BA32" s="47">
        <f>IF(PLANEL_Pot_Trim!BA6&lt;&gt;0,BA6/PLANEL_Pot_Trim!BA6,0)</f>
        <v>0</v>
      </c>
      <c r="BB32" s="47">
        <f>IF(PLANEL_Pot_Trim!BB6&lt;&gt;0,BB6/PLANEL_Pot_Trim!BB6,0)</f>
        <v>0</v>
      </c>
      <c r="BC32" s="47">
        <f>IF(PLANEL_Pot_Trim!BC6&lt;&gt;0,BC6/PLANEL_Pot_Trim!BC6,0)</f>
        <v>0</v>
      </c>
      <c r="BD32" s="47">
        <f>IF(PLANEL_Pot_Trim!BD6&lt;&gt;0,BD6/PLANEL_Pot_Trim!BD6,0)</f>
        <v>0</v>
      </c>
      <c r="BE32" s="47">
        <f>IF(PLANEL_Pot_Trim!BE6&lt;&gt;0,BE6/PLANEL_Pot_Trim!BE6,0)</f>
        <v>0</v>
      </c>
      <c r="BF32" s="47">
        <f>IF(PLANEL_Pot_Trim!BF6&lt;&gt;0,BF6/PLANEL_Pot_Trim!BF6,0)</f>
        <v>0</v>
      </c>
      <c r="BG32" s="47">
        <f>IF(PLANEL_Pot_Trim!BG6&lt;&gt;0,BG6/PLANEL_Pot_Trim!BG6,0)</f>
        <v>0</v>
      </c>
      <c r="BH32" s="47">
        <f>IF(PLANEL_Pot_Trim!BH6&lt;&gt;0,BH6/PLANEL_Pot_Trim!BH6,0)</f>
        <v>0</v>
      </c>
      <c r="BI32" s="47">
        <f>IF(PLANEL_Pot_Trim!BI6&lt;&gt;0,BI6/PLANEL_Pot_Trim!BI6,0)</f>
        <v>0</v>
      </c>
      <c r="BJ32" s="47">
        <f>IF(PLANEL_Pot_Trim!BJ6&lt;&gt;0,BJ6/PLANEL_Pot_Trim!BJ6,0)</f>
        <v>0</v>
      </c>
      <c r="BK32" s="47">
        <f>IF(PLANEL_Pot_Trim!BK6&lt;&gt;0,BK6/PLANEL_Pot_Trim!BK6,0)</f>
        <v>0</v>
      </c>
      <c r="BL32" s="47">
        <f>IF(PLANEL_Pot_Trim!BL6&lt;&gt;0,BL6/PLANEL_Pot_Trim!BL6,0)</f>
        <v>0</v>
      </c>
      <c r="BM32" s="47">
        <f>IF(PLANEL_Pot_Trim!BM6&lt;&gt;0,BM6/PLANEL_Pot_Trim!BM6,0)</f>
        <v>0</v>
      </c>
      <c r="BN32" s="47">
        <f>IF(PLANEL_Pot_Trim!BN6&lt;&gt;0,BN6/PLANEL_Pot_Trim!BN6,0)</f>
        <v>0</v>
      </c>
      <c r="BO32" s="47">
        <f>IF(PLANEL_Pot_Trim!BO6&lt;&gt;0,BO6/PLANEL_Pot_Trim!BO6,0)</f>
        <v>0</v>
      </c>
      <c r="BP32" s="47">
        <f>IF(PLANEL_Pot_Trim!BP6&lt;&gt;0,BP6/PLANEL_Pot_Trim!BP6,0)</f>
        <v>0</v>
      </c>
      <c r="BQ32" s="47">
        <f>IF(PLANEL_Pot_Trim!BQ6&lt;&gt;0,BQ6/PLANEL_Pot_Trim!BQ6,0)</f>
        <v>0</v>
      </c>
      <c r="BR32" s="47">
        <f>IF(PLANEL_Pot_Trim!BR6&lt;&gt;0,BR6/PLANEL_Pot_Trim!BR6,0)</f>
        <v>0</v>
      </c>
      <c r="BS32" s="47">
        <f>IF(PLANEL_Pot_Trim!BS6&lt;&gt;0,BS6/PLANEL_Pot_Trim!BS6,0)</f>
        <v>0</v>
      </c>
      <c r="BT32" s="47">
        <f>IF(PLANEL_Pot_Trim!BT6&lt;&gt;0,BT6/PLANEL_Pot_Trim!BT6,0)</f>
        <v>0</v>
      </c>
      <c r="BU32" s="47">
        <f>IF(PLANEL_Pot_Trim!BU6&lt;&gt;0,BU6/PLANEL_Pot_Trim!BU6,0)</f>
        <v>0</v>
      </c>
      <c r="BV32" s="47">
        <f>IF(PLANEL_Pot_Trim!BV6&lt;&gt;0,BV6/PLANEL_Pot_Trim!BV6,0)</f>
        <v>0</v>
      </c>
      <c r="BW32" s="47">
        <f>IF(PLANEL_Pot_Trim!BW6&lt;&gt;0,BW6/PLANEL_Pot_Trim!BW6,0)</f>
        <v>0</v>
      </c>
      <c r="BX32" s="47">
        <f>IF(PLANEL_Pot_Trim!BX6&lt;&gt;0,BX6/PLANEL_Pot_Trim!BX6,0)</f>
        <v>0</v>
      </c>
      <c r="BY32" s="47">
        <f>IF(PLANEL_Pot_Trim!BY6&lt;&gt;0,BY6/PLANEL_Pot_Trim!BY6,0)</f>
        <v>0</v>
      </c>
      <c r="BZ32" s="47">
        <f>IF(PLANEL_Pot_Trim!BZ6&lt;&gt;0,BZ6/PLANEL_Pot_Trim!BZ6,0)</f>
        <v>0</v>
      </c>
      <c r="CA32" s="47">
        <f>IF(PLANEL_Pot_Trim!CA6&lt;&gt;0,CA6/PLANEL_Pot_Trim!CA6,0)</f>
        <v>0</v>
      </c>
      <c r="CB32" s="47">
        <f>IF(PLANEL_Pot_Trim!CB6&lt;&gt;0,CB6/PLANEL_Pot_Trim!CB6,0)</f>
        <v>0</v>
      </c>
      <c r="CC32" s="47">
        <f>IF(PLANEL_Pot_Trim!CC6&lt;&gt;0,CC6/PLANEL_Pot_Trim!CC6,0)</f>
        <v>0</v>
      </c>
      <c r="CD32" s="47">
        <f>IF(PLANEL_Pot_Trim!CD6&lt;&gt;0,CD6/PLANEL_Pot_Trim!CD6,0)</f>
        <v>0</v>
      </c>
      <c r="CE32" s="47">
        <f>IF(PLANEL_Pot_Trim!CE6&lt;&gt;0,CE6/PLANEL_Pot_Trim!CE6,0)</f>
        <v>0</v>
      </c>
      <c r="CF32" s="47">
        <f>IF(PLANEL_Pot_Trim!CF6&lt;&gt;0,CF6/PLANEL_Pot_Trim!CF6,0)</f>
        <v>0</v>
      </c>
      <c r="CG32" s="47">
        <f>IF(PLANEL_Pot_Trim!CG6&lt;&gt;0,CG6/PLANEL_Pot_Trim!CG6,0)</f>
        <v>0</v>
      </c>
      <c r="CH32" s="47">
        <f>IF(PLANEL_Pot_Trim!CH6&lt;&gt;0,CH6/PLANEL_Pot_Trim!CH6,0)</f>
        <v>0</v>
      </c>
      <c r="CI32" s="47">
        <f>IF(PLANEL_Pot_Trim!CI6&lt;&gt;0,CI6/PLANEL_Pot_Trim!CI6,0)</f>
        <v>0</v>
      </c>
      <c r="CJ32" s="47">
        <f>IF(PLANEL_Pot_Trim!CJ6&lt;&gt;0,CJ6/PLANEL_Pot_Trim!CJ6,0)</f>
        <v>0</v>
      </c>
      <c r="CK32" s="47">
        <f>IF(PLANEL_Pot_Trim!CK6&lt;&gt;0,CK6/PLANEL_Pot_Trim!CK6,0)</f>
        <v>0</v>
      </c>
      <c r="CL32" s="47">
        <f>IF(PLANEL_Pot_Trim!CL6&lt;&gt;0,CL6/PLANEL_Pot_Trim!CL6,0)</f>
        <v>0</v>
      </c>
      <c r="CM32" s="47">
        <f>IF(PLANEL_Pot_Trim!CM6&lt;&gt;0,CM6/PLANEL_Pot_Trim!CM6,0)</f>
        <v>0</v>
      </c>
      <c r="CN32" s="47">
        <f>IF(PLANEL_Pot_Trim!CN6&lt;&gt;0,CN6/PLANEL_Pot_Trim!CN6,0)</f>
        <v>0</v>
      </c>
      <c r="CO32" s="47">
        <f>IF(PLANEL_Pot_Trim!CO6&lt;&gt;0,CO6/PLANEL_Pot_Trim!CO6,0)</f>
        <v>0</v>
      </c>
      <c r="CP32" s="47">
        <f>IF(PLANEL_Pot_Trim!CP6&lt;&gt;0,CP6/PLANEL_Pot_Trim!CP6,0)</f>
        <v>0</v>
      </c>
      <c r="CQ32" s="47">
        <f>IF(PLANEL_Pot_Trim!CQ6&lt;&gt;0,CQ6/PLANEL_Pot_Trim!CQ6,0)</f>
        <v>0</v>
      </c>
      <c r="CR32" s="47">
        <f>IF(PLANEL_Pot_Trim!CR6&lt;&gt;0,CR6/PLANEL_Pot_Trim!CR6,0)</f>
        <v>0</v>
      </c>
      <c r="CS32" s="47">
        <f>IF(PLANEL_Pot_Trim!CS6&lt;&gt;0,CS6/PLANEL_Pot_Trim!CS6,0)</f>
        <v>0</v>
      </c>
      <c r="CT32" s="47">
        <f>IF(PLANEL_Pot_Trim!CT6&lt;&gt;0,CT6/PLANEL_Pot_Trim!CT6,0)</f>
        <v>0</v>
      </c>
      <c r="CU32" s="47">
        <f>IF(PLANEL_Pot_Trim!CU6&lt;&gt;0,CU6/PLANEL_Pot_Trim!CU6,0)</f>
        <v>0</v>
      </c>
      <c r="CV32" s="47">
        <f>IF(PLANEL_Pot_Trim!CV6&lt;&gt;0,CV6/PLANEL_Pot_Trim!CV6,0)</f>
        <v>0</v>
      </c>
      <c r="CW32" s="47">
        <f>IF(PLANEL_Pot_Trim!CW6&lt;&gt;0,CW6/PLANEL_Pot_Trim!CW6,0)</f>
        <v>0</v>
      </c>
      <c r="CX32" s="47">
        <f>IF(PLANEL_Pot_Trim!CX6&lt;&gt;0,CX6/PLANEL_Pot_Trim!CX6,0)</f>
        <v>0</v>
      </c>
      <c r="CY32" s="77">
        <f>IF(PLANEL_Pot_Trim!CY6&lt;&gt;0,CY6/PLANEL_Pot_Trim!CY6,0)</f>
        <v>0</v>
      </c>
      <c r="CZ32" s="77">
        <f>IF(PLANEL_Pot_Trim!CZ6&lt;&gt;0,CZ6/PLANEL_Pot_Trim!CZ6,0)</f>
        <v>0</v>
      </c>
      <c r="DA32" s="77">
        <f>IF(PLANEL_Pot_Trim!DA6&lt;&gt;0,DA6/PLANEL_Pot_Trim!DA6,0)</f>
        <v>0</v>
      </c>
      <c r="DB32" s="77">
        <f>IF(PLANEL_Pot_Trim!DB6&lt;&gt;0,DB6/PLANEL_Pot_Trim!DB6,0)</f>
        <v>0</v>
      </c>
      <c r="DC32" s="47">
        <f>IF(PLANEL_Pot_Trim!DC6&lt;&gt;0,DC6/PLANEL_Pot_Trim!DC6,0)</f>
        <v>0</v>
      </c>
      <c r="DD32" s="47">
        <f>IF(PLANEL_Pot_Trim!DD6&lt;&gt;0,DD6/PLANEL_Pot_Trim!DD6,0)</f>
        <v>0</v>
      </c>
      <c r="DE32" s="47">
        <f>IF(PLANEL_Pot_Trim!DE6&lt;&gt;0,DE6/PLANEL_Pot_Trim!DE6,0)</f>
        <v>0</v>
      </c>
      <c r="DF32" s="47">
        <f>IF(PLANEL_Pot_Trim!DF6&lt;&gt;0,DF6/PLANEL_Pot_Trim!DF6,0)</f>
        <v>0</v>
      </c>
      <c r="DG32" s="47">
        <f>IF(PLANEL_Pot_Trim!DG6&lt;&gt;0,DG6/PLANEL_Pot_Trim!DG6,0)</f>
        <v>0</v>
      </c>
      <c r="DH32" s="47">
        <f>IF(PLANEL_Pot_Trim!DH6&lt;&gt;0,DH6/PLANEL_Pot_Trim!DH6,0)</f>
        <v>0</v>
      </c>
      <c r="DI32" s="47">
        <f>IF(PLANEL_Pot_Trim!DI6&lt;&gt;0,DI6/PLANEL_Pot_Trim!DI6,0)</f>
        <v>0</v>
      </c>
      <c r="DJ32" s="47">
        <f>IF(PLANEL_Pot_Trim!DJ6&lt;&gt;0,DJ6/PLANEL_Pot_Trim!DJ6,0)</f>
        <v>0</v>
      </c>
      <c r="DK32" s="47">
        <f>IF(PLANEL_Pot_Trim!DK6&lt;&gt;0,DK6/PLANEL_Pot_Trim!DK6,0)</f>
        <v>0</v>
      </c>
      <c r="DL32" s="47">
        <f>IF(PLANEL_Pot_Trim!DL6&lt;&gt;0,DL6/PLANEL_Pot_Trim!DL6,0)</f>
        <v>0</v>
      </c>
      <c r="DM32" s="47">
        <f>IF(PLANEL_Pot_Trim!DM6&lt;&gt;0,DM6/PLANEL_Pot_Trim!DM6,0)</f>
        <v>0</v>
      </c>
      <c r="DN32" s="47">
        <f>IF(PLANEL_Pot_Trim!DN6&lt;&gt;0,DN6/PLANEL_Pot_Trim!DN6,0)</f>
        <v>0</v>
      </c>
      <c r="DO32" s="47">
        <f>IF(PLANEL_Pot_Trim!DO6&lt;&gt;0,DO6/PLANEL_Pot_Trim!DO6,0)</f>
        <v>0</v>
      </c>
      <c r="DP32" s="47">
        <f>IF(PLANEL_Pot_Trim!DP6&lt;&gt;0,DP6/PLANEL_Pot_Trim!DP6,0)</f>
        <v>0</v>
      </c>
      <c r="DQ32" s="47">
        <f>IF(PLANEL_Pot_Trim!DQ6&lt;&gt;0,DQ6/PLANEL_Pot_Trim!DQ6,0)</f>
        <v>0</v>
      </c>
      <c r="DR32" s="47">
        <f>IF(PLANEL_Pot_Trim!DR6&lt;&gt;0,DR6/PLANEL_Pot_Trim!DR6,0)</f>
        <v>0</v>
      </c>
      <c r="DS32" s="47">
        <f>IF(PLANEL_Pot_Trim!DS6&lt;&gt;0,DS6/PLANEL_Pot_Trim!DS6,0)</f>
        <v>0</v>
      </c>
      <c r="DT32" s="47">
        <f>IF(PLANEL_Pot_Trim!DT6&lt;&gt;0,DT6/PLANEL_Pot_Trim!DT6,0)</f>
        <v>0</v>
      </c>
      <c r="DU32" s="47">
        <f>IF(PLANEL_Pot_Trim!DU6&lt;&gt;0,DU6/PLANEL_Pot_Trim!DU6,0)</f>
        <v>0</v>
      </c>
      <c r="DV32" s="47">
        <f>IF(PLANEL_Pot_Trim!DV6&lt;&gt;0,DV6/PLANEL_Pot_Trim!DV6,0)</f>
        <v>0</v>
      </c>
      <c r="DW32" s="47">
        <f>IF(PLANEL_Pot_Trim!DW6&lt;&gt;0,DW6/PLANEL_Pot_Trim!DW6,0)</f>
        <v>0</v>
      </c>
      <c r="DX32" s="47">
        <f>IF(PLANEL_Pot_Trim!DX6&lt;&gt;0,DX6/PLANEL_Pot_Trim!DX6,0)</f>
        <v>0</v>
      </c>
      <c r="DY32" s="47">
        <f>IF(PLANEL_Pot_Trim!DY6&lt;&gt;0,DY6/PLANEL_Pot_Trim!DY6,0)</f>
        <v>0</v>
      </c>
      <c r="DZ32" s="47">
        <f>IF(PLANEL_Pot_Trim!DZ6&lt;&gt;0,DZ6/PLANEL_Pot_Trim!DZ6,0)</f>
        <v>0</v>
      </c>
      <c r="EA32" s="47">
        <f>IF(PLANEL_Pot_Trim!EA6&lt;&gt;0,EA6/PLANEL_Pot_Trim!EA6,0)</f>
        <v>0</v>
      </c>
      <c r="EB32" s="47">
        <f>IF(PLANEL_Pot_Trim!EB6&lt;&gt;0,EB6/PLANEL_Pot_Trim!EB6,0)</f>
        <v>0</v>
      </c>
      <c r="EC32" s="47">
        <f>IF(PLANEL_Pot_Trim!EC6&lt;&gt;0,EC6/PLANEL_Pot_Trim!EC6,0)</f>
        <v>0</v>
      </c>
      <c r="ED32" s="47">
        <f>IF(PLANEL_Pot_Trim!ED6&lt;&gt;0,ED6/PLANEL_Pot_Trim!ED6,0)</f>
        <v>0</v>
      </c>
      <c r="EE32" s="47">
        <f>IF(PLANEL_Pot_Trim!EE6&lt;&gt;0,EE6/PLANEL_Pot_Trim!EE6,0)</f>
        <v>0</v>
      </c>
      <c r="EF32" s="47">
        <f>IF(PLANEL_Pot_Trim!EF6&lt;&gt;0,EF6/PLANEL_Pot_Trim!EF6,0)</f>
        <v>0</v>
      </c>
      <c r="EG32" s="47">
        <f>IF(PLANEL_Pot_Trim!EG6&lt;&gt;0,EG6/PLANEL_Pot_Trim!EG6,0)</f>
        <v>0</v>
      </c>
      <c r="EH32" s="47">
        <f>IF(PLANEL_Pot_Trim!EH6&lt;&gt;0,EH6/PLANEL_Pot_Trim!EH6,0)</f>
        <v>0</v>
      </c>
      <c r="EI32" s="47">
        <f>IF(PLANEL_Pot_Trim!EI6&lt;&gt;0,EI6/PLANEL_Pot_Trim!EI6,0)</f>
        <v>0</v>
      </c>
      <c r="EJ32" s="47">
        <f>IF(PLANEL_Pot_Trim!EJ6&lt;&gt;0,EJ6/PLANEL_Pot_Trim!EJ6,0)</f>
        <v>0</v>
      </c>
      <c r="EK32" s="47">
        <f>IF(PLANEL_Pot_Trim!EK6&lt;&gt;0,EK6/PLANEL_Pot_Trim!EK6,0)</f>
        <v>0</v>
      </c>
      <c r="EL32" s="47">
        <f>IF(PLANEL_Pot_Trim!EL6&lt;&gt;0,EL6/PLANEL_Pot_Trim!EL6,0)</f>
        <v>0</v>
      </c>
      <c r="EM32" s="47">
        <f>IF(PLANEL_Pot_Trim!EM6&lt;&gt;0,EM6/PLANEL_Pot_Trim!EM6,0)</f>
        <v>0</v>
      </c>
      <c r="EN32" s="47">
        <f>IF(PLANEL_Pot_Trim!EN6&lt;&gt;0,EN6/PLANEL_Pot_Trim!EN6,0)</f>
        <v>0</v>
      </c>
      <c r="EO32" s="47">
        <f>IF(PLANEL_Pot_Trim!EO6&lt;&gt;0,EO6/PLANEL_Pot_Trim!EO6,0)</f>
        <v>0</v>
      </c>
      <c r="EP32" s="47">
        <f>IF(PLANEL_Pot_Trim!EP6&lt;&gt;0,EP6/PLANEL_Pot_Trim!EP6,0)</f>
        <v>0</v>
      </c>
    </row>
    <row r="33" spans="2:146" x14ac:dyDescent="0.25">
      <c r="B33" s="17" t="s">
        <v>47</v>
      </c>
      <c r="C33" s="48">
        <f>IF(PLANEL_Pot_Trim!C7&lt;&gt;0,C7/PLANEL_Pot_Trim!C7,0)</f>
        <v>0.38299352057426483</v>
      </c>
      <c r="D33" s="48">
        <f>IF(PLANEL_Pot_Trim!D7&lt;&gt;0,D7/PLANEL_Pot_Trim!D7,0)</f>
        <v>0.38299352057426483</v>
      </c>
      <c r="E33" s="48">
        <f>IF(PLANEL_Pot_Trim!E7&lt;&gt;0,E7/PLANEL_Pot_Trim!E7,0)</f>
        <v>0.38299352057426483</v>
      </c>
      <c r="F33" s="48">
        <f>IF(PLANEL_Pot_Trim!F7&lt;&gt;0,F7/PLANEL_Pot_Trim!F7,0)</f>
        <v>0.38299352057426483</v>
      </c>
      <c r="G33" s="48">
        <f>IF(PLANEL_Pot_Trim!G7&lt;&gt;0,G7/PLANEL_Pot_Trim!G7,0)</f>
        <v>0.34858804036658625</v>
      </c>
      <c r="H33" s="48">
        <f>IF(PLANEL_Pot_Trim!H7&lt;&gt;0,H7/PLANEL_Pot_Trim!H7,0)</f>
        <v>0.34858804036658625</v>
      </c>
      <c r="I33" s="48">
        <f>IF(PLANEL_Pot_Trim!I7&lt;&gt;0,I7/PLANEL_Pot_Trim!I7,0)</f>
        <v>0.34858804036658625</v>
      </c>
      <c r="J33" s="48">
        <f>IF(PLANEL_Pot_Trim!J7&lt;&gt;0,J7/PLANEL_Pot_Trim!J7,0)</f>
        <v>0.34858804036658625</v>
      </c>
      <c r="K33" s="48">
        <f>IF(PLANEL_Pot_Trim!K7&lt;&gt;0,K7/PLANEL_Pot_Trim!K7,0)</f>
        <v>0.34858804036658625</v>
      </c>
      <c r="L33" s="48">
        <f>IF(PLANEL_Pot_Trim!L7&lt;&gt;0,L7/PLANEL_Pot_Trim!L7,0)</f>
        <v>0.33148234257355208</v>
      </c>
      <c r="M33" s="48">
        <f>IF(PLANEL_Pot_Trim!M7&lt;&gt;0,M7/PLANEL_Pot_Trim!M7,0)</f>
        <v>0.34858804036658625</v>
      </c>
      <c r="N33" s="48">
        <f>IF(PLANEL_Pot_Trim!N7&lt;&gt;0,N7/PLANEL_Pot_Trim!N7,0)</f>
        <v>0.34858804036658625</v>
      </c>
      <c r="O33" s="48">
        <f>IF(PLANEL_Pot_Trim!O7&lt;&gt;0,O7/PLANEL_Pot_Trim!O7,0)</f>
        <v>0.24463223105381349</v>
      </c>
      <c r="P33" s="48">
        <f>IF(PLANEL_Pot_Trim!P7&lt;&gt;0,P7/PLANEL_Pot_Trim!P7,0)</f>
        <v>0.27830704704437875</v>
      </c>
      <c r="Q33" s="48">
        <f>IF(PLANEL_Pot_Trim!Q7&lt;&gt;0,Q7/PLANEL_Pot_Trim!Q7,0)</f>
        <v>0.23583085873762097</v>
      </c>
      <c r="R33" s="48">
        <f>IF(PLANEL_Pot_Trim!R7&lt;&gt;0,R7/PLANEL_Pot_Trim!R7,0)</f>
        <v>0.29361378156351475</v>
      </c>
      <c r="S33" s="48">
        <f>IF(PLANEL_Pot_Trim!S7&lt;&gt;0,S7/PLANEL_Pot_Trim!S7,0)</f>
        <v>0.34138660535711407</v>
      </c>
      <c r="T33" s="48">
        <f>IF(PLANEL_Pot_Trim!T7&lt;&gt;0,T7/PLANEL_Pot_Trim!T7,0)</f>
        <v>0.23981060970290313</v>
      </c>
      <c r="U33" s="48">
        <f>IF(PLANEL_Pot_Trim!U7&lt;&gt;0,U7/PLANEL_Pot_Trim!U7,0)</f>
        <v>0.31068079056204467</v>
      </c>
      <c r="V33" s="48">
        <f>IF(PLANEL_Pot_Trim!V7&lt;&gt;0,V7/PLANEL_Pot_Trim!V7,0)</f>
        <v>0.29338418051987919</v>
      </c>
      <c r="W33" s="48">
        <f>IF(PLANEL_Pot_Trim!W7&lt;&gt;0,W7/PLANEL_Pot_Trim!W7,0)</f>
        <v>0.31674622113510137</v>
      </c>
      <c r="X33" s="48">
        <f>IF(PLANEL_Pot_Trim!X7&lt;&gt;0,X7/PLANEL_Pot_Trim!X7,0)</f>
        <v>0.28294155669989335</v>
      </c>
      <c r="Y33" s="48">
        <f>IF(PLANEL_Pot_Trim!Y7&lt;&gt;0,Y7/PLANEL_Pot_Trim!Y7,0)</f>
        <v>0.28294155669989335</v>
      </c>
      <c r="Z33" s="48">
        <f>IF(PLANEL_Pot_Trim!Z7&lt;&gt;0,Z7/PLANEL_Pot_Trim!Z7,0)</f>
        <v>0.31674622113510137</v>
      </c>
      <c r="AA33" s="48">
        <f>IF(PLANEL_Pot_Trim!AA7&lt;&gt;0,AA7/PLANEL_Pot_Trim!AA7,0)</f>
        <v>0.31674622113510137</v>
      </c>
      <c r="AB33" s="48">
        <f>IF(PLANEL_Pot_Trim!AB7&lt;&gt;0,AB7/PLANEL_Pot_Trim!AB7,0)</f>
        <v>0.31674622113510137</v>
      </c>
      <c r="AC33" s="48">
        <f>IF(PLANEL_Pot_Trim!AC7&lt;&gt;0,AC7/PLANEL_Pot_Trim!AC7,0)</f>
        <v>0.31674622113510137</v>
      </c>
      <c r="AD33" s="48">
        <f>IF(PLANEL_Pot_Trim!AD7&lt;&gt;0,AD7/PLANEL_Pot_Trim!AD7,0)</f>
        <v>0.31674622113510137</v>
      </c>
      <c r="AE33" s="48">
        <f>IF(PLANEL_Pot_Trim!AE7&lt;&gt;0,AE7/PLANEL_Pot_Trim!AE7,0)</f>
        <v>0.33388079499804291</v>
      </c>
      <c r="AF33" s="48">
        <f>IF(PLANEL_Pot_Trim!AF7&lt;&gt;0,AF7/PLANEL_Pot_Trim!AF7,0)</f>
        <v>0.33388079499804291</v>
      </c>
      <c r="AG33" s="48">
        <f>IF(PLANEL_Pot_Trim!AG7&lt;&gt;0,AG7/PLANEL_Pot_Trim!AG7,0)</f>
        <v>0.33388079499804291</v>
      </c>
      <c r="AH33" s="48">
        <f>IF(PLANEL_Pot_Trim!AH7&lt;&gt;0,AH7/PLANEL_Pot_Trim!AH7,0)</f>
        <v>0.33388079499804291</v>
      </c>
      <c r="AI33" s="48">
        <f>IF(PLANEL_Pot_Trim!AI7&lt;&gt;0,AI7/PLANEL_Pot_Trim!AI7,0)</f>
        <v>0.30807628830660344</v>
      </c>
      <c r="AJ33" s="48">
        <f>IF(PLANEL_Pot_Trim!AJ7&lt;&gt;0,AJ7/PLANEL_Pot_Trim!AJ7,0)</f>
        <v>0.26241844635193129</v>
      </c>
      <c r="AK33" s="48">
        <f>IF(PLANEL_Pot_Trim!AK7&lt;&gt;0,AK7/PLANEL_Pot_Trim!AK7,0)</f>
        <v>0.30807628830660344</v>
      </c>
      <c r="AL33" s="48">
        <f>IF(PLANEL_Pot_Trim!AL7&lt;&gt;0,AL7/PLANEL_Pot_Trim!AL7,0)</f>
        <v>0.30807628830660344</v>
      </c>
      <c r="AM33" s="48">
        <f>IF(PLANEL_Pot_Trim!AM7&lt;&gt;0,AM7/PLANEL_Pot_Trim!AM7,0)</f>
        <v>0.26694454745409341</v>
      </c>
      <c r="AN33" s="48">
        <f>IF(PLANEL_Pot_Trim!AN7&lt;&gt;0,AN7/PLANEL_Pot_Trim!AN7,0)</f>
        <v>0.26694454745409341</v>
      </c>
      <c r="AO33" s="48">
        <f>IF(PLANEL_Pot_Trim!AO7&lt;&gt;0,AO7/PLANEL_Pot_Trim!AO7,0)</f>
        <v>0.26694454745409341</v>
      </c>
      <c r="AP33" s="48">
        <f>IF(PLANEL_Pot_Trim!AP7&lt;&gt;0,AP7/PLANEL_Pot_Trim!AP7,0)</f>
        <v>0.26694454745409341</v>
      </c>
      <c r="AQ33" s="48">
        <f>IF(PLANEL_Pot_Trim!AQ7&lt;&gt;0,AQ7/PLANEL_Pot_Trim!AQ7,0)</f>
        <v>0.22462447969139904</v>
      </c>
      <c r="AR33" s="48">
        <f>IF(PLANEL_Pot_Trim!AR7&lt;&gt;0,AR7/PLANEL_Pot_Trim!AR7,0)</f>
        <v>0.22462447969139904</v>
      </c>
      <c r="AS33" s="48">
        <f>IF(PLANEL_Pot_Trim!AS7&lt;&gt;0,AS7/PLANEL_Pot_Trim!AS7,0)</f>
        <v>0.18083136216368742</v>
      </c>
      <c r="AT33" s="48">
        <f>IF(PLANEL_Pot_Trim!AT7&lt;&gt;0,AT7/PLANEL_Pot_Trim!AT7,0)</f>
        <v>0.22462447969139904</v>
      </c>
      <c r="AU33" s="48">
        <f>IF(PLANEL_Pot_Trim!AU7&lt;&gt;0,AU7/PLANEL_Pot_Trim!AU7,0)</f>
        <v>0.15978651067823446</v>
      </c>
      <c r="AV33" s="48">
        <f>IF(PLANEL_Pot_Trim!AV7&lt;&gt;0,AV7/PLANEL_Pot_Trim!AV7,0)</f>
        <v>0.11634412886956148</v>
      </c>
      <c r="AW33" s="48">
        <f>IF(PLANEL_Pot_Trim!AW7&lt;&gt;0,AW7/PLANEL_Pot_Trim!AW7,0)</f>
        <v>0.15978651067823446</v>
      </c>
      <c r="AX33" s="48">
        <f>IF(PLANEL_Pot_Trim!AX7&lt;&gt;0,AX7/PLANEL_Pot_Trim!AX7,0)</f>
        <v>0.15978651067823446</v>
      </c>
      <c r="AY33" s="48">
        <f>IF(PLANEL_Pot_Trim!AY7&lt;&gt;0,AY7/PLANEL_Pot_Trim!AY7,0)</f>
        <v>0.15912742981442368</v>
      </c>
      <c r="AZ33" s="48">
        <f>IF(PLANEL_Pot_Trim!AZ7&lt;&gt;0,AZ7/PLANEL_Pot_Trim!AZ7,0)</f>
        <v>0.15912742981442368</v>
      </c>
      <c r="BA33" s="48">
        <f>IF(PLANEL_Pot_Trim!BA7&lt;&gt;0,BA7/PLANEL_Pot_Trim!BA7,0)</f>
        <v>0.15912742981442368</v>
      </c>
      <c r="BB33" s="48">
        <f>IF(PLANEL_Pot_Trim!BB7&lt;&gt;0,BB7/PLANEL_Pot_Trim!BB7,0)</f>
        <v>0.15912742981442368</v>
      </c>
      <c r="BC33" s="48">
        <f>IF(PLANEL_Pot_Trim!BC7&lt;&gt;0,BC7/PLANEL_Pot_Trim!BC7,0)</f>
        <v>0.1591297004824678</v>
      </c>
      <c r="BD33" s="48">
        <f>IF(PLANEL_Pot_Trim!BD7&lt;&gt;0,BD7/PLANEL_Pot_Trim!BD7,0)</f>
        <v>0.1591297004824678</v>
      </c>
      <c r="BE33" s="48">
        <f>IF(PLANEL_Pot_Trim!BE7&lt;&gt;0,BE7/PLANEL_Pot_Trim!BE7,0)</f>
        <v>0.1591297004824678</v>
      </c>
      <c r="BF33" s="48">
        <f>IF(PLANEL_Pot_Trim!BF7&lt;&gt;0,BF7/PLANEL_Pot_Trim!BF7,0)</f>
        <v>0.1591297004824678</v>
      </c>
      <c r="BG33" s="48">
        <f>IF(PLANEL_Pot_Trim!BG7&lt;&gt;0,BG7/PLANEL_Pot_Trim!BG7,0)</f>
        <v>0.1591297004824678</v>
      </c>
      <c r="BH33" s="48">
        <f>IF(PLANEL_Pot_Trim!BH7&lt;&gt;0,BH7/PLANEL_Pot_Trim!BH7,0)</f>
        <v>0.1591297004824678</v>
      </c>
      <c r="BI33" s="48">
        <f>IF(PLANEL_Pot_Trim!BI7&lt;&gt;0,BI7/PLANEL_Pot_Trim!BI7,0)</f>
        <v>0.1591297004824678</v>
      </c>
      <c r="BJ33" s="48">
        <f>IF(PLANEL_Pot_Trim!BJ7&lt;&gt;0,BJ7/PLANEL_Pot_Trim!BJ7,0)</f>
        <v>0.1591297004824678</v>
      </c>
      <c r="BK33" s="48">
        <f>IF(PLANEL_Pot_Trim!BK7&lt;&gt;0,BK7/PLANEL_Pot_Trim!BK7,0)</f>
        <v>0.1591297004824678</v>
      </c>
      <c r="BL33" s="48">
        <f>IF(PLANEL_Pot_Trim!BL7&lt;&gt;0,BL7/PLANEL_Pot_Trim!BL7,0)</f>
        <v>0.1591297004824678</v>
      </c>
      <c r="BM33" s="48">
        <f>IF(PLANEL_Pot_Trim!BM7&lt;&gt;0,BM7/PLANEL_Pot_Trim!BM7,0)</f>
        <v>0.1591297004824678</v>
      </c>
      <c r="BN33" s="48">
        <f>IF(PLANEL_Pot_Trim!BN7&lt;&gt;0,BN7/PLANEL_Pot_Trim!BN7,0)</f>
        <v>0.1591297004824678</v>
      </c>
      <c r="BO33" s="48">
        <f>IF(PLANEL_Pot_Trim!BO7&lt;&gt;0,BO7/PLANEL_Pot_Trim!BO7,0)</f>
        <v>0</v>
      </c>
      <c r="BP33" s="48">
        <f>IF(PLANEL_Pot_Trim!BP7&lt;&gt;0,BP7/PLANEL_Pot_Trim!BP7,0)</f>
        <v>0</v>
      </c>
      <c r="BQ33" s="48">
        <f>IF(PLANEL_Pot_Trim!BQ7&lt;&gt;0,BQ7/PLANEL_Pot_Trim!BQ7,0)</f>
        <v>0</v>
      </c>
      <c r="BR33" s="48">
        <f>IF(PLANEL_Pot_Trim!BR7&lt;&gt;0,BR7/PLANEL_Pot_Trim!BR7,0)</f>
        <v>0</v>
      </c>
      <c r="BS33" s="48">
        <f>IF(PLANEL_Pot_Trim!BS7&lt;&gt;0,BS7/PLANEL_Pot_Trim!BS7,0)</f>
        <v>0</v>
      </c>
      <c r="BT33" s="48">
        <f>IF(PLANEL_Pot_Trim!BT7&lt;&gt;0,BT7/PLANEL_Pot_Trim!BT7,0)</f>
        <v>0</v>
      </c>
      <c r="BU33" s="48">
        <f>IF(PLANEL_Pot_Trim!BU7&lt;&gt;0,BU7/PLANEL_Pot_Trim!BU7,0)</f>
        <v>0</v>
      </c>
      <c r="BV33" s="48">
        <f>IF(PLANEL_Pot_Trim!BV7&lt;&gt;0,BV7/PLANEL_Pot_Trim!BV7,0)</f>
        <v>0</v>
      </c>
      <c r="BW33" s="48">
        <f>IF(PLANEL_Pot_Trim!BW7&lt;&gt;0,BW7/PLANEL_Pot_Trim!BW7,0)</f>
        <v>0</v>
      </c>
      <c r="BX33" s="48">
        <f>IF(PLANEL_Pot_Trim!BX7&lt;&gt;0,BX7/PLANEL_Pot_Trim!BX7,0)</f>
        <v>0</v>
      </c>
      <c r="BY33" s="48">
        <f>IF(PLANEL_Pot_Trim!BY7&lt;&gt;0,BY7/PLANEL_Pot_Trim!BY7,0)</f>
        <v>0</v>
      </c>
      <c r="BZ33" s="48">
        <f>IF(PLANEL_Pot_Trim!BZ7&lt;&gt;0,BZ7/PLANEL_Pot_Trim!BZ7,0)</f>
        <v>0</v>
      </c>
      <c r="CA33" s="48">
        <f>IF(PLANEL_Pot_Trim!CA7&lt;&gt;0,CA7/PLANEL_Pot_Trim!CA7,0)</f>
        <v>0</v>
      </c>
      <c r="CB33" s="48">
        <f>IF(PLANEL_Pot_Trim!CB7&lt;&gt;0,CB7/PLANEL_Pot_Trim!CB7,0)</f>
        <v>0</v>
      </c>
      <c r="CC33" s="48">
        <f>IF(PLANEL_Pot_Trim!CC7&lt;&gt;0,CC7/PLANEL_Pot_Trim!CC7,0)</f>
        <v>0</v>
      </c>
      <c r="CD33" s="48">
        <f>IF(PLANEL_Pot_Trim!CD7&lt;&gt;0,CD7/PLANEL_Pot_Trim!CD7,0)</f>
        <v>0</v>
      </c>
      <c r="CE33" s="48">
        <f>IF(PLANEL_Pot_Trim!CE7&lt;&gt;0,CE7/PLANEL_Pot_Trim!CE7,0)</f>
        <v>0</v>
      </c>
      <c r="CF33" s="48">
        <f>IF(PLANEL_Pot_Trim!CF7&lt;&gt;0,CF7/PLANEL_Pot_Trim!CF7,0)</f>
        <v>0</v>
      </c>
      <c r="CG33" s="48">
        <f>IF(PLANEL_Pot_Trim!CG7&lt;&gt;0,CG7/PLANEL_Pot_Trim!CG7,0)</f>
        <v>0</v>
      </c>
      <c r="CH33" s="48">
        <f>IF(PLANEL_Pot_Trim!CH7&lt;&gt;0,CH7/PLANEL_Pot_Trim!CH7,0)</f>
        <v>0</v>
      </c>
      <c r="CI33" s="48">
        <f>IF(PLANEL_Pot_Trim!CI7&lt;&gt;0,CI7/PLANEL_Pot_Trim!CI7,0)</f>
        <v>0</v>
      </c>
      <c r="CJ33" s="48">
        <f>IF(PLANEL_Pot_Trim!CJ7&lt;&gt;0,CJ7/PLANEL_Pot_Trim!CJ7,0)</f>
        <v>0</v>
      </c>
      <c r="CK33" s="48">
        <f>IF(PLANEL_Pot_Trim!CK7&lt;&gt;0,CK7/PLANEL_Pot_Trim!CK7,0)</f>
        <v>0</v>
      </c>
      <c r="CL33" s="48">
        <f>IF(PLANEL_Pot_Trim!CL7&lt;&gt;0,CL7/PLANEL_Pot_Trim!CL7,0)</f>
        <v>0</v>
      </c>
      <c r="CM33" s="48">
        <f>IF(PLANEL_Pot_Trim!CM7&lt;&gt;0,CM7/PLANEL_Pot_Trim!CM7,0)</f>
        <v>0</v>
      </c>
      <c r="CN33" s="48">
        <f>IF(PLANEL_Pot_Trim!CN7&lt;&gt;0,CN7/PLANEL_Pot_Trim!CN7,0)</f>
        <v>0</v>
      </c>
      <c r="CO33" s="48">
        <f>IF(PLANEL_Pot_Trim!CO7&lt;&gt;0,CO7/PLANEL_Pot_Trim!CO7,0)</f>
        <v>0</v>
      </c>
      <c r="CP33" s="48">
        <f>IF(PLANEL_Pot_Trim!CP7&lt;&gt;0,CP7/PLANEL_Pot_Trim!CP7,0)</f>
        <v>0</v>
      </c>
      <c r="CQ33" s="48">
        <f>IF(PLANEL_Pot_Trim!CQ7&lt;&gt;0,CQ7/PLANEL_Pot_Trim!CQ7,0)</f>
        <v>0</v>
      </c>
      <c r="CR33" s="48">
        <f>IF(PLANEL_Pot_Trim!CR7&lt;&gt;0,CR7/PLANEL_Pot_Trim!CR7,0)</f>
        <v>0</v>
      </c>
      <c r="CS33" s="48">
        <f>IF(PLANEL_Pot_Trim!CS7&lt;&gt;0,CS7/PLANEL_Pot_Trim!CS7,0)</f>
        <v>0</v>
      </c>
      <c r="CT33" s="48">
        <f>IF(PLANEL_Pot_Trim!CT7&lt;&gt;0,CT7/PLANEL_Pot_Trim!CT7,0)</f>
        <v>0</v>
      </c>
      <c r="CU33" s="48">
        <f>IF(PLANEL_Pot_Trim!CU7&lt;&gt;0,CU7/PLANEL_Pot_Trim!CU7,0)</f>
        <v>0</v>
      </c>
      <c r="CV33" s="48">
        <f>IF(PLANEL_Pot_Trim!CV7&lt;&gt;0,CV7/PLANEL_Pot_Trim!CV7,0)</f>
        <v>0</v>
      </c>
      <c r="CW33" s="48">
        <f>IF(PLANEL_Pot_Trim!CW7&lt;&gt;0,CW7/PLANEL_Pot_Trim!CW7,0)</f>
        <v>0</v>
      </c>
      <c r="CX33" s="48">
        <f>IF(PLANEL_Pot_Trim!CX7&lt;&gt;0,CX7/PLANEL_Pot_Trim!CX7,0)</f>
        <v>0</v>
      </c>
      <c r="CY33" s="78">
        <f>IF(PLANEL_Pot_Trim!CY7&lt;&gt;0,CY7/PLANEL_Pot_Trim!CY7,0)</f>
        <v>0</v>
      </c>
      <c r="CZ33" s="78">
        <f>IF(PLANEL_Pot_Trim!CZ7&lt;&gt;0,CZ7/PLANEL_Pot_Trim!CZ7,0)</f>
        <v>0</v>
      </c>
      <c r="DA33" s="78">
        <f>IF(PLANEL_Pot_Trim!DA7&lt;&gt;0,DA7/PLANEL_Pot_Trim!DA7,0)</f>
        <v>0</v>
      </c>
      <c r="DB33" s="78">
        <f>IF(PLANEL_Pot_Trim!DB7&lt;&gt;0,DB7/PLANEL_Pot_Trim!DB7,0)</f>
        <v>0</v>
      </c>
      <c r="DC33" s="48">
        <f>IF(PLANEL_Pot_Trim!DC7&lt;&gt;0,DC7/PLANEL_Pot_Trim!DC7,0)</f>
        <v>0</v>
      </c>
      <c r="DD33" s="48">
        <f>IF(PLANEL_Pot_Trim!DD7&lt;&gt;0,DD7/PLANEL_Pot_Trim!DD7,0)</f>
        <v>0</v>
      </c>
      <c r="DE33" s="48">
        <f>IF(PLANEL_Pot_Trim!DE7&lt;&gt;0,DE7/PLANEL_Pot_Trim!DE7,0)</f>
        <v>0</v>
      </c>
      <c r="DF33" s="48">
        <f>IF(PLANEL_Pot_Trim!DF7&lt;&gt;0,DF7/PLANEL_Pot_Trim!DF7,0)</f>
        <v>0</v>
      </c>
      <c r="DG33" s="48">
        <f>IF(PLANEL_Pot_Trim!DG7&lt;&gt;0,DG7/PLANEL_Pot_Trim!DG7,0)</f>
        <v>0</v>
      </c>
      <c r="DH33" s="48">
        <f>IF(PLANEL_Pot_Trim!DH7&lt;&gt;0,DH7/PLANEL_Pot_Trim!DH7,0)</f>
        <v>0</v>
      </c>
      <c r="DI33" s="48">
        <f>IF(PLANEL_Pot_Trim!DI7&lt;&gt;0,DI7/PLANEL_Pot_Trim!DI7,0)</f>
        <v>0</v>
      </c>
      <c r="DJ33" s="48">
        <f>IF(PLANEL_Pot_Trim!DJ7&lt;&gt;0,DJ7/PLANEL_Pot_Trim!DJ7,0)</f>
        <v>0</v>
      </c>
      <c r="DK33" s="48">
        <f>IF(PLANEL_Pot_Trim!DK7&lt;&gt;0,DK7/PLANEL_Pot_Trim!DK7,0)</f>
        <v>0</v>
      </c>
      <c r="DL33" s="48">
        <f>IF(PLANEL_Pot_Trim!DL7&lt;&gt;0,DL7/PLANEL_Pot_Trim!DL7,0)</f>
        <v>0</v>
      </c>
      <c r="DM33" s="48">
        <f>IF(PLANEL_Pot_Trim!DM7&lt;&gt;0,DM7/PLANEL_Pot_Trim!DM7,0)</f>
        <v>0</v>
      </c>
      <c r="DN33" s="48">
        <f>IF(PLANEL_Pot_Trim!DN7&lt;&gt;0,DN7/PLANEL_Pot_Trim!DN7,0)</f>
        <v>0</v>
      </c>
      <c r="DO33" s="48">
        <f>IF(PLANEL_Pot_Trim!DO7&lt;&gt;0,DO7/PLANEL_Pot_Trim!DO7,0)</f>
        <v>0</v>
      </c>
      <c r="DP33" s="48">
        <f>IF(PLANEL_Pot_Trim!DP7&lt;&gt;0,DP7/PLANEL_Pot_Trim!DP7,0)</f>
        <v>0</v>
      </c>
      <c r="DQ33" s="48">
        <f>IF(PLANEL_Pot_Trim!DQ7&lt;&gt;0,DQ7/PLANEL_Pot_Trim!DQ7,0)</f>
        <v>0</v>
      </c>
      <c r="DR33" s="48">
        <f>IF(PLANEL_Pot_Trim!DR7&lt;&gt;0,DR7/PLANEL_Pot_Trim!DR7,0)</f>
        <v>0</v>
      </c>
      <c r="DS33" s="48">
        <f>IF(PLANEL_Pot_Trim!DS7&lt;&gt;0,DS7/PLANEL_Pot_Trim!DS7,0)</f>
        <v>0</v>
      </c>
      <c r="DT33" s="48">
        <f>IF(PLANEL_Pot_Trim!DT7&lt;&gt;0,DT7/PLANEL_Pot_Trim!DT7,0)</f>
        <v>0</v>
      </c>
      <c r="DU33" s="48">
        <f>IF(PLANEL_Pot_Trim!DU7&lt;&gt;0,DU7/PLANEL_Pot_Trim!DU7,0)</f>
        <v>0</v>
      </c>
      <c r="DV33" s="48">
        <f>IF(PLANEL_Pot_Trim!DV7&lt;&gt;0,DV7/PLANEL_Pot_Trim!DV7,0)</f>
        <v>0</v>
      </c>
      <c r="DW33" s="48">
        <f>IF(PLANEL_Pot_Trim!DW7&lt;&gt;0,DW7/PLANEL_Pot_Trim!DW7,0)</f>
        <v>0</v>
      </c>
      <c r="DX33" s="48">
        <f>IF(PLANEL_Pot_Trim!DX7&lt;&gt;0,DX7/PLANEL_Pot_Trim!DX7,0)</f>
        <v>0</v>
      </c>
      <c r="DY33" s="48">
        <f>IF(PLANEL_Pot_Trim!DY7&lt;&gt;0,DY7/PLANEL_Pot_Trim!DY7,0)</f>
        <v>0</v>
      </c>
      <c r="DZ33" s="48">
        <f>IF(PLANEL_Pot_Trim!DZ7&lt;&gt;0,DZ7/PLANEL_Pot_Trim!DZ7,0)</f>
        <v>0</v>
      </c>
      <c r="EA33" s="48">
        <f>IF(PLANEL_Pot_Trim!EA7&lt;&gt;0,EA7/PLANEL_Pot_Trim!EA7,0)</f>
        <v>0</v>
      </c>
      <c r="EB33" s="48">
        <f>IF(PLANEL_Pot_Trim!EB7&lt;&gt;0,EB7/PLANEL_Pot_Trim!EB7,0)</f>
        <v>0</v>
      </c>
      <c r="EC33" s="48">
        <f>IF(PLANEL_Pot_Trim!EC7&lt;&gt;0,EC7/PLANEL_Pot_Trim!EC7,0)</f>
        <v>0</v>
      </c>
      <c r="ED33" s="48">
        <f>IF(PLANEL_Pot_Trim!ED7&lt;&gt;0,ED7/PLANEL_Pot_Trim!ED7,0)</f>
        <v>0</v>
      </c>
      <c r="EE33" s="48">
        <f>IF(PLANEL_Pot_Trim!EE7&lt;&gt;0,EE7/PLANEL_Pot_Trim!EE7,0)</f>
        <v>0</v>
      </c>
      <c r="EF33" s="48">
        <f>IF(PLANEL_Pot_Trim!EF7&lt;&gt;0,EF7/PLANEL_Pot_Trim!EF7,0)</f>
        <v>0</v>
      </c>
      <c r="EG33" s="48">
        <f>IF(PLANEL_Pot_Trim!EG7&lt;&gt;0,EG7/PLANEL_Pot_Trim!EG7,0)</f>
        <v>0</v>
      </c>
      <c r="EH33" s="48">
        <f>IF(PLANEL_Pot_Trim!EH7&lt;&gt;0,EH7/PLANEL_Pot_Trim!EH7,0)</f>
        <v>0</v>
      </c>
      <c r="EI33" s="48">
        <f>IF(PLANEL_Pot_Trim!EI7&lt;&gt;0,EI7/PLANEL_Pot_Trim!EI7,0)</f>
        <v>0</v>
      </c>
      <c r="EJ33" s="48">
        <f>IF(PLANEL_Pot_Trim!EJ7&lt;&gt;0,EJ7/PLANEL_Pot_Trim!EJ7,0)</f>
        <v>0</v>
      </c>
      <c r="EK33" s="48">
        <f>IF(PLANEL_Pot_Trim!EK7&lt;&gt;0,EK7/PLANEL_Pot_Trim!EK7,0)</f>
        <v>0</v>
      </c>
      <c r="EL33" s="48">
        <f>IF(PLANEL_Pot_Trim!EL7&lt;&gt;0,EL7/PLANEL_Pot_Trim!EL7,0)</f>
        <v>0</v>
      </c>
      <c r="EM33" s="48">
        <f>IF(PLANEL_Pot_Trim!EM7&lt;&gt;0,EM7/PLANEL_Pot_Trim!EM7,0)</f>
        <v>0</v>
      </c>
      <c r="EN33" s="48">
        <f>IF(PLANEL_Pot_Trim!EN7&lt;&gt;0,EN7/PLANEL_Pot_Trim!EN7,0)</f>
        <v>0</v>
      </c>
      <c r="EO33" s="48">
        <f>IF(PLANEL_Pot_Trim!EO7&lt;&gt;0,EO7/PLANEL_Pot_Trim!EO7,0)</f>
        <v>0</v>
      </c>
      <c r="EP33" s="48">
        <f>IF(PLANEL_Pot_Trim!EP7&lt;&gt;0,EP7/PLANEL_Pot_Trim!EP7,0)</f>
        <v>0</v>
      </c>
    </row>
    <row r="34" spans="2:146" x14ac:dyDescent="0.25">
      <c r="B34" s="17" t="s">
        <v>48</v>
      </c>
      <c r="C34" s="48" t="e">
        <f>IF(PLANEL_Pot_Trim!#REF!&lt;&gt;0,C8/PLANEL_Pot_Trim!#REF!,0)</f>
        <v>#REF!</v>
      </c>
      <c r="D34" s="48" t="e">
        <f>IF(PLANEL_Pot_Trim!#REF!&lt;&gt;0,D8/PLANEL_Pot_Trim!#REF!,0)</f>
        <v>#REF!</v>
      </c>
      <c r="E34" s="48" t="e">
        <f>IF(PLANEL_Pot_Trim!#REF!&lt;&gt;0,E8/PLANEL_Pot_Trim!#REF!,0)</f>
        <v>#REF!</v>
      </c>
      <c r="F34" s="48" t="e">
        <f>IF(PLANEL_Pot_Trim!#REF!&lt;&gt;0,F8/PLANEL_Pot_Trim!#REF!,0)</f>
        <v>#REF!</v>
      </c>
      <c r="G34" s="48" t="e">
        <f>IF(PLANEL_Pot_Trim!#REF!&lt;&gt;0,G8/PLANEL_Pot_Trim!#REF!,0)</f>
        <v>#REF!</v>
      </c>
      <c r="H34" s="48" t="e">
        <f>IF(PLANEL_Pot_Trim!#REF!&lt;&gt;0,H8/PLANEL_Pot_Trim!#REF!,0)</f>
        <v>#REF!</v>
      </c>
      <c r="I34" s="48" t="e">
        <f>IF(PLANEL_Pot_Trim!#REF!&lt;&gt;0,I8/PLANEL_Pot_Trim!#REF!,0)</f>
        <v>#REF!</v>
      </c>
      <c r="J34" s="48" t="e">
        <f>IF(PLANEL_Pot_Trim!#REF!&lt;&gt;0,J8/PLANEL_Pot_Trim!#REF!,0)</f>
        <v>#REF!</v>
      </c>
      <c r="K34" s="48" t="e">
        <f>IF(PLANEL_Pot_Trim!#REF!&lt;&gt;0,K8/PLANEL_Pot_Trim!#REF!,0)</f>
        <v>#REF!</v>
      </c>
      <c r="L34" s="48" t="e">
        <f>IF(PLANEL_Pot_Trim!#REF!&lt;&gt;0,L8/PLANEL_Pot_Trim!#REF!,0)</f>
        <v>#REF!</v>
      </c>
      <c r="M34" s="48" t="e">
        <f>IF(PLANEL_Pot_Trim!#REF!&lt;&gt;0,M8/PLANEL_Pot_Trim!#REF!,0)</f>
        <v>#REF!</v>
      </c>
      <c r="N34" s="48" t="e">
        <f>IF(PLANEL_Pot_Trim!#REF!&lt;&gt;0,N8/PLANEL_Pot_Trim!#REF!,0)</f>
        <v>#REF!</v>
      </c>
      <c r="O34" s="48" t="e">
        <f>IF(PLANEL_Pot_Trim!#REF!&lt;&gt;0,O8/PLANEL_Pot_Trim!#REF!,0)</f>
        <v>#REF!</v>
      </c>
      <c r="P34" s="48" t="e">
        <f>IF(PLANEL_Pot_Trim!#REF!&lt;&gt;0,P8/PLANEL_Pot_Trim!#REF!,0)</f>
        <v>#REF!</v>
      </c>
      <c r="Q34" s="48" t="e">
        <f>IF(PLANEL_Pot_Trim!#REF!&lt;&gt;0,Q8/PLANEL_Pot_Trim!#REF!,0)</f>
        <v>#REF!</v>
      </c>
      <c r="R34" s="48" t="e">
        <f>IF(PLANEL_Pot_Trim!#REF!&lt;&gt;0,R8/PLANEL_Pot_Trim!#REF!,0)</f>
        <v>#REF!</v>
      </c>
      <c r="S34" s="48" t="e">
        <f>IF(PLANEL_Pot_Trim!#REF!&lt;&gt;0,S8/PLANEL_Pot_Trim!#REF!,0)</f>
        <v>#REF!</v>
      </c>
      <c r="T34" s="48" t="e">
        <f>IF(PLANEL_Pot_Trim!#REF!&lt;&gt;0,T8/PLANEL_Pot_Trim!#REF!,0)</f>
        <v>#REF!</v>
      </c>
      <c r="U34" s="48" t="e">
        <f>IF(PLANEL_Pot_Trim!#REF!&lt;&gt;0,U8/PLANEL_Pot_Trim!#REF!,0)</f>
        <v>#REF!</v>
      </c>
      <c r="V34" s="48" t="e">
        <f>IF(PLANEL_Pot_Trim!#REF!&lt;&gt;0,V8/PLANEL_Pot_Trim!#REF!,0)</f>
        <v>#REF!</v>
      </c>
      <c r="W34" s="48" t="e">
        <f>IF(PLANEL_Pot_Trim!#REF!&lt;&gt;0,W8/PLANEL_Pot_Trim!#REF!,0)</f>
        <v>#REF!</v>
      </c>
      <c r="X34" s="48" t="e">
        <f>IF(PLANEL_Pot_Trim!#REF!&lt;&gt;0,X8/PLANEL_Pot_Trim!#REF!,0)</f>
        <v>#REF!</v>
      </c>
      <c r="Y34" s="48" t="e">
        <f>IF(PLANEL_Pot_Trim!#REF!&lt;&gt;0,Y8/PLANEL_Pot_Trim!#REF!,0)</f>
        <v>#REF!</v>
      </c>
      <c r="Z34" s="48" t="e">
        <f>IF(PLANEL_Pot_Trim!#REF!&lt;&gt;0,Z8/PLANEL_Pot_Trim!#REF!,0)</f>
        <v>#REF!</v>
      </c>
      <c r="AA34" s="48" t="e">
        <f>IF(PLANEL_Pot_Trim!#REF!&lt;&gt;0,AA8/PLANEL_Pot_Trim!#REF!,0)</f>
        <v>#REF!</v>
      </c>
      <c r="AB34" s="48" t="e">
        <f>IF(PLANEL_Pot_Trim!#REF!&lt;&gt;0,AB8/PLANEL_Pot_Trim!#REF!,0)</f>
        <v>#REF!</v>
      </c>
      <c r="AC34" s="48" t="e">
        <f>IF(PLANEL_Pot_Trim!#REF!&lt;&gt;0,AC8/PLANEL_Pot_Trim!#REF!,0)</f>
        <v>#REF!</v>
      </c>
      <c r="AD34" s="48" t="e">
        <f>IF(PLANEL_Pot_Trim!#REF!&lt;&gt;0,AD8/PLANEL_Pot_Trim!#REF!,0)</f>
        <v>#REF!</v>
      </c>
      <c r="AE34" s="48" t="e">
        <f>IF(PLANEL_Pot_Trim!#REF!&lt;&gt;0,AE8/PLANEL_Pot_Trim!#REF!,0)</f>
        <v>#REF!</v>
      </c>
      <c r="AF34" s="48" t="e">
        <f>IF(PLANEL_Pot_Trim!#REF!&lt;&gt;0,AF8/PLANEL_Pot_Trim!#REF!,0)</f>
        <v>#REF!</v>
      </c>
      <c r="AG34" s="48" t="e">
        <f>IF(PLANEL_Pot_Trim!#REF!&lt;&gt;0,AG8/PLANEL_Pot_Trim!#REF!,0)</f>
        <v>#REF!</v>
      </c>
      <c r="AH34" s="48" t="e">
        <f>IF(PLANEL_Pot_Trim!#REF!&lt;&gt;0,AH8/PLANEL_Pot_Trim!#REF!,0)</f>
        <v>#REF!</v>
      </c>
      <c r="AI34" s="48" t="e">
        <f>IF(PLANEL_Pot_Trim!#REF!&lt;&gt;0,AI8/PLANEL_Pot_Trim!#REF!,0)</f>
        <v>#REF!</v>
      </c>
      <c r="AJ34" s="48" t="e">
        <f>IF(PLANEL_Pot_Trim!#REF!&lt;&gt;0,AJ8/PLANEL_Pot_Trim!#REF!,0)</f>
        <v>#REF!</v>
      </c>
      <c r="AK34" s="48" t="e">
        <f>IF(PLANEL_Pot_Trim!#REF!&lt;&gt;0,AK8/PLANEL_Pot_Trim!#REF!,0)</f>
        <v>#REF!</v>
      </c>
      <c r="AL34" s="48" t="e">
        <f>IF(PLANEL_Pot_Trim!#REF!&lt;&gt;0,AL8/PLANEL_Pot_Trim!#REF!,0)</f>
        <v>#REF!</v>
      </c>
      <c r="AM34" s="48" t="e">
        <f>IF(PLANEL_Pot_Trim!#REF!&lt;&gt;0,AM8/PLANEL_Pot_Trim!#REF!,0)</f>
        <v>#REF!</v>
      </c>
      <c r="AN34" s="48" t="e">
        <f>IF(PLANEL_Pot_Trim!#REF!&lt;&gt;0,AN8/PLANEL_Pot_Trim!#REF!,0)</f>
        <v>#REF!</v>
      </c>
      <c r="AO34" s="48" t="e">
        <f>IF(PLANEL_Pot_Trim!#REF!&lt;&gt;0,AO8/PLANEL_Pot_Trim!#REF!,0)</f>
        <v>#REF!</v>
      </c>
      <c r="AP34" s="48" t="e">
        <f>IF(PLANEL_Pot_Trim!#REF!&lt;&gt;0,AP8/PLANEL_Pot_Trim!#REF!,0)</f>
        <v>#REF!</v>
      </c>
      <c r="AQ34" s="48" t="e">
        <f>IF(PLANEL_Pot_Trim!#REF!&lt;&gt;0,AQ8/PLANEL_Pot_Trim!#REF!,0)</f>
        <v>#REF!</v>
      </c>
      <c r="AR34" s="48" t="e">
        <f>IF(PLANEL_Pot_Trim!#REF!&lt;&gt;0,AR8/PLANEL_Pot_Trim!#REF!,0)</f>
        <v>#REF!</v>
      </c>
      <c r="AS34" s="48" t="e">
        <f>IF(PLANEL_Pot_Trim!#REF!&lt;&gt;0,AS8/PLANEL_Pot_Trim!#REF!,0)</f>
        <v>#REF!</v>
      </c>
      <c r="AT34" s="48" t="e">
        <f>IF(PLANEL_Pot_Trim!#REF!&lt;&gt;0,AT8/PLANEL_Pot_Trim!#REF!,0)</f>
        <v>#REF!</v>
      </c>
      <c r="AU34" s="48" t="e">
        <f>IF(PLANEL_Pot_Trim!#REF!&lt;&gt;0,AU8/PLANEL_Pot_Trim!#REF!,0)</f>
        <v>#REF!</v>
      </c>
      <c r="AV34" s="48" t="e">
        <f>IF(PLANEL_Pot_Trim!#REF!&lt;&gt;0,AV8/PLANEL_Pot_Trim!#REF!,0)</f>
        <v>#REF!</v>
      </c>
      <c r="AW34" s="48" t="e">
        <f>IF(PLANEL_Pot_Trim!#REF!&lt;&gt;0,AW8/PLANEL_Pot_Trim!#REF!,0)</f>
        <v>#REF!</v>
      </c>
      <c r="AX34" s="48" t="e">
        <f>IF(PLANEL_Pot_Trim!#REF!&lt;&gt;0,AX8/PLANEL_Pot_Trim!#REF!,0)</f>
        <v>#REF!</v>
      </c>
      <c r="AY34" s="48" t="e">
        <f>IF(PLANEL_Pot_Trim!#REF!&lt;&gt;0,AY8/PLANEL_Pot_Trim!#REF!,0)</f>
        <v>#REF!</v>
      </c>
      <c r="AZ34" s="48" t="e">
        <f>IF(PLANEL_Pot_Trim!#REF!&lt;&gt;0,AZ8/PLANEL_Pot_Trim!#REF!,0)</f>
        <v>#REF!</v>
      </c>
      <c r="BA34" s="48" t="e">
        <f>IF(PLANEL_Pot_Trim!#REF!&lt;&gt;0,BA8/PLANEL_Pot_Trim!#REF!,0)</f>
        <v>#REF!</v>
      </c>
      <c r="BB34" s="48" t="e">
        <f>IF(PLANEL_Pot_Trim!#REF!&lt;&gt;0,BB8/PLANEL_Pot_Trim!#REF!,0)</f>
        <v>#REF!</v>
      </c>
      <c r="BC34" s="48" t="e">
        <f>IF(PLANEL_Pot_Trim!#REF!&lt;&gt;0,BC8/PLANEL_Pot_Trim!#REF!,0)</f>
        <v>#REF!</v>
      </c>
      <c r="BD34" s="48" t="e">
        <f>IF(PLANEL_Pot_Trim!#REF!&lt;&gt;0,BD8/PLANEL_Pot_Trim!#REF!,0)</f>
        <v>#REF!</v>
      </c>
      <c r="BE34" s="48" t="e">
        <f>IF(PLANEL_Pot_Trim!#REF!&lt;&gt;0,BE8/PLANEL_Pot_Trim!#REF!,0)</f>
        <v>#REF!</v>
      </c>
      <c r="BF34" s="48" t="e">
        <f>IF(PLANEL_Pot_Trim!#REF!&lt;&gt;0,BF8/PLANEL_Pot_Trim!#REF!,0)</f>
        <v>#REF!</v>
      </c>
      <c r="BG34" s="48" t="e">
        <f>IF(PLANEL_Pot_Trim!#REF!&lt;&gt;0,BG8/PLANEL_Pot_Trim!#REF!,0)</f>
        <v>#REF!</v>
      </c>
      <c r="BH34" s="48" t="e">
        <f>IF(PLANEL_Pot_Trim!#REF!&lt;&gt;0,BH8/PLANEL_Pot_Trim!#REF!,0)</f>
        <v>#REF!</v>
      </c>
      <c r="BI34" s="48" t="e">
        <f>IF(PLANEL_Pot_Trim!#REF!&lt;&gt;0,BI8/PLANEL_Pot_Trim!#REF!,0)</f>
        <v>#REF!</v>
      </c>
      <c r="BJ34" s="48" t="e">
        <f>IF(PLANEL_Pot_Trim!#REF!&lt;&gt;0,BJ8/PLANEL_Pot_Trim!#REF!,0)</f>
        <v>#REF!</v>
      </c>
      <c r="BK34" s="48" t="e">
        <f>IF(PLANEL_Pot_Trim!#REF!&lt;&gt;0,BK8/PLANEL_Pot_Trim!#REF!,0)</f>
        <v>#REF!</v>
      </c>
      <c r="BL34" s="48" t="e">
        <f>IF(PLANEL_Pot_Trim!#REF!&lt;&gt;0,BL8/PLANEL_Pot_Trim!#REF!,0)</f>
        <v>#REF!</v>
      </c>
      <c r="BM34" s="48" t="e">
        <f>IF(PLANEL_Pot_Trim!#REF!&lt;&gt;0,BM8/PLANEL_Pot_Trim!#REF!,0)</f>
        <v>#REF!</v>
      </c>
      <c r="BN34" s="48" t="e">
        <f>IF(PLANEL_Pot_Trim!#REF!&lt;&gt;0,BN8/PLANEL_Pot_Trim!#REF!,0)</f>
        <v>#REF!</v>
      </c>
      <c r="BO34" s="48" t="e">
        <f>IF(PLANEL_Pot_Trim!#REF!&lt;&gt;0,BO8/PLANEL_Pot_Trim!#REF!,0)</f>
        <v>#REF!</v>
      </c>
      <c r="BP34" s="48" t="e">
        <f>IF(PLANEL_Pot_Trim!#REF!&lt;&gt;0,BP8/PLANEL_Pot_Trim!#REF!,0)</f>
        <v>#REF!</v>
      </c>
      <c r="BQ34" s="48" t="e">
        <f>IF(PLANEL_Pot_Trim!#REF!&lt;&gt;0,BQ8/PLANEL_Pot_Trim!#REF!,0)</f>
        <v>#REF!</v>
      </c>
      <c r="BR34" s="48" t="e">
        <f>IF(PLANEL_Pot_Trim!#REF!&lt;&gt;0,BR8/PLANEL_Pot_Trim!#REF!,0)</f>
        <v>#REF!</v>
      </c>
      <c r="BS34" s="48" t="e">
        <f>IF(PLANEL_Pot_Trim!#REF!&lt;&gt;0,BS8/PLANEL_Pot_Trim!#REF!,0)</f>
        <v>#REF!</v>
      </c>
      <c r="BT34" s="48" t="e">
        <f>IF(PLANEL_Pot_Trim!#REF!&lt;&gt;0,BT8/PLANEL_Pot_Trim!#REF!,0)</f>
        <v>#REF!</v>
      </c>
      <c r="BU34" s="48" t="e">
        <f>IF(PLANEL_Pot_Trim!#REF!&lt;&gt;0,BU8/PLANEL_Pot_Trim!#REF!,0)</f>
        <v>#REF!</v>
      </c>
      <c r="BV34" s="48" t="e">
        <f>IF(PLANEL_Pot_Trim!#REF!&lt;&gt;0,BV8/PLANEL_Pot_Trim!#REF!,0)</f>
        <v>#REF!</v>
      </c>
      <c r="BW34" s="48" t="e">
        <f>IF(PLANEL_Pot_Trim!#REF!&lt;&gt;0,BW8/PLANEL_Pot_Trim!#REF!,0)</f>
        <v>#REF!</v>
      </c>
      <c r="BX34" s="48" t="e">
        <f>IF(PLANEL_Pot_Trim!#REF!&lt;&gt;0,BX8/PLANEL_Pot_Trim!#REF!,0)</f>
        <v>#REF!</v>
      </c>
      <c r="BY34" s="48" t="e">
        <f>IF(PLANEL_Pot_Trim!#REF!&lt;&gt;0,BY8/PLANEL_Pot_Trim!#REF!,0)</f>
        <v>#REF!</v>
      </c>
      <c r="BZ34" s="48" t="e">
        <f>IF(PLANEL_Pot_Trim!#REF!&lt;&gt;0,BZ8/PLANEL_Pot_Trim!#REF!,0)</f>
        <v>#REF!</v>
      </c>
      <c r="CA34" s="48" t="e">
        <f>IF(PLANEL_Pot_Trim!#REF!&lt;&gt;0,CA8/PLANEL_Pot_Trim!#REF!,0)</f>
        <v>#REF!</v>
      </c>
      <c r="CB34" s="48" t="e">
        <f>IF(PLANEL_Pot_Trim!#REF!&lt;&gt;0,CB8/PLANEL_Pot_Trim!#REF!,0)</f>
        <v>#REF!</v>
      </c>
      <c r="CC34" s="48" t="e">
        <f>IF(PLANEL_Pot_Trim!#REF!&lt;&gt;0,CC8/PLANEL_Pot_Trim!#REF!,0)</f>
        <v>#REF!</v>
      </c>
      <c r="CD34" s="48" t="e">
        <f>IF(PLANEL_Pot_Trim!#REF!&lt;&gt;0,CD8/PLANEL_Pot_Trim!#REF!,0)</f>
        <v>#REF!</v>
      </c>
      <c r="CE34" s="48" t="e">
        <f>IF(PLANEL_Pot_Trim!#REF!&lt;&gt;0,CE8/PLANEL_Pot_Trim!#REF!,0)</f>
        <v>#REF!</v>
      </c>
      <c r="CF34" s="48" t="e">
        <f>IF(PLANEL_Pot_Trim!#REF!&lt;&gt;0,CF8/PLANEL_Pot_Trim!#REF!,0)</f>
        <v>#REF!</v>
      </c>
      <c r="CG34" s="48" t="e">
        <f>IF(PLANEL_Pot_Trim!#REF!&lt;&gt;0,CG8/PLANEL_Pot_Trim!#REF!,0)</f>
        <v>#REF!</v>
      </c>
      <c r="CH34" s="48" t="e">
        <f>IF(PLANEL_Pot_Trim!#REF!&lt;&gt;0,CH8/PLANEL_Pot_Trim!#REF!,0)</f>
        <v>#REF!</v>
      </c>
      <c r="CI34" s="48" t="e">
        <f>IF(PLANEL_Pot_Trim!#REF!&lt;&gt;0,CI8/PLANEL_Pot_Trim!#REF!,0)</f>
        <v>#REF!</v>
      </c>
      <c r="CJ34" s="48" t="e">
        <f>IF(PLANEL_Pot_Trim!#REF!&lt;&gt;0,CJ8/PLANEL_Pot_Trim!#REF!,0)</f>
        <v>#REF!</v>
      </c>
      <c r="CK34" s="48" t="e">
        <f>IF(PLANEL_Pot_Trim!#REF!&lt;&gt;0,CK8/PLANEL_Pot_Trim!#REF!,0)</f>
        <v>#REF!</v>
      </c>
      <c r="CL34" s="48" t="e">
        <f>IF(PLANEL_Pot_Trim!#REF!&lt;&gt;0,CL8/PLANEL_Pot_Trim!#REF!,0)</f>
        <v>#REF!</v>
      </c>
      <c r="CM34" s="48" t="e">
        <f>IF(PLANEL_Pot_Trim!#REF!&lt;&gt;0,CM8/PLANEL_Pot_Trim!#REF!,0)</f>
        <v>#REF!</v>
      </c>
      <c r="CN34" s="48" t="e">
        <f>IF(PLANEL_Pot_Trim!#REF!&lt;&gt;0,CN8/PLANEL_Pot_Trim!#REF!,0)</f>
        <v>#REF!</v>
      </c>
      <c r="CO34" s="48" t="e">
        <f>IF(PLANEL_Pot_Trim!#REF!&lt;&gt;0,CO8/PLANEL_Pot_Trim!#REF!,0)</f>
        <v>#REF!</v>
      </c>
      <c r="CP34" s="48" t="e">
        <f>IF(PLANEL_Pot_Trim!#REF!&lt;&gt;0,CP8/PLANEL_Pot_Trim!#REF!,0)</f>
        <v>#REF!</v>
      </c>
      <c r="CQ34" s="48" t="e">
        <f>IF(PLANEL_Pot_Trim!#REF!&lt;&gt;0,CQ8/PLANEL_Pot_Trim!#REF!,0)</f>
        <v>#REF!</v>
      </c>
      <c r="CR34" s="48" t="e">
        <f>IF(PLANEL_Pot_Trim!#REF!&lt;&gt;0,CR8/PLANEL_Pot_Trim!#REF!,0)</f>
        <v>#REF!</v>
      </c>
      <c r="CS34" s="48" t="e">
        <f>IF(PLANEL_Pot_Trim!#REF!&lt;&gt;0,CS8/PLANEL_Pot_Trim!#REF!,0)</f>
        <v>#REF!</v>
      </c>
      <c r="CT34" s="48" t="e">
        <f>IF(PLANEL_Pot_Trim!#REF!&lt;&gt;0,CT8/PLANEL_Pot_Trim!#REF!,0)</f>
        <v>#REF!</v>
      </c>
      <c r="CU34" s="48" t="e">
        <f>IF(PLANEL_Pot_Trim!#REF!&lt;&gt;0,CU8/PLANEL_Pot_Trim!#REF!,0)</f>
        <v>#REF!</v>
      </c>
      <c r="CV34" s="48" t="e">
        <f>IF(PLANEL_Pot_Trim!#REF!&lt;&gt;0,CV8/PLANEL_Pot_Trim!#REF!,0)</f>
        <v>#REF!</v>
      </c>
      <c r="CW34" s="48" t="e">
        <f>IF(PLANEL_Pot_Trim!#REF!&lt;&gt;0,CW8/PLANEL_Pot_Trim!#REF!,0)</f>
        <v>#REF!</v>
      </c>
      <c r="CX34" s="48" t="e">
        <f>IF(PLANEL_Pot_Trim!#REF!&lt;&gt;0,CX8/PLANEL_Pot_Trim!#REF!,0)</f>
        <v>#REF!</v>
      </c>
      <c r="CY34" s="78" t="e">
        <f>IF(PLANEL_Pot_Trim!#REF!&lt;&gt;0,CY8/PLANEL_Pot_Trim!#REF!,0)</f>
        <v>#REF!</v>
      </c>
      <c r="CZ34" s="78" t="e">
        <f>IF(PLANEL_Pot_Trim!#REF!&lt;&gt;0,CZ8/PLANEL_Pot_Trim!#REF!,0)</f>
        <v>#REF!</v>
      </c>
      <c r="DA34" s="78" t="e">
        <f>IF(PLANEL_Pot_Trim!#REF!&lt;&gt;0,DA8/PLANEL_Pot_Trim!#REF!,0)</f>
        <v>#REF!</v>
      </c>
      <c r="DB34" s="78" t="e">
        <f>IF(PLANEL_Pot_Trim!#REF!&lt;&gt;0,DB8/PLANEL_Pot_Trim!#REF!,0)</f>
        <v>#REF!</v>
      </c>
      <c r="DC34" s="48" t="e">
        <f>IF(PLANEL_Pot_Trim!#REF!&lt;&gt;0,DC8/PLANEL_Pot_Trim!#REF!,0)</f>
        <v>#REF!</v>
      </c>
      <c r="DD34" s="48" t="e">
        <f>IF(PLANEL_Pot_Trim!#REF!&lt;&gt;0,DD8/PLANEL_Pot_Trim!#REF!,0)</f>
        <v>#REF!</v>
      </c>
      <c r="DE34" s="48" t="e">
        <f>IF(PLANEL_Pot_Trim!#REF!&lt;&gt;0,DE8/PLANEL_Pot_Trim!#REF!,0)</f>
        <v>#REF!</v>
      </c>
      <c r="DF34" s="48" t="e">
        <f>IF(PLANEL_Pot_Trim!#REF!&lt;&gt;0,DF8/PLANEL_Pot_Trim!#REF!,0)</f>
        <v>#REF!</v>
      </c>
      <c r="DG34" s="48" t="e">
        <f>IF(PLANEL_Pot_Trim!#REF!&lt;&gt;0,DG8/PLANEL_Pot_Trim!#REF!,0)</f>
        <v>#REF!</v>
      </c>
      <c r="DH34" s="48" t="e">
        <f>IF(PLANEL_Pot_Trim!#REF!&lt;&gt;0,DH8/PLANEL_Pot_Trim!#REF!,0)</f>
        <v>#REF!</v>
      </c>
      <c r="DI34" s="48" t="e">
        <f>IF(PLANEL_Pot_Trim!#REF!&lt;&gt;0,DI8/PLANEL_Pot_Trim!#REF!,0)</f>
        <v>#REF!</v>
      </c>
      <c r="DJ34" s="48" t="e">
        <f>IF(PLANEL_Pot_Trim!#REF!&lt;&gt;0,DJ8/PLANEL_Pot_Trim!#REF!,0)</f>
        <v>#REF!</v>
      </c>
      <c r="DK34" s="48" t="e">
        <f>IF(PLANEL_Pot_Trim!#REF!&lt;&gt;0,DK8/PLANEL_Pot_Trim!#REF!,0)</f>
        <v>#REF!</v>
      </c>
      <c r="DL34" s="48" t="e">
        <f>IF(PLANEL_Pot_Trim!#REF!&lt;&gt;0,DL8/PLANEL_Pot_Trim!#REF!,0)</f>
        <v>#REF!</v>
      </c>
      <c r="DM34" s="48" t="e">
        <f>IF(PLANEL_Pot_Trim!#REF!&lt;&gt;0,DM8/PLANEL_Pot_Trim!#REF!,0)</f>
        <v>#REF!</v>
      </c>
      <c r="DN34" s="48" t="e">
        <f>IF(PLANEL_Pot_Trim!#REF!&lt;&gt;0,DN8/PLANEL_Pot_Trim!#REF!,0)</f>
        <v>#REF!</v>
      </c>
      <c r="DO34" s="48" t="e">
        <f>IF(PLANEL_Pot_Trim!#REF!&lt;&gt;0,DO8/PLANEL_Pot_Trim!#REF!,0)</f>
        <v>#REF!</v>
      </c>
      <c r="DP34" s="48" t="e">
        <f>IF(PLANEL_Pot_Trim!#REF!&lt;&gt;0,DP8/PLANEL_Pot_Trim!#REF!,0)</f>
        <v>#REF!</v>
      </c>
      <c r="DQ34" s="48" t="e">
        <f>IF(PLANEL_Pot_Trim!#REF!&lt;&gt;0,DQ8/PLANEL_Pot_Trim!#REF!,0)</f>
        <v>#REF!</v>
      </c>
      <c r="DR34" s="48" t="e">
        <f>IF(PLANEL_Pot_Trim!#REF!&lt;&gt;0,DR8/PLANEL_Pot_Trim!#REF!,0)</f>
        <v>#REF!</v>
      </c>
      <c r="DS34" s="48" t="e">
        <f>IF(PLANEL_Pot_Trim!#REF!&lt;&gt;0,DS8/PLANEL_Pot_Trim!#REF!,0)</f>
        <v>#REF!</v>
      </c>
      <c r="DT34" s="48" t="e">
        <f>IF(PLANEL_Pot_Trim!#REF!&lt;&gt;0,DT8/PLANEL_Pot_Trim!#REF!,0)</f>
        <v>#REF!</v>
      </c>
      <c r="DU34" s="48" t="e">
        <f>IF(PLANEL_Pot_Trim!#REF!&lt;&gt;0,DU8/PLANEL_Pot_Trim!#REF!,0)</f>
        <v>#REF!</v>
      </c>
      <c r="DV34" s="48" t="e">
        <f>IF(PLANEL_Pot_Trim!#REF!&lt;&gt;0,DV8/PLANEL_Pot_Trim!#REF!,0)</f>
        <v>#REF!</v>
      </c>
      <c r="DW34" s="48" t="e">
        <f>IF(PLANEL_Pot_Trim!#REF!&lt;&gt;0,DW8/PLANEL_Pot_Trim!#REF!,0)</f>
        <v>#REF!</v>
      </c>
      <c r="DX34" s="48" t="e">
        <f>IF(PLANEL_Pot_Trim!#REF!&lt;&gt;0,DX8/PLANEL_Pot_Trim!#REF!,0)</f>
        <v>#REF!</v>
      </c>
      <c r="DY34" s="48" t="e">
        <f>IF(PLANEL_Pot_Trim!#REF!&lt;&gt;0,DY8/PLANEL_Pot_Trim!#REF!,0)</f>
        <v>#REF!</v>
      </c>
      <c r="DZ34" s="48" t="e">
        <f>IF(PLANEL_Pot_Trim!#REF!&lt;&gt;0,DZ8/PLANEL_Pot_Trim!#REF!,0)</f>
        <v>#REF!</v>
      </c>
      <c r="EA34" s="48" t="e">
        <f>IF(PLANEL_Pot_Trim!#REF!&lt;&gt;0,EA8/PLANEL_Pot_Trim!#REF!,0)</f>
        <v>#REF!</v>
      </c>
      <c r="EB34" s="48" t="e">
        <f>IF(PLANEL_Pot_Trim!#REF!&lt;&gt;0,EB8/PLANEL_Pot_Trim!#REF!,0)</f>
        <v>#REF!</v>
      </c>
      <c r="EC34" s="48" t="e">
        <f>IF(PLANEL_Pot_Trim!#REF!&lt;&gt;0,EC8/PLANEL_Pot_Trim!#REF!,0)</f>
        <v>#REF!</v>
      </c>
      <c r="ED34" s="48" t="e">
        <f>IF(PLANEL_Pot_Trim!#REF!&lt;&gt;0,ED8/PLANEL_Pot_Trim!#REF!,0)</f>
        <v>#REF!</v>
      </c>
      <c r="EE34" s="48" t="e">
        <f>IF(PLANEL_Pot_Trim!#REF!&lt;&gt;0,EE8/PLANEL_Pot_Trim!#REF!,0)</f>
        <v>#REF!</v>
      </c>
      <c r="EF34" s="48" t="e">
        <f>IF(PLANEL_Pot_Trim!#REF!&lt;&gt;0,EF8/PLANEL_Pot_Trim!#REF!,0)</f>
        <v>#REF!</v>
      </c>
      <c r="EG34" s="48" t="e">
        <f>IF(PLANEL_Pot_Trim!#REF!&lt;&gt;0,EG8/PLANEL_Pot_Trim!#REF!,0)</f>
        <v>#REF!</v>
      </c>
      <c r="EH34" s="48" t="e">
        <f>IF(PLANEL_Pot_Trim!#REF!&lt;&gt;0,EH8/PLANEL_Pot_Trim!#REF!,0)</f>
        <v>#REF!</v>
      </c>
      <c r="EI34" s="48" t="e">
        <f>IF(PLANEL_Pot_Trim!#REF!&lt;&gt;0,EI8/PLANEL_Pot_Trim!#REF!,0)</f>
        <v>#REF!</v>
      </c>
      <c r="EJ34" s="48" t="e">
        <f>IF(PLANEL_Pot_Trim!#REF!&lt;&gt;0,EJ8/PLANEL_Pot_Trim!#REF!,0)</f>
        <v>#REF!</v>
      </c>
      <c r="EK34" s="48" t="e">
        <f>IF(PLANEL_Pot_Trim!#REF!&lt;&gt;0,EK8/PLANEL_Pot_Trim!#REF!,0)</f>
        <v>#REF!</v>
      </c>
      <c r="EL34" s="48" t="e">
        <f>IF(PLANEL_Pot_Trim!#REF!&lt;&gt;0,EL8/PLANEL_Pot_Trim!#REF!,0)</f>
        <v>#REF!</v>
      </c>
      <c r="EM34" s="48" t="e">
        <f>IF(PLANEL_Pot_Trim!#REF!&lt;&gt;0,EM8/PLANEL_Pot_Trim!#REF!,0)</f>
        <v>#REF!</v>
      </c>
      <c r="EN34" s="48" t="e">
        <f>IF(PLANEL_Pot_Trim!#REF!&lt;&gt;0,EN8/PLANEL_Pot_Trim!#REF!,0)</f>
        <v>#REF!</v>
      </c>
      <c r="EO34" s="48" t="e">
        <f>IF(PLANEL_Pot_Trim!#REF!&lt;&gt;0,EO8/PLANEL_Pot_Trim!#REF!,0)</f>
        <v>#REF!</v>
      </c>
      <c r="EP34" s="48" t="e">
        <f>IF(PLANEL_Pot_Trim!#REF!&lt;&gt;0,EP8/PLANEL_Pot_Trim!#REF!,0)</f>
        <v>#REF!</v>
      </c>
    </row>
    <row r="35" spans="2:146" x14ac:dyDescent="0.25">
      <c r="B35" s="16" t="s">
        <v>4</v>
      </c>
      <c r="C35" s="47">
        <f>IF(PLANEL_Pot_Trim!C8&lt;&gt;0,C9/PLANEL_Pot_Trim!C8,0)</f>
        <v>0</v>
      </c>
      <c r="D35" s="47">
        <f>IF(PLANEL_Pot_Trim!D8&lt;&gt;0,D9/PLANEL_Pot_Trim!D8,0)</f>
        <v>0</v>
      </c>
      <c r="E35" s="47">
        <f>IF(PLANEL_Pot_Trim!E8&lt;&gt;0,E9/PLANEL_Pot_Trim!E8,0)</f>
        <v>0</v>
      </c>
      <c r="F35" s="47">
        <f>IF(PLANEL_Pot_Trim!F8&lt;&gt;0,F9/PLANEL_Pot_Trim!F8,0)</f>
        <v>0</v>
      </c>
      <c r="G35" s="47">
        <f>IF(PLANEL_Pot_Trim!G8&lt;&gt;0,G9/PLANEL_Pot_Trim!G8,0)</f>
        <v>0</v>
      </c>
      <c r="H35" s="47">
        <f>IF(PLANEL_Pot_Trim!H8&lt;&gt;0,H9/PLANEL_Pot_Trim!H8,0)</f>
        <v>0</v>
      </c>
      <c r="I35" s="47">
        <f>IF(PLANEL_Pot_Trim!I8&lt;&gt;0,I9/PLANEL_Pot_Trim!I8,0)</f>
        <v>0</v>
      </c>
      <c r="J35" s="47">
        <f>IF(PLANEL_Pot_Trim!J8&lt;&gt;0,J9/PLANEL_Pot_Trim!J8,0)</f>
        <v>0</v>
      </c>
      <c r="K35" s="47">
        <f>IF(PLANEL_Pot_Trim!K8&lt;&gt;0,K9/PLANEL_Pot_Trim!K8,0)</f>
        <v>0</v>
      </c>
      <c r="L35" s="47">
        <f>IF(PLANEL_Pot_Trim!L8&lt;&gt;0,L9/PLANEL_Pot_Trim!L8,0)</f>
        <v>0</v>
      </c>
      <c r="M35" s="47">
        <f>IF(PLANEL_Pot_Trim!M8&lt;&gt;0,M9/PLANEL_Pot_Trim!M8,0)</f>
        <v>0</v>
      </c>
      <c r="N35" s="47">
        <f>IF(PLANEL_Pot_Trim!N8&lt;&gt;0,N9/PLANEL_Pot_Trim!N8,0)</f>
        <v>0</v>
      </c>
      <c r="O35" s="47">
        <f>IF(PLANEL_Pot_Trim!O8&lt;&gt;0,O9/PLANEL_Pot_Trim!O8,0)</f>
        <v>0</v>
      </c>
      <c r="P35" s="47">
        <f>IF(PLANEL_Pot_Trim!P8&lt;&gt;0,P9/PLANEL_Pot_Trim!P8,0)</f>
        <v>0</v>
      </c>
      <c r="Q35" s="47">
        <f>IF(PLANEL_Pot_Trim!Q8&lt;&gt;0,Q9/PLANEL_Pot_Trim!Q8,0)</f>
        <v>0</v>
      </c>
      <c r="R35" s="47">
        <f>IF(PLANEL_Pot_Trim!R8&lt;&gt;0,R9/PLANEL_Pot_Trim!R8,0)</f>
        <v>0</v>
      </c>
      <c r="S35" s="47">
        <f>IF(PLANEL_Pot_Trim!S8&lt;&gt;0,S9/PLANEL_Pot_Trim!S8,0)</f>
        <v>0</v>
      </c>
      <c r="T35" s="47">
        <f>IF(PLANEL_Pot_Trim!T8&lt;&gt;0,T9/PLANEL_Pot_Trim!T8,0)</f>
        <v>0</v>
      </c>
      <c r="U35" s="47">
        <f>IF(PLANEL_Pot_Trim!U8&lt;&gt;0,U9/PLANEL_Pot_Trim!U8,0)</f>
        <v>0</v>
      </c>
      <c r="V35" s="47">
        <f>IF(PLANEL_Pot_Trim!V8&lt;&gt;0,V9/PLANEL_Pot_Trim!V8,0)</f>
        <v>0</v>
      </c>
      <c r="W35" s="47">
        <f>IF(PLANEL_Pot_Trim!W8&lt;&gt;0,W9/PLANEL_Pot_Trim!W8,0)</f>
        <v>0</v>
      </c>
      <c r="X35" s="47">
        <f>IF(PLANEL_Pot_Trim!X8&lt;&gt;0,X9/PLANEL_Pot_Trim!X8,0)</f>
        <v>0</v>
      </c>
      <c r="Y35" s="47">
        <f>IF(PLANEL_Pot_Trim!Y8&lt;&gt;0,Y9/PLANEL_Pot_Trim!Y8,0)</f>
        <v>0</v>
      </c>
      <c r="Z35" s="47">
        <f>IF(PLANEL_Pot_Trim!Z8&lt;&gt;0,Z9/PLANEL_Pot_Trim!Z8,0)</f>
        <v>0</v>
      </c>
      <c r="AA35" s="47">
        <f>IF(PLANEL_Pot_Trim!AA8&lt;&gt;0,AA9/PLANEL_Pot_Trim!AA8,0)</f>
        <v>0</v>
      </c>
      <c r="AB35" s="47">
        <f>IF(PLANEL_Pot_Trim!AB8&lt;&gt;0,AB9/PLANEL_Pot_Trim!AB8,0)</f>
        <v>0</v>
      </c>
      <c r="AC35" s="47">
        <f>IF(PLANEL_Pot_Trim!AC8&lt;&gt;0,AC9/PLANEL_Pot_Trim!AC8,0)</f>
        <v>0</v>
      </c>
      <c r="AD35" s="47">
        <f>IF(PLANEL_Pot_Trim!AD8&lt;&gt;0,AD9/PLANEL_Pot_Trim!AD8,0)</f>
        <v>0</v>
      </c>
      <c r="AE35" s="47">
        <f>IF(PLANEL_Pot_Trim!AE8&lt;&gt;0,AE9/PLANEL_Pot_Trim!AE8,0)</f>
        <v>0</v>
      </c>
      <c r="AF35" s="47">
        <f>IF(PLANEL_Pot_Trim!AF8&lt;&gt;0,AF9/PLANEL_Pot_Trim!AF8,0)</f>
        <v>0</v>
      </c>
      <c r="AG35" s="47">
        <f>IF(PLANEL_Pot_Trim!AG8&lt;&gt;0,AG9/PLANEL_Pot_Trim!AG8,0)</f>
        <v>0</v>
      </c>
      <c r="AH35" s="47">
        <f>IF(PLANEL_Pot_Trim!AH8&lt;&gt;0,AH9/PLANEL_Pot_Trim!AH8,0)</f>
        <v>0</v>
      </c>
      <c r="AI35" s="47">
        <f>IF(PLANEL_Pot_Trim!AI8&lt;&gt;0,AI9/PLANEL_Pot_Trim!AI8,0)</f>
        <v>0</v>
      </c>
      <c r="AJ35" s="47">
        <f>IF(PLANEL_Pot_Trim!AJ8&lt;&gt;0,AJ9/PLANEL_Pot_Trim!AJ8,0)</f>
        <v>0</v>
      </c>
      <c r="AK35" s="47">
        <f>IF(PLANEL_Pot_Trim!AK8&lt;&gt;0,AK9/PLANEL_Pot_Trim!AK8,0)</f>
        <v>0</v>
      </c>
      <c r="AL35" s="47">
        <f>IF(PLANEL_Pot_Trim!AL8&lt;&gt;0,AL9/PLANEL_Pot_Trim!AL8,0)</f>
        <v>0</v>
      </c>
      <c r="AM35" s="47">
        <f>IF(PLANEL_Pot_Trim!AM8&lt;&gt;0,AM9/PLANEL_Pot_Trim!AM8,0)</f>
        <v>0</v>
      </c>
      <c r="AN35" s="47">
        <f>IF(PLANEL_Pot_Trim!AN8&lt;&gt;0,AN9/PLANEL_Pot_Trim!AN8,0)</f>
        <v>0</v>
      </c>
      <c r="AO35" s="47">
        <f>IF(PLANEL_Pot_Trim!AO8&lt;&gt;0,AO9/PLANEL_Pot_Trim!AO8,0)</f>
        <v>0</v>
      </c>
      <c r="AP35" s="47">
        <f>IF(PLANEL_Pot_Trim!AP8&lt;&gt;0,AP9/PLANEL_Pot_Trim!AP8,0)</f>
        <v>0</v>
      </c>
      <c r="AQ35" s="47">
        <f>IF(PLANEL_Pot_Trim!AQ8&lt;&gt;0,AQ9/PLANEL_Pot_Trim!AQ8,0)</f>
        <v>0</v>
      </c>
      <c r="AR35" s="47">
        <f>IF(PLANEL_Pot_Trim!AR8&lt;&gt;0,AR9/PLANEL_Pot_Trim!AR8,0)</f>
        <v>0</v>
      </c>
      <c r="AS35" s="47">
        <f>IF(PLANEL_Pot_Trim!AS8&lt;&gt;0,AS9/PLANEL_Pot_Trim!AS8,0)</f>
        <v>0</v>
      </c>
      <c r="AT35" s="47">
        <f>IF(PLANEL_Pot_Trim!AT8&lt;&gt;0,AT9/PLANEL_Pot_Trim!AT8,0)</f>
        <v>0</v>
      </c>
      <c r="AU35" s="47">
        <f>IF(PLANEL_Pot_Trim!AU8&lt;&gt;0,AU9/PLANEL_Pot_Trim!AU8,0)</f>
        <v>0</v>
      </c>
      <c r="AV35" s="47">
        <f>IF(PLANEL_Pot_Trim!AV8&lt;&gt;0,AV9/PLANEL_Pot_Trim!AV8,0)</f>
        <v>0</v>
      </c>
      <c r="AW35" s="47">
        <f>IF(PLANEL_Pot_Trim!AW8&lt;&gt;0,AW9/PLANEL_Pot_Trim!AW8,0)</f>
        <v>0</v>
      </c>
      <c r="AX35" s="47">
        <f>IF(PLANEL_Pot_Trim!AX8&lt;&gt;0,AX9/PLANEL_Pot_Trim!AX8,0)</f>
        <v>0</v>
      </c>
      <c r="AY35" s="47">
        <f>IF(PLANEL_Pot_Trim!AY8&lt;&gt;0,AY9/PLANEL_Pot_Trim!AY8,0)</f>
        <v>0</v>
      </c>
      <c r="AZ35" s="47">
        <f>IF(PLANEL_Pot_Trim!AZ8&lt;&gt;0,AZ9/PLANEL_Pot_Trim!AZ8,0)</f>
        <v>0</v>
      </c>
      <c r="BA35" s="47">
        <f>IF(PLANEL_Pot_Trim!BA8&lt;&gt;0,BA9/PLANEL_Pot_Trim!BA8,0)</f>
        <v>0</v>
      </c>
      <c r="BB35" s="47">
        <f>IF(PLANEL_Pot_Trim!BB8&lt;&gt;0,BB9/PLANEL_Pot_Trim!BB8,0)</f>
        <v>0</v>
      </c>
      <c r="BC35" s="47">
        <f>IF(PLANEL_Pot_Trim!BC8&lt;&gt;0,BC9/PLANEL_Pot_Trim!BC8,0)</f>
        <v>0</v>
      </c>
      <c r="BD35" s="47">
        <f>IF(PLANEL_Pot_Trim!BD8&lt;&gt;0,BD9/PLANEL_Pot_Trim!BD8,0)</f>
        <v>0</v>
      </c>
      <c r="BE35" s="47">
        <f>IF(PLANEL_Pot_Trim!BE8&lt;&gt;0,BE9/PLANEL_Pot_Trim!BE8,0)</f>
        <v>0</v>
      </c>
      <c r="BF35" s="47">
        <f>IF(PLANEL_Pot_Trim!BF8&lt;&gt;0,BF9/PLANEL_Pot_Trim!BF8,0)</f>
        <v>0</v>
      </c>
      <c r="BG35" s="47">
        <f>IF(PLANEL_Pot_Trim!BG8&lt;&gt;0,BG9/PLANEL_Pot_Trim!BG8,0)</f>
        <v>0</v>
      </c>
      <c r="BH35" s="47">
        <f>IF(PLANEL_Pot_Trim!BH8&lt;&gt;0,BH9/PLANEL_Pot_Trim!BH8,0)</f>
        <v>0</v>
      </c>
      <c r="BI35" s="47">
        <f>IF(PLANEL_Pot_Trim!BI8&lt;&gt;0,BI9/PLANEL_Pot_Trim!BI8,0)</f>
        <v>0</v>
      </c>
      <c r="BJ35" s="47">
        <f>IF(PLANEL_Pot_Trim!BJ8&lt;&gt;0,BJ9/PLANEL_Pot_Trim!BJ8,0)</f>
        <v>0</v>
      </c>
      <c r="BK35" s="47">
        <f>IF(PLANEL_Pot_Trim!BK8&lt;&gt;0,BK9/PLANEL_Pot_Trim!BK8,0)</f>
        <v>0</v>
      </c>
      <c r="BL35" s="47">
        <f>IF(PLANEL_Pot_Trim!BL8&lt;&gt;0,BL9/PLANEL_Pot_Trim!BL8,0)</f>
        <v>0</v>
      </c>
      <c r="BM35" s="47">
        <f>IF(PLANEL_Pot_Trim!BM8&lt;&gt;0,BM9/PLANEL_Pot_Trim!BM8,0)</f>
        <v>0</v>
      </c>
      <c r="BN35" s="47">
        <f>IF(PLANEL_Pot_Trim!BN8&lt;&gt;0,BN9/PLANEL_Pot_Trim!BN8,0)</f>
        <v>0</v>
      </c>
      <c r="BO35" s="47">
        <f>IF(PLANEL_Pot_Trim!BO8&lt;&gt;0,BO9/PLANEL_Pot_Trim!BO8,0)</f>
        <v>0</v>
      </c>
      <c r="BP35" s="47">
        <f>IF(PLANEL_Pot_Trim!BP8&lt;&gt;0,BP9/PLANEL_Pot_Trim!BP8,0)</f>
        <v>0</v>
      </c>
      <c r="BQ35" s="47">
        <f>IF(PLANEL_Pot_Trim!BQ8&lt;&gt;0,BQ9/PLANEL_Pot_Trim!BQ8,0)</f>
        <v>0</v>
      </c>
      <c r="BR35" s="47">
        <f>IF(PLANEL_Pot_Trim!BR8&lt;&gt;0,BR9/PLANEL_Pot_Trim!BR8,0)</f>
        <v>0</v>
      </c>
      <c r="BS35" s="47">
        <f>IF(PLANEL_Pot_Trim!BS8&lt;&gt;0,BS9/PLANEL_Pot_Trim!BS8,0)</f>
        <v>0</v>
      </c>
      <c r="BT35" s="47">
        <f>IF(PLANEL_Pot_Trim!BT8&lt;&gt;0,BT9/PLANEL_Pot_Trim!BT8,0)</f>
        <v>0</v>
      </c>
      <c r="BU35" s="47">
        <f>IF(PLANEL_Pot_Trim!BU8&lt;&gt;0,BU9/PLANEL_Pot_Trim!BU8,0)</f>
        <v>0</v>
      </c>
      <c r="BV35" s="47">
        <f>IF(PLANEL_Pot_Trim!BV8&lt;&gt;0,BV9/PLANEL_Pot_Trim!BV8,0)</f>
        <v>0</v>
      </c>
      <c r="BW35" s="47">
        <f>IF(PLANEL_Pot_Trim!BW8&lt;&gt;0,BW9/PLANEL_Pot_Trim!BW8,0)</f>
        <v>0</v>
      </c>
      <c r="BX35" s="47">
        <f>IF(PLANEL_Pot_Trim!BX8&lt;&gt;0,BX9/PLANEL_Pot_Trim!BX8,0)</f>
        <v>0</v>
      </c>
      <c r="BY35" s="47">
        <f>IF(PLANEL_Pot_Trim!BY8&lt;&gt;0,BY9/PLANEL_Pot_Trim!BY8,0)</f>
        <v>0</v>
      </c>
      <c r="BZ35" s="47">
        <f>IF(PLANEL_Pot_Trim!BZ8&lt;&gt;0,BZ9/PLANEL_Pot_Trim!BZ8,0)</f>
        <v>0</v>
      </c>
      <c r="CA35" s="47">
        <f>IF(PLANEL_Pot_Trim!CA8&lt;&gt;0,CA9/PLANEL_Pot_Trim!CA8,0)</f>
        <v>0</v>
      </c>
      <c r="CB35" s="47">
        <f>IF(PLANEL_Pot_Trim!CB8&lt;&gt;0,CB9/PLANEL_Pot_Trim!CB8,0)</f>
        <v>0</v>
      </c>
      <c r="CC35" s="47">
        <f>IF(PLANEL_Pot_Trim!CC8&lt;&gt;0,CC9/PLANEL_Pot_Trim!CC8,0)</f>
        <v>0</v>
      </c>
      <c r="CD35" s="47">
        <f>IF(PLANEL_Pot_Trim!CD8&lt;&gt;0,CD9/PLANEL_Pot_Trim!CD8,0)</f>
        <v>0</v>
      </c>
      <c r="CE35" s="47">
        <f>IF(PLANEL_Pot_Trim!CE8&lt;&gt;0,CE9/PLANEL_Pot_Trim!CE8,0)</f>
        <v>0</v>
      </c>
      <c r="CF35" s="47">
        <f>IF(PLANEL_Pot_Trim!CF8&lt;&gt;0,CF9/PLANEL_Pot_Trim!CF8,0)</f>
        <v>0</v>
      </c>
      <c r="CG35" s="47">
        <f>IF(PLANEL_Pot_Trim!CG8&lt;&gt;0,CG9/PLANEL_Pot_Trim!CG8,0)</f>
        <v>0</v>
      </c>
      <c r="CH35" s="47">
        <f>IF(PLANEL_Pot_Trim!CH8&lt;&gt;0,CH9/PLANEL_Pot_Trim!CH8,0)</f>
        <v>0</v>
      </c>
      <c r="CI35" s="47">
        <f>IF(PLANEL_Pot_Trim!CI8&lt;&gt;0,CI9/PLANEL_Pot_Trim!CI8,0)</f>
        <v>0</v>
      </c>
      <c r="CJ35" s="47">
        <f>IF(PLANEL_Pot_Trim!CJ8&lt;&gt;0,CJ9/PLANEL_Pot_Trim!CJ8,0)</f>
        <v>0</v>
      </c>
      <c r="CK35" s="47">
        <f>IF(PLANEL_Pot_Trim!CK8&lt;&gt;0,CK9/PLANEL_Pot_Trim!CK8,0)</f>
        <v>0</v>
      </c>
      <c r="CL35" s="47">
        <f>IF(PLANEL_Pot_Trim!CL8&lt;&gt;0,CL9/PLANEL_Pot_Trim!CL8,0)</f>
        <v>0</v>
      </c>
      <c r="CM35" s="47">
        <f>IF(PLANEL_Pot_Trim!CM8&lt;&gt;0,CM9/PLANEL_Pot_Trim!CM8,0)</f>
        <v>0</v>
      </c>
      <c r="CN35" s="47">
        <f>IF(PLANEL_Pot_Trim!CN8&lt;&gt;0,CN9/PLANEL_Pot_Trim!CN8,0)</f>
        <v>0</v>
      </c>
      <c r="CO35" s="47">
        <f>IF(PLANEL_Pot_Trim!CO8&lt;&gt;0,CO9/PLANEL_Pot_Trim!CO8,0)</f>
        <v>0</v>
      </c>
      <c r="CP35" s="47">
        <f>IF(PLANEL_Pot_Trim!CP8&lt;&gt;0,CP9/PLANEL_Pot_Trim!CP8,0)</f>
        <v>0</v>
      </c>
      <c r="CQ35" s="47">
        <f>IF(PLANEL_Pot_Trim!CQ8&lt;&gt;0,CQ9/PLANEL_Pot_Trim!CQ8,0)</f>
        <v>0</v>
      </c>
      <c r="CR35" s="47">
        <f>IF(PLANEL_Pot_Trim!CR8&lt;&gt;0,CR9/PLANEL_Pot_Trim!CR8,0)</f>
        <v>0</v>
      </c>
      <c r="CS35" s="47">
        <f>IF(PLANEL_Pot_Trim!CS8&lt;&gt;0,CS9/PLANEL_Pot_Trim!CS8,0)</f>
        <v>0</v>
      </c>
      <c r="CT35" s="47">
        <f>IF(PLANEL_Pot_Trim!CT8&lt;&gt;0,CT9/PLANEL_Pot_Trim!CT8,0)</f>
        <v>0</v>
      </c>
      <c r="CU35" s="47">
        <f>IF(PLANEL_Pot_Trim!CU8&lt;&gt;0,CU9/PLANEL_Pot_Trim!CU8,0)</f>
        <v>0</v>
      </c>
      <c r="CV35" s="47">
        <f>IF(PLANEL_Pot_Trim!CV8&lt;&gt;0,CV9/PLANEL_Pot_Trim!CV8,0)</f>
        <v>0</v>
      </c>
      <c r="CW35" s="47">
        <f>IF(PLANEL_Pot_Trim!CW8&lt;&gt;0,CW9/PLANEL_Pot_Trim!CW8,0)</f>
        <v>0</v>
      </c>
      <c r="CX35" s="47">
        <f>IF(PLANEL_Pot_Trim!CX8&lt;&gt;0,CX9/PLANEL_Pot_Trim!CX8,0)</f>
        <v>0</v>
      </c>
      <c r="CY35" s="77">
        <f>IF(PLANEL_Pot_Trim!CY8&lt;&gt;0,CY9/PLANEL_Pot_Trim!CY8,0)</f>
        <v>0</v>
      </c>
      <c r="CZ35" s="77">
        <f>IF(PLANEL_Pot_Trim!CZ8&lt;&gt;0,CZ9/PLANEL_Pot_Trim!CZ8,0)</f>
        <v>0</v>
      </c>
      <c r="DA35" s="77">
        <f>IF(PLANEL_Pot_Trim!DA8&lt;&gt;0,DA9/PLANEL_Pot_Trim!DA8,0)</f>
        <v>0</v>
      </c>
      <c r="DB35" s="77">
        <f>IF(PLANEL_Pot_Trim!DB8&lt;&gt;0,DB9/PLANEL_Pot_Trim!DB8,0)</f>
        <v>0</v>
      </c>
      <c r="DC35" s="47">
        <f>IF(PLANEL_Pot_Trim!DC8&lt;&gt;0,DC9/PLANEL_Pot_Trim!DC8,0)</f>
        <v>0</v>
      </c>
      <c r="DD35" s="47">
        <f>IF(PLANEL_Pot_Trim!DD8&lt;&gt;0,DD9/PLANEL_Pot_Trim!DD8,0)</f>
        <v>0</v>
      </c>
      <c r="DE35" s="47">
        <f>IF(PLANEL_Pot_Trim!DE8&lt;&gt;0,DE9/PLANEL_Pot_Trim!DE8,0)</f>
        <v>0</v>
      </c>
      <c r="DF35" s="47">
        <f>IF(PLANEL_Pot_Trim!DF8&lt;&gt;0,DF9/PLANEL_Pot_Trim!DF8,0)</f>
        <v>0</v>
      </c>
      <c r="DG35" s="47">
        <f>IF(PLANEL_Pot_Trim!DG8&lt;&gt;0,DG9/PLANEL_Pot_Trim!DG8,0)</f>
        <v>0</v>
      </c>
      <c r="DH35" s="47">
        <f>IF(PLANEL_Pot_Trim!DH8&lt;&gt;0,DH9/PLANEL_Pot_Trim!DH8,0)</f>
        <v>0</v>
      </c>
      <c r="DI35" s="47">
        <f>IF(PLANEL_Pot_Trim!DI8&lt;&gt;0,DI9/PLANEL_Pot_Trim!DI8,0)</f>
        <v>0</v>
      </c>
      <c r="DJ35" s="47">
        <f>IF(PLANEL_Pot_Trim!DJ8&lt;&gt;0,DJ9/PLANEL_Pot_Trim!DJ8,0)</f>
        <v>0</v>
      </c>
      <c r="DK35" s="47">
        <f>IF(PLANEL_Pot_Trim!DK8&lt;&gt;0,DK9/PLANEL_Pot_Trim!DK8,0)</f>
        <v>0</v>
      </c>
      <c r="DL35" s="47">
        <f>IF(PLANEL_Pot_Trim!DL8&lt;&gt;0,DL9/PLANEL_Pot_Trim!DL8,0)</f>
        <v>0</v>
      </c>
      <c r="DM35" s="47">
        <f>IF(PLANEL_Pot_Trim!DM8&lt;&gt;0,DM9/PLANEL_Pot_Trim!DM8,0)</f>
        <v>0</v>
      </c>
      <c r="DN35" s="47">
        <f>IF(PLANEL_Pot_Trim!DN8&lt;&gt;0,DN9/PLANEL_Pot_Trim!DN8,0)</f>
        <v>0</v>
      </c>
      <c r="DO35" s="47">
        <f>IF(PLANEL_Pot_Trim!DO8&lt;&gt;0,DO9/PLANEL_Pot_Trim!DO8,0)</f>
        <v>0</v>
      </c>
      <c r="DP35" s="47">
        <f>IF(PLANEL_Pot_Trim!DP8&lt;&gt;0,DP9/PLANEL_Pot_Trim!DP8,0)</f>
        <v>0</v>
      </c>
      <c r="DQ35" s="47">
        <f>IF(PLANEL_Pot_Trim!DQ8&lt;&gt;0,DQ9/PLANEL_Pot_Trim!DQ8,0)</f>
        <v>0</v>
      </c>
      <c r="DR35" s="47">
        <f>IF(PLANEL_Pot_Trim!DR8&lt;&gt;0,DR9/PLANEL_Pot_Trim!DR8,0)</f>
        <v>0</v>
      </c>
      <c r="DS35" s="47">
        <f>IF(PLANEL_Pot_Trim!DS8&lt;&gt;0,DS9/PLANEL_Pot_Trim!DS8,0)</f>
        <v>0</v>
      </c>
      <c r="DT35" s="47">
        <f>IF(PLANEL_Pot_Trim!DT8&lt;&gt;0,DT9/PLANEL_Pot_Trim!DT8,0)</f>
        <v>0</v>
      </c>
      <c r="DU35" s="47">
        <f>IF(PLANEL_Pot_Trim!DU8&lt;&gt;0,DU9/PLANEL_Pot_Trim!DU8,0)</f>
        <v>0</v>
      </c>
      <c r="DV35" s="47">
        <f>IF(PLANEL_Pot_Trim!DV8&lt;&gt;0,DV9/PLANEL_Pot_Trim!DV8,0)</f>
        <v>0</v>
      </c>
      <c r="DW35" s="47">
        <f>IF(PLANEL_Pot_Trim!DW8&lt;&gt;0,DW9/PLANEL_Pot_Trim!DW8,0)</f>
        <v>0</v>
      </c>
      <c r="DX35" s="47">
        <f>IF(PLANEL_Pot_Trim!DX8&lt;&gt;0,DX9/PLANEL_Pot_Trim!DX8,0)</f>
        <v>0</v>
      </c>
      <c r="DY35" s="47">
        <f>IF(PLANEL_Pot_Trim!DY8&lt;&gt;0,DY9/PLANEL_Pot_Trim!DY8,0)</f>
        <v>0</v>
      </c>
      <c r="DZ35" s="47">
        <f>IF(PLANEL_Pot_Trim!DZ8&lt;&gt;0,DZ9/PLANEL_Pot_Trim!DZ8,0)</f>
        <v>0</v>
      </c>
      <c r="EA35" s="47">
        <f>IF(PLANEL_Pot_Trim!EA8&lt;&gt;0,EA9/PLANEL_Pot_Trim!EA8,0)</f>
        <v>0</v>
      </c>
      <c r="EB35" s="47">
        <f>IF(PLANEL_Pot_Trim!EB8&lt;&gt;0,EB9/PLANEL_Pot_Trim!EB8,0)</f>
        <v>0</v>
      </c>
      <c r="EC35" s="47">
        <f>IF(PLANEL_Pot_Trim!EC8&lt;&gt;0,EC9/PLANEL_Pot_Trim!EC8,0)</f>
        <v>0</v>
      </c>
      <c r="ED35" s="47">
        <f>IF(PLANEL_Pot_Trim!ED8&lt;&gt;0,ED9/PLANEL_Pot_Trim!ED8,0)</f>
        <v>0</v>
      </c>
      <c r="EE35" s="47">
        <f>IF(PLANEL_Pot_Trim!EE8&lt;&gt;0,EE9/PLANEL_Pot_Trim!EE8,0)</f>
        <v>0</v>
      </c>
      <c r="EF35" s="47">
        <f>IF(PLANEL_Pot_Trim!EF8&lt;&gt;0,EF9/PLANEL_Pot_Trim!EF8,0)</f>
        <v>0</v>
      </c>
      <c r="EG35" s="47">
        <f>IF(PLANEL_Pot_Trim!EG8&lt;&gt;0,EG9/PLANEL_Pot_Trim!EG8,0)</f>
        <v>0</v>
      </c>
      <c r="EH35" s="47">
        <f>IF(PLANEL_Pot_Trim!EH8&lt;&gt;0,EH9/PLANEL_Pot_Trim!EH8,0)</f>
        <v>0</v>
      </c>
      <c r="EI35" s="47">
        <f>IF(PLANEL_Pot_Trim!EI8&lt;&gt;0,EI9/PLANEL_Pot_Trim!EI8,0)</f>
        <v>0</v>
      </c>
      <c r="EJ35" s="47">
        <f>IF(PLANEL_Pot_Trim!EJ8&lt;&gt;0,EJ9/PLANEL_Pot_Trim!EJ8,0)</f>
        <v>0</v>
      </c>
      <c r="EK35" s="47">
        <f>IF(PLANEL_Pot_Trim!EK8&lt;&gt;0,EK9/PLANEL_Pot_Trim!EK8,0)</f>
        <v>0</v>
      </c>
      <c r="EL35" s="47">
        <f>IF(PLANEL_Pot_Trim!EL8&lt;&gt;0,EL9/PLANEL_Pot_Trim!EL8,0)</f>
        <v>0</v>
      </c>
      <c r="EM35" s="47">
        <f>IF(PLANEL_Pot_Trim!EM8&lt;&gt;0,EM9/PLANEL_Pot_Trim!EM8,0)</f>
        <v>0</v>
      </c>
      <c r="EN35" s="47">
        <f>IF(PLANEL_Pot_Trim!EN8&lt;&gt;0,EN9/PLANEL_Pot_Trim!EN8,0)</f>
        <v>0</v>
      </c>
      <c r="EO35" s="47">
        <f>IF(PLANEL_Pot_Trim!EO8&lt;&gt;0,EO9/PLANEL_Pot_Trim!EO8,0)</f>
        <v>0</v>
      </c>
      <c r="EP35" s="47">
        <f>IF(PLANEL_Pot_Trim!EP8&lt;&gt;0,EP9/PLANEL_Pot_Trim!EP8,0)</f>
        <v>0</v>
      </c>
    </row>
    <row r="36" spans="2:146" x14ac:dyDescent="0.25">
      <c r="B36" s="19" t="s">
        <v>49</v>
      </c>
      <c r="C36" s="49">
        <f>IF(PLANEL_Pot_Trim!C9&lt;&gt;0,C10/PLANEL_Pot_Trim!C9,0)</f>
        <v>0.75</v>
      </c>
      <c r="D36" s="49">
        <f>IF(PLANEL_Pot_Trim!D9&lt;&gt;0,D10/PLANEL_Pot_Trim!D9,0)</f>
        <v>0.70660626258418391</v>
      </c>
      <c r="E36" s="49">
        <f>IF(PLANEL_Pot_Trim!E9&lt;&gt;0,E10/PLANEL_Pot_Trim!E9,0)</f>
        <v>0.75</v>
      </c>
      <c r="F36" s="49">
        <f>IF(PLANEL_Pot_Trim!F9&lt;&gt;0,F10/PLANEL_Pot_Trim!F9,0)</f>
        <v>0.75</v>
      </c>
      <c r="G36" s="49">
        <f>IF(PLANEL_Pot_Trim!G9&lt;&gt;0,G10/PLANEL_Pot_Trim!G9,0)</f>
        <v>0.75</v>
      </c>
      <c r="H36" s="49">
        <f>IF(PLANEL_Pot_Trim!H9&lt;&gt;0,H10/PLANEL_Pot_Trim!H9,0)</f>
        <v>0.64325140595709229</v>
      </c>
      <c r="I36" s="49">
        <f>IF(PLANEL_Pot_Trim!I9&lt;&gt;0,I10/PLANEL_Pot_Trim!I9,0)</f>
        <v>0.75</v>
      </c>
      <c r="J36" s="49">
        <f>IF(PLANEL_Pot_Trim!J9&lt;&gt;0,J10/PLANEL_Pot_Trim!J9,0)</f>
        <v>0.75</v>
      </c>
      <c r="K36" s="49">
        <f>IF(PLANEL_Pot_Trim!K9&lt;&gt;0,K10/PLANEL_Pot_Trim!K9,0)</f>
        <v>0.75</v>
      </c>
      <c r="L36" s="49">
        <f>IF(PLANEL_Pot_Trim!L9&lt;&gt;0,L10/PLANEL_Pot_Trim!L9,0)</f>
        <v>0.64325140595709229</v>
      </c>
      <c r="M36" s="49">
        <f>IF(PLANEL_Pot_Trim!M9&lt;&gt;0,M10/PLANEL_Pot_Trim!M9,0)</f>
        <v>0.75</v>
      </c>
      <c r="N36" s="49">
        <f>IF(PLANEL_Pot_Trim!N9&lt;&gt;0,N10/PLANEL_Pot_Trim!N9,0)</f>
        <v>0.75</v>
      </c>
      <c r="O36" s="49">
        <f>IF(PLANEL_Pot_Trim!O9&lt;&gt;0,O10/PLANEL_Pot_Trim!O9,0)</f>
        <v>0.75</v>
      </c>
      <c r="P36" s="49">
        <f>IF(PLANEL_Pot_Trim!P9&lt;&gt;0,P10/PLANEL_Pot_Trim!P9,0)</f>
        <v>0.6866451433729085</v>
      </c>
      <c r="Q36" s="49">
        <f>IF(PLANEL_Pot_Trim!Q9&lt;&gt;0,Q10/PLANEL_Pot_Trim!Q9,0)</f>
        <v>0.75</v>
      </c>
      <c r="R36" s="49">
        <f>IF(PLANEL_Pot_Trim!R9&lt;&gt;0,R10/PLANEL_Pot_Trim!R9,0)</f>
        <v>0.75</v>
      </c>
      <c r="S36" s="49">
        <f>IF(PLANEL_Pot_Trim!S9&lt;&gt;0,S10/PLANEL_Pot_Trim!S9,0)</f>
        <v>0.75</v>
      </c>
      <c r="T36" s="49">
        <f>IF(PLANEL_Pot_Trim!T9&lt;&gt;0,T10/PLANEL_Pot_Trim!T9,0)</f>
        <v>0.71373938772747481</v>
      </c>
      <c r="U36" s="49">
        <f>IF(PLANEL_Pot_Trim!U9&lt;&gt;0,U10/PLANEL_Pot_Trim!U9,0)</f>
        <v>0.75</v>
      </c>
      <c r="V36" s="49">
        <f>IF(PLANEL_Pot_Trim!V9&lt;&gt;0,V10/PLANEL_Pot_Trim!V9,0)</f>
        <v>0.75</v>
      </c>
      <c r="W36" s="49">
        <f>IF(PLANEL_Pot_Trim!W9&lt;&gt;0,W10/PLANEL_Pot_Trim!W9,0)</f>
        <v>0.75</v>
      </c>
      <c r="X36" s="49">
        <f>IF(PLANEL_Pot_Trim!X9&lt;&gt;0,X10/PLANEL_Pot_Trim!X9,0)</f>
        <v>0.66079889380958823</v>
      </c>
      <c r="Y36" s="49">
        <f>IF(PLANEL_Pot_Trim!Y9&lt;&gt;0,Y10/PLANEL_Pot_Trim!Y9,0)</f>
        <v>0.75</v>
      </c>
      <c r="Z36" s="49">
        <f>IF(PLANEL_Pot_Trim!Z9&lt;&gt;0,Z10/PLANEL_Pot_Trim!Z9,0)</f>
        <v>0.75</v>
      </c>
      <c r="AA36" s="49">
        <f>IF(PLANEL_Pot_Trim!AA9&lt;&gt;0,AA10/PLANEL_Pot_Trim!AA9,0)</f>
        <v>0.75</v>
      </c>
      <c r="AB36" s="49">
        <f>IF(PLANEL_Pot_Trim!AB9&lt;&gt;0,AB10/PLANEL_Pot_Trim!AB9,0)</f>
        <v>0.61026610454659724</v>
      </c>
      <c r="AC36" s="49">
        <f>IF(PLANEL_Pot_Trim!AC9&lt;&gt;0,AC10/PLANEL_Pot_Trim!AC9,0)</f>
        <v>0.75</v>
      </c>
      <c r="AD36" s="49">
        <f>IF(PLANEL_Pot_Trim!AD9&lt;&gt;0,AD10/PLANEL_Pot_Trim!AD9,0)</f>
        <v>0.75</v>
      </c>
      <c r="AE36" s="49">
        <f>IF(PLANEL_Pot_Trim!AE9&lt;&gt;0,AE10/PLANEL_Pot_Trim!AE9,0)</f>
        <v>0.75</v>
      </c>
      <c r="AF36" s="49">
        <f>IF(PLANEL_Pot_Trim!AF9&lt;&gt;0,AF10/PLANEL_Pot_Trim!AF9,0)</f>
        <v>0.75</v>
      </c>
      <c r="AG36" s="49">
        <f>IF(PLANEL_Pot_Trim!AG9&lt;&gt;0,AG10/PLANEL_Pot_Trim!AG9,0)</f>
        <v>0.75</v>
      </c>
      <c r="AH36" s="49">
        <f>IF(PLANEL_Pot_Trim!AH9&lt;&gt;0,AH10/PLANEL_Pot_Trim!AH9,0)</f>
        <v>0.75</v>
      </c>
      <c r="AI36" s="49">
        <f>IF(PLANEL_Pot_Trim!AI9&lt;&gt;0,AI10/PLANEL_Pot_Trim!AI9,0)</f>
        <v>0.75</v>
      </c>
      <c r="AJ36" s="49">
        <f>IF(PLANEL_Pot_Trim!AJ9&lt;&gt;0,AJ10/PLANEL_Pot_Trim!AJ9,0)</f>
        <v>0.75</v>
      </c>
      <c r="AK36" s="49">
        <f>IF(PLANEL_Pot_Trim!AK9&lt;&gt;0,AK10/PLANEL_Pot_Trim!AK9,0)</f>
        <v>0.75</v>
      </c>
      <c r="AL36" s="49">
        <f>IF(PLANEL_Pot_Trim!AL9&lt;&gt;0,AL10/PLANEL_Pot_Trim!AL9,0)</f>
        <v>0.75</v>
      </c>
      <c r="AM36" s="49">
        <f>IF(PLANEL_Pot_Trim!AM9&lt;&gt;0,AM10/PLANEL_Pot_Trim!AM9,0)</f>
        <v>0.75</v>
      </c>
      <c r="AN36" s="49">
        <f>IF(PLANEL_Pot_Trim!AN9&lt;&gt;0,AN10/PLANEL_Pot_Trim!AN9,0)</f>
        <v>0.75</v>
      </c>
      <c r="AO36" s="49">
        <f>IF(PLANEL_Pot_Trim!AO9&lt;&gt;0,AO10/PLANEL_Pot_Trim!AO9,0)</f>
        <v>0.75</v>
      </c>
      <c r="AP36" s="49">
        <f>IF(PLANEL_Pot_Trim!AP9&lt;&gt;0,AP10/PLANEL_Pot_Trim!AP9,0)</f>
        <v>0.75</v>
      </c>
      <c r="AQ36" s="49">
        <f>IF(PLANEL_Pot_Trim!AQ9&lt;&gt;0,AQ10/PLANEL_Pot_Trim!AQ9,0)</f>
        <v>0.75</v>
      </c>
      <c r="AR36" s="49">
        <f>IF(PLANEL_Pot_Trim!AR9&lt;&gt;0,AR10/PLANEL_Pot_Trim!AR9,0)</f>
        <v>0.75</v>
      </c>
      <c r="AS36" s="49">
        <f>IF(PLANEL_Pot_Trim!AS9&lt;&gt;0,AS10/PLANEL_Pot_Trim!AS9,0)</f>
        <v>0.16251970517704847</v>
      </c>
      <c r="AT36" s="49">
        <f>IF(PLANEL_Pot_Trim!AT9&lt;&gt;0,AT10/PLANEL_Pot_Trim!AT9,0)</f>
        <v>0.75</v>
      </c>
      <c r="AU36" s="49">
        <f>IF(PLANEL_Pot_Trim!AU9&lt;&gt;0,AU10/PLANEL_Pot_Trim!AU9,0)</f>
        <v>0.75</v>
      </c>
      <c r="AV36" s="49">
        <f>IF(PLANEL_Pot_Trim!AV9&lt;&gt;0,AV10/PLANEL_Pot_Trim!AV9,0)</f>
        <v>0.75</v>
      </c>
      <c r="AW36" s="49">
        <f>IF(PLANEL_Pot_Trim!AW9&lt;&gt;0,AW10/PLANEL_Pot_Trim!AW9,0)</f>
        <v>0.75</v>
      </c>
      <c r="AX36" s="49">
        <f>IF(PLANEL_Pot_Trim!AX9&lt;&gt;0,AX10/PLANEL_Pot_Trim!AX9,0)</f>
        <v>0.75</v>
      </c>
      <c r="AY36" s="49">
        <f>IF(PLANEL_Pot_Trim!AY9&lt;&gt;0,AY10/PLANEL_Pot_Trim!AY9,0)</f>
        <v>0.75</v>
      </c>
      <c r="AZ36" s="49">
        <f>IF(PLANEL_Pot_Trim!AZ9&lt;&gt;0,AZ10/PLANEL_Pot_Trim!AZ9,0)</f>
        <v>0.75</v>
      </c>
      <c r="BA36" s="49">
        <f>IF(PLANEL_Pot_Trim!BA9&lt;&gt;0,BA10/PLANEL_Pot_Trim!BA9,0)</f>
        <v>0.75</v>
      </c>
      <c r="BB36" s="49">
        <f>IF(PLANEL_Pot_Trim!BB9&lt;&gt;0,BB10/PLANEL_Pot_Trim!BB9,0)</f>
        <v>0.75</v>
      </c>
      <c r="BC36" s="49">
        <f>IF(PLANEL_Pot_Trim!BC9&lt;&gt;0,BC10/PLANEL_Pot_Trim!BC9,0)</f>
        <v>0.75</v>
      </c>
      <c r="BD36" s="49">
        <f>IF(PLANEL_Pot_Trim!BD9&lt;&gt;0,BD10/PLANEL_Pot_Trim!BD9,0)</f>
        <v>0.75</v>
      </c>
      <c r="BE36" s="49">
        <f>IF(PLANEL_Pot_Trim!BE9&lt;&gt;0,BE10/PLANEL_Pot_Trim!BE9,0)</f>
        <v>0.75</v>
      </c>
      <c r="BF36" s="49">
        <f>IF(PLANEL_Pot_Trim!BF9&lt;&gt;0,BF10/PLANEL_Pot_Trim!BF9,0)</f>
        <v>0.75</v>
      </c>
      <c r="BG36" s="49">
        <f>IF(PLANEL_Pot_Trim!BG9&lt;&gt;0,BG10/PLANEL_Pot_Trim!BG9,0)</f>
        <v>0.75</v>
      </c>
      <c r="BH36" s="49">
        <f>IF(PLANEL_Pot_Trim!BH9&lt;&gt;0,BH10/PLANEL_Pot_Trim!BH9,0)</f>
        <v>0.75</v>
      </c>
      <c r="BI36" s="49">
        <f>IF(PLANEL_Pot_Trim!BI9&lt;&gt;0,BI10/PLANEL_Pot_Trim!BI9,0)</f>
        <v>0.75</v>
      </c>
      <c r="BJ36" s="49">
        <f>IF(PLANEL_Pot_Trim!BJ9&lt;&gt;0,BJ10/PLANEL_Pot_Trim!BJ9,0)</f>
        <v>0.75</v>
      </c>
      <c r="BK36" s="49">
        <f>IF(PLANEL_Pot_Trim!BK9&lt;&gt;0,BK10/PLANEL_Pot_Trim!BK9,0)</f>
        <v>0.75</v>
      </c>
      <c r="BL36" s="49">
        <f>IF(PLANEL_Pot_Trim!BL9&lt;&gt;0,BL10/PLANEL_Pot_Trim!BL9,0)</f>
        <v>0.75</v>
      </c>
      <c r="BM36" s="49">
        <f>IF(PLANEL_Pot_Trim!BM9&lt;&gt;0,BM10/PLANEL_Pot_Trim!BM9,0)</f>
        <v>0.75</v>
      </c>
      <c r="BN36" s="49">
        <f>IF(PLANEL_Pot_Trim!BN9&lt;&gt;0,BN10/PLANEL_Pot_Trim!BN9,0)</f>
        <v>0.75</v>
      </c>
      <c r="BO36" s="49">
        <f>IF(PLANEL_Pot_Trim!BO9&lt;&gt;0,BO10/PLANEL_Pot_Trim!BO9,0)</f>
        <v>0.75</v>
      </c>
      <c r="BP36" s="49">
        <f>IF(PLANEL_Pot_Trim!BP9&lt;&gt;0,BP10/PLANEL_Pot_Trim!BP9,0)</f>
        <v>0.75</v>
      </c>
      <c r="BQ36" s="49">
        <f>IF(PLANEL_Pot_Trim!BQ9&lt;&gt;0,BQ10/PLANEL_Pot_Trim!BQ9,0)</f>
        <v>0.75</v>
      </c>
      <c r="BR36" s="49">
        <f>IF(PLANEL_Pot_Trim!BR9&lt;&gt;0,BR10/PLANEL_Pot_Trim!BR9,0)</f>
        <v>0.75</v>
      </c>
      <c r="BS36" s="49">
        <f>IF(PLANEL_Pot_Trim!BS9&lt;&gt;0,BS10/PLANEL_Pot_Trim!BS9,0)</f>
        <v>0.75</v>
      </c>
      <c r="BT36" s="49">
        <f>IF(PLANEL_Pot_Trim!BT9&lt;&gt;0,BT10/PLANEL_Pot_Trim!BT9,0)</f>
        <v>0.75</v>
      </c>
      <c r="BU36" s="49">
        <f>IF(PLANEL_Pot_Trim!BU9&lt;&gt;0,BU10/PLANEL_Pot_Trim!BU9,0)</f>
        <v>0.75</v>
      </c>
      <c r="BV36" s="49">
        <f>IF(PLANEL_Pot_Trim!BV9&lt;&gt;0,BV10/PLANEL_Pot_Trim!BV9,0)</f>
        <v>0.75</v>
      </c>
      <c r="BW36" s="49">
        <f>IF(PLANEL_Pot_Trim!BW9&lt;&gt;0,BW10/PLANEL_Pot_Trim!BW9,0)</f>
        <v>0.75</v>
      </c>
      <c r="BX36" s="49">
        <f>IF(PLANEL_Pot_Trim!BX9&lt;&gt;0,BX10/PLANEL_Pot_Trim!BX9,0)</f>
        <v>0.75</v>
      </c>
      <c r="BY36" s="49">
        <f>IF(PLANEL_Pot_Trim!BY9&lt;&gt;0,BY10/PLANEL_Pot_Trim!BY9,0)</f>
        <v>0.75</v>
      </c>
      <c r="BZ36" s="49">
        <f>IF(PLANEL_Pot_Trim!BZ9&lt;&gt;0,BZ10/PLANEL_Pot_Trim!BZ9,0)</f>
        <v>0.75</v>
      </c>
      <c r="CA36" s="49">
        <f>IF(PLANEL_Pot_Trim!CA9&lt;&gt;0,CA10/PLANEL_Pot_Trim!CA9,0)</f>
        <v>0.75</v>
      </c>
      <c r="CB36" s="49">
        <f>IF(PLANEL_Pot_Trim!CB9&lt;&gt;0,CB10/PLANEL_Pot_Trim!CB9,0)</f>
        <v>0.75</v>
      </c>
      <c r="CC36" s="49">
        <f>IF(PLANEL_Pot_Trim!CC9&lt;&gt;0,CC10/PLANEL_Pot_Trim!CC9,0)</f>
        <v>0.75</v>
      </c>
      <c r="CD36" s="49">
        <f>IF(PLANEL_Pot_Trim!CD9&lt;&gt;0,CD10/PLANEL_Pot_Trim!CD9,0)</f>
        <v>0.75</v>
      </c>
      <c r="CE36" s="49">
        <f>IF(PLANEL_Pot_Trim!CE9&lt;&gt;0,CE10/PLANEL_Pot_Trim!CE9,0)</f>
        <v>0.75</v>
      </c>
      <c r="CF36" s="49">
        <f>IF(PLANEL_Pot_Trim!CF9&lt;&gt;0,CF10/PLANEL_Pot_Trim!CF9,0)</f>
        <v>0.75</v>
      </c>
      <c r="CG36" s="49">
        <f>IF(PLANEL_Pot_Trim!CG9&lt;&gt;0,CG10/PLANEL_Pot_Trim!CG9,0)</f>
        <v>0.75</v>
      </c>
      <c r="CH36" s="49">
        <f>IF(PLANEL_Pot_Trim!CH9&lt;&gt;0,CH10/PLANEL_Pot_Trim!CH9,0)</f>
        <v>0.75</v>
      </c>
      <c r="CI36" s="49">
        <f>IF(PLANEL_Pot_Trim!CI9&lt;&gt;0,CI10/PLANEL_Pot_Trim!CI9,0)</f>
        <v>0.75</v>
      </c>
      <c r="CJ36" s="49">
        <f>IF(PLANEL_Pot_Trim!CJ9&lt;&gt;0,CJ10/PLANEL_Pot_Trim!CJ9,0)</f>
        <v>0.75</v>
      </c>
      <c r="CK36" s="49">
        <f>IF(PLANEL_Pot_Trim!CK9&lt;&gt;0,CK10/PLANEL_Pot_Trim!CK9,0)</f>
        <v>0.75</v>
      </c>
      <c r="CL36" s="49">
        <f>IF(PLANEL_Pot_Trim!CL9&lt;&gt;0,CL10/PLANEL_Pot_Trim!CL9,0)</f>
        <v>0.75</v>
      </c>
      <c r="CM36" s="49">
        <f>IF(PLANEL_Pot_Trim!CM9&lt;&gt;0,CM10/PLANEL_Pot_Trim!CM9,0)</f>
        <v>0.75</v>
      </c>
      <c r="CN36" s="49">
        <f>IF(PLANEL_Pot_Trim!CN9&lt;&gt;0,CN10/PLANEL_Pot_Trim!CN9,0)</f>
        <v>0.75</v>
      </c>
      <c r="CO36" s="49">
        <f>IF(PLANEL_Pot_Trim!CO9&lt;&gt;0,CO10/PLANEL_Pot_Trim!CO9,0)</f>
        <v>0.75</v>
      </c>
      <c r="CP36" s="49">
        <f>IF(PLANEL_Pot_Trim!CP9&lt;&gt;0,CP10/PLANEL_Pot_Trim!CP9,0)</f>
        <v>0.75</v>
      </c>
      <c r="CQ36" s="49">
        <f>IF(PLANEL_Pot_Trim!CQ9&lt;&gt;0,CQ10/PLANEL_Pot_Trim!CQ9,0)</f>
        <v>0.75</v>
      </c>
      <c r="CR36" s="49">
        <f>IF(PLANEL_Pot_Trim!CR9&lt;&gt;0,CR10/PLANEL_Pot_Trim!CR9,0)</f>
        <v>0.75</v>
      </c>
      <c r="CS36" s="49">
        <f>IF(PLANEL_Pot_Trim!CS9&lt;&gt;0,CS10/PLANEL_Pot_Trim!CS9,0)</f>
        <v>0.75</v>
      </c>
      <c r="CT36" s="49">
        <f>IF(PLANEL_Pot_Trim!CT9&lt;&gt;0,CT10/PLANEL_Pot_Trim!CT9,0)</f>
        <v>0.75</v>
      </c>
      <c r="CU36" s="49">
        <f>IF(PLANEL_Pot_Trim!CU9&lt;&gt;0,CU10/PLANEL_Pot_Trim!CU9,0)</f>
        <v>0.75</v>
      </c>
      <c r="CV36" s="49">
        <f>IF(PLANEL_Pot_Trim!CV9&lt;&gt;0,CV10/PLANEL_Pot_Trim!CV9,0)</f>
        <v>0.75</v>
      </c>
      <c r="CW36" s="49">
        <f>IF(PLANEL_Pot_Trim!CW9&lt;&gt;0,CW10/PLANEL_Pot_Trim!CW9,0)</f>
        <v>0.75</v>
      </c>
      <c r="CX36" s="49">
        <f>IF(PLANEL_Pot_Trim!CX9&lt;&gt;0,CX10/PLANEL_Pot_Trim!CX9,0)</f>
        <v>0.75</v>
      </c>
      <c r="CY36" s="79">
        <f>IF(PLANEL_Pot_Trim!CY9&lt;&gt;0,CY10/PLANEL_Pot_Trim!CY9,0)</f>
        <v>0.75</v>
      </c>
      <c r="CZ36" s="79">
        <f>IF(PLANEL_Pot_Trim!CZ9&lt;&gt;0,CZ10/PLANEL_Pot_Trim!CZ9,0)</f>
        <v>0.75</v>
      </c>
      <c r="DA36" s="79">
        <f>IF(PLANEL_Pot_Trim!DA9&lt;&gt;0,DA10/PLANEL_Pot_Trim!DA9,0)</f>
        <v>0.75</v>
      </c>
      <c r="DB36" s="79">
        <f>IF(PLANEL_Pot_Trim!DB9&lt;&gt;0,DB10/PLANEL_Pot_Trim!DB9,0)</f>
        <v>0.75</v>
      </c>
      <c r="DC36" s="49">
        <f>IF(PLANEL_Pot_Trim!DC9&lt;&gt;0,DC10/PLANEL_Pot_Trim!DC9,0)</f>
        <v>0.75</v>
      </c>
      <c r="DD36" s="49">
        <f>IF(PLANEL_Pot_Trim!DD9&lt;&gt;0,DD10/PLANEL_Pot_Trim!DD9,0)</f>
        <v>0.75</v>
      </c>
      <c r="DE36" s="49">
        <f>IF(PLANEL_Pot_Trim!DE9&lt;&gt;0,DE10/PLANEL_Pot_Trim!DE9,0)</f>
        <v>0.75</v>
      </c>
      <c r="DF36" s="49">
        <f>IF(PLANEL_Pot_Trim!DF9&lt;&gt;0,DF10/PLANEL_Pot_Trim!DF9,0)</f>
        <v>0.75</v>
      </c>
      <c r="DG36" s="49">
        <f>IF(PLANEL_Pot_Trim!DG9&lt;&gt;0,DG10/PLANEL_Pot_Trim!DG9,0)</f>
        <v>0.75</v>
      </c>
      <c r="DH36" s="49">
        <f>IF(PLANEL_Pot_Trim!DH9&lt;&gt;0,DH10/PLANEL_Pot_Trim!DH9,0)</f>
        <v>0.75</v>
      </c>
      <c r="DI36" s="49">
        <f>IF(PLANEL_Pot_Trim!DI9&lt;&gt;0,DI10/PLANEL_Pot_Trim!DI9,0)</f>
        <v>0.75</v>
      </c>
      <c r="DJ36" s="49">
        <f>IF(PLANEL_Pot_Trim!DJ9&lt;&gt;0,DJ10/PLANEL_Pot_Trim!DJ9,0)</f>
        <v>0.75</v>
      </c>
      <c r="DK36" s="49">
        <f>IF(PLANEL_Pot_Trim!DK9&lt;&gt;0,DK10/PLANEL_Pot_Trim!DK9,0)</f>
        <v>0.75</v>
      </c>
      <c r="DL36" s="49">
        <f>IF(PLANEL_Pot_Trim!DL9&lt;&gt;0,DL10/PLANEL_Pot_Trim!DL9,0)</f>
        <v>0.75</v>
      </c>
      <c r="DM36" s="49">
        <f>IF(PLANEL_Pot_Trim!DM9&lt;&gt;0,DM10/PLANEL_Pot_Trim!DM9,0)</f>
        <v>0.75</v>
      </c>
      <c r="DN36" s="49">
        <f>IF(PLANEL_Pot_Trim!DN9&lt;&gt;0,DN10/PLANEL_Pot_Trim!DN9,0)</f>
        <v>0.75</v>
      </c>
      <c r="DO36" s="49">
        <f>IF(PLANEL_Pot_Trim!DO9&lt;&gt;0,DO10/PLANEL_Pot_Trim!DO9,0)</f>
        <v>0.75</v>
      </c>
      <c r="DP36" s="49">
        <f>IF(PLANEL_Pot_Trim!DP9&lt;&gt;0,DP10/PLANEL_Pot_Trim!DP9,0)</f>
        <v>0.75</v>
      </c>
      <c r="DQ36" s="49">
        <f>IF(PLANEL_Pot_Trim!DQ9&lt;&gt;0,DQ10/PLANEL_Pot_Trim!DQ9,0)</f>
        <v>0.75</v>
      </c>
      <c r="DR36" s="49">
        <f>IF(PLANEL_Pot_Trim!DR9&lt;&gt;0,DR10/PLANEL_Pot_Trim!DR9,0)</f>
        <v>0.75</v>
      </c>
      <c r="DS36" s="49">
        <f>IF(PLANEL_Pot_Trim!DS9&lt;&gt;0,DS10/PLANEL_Pot_Trim!DS9,0)</f>
        <v>0</v>
      </c>
      <c r="DT36" s="49">
        <f>IF(PLANEL_Pot_Trim!DT9&lt;&gt;0,DT10/PLANEL_Pot_Trim!DT9,0)</f>
        <v>0</v>
      </c>
      <c r="DU36" s="49">
        <f>IF(PLANEL_Pot_Trim!DU9&lt;&gt;0,DU10/PLANEL_Pot_Trim!DU9,0)</f>
        <v>0</v>
      </c>
      <c r="DV36" s="49">
        <f>IF(PLANEL_Pot_Trim!DV9&lt;&gt;0,DV10/PLANEL_Pot_Trim!DV9,0)</f>
        <v>0</v>
      </c>
      <c r="DW36" s="49">
        <f>IF(PLANEL_Pot_Trim!DW9&lt;&gt;0,DW10/PLANEL_Pot_Trim!DW9,0)</f>
        <v>0</v>
      </c>
      <c r="DX36" s="49">
        <f>IF(PLANEL_Pot_Trim!DX9&lt;&gt;0,DX10/PLANEL_Pot_Trim!DX9,0)</f>
        <v>0</v>
      </c>
      <c r="DY36" s="49">
        <f>IF(PLANEL_Pot_Trim!DY9&lt;&gt;0,DY10/PLANEL_Pot_Trim!DY9,0)</f>
        <v>0</v>
      </c>
      <c r="DZ36" s="49">
        <f>IF(PLANEL_Pot_Trim!DZ9&lt;&gt;0,DZ10/PLANEL_Pot_Trim!DZ9,0)</f>
        <v>0</v>
      </c>
      <c r="EA36" s="49">
        <f>IF(PLANEL_Pot_Trim!EA9&lt;&gt;0,EA10/PLANEL_Pot_Trim!EA9,0)</f>
        <v>0</v>
      </c>
      <c r="EB36" s="49">
        <f>IF(PLANEL_Pot_Trim!EB9&lt;&gt;0,EB10/PLANEL_Pot_Trim!EB9,0)</f>
        <v>0</v>
      </c>
      <c r="EC36" s="49">
        <f>IF(PLANEL_Pot_Trim!EC9&lt;&gt;0,EC10/PLANEL_Pot_Trim!EC9,0)</f>
        <v>0</v>
      </c>
      <c r="ED36" s="49">
        <f>IF(PLANEL_Pot_Trim!ED9&lt;&gt;0,ED10/PLANEL_Pot_Trim!ED9,0)</f>
        <v>0</v>
      </c>
      <c r="EE36" s="49">
        <f>IF(PLANEL_Pot_Trim!EE9&lt;&gt;0,EE10/PLANEL_Pot_Trim!EE9,0)</f>
        <v>0</v>
      </c>
      <c r="EF36" s="49">
        <f>IF(PLANEL_Pot_Trim!EF9&lt;&gt;0,EF10/PLANEL_Pot_Trim!EF9,0)</f>
        <v>0</v>
      </c>
      <c r="EG36" s="49">
        <f>IF(PLANEL_Pot_Trim!EG9&lt;&gt;0,EG10/PLANEL_Pot_Trim!EG9,0)</f>
        <v>0</v>
      </c>
      <c r="EH36" s="49">
        <f>IF(PLANEL_Pot_Trim!EH9&lt;&gt;0,EH10/PLANEL_Pot_Trim!EH9,0)</f>
        <v>0</v>
      </c>
      <c r="EI36" s="49">
        <f>IF(PLANEL_Pot_Trim!EI9&lt;&gt;0,EI10/PLANEL_Pot_Trim!EI9,0)</f>
        <v>0</v>
      </c>
      <c r="EJ36" s="49">
        <f>IF(PLANEL_Pot_Trim!EJ9&lt;&gt;0,EJ10/PLANEL_Pot_Trim!EJ9,0)</f>
        <v>0</v>
      </c>
      <c r="EK36" s="49">
        <f>IF(PLANEL_Pot_Trim!EK9&lt;&gt;0,EK10/PLANEL_Pot_Trim!EK9,0)</f>
        <v>0</v>
      </c>
      <c r="EL36" s="49">
        <f>IF(PLANEL_Pot_Trim!EL9&lt;&gt;0,EL10/PLANEL_Pot_Trim!EL9,0)</f>
        <v>0</v>
      </c>
      <c r="EM36" s="49">
        <f>IF(PLANEL_Pot_Trim!EM9&lt;&gt;0,EM10/PLANEL_Pot_Trim!EM9,0)</f>
        <v>0</v>
      </c>
      <c r="EN36" s="49">
        <f>IF(PLANEL_Pot_Trim!EN9&lt;&gt;0,EN10/PLANEL_Pot_Trim!EN9,0)</f>
        <v>0</v>
      </c>
      <c r="EO36" s="49">
        <f>IF(PLANEL_Pot_Trim!EO9&lt;&gt;0,EO10/PLANEL_Pot_Trim!EO9,0)</f>
        <v>0</v>
      </c>
      <c r="EP36" s="49">
        <f>IF(PLANEL_Pot_Trim!EP9&lt;&gt;0,EP10/PLANEL_Pot_Trim!EP9,0)</f>
        <v>0</v>
      </c>
    </row>
    <row r="37" spans="2:146" x14ac:dyDescent="0.25">
      <c r="B37" s="19" t="s">
        <v>50</v>
      </c>
      <c r="C37" s="49">
        <f>IF(PLANEL_Pot_Trim!C10&lt;&gt;0,C11/PLANEL_Pot_Trim!C10,0)</f>
        <v>0.66093183596236327</v>
      </c>
      <c r="D37" s="49">
        <f>IF(PLANEL_Pot_Trim!D10&lt;&gt;0,D11/PLANEL_Pot_Trim!D10,0)</f>
        <v>0</v>
      </c>
      <c r="E37" s="49">
        <f>IF(PLANEL_Pot_Trim!E10&lt;&gt;0,E11/PLANEL_Pot_Trim!E10,0)</f>
        <v>0.74999999999999989</v>
      </c>
      <c r="F37" s="49">
        <f>IF(PLANEL_Pot_Trim!F10&lt;&gt;0,F11/PLANEL_Pot_Trim!F10,0)</f>
        <v>0.37624533001245331</v>
      </c>
      <c r="G37" s="49">
        <f>IF(PLANEL_Pot_Trim!G10&lt;&gt;0,G11/PLANEL_Pot_Trim!G10,0)</f>
        <v>0</v>
      </c>
      <c r="H37" s="49">
        <f>IF(PLANEL_Pot_Trim!H10&lt;&gt;0,H11/PLANEL_Pot_Trim!H10,0)</f>
        <v>0.56314860938148603</v>
      </c>
      <c r="I37" s="49">
        <f>IF(PLANEL_Pot_Trim!I10&lt;&gt;0,I11/PLANEL_Pot_Trim!I10,0)</f>
        <v>0.56314860938148603</v>
      </c>
      <c r="J37" s="49">
        <f>IF(PLANEL_Pot_Trim!J10&lt;&gt;0,J11/PLANEL_Pot_Trim!J10,0)</f>
        <v>0.74999999999999989</v>
      </c>
      <c r="K37" s="49">
        <f>IF(PLANEL_Pot_Trim!K10&lt;&gt;0,K11/PLANEL_Pot_Trim!K10,0)</f>
        <v>0.56314860938148603</v>
      </c>
      <c r="L37" s="49">
        <f>IF(PLANEL_Pot_Trim!L10&lt;&gt;0,L11/PLANEL_Pot_Trim!L10,0)</f>
        <v>0.37375466998754669</v>
      </c>
      <c r="M37" s="49">
        <f>IF(PLANEL_Pot_Trim!M10&lt;&gt;0,M11/PLANEL_Pot_Trim!M10,0)</f>
        <v>0.56314860938148603</v>
      </c>
      <c r="N37" s="49">
        <f>IF(PLANEL_Pot_Trim!N10&lt;&gt;0,N11/PLANEL_Pot_Trim!N10,0)</f>
        <v>0.74999999999999989</v>
      </c>
      <c r="O37" s="49">
        <f>IF(PLANEL_Pot_Trim!O10&lt;&gt;0,O11/PLANEL_Pot_Trim!O10,0)</f>
        <v>0.74999999999999989</v>
      </c>
      <c r="P37" s="49">
        <f>IF(PLANEL_Pot_Trim!P10&lt;&gt;0,P11/PLANEL_Pot_Trim!P10,0)</f>
        <v>0.56314860938148603</v>
      </c>
      <c r="Q37" s="49">
        <f>IF(PLANEL_Pot_Trim!Q10&lt;&gt;0,Q11/PLANEL_Pot_Trim!Q10,0)</f>
        <v>0.18685139061851389</v>
      </c>
      <c r="R37" s="49">
        <f>IF(PLANEL_Pot_Trim!R10&lt;&gt;0,R11/PLANEL_Pot_Trim!R10,0)</f>
        <v>0.74999999999999989</v>
      </c>
      <c r="S37" s="49">
        <f>IF(PLANEL_Pot_Trim!S10&lt;&gt;0,S11/PLANEL_Pot_Trim!S10,0)</f>
        <v>0.56314860938148603</v>
      </c>
      <c r="T37" s="49">
        <f>IF(PLANEL_Pot_Trim!T10&lt;&gt;0,T11/PLANEL_Pot_Trim!T10,0)</f>
        <v>0.56314860938148603</v>
      </c>
      <c r="U37" s="49">
        <f>IF(PLANEL_Pot_Trim!U10&lt;&gt;0,U11/PLANEL_Pot_Trim!U10,0)</f>
        <v>0.56314860938148603</v>
      </c>
      <c r="V37" s="49">
        <f>IF(PLANEL_Pot_Trim!V10&lt;&gt;0,V11/PLANEL_Pot_Trim!V10,0)</f>
        <v>0.74999999999999989</v>
      </c>
      <c r="W37" s="49">
        <f>IF(PLANEL_Pot_Trim!W10&lt;&gt;0,W11/PLANEL_Pot_Trim!W10,0)</f>
        <v>0.56314860938148603</v>
      </c>
      <c r="X37" s="49">
        <f>IF(PLANEL_Pot_Trim!X10&lt;&gt;0,X11/PLANEL_Pot_Trim!X10,0)</f>
        <v>0</v>
      </c>
      <c r="Y37" s="49">
        <f>IF(PLANEL_Pot_Trim!Y10&lt;&gt;0,Y11/PLANEL_Pot_Trim!Y10,0)</f>
        <v>0.56060606060606055</v>
      </c>
      <c r="Z37" s="49">
        <f>IF(PLANEL_Pot_Trim!Z10&lt;&gt;0,Z11/PLANEL_Pot_Trim!Z10,0)</f>
        <v>0.56314860938148603</v>
      </c>
      <c r="AA37" s="49">
        <f>IF(PLANEL_Pot_Trim!AA10&lt;&gt;0,AA11/PLANEL_Pot_Trim!AA10,0)</f>
        <v>0.74999999999999989</v>
      </c>
      <c r="AB37" s="49">
        <f>IF(PLANEL_Pot_Trim!AB10&lt;&gt;0,AB11/PLANEL_Pot_Trim!AB10,0)</f>
        <v>0.56314860938148603</v>
      </c>
      <c r="AC37" s="49">
        <f>IF(PLANEL_Pot_Trim!AC10&lt;&gt;0,AC11/PLANEL_Pot_Trim!AC10,0)</f>
        <v>0.74999999999999989</v>
      </c>
      <c r="AD37" s="49">
        <f>IF(PLANEL_Pot_Trim!AD10&lt;&gt;0,AD11/PLANEL_Pot_Trim!AD10,0)</f>
        <v>0.74999999999999989</v>
      </c>
      <c r="AE37" s="49">
        <f>IF(PLANEL_Pot_Trim!AE10&lt;&gt;0,AE11/PLANEL_Pot_Trim!AE10,0)</f>
        <v>0.74999999999999989</v>
      </c>
      <c r="AF37" s="49">
        <f>IF(PLANEL_Pot_Trim!AF10&lt;&gt;0,AF11/PLANEL_Pot_Trim!AF10,0)</f>
        <v>0.56314860938148603</v>
      </c>
      <c r="AG37" s="49">
        <f>IF(PLANEL_Pot_Trim!AG10&lt;&gt;0,AG11/PLANEL_Pot_Trim!AG10,0)</f>
        <v>0.74999999999999989</v>
      </c>
      <c r="AH37" s="49">
        <f>IF(PLANEL_Pot_Trim!AH10&lt;&gt;0,AH11/PLANEL_Pot_Trim!AH10,0)</f>
        <v>0.74999999999999989</v>
      </c>
      <c r="AI37" s="49">
        <f>IF(PLANEL_Pot_Trim!AI10&lt;&gt;0,AI11/PLANEL_Pot_Trim!AI10,0)</f>
        <v>0.70768291476407919</v>
      </c>
      <c r="AJ37" s="49">
        <f>IF(PLANEL_Pot_Trim!AJ10&lt;&gt;0,AJ11/PLANEL_Pot_Trim!AJ10,0)</f>
        <v>0.56314860938148603</v>
      </c>
      <c r="AK37" s="49">
        <f>IF(PLANEL_Pot_Trim!AK10&lt;&gt;0,AK11/PLANEL_Pot_Trim!AK10,0)</f>
        <v>0.37624533001245331</v>
      </c>
      <c r="AL37" s="49">
        <f>IF(PLANEL_Pot_Trim!AL10&lt;&gt;0,AL11/PLANEL_Pot_Trim!AL10,0)</f>
        <v>0.74999999999999989</v>
      </c>
      <c r="AM37" s="49">
        <f>IF(PLANEL_Pot_Trim!AM10&lt;&gt;0,AM11/PLANEL_Pot_Trim!AM10,0)</f>
        <v>0.74999999999999989</v>
      </c>
      <c r="AN37" s="49">
        <f>IF(PLANEL_Pot_Trim!AN10&lt;&gt;0,AN11/PLANEL_Pot_Trim!AN10,0)</f>
        <v>0.74999999999999989</v>
      </c>
      <c r="AO37" s="49">
        <f>IF(PLANEL_Pot_Trim!AO10&lt;&gt;0,AO11/PLANEL_Pot_Trim!AO10,0)</f>
        <v>0.37624533001245331</v>
      </c>
      <c r="AP37" s="49">
        <f>IF(PLANEL_Pot_Trim!AP10&lt;&gt;0,AP11/PLANEL_Pot_Trim!AP10,0)</f>
        <v>0.74999999999999989</v>
      </c>
      <c r="AQ37" s="49">
        <f>IF(PLANEL_Pot_Trim!AQ10&lt;&gt;0,AQ11/PLANEL_Pot_Trim!AQ10,0)</f>
        <v>0.74999999999999989</v>
      </c>
      <c r="AR37" s="49">
        <f>IF(PLANEL_Pot_Trim!AR10&lt;&gt;0,AR11/PLANEL_Pot_Trim!AR10,0)</f>
        <v>0.74999999999999989</v>
      </c>
      <c r="AS37" s="49">
        <f>IF(PLANEL_Pot_Trim!AS10&lt;&gt;0,AS11/PLANEL_Pot_Trim!AS10,0)</f>
        <v>0.74999999999999989</v>
      </c>
      <c r="AT37" s="49">
        <f>IF(PLANEL_Pot_Trim!AT10&lt;&gt;0,AT11/PLANEL_Pot_Trim!AT10,0)</f>
        <v>0.74999999999999989</v>
      </c>
      <c r="AU37" s="49">
        <f>IF(PLANEL_Pot_Trim!AU10&lt;&gt;0,AU11/PLANEL_Pot_Trim!AU10,0)</f>
        <v>0.74999999999999989</v>
      </c>
      <c r="AV37" s="49">
        <f>IF(PLANEL_Pot_Trim!AV10&lt;&gt;0,AV11/PLANEL_Pot_Trim!AV10,0)</f>
        <v>0.56060606060606055</v>
      </c>
      <c r="AW37" s="49">
        <f>IF(PLANEL_Pot_Trim!AW10&lt;&gt;0,AW11/PLANEL_Pot_Trim!AW10,0)</f>
        <v>0.56060606060606055</v>
      </c>
      <c r="AX37" s="49">
        <f>IF(PLANEL_Pot_Trim!AX10&lt;&gt;0,AX11/PLANEL_Pot_Trim!AX10,0)</f>
        <v>0.74999999999999989</v>
      </c>
      <c r="AY37" s="49">
        <f>IF(PLANEL_Pot_Trim!AY10&lt;&gt;0,AY11/PLANEL_Pot_Trim!AY10,0)</f>
        <v>0.74999999999999989</v>
      </c>
      <c r="AZ37" s="49">
        <f>IF(PLANEL_Pot_Trim!AZ10&lt;&gt;0,AZ11/PLANEL_Pot_Trim!AZ10,0)</f>
        <v>0.56314860938148603</v>
      </c>
      <c r="BA37" s="49">
        <f>IF(PLANEL_Pot_Trim!BA10&lt;&gt;0,BA11/PLANEL_Pot_Trim!BA10,0)</f>
        <v>0.37624533001245331</v>
      </c>
      <c r="BB37" s="49">
        <f>IF(PLANEL_Pot_Trim!BB10&lt;&gt;0,BB11/PLANEL_Pot_Trim!BB10,0)</f>
        <v>0.74999999999999989</v>
      </c>
      <c r="BC37" s="49">
        <f>IF(PLANEL_Pot_Trim!BC10&lt;&gt;0,BC11/PLANEL_Pot_Trim!BC10,0)</f>
        <v>0.74999999999999989</v>
      </c>
      <c r="BD37" s="49">
        <f>IF(PLANEL_Pot_Trim!BD10&lt;&gt;0,BD11/PLANEL_Pot_Trim!BD10,0)</f>
        <v>0.74999999999999989</v>
      </c>
      <c r="BE37" s="49">
        <f>IF(PLANEL_Pot_Trim!BE10&lt;&gt;0,BE11/PLANEL_Pot_Trim!BE10,0)</f>
        <v>0.74999999999999989</v>
      </c>
      <c r="BF37" s="49">
        <f>IF(PLANEL_Pot_Trim!BF10&lt;&gt;0,BF11/PLANEL_Pot_Trim!BF10,0)</f>
        <v>0.74999999999999989</v>
      </c>
      <c r="BG37" s="49">
        <f>IF(PLANEL_Pot_Trim!BG10&lt;&gt;0,BG11/PLANEL_Pot_Trim!BG10,0)</f>
        <v>0.74999999999999989</v>
      </c>
      <c r="BH37" s="49">
        <f>IF(PLANEL_Pot_Trim!BH10&lt;&gt;0,BH11/PLANEL_Pot_Trim!BH10,0)</f>
        <v>0.56314860938148603</v>
      </c>
      <c r="BI37" s="49">
        <f>IF(PLANEL_Pot_Trim!BI10&lt;&gt;0,BI11/PLANEL_Pot_Trim!BI10,0)</f>
        <v>0.74999999999999989</v>
      </c>
      <c r="BJ37" s="49">
        <f>IF(PLANEL_Pot_Trim!BJ10&lt;&gt;0,BJ11/PLANEL_Pot_Trim!BJ10,0)</f>
        <v>0.74999999999999989</v>
      </c>
      <c r="BK37" s="49">
        <f>IF(PLANEL_Pot_Trim!BK10&lt;&gt;0,BK11/PLANEL_Pot_Trim!BK10,0)</f>
        <v>0.74999999999999989</v>
      </c>
      <c r="BL37" s="49">
        <f>IF(PLANEL_Pot_Trim!BL10&lt;&gt;0,BL11/PLANEL_Pot_Trim!BL10,0)</f>
        <v>0.74999999999999989</v>
      </c>
      <c r="BM37" s="49">
        <f>IF(PLANEL_Pot_Trim!BM10&lt;&gt;0,BM11/PLANEL_Pot_Trim!BM10,0)</f>
        <v>0.74999999999999989</v>
      </c>
      <c r="BN37" s="49">
        <f>IF(PLANEL_Pot_Trim!BN10&lt;&gt;0,BN11/PLANEL_Pot_Trim!BN10,0)</f>
        <v>0.74999999999999989</v>
      </c>
      <c r="BO37" s="49">
        <f>IF(PLANEL_Pot_Trim!BO10&lt;&gt;0,BO11/PLANEL_Pot_Trim!BO10,0)</f>
        <v>0</v>
      </c>
      <c r="BP37" s="49">
        <f>IF(PLANEL_Pot_Trim!BP10&lt;&gt;0,BP11/PLANEL_Pot_Trim!BP10,0)</f>
        <v>0</v>
      </c>
      <c r="BQ37" s="49">
        <f>IF(PLANEL_Pot_Trim!BQ10&lt;&gt;0,BQ11/PLANEL_Pot_Trim!BQ10,0)</f>
        <v>0</v>
      </c>
      <c r="BR37" s="49">
        <f>IF(PLANEL_Pot_Trim!BR10&lt;&gt;0,BR11/PLANEL_Pot_Trim!BR10,0)</f>
        <v>0</v>
      </c>
      <c r="BS37" s="49">
        <f>IF(PLANEL_Pot_Trim!BS10&lt;&gt;0,BS11/PLANEL_Pot_Trim!BS10,0)</f>
        <v>0</v>
      </c>
      <c r="BT37" s="49">
        <f>IF(PLANEL_Pot_Trim!BT10&lt;&gt;0,BT11/PLANEL_Pot_Trim!BT10,0)</f>
        <v>0</v>
      </c>
      <c r="BU37" s="49">
        <f>IF(PLANEL_Pot_Trim!BU10&lt;&gt;0,BU11/PLANEL_Pot_Trim!BU10,0)</f>
        <v>0</v>
      </c>
      <c r="BV37" s="49">
        <f>IF(PLANEL_Pot_Trim!BV10&lt;&gt;0,BV11/PLANEL_Pot_Trim!BV10,0)</f>
        <v>0</v>
      </c>
      <c r="BW37" s="49">
        <f>IF(PLANEL_Pot_Trim!BW10&lt;&gt;0,BW11/PLANEL_Pot_Trim!BW10,0)</f>
        <v>0</v>
      </c>
      <c r="BX37" s="49">
        <f>IF(PLANEL_Pot_Trim!BX10&lt;&gt;0,BX11/PLANEL_Pot_Trim!BX10,0)</f>
        <v>0</v>
      </c>
      <c r="BY37" s="49">
        <f>IF(PLANEL_Pot_Trim!BY10&lt;&gt;0,BY11/PLANEL_Pot_Trim!BY10,0)</f>
        <v>0</v>
      </c>
      <c r="BZ37" s="49">
        <f>IF(PLANEL_Pot_Trim!BZ10&lt;&gt;0,BZ11/PLANEL_Pot_Trim!BZ10,0)</f>
        <v>0</v>
      </c>
      <c r="CA37" s="49">
        <f>IF(PLANEL_Pot_Trim!CA10&lt;&gt;0,CA11/PLANEL_Pot_Trim!CA10,0)</f>
        <v>0</v>
      </c>
      <c r="CB37" s="49">
        <f>IF(PLANEL_Pot_Trim!CB10&lt;&gt;0,CB11/PLANEL_Pot_Trim!CB10,0)</f>
        <v>0</v>
      </c>
      <c r="CC37" s="49">
        <f>IF(PLANEL_Pot_Trim!CC10&lt;&gt;0,CC11/PLANEL_Pot_Trim!CC10,0)</f>
        <v>0</v>
      </c>
      <c r="CD37" s="49">
        <f>IF(PLANEL_Pot_Trim!CD10&lt;&gt;0,CD11/PLANEL_Pot_Trim!CD10,0)</f>
        <v>0</v>
      </c>
      <c r="CE37" s="49">
        <f>IF(PLANEL_Pot_Trim!CE10&lt;&gt;0,CE11/PLANEL_Pot_Trim!CE10,0)</f>
        <v>0</v>
      </c>
      <c r="CF37" s="49">
        <f>IF(PLANEL_Pot_Trim!CF10&lt;&gt;0,CF11/PLANEL_Pot_Trim!CF10,0)</f>
        <v>0</v>
      </c>
      <c r="CG37" s="49">
        <f>IF(PLANEL_Pot_Trim!CG10&lt;&gt;0,CG11/PLANEL_Pot_Trim!CG10,0)</f>
        <v>0</v>
      </c>
      <c r="CH37" s="49">
        <f>IF(PLANEL_Pot_Trim!CH10&lt;&gt;0,CH11/PLANEL_Pot_Trim!CH10,0)</f>
        <v>0</v>
      </c>
      <c r="CI37" s="49">
        <f>IF(PLANEL_Pot_Trim!CI10&lt;&gt;0,CI11/PLANEL_Pot_Trim!CI10,0)</f>
        <v>0</v>
      </c>
      <c r="CJ37" s="49">
        <f>IF(PLANEL_Pot_Trim!CJ10&lt;&gt;0,CJ11/PLANEL_Pot_Trim!CJ10,0)</f>
        <v>0</v>
      </c>
      <c r="CK37" s="49">
        <f>IF(PLANEL_Pot_Trim!CK10&lt;&gt;0,CK11/PLANEL_Pot_Trim!CK10,0)</f>
        <v>0</v>
      </c>
      <c r="CL37" s="49">
        <f>IF(PLANEL_Pot_Trim!CL10&lt;&gt;0,CL11/PLANEL_Pot_Trim!CL10,0)</f>
        <v>0</v>
      </c>
      <c r="CM37" s="49">
        <f>IF(PLANEL_Pot_Trim!CM10&lt;&gt;0,CM11/PLANEL_Pot_Trim!CM10,0)</f>
        <v>0</v>
      </c>
      <c r="CN37" s="49">
        <f>IF(PLANEL_Pot_Trim!CN10&lt;&gt;0,CN11/PLANEL_Pot_Trim!CN10,0)</f>
        <v>0</v>
      </c>
      <c r="CO37" s="49">
        <f>IF(PLANEL_Pot_Trim!CO10&lt;&gt;0,CO11/PLANEL_Pot_Trim!CO10,0)</f>
        <v>0</v>
      </c>
      <c r="CP37" s="49">
        <f>IF(PLANEL_Pot_Trim!CP10&lt;&gt;0,CP11/PLANEL_Pot_Trim!CP10,0)</f>
        <v>0</v>
      </c>
      <c r="CQ37" s="49">
        <f>IF(PLANEL_Pot_Trim!CQ10&lt;&gt;0,CQ11/PLANEL_Pot_Trim!CQ10,0)</f>
        <v>0</v>
      </c>
      <c r="CR37" s="49">
        <f>IF(PLANEL_Pot_Trim!CR10&lt;&gt;0,CR11/PLANEL_Pot_Trim!CR10,0)</f>
        <v>0</v>
      </c>
      <c r="CS37" s="49">
        <f>IF(PLANEL_Pot_Trim!CS10&lt;&gt;0,CS11/PLANEL_Pot_Trim!CS10,0)</f>
        <v>0</v>
      </c>
      <c r="CT37" s="49">
        <f>IF(PLANEL_Pot_Trim!CT10&lt;&gt;0,CT11/PLANEL_Pot_Trim!CT10,0)</f>
        <v>0</v>
      </c>
      <c r="CU37" s="49">
        <f>IF(PLANEL_Pot_Trim!CU10&lt;&gt;0,CU11/PLANEL_Pot_Trim!CU10,0)</f>
        <v>0</v>
      </c>
      <c r="CV37" s="49">
        <f>IF(PLANEL_Pot_Trim!CV10&lt;&gt;0,CV11/PLANEL_Pot_Trim!CV10,0)</f>
        <v>0</v>
      </c>
      <c r="CW37" s="49">
        <f>IF(PLANEL_Pot_Trim!CW10&lt;&gt;0,CW11/PLANEL_Pot_Trim!CW10,0)</f>
        <v>0</v>
      </c>
      <c r="CX37" s="49">
        <f>IF(PLANEL_Pot_Trim!CX10&lt;&gt;0,CX11/PLANEL_Pot_Trim!CX10,0)</f>
        <v>0</v>
      </c>
      <c r="CY37" s="79">
        <f>IF(PLANEL_Pot_Trim!CY10&lt;&gt;0,CY11/PLANEL_Pot_Trim!CY10,0)</f>
        <v>0</v>
      </c>
      <c r="CZ37" s="79">
        <f>IF(PLANEL_Pot_Trim!CZ10&lt;&gt;0,CZ11/PLANEL_Pot_Trim!CZ10,0)</f>
        <v>0</v>
      </c>
      <c r="DA37" s="79">
        <f>IF(PLANEL_Pot_Trim!DA10&lt;&gt;0,DA11/PLANEL_Pot_Trim!DA10,0)</f>
        <v>0</v>
      </c>
      <c r="DB37" s="79">
        <f>IF(PLANEL_Pot_Trim!DB10&lt;&gt;0,DB11/PLANEL_Pot_Trim!DB10,0)</f>
        <v>0</v>
      </c>
      <c r="DC37" s="49">
        <f>IF(PLANEL_Pot_Trim!DC10&lt;&gt;0,DC11/PLANEL_Pot_Trim!DC10,0)</f>
        <v>0</v>
      </c>
      <c r="DD37" s="49">
        <f>IF(PLANEL_Pot_Trim!DD10&lt;&gt;0,DD11/PLANEL_Pot_Trim!DD10,0)</f>
        <v>0</v>
      </c>
      <c r="DE37" s="49">
        <f>IF(PLANEL_Pot_Trim!DE10&lt;&gt;0,DE11/PLANEL_Pot_Trim!DE10,0)</f>
        <v>0</v>
      </c>
      <c r="DF37" s="49">
        <f>IF(PLANEL_Pot_Trim!DF10&lt;&gt;0,DF11/PLANEL_Pot_Trim!DF10,0)</f>
        <v>0</v>
      </c>
      <c r="DG37" s="49">
        <f>IF(PLANEL_Pot_Trim!DG10&lt;&gt;0,DG11/PLANEL_Pot_Trim!DG10,0)</f>
        <v>0</v>
      </c>
      <c r="DH37" s="49">
        <f>IF(PLANEL_Pot_Trim!DH10&lt;&gt;0,DH11/PLANEL_Pot_Trim!DH10,0)</f>
        <v>0</v>
      </c>
      <c r="DI37" s="49">
        <f>IF(PLANEL_Pot_Trim!DI10&lt;&gt;0,DI11/PLANEL_Pot_Trim!DI10,0)</f>
        <v>0</v>
      </c>
      <c r="DJ37" s="49">
        <f>IF(PLANEL_Pot_Trim!DJ10&lt;&gt;0,DJ11/PLANEL_Pot_Trim!DJ10,0)</f>
        <v>0</v>
      </c>
      <c r="DK37" s="49">
        <f>IF(PLANEL_Pot_Trim!DK10&lt;&gt;0,DK11/PLANEL_Pot_Trim!DK10,0)</f>
        <v>0</v>
      </c>
      <c r="DL37" s="49">
        <f>IF(PLANEL_Pot_Trim!DL10&lt;&gt;0,DL11/PLANEL_Pot_Trim!DL10,0)</f>
        <v>0</v>
      </c>
      <c r="DM37" s="49">
        <f>IF(PLANEL_Pot_Trim!DM10&lt;&gt;0,DM11/PLANEL_Pot_Trim!DM10,0)</f>
        <v>0</v>
      </c>
      <c r="DN37" s="49">
        <f>IF(PLANEL_Pot_Trim!DN10&lt;&gt;0,DN11/PLANEL_Pot_Trim!DN10,0)</f>
        <v>0</v>
      </c>
      <c r="DO37" s="49">
        <f>IF(PLANEL_Pot_Trim!DO10&lt;&gt;0,DO11/PLANEL_Pot_Trim!DO10,0)</f>
        <v>0</v>
      </c>
      <c r="DP37" s="49">
        <f>IF(PLANEL_Pot_Trim!DP10&lt;&gt;0,DP11/PLANEL_Pot_Trim!DP10,0)</f>
        <v>0</v>
      </c>
      <c r="DQ37" s="49">
        <f>IF(PLANEL_Pot_Trim!DQ10&lt;&gt;0,DQ11/PLANEL_Pot_Trim!DQ10,0)</f>
        <v>0</v>
      </c>
      <c r="DR37" s="49">
        <f>IF(PLANEL_Pot_Trim!DR10&lt;&gt;0,DR11/PLANEL_Pot_Trim!DR10,0)</f>
        <v>0</v>
      </c>
      <c r="DS37" s="49">
        <f>IF(PLANEL_Pot_Trim!DS10&lt;&gt;0,DS11/PLANEL_Pot_Trim!DS10,0)</f>
        <v>0</v>
      </c>
      <c r="DT37" s="49">
        <f>IF(PLANEL_Pot_Trim!DT10&lt;&gt;0,DT11/PLANEL_Pot_Trim!DT10,0)</f>
        <v>0</v>
      </c>
      <c r="DU37" s="49">
        <f>IF(PLANEL_Pot_Trim!DU10&lt;&gt;0,DU11/PLANEL_Pot_Trim!DU10,0)</f>
        <v>0</v>
      </c>
      <c r="DV37" s="49">
        <f>IF(PLANEL_Pot_Trim!DV10&lt;&gt;0,DV11/PLANEL_Pot_Trim!DV10,0)</f>
        <v>0</v>
      </c>
      <c r="DW37" s="49">
        <f>IF(PLANEL_Pot_Trim!DW10&lt;&gt;0,DW11/PLANEL_Pot_Trim!DW10,0)</f>
        <v>0</v>
      </c>
      <c r="DX37" s="49">
        <f>IF(PLANEL_Pot_Trim!DX10&lt;&gt;0,DX11/PLANEL_Pot_Trim!DX10,0)</f>
        <v>0</v>
      </c>
      <c r="DY37" s="49">
        <f>IF(PLANEL_Pot_Trim!DY10&lt;&gt;0,DY11/PLANEL_Pot_Trim!DY10,0)</f>
        <v>0</v>
      </c>
      <c r="DZ37" s="49">
        <f>IF(PLANEL_Pot_Trim!DZ10&lt;&gt;0,DZ11/PLANEL_Pot_Trim!DZ10,0)</f>
        <v>0</v>
      </c>
      <c r="EA37" s="49">
        <f>IF(PLANEL_Pot_Trim!EA10&lt;&gt;0,EA11/PLANEL_Pot_Trim!EA10,0)</f>
        <v>0</v>
      </c>
      <c r="EB37" s="49">
        <f>IF(PLANEL_Pot_Trim!EB10&lt;&gt;0,EB11/PLANEL_Pot_Trim!EB10,0)</f>
        <v>0</v>
      </c>
      <c r="EC37" s="49">
        <f>IF(PLANEL_Pot_Trim!EC10&lt;&gt;0,EC11/PLANEL_Pot_Trim!EC10,0)</f>
        <v>0</v>
      </c>
      <c r="ED37" s="49">
        <f>IF(PLANEL_Pot_Trim!ED10&lt;&gt;0,ED11/PLANEL_Pot_Trim!ED10,0)</f>
        <v>0</v>
      </c>
      <c r="EE37" s="49">
        <f>IF(PLANEL_Pot_Trim!EE10&lt;&gt;0,EE11/PLANEL_Pot_Trim!EE10,0)</f>
        <v>0</v>
      </c>
      <c r="EF37" s="49">
        <f>IF(PLANEL_Pot_Trim!EF10&lt;&gt;0,EF11/PLANEL_Pot_Trim!EF10,0)</f>
        <v>0</v>
      </c>
      <c r="EG37" s="49">
        <f>IF(PLANEL_Pot_Trim!EG10&lt;&gt;0,EG11/PLANEL_Pot_Trim!EG10,0)</f>
        <v>0</v>
      </c>
      <c r="EH37" s="49">
        <f>IF(PLANEL_Pot_Trim!EH10&lt;&gt;0,EH11/PLANEL_Pot_Trim!EH10,0)</f>
        <v>0</v>
      </c>
      <c r="EI37" s="49">
        <f>IF(PLANEL_Pot_Trim!EI10&lt;&gt;0,EI11/PLANEL_Pot_Trim!EI10,0)</f>
        <v>0</v>
      </c>
      <c r="EJ37" s="49">
        <f>IF(PLANEL_Pot_Trim!EJ10&lt;&gt;0,EJ11/PLANEL_Pot_Trim!EJ10,0)</f>
        <v>0</v>
      </c>
      <c r="EK37" s="49">
        <f>IF(PLANEL_Pot_Trim!EK10&lt;&gt;0,EK11/PLANEL_Pot_Trim!EK10,0)</f>
        <v>0</v>
      </c>
      <c r="EL37" s="49">
        <f>IF(PLANEL_Pot_Trim!EL10&lt;&gt;0,EL11/PLANEL_Pot_Trim!EL10,0)</f>
        <v>0</v>
      </c>
      <c r="EM37" s="49">
        <f>IF(PLANEL_Pot_Trim!EM10&lt;&gt;0,EM11/PLANEL_Pot_Trim!EM10,0)</f>
        <v>0</v>
      </c>
      <c r="EN37" s="49">
        <f>IF(PLANEL_Pot_Trim!EN10&lt;&gt;0,EN11/PLANEL_Pot_Trim!EN10,0)</f>
        <v>0</v>
      </c>
      <c r="EO37" s="49">
        <f>IF(PLANEL_Pot_Trim!EO10&lt;&gt;0,EO11/PLANEL_Pot_Trim!EO10,0)</f>
        <v>0</v>
      </c>
      <c r="EP37" s="49">
        <f>IF(PLANEL_Pot_Trim!EP10&lt;&gt;0,EP11/PLANEL_Pot_Trim!EP10,0)</f>
        <v>0</v>
      </c>
    </row>
    <row r="38" spans="2:146" x14ac:dyDescent="0.25">
      <c r="B38" s="16" t="s">
        <v>5</v>
      </c>
      <c r="C38" s="47">
        <f>IF(PLANEL_Pot_Trim!C11&lt;&gt;0,C12/PLANEL_Pot_Trim!C11,0)</f>
        <v>0.91112500000000007</v>
      </c>
      <c r="D38" s="47">
        <f>IF(PLANEL_Pot_Trim!D11&lt;&gt;0,D12/PLANEL_Pot_Trim!D11,0)</f>
        <v>0.83014876582914576</v>
      </c>
      <c r="E38" s="47">
        <f>IF(PLANEL_Pot_Trim!E11&lt;&gt;0,E12/PLANEL_Pot_Trim!E11,0)</f>
        <v>0.83014876582914576</v>
      </c>
      <c r="F38" s="47">
        <f>IF(PLANEL_Pot_Trim!F11&lt;&gt;0,F12/PLANEL_Pot_Trim!F11,0)</f>
        <v>0.83014876582914576</v>
      </c>
      <c r="G38" s="47">
        <f>IF(PLANEL_Pot_Trim!G11&lt;&gt;0,G12/PLANEL_Pot_Trim!G11,0)</f>
        <v>0.91112500000000007</v>
      </c>
      <c r="H38" s="47">
        <f>IF(PLANEL_Pot_Trim!H11&lt;&gt;0,H12/PLANEL_Pot_Trim!H11,0)</f>
        <v>0.83014876582914576</v>
      </c>
      <c r="I38" s="47">
        <f>IF(PLANEL_Pot_Trim!I11&lt;&gt;0,I12/PLANEL_Pot_Trim!I11,0)</f>
        <v>0.53199998140703519</v>
      </c>
      <c r="J38" s="47">
        <f>IF(PLANEL_Pot_Trim!J11&lt;&gt;0,J12/PLANEL_Pot_Trim!J11,0)</f>
        <v>0.83014876582914576</v>
      </c>
      <c r="K38" s="47">
        <f>IF(PLANEL_Pot_Trim!K11&lt;&gt;0,K12/PLANEL_Pot_Trim!K11,0)</f>
        <v>0.91112500000000007</v>
      </c>
      <c r="L38" s="47">
        <f>IF(PLANEL_Pot_Trim!L11&lt;&gt;0,L12/PLANEL_Pot_Trim!L11,0)</f>
        <v>0.83014876582914576</v>
      </c>
      <c r="M38" s="47">
        <f>IF(PLANEL_Pot_Trim!M11&lt;&gt;0,M12/PLANEL_Pot_Trim!M11,0)</f>
        <v>0.83014876582914576</v>
      </c>
      <c r="N38" s="47">
        <f>IF(PLANEL_Pot_Trim!N11&lt;&gt;0,N12/PLANEL_Pot_Trim!N11,0)</f>
        <v>0.83014876582914576</v>
      </c>
      <c r="O38" s="47">
        <f>IF(PLANEL_Pot_Trim!O11&lt;&gt;0,O12/PLANEL_Pot_Trim!O11,0)</f>
        <v>0.91112500000000007</v>
      </c>
      <c r="P38" s="47">
        <f>IF(PLANEL_Pot_Trim!P11&lt;&gt;0,P12/PLANEL_Pot_Trim!P11,0)</f>
        <v>0.83014876582914576</v>
      </c>
      <c r="Q38" s="47">
        <f>IF(PLANEL_Pot_Trim!Q11&lt;&gt;0,Q12/PLANEL_Pot_Trim!Q11,0)</f>
        <v>0.83014876582914576</v>
      </c>
      <c r="R38" s="47">
        <f>IF(PLANEL_Pot_Trim!R11&lt;&gt;0,R12/PLANEL_Pot_Trim!R11,0)</f>
        <v>0.83014876582914576</v>
      </c>
      <c r="S38" s="47">
        <f>IF(PLANEL_Pot_Trim!S11&lt;&gt;0,S12/PLANEL_Pot_Trim!S11,0)</f>
        <v>0</v>
      </c>
      <c r="T38" s="47">
        <f>IF(PLANEL_Pot_Trim!T11&lt;&gt;0,T12/PLANEL_Pot_Trim!T11,0)</f>
        <v>0</v>
      </c>
      <c r="U38" s="47">
        <f>IF(PLANEL_Pot_Trim!U11&lt;&gt;0,U12/PLANEL_Pot_Trim!U11,0)</f>
        <v>0</v>
      </c>
      <c r="V38" s="47">
        <f>IF(PLANEL_Pot_Trim!V11&lt;&gt;0,V12/PLANEL_Pot_Trim!V11,0)</f>
        <v>0</v>
      </c>
      <c r="W38" s="47">
        <f>IF(PLANEL_Pot_Trim!W11&lt;&gt;0,W12/PLANEL_Pot_Trim!W11,0)</f>
        <v>0.91112500000000007</v>
      </c>
      <c r="X38" s="47">
        <f>IF(PLANEL_Pot_Trim!X11&lt;&gt;0,X12/PLANEL_Pot_Trim!X11,0)</f>
        <v>0.83014876582914576</v>
      </c>
      <c r="Y38" s="47">
        <f>IF(PLANEL_Pot_Trim!Y11&lt;&gt;0,Y12/PLANEL_Pot_Trim!Y11,0)</f>
        <v>0.83014876582914576</v>
      </c>
      <c r="Z38" s="47">
        <f>IF(PLANEL_Pot_Trim!Z11&lt;&gt;0,Z12/PLANEL_Pot_Trim!Z11,0)</f>
        <v>0.83014876582914576</v>
      </c>
      <c r="AA38" s="47">
        <f>IF(PLANEL_Pot_Trim!AA11&lt;&gt;0,AA12/PLANEL_Pot_Trim!AA11,0)</f>
        <v>0.91112500000000007</v>
      </c>
      <c r="AB38" s="47">
        <f>IF(PLANEL_Pot_Trim!AB11&lt;&gt;0,AB12/PLANEL_Pot_Trim!AB11,0)</f>
        <v>0.83014876582914576</v>
      </c>
      <c r="AC38" s="47">
        <f>IF(PLANEL_Pot_Trim!AC11&lt;&gt;0,AC12/PLANEL_Pot_Trim!AC11,0)</f>
        <v>0.83014876582914576</v>
      </c>
      <c r="AD38" s="47">
        <f>IF(PLANEL_Pot_Trim!AD11&lt;&gt;0,AD12/PLANEL_Pot_Trim!AD11,0)</f>
        <v>0.83014876582914576</v>
      </c>
      <c r="AE38" s="47">
        <f>IF(PLANEL_Pot_Trim!AE11&lt;&gt;0,AE12/PLANEL_Pot_Trim!AE11,0)</f>
        <v>0.91112500000000007</v>
      </c>
      <c r="AF38" s="47">
        <f>IF(PLANEL_Pot_Trim!AF11&lt;&gt;0,AF12/PLANEL_Pot_Trim!AF11,0)</f>
        <v>0.83014876582914576</v>
      </c>
      <c r="AG38" s="47">
        <f>IF(PLANEL_Pot_Trim!AG11&lt;&gt;0,AG12/PLANEL_Pot_Trim!AG11,0)</f>
        <v>0.83014876582914576</v>
      </c>
      <c r="AH38" s="47">
        <f>IF(PLANEL_Pot_Trim!AH11&lt;&gt;0,AH12/PLANEL_Pot_Trim!AH11,0)</f>
        <v>0.83014876582914576</v>
      </c>
      <c r="AI38" s="47">
        <f>IF(PLANEL_Pot_Trim!AI11&lt;&gt;0,AI12/PLANEL_Pot_Trim!AI11,0)</f>
        <v>0.91112500000000007</v>
      </c>
      <c r="AJ38" s="47">
        <f>IF(PLANEL_Pot_Trim!AJ11&lt;&gt;0,AJ12/PLANEL_Pot_Trim!AJ11,0)</f>
        <v>0.83014876582914576</v>
      </c>
      <c r="AK38" s="47">
        <f>IF(PLANEL_Pot_Trim!AK11&lt;&gt;0,AK12/PLANEL_Pot_Trim!AK11,0)</f>
        <v>0.83014876582914576</v>
      </c>
      <c r="AL38" s="47">
        <f>IF(PLANEL_Pot_Trim!AL11&lt;&gt;0,AL12/PLANEL_Pot_Trim!AL11,0)</f>
        <v>0.83014876582914576</v>
      </c>
      <c r="AM38" s="47">
        <f>IF(PLANEL_Pot_Trim!AM11&lt;&gt;0,AM12/PLANEL_Pot_Trim!AM11,0)</f>
        <v>0.91112500000000007</v>
      </c>
      <c r="AN38" s="47">
        <f>IF(PLANEL_Pot_Trim!AN11&lt;&gt;0,AN12/PLANEL_Pot_Trim!AN11,0)</f>
        <v>0.83014876582914576</v>
      </c>
      <c r="AO38" s="47">
        <f>IF(PLANEL_Pot_Trim!AO11&lt;&gt;0,AO12/PLANEL_Pot_Trim!AO11,0)</f>
        <v>0.83014876582914576</v>
      </c>
      <c r="AP38" s="47">
        <f>IF(PLANEL_Pot_Trim!AP11&lt;&gt;0,AP12/PLANEL_Pot_Trim!AP11,0)</f>
        <v>0.83014876582914576</v>
      </c>
      <c r="AQ38" s="47">
        <f>IF(PLANEL_Pot_Trim!AQ11&lt;&gt;0,AQ12/PLANEL_Pot_Trim!AQ11,0)</f>
        <v>0.91112500000000007</v>
      </c>
      <c r="AR38" s="47">
        <f>IF(PLANEL_Pot_Trim!AR11&lt;&gt;0,AR12/PLANEL_Pot_Trim!AR11,0)</f>
        <v>0.83014876582914576</v>
      </c>
      <c r="AS38" s="47">
        <f>IF(PLANEL_Pot_Trim!AS11&lt;&gt;0,AS12/PLANEL_Pot_Trim!AS11,0)</f>
        <v>0.83014876582914576</v>
      </c>
      <c r="AT38" s="47">
        <f>IF(PLANEL_Pot_Trim!AT11&lt;&gt;0,AT12/PLANEL_Pot_Trim!AT11,0)</f>
        <v>0.83014876582914576</v>
      </c>
      <c r="AU38" s="47">
        <f>IF(PLANEL_Pot_Trim!AU11&lt;&gt;0,AU12/PLANEL_Pot_Trim!AU11,0)</f>
        <v>0.92616680176730481</v>
      </c>
      <c r="AV38" s="47">
        <f>IF(PLANEL_Pot_Trim!AV11&lt;&gt;0,AV12/PLANEL_Pot_Trim!AV11,0)</f>
        <v>0.87870208689248896</v>
      </c>
      <c r="AW38" s="47">
        <f>IF(PLANEL_Pot_Trim!AW11&lt;&gt;0,AW12/PLANEL_Pot_Trim!AW11,0)</f>
        <v>0.87870208689248896</v>
      </c>
      <c r="AX38" s="47">
        <f>IF(PLANEL_Pot_Trim!AX11&lt;&gt;0,AX12/PLANEL_Pot_Trim!AX11,0)</f>
        <v>0.87870208689248896</v>
      </c>
      <c r="AY38" s="47">
        <f>IF(PLANEL_Pot_Trim!AY11&lt;&gt;0,AY12/PLANEL_Pot_Trim!AY11,0)</f>
        <v>0.92616680176730481</v>
      </c>
      <c r="AZ38" s="47">
        <f>IF(PLANEL_Pot_Trim!AZ11&lt;&gt;0,AZ12/PLANEL_Pot_Trim!AZ11,0)</f>
        <v>0.87870208689248896</v>
      </c>
      <c r="BA38" s="47">
        <f>IF(PLANEL_Pot_Trim!BA11&lt;&gt;0,BA12/PLANEL_Pot_Trim!BA11,0)</f>
        <v>0.87870208689248896</v>
      </c>
      <c r="BB38" s="47">
        <f>IF(PLANEL_Pot_Trim!BB11&lt;&gt;0,BB12/PLANEL_Pot_Trim!BB11,0)</f>
        <v>0.87870208689248896</v>
      </c>
      <c r="BC38" s="47">
        <f>IF(PLANEL_Pot_Trim!BC11&lt;&gt;0,BC12/PLANEL_Pot_Trim!BC11,0)</f>
        <v>0.92616680176730481</v>
      </c>
      <c r="BD38" s="47">
        <f>IF(PLANEL_Pot_Trim!BD11&lt;&gt;0,BD12/PLANEL_Pot_Trim!BD11,0)</f>
        <v>0.87870208689248896</v>
      </c>
      <c r="BE38" s="47">
        <f>IF(PLANEL_Pot_Trim!BE11&lt;&gt;0,BE12/PLANEL_Pot_Trim!BE11,0)</f>
        <v>0.87870208689248896</v>
      </c>
      <c r="BF38" s="47">
        <f>IF(PLANEL_Pot_Trim!BF11&lt;&gt;0,BF12/PLANEL_Pot_Trim!BF11,0)</f>
        <v>0.87870208689248896</v>
      </c>
      <c r="BG38" s="47">
        <f>IF(PLANEL_Pot_Trim!BG11&lt;&gt;0,BG12/PLANEL_Pot_Trim!BG11,0)</f>
        <v>0.92616680176730481</v>
      </c>
      <c r="BH38" s="47">
        <f>IF(PLANEL_Pot_Trim!BH11&lt;&gt;0,BH12/PLANEL_Pot_Trim!BH11,0)</f>
        <v>0.87870208689248896</v>
      </c>
      <c r="BI38" s="47">
        <f>IF(PLANEL_Pot_Trim!BI11&lt;&gt;0,BI12/PLANEL_Pot_Trim!BI11,0)</f>
        <v>0.87870208689248896</v>
      </c>
      <c r="BJ38" s="47">
        <f>IF(PLANEL_Pot_Trim!BJ11&lt;&gt;0,BJ12/PLANEL_Pot_Trim!BJ11,0)</f>
        <v>0.87870208689248896</v>
      </c>
      <c r="BK38" s="47">
        <f>IF(PLANEL_Pot_Trim!BK11&lt;&gt;0,BK12/PLANEL_Pot_Trim!BK11,0)</f>
        <v>0.92616680176730481</v>
      </c>
      <c r="BL38" s="47">
        <f>IF(PLANEL_Pot_Trim!BL11&lt;&gt;0,BL12/PLANEL_Pot_Trim!BL11,0)</f>
        <v>0.87870208689248896</v>
      </c>
      <c r="BM38" s="47">
        <f>IF(PLANEL_Pot_Trim!BM11&lt;&gt;0,BM12/PLANEL_Pot_Trim!BM11,0)</f>
        <v>0.87870208689248896</v>
      </c>
      <c r="BN38" s="47">
        <f>IF(PLANEL_Pot_Trim!BN11&lt;&gt;0,BN12/PLANEL_Pot_Trim!BN11,0)</f>
        <v>0.87870208689248896</v>
      </c>
      <c r="BO38" s="47">
        <f>IF(PLANEL_Pot_Trim!BO11&lt;&gt;0,BO12/PLANEL_Pot_Trim!BO11,0)</f>
        <v>0.92616680176730481</v>
      </c>
      <c r="BP38" s="47">
        <f>IF(PLANEL_Pot_Trim!BP11&lt;&gt;0,BP12/PLANEL_Pot_Trim!BP11,0)</f>
        <v>0.87870208689248896</v>
      </c>
      <c r="BQ38" s="47">
        <f>IF(PLANEL_Pot_Trim!BQ11&lt;&gt;0,BQ12/PLANEL_Pot_Trim!BQ11,0)</f>
        <v>0.87870208689248896</v>
      </c>
      <c r="BR38" s="47">
        <f>IF(PLANEL_Pot_Trim!BR11&lt;&gt;0,BR12/PLANEL_Pot_Trim!BR11,0)</f>
        <v>0.87870208689248896</v>
      </c>
      <c r="BS38" s="47">
        <f>IF(PLANEL_Pot_Trim!BS11&lt;&gt;0,BS12/PLANEL_Pot_Trim!BS11,0)</f>
        <v>0.92616680176730481</v>
      </c>
      <c r="BT38" s="47">
        <f>IF(PLANEL_Pot_Trim!BT11&lt;&gt;0,BT12/PLANEL_Pot_Trim!BT11,0)</f>
        <v>0.87870208689248896</v>
      </c>
      <c r="BU38" s="47">
        <f>IF(PLANEL_Pot_Trim!BU11&lt;&gt;0,BU12/PLANEL_Pot_Trim!BU11,0)</f>
        <v>0.87870208689248896</v>
      </c>
      <c r="BV38" s="47">
        <f>IF(PLANEL_Pot_Trim!BV11&lt;&gt;0,BV12/PLANEL_Pot_Trim!BV11,0)</f>
        <v>0.87870208689248896</v>
      </c>
      <c r="BW38" s="47">
        <f>IF(PLANEL_Pot_Trim!BW11&lt;&gt;0,BW12/PLANEL_Pot_Trim!BW11,0)</f>
        <v>0.92616680176730481</v>
      </c>
      <c r="BX38" s="47">
        <f>IF(PLANEL_Pot_Trim!BX11&lt;&gt;0,BX12/PLANEL_Pot_Trim!BX11,0)</f>
        <v>0.87870208689248896</v>
      </c>
      <c r="BY38" s="47">
        <f>IF(PLANEL_Pot_Trim!BY11&lt;&gt;0,BY12/PLANEL_Pot_Trim!BY11,0)</f>
        <v>0.87870208689248896</v>
      </c>
      <c r="BZ38" s="47">
        <f>IF(PLANEL_Pot_Trim!BZ11&lt;&gt;0,BZ12/PLANEL_Pot_Trim!BZ11,0)</f>
        <v>0.87870208689248896</v>
      </c>
      <c r="CA38" s="47">
        <f>IF(PLANEL_Pot_Trim!CA11&lt;&gt;0,CA12/PLANEL_Pot_Trim!CA11,0)</f>
        <v>0.92616680176730481</v>
      </c>
      <c r="CB38" s="47">
        <f>IF(PLANEL_Pot_Trim!CB11&lt;&gt;0,CB12/PLANEL_Pot_Trim!CB11,0)</f>
        <v>0.87870208689248896</v>
      </c>
      <c r="CC38" s="47">
        <f>IF(PLANEL_Pot_Trim!CC11&lt;&gt;0,CC12/PLANEL_Pot_Trim!CC11,0)</f>
        <v>0.87870208689248896</v>
      </c>
      <c r="CD38" s="47">
        <f>IF(PLANEL_Pot_Trim!CD11&lt;&gt;0,CD12/PLANEL_Pot_Trim!CD11,0)</f>
        <v>0.87870208689248896</v>
      </c>
      <c r="CE38" s="47">
        <f>IF(PLANEL_Pot_Trim!CE11&lt;&gt;0,CE12/PLANEL_Pot_Trim!CE11,0)</f>
        <v>0.92616680176730481</v>
      </c>
      <c r="CF38" s="47">
        <f>IF(PLANEL_Pot_Trim!CF11&lt;&gt;0,CF12/PLANEL_Pot_Trim!CF11,0)</f>
        <v>0.87870208689248896</v>
      </c>
      <c r="CG38" s="47">
        <f>IF(PLANEL_Pot_Trim!CG11&lt;&gt;0,CG12/PLANEL_Pot_Trim!CG11,0)</f>
        <v>0.87870208689248896</v>
      </c>
      <c r="CH38" s="47">
        <f>IF(PLANEL_Pot_Trim!CH11&lt;&gt;0,CH12/PLANEL_Pot_Trim!CH11,0)</f>
        <v>0.87870208689248896</v>
      </c>
      <c r="CI38" s="47">
        <f>IF(PLANEL_Pot_Trim!CI11&lt;&gt;0,CI12/PLANEL_Pot_Trim!CI11,0)</f>
        <v>0.92616680176730481</v>
      </c>
      <c r="CJ38" s="47">
        <f>IF(PLANEL_Pot_Trim!CJ11&lt;&gt;0,CJ12/PLANEL_Pot_Trim!CJ11,0)</f>
        <v>0.87870208689248896</v>
      </c>
      <c r="CK38" s="47">
        <f>IF(PLANEL_Pot_Trim!CK11&lt;&gt;0,CK12/PLANEL_Pot_Trim!CK11,0)</f>
        <v>0.87870208689248896</v>
      </c>
      <c r="CL38" s="47">
        <f>IF(PLANEL_Pot_Trim!CL11&lt;&gt;0,CL12/PLANEL_Pot_Trim!CL11,0)</f>
        <v>0.87870208689248896</v>
      </c>
      <c r="CM38" s="47">
        <f>IF(PLANEL_Pot_Trim!CM11&lt;&gt;0,CM12/PLANEL_Pot_Trim!CM11,0)</f>
        <v>0.92616680176730481</v>
      </c>
      <c r="CN38" s="47">
        <f>IF(PLANEL_Pot_Trim!CN11&lt;&gt;0,CN12/PLANEL_Pot_Trim!CN11,0)</f>
        <v>0.87870208689248896</v>
      </c>
      <c r="CO38" s="47">
        <f>IF(PLANEL_Pot_Trim!CO11&lt;&gt;0,CO12/PLANEL_Pot_Trim!CO11,0)</f>
        <v>0.87870208689248896</v>
      </c>
      <c r="CP38" s="47">
        <f>IF(PLANEL_Pot_Trim!CP11&lt;&gt;0,CP12/PLANEL_Pot_Trim!CP11,0)</f>
        <v>0.87870208689248896</v>
      </c>
      <c r="CQ38" s="47">
        <f>IF(PLANEL_Pot_Trim!CQ11&lt;&gt;0,CQ12/PLANEL_Pot_Trim!CQ11,0)</f>
        <v>0.92616680176730481</v>
      </c>
      <c r="CR38" s="47">
        <f>IF(PLANEL_Pot_Trim!CR11&lt;&gt;0,CR12/PLANEL_Pot_Trim!CR11,0)</f>
        <v>0.87870208689248896</v>
      </c>
      <c r="CS38" s="47">
        <f>IF(PLANEL_Pot_Trim!CS11&lt;&gt;0,CS12/PLANEL_Pot_Trim!CS11,0)</f>
        <v>0.87870208689248896</v>
      </c>
      <c r="CT38" s="47">
        <f>IF(PLANEL_Pot_Trim!CT11&lt;&gt;0,CT12/PLANEL_Pot_Trim!CT11,0)</f>
        <v>0.87870208689248896</v>
      </c>
      <c r="CU38" s="47">
        <f>IF(PLANEL_Pot_Trim!CU11&lt;&gt;0,CU12/PLANEL_Pot_Trim!CU11,0)</f>
        <v>0.92616680176730481</v>
      </c>
      <c r="CV38" s="47">
        <f>IF(PLANEL_Pot_Trim!CV11&lt;&gt;0,CV12/PLANEL_Pot_Trim!CV11,0)</f>
        <v>0.87870208689248896</v>
      </c>
      <c r="CW38" s="47">
        <f>IF(PLANEL_Pot_Trim!CW11&lt;&gt;0,CW12/PLANEL_Pot_Trim!CW11,0)</f>
        <v>0.87870208689248896</v>
      </c>
      <c r="CX38" s="47">
        <f>IF(PLANEL_Pot_Trim!CX11&lt;&gt;0,CX12/PLANEL_Pot_Trim!CX11,0)</f>
        <v>0.87870208689248896</v>
      </c>
      <c r="CY38" s="77">
        <f>IF(PLANEL_Pot_Trim!CY11&lt;&gt;0,CY12/PLANEL_Pot_Trim!CY11,0)</f>
        <v>0.92616680176730481</v>
      </c>
      <c r="CZ38" s="77">
        <f>IF(PLANEL_Pot_Trim!CZ11&lt;&gt;0,CZ12/PLANEL_Pot_Trim!CZ11,0)</f>
        <v>0.87870208689248896</v>
      </c>
      <c r="DA38" s="77">
        <f>IF(PLANEL_Pot_Trim!DA11&lt;&gt;0,DA12/PLANEL_Pot_Trim!DA11,0)</f>
        <v>0.87870208689248896</v>
      </c>
      <c r="DB38" s="77">
        <f>IF(PLANEL_Pot_Trim!DB11&lt;&gt;0,DB12/PLANEL_Pot_Trim!DB11,0)</f>
        <v>0.87870208689248896</v>
      </c>
      <c r="DC38" s="47">
        <f>IF(PLANEL_Pot_Trim!DC11&lt;&gt;0,DC12/PLANEL_Pot_Trim!DC11,0)</f>
        <v>0.92616680176730481</v>
      </c>
      <c r="DD38" s="47">
        <f>IF(PLANEL_Pot_Trim!DD11&lt;&gt;0,DD12/PLANEL_Pot_Trim!DD11,0)</f>
        <v>0.87870208689248896</v>
      </c>
      <c r="DE38" s="47">
        <f>IF(PLANEL_Pot_Trim!DE11&lt;&gt;0,DE12/PLANEL_Pot_Trim!DE11,0)</f>
        <v>0.87870208689248896</v>
      </c>
      <c r="DF38" s="47">
        <f>IF(PLANEL_Pot_Trim!DF11&lt;&gt;0,DF12/PLANEL_Pot_Trim!DF11,0)</f>
        <v>0.87870208689248896</v>
      </c>
      <c r="DG38" s="47">
        <f>IF(PLANEL_Pot_Trim!DG11&lt;&gt;0,DG12/PLANEL_Pot_Trim!DG11,0)</f>
        <v>0.92616680176730481</v>
      </c>
      <c r="DH38" s="47">
        <f>IF(PLANEL_Pot_Trim!DH11&lt;&gt;0,DH12/PLANEL_Pot_Trim!DH11,0)</f>
        <v>0.87870208689248896</v>
      </c>
      <c r="DI38" s="47">
        <f>IF(PLANEL_Pot_Trim!DI11&lt;&gt;0,DI12/PLANEL_Pot_Trim!DI11,0)</f>
        <v>0.87870208689248896</v>
      </c>
      <c r="DJ38" s="47">
        <f>IF(PLANEL_Pot_Trim!DJ11&lt;&gt;0,DJ12/PLANEL_Pot_Trim!DJ11,0)</f>
        <v>0.87870208689248896</v>
      </c>
      <c r="DK38" s="47">
        <f>IF(PLANEL_Pot_Trim!DK11&lt;&gt;0,DK12/PLANEL_Pot_Trim!DK11,0)</f>
        <v>0.92616680176730481</v>
      </c>
      <c r="DL38" s="47">
        <f>IF(PLANEL_Pot_Trim!DL11&lt;&gt;0,DL12/PLANEL_Pot_Trim!DL11,0)</f>
        <v>0.87870208689248896</v>
      </c>
      <c r="DM38" s="47">
        <f>IF(PLANEL_Pot_Trim!DM11&lt;&gt;0,DM12/PLANEL_Pot_Trim!DM11,0)</f>
        <v>0.87870208689248896</v>
      </c>
      <c r="DN38" s="47">
        <f>IF(PLANEL_Pot_Trim!DN11&lt;&gt;0,DN12/PLANEL_Pot_Trim!DN11,0)</f>
        <v>0.87870208689248896</v>
      </c>
      <c r="DO38" s="47">
        <f>IF(PLANEL_Pot_Trim!DO11&lt;&gt;0,DO12/PLANEL_Pot_Trim!DO11,0)</f>
        <v>0.92616680176730481</v>
      </c>
      <c r="DP38" s="47">
        <f>IF(PLANEL_Pot_Trim!DP11&lt;&gt;0,DP12/PLANEL_Pot_Trim!DP11,0)</f>
        <v>0.87870208689248896</v>
      </c>
      <c r="DQ38" s="47">
        <f>IF(PLANEL_Pot_Trim!DQ11&lt;&gt;0,DQ12/PLANEL_Pot_Trim!DQ11,0)</f>
        <v>0.87870208689248896</v>
      </c>
      <c r="DR38" s="47">
        <f>IF(PLANEL_Pot_Trim!DR11&lt;&gt;0,DR12/PLANEL_Pot_Trim!DR11,0)</f>
        <v>0.87870208689248896</v>
      </c>
      <c r="DS38" s="47">
        <f>IF(PLANEL_Pot_Trim!DS11&lt;&gt;0,DS12/PLANEL_Pot_Trim!DS11,0)</f>
        <v>0.92616680176730481</v>
      </c>
      <c r="DT38" s="47">
        <f>IF(PLANEL_Pot_Trim!DT11&lt;&gt;0,DT12/PLANEL_Pot_Trim!DT11,0)</f>
        <v>0.87870208689248896</v>
      </c>
      <c r="DU38" s="47">
        <f>IF(PLANEL_Pot_Trim!DU11&lt;&gt;0,DU12/PLANEL_Pot_Trim!DU11,0)</f>
        <v>0.87870208689248896</v>
      </c>
      <c r="DV38" s="47">
        <f>IF(PLANEL_Pot_Trim!DV11&lt;&gt;0,DV12/PLANEL_Pot_Trim!DV11,0)</f>
        <v>0.87870208689248896</v>
      </c>
      <c r="DW38" s="47">
        <f>IF(PLANEL_Pot_Trim!DW11&lt;&gt;0,DW12/PLANEL_Pot_Trim!DW11,0)</f>
        <v>0.92616680176730481</v>
      </c>
      <c r="DX38" s="47">
        <f>IF(PLANEL_Pot_Trim!DX11&lt;&gt;0,DX12/PLANEL_Pot_Trim!DX11,0)</f>
        <v>0.87870208689248896</v>
      </c>
      <c r="DY38" s="47">
        <f>IF(PLANEL_Pot_Trim!DY11&lt;&gt;0,DY12/PLANEL_Pot_Trim!DY11,0)</f>
        <v>0.87870208689248896</v>
      </c>
      <c r="DZ38" s="47">
        <f>IF(PLANEL_Pot_Trim!DZ11&lt;&gt;0,DZ12/PLANEL_Pot_Trim!DZ11,0)</f>
        <v>0.87870208689248896</v>
      </c>
      <c r="EA38" s="47">
        <f>IF(PLANEL_Pot_Trim!EA11&lt;&gt;0,EA12/PLANEL_Pot_Trim!EA11,0)</f>
        <v>0.92616680176730481</v>
      </c>
      <c r="EB38" s="47">
        <f>IF(PLANEL_Pot_Trim!EB11&lt;&gt;0,EB12/PLANEL_Pot_Trim!EB11,0)</f>
        <v>0.87870208689248896</v>
      </c>
      <c r="EC38" s="47">
        <f>IF(PLANEL_Pot_Trim!EC11&lt;&gt;0,EC12/PLANEL_Pot_Trim!EC11,0)</f>
        <v>0.87870208689248896</v>
      </c>
      <c r="ED38" s="47">
        <f>IF(PLANEL_Pot_Trim!ED11&lt;&gt;0,ED12/PLANEL_Pot_Trim!ED11,0)</f>
        <v>0.87870208689248896</v>
      </c>
      <c r="EE38" s="47">
        <f>IF(PLANEL_Pot_Trim!EE11&lt;&gt;0,EE12/PLANEL_Pot_Trim!EE11,0)</f>
        <v>0.92616680176730481</v>
      </c>
      <c r="EF38" s="47">
        <f>IF(PLANEL_Pot_Trim!EF11&lt;&gt;0,EF12/PLANEL_Pot_Trim!EF11,0)</f>
        <v>0.87870208689248896</v>
      </c>
      <c r="EG38" s="47">
        <f>IF(PLANEL_Pot_Trim!EG11&lt;&gt;0,EG12/PLANEL_Pot_Trim!EG11,0)</f>
        <v>0.87870208689248896</v>
      </c>
      <c r="EH38" s="47">
        <f>IF(PLANEL_Pot_Trim!EH11&lt;&gt;0,EH12/PLANEL_Pot_Trim!EH11,0)</f>
        <v>0.87870208689248896</v>
      </c>
      <c r="EI38" s="47">
        <f>IF(PLANEL_Pot_Trim!EI11&lt;&gt;0,EI12/PLANEL_Pot_Trim!EI11,0)</f>
        <v>0.92616680176730481</v>
      </c>
      <c r="EJ38" s="47">
        <f>IF(PLANEL_Pot_Trim!EJ11&lt;&gt;0,EJ12/PLANEL_Pot_Trim!EJ11,0)</f>
        <v>0.87870208689248896</v>
      </c>
      <c r="EK38" s="47">
        <f>IF(PLANEL_Pot_Trim!EK11&lt;&gt;0,EK12/PLANEL_Pot_Trim!EK11,0)</f>
        <v>0.87870208689248896</v>
      </c>
      <c r="EL38" s="47">
        <f>IF(PLANEL_Pot_Trim!EL11&lt;&gt;0,EL12/PLANEL_Pot_Trim!EL11,0)</f>
        <v>0.87870208689248896</v>
      </c>
      <c r="EM38" s="47">
        <f>IF(PLANEL_Pot_Trim!EM11&lt;&gt;0,EM12/PLANEL_Pot_Trim!EM11,0)</f>
        <v>0.92616680176730481</v>
      </c>
      <c r="EN38" s="47">
        <f>IF(PLANEL_Pot_Trim!EN11&lt;&gt;0,EN12/PLANEL_Pot_Trim!EN11,0)</f>
        <v>0.87870208689248896</v>
      </c>
      <c r="EO38" s="47">
        <f>IF(PLANEL_Pot_Trim!EO11&lt;&gt;0,EO12/PLANEL_Pot_Trim!EO11,0)</f>
        <v>0.87870208689248896</v>
      </c>
      <c r="EP38" s="47">
        <f>IF(PLANEL_Pot_Trim!EP11&lt;&gt;0,EP12/PLANEL_Pot_Trim!EP11,0)</f>
        <v>0.87870208689248896</v>
      </c>
    </row>
    <row r="39" spans="2:146" x14ac:dyDescent="0.25">
      <c r="B39" s="16" t="s">
        <v>57</v>
      </c>
      <c r="C39" s="47">
        <f>IF(PLANEL_Pot_Trim!C12&lt;&gt;0,C13/PLANEL_Pot_Trim!C12,0)</f>
        <v>0.84115612581503907</v>
      </c>
      <c r="D39" s="47">
        <f>IF(PLANEL_Pot_Trim!D12&lt;&gt;0,D13/PLANEL_Pot_Trim!D12,0)</f>
        <v>0.65592626256800035</v>
      </c>
      <c r="E39" s="47">
        <f>IF(PLANEL_Pot_Trim!E12&lt;&gt;0,E13/PLANEL_Pot_Trim!E12,0)</f>
        <v>0.72974662205331997</v>
      </c>
      <c r="F39" s="47">
        <f>IF(PLANEL_Pot_Trim!F12&lt;&gt;0,F13/PLANEL_Pot_Trim!F12,0)</f>
        <v>0.81698588525791893</v>
      </c>
      <c r="G39" s="47">
        <f>IF(PLANEL_Pot_Trim!G12&lt;&gt;0,G13/PLANEL_Pot_Trim!G12,0)</f>
        <v>0.77190249444422998</v>
      </c>
      <c r="H39" s="47">
        <f>IF(PLANEL_Pot_Trim!H12&lt;&gt;0,H13/PLANEL_Pot_Trim!H12,0)</f>
        <v>0.76883756645703916</v>
      </c>
      <c r="I39" s="47">
        <f>IF(PLANEL_Pot_Trim!I12&lt;&gt;0,I13/PLANEL_Pot_Trim!I12,0)</f>
        <v>0.70906502882055633</v>
      </c>
      <c r="J39" s="47">
        <f>IF(PLANEL_Pot_Trim!J12&lt;&gt;0,J13/PLANEL_Pot_Trim!J12,0)</f>
        <v>0.93951685655310768</v>
      </c>
      <c r="K39" s="47">
        <f>IF(PLANEL_Pot_Trim!K12&lt;&gt;0,K13/PLANEL_Pot_Trim!K12,0)</f>
        <v>0.652440098576334</v>
      </c>
      <c r="L39" s="47">
        <f>IF(PLANEL_Pot_Trim!L12&lt;&gt;0,L13/PLANEL_Pot_Trim!L12,0)</f>
        <v>0.75744298140360344</v>
      </c>
      <c r="M39" s="47">
        <f>IF(PLANEL_Pot_Trim!M12&lt;&gt;0,M13/PLANEL_Pot_Trim!M12,0)</f>
        <v>0.8788719506925422</v>
      </c>
      <c r="N39" s="47">
        <f>IF(PLANEL_Pot_Trim!N12&lt;&gt;0,N13/PLANEL_Pot_Trim!N12,0)</f>
        <v>0.93951685655310768</v>
      </c>
      <c r="O39" s="47">
        <f>IF(PLANEL_Pot_Trim!O12&lt;&gt;0,O13/PLANEL_Pot_Trim!O12,0)</f>
        <v>0.85804845904548788</v>
      </c>
      <c r="P39" s="47">
        <f>IF(PLANEL_Pot_Trim!P12&lt;&gt;0,P13/PLANEL_Pot_Trim!P12,0)</f>
        <v>0.74042658397314709</v>
      </c>
      <c r="Q39" s="47">
        <f>IF(PLANEL_Pot_Trim!Q12&lt;&gt;0,Q13/PLANEL_Pot_Trim!Q12,0)</f>
        <v>0.54126381002353485</v>
      </c>
      <c r="R39" s="47">
        <f>IF(PLANEL_Pot_Trim!R12&lt;&gt;0,R13/PLANEL_Pot_Trim!R12,0)</f>
        <v>0.75880392125467799</v>
      </c>
      <c r="S39" s="47">
        <f>IF(PLANEL_Pot_Trim!S12&lt;&gt;0,S13/PLANEL_Pot_Trim!S12,0)</f>
        <v>0.81721253732782906</v>
      </c>
      <c r="T39" s="47">
        <f>IF(PLANEL_Pot_Trim!T12&lt;&gt;0,T13/PLANEL_Pot_Trim!T12,0)</f>
        <v>0.62002530844168369</v>
      </c>
      <c r="U39" s="47">
        <f>IF(PLANEL_Pot_Trim!U12&lt;&gt;0,U13/PLANEL_Pot_Trim!U12,0)</f>
        <v>0.57202846618310887</v>
      </c>
      <c r="V39" s="47">
        <f>IF(PLANEL_Pot_Trim!V12&lt;&gt;0,V13/PLANEL_Pot_Trim!V12,0)</f>
        <v>0.76560598238743782</v>
      </c>
      <c r="W39" s="47">
        <f>IF(PLANEL_Pot_Trim!W12&lt;&gt;0,W13/PLANEL_Pot_Trim!W12,0)</f>
        <v>0.87935620220687527</v>
      </c>
      <c r="X39" s="47">
        <f>IF(PLANEL_Pot_Trim!X12&lt;&gt;0,X13/PLANEL_Pot_Trim!X12,0)</f>
        <v>0.81324849029669344</v>
      </c>
      <c r="Y39" s="47">
        <f>IF(PLANEL_Pot_Trim!Y12&lt;&gt;0,Y13/PLANEL_Pot_Trim!Y12,0)</f>
        <v>0.76067104434970489</v>
      </c>
      <c r="Z39" s="47">
        <f>IF(PLANEL_Pot_Trim!Z12&lt;&gt;0,Z13/PLANEL_Pot_Trim!Z12,0)</f>
        <v>0.82328000192908679</v>
      </c>
      <c r="AA39" s="47">
        <f>IF(PLANEL_Pot_Trim!AA12&lt;&gt;0,AA13/PLANEL_Pot_Trim!AA12,0)</f>
        <v>0.81102822562598864</v>
      </c>
      <c r="AB39" s="47">
        <f>IF(PLANEL_Pot_Trim!AB12&lt;&gt;0,AB13/PLANEL_Pot_Trim!AB12,0)</f>
        <v>0.8788719506925422</v>
      </c>
      <c r="AC39" s="47">
        <f>IF(PLANEL_Pot_Trim!AC12&lt;&gt;0,AC13/PLANEL_Pot_Trim!AC12,0)</f>
        <v>0.78897987364481648</v>
      </c>
      <c r="AD39" s="47">
        <f>IF(PLANEL_Pot_Trim!AD12&lt;&gt;0,AD13/PLANEL_Pot_Trim!AD12,0)</f>
        <v>0.87713277036151072</v>
      </c>
      <c r="AE39" s="47">
        <f>IF(PLANEL_Pot_Trim!AE12&lt;&gt;0,AE13/PLANEL_Pot_Trim!AE12,0)</f>
        <v>0.93760674929588339</v>
      </c>
      <c r="AF39" s="47">
        <f>IF(PLANEL_Pot_Trim!AF12&lt;&gt;0,AF13/PLANEL_Pot_Trim!AF12,0)</f>
        <v>0.8788719506925422</v>
      </c>
      <c r="AG39" s="47">
        <f>IF(PLANEL_Pot_Trim!AG12&lt;&gt;0,AG13/PLANEL_Pot_Trim!AG12,0)</f>
        <v>0.81409100389675526</v>
      </c>
      <c r="AH39" s="47">
        <f>IF(PLANEL_Pot_Trim!AH12&lt;&gt;0,AH13/PLANEL_Pot_Trim!AH12,0)</f>
        <v>0.93951685655310768</v>
      </c>
      <c r="AI39" s="47">
        <f>IF(PLANEL_Pot_Trim!AI12&lt;&gt;0,AI13/PLANEL_Pot_Trim!AI12,0)</f>
        <v>0.94029910391249472</v>
      </c>
      <c r="AJ39" s="47">
        <f>IF(PLANEL_Pot_Trim!AJ12&lt;&gt;0,AJ13/PLANEL_Pot_Trim!AJ12,0)</f>
        <v>0.87226203337540309</v>
      </c>
      <c r="AK39" s="47">
        <f>IF(PLANEL_Pot_Trim!AK12&lt;&gt;0,AK13/PLANEL_Pot_Trim!AK12,0)</f>
        <v>0.70014287346996018</v>
      </c>
      <c r="AL39" s="47">
        <f>IF(PLANEL_Pot_Trim!AL12&lt;&gt;0,AL13/PLANEL_Pot_Trim!AL12,0)</f>
        <v>0.93979621631908972</v>
      </c>
      <c r="AM39" s="47">
        <f>IF(PLANEL_Pot_Trim!AM12&lt;&gt;0,AM13/PLANEL_Pot_Trim!AM12,0)</f>
        <v>0.93853896107881529</v>
      </c>
      <c r="AN39" s="47">
        <f>IF(PLANEL_Pot_Trim!AN12&lt;&gt;0,AN13/PLANEL_Pot_Trim!AN12,0)</f>
        <v>0.80378543047828144</v>
      </c>
      <c r="AO39" s="47">
        <f>IF(PLANEL_Pot_Trim!AO12&lt;&gt;0,AO13/PLANEL_Pot_Trim!AO12,0)</f>
        <v>0.59878871457797955</v>
      </c>
      <c r="AP39" s="47">
        <f>IF(PLANEL_Pot_Trim!AP12&lt;&gt;0,AP13/PLANEL_Pot_Trim!AP12,0)</f>
        <v>0.93791266358124803</v>
      </c>
      <c r="AQ39" s="47">
        <f>IF(PLANEL_Pot_Trim!AQ12&lt;&gt;0,AQ13/PLANEL_Pot_Trim!AQ12,0)</f>
        <v>0.93300872466168461</v>
      </c>
      <c r="AR39" s="47">
        <f>IF(PLANEL_Pot_Trim!AR12&lt;&gt;0,AR13/PLANEL_Pot_Trim!AR12,0)</f>
        <v>0.93199468143809339</v>
      </c>
      <c r="AS39" s="47">
        <f>IF(PLANEL_Pot_Trim!AS12&lt;&gt;0,AS13/PLANEL_Pot_Trim!AS12,0)</f>
        <v>0.93199468143809339</v>
      </c>
      <c r="AT39" s="47">
        <f>IF(PLANEL_Pot_Trim!AT12&lt;&gt;0,AT13/PLANEL_Pot_Trim!AT12,0)</f>
        <v>0.93199468143809339</v>
      </c>
      <c r="AU39" s="47">
        <f>IF(PLANEL_Pot_Trim!AU12&lt;&gt;0,AU13/PLANEL_Pot_Trim!AU12,0)</f>
        <v>0.94747156018334888</v>
      </c>
      <c r="AV39" s="47">
        <f>IF(PLANEL_Pot_Trim!AV12&lt;&gt;0,AV13/PLANEL_Pot_Trim!AV12,0)</f>
        <v>0.80265110225219283</v>
      </c>
      <c r="AW39" s="47">
        <f>IF(PLANEL_Pot_Trim!AW12&lt;&gt;0,AW13/PLANEL_Pot_Trim!AW12,0)</f>
        <v>0.55957155048702023</v>
      </c>
      <c r="AX39" s="47">
        <f>IF(PLANEL_Pot_Trim!AX12&lt;&gt;0,AX13/PLANEL_Pot_Trim!AX12,0)</f>
        <v>0.94747156018334888</v>
      </c>
      <c r="AY39" s="47">
        <f>IF(PLANEL_Pot_Trim!AY12&lt;&gt;0,AY13/PLANEL_Pot_Trim!AY12,0)</f>
        <v>0.94747155976095621</v>
      </c>
      <c r="AZ39" s="47">
        <f>IF(PLANEL_Pot_Trim!AZ12&lt;&gt;0,AZ13/PLANEL_Pot_Trim!AZ12,0)</f>
        <v>0.94747155976095621</v>
      </c>
      <c r="BA39" s="47">
        <f>IF(PLANEL_Pot_Trim!BA12&lt;&gt;0,BA13/PLANEL_Pot_Trim!BA12,0)</f>
        <v>0</v>
      </c>
      <c r="BB39" s="47">
        <f>IF(PLANEL_Pot_Trim!BB12&lt;&gt;0,BB13/PLANEL_Pot_Trim!BB12,0)</f>
        <v>0.94747155976095621</v>
      </c>
      <c r="BC39" s="47">
        <f>IF(PLANEL_Pot_Trim!BC12&lt;&gt;0,BC13/PLANEL_Pot_Trim!BC12,0)</f>
        <v>0</v>
      </c>
      <c r="BD39" s="47">
        <f>IF(PLANEL_Pot_Trim!BD12&lt;&gt;0,BD13/PLANEL_Pot_Trim!BD12,0)</f>
        <v>0</v>
      </c>
      <c r="BE39" s="47">
        <f>IF(PLANEL_Pot_Trim!BE12&lt;&gt;0,BE13/PLANEL_Pot_Trim!BE12,0)</f>
        <v>0</v>
      </c>
      <c r="BF39" s="47">
        <f>IF(PLANEL_Pot_Trim!BF12&lt;&gt;0,BF13/PLANEL_Pot_Trim!BF12,0)</f>
        <v>0</v>
      </c>
      <c r="BG39" s="47">
        <f>IF(PLANEL_Pot_Trim!BG12&lt;&gt;0,BG13/PLANEL_Pot_Trim!BG12,0)</f>
        <v>0</v>
      </c>
      <c r="BH39" s="47">
        <f>IF(PLANEL_Pot_Trim!BH12&lt;&gt;0,BH13/PLANEL_Pot_Trim!BH12,0)</f>
        <v>0</v>
      </c>
      <c r="BI39" s="47">
        <f>IF(PLANEL_Pot_Trim!BI12&lt;&gt;0,BI13/PLANEL_Pot_Trim!BI12,0)</f>
        <v>0</v>
      </c>
      <c r="BJ39" s="47">
        <f>IF(PLANEL_Pot_Trim!BJ12&lt;&gt;0,BJ13/PLANEL_Pot_Trim!BJ12,0)</f>
        <v>0</v>
      </c>
      <c r="BK39" s="47">
        <f>IF(PLANEL_Pot_Trim!BK12&lt;&gt;0,BK13/PLANEL_Pot_Trim!BK12,0)</f>
        <v>0</v>
      </c>
      <c r="BL39" s="47">
        <f>IF(PLANEL_Pot_Trim!BL12&lt;&gt;0,BL13/PLANEL_Pot_Trim!BL12,0)</f>
        <v>0</v>
      </c>
      <c r="BM39" s="47">
        <f>IF(PLANEL_Pot_Trim!BM12&lt;&gt;0,BM13/PLANEL_Pot_Trim!BM12,0)</f>
        <v>0</v>
      </c>
      <c r="BN39" s="47">
        <f>IF(PLANEL_Pot_Trim!BN12&lt;&gt;0,BN13/PLANEL_Pot_Trim!BN12,0)</f>
        <v>0</v>
      </c>
      <c r="BO39" s="47">
        <f>IF(PLANEL_Pot_Trim!BO12&lt;&gt;0,BO13/PLANEL_Pot_Trim!BO12,0)</f>
        <v>0</v>
      </c>
      <c r="BP39" s="47">
        <f>IF(PLANEL_Pot_Trim!BP12&lt;&gt;0,BP13/PLANEL_Pot_Trim!BP12,0)</f>
        <v>0</v>
      </c>
      <c r="BQ39" s="47">
        <f>IF(PLANEL_Pot_Trim!BQ12&lt;&gt;0,BQ13/PLANEL_Pot_Trim!BQ12,0)</f>
        <v>0</v>
      </c>
      <c r="BR39" s="47">
        <f>IF(PLANEL_Pot_Trim!BR12&lt;&gt;0,BR13/PLANEL_Pot_Trim!BR12,0)</f>
        <v>0</v>
      </c>
      <c r="BS39" s="47">
        <f>IF(PLANEL_Pot_Trim!BS12&lt;&gt;0,BS13/PLANEL_Pot_Trim!BS12,0)</f>
        <v>0</v>
      </c>
      <c r="BT39" s="47">
        <f>IF(PLANEL_Pot_Trim!BT12&lt;&gt;0,BT13/PLANEL_Pot_Trim!BT12,0)</f>
        <v>0</v>
      </c>
      <c r="BU39" s="47">
        <f>IF(PLANEL_Pot_Trim!BU12&lt;&gt;0,BU13/PLANEL_Pot_Trim!BU12,0)</f>
        <v>0</v>
      </c>
      <c r="BV39" s="47">
        <f>IF(PLANEL_Pot_Trim!BV12&lt;&gt;0,BV13/PLANEL_Pot_Trim!BV12,0)</f>
        <v>0</v>
      </c>
      <c r="BW39" s="47">
        <f>IF(PLANEL_Pot_Trim!BW12&lt;&gt;0,BW13/PLANEL_Pot_Trim!BW12,0)</f>
        <v>0</v>
      </c>
      <c r="BX39" s="47">
        <f>IF(PLANEL_Pot_Trim!BX12&lt;&gt;0,BX13/PLANEL_Pot_Trim!BX12,0)</f>
        <v>0</v>
      </c>
      <c r="BY39" s="47">
        <f>IF(PLANEL_Pot_Trim!BY12&lt;&gt;0,BY13/PLANEL_Pot_Trim!BY12,0)</f>
        <v>0</v>
      </c>
      <c r="BZ39" s="47">
        <f>IF(PLANEL_Pot_Trim!BZ12&lt;&gt;0,BZ13/PLANEL_Pot_Trim!BZ12,0)</f>
        <v>0</v>
      </c>
      <c r="CA39" s="47">
        <f>IF(PLANEL_Pot_Trim!CA12&lt;&gt;0,CA13/PLANEL_Pot_Trim!CA12,0)</f>
        <v>0</v>
      </c>
      <c r="CB39" s="47">
        <f>IF(PLANEL_Pot_Trim!CB12&lt;&gt;0,CB13/PLANEL_Pot_Trim!CB12,0)</f>
        <v>0</v>
      </c>
      <c r="CC39" s="47">
        <f>IF(PLANEL_Pot_Trim!CC12&lt;&gt;0,CC13/PLANEL_Pot_Trim!CC12,0)</f>
        <v>0</v>
      </c>
      <c r="CD39" s="47">
        <f>IF(PLANEL_Pot_Trim!CD12&lt;&gt;0,CD13/PLANEL_Pot_Trim!CD12,0)</f>
        <v>0</v>
      </c>
      <c r="CE39" s="47">
        <f>IF(PLANEL_Pot_Trim!CE12&lt;&gt;0,CE13/PLANEL_Pot_Trim!CE12,0)</f>
        <v>0</v>
      </c>
      <c r="CF39" s="47">
        <f>IF(PLANEL_Pot_Trim!CF12&lt;&gt;0,CF13/PLANEL_Pot_Trim!CF12,0)</f>
        <v>0</v>
      </c>
      <c r="CG39" s="47">
        <f>IF(PLANEL_Pot_Trim!CG12&lt;&gt;0,CG13/PLANEL_Pot_Trim!CG12,0)</f>
        <v>0</v>
      </c>
      <c r="CH39" s="47">
        <f>IF(PLANEL_Pot_Trim!CH12&lt;&gt;0,CH13/PLANEL_Pot_Trim!CH12,0)</f>
        <v>0</v>
      </c>
      <c r="CI39" s="47">
        <f>IF(PLANEL_Pot_Trim!CI12&lt;&gt;0,CI13/PLANEL_Pot_Trim!CI12,0)</f>
        <v>0</v>
      </c>
      <c r="CJ39" s="47">
        <f>IF(PLANEL_Pot_Trim!CJ12&lt;&gt;0,CJ13/PLANEL_Pot_Trim!CJ12,0)</f>
        <v>0</v>
      </c>
      <c r="CK39" s="47">
        <f>IF(PLANEL_Pot_Trim!CK12&lt;&gt;0,CK13/PLANEL_Pot_Trim!CK12,0)</f>
        <v>0</v>
      </c>
      <c r="CL39" s="47">
        <f>IF(PLANEL_Pot_Trim!CL12&lt;&gt;0,CL13/PLANEL_Pot_Trim!CL12,0)</f>
        <v>0</v>
      </c>
      <c r="CM39" s="47">
        <f>IF(PLANEL_Pot_Trim!CM12&lt;&gt;0,CM13/PLANEL_Pot_Trim!CM12,0)</f>
        <v>0</v>
      </c>
      <c r="CN39" s="47">
        <f>IF(PLANEL_Pot_Trim!CN12&lt;&gt;0,CN13/PLANEL_Pot_Trim!CN12,0)</f>
        <v>0</v>
      </c>
      <c r="CO39" s="47">
        <f>IF(PLANEL_Pot_Trim!CO12&lt;&gt;0,CO13/PLANEL_Pot_Trim!CO12,0)</f>
        <v>0</v>
      </c>
      <c r="CP39" s="47">
        <f>IF(PLANEL_Pot_Trim!CP12&lt;&gt;0,CP13/PLANEL_Pot_Trim!CP12,0)</f>
        <v>0</v>
      </c>
      <c r="CQ39" s="47">
        <f>IF(PLANEL_Pot_Trim!CQ12&lt;&gt;0,CQ13/PLANEL_Pot_Trim!CQ12,0)</f>
        <v>0</v>
      </c>
      <c r="CR39" s="47">
        <f>IF(PLANEL_Pot_Trim!CR12&lt;&gt;0,CR13/PLANEL_Pot_Trim!CR12,0)</f>
        <v>0</v>
      </c>
      <c r="CS39" s="47">
        <f>IF(PLANEL_Pot_Trim!CS12&lt;&gt;0,CS13/PLANEL_Pot_Trim!CS12,0)</f>
        <v>0</v>
      </c>
      <c r="CT39" s="47">
        <f>IF(PLANEL_Pot_Trim!CT12&lt;&gt;0,CT13/PLANEL_Pot_Trim!CT12,0)</f>
        <v>0</v>
      </c>
      <c r="CU39" s="47">
        <f>IF(PLANEL_Pot_Trim!CU12&lt;&gt;0,CU13/PLANEL_Pot_Trim!CU12,0)</f>
        <v>0</v>
      </c>
      <c r="CV39" s="47">
        <f>IF(PLANEL_Pot_Trim!CV12&lt;&gt;0,CV13/PLANEL_Pot_Trim!CV12,0)</f>
        <v>0</v>
      </c>
      <c r="CW39" s="47">
        <f>IF(PLANEL_Pot_Trim!CW12&lt;&gt;0,CW13/PLANEL_Pot_Trim!CW12,0)</f>
        <v>0</v>
      </c>
      <c r="CX39" s="47">
        <f>IF(PLANEL_Pot_Trim!CX12&lt;&gt;0,CX13/PLANEL_Pot_Trim!CX12,0)</f>
        <v>0</v>
      </c>
      <c r="CY39" s="77">
        <f>IF(PLANEL_Pot_Trim!CY12&lt;&gt;0,CY13/PLANEL_Pot_Trim!CY12,0)</f>
        <v>0</v>
      </c>
      <c r="CZ39" s="77">
        <f>IF(PLANEL_Pot_Trim!CZ12&lt;&gt;0,CZ13/PLANEL_Pot_Trim!CZ12,0)</f>
        <v>0</v>
      </c>
      <c r="DA39" s="77">
        <f>IF(PLANEL_Pot_Trim!DA12&lt;&gt;0,DA13/PLANEL_Pot_Trim!DA12,0)</f>
        <v>0</v>
      </c>
      <c r="DB39" s="77">
        <f>IF(PLANEL_Pot_Trim!DB12&lt;&gt;0,DB13/PLANEL_Pot_Trim!DB12,0)</f>
        <v>0</v>
      </c>
      <c r="DC39" s="47">
        <f>IF(PLANEL_Pot_Trim!DC12&lt;&gt;0,DC13/PLANEL_Pot_Trim!DC12,0)</f>
        <v>0</v>
      </c>
      <c r="DD39" s="47">
        <f>IF(PLANEL_Pot_Trim!DD12&lt;&gt;0,DD13/PLANEL_Pot_Trim!DD12,0)</f>
        <v>0</v>
      </c>
      <c r="DE39" s="47">
        <f>IF(PLANEL_Pot_Trim!DE12&lt;&gt;0,DE13/PLANEL_Pot_Trim!DE12,0)</f>
        <v>0</v>
      </c>
      <c r="DF39" s="47">
        <f>IF(PLANEL_Pot_Trim!DF12&lt;&gt;0,DF13/PLANEL_Pot_Trim!DF12,0)</f>
        <v>0</v>
      </c>
      <c r="DG39" s="47">
        <f>IF(PLANEL_Pot_Trim!DG12&lt;&gt;0,DG13/PLANEL_Pot_Trim!DG12,0)</f>
        <v>0</v>
      </c>
      <c r="DH39" s="47">
        <f>IF(PLANEL_Pot_Trim!DH12&lt;&gt;0,DH13/PLANEL_Pot_Trim!DH12,0)</f>
        <v>0</v>
      </c>
      <c r="DI39" s="47">
        <f>IF(PLANEL_Pot_Trim!DI12&lt;&gt;0,DI13/PLANEL_Pot_Trim!DI12,0)</f>
        <v>0</v>
      </c>
      <c r="DJ39" s="47">
        <f>IF(PLANEL_Pot_Trim!DJ12&lt;&gt;0,DJ13/PLANEL_Pot_Trim!DJ12,0)</f>
        <v>0</v>
      </c>
      <c r="DK39" s="47">
        <f>IF(PLANEL_Pot_Trim!DK12&lt;&gt;0,DK13/PLANEL_Pot_Trim!DK12,0)</f>
        <v>0</v>
      </c>
      <c r="DL39" s="47">
        <f>IF(PLANEL_Pot_Trim!DL12&lt;&gt;0,DL13/PLANEL_Pot_Trim!DL12,0)</f>
        <v>0</v>
      </c>
      <c r="DM39" s="47">
        <f>IF(PLANEL_Pot_Trim!DM12&lt;&gt;0,DM13/PLANEL_Pot_Trim!DM12,0)</f>
        <v>0</v>
      </c>
      <c r="DN39" s="47">
        <f>IF(PLANEL_Pot_Trim!DN12&lt;&gt;0,DN13/PLANEL_Pot_Trim!DN12,0)</f>
        <v>0</v>
      </c>
      <c r="DO39" s="47">
        <f>IF(PLANEL_Pot_Trim!DO12&lt;&gt;0,DO13/PLANEL_Pot_Trim!DO12,0)</f>
        <v>0</v>
      </c>
      <c r="DP39" s="47">
        <f>IF(PLANEL_Pot_Trim!DP12&lt;&gt;0,DP13/PLANEL_Pot_Trim!DP12,0)</f>
        <v>0</v>
      </c>
      <c r="DQ39" s="47">
        <f>IF(PLANEL_Pot_Trim!DQ12&lt;&gt;0,DQ13/PLANEL_Pot_Trim!DQ12,0)</f>
        <v>0</v>
      </c>
      <c r="DR39" s="47">
        <f>IF(PLANEL_Pot_Trim!DR12&lt;&gt;0,DR13/PLANEL_Pot_Trim!DR12,0)</f>
        <v>0</v>
      </c>
      <c r="DS39" s="47">
        <f>IF(PLANEL_Pot_Trim!DS12&lt;&gt;0,DS13/PLANEL_Pot_Trim!DS12,0)</f>
        <v>0</v>
      </c>
      <c r="DT39" s="47">
        <f>IF(PLANEL_Pot_Trim!DT12&lt;&gt;0,DT13/PLANEL_Pot_Trim!DT12,0)</f>
        <v>0</v>
      </c>
      <c r="DU39" s="47">
        <f>IF(PLANEL_Pot_Trim!DU12&lt;&gt;0,DU13/PLANEL_Pot_Trim!DU12,0)</f>
        <v>0</v>
      </c>
      <c r="DV39" s="47">
        <f>IF(PLANEL_Pot_Trim!DV12&lt;&gt;0,DV13/PLANEL_Pot_Trim!DV12,0)</f>
        <v>0</v>
      </c>
      <c r="DW39" s="47">
        <f>IF(PLANEL_Pot_Trim!DW12&lt;&gt;0,DW13/PLANEL_Pot_Trim!DW12,0)</f>
        <v>0</v>
      </c>
      <c r="DX39" s="47">
        <f>IF(PLANEL_Pot_Trim!DX12&lt;&gt;0,DX13/PLANEL_Pot_Trim!DX12,0)</f>
        <v>0</v>
      </c>
      <c r="DY39" s="47">
        <f>IF(PLANEL_Pot_Trim!DY12&lt;&gt;0,DY13/PLANEL_Pot_Trim!DY12,0)</f>
        <v>0</v>
      </c>
      <c r="DZ39" s="47">
        <f>IF(PLANEL_Pot_Trim!DZ12&lt;&gt;0,DZ13/PLANEL_Pot_Trim!DZ12,0)</f>
        <v>0</v>
      </c>
      <c r="EA39" s="47">
        <f>IF(PLANEL_Pot_Trim!EA12&lt;&gt;0,EA13/PLANEL_Pot_Trim!EA12,0)</f>
        <v>0</v>
      </c>
      <c r="EB39" s="47">
        <f>IF(PLANEL_Pot_Trim!EB12&lt;&gt;0,EB13/PLANEL_Pot_Trim!EB12,0)</f>
        <v>0</v>
      </c>
      <c r="EC39" s="47">
        <f>IF(PLANEL_Pot_Trim!EC12&lt;&gt;0,EC13/PLANEL_Pot_Trim!EC12,0)</f>
        <v>0</v>
      </c>
      <c r="ED39" s="47">
        <f>IF(PLANEL_Pot_Trim!ED12&lt;&gt;0,ED13/PLANEL_Pot_Trim!ED12,0)</f>
        <v>0</v>
      </c>
      <c r="EE39" s="47">
        <f>IF(PLANEL_Pot_Trim!EE12&lt;&gt;0,EE13/PLANEL_Pot_Trim!EE12,0)</f>
        <v>0</v>
      </c>
      <c r="EF39" s="47">
        <f>IF(PLANEL_Pot_Trim!EF12&lt;&gt;0,EF13/PLANEL_Pot_Trim!EF12,0)</f>
        <v>0</v>
      </c>
      <c r="EG39" s="47">
        <f>IF(PLANEL_Pot_Trim!EG12&lt;&gt;0,EG13/PLANEL_Pot_Trim!EG12,0)</f>
        <v>0</v>
      </c>
      <c r="EH39" s="47">
        <f>IF(PLANEL_Pot_Trim!EH12&lt;&gt;0,EH13/PLANEL_Pot_Trim!EH12,0)</f>
        <v>0</v>
      </c>
      <c r="EI39" s="47">
        <f>IF(PLANEL_Pot_Trim!EI12&lt;&gt;0,EI13/PLANEL_Pot_Trim!EI12,0)</f>
        <v>0</v>
      </c>
      <c r="EJ39" s="47">
        <f>IF(PLANEL_Pot_Trim!EJ12&lt;&gt;0,EJ13/PLANEL_Pot_Trim!EJ12,0)</f>
        <v>0</v>
      </c>
      <c r="EK39" s="47">
        <f>IF(PLANEL_Pot_Trim!EK12&lt;&gt;0,EK13/PLANEL_Pot_Trim!EK12,0)</f>
        <v>0</v>
      </c>
      <c r="EL39" s="47">
        <f>IF(PLANEL_Pot_Trim!EL12&lt;&gt;0,EL13/PLANEL_Pot_Trim!EL12,0)</f>
        <v>0</v>
      </c>
      <c r="EM39" s="47">
        <f>IF(PLANEL_Pot_Trim!EM12&lt;&gt;0,EM13/PLANEL_Pot_Trim!EM12,0)</f>
        <v>0</v>
      </c>
      <c r="EN39" s="47">
        <f>IF(PLANEL_Pot_Trim!EN12&lt;&gt;0,EN13/PLANEL_Pot_Trim!EN12,0)</f>
        <v>0</v>
      </c>
      <c r="EO39" s="47">
        <f>IF(PLANEL_Pot_Trim!EO12&lt;&gt;0,EO13/PLANEL_Pot_Trim!EO12,0)</f>
        <v>0</v>
      </c>
      <c r="EP39" s="47">
        <f>IF(PLANEL_Pot_Trim!EP12&lt;&gt;0,EP13/PLANEL_Pot_Trim!EP12,0)</f>
        <v>0</v>
      </c>
    </row>
    <row r="40" spans="2:146" x14ac:dyDescent="0.25">
      <c r="B40" s="16" t="s">
        <v>6</v>
      </c>
      <c r="C40" s="47">
        <f>IF(PLANEL_Pot_Trim!C13&lt;&gt;0,C14/PLANEL_Pot_Trim!C13,0)</f>
        <v>0</v>
      </c>
      <c r="D40" s="47">
        <f>IF(PLANEL_Pot_Trim!D13&lt;&gt;0,D14/PLANEL_Pot_Trim!D13,0)</f>
        <v>0</v>
      </c>
      <c r="E40" s="47">
        <f>IF(PLANEL_Pot_Trim!E13&lt;&gt;0,E14/PLANEL_Pot_Trim!E13,0)</f>
        <v>0</v>
      </c>
      <c r="F40" s="47">
        <f>IF(PLANEL_Pot_Trim!F13&lt;&gt;0,F14/PLANEL_Pot_Trim!F13,0)</f>
        <v>0</v>
      </c>
      <c r="G40" s="47">
        <f>IF(PLANEL_Pot_Trim!G13&lt;&gt;0,G14/PLANEL_Pot_Trim!G13,0)</f>
        <v>0</v>
      </c>
      <c r="H40" s="47">
        <f>IF(PLANEL_Pot_Trim!H13&lt;&gt;0,H14/PLANEL_Pot_Trim!H13,0)</f>
        <v>0</v>
      </c>
      <c r="I40" s="47">
        <f>IF(PLANEL_Pot_Trim!I13&lt;&gt;0,I14/PLANEL_Pot_Trim!I13,0)</f>
        <v>0</v>
      </c>
      <c r="J40" s="47">
        <f>IF(PLANEL_Pot_Trim!J13&lt;&gt;0,J14/PLANEL_Pot_Trim!J13,0)</f>
        <v>0</v>
      </c>
      <c r="K40" s="47">
        <f>IF(PLANEL_Pot_Trim!K13&lt;&gt;0,K14/PLANEL_Pot_Trim!K13,0)</f>
        <v>0</v>
      </c>
      <c r="L40" s="47">
        <f>IF(PLANEL_Pot_Trim!L13&lt;&gt;0,L14/PLANEL_Pot_Trim!L13,0)</f>
        <v>0</v>
      </c>
      <c r="M40" s="47">
        <f>IF(PLANEL_Pot_Trim!M13&lt;&gt;0,M14/PLANEL_Pot_Trim!M13,0)</f>
        <v>0</v>
      </c>
      <c r="N40" s="47">
        <f>IF(PLANEL_Pot_Trim!N13&lt;&gt;0,N14/PLANEL_Pot_Trim!N13,0)</f>
        <v>0</v>
      </c>
      <c r="O40" s="47">
        <f>IF(PLANEL_Pot_Trim!O13&lt;&gt;0,O14/PLANEL_Pot_Trim!O13,0)</f>
        <v>0</v>
      </c>
      <c r="P40" s="47">
        <f>IF(PLANEL_Pot_Trim!P13&lt;&gt;0,P14/PLANEL_Pot_Trim!P13,0)</f>
        <v>0</v>
      </c>
      <c r="Q40" s="47">
        <f>IF(PLANEL_Pot_Trim!Q13&lt;&gt;0,Q14/PLANEL_Pot_Trim!Q13,0)</f>
        <v>0</v>
      </c>
      <c r="R40" s="47">
        <f>IF(PLANEL_Pot_Trim!R13&lt;&gt;0,R14/PLANEL_Pot_Trim!R13,0)</f>
        <v>0</v>
      </c>
      <c r="S40" s="47">
        <f>IF(PLANEL_Pot_Trim!S13&lt;&gt;0,S14/PLANEL_Pot_Trim!S13,0)</f>
        <v>0</v>
      </c>
      <c r="T40" s="47">
        <f>IF(PLANEL_Pot_Trim!T13&lt;&gt;0,T14/PLANEL_Pot_Trim!T13,0)</f>
        <v>0</v>
      </c>
      <c r="U40" s="47">
        <f>IF(PLANEL_Pot_Trim!U13&lt;&gt;0,U14/PLANEL_Pot_Trim!U13,0)</f>
        <v>0</v>
      </c>
      <c r="V40" s="47">
        <f>IF(PLANEL_Pot_Trim!V13&lt;&gt;0,V14/PLANEL_Pot_Trim!V13,0)</f>
        <v>0</v>
      </c>
      <c r="W40" s="47">
        <f>IF(PLANEL_Pot_Trim!W13&lt;&gt;0,W14/PLANEL_Pot_Trim!W13,0)</f>
        <v>0</v>
      </c>
      <c r="X40" s="47">
        <f>IF(PLANEL_Pot_Trim!X13&lt;&gt;0,X14/PLANEL_Pot_Trim!X13,0)</f>
        <v>0</v>
      </c>
      <c r="Y40" s="47">
        <f>IF(PLANEL_Pot_Trim!Y13&lt;&gt;0,Y14/PLANEL_Pot_Trim!Y13,0)</f>
        <v>0</v>
      </c>
      <c r="Z40" s="47">
        <f>IF(PLANEL_Pot_Trim!Z13&lt;&gt;0,Z14/PLANEL_Pot_Trim!Z13,0)</f>
        <v>0</v>
      </c>
      <c r="AA40" s="47">
        <f>IF(PLANEL_Pot_Trim!AA13&lt;&gt;0,AA14/PLANEL_Pot_Trim!AA13,0)</f>
        <v>0</v>
      </c>
      <c r="AB40" s="47">
        <f>IF(PLANEL_Pot_Trim!AB13&lt;&gt;0,AB14/PLANEL_Pot_Trim!AB13,0)</f>
        <v>0</v>
      </c>
      <c r="AC40" s="47">
        <f>IF(PLANEL_Pot_Trim!AC13&lt;&gt;0,AC14/PLANEL_Pot_Trim!AC13,0)</f>
        <v>0</v>
      </c>
      <c r="AD40" s="47">
        <f>IF(PLANEL_Pot_Trim!AD13&lt;&gt;0,AD14/PLANEL_Pot_Trim!AD13,0)</f>
        <v>0</v>
      </c>
      <c r="AE40" s="47">
        <f>IF(PLANEL_Pot_Trim!AE13&lt;&gt;0,AE14/PLANEL_Pot_Trim!AE13,0)</f>
        <v>0</v>
      </c>
      <c r="AF40" s="47">
        <f>IF(PLANEL_Pot_Trim!AF13&lt;&gt;0,AF14/PLANEL_Pot_Trim!AF13,0)</f>
        <v>0</v>
      </c>
      <c r="AG40" s="47">
        <f>IF(PLANEL_Pot_Trim!AG13&lt;&gt;0,AG14/PLANEL_Pot_Trim!AG13,0)</f>
        <v>0</v>
      </c>
      <c r="AH40" s="47">
        <f>IF(PLANEL_Pot_Trim!AH13&lt;&gt;0,AH14/PLANEL_Pot_Trim!AH13,0)</f>
        <v>0</v>
      </c>
      <c r="AI40" s="47">
        <f>IF(PLANEL_Pot_Trim!AI13&lt;&gt;0,AI14/PLANEL_Pot_Trim!AI13,0)</f>
        <v>0</v>
      </c>
      <c r="AJ40" s="47">
        <f>IF(PLANEL_Pot_Trim!AJ13&lt;&gt;0,AJ14/PLANEL_Pot_Trim!AJ13,0)</f>
        <v>0</v>
      </c>
      <c r="AK40" s="47">
        <f>IF(PLANEL_Pot_Trim!AK13&lt;&gt;0,AK14/PLANEL_Pot_Trim!AK13,0)</f>
        <v>0</v>
      </c>
      <c r="AL40" s="47">
        <f>IF(PLANEL_Pot_Trim!AL13&lt;&gt;0,AL14/PLANEL_Pot_Trim!AL13,0)</f>
        <v>0</v>
      </c>
      <c r="AM40" s="47">
        <f>IF(PLANEL_Pot_Trim!AM13&lt;&gt;0,AM14/PLANEL_Pot_Trim!AM13,0)</f>
        <v>0</v>
      </c>
      <c r="AN40" s="47">
        <f>IF(PLANEL_Pot_Trim!AN13&lt;&gt;0,AN14/PLANEL_Pot_Trim!AN13,0)</f>
        <v>0</v>
      </c>
      <c r="AO40" s="47">
        <f>IF(PLANEL_Pot_Trim!AO13&lt;&gt;0,AO14/PLANEL_Pot_Trim!AO13,0)</f>
        <v>0</v>
      </c>
      <c r="AP40" s="47">
        <f>IF(PLANEL_Pot_Trim!AP13&lt;&gt;0,AP14/PLANEL_Pot_Trim!AP13,0)</f>
        <v>0</v>
      </c>
      <c r="AQ40" s="47">
        <f>IF(PLANEL_Pot_Trim!AQ13&lt;&gt;0,AQ14/PLANEL_Pot_Trim!AQ13,0)</f>
        <v>0</v>
      </c>
      <c r="AR40" s="47">
        <f>IF(PLANEL_Pot_Trim!AR13&lt;&gt;0,AR14/PLANEL_Pot_Trim!AR13,0)</f>
        <v>0</v>
      </c>
      <c r="AS40" s="47">
        <f>IF(PLANEL_Pot_Trim!AS13&lt;&gt;0,AS14/PLANEL_Pot_Trim!AS13,0)</f>
        <v>0</v>
      </c>
      <c r="AT40" s="47">
        <f>IF(PLANEL_Pot_Trim!AT13&lt;&gt;0,AT14/PLANEL_Pot_Trim!AT13,0)</f>
        <v>0</v>
      </c>
      <c r="AU40" s="47">
        <f>IF(PLANEL_Pot_Trim!AU13&lt;&gt;0,AU14/PLANEL_Pot_Trim!AU13,0)</f>
        <v>0</v>
      </c>
      <c r="AV40" s="47">
        <f>IF(PLANEL_Pot_Trim!AV13&lt;&gt;0,AV14/PLANEL_Pot_Trim!AV13,0)</f>
        <v>0</v>
      </c>
      <c r="AW40" s="47">
        <f>IF(PLANEL_Pot_Trim!AW13&lt;&gt;0,AW14/PLANEL_Pot_Trim!AW13,0)</f>
        <v>0</v>
      </c>
      <c r="AX40" s="47">
        <f>IF(PLANEL_Pot_Trim!AX13&lt;&gt;0,AX14/PLANEL_Pot_Trim!AX13,0)</f>
        <v>0</v>
      </c>
      <c r="AY40" s="47">
        <f>IF(PLANEL_Pot_Trim!AY13&lt;&gt;0,AY14/PLANEL_Pot_Trim!AY13,0)</f>
        <v>0</v>
      </c>
      <c r="AZ40" s="47">
        <f>IF(PLANEL_Pot_Trim!AZ13&lt;&gt;0,AZ14/PLANEL_Pot_Trim!AZ13,0)</f>
        <v>0</v>
      </c>
      <c r="BA40" s="47">
        <f>IF(PLANEL_Pot_Trim!BA13&lt;&gt;0,BA14/PLANEL_Pot_Trim!BA13,0)</f>
        <v>0</v>
      </c>
      <c r="BB40" s="47">
        <f>IF(PLANEL_Pot_Trim!BB13&lt;&gt;0,BB14/PLANEL_Pot_Trim!BB13,0)</f>
        <v>0</v>
      </c>
      <c r="BC40" s="47">
        <f>IF(PLANEL_Pot_Trim!BC13&lt;&gt;0,BC14/PLANEL_Pot_Trim!BC13,0)</f>
        <v>0</v>
      </c>
      <c r="BD40" s="47">
        <f>IF(PLANEL_Pot_Trim!BD13&lt;&gt;0,BD14/PLANEL_Pot_Trim!BD13,0)</f>
        <v>0</v>
      </c>
      <c r="BE40" s="47">
        <f>IF(PLANEL_Pot_Trim!BE13&lt;&gt;0,BE14/PLANEL_Pot_Trim!BE13,0)</f>
        <v>0</v>
      </c>
      <c r="BF40" s="47">
        <f>IF(PLANEL_Pot_Trim!BF13&lt;&gt;0,BF14/PLANEL_Pot_Trim!BF13,0)</f>
        <v>0</v>
      </c>
      <c r="BG40" s="47">
        <f>IF(PLANEL_Pot_Trim!BG13&lt;&gt;0,BG14/PLANEL_Pot_Trim!BG13,0)</f>
        <v>0</v>
      </c>
      <c r="BH40" s="47">
        <f>IF(PLANEL_Pot_Trim!BH13&lt;&gt;0,BH14/PLANEL_Pot_Trim!BH13,0)</f>
        <v>0</v>
      </c>
      <c r="BI40" s="47">
        <f>IF(PLANEL_Pot_Trim!BI13&lt;&gt;0,BI14/PLANEL_Pot_Trim!BI13,0)</f>
        <v>0</v>
      </c>
      <c r="BJ40" s="47">
        <f>IF(PLANEL_Pot_Trim!BJ13&lt;&gt;0,BJ14/PLANEL_Pot_Trim!BJ13,0)</f>
        <v>0</v>
      </c>
      <c r="BK40" s="47">
        <f>IF(PLANEL_Pot_Trim!BK13&lt;&gt;0,BK14/PLANEL_Pot_Trim!BK13,0)</f>
        <v>0</v>
      </c>
      <c r="BL40" s="47">
        <f>IF(PLANEL_Pot_Trim!BL13&lt;&gt;0,BL14/PLANEL_Pot_Trim!BL13,0)</f>
        <v>0</v>
      </c>
      <c r="BM40" s="47">
        <f>IF(PLANEL_Pot_Trim!BM13&lt;&gt;0,BM14/PLANEL_Pot_Trim!BM13,0)</f>
        <v>0</v>
      </c>
      <c r="BN40" s="47">
        <f>IF(PLANEL_Pot_Trim!BN13&lt;&gt;0,BN14/PLANEL_Pot_Trim!BN13,0)</f>
        <v>0</v>
      </c>
      <c r="BO40" s="47">
        <f>IF(PLANEL_Pot_Trim!BO13&lt;&gt;0,BO14/PLANEL_Pot_Trim!BO13,0)</f>
        <v>0</v>
      </c>
      <c r="BP40" s="47">
        <f>IF(PLANEL_Pot_Trim!BP13&lt;&gt;0,BP14/PLANEL_Pot_Trim!BP13,0)</f>
        <v>0</v>
      </c>
      <c r="BQ40" s="47">
        <f>IF(PLANEL_Pot_Trim!BQ13&lt;&gt;0,BQ14/PLANEL_Pot_Trim!BQ13,0)</f>
        <v>0</v>
      </c>
      <c r="BR40" s="47">
        <f>IF(PLANEL_Pot_Trim!BR13&lt;&gt;0,BR14/PLANEL_Pot_Trim!BR13,0)</f>
        <v>0</v>
      </c>
      <c r="BS40" s="47">
        <f>IF(PLANEL_Pot_Trim!BS13&lt;&gt;0,BS14/PLANEL_Pot_Trim!BS13,0)</f>
        <v>0</v>
      </c>
      <c r="BT40" s="47">
        <f>IF(PLANEL_Pot_Trim!BT13&lt;&gt;0,BT14/PLANEL_Pot_Trim!BT13,0)</f>
        <v>0</v>
      </c>
      <c r="BU40" s="47">
        <f>IF(PLANEL_Pot_Trim!BU13&lt;&gt;0,BU14/PLANEL_Pot_Trim!BU13,0)</f>
        <v>0</v>
      </c>
      <c r="BV40" s="47">
        <f>IF(PLANEL_Pot_Trim!BV13&lt;&gt;0,BV14/PLANEL_Pot_Trim!BV13,0)</f>
        <v>0</v>
      </c>
      <c r="BW40" s="47">
        <f>IF(PLANEL_Pot_Trim!BW13&lt;&gt;0,BW14/PLANEL_Pot_Trim!BW13,0)</f>
        <v>0</v>
      </c>
      <c r="BX40" s="47">
        <f>IF(PLANEL_Pot_Trim!BX13&lt;&gt;0,BX14/PLANEL_Pot_Trim!BX13,0)</f>
        <v>0</v>
      </c>
      <c r="BY40" s="47">
        <f>IF(PLANEL_Pot_Trim!BY13&lt;&gt;0,BY14/PLANEL_Pot_Trim!BY13,0)</f>
        <v>0</v>
      </c>
      <c r="BZ40" s="47">
        <f>IF(PLANEL_Pot_Trim!BZ13&lt;&gt;0,BZ14/PLANEL_Pot_Trim!BZ13,0)</f>
        <v>0</v>
      </c>
      <c r="CA40" s="47">
        <f>IF(PLANEL_Pot_Trim!CA13&lt;&gt;0,CA14/PLANEL_Pot_Trim!CA13,0)</f>
        <v>0</v>
      </c>
      <c r="CB40" s="47">
        <f>IF(PLANEL_Pot_Trim!CB13&lt;&gt;0,CB14/PLANEL_Pot_Trim!CB13,0)</f>
        <v>0</v>
      </c>
      <c r="CC40" s="47">
        <f>IF(PLANEL_Pot_Trim!CC13&lt;&gt;0,CC14/PLANEL_Pot_Trim!CC13,0)</f>
        <v>0</v>
      </c>
      <c r="CD40" s="47">
        <f>IF(PLANEL_Pot_Trim!CD13&lt;&gt;0,CD14/PLANEL_Pot_Trim!CD13,0)</f>
        <v>0</v>
      </c>
      <c r="CE40" s="47">
        <f>IF(PLANEL_Pot_Trim!CE13&lt;&gt;0,CE14/PLANEL_Pot_Trim!CE13,0)</f>
        <v>0</v>
      </c>
      <c r="CF40" s="47">
        <f>IF(PLANEL_Pot_Trim!CF13&lt;&gt;0,CF14/PLANEL_Pot_Trim!CF13,0)</f>
        <v>0</v>
      </c>
      <c r="CG40" s="47">
        <f>IF(PLANEL_Pot_Trim!CG13&lt;&gt;0,CG14/PLANEL_Pot_Trim!CG13,0)</f>
        <v>0</v>
      </c>
      <c r="CH40" s="47">
        <f>IF(PLANEL_Pot_Trim!CH13&lt;&gt;0,CH14/PLANEL_Pot_Trim!CH13,0)</f>
        <v>0</v>
      </c>
      <c r="CI40" s="47">
        <f>IF(PLANEL_Pot_Trim!CI13&lt;&gt;0,CI14/PLANEL_Pot_Trim!CI13,0)</f>
        <v>0</v>
      </c>
      <c r="CJ40" s="47">
        <f>IF(PLANEL_Pot_Trim!CJ13&lt;&gt;0,CJ14/PLANEL_Pot_Trim!CJ13,0)</f>
        <v>0</v>
      </c>
      <c r="CK40" s="47">
        <f>IF(PLANEL_Pot_Trim!CK13&lt;&gt;0,CK14/PLANEL_Pot_Trim!CK13,0)</f>
        <v>0</v>
      </c>
      <c r="CL40" s="47">
        <f>IF(PLANEL_Pot_Trim!CL13&lt;&gt;0,CL14/PLANEL_Pot_Trim!CL13,0)</f>
        <v>0</v>
      </c>
      <c r="CM40" s="47">
        <f>IF(PLANEL_Pot_Trim!CM13&lt;&gt;0,CM14/PLANEL_Pot_Trim!CM13,0)</f>
        <v>0</v>
      </c>
      <c r="CN40" s="47">
        <f>IF(PLANEL_Pot_Trim!CN13&lt;&gt;0,CN14/PLANEL_Pot_Trim!CN13,0)</f>
        <v>0</v>
      </c>
      <c r="CO40" s="47">
        <f>IF(PLANEL_Pot_Trim!CO13&lt;&gt;0,CO14/PLANEL_Pot_Trim!CO13,0)</f>
        <v>0</v>
      </c>
      <c r="CP40" s="47">
        <f>IF(PLANEL_Pot_Trim!CP13&lt;&gt;0,CP14/PLANEL_Pot_Trim!CP13,0)</f>
        <v>0</v>
      </c>
      <c r="CQ40" s="47">
        <f>IF(PLANEL_Pot_Trim!CQ13&lt;&gt;0,CQ14/PLANEL_Pot_Trim!CQ13,0)</f>
        <v>0</v>
      </c>
      <c r="CR40" s="47">
        <f>IF(PLANEL_Pot_Trim!CR13&lt;&gt;0,CR14/PLANEL_Pot_Trim!CR13,0)</f>
        <v>0</v>
      </c>
      <c r="CS40" s="47">
        <f>IF(PLANEL_Pot_Trim!CS13&lt;&gt;0,CS14/PLANEL_Pot_Trim!CS13,0)</f>
        <v>0</v>
      </c>
      <c r="CT40" s="47">
        <f>IF(PLANEL_Pot_Trim!CT13&lt;&gt;0,CT14/PLANEL_Pot_Trim!CT13,0)</f>
        <v>0</v>
      </c>
      <c r="CU40" s="47">
        <f>IF(PLANEL_Pot_Trim!CU13&lt;&gt;0,CU14/PLANEL_Pot_Trim!CU13,0)</f>
        <v>0</v>
      </c>
      <c r="CV40" s="47">
        <f>IF(PLANEL_Pot_Trim!CV13&lt;&gt;0,CV14/PLANEL_Pot_Trim!CV13,0)</f>
        <v>0</v>
      </c>
      <c r="CW40" s="47">
        <f>IF(PLANEL_Pot_Trim!CW13&lt;&gt;0,CW14/PLANEL_Pot_Trim!CW13,0)</f>
        <v>0</v>
      </c>
      <c r="CX40" s="47">
        <f>IF(PLANEL_Pot_Trim!CX13&lt;&gt;0,CX14/PLANEL_Pot_Trim!CX13,0)</f>
        <v>0</v>
      </c>
      <c r="CY40" s="77">
        <f>IF(PLANEL_Pot_Trim!CY13&lt;&gt;0,CY14/PLANEL_Pot_Trim!CY13,0)</f>
        <v>0</v>
      </c>
      <c r="CZ40" s="77">
        <f>IF(PLANEL_Pot_Trim!CZ13&lt;&gt;0,CZ14/PLANEL_Pot_Trim!CZ13,0)</f>
        <v>0</v>
      </c>
      <c r="DA40" s="77">
        <f>IF(PLANEL_Pot_Trim!DA13&lt;&gt;0,DA14/PLANEL_Pot_Trim!DA13,0)</f>
        <v>0</v>
      </c>
      <c r="DB40" s="77">
        <f>IF(PLANEL_Pot_Trim!DB13&lt;&gt;0,DB14/PLANEL_Pot_Trim!DB13,0)</f>
        <v>0</v>
      </c>
      <c r="DC40" s="47">
        <f>IF(PLANEL_Pot_Trim!DC13&lt;&gt;0,DC14/PLANEL_Pot_Trim!DC13,0)</f>
        <v>0</v>
      </c>
      <c r="DD40" s="47">
        <f>IF(PLANEL_Pot_Trim!DD13&lt;&gt;0,DD14/PLANEL_Pot_Trim!DD13,0)</f>
        <v>0</v>
      </c>
      <c r="DE40" s="47">
        <f>IF(PLANEL_Pot_Trim!DE13&lt;&gt;0,DE14/PLANEL_Pot_Trim!DE13,0)</f>
        <v>0</v>
      </c>
      <c r="DF40" s="47">
        <f>IF(PLANEL_Pot_Trim!DF13&lt;&gt;0,DF14/PLANEL_Pot_Trim!DF13,0)</f>
        <v>0</v>
      </c>
      <c r="DG40" s="47">
        <f>IF(PLANEL_Pot_Trim!DG13&lt;&gt;0,DG14/PLANEL_Pot_Trim!DG13,0)</f>
        <v>0</v>
      </c>
      <c r="DH40" s="47">
        <f>IF(PLANEL_Pot_Trim!DH13&lt;&gt;0,DH14/PLANEL_Pot_Trim!DH13,0)</f>
        <v>0</v>
      </c>
      <c r="DI40" s="47">
        <f>IF(PLANEL_Pot_Trim!DI13&lt;&gt;0,DI14/PLANEL_Pot_Trim!DI13,0)</f>
        <v>0</v>
      </c>
      <c r="DJ40" s="47">
        <f>IF(PLANEL_Pot_Trim!DJ13&lt;&gt;0,DJ14/PLANEL_Pot_Trim!DJ13,0)</f>
        <v>0</v>
      </c>
      <c r="DK40" s="47">
        <f>IF(PLANEL_Pot_Trim!DK13&lt;&gt;0,DK14/PLANEL_Pot_Trim!DK13,0)</f>
        <v>0</v>
      </c>
      <c r="DL40" s="47">
        <f>IF(PLANEL_Pot_Trim!DL13&lt;&gt;0,DL14/PLANEL_Pot_Trim!DL13,0)</f>
        <v>0</v>
      </c>
      <c r="DM40" s="47">
        <f>IF(PLANEL_Pot_Trim!DM13&lt;&gt;0,DM14/PLANEL_Pot_Trim!DM13,0)</f>
        <v>0</v>
      </c>
      <c r="DN40" s="47">
        <f>IF(PLANEL_Pot_Trim!DN13&lt;&gt;0,DN14/PLANEL_Pot_Trim!DN13,0)</f>
        <v>0</v>
      </c>
      <c r="DO40" s="47">
        <f>IF(PLANEL_Pot_Trim!DO13&lt;&gt;0,DO14/PLANEL_Pot_Trim!DO13,0)</f>
        <v>0</v>
      </c>
      <c r="DP40" s="47">
        <f>IF(PLANEL_Pot_Trim!DP13&lt;&gt;0,DP14/PLANEL_Pot_Trim!DP13,0)</f>
        <v>0</v>
      </c>
      <c r="DQ40" s="47">
        <f>IF(PLANEL_Pot_Trim!DQ13&lt;&gt;0,DQ14/PLANEL_Pot_Trim!DQ13,0)</f>
        <v>0</v>
      </c>
      <c r="DR40" s="47">
        <f>IF(PLANEL_Pot_Trim!DR13&lt;&gt;0,DR14/PLANEL_Pot_Trim!DR13,0)</f>
        <v>0</v>
      </c>
      <c r="DS40" s="47">
        <f>IF(PLANEL_Pot_Trim!DS13&lt;&gt;0,DS14/PLANEL_Pot_Trim!DS13,0)</f>
        <v>0</v>
      </c>
      <c r="DT40" s="47">
        <f>IF(PLANEL_Pot_Trim!DT13&lt;&gt;0,DT14/PLANEL_Pot_Trim!DT13,0)</f>
        <v>0</v>
      </c>
      <c r="DU40" s="47">
        <f>IF(PLANEL_Pot_Trim!DU13&lt;&gt;0,DU14/PLANEL_Pot_Trim!DU13,0)</f>
        <v>0</v>
      </c>
      <c r="DV40" s="47">
        <f>IF(PLANEL_Pot_Trim!DV13&lt;&gt;0,DV14/PLANEL_Pot_Trim!DV13,0)</f>
        <v>0</v>
      </c>
      <c r="DW40" s="47">
        <f>IF(PLANEL_Pot_Trim!DW13&lt;&gt;0,DW14/PLANEL_Pot_Trim!DW13,0)</f>
        <v>0</v>
      </c>
      <c r="DX40" s="47">
        <f>IF(PLANEL_Pot_Trim!DX13&lt;&gt;0,DX14/PLANEL_Pot_Trim!DX13,0)</f>
        <v>0</v>
      </c>
      <c r="DY40" s="47">
        <f>IF(PLANEL_Pot_Trim!DY13&lt;&gt;0,DY14/PLANEL_Pot_Trim!DY13,0)</f>
        <v>0</v>
      </c>
      <c r="DZ40" s="47">
        <f>IF(PLANEL_Pot_Trim!DZ13&lt;&gt;0,DZ14/PLANEL_Pot_Trim!DZ13,0)</f>
        <v>0</v>
      </c>
      <c r="EA40" s="47">
        <f>IF(PLANEL_Pot_Trim!EA13&lt;&gt;0,EA14/PLANEL_Pot_Trim!EA13,0)</f>
        <v>0</v>
      </c>
      <c r="EB40" s="47">
        <f>IF(PLANEL_Pot_Trim!EB13&lt;&gt;0,EB14/PLANEL_Pot_Trim!EB13,0)</f>
        <v>0</v>
      </c>
      <c r="EC40" s="47">
        <f>IF(PLANEL_Pot_Trim!EC13&lt;&gt;0,EC14/PLANEL_Pot_Trim!EC13,0)</f>
        <v>0</v>
      </c>
      <c r="ED40" s="47">
        <f>IF(PLANEL_Pot_Trim!ED13&lt;&gt;0,ED14/PLANEL_Pot_Trim!ED13,0)</f>
        <v>0</v>
      </c>
      <c r="EE40" s="47">
        <f>IF(PLANEL_Pot_Trim!EE13&lt;&gt;0,EE14/PLANEL_Pot_Trim!EE13,0)</f>
        <v>0</v>
      </c>
      <c r="EF40" s="47">
        <f>IF(PLANEL_Pot_Trim!EF13&lt;&gt;0,EF14/PLANEL_Pot_Trim!EF13,0)</f>
        <v>0</v>
      </c>
      <c r="EG40" s="47">
        <f>IF(PLANEL_Pot_Trim!EG13&lt;&gt;0,EG14/PLANEL_Pot_Trim!EG13,0)</f>
        <v>0</v>
      </c>
      <c r="EH40" s="47">
        <f>IF(PLANEL_Pot_Trim!EH13&lt;&gt;0,EH14/PLANEL_Pot_Trim!EH13,0)</f>
        <v>0</v>
      </c>
      <c r="EI40" s="47">
        <f>IF(PLANEL_Pot_Trim!EI13&lt;&gt;0,EI14/PLANEL_Pot_Trim!EI13,0)</f>
        <v>0</v>
      </c>
      <c r="EJ40" s="47">
        <f>IF(PLANEL_Pot_Trim!EJ13&lt;&gt;0,EJ14/PLANEL_Pot_Trim!EJ13,0)</f>
        <v>0</v>
      </c>
      <c r="EK40" s="47">
        <f>IF(PLANEL_Pot_Trim!EK13&lt;&gt;0,EK14/PLANEL_Pot_Trim!EK13,0)</f>
        <v>0</v>
      </c>
      <c r="EL40" s="47">
        <f>IF(PLANEL_Pot_Trim!EL13&lt;&gt;0,EL14/PLANEL_Pot_Trim!EL13,0)</f>
        <v>0</v>
      </c>
      <c r="EM40" s="47">
        <f>IF(PLANEL_Pot_Trim!EM13&lt;&gt;0,EM14/PLANEL_Pot_Trim!EM13,0)</f>
        <v>0</v>
      </c>
      <c r="EN40" s="47">
        <f>IF(PLANEL_Pot_Trim!EN13&lt;&gt;0,EN14/PLANEL_Pot_Trim!EN13,0)</f>
        <v>0</v>
      </c>
      <c r="EO40" s="47">
        <f>IF(PLANEL_Pot_Trim!EO13&lt;&gt;0,EO14/PLANEL_Pot_Trim!EO13,0)</f>
        <v>0</v>
      </c>
      <c r="EP40" s="47">
        <f>IF(PLANEL_Pot_Trim!EP13&lt;&gt;0,EP14/PLANEL_Pot_Trim!EP13,0)</f>
        <v>0</v>
      </c>
    </row>
    <row r="41" spans="2:146" x14ac:dyDescent="0.25">
      <c r="B41" s="21" t="s">
        <v>51</v>
      </c>
      <c r="C41" s="50">
        <f>IF(PLANEL_Pot_Trim!C14&lt;&gt;0,C15/PLANEL_Pot_Trim!C14,0)</f>
        <v>3.9999999991430626E-2</v>
      </c>
      <c r="D41" s="50">
        <f>IF(PLANEL_Pot_Trim!D14&lt;&gt;0,D15/PLANEL_Pot_Trim!D14,0)</f>
        <v>0.37774187752948879</v>
      </c>
      <c r="E41" s="50">
        <f>IF(PLANEL_Pot_Trim!E14&lt;&gt;0,E15/PLANEL_Pot_Trim!E14,0)</f>
        <v>0.53350721004883694</v>
      </c>
      <c r="F41" s="50">
        <f>IF(PLANEL_Pot_Trim!F14&lt;&gt;0,F15/PLANEL_Pot_Trim!F14,0)</f>
        <v>0.32855305165246346</v>
      </c>
      <c r="G41" s="50">
        <f>IF(PLANEL_Pot_Trim!G14&lt;&gt;0,G15/PLANEL_Pot_Trim!G14,0)</f>
        <v>3.7760550625816763E-2</v>
      </c>
      <c r="H41" s="50">
        <f>IF(PLANEL_Pot_Trim!H14&lt;&gt;0,H15/PLANEL_Pot_Trim!H14,0)</f>
        <v>0.37186900307797854</v>
      </c>
      <c r="I41" s="50">
        <f>IF(PLANEL_Pot_Trim!I14&lt;&gt;0,I15/PLANEL_Pot_Trim!I14,0)</f>
        <v>0.50958708811863396</v>
      </c>
      <c r="J41" s="50">
        <f>IF(PLANEL_Pot_Trim!J14&lt;&gt;0,J15/PLANEL_Pot_Trim!J14,0)</f>
        <v>0.33641219410179624</v>
      </c>
      <c r="K41" s="50">
        <f>IF(PLANEL_Pot_Trim!K14&lt;&gt;0,K15/PLANEL_Pot_Trim!K14,0)</f>
        <v>3.9285630240907983E-2</v>
      </c>
      <c r="L41" s="50">
        <f>IF(PLANEL_Pot_Trim!L14&lt;&gt;0,L15/PLANEL_Pot_Trim!L14,0)</f>
        <v>0.36712177074663765</v>
      </c>
      <c r="M41" s="50">
        <f>IF(PLANEL_Pot_Trim!M14&lt;&gt;0,M15/PLANEL_Pot_Trim!M14,0)</f>
        <v>0.52976093490535303</v>
      </c>
      <c r="N41" s="50">
        <f>IF(PLANEL_Pot_Trim!N14&lt;&gt;0,N15/PLANEL_Pot_Trim!N14,0)</f>
        <v>0.33932592855184956</v>
      </c>
      <c r="O41" s="50">
        <f>IF(PLANEL_Pot_Trim!O14&lt;&gt;0,O15/PLANEL_Pot_Trim!O14,0)</f>
        <v>3.9772697936376333E-2</v>
      </c>
      <c r="P41" s="50">
        <f>IF(PLANEL_Pot_Trim!P14&lt;&gt;0,P15/PLANEL_Pot_Trim!P14,0)</f>
        <v>0.37990421088857429</v>
      </c>
      <c r="Q41" s="50">
        <f>IF(PLANEL_Pot_Trim!Q14&lt;&gt;0,Q15/PLANEL_Pot_Trim!Q14,0)</f>
        <v>0.50753806463956674</v>
      </c>
      <c r="R41" s="50">
        <f>IF(PLANEL_Pot_Trim!R14&lt;&gt;0,R15/PLANEL_Pot_Trim!R14,0)</f>
        <v>0.33621100093095579</v>
      </c>
      <c r="S41" s="50">
        <f>IF(PLANEL_Pot_Trim!S14&lt;&gt;0,S15/PLANEL_Pot_Trim!S14,0)</f>
        <v>3.9924232640197156E-2</v>
      </c>
      <c r="T41" s="50">
        <f>IF(PLANEL_Pot_Trim!T14&lt;&gt;0,T15/PLANEL_Pot_Trim!T14,0)</f>
        <v>0.36635974767246149</v>
      </c>
      <c r="U41" s="50">
        <f>IF(PLANEL_Pot_Trim!U14&lt;&gt;0,U15/PLANEL_Pot_Trim!U14,0)</f>
        <v>0.52509608817542386</v>
      </c>
      <c r="V41" s="50">
        <f>IF(PLANEL_Pot_Trim!V14&lt;&gt;0,V15/PLANEL_Pot_Trim!V14,0)</f>
        <v>0.33063827652415018</v>
      </c>
      <c r="W41" s="50">
        <f>IF(PLANEL_Pot_Trim!W14&lt;&gt;0,W15/PLANEL_Pot_Trim!W14,0)</f>
        <v>3.944721402046119E-2</v>
      </c>
      <c r="X41" s="50">
        <f>IF(PLANEL_Pot_Trim!X14&lt;&gt;0,X15/PLANEL_Pot_Trim!X14,0)</f>
        <v>0.37243973481600468</v>
      </c>
      <c r="Y41" s="50">
        <f>IF(PLANEL_Pot_Trim!Y14&lt;&gt;0,Y15/PLANEL_Pot_Trim!Y14,0)</f>
        <v>0.52477627773460467</v>
      </c>
      <c r="Z41" s="50">
        <f>IF(PLANEL_Pot_Trim!Z14&lt;&gt;0,Z15/PLANEL_Pot_Trim!Z14,0)</f>
        <v>0.33492563937552566</v>
      </c>
      <c r="AA41" s="50">
        <f>IF(PLANEL_Pot_Trim!AA14&lt;&gt;0,AA15/PLANEL_Pot_Trim!AA14,0)</f>
        <v>3.9942947176119029E-2</v>
      </c>
      <c r="AB41" s="50">
        <f>IF(PLANEL_Pot_Trim!AB14&lt;&gt;0,AB15/PLANEL_Pot_Trim!AB14,0)</f>
        <v>0.38956907306762312</v>
      </c>
      <c r="AC41" s="50">
        <f>IF(PLANEL_Pot_Trim!AC14&lt;&gt;0,AC15/PLANEL_Pot_Trim!AC14,0)</f>
        <v>0.48992980229823613</v>
      </c>
      <c r="AD41" s="50">
        <f>IF(PLANEL_Pot_Trim!AD14&lt;&gt;0,AD15/PLANEL_Pot_Trim!AD14,0)</f>
        <v>0.33071754006580534</v>
      </c>
      <c r="AE41" s="50">
        <f>IF(PLANEL_Pot_Trim!AE14&lt;&gt;0,AE15/PLANEL_Pot_Trim!AE14,0)</f>
        <v>3.9955802370159832E-2</v>
      </c>
      <c r="AF41" s="50">
        <f>IF(PLANEL_Pot_Trim!AF14&lt;&gt;0,AF15/PLANEL_Pot_Trim!AF14,0)</f>
        <v>0.38461033665806132</v>
      </c>
      <c r="AG41" s="50">
        <f>IF(PLANEL_Pot_Trim!AG14&lt;&gt;0,AG15/PLANEL_Pot_Trim!AG14,0)</f>
        <v>0.5369228982626898</v>
      </c>
      <c r="AH41" s="50">
        <f>IF(PLANEL_Pot_Trim!AH14&lt;&gt;0,AH15/PLANEL_Pot_Trim!AH14,0)</f>
        <v>0.33999999992107571</v>
      </c>
      <c r="AI41" s="50">
        <f>IF(PLANEL_Pot_Trim!AI14&lt;&gt;0,AI15/PLANEL_Pot_Trim!AI14,0)</f>
        <v>3.9999999992107571E-2</v>
      </c>
      <c r="AJ41" s="50">
        <f>IF(PLANEL_Pot_Trim!AJ14&lt;&gt;0,AJ15/PLANEL_Pot_Trim!AJ14,0)</f>
        <v>0.38803004873194286</v>
      </c>
      <c r="AK41" s="50">
        <f>IF(PLANEL_Pot_Trim!AK14&lt;&gt;0,AK15/PLANEL_Pot_Trim!AK14,0)</f>
        <v>0.51778375618138772</v>
      </c>
      <c r="AL41" s="50">
        <f>IF(PLANEL_Pot_Trim!AL14&lt;&gt;0,AL15/PLANEL_Pot_Trim!AL14,0)</f>
        <v>0.33999999992107571</v>
      </c>
      <c r="AM41" s="50">
        <f>IF(PLANEL_Pot_Trim!AM14&lt;&gt;0,AM15/PLANEL_Pot_Trim!AM14,0)</f>
        <v>1.5258143104580919E-2</v>
      </c>
      <c r="AN41" s="50">
        <f>IF(PLANEL_Pot_Trim!AN14&lt;&gt;0,AN15/PLANEL_Pot_Trim!AN14,0)</f>
        <v>0.14048832788645665</v>
      </c>
      <c r="AO41" s="50">
        <f>IF(PLANEL_Pot_Trim!AO14&lt;&gt;0,AO15/PLANEL_Pot_Trim!AO14,0)</f>
        <v>0.19614331068080726</v>
      </c>
      <c r="AP41" s="50">
        <f>IF(PLANEL_Pot_Trim!AP14&lt;&gt;0,AP15/PLANEL_Pot_Trim!AP14,0)</f>
        <v>0.12969421638500103</v>
      </c>
      <c r="AQ41" s="50">
        <f>IF(PLANEL_Pot_Trim!AQ14&lt;&gt;0,AQ15/PLANEL_Pot_Trim!AQ14,0)</f>
        <v>1.5258143104580919E-2</v>
      </c>
      <c r="AR41" s="50">
        <f>IF(PLANEL_Pot_Trim!AR14&lt;&gt;0,AR15/PLANEL_Pot_Trim!AR14,0)</f>
        <v>0.14876689525588524</v>
      </c>
      <c r="AS41" s="50">
        <f>IF(PLANEL_Pot_Trim!AS14&lt;&gt;0,AS15/PLANEL_Pot_Trim!AS14,0)</f>
        <v>0.20598493186853786</v>
      </c>
      <c r="AT41" s="50">
        <f>IF(PLANEL_Pot_Trim!AT14&lt;&gt;0,AT15/PLANEL_Pot_Trim!AT14,0)</f>
        <v>0.12969421638500103</v>
      </c>
      <c r="AU41" s="50">
        <f>IF(PLANEL_Pot_Trim!AU14&lt;&gt;0,AU15/PLANEL_Pot_Trim!AU14,0)</f>
        <v>1.5258143104580919E-2</v>
      </c>
      <c r="AV41" s="50">
        <f>IF(PLANEL_Pot_Trim!AV14&lt;&gt;0,AV15/PLANEL_Pot_Trim!AV14,0)</f>
        <v>0.14248206299680821</v>
      </c>
      <c r="AW41" s="50">
        <f>IF(PLANEL_Pot_Trim!AW14&lt;&gt;0,AW15/PLANEL_Pot_Trim!AW14,0)</f>
        <v>0.19569610712882515</v>
      </c>
      <c r="AX41" s="50">
        <f>IF(PLANEL_Pot_Trim!AX14&lt;&gt;0,AX15/PLANEL_Pot_Trim!AX14,0)</f>
        <v>0.12969421638500103</v>
      </c>
      <c r="AY41" s="50">
        <f>IF(PLANEL_Pot_Trim!AY14&lt;&gt;0,AY15/PLANEL_Pot_Trim!AY14,0)</f>
        <v>1.5258143104580919E-2</v>
      </c>
      <c r="AZ41" s="50">
        <f>IF(PLANEL_Pot_Trim!AZ14&lt;&gt;0,AZ15/PLANEL_Pot_Trim!AZ14,0)</f>
        <v>0.14876689525588524</v>
      </c>
      <c r="BA41" s="50">
        <f>IF(PLANEL_Pot_Trim!BA14&lt;&gt;0,BA15/PLANEL_Pot_Trim!BA14,0)</f>
        <v>0.19493079765495358</v>
      </c>
      <c r="BB41" s="50">
        <f>IF(PLANEL_Pot_Trim!BB14&lt;&gt;0,BB15/PLANEL_Pot_Trim!BB14,0)</f>
        <v>0.12969421638500103</v>
      </c>
      <c r="BC41" s="50">
        <f>IF(PLANEL_Pot_Trim!BC14&lt;&gt;0,BC15/PLANEL_Pot_Trim!BC14,0)</f>
        <v>1.5258143104580919E-2</v>
      </c>
      <c r="BD41" s="50">
        <f>IF(PLANEL_Pot_Trim!BD14&lt;&gt;0,BD15/PLANEL_Pot_Trim!BD14,0)</f>
        <v>0.14876689525588524</v>
      </c>
      <c r="BE41" s="50">
        <f>IF(PLANEL_Pot_Trim!BE14&lt;&gt;0,BE15/PLANEL_Pot_Trim!BE14,0)</f>
        <v>0.20598493186853786</v>
      </c>
      <c r="BF41" s="50">
        <f>IF(PLANEL_Pot_Trim!BF14&lt;&gt;0,BF15/PLANEL_Pot_Trim!BF14,0)</f>
        <v>0.12969421638500103</v>
      </c>
      <c r="BG41" s="50">
        <f>IF(PLANEL_Pot_Trim!BG14&lt;&gt;0,BG15/PLANEL_Pot_Trim!BG14,0)</f>
        <v>1.5258143104580919E-2</v>
      </c>
      <c r="BH41" s="50">
        <f>IF(PLANEL_Pot_Trim!BH14&lt;&gt;0,BH15/PLANEL_Pot_Trim!BH14,0)</f>
        <v>0.14876689525588524</v>
      </c>
      <c r="BI41" s="50">
        <f>IF(PLANEL_Pot_Trim!BI14&lt;&gt;0,BI15/PLANEL_Pot_Trim!BI14,0)</f>
        <v>0.20598493186853786</v>
      </c>
      <c r="BJ41" s="50">
        <f>IF(PLANEL_Pot_Trim!BJ14&lt;&gt;0,BJ15/PLANEL_Pot_Trim!BJ14,0)</f>
        <v>0.12969421638500103</v>
      </c>
      <c r="BK41" s="50">
        <f>IF(PLANEL_Pot_Trim!BK14&lt;&gt;0,BK15/PLANEL_Pot_Trim!BK14,0)</f>
        <v>1.5258143104580919E-2</v>
      </c>
      <c r="BL41" s="50">
        <f>IF(PLANEL_Pot_Trim!BL14&lt;&gt;0,BL15/PLANEL_Pot_Trim!BL14,0)</f>
        <v>0.14876689525588524</v>
      </c>
      <c r="BM41" s="50">
        <f>IF(PLANEL_Pot_Trim!BM14&lt;&gt;0,BM15/PLANEL_Pot_Trim!BM14,0)</f>
        <v>0.20598493186853786</v>
      </c>
      <c r="BN41" s="50">
        <f>IF(PLANEL_Pot_Trim!BN14&lt;&gt;0,BN15/PLANEL_Pot_Trim!BN14,0)</f>
        <v>0.12969421638500103</v>
      </c>
      <c r="BO41" s="50">
        <f>IF(PLANEL_Pot_Trim!BO14&lt;&gt;0,BO15/PLANEL_Pot_Trim!BO14,0)</f>
        <v>3.719262857942105E-3</v>
      </c>
      <c r="BP41" s="50">
        <f>IF(PLANEL_Pot_Trim!BP14&lt;&gt;0,BP15/PLANEL_Pot_Trim!BP14,0)</f>
        <v>3.6262812867243067E-2</v>
      </c>
      <c r="BQ41" s="50">
        <f>IF(PLANEL_Pot_Trim!BQ14&lt;&gt;0,BQ15/PLANEL_Pot_Trim!BQ14,0)</f>
        <v>5.0210048588371865E-2</v>
      </c>
      <c r="BR41" s="50">
        <f>IF(PLANEL_Pot_Trim!BR14&lt;&gt;0,BR15/PLANEL_Pot_Trim!BR14,0)</f>
        <v>3.1613734290969538E-2</v>
      </c>
      <c r="BS41" s="50">
        <f>IF(PLANEL_Pot_Trim!BS14&lt;&gt;0,BS15/PLANEL_Pot_Trim!BS14,0)</f>
        <v>3.719262857942105E-3</v>
      </c>
      <c r="BT41" s="50">
        <f>IF(PLANEL_Pot_Trim!BT14&lt;&gt;0,BT15/PLANEL_Pot_Trim!BT14,0)</f>
        <v>3.6262812867243067E-2</v>
      </c>
      <c r="BU41" s="50">
        <f>IF(PLANEL_Pot_Trim!BU14&lt;&gt;0,BU15/PLANEL_Pot_Trim!BU14,0)</f>
        <v>5.0210048588371865E-2</v>
      </c>
      <c r="BV41" s="50">
        <f>IF(PLANEL_Pot_Trim!BV14&lt;&gt;0,BV15/PLANEL_Pot_Trim!BV14,0)</f>
        <v>3.1613734290969538E-2</v>
      </c>
      <c r="BW41" s="50">
        <f>IF(PLANEL_Pot_Trim!BW14&lt;&gt;0,BW15/PLANEL_Pot_Trim!BW14,0)</f>
        <v>3.719262857942105E-3</v>
      </c>
      <c r="BX41" s="50">
        <f>IF(PLANEL_Pot_Trim!BX14&lt;&gt;0,BX15/PLANEL_Pot_Trim!BX14,0)</f>
        <v>3.6262812867243067E-2</v>
      </c>
      <c r="BY41" s="50">
        <f>IF(PLANEL_Pot_Trim!BY14&lt;&gt;0,BY15/PLANEL_Pot_Trim!BY14,0)</f>
        <v>5.0210048588371865E-2</v>
      </c>
      <c r="BZ41" s="50">
        <f>IF(PLANEL_Pot_Trim!BZ14&lt;&gt;0,BZ15/PLANEL_Pot_Trim!BZ14,0)</f>
        <v>3.1613734290969538E-2</v>
      </c>
      <c r="CA41" s="50">
        <f>IF(PLANEL_Pot_Trim!CA14&lt;&gt;0,CA15/PLANEL_Pot_Trim!CA14,0)</f>
        <v>3.719262857942105E-3</v>
      </c>
      <c r="CB41" s="50">
        <f>IF(PLANEL_Pot_Trim!CB14&lt;&gt;0,CB15/PLANEL_Pot_Trim!CB14,0)</f>
        <v>3.6262812867243067E-2</v>
      </c>
      <c r="CC41" s="50">
        <f>IF(PLANEL_Pot_Trim!CC14&lt;&gt;0,CC15/PLANEL_Pot_Trim!CC14,0)</f>
        <v>5.0210048588371865E-2</v>
      </c>
      <c r="CD41" s="50">
        <f>IF(PLANEL_Pot_Trim!CD14&lt;&gt;0,CD15/PLANEL_Pot_Trim!CD14,0)</f>
        <v>3.1613734290969538E-2</v>
      </c>
      <c r="CE41" s="50">
        <f>IF(PLANEL_Pot_Trim!CE14&lt;&gt;0,CE15/PLANEL_Pot_Trim!CE14,0)</f>
        <v>3.719262857942105E-3</v>
      </c>
      <c r="CF41" s="50">
        <f>IF(PLANEL_Pot_Trim!CF14&lt;&gt;0,CF15/PLANEL_Pot_Trim!CF14,0)</f>
        <v>3.6262812867243067E-2</v>
      </c>
      <c r="CG41" s="50">
        <f>IF(PLANEL_Pot_Trim!CG14&lt;&gt;0,CG15/PLANEL_Pot_Trim!CG14,0)</f>
        <v>5.0210048588371865E-2</v>
      </c>
      <c r="CH41" s="50">
        <f>IF(PLANEL_Pot_Trim!CH14&lt;&gt;0,CH15/PLANEL_Pot_Trim!CH14,0)</f>
        <v>3.1613734290969538E-2</v>
      </c>
      <c r="CI41" s="50">
        <f>IF(PLANEL_Pot_Trim!CI14&lt;&gt;0,CI15/PLANEL_Pot_Trim!CI14,0)</f>
        <v>0</v>
      </c>
      <c r="CJ41" s="50">
        <f>IF(PLANEL_Pot_Trim!CJ14&lt;&gt;0,CJ15/PLANEL_Pot_Trim!CJ14,0)</f>
        <v>0</v>
      </c>
      <c r="CK41" s="50">
        <f>IF(PLANEL_Pot_Trim!CK14&lt;&gt;0,CK15/PLANEL_Pot_Trim!CK14,0)</f>
        <v>0</v>
      </c>
      <c r="CL41" s="50">
        <f>IF(PLANEL_Pot_Trim!CL14&lt;&gt;0,CL15/PLANEL_Pot_Trim!CL14,0)</f>
        <v>0</v>
      </c>
      <c r="CM41" s="50">
        <f>IF(PLANEL_Pot_Trim!CM14&lt;&gt;0,CM15/PLANEL_Pot_Trim!CM14,0)</f>
        <v>0</v>
      </c>
      <c r="CN41" s="50">
        <f>IF(PLANEL_Pot_Trim!CN14&lt;&gt;0,CN15/PLANEL_Pot_Trim!CN14,0)</f>
        <v>0</v>
      </c>
      <c r="CO41" s="50">
        <f>IF(PLANEL_Pot_Trim!CO14&lt;&gt;0,CO15/PLANEL_Pot_Trim!CO14,0)</f>
        <v>0</v>
      </c>
      <c r="CP41" s="50">
        <f>IF(PLANEL_Pot_Trim!CP14&lt;&gt;0,CP15/PLANEL_Pot_Trim!CP14,0)</f>
        <v>0</v>
      </c>
      <c r="CQ41" s="50">
        <f>IF(PLANEL_Pot_Trim!CQ14&lt;&gt;0,CQ15/PLANEL_Pot_Trim!CQ14,0)</f>
        <v>0</v>
      </c>
      <c r="CR41" s="50">
        <f>IF(PLANEL_Pot_Trim!CR14&lt;&gt;0,CR15/PLANEL_Pot_Trim!CR14,0)</f>
        <v>0</v>
      </c>
      <c r="CS41" s="50">
        <f>IF(PLANEL_Pot_Trim!CS14&lt;&gt;0,CS15/PLANEL_Pot_Trim!CS14,0)</f>
        <v>0</v>
      </c>
      <c r="CT41" s="50">
        <f>IF(PLANEL_Pot_Trim!CT14&lt;&gt;0,CT15/PLANEL_Pot_Trim!CT14,0)</f>
        <v>0</v>
      </c>
      <c r="CU41" s="50">
        <f>IF(PLANEL_Pot_Trim!CU14&lt;&gt;0,CU15/PLANEL_Pot_Trim!CU14,0)</f>
        <v>0</v>
      </c>
      <c r="CV41" s="50">
        <f>IF(PLANEL_Pot_Trim!CV14&lt;&gt;0,CV15/PLANEL_Pot_Trim!CV14,0)</f>
        <v>0</v>
      </c>
      <c r="CW41" s="50">
        <f>IF(PLANEL_Pot_Trim!CW14&lt;&gt;0,CW15/PLANEL_Pot_Trim!CW14,0)</f>
        <v>0</v>
      </c>
      <c r="CX41" s="50">
        <f>IF(PLANEL_Pot_Trim!CX14&lt;&gt;0,CX15/PLANEL_Pot_Trim!CX14,0)</f>
        <v>0</v>
      </c>
      <c r="CY41" s="80">
        <f>IF(PLANEL_Pot_Trim!CY14&lt;&gt;0,CY15/PLANEL_Pot_Trim!CY14,0)</f>
        <v>0</v>
      </c>
      <c r="CZ41" s="80">
        <f>IF(PLANEL_Pot_Trim!CZ14&lt;&gt;0,CZ15/PLANEL_Pot_Trim!CZ14,0)</f>
        <v>0</v>
      </c>
      <c r="DA41" s="80">
        <f>IF(PLANEL_Pot_Trim!DA14&lt;&gt;0,DA15/PLANEL_Pot_Trim!DA14,0)</f>
        <v>0</v>
      </c>
      <c r="DB41" s="80">
        <f>IF(PLANEL_Pot_Trim!DB14&lt;&gt;0,DB15/PLANEL_Pot_Trim!DB14,0)</f>
        <v>0</v>
      </c>
      <c r="DC41" s="50">
        <f>IF(PLANEL_Pot_Trim!DC14&lt;&gt;0,DC15/PLANEL_Pot_Trim!DC14,0)</f>
        <v>0</v>
      </c>
      <c r="DD41" s="50">
        <f>IF(PLANEL_Pot_Trim!DD14&lt;&gt;0,DD15/PLANEL_Pot_Trim!DD14,0)</f>
        <v>0</v>
      </c>
      <c r="DE41" s="50">
        <f>IF(PLANEL_Pot_Trim!DE14&lt;&gt;0,DE15/PLANEL_Pot_Trim!DE14,0)</f>
        <v>0</v>
      </c>
      <c r="DF41" s="50">
        <f>IF(PLANEL_Pot_Trim!DF14&lt;&gt;0,DF15/PLANEL_Pot_Trim!DF14,0)</f>
        <v>0</v>
      </c>
      <c r="DG41" s="50">
        <f>IF(PLANEL_Pot_Trim!DG14&lt;&gt;0,DG15/PLANEL_Pot_Trim!DG14,0)</f>
        <v>0</v>
      </c>
      <c r="DH41" s="50">
        <f>IF(PLANEL_Pot_Trim!DH14&lt;&gt;0,DH15/PLANEL_Pot_Trim!DH14,0)</f>
        <v>0</v>
      </c>
      <c r="DI41" s="50">
        <f>IF(PLANEL_Pot_Trim!DI14&lt;&gt;0,DI15/PLANEL_Pot_Trim!DI14,0)</f>
        <v>0</v>
      </c>
      <c r="DJ41" s="50">
        <f>IF(PLANEL_Pot_Trim!DJ14&lt;&gt;0,DJ15/PLANEL_Pot_Trim!DJ14,0)</f>
        <v>0</v>
      </c>
      <c r="DK41" s="50">
        <f>IF(PLANEL_Pot_Trim!DK14&lt;&gt;0,DK15/PLANEL_Pot_Trim!DK14,0)</f>
        <v>0</v>
      </c>
      <c r="DL41" s="50">
        <f>IF(PLANEL_Pot_Trim!DL14&lt;&gt;0,DL15/PLANEL_Pot_Trim!DL14,0)</f>
        <v>0</v>
      </c>
      <c r="DM41" s="50">
        <f>IF(PLANEL_Pot_Trim!DM14&lt;&gt;0,DM15/PLANEL_Pot_Trim!DM14,0)</f>
        <v>0</v>
      </c>
      <c r="DN41" s="50">
        <f>IF(PLANEL_Pot_Trim!DN14&lt;&gt;0,DN15/PLANEL_Pot_Trim!DN14,0)</f>
        <v>0</v>
      </c>
      <c r="DO41" s="50">
        <f>IF(PLANEL_Pot_Trim!DO14&lt;&gt;0,DO15/PLANEL_Pot_Trim!DO14,0)</f>
        <v>0</v>
      </c>
      <c r="DP41" s="50">
        <f>IF(PLANEL_Pot_Trim!DP14&lt;&gt;0,DP15/PLANEL_Pot_Trim!DP14,0)</f>
        <v>0</v>
      </c>
      <c r="DQ41" s="50">
        <f>IF(PLANEL_Pot_Trim!DQ14&lt;&gt;0,DQ15/PLANEL_Pot_Trim!DQ14,0)</f>
        <v>0</v>
      </c>
      <c r="DR41" s="50">
        <f>IF(PLANEL_Pot_Trim!DR14&lt;&gt;0,DR15/PLANEL_Pot_Trim!DR14,0)</f>
        <v>0</v>
      </c>
      <c r="DS41" s="50">
        <f>IF(PLANEL_Pot_Trim!DS14&lt;&gt;0,DS15/PLANEL_Pot_Trim!DS14,0)</f>
        <v>0</v>
      </c>
      <c r="DT41" s="50">
        <f>IF(PLANEL_Pot_Trim!DT14&lt;&gt;0,DT15/PLANEL_Pot_Trim!DT14,0)</f>
        <v>0</v>
      </c>
      <c r="DU41" s="50">
        <f>IF(PLANEL_Pot_Trim!DU14&lt;&gt;0,DU15/PLANEL_Pot_Trim!DU14,0)</f>
        <v>0</v>
      </c>
      <c r="DV41" s="50">
        <f>IF(PLANEL_Pot_Trim!DV14&lt;&gt;0,DV15/PLANEL_Pot_Trim!DV14,0)</f>
        <v>0</v>
      </c>
      <c r="DW41" s="50">
        <f>IF(PLANEL_Pot_Trim!DW14&lt;&gt;0,DW15/PLANEL_Pot_Trim!DW14,0)</f>
        <v>0</v>
      </c>
      <c r="DX41" s="50">
        <f>IF(PLANEL_Pot_Trim!DX14&lt;&gt;0,DX15/PLANEL_Pot_Trim!DX14,0)</f>
        <v>0</v>
      </c>
      <c r="DY41" s="50">
        <f>IF(PLANEL_Pot_Trim!DY14&lt;&gt;0,DY15/PLANEL_Pot_Trim!DY14,0)</f>
        <v>0</v>
      </c>
      <c r="DZ41" s="50">
        <f>IF(PLANEL_Pot_Trim!DZ14&lt;&gt;0,DZ15/PLANEL_Pot_Trim!DZ14,0)</f>
        <v>0</v>
      </c>
      <c r="EA41" s="50">
        <f>IF(PLANEL_Pot_Trim!EA14&lt;&gt;0,EA15/PLANEL_Pot_Trim!EA14,0)</f>
        <v>0</v>
      </c>
      <c r="EB41" s="50">
        <f>IF(PLANEL_Pot_Trim!EB14&lt;&gt;0,EB15/PLANEL_Pot_Trim!EB14,0)</f>
        <v>0</v>
      </c>
      <c r="EC41" s="50">
        <f>IF(PLANEL_Pot_Trim!EC14&lt;&gt;0,EC15/PLANEL_Pot_Trim!EC14,0)</f>
        <v>0</v>
      </c>
      <c r="ED41" s="50">
        <f>IF(PLANEL_Pot_Trim!ED14&lt;&gt;0,ED15/PLANEL_Pot_Trim!ED14,0)</f>
        <v>0</v>
      </c>
      <c r="EE41" s="50">
        <f>IF(PLANEL_Pot_Trim!EE14&lt;&gt;0,EE15/PLANEL_Pot_Trim!EE14,0)</f>
        <v>0</v>
      </c>
      <c r="EF41" s="50">
        <f>IF(PLANEL_Pot_Trim!EF14&lt;&gt;0,EF15/PLANEL_Pot_Trim!EF14,0)</f>
        <v>0</v>
      </c>
      <c r="EG41" s="50">
        <f>IF(PLANEL_Pot_Trim!EG14&lt;&gt;0,EG15/PLANEL_Pot_Trim!EG14,0)</f>
        <v>0</v>
      </c>
      <c r="EH41" s="50">
        <f>IF(PLANEL_Pot_Trim!EH14&lt;&gt;0,EH15/PLANEL_Pot_Trim!EH14,0)</f>
        <v>0</v>
      </c>
      <c r="EI41" s="50">
        <f>IF(PLANEL_Pot_Trim!EI14&lt;&gt;0,EI15/PLANEL_Pot_Trim!EI14,0)</f>
        <v>0</v>
      </c>
      <c r="EJ41" s="50">
        <f>IF(PLANEL_Pot_Trim!EJ14&lt;&gt;0,EJ15/PLANEL_Pot_Trim!EJ14,0)</f>
        <v>0</v>
      </c>
      <c r="EK41" s="50">
        <f>IF(PLANEL_Pot_Trim!EK14&lt;&gt;0,EK15/PLANEL_Pot_Trim!EK14,0)</f>
        <v>0</v>
      </c>
      <c r="EL41" s="50">
        <f>IF(PLANEL_Pot_Trim!EL14&lt;&gt;0,EL15/PLANEL_Pot_Trim!EL14,0)</f>
        <v>0</v>
      </c>
      <c r="EM41" s="50">
        <f>IF(PLANEL_Pot_Trim!EM14&lt;&gt;0,EM15/PLANEL_Pot_Trim!EM14,0)</f>
        <v>0</v>
      </c>
      <c r="EN41" s="50">
        <f>IF(PLANEL_Pot_Trim!EN14&lt;&gt;0,EN15/PLANEL_Pot_Trim!EN14,0)</f>
        <v>0</v>
      </c>
      <c r="EO41" s="50">
        <f>IF(PLANEL_Pot_Trim!EO14&lt;&gt;0,EO15/PLANEL_Pot_Trim!EO14,0)</f>
        <v>0</v>
      </c>
      <c r="EP41" s="50">
        <f>IF(PLANEL_Pot_Trim!EP14&lt;&gt;0,EP15/PLANEL_Pot_Trim!EP14,0)</f>
        <v>0</v>
      </c>
    </row>
    <row r="42" spans="2:146" x14ac:dyDescent="0.25">
      <c r="B42" s="21" t="s">
        <v>52</v>
      </c>
      <c r="C42" s="50">
        <f>IF(PLANEL_Pot_Trim!C15&lt;&gt;0,C16/PLANEL_Pot_Trim!C15,0)</f>
        <v>0.90249999999999997</v>
      </c>
      <c r="D42" s="50">
        <f>IF(PLANEL_Pot_Trim!D15&lt;&gt;0,D16/PLANEL_Pot_Trim!D15,0)</f>
        <v>0.82050423985463361</v>
      </c>
      <c r="E42" s="50">
        <f>IF(PLANEL_Pot_Trim!E15&lt;&gt;0,E16/PLANEL_Pot_Trim!E15,0)</f>
        <v>0.90249999999999997</v>
      </c>
      <c r="F42" s="50">
        <f>IF(PLANEL_Pot_Trim!F15&lt;&gt;0,F16/PLANEL_Pot_Trim!F15,0)</f>
        <v>0.90249999999999997</v>
      </c>
      <c r="G42" s="50">
        <f>IF(PLANEL_Pot_Trim!G15&lt;&gt;0,G16/PLANEL_Pot_Trim!G15,0)</f>
        <v>0.90249999999999997</v>
      </c>
      <c r="H42" s="50">
        <f>IF(PLANEL_Pot_Trim!H15&lt;&gt;0,H16/PLANEL_Pot_Trim!H15,0)</f>
        <v>0.90249999999999997</v>
      </c>
      <c r="I42" s="50">
        <f>IF(PLANEL_Pot_Trim!I15&lt;&gt;0,I16/PLANEL_Pot_Trim!I15,0)</f>
        <v>0.90249999999999997</v>
      </c>
      <c r="J42" s="50">
        <f>IF(PLANEL_Pot_Trim!J15&lt;&gt;0,J16/PLANEL_Pot_Trim!J15,0)</f>
        <v>0.82050423985463361</v>
      </c>
      <c r="K42" s="50">
        <f>IF(PLANEL_Pot_Trim!K15&lt;&gt;0,K16/PLANEL_Pot_Trim!K15,0)</f>
        <v>0.90249999999999997</v>
      </c>
      <c r="L42" s="50">
        <f>IF(PLANEL_Pot_Trim!L15&lt;&gt;0,L16/PLANEL_Pot_Trim!L15,0)</f>
        <v>0.90249999999999997</v>
      </c>
      <c r="M42" s="50">
        <f>IF(PLANEL_Pot_Trim!M15&lt;&gt;0,M16/PLANEL_Pot_Trim!M15,0)</f>
        <v>0.20608267716535436</v>
      </c>
      <c r="N42" s="50">
        <f>IF(PLANEL_Pot_Trim!N15&lt;&gt;0,N16/PLANEL_Pot_Trim!N15,0)</f>
        <v>0.90249999999999997</v>
      </c>
      <c r="O42" s="50">
        <f>IF(PLANEL_Pot_Trim!O15&lt;&gt;0,O16/PLANEL_Pot_Trim!O15,0)</f>
        <v>0.90249999999999997</v>
      </c>
      <c r="P42" s="50">
        <f>IF(PLANEL_Pot_Trim!P15&lt;&gt;0,P16/PLANEL_Pot_Trim!P15,0)</f>
        <v>0.90249999999999997</v>
      </c>
      <c r="Q42" s="50">
        <f>IF(PLANEL_Pot_Trim!Q15&lt;&gt;0,Q16/PLANEL_Pot_Trim!Q15,0)</f>
        <v>0.55079306930693073</v>
      </c>
      <c r="R42" s="50">
        <f>IF(PLANEL_Pot_Trim!R15&lt;&gt;0,R16/PLANEL_Pot_Trim!R15,0)</f>
        <v>0.63443069306930688</v>
      </c>
      <c r="S42" s="50">
        <f>IF(PLANEL_Pot_Trim!S15&lt;&gt;0,S16/PLANEL_Pot_Trim!S15,0)</f>
        <v>0.90250000000000008</v>
      </c>
      <c r="T42" s="50">
        <f>IF(PLANEL_Pot_Trim!T15&lt;&gt;0,T16/PLANEL_Pot_Trim!T15,0)</f>
        <v>0.87983632286995517</v>
      </c>
      <c r="U42" s="50">
        <f>IF(PLANEL_Pot_Trim!U15&lt;&gt;0,U16/PLANEL_Pot_Trim!U15,0)</f>
        <v>0.87983632286995517</v>
      </c>
      <c r="V42" s="50">
        <f>IF(PLANEL_Pot_Trim!V15&lt;&gt;0,V16/PLANEL_Pot_Trim!V15,0)</f>
        <v>0.90250000000000008</v>
      </c>
      <c r="W42" s="50">
        <f>IF(PLANEL_Pot_Trim!W15&lt;&gt;0,W16/PLANEL_Pot_Trim!W15,0)</f>
        <v>0.58267107093184978</v>
      </c>
      <c r="X42" s="50">
        <f>IF(PLANEL_Pot_Trim!X15&lt;&gt;0,X16/PLANEL_Pot_Trim!X15,0)</f>
        <v>0.82462694408901249</v>
      </c>
      <c r="Y42" s="50">
        <f>IF(PLANEL_Pot_Trim!Y15&lt;&gt;0,Y16/PLANEL_Pot_Trim!Y15,0)</f>
        <v>0.88141237830319885</v>
      </c>
      <c r="Z42" s="50">
        <f>IF(PLANEL_Pot_Trim!Z15&lt;&gt;0,Z16/PLANEL_Pot_Trim!Z15,0)</f>
        <v>0.56158344923504866</v>
      </c>
      <c r="AA42" s="50">
        <f>IF(PLANEL_Pot_Trim!AA15&lt;&gt;0,AA16/PLANEL_Pot_Trim!AA15,0)</f>
        <v>0.88155801104972387</v>
      </c>
      <c r="AB42" s="50">
        <f>IF(PLANEL_Pot_Trim!AB15&lt;&gt;0,AB16/PLANEL_Pot_Trim!AB15,0)</f>
        <v>0.88155801104972387</v>
      </c>
      <c r="AC42" s="50">
        <f>IF(PLANEL_Pot_Trim!AC15&lt;&gt;0,AC16/PLANEL_Pot_Trim!AC15,0)</f>
        <v>0.69806629834254141</v>
      </c>
      <c r="AD42" s="50">
        <f>IF(PLANEL_Pot_Trim!AD15&lt;&gt;0,AD16/PLANEL_Pot_Trim!AD15,0)</f>
        <v>0.90249999999999997</v>
      </c>
      <c r="AE42" s="50">
        <f>IF(PLANEL_Pot_Trim!AE15&lt;&gt;0,AE16/PLANEL_Pot_Trim!AE15,0)</f>
        <v>0.90249999999999997</v>
      </c>
      <c r="AF42" s="50">
        <f>IF(PLANEL_Pot_Trim!AF15&lt;&gt;0,AF16/PLANEL_Pot_Trim!AF15,0)</f>
        <v>0.58487983425414358</v>
      </c>
      <c r="AG42" s="50">
        <f>IF(PLANEL_Pot_Trim!AG15&lt;&gt;0,AG16/PLANEL_Pot_Trim!AG15,0)</f>
        <v>0.90249999999999997</v>
      </c>
      <c r="AH42" s="50">
        <f>IF(PLANEL_Pot_Trim!AH15&lt;&gt;0,AH16/PLANEL_Pot_Trim!AH15,0)</f>
        <v>0.90249999999999997</v>
      </c>
      <c r="AI42" s="50">
        <f>IF(PLANEL_Pot_Trim!AI15&lt;&gt;0,AI16/PLANEL_Pot_Trim!AI15,0)</f>
        <v>0.90249999999999997</v>
      </c>
      <c r="AJ42" s="50">
        <f>IF(PLANEL_Pot_Trim!AJ15&lt;&gt;0,AJ16/PLANEL_Pot_Trim!AJ15,0)</f>
        <v>0.90249999999999997</v>
      </c>
      <c r="AK42" s="50">
        <f>IF(PLANEL_Pot_Trim!AK15&lt;&gt;0,AK16/PLANEL_Pot_Trim!AK15,0)</f>
        <v>0.90249999999999997</v>
      </c>
      <c r="AL42" s="50">
        <f>IF(PLANEL_Pot_Trim!AL15&lt;&gt;0,AL16/PLANEL_Pot_Trim!AL15,0)</f>
        <v>0.90249999999999997</v>
      </c>
      <c r="AM42" s="50">
        <f>IF(PLANEL_Pot_Trim!AM15&lt;&gt;0,AM16/PLANEL_Pot_Trim!AM15,0)</f>
        <v>0.90250000000000008</v>
      </c>
      <c r="AN42" s="50">
        <f>IF(PLANEL_Pot_Trim!AN15&lt;&gt;0,AN16/PLANEL_Pot_Trim!AN15,0)</f>
        <v>0.90250000000000008</v>
      </c>
      <c r="AO42" s="50">
        <f>IF(PLANEL_Pot_Trim!AO15&lt;&gt;0,AO16/PLANEL_Pot_Trim!AO15,0)</f>
        <v>0.88065273775216135</v>
      </c>
      <c r="AP42" s="50">
        <f>IF(PLANEL_Pot_Trim!AP15&lt;&gt;0,AP16/PLANEL_Pot_Trim!AP15,0)</f>
        <v>0.90250000000000008</v>
      </c>
      <c r="AQ42" s="50">
        <f>IF(PLANEL_Pot_Trim!AQ15&lt;&gt;0,AQ16/PLANEL_Pot_Trim!AQ15,0)</f>
        <v>0.90250000000000008</v>
      </c>
      <c r="AR42" s="50">
        <f>IF(PLANEL_Pot_Trim!AR15&lt;&gt;0,AR16/PLANEL_Pot_Trim!AR15,0)</f>
        <v>0.90250000000000008</v>
      </c>
      <c r="AS42" s="50">
        <f>IF(PLANEL_Pot_Trim!AS15&lt;&gt;0,AS16/PLANEL_Pot_Trim!AS15,0)</f>
        <v>0.90250000000000008</v>
      </c>
      <c r="AT42" s="50">
        <f>IF(PLANEL_Pot_Trim!AT15&lt;&gt;0,AT16/PLANEL_Pot_Trim!AT15,0)</f>
        <v>0.90250000000000008</v>
      </c>
      <c r="AU42" s="50">
        <f>IF(PLANEL_Pot_Trim!AU15&lt;&gt;0,AU16/PLANEL_Pot_Trim!AU15,0)</f>
        <v>0.90250000000000008</v>
      </c>
      <c r="AV42" s="50">
        <f>IF(PLANEL_Pot_Trim!AV15&lt;&gt;0,AV16/PLANEL_Pot_Trim!AV15,0)</f>
        <v>0.90250000000000008</v>
      </c>
      <c r="AW42" s="50">
        <f>IF(PLANEL_Pot_Trim!AW15&lt;&gt;0,AW16/PLANEL_Pot_Trim!AW15,0)</f>
        <v>0.88065273775216135</v>
      </c>
      <c r="AX42" s="50">
        <f>IF(PLANEL_Pot_Trim!AX15&lt;&gt;0,AX16/PLANEL_Pot_Trim!AX15,0)</f>
        <v>0.90250000000000008</v>
      </c>
      <c r="AY42" s="50">
        <f>IF(PLANEL_Pot_Trim!AY15&lt;&gt;0,AY16/PLANEL_Pot_Trim!AY15,0)</f>
        <v>0.90250000000000008</v>
      </c>
      <c r="AZ42" s="50">
        <f>IF(PLANEL_Pot_Trim!AZ15&lt;&gt;0,AZ16/PLANEL_Pot_Trim!AZ15,0)</f>
        <v>0.90250000000000008</v>
      </c>
      <c r="BA42" s="50">
        <f>IF(PLANEL_Pot_Trim!BA15&lt;&gt;0,BA16/PLANEL_Pot_Trim!BA15,0)</f>
        <v>0.90250000000000008</v>
      </c>
      <c r="BB42" s="50">
        <f>IF(PLANEL_Pot_Trim!BB15&lt;&gt;0,BB16/PLANEL_Pot_Trim!BB15,0)</f>
        <v>0.90250000000000008</v>
      </c>
      <c r="BC42" s="50">
        <f>IF(PLANEL_Pot_Trim!BC15&lt;&gt;0,BC16/PLANEL_Pot_Trim!BC15,0)</f>
        <v>0.90250000000000008</v>
      </c>
      <c r="BD42" s="50">
        <f>IF(PLANEL_Pot_Trim!BD15&lt;&gt;0,BD16/PLANEL_Pot_Trim!BD15,0)</f>
        <v>0.90250000000000008</v>
      </c>
      <c r="BE42" s="50">
        <f>IF(PLANEL_Pot_Trim!BE15&lt;&gt;0,BE16/PLANEL_Pot_Trim!BE15,0)</f>
        <v>0.90250000000000008</v>
      </c>
      <c r="BF42" s="50">
        <f>IF(PLANEL_Pot_Trim!BF15&lt;&gt;0,BF16/PLANEL_Pot_Trim!BF15,0)</f>
        <v>0.90250000000000008</v>
      </c>
      <c r="BG42" s="50">
        <f>IF(PLANEL_Pot_Trim!BG15&lt;&gt;0,BG16/PLANEL_Pot_Trim!BG15,0)</f>
        <v>0.90249999992849783</v>
      </c>
      <c r="BH42" s="50">
        <f>IF(PLANEL_Pot_Trim!BH15&lt;&gt;0,BH16/PLANEL_Pot_Trim!BH15,0)</f>
        <v>0.90249999992849783</v>
      </c>
      <c r="BI42" s="50">
        <f>IF(PLANEL_Pot_Trim!BI15&lt;&gt;0,BI16/PLANEL_Pot_Trim!BI15,0)</f>
        <v>0.90249999992849783</v>
      </c>
      <c r="BJ42" s="50">
        <f>IF(PLANEL_Pot_Trim!BJ15&lt;&gt;0,BJ16/PLANEL_Pot_Trim!BJ15,0)</f>
        <v>0.90249999992849783</v>
      </c>
      <c r="BK42" s="50">
        <f>IF(PLANEL_Pot_Trim!BK15&lt;&gt;0,BK16/PLANEL_Pot_Trim!BK15,0)</f>
        <v>0.90249999992849783</v>
      </c>
      <c r="BL42" s="50">
        <f>IF(PLANEL_Pot_Trim!BL15&lt;&gt;0,BL16/PLANEL_Pot_Trim!BL15,0)</f>
        <v>0.69948190898303941</v>
      </c>
      <c r="BM42" s="50">
        <f>IF(PLANEL_Pot_Trim!BM15&lt;&gt;0,BM16/PLANEL_Pot_Trim!BM15,0)</f>
        <v>0.90249999992849783</v>
      </c>
      <c r="BN42" s="50">
        <f>IF(PLANEL_Pot_Trim!BN15&lt;&gt;0,BN16/PLANEL_Pot_Trim!BN15,0)</f>
        <v>0.90249999992849783</v>
      </c>
      <c r="BO42" s="50">
        <f>IF(PLANEL_Pot_Trim!BO15&lt;&gt;0,BO16/PLANEL_Pot_Trim!BO15,0)</f>
        <v>0.90249999992086338</v>
      </c>
      <c r="BP42" s="50">
        <f>IF(PLANEL_Pot_Trim!BP15&lt;&gt;0,BP16/PLANEL_Pot_Trim!BP15,0)</f>
        <v>0.90249999992086338</v>
      </c>
      <c r="BQ42" s="50">
        <f>IF(PLANEL_Pot_Trim!BQ15&lt;&gt;0,BQ16/PLANEL_Pot_Trim!BQ15,0)</f>
        <v>0.90249999992086338</v>
      </c>
      <c r="BR42" s="50">
        <f>IF(PLANEL_Pot_Trim!BR15&lt;&gt;0,BR16/PLANEL_Pot_Trim!BR15,0)</f>
        <v>0.90249999992086338</v>
      </c>
      <c r="BS42" s="50">
        <f>IF(PLANEL_Pot_Trim!BS15&lt;&gt;0,BS16/PLANEL_Pot_Trim!BS15,0)</f>
        <v>0.90249999992086338</v>
      </c>
      <c r="BT42" s="50">
        <f>IF(PLANEL_Pot_Trim!BT15&lt;&gt;0,BT16/PLANEL_Pot_Trim!BT15,0)</f>
        <v>0.90249999992086338</v>
      </c>
      <c r="BU42" s="50">
        <f>IF(PLANEL_Pot_Trim!BU15&lt;&gt;0,BU16/PLANEL_Pot_Trim!BU15,0)</f>
        <v>0.67241253319002159</v>
      </c>
      <c r="BV42" s="50">
        <f>IF(PLANEL_Pot_Trim!BV15&lt;&gt;0,BV16/PLANEL_Pot_Trim!BV15,0)</f>
        <v>0.90249999992086338</v>
      </c>
      <c r="BW42" s="50">
        <f>IF(PLANEL_Pot_Trim!BW15&lt;&gt;0,BW16/PLANEL_Pot_Trim!BW15,0)</f>
        <v>0.90249999992086338</v>
      </c>
      <c r="BX42" s="50">
        <f>IF(PLANEL_Pot_Trim!BX15&lt;&gt;0,BX16/PLANEL_Pot_Trim!BX15,0)</f>
        <v>0.90249999992086338</v>
      </c>
      <c r="BY42" s="50">
        <f>IF(PLANEL_Pot_Trim!BY15&lt;&gt;0,BY16/PLANEL_Pot_Trim!BY15,0)</f>
        <v>0.90249999992086338</v>
      </c>
      <c r="BZ42" s="50">
        <f>IF(PLANEL_Pot_Trim!BZ15&lt;&gt;0,BZ16/PLANEL_Pot_Trim!BZ15,0)</f>
        <v>0.90249999992086338</v>
      </c>
      <c r="CA42" s="50">
        <f>IF(PLANEL_Pot_Trim!CA15&lt;&gt;0,CA16/PLANEL_Pot_Trim!CA15,0)</f>
        <v>0.90249999992086338</v>
      </c>
      <c r="CB42" s="50">
        <f>IF(PLANEL_Pot_Trim!CB15&lt;&gt;0,CB16/PLANEL_Pot_Trim!CB15,0)</f>
        <v>0.90249999992086338</v>
      </c>
      <c r="CC42" s="50">
        <f>IF(PLANEL_Pot_Trim!CC15&lt;&gt;0,CC16/PLANEL_Pot_Trim!CC15,0)</f>
        <v>0.90249999992086338</v>
      </c>
      <c r="CD42" s="50">
        <f>IF(PLANEL_Pot_Trim!CD15&lt;&gt;0,CD16/PLANEL_Pot_Trim!CD15,0)</f>
        <v>0.90249999992086338</v>
      </c>
      <c r="CE42" s="50">
        <f>IF(PLANEL_Pot_Trim!CE15&lt;&gt;0,CE16/PLANEL_Pot_Trim!CE15,0)</f>
        <v>0.90249999992086338</v>
      </c>
      <c r="CF42" s="50">
        <f>IF(PLANEL_Pot_Trim!CF15&lt;&gt;0,CF16/PLANEL_Pot_Trim!CF15,0)</f>
        <v>0.90249999992086338</v>
      </c>
      <c r="CG42" s="50">
        <f>IF(PLANEL_Pot_Trim!CG15&lt;&gt;0,CG16/PLANEL_Pot_Trim!CG15,0)</f>
        <v>0.90249999992086338</v>
      </c>
      <c r="CH42" s="50">
        <f>IF(PLANEL_Pot_Trim!CH15&lt;&gt;0,CH16/PLANEL_Pot_Trim!CH15,0)</f>
        <v>0.90249999992086338</v>
      </c>
      <c r="CI42" s="50">
        <f>IF(PLANEL_Pot_Trim!CI15&lt;&gt;0,CI16/PLANEL_Pot_Trim!CI15,0)</f>
        <v>0.90249999992063745</v>
      </c>
      <c r="CJ42" s="50">
        <f>IF(PLANEL_Pot_Trim!CJ15&lt;&gt;0,CJ16/PLANEL_Pot_Trim!CJ15,0)</f>
        <v>0.90249999992063745</v>
      </c>
      <c r="CK42" s="50">
        <f>IF(PLANEL_Pot_Trim!CK15&lt;&gt;0,CK16/PLANEL_Pot_Trim!CK15,0)</f>
        <v>0.90249999992063745</v>
      </c>
      <c r="CL42" s="50">
        <f>IF(PLANEL_Pot_Trim!CL15&lt;&gt;0,CL16/PLANEL_Pot_Trim!CL15,0)</f>
        <v>0.90249999992063745</v>
      </c>
      <c r="CM42" s="50">
        <f>IF(PLANEL_Pot_Trim!CM15&lt;&gt;0,CM16/PLANEL_Pot_Trim!CM15,0)</f>
        <v>0.90249999992063745</v>
      </c>
      <c r="CN42" s="50">
        <f>IF(PLANEL_Pot_Trim!CN15&lt;&gt;0,CN16/PLANEL_Pot_Trim!CN15,0)</f>
        <v>0.90249999992063745</v>
      </c>
      <c r="CO42" s="50">
        <f>IF(PLANEL_Pot_Trim!CO15&lt;&gt;0,CO16/PLANEL_Pot_Trim!CO15,0)</f>
        <v>0.90249999992063745</v>
      </c>
      <c r="CP42" s="50">
        <f>IF(PLANEL_Pot_Trim!CP15&lt;&gt;0,CP16/PLANEL_Pot_Trim!CP15,0)</f>
        <v>0.90249999992063745</v>
      </c>
      <c r="CQ42" s="50">
        <f>IF(PLANEL_Pot_Trim!CQ15&lt;&gt;0,CQ16/PLANEL_Pot_Trim!CQ15,0)</f>
        <v>0.90249999992063745</v>
      </c>
      <c r="CR42" s="50">
        <f>IF(PLANEL_Pot_Trim!CR15&lt;&gt;0,CR16/PLANEL_Pot_Trim!CR15,0)</f>
        <v>0.90249999992063745</v>
      </c>
      <c r="CS42" s="50">
        <f>IF(PLANEL_Pot_Trim!CS15&lt;&gt;0,CS16/PLANEL_Pot_Trim!CS15,0)</f>
        <v>0.90249999992063745</v>
      </c>
      <c r="CT42" s="50">
        <f>IF(PLANEL_Pot_Trim!CT15&lt;&gt;0,CT16/PLANEL_Pot_Trim!CT15,0)</f>
        <v>0.90249999992063745</v>
      </c>
      <c r="CU42" s="50">
        <f>IF(PLANEL_Pot_Trim!CU15&lt;&gt;0,CU16/PLANEL_Pot_Trim!CU15,0)</f>
        <v>0.90249999992063745</v>
      </c>
      <c r="CV42" s="50">
        <f>IF(PLANEL_Pot_Trim!CV15&lt;&gt;0,CV16/PLANEL_Pot_Trim!CV15,0)</f>
        <v>0.90249999992063745</v>
      </c>
      <c r="CW42" s="50">
        <f>IF(PLANEL_Pot_Trim!CW15&lt;&gt;0,CW16/PLANEL_Pot_Trim!CW15,0)</f>
        <v>0.90249999992063745</v>
      </c>
      <c r="CX42" s="50">
        <f>IF(PLANEL_Pot_Trim!CX15&lt;&gt;0,CX16/PLANEL_Pot_Trim!CX15,0)</f>
        <v>0.90249999992063745</v>
      </c>
      <c r="CY42" s="80">
        <f>IF(PLANEL_Pot_Trim!CY15&lt;&gt;0,CY16/PLANEL_Pot_Trim!CY15,0)</f>
        <v>0.90249999992063745</v>
      </c>
      <c r="CZ42" s="80">
        <f>IF(PLANEL_Pot_Trim!CZ15&lt;&gt;0,CZ16/PLANEL_Pot_Trim!CZ15,0)</f>
        <v>0.90249999992063745</v>
      </c>
      <c r="DA42" s="80">
        <f>IF(PLANEL_Pot_Trim!DA15&lt;&gt;0,DA16/PLANEL_Pot_Trim!DA15,0)</f>
        <v>0.90249999992063745</v>
      </c>
      <c r="DB42" s="80">
        <f>IF(PLANEL_Pot_Trim!DB15&lt;&gt;0,DB16/PLANEL_Pot_Trim!DB15,0)</f>
        <v>0.90249999992063745</v>
      </c>
      <c r="DC42" s="50">
        <f>IF(PLANEL_Pot_Trim!DC15&lt;&gt;0,DC16/PLANEL_Pot_Trim!DC15,0)</f>
        <v>0.90249999992063745</v>
      </c>
      <c r="DD42" s="50">
        <f>IF(PLANEL_Pot_Trim!DD15&lt;&gt;0,DD16/PLANEL_Pot_Trim!DD15,0)</f>
        <v>0.90249999992063745</v>
      </c>
      <c r="DE42" s="50">
        <f>IF(PLANEL_Pot_Trim!DE15&lt;&gt;0,DE16/PLANEL_Pot_Trim!DE15,0)</f>
        <v>0.89709193701482592</v>
      </c>
      <c r="DF42" s="50">
        <f>IF(PLANEL_Pot_Trim!DF15&lt;&gt;0,DF16/PLANEL_Pot_Trim!DF15,0)</f>
        <v>0.90249999992063745</v>
      </c>
      <c r="DG42" s="50">
        <f>IF(PLANEL_Pot_Trim!DG15&lt;&gt;0,DG16/PLANEL_Pot_Trim!DG15,0)</f>
        <v>0.89709193701482592</v>
      </c>
      <c r="DH42" s="50">
        <f>IF(PLANEL_Pot_Trim!DH15&lt;&gt;0,DH16/PLANEL_Pot_Trim!DH15,0)</f>
        <v>0.90249999992063745</v>
      </c>
      <c r="DI42" s="50">
        <f>IF(PLANEL_Pot_Trim!DI15&lt;&gt;0,DI16/PLANEL_Pot_Trim!DI15,0)</f>
        <v>0.90249999992063745</v>
      </c>
      <c r="DJ42" s="50">
        <f>IF(PLANEL_Pot_Trim!DJ15&lt;&gt;0,DJ16/PLANEL_Pot_Trim!DJ15,0)</f>
        <v>0.90249999992063745</v>
      </c>
      <c r="DK42" s="50">
        <f>IF(PLANEL_Pot_Trim!DK15&lt;&gt;0,DK16/PLANEL_Pot_Trim!DK15,0)</f>
        <v>0.90249999992063745</v>
      </c>
      <c r="DL42" s="50">
        <f>IF(PLANEL_Pot_Trim!DL15&lt;&gt;0,DL16/PLANEL_Pot_Trim!DL15,0)</f>
        <v>0.90249999992063745</v>
      </c>
      <c r="DM42" s="50">
        <f>IF(PLANEL_Pot_Trim!DM15&lt;&gt;0,DM16/PLANEL_Pot_Trim!DM15,0)</f>
        <v>0.90249999992063745</v>
      </c>
      <c r="DN42" s="50">
        <f>IF(PLANEL_Pot_Trim!DN15&lt;&gt;0,DN16/PLANEL_Pot_Trim!DN15,0)</f>
        <v>0.90249999992063745</v>
      </c>
      <c r="DO42" s="50">
        <f>IF(PLANEL_Pot_Trim!DO15&lt;&gt;0,DO16/PLANEL_Pot_Trim!DO15,0)</f>
        <v>0.90249999992063745</v>
      </c>
      <c r="DP42" s="50">
        <f>IF(PLANEL_Pot_Trim!DP15&lt;&gt;0,DP16/PLANEL_Pot_Trim!DP15,0)</f>
        <v>0.90249999992063745</v>
      </c>
      <c r="DQ42" s="50">
        <f>IF(PLANEL_Pot_Trim!DQ15&lt;&gt;0,DQ16/PLANEL_Pot_Trim!DQ15,0)</f>
        <v>0.90249999992063745</v>
      </c>
      <c r="DR42" s="50">
        <f>IF(PLANEL_Pot_Trim!DR15&lt;&gt;0,DR16/PLANEL_Pot_Trim!DR15,0)</f>
        <v>0.90249999992063745</v>
      </c>
      <c r="DS42" s="50">
        <f>IF(PLANEL_Pot_Trim!DS15&lt;&gt;0,DS16/PLANEL_Pot_Trim!DS15,0)</f>
        <v>0.90249999992063745</v>
      </c>
      <c r="DT42" s="50">
        <f>IF(PLANEL_Pot_Trim!DT15&lt;&gt;0,DT16/PLANEL_Pot_Trim!DT15,0)</f>
        <v>0.90249999992063745</v>
      </c>
      <c r="DU42" s="50">
        <f>IF(PLANEL_Pot_Trim!DU15&lt;&gt;0,DU16/PLANEL_Pot_Trim!DU15,0)</f>
        <v>0.90249999992063745</v>
      </c>
      <c r="DV42" s="50">
        <f>IF(PLANEL_Pot_Trim!DV15&lt;&gt;0,DV16/PLANEL_Pot_Trim!DV15,0)</f>
        <v>0.90249999992063745</v>
      </c>
      <c r="DW42" s="50">
        <f>IF(PLANEL_Pot_Trim!DW15&lt;&gt;0,DW16/PLANEL_Pot_Trim!DW15,0)</f>
        <v>0.90249999990797392</v>
      </c>
      <c r="DX42" s="50">
        <f>IF(PLANEL_Pot_Trim!DX15&lt;&gt;0,DX16/PLANEL_Pot_Trim!DX15,0)</f>
        <v>0.90249999990797392</v>
      </c>
      <c r="DY42" s="50">
        <f>IF(PLANEL_Pot_Trim!DY15&lt;&gt;0,DY16/PLANEL_Pot_Trim!DY15,0)</f>
        <v>0.90249999990797392</v>
      </c>
      <c r="DZ42" s="50">
        <f>IF(PLANEL_Pot_Trim!DZ15&lt;&gt;0,DZ16/PLANEL_Pot_Trim!DZ15,0)</f>
        <v>0.90249999990797392</v>
      </c>
      <c r="EA42" s="50">
        <f>IF(PLANEL_Pot_Trim!EA15&lt;&gt;0,EA16/PLANEL_Pot_Trim!EA15,0)</f>
        <v>0.90249999990797392</v>
      </c>
      <c r="EB42" s="50">
        <f>IF(PLANEL_Pot_Trim!EB15&lt;&gt;0,EB16/PLANEL_Pot_Trim!EB15,0)</f>
        <v>0.90249999990797392</v>
      </c>
      <c r="EC42" s="50">
        <f>IF(PLANEL_Pot_Trim!EC15&lt;&gt;0,EC16/PLANEL_Pot_Trim!EC15,0)</f>
        <v>0.32168735756105676</v>
      </c>
      <c r="ED42" s="50">
        <f>IF(PLANEL_Pot_Trim!ED15&lt;&gt;0,ED16/PLANEL_Pot_Trim!ED15,0)</f>
        <v>0.90249999990797392</v>
      </c>
      <c r="EE42" s="50">
        <f>IF(PLANEL_Pot_Trim!EE15&lt;&gt;0,EE16/PLANEL_Pot_Trim!EE15,0)</f>
        <v>0.90249999990797392</v>
      </c>
      <c r="EF42" s="50">
        <f>IF(PLANEL_Pot_Trim!EF15&lt;&gt;0,EF16/PLANEL_Pot_Trim!EF15,0)</f>
        <v>0.90249999990797392</v>
      </c>
      <c r="EG42" s="50">
        <f>IF(PLANEL_Pot_Trim!EG15&lt;&gt;0,EG16/PLANEL_Pot_Trim!EG15,0)</f>
        <v>0.90249999990797392</v>
      </c>
      <c r="EH42" s="50">
        <f>IF(PLANEL_Pot_Trim!EH15&lt;&gt;0,EH16/PLANEL_Pot_Trim!EH15,0)</f>
        <v>0.6412078408994456</v>
      </c>
      <c r="EI42" s="50">
        <f>IF(PLANEL_Pot_Trim!EI15&lt;&gt;0,EI16/PLANEL_Pot_Trim!EI15,0)</f>
        <v>0.90249999990797392</v>
      </c>
      <c r="EJ42" s="50">
        <f>IF(PLANEL_Pot_Trim!EJ15&lt;&gt;0,EJ16/PLANEL_Pot_Trim!EJ15,0)</f>
        <v>0.90249999990797392</v>
      </c>
      <c r="EK42" s="50">
        <f>IF(PLANEL_Pot_Trim!EK15&lt;&gt;0,EK16/PLANEL_Pot_Trim!EK15,0)</f>
        <v>0.90249999990797392</v>
      </c>
      <c r="EL42" s="50">
        <f>IF(PLANEL_Pot_Trim!EL15&lt;&gt;0,EL16/PLANEL_Pot_Trim!EL15,0)</f>
        <v>0.90249999990797392</v>
      </c>
      <c r="EM42" s="50">
        <f>IF(PLANEL_Pot_Trim!EM15&lt;&gt;0,EM16/PLANEL_Pot_Trim!EM15,0)</f>
        <v>0.90249999990797392</v>
      </c>
      <c r="EN42" s="50">
        <f>IF(PLANEL_Pot_Trim!EN15&lt;&gt;0,EN16/PLANEL_Pot_Trim!EN15,0)</f>
        <v>0.90249999990797392</v>
      </c>
      <c r="EO42" s="50">
        <f>IF(PLANEL_Pot_Trim!EO15&lt;&gt;0,EO16/PLANEL_Pot_Trim!EO15,0)</f>
        <v>0.90249999990797392</v>
      </c>
      <c r="EP42" s="50">
        <f>IF(PLANEL_Pot_Trim!EP15&lt;&gt;0,EP16/PLANEL_Pot_Trim!EP15,0)</f>
        <v>0.90249999990797392</v>
      </c>
    </row>
    <row r="43" spans="2:146" x14ac:dyDescent="0.25">
      <c r="B43" s="16" t="s">
        <v>7</v>
      </c>
      <c r="C43" s="47">
        <f>IF(PLANEL_Pot_Trim!C16&lt;&gt;0,C17/PLANEL_Pot_Trim!C16,0)</f>
        <v>0</v>
      </c>
      <c r="D43" s="47">
        <f>IF(PLANEL_Pot_Trim!D16&lt;&gt;0,D17/PLANEL_Pot_Trim!D16,0)</f>
        <v>0</v>
      </c>
      <c r="E43" s="47">
        <f>IF(PLANEL_Pot_Trim!E16&lt;&gt;0,E17/PLANEL_Pot_Trim!E16,0)</f>
        <v>0</v>
      </c>
      <c r="F43" s="47">
        <f>IF(PLANEL_Pot_Trim!F16&lt;&gt;0,F17/PLANEL_Pot_Trim!F16,0)</f>
        <v>0</v>
      </c>
      <c r="G43" s="47">
        <f>IF(PLANEL_Pot_Trim!G16&lt;&gt;0,G17/PLANEL_Pot_Trim!G16,0)</f>
        <v>0</v>
      </c>
      <c r="H43" s="47">
        <f>IF(PLANEL_Pot_Trim!H16&lt;&gt;0,H17/PLANEL_Pot_Trim!H16,0)</f>
        <v>0</v>
      </c>
      <c r="I43" s="47">
        <f>IF(PLANEL_Pot_Trim!I16&lt;&gt;0,I17/PLANEL_Pot_Trim!I16,0)</f>
        <v>0</v>
      </c>
      <c r="J43" s="47">
        <f>IF(PLANEL_Pot_Trim!J16&lt;&gt;0,J17/PLANEL_Pot_Trim!J16,0)</f>
        <v>0</v>
      </c>
      <c r="K43" s="47">
        <f>IF(PLANEL_Pot_Trim!K16&lt;&gt;0,K17/PLANEL_Pot_Trim!K16,0)</f>
        <v>0</v>
      </c>
      <c r="L43" s="47">
        <f>IF(PLANEL_Pot_Trim!L16&lt;&gt;0,L17/PLANEL_Pot_Trim!L16,0)</f>
        <v>0</v>
      </c>
      <c r="M43" s="47">
        <f>IF(PLANEL_Pot_Trim!M16&lt;&gt;0,M17/PLANEL_Pot_Trim!M16,0)</f>
        <v>0</v>
      </c>
      <c r="N43" s="47">
        <f>IF(PLANEL_Pot_Trim!N16&lt;&gt;0,N17/PLANEL_Pot_Trim!N16,0)</f>
        <v>0</v>
      </c>
      <c r="O43" s="47">
        <f>IF(PLANEL_Pot_Trim!O16&lt;&gt;0,O17/PLANEL_Pot_Trim!O16,0)</f>
        <v>0</v>
      </c>
      <c r="P43" s="47">
        <f>IF(PLANEL_Pot_Trim!P16&lt;&gt;0,P17/PLANEL_Pot_Trim!P16,0)</f>
        <v>0</v>
      </c>
      <c r="Q43" s="47">
        <f>IF(PLANEL_Pot_Trim!Q16&lt;&gt;0,Q17/PLANEL_Pot_Trim!Q16,0)</f>
        <v>0</v>
      </c>
      <c r="R43" s="47">
        <f>IF(PLANEL_Pot_Trim!R16&lt;&gt;0,R17/PLANEL_Pot_Trim!R16,0)</f>
        <v>0</v>
      </c>
      <c r="S43" s="47">
        <f>IF(PLANEL_Pot_Trim!S16&lt;&gt;0,S17/PLANEL_Pot_Trim!S16,0)</f>
        <v>0</v>
      </c>
      <c r="T43" s="47">
        <f>IF(PLANEL_Pot_Trim!T16&lt;&gt;0,T17/PLANEL_Pot_Trim!T16,0)</f>
        <v>0</v>
      </c>
      <c r="U43" s="47">
        <f>IF(PLANEL_Pot_Trim!U16&lt;&gt;0,U17/PLANEL_Pot_Trim!U16,0)</f>
        <v>0</v>
      </c>
      <c r="V43" s="47">
        <f>IF(PLANEL_Pot_Trim!V16&lt;&gt;0,V17/PLANEL_Pot_Trim!V16,0)</f>
        <v>0</v>
      </c>
      <c r="W43" s="47">
        <f>IF(PLANEL_Pot_Trim!W16&lt;&gt;0,W17/PLANEL_Pot_Trim!W16,0)</f>
        <v>0</v>
      </c>
      <c r="X43" s="47">
        <f>IF(PLANEL_Pot_Trim!X16&lt;&gt;0,X17/PLANEL_Pot_Trim!X16,0)</f>
        <v>0</v>
      </c>
      <c r="Y43" s="47">
        <f>IF(PLANEL_Pot_Trim!Y16&lt;&gt;0,Y17/PLANEL_Pot_Trim!Y16,0)</f>
        <v>0</v>
      </c>
      <c r="Z43" s="47">
        <f>IF(PLANEL_Pot_Trim!Z16&lt;&gt;0,Z17/PLANEL_Pot_Trim!Z16,0)</f>
        <v>0</v>
      </c>
      <c r="AA43" s="47">
        <f>IF(PLANEL_Pot_Trim!AA16&lt;&gt;0,AA17/PLANEL_Pot_Trim!AA16,0)</f>
        <v>0</v>
      </c>
      <c r="AB43" s="47">
        <f>IF(PLANEL_Pot_Trim!AB16&lt;&gt;0,AB17/PLANEL_Pot_Trim!AB16,0)</f>
        <v>0</v>
      </c>
      <c r="AC43" s="47">
        <f>IF(PLANEL_Pot_Trim!AC16&lt;&gt;0,AC17/PLANEL_Pot_Trim!AC16,0)</f>
        <v>0</v>
      </c>
      <c r="AD43" s="47">
        <f>IF(PLANEL_Pot_Trim!AD16&lt;&gt;0,AD17/PLANEL_Pot_Trim!AD16,0)</f>
        <v>0</v>
      </c>
      <c r="AE43" s="47">
        <f>IF(PLANEL_Pot_Trim!AE16&lt;&gt;0,AE17/PLANEL_Pot_Trim!AE16,0)</f>
        <v>0</v>
      </c>
      <c r="AF43" s="47">
        <f>IF(PLANEL_Pot_Trim!AF16&lt;&gt;0,AF17/PLANEL_Pot_Trim!AF16,0)</f>
        <v>0</v>
      </c>
      <c r="AG43" s="47">
        <f>IF(PLANEL_Pot_Trim!AG16&lt;&gt;0,AG17/PLANEL_Pot_Trim!AG16,0)</f>
        <v>0</v>
      </c>
      <c r="AH43" s="47">
        <f>IF(PLANEL_Pot_Trim!AH16&lt;&gt;0,AH17/PLANEL_Pot_Trim!AH16,0)</f>
        <v>0</v>
      </c>
      <c r="AI43" s="47">
        <f>IF(PLANEL_Pot_Trim!AI16&lt;&gt;0,AI17/PLANEL_Pot_Trim!AI16,0)</f>
        <v>0</v>
      </c>
      <c r="AJ43" s="47">
        <f>IF(PLANEL_Pot_Trim!AJ16&lt;&gt;0,AJ17/PLANEL_Pot_Trim!AJ16,0)</f>
        <v>0</v>
      </c>
      <c r="AK43" s="47">
        <f>IF(PLANEL_Pot_Trim!AK16&lt;&gt;0,AK17/PLANEL_Pot_Trim!AK16,0)</f>
        <v>0</v>
      </c>
      <c r="AL43" s="47">
        <f>IF(PLANEL_Pot_Trim!AL16&lt;&gt;0,AL17/PLANEL_Pot_Trim!AL16,0)</f>
        <v>0</v>
      </c>
      <c r="AM43" s="47">
        <f>IF(PLANEL_Pot_Trim!AM16&lt;&gt;0,AM17/PLANEL_Pot_Trim!AM16,0)</f>
        <v>0</v>
      </c>
      <c r="AN43" s="47">
        <f>IF(PLANEL_Pot_Trim!AN16&lt;&gt;0,AN17/PLANEL_Pot_Trim!AN16,0)</f>
        <v>0</v>
      </c>
      <c r="AO43" s="47">
        <f>IF(PLANEL_Pot_Trim!AO16&lt;&gt;0,AO17/PLANEL_Pot_Trim!AO16,0)</f>
        <v>0</v>
      </c>
      <c r="AP43" s="47">
        <f>IF(PLANEL_Pot_Trim!AP16&lt;&gt;0,AP17/PLANEL_Pot_Trim!AP16,0)</f>
        <v>0</v>
      </c>
      <c r="AQ43" s="47">
        <f>IF(PLANEL_Pot_Trim!AQ16&lt;&gt;0,AQ17/PLANEL_Pot_Trim!AQ16,0)</f>
        <v>0</v>
      </c>
      <c r="AR43" s="47">
        <f>IF(PLANEL_Pot_Trim!AR16&lt;&gt;0,AR17/PLANEL_Pot_Trim!AR16,0)</f>
        <v>0</v>
      </c>
      <c r="AS43" s="47">
        <f>IF(PLANEL_Pot_Trim!AS16&lt;&gt;0,AS17/PLANEL_Pot_Trim!AS16,0)</f>
        <v>0</v>
      </c>
      <c r="AT43" s="47">
        <f>IF(PLANEL_Pot_Trim!AT16&lt;&gt;0,AT17/PLANEL_Pot_Trim!AT16,0)</f>
        <v>0</v>
      </c>
      <c r="AU43" s="47">
        <f>IF(PLANEL_Pot_Trim!AU16&lt;&gt;0,AU17/PLANEL_Pot_Trim!AU16,0)</f>
        <v>0</v>
      </c>
      <c r="AV43" s="47">
        <f>IF(PLANEL_Pot_Trim!AV16&lt;&gt;0,AV17/PLANEL_Pot_Trim!AV16,0)</f>
        <v>0</v>
      </c>
      <c r="AW43" s="47">
        <f>IF(PLANEL_Pot_Trim!AW16&lt;&gt;0,AW17/PLANEL_Pot_Trim!AW16,0)</f>
        <v>0</v>
      </c>
      <c r="AX43" s="47">
        <f>IF(PLANEL_Pot_Trim!AX16&lt;&gt;0,AX17/PLANEL_Pot_Trim!AX16,0)</f>
        <v>0</v>
      </c>
      <c r="AY43" s="47">
        <f>IF(PLANEL_Pot_Trim!AY16&lt;&gt;0,AY17/PLANEL_Pot_Trim!AY16,0)</f>
        <v>0</v>
      </c>
      <c r="AZ43" s="47">
        <f>IF(PLANEL_Pot_Trim!AZ16&lt;&gt;0,AZ17/PLANEL_Pot_Trim!AZ16,0)</f>
        <v>0</v>
      </c>
      <c r="BA43" s="47">
        <f>IF(PLANEL_Pot_Trim!BA16&lt;&gt;0,BA17/PLANEL_Pot_Trim!BA16,0)</f>
        <v>0</v>
      </c>
      <c r="BB43" s="47">
        <f>IF(PLANEL_Pot_Trim!BB16&lt;&gt;0,BB17/PLANEL_Pot_Trim!BB16,0)</f>
        <v>0</v>
      </c>
      <c r="BC43" s="47">
        <f>IF(PLANEL_Pot_Trim!BC16&lt;&gt;0,BC17/PLANEL_Pot_Trim!BC16,0)</f>
        <v>0</v>
      </c>
      <c r="BD43" s="47">
        <f>IF(PLANEL_Pot_Trim!BD16&lt;&gt;0,BD17/PLANEL_Pot_Trim!BD16,0)</f>
        <v>0</v>
      </c>
      <c r="BE43" s="47">
        <f>IF(PLANEL_Pot_Trim!BE16&lt;&gt;0,BE17/PLANEL_Pot_Trim!BE16,0)</f>
        <v>0</v>
      </c>
      <c r="BF43" s="47">
        <f>IF(PLANEL_Pot_Trim!BF16&lt;&gt;0,BF17/PLANEL_Pot_Trim!BF16,0)</f>
        <v>0</v>
      </c>
      <c r="BG43" s="47">
        <f>IF(PLANEL_Pot_Trim!BG16&lt;&gt;0,BG17/PLANEL_Pot_Trim!BG16,0)</f>
        <v>0</v>
      </c>
      <c r="BH43" s="47">
        <f>IF(PLANEL_Pot_Trim!BH16&lt;&gt;0,BH17/PLANEL_Pot_Trim!BH16,0)</f>
        <v>0</v>
      </c>
      <c r="BI43" s="47">
        <f>IF(PLANEL_Pot_Trim!BI16&lt;&gt;0,BI17/PLANEL_Pot_Trim!BI16,0)</f>
        <v>0</v>
      </c>
      <c r="BJ43" s="47">
        <f>IF(PLANEL_Pot_Trim!BJ16&lt;&gt;0,BJ17/PLANEL_Pot_Trim!BJ16,0)</f>
        <v>0</v>
      </c>
      <c r="BK43" s="47">
        <f>IF(PLANEL_Pot_Trim!BK16&lt;&gt;0,BK17/PLANEL_Pot_Trim!BK16,0)</f>
        <v>0</v>
      </c>
      <c r="BL43" s="47">
        <f>IF(PLANEL_Pot_Trim!BL16&lt;&gt;0,BL17/PLANEL_Pot_Trim!BL16,0)</f>
        <v>0</v>
      </c>
      <c r="BM43" s="47">
        <f>IF(PLANEL_Pot_Trim!BM16&lt;&gt;0,BM17/PLANEL_Pot_Trim!BM16,0)</f>
        <v>0</v>
      </c>
      <c r="BN43" s="47">
        <f>IF(PLANEL_Pot_Trim!BN16&lt;&gt;0,BN17/PLANEL_Pot_Trim!BN16,0)</f>
        <v>0</v>
      </c>
      <c r="BO43" s="47">
        <f>IF(PLANEL_Pot_Trim!BO16&lt;&gt;0,BO17/PLANEL_Pot_Trim!BO16,0)</f>
        <v>0</v>
      </c>
      <c r="BP43" s="47">
        <f>IF(PLANEL_Pot_Trim!BP16&lt;&gt;0,BP17/PLANEL_Pot_Trim!BP16,0)</f>
        <v>0</v>
      </c>
      <c r="BQ43" s="47">
        <f>IF(PLANEL_Pot_Trim!BQ16&lt;&gt;0,BQ17/PLANEL_Pot_Trim!BQ16,0)</f>
        <v>0</v>
      </c>
      <c r="BR43" s="47">
        <f>IF(PLANEL_Pot_Trim!BR16&lt;&gt;0,BR17/PLANEL_Pot_Trim!BR16,0)</f>
        <v>0</v>
      </c>
      <c r="BS43" s="47">
        <f>IF(PLANEL_Pot_Trim!BS16&lt;&gt;0,BS17/PLANEL_Pot_Trim!BS16,0)</f>
        <v>0</v>
      </c>
      <c r="BT43" s="47">
        <f>IF(PLANEL_Pot_Trim!BT16&lt;&gt;0,BT17/PLANEL_Pot_Trim!BT16,0)</f>
        <v>0</v>
      </c>
      <c r="BU43" s="47">
        <f>IF(PLANEL_Pot_Trim!BU16&lt;&gt;0,BU17/PLANEL_Pot_Trim!BU16,0)</f>
        <v>0</v>
      </c>
      <c r="BV43" s="47">
        <f>IF(PLANEL_Pot_Trim!BV16&lt;&gt;0,BV17/PLANEL_Pot_Trim!BV16,0)</f>
        <v>0</v>
      </c>
      <c r="BW43" s="47">
        <f>IF(PLANEL_Pot_Trim!BW16&lt;&gt;0,BW17/PLANEL_Pot_Trim!BW16,0)</f>
        <v>0</v>
      </c>
      <c r="BX43" s="47">
        <f>IF(PLANEL_Pot_Trim!BX16&lt;&gt;0,BX17/PLANEL_Pot_Trim!BX16,0)</f>
        <v>0</v>
      </c>
      <c r="BY43" s="47">
        <f>IF(PLANEL_Pot_Trim!BY16&lt;&gt;0,BY17/PLANEL_Pot_Trim!BY16,0)</f>
        <v>0</v>
      </c>
      <c r="BZ43" s="47">
        <f>IF(PLANEL_Pot_Trim!BZ16&lt;&gt;0,BZ17/PLANEL_Pot_Trim!BZ16,0)</f>
        <v>0</v>
      </c>
      <c r="CA43" s="47">
        <f>IF(PLANEL_Pot_Trim!CA16&lt;&gt;0,CA17/PLANEL_Pot_Trim!CA16,0)</f>
        <v>0</v>
      </c>
      <c r="CB43" s="47">
        <f>IF(PLANEL_Pot_Trim!CB16&lt;&gt;0,CB17/PLANEL_Pot_Trim!CB16,0)</f>
        <v>0</v>
      </c>
      <c r="CC43" s="47">
        <f>IF(PLANEL_Pot_Trim!CC16&lt;&gt;0,CC17/PLANEL_Pot_Trim!CC16,0)</f>
        <v>0</v>
      </c>
      <c r="CD43" s="47">
        <f>IF(PLANEL_Pot_Trim!CD16&lt;&gt;0,CD17/PLANEL_Pot_Trim!CD16,0)</f>
        <v>0</v>
      </c>
      <c r="CE43" s="47">
        <f>IF(PLANEL_Pot_Trim!CE16&lt;&gt;0,CE17/PLANEL_Pot_Trim!CE16,0)</f>
        <v>0</v>
      </c>
      <c r="CF43" s="47">
        <f>IF(PLANEL_Pot_Trim!CF16&lt;&gt;0,CF17/PLANEL_Pot_Trim!CF16,0)</f>
        <v>0</v>
      </c>
      <c r="CG43" s="47">
        <f>IF(PLANEL_Pot_Trim!CG16&lt;&gt;0,CG17/PLANEL_Pot_Trim!CG16,0)</f>
        <v>0</v>
      </c>
      <c r="CH43" s="47">
        <f>IF(PLANEL_Pot_Trim!CH16&lt;&gt;0,CH17/PLANEL_Pot_Trim!CH16,0)</f>
        <v>0</v>
      </c>
      <c r="CI43" s="47">
        <f>IF(PLANEL_Pot_Trim!CI16&lt;&gt;0,CI17/PLANEL_Pot_Trim!CI16,0)</f>
        <v>0</v>
      </c>
      <c r="CJ43" s="47">
        <f>IF(PLANEL_Pot_Trim!CJ16&lt;&gt;0,CJ17/PLANEL_Pot_Trim!CJ16,0)</f>
        <v>0</v>
      </c>
      <c r="CK43" s="47">
        <f>IF(PLANEL_Pot_Trim!CK16&lt;&gt;0,CK17/PLANEL_Pot_Trim!CK16,0)</f>
        <v>0</v>
      </c>
      <c r="CL43" s="47">
        <f>IF(PLANEL_Pot_Trim!CL16&lt;&gt;0,CL17/PLANEL_Pot_Trim!CL16,0)</f>
        <v>0</v>
      </c>
      <c r="CM43" s="47">
        <f>IF(PLANEL_Pot_Trim!CM16&lt;&gt;0,CM17/PLANEL_Pot_Trim!CM16,0)</f>
        <v>0</v>
      </c>
      <c r="CN43" s="47">
        <f>IF(PLANEL_Pot_Trim!CN16&lt;&gt;0,CN17/PLANEL_Pot_Trim!CN16,0)</f>
        <v>0</v>
      </c>
      <c r="CO43" s="47">
        <f>IF(PLANEL_Pot_Trim!CO16&lt;&gt;0,CO17/PLANEL_Pot_Trim!CO16,0)</f>
        <v>0</v>
      </c>
      <c r="CP43" s="47">
        <f>IF(PLANEL_Pot_Trim!CP16&lt;&gt;0,CP17/PLANEL_Pot_Trim!CP16,0)</f>
        <v>0</v>
      </c>
      <c r="CQ43" s="47">
        <f>IF(PLANEL_Pot_Trim!CQ16&lt;&gt;0,CQ17/PLANEL_Pot_Trim!CQ16,0)</f>
        <v>0</v>
      </c>
      <c r="CR43" s="47">
        <f>IF(PLANEL_Pot_Trim!CR16&lt;&gt;0,CR17/PLANEL_Pot_Trim!CR16,0)</f>
        <v>0</v>
      </c>
      <c r="CS43" s="47">
        <f>IF(PLANEL_Pot_Trim!CS16&lt;&gt;0,CS17/PLANEL_Pot_Trim!CS16,0)</f>
        <v>0</v>
      </c>
      <c r="CT43" s="47">
        <f>IF(PLANEL_Pot_Trim!CT16&lt;&gt;0,CT17/PLANEL_Pot_Trim!CT16,0)</f>
        <v>0</v>
      </c>
      <c r="CU43" s="47">
        <f>IF(PLANEL_Pot_Trim!CU16&lt;&gt;0,CU17/PLANEL_Pot_Trim!CU16,0)</f>
        <v>0</v>
      </c>
      <c r="CV43" s="47">
        <f>IF(PLANEL_Pot_Trim!CV16&lt;&gt;0,CV17/PLANEL_Pot_Trim!CV16,0)</f>
        <v>0</v>
      </c>
      <c r="CW43" s="47">
        <f>IF(PLANEL_Pot_Trim!CW16&lt;&gt;0,CW17/PLANEL_Pot_Trim!CW16,0)</f>
        <v>0</v>
      </c>
      <c r="CX43" s="47">
        <f>IF(PLANEL_Pot_Trim!CX16&lt;&gt;0,CX17/PLANEL_Pot_Trim!CX16,0)</f>
        <v>0</v>
      </c>
      <c r="CY43" s="77">
        <f>IF(PLANEL_Pot_Trim!CY16&lt;&gt;0,CY17/PLANEL_Pot_Trim!CY16,0)</f>
        <v>0</v>
      </c>
      <c r="CZ43" s="77">
        <f>IF(PLANEL_Pot_Trim!CZ16&lt;&gt;0,CZ17/PLANEL_Pot_Trim!CZ16,0)</f>
        <v>0</v>
      </c>
      <c r="DA43" s="77">
        <f>IF(PLANEL_Pot_Trim!DA16&lt;&gt;0,DA17/PLANEL_Pot_Trim!DA16,0)</f>
        <v>0</v>
      </c>
      <c r="DB43" s="77">
        <f>IF(PLANEL_Pot_Trim!DB16&lt;&gt;0,DB17/PLANEL_Pot_Trim!DB16,0)</f>
        <v>0</v>
      </c>
      <c r="DC43" s="47">
        <f>IF(PLANEL_Pot_Trim!DC16&lt;&gt;0,DC17/PLANEL_Pot_Trim!DC16,0)</f>
        <v>0</v>
      </c>
      <c r="DD43" s="47">
        <f>IF(PLANEL_Pot_Trim!DD16&lt;&gt;0,DD17/PLANEL_Pot_Trim!DD16,0)</f>
        <v>0</v>
      </c>
      <c r="DE43" s="47">
        <f>IF(PLANEL_Pot_Trim!DE16&lt;&gt;0,DE17/PLANEL_Pot_Trim!DE16,0)</f>
        <v>0</v>
      </c>
      <c r="DF43" s="47">
        <f>IF(PLANEL_Pot_Trim!DF16&lt;&gt;0,DF17/PLANEL_Pot_Trim!DF16,0)</f>
        <v>0</v>
      </c>
      <c r="DG43" s="47">
        <f>IF(PLANEL_Pot_Trim!DG16&lt;&gt;0,DG17/PLANEL_Pot_Trim!DG16,0)</f>
        <v>0</v>
      </c>
      <c r="DH43" s="47">
        <f>IF(PLANEL_Pot_Trim!DH16&lt;&gt;0,DH17/PLANEL_Pot_Trim!DH16,0)</f>
        <v>0</v>
      </c>
      <c r="DI43" s="47">
        <f>IF(PLANEL_Pot_Trim!DI16&lt;&gt;0,DI17/PLANEL_Pot_Trim!DI16,0)</f>
        <v>0</v>
      </c>
      <c r="DJ43" s="47">
        <f>IF(PLANEL_Pot_Trim!DJ16&lt;&gt;0,DJ17/PLANEL_Pot_Trim!DJ16,0)</f>
        <v>0</v>
      </c>
      <c r="DK43" s="47">
        <f>IF(PLANEL_Pot_Trim!DK16&lt;&gt;0,DK17/PLANEL_Pot_Trim!DK16,0)</f>
        <v>0</v>
      </c>
      <c r="DL43" s="47">
        <f>IF(PLANEL_Pot_Trim!DL16&lt;&gt;0,DL17/PLANEL_Pot_Trim!DL16,0)</f>
        <v>0</v>
      </c>
      <c r="DM43" s="47">
        <f>IF(PLANEL_Pot_Trim!DM16&lt;&gt;0,DM17/PLANEL_Pot_Trim!DM16,0)</f>
        <v>0</v>
      </c>
      <c r="DN43" s="47">
        <f>IF(PLANEL_Pot_Trim!DN16&lt;&gt;0,DN17/PLANEL_Pot_Trim!DN16,0)</f>
        <v>0</v>
      </c>
      <c r="DO43" s="47">
        <f>IF(PLANEL_Pot_Trim!DO16&lt;&gt;0,DO17/PLANEL_Pot_Trim!DO16,0)</f>
        <v>0</v>
      </c>
      <c r="DP43" s="47">
        <f>IF(PLANEL_Pot_Trim!DP16&lt;&gt;0,DP17/PLANEL_Pot_Trim!DP16,0)</f>
        <v>0</v>
      </c>
      <c r="DQ43" s="47">
        <f>IF(PLANEL_Pot_Trim!DQ16&lt;&gt;0,DQ17/PLANEL_Pot_Trim!DQ16,0)</f>
        <v>0</v>
      </c>
      <c r="DR43" s="47">
        <f>IF(PLANEL_Pot_Trim!DR16&lt;&gt;0,DR17/PLANEL_Pot_Trim!DR16,0)</f>
        <v>0</v>
      </c>
      <c r="DS43" s="47">
        <f>IF(PLANEL_Pot_Trim!DS16&lt;&gt;0,DS17/PLANEL_Pot_Trim!DS16,0)</f>
        <v>0</v>
      </c>
      <c r="DT43" s="47">
        <f>IF(PLANEL_Pot_Trim!DT16&lt;&gt;0,DT17/PLANEL_Pot_Trim!DT16,0)</f>
        <v>0</v>
      </c>
      <c r="DU43" s="47">
        <f>IF(PLANEL_Pot_Trim!DU16&lt;&gt;0,DU17/PLANEL_Pot_Trim!DU16,0)</f>
        <v>0</v>
      </c>
      <c r="DV43" s="47">
        <f>IF(PLANEL_Pot_Trim!DV16&lt;&gt;0,DV17/PLANEL_Pot_Trim!DV16,0)</f>
        <v>0</v>
      </c>
      <c r="DW43" s="47">
        <f>IF(PLANEL_Pot_Trim!DW16&lt;&gt;0,DW17/PLANEL_Pot_Trim!DW16,0)</f>
        <v>0</v>
      </c>
      <c r="DX43" s="47">
        <f>IF(PLANEL_Pot_Trim!DX16&lt;&gt;0,DX17/PLANEL_Pot_Trim!DX16,0)</f>
        <v>0</v>
      </c>
      <c r="DY43" s="47">
        <f>IF(PLANEL_Pot_Trim!DY16&lt;&gt;0,DY17/PLANEL_Pot_Trim!DY16,0)</f>
        <v>0</v>
      </c>
      <c r="DZ43" s="47">
        <f>IF(PLANEL_Pot_Trim!DZ16&lt;&gt;0,DZ17/PLANEL_Pot_Trim!DZ16,0)</f>
        <v>0</v>
      </c>
      <c r="EA43" s="47">
        <f>IF(PLANEL_Pot_Trim!EA16&lt;&gt;0,EA17/PLANEL_Pot_Trim!EA16,0)</f>
        <v>0</v>
      </c>
      <c r="EB43" s="47">
        <f>IF(PLANEL_Pot_Trim!EB16&lt;&gt;0,EB17/PLANEL_Pot_Trim!EB16,0)</f>
        <v>0</v>
      </c>
      <c r="EC43" s="47">
        <f>IF(PLANEL_Pot_Trim!EC16&lt;&gt;0,EC17/PLANEL_Pot_Trim!EC16,0)</f>
        <v>0</v>
      </c>
      <c r="ED43" s="47">
        <f>IF(PLANEL_Pot_Trim!ED16&lt;&gt;0,ED17/PLANEL_Pot_Trim!ED16,0)</f>
        <v>0</v>
      </c>
      <c r="EE43" s="47">
        <f>IF(PLANEL_Pot_Trim!EE16&lt;&gt;0,EE17/PLANEL_Pot_Trim!EE16,0)</f>
        <v>0</v>
      </c>
      <c r="EF43" s="47">
        <f>IF(PLANEL_Pot_Trim!EF16&lt;&gt;0,EF17/PLANEL_Pot_Trim!EF16,0)</f>
        <v>0</v>
      </c>
      <c r="EG43" s="47">
        <f>IF(PLANEL_Pot_Trim!EG16&lt;&gt;0,EG17/PLANEL_Pot_Trim!EG16,0)</f>
        <v>0</v>
      </c>
      <c r="EH43" s="47">
        <f>IF(PLANEL_Pot_Trim!EH16&lt;&gt;0,EH17/PLANEL_Pot_Trim!EH16,0)</f>
        <v>0</v>
      </c>
      <c r="EI43" s="47">
        <f>IF(PLANEL_Pot_Trim!EI16&lt;&gt;0,EI17/PLANEL_Pot_Trim!EI16,0)</f>
        <v>0</v>
      </c>
      <c r="EJ43" s="47">
        <f>IF(PLANEL_Pot_Trim!EJ16&lt;&gt;0,EJ17/PLANEL_Pot_Trim!EJ16,0)</f>
        <v>0</v>
      </c>
      <c r="EK43" s="47">
        <f>IF(PLANEL_Pot_Trim!EK16&lt;&gt;0,EK17/PLANEL_Pot_Trim!EK16,0)</f>
        <v>0</v>
      </c>
      <c r="EL43" s="47">
        <f>IF(PLANEL_Pot_Trim!EL16&lt;&gt;0,EL17/PLANEL_Pot_Trim!EL16,0)</f>
        <v>0</v>
      </c>
      <c r="EM43" s="47">
        <f>IF(PLANEL_Pot_Trim!EM16&lt;&gt;0,EM17/PLANEL_Pot_Trim!EM16,0)</f>
        <v>0</v>
      </c>
      <c r="EN43" s="47">
        <f>IF(PLANEL_Pot_Trim!EN16&lt;&gt;0,EN17/PLANEL_Pot_Trim!EN16,0)</f>
        <v>0</v>
      </c>
      <c r="EO43" s="47">
        <f>IF(PLANEL_Pot_Trim!EO16&lt;&gt;0,EO17/PLANEL_Pot_Trim!EO16,0)</f>
        <v>0</v>
      </c>
      <c r="EP43" s="47">
        <f>IF(PLANEL_Pot_Trim!EP16&lt;&gt;0,EP17/PLANEL_Pot_Trim!EP16,0)</f>
        <v>0</v>
      </c>
    </row>
    <row r="44" spans="2:146" x14ac:dyDescent="0.25">
      <c r="B44" s="29" t="s">
        <v>58</v>
      </c>
      <c r="C44" s="51">
        <f>IF(PLANEL_Pot_Trim!C17&lt;&gt;0,C18/PLANEL_Pot_Trim!C17,0)</f>
        <v>0.17081534940422441</v>
      </c>
      <c r="D44" s="51">
        <f>IF(PLANEL_Pot_Trim!D17&lt;&gt;0,D18/PLANEL_Pot_Trim!D17,0)</f>
        <v>0.11006892447103184</v>
      </c>
      <c r="E44" s="51">
        <f>IF(PLANEL_Pot_Trim!E17&lt;&gt;0,E18/PLANEL_Pot_Trim!E17,0)</f>
        <v>0.23252291929269572</v>
      </c>
      <c r="F44" s="51">
        <f>IF(PLANEL_Pot_Trim!F17&lt;&gt;0,F18/PLANEL_Pot_Trim!F17,0)</f>
        <v>0.16847101073341714</v>
      </c>
      <c r="G44" s="51">
        <f>IF(PLANEL_Pot_Trim!G17&lt;&gt;0,G18/PLANEL_Pot_Trim!G17,0)</f>
        <v>0.12036733035712044</v>
      </c>
      <c r="H44" s="51">
        <f>IF(PLANEL_Pot_Trim!H17&lt;&gt;0,H18/PLANEL_Pot_Trim!H17,0)</f>
        <v>0.16331167831625656</v>
      </c>
      <c r="I44" s="51">
        <f>IF(PLANEL_Pot_Trim!I17&lt;&gt;0,I18/PLANEL_Pot_Trim!I17,0)</f>
        <v>0.22854405889872431</v>
      </c>
      <c r="J44" s="51">
        <f>IF(PLANEL_Pot_Trim!J17&lt;&gt;0,J18/PLANEL_Pot_Trim!J17,0)</f>
        <v>0.21725074324246388</v>
      </c>
      <c r="K44" s="51">
        <f>IF(PLANEL_Pot_Trim!K17&lt;&gt;0,K18/PLANEL_Pot_Trim!K17,0)</f>
        <v>0.12980050586443717</v>
      </c>
      <c r="L44" s="51">
        <f>IF(PLANEL_Pot_Trim!L17&lt;&gt;0,L18/PLANEL_Pot_Trim!L17,0)</f>
        <v>0.11516624010195096</v>
      </c>
      <c r="M44" s="51">
        <f>IF(PLANEL_Pot_Trim!M17&lt;&gt;0,M18/PLANEL_Pot_Trim!M17,0)</f>
        <v>0.28769003058011855</v>
      </c>
      <c r="N44" s="51">
        <f>IF(PLANEL_Pot_Trim!N17&lt;&gt;0,N18/PLANEL_Pot_Trim!N17,0)</f>
        <v>0.24606976542151959</v>
      </c>
      <c r="O44" s="51">
        <f>IF(PLANEL_Pot_Trim!O17&lt;&gt;0,O18/PLANEL_Pot_Trim!O17,0)</f>
        <v>0.18159633711179449</v>
      </c>
      <c r="P44" s="51">
        <f>IF(PLANEL_Pot_Trim!P17&lt;&gt;0,P18/PLANEL_Pot_Trim!P17,0)</f>
        <v>0.1774892588151471</v>
      </c>
      <c r="Q44" s="51">
        <f>IF(PLANEL_Pot_Trim!Q17&lt;&gt;0,Q18/PLANEL_Pot_Trim!Q17,0)</f>
        <v>8.7547367780295801E-2</v>
      </c>
      <c r="R44" s="51">
        <f>IF(PLANEL_Pot_Trim!R17&lt;&gt;0,R18/PLANEL_Pot_Trim!R17,0)</f>
        <v>0.21845114005060887</v>
      </c>
      <c r="S44" s="51">
        <f>IF(PLANEL_Pot_Trim!S17&lt;&gt;0,S18/PLANEL_Pot_Trim!S17,0)</f>
        <v>0.19668417306768843</v>
      </c>
      <c r="T44" s="51">
        <f>IF(PLANEL_Pot_Trim!T17&lt;&gt;0,T18/PLANEL_Pot_Trim!T17,0)</f>
        <v>0.12287869541570448</v>
      </c>
      <c r="U44" s="51">
        <f>IF(PLANEL_Pot_Trim!U17&lt;&gt;0,U18/PLANEL_Pot_Trim!U17,0)</f>
        <v>0.22273030601819357</v>
      </c>
      <c r="V44" s="51">
        <f>IF(PLANEL_Pot_Trim!V17&lt;&gt;0,V18/PLANEL_Pot_Trim!V17,0)</f>
        <v>0.23156722688799367</v>
      </c>
      <c r="W44" s="51">
        <f>IF(PLANEL_Pot_Trim!W17&lt;&gt;0,W18/PLANEL_Pot_Trim!W17,0)</f>
        <v>0.19365603935137748</v>
      </c>
      <c r="X44" s="51">
        <f>IF(PLANEL_Pot_Trim!X17&lt;&gt;0,X18/PLANEL_Pot_Trim!X17,0)</f>
        <v>0.12913080825175971</v>
      </c>
      <c r="Y44" s="51">
        <f>IF(PLANEL_Pot_Trim!Y17&lt;&gt;0,Y18/PLANEL_Pot_Trim!Y17,0)</f>
        <v>0.21031767104734617</v>
      </c>
      <c r="Z44" s="51">
        <f>IF(PLANEL_Pot_Trim!Z17&lt;&gt;0,Z18/PLANEL_Pot_Trim!Z17,0)</f>
        <v>0.25429670128549681</v>
      </c>
      <c r="AA44" s="51">
        <f>IF(PLANEL_Pot_Trim!AA17&lt;&gt;0,AA18/PLANEL_Pot_Trim!AA17,0)</f>
        <v>0.18254129580791084</v>
      </c>
      <c r="AB44" s="51">
        <f>IF(PLANEL_Pot_Trim!AB17&lt;&gt;0,AB18/PLANEL_Pot_Trim!AB17,0)</f>
        <v>0.21545303526213311</v>
      </c>
      <c r="AC44" s="51">
        <f>IF(PLANEL_Pot_Trim!AC17&lt;&gt;0,AC18/PLANEL_Pot_Trim!AC17,0)</f>
        <v>0.23274938944829121</v>
      </c>
      <c r="AD44" s="51">
        <f>IF(PLANEL_Pot_Trim!AD17&lt;&gt;0,AD18/PLANEL_Pot_Trim!AD17,0)</f>
        <v>0.19517393066862965</v>
      </c>
      <c r="AE44" s="51">
        <f>IF(PLANEL_Pot_Trim!AE17&lt;&gt;0,AE18/PLANEL_Pot_Trim!AE17,0)</f>
        <v>0.15762246186494722</v>
      </c>
      <c r="AF44" s="51">
        <f>IF(PLANEL_Pot_Trim!AF17&lt;&gt;0,AF18/PLANEL_Pot_Trim!AF17,0)</f>
        <v>0.2238212085805886</v>
      </c>
      <c r="AG44" s="51">
        <f>IF(PLANEL_Pot_Trim!AG17&lt;&gt;0,AG18/PLANEL_Pot_Trim!AG17,0)</f>
        <v>0.30554269674103912</v>
      </c>
      <c r="AH44" s="51">
        <f>IF(PLANEL_Pot_Trim!AH17&lt;&gt;0,AH18/PLANEL_Pot_Trim!AH17,0)</f>
        <v>0.27461689448385385</v>
      </c>
      <c r="AI44" s="51">
        <f>IF(PLANEL_Pot_Trim!AI17&lt;&gt;0,AI18/PLANEL_Pot_Trim!AI17,0)</f>
        <v>0.20578342752989667</v>
      </c>
      <c r="AJ44" s="51">
        <f>IF(PLANEL_Pot_Trim!AJ17&lt;&gt;0,AJ18/PLANEL_Pot_Trim!AJ17,0)</f>
        <v>0.23192148304718688</v>
      </c>
      <c r="AK44" s="51">
        <f>IF(PLANEL_Pot_Trim!AK17&lt;&gt;0,AK18/PLANEL_Pot_Trim!AK17,0)</f>
        <v>0.26812481500099333</v>
      </c>
      <c r="AL44" s="51">
        <f>IF(PLANEL_Pot_Trim!AL17&lt;&gt;0,AL18/PLANEL_Pot_Trim!AL17,0)</f>
        <v>0.281028982363555</v>
      </c>
      <c r="AM44" s="51">
        <f>IF(PLANEL_Pot_Trim!AM17&lt;&gt;0,AM18/PLANEL_Pot_Trim!AM17,0)</f>
        <v>0.20744856192319128</v>
      </c>
      <c r="AN44" s="51">
        <f>IF(PLANEL_Pot_Trim!AN17&lt;&gt;0,AN18/PLANEL_Pot_Trim!AN17,0)</f>
        <v>0.19402705688992014</v>
      </c>
      <c r="AO44" s="51">
        <f>IF(PLANEL_Pot_Trim!AO17&lt;&gt;0,AO18/PLANEL_Pot_Trim!AO17,0)</f>
        <v>0.27690937736689869</v>
      </c>
      <c r="AP44" s="51">
        <f>IF(PLANEL_Pot_Trim!AP17&lt;&gt;0,AP18/PLANEL_Pot_Trim!AP17,0)</f>
        <v>0.28325098730541348</v>
      </c>
      <c r="AQ44" s="51">
        <f>IF(PLANEL_Pot_Trim!AQ17&lt;&gt;0,AQ18/PLANEL_Pot_Trim!AQ17,0)</f>
        <v>0.20992706730364968</v>
      </c>
      <c r="AR44" s="51">
        <f>IF(PLANEL_Pot_Trim!AR17&lt;&gt;0,AR18/PLANEL_Pot_Trim!AR17,0)</f>
        <v>0.23771993027424754</v>
      </c>
      <c r="AS44" s="51">
        <f>IF(PLANEL_Pot_Trim!AS17&lt;&gt;0,AS18/PLANEL_Pot_Trim!AS17,0)</f>
        <v>0.33198032173497</v>
      </c>
      <c r="AT44" s="51">
        <f>IF(PLANEL_Pot_Trim!AT17&lt;&gt;0,AT18/PLANEL_Pot_Trim!AT17,0)</f>
        <v>0.28655837868197476</v>
      </c>
      <c r="AU44" s="51">
        <f>IF(PLANEL_Pot_Trim!AU17&lt;&gt;0,AU18/PLANEL_Pot_Trim!AU17,0)</f>
        <v>0.21051283432095708</v>
      </c>
      <c r="AV44" s="51">
        <f>IF(PLANEL_Pot_Trim!AV17&lt;&gt;0,AV18/PLANEL_Pot_Trim!AV17,0)</f>
        <v>0.20950202164057585</v>
      </c>
      <c r="AW44" s="51">
        <f>IF(PLANEL_Pot_Trim!AW17&lt;&gt;0,AW18/PLANEL_Pot_Trim!AW17,0)</f>
        <v>0.29720490801513938</v>
      </c>
      <c r="AX44" s="51">
        <f>IF(PLANEL_Pot_Trim!AX17&lt;&gt;0,AX18/PLANEL_Pot_Trim!AX17,0)</f>
        <v>0.2873400436148818</v>
      </c>
      <c r="AY44" s="51">
        <f>IF(PLANEL_Pot_Trim!AY17&lt;&gt;0,AY18/PLANEL_Pot_Trim!AY17,0)</f>
        <v>0.21264683474548718</v>
      </c>
      <c r="AZ44" s="51">
        <f>IF(PLANEL_Pot_Trim!AZ17&lt;&gt;0,AZ18/PLANEL_Pot_Trim!AZ17,0)</f>
        <v>0.2410356412714012</v>
      </c>
      <c r="BA44" s="51">
        <f>IF(PLANEL_Pot_Trim!BA17&lt;&gt;0,BA18/PLANEL_Pot_Trim!BA17,0)</f>
        <v>0.30431073400091269</v>
      </c>
      <c r="BB44" s="51">
        <f>IF(PLANEL_Pot_Trim!BB17&lt;&gt;0,BB18/PLANEL_Pot_Trim!BB17,0)</f>
        <v>0.2901877173311595</v>
      </c>
      <c r="BC44" s="51">
        <f>IF(PLANEL_Pot_Trim!BC17&lt;&gt;0,BC18/PLANEL_Pot_Trim!BC17,0)</f>
        <v>0.21289767253183881</v>
      </c>
      <c r="BD44" s="51">
        <f>IF(PLANEL_Pot_Trim!BD17&lt;&gt;0,BD18/PLANEL_Pot_Trim!BD17,0)</f>
        <v>0.22996505719323604</v>
      </c>
      <c r="BE44" s="51">
        <f>IF(PLANEL_Pot_Trim!BE17&lt;&gt;0,BE18/PLANEL_Pot_Trim!BE17,0)</f>
        <v>0.33780195884409681</v>
      </c>
      <c r="BF44" s="51">
        <f>IF(PLANEL_Pot_Trim!BF17&lt;&gt;0,BF18/PLANEL_Pot_Trim!BF17,0)</f>
        <v>0.29052244275014549</v>
      </c>
      <c r="BG44" s="51">
        <f>IF(PLANEL_Pot_Trim!BG17&lt;&gt;0,BG18/PLANEL_Pot_Trim!BG17,0)</f>
        <v>0.21306810104586563</v>
      </c>
      <c r="BH44" s="51">
        <f>IF(PLANEL_Pot_Trim!BH17&lt;&gt;0,BH18/PLANEL_Pot_Trim!BH17,0)</f>
        <v>0.24154921361506118</v>
      </c>
      <c r="BI44" s="51">
        <f>IF(PLANEL_Pot_Trim!BI17&lt;&gt;0,BI18/PLANEL_Pot_Trim!BI17,0)</f>
        <v>0.31420768104180741</v>
      </c>
      <c r="BJ44" s="51">
        <f>IF(PLANEL_Pot_Trim!BJ17&lt;&gt;0,BJ18/PLANEL_Pot_Trim!BJ17,0)</f>
        <v>0.28017732282282065</v>
      </c>
      <c r="BK44" s="51">
        <f>IF(PLANEL_Pot_Trim!BK17&lt;&gt;0,BK18/PLANEL_Pot_Trim!BK17,0)</f>
        <v>0.21361683633231127</v>
      </c>
      <c r="BL44" s="51">
        <f>IF(PLANEL_Pot_Trim!BL17&lt;&gt;0,BL18/PLANEL_Pot_Trim!BL17,0)</f>
        <v>0.24221818539315706</v>
      </c>
      <c r="BM44" s="51">
        <f>IF(PLANEL_Pot_Trim!BM17&lt;&gt;0,BM18/PLANEL_Pot_Trim!BM17,0)</f>
        <v>0.309700214002739</v>
      </c>
      <c r="BN44" s="51">
        <f>IF(PLANEL_Pot_Trim!BN17&lt;&gt;0,BN18/PLANEL_Pot_Trim!BN17,0)</f>
        <v>0.28795092753408491</v>
      </c>
      <c r="BO44" s="51">
        <f>IF(PLANEL_Pot_Trim!BO17&lt;&gt;0,BO18/PLANEL_Pot_Trim!BO17,0)</f>
        <v>0.21440699736711133</v>
      </c>
      <c r="BP44" s="51">
        <f>IF(PLANEL_Pot_Trim!BP17&lt;&gt;0,BP18/PLANEL_Pot_Trim!BP17,0)</f>
        <v>0.22563410501708545</v>
      </c>
      <c r="BQ44" s="51">
        <f>IF(PLANEL_Pot_Trim!BQ17&lt;&gt;0,BQ18/PLANEL_Pot_Trim!BQ17,0)</f>
        <v>0.3176171066510578</v>
      </c>
      <c r="BR44" s="51">
        <f>IF(PLANEL_Pot_Trim!BR17&lt;&gt;0,BR18/PLANEL_Pot_Trim!BR17,0)</f>
        <v>0.29253653079753161</v>
      </c>
      <c r="BS44" s="51">
        <f>IF(PLANEL_Pot_Trim!BS17&lt;&gt;0,BS18/PLANEL_Pot_Trim!BS17,0)</f>
        <v>0.2155543771171011</v>
      </c>
      <c r="BT44" s="51">
        <f>IF(PLANEL_Pot_Trim!BT17&lt;&gt;0,BT18/PLANEL_Pot_Trim!BT17,0)</f>
        <v>0.24458027164320578</v>
      </c>
      <c r="BU44" s="51">
        <f>IF(PLANEL_Pot_Trim!BU17&lt;&gt;0,BU18/PLANEL_Pot_Trim!BU17,0)</f>
        <v>0.32211016672457654</v>
      </c>
      <c r="BV44" s="51">
        <f>IF(PLANEL_Pot_Trim!BV17&lt;&gt;0,BV18/PLANEL_Pot_Trim!BV17,0)</f>
        <v>0.29406762850113471</v>
      </c>
      <c r="BW44" s="51">
        <f>IF(PLANEL_Pot_Trim!BW17&lt;&gt;0,BW18/PLANEL_Pot_Trim!BW17,0)</f>
        <v>0.21631026381908289</v>
      </c>
      <c r="BX44" s="51">
        <f>IF(PLANEL_Pot_Trim!BX17&lt;&gt;0,BX18/PLANEL_Pot_Trim!BX17,0)</f>
        <v>0.24550178492546271</v>
      </c>
      <c r="BY44" s="51">
        <f>IF(PLANEL_Pot_Trim!BY17&lt;&gt;0,BY18/PLANEL_Pot_Trim!BY17,0)</f>
        <v>0.34366298525949368</v>
      </c>
      <c r="BZ44" s="51">
        <f>IF(PLANEL_Pot_Trim!BZ17&lt;&gt;0,BZ18/PLANEL_Pot_Trim!BZ17,0)</f>
        <v>0.27862334656856214</v>
      </c>
      <c r="CA44" s="51">
        <f>IF(PLANEL_Pot_Trim!CA17&lt;&gt;0,CA18/PLANEL_Pot_Trim!CA17,0)</f>
        <v>0.21706974407763496</v>
      </c>
      <c r="CB44" s="51">
        <f>IF(PLANEL_Pot_Trim!CB17&lt;&gt;0,CB18/PLANEL_Pot_Trim!CB17,0)</f>
        <v>0.24642767918279893</v>
      </c>
      <c r="CC44" s="51">
        <f>IF(PLANEL_Pot_Trim!CC17&lt;&gt;0,CC18/PLANEL_Pot_Trim!CC17,0)</f>
        <v>0.34496737054316834</v>
      </c>
      <c r="CD44" s="51">
        <f>IF(PLANEL_Pot_Trim!CD17&lt;&gt;0,CD18/PLANEL_Pot_Trim!CD17,0)</f>
        <v>0.29608977926840907</v>
      </c>
      <c r="CE44" s="51">
        <f>IF(PLANEL_Pot_Trim!CE17&lt;&gt;0,CE18/PLANEL_Pot_Trim!CE17,0)</f>
        <v>0.21461940066777285</v>
      </c>
      <c r="CF44" s="51">
        <f>IF(PLANEL_Pot_Trim!CF17&lt;&gt;0,CF18/PLANEL_Pot_Trim!CF17,0)</f>
        <v>0.24344042724210965</v>
      </c>
      <c r="CG44" s="51">
        <f>IF(PLANEL_Pot_Trim!CG17&lt;&gt;0,CG18/PLANEL_Pot_Trim!CG17,0)</f>
        <v>0.34075897686936385</v>
      </c>
      <c r="CH44" s="51">
        <f>IF(PLANEL_Pot_Trim!CH17&lt;&gt;0,CH18/PLANEL_Pot_Trim!CH17,0)</f>
        <v>0.29281996807969618</v>
      </c>
      <c r="CI44" s="51">
        <f>IF(PLANEL_Pot_Trim!CI17&lt;&gt;0,CI18/PLANEL_Pot_Trim!CI17,0)</f>
        <v>0.21006452846278109</v>
      </c>
      <c r="CJ44" s="51">
        <f>IF(PLANEL_Pot_Trim!CJ17&lt;&gt;0,CJ18/PLANEL_Pot_Trim!CJ17,0)</f>
        <v>0.23788751131551258</v>
      </c>
      <c r="CK44" s="51">
        <f>IF(PLANEL_Pot_Trim!CK17&lt;&gt;0,CK18/PLANEL_Pot_Trim!CK17,0)</f>
        <v>0.32650363569602003</v>
      </c>
      <c r="CL44" s="51">
        <f>IF(PLANEL_Pot_Trim!CL17&lt;&gt;0,CL18/PLANEL_Pot_Trim!CL17,0)</f>
        <v>0.28674181096224</v>
      </c>
      <c r="CM44" s="51">
        <f>IF(PLANEL_Pot_Trim!CM17&lt;&gt;0,CM18/PLANEL_Pot_Trim!CM17,0)</f>
        <v>0.20651391754021575</v>
      </c>
      <c r="CN44" s="51">
        <f>IF(PLANEL_Pot_Trim!CN17&lt;&gt;0,CN18/PLANEL_Pot_Trim!CN17,0)</f>
        <v>0.23355890598500906</v>
      </c>
      <c r="CO44" s="51">
        <f>IF(PLANEL_Pot_Trim!CO17&lt;&gt;0,CO18/PLANEL_Pot_Trim!CO17,0)</f>
        <v>0.32683804488929902</v>
      </c>
      <c r="CP44" s="51">
        <f>IF(PLANEL_Pot_Trim!CP17&lt;&gt;0,CP18/PLANEL_Pot_Trim!CP17,0)</f>
        <v>0.28200376999689847</v>
      </c>
      <c r="CQ44" s="51">
        <f>IF(PLANEL_Pot_Trim!CQ17&lt;&gt;0,CQ18/PLANEL_Pot_Trim!CQ17,0)</f>
        <v>0.20527849175906127</v>
      </c>
      <c r="CR44" s="51">
        <f>IF(PLANEL_Pot_Trim!CR17&lt;&gt;0,CR18/PLANEL_Pot_Trim!CR17,0)</f>
        <v>0.23205277914485095</v>
      </c>
      <c r="CS44" s="51">
        <f>IF(PLANEL_Pot_Trim!CS17&lt;&gt;0,CS18/PLANEL_Pot_Trim!CS17,0)</f>
        <v>0.32004776294899218</v>
      </c>
      <c r="CT44" s="51">
        <f>IF(PLANEL_Pot_Trim!CT17&lt;&gt;0,CT18/PLANEL_Pot_Trim!CT17,0)</f>
        <v>0.28035518108105306</v>
      </c>
      <c r="CU44" s="51">
        <f>IF(PLANEL_Pot_Trim!CU17&lt;&gt;0,CU18/PLANEL_Pot_Trim!CU17,0)</f>
        <v>0.19234541898508892</v>
      </c>
      <c r="CV44" s="51">
        <f>IF(PLANEL_Pot_Trim!CV17&lt;&gt;0,CV18/PLANEL_Pot_Trim!CV17,0)</f>
        <v>0.2162858679292616</v>
      </c>
      <c r="CW44" s="51">
        <f>IF(PLANEL_Pot_Trim!CW17&lt;&gt;0,CW18/PLANEL_Pot_Trim!CW17,0)</f>
        <v>0.30250405994784302</v>
      </c>
      <c r="CX44" s="51">
        <f>IF(PLANEL_Pot_Trim!CX17&lt;&gt;0,CX18/PLANEL_Pot_Trim!CX17,0)</f>
        <v>0.25420937277788924</v>
      </c>
      <c r="CY44" s="81">
        <f>IF(PLANEL_Pot_Trim!CY17&lt;&gt;0,CY18/PLANEL_Pot_Trim!CY17,0)</f>
        <v>0.1939576183163125</v>
      </c>
      <c r="CZ44" s="81">
        <f>IF(PLANEL_Pot_Trim!CZ17&lt;&gt;0,CZ18/PLANEL_Pot_Trim!CZ17,0)</f>
        <v>0.21825132534605454</v>
      </c>
      <c r="DA44" s="81">
        <f>IF(PLANEL_Pot_Trim!DA17&lt;&gt;0,DA18/PLANEL_Pot_Trim!DA17,0)</f>
        <v>0.30527296550160554</v>
      </c>
      <c r="DB44" s="81">
        <f>IF(PLANEL_Pot_Trim!DB17&lt;&gt;0,DB18/PLANEL_Pot_Trim!DB17,0)</f>
        <v>0.26524827046790683</v>
      </c>
      <c r="DC44" s="51">
        <f>IF(PLANEL_Pot_Trim!DC17&lt;&gt;0,DC18/PLANEL_Pot_Trim!DC17,0)</f>
        <v>0.1952515712605149</v>
      </c>
      <c r="DD44" s="51">
        <f>IF(PLANEL_Pot_Trim!DD17&lt;&gt;0,DD18/PLANEL_Pot_Trim!DD17,0)</f>
        <v>0.21982880360746929</v>
      </c>
      <c r="DE44" s="51">
        <f>IF(PLANEL_Pot_Trim!DE17&lt;&gt;0,DE18/PLANEL_Pot_Trim!DE17,0)</f>
        <v>0.30749529211479976</v>
      </c>
      <c r="DF44" s="51">
        <f>IF(PLANEL_Pot_Trim!DF17&lt;&gt;0,DF18/PLANEL_Pot_Trim!DF17,0)</f>
        <v>0.26697495980221247</v>
      </c>
      <c r="DG44" s="51">
        <f>IF(PLANEL_Pot_Trim!DG17&lt;&gt;0,DG18/PLANEL_Pot_Trim!DG17,0)</f>
        <v>0.19641045066393073</v>
      </c>
      <c r="DH44" s="51">
        <f>IF(PLANEL_Pot_Trim!DH17&lt;&gt;0,DH18/PLANEL_Pot_Trim!DH17,0)</f>
        <v>0.22124161160578124</v>
      </c>
      <c r="DI44" s="51">
        <f>IF(PLANEL_Pot_Trim!DI17&lt;&gt;0,DI18/PLANEL_Pot_Trim!DI17,0)</f>
        <v>0.30948563385081934</v>
      </c>
      <c r="DJ44" s="51">
        <f>IF(PLANEL_Pot_Trim!DJ17&lt;&gt;0,DJ18/PLANEL_Pot_Trim!DJ17,0)</f>
        <v>0.26852140298091398</v>
      </c>
      <c r="DK44" s="51">
        <f>IF(PLANEL_Pot_Trim!DK17&lt;&gt;0,DK18/PLANEL_Pot_Trim!DK17,0)</f>
        <v>0.19747344234180819</v>
      </c>
      <c r="DL44" s="51">
        <f>IF(PLANEL_Pot_Trim!DL17&lt;&gt;0,DL18/PLANEL_Pot_Trim!DL17,0)</f>
        <v>0.22253752137723004</v>
      </c>
      <c r="DM44" s="51">
        <f>IF(PLANEL_Pot_Trim!DM17&lt;&gt;0,DM18/PLANEL_Pot_Trim!DM17,0)</f>
        <v>0.31131129119640544</v>
      </c>
      <c r="DN44" s="51">
        <f>IF(PLANEL_Pot_Trim!DN17&lt;&gt;0,DN18/PLANEL_Pot_Trim!DN17,0)</f>
        <v>0.26993989072865315</v>
      </c>
      <c r="DO44" s="51">
        <f>IF(PLANEL_Pot_Trim!DO17&lt;&gt;0,DO18/PLANEL_Pot_Trim!DO17,0)</f>
        <v>0.19609865666791698</v>
      </c>
      <c r="DP44" s="51">
        <f>IF(PLANEL_Pot_Trim!DP17&lt;&gt;0,DP18/PLANEL_Pot_Trim!DP17,0)</f>
        <v>0.22086149866674096</v>
      </c>
      <c r="DQ44" s="51">
        <f>IF(PLANEL_Pot_Trim!DQ17&lt;&gt;0,DQ18/PLANEL_Pot_Trim!DQ17,0)</f>
        <v>0.30895013670527405</v>
      </c>
      <c r="DR44" s="51">
        <f>IF(PLANEL_Pot_Trim!DR17&lt;&gt;0,DR18/PLANEL_Pot_Trim!DR17,0)</f>
        <v>0.26810533578615653</v>
      </c>
      <c r="DS44" s="51">
        <f>IF(PLANEL_Pot_Trim!DS17&lt;&gt;0,DS18/PLANEL_Pot_Trim!DS17,0)</f>
        <v>0.19399532541194764</v>
      </c>
      <c r="DT44" s="51">
        <f>IF(PLANEL_Pot_Trim!DT17&lt;&gt;0,DT18/PLANEL_Pot_Trim!DT17,0)</f>
        <v>0.21829729464208242</v>
      </c>
      <c r="DU44" s="51">
        <f>IF(PLANEL_Pot_Trim!DU17&lt;&gt;0,DU18/PLANEL_Pot_Trim!DU17,0)</f>
        <v>0.24899903534970194</v>
      </c>
      <c r="DV44" s="51">
        <f>IF(PLANEL_Pot_Trim!DV17&lt;&gt;0,DV18/PLANEL_Pot_Trim!DV17,0)</f>
        <v>0.26529858793768968</v>
      </c>
      <c r="DW44" s="51">
        <f>IF(PLANEL_Pot_Trim!DW17&lt;&gt;0,DW18/PLANEL_Pot_Trim!DW17,0)</f>
        <v>0.19298351844952788</v>
      </c>
      <c r="DX44" s="51">
        <f>IF(PLANEL_Pot_Trim!DX17&lt;&gt;0,DX18/PLANEL_Pot_Trim!DX17,0)</f>
        <v>0.21706378494001169</v>
      </c>
      <c r="DY44" s="51">
        <f>IF(PLANEL_Pot_Trim!DY17&lt;&gt;0,DY18/PLANEL_Pot_Trim!DY17,0)</f>
        <v>0.30359997721500892</v>
      </c>
      <c r="DZ44" s="51">
        <f>IF(PLANEL_Pot_Trim!DZ17&lt;&gt;0,DZ18/PLANEL_Pot_Trim!DZ17,0)</f>
        <v>0.24575930826563391</v>
      </c>
      <c r="EA44" s="51">
        <f>IF(PLANEL_Pot_Trim!EA17&lt;&gt;0,EA18/PLANEL_Pot_Trim!EA17,0)</f>
        <v>0.1919180814348988</v>
      </c>
      <c r="EB44" s="51">
        <f>IF(PLANEL_Pot_Trim!EB17&lt;&gt;0,EB18/PLANEL_Pot_Trim!EB17,0)</f>
        <v>0.21576489399399693</v>
      </c>
      <c r="EC44" s="51">
        <f>IF(PLANEL_Pot_Trim!EC17&lt;&gt;0,EC18/PLANEL_Pot_Trim!EC17,0)</f>
        <v>0.30177012004940068</v>
      </c>
      <c r="ED44" s="51">
        <f>IF(PLANEL_Pot_Trim!ED17&lt;&gt;0,ED18/PLANEL_Pot_Trim!ED17,0)</f>
        <v>0.26252665169565875</v>
      </c>
      <c r="EE44" s="51">
        <f>IF(PLANEL_Pot_Trim!EE17&lt;&gt;0,EE18/PLANEL_Pot_Trim!EE17,0)</f>
        <v>0.19067654963718542</v>
      </c>
      <c r="EF44" s="51">
        <f>IF(PLANEL_Pot_Trim!EF17&lt;&gt;0,EF18/PLANEL_Pot_Trim!EF17,0)</f>
        <v>0.21425132321291071</v>
      </c>
      <c r="EG44" s="51">
        <f>IF(PLANEL_Pot_Trim!EG17&lt;&gt;0,EG18/PLANEL_Pot_Trim!EG17,0)</f>
        <v>0.2996378252889636</v>
      </c>
      <c r="EH44" s="51">
        <f>IF(PLANEL_Pot_Trim!EH17&lt;&gt;0,EH18/PLANEL_Pot_Trim!EH17,0)</f>
        <v>0.26086991474285365</v>
      </c>
      <c r="EI44" s="51">
        <f>IF(PLANEL_Pot_Trim!EI17&lt;&gt;0,EI18/PLANEL_Pot_Trim!EI17,0)</f>
        <v>0.18973272009903228</v>
      </c>
      <c r="EJ44" s="51">
        <f>IF(PLANEL_Pot_Trim!EJ17&lt;&gt;0,EJ18/PLANEL_Pot_Trim!EJ17,0)</f>
        <v>0.21310068586099978</v>
      </c>
      <c r="EK44" s="51">
        <f>IF(PLANEL_Pot_Trim!EK17&lt;&gt;0,EK18/PLANEL_Pot_Trim!EK17,0)</f>
        <v>0.24310496255821021</v>
      </c>
      <c r="EL44" s="51">
        <f>IF(PLANEL_Pot_Trim!EL17&lt;&gt;0,EL18/PLANEL_Pot_Trim!EL17,0)</f>
        <v>0.25961044042281256</v>
      </c>
      <c r="EM44" s="51">
        <f>IF(PLANEL_Pot_Trim!EM17&lt;&gt;0,EM18/PLANEL_Pot_Trim!EM17,0)</f>
        <v>0.18884431971035132</v>
      </c>
      <c r="EN44" s="51">
        <f>IF(PLANEL_Pot_Trim!EN17&lt;&gt;0,EN18/PLANEL_Pot_Trim!EN17,0)</f>
        <v>0.21201762308638725</v>
      </c>
      <c r="EO44" s="51">
        <f>IF(PLANEL_Pot_Trim!EO17&lt;&gt;0,EO18/PLANEL_Pot_Trim!EO17,0)</f>
        <v>0.29649102356639784</v>
      </c>
      <c r="EP44" s="51">
        <f>IF(PLANEL_Pot_Trim!EP17&lt;&gt;0,EP18/PLANEL_Pot_Trim!EP17,0)</f>
        <v>0.25842493257341159</v>
      </c>
    </row>
    <row r="45" spans="2:146" x14ac:dyDescent="0.25">
      <c r="B45" s="29" t="s">
        <v>59</v>
      </c>
      <c r="C45" s="51">
        <f>IF(PLANEL_Pot_Trim!C18&lt;&gt;0,C19/PLANEL_Pot_Trim!C18,0)</f>
        <v>0</v>
      </c>
      <c r="D45" s="51">
        <f>IF(PLANEL_Pot_Trim!D18&lt;&gt;0,D19/PLANEL_Pot_Trim!D18,0)</f>
        <v>0</v>
      </c>
      <c r="E45" s="51">
        <f>IF(PLANEL_Pot_Trim!E18&lt;&gt;0,E19/PLANEL_Pot_Trim!E18,0)</f>
        <v>0</v>
      </c>
      <c r="F45" s="51">
        <f>IF(PLANEL_Pot_Trim!F18&lt;&gt;0,F19/PLANEL_Pot_Trim!F18,0)</f>
        <v>0</v>
      </c>
      <c r="G45" s="51">
        <f>IF(PLANEL_Pot_Trim!G18&lt;&gt;0,G19/PLANEL_Pot_Trim!G18,0)</f>
        <v>0</v>
      </c>
      <c r="H45" s="51">
        <f>IF(PLANEL_Pot_Trim!H18&lt;&gt;0,H19/PLANEL_Pot_Trim!H18,0)</f>
        <v>0</v>
      </c>
      <c r="I45" s="51">
        <f>IF(PLANEL_Pot_Trim!I18&lt;&gt;0,I19/PLANEL_Pot_Trim!I18,0)</f>
        <v>0</v>
      </c>
      <c r="J45" s="51">
        <f>IF(PLANEL_Pot_Trim!J18&lt;&gt;0,J19/PLANEL_Pot_Trim!J18,0)</f>
        <v>0</v>
      </c>
      <c r="K45" s="51">
        <f>IF(PLANEL_Pot_Trim!K18&lt;&gt;0,K19/PLANEL_Pot_Trim!K18,0)</f>
        <v>0</v>
      </c>
      <c r="L45" s="51">
        <f>IF(PLANEL_Pot_Trim!L18&lt;&gt;0,L19/PLANEL_Pot_Trim!L18,0)</f>
        <v>0</v>
      </c>
      <c r="M45" s="51">
        <f>IF(PLANEL_Pot_Trim!M18&lt;&gt;0,M19/PLANEL_Pot_Trim!M18,0)</f>
        <v>0</v>
      </c>
      <c r="N45" s="51">
        <f>IF(PLANEL_Pot_Trim!N18&lt;&gt;0,N19/PLANEL_Pot_Trim!N18,0)</f>
        <v>0</v>
      </c>
      <c r="O45" s="51">
        <f>IF(PLANEL_Pot_Trim!O18&lt;&gt;0,O19/PLANEL_Pot_Trim!O18,0)</f>
        <v>0</v>
      </c>
      <c r="P45" s="51">
        <f>IF(PLANEL_Pot_Trim!P18&lt;&gt;0,P19/PLANEL_Pot_Trim!P18,0)</f>
        <v>0</v>
      </c>
      <c r="Q45" s="51">
        <f>IF(PLANEL_Pot_Trim!Q18&lt;&gt;0,Q19/PLANEL_Pot_Trim!Q18,0)</f>
        <v>0</v>
      </c>
      <c r="R45" s="51">
        <f>IF(PLANEL_Pot_Trim!R18&lt;&gt;0,R19/PLANEL_Pot_Trim!R18,0)</f>
        <v>0</v>
      </c>
      <c r="S45" s="51">
        <f>IF(PLANEL_Pot_Trim!S18&lt;&gt;0,S19/PLANEL_Pot_Trim!S18,0)</f>
        <v>0</v>
      </c>
      <c r="T45" s="51">
        <f>IF(PLANEL_Pot_Trim!T18&lt;&gt;0,T19/PLANEL_Pot_Trim!T18,0)</f>
        <v>0</v>
      </c>
      <c r="U45" s="51">
        <f>IF(PLANEL_Pot_Trim!U18&lt;&gt;0,U19/PLANEL_Pot_Trim!U18,0)</f>
        <v>0</v>
      </c>
      <c r="V45" s="51">
        <f>IF(PLANEL_Pot_Trim!V18&lt;&gt;0,V19/PLANEL_Pot_Trim!V18,0)</f>
        <v>0</v>
      </c>
      <c r="W45" s="51">
        <f>IF(PLANEL_Pot_Trim!W18&lt;&gt;0,W19/PLANEL_Pot_Trim!W18,0)</f>
        <v>0</v>
      </c>
      <c r="X45" s="51">
        <f>IF(PLANEL_Pot_Trim!X18&lt;&gt;0,X19/PLANEL_Pot_Trim!X18,0)</f>
        <v>0</v>
      </c>
      <c r="Y45" s="51">
        <f>IF(PLANEL_Pot_Trim!Y18&lt;&gt;0,Y19/PLANEL_Pot_Trim!Y18,0)</f>
        <v>0</v>
      </c>
      <c r="Z45" s="51">
        <f>IF(PLANEL_Pot_Trim!Z18&lt;&gt;0,Z19/PLANEL_Pot_Trim!Z18,0)</f>
        <v>0</v>
      </c>
      <c r="AA45" s="51">
        <f>IF(PLANEL_Pot_Trim!AA18&lt;&gt;0,AA19/PLANEL_Pot_Trim!AA18,0)</f>
        <v>0</v>
      </c>
      <c r="AB45" s="51">
        <f>IF(PLANEL_Pot_Trim!AB18&lt;&gt;0,AB19/PLANEL_Pot_Trim!AB18,0)</f>
        <v>0</v>
      </c>
      <c r="AC45" s="51">
        <f>IF(PLANEL_Pot_Trim!AC18&lt;&gt;0,AC19/PLANEL_Pot_Trim!AC18,0)</f>
        <v>0</v>
      </c>
      <c r="AD45" s="51">
        <f>IF(PLANEL_Pot_Trim!AD18&lt;&gt;0,AD19/PLANEL_Pot_Trim!AD18,0)</f>
        <v>0</v>
      </c>
      <c r="AE45" s="51">
        <f>IF(PLANEL_Pot_Trim!AE18&lt;&gt;0,AE19/PLANEL_Pot_Trim!AE18,0)</f>
        <v>0</v>
      </c>
      <c r="AF45" s="51">
        <f>IF(PLANEL_Pot_Trim!AF18&lt;&gt;0,AF19/PLANEL_Pot_Trim!AF18,0)</f>
        <v>0</v>
      </c>
      <c r="AG45" s="51">
        <f>IF(PLANEL_Pot_Trim!AG18&lt;&gt;0,AG19/PLANEL_Pot_Trim!AG18,0)</f>
        <v>0</v>
      </c>
      <c r="AH45" s="51">
        <f>IF(PLANEL_Pot_Trim!AH18&lt;&gt;0,AH19/PLANEL_Pot_Trim!AH18,0)</f>
        <v>0</v>
      </c>
      <c r="AI45" s="51">
        <f>IF(PLANEL_Pot_Trim!AI18&lt;&gt;0,AI19/PLANEL_Pot_Trim!AI18,0)</f>
        <v>0</v>
      </c>
      <c r="AJ45" s="51">
        <f>IF(PLANEL_Pot_Trim!AJ18&lt;&gt;0,AJ19/PLANEL_Pot_Trim!AJ18,0)</f>
        <v>0</v>
      </c>
      <c r="AK45" s="51">
        <f>IF(PLANEL_Pot_Trim!AK18&lt;&gt;0,AK19/PLANEL_Pot_Trim!AK18,0)</f>
        <v>0</v>
      </c>
      <c r="AL45" s="51">
        <f>IF(PLANEL_Pot_Trim!AL18&lt;&gt;0,AL19/PLANEL_Pot_Trim!AL18,0)</f>
        <v>0</v>
      </c>
      <c r="AM45" s="51">
        <f>IF(PLANEL_Pot_Trim!AM18&lt;&gt;0,AM19/PLANEL_Pot_Trim!AM18,0)</f>
        <v>0</v>
      </c>
      <c r="AN45" s="51">
        <f>IF(PLANEL_Pot_Trim!AN18&lt;&gt;0,AN19/PLANEL_Pot_Trim!AN18,0)</f>
        <v>0</v>
      </c>
      <c r="AO45" s="51">
        <f>IF(PLANEL_Pot_Trim!AO18&lt;&gt;0,AO19/PLANEL_Pot_Trim!AO18,0)</f>
        <v>0</v>
      </c>
      <c r="AP45" s="51">
        <f>IF(PLANEL_Pot_Trim!AP18&lt;&gt;0,AP19/PLANEL_Pot_Trim!AP18,0)</f>
        <v>0</v>
      </c>
      <c r="AQ45" s="51">
        <f>IF(PLANEL_Pot_Trim!AQ18&lt;&gt;0,AQ19/PLANEL_Pot_Trim!AQ18,0)</f>
        <v>0</v>
      </c>
      <c r="AR45" s="51">
        <f>IF(PLANEL_Pot_Trim!AR18&lt;&gt;0,AR19/PLANEL_Pot_Trim!AR18,0)</f>
        <v>0</v>
      </c>
      <c r="AS45" s="51">
        <f>IF(PLANEL_Pot_Trim!AS18&lt;&gt;0,AS19/PLANEL_Pot_Trim!AS18,0)</f>
        <v>0</v>
      </c>
      <c r="AT45" s="51">
        <f>IF(PLANEL_Pot_Trim!AT18&lt;&gt;0,AT19/PLANEL_Pot_Trim!AT18,0)</f>
        <v>0</v>
      </c>
      <c r="AU45" s="51">
        <f>IF(PLANEL_Pot_Trim!AU18&lt;&gt;0,AU19/PLANEL_Pot_Trim!AU18,0)</f>
        <v>0</v>
      </c>
      <c r="AV45" s="51">
        <f>IF(PLANEL_Pot_Trim!AV18&lt;&gt;0,AV19/PLANEL_Pot_Trim!AV18,0)</f>
        <v>0</v>
      </c>
      <c r="AW45" s="51">
        <f>IF(PLANEL_Pot_Trim!AW18&lt;&gt;0,AW19/PLANEL_Pot_Trim!AW18,0)</f>
        <v>0</v>
      </c>
      <c r="AX45" s="51">
        <f>IF(PLANEL_Pot_Trim!AX18&lt;&gt;0,AX19/PLANEL_Pot_Trim!AX18,0)</f>
        <v>0</v>
      </c>
      <c r="AY45" s="51">
        <f>IF(PLANEL_Pot_Trim!AY18&lt;&gt;0,AY19/PLANEL_Pot_Trim!AY18,0)</f>
        <v>0</v>
      </c>
      <c r="AZ45" s="51">
        <f>IF(PLANEL_Pot_Trim!AZ18&lt;&gt;0,AZ19/PLANEL_Pot_Trim!AZ18,0)</f>
        <v>0</v>
      </c>
      <c r="BA45" s="51">
        <f>IF(PLANEL_Pot_Trim!BA18&lt;&gt;0,BA19/PLANEL_Pot_Trim!BA18,0)</f>
        <v>0</v>
      </c>
      <c r="BB45" s="51">
        <f>IF(PLANEL_Pot_Trim!BB18&lt;&gt;0,BB19/PLANEL_Pot_Trim!BB18,0)</f>
        <v>0</v>
      </c>
      <c r="BC45" s="51">
        <f>IF(PLANEL_Pot_Trim!BC18&lt;&gt;0,BC19/PLANEL_Pot_Trim!BC18,0)</f>
        <v>0</v>
      </c>
      <c r="BD45" s="51">
        <f>IF(PLANEL_Pot_Trim!BD18&lt;&gt;0,BD19/PLANEL_Pot_Trim!BD18,0)</f>
        <v>0</v>
      </c>
      <c r="BE45" s="51">
        <f>IF(PLANEL_Pot_Trim!BE18&lt;&gt;0,BE19/PLANEL_Pot_Trim!BE18,0)</f>
        <v>0</v>
      </c>
      <c r="BF45" s="51">
        <f>IF(PLANEL_Pot_Trim!BF18&lt;&gt;0,BF19/PLANEL_Pot_Trim!BF18,0)</f>
        <v>0</v>
      </c>
      <c r="BG45" s="51">
        <f>IF(PLANEL_Pot_Trim!BG18&lt;&gt;0,BG19/PLANEL_Pot_Trim!BG18,0)</f>
        <v>0</v>
      </c>
      <c r="BH45" s="51">
        <f>IF(PLANEL_Pot_Trim!BH18&lt;&gt;0,BH19/PLANEL_Pot_Trim!BH18,0)</f>
        <v>0</v>
      </c>
      <c r="BI45" s="51">
        <f>IF(PLANEL_Pot_Trim!BI18&lt;&gt;0,BI19/PLANEL_Pot_Trim!BI18,0)</f>
        <v>0</v>
      </c>
      <c r="BJ45" s="51">
        <f>IF(PLANEL_Pot_Trim!BJ18&lt;&gt;0,BJ19/PLANEL_Pot_Trim!BJ18,0)</f>
        <v>0</v>
      </c>
      <c r="BK45" s="51">
        <f>IF(PLANEL_Pot_Trim!BK18&lt;&gt;0,BK19/PLANEL_Pot_Trim!BK18,0)</f>
        <v>0</v>
      </c>
      <c r="BL45" s="51">
        <f>IF(PLANEL_Pot_Trim!BL18&lt;&gt;0,BL19/PLANEL_Pot_Trim!BL18,0)</f>
        <v>0</v>
      </c>
      <c r="BM45" s="51">
        <f>IF(PLANEL_Pot_Trim!BM18&lt;&gt;0,BM19/PLANEL_Pot_Trim!BM18,0)</f>
        <v>0</v>
      </c>
      <c r="BN45" s="51">
        <f>IF(PLANEL_Pot_Trim!BN18&lt;&gt;0,BN19/PLANEL_Pot_Trim!BN18,0)</f>
        <v>0</v>
      </c>
      <c r="BO45" s="51">
        <f>IF(PLANEL_Pot_Trim!BO18&lt;&gt;0,BO19/PLANEL_Pot_Trim!BO18,0)</f>
        <v>0</v>
      </c>
      <c r="BP45" s="51">
        <f>IF(PLANEL_Pot_Trim!BP18&lt;&gt;0,BP19/PLANEL_Pot_Trim!BP18,0)</f>
        <v>0</v>
      </c>
      <c r="BQ45" s="51">
        <f>IF(PLANEL_Pot_Trim!BQ18&lt;&gt;0,BQ19/PLANEL_Pot_Trim!BQ18,0)</f>
        <v>0</v>
      </c>
      <c r="BR45" s="51">
        <f>IF(PLANEL_Pot_Trim!BR18&lt;&gt;0,BR19/PLANEL_Pot_Trim!BR18,0)</f>
        <v>0</v>
      </c>
      <c r="BS45" s="51">
        <f>IF(PLANEL_Pot_Trim!BS18&lt;&gt;0,BS19/PLANEL_Pot_Trim!BS18,0)</f>
        <v>0</v>
      </c>
      <c r="BT45" s="51">
        <f>IF(PLANEL_Pot_Trim!BT18&lt;&gt;0,BT19/PLANEL_Pot_Trim!BT18,0)</f>
        <v>0</v>
      </c>
      <c r="BU45" s="51">
        <f>IF(PLANEL_Pot_Trim!BU18&lt;&gt;0,BU19/PLANEL_Pot_Trim!BU18,0)</f>
        <v>0</v>
      </c>
      <c r="BV45" s="51">
        <f>IF(PLANEL_Pot_Trim!BV18&lt;&gt;0,BV19/PLANEL_Pot_Trim!BV18,0)</f>
        <v>0</v>
      </c>
      <c r="BW45" s="51">
        <f>IF(PLANEL_Pot_Trim!BW18&lt;&gt;0,BW19/PLANEL_Pot_Trim!BW18,0)</f>
        <v>0</v>
      </c>
      <c r="BX45" s="51">
        <f>IF(PLANEL_Pot_Trim!BX18&lt;&gt;0,BX19/PLANEL_Pot_Trim!BX18,0)</f>
        <v>0</v>
      </c>
      <c r="BY45" s="51">
        <f>IF(PLANEL_Pot_Trim!BY18&lt;&gt;0,BY19/PLANEL_Pot_Trim!BY18,0)</f>
        <v>0</v>
      </c>
      <c r="BZ45" s="51">
        <f>IF(PLANEL_Pot_Trim!BZ18&lt;&gt;0,BZ19/PLANEL_Pot_Trim!BZ18,0)</f>
        <v>0</v>
      </c>
      <c r="CA45" s="51">
        <f>IF(PLANEL_Pot_Trim!CA18&lt;&gt;0,CA19/PLANEL_Pot_Trim!CA18,0)</f>
        <v>0</v>
      </c>
      <c r="CB45" s="51">
        <f>IF(PLANEL_Pot_Trim!CB18&lt;&gt;0,CB19/PLANEL_Pot_Trim!CB18,0)</f>
        <v>0</v>
      </c>
      <c r="CC45" s="51">
        <f>IF(PLANEL_Pot_Trim!CC18&lt;&gt;0,CC19/PLANEL_Pot_Trim!CC18,0)</f>
        <v>0</v>
      </c>
      <c r="CD45" s="51">
        <f>IF(PLANEL_Pot_Trim!CD18&lt;&gt;0,CD19/PLANEL_Pot_Trim!CD18,0)</f>
        <v>0</v>
      </c>
      <c r="CE45" s="51">
        <f>IF(PLANEL_Pot_Trim!CE18&lt;&gt;0,CE19/PLANEL_Pot_Trim!CE18,0)</f>
        <v>0</v>
      </c>
      <c r="CF45" s="51">
        <f>IF(PLANEL_Pot_Trim!CF18&lt;&gt;0,CF19/PLANEL_Pot_Trim!CF18,0)</f>
        <v>0</v>
      </c>
      <c r="CG45" s="51">
        <f>IF(PLANEL_Pot_Trim!CG18&lt;&gt;0,CG19/PLANEL_Pot_Trim!CG18,0)</f>
        <v>0</v>
      </c>
      <c r="CH45" s="51">
        <f>IF(PLANEL_Pot_Trim!CH18&lt;&gt;0,CH19/PLANEL_Pot_Trim!CH18,0)</f>
        <v>0</v>
      </c>
      <c r="CI45" s="51">
        <f>IF(PLANEL_Pot_Trim!CI18&lt;&gt;0,CI19/PLANEL_Pot_Trim!CI18,0)</f>
        <v>0</v>
      </c>
      <c r="CJ45" s="51">
        <f>IF(PLANEL_Pot_Trim!CJ18&lt;&gt;0,CJ19/PLANEL_Pot_Trim!CJ18,0)</f>
        <v>0</v>
      </c>
      <c r="CK45" s="51">
        <f>IF(PLANEL_Pot_Trim!CK18&lt;&gt;0,CK19/PLANEL_Pot_Trim!CK18,0)</f>
        <v>0</v>
      </c>
      <c r="CL45" s="51">
        <f>IF(PLANEL_Pot_Trim!CL18&lt;&gt;0,CL19/PLANEL_Pot_Trim!CL18,0)</f>
        <v>0</v>
      </c>
      <c r="CM45" s="51">
        <f>IF(PLANEL_Pot_Trim!CM18&lt;&gt;0,CM19/PLANEL_Pot_Trim!CM18,0)</f>
        <v>0</v>
      </c>
      <c r="CN45" s="51">
        <f>IF(PLANEL_Pot_Trim!CN18&lt;&gt;0,CN19/PLANEL_Pot_Trim!CN18,0)</f>
        <v>0</v>
      </c>
      <c r="CO45" s="51">
        <f>IF(PLANEL_Pot_Trim!CO18&lt;&gt;0,CO19/PLANEL_Pot_Trim!CO18,0)</f>
        <v>0</v>
      </c>
      <c r="CP45" s="51">
        <f>IF(PLANEL_Pot_Trim!CP18&lt;&gt;0,CP19/PLANEL_Pot_Trim!CP18,0)</f>
        <v>0</v>
      </c>
      <c r="CQ45" s="51">
        <f>IF(PLANEL_Pot_Trim!CQ18&lt;&gt;0,CQ19/PLANEL_Pot_Trim!CQ18,0)</f>
        <v>0</v>
      </c>
      <c r="CR45" s="51">
        <f>IF(PLANEL_Pot_Trim!CR18&lt;&gt;0,CR19/PLANEL_Pot_Trim!CR18,0)</f>
        <v>0</v>
      </c>
      <c r="CS45" s="51">
        <f>IF(PLANEL_Pot_Trim!CS18&lt;&gt;0,CS19/PLANEL_Pot_Trim!CS18,0)</f>
        <v>0</v>
      </c>
      <c r="CT45" s="51">
        <f>IF(PLANEL_Pot_Trim!CT18&lt;&gt;0,CT19/PLANEL_Pot_Trim!CT18,0)</f>
        <v>0</v>
      </c>
      <c r="CU45" s="51">
        <f>IF(PLANEL_Pot_Trim!CU18&lt;&gt;0,CU19/PLANEL_Pot_Trim!CU18,0)</f>
        <v>0</v>
      </c>
      <c r="CV45" s="51">
        <f>IF(PLANEL_Pot_Trim!CV18&lt;&gt;0,CV19/PLANEL_Pot_Trim!CV18,0)</f>
        <v>0</v>
      </c>
      <c r="CW45" s="51">
        <f>IF(PLANEL_Pot_Trim!CW18&lt;&gt;0,CW19/PLANEL_Pot_Trim!CW18,0)</f>
        <v>0</v>
      </c>
      <c r="CX45" s="51">
        <f>IF(PLANEL_Pot_Trim!CX18&lt;&gt;0,CX19/PLANEL_Pot_Trim!CX18,0)</f>
        <v>0</v>
      </c>
      <c r="CY45" s="81">
        <f>IF(PLANEL_Pot_Trim!CY18&lt;&gt;0,CY19/PLANEL_Pot_Trim!CY18,0)</f>
        <v>0</v>
      </c>
      <c r="CZ45" s="81">
        <f>IF(PLANEL_Pot_Trim!CZ18&lt;&gt;0,CZ19/PLANEL_Pot_Trim!CZ18,0)</f>
        <v>0</v>
      </c>
      <c r="DA45" s="81">
        <f>IF(PLANEL_Pot_Trim!DA18&lt;&gt;0,DA19/PLANEL_Pot_Trim!DA18,0)</f>
        <v>0</v>
      </c>
      <c r="DB45" s="81">
        <f>IF(PLANEL_Pot_Trim!DB18&lt;&gt;0,DB19/PLANEL_Pot_Trim!DB18,0)</f>
        <v>0</v>
      </c>
      <c r="DC45" s="51">
        <f>IF(PLANEL_Pot_Trim!DC18&lt;&gt;0,DC19/PLANEL_Pot_Trim!DC18,0)</f>
        <v>0</v>
      </c>
      <c r="DD45" s="51">
        <f>IF(PLANEL_Pot_Trim!DD18&lt;&gt;0,DD19/PLANEL_Pot_Trim!DD18,0)</f>
        <v>0</v>
      </c>
      <c r="DE45" s="51">
        <f>IF(PLANEL_Pot_Trim!DE18&lt;&gt;0,DE19/PLANEL_Pot_Trim!DE18,0)</f>
        <v>0</v>
      </c>
      <c r="DF45" s="51">
        <f>IF(PLANEL_Pot_Trim!DF18&lt;&gt;0,DF19/PLANEL_Pot_Trim!DF18,0)</f>
        <v>0</v>
      </c>
      <c r="DG45" s="51">
        <f>IF(PLANEL_Pot_Trim!DG18&lt;&gt;0,DG19/PLANEL_Pot_Trim!DG18,0)</f>
        <v>0</v>
      </c>
      <c r="DH45" s="51">
        <f>IF(PLANEL_Pot_Trim!DH18&lt;&gt;0,DH19/PLANEL_Pot_Trim!DH18,0)</f>
        <v>0</v>
      </c>
      <c r="DI45" s="51">
        <f>IF(PLANEL_Pot_Trim!DI18&lt;&gt;0,DI19/PLANEL_Pot_Trim!DI18,0)</f>
        <v>0</v>
      </c>
      <c r="DJ45" s="51">
        <f>IF(PLANEL_Pot_Trim!DJ18&lt;&gt;0,DJ19/PLANEL_Pot_Trim!DJ18,0)</f>
        <v>0</v>
      </c>
      <c r="DK45" s="51">
        <f>IF(PLANEL_Pot_Trim!DK18&lt;&gt;0,DK19/PLANEL_Pot_Trim!DK18,0)</f>
        <v>0</v>
      </c>
      <c r="DL45" s="51">
        <f>IF(PLANEL_Pot_Trim!DL18&lt;&gt;0,DL19/PLANEL_Pot_Trim!DL18,0)</f>
        <v>0</v>
      </c>
      <c r="DM45" s="51">
        <f>IF(PLANEL_Pot_Trim!DM18&lt;&gt;0,DM19/PLANEL_Pot_Trim!DM18,0)</f>
        <v>0</v>
      </c>
      <c r="DN45" s="51">
        <f>IF(PLANEL_Pot_Trim!DN18&lt;&gt;0,DN19/PLANEL_Pot_Trim!DN18,0)</f>
        <v>0</v>
      </c>
      <c r="DO45" s="51">
        <f>IF(PLANEL_Pot_Trim!DO18&lt;&gt;0,DO19/PLANEL_Pot_Trim!DO18,0)</f>
        <v>0</v>
      </c>
      <c r="DP45" s="51">
        <f>IF(PLANEL_Pot_Trim!DP18&lt;&gt;0,DP19/PLANEL_Pot_Trim!DP18,0)</f>
        <v>0</v>
      </c>
      <c r="DQ45" s="51">
        <f>IF(PLANEL_Pot_Trim!DQ18&lt;&gt;0,DQ19/PLANEL_Pot_Trim!DQ18,0)</f>
        <v>0</v>
      </c>
      <c r="DR45" s="51">
        <f>IF(PLANEL_Pot_Trim!DR18&lt;&gt;0,DR19/PLANEL_Pot_Trim!DR18,0)</f>
        <v>0</v>
      </c>
      <c r="DS45" s="51">
        <f>IF(PLANEL_Pot_Trim!DS18&lt;&gt;0,DS19/PLANEL_Pot_Trim!DS18,0)</f>
        <v>0</v>
      </c>
      <c r="DT45" s="51">
        <f>IF(PLANEL_Pot_Trim!DT18&lt;&gt;0,DT19/PLANEL_Pot_Trim!DT18,0)</f>
        <v>0</v>
      </c>
      <c r="DU45" s="51">
        <f>IF(PLANEL_Pot_Trim!DU18&lt;&gt;0,DU19/PLANEL_Pot_Trim!DU18,0)</f>
        <v>0</v>
      </c>
      <c r="DV45" s="51">
        <f>IF(PLANEL_Pot_Trim!DV18&lt;&gt;0,DV19/PLANEL_Pot_Trim!DV18,0)</f>
        <v>0</v>
      </c>
      <c r="DW45" s="51">
        <f>IF(PLANEL_Pot_Trim!DW18&lt;&gt;0,DW19/PLANEL_Pot_Trim!DW18,0)</f>
        <v>0</v>
      </c>
      <c r="DX45" s="51">
        <f>IF(PLANEL_Pot_Trim!DX18&lt;&gt;0,DX19/PLANEL_Pot_Trim!DX18,0)</f>
        <v>0</v>
      </c>
      <c r="DY45" s="51">
        <f>IF(PLANEL_Pot_Trim!DY18&lt;&gt;0,DY19/PLANEL_Pot_Trim!DY18,0)</f>
        <v>0</v>
      </c>
      <c r="DZ45" s="51">
        <f>IF(PLANEL_Pot_Trim!DZ18&lt;&gt;0,DZ19/PLANEL_Pot_Trim!DZ18,0)</f>
        <v>0</v>
      </c>
      <c r="EA45" s="51">
        <f>IF(PLANEL_Pot_Trim!EA18&lt;&gt;0,EA19/PLANEL_Pot_Trim!EA18,0)</f>
        <v>0</v>
      </c>
      <c r="EB45" s="51">
        <f>IF(PLANEL_Pot_Trim!EB18&lt;&gt;0,EB19/PLANEL_Pot_Trim!EB18,0)</f>
        <v>0</v>
      </c>
      <c r="EC45" s="51">
        <f>IF(PLANEL_Pot_Trim!EC18&lt;&gt;0,EC19/PLANEL_Pot_Trim!EC18,0)</f>
        <v>0</v>
      </c>
      <c r="ED45" s="51">
        <f>IF(PLANEL_Pot_Trim!ED18&lt;&gt;0,ED19/PLANEL_Pot_Trim!ED18,0)</f>
        <v>0</v>
      </c>
      <c r="EE45" s="51">
        <f>IF(PLANEL_Pot_Trim!EE18&lt;&gt;0,EE19/PLANEL_Pot_Trim!EE18,0)</f>
        <v>0</v>
      </c>
      <c r="EF45" s="51">
        <f>IF(PLANEL_Pot_Trim!EF18&lt;&gt;0,EF19/PLANEL_Pot_Trim!EF18,0)</f>
        <v>0</v>
      </c>
      <c r="EG45" s="51">
        <f>IF(PLANEL_Pot_Trim!EG18&lt;&gt;0,EG19/PLANEL_Pot_Trim!EG18,0)</f>
        <v>0</v>
      </c>
      <c r="EH45" s="51">
        <f>IF(PLANEL_Pot_Trim!EH18&lt;&gt;0,EH19/PLANEL_Pot_Trim!EH18,0)</f>
        <v>0</v>
      </c>
      <c r="EI45" s="51">
        <f>IF(PLANEL_Pot_Trim!EI18&lt;&gt;0,EI19/PLANEL_Pot_Trim!EI18,0)</f>
        <v>0</v>
      </c>
      <c r="EJ45" s="51">
        <f>IF(PLANEL_Pot_Trim!EJ18&lt;&gt;0,EJ19/PLANEL_Pot_Trim!EJ18,0)</f>
        <v>0</v>
      </c>
      <c r="EK45" s="51">
        <f>IF(PLANEL_Pot_Trim!EK18&lt;&gt;0,EK19/PLANEL_Pot_Trim!EK18,0)</f>
        <v>0</v>
      </c>
      <c r="EL45" s="51">
        <f>IF(PLANEL_Pot_Trim!EL18&lt;&gt;0,EL19/PLANEL_Pot_Trim!EL18,0)</f>
        <v>0</v>
      </c>
      <c r="EM45" s="51">
        <f>IF(PLANEL_Pot_Trim!EM18&lt;&gt;0,EM19/PLANEL_Pot_Trim!EM18,0)</f>
        <v>0</v>
      </c>
      <c r="EN45" s="51">
        <f>IF(PLANEL_Pot_Trim!EN18&lt;&gt;0,EN19/PLANEL_Pot_Trim!EN18,0)</f>
        <v>0</v>
      </c>
      <c r="EO45" s="51">
        <f>IF(PLANEL_Pot_Trim!EO18&lt;&gt;0,EO19/PLANEL_Pot_Trim!EO18,0)</f>
        <v>0</v>
      </c>
      <c r="EP45" s="51">
        <f>IF(PLANEL_Pot_Trim!EP18&lt;&gt;0,EP19/PLANEL_Pot_Trim!EP18,0)</f>
        <v>0</v>
      </c>
    </row>
    <row r="46" spans="2:146" x14ac:dyDescent="0.25">
      <c r="B46" s="16" t="s">
        <v>8</v>
      </c>
      <c r="C46" s="47">
        <f>IF(PLANEL_Pot_Trim!C19&lt;&gt;0,C20/PLANEL_Pot_Trim!C19,0)</f>
        <v>0</v>
      </c>
      <c r="D46" s="47">
        <f>IF(PLANEL_Pot_Trim!D19&lt;&gt;0,D20/PLANEL_Pot_Trim!D19,0)</f>
        <v>0</v>
      </c>
      <c r="E46" s="47">
        <f>IF(PLANEL_Pot_Trim!E19&lt;&gt;0,E20/PLANEL_Pot_Trim!E19,0)</f>
        <v>0</v>
      </c>
      <c r="F46" s="47">
        <f>IF(PLANEL_Pot_Trim!F19&lt;&gt;0,F20/PLANEL_Pot_Trim!F19,0)</f>
        <v>0</v>
      </c>
      <c r="G46" s="47">
        <f>IF(PLANEL_Pot_Trim!G19&lt;&gt;0,G20/PLANEL_Pot_Trim!G19,0)</f>
        <v>0</v>
      </c>
      <c r="H46" s="47">
        <f>IF(PLANEL_Pot_Trim!H19&lt;&gt;0,H20/PLANEL_Pot_Trim!H19,0)</f>
        <v>0</v>
      </c>
      <c r="I46" s="47">
        <f>IF(PLANEL_Pot_Trim!I19&lt;&gt;0,I20/PLANEL_Pot_Trim!I19,0)</f>
        <v>0</v>
      </c>
      <c r="J46" s="47">
        <f>IF(PLANEL_Pot_Trim!J19&lt;&gt;0,J20/PLANEL_Pot_Trim!J19,0)</f>
        <v>0</v>
      </c>
      <c r="K46" s="47">
        <f>IF(PLANEL_Pot_Trim!K19&lt;&gt;0,K20/PLANEL_Pot_Trim!K19,0)</f>
        <v>0</v>
      </c>
      <c r="L46" s="47">
        <f>IF(PLANEL_Pot_Trim!L19&lt;&gt;0,L20/PLANEL_Pot_Trim!L19,0)</f>
        <v>0</v>
      </c>
      <c r="M46" s="47">
        <f>IF(PLANEL_Pot_Trim!M19&lt;&gt;0,M20/PLANEL_Pot_Trim!M19,0)</f>
        <v>0</v>
      </c>
      <c r="N46" s="47">
        <f>IF(PLANEL_Pot_Trim!N19&lt;&gt;0,N20/PLANEL_Pot_Trim!N19,0)</f>
        <v>0</v>
      </c>
      <c r="O46" s="47">
        <f>IF(PLANEL_Pot_Trim!O19&lt;&gt;0,O20/PLANEL_Pot_Trim!O19,0)</f>
        <v>0</v>
      </c>
      <c r="P46" s="47">
        <f>IF(PLANEL_Pot_Trim!P19&lt;&gt;0,P20/PLANEL_Pot_Trim!P19,0)</f>
        <v>0</v>
      </c>
      <c r="Q46" s="47">
        <f>IF(PLANEL_Pot_Trim!Q19&lt;&gt;0,Q20/PLANEL_Pot_Trim!Q19,0)</f>
        <v>0</v>
      </c>
      <c r="R46" s="47">
        <f>IF(PLANEL_Pot_Trim!R19&lt;&gt;0,R20/PLANEL_Pot_Trim!R19,0)</f>
        <v>0</v>
      </c>
      <c r="S46" s="47">
        <f>IF(PLANEL_Pot_Trim!S19&lt;&gt;0,S20/PLANEL_Pot_Trim!S19,0)</f>
        <v>0</v>
      </c>
      <c r="T46" s="47">
        <f>IF(PLANEL_Pot_Trim!T19&lt;&gt;0,T20/PLANEL_Pot_Trim!T19,0)</f>
        <v>0</v>
      </c>
      <c r="U46" s="47">
        <f>IF(PLANEL_Pot_Trim!U19&lt;&gt;0,U20/PLANEL_Pot_Trim!U19,0)</f>
        <v>0</v>
      </c>
      <c r="V46" s="47">
        <f>IF(PLANEL_Pot_Trim!V19&lt;&gt;0,V20/PLANEL_Pot_Trim!V19,0)</f>
        <v>0</v>
      </c>
      <c r="W46" s="47">
        <f>IF(PLANEL_Pot_Trim!W19&lt;&gt;0,W20/PLANEL_Pot_Trim!W19,0)</f>
        <v>0</v>
      </c>
      <c r="X46" s="47">
        <f>IF(PLANEL_Pot_Trim!X19&lt;&gt;0,X20/PLANEL_Pot_Trim!X19,0)</f>
        <v>0</v>
      </c>
      <c r="Y46" s="47">
        <f>IF(PLANEL_Pot_Trim!Y19&lt;&gt;0,Y20/PLANEL_Pot_Trim!Y19,0)</f>
        <v>0</v>
      </c>
      <c r="Z46" s="47">
        <f>IF(PLANEL_Pot_Trim!Z19&lt;&gt;0,Z20/PLANEL_Pot_Trim!Z19,0)</f>
        <v>0</v>
      </c>
      <c r="AA46" s="47">
        <f>IF(PLANEL_Pot_Trim!AA19&lt;&gt;0,AA20/PLANEL_Pot_Trim!AA19,0)</f>
        <v>0</v>
      </c>
      <c r="AB46" s="47">
        <f>IF(PLANEL_Pot_Trim!AB19&lt;&gt;0,AB20/PLANEL_Pot_Trim!AB19,0)</f>
        <v>0</v>
      </c>
      <c r="AC46" s="47">
        <f>IF(PLANEL_Pot_Trim!AC19&lt;&gt;0,AC20/PLANEL_Pot_Trim!AC19,0)</f>
        <v>0</v>
      </c>
      <c r="AD46" s="47">
        <f>IF(PLANEL_Pot_Trim!AD19&lt;&gt;0,AD20/PLANEL_Pot_Trim!AD19,0)</f>
        <v>0</v>
      </c>
      <c r="AE46" s="47">
        <f>IF(PLANEL_Pot_Trim!AE19&lt;&gt;0,AE20/PLANEL_Pot_Trim!AE19,0)</f>
        <v>0</v>
      </c>
      <c r="AF46" s="47">
        <f>IF(PLANEL_Pot_Trim!AF19&lt;&gt;0,AF20/PLANEL_Pot_Trim!AF19,0)</f>
        <v>0</v>
      </c>
      <c r="AG46" s="47">
        <f>IF(PLANEL_Pot_Trim!AG19&lt;&gt;0,AG20/PLANEL_Pot_Trim!AG19,0)</f>
        <v>0</v>
      </c>
      <c r="AH46" s="47">
        <f>IF(PLANEL_Pot_Trim!AH19&lt;&gt;0,AH20/PLANEL_Pot_Trim!AH19,0)</f>
        <v>0</v>
      </c>
      <c r="AI46" s="47">
        <f>IF(PLANEL_Pot_Trim!AI19&lt;&gt;0,AI20/PLANEL_Pot_Trim!AI19,0)</f>
        <v>0</v>
      </c>
      <c r="AJ46" s="47">
        <f>IF(PLANEL_Pot_Trim!AJ19&lt;&gt;0,AJ20/PLANEL_Pot_Trim!AJ19,0)</f>
        <v>0</v>
      </c>
      <c r="AK46" s="47">
        <f>IF(PLANEL_Pot_Trim!AK19&lt;&gt;0,AK20/PLANEL_Pot_Trim!AK19,0)</f>
        <v>0</v>
      </c>
      <c r="AL46" s="47">
        <f>IF(PLANEL_Pot_Trim!AL19&lt;&gt;0,AL20/PLANEL_Pot_Trim!AL19,0)</f>
        <v>0</v>
      </c>
      <c r="AM46" s="47">
        <f>IF(PLANEL_Pot_Trim!AM19&lt;&gt;0,AM20/PLANEL_Pot_Trim!AM19,0)</f>
        <v>0</v>
      </c>
      <c r="AN46" s="47">
        <f>IF(PLANEL_Pot_Trim!AN19&lt;&gt;0,AN20/PLANEL_Pot_Trim!AN19,0)</f>
        <v>0</v>
      </c>
      <c r="AO46" s="47">
        <f>IF(PLANEL_Pot_Trim!AO19&lt;&gt;0,AO20/PLANEL_Pot_Trim!AO19,0)</f>
        <v>0</v>
      </c>
      <c r="AP46" s="47">
        <f>IF(PLANEL_Pot_Trim!AP19&lt;&gt;0,AP20/PLANEL_Pot_Trim!AP19,0)</f>
        <v>0</v>
      </c>
      <c r="AQ46" s="47">
        <f>IF(PLANEL_Pot_Trim!AQ19&lt;&gt;0,AQ20/PLANEL_Pot_Trim!AQ19,0)</f>
        <v>0</v>
      </c>
      <c r="AR46" s="47">
        <f>IF(PLANEL_Pot_Trim!AR19&lt;&gt;0,AR20/PLANEL_Pot_Trim!AR19,0)</f>
        <v>0</v>
      </c>
      <c r="AS46" s="47">
        <f>IF(PLANEL_Pot_Trim!AS19&lt;&gt;0,AS20/PLANEL_Pot_Trim!AS19,0)</f>
        <v>0</v>
      </c>
      <c r="AT46" s="47">
        <f>IF(PLANEL_Pot_Trim!AT19&lt;&gt;0,AT20/PLANEL_Pot_Trim!AT19,0)</f>
        <v>0</v>
      </c>
      <c r="AU46" s="47">
        <f>IF(PLANEL_Pot_Trim!AU19&lt;&gt;0,AU20/PLANEL_Pot_Trim!AU19,0)</f>
        <v>0</v>
      </c>
      <c r="AV46" s="47">
        <f>IF(PLANEL_Pot_Trim!AV19&lt;&gt;0,AV20/PLANEL_Pot_Trim!AV19,0)</f>
        <v>0</v>
      </c>
      <c r="AW46" s="47">
        <f>IF(PLANEL_Pot_Trim!AW19&lt;&gt;0,AW20/PLANEL_Pot_Trim!AW19,0)</f>
        <v>0</v>
      </c>
      <c r="AX46" s="47">
        <f>IF(PLANEL_Pot_Trim!AX19&lt;&gt;0,AX20/PLANEL_Pot_Trim!AX19,0)</f>
        <v>0</v>
      </c>
      <c r="AY46" s="47">
        <f>IF(PLANEL_Pot_Trim!AY19&lt;&gt;0,AY20/PLANEL_Pot_Trim!AY19,0)</f>
        <v>0</v>
      </c>
      <c r="AZ46" s="47">
        <f>IF(PLANEL_Pot_Trim!AZ19&lt;&gt;0,AZ20/PLANEL_Pot_Trim!AZ19,0)</f>
        <v>0</v>
      </c>
      <c r="BA46" s="47">
        <f>IF(PLANEL_Pot_Trim!BA19&lt;&gt;0,BA20/PLANEL_Pot_Trim!BA19,0)</f>
        <v>0</v>
      </c>
      <c r="BB46" s="47">
        <f>IF(PLANEL_Pot_Trim!BB19&lt;&gt;0,BB20/PLANEL_Pot_Trim!BB19,0)</f>
        <v>0</v>
      </c>
      <c r="BC46" s="47">
        <f>IF(PLANEL_Pot_Trim!BC19&lt;&gt;0,BC20/PLANEL_Pot_Trim!BC19,0)</f>
        <v>0</v>
      </c>
      <c r="BD46" s="47">
        <f>IF(PLANEL_Pot_Trim!BD19&lt;&gt;0,BD20/PLANEL_Pot_Trim!BD19,0)</f>
        <v>0</v>
      </c>
      <c r="BE46" s="47">
        <f>IF(PLANEL_Pot_Trim!BE19&lt;&gt;0,BE20/PLANEL_Pot_Trim!BE19,0)</f>
        <v>0</v>
      </c>
      <c r="BF46" s="47">
        <f>IF(PLANEL_Pot_Trim!BF19&lt;&gt;0,BF20/PLANEL_Pot_Trim!BF19,0)</f>
        <v>0</v>
      </c>
      <c r="BG46" s="47">
        <f>IF(PLANEL_Pot_Trim!BG19&lt;&gt;0,BG20/PLANEL_Pot_Trim!BG19,0)</f>
        <v>0</v>
      </c>
      <c r="BH46" s="47">
        <f>IF(PLANEL_Pot_Trim!BH19&lt;&gt;0,BH20/PLANEL_Pot_Trim!BH19,0)</f>
        <v>0</v>
      </c>
      <c r="BI46" s="47">
        <f>IF(PLANEL_Pot_Trim!BI19&lt;&gt;0,BI20/PLANEL_Pot_Trim!BI19,0)</f>
        <v>0</v>
      </c>
      <c r="BJ46" s="47">
        <f>IF(PLANEL_Pot_Trim!BJ19&lt;&gt;0,BJ20/PLANEL_Pot_Trim!BJ19,0)</f>
        <v>0</v>
      </c>
      <c r="BK46" s="47">
        <f>IF(PLANEL_Pot_Trim!BK19&lt;&gt;0,BK20/PLANEL_Pot_Trim!BK19,0)</f>
        <v>0</v>
      </c>
      <c r="BL46" s="47">
        <f>IF(PLANEL_Pot_Trim!BL19&lt;&gt;0,BL20/PLANEL_Pot_Trim!BL19,0)</f>
        <v>0</v>
      </c>
      <c r="BM46" s="47">
        <f>IF(PLANEL_Pot_Trim!BM19&lt;&gt;0,BM20/PLANEL_Pot_Trim!BM19,0)</f>
        <v>0</v>
      </c>
      <c r="BN46" s="47">
        <f>IF(PLANEL_Pot_Trim!BN19&lt;&gt;0,BN20/PLANEL_Pot_Trim!BN19,0)</f>
        <v>0</v>
      </c>
      <c r="BO46" s="47">
        <f>IF(PLANEL_Pot_Trim!BO19&lt;&gt;0,BO20/PLANEL_Pot_Trim!BO19,0)</f>
        <v>0</v>
      </c>
      <c r="BP46" s="47">
        <f>IF(PLANEL_Pot_Trim!BP19&lt;&gt;0,BP20/PLANEL_Pot_Trim!BP19,0)</f>
        <v>0</v>
      </c>
      <c r="BQ46" s="47">
        <f>IF(PLANEL_Pot_Trim!BQ19&lt;&gt;0,BQ20/PLANEL_Pot_Trim!BQ19,0)</f>
        <v>0</v>
      </c>
      <c r="BR46" s="47">
        <f>IF(PLANEL_Pot_Trim!BR19&lt;&gt;0,BR20/PLANEL_Pot_Trim!BR19,0)</f>
        <v>0</v>
      </c>
      <c r="BS46" s="47">
        <f>IF(PLANEL_Pot_Trim!BS19&lt;&gt;0,BS20/PLANEL_Pot_Trim!BS19,0)</f>
        <v>0</v>
      </c>
      <c r="BT46" s="47">
        <f>IF(PLANEL_Pot_Trim!BT19&lt;&gt;0,BT20/PLANEL_Pot_Trim!BT19,0)</f>
        <v>0</v>
      </c>
      <c r="BU46" s="47">
        <f>IF(PLANEL_Pot_Trim!BU19&lt;&gt;0,BU20/PLANEL_Pot_Trim!BU19,0)</f>
        <v>0</v>
      </c>
      <c r="BV46" s="47">
        <f>IF(PLANEL_Pot_Trim!BV19&lt;&gt;0,BV20/PLANEL_Pot_Trim!BV19,0)</f>
        <v>0</v>
      </c>
      <c r="BW46" s="47">
        <f>IF(PLANEL_Pot_Trim!BW19&lt;&gt;0,BW20/PLANEL_Pot_Trim!BW19,0)</f>
        <v>0</v>
      </c>
      <c r="BX46" s="47">
        <f>IF(PLANEL_Pot_Trim!BX19&lt;&gt;0,BX20/PLANEL_Pot_Trim!BX19,0)</f>
        <v>0</v>
      </c>
      <c r="BY46" s="47">
        <f>IF(PLANEL_Pot_Trim!BY19&lt;&gt;0,BY20/PLANEL_Pot_Trim!BY19,0)</f>
        <v>0</v>
      </c>
      <c r="BZ46" s="47">
        <f>IF(PLANEL_Pot_Trim!BZ19&lt;&gt;0,BZ20/PLANEL_Pot_Trim!BZ19,0)</f>
        <v>0</v>
      </c>
      <c r="CA46" s="47">
        <f>IF(PLANEL_Pot_Trim!CA19&lt;&gt;0,CA20/PLANEL_Pot_Trim!CA19,0)</f>
        <v>0</v>
      </c>
      <c r="CB46" s="47">
        <f>IF(PLANEL_Pot_Trim!CB19&lt;&gt;0,CB20/PLANEL_Pot_Trim!CB19,0)</f>
        <v>0</v>
      </c>
      <c r="CC46" s="47">
        <f>IF(PLANEL_Pot_Trim!CC19&lt;&gt;0,CC20/PLANEL_Pot_Trim!CC19,0)</f>
        <v>0</v>
      </c>
      <c r="CD46" s="47">
        <f>IF(PLANEL_Pot_Trim!CD19&lt;&gt;0,CD20/PLANEL_Pot_Trim!CD19,0)</f>
        <v>0</v>
      </c>
      <c r="CE46" s="47">
        <f>IF(PLANEL_Pot_Trim!CE19&lt;&gt;0,CE20/PLANEL_Pot_Trim!CE19,0)</f>
        <v>0</v>
      </c>
      <c r="CF46" s="47">
        <f>IF(PLANEL_Pot_Trim!CF19&lt;&gt;0,CF20/PLANEL_Pot_Trim!CF19,0)</f>
        <v>0</v>
      </c>
      <c r="CG46" s="47">
        <f>IF(PLANEL_Pot_Trim!CG19&lt;&gt;0,CG20/PLANEL_Pot_Trim!CG19,0)</f>
        <v>0</v>
      </c>
      <c r="CH46" s="47">
        <f>IF(PLANEL_Pot_Trim!CH19&lt;&gt;0,CH20/PLANEL_Pot_Trim!CH19,0)</f>
        <v>0</v>
      </c>
      <c r="CI46" s="47">
        <f>IF(PLANEL_Pot_Trim!CI19&lt;&gt;0,CI20/PLANEL_Pot_Trim!CI19,0)</f>
        <v>0</v>
      </c>
      <c r="CJ46" s="47">
        <f>IF(PLANEL_Pot_Trim!CJ19&lt;&gt;0,CJ20/PLANEL_Pot_Trim!CJ19,0)</f>
        <v>0</v>
      </c>
      <c r="CK46" s="47">
        <f>IF(PLANEL_Pot_Trim!CK19&lt;&gt;0,CK20/PLANEL_Pot_Trim!CK19,0)</f>
        <v>0</v>
      </c>
      <c r="CL46" s="47">
        <f>IF(PLANEL_Pot_Trim!CL19&lt;&gt;0,CL20/PLANEL_Pot_Trim!CL19,0)</f>
        <v>0</v>
      </c>
      <c r="CM46" s="47">
        <f>IF(PLANEL_Pot_Trim!CM19&lt;&gt;0,CM20/PLANEL_Pot_Trim!CM19,0)</f>
        <v>0</v>
      </c>
      <c r="CN46" s="47">
        <f>IF(PLANEL_Pot_Trim!CN19&lt;&gt;0,CN20/PLANEL_Pot_Trim!CN19,0)</f>
        <v>0</v>
      </c>
      <c r="CO46" s="47">
        <f>IF(PLANEL_Pot_Trim!CO19&lt;&gt;0,CO20/PLANEL_Pot_Trim!CO19,0)</f>
        <v>0</v>
      </c>
      <c r="CP46" s="47">
        <f>IF(PLANEL_Pot_Trim!CP19&lt;&gt;0,CP20/PLANEL_Pot_Trim!CP19,0)</f>
        <v>0</v>
      </c>
      <c r="CQ46" s="47">
        <f>IF(PLANEL_Pot_Trim!CQ19&lt;&gt;0,CQ20/PLANEL_Pot_Trim!CQ19,0)</f>
        <v>0</v>
      </c>
      <c r="CR46" s="47">
        <f>IF(PLANEL_Pot_Trim!CR19&lt;&gt;0,CR20/PLANEL_Pot_Trim!CR19,0)</f>
        <v>0</v>
      </c>
      <c r="CS46" s="47">
        <f>IF(PLANEL_Pot_Trim!CS19&lt;&gt;0,CS20/PLANEL_Pot_Trim!CS19,0)</f>
        <v>0</v>
      </c>
      <c r="CT46" s="47">
        <f>IF(PLANEL_Pot_Trim!CT19&lt;&gt;0,CT20/PLANEL_Pot_Trim!CT19,0)</f>
        <v>0</v>
      </c>
      <c r="CU46" s="47">
        <f>IF(PLANEL_Pot_Trim!CU19&lt;&gt;0,CU20/PLANEL_Pot_Trim!CU19,0)</f>
        <v>0</v>
      </c>
      <c r="CV46" s="47">
        <f>IF(PLANEL_Pot_Trim!CV19&lt;&gt;0,CV20/PLANEL_Pot_Trim!CV19,0)</f>
        <v>0</v>
      </c>
      <c r="CW46" s="47">
        <f>IF(PLANEL_Pot_Trim!CW19&lt;&gt;0,CW20/PLANEL_Pot_Trim!CW19,0)</f>
        <v>0</v>
      </c>
      <c r="CX46" s="47">
        <f>IF(PLANEL_Pot_Trim!CX19&lt;&gt;0,CX20/PLANEL_Pot_Trim!CX19,0)</f>
        <v>0</v>
      </c>
      <c r="CY46" s="77">
        <f>IF(PLANEL_Pot_Trim!CY19&lt;&gt;0,CY20/PLANEL_Pot_Trim!CY19,0)</f>
        <v>0</v>
      </c>
      <c r="CZ46" s="77">
        <f>IF(PLANEL_Pot_Trim!CZ19&lt;&gt;0,CZ20/PLANEL_Pot_Trim!CZ19,0)</f>
        <v>0</v>
      </c>
      <c r="DA46" s="77">
        <f>IF(PLANEL_Pot_Trim!DA19&lt;&gt;0,DA20/PLANEL_Pot_Trim!DA19,0)</f>
        <v>0</v>
      </c>
      <c r="DB46" s="77">
        <f>IF(PLANEL_Pot_Trim!DB19&lt;&gt;0,DB20/PLANEL_Pot_Trim!DB19,0)</f>
        <v>0</v>
      </c>
      <c r="DC46" s="47">
        <f>IF(PLANEL_Pot_Trim!DC19&lt;&gt;0,DC20/PLANEL_Pot_Trim!DC19,0)</f>
        <v>0</v>
      </c>
      <c r="DD46" s="47">
        <f>IF(PLANEL_Pot_Trim!DD19&lt;&gt;0,DD20/PLANEL_Pot_Trim!DD19,0)</f>
        <v>0</v>
      </c>
      <c r="DE46" s="47">
        <f>IF(PLANEL_Pot_Trim!DE19&lt;&gt;0,DE20/PLANEL_Pot_Trim!DE19,0)</f>
        <v>0</v>
      </c>
      <c r="DF46" s="47">
        <f>IF(PLANEL_Pot_Trim!DF19&lt;&gt;0,DF20/PLANEL_Pot_Trim!DF19,0)</f>
        <v>0</v>
      </c>
      <c r="DG46" s="47">
        <f>IF(PLANEL_Pot_Trim!DG19&lt;&gt;0,DG20/PLANEL_Pot_Trim!DG19,0)</f>
        <v>0</v>
      </c>
      <c r="DH46" s="47">
        <f>IF(PLANEL_Pot_Trim!DH19&lt;&gt;0,DH20/PLANEL_Pot_Trim!DH19,0)</f>
        <v>0</v>
      </c>
      <c r="DI46" s="47">
        <f>IF(PLANEL_Pot_Trim!DI19&lt;&gt;0,DI20/PLANEL_Pot_Trim!DI19,0)</f>
        <v>0</v>
      </c>
      <c r="DJ46" s="47">
        <f>IF(PLANEL_Pot_Trim!DJ19&lt;&gt;0,DJ20/PLANEL_Pot_Trim!DJ19,0)</f>
        <v>0</v>
      </c>
      <c r="DK46" s="47">
        <f>IF(PLANEL_Pot_Trim!DK19&lt;&gt;0,DK20/PLANEL_Pot_Trim!DK19,0)</f>
        <v>0</v>
      </c>
      <c r="DL46" s="47">
        <f>IF(PLANEL_Pot_Trim!DL19&lt;&gt;0,DL20/PLANEL_Pot_Trim!DL19,0)</f>
        <v>0</v>
      </c>
      <c r="DM46" s="47">
        <f>IF(PLANEL_Pot_Trim!DM19&lt;&gt;0,DM20/PLANEL_Pot_Trim!DM19,0)</f>
        <v>0</v>
      </c>
      <c r="DN46" s="47">
        <f>IF(PLANEL_Pot_Trim!DN19&lt;&gt;0,DN20/PLANEL_Pot_Trim!DN19,0)</f>
        <v>0</v>
      </c>
      <c r="DO46" s="47">
        <f>IF(PLANEL_Pot_Trim!DO19&lt;&gt;0,DO20/PLANEL_Pot_Trim!DO19,0)</f>
        <v>0</v>
      </c>
      <c r="DP46" s="47">
        <f>IF(PLANEL_Pot_Trim!DP19&lt;&gt;0,DP20/PLANEL_Pot_Trim!DP19,0)</f>
        <v>0</v>
      </c>
      <c r="DQ46" s="47">
        <f>IF(PLANEL_Pot_Trim!DQ19&lt;&gt;0,DQ20/PLANEL_Pot_Trim!DQ19,0)</f>
        <v>0</v>
      </c>
      <c r="DR46" s="47">
        <f>IF(PLANEL_Pot_Trim!DR19&lt;&gt;0,DR20/PLANEL_Pot_Trim!DR19,0)</f>
        <v>0</v>
      </c>
      <c r="DS46" s="47">
        <f>IF(PLANEL_Pot_Trim!DS19&lt;&gt;0,DS20/PLANEL_Pot_Trim!DS19,0)</f>
        <v>0</v>
      </c>
      <c r="DT46" s="47">
        <f>IF(PLANEL_Pot_Trim!DT19&lt;&gt;0,DT20/PLANEL_Pot_Trim!DT19,0)</f>
        <v>0</v>
      </c>
      <c r="DU46" s="47">
        <f>IF(PLANEL_Pot_Trim!DU19&lt;&gt;0,DU20/PLANEL_Pot_Trim!DU19,0)</f>
        <v>0</v>
      </c>
      <c r="DV46" s="47">
        <f>IF(PLANEL_Pot_Trim!DV19&lt;&gt;0,DV20/PLANEL_Pot_Trim!DV19,0)</f>
        <v>0</v>
      </c>
      <c r="DW46" s="47">
        <f>IF(PLANEL_Pot_Trim!DW19&lt;&gt;0,DW20/PLANEL_Pot_Trim!DW19,0)</f>
        <v>0</v>
      </c>
      <c r="DX46" s="47">
        <f>IF(PLANEL_Pot_Trim!DX19&lt;&gt;0,DX20/PLANEL_Pot_Trim!DX19,0)</f>
        <v>0</v>
      </c>
      <c r="DY46" s="47">
        <f>IF(PLANEL_Pot_Trim!DY19&lt;&gt;0,DY20/PLANEL_Pot_Trim!DY19,0)</f>
        <v>0</v>
      </c>
      <c r="DZ46" s="47">
        <f>IF(PLANEL_Pot_Trim!DZ19&lt;&gt;0,DZ20/PLANEL_Pot_Trim!DZ19,0)</f>
        <v>0</v>
      </c>
      <c r="EA46" s="47">
        <f>IF(PLANEL_Pot_Trim!EA19&lt;&gt;0,EA20/PLANEL_Pot_Trim!EA19,0)</f>
        <v>0</v>
      </c>
      <c r="EB46" s="47">
        <f>IF(PLANEL_Pot_Trim!EB19&lt;&gt;0,EB20/PLANEL_Pot_Trim!EB19,0)</f>
        <v>0</v>
      </c>
      <c r="EC46" s="47">
        <f>IF(PLANEL_Pot_Trim!EC19&lt;&gt;0,EC20/PLANEL_Pot_Trim!EC19,0)</f>
        <v>0</v>
      </c>
      <c r="ED46" s="47">
        <f>IF(PLANEL_Pot_Trim!ED19&lt;&gt;0,ED20/PLANEL_Pot_Trim!ED19,0)</f>
        <v>0</v>
      </c>
      <c r="EE46" s="47">
        <f>IF(PLANEL_Pot_Trim!EE19&lt;&gt;0,EE20/PLANEL_Pot_Trim!EE19,0)</f>
        <v>0</v>
      </c>
      <c r="EF46" s="47">
        <f>IF(PLANEL_Pot_Trim!EF19&lt;&gt;0,EF20/PLANEL_Pot_Trim!EF19,0)</f>
        <v>0</v>
      </c>
      <c r="EG46" s="47">
        <f>IF(PLANEL_Pot_Trim!EG19&lt;&gt;0,EG20/PLANEL_Pot_Trim!EG19,0)</f>
        <v>0</v>
      </c>
      <c r="EH46" s="47">
        <f>IF(PLANEL_Pot_Trim!EH19&lt;&gt;0,EH20/PLANEL_Pot_Trim!EH19,0)</f>
        <v>0</v>
      </c>
      <c r="EI46" s="47">
        <f>IF(PLANEL_Pot_Trim!EI19&lt;&gt;0,EI20/PLANEL_Pot_Trim!EI19,0)</f>
        <v>0</v>
      </c>
      <c r="EJ46" s="47">
        <f>IF(PLANEL_Pot_Trim!EJ19&lt;&gt;0,EJ20/PLANEL_Pot_Trim!EJ19,0)</f>
        <v>0</v>
      </c>
      <c r="EK46" s="47">
        <f>IF(PLANEL_Pot_Trim!EK19&lt;&gt;0,EK20/PLANEL_Pot_Trim!EK19,0)</f>
        <v>0</v>
      </c>
      <c r="EL46" s="47">
        <f>IF(PLANEL_Pot_Trim!EL19&lt;&gt;0,EL20/PLANEL_Pot_Trim!EL19,0)</f>
        <v>0</v>
      </c>
      <c r="EM46" s="47">
        <f>IF(PLANEL_Pot_Trim!EM19&lt;&gt;0,EM20/PLANEL_Pot_Trim!EM19,0)</f>
        <v>0</v>
      </c>
      <c r="EN46" s="47">
        <f>IF(PLANEL_Pot_Trim!EN19&lt;&gt;0,EN20/PLANEL_Pot_Trim!EN19,0)</f>
        <v>0</v>
      </c>
      <c r="EO46" s="47">
        <f>IF(PLANEL_Pot_Trim!EO19&lt;&gt;0,EO20/PLANEL_Pot_Trim!EO19,0)</f>
        <v>0</v>
      </c>
      <c r="EP46" s="47">
        <f>IF(PLANEL_Pot_Trim!EP19&lt;&gt;0,EP20/PLANEL_Pot_Trim!EP19,0)</f>
        <v>0</v>
      </c>
    </row>
    <row r="47" spans="2:146" x14ac:dyDescent="0.25">
      <c r="B47" s="23" t="s">
        <v>53</v>
      </c>
      <c r="C47" s="52">
        <f>IF(PLANEL_Pot_Trim!C20&lt;&gt;0,C21/PLANEL_Pot_Trim!C20,0)</f>
        <v>0.26</v>
      </c>
      <c r="D47" s="52">
        <f>IF(PLANEL_Pot_Trim!D20&lt;&gt;0,D21/PLANEL_Pot_Trim!D20,0)</f>
        <v>0</v>
      </c>
      <c r="E47" s="52">
        <f>IF(PLANEL_Pot_Trim!E20&lt;&gt;0,E21/PLANEL_Pot_Trim!E20,0)</f>
        <v>0</v>
      </c>
      <c r="F47" s="52">
        <f>IF(PLANEL_Pot_Trim!F20&lt;&gt;0,F21/PLANEL_Pot_Trim!F20,0)</f>
        <v>0.15169782157175291</v>
      </c>
      <c r="G47" s="52">
        <f>IF(PLANEL_Pot_Trim!G20&lt;&gt;0,G21/PLANEL_Pot_Trim!G20,0)</f>
        <v>0.18339274501280009</v>
      </c>
      <c r="H47" s="52">
        <f>IF(PLANEL_Pot_Trim!H20&lt;&gt;0,H21/PLANEL_Pot_Trim!H20,0)</f>
        <v>0</v>
      </c>
      <c r="I47" s="52">
        <f>IF(PLANEL_Pot_Trim!I20&lt;&gt;0,I21/PLANEL_Pot_Trim!I20,0)</f>
        <v>0</v>
      </c>
      <c r="J47" s="52">
        <f>IF(PLANEL_Pot_Trim!J20&lt;&gt;0,J21/PLANEL_Pot_Trim!J20,0)</f>
        <v>0.15169782157175291</v>
      </c>
      <c r="K47" s="52">
        <f>IF(PLANEL_Pot_Trim!K20&lt;&gt;0,K21/PLANEL_Pot_Trim!K20,0)</f>
        <v>0.1684938872708833</v>
      </c>
      <c r="L47" s="52">
        <f>IF(PLANEL_Pot_Trim!L20&lt;&gt;0,L21/PLANEL_Pot_Trim!L20,0)</f>
        <v>0</v>
      </c>
      <c r="M47" s="52">
        <f>IF(PLANEL_Pot_Trim!M20&lt;&gt;0,M21/PLANEL_Pot_Trim!M20,0)</f>
        <v>0</v>
      </c>
      <c r="N47" s="52">
        <f>IF(PLANEL_Pot_Trim!N20&lt;&gt;0,N21/PLANEL_Pot_Trim!N20,0)</f>
        <v>0.18167378716394567</v>
      </c>
      <c r="O47" s="52">
        <f>IF(PLANEL_Pot_Trim!O20&lt;&gt;0,O21/PLANEL_Pot_Trim!O20,0)</f>
        <v>0.23650984805558675</v>
      </c>
      <c r="P47" s="52">
        <f>IF(PLANEL_Pot_Trim!P20&lt;&gt;0,P21/PLANEL_Pot_Trim!P20,0)</f>
        <v>0</v>
      </c>
      <c r="Q47" s="52">
        <f>IF(PLANEL_Pot_Trim!Q20&lt;&gt;0,Q21/PLANEL_Pot_Trim!Q20,0)</f>
        <v>0</v>
      </c>
      <c r="R47" s="52">
        <f>IF(PLANEL_Pot_Trim!R20&lt;&gt;0,R21/PLANEL_Pot_Trim!R20,0)</f>
        <v>0.16470335719079088</v>
      </c>
      <c r="S47" s="52">
        <f>IF(PLANEL_Pot_Trim!S20&lt;&gt;0,S21/PLANEL_Pot_Trim!S20,0)</f>
        <v>0.26000000000000006</v>
      </c>
      <c r="T47" s="52">
        <f>IF(PLANEL_Pot_Trim!T20&lt;&gt;0,T21/PLANEL_Pot_Trim!T20,0)</f>
        <v>0</v>
      </c>
      <c r="U47" s="52">
        <f>IF(PLANEL_Pot_Trim!U20&lt;&gt;0,U21/PLANEL_Pot_Trim!U20,0)</f>
        <v>0</v>
      </c>
      <c r="V47" s="52">
        <f>IF(PLANEL_Pot_Trim!V20&lt;&gt;0,V21/PLANEL_Pot_Trim!V20,0)</f>
        <v>0.18341092732845313</v>
      </c>
      <c r="W47" s="52">
        <f>IF(PLANEL_Pot_Trim!W20&lt;&gt;0,W21/PLANEL_Pot_Trim!W20,0)</f>
        <v>0.2594012927471222</v>
      </c>
      <c r="X47" s="52">
        <f>IF(PLANEL_Pot_Trim!X20&lt;&gt;0,X21/PLANEL_Pot_Trim!X20,0)</f>
        <v>0</v>
      </c>
      <c r="Y47" s="52">
        <f>IF(PLANEL_Pot_Trim!Y20&lt;&gt;0,Y21/PLANEL_Pot_Trim!Y20,0)</f>
        <v>0</v>
      </c>
      <c r="Z47" s="52">
        <f>IF(PLANEL_Pot_Trim!Z20&lt;&gt;0,Z21/PLANEL_Pot_Trim!Z20,0)</f>
        <v>0.19401292747122179</v>
      </c>
      <c r="AA47" s="52">
        <f>IF(PLANEL_Pot_Trim!AA20&lt;&gt;0,AA21/PLANEL_Pot_Trim!AA20,0)</f>
        <v>0.24658895753553675</v>
      </c>
      <c r="AB47" s="52">
        <f>IF(PLANEL_Pot_Trim!AB20&lt;&gt;0,AB21/PLANEL_Pot_Trim!AB20,0)</f>
        <v>0</v>
      </c>
      <c r="AC47" s="52">
        <f>IF(PLANEL_Pot_Trim!AC20&lt;&gt;0,AC21/PLANEL_Pot_Trim!AC20,0)</f>
        <v>0</v>
      </c>
      <c r="AD47" s="52">
        <f>IF(PLANEL_Pot_Trim!AD20&lt;&gt;0,AD21/PLANEL_Pot_Trim!AD20,0)</f>
        <v>0.16879335158622882</v>
      </c>
      <c r="AE47" s="52">
        <f>IF(PLANEL_Pot_Trim!AE20&lt;&gt;0,AE21/PLANEL_Pot_Trim!AE20,0)</f>
        <v>0.25640775648273306</v>
      </c>
      <c r="AF47" s="52">
        <f>IF(PLANEL_Pot_Trim!AF20&lt;&gt;0,AF21/PLANEL_Pot_Trim!AF20,0)</f>
        <v>0</v>
      </c>
      <c r="AG47" s="52">
        <f>IF(PLANEL_Pot_Trim!AG20&lt;&gt;0,AG21/PLANEL_Pot_Trim!AG20,0)</f>
        <v>0</v>
      </c>
      <c r="AH47" s="52">
        <f>IF(PLANEL_Pot_Trim!AH20&lt;&gt;0,AH21/PLANEL_Pot_Trim!AH20,0)</f>
        <v>0.2</v>
      </c>
      <c r="AI47" s="52">
        <f>IF(PLANEL_Pot_Trim!AI20&lt;&gt;0,AI21/PLANEL_Pot_Trim!AI20,0)</f>
        <v>0.26000000000000006</v>
      </c>
      <c r="AJ47" s="52">
        <f>IF(PLANEL_Pot_Trim!AJ20&lt;&gt;0,AJ21/PLANEL_Pot_Trim!AJ20,0)</f>
        <v>0</v>
      </c>
      <c r="AK47" s="52">
        <f>IF(PLANEL_Pot_Trim!AK20&lt;&gt;0,AK21/PLANEL_Pot_Trim!AK20,0)</f>
        <v>0</v>
      </c>
      <c r="AL47" s="52">
        <f>IF(PLANEL_Pot_Trim!AL20&lt;&gt;0,AL21/PLANEL_Pot_Trim!AL20,0)</f>
        <v>0.2</v>
      </c>
      <c r="AM47" s="52">
        <f>IF(PLANEL_Pot_Trim!AM20&lt;&gt;0,AM21/PLANEL_Pot_Trim!AM20,0)</f>
        <v>0.26000000000000006</v>
      </c>
      <c r="AN47" s="52">
        <f>IF(PLANEL_Pot_Trim!AN20&lt;&gt;0,AN21/PLANEL_Pot_Trim!AN20,0)</f>
        <v>0</v>
      </c>
      <c r="AO47" s="52">
        <f>IF(PLANEL_Pot_Trim!AO20&lt;&gt;0,AO21/PLANEL_Pot_Trim!AO20,0)</f>
        <v>0</v>
      </c>
      <c r="AP47" s="52">
        <f>IF(PLANEL_Pot_Trim!AP20&lt;&gt;0,AP21/PLANEL_Pot_Trim!AP20,0)</f>
        <v>0.2</v>
      </c>
      <c r="AQ47" s="52">
        <f>IF(PLANEL_Pot_Trim!AQ20&lt;&gt;0,AQ21/PLANEL_Pot_Trim!AQ20,0)</f>
        <v>0.26000000000000006</v>
      </c>
      <c r="AR47" s="52">
        <f>IF(PLANEL_Pot_Trim!AR20&lt;&gt;0,AR21/PLANEL_Pot_Trim!AR20,0)</f>
        <v>0</v>
      </c>
      <c r="AS47" s="52">
        <f>IF(PLANEL_Pot_Trim!AS20&lt;&gt;0,AS21/PLANEL_Pot_Trim!AS20,0)</f>
        <v>0</v>
      </c>
      <c r="AT47" s="52">
        <f>IF(PLANEL_Pot_Trim!AT20&lt;&gt;0,AT21/PLANEL_Pot_Trim!AT20,0)</f>
        <v>0.2</v>
      </c>
      <c r="AU47" s="52">
        <f>IF(PLANEL_Pot_Trim!AU20&lt;&gt;0,AU21/PLANEL_Pot_Trim!AU20,0)</f>
        <v>0.26000000000000006</v>
      </c>
      <c r="AV47" s="52">
        <f>IF(PLANEL_Pot_Trim!AV20&lt;&gt;0,AV21/PLANEL_Pot_Trim!AV20,0)</f>
        <v>0</v>
      </c>
      <c r="AW47" s="52">
        <f>IF(PLANEL_Pot_Trim!AW20&lt;&gt;0,AW21/PLANEL_Pot_Trim!AW20,0)</f>
        <v>0</v>
      </c>
      <c r="AX47" s="52">
        <f>IF(PLANEL_Pot_Trim!AX20&lt;&gt;0,AX21/PLANEL_Pot_Trim!AX20,0)</f>
        <v>0.2</v>
      </c>
      <c r="AY47" s="52">
        <f>IF(PLANEL_Pot_Trim!AY20&lt;&gt;0,AY21/PLANEL_Pot_Trim!AY20,0)</f>
        <v>0.26000000000000006</v>
      </c>
      <c r="AZ47" s="52">
        <f>IF(PLANEL_Pot_Trim!AZ20&lt;&gt;0,AZ21/PLANEL_Pot_Trim!AZ20,0)</f>
        <v>0</v>
      </c>
      <c r="BA47" s="52">
        <f>IF(PLANEL_Pot_Trim!BA20&lt;&gt;0,BA21/PLANEL_Pot_Trim!BA20,0)</f>
        <v>0</v>
      </c>
      <c r="BB47" s="52">
        <f>IF(PLANEL_Pot_Trim!BB20&lt;&gt;0,BB21/PLANEL_Pot_Trim!BB20,0)</f>
        <v>0.2</v>
      </c>
      <c r="BC47" s="52">
        <f>IF(PLANEL_Pot_Trim!BC20&lt;&gt;0,BC21/PLANEL_Pot_Trim!BC20,0)</f>
        <v>0.26000000000000006</v>
      </c>
      <c r="BD47" s="52">
        <f>IF(PLANEL_Pot_Trim!BD20&lt;&gt;0,BD21/PLANEL_Pot_Trim!BD20,0)</f>
        <v>0</v>
      </c>
      <c r="BE47" s="52">
        <f>IF(PLANEL_Pot_Trim!BE20&lt;&gt;0,BE21/PLANEL_Pot_Trim!BE20,0)</f>
        <v>0</v>
      </c>
      <c r="BF47" s="52">
        <f>IF(PLANEL_Pot_Trim!BF20&lt;&gt;0,BF21/PLANEL_Pot_Trim!BF20,0)</f>
        <v>0.2</v>
      </c>
      <c r="BG47" s="52">
        <f>IF(PLANEL_Pot_Trim!BG20&lt;&gt;0,BG21/PLANEL_Pot_Trim!BG20,0)</f>
        <v>0.26</v>
      </c>
      <c r="BH47" s="52">
        <f>IF(PLANEL_Pot_Trim!BH20&lt;&gt;0,BH21/PLANEL_Pot_Trim!BH20,0)</f>
        <v>0</v>
      </c>
      <c r="BI47" s="52">
        <f>IF(PLANEL_Pot_Trim!BI20&lt;&gt;0,BI21/PLANEL_Pot_Trim!BI20,0)</f>
        <v>0</v>
      </c>
      <c r="BJ47" s="52">
        <f>IF(PLANEL_Pot_Trim!BJ20&lt;&gt;0,BJ21/PLANEL_Pot_Trim!BJ20,0)</f>
        <v>0.2</v>
      </c>
      <c r="BK47" s="52">
        <f>IF(PLANEL_Pot_Trim!BK20&lt;&gt;0,BK21/PLANEL_Pot_Trim!BK20,0)</f>
        <v>0.25999999990555661</v>
      </c>
      <c r="BL47" s="52">
        <f>IF(PLANEL_Pot_Trim!BL20&lt;&gt;0,BL21/PLANEL_Pot_Trim!BL20,0)</f>
        <v>0</v>
      </c>
      <c r="BM47" s="52">
        <f>IF(PLANEL_Pot_Trim!BM20&lt;&gt;0,BM21/PLANEL_Pot_Trim!BM20,0)</f>
        <v>0</v>
      </c>
      <c r="BN47" s="52">
        <f>IF(PLANEL_Pot_Trim!BN20&lt;&gt;0,BN21/PLANEL_Pot_Trim!BN20,0)</f>
        <v>0.19999999998425944</v>
      </c>
      <c r="BO47" s="52">
        <f>IF(PLANEL_Pot_Trim!BO20&lt;&gt;0,BO21/PLANEL_Pot_Trim!BO20,0)</f>
        <v>0.2599999999740647</v>
      </c>
      <c r="BP47" s="52">
        <f>IF(PLANEL_Pot_Trim!BP20&lt;&gt;0,BP21/PLANEL_Pot_Trim!BP20,0)</f>
        <v>0</v>
      </c>
      <c r="BQ47" s="52">
        <f>IF(PLANEL_Pot_Trim!BQ20&lt;&gt;0,BQ21/PLANEL_Pot_Trim!BQ20,0)</f>
        <v>0</v>
      </c>
      <c r="BR47" s="52">
        <f>IF(PLANEL_Pot_Trim!BR20&lt;&gt;0,BR21/PLANEL_Pot_Trim!BR20,0)</f>
        <v>0.20000000003705035</v>
      </c>
      <c r="BS47" s="52">
        <f>IF(PLANEL_Pot_Trim!BS20&lt;&gt;0,BS21/PLANEL_Pot_Trim!BS20,0)</f>
        <v>0.26</v>
      </c>
      <c r="BT47" s="52">
        <f>IF(PLANEL_Pot_Trim!BT20&lt;&gt;0,BT21/PLANEL_Pot_Trim!BT20,0)</f>
        <v>0</v>
      </c>
      <c r="BU47" s="52">
        <f>IF(PLANEL_Pot_Trim!BU20&lt;&gt;0,BU21/PLANEL_Pot_Trim!BU20,0)</f>
        <v>0</v>
      </c>
      <c r="BV47" s="52">
        <f>IF(PLANEL_Pot_Trim!BV20&lt;&gt;0,BV21/PLANEL_Pot_Trim!BV20,0)</f>
        <v>0.20000000000000004</v>
      </c>
      <c r="BW47" s="52">
        <f>IF(PLANEL_Pot_Trim!BW20&lt;&gt;0,BW21/PLANEL_Pot_Trim!BW20,0)</f>
        <v>0.25999999996986806</v>
      </c>
      <c r="BX47" s="52">
        <f>IF(PLANEL_Pot_Trim!BX20&lt;&gt;0,BX21/PLANEL_Pot_Trim!BX20,0)</f>
        <v>0</v>
      </c>
      <c r="BY47" s="52">
        <f>IF(PLANEL_Pot_Trim!BY20&lt;&gt;0,BY21/PLANEL_Pot_Trim!BY20,0)</f>
        <v>0</v>
      </c>
      <c r="BZ47" s="52">
        <f>IF(PLANEL_Pot_Trim!BZ20&lt;&gt;0,BZ21/PLANEL_Pot_Trim!BZ20,0)</f>
        <v>0.19999999994978016</v>
      </c>
      <c r="CA47" s="52">
        <f>IF(PLANEL_Pot_Trim!CA20&lt;&gt;0,CA21/PLANEL_Pot_Trim!CA20,0)</f>
        <v>0.26000000004880186</v>
      </c>
      <c r="CB47" s="52">
        <f>IF(PLANEL_Pot_Trim!CB20&lt;&gt;0,CB21/PLANEL_Pot_Trim!CB20,0)</f>
        <v>0</v>
      </c>
      <c r="CC47" s="52">
        <f>IF(PLANEL_Pot_Trim!CC20&lt;&gt;0,CC21/PLANEL_Pot_Trim!CC20,0)</f>
        <v>0</v>
      </c>
      <c r="CD47" s="52">
        <f>IF(PLANEL_Pot_Trim!CD20&lt;&gt;0,CD21/PLANEL_Pot_Trim!CD20,0)</f>
        <v>0.20000000004066823</v>
      </c>
      <c r="CE47" s="52">
        <f>IF(PLANEL_Pot_Trim!CE20&lt;&gt;0,CE21/PLANEL_Pot_Trim!CE20,0)</f>
        <v>0.26000000000680223</v>
      </c>
      <c r="CF47" s="52">
        <f>IF(PLANEL_Pot_Trim!CF20&lt;&gt;0,CF21/PLANEL_Pot_Trim!CF20,0)</f>
        <v>0</v>
      </c>
      <c r="CG47" s="52">
        <f>IF(PLANEL_Pot_Trim!CG20&lt;&gt;0,CG21/PLANEL_Pot_Trim!CG20,0)</f>
        <v>0</v>
      </c>
      <c r="CH47" s="52">
        <f>IF(PLANEL_Pot_Trim!CH20&lt;&gt;0,CH21/PLANEL_Pot_Trim!CH20,0)</f>
        <v>0.19999999999999998</v>
      </c>
      <c r="CI47" s="52">
        <f>IF(PLANEL_Pot_Trim!CI20&lt;&gt;0,CI21/PLANEL_Pot_Trim!CI20,0)</f>
        <v>0.25999999997102563</v>
      </c>
      <c r="CJ47" s="52">
        <f>IF(PLANEL_Pot_Trim!CJ20&lt;&gt;0,CJ21/PLANEL_Pot_Trim!CJ20,0)</f>
        <v>0</v>
      </c>
      <c r="CK47" s="52">
        <f>IF(PLANEL_Pot_Trim!CK20&lt;&gt;0,CK21/PLANEL_Pot_Trim!CK20,0)</f>
        <v>0</v>
      </c>
      <c r="CL47" s="52">
        <f>IF(PLANEL_Pot_Trim!CL20&lt;&gt;0,CL21/PLANEL_Pot_Trim!CL20,0)</f>
        <v>0.1999999999710256</v>
      </c>
      <c r="CM47" s="52">
        <f>IF(PLANEL_Pot_Trim!CM20&lt;&gt;0,CM21/PLANEL_Pot_Trim!CM20,0)</f>
        <v>0.26000000002600748</v>
      </c>
      <c r="CN47" s="52">
        <f>IF(PLANEL_Pot_Trim!CN20&lt;&gt;0,CN21/PLANEL_Pot_Trim!CN20,0)</f>
        <v>0</v>
      </c>
      <c r="CO47" s="52">
        <f>IF(PLANEL_Pot_Trim!CO20&lt;&gt;0,CO21/PLANEL_Pot_Trim!CO20,0)</f>
        <v>0</v>
      </c>
      <c r="CP47" s="52">
        <f>IF(PLANEL_Pot_Trim!CP20&lt;&gt;0,CP21/PLANEL_Pot_Trim!CP20,0)</f>
        <v>0.20000000002600749</v>
      </c>
      <c r="CQ47" s="52">
        <f>IF(PLANEL_Pot_Trim!CQ20&lt;&gt;0,CQ21/PLANEL_Pot_Trim!CQ20,0)</f>
        <v>0.26000000002665902</v>
      </c>
      <c r="CR47" s="52">
        <f>IF(PLANEL_Pot_Trim!CR20&lt;&gt;0,CR21/PLANEL_Pot_Trim!CR20,0)</f>
        <v>0</v>
      </c>
      <c r="CS47" s="52">
        <f>IF(PLANEL_Pot_Trim!CS20&lt;&gt;0,CS21/PLANEL_Pot_Trim!CS20,0)</f>
        <v>0</v>
      </c>
      <c r="CT47" s="52">
        <f>IF(PLANEL_Pot_Trim!CT20&lt;&gt;0,CT21/PLANEL_Pot_Trim!CT20,0)</f>
        <v>0.20000000002665902</v>
      </c>
      <c r="CU47" s="52">
        <f>IF(PLANEL_Pot_Trim!CU20&lt;&gt;0,CU21/PLANEL_Pot_Trim!CU20,0)</f>
        <v>0.26000000002735507</v>
      </c>
      <c r="CV47" s="52">
        <f>IF(PLANEL_Pot_Trim!CV20&lt;&gt;0,CV21/PLANEL_Pot_Trim!CV20,0)</f>
        <v>0</v>
      </c>
      <c r="CW47" s="52">
        <f>IF(PLANEL_Pot_Trim!CW20&lt;&gt;0,CW21/PLANEL_Pot_Trim!CW20,0)</f>
        <v>0</v>
      </c>
      <c r="CX47" s="52">
        <f>IF(PLANEL_Pot_Trim!CX20&lt;&gt;0,CX21/PLANEL_Pot_Trim!CX20,0)</f>
        <v>0.20000000002735507</v>
      </c>
      <c r="CY47" s="82">
        <f>IF(PLANEL_Pot_Trim!CY20&lt;&gt;0,CY21/PLANEL_Pot_Trim!CY20,0)</f>
        <v>0.26000000001755308</v>
      </c>
      <c r="CZ47" s="82">
        <f>IF(PLANEL_Pot_Trim!CZ20&lt;&gt;0,CZ21/PLANEL_Pot_Trim!CZ20,0)</f>
        <v>0</v>
      </c>
      <c r="DA47" s="82">
        <f>IF(PLANEL_Pot_Trim!DA20&lt;&gt;0,DA21/PLANEL_Pot_Trim!DA20,0)</f>
        <v>0</v>
      </c>
      <c r="DB47" s="82">
        <f>IF(PLANEL_Pot_Trim!DB20&lt;&gt;0,DB21/PLANEL_Pot_Trim!DB20,0)</f>
        <v>0.20000000002437932</v>
      </c>
      <c r="DC47" s="52">
        <f>IF(PLANEL_Pot_Trim!DC20&lt;&gt;0,DC21/PLANEL_Pot_Trim!DC20,0)</f>
        <v>0.26000000001550233</v>
      </c>
      <c r="DD47" s="52">
        <f>IF(PLANEL_Pot_Trim!DD20&lt;&gt;0,DD21/PLANEL_Pot_Trim!DD20,0)</f>
        <v>0</v>
      </c>
      <c r="DE47" s="52">
        <f>IF(PLANEL_Pot_Trim!DE20&lt;&gt;0,DE21/PLANEL_Pot_Trim!DE20,0)</f>
        <v>0</v>
      </c>
      <c r="DF47" s="52">
        <f>IF(PLANEL_Pot_Trim!DF20&lt;&gt;0,DF21/PLANEL_Pot_Trim!DF20,0)</f>
        <v>0.20000000002214621</v>
      </c>
      <c r="DG47" s="52">
        <f>IF(PLANEL_Pot_Trim!DG20&lt;&gt;0,DG21/PLANEL_Pot_Trim!DG20,0)</f>
        <v>0.26000000003650298</v>
      </c>
      <c r="DH47" s="52">
        <f>IF(PLANEL_Pot_Trim!DH20&lt;&gt;0,DH21/PLANEL_Pot_Trim!DH20,0)</f>
        <v>0</v>
      </c>
      <c r="DI47" s="52">
        <f>IF(PLANEL_Pot_Trim!DI20&lt;&gt;0,DI21/PLANEL_Pot_Trim!DI20,0)</f>
        <v>0</v>
      </c>
      <c r="DJ47" s="52">
        <f>IF(PLANEL_Pot_Trim!DJ20&lt;&gt;0,DJ21/PLANEL_Pot_Trim!DJ20,0)</f>
        <v>0.20000000004055885</v>
      </c>
      <c r="DK47" s="52">
        <f>IF(PLANEL_Pot_Trim!DK20&lt;&gt;0,DK21/PLANEL_Pot_Trim!DK20,0)</f>
        <v>0.26000000004115664</v>
      </c>
      <c r="DL47" s="52">
        <f>IF(PLANEL_Pot_Trim!DL20&lt;&gt;0,DL21/PLANEL_Pot_Trim!DL20,0)</f>
        <v>0</v>
      </c>
      <c r="DM47" s="52">
        <f>IF(PLANEL_Pot_Trim!DM20&lt;&gt;0,DM21/PLANEL_Pot_Trim!DM20,0)</f>
        <v>0</v>
      </c>
      <c r="DN47" s="52">
        <f>IF(PLANEL_Pot_Trim!DN20&lt;&gt;0,DN21/PLANEL_Pot_Trim!DN20,0)</f>
        <v>0.20000000003741514</v>
      </c>
      <c r="DO47" s="52">
        <f>IF(PLANEL_Pot_Trim!DO20&lt;&gt;0,DO21/PLANEL_Pot_Trim!DO20,0)</f>
        <v>0.26000000002774698</v>
      </c>
      <c r="DP47" s="52">
        <f>IF(PLANEL_Pot_Trim!DP20&lt;&gt;0,DP21/PLANEL_Pot_Trim!DP20,0)</f>
        <v>0</v>
      </c>
      <c r="DQ47" s="52">
        <f>IF(PLANEL_Pot_Trim!DQ20&lt;&gt;0,DQ21/PLANEL_Pot_Trim!DQ20,0)</f>
        <v>0</v>
      </c>
      <c r="DR47" s="52">
        <f>IF(PLANEL_Pot_Trim!DR20&lt;&gt;0,DR21/PLANEL_Pot_Trim!DR20,0)</f>
        <v>0.20000000003468374</v>
      </c>
      <c r="DS47" s="52">
        <f>IF(PLANEL_Pot_Trim!DS20&lt;&gt;0,DS21/PLANEL_Pot_Trim!DS20,0)</f>
        <v>0.25999999999677076</v>
      </c>
      <c r="DT47" s="52">
        <f>IF(PLANEL_Pot_Trim!DT20&lt;&gt;0,DT21/PLANEL_Pot_Trim!DT20,0)</f>
        <v>0</v>
      </c>
      <c r="DU47" s="52">
        <f>IF(PLANEL_Pot_Trim!DU20&lt;&gt;0,DU21/PLANEL_Pot_Trim!DU20,0)</f>
        <v>0</v>
      </c>
      <c r="DV47" s="52">
        <f>IF(PLANEL_Pot_Trim!DV20&lt;&gt;0,DV21/PLANEL_Pot_Trim!DV20,0)</f>
        <v>0.2</v>
      </c>
      <c r="DW47" s="52">
        <f>IF(PLANEL_Pot_Trim!DW20&lt;&gt;0,DW21/PLANEL_Pot_Trim!DW20,0)</f>
        <v>0.26000000001510276</v>
      </c>
      <c r="DX47" s="52">
        <f>IF(PLANEL_Pot_Trim!DX20&lt;&gt;0,DX21/PLANEL_Pot_Trim!DX20,0)</f>
        <v>0</v>
      </c>
      <c r="DY47" s="52">
        <f>IF(PLANEL_Pot_Trim!DY20&lt;&gt;0,DY21/PLANEL_Pot_Trim!DY20,0)</f>
        <v>0</v>
      </c>
      <c r="DZ47" s="52">
        <f>IF(PLANEL_Pot_Trim!DZ20&lt;&gt;0,DZ21/PLANEL_Pot_Trim!DZ20,0)</f>
        <v>0.20000000001510276</v>
      </c>
      <c r="EA47" s="52">
        <f>IF(PLANEL_Pot_Trim!EA20&lt;&gt;0,EA21/PLANEL_Pot_Trim!EA20,0)</f>
        <v>0.26000000001419638</v>
      </c>
      <c r="EB47" s="52">
        <f>IF(PLANEL_Pot_Trim!EB20&lt;&gt;0,EB21/PLANEL_Pot_Trim!EB20,0)</f>
        <v>0</v>
      </c>
      <c r="EC47" s="52">
        <f>IF(PLANEL_Pot_Trim!EC20&lt;&gt;0,EC21/PLANEL_Pot_Trim!EC20,0)</f>
        <v>0</v>
      </c>
      <c r="ED47" s="52">
        <f>IF(PLANEL_Pot_Trim!ED20&lt;&gt;0,ED21/PLANEL_Pot_Trim!ED20,0)</f>
        <v>0.20000000001419635</v>
      </c>
      <c r="EE47" s="52">
        <f>IF(PLANEL_Pot_Trim!EE20&lt;&gt;0,EE21/PLANEL_Pot_Trim!EE20,0)</f>
        <v>0.26000000003460488</v>
      </c>
      <c r="EF47" s="52">
        <f>IF(PLANEL_Pot_Trim!EF20&lt;&gt;0,EF21/PLANEL_Pot_Trim!EF20,0)</f>
        <v>0</v>
      </c>
      <c r="EG47" s="52">
        <f>IF(PLANEL_Pot_Trim!EG20&lt;&gt;0,EG21/PLANEL_Pot_Trim!EG20,0)</f>
        <v>0</v>
      </c>
      <c r="EH47" s="52">
        <f>IF(PLANEL_Pot_Trim!EH20&lt;&gt;0,EH21/PLANEL_Pot_Trim!EH20,0)</f>
        <v>0.20000000002661916</v>
      </c>
      <c r="EI47" s="52">
        <f>IF(PLANEL_Pot_Trim!EI20&lt;&gt;0,EI21/PLANEL_Pot_Trim!EI20,0)</f>
        <v>0.26000000001256124</v>
      </c>
      <c r="EJ47" s="52">
        <f>IF(PLANEL_Pot_Trim!EJ20&lt;&gt;0,EJ21/PLANEL_Pot_Trim!EJ20,0)</f>
        <v>0</v>
      </c>
      <c r="EK47" s="52">
        <f>IF(PLANEL_Pot_Trim!EK20&lt;&gt;0,EK21/PLANEL_Pot_Trim!EK20,0)</f>
        <v>0</v>
      </c>
      <c r="EL47" s="52">
        <f>IF(PLANEL_Pot_Trim!EL20&lt;&gt;0,EL21/PLANEL_Pot_Trim!EL20,0)</f>
        <v>0.10880623936168218</v>
      </c>
      <c r="EM47" s="52">
        <f>IF(PLANEL_Pot_Trim!EM20&lt;&gt;0,EM21/PLANEL_Pot_Trim!EM20,0)</f>
        <v>0.2599999999642757</v>
      </c>
      <c r="EN47" s="52">
        <f>IF(PLANEL_Pot_Trim!EN20&lt;&gt;0,EN21/PLANEL_Pot_Trim!EN20,0)</f>
        <v>0</v>
      </c>
      <c r="EO47" s="52">
        <f>IF(PLANEL_Pot_Trim!EO20&lt;&gt;0,EO21/PLANEL_Pot_Trim!EO20,0)</f>
        <v>0</v>
      </c>
      <c r="EP47" s="52">
        <f>IF(PLANEL_Pot_Trim!EP20&lt;&gt;0,EP21/PLANEL_Pot_Trim!EP20,0)</f>
        <v>0.20000000001190807</v>
      </c>
    </row>
    <row r="48" spans="2:146" x14ac:dyDescent="0.25">
      <c r="B48" s="23" t="s">
        <v>54</v>
      </c>
      <c r="C48" s="52">
        <f>IF(PLANEL_Pot_Trim!C21&lt;&gt;0,C22/PLANEL_Pot_Trim!C21,0)</f>
        <v>0</v>
      </c>
      <c r="D48" s="52">
        <f>IF(PLANEL_Pot_Trim!D21&lt;&gt;0,D22/PLANEL_Pot_Trim!D21,0)</f>
        <v>0</v>
      </c>
      <c r="E48" s="52">
        <f>IF(PLANEL_Pot_Trim!E21&lt;&gt;0,E22/PLANEL_Pot_Trim!E21,0)</f>
        <v>0</v>
      </c>
      <c r="F48" s="52">
        <f>IF(PLANEL_Pot_Trim!F21&lt;&gt;0,F22/PLANEL_Pot_Trim!F21,0)</f>
        <v>0</v>
      </c>
      <c r="G48" s="52">
        <f>IF(PLANEL_Pot_Trim!G21&lt;&gt;0,G22/PLANEL_Pot_Trim!G21,0)</f>
        <v>0</v>
      </c>
      <c r="H48" s="52">
        <f>IF(PLANEL_Pot_Trim!H21&lt;&gt;0,H22/PLANEL_Pot_Trim!H21,0)</f>
        <v>0</v>
      </c>
      <c r="I48" s="52">
        <f>IF(PLANEL_Pot_Trim!I21&lt;&gt;0,I22/PLANEL_Pot_Trim!I21,0)</f>
        <v>0</v>
      </c>
      <c r="J48" s="52">
        <f>IF(PLANEL_Pot_Trim!J21&lt;&gt;0,J22/PLANEL_Pot_Trim!J21,0)</f>
        <v>0</v>
      </c>
      <c r="K48" s="52">
        <f>IF(PLANEL_Pot_Trim!K21&lt;&gt;0,K22/PLANEL_Pot_Trim!K21,0)</f>
        <v>0</v>
      </c>
      <c r="L48" s="52">
        <f>IF(PLANEL_Pot_Trim!L21&lt;&gt;0,L22/PLANEL_Pot_Trim!L21,0)</f>
        <v>0</v>
      </c>
      <c r="M48" s="52">
        <f>IF(PLANEL_Pot_Trim!M21&lt;&gt;0,M22/PLANEL_Pot_Trim!M21,0)</f>
        <v>0</v>
      </c>
      <c r="N48" s="52">
        <f>IF(PLANEL_Pot_Trim!N21&lt;&gt;0,N22/PLANEL_Pot_Trim!N21,0)</f>
        <v>0</v>
      </c>
      <c r="O48" s="52">
        <f>IF(PLANEL_Pot_Trim!O21&lt;&gt;0,O22/PLANEL_Pot_Trim!O21,0)</f>
        <v>0</v>
      </c>
      <c r="P48" s="52">
        <f>IF(PLANEL_Pot_Trim!P21&lt;&gt;0,P22/PLANEL_Pot_Trim!P21,0)</f>
        <v>0</v>
      </c>
      <c r="Q48" s="52">
        <f>IF(PLANEL_Pot_Trim!Q21&lt;&gt;0,Q22/PLANEL_Pot_Trim!Q21,0)</f>
        <v>0</v>
      </c>
      <c r="R48" s="52">
        <f>IF(PLANEL_Pot_Trim!R21&lt;&gt;0,R22/PLANEL_Pot_Trim!R21,0)</f>
        <v>0</v>
      </c>
      <c r="S48" s="52">
        <f>IF(PLANEL_Pot_Trim!S21&lt;&gt;0,S22/PLANEL_Pot_Trim!S21,0)</f>
        <v>0</v>
      </c>
      <c r="T48" s="52">
        <f>IF(PLANEL_Pot_Trim!T21&lt;&gt;0,T22/PLANEL_Pot_Trim!T21,0)</f>
        <v>0</v>
      </c>
      <c r="U48" s="52">
        <f>IF(PLANEL_Pot_Trim!U21&lt;&gt;0,U22/PLANEL_Pot_Trim!U21,0)</f>
        <v>0</v>
      </c>
      <c r="V48" s="52">
        <f>IF(PLANEL_Pot_Trim!V21&lt;&gt;0,V22/PLANEL_Pot_Trim!V21,0)</f>
        <v>0</v>
      </c>
      <c r="W48" s="52">
        <f>IF(PLANEL_Pot_Trim!W21&lt;&gt;0,W22/PLANEL_Pot_Trim!W21,0)</f>
        <v>0</v>
      </c>
      <c r="X48" s="52">
        <f>IF(PLANEL_Pot_Trim!X21&lt;&gt;0,X22/PLANEL_Pot_Trim!X21,0)</f>
        <v>0</v>
      </c>
      <c r="Y48" s="52">
        <f>IF(PLANEL_Pot_Trim!Y21&lt;&gt;0,Y22/PLANEL_Pot_Trim!Y21,0)</f>
        <v>0</v>
      </c>
      <c r="Z48" s="52">
        <f>IF(PLANEL_Pot_Trim!Z21&lt;&gt;0,Z22/PLANEL_Pot_Trim!Z21,0)</f>
        <v>0</v>
      </c>
      <c r="AA48" s="52">
        <f>IF(PLANEL_Pot_Trim!AA21&lt;&gt;0,AA22/PLANEL_Pot_Trim!AA21,0)</f>
        <v>0</v>
      </c>
      <c r="AB48" s="52">
        <f>IF(PLANEL_Pot_Trim!AB21&lt;&gt;0,AB22/PLANEL_Pot_Trim!AB21,0)</f>
        <v>0</v>
      </c>
      <c r="AC48" s="52">
        <f>IF(PLANEL_Pot_Trim!AC21&lt;&gt;0,AC22/PLANEL_Pot_Trim!AC21,0)</f>
        <v>0</v>
      </c>
      <c r="AD48" s="52">
        <f>IF(PLANEL_Pot_Trim!AD21&lt;&gt;0,AD22/PLANEL_Pot_Trim!AD21,0)</f>
        <v>0</v>
      </c>
      <c r="AE48" s="52">
        <f>IF(PLANEL_Pot_Trim!AE21&lt;&gt;0,AE22/PLANEL_Pot_Trim!AE21,0)</f>
        <v>0</v>
      </c>
      <c r="AF48" s="52">
        <f>IF(PLANEL_Pot_Trim!AF21&lt;&gt;0,AF22/PLANEL_Pot_Trim!AF21,0)</f>
        <v>0</v>
      </c>
      <c r="AG48" s="52">
        <f>IF(PLANEL_Pot_Trim!AG21&lt;&gt;0,AG22/PLANEL_Pot_Trim!AG21,0)</f>
        <v>0</v>
      </c>
      <c r="AH48" s="52">
        <f>IF(PLANEL_Pot_Trim!AH21&lt;&gt;0,AH22/PLANEL_Pot_Trim!AH21,0)</f>
        <v>0</v>
      </c>
      <c r="AI48" s="52">
        <f>IF(PLANEL_Pot_Trim!AI21&lt;&gt;0,AI22/PLANEL_Pot_Trim!AI21,0)</f>
        <v>0</v>
      </c>
      <c r="AJ48" s="52">
        <f>IF(PLANEL_Pot_Trim!AJ21&lt;&gt;0,AJ22/PLANEL_Pot_Trim!AJ21,0)</f>
        <v>0</v>
      </c>
      <c r="AK48" s="52">
        <f>IF(PLANEL_Pot_Trim!AK21&lt;&gt;0,AK22/PLANEL_Pot_Trim!AK21,0)</f>
        <v>0</v>
      </c>
      <c r="AL48" s="52">
        <f>IF(PLANEL_Pot_Trim!AL21&lt;&gt;0,AL22/PLANEL_Pot_Trim!AL21,0)</f>
        <v>0</v>
      </c>
      <c r="AM48" s="52">
        <f>IF(PLANEL_Pot_Trim!AM21&lt;&gt;0,AM22/PLANEL_Pot_Trim!AM21,0)</f>
        <v>0</v>
      </c>
      <c r="AN48" s="52">
        <f>IF(PLANEL_Pot_Trim!AN21&lt;&gt;0,AN22/PLANEL_Pot_Trim!AN21,0)</f>
        <v>0</v>
      </c>
      <c r="AO48" s="52">
        <f>IF(PLANEL_Pot_Trim!AO21&lt;&gt;0,AO22/PLANEL_Pot_Trim!AO21,0)</f>
        <v>0</v>
      </c>
      <c r="AP48" s="52">
        <f>IF(PLANEL_Pot_Trim!AP21&lt;&gt;0,AP22/PLANEL_Pot_Trim!AP21,0)</f>
        <v>0</v>
      </c>
      <c r="AQ48" s="52">
        <f>IF(PLANEL_Pot_Trim!AQ21&lt;&gt;0,AQ22/PLANEL_Pot_Trim!AQ21,0)</f>
        <v>0</v>
      </c>
      <c r="AR48" s="52">
        <f>IF(PLANEL_Pot_Trim!AR21&lt;&gt;0,AR22/PLANEL_Pot_Trim!AR21,0)</f>
        <v>0</v>
      </c>
      <c r="AS48" s="52">
        <f>IF(PLANEL_Pot_Trim!AS21&lt;&gt;0,AS22/PLANEL_Pot_Trim!AS21,0)</f>
        <v>0</v>
      </c>
      <c r="AT48" s="52">
        <f>IF(PLANEL_Pot_Trim!AT21&lt;&gt;0,AT22/PLANEL_Pot_Trim!AT21,0)</f>
        <v>0</v>
      </c>
      <c r="AU48" s="52">
        <f>IF(PLANEL_Pot_Trim!AU21&lt;&gt;0,AU22/PLANEL_Pot_Trim!AU21,0)</f>
        <v>0</v>
      </c>
      <c r="AV48" s="52">
        <f>IF(PLANEL_Pot_Trim!AV21&lt;&gt;0,AV22/PLANEL_Pot_Trim!AV21,0)</f>
        <v>0</v>
      </c>
      <c r="AW48" s="52">
        <f>IF(PLANEL_Pot_Trim!AW21&lt;&gt;0,AW22/PLANEL_Pot_Trim!AW21,0)</f>
        <v>0</v>
      </c>
      <c r="AX48" s="52">
        <f>IF(PLANEL_Pot_Trim!AX21&lt;&gt;0,AX22/PLANEL_Pot_Trim!AX21,0)</f>
        <v>0</v>
      </c>
      <c r="AY48" s="52">
        <f>IF(PLANEL_Pot_Trim!AY21&lt;&gt;0,AY22/PLANEL_Pot_Trim!AY21,0)</f>
        <v>0</v>
      </c>
      <c r="AZ48" s="52">
        <f>IF(PLANEL_Pot_Trim!AZ21&lt;&gt;0,AZ22/PLANEL_Pot_Trim!AZ21,0)</f>
        <v>0</v>
      </c>
      <c r="BA48" s="52">
        <f>IF(PLANEL_Pot_Trim!BA21&lt;&gt;0,BA22/PLANEL_Pot_Trim!BA21,0)</f>
        <v>0</v>
      </c>
      <c r="BB48" s="52">
        <f>IF(PLANEL_Pot_Trim!BB21&lt;&gt;0,BB22/PLANEL_Pot_Trim!BB21,0)</f>
        <v>0</v>
      </c>
      <c r="BC48" s="52">
        <f>IF(PLANEL_Pot_Trim!BC21&lt;&gt;0,BC22/PLANEL_Pot_Trim!BC21,0)</f>
        <v>0</v>
      </c>
      <c r="BD48" s="52">
        <f>IF(PLANEL_Pot_Trim!BD21&lt;&gt;0,BD22/PLANEL_Pot_Trim!BD21,0)</f>
        <v>0</v>
      </c>
      <c r="BE48" s="52">
        <f>IF(PLANEL_Pot_Trim!BE21&lt;&gt;0,BE22/PLANEL_Pot_Trim!BE21,0)</f>
        <v>0</v>
      </c>
      <c r="BF48" s="52">
        <f>IF(PLANEL_Pot_Trim!BF21&lt;&gt;0,BF22/PLANEL_Pot_Trim!BF21,0)</f>
        <v>0</v>
      </c>
      <c r="BG48" s="52">
        <f>IF(PLANEL_Pot_Trim!BG21&lt;&gt;0,BG22/PLANEL_Pot_Trim!BG21,0)</f>
        <v>0</v>
      </c>
      <c r="BH48" s="52">
        <f>IF(PLANEL_Pot_Trim!BH21&lt;&gt;0,BH22/PLANEL_Pot_Trim!BH21,0)</f>
        <v>0</v>
      </c>
      <c r="BI48" s="52">
        <f>IF(PLANEL_Pot_Trim!BI21&lt;&gt;0,BI22/PLANEL_Pot_Trim!BI21,0)</f>
        <v>0</v>
      </c>
      <c r="BJ48" s="52">
        <f>IF(PLANEL_Pot_Trim!BJ21&lt;&gt;0,BJ22/PLANEL_Pot_Trim!BJ21,0)</f>
        <v>0</v>
      </c>
      <c r="BK48" s="52">
        <f>IF(PLANEL_Pot_Trim!BK21&lt;&gt;0,BK22/PLANEL_Pot_Trim!BK21,0)</f>
        <v>0</v>
      </c>
      <c r="BL48" s="52">
        <f>IF(PLANEL_Pot_Trim!BL21&lt;&gt;0,BL22/PLANEL_Pot_Trim!BL21,0)</f>
        <v>0</v>
      </c>
      <c r="BM48" s="52">
        <f>IF(PLANEL_Pot_Trim!BM21&lt;&gt;0,BM22/PLANEL_Pot_Trim!BM21,0)</f>
        <v>0</v>
      </c>
      <c r="BN48" s="52">
        <f>IF(PLANEL_Pot_Trim!BN21&lt;&gt;0,BN22/PLANEL_Pot_Trim!BN21,0)</f>
        <v>0</v>
      </c>
      <c r="BO48" s="52">
        <f>IF(PLANEL_Pot_Trim!BO21&lt;&gt;0,BO22/PLANEL_Pot_Trim!BO21,0)</f>
        <v>0</v>
      </c>
      <c r="BP48" s="52">
        <f>IF(PLANEL_Pot_Trim!BP21&lt;&gt;0,BP22/PLANEL_Pot_Trim!BP21,0)</f>
        <v>0</v>
      </c>
      <c r="BQ48" s="52">
        <f>IF(PLANEL_Pot_Trim!BQ21&lt;&gt;0,BQ22/PLANEL_Pot_Trim!BQ21,0)</f>
        <v>0</v>
      </c>
      <c r="BR48" s="52">
        <f>IF(PLANEL_Pot_Trim!BR21&lt;&gt;0,BR22/PLANEL_Pot_Trim!BR21,0)</f>
        <v>0</v>
      </c>
      <c r="BS48" s="52">
        <f>IF(PLANEL_Pot_Trim!BS21&lt;&gt;0,BS22/PLANEL_Pot_Trim!BS21,0)</f>
        <v>0</v>
      </c>
      <c r="BT48" s="52">
        <f>IF(PLANEL_Pot_Trim!BT21&lt;&gt;0,BT22/PLANEL_Pot_Trim!BT21,0)</f>
        <v>0</v>
      </c>
      <c r="BU48" s="52">
        <f>IF(PLANEL_Pot_Trim!BU21&lt;&gt;0,BU22/PLANEL_Pot_Trim!BU21,0)</f>
        <v>0</v>
      </c>
      <c r="BV48" s="52">
        <f>IF(PLANEL_Pot_Trim!BV21&lt;&gt;0,BV22/PLANEL_Pot_Trim!BV21,0)</f>
        <v>0</v>
      </c>
      <c r="BW48" s="52">
        <f>IF(PLANEL_Pot_Trim!BW21&lt;&gt;0,BW22/PLANEL_Pot_Trim!BW21,0)</f>
        <v>0</v>
      </c>
      <c r="BX48" s="52">
        <f>IF(PLANEL_Pot_Trim!BX21&lt;&gt;0,BX22/PLANEL_Pot_Trim!BX21,0)</f>
        <v>0</v>
      </c>
      <c r="BY48" s="52">
        <f>IF(PLANEL_Pot_Trim!BY21&lt;&gt;0,BY22/PLANEL_Pot_Trim!BY21,0)</f>
        <v>0</v>
      </c>
      <c r="BZ48" s="52">
        <f>IF(PLANEL_Pot_Trim!BZ21&lt;&gt;0,BZ22/PLANEL_Pot_Trim!BZ21,0)</f>
        <v>0</v>
      </c>
      <c r="CA48" s="52">
        <f>IF(PLANEL_Pot_Trim!CA21&lt;&gt;0,CA22/PLANEL_Pot_Trim!CA21,0)</f>
        <v>0</v>
      </c>
      <c r="CB48" s="52">
        <f>IF(PLANEL_Pot_Trim!CB21&lt;&gt;0,CB22/PLANEL_Pot_Trim!CB21,0)</f>
        <v>0</v>
      </c>
      <c r="CC48" s="52">
        <f>IF(PLANEL_Pot_Trim!CC21&lt;&gt;0,CC22/PLANEL_Pot_Trim!CC21,0)</f>
        <v>0</v>
      </c>
      <c r="CD48" s="52">
        <f>IF(PLANEL_Pot_Trim!CD21&lt;&gt;0,CD22/PLANEL_Pot_Trim!CD21,0)</f>
        <v>0</v>
      </c>
      <c r="CE48" s="52">
        <f>IF(PLANEL_Pot_Trim!CE21&lt;&gt;0,CE22/PLANEL_Pot_Trim!CE21,0)</f>
        <v>0</v>
      </c>
      <c r="CF48" s="52">
        <f>IF(PLANEL_Pot_Trim!CF21&lt;&gt;0,CF22/PLANEL_Pot_Trim!CF21,0)</f>
        <v>0</v>
      </c>
      <c r="CG48" s="52">
        <f>IF(PLANEL_Pot_Trim!CG21&lt;&gt;0,CG22/PLANEL_Pot_Trim!CG21,0)</f>
        <v>0</v>
      </c>
      <c r="CH48" s="52">
        <f>IF(PLANEL_Pot_Trim!CH21&lt;&gt;0,CH22/PLANEL_Pot_Trim!CH21,0)</f>
        <v>0</v>
      </c>
      <c r="CI48" s="52">
        <f>IF(PLANEL_Pot_Trim!CI21&lt;&gt;0,CI22/PLANEL_Pot_Trim!CI21,0)</f>
        <v>0</v>
      </c>
      <c r="CJ48" s="52">
        <f>IF(PLANEL_Pot_Trim!CJ21&lt;&gt;0,CJ22/PLANEL_Pot_Trim!CJ21,0)</f>
        <v>0</v>
      </c>
      <c r="CK48" s="52">
        <f>IF(PLANEL_Pot_Trim!CK21&lt;&gt;0,CK22/PLANEL_Pot_Trim!CK21,0)</f>
        <v>0</v>
      </c>
      <c r="CL48" s="52">
        <f>IF(PLANEL_Pot_Trim!CL21&lt;&gt;0,CL22/PLANEL_Pot_Trim!CL21,0)</f>
        <v>0</v>
      </c>
      <c r="CM48" s="52">
        <f>IF(PLANEL_Pot_Trim!CM21&lt;&gt;0,CM22/PLANEL_Pot_Trim!CM21,0)</f>
        <v>0</v>
      </c>
      <c r="CN48" s="52">
        <f>IF(PLANEL_Pot_Trim!CN21&lt;&gt;0,CN22/PLANEL_Pot_Trim!CN21,0)</f>
        <v>0</v>
      </c>
      <c r="CO48" s="52">
        <f>IF(PLANEL_Pot_Trim!CO21&lt;&gt;0,CO22/PLANEL_Pot_Trim!CO21,0)</f>
        <v>0</v>
      </c>
      <c r="CP48" s="52">
        <f>IF(PLANEL_Pot_Trim!CP21&lt;&gt;0,CP22/PLANEL_Pot_Trim!CP21,0)</f>
        <v>0</v>
      </c>
      <c r="CQ48" s="52">
        <f>IF(PLANEL_Pot_Trim!CQ21&lt;&gt;0,CQ22/PLANEL_Pot_Trim!CQ21,0)</f>
        <v>0</v>
      </c>
      <c r="CR48" s="52">
        <f>IF(PLANEL_Pot_Trim!CR21&lt;&gt;0,CR22/PLANEL_Pot_Trim!CR21,0)</f>
        <v>0</v>
      </c>
      <c r="CS48" s="52">
        <f>IF(PLANEL_Pot_Trim!CS21&lt;&gt;0,CS22/PLANEL_Pot_Trim!CS21,0)</f>
        <v>0</v>
      </c>
      <c r="CT48" s="52">
        <f>IF(PLANEL_Pot_Trim!CT21&lt;&gt;0,CT22/PLANEL_Pot_Trim!CT21,0)</f>
        <v>0</v>
      </c>
      <c r="CU48" s="52">
        <f>IF(PLANEL_Pot_Trim!CU21&lt;&gt;0,CU22/PLANEL_Pot_Trim!CU21,0)</f>
        <v>0</v>
      </c>
      <c r="CV48" s="52">
        <f>IF(PLANEL_Pot_Trim!CV21&lt;&gt;0,CV22/PLANEL_Pot_Trim!CV21,0)</f>
        <v>0</v>
      </c>
      <c r="CW48" s="52">
        <f>IF(PLANEL_Pot_Trim!CW21&lt;&gt;0,CW22/PLANEL_Pot_Trim!CW21,0)</f>
        <v>0</v>
      </c>
      <c r="CX48" s="52">
        <f>IF(PLANEL_Pot_Trim!CX21&lt;&gt;0,CX22/PLANEL_Pot_Trim!CX21,0)</f>
        <v>0</v>
      </c>
      <c r="CY48" s="82">
        <f>IF(PLANEL_Pot_Trim!CY21&lt;&gt;0,CY22/PLANEL_Pot_Trim!CY21,0)</f>
        <v>0</v>
      </c>
      <c r="CZ48" s="82">
        <f>IF(PLANEL_Pot_Trim!CZ21&lt;&gt;0,CZ22/PLANEL_Pot_Trim!CZ21,0)</f>
        <v>0</v>
      </c>
      <c r="DA48" s="82">
        <f>IF(PLANEL_Pot_Trim!DA21&lt;&gt;0,DA22/PLANEL_Pot_Trim!DA21,0)</f>
        <v>0</v>
      </c>
      <c r="DB48" s="82">
        <f>IF(PLANEL_Pot_Trim!DB21&lt;&gt;0,DB22/PLANEL_Pot_Trim!DB21,0)</f>
        <v>0</v>
      </c>
      <c r="DC48" s="52">
        <f>IF(PLANEL_Pot_Trim!DC21&lt;&gt;0,DC22/PLANEL_Pot_Trim!DC21,0)</f>
        <v>0</v>
      </c>
      <c r="DD48" s="52">
        <f>IF(PLANEL_Pot_Trim!DD21&lt;&gt;0,DD22/PLANEL_Pot_Trim!DD21,0)</f>
        <v>0</v>
      </c>
      <c r="DE48" s="52">
        <f>IF(PLANEL_Pot_Trim!DE21&lt;&gt;0,DE22/PLANEL_Pot_Trim!DE21,0)</f>
        <v>0</v>
      </c>
      <c r="DF48" s="52">
        <f>IF(PLANEL_Pot_Trim!DF21&lt;&gt;0,DF22/PLANEL_Pot_Trim!DF21,0)</f>
        <v>0</v>
      </c>
      <c r="DG48" s="52">
        <f>IF(PLANEL_Pot_Trim!DG21&lt;&gt;0,DG22/PLANEL_Pot_Trim!DG21,0)</f>
        <v>0</v>
      </c>
      <c r="DH48" s="52">
        <f>IF(PLANEL_Pot_Trim!DH21&lt;&gt;0,DH22/PLANEL_Pot_Trim!DH21,0)</f>
        <v>0</v>
      </c>
      <c r="DI48" s="52">
        <f>IF(PLANEL_Pot_Trim!DI21&lt;&gt;0,DI22/PLANEL_Pot_Trim!DI21,0)</f>
        <v>0</v>
      </c>
      <c r="DJ48" s="52">
        <f>IF(PLANEL_Pot_Trim!DJ21&lt;&gt;0,DJ22/PLANEL_Pot_Trim!DJ21,0)</f>
        <v>0</v>
      </c>
      <c r="DK48" s="52">
        <f>IF(PLANEL_Pot_Trim!DK21&lt;&gt;0,DK22/PLANEL_Pot_Trim!DK21,0)</f>
        <v>0</v>
      </c>
      <c r="DL48" s="52">
        <f>IF(PLANEL_Pot_Trim!DL21&lt;&gt;0,DL22/PLANEL_Pot_Trim!DL21,0)</f>
        <v>0</v>
      </c>
      <c r="DM48" s="52">
        <f>IF(PLANEL_Pot_Trim!DM21&lt;&gt;0,DM22/PLANEL_Pot_Trim!DM21,0)</f>
        <v>0</v>
      </c>
      <c r="DN48" s="52">
        <f>IF(PLANEL_Pot_Trim!DN21&lt;&gt;0,DN22/PLANEL_Pot_Trim!DN21,0)</f>
        <v>0</v>
      </c>
      <c r="DO48" s="52">
        <f>IF(PLANEL_Pot_Trim!DO21&lt;&gt;0,DO22/PLANEL_Pot_Trim!DO21,0)</f>
        <v>0</v>
      </c>
      <c r="DP48" s="52">
        <f>IF(PLANEL_Pot_Trim!DP21&lt;&gt;0,DP22/PLANEL_Pot_Trim!DP21,0)</f>
        <v>0</v>
      </c>
      <c r="DQ48" s="52">
        <f>IF(PLANEL_Pot_Trim!DQ21&lt;&gt;0,DQ22/PLANEL_Pot_Trim!DQ21,0)</f>
        <v>0</v>
      </c>
      <c r="DR48" s="52">
        <f>IF(PLANEL_Pot_Trim!DR21&lt;&gt;0,DR22/PLANEL_Pot_Trim!DR21,0)</f>
        <v>0</v>
      </c>
      <c r="DS48" s="52">
        <f>IF(PLANEL_Pot_Trim!DS21&lt;&gt;0,DS22/PLANEL_Pot_Trim!DS21,0)</f>
        <v>0</v>
      </c>
      <c r="DT48" s="52">
        <f>IF(PLANEL_Pot_Trim!DT21&lt;&gt;0,DT22/PLANEL_Pot_Trim!DT21,0)</f>
        <v>0</v>
      </c>
      <c r="DU48" s="52">
        <f>IF(PLANEL_Pot_Trim!DU21&lt;&gt;0,DU22/PLANEL_Pot_Trim!DU21,0)</f>
        <v>0</v>
      </c>
      <c r="DV48" s="52">
        <f>IF(PLANEL_Pot_Trim!DV21&lt;&gt;0,DV22/PLANEL_Pot_Trim!DV21,0)</f>
        <v>0</v>
      </c>
      <c r="DW48" s="52">
        <f>IF(PLANEL_Pot_Trim!DW21&lt;&gt;0,DW22/PLANEL_Pot_Trim!DW21,0)</f>
        <v>0</v>
      </c>
      <c r="DX48" s="52">
        <f>IF(PLANEL_Pot_Trim!DX21&lt;&gt;0,DX22/PLANEL_Pot_Trim!DX21,0)</f>
        <v>0</v>
      </c>
      <c r="DY48" s="52">
        <f>IF(PLANEL_Pot_Trim!DY21&lt;&gt;0,DY22/PLANEL_Pot_Trim!DY21,0)</f>
        <v>0</v>
      </c>
      <c r="DZ48" s="52">
        <f>IF(PLANEL_Pot_Trim!DZ21&lt;&gt;0,DZ22/PLANEL_Pot_Trim!DZ21,0)</f>
        <v>0</v>
      </c>
      <c r="EA48" s="52">
        <f>IF(PLANEL_Pot_Trim!EA21&lt;&gt;0,EA22/PLANEL_Pot_Trim!EA21,0)</f>
        <v>0</v>
      </c>
      <c r="EB48" s="52">
        <f>IF(PLANEL_Pot_Trim!EB21&lt;&gt;0,EB22/PLANEL_Pot_Trim!EB21,0)</f>
        <v>0</v>
      </c>
      <c r="EC48" s="52">
        <f>IF(PLANEL_Pot_Trim!EC21&lt;&gt;0,EC22/PLANEL_Pot_Trim!EC21,0)</f>
        <v>0</v>
      </c>
      <c r="ED48" s="52">
        <f>IF(PLANEL_Pot_Trim!ED21&lt;&gt;0,ED22/PLANEL_Pot_Trim!ED21,0)</f>
        <v>0</v>
      </c>
      <c r="EE48" s="52">
        <f>IF(PLANEL_Pot_Trim!EE21&lt;&gt;0,EE22/PLANEL_Pot_Trim!EE21,0)</f>
        <v>0</v>
      </c>
      <c r="EF48" s="52">
        <f>IF(PLANEL_Pot_Trim!EF21&lt;&gt;0,EF22/PLANEL_Pot_Trim!EF21,0)</f>
        <v>0</v>
      </c>
      <c r="EG48" s="52">
        <f>IF(PLANEL_Pot_Trim!EG21&lt;&gt;0,EG22/PLANEL_Pot_Trim!EG21,0)</f>
        <v>0</v>
      </c>
      <c r="EH48" s="52">
        <f>IF(PLANEL_Pot_Trim!EH21&lt;&gt;0,EH22/PLANEL_Pot_Trim!EH21,0)</f>
        <v>0</v>
      </c>
      <c r="EI48" s="52">
        <f>IF(PLANEL_Pot_Trim!EI21&lt;&gt;0,EI22/PLANEL_Pot_Trim!EI21,0)</f>
        <v>0</v>
      </c>
      <c r="EJ48" s="52">
        <f>IF(PLANEL_Pot_Trim!EJ21&lt;&gt;0,EJ22/PLANEL_Pot_Trim!EJ21,0)</f>
        <v>0</v>
      </c>
      <c r="EK48" s="52">
        <f>IF(PLANEL_Pot_Trim!EK21&lt;&gt;0,EK22/PLANEL_Pot_Trim!EK21,0)</f>
        <v>0</v>
      </c>
      <c r="EL48" s="52">
        <f>IF(PLANEL_Pot_Trim!EL21&lt;&gt;0,EL22/PLANEL_Pot_Trim!EL21,0)</f>
        <v>0</v>
      </c>
      <c r="EM48" s="52">
        <f>IF(PLANEL_Pot_Trim!EM21&lt;&gt;0,EM22/PLANEL_Pot_Trim!EM21,0)</f>
        <v>0</v>
      </c>
      <c r="EN48" s="52">
        <f>IF(PLANEL_Pot_Trim!EN21&lt;&gt;0,EN22/PLANEL_Pot_Trim!EN21,0)</f>
        <v>0</v>
      </c>
      <c r="EO48" s="52">
        <f>IF(PLANEL_Pot_Trim!EO21&lt;&gt;0,EO22/PLANEL_Pot_Trim!EO21,0)</f>
        <v>0</v>
      </c>
      <c r="EP48" s="52">
        <f>IF(PLANEL_Pot_Trim!EP21&lt;&gt;0,EP22/PLANEL_Pot_Trim!EP21,0)</f>
        <v>0</v>
      </c>
    </row>
    <row r="49" spans="2:146" x14ac:dyDescent="0.25">
      <c r="B49" s="96" t="s">
        <v>55</v>
      </c>
      <c r="C49" s="53">
        <f>IF(PLANEL_Pot_Trim!C22&lt;&gt;0,C23/PLANEL_Pot_Trim!C22,0)</f>
        <v>0.9215000000000001</v>
      </c>
      <c r="D49" s="53">
        <f>IF(PLANEL_Pot_Trim!D22&lt;&gt;0,D23/PLANEL_Pot_Trim!D22,0)</f>
        <v>0.9215000000000001</v>
      </c>
      <c r="E49" s="53">
        <f>IF(PLANEL_Pot_Trim!E22&lt;&gt;0,E23/PLANEL_Pot_Trim!E22,0)</f>
        <v>0.9215000000000001</v>
      </c>
      <c r="F49" s="53">
        <f>IF(PLANEL_Pot_Trim!F22&lt;&gt;0,F23/PLANEL_Pot_Trim!F22,0)</f>
        <v>0.9215000000000001</v>
      </c>
      <c r="G49" s="53">
        <f>IF(PLANEL_Pot_Trim!G22&lt;&gt;0,G23/PLANEL_Pot_Trim!G22,0)</f>
        <v>0.9215000000000001</v>
      </c>
      <c r="H49" s="53">
        <f>IF(PLANEL_Pot_Trim!H22&lt;&gt;0,H23/PLANEL_Pot_Trim!H22,0)</f>
        <v>0.9215000000000001</v>
      </c>
      <c r="I49" s="53">
        <f>IF(PLANEL_Pot_Trim!I22&lt;&gt;0,I23/PLANEL_Pot_Trim!I22,0)</f>
        <v>0.9215000000000001</v>
      </c>
      <c r="J49" s="53">
        <f>IF(PLANEL_Pot_Trim!J22&lt;&gt;0,J23/PLANEL_Pot_Trim!J22,0)</f>
        <v>0.9215000000000001</v>
      </c>
      <c r="K49" s="53">
        <f>IF(PLANEL_Pot_Trim!K22&lt;&gt;0,K23/PLANEL_Pot_Trim!K22,0)</f>
        <v>0.9215000000000001</v>
      </c>
      <c r="L49" s="53">
        <f>IF(PLANEL_Pot_Trim!L22&lt;&gt;0,L23/PLANEL_Pot_Trim!L22,0)</f>
        <v>0.9215000000000001</v>
      </c>
      <c r="M49" s="53">
        <f>IF(PLANEL_Pot_Trim!M22&lt;&gt;0,M23/PLANEL_Pot_Trim!M22,0)</f>
        <v>0.9215000000000001</v>
      </c>
      <c r="N49" s="53">
        <f>IF(PLANEL_Pot_Trim!N22&lt;&gt;0,N23/PLANEL_Pot_Trim!N22,0)</f>
        <v>0.9215000000000001</v>
      </c>
      <c r="O49" s="53">
        <f>IF(PLANEL_Pot_Trim!O22&lt;&gt;0,O23/PLANEL_Pot_Trim!O22,0)</f>
        <v>0.9215000000000001</v>
      </c>
      <c r="P49" s="53">
        <f>IF(PLANEL_Pot_Trim!P22&lt;&gt;0,P23/PLANEL_Pot_Trim!P22,0)</f>
        <v>0.9215000000000001</v>
      </c>
      <c r="Q49" s="53">
        <f>IF(PLANEL_Pot_Trim!Q22&lt;&gt;0,Q23/PLANEL_Pot_Trim!Q22,0)</f>
        <v>0.9215000000000001</v>
      </c>
      <c r="R49" s="53">
        <f>IF(PLANEL_Pot_Trim!R22&lt;&gt;0,R23/PLANEL_Pot_Trim!R22,0)</f>
        <v>0.9215000000000001</v>
      </c>
      <c r="S49" s="53">
        <f>IF(PLANEL_Pot_Trim!S22&lt;&gt;0,S23/PLANEL_Pot_Trim!S22,0)</f>
        <v>0.9215000000000001</v>
      </c>
      <c r="T49" s="53">
        <f>IF(PLANEL_Pot_Trim!T22&lt;&gt;0,T23/PLANEL_Pot_Trim!T22,0)</f>
        <v>0.9215000000000001</v>
      </c>
      <c r="U49" s="53">
        <f>IF(PLANEL_Pot_Trim!U22&lt;&gt;0,U23/PLANEL_Pot_Trim!U22,0)</f>
        <v>0.9215000000000001</v>
      </c>
      <c r="V49" s="53">
        <f>IF(PLANEL_Pot_Trim!V22&lt;&gt;0,V23/PLANEL_Pot_Trim!V22,0)</f>
        <v>0.9215000000000001</v>
      </c>
      <c r="W49" s="53">
        <f>IF(PLANEL_Pot_Trim!W22&lt;&gt;0,W23/PLANEL_Pot_Trim!W22,0)</f>
        <v>0.9215000000000001</v>
      </c>
      <c r="X49" s="53">
        <f>IF(PLANEL_Pot_Trim!X22&lt;&gt;0,X23/PLANEL_Pot_Trim!X22,0)</f>
        <v>0.9215000000000001</v>
      </c>
      <c r="Y49" s="53">
        <f>IF(PLANEL_Pot_Trim!Y22&lt;&gt;0,Y23/PLANEL_Pot_Trim!Y22,0)</f>
        <v>0.9215000000000001</v>
      </c>
      <c r="Z49" s="53">
        <f>IF(PLANEL_Pot_Trim!Z22&lt;&gt;0,Z23/PLANEL_Pot_Trim!Z22,0)</f>
        <v>0.9215000000000001</v>
      </c>
      <c r="AA49" s="53">
        <f>IF(PLANEL_Pot_Trim!AA22&lt;&gt;0,AA23/PLANEL_Pot_Trim!AA22,0)</f>
        <v>0.9215000000000001</v>
      </c>
      <c r="AB49" s="53">
        <f>IF(PLANEL_Pot_Trim!AB22&lt;&gt;0,AB23/PLANEL_Pot_Trim!AB22,0)</f>
        <v>0.9215000000000001</v>
      </c>
      <c r="AC49" s="53">
        <f>IF(PLANEL_Pot_Trim!AC22&lt;&gt;0,AC23/PLANEL_Pot_Trim!AC22,0)</f>
        <v>0.9215000000000001</v>
      </c>
      <c r="AD49" s="53">
        <f>IF(PLANEL_Pot_Trim!AD22&lt;&gt;0,AD23/PLANEL_Pot_Trim!AD22,0)</f>
        <v>0.9215000000000001</v>
      </c>
      <c r="AE49" s="53">
        <f>IF(PLANEL_Pot_Trim!AE22&lt;&gt;0,AE23/PLANEL_Pot_Trim!AE22,0)</f>
        <v>0.9215000000000001</v>
      </c>
      <c r="AF49" s="53">
        <f>IF(PLANEL_Pot_Trim!AF22&lt;&gt;0,AF23/PLANEL_Pot_Trim!AF22,0)</f>
        <v>0.9215000000000001</v>
      </c>
      <c r="AG49" s="53">
        <f>IF(PLANEL_Pot_Trim!AG22&lt;&gt;0,AG23/PLANEL_Pot_Trim!AG22,0)</f>
        <v>0.9215000000000001</v>
      </c>
      <c r="AH49" s="53">
        <f>IF(PLANEL_Pot_Trim!AH22&lt;&gt;0,AH23/PLANEL_Pot_Trim!AH22,0)</f>
        <v>0.9215000000000001</v>
      </c>
      <c r="AI49" s="53">
        <f>IF(PLANEL_Pot_Trim!AI22&lt;&gt;0,AI23/PLANEL_Pot_Trim!AI22,0)</f>
        <v>0.9215000000000001</v>
      </c>
      <c r="AJ49" s="53">
        <f>IF(PLANEL_Pot_Trim!AJ22&lt;&gt;0,AJ23/PLANEL_Pot_Trim!AJ22,0)</f>
        <v>0.9215000000000001</v>
      </c>
      <c r="AK49" s="53">
        <f>IF(PLANEL_Pot_Trim!AK22&lt;&gt;0,AK23/PLANEL_Pot_Trim!AK22,0)</f>
        <v>0.9215000000000001</v>
      </c>
      <c r="AL49" s="53">
        <f>IF(PLANEL_Pot_Trim!AL22&lt;&gt;0,AL23/PLANEL_Pot_Trim!AL22,0)</f>
        <v>0.9215000000000001</v>
      </c>
      <c r="AM49" s="53">
        <f>IF(PLANEL_Pot_Trim!AM22&lt;&gt;0,AM23/PLANEL_Pot_Trim!AM22,0)</f>
        <v>0.9215000000000001</v>
      </c>
      <c r="AN49" s="53">
        <f>IF(PLANEL_Pot_Trim!AN22&lt;&gt;0,AN23/PLANEL_Pot_Trim!AN22,0)</f>
        <v>0.9215000000000001</v>
      </c>
      <c r="AO49" s="53">
        <f>IF(PLANEL_Pot_Trim!AO22&lt;&gt;0,AO23/PLANEL_Pot_Trim!AO22,0)</f>
        <v>0.9215000000000001</v>
      </c>
      <c r="AP49" s="53">
        <f>IF(PLANEL_Pot_Trim!AP22&lt;&gt;0,AP23/PLANEL_Pot_Trim!AP22,0)</f>
        <v>0.9215000000000001</v>
      </c>
      <c r="AQ49" s="53">
        <f>IF(PLANEL_Pot_Trim!AQ22&lt;&gt;0,AQ23/PLANEL_Pot_Trim!AQ22,0)</f>
        <v>0.9215000000000001</v>
      </c>
      <c r="AR49" s="53">
        <f>IF(PLANEL_Pot_Trim!AR22&lt;&gt;0,AR23/PLANEL_Pot_Trim!AR22,0)</f>
        <v>0.9215000000000001</v>
      </c>
      <c r="AS49" s="53">
        <f>IF(PLANEL_Pot_Trim!AS22&lt;&gt;0,AS23/PLANEL_Pot_Trim!AS22,0)</f>
        <v>0.9215000000000001</v>
      </c>
      <c r="AT49" s="53">
        <f>IF(PLANEL_Pot_Trim!AT22&lt;&gt;0,AT23/PLANEL_Pot_Trim!AT22,0)</f>
        <v>0.9215000000000001</v>
      </c>
      <c r="AU49" s="53">
        <f>IF(PLANEL_Pot_Trim!AU22&lt;&gt;0,AU23/PLANEL_Pot_Trim!AU22,0)</f>
        <v>0.9215000000000001</v>
      </c>
      <c r="AV49" s="53">
        <f>IF(PLANEL_Pot_Trim!AV22&lt;&gt;0,AV23/PLANEL_Pot_Trim!AV22,0)</f>
        <v>0.9215000000000001</v>
      </c>
      <c r="AW49" s="53">
        <f>IF(PLANEL_Pot_Trim!AW22&lt;&gt;0,AW23/PLANEL_Pot_Trim!AW22,0)</f>
        <v>0.9215000000000001</v>
      </c>
      <c r="AX49" s="53">
        <f>IF(PLANEL_Pot_Trim!AX22&lt;&gt;0,AX23/PLANEL_Pot_Trim!AX22,0)</f>
        <v>0.9215000000000001</v>
      </c>
      <c r="AY49" s="53">
        <f>IF(PLANEL_Pot_Trim!AY22&lt;&gt;0,AY23/PLANEL_Pot_Trim!AY22,0)</f>
        <v>0.9215000000000001</v>
      </c>
      <c r="AZ49" s="53">
        <f>IF(PLANEL_Pot_Trim!AZ22&lt;&gt;0,AZ23/PLANEL_Pot_Trim!AZ22,0)</f>
        <v>0.9215000000000001</v>
      </c>
      <c r="BA49" s="53">
        <f>IF(PLANEL_Pot_Trim!BA22&lt;&gt;0,BA23/PLANEL_Pot_Trim!BA22,0)</f>
        <v>0.9215000000000001</v>
      </c>
      <c r="BB49" s="53">
        <f>IF(PLANEL_Pot_Trim!BB22&lt;&gt;0,BB23/PLANEL_Pot_Trim!BB22,0)</f>
        <v>0.9215000000000001</v>
      </c>
      <c r="BC49" s="53">
        <f>IF(PLANEL_Pot_Trim!BC22&lt;&gt;0,BC23/PLANEL_Pot_Trim!BC22,0)</f>
        <v>0.9215000000000001</v>
      </c>
      <c r="BD49" s="53">
        <f>IF(PLANEL_Pot_Trim!BD22&lt;&gt;0,BD23/PLANEL_Pot_Trim!BD22,0)</f>
        <v>0.9215000000000001</v>
      </c>
      <c r="BE49" s="53">
        <f>IF(PLANEL_Pot_Trim!BE22&lt;&gt;0,BE23/PLANEL_Pot_Trim!BE22,0)</f>
        <v>0.9215000000000001</v>
      </c>
      <c r="BF49" s="53">
        <f>IF(PLANEL_Pot_Trim!BF22&lt;&gt;0,BF23/PLANEL_Pot_Trim!BF22,0)</f>
        <v>0.9215000000000001</v>
      </c>
      <c r="BG49" s="53">
        <f>IF(PLANEL_Pot_Trim!BG22&lt;&gt;0,BG23/PLANEL_Pot_Trim!BG22,0)</f>
        <v>0.9215000000000001</v>
      </c>
      <c r="BH49" s="53">
        <f>IF(PLANEL_Pot_Trim!BH22&lt;&gt;0,BH23/PLANEL_Pot_Trim!BH22,0)</f>
        <v>0.9215000000000001</v>
      </c>
      <c r="BI49" s="53">
        <f>IF(PLANEL_Pot_Trim!BI22&lt;&gt;0,BI23/PLANEL_Pot_Trim!BI22,0)</f>
        <v>0.9215000000000001</v>
      </c>
      <c r="BJ49" s="53">
        <f>IF(PLANEL_Pot_Trim!BJ22&lt;&gt;0,BJ23/PLANEL_Pot_Trim!BJ22,0)</f>
        <v>0.9215000000000001</v>
      </c>
      <c r="BK49" s="53">
        <f>IF(PLANEL_Pot_Trim!BK22&lt;&gt;0,BK23/PLANEL_Pot_Trim!BK22,0)</f>
        <v>0.9215000000000001</v>
      </c>
      <c r="BL49" s="53">
        <f>IF(PLANEL_Pot_Trim!BL22&lt;&gt;0,BL23/PLANEL_Pot_Trim!BL22,0)</f>
        <v>0.9215000000000001</v>
      </c>
      <c r="BM49" s="53">
        <f>IF(PLANEL_Pot_Trim!BM22&lt;&gt;0,BM23/PLANEL_Pot_Trim!BM22,0)</f>
        <v>0.9215000000000001</v>
      </c>
      <c r="BN49" s="53">
        <f>IF(PLANEL_Pot_Trim!BN22&lt;&gt;0,BN23/PLANEL_Pot_Trim!BN22,0)</f>
        <v>0.9215000000000001</v>
      </c>
      <c r="BO49" s="53">
        <f>IF(PLANEL_Pot_Trim!BO22&lt;&gt;0,BO23/PLANEL_Pot_Trim!BO22,0)</f>
        <v>0</v>
      </c>
      <c r="BP49" s="53">
        <f>IF(PLANEL_Pot_Trim!BP22&lt;&gt;0,BP23/PLANEL_Pot_Trim!BP22,0)</f>
        <v>0</v>
      </c>
      <c r="BQ49" s="53">
        <f>IF(PLANEL_Pot_Trim!BQ22&lt;&gt;0,BQ23/PLANEL_Pot_Trim!BQ22,0)</f>
        <v>0</v>
      </c>
      <c r="BR49" s="53">
        <f>IF(PLANEL_Pot_Trim!BR22&lt;&gt;0,BR23/PLANEL_Pot_Trim!BR22,0)</f>
        <v>0</v>
      </c>
      <c r="BS49" s="53">
        <f>IF(PLANEL_Pot_Trim!BS22&lt;&gt;0,BS23/PLANEL_Pot_Trim!BS22,0)</f>
        <v>0</v>
      </c>
      <c r="BT49" s="53">
        <f>IF(PLANEL_Pot_Trim!BT22&lt;&gt;0,BT23/PLANEL_Pot_Trim!BT22,0)</f>
        <v>0</v>
      </c>
      <c r="BU49" s="53">
        <f>IF(PLANEL_Pot_Trim!BU22&lt;&gt;0,BU23/PLANEL_Pot_Trim!BU22,0)</f>
        <v>0</v>
      </c>
      <c r="BV49" s="53">
        <f>IF(PLANEL_Pot_Trim!BV22&lt;&gt;0,BV23/PLANEL_Pot_Trim!BV22,0)</f>
        <v>0</v>
      </c>
      <c r="BW49" s="53">
        <f>IF(PLANEL_Pot_Trim!BW22&lt;&gt;0,BW23/PLANEL_Pot_Trim!BW22,0)</f>
        <v>0</v>
      </c>
      <c r="BX49" s="53">
        <f>IF(PLANEL_Pot_Trim!BX22&lt;&gt;0,BX23/PLANEL_Pot_Trim!BX22,0)</f>
        <v>0</v>
      </c>
      <c r="BY49" s="53">
        <f>IF(PLANEL_Pot_Trim!BY22&lt;&gt;0,BY23/PLANEL_Pot_Trim!BY22,0)</f>
        <v>0</v>
      </c>
      <c r="BZ49" s="53">
        <f>IF(PLANEL_Pot_Trim!BZ22&lt;&gt;0,BZ23/PLANEL_Pot_Trim!BZ22,0)</f>
        <v>0</v>
      </c>
      <c r="CA49" s="53">
        <f>IF(PLANEL_Pot_Trim!CA22&lt;&gt;0,CA23/PLANEL_Pot_Trim!CA22,0)</f>
        <v>0</v>
      </c>
      <c r="CB49" s="53">
        <f>IF(PLANEL_Pot_Trim!CB22&lt;&gt;0,CB23/PLANEL_Pot_Trim!CB22,0)</f>
        <v>0</v>
      </c>
      <c r="CC49" s="53">
        <f>IF(PLANEL_Pot_Trim!CC22&lt;&gt;0,CC23/PLANEL_Pot_Trim!CC22,0)</f>
        <v>0</v>
      </c>
      <c r="CD49" s="53">
        <f>IF(PLANEL_Pot_Trim!CD22&lt;&gt;0,CD23/PLANEL_Pot_Trim!CD22,0)</f>
        <v>0</v>
      </c>
      <c r="CE49" s="53">
        <f>IF(PLANEL_Pot_Trim!CE22&lt;&gt;0,CE23/PLANEL_Pot_Trim!CE22,0)</f>
        <v>0</v>
      </c>
      <c r="CF49" s="53">
        <f>IF(PLANEL_Pot_Trim!CF22&lt;&gt;0,CF23/PLANEL_Pot_Trim!CF22,0)</f>
        <v>0</v>
      </c>
      <c r="CG49" s="53">
        <f>IF(PLANEL_Pot_Trim!CG22&lt;&gt;0,CG23/PLANEL_Pot_Trim!CG22,0)</f>
        <v>0</v>
      </c>
      <c r="CH49" s="53">
        <f>IF(PLANEL_Pot_Trim!CH22&lt;&gt;0,CH23/PLANEL_Pot_Trim!CH22,0)</f>
        <v>0</v>
      </c>
      <c r="CI49" s="53">
        <f>IF(PLANEL_Pot_Trim!CI22&lt;&gt;0,CI23/PLANEL_Pot_Trim!CI22,0)</f>
        <v>0</v>
      </c>
      <c r="CJ49" s="53">
        <f>IF(PLANEL_Pot_Trim!CJ22&lt;&gt;0,CJ23/PLANEL_Pot_Trim!CJ22,0)</f>
        <v>0</v>
      </c>
      <c r="CK49" s="53">
        <f>IF(PLANEL_Pot_Trim!CK22&lt;&gt;0,CK23/PLANEL_Pot_Trim!CK22,0)</f>
        <v>0</v>
      </c>
      <c r="CL49" s="53">
        <f>IF(PLANEL_Pot_Trim!CL22&lt;&gt;0,CL23/PLANEL_Pot_Trim!CL22,0)</f>
        <v>0</v>
      </c>
      <c r="CM49" s="53">
        <f>IF(PLANEL_Pot_Trim!CM22&lt;&gt;0,CM23/PLANEL_Pot_Trim!CM22,0)</f>
        <v>0</v>
      </c>
      <c r="CN49" s="53">
        <f>IF(PLANEL_Pot_Trim!CN22&lt;&gt;0,CN23/PLANEL_Pot_Trim!CN22,0)</f>
        <v>0</v>
      </c>
      <c r="CO49" s="53">
        <f>IF(PLANEL_Pot_Trim!CO22&lt;&gt;0,CO23/PLANEL_Pot_Trim!CO22,0)</f>
        <v>0</v>
      </c>
      <c r="CP49" s="53">
        <f>IF(PLANEL_Pot_Trim!CP22&lt;&gt;0,CP23/PLANEL_Pot_Trim!CP22,0)</f>
        <v>0</v>
      </c>
      <c r="CQ49" s="53">
        <f>IF(PLANEL_Pot_Trim!CQ22&lt;&gt;0,CQ23/PLANEL_Pot_Trim!CQ22,0)</f>
        <v>0</v>
      </c>
      <c r="CR49" s="53">
        <f>IF(PLANEL_Pot_Trim!CR22&lt;&gt;0,CR23/PLANEL_Pot_Trim!CR22,0)</f>
        <v>0</v>
      </c>
      <c r="CS49" s="53">
        <f>IF(PLANEL_Pot_Trim!CS22&lt;&gt;0,CS23/PLANEL_Pot_Trim!CS22,0)</f>
        <v>0</v>
      </c>
      <c r="CT49" s="53">
        <f>IF(PLANEL_Pot_Trim!CT22&lt;&gt;0,CT23/PLANEL_Pot_Trim!CT22,0)</f>
        <v>0</v>
      </c>
      <c r="CU49" s="53">
        <f>IF(PLANEL_Pot_Trim!CU22&lt;&gt;0,CU23/PLANEL_Pot_Trim!CU22,0)</f>
        <v>0</v>
      </c>
      <c r="CV49" s="53">
        <f>IF(PLANEL_Pot_Trim!CV22&lt;&gt;0,CV23/PLANEL_Pot_Trim!CV22,0)</f>
        <v>0</v>
      </c>
      <c r="CW49" s="53">
        <f>IF(PLANEL_Pot_Trim!CW22&lt;&gt;0,CW23/PLANEL_Pot_Trim!CW22,0)</f>
        <v>0</v>
      </c>
      <c r="CX49" s="53">
        <f>IF(PLANEL_Pot_Trim!CX22&lt;&gt;0,CX23/PLANEL_Pot_Trim!CX22,0)</f>
        <v>0</v>
      </c>
      <c r="CY49" s="83">
        <f>IF(PLANEL_Pot_Trim!CY22&lt;&gt;0,CY23/PLANEL_Pot_Trim!CY22,0)</f>
        <v>0</v>
      </c>
      <c r="CZ49" s="83">
        <f>IF(PLANEL_Pot_Trim!CZ22&lt;&gt;0,CZ23/PLANEL_Pot_Trim!CZ22,0)</f>
        <v>0</v>
      </c>
      <c r="DA49" s="83">
        <f>IF(PLANEL_Pot_Trim!DA22&lt;&gt;0,DA23/PLANEL_Pot_Trim!DA22,0)</f>
        <v>0</v>
      </c>
      <c r="DB49" s="83">
        <f>IF(PLANEL_Pot_Trim!DB22&lt;&gt;0,DB23/PLANEL_Pot_Trim!DB22,0)</f>
        <v>0</v>
      </c>
      <c r="DC49" s="53">
        <f>IF(PLANEL_Pot_Trim!DC22&lt;&gt;0,DC23/PLANEL_Pot_Trim!DC22,0)</f>
        <v>0</v>
      </c>
      <c r="DD49" s="53">
        <f>IF(PLANEL_Pot_Trim!DD22&lt;&gt;0,DD23/PLANEL_Pot_Trim!DD22,0)</f>
        <v>0</v>
      </c>
      <c r="DE49" s="53">
        <f>IF(PLANEL_Pot_Trim!DE22&lt;&gt;0,DE23/PLANEL_Pot_Trim!DE22,0)</f>
        <v>0</v>
      </c>
      <c r="DF49" s="53">
        <f>IF(PLANEL_Pot_Trim!DF22&lt;&gt;0,DF23/PLANEL_Pot_Trim!DF22,0)</f>
        <v>0</v>
      </c>
      <c r="DG49" s="53">
        <f>IF(PLANEL_Pot_Trim!DG22&lt;&gt;0,DG23/PLANEL_Pot_Trim!DG22,0)</f>
        <v>0</v>
      </c>
      <c r="DH49" s="53">
        <f>IF(PLANEL_Pot_Trim!DH22&lt;&gt;0,DH23/PLANEL_Pot_Trim!DH22,0)</f>
        <v>0</v>
      </c>
      <c r="DI49" s="53">
        <f>IF(PLANEL_Pot_Trim!DI22&lt;&gt;0,DI23/PLANEL_Pot_Trim!DI22,0)</f>
        <v>0</v>
      </c>
      <c r="DJ49" s="53">
        <f>IF(PLANEL_Pot_Trim!DJ22&lt;&gt;0,DJ23/PLANEL_Pot_Trim!DJ22,0)</f>
        <v>0</v>
      </c>
      <c r="DK49" s="53">
        <f>IF(PLANEL_Pot_Trim!DK22&lt;&gt;0,DK23/PLANEL_Pot_Trim!DK22,0)</f>
        <v>0</v>
      </c>
      <c r="DL49" s="53">
        <f>IF(PLANEL_Pot_Trim!DL22&lt;&gt;0,DL23/PLANEL_Pot_Trim!DL22,0)</f>
        <v>0</v>
      </c>
      <c r="DM49" s="53">
        <f>IF(PLANEL_Pot_Trim!DM22&lt;&gt;0,DM23/PLANEL_Pot_Trim!DM22,0)</f>
        <v>0</v>
      </c>
      <c r="DN49" s="53">
        <f>IF(PLANEL_Pot_Trim!DN22&lt;&gt;0,DN23/PLANEL_Pot_Trim!DN22,0)</f>
        <v>0</v>
      </c>
      <c r="DO49" s="53">
        <f>IF(PLANEL_Pot_Trim!DO22&lt;&gt;0,DO23/PLANEL_Pot_Trim!DO22,0)</f>
        <v>0</v>
      </c>
      <c r="DP49" s="53">
        <f>IF(PLANEL_Pot_Trim!DP22&lt;&gt;0,DP23/PLANEL_Pot_Trim!DP22,0)</f>
        <v>0</v>
      </c>
      <c r="DQ49" s="53">
        <f>IF(PLANEL_Pot_Trim!DQ22&lt;&gt;0,DQ23/PLANEL_Pot_Trim!DQ22,0)</f>
        <v>0</v>
      </c>
      <c r="DR49" s="53">
        <f>IF(PLANEL_Pot_Trim!DR22&lt;&gt;0,DR23/PLANEL_Pot_Trim!DR22,0)</f>
        <v>0</v>
      </c>
      <c r="DS49" s="53">
        <f>IF(PLANEL_Pot_Trim!DS22&lt;&gt;0,DS23/PLANEL_Pot_Trim!DS22,0)</f>
        <v>0</v>
      </c>
      <c r="DT49" s="53">
        <f>IF(PLANEL_Pot_Trim!DT22&lt;&gt;0,DT23/PLANEL_Pot_Trim!DT22,0)</f>
        <v>0</v>
      </c>
      <c r="DU49" s="53">
        <f>IF(PLANEL_Pot_Trim!DU22&lt;&gt;0,DU23/PLANEL_Pot_Trim!DU22,0)</f>
        <v>0</v>
      </c>
      <c r="DV49" s="53">
        <f>IF(PLANEL_Pot_Trim!DV22&lt;&gt;0,DV23/PLANEL_Pot_Trim!DV22,0)</f>
        <v>0</v>
      </c>
      <c r="DW49" s="53">
        <f>IF(PLANEL_Pot_Trim!DW22&lt;&gt;0,DW23/PLANEL_Pot_Trim!DW22,0)</f>
        <v>0</v>
      </c>
      <c r="DX49" s="53">
        <f>IF(PLANEL_Pot_Trim!DX22&lt;&gt;0,DX23/PLANEL_Pot_Trim!DX22,0)</f>
        <v>0</v>
      </c>
      <c r="DY49" s="53">
        <f>IF(PLANEL_Pot_Trim!DY22&lt;&gt;0,DY23/PLANEL_Pot_Trim!DY22,0)</f>
        <v>0</v>
      </c>
      <c r="DZ49" s="53">
        <f>IF(PLANEL_Pot_Trim!DZ22&lt;&gt;0,DZ23/PLANEL_Pot_Trim!DZ22,0)</f>
        <v>0</v>
      </c>
      <c r="EA49" s="53">
        <f>IF(PLANEL_Pot_Trim!EA22&lt;&gt;0,EA23/PLANEL_Pot_Trim!EA22,0)</f>
        <v>0</v>
      </c>
      <c r="EB49" s="53">
        <f>IF(PLANEL_Pot_Trim!EB22&lt;&gt;0,EB23/PLANEL_Pot_Trim!EB22,0)</f>
        <v>0</v>
      </c>
      <c r="EC49" s="53">
        <f>IF(PLANEL_Pot_Trim!EC22&lt;&gt;0,EC23/PLANEL_Pot_Trim!EC22,0)</f>
        <v>0</v>
      </c>
      <c r="ED49" s="53">
        <f>IF(PLANEL_Pot_Trim!ED22&lt;&gt;0,ED23/PLANEL_Pot_Trim!ED22,0)</f>
        <v>0</v>
      </c>
      <c r="EE49" s="53">
        <f>IF(PLANEL_Pot_Trim!EE22&lt;&gt;0,EE23/PLANEL_Pot_Trim!EE22,0)</f>
        <v>0</v>
      </c>
      <c r="EF49" s="53">
        <f>IF(PLANEL_Pot_Trim!EF22&lt;&gt;0,EF23/PLANEL_Pot_Trim!EF22,0)</f>
        <v>0</v>
      </c>
      <c r="EG49" s="53">
        <f>IF(PLANEL_Pot_Trim!EG22&lt;&gt;0,EG23/PLANEL_Pot_Trim!EG22,0)</f>
        <v>0</v>
      </c>
      <c r="EH49" s="53">
        <f>IF(PLANEL_Pot_Trim!EH22&lt;&gt;0,EH23/PLANEL_Pot_Trim!EH22,0)</f>
        <v>0</v>
      </c>
      <c r="EI49" s="53">
        <f>IF(PLANEL_Pot_Trim!EI22&lt;&gt;0,EI23/PLANEL_Pot_Trim!EI22,0)</f>
        <v>0</v>
      </c>
      <c r="EJ49" s="53">
        <f>IF(PLANEL_Pot_Trim!EJ22&lt;&gt;0,EJ23/PLANEL_Pot_Trim!EJ22,0)</f>
        <v>0</v>
      </c>
      <c r="EK49" s="53">
        <f>IF(PLANEL_Pot_Trim!EK22&lt;&gt;0,EK23/PLANEL_Pot_Trim!EK22,0)</f>
        <v>0</v>
      </c>
      <c r="EL49" s="53">
        <f>IF(PLANEL_Pot_Trim!EL22&lt;&gt;0,EL23/PLANEL_Pot_Trim!EL22,0)</f>
        <v>0</v>
      </c>
      <c r="EM49" s="53">
        <f>IF(PLANEL_Pot_Trim!EM22&lt;&gt;0,EM23/PLANEL_Pot_Trim!EM22,0)</f>
        <v>0</v>
      </c>
      <c r="EN49" s="53">
        <f>IF(PLANEL_Pot_Trim!EN22&lt;&gt;0,EN23/PLANEL_Pot_Trim!EN22,0)</f>
        <v>0</v>
      </c>
      <c r="EO49" s="53">
        <f>IF(PLANEL_Pot_Trim!EO22&lt;&gt;0,EO23/PLANEL_Pot_Trim!EO22,0)</f>
        <v>0</v>
      </c>
      <c r="EP49" s="53">
        <f>IF(PLANEL_Pot_Trim!EP22&lt;&gt;0,EP23/PLANEL_Pot_Trim!EP22,0)</f>
        <v>0</v>
      </c>
    </row>
    <row r="50" spans="2:146" x14ac:dyDescent="0.25">
      <c r="B50" s="97" t="s">
        <v>56</v>
      </c>
      <c r="C50" s="54">
        <f>IF(PLANEL_Pot_Trim!C23&lt;&gt;0,C24/PLANEL_Pot_Trim!C23,0)</f>
        <v>0</v>
      </c>
      <c r="D50" s="54">
        <f>IF(PLANEL_Pot_Trim!D23&lt;&gt;0,D24/PLANEL_Pot_Trim!D23,0)</f>
        <v>0</v>
      </c>
      <c r="E50" s="54">
        <f>IF(PLANEL_Pot_Trim!E23&lt;&gt;0,E24/PLANEL_Pot_Trim!E23,0)</f>
        <v>0</v>
      </c>
      <c r="F50" s="54">
        <f>IF(PLANEL_Pot_Trim!F23&lt;&gt;0,F24/PLANEL_Pot_Trim!F23,0)</f>
        <v>0</v>
      </c>
      <c r="G50" s="54">
        <f>IF(PLANEL_Pot_Trim!G23&lt;&gt;0,G24/PLANEL_Pot_Trim!G23,0)</f>
        <v>0</v>
      </c>
      <c r="H50" s="54">
        <f>IF(PLANEL_Pot_Trim!H23&lt;&gt;0,H24/PLANEL_Pot_Trim!H23,0)</f>
        <v>0</v>
      </c>
      <c r="I50" s="54">
        <f>IF(PLANEL_Pot_Trim!I23&lt;&gt;0,I24/PLANEL_Pot_Trim!I23,0)</f>
        <v>0</v>
      </c>
      <c r="J50" s="54">
        <f>IF(PLANEL_Pot_Trim!J23&lt;&gt;0,J24/PLANEL_Pot_Trim!J23,0)</f>
        <v>0</v>
      </c>
      <c r="K50" s="54">
        <f>IF(PLANEL_Pot_Trim!K23&lt;&gt;0,K24/PLANEL_Pot_Trim!K23,0)</f>
        <v>0</v>
      </c>
      <c r="L50" s="54">
        <f>IF(PLANEL_Pot_Trim!L23&lt;&gt;0,L24/PLANEL_Pot_Trim!L23,0)</f>
        <v>0</v>
      </c>
      <c r="M50" s="54">
        <f>IF(PLANEL_Pot_Trim!M23&lt;&gt;0,M24/PLANEL_Pot_Trim!M23,0)</f>
        <v>0</v>
      </c>
      <c r="N50" s="54">
        <f>IF(PLANEL_Pot_Trim!N23&lt;&gt;0,N24/PLANEL_Pot_Trim!N23,0)</f>
        <v>0</v>
      </c>
      <c r="O50" s="54">
        <f>IF(PLANEL_Pot_Trim!O23&lt;&gt;0,O24/PLANEL_Pot_Trim!O23,0)</f>
        <v>0</v>
      </c>
      <c r="P50" s="54">
        <f>IF(PLANEL_Pot_Trim!P23&lt;&gt;0,P24/PLANEL_Pot_Trim!P23,0)</f>
        <v>0</v>
      </c>
      <c r="Q50" s="54">
        <f>IF(PLANEL_Pot_Trim!Q23&lt;&gt;0,Q24/PLANEL_Pot_Trim!Q23,0)</f>
        <v>0</v>
      </c>
      <c r="R50" s="54">
        <f>IF(PLANEL_Pot_Trim!R23&lt;&gt;0,R24/PLANEL_Pot_Trim!R23,0)</f>
        <v>0</v>
      </c>
      <c r="S50" s="54">
        <f>IF(PLANEL_Pot_Trim!S23&lt;&gt;0,S24/PLANEL_Pot_Trim!S23,0)</f>
        <v>0</v>
      </c>
      <c r="T50" s="54">
        <f>IF(PLANEL_Pot_Trim!T23&lt;&gt;0,T24/PLANEL_Pot_Trim!T23,0)</f>
        <v>0</v>
      </c>
      <c r="U50" s="54">
        <f>IF(PLANEL_Pot_Trim!U23&lt;&gt;0,U24/PLANEL_Pot_Trim!U23,0)</f>
        <v>0</v>
      </c>
      <c r="V50" s="54">
        <f>IF(PLANEL_Pot_Trim!V23&lt;&gt;0,V24/PLANEL_Pot_Trim!V23,0)</f>
        <v>0</v>
      </c>
      <c r="W50" s="54">
        <f>IF(PLANEL_Pot_Trim!W23&lt;&gt;0,W24/PLANEL_Pot_Trim!W23,0)</f>
        <v>0</v>
      </c>
      <c r="X50" s="54">
        <f>IF(PLANEL_Pot_Trim!X23&lt;&gt;0,X24/PLANEL_Pot_Trim!X23,0)</f>
        <v>0</v>
      </c>
      <c r="Y50" s="54">
        <f>IF(PLANEL_Pot_Trim!Y23&lt;&gt;0,Y24/PLANEL_Pot_Trim!Y23,0)</f>
        <v>0</v>
      </c>
      <c r="Z50" s="54">
        <f>IF(PLANEL_Pot_Trim!Z23&lt;&gt;0,Z24/PLANEL_Pot_Trim!Z23,0)</f>
        <v>0</v>
      </c>
      <c r="AA50" s="54">
        <f>IF(PLANEL_Pot_Trim!AA23&lt;&gt;0,AA24/PLANEL_Pot_Trim!AA23,0)</f>
        <v>0</v>
      </c>
      <c r="AB50" s="54">
        <f>IF(PLANEL_Pot_Trim!AB23&lt;&gt;0,AB24/PLANEL_Pot_Trim!AB23,0)</f>
        <v>0</v>
      </c>
      <c r="AC50" s="54">
        <f>IF(PLANEL_Pot_Trim!AC23&lt;&gt;0,AC24/PLANEL_Pot_Trim!AC23,0)</f>
        <v>0</v>
      </c>
      <c r="AD50" s="54">
        <f>IF(PLANEL_Pot_Trim!AD23&lt;&gt;0,AD24/PLANEL_Pot_Trim!AD23,0)</f>
        <v>0</v>
      </c>
      <c r="AE50" s="54">
        <f>IF(PLANEL_Pot_Trim!AE23&lt;&gt;0,AE24/PLANEL_Pot_Trim!AE23,0)</f>
        <v>0</v>
      </c>
      <c r="AF50" s="54">
        <f>IF(PLANEL_Pot_Trim!AF23&lt;&gt;0,AF24/PLANEL_Pot_Trim!AF23,0)</f>
        <v>0</v>
      </c>
      <c r="AG50" s="54">
        <f>IF(PLANEL_Pot_Trim!AG23&lt;&gt;0,AG24/PLANEL_Pot_Trim!AG23,0)</f>
        <v>0</v>
      </c>
      <c r="AH50" s="54">
        <f>IF(PLANEL_Pot_Trim!AH23&lt;&gt;0,AH24/PLANEL_Pot_Trim!AH23,0)</f>
        <v>0</v>
      </c>
      <c r="AI50" s="54">
        <f>IF(PLANEL_Pot_Trim!AI23&lt;&gt;0,AI24/PLANEL_Pot_Trim!AI23,0)</f>
        <v>0</v>
      </c>
      <c r="AJ50" s="54">
        <f>IF(PLANEL_Pot_Trim!AJ23&lt;&gt;0,AJ24/PLANEL_Pot_Trim!AJ23,0)</f>
        <v>0</v>
      </c>
      <c r="AK50" s="54">
        <f>IF(PLANEL_Pot_Trim!AK23&lt;&gt;0,AK24/PLANEL_Pot_Trim!AK23,0)</f>
        <v>0</v>
      </c>
      <c r="AL50" s="54">
        <f>IF(PLANEL_Pot_Trim!AL23&lt;&gt;0,AL24/PLANEL_Pot_Trim!AL23,0)</f>
        <v>0</v>
      </c>
      <c r="AM50" s="54">
        <f>IF(PLANEL_Pot_Trim!AM23&lt;&gt;0,AM24/PLANEL_Pot_Trim!AM23,0)</f>
        <v>1</v>
      </c>
      <c r="AN50" s="54">
        <f>IF(PLANEL_Pot_Trim!AN23&lt;&gt;0,AN24/PLANEL_Pot_Trim!AN23,0)</f>
        <v>1</v>
      </c>
      <c r="AO50" s="54">
        <f>IF(PLANEL_Pot_Trim!AO23&lt;&gt;0,AO24/PLANEL_Pot_Trim!AO23,0)</f>
        <v>1</v>
      </c>
      <c r="AP50" s="54">
        <f>IF(PLANEL_Pot_Trim!AP23&lt;&gt;0,AP24/PLANEL_Pot_Trim!AP23,0)</f>
        <v>1</v>
      </c>
      <c r="AQ50" s="54">
        <f>IF(PLANEL_Pot_Trim!AQ23&lt;&gt;0,AQ24/PLANEL_Pot_Trim!AQ23,0)</f>
        <v>1</v>
      </c>
      <c r="AR50" s="54">
        <f>IF(PLANEL_Pot_Trim!AR23&lt;&gt;0,AR24/PLANEL_Pot_Trim!AR23,0)</f>
        <v>1</v>
      </c>
      <c r="AS50" s="54">
        <f>IF(PLANEL_Pot_Trim!AS23&lt;&gt;0,AS24/PLANEL_Pot_Trim!AS23,0)</f>
        <v>1</v>
      </c>
      <c r="AT50" s="54">
        <f>IF(PLANEL_Pot_Trim!AT23&lt;&gt;0,AT24/PLANEL_Pot_Trim!AT23,0)</f>
        <v>1</v>
      </c>
      <c r="AU50" s="54">
        <f>IF(PLANEL_Pot_Trim!AU23&lt;&gt;0,AU24/PLANEL_Pot_Trim!AU23,0)</f>
        <v>1</v>
      </c>
      <c r="AV50" s="54">
        <f>IF(PLANEL_Pot_Trim!AV23&lt;&gt;0,AV24/PLANEL_Pot_Trim!AV23,0)</f>
        <v>0.88416120324838343</v>
      </c>
      <c r="AW50" s="54">
        <f>IF(PLANEL_Pot_Trim!AW23&lt;&gt;0,AW24/PLANEL_Pot_Trim!AW23,0)</f>
        <v>1</v>
      </c>
      <c r="AX50" s="54">
        <f>IF(PLANEL_Pot_Trim!AX23&lt;&gt;0,AX24/PLANEL_Pot_Trim!AX23,0)</f>
        <v>1</v>
      </c>
      <c r="AY50" s="54">
        <f>IF(PLANEL_Pot_Trim!AY23&lt;&gt;0,AY24/PLANEL_Pot_Trim!AY23,0)</f>
        <v>1</v>
      </c>
      <c r="AZ50" s="54">
        <f>IF(PLANEL_Pot_Trim!AZ23&lt;&gt;0,AZ24/PLANEL_Pot_Trim!AZ23,0)</f>
        <v>1</v>
      </c>
      <c r="BA50" s="54">
        <f>IF(PLANEL_Pot_Trim!BA23&lt;&gt;0,BA24/PLANEL_Pot_Trim!BA23,0)</f>
        <v>1</v>
      </c>
      <c r="BB50" s="54">
        <f>IF(PLANEL_Pot_Trim!BB23&lt;&gt;0,BB24/PLANEL_Pot_Trim!BB23,0)</f>
        <v>1</v>
      </c>
      <c r="BC50" s="54">
        <f>IF(PLANEL_Pot_Trim!BC23&lt;&gt;0,BC24/PLANEL_Pot_Trim!BC23,0)</f>
        <v>1</v>
      </c>
      <c r="BD50" s="54">
        <f>IF(PLANEL_Pot_Trim!BD23&lt;&gt;0,BD24/PLANEL_Pot_Trim!BD23,0)</f>
        <v>1</v>
      </c>
      <c r="BE50" s="54">
        <f>IF(PLANEL_Pot_Trim!BE23&lt;&gt;0,BE24/PLANEL_Pot_Trim!BE23,0)</f>
        <v>0.8793938701628089</v>
      </c>
      <c r="BF50" s="54">
        <f>IF(PLANEL_Pot_Trim!BF23&lt;&gt;0,BF24/PLANEL_Pot_Trim!BF23,0)</f>
        <v>1</v>
      </c>
      <c r="BG50" s="54">
        <f>IF(PLANEL_Pot_Trim!BG23&lt;&gt;0,BG24/PLANEL_Pot_Trim!BG23,0)</f>
        <v>1</v>
      </c>
      <c r="BH50" s="54">
        <f>IF(PLANEL_Pot_Trim!BH23&lt;&gt;0,BH24/PLANEL_Pot_Trim!BH23,0)</f>
        <v>0.85144299647511823</v>
      </c>
      <c r="BI50" s="54">
        <f>IF(PLANEL_Pot_Trim!BI23&lt;&gt;0,BI24/PLANEL_Pot_Trim!BI23,0)</f>
        <v>0.8969377745792747</v>
      </c>
      <c r="BJ50" s="54">
        <f>IF(PLANEL_Pot_Trim!BJ23&lt;&gt;0,BJ24/PLANEL_Pot_Trim!BJ23,0)</f>
        <v>1</v>
      </c>
      <c r="BK50" s="54">
        <f>IF(PLANEL_Pot_Trim!BK23&lt;&gt;0,BK24/PLANEL_Pot_Trim!BK23,0)</f>
        <v>0.82012561587558008</v>
      </c>
      <c r="BL50" s="54">
        <f>IF(PLANEL_Pot_Trim!BL23&lt;&gt;0,BL24/PLANEL_Pot_Trim!BL23,0)</f>
        <v>0.82012561587558008</v>
      </c>
      <c r="BM50" s="54">
        <f>IF(PLANEL_Pot_Trim!BM23&lt;&gt;0,BM24/PLANEL_Pot_Trim!BM23,0)</f>
        <v>0.82012561587558008</v>
      </c>
      <c r="BN50" s="54">
        <f>IF(PLANEL_Pot_Trim!BN23&lt;&gt;0,BN24/PLANEL_Pot_Trim!BN23,0)</f>
        <v>0.82012561587558008</v>
      </c>
      <c r="BO50" s="54">
        <f>IF(PLANEL_Pot_Trim!BO23&lt;&gt;0,BO24/PLANEL_Pot_Trim!BO23,0)</f>
        <v>0.60071772347347219</v>
      </c>
      <c r="BP50" s="54">
        <f>IF(PLANEL_Pot_Trim!BP23&lt;&gt;0,BP24/PLANEL_Pot_Trim!BP23,0)</f>
        <v>0.60071772347347219</v>
      </c>
      <c r="BQ50" s="54">
        <f>IF(PLANEL_Pot_Trim!BQ23&lt;&gt;0,BQ24/PLANEL_Pot_Trim!BQ23,0)</f>
        <v>0.60071772347347219</v>
      </c>
      <c r="BR50" s="54">
        <f>IF(PLANEL_Pot_Trim!BR23&lt;&gt;0,BR24/PLANEL_Pot_Trim!BR23,0)</f>
        <v>0.60071772347347219</v>
      </c>
      <c r="BS50" s="54">
        <f>IF(PLANEL_Pot_Trim!BS23&lt;&gt;0,BS24/PLANEL_Pot_Trim!BS23,0)</f>
        <v>0.53224459893439902</v>
      </c>
      <c r="BT50" s="54">
        <f>IF(PLANEL_Pot_Trim!BT23&lt;&gt;0,BT24/PLANEL_Pot_Trim!BT23,0)</f>
        <v>0.53224459893439902</v>
      </c>
      <c r="BU50" s="54">
        <f>IF(PLANEL_Pot_Trim!BU23&lt;&gt;0,BU24/PLANEL_Pot_Trim!BU23,0)</f>
        <v>0.45317593617440227</v>
      </c>
      <c r="BV50" s="54">
        <f>IF(PLANEL_Pot_Trim!BV23&lt;&gt;0,BV24/PLANEL_Pot_Trim!BV23,0)</f>
        <v>0.53224459893439902</v>
      </c>
      <c r="BW50" s="54">
        <f>IF(PLANEL_Pot_Trim!BW23&lt;&gt;0,BW24/PLANEL_Pot_Trim!BW23,0)</f>
        <v>0.48453438820272771</v>
      </c>
      <c r="BX50" s="54">
        <f>IF(PLANEL_Pot_Trim!BX23&lt;&gt;0,BX24/PLANEL_Pot_Trim!BX23,0)</f>
        <v>0.48453438820272771</v>
      </c>
      <c r="BY50" s="54">
        <f>IF(PLANEL_Pot_Trim!BY23&lt;&gt;0,BY24/PLANEL_Pot_Trim!BY23,0)</f>
        <v>0.48453438820272771</v>
      </c>
      <c r="BZ50" s="54">
        <f>IF(PLANEL_Pot_Trim!BZ23&lt;&gt;0,BZ24/PLANEL_Pot_Trim!BZ23,0)</f>
        <v>0.48453438820272771</v>
      </c>
      <c r="CA50" s="54">
        <f>IF(PLANEL_Pot_Trim!CA23&lt;&gt;0,CA24/PLANEL_Pot_Trim!CA23,0)</f>
        <v>0.45944776451849273</v>
      </c>
      <c r="CB50" s="54">
        <f>IF(PLANEL_Pot_Trim!CB23&lt;&gt;0,CB24/PLANEL_Pot_Trim!CB23,0)</f>
        <v>0.45944776451849273</v>
      </c>
      <c r="CC50" s="54">
        <f>IF(PLANEL_Pot_Trim!CC23&lt;&gt;0,CC24/PLANEL_Pot_Trim!CC23,0)</f>
        <v>0.45944776451849273</v>
      </c>
      <c r="CD50" s="54">
        <f>IF(PLANEL_Pot_Trim!CD23&lt;&gt;0,CD24/PLANEL_Pot_Trim!CD23,0)</f>
        <v>0.45944776451849273</v>
      </c>
      <c r="CE50" s="54">
        <f>IF(PLANEL_Pot_Trim!CE23&lt;&gt;0,CE24/PLANEL_Pot_Trim!CE23,0)</f>
        <v>0.41390440042044846</v>
      </c>
      <c r="CF50" s="54">
        <f>IF(PLANEL_Pot_Trim!CF23&lt;&gt;0,CF24/PLANEL_Pot_Trim!CF23,0)</f>
        <v>0.41390440042044846</v>
      </c>
      <c r="CG50" s="54">
        <f>IF(PLANEL_Pot_Trim!CG23&lt;&gt;0,CG24/PLANEL_Pot_Trim!CG23,0)</f>
        <v>0.41390440042044846</v>
      </c>
      <c r="CH50" s="54">
        <f>IF(PLANEL_Pot_Trim!CH23&lt;&gt;0,CH24/PLANEL_Pot_Trim!CH23,0)</f>
        <v>0.41390440042044846</v>
      </c>
      <c r="CI50" s="54">
        <f>IF(PLANEL_Pot_Trim!CI23&lt;&gt;0,CI24/PLANEL_Pot_Trim!CI23,0)</f>
        <v>0.37529494099997285</v>
      </c>
      <c r="CJ50" s="54">
        <f>IF(PLANEL_Pot_Trim!CJ23&lt;&gt;0,CJ24/PLANEL_Pot_Trim!CJ23,0)</f>
        <v>0.37529494099997285</v>
      </c>
      <c r="CK50" s="54">
        <f>IF(PLANEL_Pot_Trim!CK23&lt;&gt;0,CK24/PLANEL_Pot_Trim!CK23,0)</f>
        <v>0.37529494099997285</v>
      </c>
      <c r="CL50" s="54">
        <f>IF(PLANEL_Pot_Trim!CL23&lt;&gt;0,CL24/PLANEL_Pot_Trim!CL23,0)</f>
        <v>0.37529494099997285</v>
      </c>
      <c r="CM50" s="54">
        <f>IF(PLANEL_Pot_Trim!CM23&lt;&gt;0,CM24/PLANEL_Pot_Trim!CM23,0)</f>
        <v>0.3424277609505878</v>
      </c>
      <c r="CN50" s="54">
        <f>IF(PLANEL_Pot_Trim!CN23&lt;&gt;0,CN24/PLANEL_Pot_Trim!CN23,0)</f>
        <v>0.3424277609505878</v>
      </c>
      <c r="CO50" s="54">
        <f>IF(PLANEL_Pot_Trim!CO23&lt;&gt;0,CO24/PLANEL_Pot_Trim!CO23,0)</f>
        <v>0.3424277609505878</v>
      </c>
      <c r="CP50" s="54">
        <f>IF(PLANEL_Pot_Trim!CP23&lt;&gt;0,CP24/PLANEL_Pot_Trim!CP23,0)</f>
        <v>0.3424277609505878</v>
      </c>
      <c r="CQ50" s="54">
        <f>IF(PLANEL_Pot_Trim!CQ23&lt;&gt;0,CQ24/PLANEL_Pot_Trim!CQ23,0)</f>
        <v>0.31154760001559417</v>
      </c>
      <c r="CR50" s="54">
        <f>IF(PLANEL_Pot_Trim!CR23&lt;&gt;0,CR24/PLANEL_Pot_Trim!CR23,0)</f>
        <v>0.31154760001559417</v>
      </c>
      <c r="CS50" s="54">
        <f>IF(PLANEL_Pot_Trim!CS23&lt;&gt;0,CS24/PLANEL_Pot_Trim!CS23,0)</f>
        <v>0.31154760001559417</v>
      </c>
      <c r="CT50" s="54">
        <f>IF(PLANEL_Pot_Trim!CT23&lt;&gt;0,CT24/PLANEL_Pot_Trim!CT23,0)</f>
        <v>0.31154760001559417</v>
      </c>
      <c r="CU50" s="54">
        <f>IF(PLANEL_Pot_Trim!CU23&lt;&gt;0,CU24/PLANEL_Pot_Trim!CU23,0)</f>
        <v>0.27758947678137097</v>
      </c>
      <c r="CV50" s="54">
        <f>IF(PLANEL_Pot_Trim!CV23&lt;&gt;0,CV24/PLANEL_Pot_Trim!CV23,0)</f>
        <v>0.27758947678137097</v>
      </c>
      <c r="CW50" s="54">
        <f>IF(PLANEL_Pot_Trim!CW23&lt;&gt;0,CW24/PLANEL_Pot_Trim!CW23,0)</f>
        <v>0.27758947678137097</v>
      </c>
      <c r="CX50" s="54">
        <f>IF(PLANEL_Pot_Trim!CX23&lt;&gt;0,CX24/PLANEL_Pot_Trim!CX23,0)</f>
        <v>0.27758947678137097</v>
      </c>
      <c r="CY50" s="84">
        <f>IF(PLANEL_Pot_Trim!CY23&lt;&gt;0,CY24/PLANEL_Pot_Trim!CY23,0)</f>
        <v>0.26140116744854019</v>
      </c>
      <c r="CZ50" s="84">
        <f>IF(PLANEL_Pot_Trim!CZ23&lt;&gt;0,CZ24/PLANEL_Pot_Trim!CZ23,0)</f>
        <v>0.26140116744854019</v>
      </c>
      <c r="DA50" s="84">
        <f>IF(PLANEL_Pot_Trim!DA23&lt;&gt;0,DA24/PLANEL_Pot_Trim!DA23,0)</f>
        <v>0.26140116744854019</v>
      </c>
      <c r="DB50" s="84">
        <f>IF(PLANEL_Pot_Trim!DB23&lt;&gt;0,DB24/PLANEL_Pot_Trim!DB23,0)</f>
        <v>0.26140116744854019</v>
      </c>
      <c r="DC50" s="54">
        <f>IF(PLANEL_Pot_Trim!DC23&lt;&gt;0,DC24/PLANEL_Pot_Trim!DC23,0)</f>
        <v>0.24846887892127933</v>
      </c>
      <c r="DD50" s="54">
        <f>IF(PLANEL_Pot_Trim!DD23&lt;&gt;0,DD24/PLANEL_Pot_Trim!DD23,0)</f>
        <v>0.24846887892127933</v>
      </c>
      <c r="DE50" s="54">
        <f>IF(PLANEL_Pot_Trim!DE23&lt;&gt;0,DE24/PLANEL_Pot_Trim!DE23,0)</f>
        <v>0.24846887892127933</v>
      </c>
      <c r="DF50" s="54">
        <f>IF(PLANEL_Pot_Trim!DF23&lt;&gt;0,DF24/PLANEL_Pot_Trim!DF23,0)</f>
        <v>0.24846887892127933</v>
      </c>
      <c r="DG50" s="54">
        <f>IF(PLANEL_Pot_Trim!DG23&lt;&gt;0,DG24/PLANEL_Pot_Trim!DG23,0)</f>
        <v>0.23336857933843341</v>
      </c>
      <c r="DH50" s="54">
        <f>IF(PLANEL_Pot_Trim!DH23&lt;&gt;0,DH24/PLANEL_Pot_Trim!DH23,0)</f>
        <v>0.23336857933843341</v>
      </c>
      <c r="DI50" s="54">
        <f>IF(PLANEL_Pot_Trim!DI23&lt;&gt;0,DI24/PLANEL_Pot_Trim!DI23,0)</f>
        <v>0.23336857933843341</v>
      </c>
      <c r="DJ50" s="54">
        <f>IF(PLANEL_Pot_Trim!DJ23&lt;&gt;0,DJ24/PLANEL_Pot_Trim!DJ23,0)</f>
        <v>0.23336857933843341</v>
      </c>
      <c r="DK50" s="54">
        <f>IF(PLANEL_Pot_Trim!DK23&lt;&gt;0,DK24/PLANEL_Pot_Trim!DK23,0)</f>
        <v>0.21983293938298734</v>
      </c>
      <c r="DL50" s="54">
        <f>IF(PLANEL_Pot_Trim!DL23&lt;&gt;0,DL24/PLANEL_Pot_Trim!DL23,0)</f>
        <v>0.21983293938298734</v>
      </c>
      <c r="DM50" s="54">
        <f>IF(PLANEL_Pot_Trim!DM23&lt;&gt;0,DM24/PLANEL_Pot_Trim!DM23,0)</f>
        <v>0.21983293938298734</v>
      </c>
      <c r="DN50" s="54">
        <f>IF(PLANEL_Pot_Trim!DN23&lt;&gt;0,DN24/PLANEL_Pot_Trim!DN23,0)</f>
        <v>0.21983293938298734</v>
      </c>
      <c r="DO50" s="54">
        <f>IF(PLANEL_Pot_Trim!DO23&lt;&gt;0,DO24/PLANEL_Pot_Trim!DO23,0)</f>
        <v>0.2059028844216681</v>
      </c>
      <c r="DP50" s="54">
        <f>IF(PLANEL_Pot_Trim!DP23&lt;&gt;0,DP24/PLANEL_Pot_Trim!DP23,0)</f>
        <v>0.2059028844216681</v>
      </c>
      <c r="DQ50" s="54">
        <f>IF(PLANEL_Pot_Trim!DQ23&lt;&gt;0,DQ24/PLANEL_Pot_Trim!DQ23,0)</f>
        <v>0.2059028844216681</v>
      </c>
      <c r="DR50" s="54">
        <f>IF(PLANEL_Pot_Trim!DR23&lt;&gt;0,DR24/PLANEL_Pot_Trim!DR23,0)</f>
        <v>0.2059028844216681</v>
      </c>
      <c r="DS50" s="54">
        <f>IF(PLANEL_Pot_Trim!DS23&lt;&gt;0,DS24/PLANEL_Pot_Trim!DS23,0)</f>
        <v>0.19226178124798127</v>
      </c>
      <c r="DT50" s="54">
        <f>IF(PLANEL_Pot_Trim!DT23&lt;&gt;0,DT24/PLANEL_Pot_Trim!DT23,0)</f>
        <v>0.19226178124798127</v>
      </c>
      <c r="DU50" s="54">
        <f>IF(PLANEL_Pot_Trim!DU23&lt;&gt;0,DU24/PLANEL_Pot_Trim!DU23,0)</f>
        <v>0.19226178124798127</v>
      </c>
      <c r="DV50" s="54">
        <f>IF(PLANEL_Pot_Trim!DV23&lt;&gt;0,DV24/PLANEL_Pot_Trim!DV23,0)</f>
        <v>0.19226178124798127</v>
      </c>
      <c r="DW50" s="54">
        <f>IF(PLANEL_Pot_Trim!DW23&lt;&gt;0,DW24/PLANEL_Pot_Trim!DW23,0)</f>
        <v>0.1812994085161069</v>
      </c>
      <c r="DX50" s="54">
        <f>IF(PLANEL_Pot_Trim!DX23&lt;&gt;0,DX24/PLANEL_Pot_Trim!DX23,0)</f>
        <v>0.1812994085161069</v>
      </c>
      <c r="DY50" s="54">
        <f>IF(PLANEL_Pot_Trim!DY23&lt;&gt;0,DY24/PLANEL_Pot_Trim!DY23,0)</f>
        <v>0.1812994085161069</v>
      </c>
      <c r="DZ50" s="54">
        <f>IF(PLANEL_Pot_Trim!DZ23&lt;&gt;0,DZ24/PLANEL_Pot_Trim!DZ23,0)</f>
        <v>0.1812994085161069</v>
      </c>
      <c r="EA50" s="54">
        <f>IF(PLANEL_Pot_Trim!EA23&lt;&gt;0,EA24/PLANEL_Pot_Trim!EA23,0)</f>
        <v>0.1714227348499219</v>
      </c>
      <c r="EB50" s="54">
        <f>IF(PLANEL_Pot_Trim!EB23&lt;&gt;0,EB24/PLANEL_Pot_Trim!EB23,0)</f>
        <v>0.1714227348499219</v>
      </c>
      <c r="EC50" s="54">
        <f>IF(PLANEL_Pot_Trim!EC23&lt;&gt;0,EC24/PLANEL_Pot_Trim!EC23,0)</f>
        <v>0.1714227348499219</v>
      </c>
      <c r="ED50" s="54">
        <f>IF(PLANEL_Pot_Trim!ED23&lt;&gt;0,ED24/PLANEL_Pot_Trim!ED23,0)</f>
        <v>0.1714227348499219</v>
      </c>
      <c r="EE50" s="54">
        <f>IF(PLANEL_Pot_Trim!EE23&lt;&gt;0,EE24/PLANEL_Pot_Trim!EE23,0)</f>
        <v>0.16163281323138959</v>
      </c>
      <c r="EF50" s="54">
        <f>IF(PLANEL_Pot_Trim!EF23&lt;&gt;0,EF24/PLANEL_Pot_Trim!EF23,0)</f>
        <v>0.16163281323138959</v>
      </c>
      <c r="EG50" s="54">
        <f>IF(PLANEL_Pot_Trim!EG23&lt;&gt;0,EG24/PLANEL_Pot_Trim!EG23,0)</f>
        <v>0.16163281323138959</v>
      </c>
      <c r="EH50" s="54">
        <f>IF(PLANEL_Pot_Trim!EH23&lt;&gt;0,EH24/PLANEL_Pot_Trim!EH23,0)</f>
        <v>0.16163281323138959</v>
      </c>
      <c r="EI50" s="54">
        <f>IF(PLANEL_Pot_Trim!EI23&lt;&gt;0,EI24/PLANEL_Pot_Trim!EI23,0)</f>
        <v>0.15324877539721934</v>
      </c>
      <c r="EJ50" s="54">
        <f>IF(PLANEL_Pot_Trim!EJ23&lt;&gt;0,EJ24/PLANEL_Pot_Trim!EJ23,0)</f>
        <v>0.15324877539721934</v>
      </c>
      <c r="EK50" s="54">
        <f>IF(PLANEL_Pot_Trim!EK23&lt;&gt;0,EK24/PLANEL_Pot_Trim!EK23,0)</f>
        <v>0.15324877539721934</v>
      </c>
      <c r="EL50" s="54">
        <f>IF(PLANEL_Pot_Trim!EL23&lt;&gt;0,EL24/PLANEL_Pot_Trim!EL23,0)</f>
        <v>0.15324877539721934</v>
      </c>
      <c r="EM50" s="54">
        <f>IF(PLANEL_Pot_Trim!EM23&lt;&gt;0,EM24/PLANEL_Pot_Trim!EM23,0)</f>
        <v>0.14691828855879421</v>
      </c>
      <c r="EN50" s="54">
        <f>IF(PLANEL_Pot_Trim!EN23&lt;&gt;0,EN24/PLANEL_Pot_Trim!EN23,0)</f>
        <v>0.14691828855879421</v>
      </c>
      <c r="EO50" s="54">
        <f>IF(PLANEL_Pot_Trim!EO23&lt;&gt;0,EO24/PLANEL_Pot_Trim!EO23,0)</f>
        <v>0.14691828855879421</v>
      </c>
      <c r="EP50" s="54">
        <f>IF(PLANEL_Pot_Trim!EP23&lt;&gt;0,EP24/PLANEL_Pot_Trim!EP23,0)</f>
        <v>0.14691828855879421</v>
      </c>
    </row>
    <row r="51" spans="2:146" x14ac:dyDescent="0.25">
      <c r="D51" s="1"/>
    </row>
  </sheetData>
  <pageMargins left="0.511811024" right="0.511811024" top="0.78740157499999996" bottom="0.78740157499999996" header="0.31496062000000002" footer="0.3149606200000000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7">
    <tabColor theme="7" tint="-0.249977111117893"/>
  </sheetPr>
  <dimension ref="A1:BL123"/>
  <sheetViews>
    <sheetView showGridLines="0" zoomScale="90" zoomScaleNormal="90" workbookViewId="0">
      <pane xSplit="1" ySplit="16" topLeftCell="B89" activePane="bottomRight" state="frozen"/>
      <selection activeCell="A122" sqref="A122"/>
      <selection pane="topRight" activeCell="A122" sqref="A122"/>
      <selection pane="bottomLeft" activeCell="A122" sqref="A122"/>
      <selection pane="bottomRight" activeCell="A122" sqref="A122"/>
    </sheetView>
  </sheetViews>
  <sheetFormatPr defaultColWidth="9.140625" defaultRowHeight="12.75" x14ac:dyDescent="0.2"/>
  <cols>
    <col min="1" max="1" width="44.28515625" style="105" bestFit="1" customWidth="1"/>
    <col min="2" max="2" width="16.5703125" style="105" customWidth="1"/>
    <col min="3" max="3" width="12.7109375" style="105" customWidth="1"/>
    <col min="4" max="4" width="12" style="105" customWidth="1"/>
    <col min="5" max="8" width="12.7109375" style="105" customWidth="1"/>
    <col min="9" max="9" width="13.7109375" style="105" customWidth="1"/>
    <col min="10" max="10" width="12" style="105" customWidth="1"/>
    <col min="11" max="11" width="12.7109375" style="105" customWidth="1"/>
    <col min="12" max="40" width="11.7109375" style="105" customWidth="1"/>
    <col min="41" max="16384" width="9.140625" style="105"/>
  </cols>
  <sheetData>
    <row r="1" spans="1:64" ht="13.5" thickBot="1" x14ac:dyDescent="0.25">
      <c r="A1" s="103"/>
      <c r="B1" s="103"/>
      <c r="C1" s="103"/>
      <c r="D1" s="103" t="s">
        <v>260</v>
      </c>
      <c r="E1" s="103"/>
      <c r="F1" s="103"/>
      <c r="G1" s="104"/>
      <c r="H1" s="103"/>
      <c r="I1" s="104"/>
      <c r="J1" s="103"/>
      <c r="K1" s="103"/>
      <c r="L1" s="103"/>
      <c r="M1" s="103"/>
      <c r="N1" s="103"/>
      <c r="O1" s="103"/>
      <c r="P1" s="103"/>
      <c r="Q1" s="103"/>
      <c r="R1" s="103"/>
      <c r="S1" s="103"/>
      <c r="T1" s="103"/>
      <c r="U1" s="103"/>
      <c r="V1" s="103"/>
      <c r="W1" s="103"/>
      <c r="X1" s="103"/>
      <c r="Y1" s="103"/>
      <c r="Z1" s="103"/>
      <c r="AA1" s="103"/>
      <c r="AB1" s="103"/>
      <c r="AC1" s="103"/>
      <c r="AD1" s="103"/>
      <c r="AE1" s="103"/>
      <c r="AF1" s="103"/>
      <c r="AG1" s="103"/>
      <c r="AH1" s="103"/>
      <c r="AI1" s="103"/>
      <c r="AJ1" s="103"/>
      <c r="AK1" s="103"/>
      <c r="AL1" s="103"/>
      <c r="AM1" s="103"/>
      <c r="AN1" s="103"/>
      <c r="AO1" s="103"/>
      <c r="AP1" s="103"/>
      <c r="AQ1" s="103"/>
      <c r="AR1" s="103"/>
      <c r="AS1" s="103"/>
      <c r="AT1" s="103"/>
      <c r="AU1" s="103"/>
      <c r="AV1" s="103"/>
      <c r="AW1" s="103"/>
      <c r="AX1" s="103"/>
      <c r="AY1" s="103"/>
      <c r="AZ1" s="103"/>
      <c r="BA1" s="103"/>
      <c r="BB1" s="103"/>
      <c r="BC1" s="103"/>
      <c r="BD1" s="103"/>
      <c r="BE1" s="103"/>
      <c r="BF1" s="103"/>
      <c r="BG1" s="103"/>
      <c r="BH1" s="103"/>
      <c r="BI1" s="103"/>
      <c r="BJ1" s="103"/>
      <c r="BK1" s="103"/>
      <c r="BL1" s="103"/>
    </row>
    <row r="2" spans="1:64" ht="13.5" thickBot="1" x14ac:dyDescent="0.25">
      <c r="A2" s="106" t="s">
        <v>261</v>
      </c>
      <c r="B2" s="107" t="s">
        <v>262</v>
      </c>
      <c r="C2" s="107" t="s">
        <v>263</v>
      </c>
      <c r="D2" s="108"/>
      <c r="E2" s="106" t="s">
        <v>263</v>
      </c>
      <c r="F2" s="109" t="s">
        <v>264</v>
      </c>
      <c r="J2" s="104"/>
      <c r="K2" s="103"/>
      <c r="L2" s="103"/>
      <c r="M2" s="103"/>
      <c r="N2" s="103"/>
      <c r="O2" s="103"/>
      <c r="P2" s="103"/>
      <c r="Q2" s="103"/>
      <c r="R2" s="103"/>
      <c r="S2" s="103"/>
      <c r="T2" s="103"/>
      <c r="U2" s="103"/>
      <c r="V2" s="103"/>
      <c r="W2" s="103"/>
      <c r="X2" s="103"/>
      <c r="Y2" s="103"/>
      <c r="Z2" s="103"/>
      <c r="AA2" s="103"/>
      <c r="AB2" s="103"/>
      <c r="AC2" s="103"/>
      <c r="AD2" s="103"/>
      <c r="AE2" s="103"/>
      <c r="AF2" s="103"/>
      <c r="AG2" s="103"/>
      <c r="AH2" s="103"/>
      <c r="AI2" s="103"/>
      <c r="AJ2" s="103"/>
      <c r="AK2" s="103"/>
      <c r="AL2" s="103"/>
      <c r="AM2" s="103"/>
      <c r="AN2" s="103"/>
      <c r="AO2" s="103"/>
      <c r="AP2" s="103"/>
      <c r="AQ2" s="103"/>
      <c r="AR2" s="103"/>
      <c r="AS2" s="103"/>
      <c r="AT2" s="103"/>
      <c r="AU2" s="103"/>
      <c r="AV2" s="103"/>
      <c r="AW2" s="103"/>
      <c r="AX2" s="103"/>
      <c r="AY2" s="103"/>
      <c r="AZ2" s="103"/>
      <c r="BA2" s="103"/>
      <c r="BB2" s="103"/>
      <c r="BC2" s="103"/>
      <c r="BD2" s="103"/>
      <c r="BE2" s="103"/>
      <c r="BF2" s="103"/>
      <c r="BG2" s="103"/>
      <c r="BH2" s="103"/>
      <c r="BI2" s="103"/>
      <c r="BJ2" s="103"/>
      <c r="BK2" s="103"/>
      <c r="BL2" s="103"/>
    </row>
    <row r="3" spans="1:64" x14ac:dyDescent="0.2">
      <c r="A3" s="110" t="s">
        <v>265</v>
      </c>
      <c r="B3" s="110">
        <v>0.08</v>
      </c>
      <c r="C3" s="111"/>
      <c r="D3" s="112"/>
      <c r="E3" s="111"/>
      <c r="F3" s="113"/>
      <c r="G3" s="104"/>
      <c r="H3" s="104"/>
      <c r="J3" s="114" t="s">
        <v>266</v>
      </c>
      <c r="K3" s="103"/>
      <c r="L3" s="103"/>
      <c r="M3" s="103"/>
      <c r="N3" s="103"/>
      <c r="O3" s="103"/>
      <c r="P3" s="103"/>
      <c r="Q3" s="103"/>
      <c r="R3" s="103"/>
      <c r="S3" s="103"/>
      <c r="T3" s="103"/>
      <c r="U3" s="103"/>
      <c r="V3" s="103"/>
      <c r="W3" s="103"/>
      <c r="X3" s="103"/>
      <c r="Y3" s="103"/>
      <c r="Z3" s="103"/>
      <c r="AA3" s="103"/>
      <c r="AB3" s="103"/>
      <c r="AC3" s="103"/>
      <c r="AD3" s="103"/>
      <c r="AE3" s="103"/>
      <c r="AF3" s="103"/>
      <c r="AG3" s="103"/>
      <c r="AH3" s="103"/>
      <c r="AI3" s="103"/>
      <c r="AJ3" s="103"/>
      <c r="AK3" s="103"/>
      <c r="AL3" s="103"/>
      <c r="AM3" s="103"/>
      <c r="AN3" s="103"/>
      <c r="AO3" s="103"/>
      <c r="AP3" s="103"/>
      <c r="AQ3" s="103"/>
      <c r="AR3" s="103"/>
      <c r="AS3" s="103"/>
      <c r="AT3" s="103"/>
      <c r="AU3" s="103"/>
      <c r="AV3" s="103"/>
      <c r="AW3" s="103"/>
      <c r="AX3" s="103"/>
      <c r="AY3" s="103"/>
      <c r="AZ3" s="103"/>
      <c r="BA3" s="103"/>
      <c r="BB3" s="103"/>
      <c r="BC3" s="103"/>
      <c r="BD3" s="103"/>
      <c r="BE3" s="103"/>
      <c r="BF3" s="103"/>
      <c r="BG3" s="103"/>
      <c r="BH3" s="103"/>
      <c r="BI3" s="103"/>
      <c r="BJ3" s="103"/>
      <c r="BK3" s="103"/>
      <c r="BL3" s="103"/>
    </row>
    <row r="4" spans="1:64" x14ac:dyDescent="0.2">
      <c r="A4" s="115" t="s">
        <v>267</v>
      </c>
      <c r="B4" s="116">
        <v>3.9</v>
      </c>
      <c r="C4" s="117"/>
      <c r="D4" s="118"/>
      <c r="E4" s="117"/>
      <c r="F4" s="119"/>
      <c r="G4" s="104"/>
      <c r="H4" s="104"/>
      <c r="J4" s="120" t="s">
        <v>268</v>
      </c>
      <c r="K4" s="103"/>
      <c r="L4" s="103"/>
      <c r="M4" s="103"/>
      <c r="N4" s="103"/>
      <c r="O4" s="103"/>
      <c r="P4" s="103"/>
      <c r="Q4" s="103"/>
      <c r="R4" s="103"/>
      <c r="S4" s="103"/>
      <c r="T4" s="103"/>
      <c r="U4" s="103"/>
      <c r="V4" s="103"/>
      <c r="W4" s="103"/>
      <c r="X4" s="103"/>
      <c r="Y4" s="103"/>
      <c r="Z4" s="103"/>
      <c r="AA4" s="103"/>
      <c r="AB4" s="103"/>
      <c r="AC4" s="103"/>
      <c r="AD4" s="103"/>
      <c r="AE4" s="103"/>
      <c r="AF4" s="103"/>
      <c r="AG4" s="103"/>
      <c r="AH4" s="103"/>
      <c r="AI4" s="103"/>
      <c r="AJ4" s="103"/>
      <c r="AK4" s="103"/>
      <c r="AL4" s="103"/>
      <c r="AM4" s="103"/>
      <c r="AN4" s="103"/>
      <c r="AO4" s="103"/>
      <c r="AP4" s="103"/>
      <c r="AQ4" s="103"/>
      <c r="AR4" s="103"/>
      <c r="AS4" s="103"/>
      <c r="AT4" s="103"/>
      <c r="AU4" s="103"/>
      <c r="AV4" s="103"/>
      <c r="AW4" s="103"/>
      <c r="AX4" s="103"/>
      <c r="AY4" s="103"/>
      <c r="AZ4" s="103"/>
      <c r="BA4" s="103"/>
      <c r="BB4" s="103"/>
      <c r="BC4" s="103"/>
      <c r="BD4" s="103"/>
      <c r="BE4" s="103"/>
      <c r="BF4" s="103"/>
      <c r="BG4" s="103"/>
      <c r="BH4" s="103"/>
      <c r="BI4" s="103"/>
      <c r="BJ4" s="103"/>
      <c r="BK4" s="103"/>
      <c r="BL4" s="103"/>
    </row>
    <row r="5" spans="1:64" x14ac:dyDescent="0.2">
      <c r="A5" s="121" t="s">
        <v>269</v>
      </c>
      <c r="B5" s="121">
        <v>2012</v>
      </c>
      <c r="C5" s="122"/>
      <c r="D5" s="123"/>
      <c r="E5" s="122"/>
      <c r="F5" s="124"/>
      <c r="G5" s="104"/>
      <c r="H5" s="104"/>
      <c r="J5" s="114" t="s">
        <v>270</v>
      </c>
      <c r="K5" s="103"/>
      <c r="L5" s="103"/>
      <c r="M5" s="103"/>
      <c r="N5" s="103"/>
      <c r="O5" s="103"/>
      <c r="P5" s="103"/>
      <c r="Q5" s="103"/>
      <c r="R5" s="103"/>
      <c r="S5" s="103"/>
      <c r="T5" s="103"/>
      <c r="U5" s="103"/>
      <c r="V5" s="103"/>
      <c r="W5" s="103"/>
      <c r="X5" s="103"/>
      <c r="Y5" s="103"/>
      <c r="Z5" s="103"/>
      <c r="AA5" s="103"/>
      <c r="AB5" s="103"/>
      <c r="AC5" s="103"/>
      <c r="AD5" s="103"/>
      <c r="AE5" s="103"/>
      <c r="AF5" s="103"/>
      <c r="AG5" s="103"/>
      <c r="AH5" s="103"/>
      <c r="AI5" s="103"/>
      <c r="AJ5" s="103"/>
      <c r="AK5" s="103"/>
      <c r="AL5" s="103"/>
      <c r="AM5" s="103"/>
      <c r="AN5" s="103"/>
      <c r="AO5" s="103"/>
      <c r="AP5" s="103"/>
      <c r="AQ5" s="103"/>
      <c r="AR5" s="103"/>
      <c r="AS5" s="103"/>
      <c r="AT5" s="103"/>
      <c r="AU5" s="103"/>
      <c r="AV5" s="103"/>
      <c r="AW5" s="103"/>
      <c r="AX5" s="103"/>
      <c r="AY5" s="103"/>
      <c r="AZ5" s="103"/>
      <c r="BA5" s="103"/>
      <c r="BB5" s="103"/>
      <c r="BC5" s="103"/>
      <c r="BD5" s="103"/>
      <c r="BE5" s="103"/>
      <c r="BF5" s="103"/>
      <c r="BG5" s="103"/>
      <c r="BH5" s="103"/>
      <c r="BI5" s="103"/>
      <c r="BJ5" s="103"/>
      <c r="BK5" s="103"/>
      <c r="BL5" s="103"/>
    </row>
    <row r="6" spans="1:64" x14ac:dyDescent="0.2">
      <c r="A6" s="125" t="s">
        <v>271</v>
      </c>
      <c r="B6" s="126">
        <v>2050</v>
      </c>
      <c r="C6" s="127"/>
      <c r="D6" s="128"/>
      <c r="E6" s="127"/>
      <c r="F6" s="129"/>
      <c r="G6" s="104"/>
      <c r="H6" s="104"/>
      <c r="I6" s="104"/>
      <c r="AZ6" s="103"/>
      <c r="BA6" s="103"/>
      <c r="BB6" s="103"/>
      <c r="BC6" s="103"/>
      <c r="BD6" s="103"/>
      <c r="BE6" s="103"/>
      <c r="BF6" s="103"/>
      <c r="BG6" s="103"/>
      <c r="BH6" s="103"/>
      <c r="BI6" s="103"/>
      <c r="BJ6" s="103"/>
      <c r="BK6" s="103"/>
      <c r="BL6" s="103"/>
    </row>
    <row r="7" spans="1:64" x14ac:dyDescent="0.2">
      <c r="A7" s="121" t="s">
        <v>272</v>
      </c>
      <c r="B7" s="130">
        <v>4650</v>
      </c>
      <c r="C7" s="122" t="s">
        <v>273</v>
      </c>
      <c r="D7" s="123"/>
      <c r="E7" s="122"/>
      <c r="F7" s="131"/>
      <c r="H7" s="104"/>
      <c r="J7" s="104"/>
      <c r="K7" s="103"/>
      <c r="L7" s="103"/>
      <c r="M7" s="103"/>
      <c r="N7" s="103"/>
      <c r="O7" s="103"/>
      <c r="P7" s="103"/>
      <c r="Q7" s="103"/>
      <c r="R7" s="103"/>
      <c r="S7" s="103"/>
      <c r="T7" s="103"/>
      <c r="U7" s="103"/>
      <c r="V7" s="103"/>
      <c r="W7" s="103"/>
      <c r="X7" s="103"/>
      <c r="Y7" s="103"/>
      <c r="Z7" s="103"/>
      <c r="AA7" s="103"/>
      <c r="AB7" s="103"/>
      <c r="AC7" s="103"/>
      <c r="AD7" s="103"/>
      <c r="AE7" s="103"/>
      <c r="AF7" s="103"/>
      <c r="AG7" s="103"/>
      <c r="AH7" s="103"/>
      <c r="AI7" s="103"/>
      <c r="AJ7" s="103"/>
      <c r="AK7" s="103"/>
      <c r="AL7" s="103"/>
      <c r="AM7" s="103"/>
      <c r="AN7" s="103"/>
      <c r="AO7" s="103"/>
      <c r="AP7" s="103"/>
      <c r="AQ7" s="103"/>
      <c r="AR7" s="103"/>
      <c r="AS7" s="103"/>
      <c r="AT7" s="103"/>
      <c r="AU7" s="103"/>
      <c r="AV7" s="103"/>
      <c r="AW7" s="103"/>
      <c r="AX7" s="103"/>
      <c r="AY7" s="103"/>
      <c r="AZ7" s="103"/>
      <c r="BA7" s="103"/>
      <c r="BB7" s="103"/>
      <c r="BC7" s="103"/>
      <c r="BD7" s="103"/>
      <c r="BE7" s="103"/>
      <c r="BF7" s="103"/>
      <c r="BG7" s="103"/>
      <c r="BH7" s="103"/>
      <c r="BI7" s="103"/>
      <c r="BJ7" s="103"/>
      <c r="BK7" s="103"/>
      <c r="BL7" s="103"/>
    </row>
    <row r="8" spans="1:64" x14ac:dyDescent="0.2">
      <c r="A8" s="125" t="s">
        <v>274</v>
      </c>
      <c r="B8" s="132">
        <f>B7*5</f>
        <v>23250</v>
      </c>
      <c r="C8" s="133" t="s">
        <v>273</v>
      </c>
      <c r="D8" s="125"/>
      <c r="E8" s="125"/>
      <c r="F8" s="125">
        <v>6200</v>
      </c>
      <c r="G8" s="134"/>
      <c r="H8" s="104"/>
      <c r="I8" s="104"/>
      <c r="J8" s="104"/>
      <c r="K8" s="103"/>
      <c r="L8" s="103"/>
      <c r="M8" s="103"/>
      <c r="N8" s="103"/>
      <c r="O8" s="103"/>
      <c r="P8" s="103"/>
      <c r="Q8" s="103"/>
      <c r="R8" s="103"/>
      <c r="S8" s="103"/>
      <c r="T8" s="103"/>
      <c r="U8" s="103"/>
      <c r="V8" s="103"/>
      <c r="W8" s="103"/>
      <c r="X8" s="103"/>
      <c r="Y8" s="103"/>
      <c r="Z8" s="103"/>
      <c r="AA8" s="103"/>
      <c r="AB8" s="103"/>
      <c r="AC8" s="103"/>
      <c r="AD8" s="103"/>
      <c r="AE8" s="103"/>
      <c r="AF8" s="103"/>
      <c r="AG8" s="103"/>
      <c r="AH8" s="103"/>
      <c r="AI8" s="103"/>
      <c r="AJ8" s="103"/>
      <c r="AK8" s="103"/>
      <c r="AL8" s="103"/>
      <c r="AM8" s="103"/>
      <c r="AN8" s="103"/>
      <c r="AO8" s="103"/>
      <c r="AP8" s="103"/>
      <c r="AQ8" s="103"/>
      <c r="AR8" s="103"/>
      <c r="AS8" s="103"/>
      <c r="AT8" s="103"/>
      <c r="AU8" s="103"/>
      <c r="AV8" s="103"/>
      <c r="AW8" s="103"/>
      <c r="AX8" s="103"/>
      <c r="AY8" s="103"/>
      <c r="AZ8" s="103"/>
      <c r="BA8" s="103"/>
      <c r="BB8" s="103"/>
      <c r="BC8" s="103"/>
      <c r="BD8" s="103"/>
      <c r="BE8" s="103"/>
      <c r="BF8" s="103"/>
      <c r="BG8" s="103"/>
      <c r="BH8" s="103"/>
      <c r="BI8" s="103"/>
      <c r="BJ8" s="103"/>
      <c r="BK8" s="103"/>
      <c r="BL8" s="103"/>
    </row>
    <row r="9" spans="1:64" x14ac:dyDescent="0.2">
      <c r="A9" s="135" t="s">
        <v>275</v>
      </c>
      <c r="B9" s="136">
        <v>0.05</v>
      </c>
      <c r="C9" s="137"/>
      <c r="D9" s="135"/>
      <c r="E9" s="135"/>
      <c r="F9" s="135"/>
      <c r="G9" s="103"/>
      <c r="H9" s="103"/>
      <c r="I9" s="103"/>
      <c r="J9" s="103"/>
      <c r="K9" s="103"/>
      <c r="L9" s="103"/>
      <c r="M9" s="103"/>
      <c r="N9" s="103"/>
      <c r="O9" s="103"/>
      <c r="P9" s="103"/>
      <c r="Q9" s="103"/>
      <c r="R9" s="103"/>
      <c r="S9" s="103"/>
      <c r="T9" s="103"/>
      <c r="U9" s="103"/>
      <c r="V9" s="103"/>
      <c r="W9" s="103"/>
      <c r="X9" s="103"/>
      <c r="Y9" s="103"/>
      <c r="Z9" s="103"/>
      <c r="AA9" s="103"/>
      <c r="AB9" s="103"/>
      <c r="AC9" s="103"/>
      <c r="AD9" s="103"/>
      <c r="AE9" s="103"/>
      <c r="AF9" s="103"/>
      <c r="AG9" s="103"/>
      <c r="AH9" s="103"/>
      <c r="AI9" s="103"/>
      <c r="AJ9" s="103"/>
      <c r="AK9" s="103"/>
      <c r="AL9" s="103"/>
      <c r="AM9" s="103"/>
      <c r="AN9" s="103"/>
      <c r="AO9" s="103"/>
      <c r="AP9" s="103"/>
      <c r="AQ9" s="103"/>
      <c r="AR9" s="103"/>
      <c r="AS9" s="103"/>
      <c r="AT9" s="103"/>
      <c r="AU9" s="103"/>
      <c r="AV9" s="103"/>
      <c r="AW9" s="103"/>
      <c r="AX9" s="103"/>
      <c r="AY9" s="103"/>
      <c r="AZ9" s="103"/>
      <c r="BA9" s="103"/>
      <c r="BB9" s="103"/>
      <c r="BC9" s="103"/>
      <c r="BD9" s="103"/>
      <c r="BE9" s="103"/>
      <c r="BF9" s="103"/>
      <c r="BG9" s="103"/>
      <c r="BH9" s="103"/>
      <c r="BI9" s="103"/>
      <c r="BJ9" s="103"/>
      <c r="BK9" s="103"/>
      <c r="BL9" s="103"/>
    </row>
    <row r="10" spans="1:64" x14ac:dyDescent="0.2">
      <c r="A10" s="115" t="s">
        <v>276</v>
      </c>
      <c r="B10" s="138">
        <v>50</v>
      </c>
      <c r="C10" s="139" t="s">
        <v>277</v>
      </c>
      <c r="D10" s="140">
        <f>B10/B4</f>
        <v>12.820512820512821</v>
      </c>
      <c r="E10" s="115" t="s">
        <v>278</v>
      </c>
      <c r="F10" s="115"/>
      <c r="G10" s="103"/>
      <c r="H10" s="103"/>
      <c r="I10" s="103"/>
      <c r="J10" s="103"/>
      <c r="K10" s="103"/>
      <c r="L10" s="103"/>
      <c r="M10" s="103"/>
      <c r="N10" s="103"/>
      <c r="O10" s="103"/>
      <c r="P10" s="103"/>
      <c r="Q10" s="103"/>
      <c r="R10" s="103"/>
      <c r="S10" s="103"/>
      <c r="T10" s="103"/>
      <c r="U10" s="103"/>
      <c r="V10" s="103"/>
      <c r="W10" s="103"/>
      <c r="X10" s="103"/>
      <c r="Y10" s="103"/>
      <c r="Z10" s="103"/>
      <c r="AA10" s="103"/>
      <c r="AB10" s="103"/>
      <c r="AC10" s="103"/>
      <c r="AD10" s="103"/>
      <c r="AE10" s="103"/>
      <c r="AF10" s="103"/>
      <c r="AG10" s="103"/>
      <c r="AH10" s="103"/>
      <c r="AI10" s="103"/>
      <c r="AJ10" s="103"/>
      <c r="AK10" s="103"/>
      <c r="AL10" s="103"/>
      <c r="AM10" s="103"/>
      <c r="AN10" s="103"/>
      <c r="AO10" s="103"/>
      <c r="AP10" s="103"/>
      <c r="AQ10" s="103"/>
      <c r="AR10" s="103"/>
      <c r="AS10" s="103"/>
      <c r="AT10" s="103"/>
      <c r="AU10" s="103"/>
      <c r="AV10" s="103"/>
      <c r="AW10" s="103"/>
      <c r="AX10" s="103"/>
      <c r="AY10" s="103"/>
      <c r="AZ10" s="103"/>
      <c r="BA10" s="103"/>
      <c r="BB10" s="103"/>
      <c r="BC10" s="103"/>
      <c r="BD10" s="103"/>
      <c r="BE10" s="103"/>
      <c r="BF10" s="103"/>
      <c r="BG10" s="103"/>
      <c r="BH10" s="103"/>
      <c r="BI10" s="103"/>
      <c r="BJ10" s="103"/>
      <c r="BK10" s="103"/>
      <c r="BL10" s="103"/>
    </row>
    <row r="11" spans="1:64" x14ac:dyDescent="0.2">
      <c r="A11" s="141" t="s">
        <v>279</v>
      </c>
      <c r="B11" s="142">
        <f>D11*B4</f>
        <v>5.85</v>
      </c>
      <c r="C11" s="143" t="s">
        <v>277</v>
      </c>
      <c r="D11" s="144">
        <v>1.5</v>
      </c>
      <c r="E11" s="143" t="s">
        <v>278</v>
      </c>
      <c r="F11" s="145"/>
      <c r="G11" s="103"/>
      <c r="H11" s="103"/>
      <c r="I11" s="103"/>
      <c r="J11" s="103"/>
      <c r="K11" s="103"/>
      <c r="L11" s="103"/>
      <c r="M11" s="103"/>
      <c r="N11" s="103"/>
      <c r="O11" s="103"/>
      <c r="P11" s="103"/>
      <c r="Q11" s="103"/>
      <c r="R11" s="103"/>
      <c r="S11" s="103"/>
      <c r="T11" s="103"/>
      <c r="U11" s="103"/>
      <c r="V11" s="103"/>
      <c r="W11" s="103"/>
      <c r="X11" s="103"/>
      <c r="Y11" s="103"/>
      <c r="Z11" s="103"/>
      <c r="AA11" s="103"/>
      <c r="AB11" s="103"/>
      <c r="AC11" s="103"/>
      <c r="AD11" s="103"/>
      <c r="AE11" s="103"/>
      <c r="AF11" s="103"/>
      <c r="AG11" s="103"/>
      <c r="AH11" s="103"/>
      <c r="AI11" s="103"/>
      <c r="AJ11" s="103"/>
      <c r="AK11" s="103"/>
      <c r="AL11" s="103"/>
      <c r="AM11" s="103"/>
      <c r="AN11" s="103"/>
      <c r="AO11" s="103"/>
      <c r="AP11" s="103"/>
      <c r="AQ11" s="103"/>
      <c r="AR11" s="103"/>
      <c r="AS11" s="103"/>
      <c r="AT11" s="103"/>
      <c r="AU11" s="103"/>
      <c r="AV11" s="103"/>
      <c r="AW11" s="103"/>
      <c r="AX11" s="103"/>
      <c r="AY11" s="103"/>
      <c r="AZ11" s="103"/>
      <c r="BA11" s="103"/>
      <c r="BB11" s="103"/>
      <c r="BC11" s="103"/>
      <c r="BD11" s="103"/>
      <c r="BE11" s="103"/>
      <c r="BF11" s="103"/>
      <c r="BG11" s="103"/>
      <c r="BH11" s="103"/>
      <c r="BI11" s="103"/>
      <c r="BJ11" s="103"/>
      <c r="BK11" s="103"/>
      <c r="BL11" s="103"/>
    </row>
    <row r="12" spans="1:64" ht="13.5" thickBot="1" x14ac:dyDescent="0.25">
      <c r="A12" s="146" t="s">
        <v>280</v>
      </c>
      <c r="B12" s="147">
        <v>0</v>
      </c>
      <c r="C12" s="148" t="s">
        <v>273</v>
      </c>
      <c r="D12" s="149"/>
      <c r="E12" s="148" t="s">
        <v>281</v>
      </c>
      <c r="F12" s="150"/>
      <c r="G12" s="103"/>
      <c r="H12" s="103"/>
      <c r="I12" s="103"/>
      <c r="J12" s="103"/>
      <c r="K12" s="103"/>
      <c r="L12" s="151"/>
      <c r="M12" s="151"/>
      <c r="N12" s="151"/>
      <c r="O12" s="151"/>
      <c r="P12" s="151"/>
      <c r="Q12" s="151"/>
      <c r="R12" s="151"/>
      <c r="S12" s="151"/>
      <c r="T12" s="151"/>
      <c r="U12" s="151"/>
      <c r="V12" s="151"/>
      <c r="W12" s="151"/>
      <c r="X12" s="151"/>
      <c r="Y12" s="151"/>
      <c r="Z12" s="151"/>
      <c r="AA12" s="151"/>
      <c r="AB12" s="151"/>
      <c r="AC12" s="151"/>
      <c r="AD12" s="151"/>
      <c r="AE12" s="151"/>
      <c r="AF12" s="151"/>
      <c r="AG12" s="151"/>
      <c r="AH12" s="151"/>
      <c r="AI12" s="151"/>
      <c r="AJ12" s="151"/>
      <c r="AK12" s="151"/>
      <c r="AL12" s="151"/>
      <c r="AM12" s="151"/>
      <c r="AN12" s="151"/>
      <c r="AO12" s="103"/>
      <c r="AP12" s="103"/>
      <c r="AQ12" s="103"/>
      <c r="AR12" s="103"/>
      <c r="AS12" s="103"/>
      <c r="AT12" s="103"/>
      <c r="AU12" s="103"/>
      <c r="AV12" s="103"/>
      <c r="AW12" s="103"/>
      <c r="AX12" s="103"/>
      <c r="AY12" s="103"/>
      <c r="AZ12" s="103"/>
      <c r="BA12" s="103"/>
      <c r="BB12" s="103"/>
      <c r="BC12" s="103"/>
      <c r="BD12" s="103"/>
      <c r="BE12" s="103"/>
      <c r="BF12" s="103"/>
      <c r="BG12" s="103"/>
      <c r="BH12" s="103"/>
      <c r="BI12" s="103"/>
      <c r="BJ12" s="103"/>
      <c r="BK12" s="103"/>
      <c r="BL12" s="103"/>
    </row>
    <row r="13" spans="1:64" x14ac:dyDescent="0.2">
      <c r="A13" s="103" t="s">
        <v>282</v>
      </c>
      <c r="B13" s="151">
        <v>11.87</v>
      </c>
      <c r="C13" s="103" t="s">
        <v>283</v>
      </c>
      <c r="D13" s="103"/>
      <c r="E13" s="103"/>
      <c r="F13" s="103"/>
      <c r="G13" s="103"/>
      <c r="H13" s="103"/>
      <c r="I13" s="103"/>
      <c r="J13" s="103"/>
      <c r="K13" s="103"/>
      <c r="L13" s="151"/>
      <c r="M13" s="151"/>
      <c r="N13" s="151"/>
      <c r="O13" s="151"/>
      <c r="P13" s="151"/>
      <c r="Q13" s="151"/>
      <c r="R13" s="151"/>
      <c r="S13" s="151"/>
      <c r="T13" s="151"/>
      <c r="U13" s="151"/>
      <c r="V13" s="151"/>
      <c r="W13" s="151"/>
      <c r="X13" s="151"/>
      <c r="Y13" s="151"/>
      <c r="Z13" s="151"/>
      <c r="AA13" s="151"/>
      <c r="AB13" s="151"/>
      <c r="AC13" s="151"/>
      <c r="AD13" s="151"/>
      <c r="AE13" s="151"/>
      <c r="AF13" s="151"/>
      <c r="AG13" s="151"/>
      <c r="AH13" s="151"/>
      <c r="AI13" s="151"/>
      <c r="AJ13" s="151"/>
      <c r="AK13" s="151"/>
      <c r="AL13" s="151"/>
      <c r="AM13" s="151"/>
      <c r="AN13" s="151"/>
      <c r="AO13" s="103"/>
      <c r="AP13" s="103"/>
      <c r="AQ13" s="103"/>
      <c r="AR13" s="103"/>
      <c r="AS13" s="103"/>
      <c r="AT13" s="103"/>
      <c r="AU13" s="103"/>
      <c r="AV13" s="103"/>
      <c r="AW13" s="103"/>
      <c r="AX13" s="103"/>
      <c r="AY13" s="103"/>
      <c r="AZ13" s="103"/>
      <c r="BA13" s="103"/>
      <c r="BB13" s="103"/>
      <c r="BC13" s="103"/>
      <c r="BD13" s="103"/>
      <c r="BE13" s="103"/>
      <c r="BF13" s="103"/>
      <c r="BG13" s="103"/>
      <c r="BH13" s="103"/>
      <c r="BI13" s="103"/>
      <c r="BJ13" s="103"/>
      <c r="BK13" s="103"/>
      <c r="BL13" s="103"/>
    </row>
    <row r="14" spans="1:64" x14ac:dyDescent="0.2">
      <c r="A14" s="103"/>
      <c r="B14" s="103"/>
      <c r="C14" s="103"/>
      <c r="D14" s="103"/>
      <c r="E14" s="103"/>
      <c r="F14" s="103"/>
      <c r="G14" s="103"/>
      <c r="H14" s="103"/>
      <c r="I14" s="103"/>
      <c r="J14" s="103"/>
      <c r="K14" s="103"/>
      <c r="L14" s="103"/>
      <c r="M14" s="103"/>
      <c r="N14" s="103"/>
      <c r="O14" s="103"/>
      <c r="P14" s="103"/>
      <c r="Q14" s="103"/>
      <c r="R14" s="103"/>
      <c r="S14" s="103"/>
      <c r="T14" s="103"/>
      <c r="U14" s="103"/>
      <c r="V14" s="103"/>
      <c r="W14" s="103"/>
      <c r="X14" s="103"/>
      <c r="Y14" s="103"/>
      <c r="Z14" s="103"/>
      <c r="AA14" s="103"/>
      <c r="AB14" s="103"/>
      <c r="AC14" s="103"/>
      <c r="AD14" s="103"/>
      <c r="AE14" s="103"/>
      <c r="AF14" s="103"/>
      <c r="AG14" s="103"/>
      <c r="AH14" s="103"/>
      <c r="AI14" s="103"/>
      <c r="AJ14" s="103"/>
      <c r="AK14" s="103"/>
      <c r="AL14" s="103"/>
      <c r="AM14" s="103"/>
      <c r="AN14" s="103"/>
      <c r="AO14" s="103"/>
      <c r="AP14" s="103"/>
      <c r="AQ14" s="103"/>
      <c r="AR14" s="103"/>
      <c r="AS14" s="103"/>
      <c r="AT14" s="103"/>
      <c r="AU14" s="103"/>
      <c r="AV14" s="103"/>
      <c r="AW14" s="103"/>
      <c r="AX14" s="103"/>
      <c r="AY14" s="103"/>
      <c r="AZ14" s="103"/>
      <c r="BA14" s="103"/>
      <c r="BB14" s="103"/>
      <c r="BC14" s="103"/>
      <c r="BD14" s="103"/>
      <c r="BE14" s="103"/>
      <c r="BF14" s="103"/>
      <c r="BG14" s="103"/>
      <c r="BH14" s="103"/>
      <c r="BI14" s="103"/>
      <c r="BJ14" s="103"/>
      <c r="BK14" s="103"/>
      <c r="BL14" s="103"/>
    </row>
    <row r="15" spans="1:64" ht="13.5" thickBot="1" x14ac:dyDescent="0.25">
      <c r="A15" s="103"/>
      <c r="B15" s="103"/>
      <c r="C15" s="103"/>
      <c r="D15" s="103"/>
      <c r="E15" s="103"/>
      <c r="F15" s="103"/>
      <c r="G15" s="103"/>
      <c r="H15" s="103"/>
      <c r="I15" s="103"/>
      <c r="J15" s="103"/>
      <c r="K15" s="103"/>
      <c r="M15" s="152"/>
      <c r="N15" s="152"/>
      <c r="O15" s="152"/>
      <c r="P15" s="152"/>
      <c r="Q15" s="152">
        <v>1000</v>
      </c>
      <c r="R15" s="152"/>
      <c r="S15" s="152"/>
      <c r="T15" s="152"/>
      <c r="U15" s="152"/>
      <c r="V15" s="152"/>
      <c r="W15" s="152"/>
      <c r="X15" s="152"/>
      <c r="Y15" s="152"/>
      <c r="Z15" s="152"/>
      <c r="AA15" s="152"/>
      <c r="AB15" s="152"/>
      <c r="AC15" s="152"/>
      <c r="AD15" s="152"/>
      <c r="AE15" s="152"/>
      <c r="AF15" s="152"/>
      <c r="AG15" s="152"/>
      <c r="AH15" s="152"/>
      <c r="AI15" s="152"/>
      <c r="AJ15" s="152"/>
      <c r="AK15" s="152"/>
      <c r="AL15" s="152"/>
      <c r="AM15" s="152"/>
      <c r="AN15" s="152"/>
      <c r="AO15" s="103"/>
      <c r="AP15" s="103"/>
      <c r="AQ15" s="103"/>
      <c r="AR15" s="103"/>
      <c r="AS15" s="103"/>
      <c r="AT15" s="103"/>
      <c r="AU15" s="103"/>
      <c r="AV15" s="103"/>
      <c r="AW15" s="103"/>
      <c r="AX15" s="103"/>
      <c r="AY15" s="103"/>
      <c r="AZ15" s="103"/>
      <c r="BA15" s="103"/>
      <c r="BB15" s="103"/>
      <c r="BC15" s="103"/>
      <c r="BD15" s="103"/>
      <c r="BE15" s="103"/>
      <c r="BF15" s="103"/>
      <c r="BG15" s="103"/>
      <c r="BH15" s="103"/>
      <c r="BI15" s="103"/>
      <c r="BJ15" s="103"/>
      <c r="BK15" s="103"/>
      <c r="BL15" s="103"/>
    </row>
    <row r="16" spans="1:64" ht="13.5" thickBot="1" x14ac:dyDescent="0.25">
      <c r="A16" s="153" t="s">
        <v>284</v>
      </c>
      <c r="B16" s="154">
        <v>2012</v>
      </c>
      <c r="C16" s="154">
        <v>2013</v>
      </c>
      <c r="D16" s="154">
        <v>2014</v>
      </c>
      <c r="E16" s="154">
        <v>2015</v>
      </c>
      <c r="F16" s="154">
        <v>2016</v>
      </c>
      <c r="G16" s="154">
        <v>2017</v>
      </c>
      <c r="H16" s="154">
        <v>2018</v>
      </c>
      <c r="I16" s="154">
        <v>2019</v>
      </c>
      <c r="J16" s="154">
        <v>2020</v>
      </c>
      <c r="K16" s="154">
        <v>2021</v>
      </c>
      <c r="L16" s="154">
        <v>2022</v>
      </c>
      <c r="M16" s="154">
        <v>2023</v>
      </c>
      <c r="N16" s="154">
        <v>2024</v>
      </c>
      <c r="O16" s="154">
        <v>2025</v>
      </c>
      <c r="P16" s="154">
        <v>2026</v>
      </c>
      <c r="Q16" s="154">
        <v>2027</v>
      </c>
      <c r="R16" s="154">
        <v>2028</v>
      </c>
      <c r="S16" s="154">
        <v>2029</v>
      </c>
      <c r="T16" s="154">
        <v>2030</v>
      </c>
      <c r="U16" s="154">
        <v>2031</v>
      </c>
      <c r="V16" s="154">
        <v>2032</v>
      </c>
      <c r="W16" s="154">
        <v>2033</v>
      </c>
      <c r="X16" s="154">
        <v>2034</v>
      </c>
      <c r="Y16" s="154">
        <v>2035</v>
      </c>
      <c r="Z16" s="154">
        <v>2036</v>
      </c>
      <c r="AA16" s="154">
        <v>2037</v>
      </c>
      <c r="AB16" s="154">
        <v>2038</v>
      </c>
      <c r="AC16" s="154">
        <v>2039</v>
      </c>
      <c r="AD16" s="154">
        <v>2040</v>
      </c>
      <c r="AE16" s="154">
        <v>2041</v>
      </c>
      <c r="AF16" s="154">
        <v>2042</v>
      </c>
      <c r="AG16" s="154">
        <v>2043</v>
      </c>
      <c r="AH16" s="154">
        <v>2044</v>
      </c>
      <c r="AI16" s="154">
        <v>2045</v>
      </c>
      <c r="AJ16" s="154">
        <v>2046</v>
      </c>
      <c r="AK16" s="154">
        <v>2047</v>
      </c>
      <c r="AL16" s="154">
        <v>2048</v>
      </c>
      <c r="AM16" s="154">
        <v>2049</v>
      </c>
      <c r="AN16" s="154">
        <v>2050</v>
      </c>
      <c r="AO16" s="103"/>
      <c r="AP16" s="103"/>
      <c r="AQ16" s="103"/>
      <c r="AR16" s="103"/>
      <c r="AS16" s="103"/>
      <c r="AT16" s="103"/>
      <c r="AU16" s="103"/>
      <c r="AV16" s="103"/>
      <c r="AW16" s="103"/>
      <c r="AX16" s="103"/>
      <c r="AY16" s="103"/>
      <c r="AZ16" s="103"/>
      <c r="BA16" s="103"/>
      <c r="BB16" s="103"/>
      <c r="BC16" s="103"/>
      <c r="BD16" s="103"/>
      <c r="BE16" s="103"/>
      <c r="BF16" s="103"/>
      <c r="BG16" s="103"/>
      <c r="BH16" s="103"/>
      <c r="BI16" s="103"/>
      <c r="BJ16" s="103"/>
      <c r="BK16" s="103"/>
      <c r="BL16" s="103"/>
    </row>
    <row r="17" spans="1:64" ht="13.5" thickBot="1" x14ac:dyDescent="0.25">
      <c r="A17" s="155" t="s">
        <v>285</v>
      </c>
      <c r="B17" s="156"/>
      <c r="C17" s="156">
        <v>10000000</v>
      </c>
      <c r="D17" s="156">
        <v>10000000</v>
      </c>
      <c r="E17" s="156">
        <v>10000000</v>
      </c>
      <c r="F17" s="156">
        <v>10000000</v>
      </c>
      <c r="G17" s="156">
        <v>10000000</v>
      </c>
      <c r="H17" s="156">
        <v>10000000</v>
      </c>
      <c r="I17" s="156">
        <v>10000000</v>
      </c>
      <c r="J17" s="156">
        <v>10000000</v>
      </c>
      <c r="K17" s="156">
        <v>10000000</v>
      </c>
      <c r="L17" s="156">
        <v>10000000</v>
      </c>
      <c r="M17" s="156">
        <v>10000000</v>
      </c>
      <c r="N17" s="156">
        <v>10000000</v>
      </c>
      <c r="O17" s="156">
        <v>10000000</v>
      </c>
      <c r="P17" s="156">
        <v>10000000</v>
      </c>
      <c r="Q17" s="156">
        <v>10000000</v>
      </c>
      <c r="R17" s="156">
        <v>10000000</v>
      </c>
      <c r="S17" s="156">
        <v>10000000</v>
      </c>
      <c r="T17" s="156">
        <v>10000000</v>
      </c>
      <c r="U17" s="156">
        <v>10000000</v>
      </c>
      <c r="V17" s="156">
        <v>10000000</v>
      </c>
      <c r="W17" s="156">
        <v>10000000</v>
      </c>
      <c r="X17" s="156">
        <v>10000000</v>
      </c>
      <c r="Y17" s="156">
        <v>10000000</v>
      </c>
      <c r="Z17" s="156">
        <v>10000000</v>
      </c>
      <c r="AA17" s="156">
        <v>10000000</v>
      </c>
      <c r="AB17" s="156">
        <v>10000000</v>
      </c>
      <c r="AC17" s="156">
        <v>10000000</v>
      </c>
      <c r="AD17" s="156">
        <v>10000000</v>
      </c>
      <c r="AE17" s="156">
        <v>10000000</v>
      </c>
      <c r="AF17" s="156">
        <v>10000000</v>
      </c>
      <c r="AG17" s="156">
        <v>10000000</v>
      </c>
      <c r="AH17" s="156">
        <v>10000000</v>
      </c>
      <c r="AI17" s="156">
        <v>10000000</v>
      </c>
      <c r="AJ17" s="156">
        <v>10000000</v>
      </c>
      <c r="AK17" s="156">
        <v>10000000</v>
      </c>
      <c r="AL17" s="156">
        <v>10000000</v>
      </c>
      <c r="AM17" s="156">
        <v>10000000</v>
      </c>
      <c r="AN17" s="156">
        <v>10000000</v>
      </c>
      <c r="AO17" s="103"/>
      <c r="AP17" s="103"/>
      <c r="AQ17" s="103"/>
      <c r="AR17" s="103"/>
      <c r="AS17" s="103"/>
      <c r="AT17" s="103"/>
      <c r="AU17" s="103"/>
      <c r="AV17" s="103"/>
      <c r="AW17" s="103"/>
      <c r="AX17" s="103"/>
      <c r="AY17" s="103"/>
      <c r="AZ17" s="103"/>
      <c r="BA17" s="103"/>
      <c r="BB17" s="103"/>
      <c r="BC17" s="103"/>
      <c r="BD17" s="103"/>
      <c r="BE17" s="103"/>
      <c r="BF17" s="103"/>
      <c r="BG17" s="103"/>
      <c r="BH17" s="103"/>
      <c r="BI17" s="103"/>
      <c r="BJ17" s="103"/>
      <c r="BK17" s="103"/>
      <c r="BL17" s="103"/>
    </row>
    <row r="18" spans="1:64" ht="13.5" thickBot="1" x14ac:dyDescent="0.25">
      <c r="A18" s="157" t="s">
        <v>286</v>
      </c>
      <c r="B18" s="156">
        <v>45</v>
      </c>
      <c r="C18" s="156">
        <v>45</v>
      </c>
      <c r="D18" s="158">
        <v>45</v>
      </c>
      <c r="E18" s="156">
        <v>46.574999999999996</v>
      </c>
      <c r="F18" s="156">
        <v>48.437999999999995</v>
      </c>
      <c r="G18" s="156">
        <v>50.375519999999995</v>
      </c>
      <c r="H18" s="156">
        <v>52.390540799999997</v>
      </c>
      <c r="I18" s="156">
        <v>54.486162432</v>
      </c>
      <c r="J18" s="156">
        <v>56.665608929280005</v>
      </c>
      <c r="K18" s="156">
        <v>58.98889889538048</v>
      </c>
      <c r="L18" s="156">
        <v>61.407443750091076</v>
      </c>
      <c r="M18" s="156">
        <v>63.925148943844803</v>
      </c>
      <c r="N18" s="156">
        <v>66.546080050542429</v>
      </c>
      <c r="O18" s="156">
        <v>69.274469332614657</v>
      </c>
      <c r="P18" s="156">
        <v>72.114722575251847</v>
      </c>
      <c r="Q18" s="152">
        <v>75.07142620083718</v>
      </c>
      <c r="R18" s="152">
        <v>78.149354675071478</v>
      </c>
      <c r="S18" s="152">
        <v>81.353478216749409</v>
      </c>
      <c r="T18" s="152">
        <v>84.68897082363614</v>
      </c>
      <c r="U18" s="152">
        <v>87.653084802463383</v>
      </c>
      <c r="V18" s="152">
        <v>90.720942770549613</v>
      </c>
      <c r="W18" s="152">
        <v>93.896175767518827</v>
      </c>
      <c r="X18" s="152">
        <v>97.182541919381976</v>
      </c>
      <c r="Y18" s="152">
        <v>100.58393088656034</v>
      </c>
      <c r="Z18" s="152">
        <v>104.10436846758994</v>
      </c>
      <c r="AA18" s="152">
        <v>107.74802136395557</v>
      </c>
      <c r="AB18" s="152">
        <v>111.51920211169401</v>
      </c>
      <c r="AC18" s="152">
        <v>115.42237418560329</v>
      </c>
      <c r="AD18" s="152">
        <v>119.4621572820994</v>
      </c>
      <c r="AE18" s="152">
        <v>123.04602200056239</v>
      </c>
      <c r="AF18" s="152">
        <v>126.73740266057926</v>
      </c>
      <c r="AG18" s="152">
        <v>130.53952474039664</v>
      </c>
      <c r="AH18" s="152">
        <v>134.45571048260854</v>
      </c>
      <c r="AI18" s="152">
        <v>138.48938179708679</v>
      </c>
      <c r="AJ18" s="152">
        <v>142.64406325099941</v>
      </c>
      <c r="AK18" s="152">
        <v>146.92338514852941</v>
      </c>
      <c r="AL18" s="152">
        <v>151.33108670298529</v>
      </c>
      <c r="AM18" s="152">
        <v>155.87101930407485</v>
      </c>
      <c r="AN18" s="152">
        <v>160.54714988319711</v>
      </c>
      <c r="AO18" s="103"/>
      <c r="AP18" s="103"/>
      <c r="AQ18" s="103"/>
      <c r="AR18" s="103"/>
      <c r="AS18" s="103"/>
      <c r="AT18" s="103"/>
      <c r="AU18" s="103"/>
      <c r="AV18" s="103"/>
      <c r="AW18" s="103"/>
      <c r="AX18" s="103"/>
      <c r="AY18" s="103"/>
      <c r="AZ18" s="103"/>
      <c r="BA18" s="103"/>
      <c r="BB18" s="103"/>
      <c r="BC18" s="103"/>
      <c r="BD18" s="103"/>
      <c r="BE18" s="103"/>
      <c r="BF18" s="103"/>
      <c r="BG18" s="103"/>
      <c r="BH18" s="103"/>
      <c r="BI18" s="103"/>
      <c r="BJ18" s="103"/>
      <c r="BK18" s="103"/>
      <c r="BL18" s="103"/>
    </row>
    <row r="19" spans="1:64" ht="13.5" thickBot="1" x14ac:dyDescent="0.25">
      <c r="A19" s="103"/>
      <c r="B19" s="103"/>
      <c r="C19" s="159"/>
      <c r="D19" s="159"/>
      <c r="E19" s="159"/>
      <c r="F19" s="159"/>
      <c r="G19" s="159"/>
      <c r="H19" s="159"/>
      <c r="I19" s="159"/>
      <c r="J19" s="159"/>
      <c r="K19" s="159"/>
      <c r="L19" s="159"/>
      <c r="M19" s="159"/>
      <c r="N19" s="159"/>
      <c r="O19" s="159"/>
      <c r="P19" s="159"/>
      <c r="Q19" s="159"/>
      <c r="R19" s="159"/>
      <c r="S19" s="159"/>
      <c r="T19" s="159"/>
      <c r="U19" s="159"/>
      <c r="V19" s="159"/>
      <c r="W19" s="159"/>
      <c r="X19" s="159"/>
      <c r="Y19" s="159"/>
      <c r="Z19" s="159"/>
      <c r="AA19" s="159"/>
      <c r="AB19" s="159"/>
      <c r="AC19" s="159"/>
      <c r="AD19" s="159"/>
      <c r="AE19" s="159"/>
      <c r="AF19" s="159"/>
      <c r="AG19" s="159"/>
      <c r="AH19" s="159"/>
      <c r="AI19" s="159"/>
      <c r="AJ19" s="159"/>
      <c r="AK19" s="159"/>
      <c r="AL19" s="159"/>
      <c r="AM19" s="159"/>
      <c r="AN19" s="159"/>
      <c r="AO19" s="103"/>
      <c r="AP19" s="103"/>
      <c r="AQ19" s="103"/>
      <c r="AR19" s="103"/>
      <c r="AS19" s="103"/>
      <c r="AT19" s="103"/>
      <c r="AU19" s="103"/>
      <c r="AV19" s="103"/>
      <c r="AW19" s="103"/>
      <c r="AX19" s="103"/>
      <c r="AY19" s="103"/>
      <c r="AZ19" s="103"/>
      <c r="BA19" s="103"/>
      <c r="BB19" s="103"/>
      <c r="BC19" s="103"/>
      <c r="BD19" s="103"/>
      <c r="BE19" s="103"/>
      <c r="BF19" s="103"/>
      <c r="BG19" s="103"/>
      <c r="BH19" s="103"/>
      <c r="BI19" s="103"/>
      <c r="BJ19" s="103"/>
      <c r="BK19" s="103"/>
      <c r="BL19" s="103"/>
    </row>
    <row r="20" spans="1:64" x14ac:dyDescent="0.2">
      <c r="A20" s="160" t="s">
        <v>287</v>
      </c>
      <c r="B20" s="161"/>
      <c r="C20" s="161"/>
      <c r="D20" s="161"/>
      <c r="E20" s="161"/>
      <c r="F20" s="161"/>
      <c r="G20" s="161"/>
      <c r="H20" s="161"/>
      <c r="I20" s="161"/>
      <c r="J20" s="161"/>
      <c r="K20" s="161"/>
      <c r="L20" s="161"/>
      <c r="M20" s="161"/>
      <c r="N20" s="161"/>
      <c r="O20" s="161"/>
      <c r="P20" s="161"/>
      <c r="Q20" s="161"/>
      <c r="R20" s="161"/>
      <c r="S20" s="161"/>
      <c r="T20" s="161"/>
      <c r="U20" s="161"/>
      <c r="V20" s="161"/>
      <c r="W20" s="161"/>
      <c r="X20" s="161"/>
      <c r="Y20" s="161"/>
      <c r="Z20" s="161"/>
      <c r="AA20" s="161"/>
      <c r="AB20" s="161"/>
      <c r="AC20" s="161"/>
      <c r="AD20" s="161"/>
      <c r="AE20" s="161"/>
      <c r="AF20" s="161"/>
      <c r="AG20" s="161"/>
      <c r="AH20" s="161"/>
      <c r="AI20" s="161"/>
      <c r="AJ20" s="161"/>
      <c r="AK20" s="161"/>
      <c r="AL20" s="161"/>
      <c r="AM20" s="161"/>
      <c r="AN20" s="161"/>
      <c r="AO20" s="103"/>
      <c r="AP20" s="103"/>
      <c r="AQ20" s="103"/>
      <c r="AR20" s="103"/>
      <c r="AS20" s="103"/>
      <c r="AT20" s="103"/>
      <c r="AU20" s="103"/>
      <c r="AV20" s="103"/>
      <c r="AW20" s="103"/>
      <c r="AX20" s="103"/>
      <c r="AY20" s="103"/>
      <c r="AZ20" s="103"/>
      <c r="BA20" s="103"/>
      <c r="BB20" s="103"/>
      <c r="BC20" s="103"/>
      <c r="BD20" s="103"/>
      <c r="BE20" s="103"/>
      <c r="BF20" s="103"/>
      <c r="BG20" s="103"/>
      <c r="BH20" s="103"/>
      <c r="BI20" s="103"/>
      <c r="BJ20" s="103"/>
      <c r="BK20" s="103"/>
      <c r="BL20" s="103"/>
    </row>
    <row r="21" spans="1:64" ht="13.5" thickBot="1" x14ac:dyDescent="0.25">
      <c r="A21" s="162" t="s">
        <v>288</v>
      </c>
      <c r="B21" s="163">
        <f t="shared" ref="B21:AN21" si="0">B16</f>
        <v>2012</v>
      </c>
      <c r="C21" s="163">
        <f t="shared" si="0"/>
        <v>2013</v>
      </c>
      <c r="D21" s="163">
        <f t="shared" si="0"/>
        <v>2014</v>
      </c>
      <c r="E21" s="163">
        <f t="shared" si="0"/>
        <v>2015</v>
      </c>
      <c r="F21" s="163">
        <f t="shared" si="0"/>
        <v>2016</v>
      </c>
      <c r="G21" s="163">
        <f t="shared" si="0"/>
        <v>2017</v>
      </c>
      <c r="H21" s="163">
        <f t="shared" si="0"/>
        <v>2018</v>
      </c>
      <c r="I21" s="163">
        <f t="shared" si="0"/>
        <v>2019</v>
      </c>
      <c r="J21" s="163">
        <f t="shared" si="0"/>
        <v>2020</v>
      </c>
      <c r="K21" s="163">
        <f t="shared" si="0"/>
        <v>2021</v>
      </c>
      <c r="L21" s="163">
        <f t="shared" si="0"/>
        <v>2022</v>
      </c>
      <c r="M21" s="163">
        <f t="shared" si="0"/>
        <v>2023</v>
      </c>
      <c r="N21" s="163">
        <f t="shared" si="0"/>
        <v>2024</v>
      </c>
      <c r="O21" s="163">
        <f t="shared" si="0"/>
        <v>2025</v>
      </c>
      <c r="P21" s="163">
        <f t="shared" si="0"/>
        <v>2026</v>
      </c>
      <c r="Q21" s="163">
        <f t="shared" si="0"/>
        <v>2027</v>
      </c>
      <c r="R21" s="163">
        <f t="shared" si="0"/>
        <v>2028</v>
      </c>
      <c r="S21" s="163">
        <f t="shared" si="0"/>
        <v>2029</v>
      </c>
      <c r="T21" s="163">
        <f t="shared" si="0"/>
        <v>2030</v>
      </c>
      <c r="U21" s="163">
        <f t="shared" si="0"/>
        <v>2031</v>
      </c>
      <c r="V21" s="163">
        <f t="shared" si="0"/>
        <v>2032</v>
      </c>
      <c r="W21" s="163">
        <f t="shared" si="0"/>
        <v>2033</v>
      </c>
      <c r="X21" s="163">
        <f t="shared" si="0"/>
        <v>2034</v>
      </c>
      <c r="Y21" s="163">
        <f t="shared" si="0"/>
        <v>2035</v>
      </c>
      <c r="Z21" s="163">
        <f t="shared" si="0"/>
        <v>2036</v>
      </c>
      <c r="AA21" s="163">
        <f t="shared" si="0"/>
        <v>2037</v>
      </c>
      <c r="AB21" s="163">
        <f t="shared" si="0"/>
        <v>2038</v>
      </c>
      <c r="AC21" s="163">
        <f t="shared" si="0"/>
        <v>2039</v>
      </c>
      <c r="AD21" s="163">
        <f t="shared" si="0"/>
        <v>2040</v>
      </c>
      <c r="AE21" s="163">
        <f t="shared" si="0"/>
        <v>2041</v>
      </c>
      <c r="AF21" s="163">
        <f t="shared" si="0"/>
        <v>2042</v>
      </c>
      <c r="AG21" s="163">
        <f t="shared" si="0"/>
        <v>2043</v>
      </c>
      <c r="AH21" s="163">
        <f t="shared" si="0"/>
        <v>2044</v>
      </c>
      <c r="AI21" s="163">
        <f t="shared" si="0"/>
        <v>2045</v>
      </c>
      <c r="AJ21" s="163">
        <f t="shared" si="0"/>
        <v>2046</v>
      </c>
      <c r="AK21" s="163">
        <f t="shared" si="0"/>
        <v>2047</v>
      </c>
      <c r="AL21" s="163">
        <f t="shared" si="0"/>
        <v>2048</v>
      </c>
      <c r="AM21" s="163">
        <f t="shared" si="0"/>
        <v>2049</v>
      </c>
      <c r="AN21" s="163">
        <f t="shared" si="0"/>
        <v>2050</v>
      </c>
      <c r="AO21" s="103"/>
      <c r="AP21" s="103"/>
      <c r="AQ21" s="103"/>
      <c r="AR21" s="103"/>
      <c r="AS21" s="103"/>
      <c r="AT21" s="103"/>
      <c r="AU21" s="103"/>
      <c r="AV21" s="103"/>
      <c r="AW21" s="103"/>
      <c r="AX21" s="103"/>
      <c r="AY21" s="103"/>
      <c r="AZ21" s="103"/>
      <c r="BA21" s="103"/>
      <c r="BB21" s="103"/>
      <c r="BC21" s="103"/>
      <c r="BD21" s="103"/>
      <c r="BE21" s="103"/>
      <c r="BF21" s="103"/>
      <c r="BG21" s="103"/>
      <c r="BH21" s="103"/>
      <c r="BI21" s="103"/>
      <c r="BJ21" s="103"/>
      <c r="BK21" s="103"/>
      <c r="BL21" s="103"/>
    </row>
    <row r="22" spans="1:64" x14ac:dyDescent="0.2">
      <c r="A22" s="164" t="s">
        <v>289</v>
      </c>
      <c r="B22" s="165">
        <v>0</v>
      </c>
      <c r="C22" s="165">
        <v>0</v>
      </c>
      <c r="D22" s="165">
        <v>0</v>
      </c>
      <c r="E22" s="165">
        <v>0</v>
      </c>
      <c r="F22" s="165">
        <v>0</v>
      </c>
      <c r="G22" s="165">
        <v>0</v>
      </c>
      <c r="H22" s="165">
        <v>0</v>
      </c>
      <c r="I22" s="165">
        <v>0</v>
      </c>
      <c r="J22" s="165">
        <v>0</v>
      </c>
      <c r="K22" s="165">
        <v>0</v>
      </c>
      <c r="L22" s="165">
        <v>0</v>
      </c>
      <c r="M22" s="165">
        <v>0</v>
      </c>
      <c r="N22" s="165">
        <v>0</v>
      </c>
      <c r="O22" s="165">
        <v>0</v>
      </c>
      <c r="P22" s="165">
        <v>0</v>
      </c>
      <c r="Q22" s="165">
        <v>0</v>
      </c>
      <c r="R22" s="165">
        <v>0</v>
      </c>
      <c r="S22" s="165">
        <v>0</v>
      </c>
      <c r="T22" s="165">
        <v>0</v>
      </c>
      <c r="U22" s="165">
        <v>0</v>
      </c>
      <c r="V22" s="165">
        <v>0</v>
      </c>
      <c r="W22" s="165">
        <v>0</v>
      </c>
      <c r="X22" s="165">
        <v>0</v>
      </c>
      <c r="Y22" s="165">
        <v>0</v>
      </c>
      <c r="Z22" s="165">
        <v>0</v>
      </c>
      <c r="AA22" s="165">
        <v>0</v>
      </c>
      <c r="AB22" s="165">
        <v>0</v>
      </c>
      <c r="AC22" s="165">
        <v>0</v>
      </c>
      <c r="AD22" s="165">
        <v>0</v>
      </c>
      <c r="AE22" s="165">
        <v>0</v>
      </c>
      <c r="AF22" s="165">
        <v>0</v>
      </c>
      <c r="AG22" s="165">
        <v>0</v>
      </c>
      <c r="AH22" s="165">
        <v>0</v>
      </c>
      <c r="AI22" s="165">
        <v>0</v>
      </c>
      <c r="AJ22" s="165">
        <v>0</v>
      </c>
      <c r="AK22" s="165">
        <v>0</v>
      </c>
      <c r="AL22" s="165">
        <v>0</v>
      </c>
      <c r="AM22" s="165">
        <v>0</v>
      </c>
      <c r="AN22" s="165">
        <v>0</v>
      </c>
      <c r="AO22" s="103"/>
      <c r="AP22" s="103"/>
      <c r="AQ22" s="103"/>
      <c r="AR22" s="103"/>
      <c r="AS22" s="103"/>
      <c r="AT22" s="103"/>
      <c r="AU22" s="103"/>
      <c r="AV22" s="103"/>
      <c r="AW22" s="103"/>
      <c r="AX22" s="103"/>
      <c r="AY22" s="103"/>
      <c r="AZ22" s="103"/>
      <c r="BA22" s="103"/>
      <c r="BB22" s="103"/>
      <c r="BC22" s="103"/>
      <c r="BD22" s="103"/>
      <c r="BE22" s="103"/>
      <c r="BF22" s="103"/>
      <c r="BG22" s="103"/>
      <c r="BH22" s="103"/>
      <c r="BI22" s="103"/>
      <c r="BJ22" s="103"/>
      <c r="BK22" s="103"/>
      <c r="BL22" s="103"/>
    </row>
    <row r="23" spans="1:64" x14ac:dyDescent="0.2">
      <c r="A23" s="166" t="s">
        <v>37</v>
      </c>
      <c r="B23" s="167">
        <v>0</v>
      </c>
      <c r="C23" s="167">
        <v>0</v>
      </c>
      <c r="D23" s="167">
        <v>0</v>
      </c>
      <c r="E23" s="167">
        <v>0</v>
      </c>
      <c r="F23" s="167">
        <v>0</v>
      </c>
      <c r="G23" s="167">
        <v>0</v>
      </c>
      <c r="H23" s="167">
        <v>0</v>
      </c>
      <c r="I23" s="167">
        <v>0</v>
      </c>
      <c r="J23" s="167">
        <v>0</v>
      </c>
      <c r="K23" s="167">
        <v>0</v>
      </c>
      <c r="L23" s="167">
        <v>0</v>
      </c>
      <c r="M23" s="167">
        <v>0</v>
      </c>
      <c r="N23" s="167">
        <v>0</v>
      </c>
      <c r="O23" s="167">
        <v>0</v>
      </c>
      <c r="P23" s="167">
        <v>0</v>
      </c>
      <c r="Q23" s="167">
        <v>0</v>
      </c>
      <c r="R23" s="167">
        <v>0</v>
      </c>
      <c r="S23" s="167">
        <v>0</v>
      </c>
      <c r="T23" s="167">
        <v>0</v>
      </c>
      <c r="U23" s="167">
        <v>0</v>
      </c>
      <c r="V23" s="167">
        <v>0</v>
      </c>
      <c r="W23" s="167">
        <v>0</v>
      </c>
      <c r="X23" s="167">
        <v>0</v>
      </c>
      <c r="Y23" s="167">
        <v>0</v>
      </c>
      <c r="Z23" s="167">
        <v>0</v>
      </c>
      <c r="AA23" s="167">
        <v>0</v>
      </c>
      <c r="AB23" s="167">
        <v>0</v>
      </c>
      <c r="AC23" s="167">
        <v>0</v>
      </c>
      <c r="AD23" s="167">
        <v>0</v>
      </c>
      <c r="AE23" s="167">
        <v>0</v>
      </c>
      <c r="AF23" s="167">
        <v>0</v>
      </c>
      <c r="AG23" s="167">
        <v>0</v>
      </c>
      <c r="AH23" s="167">
        <v>0</v>
      </c>
      <c r="AI23" s="167">
        <v>0</v>
      </c>
      <c r="AJ23" s="167">
        <v>0</v>
      </c>
      <c r="AK23" s="167">
        <v>0</v>
      </c>
      <c r="AL23" s="167">
        <v>0</v>
      </c>
      <c r="AM23" s="167">
        <v>0</v>
      </c>
      <c r="AN23" s="167">
        <v>0</v>
      </c>
      <c r="AO23" s="103"/>
      <c r="AP23" s="103"/>
      <c r="AQ23" s="103"/>
      <c r="AR23" s="103"/>
      <c r="AS23" s="103"/>
      <c r="AT23" s="103"/>
      <c r="AU23" s="103"/>
      <c r="AV23" s="103"/>
      <c r="AW23" s="103"/>
      <c r="AX23" s="103"/>
      <c r="AY23" s="103"/>
      <c r="AZ23" s="103"/>
      <c r="BA23" s="103"/>
      <c r="BB23" s="103"/>
      <c r="BC23" s="103"/>
      <c r="BD23" s="103"/>
      <c r="BE23" s="103"/>
      <c r="BF23" s="103"/>
      <c r="BG23" s="103"/>
      <c r="BH23" s="103"/>
      <c r="BI23" s="103"/>
      <c r="BJ23" s="103"/>
      <c r="BK23" s="103"/>
      <c r="BL23" s="103"/>
    </row>
    <row r="24" spans="1:64" x14ac:dyDescent="0.2">
      <c r="A24" s="164" t="s">
        <v>38</v>
      </c>
      <c r="B24" s="165">
        <v>0</v>
      </c>
      <c r="C24" s="165">
        <v>0</v>
      </c>
      <c r="D24" s="165">
        <v>0</v>
      </c>
      <c r="E24" s="165">
        <v>0</v>
      </c>
      <c r="F24" s="165">
        <v>0</v>
      </c>
      <c r="G24" s="165">
        <v>0</v>
      </c>
      <c r="H24" s="165">
        <v>0</v>
      </c>
      <c r="I24" s="165">
        <v>0</v>
      </c>
      <c r="J24" s="165">
        <v>0</v>
      </c>
      <c r="K24" s="165">
        <v>0</v>
      </c>
      <c r="L24" s="165">
        <v>0</v>
      </c>
      <c r="M24" s="165">
        <v>0</v>
      </c>
      <c r="N24" s="165">
        <v>0</v>
      </c>
      <c r="O24" s="165">
        <v>0</v>
      </c>
      <c r="P24" s="165">
        <v>0</v>
      </c>
      <c r="Q24" s="165">
        <v>0</v>
      </c>
      <c r="R24" s="165">
        <v>0</v>
      </c>
      <c r="S24" s="165">
        <v>0</v>
      </c>
      <c r="T24" s="165">
        <v>0</v>
      </c>
      <c r="U24" s="165">
        <v>0</v>
      </c>
      <c r="V24" s="165">
        <v>0</v>
      </c>
      <c r="W24" s="165">
        <v>0</v>
      </c>
      <c r="X24" s="165">
        <v>0</v>
      </c>
      <c r="Y24" s="165">
        <v>0</v>
      </c>
      <c r="Z24" s="165">
        <v>0</v>
      </c>
      <c r="AA24" s="165">
        <v>0</v>
      </c>
      <c r="AB24" s="165">
        <v>0</v>
      </c>
      <c r="AC24" s="165">
        <v>0</v>
      </c>
      <c r="AD24" s="165">
        <v>0</v>
      </c>
      <c r="AE24" s="165">
        <v>0</v>
      </c>
      <c r="AF24" s="165">
        <v>0</v>
      </c>
      <c r="AG24" s="165">
        <v>0</v>
      </c>
      <c r="AH24" s="165">
        <v>0</v>
      </c>
      <c r="AI24" s="165">
        <v>0</v>
      </c>
      <c r="AJ24" s="165">
        <v>0</v>
      </c>
      <c r="AK24" s="165">
        <v>0</v>
      </c>
      <c r="AL24" s="165">
        <v>0</v>
      </c>
      <c r="AM24" s="165">
        <v>0</v>
      </c>
      <c r="AN24" s="165">
        <v>0</v>
      </c>
      <c r="AO24" s="103"/>
      <c r="AP24" s="103"/>
      <c r="AQ24" s="103"/>
      <c r="AR24" s="103"/>
      <c r="AS24" s="103"/>
      <c r="AT24" s="103"/>
      <c r="AU24" s="103"/>
      <c r="AV24" s="103"/>
      <c r="AW24" s="103"/>
      <c r="AX24" s="103"/>
      <c r="AY24" s="103"/>
      <c r="AZ24" s="103"/>
      <c r="BA24" s="103"/>
      <c r="BB24" s="103"/>
      <c r="BC24" s="103"/>
      <c r="BD24" s="103"/>
      <c r="BE24" s="103"/>
      <c r="BF24" s="103"/>
      <c r="BG24" s="103"/>
      <c r="BH24" s="103"/>
      <c r="BI24" s="103"/>
      <c r="BJ24" s="103"/>
      <c r="BK24" s="103"/>
      <c r="BL24" s="103"/>
    </row>
    <row r="25" spans="1:64" x14ac:dyDescent="0.2">
      <c r="A25" s="166" t="s">
        <v>39</v>
      </c>
      <c r="B25" s="167">
        <v>0</v>
      </c>
      <c r="C25" s="167">
        <v>0</v>
      </c>
      <c r="D25" s="167">
        <v>0</v>
      </c>
      <c r="E25" s="167">
        <v>0</v>
      </c>
      <c r="F25" s="167">
        <v>0</v>
      </c>
      <c r="G25" s="167">
        <v>0</v>
      </c>
      <c r="H25" s="167">
        <v>0</v>
      </c>
      <c r="I25" s="167">
        <v>0</v>
      </c>
      <c r="J25" s="167">
        <v>0</v>
      </c>
      <c r="K25" s="167">
        <v>0</v>
      </c>
      <c r="L25" s="167">
        <v>0</v>
      </c>
      <c r="M25" s="167">
        <v>0</v>
      </c>
      <c r="N25" s="167">
        <v>0</v>
      </c>
      <c r="O25" s="167">
        <v>0</v>
      </c>
      <c r="P25" s="167">
        <v>0</v>
      </c>
      <c r="Q25" s="167">
        <v>0</v>
      </c>
      <c r="R25" s="167">
        <v>0</v>
      </c>
      <c r="S25" s="167">
        <v>0</v>
      </c>
      <c r="T25" s="167">
        <v>0</v>
      </c>
      <c r="U25" s="167">
        <v>0</v>
      </c>
      <c r="V25" s="167">
        <v>0</v>
      </c>
      <c r="W25" s="167">
        <v>0</v>
      </c>
      <c r="X25" s="167">
        <v>0</v>
      </c>
      <c r="Y25" s="167">
        <v>0</v>
      </c>
      <c r="Z25" s="167">
        <v>0</v>
      </c>
      <c r="AA25" s="167">
        <v>0</v>
      </c>
      <c r="AB25" s="167">
        <v>0</v>
      </c>
      <c r="AC25" s="167">
        <v>0</v>
      </c>
      <c r="AD25" s="167">
        <v>0</v>
      </c>
      <c r="AE25" s="167">
        <v>0</v>
      </c>
      <c r="AF25" s="167">
        <v>0</v>
      </c>
      <c r="AG25" s="167">
        <v>0</v>
      </c>
      <c r="AH25" s="167">
        <v>0</v>
      </c>
      <c r="AI25" s="167">
        <v>0</v>
      </c>
      <c r="AJ25" s="167">
        <v>0</v>
      </c>
      <c r="AK25" s="167">
        <v>0</v>
      </c>
      <c r="AL25" s="167">
        <v>0</v>
      </c>
      <c r="AM25" s="167">
        <v>0</v>
      </c>
      <c r="AN25" s="167">
        <v>0</v>
      </c>
      <c r="AO25" s="103"/>
      <c r="AP25" s="103"/>
      <c r="AQ25" s="103"/>
      <c r="AR25" s="103"/>
      <c r="AS25" s="103"/>
      <c r="AT25" s="103"/>
      <c r="AU25" s="103"/>
      <c r="AV25" s="103"/>
      <c r="AW25" s="103"/>
      <c r="AX25" s="103"/>
      <c r="AY25" s="103"/>
      <c r="AZ25" s="103"/>
      <c r="BA25" s="103"/>
      <c r="BB25" s="103"/>
      <c r="BC25" s="103"/>
      <c r="BD25" s="103"/>
      <c r="BE25" s="103"/>
      <c r="BF25" s="103"/>
      <c r="BG25" s="103"/>
      <c r="BH25" s="103"/>
      <c r="BI25" s="103"/>
      <c r="BJ25" s="103"/>
      <c r="BK25" s="103"/>
      <c r="BL25" s="103"/>
    </row>
    <row r="26" spans="1:64" x14ac:dyDescent="0.2">
      <c r="A26" s="164" t="s">
        <v>42</v>
      </c>
      <c r="B26" s="165">
        <v>0</v>
      </c>
      <c r="C26" s="165">
        <v>0</v>
      </c>
      <c r="D26" s="165">
        <v>0</v>
      </c>
      <c r="E26" s="165">
        <v>0</v>
      </c>
      <c r="F26" s="165">
        <v>0</v>
      </c>
      <c r="G26" s="165">
        <v>0</v>
      </c>
      <c r="H26" s="165">
        <v>0</v>
      </c>
      <c r="I26" s="165">
        <v>0</v>
      </c>
      <c r="J26" s="165">
        <v>0</v>
      </c>
      <c r="K26" s="165">
        <v>0</v>
      </c>
      <c r="L26" s="165">
        <v>0</v>
      </c>
      <c r="M26" s="165">
        <v>0</v>
      </c>
      <c r="N26" s="165">
        <v>0</v>
      </c>
      <c r="O26" s="165">
        <v>0</v>
      </c>
      <c r="P26" s="165">
        <v>0</v>
      </c>
      <c r="Q26" s="165">
        <v>0</v>
      </c>
      <c r="R26" s="165">
        <v>0</v>
      </c>
      <c r="S26" s="165">
        <v>0</v>
      </c>
      <c r="T26" s="165">
        <v>0</v>
      </c>
      <c r="U26" s="165">
        <v>0</v>
      </c>
      <c r="V26" s="165">
        <v>0</v>
      </c>
      <c r="W26" s="165">
        <v>0</v>
      </c>
      <c r="X26" s="165">
        <v>0</v>
      </c>
      <c r="Y26" s="165">
        <v>0</v>
      </c>
      <c r="Z26" s="165">
        <v>0</v>
      </c>
      <c r="AA26" s="165">
        <v>0</v>
      </c>
      <c r="AB26" s="165">
        <v>0</v>
      </c>
      <c r="AC26" s="165">
        <v>0</v>
      </c>
      <c r="AD26" s="165">
        <v>0</v>
      </c>
      <c r="AE26" s="165">
        <v>0</v>
      </c>
      <c r="AF26" s="165">
        <v>0</v>
      </c>
      <c r="AG26" s="165">
        <v>0</v>
      </c>
      <c r="AH26" s="165">
        <v>0</v>
      </c>
      <c r="AI26" s="165">
        <v>0</v>
      </c>
      <c r="AJ26" s="165">
        <v>0</v>
      </c>
      <c r="AK26" s="165">
        <v>0</v>
      </c>
      <c r="AL26" s="165">
        <v>0</v>
      </c>
      <c r="AM26" s="165">
        <v>0</v>
      </c>
      <c r="AN26" s="165">
        <v>0</v>
      </c>
      <c r="AO26" s="103"/>
      <c r="AP26" s="103"/>
      <c r="AQ26" s="103"/>
      <c r="AR26" s="103"/>
      <c r="AS26" s="103"/>
      <c r="AT26" s="103"/>
      <c r="AU26" s="103"/>
      <c r="AV26" s="103"/>
      <c r="AW26" s="103"/>
      <c r="AX26" s="103"/>
      <c r="AY26" s="103"/>
      <c r="AZ26" s="103"/>
      <c r="BA26" s="103"/>
      <c r="BB26" s="103"/>
      <c r="BC26" s="103"/>
      <c r="BD26" s="103"/>
      <c r="BE26" s="103"/>
      <c r="BF26" s="103"/>
      <c r="BG26" s="103"/>
      <c r="BH26" s="103"/>
      <c r="BI26" s="103"/>
      <c r="BJ26" s="103"/>
      <c r="BK26" s="103"/>
      <c r="BL26" s="103"/>
    </row>
    <row r="27" spans="1:64" ht="13.5" thickBot="1" x14ac:dyDescent="0.25">
      <c r="A27" s="168" t="s">
        <v>290</v>
      </c>
      <c r="B27" s="169">
        <f t="shared" ref="B27:AN27" si="1">SUM(B22:B26)</f>
        <v>0</v>
      </c>
      <c r="C27" s="169">
        <f t="shared" si="1"/>
        <v>0</v>
      </c>
      <c r="D27" s="169">
        <f t="shared" si="1"/>
        <v>0</v>
      </c>
      <c r="E27" s="169">
        <f t="shared" si="1"/>
        <v>0</v>
      </c>
      <c r="F27" s="169">
        <f t="shared" si="1"/>
        <v>0</v>
      </c>
      <c r="G27" s="169">
        <f t="shared" si="1"/>
        <v>0</v>
      </c>
      <c r="H27" s="169">
        <f t="shared" si="1"/>
        <v>0</v>
      </c>
      <c r="I27" s="169">
        <f t="shared" si="1"/>
        <v>0</v>
      </c>
      <c r="J27" s="169">
        <f t="shared" si="1"/>
        <v>0</v>
      </c>
      <c r="K27" s="169">
        <f t="shared" si="1"/>
        <v>0</v>
      </c>
      <c r="L27" s="169">
        <f t="shared" si="1"/>
        <v>0</v>
      </c>
      <c r="M27" s="169">
        <f t="shared" si="1"/>
        <v>0</v>
      </c>
      <c r="N27" s="169">
        <f t="shared" si="1"/>
        <v>0</v>
      </c>
      <c r="O27" s="169">
        <f t="shared" si="1"/>
        <v>0</v>
      </c>
      <c r="P27" s="169">
        <f t="shared" si="1"/>
        <v>0</v>
      </c>
      <c r="Q27" s="169">
        <f t="shared" si="1"/>
        <v>0</v>
      </c>
      <c r="R27" s="169">
        <f t="shared" si="1"/>
        <v>0</v>
      </c>
      <c r="S27" s="169">
        <f t="shared" si="1"/>
        <v>0</v>
      </c>
      <c r="T27" s="169">
        <f t="shared" si="1"/>
        <v>0</v>
      </c>
      <c r="U27" s="169">
        <f t="shared" si="1"/>
        <v>0</v>
      </c>
      <c r="V27" s="169">
        <f t="shared" si="1"/>
        <v>0</v>
      </c>
      <c r="W27" s="169">
        <f t="shared" si="1"/>
        <v>0</v>
      </c>
      <c r="X27" s="169">
        <f t="shared" si="1"/>
        <v>0</v>
      </c>
      <c r="Y27" s="169">
        <f t="shared" si="1"/>
        <v>0</v>
      </c>
      <c r="Z27" s="169">
        <f t="shared" si="1"/>
        <v>0</v>
      </c>
      <c r="AA27" s="169">
        <f t="shared" si="1"/>
        <v>0</v>
      </c>
      <c r="AB27" s="169">
        <f t="shared" si="1"/>
        <v>0</v>
      </c>
      <c r="AC27" s="169">
        <f t="shared" si="1"/>
        <v>0</v>
      </c>
      <c r="AD27" s="169">
        <f t="shared" si="1"/>
        <v>0</v>
      </c>
      <c r="AE27" s="169">
        <f t="shared" si="1"/>
        <v>0</v>
      </c>
      <c r="AF27" s="169">
        <f t="shared" si="1"/>
        <v>0</v>
      </c>
      <c r="AG27" s="169">
        <f t="shared" si="1"/>
        <v>0</v>
      </c>
      <c r="AH27" s="169">
        <f t="shared" si="1"/>
        <v>0</v>
      </c>
      <c r="AI27" s="169">
        <f t="shared" si="1"/>
        <v>0</v>
      </c>
      <c r="AJ27" s="169">
        <f t="shared" si="1"/>
        <v>0</v>
      </c>
      <c r="AK27" s="169">
        <f t="shared" si="1"/>
        <v>0</v>
      </c>
      <c r="AL27" s="169">
        <f t="shared" si="1"/>
        <v>0</v>
      </c>
      <c r="AM27" s="169">
        <f t="shared" si="1"/>
        <v>0</v>
      </c>
      <c r="AN27" s="169">
        <f t="shared" si="1"/>
        <v>0</v>
      </c>
      <c r="AO27" s="103"/>
      <c r="AP27" s="103"/>
      <c r="AQ27" s="103"/>
      <c r="AR27" s="103"/>
      <c r="AS27" s="103"/>
      <c r="AT27" s="103"/>
      <c r="AU27" s="103"/>
      <c r="AV27" s="103"/>
      <c r="AW27" s="103"/>
      <c r="AX27" s="103"/>
      <c r="AY27" s="103"/>
      <c r="AZ27" s="103"/>
      <c r="BA27" s="103"/>
      <c r="BB27" s="103"/>
      <c r="BC27" s="103"/>
      <c r="BD27" s="103"/>
      <c r="BE27" s="103"/>
      <c r="BF27" s="103"/>
      <c r="BG27" s="103"/>
      <c r="BH27" s="103"/>
      <c r="BI27" s="103"/>
      <c r="BJ27" s="103"/>
      <c r="BK27" s="103"/>
      <c r="BL27" s="103"/>
    </row>
    <row r="28" spans="1:64" x14ac:dyDescent="0.2">
      <c r="A28" s="103"/>
      <c r="B28" s="103"/>
      <c r="C28" s="103"/>
      <c r="D28" s="103"/>
      <c r="E28" s="103"/>
      <c r="F28" s="103"/>
      <c r="G28" s="103"/>
      <c r="H28" s="103"/>
      <c r="I28" s="103"/>
      <c r="J28" s="103"/>
      <c r="K28" s="103"/>
      <c r="L28" s="103"/>
      <c r="M28" s="103"/>
      <c r="N28" s="103"/>
      <c r="O28" s="103"/>
      <c r="P28" s="103"/>
      <c r="Q28" s="103"/>
      <c r="R28" s="103"/>
      <c r="S28" s="103"/>
      <c r="T28" s="103"/>
      <c r="U28" s="103"/>
      <c r="V28" s="103"/>
      <c r="W28" s="103"/>
      <c r="X28" s="103"/>
      <c r="Y28" s="103"/>
      <c r="Z28" s="103"/>
      <c r="AA28" s="103"/>
      <c r="AB28" s="103"/>
      <c r="AC28" s="103"/>
      <c r="AD28" s="103"/>
      <c r="AE28" s="103"/>
      <c r="AF28" s="103"/>
      <c r="AG28" s="103"/>
      <c r="AH28" s="103"/>
      <c r="AI28" s="103"/>
      <c r="AJ28" s="103"/>
      <c r="AK28" s="103"/>
      <c r="AL28" s="103"/>
      <c r="AM28" s="103"/>
      <c r="AN28" s="103"/>
      <c r="AO28" s="103"/>
      <c r="AP28" s="103"/>
      <c r="AQ28" s="103"/>
      <c r="AR28" s="103"/>
      <c r="AS28" s="103"/>
      <c r="AT28" s="103"/>
      <c r="AU28" s="103"/>
      <c r="AV28" s="103"/>
      <c r="AW28" s="103"/>
      <c r="AX28" s="103"/>
      <c r="AY28" s="103"/>
      <c r="AZ28" s="103"/>
      <c r="BA28" s="103"/>
      <c r="BB28" s="103"/>
      <c r="BC28" s="103"/>
      <c r="BD28" s="103"/>
      <c r="BE28" s="103"/>
      <c r="BF28" s="103"/>
      <c r="BG28" s="103"/>
      <c r="BH28" s="103"/>
      <c r="BI28" s="103"/>
      <c r="BJ28" s="103"/>
      <c r="BK28" s="103"/>
      <c r="BL28" s="103"/>
    </row>
    <row r="29" spans="1:64" s="170" customFormat="1" ht="13.5" thickBot="1" x14ac:dyDescent="0.25">
      <c r="B29" s="171"/>
      <c r="C29" s="171"/>
      <c r="D29" s="171"/>
      <c r="E29" s="171"/>
      <c r="F29" s="171"/>
      <c r="G29" s="171"/>
      <c r="H29" s="171"/>
      <c r="I29" s="171"/>
      <c r="J29" s="171"/>
      <c r="K29" s="171"/>
      <c r="L29" s="171"/>
      <c r="M29" s="171"/>
      <c r="N29" s="171"/>
      <c r="O29" s="171"/>
      <c r="P29" s="171"/>
      <c r="Q29" s="171"/>
      <c r="R29" s="171"/>
      <c r="S29" s="171"/>
      <c r="T29" s="171"/>
      <c r="U29" s="171"/>
      <c r="V29" s="171"/>
      <c r="W29" s="171"/>
      <c r="X29" s="171"/>
      <c r="Y29" s="171"/>
      <c r="Z29" s="171"/>
      <c r="AA29" s="171"/>
      <c r="AB29" s="171"/>
      <c r="AC29" s="171"/>
      <c r="AD29" s="172"/>
      <c r="AE29" s="172"/>
      <c r="AF29" s="172"/>
      <c r="AG29" s="172"/>
      <c r="AH29" s="172"/>
      <c r="AI29" s="172"/>
      <c r="AJ29" s="172"/>
      <c r="AK29" s="172"/>
      <c r="AL29" s="172"/>
      <c r="AM29" s="172"/>
      <c r="AN29" s="172"/>
      <c r="AO29" s="173"/>
      <c r="AP29" s="173"/>
      <c r="AQ29" s="173"/>
      <c r="AR29" s="173"/>
      <c r="AS29" s="173"/>
      <c r="AT29" s="173"/>
      <c r="AU29" s="173"/>
      <c r="AV29" s="173"/>
      <c r="AW29" s="173"/>
      <c r="AX29" s="173"/>
      <c r="AY29" s="173"/>
      <c r="AZ29" s="173"/>
      <c r="BA29" s="173"/>
      <c r="BB29" s="173"/>
      <c r="BC29" s="173"/>
      <c r="BD29" s="173"/>
      <c r="BE29" s="173"/>
      <c r="BF29" s="173"/>
      <c r="BG29" s="173"/>
      <c r="BH29" s="173"/>
      <c r="BI29" s="173"/>
      <c r="BJ29" s="173"/>
      <c r="BK29" s="173"/>
      <c r="BL29" s="173"/>
    </row>
    <row r="30" spans="1:64" ht="13.5" thickBot="1" x14ac:dyDescent="0.25">
      <c r="A30" s="174" t="s">
        <v>291</v>
      </c>
      <c r="B30" s="175">
        <f t="shared" ref="B30:AN30" si="2">B16</f>
        <v>2012</v>
      </c>
      <c r="C30" s="175">
        <f t="shared" si="2"/>
        <v>2013</v>
      </c>
      <c r="D30" s="175">
        <f t="shared" si="2"/>
        <v>2014</v>
      </c>
      <c r="E30" s="175">
        <f t="shared" si="2"/>
        <v>2015</v>
      </c>
      <c r="F30" s="175">
        <f t="shared" si="2"/>
        <v>2016</v>
      </c>
      <c r="G30" s="175">
        <f t="shared" si="2"/>
        <v>2017</v>
      </c>
      <c r="H30" s="175">
        <f t="shared" si="2"/>
        <v>2018</v>
      </c>
      <c r="I30" s="175">
        <f t="shared" si="2"/>
        <v>2019</v>
      </c>
      <c r="J30" s="175">
        <f t="shared" si="2"/>
        <v>2020</v>
      </c>
      <c r="K30" s="175">
        <f t="shared" si="2"/>
        <v>2021</v>
      </c>
      <c r="L30" s="175">
        <f t="shared" si="2"/>
        <v>2022</v>
      </c>
      <c r="M30" s="175">
        <f t="shared" si="2"/>
        <v>2023</v>
      </c>
      <c r="N30" s="175">
        <f t="shared" si="2"/>
        <v>2024</v>
      </c>
      <c r="O30" s="175">
        <f t="shared" si="2"/>
        <v>2025</v>
      </c>
      <c r="P30" s="175">
        <f t="shared" si="2"/>
        <v>2026</v>
      </c>
      <c r="Q30" s="175">
        <f t="shared" si="2"/>
        <v>2027</v>
      </c>
      <c r="R30" s="175">
        <f t="shared" si="2"/>
        <v>2028</v>
      </c>
      <c r="S30" s="175">
        <f t="shared" si="2"/>
        <v>2029</v>
      </c>
      <c r="T30" s="175">
        <f t="shared" si="2"/>
        <v>2030</v>
      </c>
      <c r="U30" s="175">
        <f t="shared" si="2"/>
        <v>2031</v>
      </c>
      <c r="V30" s="175">
        <f t="shared" si="2"/>
        <v>2032</v>
      </c>
      <c r="W30" s="175">
        <f t="shared" si="2"/>
        <v>2033</v>
      </c>
      <c r="X30" s="175">
        <f t="shared" si="2"/>
        <v>2034</v>
      </c>
      <c r="Y30" s="175">
        <f t="shared" si="2"/>
        <v>2035</v>
      </c>
      <c r="Z30" s="175">
        <f t="shared" si="2"/>
        <v>2036</v>
      </c>
      <c r="AA30" s="175">
        <f t="shared" si="2"/>
        <v>2037</v>
      </c>
      <c r="AB30" s="175">
        <f t="shared" si="2"/>
        <v>2038</v>
      </c>
      <c r="AC30" s="175">
        <f t="shared" si="2"/>
        <v>2039</v>
      </c>
      <c r="AD30" s="175">
        <f t="shared" si="2"/>
        <v>2040</v>
      </c>
      <c r="AE30" s="175">
        <f t="shared" si="2"/>
        <v>2041</v>
      </c>
      <c r="AF30" s="175">
        <f t="shared" si="2"/>
        <v>2042</v>
      </c>
      <c r="AG30" s="175">
        <f t="shared" si="2"/>
        <v>2043</v>
      </c>
      <c r="AH30" s="175">
        <f t="shared" si="2"/>
        <v>2044</v>
      </c>
      <c r="AI30" s="175">
        <f t="shared" si="2"/>
        <v>2045</v>
      </c>
      <c r="AJ30" s="175">
        <f t="shared" si="2"/>
        <v>2046</v>
      </c>
      <c r="AK30" s="175">
        <f t="shared" si="2"/>
        <v>2047</v>
      </c>
      <c r="AL30" s="175">
        <f t="shared" si="2"/>
        <v>2048</v>
      </c>
      <c r="AM30" s="175">
        <f t="shared" si="2"/>
        <v>2049</v>
      </c>
      <c r="AN30" s="175">
        <f t="shared" si="2"/>
        <v>2050</v>
      </c>
      <c r="AO30" s="103"/>
      <c r="AP30" s="103"/>
      <c r="AQ30" s="103"/>
      <c r="AR30" s="103"/>
      <c r="AS30" s="103"/>
      <c r="AT30" s="103"/>
      <c r="AU30" s="103"/>
      <c r="AV30" s="103"/>
      <c r="AW30" s="103"/>
      <c r="AX30" s="103"/>
      <c r="AY30" s="103"/>
      <c r="AZ30" s="103"/>
      <c r="BA30" s="103"/>
      <c r="BB30" s="103"/>
      <c r="BC30" s="103"/>
      <c r="BD30" s="103"/>
      <c r="BE30" s="103"/>
      <c r="BF30" s="103"/>
      <c r="BG30" s="103"/>
      <c r="BH30" s="103"/>
      <c r="BI30" s="103"/>
      <c r="BJ30" s="103"/>
      <c r="BK30" s="103"/>
      <c r="BL30" s="103"/>
    </row>
    <row r="31" spans="1:64" ht="13.5" thickBot="1" x14ac:dyDescent="0.25">
      <c r="A31" s="155" t="s">
        <v>292</v>
      </c>
      <c r="B31" s="176">
        <v>50000</v>
      </c>
      <c r="C31" s="176">
        <v>50000</v>
      </c>
      <c r="D31" s="176">
        <v>50000</v>
      </c>
      <c r="E31" s="176">
        <v>50000</v>
      </c>
      <c r="F31" s="176">
        <v>50000</v>
      </c>
      <c r="G31" s="176">
        <v>50000</v>
      </c>
      <c r="H31" s="176">
        <v>50000</v>
      </c>
      <c r="I31" s="176">
        <v>50000</v>
      </c>
      <c r="J31" s="176">
        <v>50000</v>
      </c>
      <c r="K31" s="176">
        <v>50000</v>
      </c>
      <c r="L31" s="176">
        <v>50000</v>
      </c>
      <c r="M31" s="176">
        <v>50000</v>
      </c>
      <c r="N31" s="176">
        <v>50000</v>
      </c>
      <c r="O31" s="176">
        <v>50000</v>
      </c>
      <c r="P31" s="176">
        <v>50000</v>
      </c>
      <c r="Q31" s="176">
        <v>50000</v>
      </c>
      <c r="R31" s="176">
        <v>50000</v>
      </c>
      <c r="S31" s="176">
        <v>50000</v>
      </c>
      <c r="T31" s="176">
        <v>50000</v>
      </c>
      <c r="U31" s="176">
        <v>50000</v>
      </c>
      <c r="V31" s="176">
        <v>50000</v>
      </c>
      <c r="W31" s="176">
        <v>50000</v>
      </c>
      <c r="X31" s="176">
        <v>50000</v>
      </c>
      <c r="Y31" s="176">
        <v>50000</v>
      </c>
      <c r="Z31" s="176">
        <v>50000</v>
      </c>
      <c r="AA31" s="176">
        <v>50000</v>
      </c>
      <c r="AB31" s="176">
        <v>50000</v>
      </c>
      <c r="AC31" s="176">
        <v>50000</v>
      </c>
      <c r="AD31" s="176">
        <v>50000</v>
      </c>
      <c r="AE31" s="176">
        <v>50000</v>
      </c>
      <c r="AF31" s="176">
        <v>50000</v>
      </c>
      <c r="AG31" s="176">
        <v>50000</v>
      </c>
      <c r="AH31" s="176">
        <v>50000</v>
      </c>
      <c r="AI31" s="176">
        <v>50000</v>
      </c>
      <c r="AJ31" s="176">
        <v>50000</v>
      </c>
      <c r="AK31" s="176">
        <v>50000</v>
      </c>
      <c r="AL31" s="176">
        <v>50000</v>
      </c>
      <c r="AM31" s="176">
        <v>50000</v>
      </c>
      <c r="AN31" s="176">
        <v>50000</v>
      </c>
      <c r="AO31" s="103"/>
      <c r="AP31" s="103"/>
      <c r="AQ31" s="103"/>
      <c r="AR31" s="103"/>
      <c r="AS31" s="103"/>
      <c r="AT31" s="103"/>
      <c r="AU31" s="103"/>
      <c r="AV31" s="103"/>
      <c r="AW31" s="103"/>
      <c r="AX31" s="103"/>
      <c r="AY31" s="103"/>
      <c r="AZ31" s="103"/>
      <c r="BA31" s="103"/>
      <c r="BB31" s="103"/>
      <c r="BC31" s="103"/>
      <c r="BD31" s="103"/>
      <c r="BE31" s="103"/>
      <c r="BF31" s="103"/>
      <c r="BG31" s="103"/>
      <c r="BH31" s="103"/>
      <c r="BI31" s="103"/>
      <c r="BJ31" s="103"/>
      <c r="BK31" s="103"/>
      <c r="BL31" s="103"/>
    </row>
    <row r="32" spans="1:64" x14ac:dyDescent="0.2">
      <c r="A32" s="103"/>
      <c r="B32" s="103"/>
      <c r="C32" s="103"/>
      <c r="D32" s="103"/>
      <c r="E32" s="103"/>
      <c r="F32" s="103"/>
      <c r="G32" s="103"/>
      <c r="H32" s="103"/>
      <c r="I32" s="103"/>
      <c r="J32" s="103"/>
      <c r="K32" s="103"/>
      <c r="L32" s="103"/>
      <c r="M32" s="103"/>
      <c r="N32" s="103"/>
      <c r="O32" s="103"/>
      <c r="P32" s="103"/>
      <c r="Q32" s="103"/>
      <c r="R32" s="103"/>
      <c r="S32" s="103"/>
      <c r="T32" s="103"/>
      <c r="U32" s="103"/>
      <c r="V32" s="103"/>
      <c r="W32" s="103"/>
      <c r="X32" s="103"/>
      <c r="Y32" s="103"/>
      <c r="Z32" s="103"/>
      <c r="AA32" s="103"/>
      <c r="AB32" s="103"/>
      <c r="AC32" s="103"/>
      <c r="AD32" s="103"/>
      <c r="AE32" s="103"/>
      <c r="AF32" s="103"/>
      <c r="AG32" s="103"/>
      <c r="AH32" s="103"/>
      <c r="AI32" s="103"/>
      <c r="AJ32" s="103"/>
      <c r="AK32" s="103"/>
      <c r="AL32" s="103"/>
      <c r="AM32" s="103"/>
      <c r="AN32" s="103"/>
      <c r="AO32" s="103"/>
      <c r="AP32" s="103"/>
      <c r="AQ32" s="103"/>
      <c r="AR32" s="103"/>
      <c r="AS32" s="103"/>
      <c r="AT32" s="103"/>
      <c r="AU32" s="103"/>
      <c r="AV32" s="103"/>
      <c r="AW32" s="103"/>
      <c r="AX32" s="103"/>
      <c r="AY32" s="103"/>
      <c r="AZ32" s="103"/>
      <c r="BA32" s="103"/>
      <c r="BB32" s="103"/>
      <c r="BC32" s="103"/>
      <c r="BD32" s="103"/>
      <c r="BE32" s="103"/>
      <c r="BF32" s="103"/>
      <c r="BG32" s="103"/>
      <c r="BH32" s="103"/>
      <c r="BI32" s="103"/>
      <c r="BJ32" s="103"/>
      <c r="BK32" s="103"/>
      <c r="BL32" s="103"/>
    </row>
    <row r="33" spans="1:64" ht="13.5" thickBot="1" x14ac:dyDescent="0.25">
      <c r="A33" s="177" t="s">
        <v>293</v>
      </c>
      <c r="B33" s="178"/>
      <c r="C33" s="178"/>
      <c r="D33" s="178"/>
      <c r="E33" s="178"/>
      <c r="F33" s="178"/>
      <c r="G33" s="178"/>
      <c r="H33" s="178"/>
      <c r="I33" s="178"/>
      <c r="J33" s="178"/>
      <c r="K33" s="178"/>
      <c r="L33" s="178"/>
      <c r="M33" s="178"/>
      <c r="N33" s="178"/>
      <c r="O33" s="178"/>
      <c r="P33" s="178"/>
      <c r="Q33" s="178"/>
      <c r="R33" s="178"/>
      <c r="S33" s="178"/>
      <c r="T33" s="178"/>
      <c r="U33" s="178"/>
      <c r="V33" s="178"/>
      <c r="W33" s="178"/>
      <c r="X33" s="178"/>
      <c r="Y33" s="178"/>
      <c r="Z33" s="178"/>
      <c r="AA33" s="178"/>
      <c r="AB33" s="178"/>
      <c r="AC33" s="178"/>
      <c r="AD33" s="178"/>
      <c r="AE33" s="178"/>
      <c r="AF33" s="178"/>
      <c r="AG33" s="178"/>
      <c r="AH33" s="178"/>
      <c r="AI33" s="178"/>
      <c r="AJ33" s="178"/>
      <c r="AK33" s="178"/>
      <c r="AL33" s="178"/>
      <c r="AM33" s="178"/>
      <c r="AN33" s="178"/>
      <c r="AO33" s="103"/>
      <c r="AP33" s="103"/>
      <c r="AQ33" s="103"/>
      <c r="AR33" s="103"/>
      <c r="AS33" s="103"/>
      <c r="AT33" s="103"/>
      <c r="AU33" s="103"/>
      <c r="AV33" s="103"/>
      <c r="AW33" s="103"/>
      <c r="AX33" s="103"/>
      <c r="AY33" s="103"/>
      <c r="AZ33" s="103"/>
      <c r="BA33" s="103"/>
      <c r="BB33" s="103"/>
      <c r="BC33" s="103"/>
      <c r="BD33" s="103"/>
      <c r="BE33" s="103"/>
      <c r="BF33" s="103"/>
      <c r="BG33" s="103"/>
      <c r="BH33" s="103"/>
      <c r="BI33" s="103"/>
      <c r="BJ33" s="103"/>
      <c r="BK33" s="103"/>
      <c r="BL33" s="103"/>
    </row>
    <row r="34" spans="1:64" x14ac:dyDescent="0.2">
      <c r="A34" s="179" t="s">
        <v>294</v>
      </c>
      <c r="B34" s="179"/>
      <c r="C34" s="179"/>
      <c r="D34" s="179"/>
      <c r="E34" s="179"/>
      <c r="F34" s="179"/>
      <c r="G34" s="179"/>
      <c r="H34" s="179"/>
      <c r="I34" s="179"/>
      <c r="J34" s="179"/>
      <c r="K34" s="179"/>
      <c r="L34" s="179"/>
      <c r="M34" s="179"/>
      <c r="N34" s="179"/>
      <c r="O34" s="179"/>
      <c r="P34" s="179"/>
      <c r="Q34" s="179"/>
      <c r="R34" s="179"/>
      <c r="S34" s="179"/>
      <c r="T34" s="179"/>
      <c r="U34" s="179"/>
      <c r="V34" s="179"/>
      <c r="W34" s="179"/>
      <c r="X34" s="179"/>
      <c r="Y34" s="179"/>
      <c r="Z34" s="179"/>
      <c r="AA34" s="179"/>
      <c r="AB34" s="179"/>
      <c r="AC34" s="179"/>
      <c r="AD34" s="179"/>
      <c r="AE34" s="179"/>
      <c r="AF34" s="179"/>
      <c r="AG34" s="179"/>
      <c r="AH34" s="179"/>
      <c r="AI34" s="179"/>
      <c r="AJ34" s="179"/>
      <c r="AK34" s="179"/>
      <c r="AL34" s="179"/>
      <c r="AM34" s="179"/>
      <c r="AN34" s="179"/>
      <c r="AO34" s="103"/>
      <c r="AP34" s="103"/>
      <c r="AQ34" s="103"/>
      <c r="AR34" s="103"/>
      <c r="AS34" s="103"/>
      <c r="AT34" s="103"/>
      <c r="AU34" s="103"/>
      <c r="AV34" s="103"/>
      <c r="AW34" s="103"/>
      <c r="AX34" s="103"/>
      <c r="AY34" s="103"/>
      <c r="AZ34" s="103"/>
      <c r="BA34" s="103"/>
      <c r="BB34" s="103"/>
      <c r="BC34" s="103"/>
      <c r="BD34" s="103"/>
      <c r="BE34" s="103"/>
      <c r="BF34" s="103"/>
      <c r="BG34" s="103"/>
      <c r="BH34" s="103"/>
      <c r="BI34" s="103"/>
      <c r="BJ34" s="103"/>
      <c r="BK34" s="103"/>
      <c r="BL34" s="103"/>
    </row>
    <row r="35" spans="1:64" ht="13.5" thickBot="1" x14ac:dyDescent="0.25">
      <c r="A35" s="180" t="s">
        <v>295</v>
      </c>
      <c r="B35" s="181">
        <f>B$16</f>
        <v>2012</v>
      </c>
      <c r="C35" s="181">
        <f t="shared" ref="C35:AN35" si="3">C$16</f>
        <v>2013</v>
      </c>
      <c r="D35" s="181">
        <f t="shared" si="3"/>
        <v>2014</v>
      </c>
      <c r="E35" s="181">
        <f t="shared" si="3"/>
        <v>2015</v>
      </c>
      <c r="F35" s="181">
        <f t="shared" si="3"/>
        <v>2016</v>
      </c>
      <c r="G35" s="181">
        <f t="shared" si="3"/>
        <v>2017</v>
      </c>
      <c r="H35" s="181">
        <f t="shared" si="3"/>
        <v>2018</v>
      </c>
      <c r="I35" s="181">
        <f t="shared" si="3"/>
        <v>2019</v>
      </c>
      <c r="J35" s="181">
        <f t="shared" si="3"/>
        <v>2020</v>
      </c>
      <c r="K35" s="181">
        <f t="shared" si="3"/>
        <v>2021</v>
      </c>
      <c r="L35" s="181">
        <f t="shared" si="3"/>
        <v>2022</v>
      </c>
      <c r="M35" s="181">
        <f t="shared" si="3"/>
        <v>2023</v>
      </c>
      <c r="N35" s="181">
        <f t="shared" si="3"/>
        <v>2024</v>
      </c>
      <c r="O35" s="181">
        <f t="shared" si="3"/>
        <v>2025</v>
      </c>
      <c r="P35" s="181">
        <f t="shared" si="3"/>
        <v>2026</v>
      </c>
      <c r="Q35" s="181">
        <f t="shared" si="3"/>
        <v>2027</v>
      </c>
      <c r="R35" s="181">
        <f t="shared" si="3"/>
        <v>2028</v>
      </c>
      <c r="S35" s="181">
        <f t="shared" si="3"/>
        <v>2029</v>
      </c>
      <c r="T35" s="181">
        <f t="shared" si="3"/>
        <v>2030</v>
      </c>
      <c r="U35" s="181">
        <f t="shared" si="3"/>
        <v>2031</v>
      </c>
      <c r="V35" s="181">
        <f t="shared" si="3"/>
        <v>2032</v>
      </c>
      <c r="W35" s="181">
        <f t="shared" si="3"/>
        <v>2033</v>
      </c>
      <c r="X35" s="181">
        <f t="shared" si="3"/>
        <v>2034</v>
      </c>
      <c r="Y35" s="181">
        <f t="shared" si="3"/>
        <v>2035</v>
      </c>
      <c r="Z35" s="181">
        <f t="shared" si="3"/>
        <v>2036</v>
      </c>
      <c r="AA35" s="181">
        <f t="shared" si="3"/>
        <v>2037</v>
      </c>
      <c r="AB35" s="181">
        <f t="shared" si="3"/>
        <v>2038</v>
      </c>
      <c r="AC35" s="181">
        <f t="shared" si="3"/>
        <v>2039</v>
      </c>
      <c r="AD35" s="181">
        <f t="shared" si="3"/>
        <v>2040</v>
      </c>
      <c r="AE35" s="181">
        <f t="shared" si="3"/>
        <v>2041</v>
      </c>
      <c r="AF35" s="181">
        <f t="shared" si="3"/>
        <v>2042</v>
      </c>
      <c r="AG35" s="181">
        <f t="shared" si="3"/>
        <v>2043</v>
      </c>
      <c r="AH35" s="181">
        <f t="shared" si="3"/>
        <v>2044</v>
      </c>
      <c r="AI35" s="181">
        <f t="shared" si="3"/>
        <v>2045</v>
      </c>
      <c r="AJ35" s="181">
        <f t="shared" si="3"/>
        <v>2046</v>
      </c>
      <c r="AK35" s="181">
        <f t="shared" si="3"/>
        <v>2047</v>
      </c>
      <c r="AL35" s="181">
        <f t="shared" si="3"/>
        <v>2048</v>
      </c>
      <c r="AM35" s="181">
        <f t="shared" si="3"/>
        <v>2049</v>
      </c>
      <c r="AN35" s="181">
        <f t="shared" si="3"/>
        <v>2050</v>
      </c>
      <c r="AO35" s="103"/>
      <c r="AP35" s="103"/>
      <c r="AQ35" s="103"/>
      <c r="AR35" s="103"/>
      <c r="AS35" s="103"/>
      <c r="AT35" s="103"/>
      <c r="AU35" s="103"/>
      <c r="AV35" s="103"/>
      <c r="AW35" s="103"/>
      <c r="AX35" s="103"/>
      <c r="AY35" s="103"/>
      <c r="AZ35" s="103"/>
      <c r="BA35" s="103"/>
      <c r="BB35" s="103"/>
      <c r="BC35" s="103"/>
      <c r="BD35" s="103"/>
      <c r="BE35" s="103"/>
      <c r="BF35" s="103"/>
      <c r="BG35" s="103"/>
      <c r="BH35" s="103"/>
      <c r="BI35" s="103"/>
      <c r="BJ35" s="103"/>
      <c r="BK35" s="103"/>
      <c r="BL35" s="103"/>
    </row>
    <row r="36" spans="1:64" x14ac:dyDescent="0.2">
      <c r="A36" s="164" t="s">
        <v>289</v>
      </c>
      <c r="B36" s="165">
        <v>30.838875708231104</v>
      </c>
      <c r="C36" s="165">
        <v>30.838875708231104</v>
      </c>
      <c r="D36" s="165">
        <v>33.064884544755401</v>
      </c>
      <c r="E36" s="165">
        <v>33.064884544755401</v>
      </c>
      <c r="F36" s="165">
        <v>33.064884544755401</v>
      </c>
      <c r="G36" s="165">
        <v>33.064884544755401</v>
      </c>
      <c r="H36" s="165">
        <v>33.064884544755401</v>
      </c>
      <c r="I36" s="165">
        <v>33.064884544755401</v>
      </c>
      <c r="J36" s="165">
        <v>35.206621082287896</v>
      </c>
      <c r="K36" s="165">
        <v>37.348357619820391</v>
      </c>
      <c r="L36" s="165">
        <v>39.490094157352885</v>
      </c>
      <c r="M36" s="165">
        <v>50.198776845015367</v>
      </c>
      <c r="N36" s="165">
        <v>112.19877684501537</v>
      </c>
      <c r="O36" s="165">
        <v>112.19877684501537</v>
      </c>
      <c r="P36" s="165">
        <v>112.19877684501537</v>
      </c>
      <c r="Q36" s="165">
        <v>112.19877684501537</v>
      </c>
      <c r="R36" s="165">
        <v>112.19877684501537</v>
      </c>
      <c r="S36" s="165">
        <v>112.19877684501537</v>
      </c>
      <c r="T36" s="165">
        <v>112.19877684501537</v>
      </c>
      <c r="U36" s="165">
        <v>112.19877684501537</v>
      </c>
      <c r="V36" s="165">
        <v>112.19877684501537</v>
      </c>
      <c r="W36" s="165">
        <v>112.19877684501537</v>
      </c>
      <c r="X36" s="165">
        <v>112.19877684501537</v>
      </c>
      <c r="Y36" s="165">
        <v>112.19877684501537</v>
      </c>
      <c r="Z36" s="165">
        <v>112.19877684501537</v>
      </c>
      <c r="AA36" s="165">
        <v>112.19877684501537</v>
      </c>
      <c r="AB36" s="165">
        <v>112.19877684501537</v>
      </c>
      <c r="AC36" s="165">
        <v>112.19877684501537</v>
      </c>
      <c r="AD36" s="165">
        <v>112.19877684501537</v>
      </c>
      <c r="AE36" s="165">
        <v>112.19877684501537</v>
      </c>
      <c r="AF36" s="165">
        <v>112.19877684501537</v>
      </c>
      <c r="AG36" s="165">
        <v>112.19877684501537</v>
      </c>
      <c r="AH36" s="165">
        <v>112.19877684501537</v>
      </c>
      <c r="AI36" s="165">
        <v>112.19877684501537</v>
      </c>
      <c r="AJ36" s="165">
        <v>112.19877684501537</v>
      </c>
      <c r="AK36" s="165">
        <v>112.19877684501537</v>
      </c>
      <c r="AL36" s="165">
        <v>112.19877684501537</v>
      </c>
      <c r="AM36" s="165">
        <v>112.19877684501537</v>
      </c>
      <c r="AN36" s="165">
        <v>112.19877684501537</v>
      </c>
      <c r="AO36" s="103"/>
      <c r="AP36" s="103"/>
      <c r="AQ36" s="103"/>
      <c r="AR36" s="103"/>
      <c r="AS36" s="152"/>
      <c r="AT36" s="103"/>
      <c r="AU36" s="103"/>
      <c r="AV36" s="103"/>
      <c r="AW36" s="103"/>
      <c r="AX36" s="103"/>
      <c r="AY36" s="103"/>
      <c r="AZ36" s="103"/>
      <c r="BA36" s="103"/>
      <c r="BB36" s="103"/>
      <c r="BC36" s="103"/>
      <c r="BD36" s="103"/>
      <c r="BE36" s="103"/>
      <c r="BF36" s="103"/>
      <c r="BG36" s="103"/>
      <c r="BH36" s="103"/>
      <c r="BI36" s="103"/>
      <c r="BJ36" s="103"/>
      <c r="BK36" s="103"/>
      <c r="BL36" s="103"/>
    </row>
    <row r="37" spans="1:64" x14ac:dyDescent="0.2">
      <c r="A37" s="166" t="s">
        <v>37</v>
      </c>
      <c r="B37" s="167">
        <v>3.0021601764785366</v>
      </c>
      <c r="C37" s="167">
        <v>3.0021601764785366</v>
      </c>
      <c r="D37" s="167">
        <v>3.3276339572763627</v>
      </c>
      <c r="E37" s="167">
        <v>3.3518713726801312</v>
      </c>
      <c r="F37" s="167">
        <v>3.3518713726801312</v>
      </c>
      <c r="G37" s="167">
        <v>3.3518713726801312</v>
      </c>
      <c r="H37" s="167">
        <v>3.3518713726801312</v>
      </c>
      <c r="I37" s="167">
        <v>5.4936079102126278</v>
      </c>
      <c r="J37" s="167">
        <v>5.4936079102126278</v>
      </c>
      <c r="K37" s="167">
        <v>5.4936079102126278</v>
      </c>
      <c r="L37" s="167">
        <v>5.4936079102126278</v>
      </c>
      <c r="M37" s="167">
        <v>5.4936079102126278</v>
      </c>
      <c r="N37" s="167">
        <v>72.373607910212627</v>
      </c>
      <c r="O37" s="167">
        <v>72.373607910212627</v>
      </c>
      <c r="P37" s="167">
        <v>72.373607910212627</v>
      </c>
      <c r="Q37" s="167">
        <v>72.373607910212627</v>
      </c>
      <c r="R37" s="167">
        <v>72.373607910212627</v>
      </c>
      <c r="S37" s="167">
        <v>72.373607910212627</v>
      </c>
      <c r="T37" s="167">
        <v>72.373607910212627</v>
      </c>
      <c r="U37" s="167">
        <v>72.373607910212627</v>
      </c>
      <c r="V37" s="167">
        <v>72.833905603395635</v>
      </c>
      <c r="W37" s="167">
        <v>74.465340862706299</v>
      </c>
      <c r="X37" s="167">
        <v>76.074166018131208</v>
      </c>
      <c r="Y37" s="167">
        <v>77.672025093672531</v>
      </c>
      <c r="Z37" s="167">
        <v>83.594264776845549</v>
      </c>
      <c r="AA37" s="167">
        <v>89.543089986228665</v>
      </c>
      <c r="AB37" s="167">
        <v>95.405902517804151</v>
      </c>
      <c r="AC37" s="167">
        <v>101.26591915638852</v>
      </c>
      <c r="AD37" s="167">
        <v>107.21796173605873</v>
      </c>
      <c r="AE37" s="167">
        <v>108.39361542500035</v>
      </c>
      <c r="AF37" s="167">
        <v>109.55377747778138</v>
      </c>
      <c r="AG37" s="167">
        <v>110.65987610039778</v>
      </c>
      <c r="AH37" s="167">
        <v>111.76110910964849</v>
      </c>
      <c r="AI37" s="167">
        <v>112.85107277817394</v>
      </c>
      <c r="AJ37" s="167">
        <v>112.69105865578959</v>
      </c>
      <c r="AK37" s="167">
        <v>112.54377642659838</v>
      </c>
      <c r="AL37" s="167">
        <v>112.38522461956987</v>
      </c>
      <c r="AM37" s="167">
        <v>112.22196876849006</v>
      </c>
      <c r="AN37" s="167">
        <v>112.02233242388093</v>
      </c>
      <c r="AO37" s="103"/>
      <c r="AP37" s="103"/>
      <c r="AQ37" s="103"/>
      <c r="AR37" s="103"/>
      <c r="AS37" s="152"/>
      <c r="AT37" s="103"/>
      <c r="AU37" s="103"/>
      <c r="AV37" s="103"/>
      <c r="AW37" s="103"/>
      <c r="AX37" s="103"/>
      <c r="AY37" s="103"/>
      <c r="AZ37" s="103"/>
      <c r="BA37" s="103"/>
      <c r="BB37" s="103"/>
      <c r="BC37" s="103"/>
      <c r="BD37" s="103"/>
      <c r="BE37" s="103"/>
      <c r="BF37" s="103"/>
      <c r="BG37" s="103"/>
      <c r="BH37" s="103"/>
      <c r="BI37" s="103"/>
      <c r="BJ37" s="103"/>
      <c r="BK37" s="103"/>
      <c r="BL37" s="103"/>
    </row>
    <row r="38" spans="1:64" x14ac:dyDescent="0.2">
      <c r="A38" s="164" t="s">
        <v>38</v>
      </c>
      <c r="B38" s="165">
        <v>9.3348550724470964</v>
      </c>
      <c r="C38" s="165">
        <v>9.3348550724470964</v>
      </c>
      <c r="D38" s="165">
        <v>9.3348550724470964</v>
      </c>
      <c r="E38" s="165">
        <v>9.3348550724470964</v>
      </c>
      <c r="F38" s="165">
        <v>9.3348550724470964</v>
      </c>
      <c r="G38" s="165">
        <v>11.786953368879697</v>
      </c>
      <c r="H38" s="165">
        <v>11.786953368879697</v>
      </c>
      <c r="I38" s="165">
        <v>11.786953368879697</v>
      </c>
      <c r="J38" s="165">
        <v>11.786953368879697</v>
      </c>
      <c r="K38" s="165">
        <v>11.786953368879697</v>
      </c>
      <c r="L38" s="165">
        <v>11.786953368879697</v>
      </c>
      <c r="M38" s="165">
        <v>11.786953368879697</v>
      </c>
      <c r="N38" s="165">
        <v>64.356953368879701</v>
      </c>
      <c r="O38" s="165">
        <v>66.686248230949801</v>
      </c>
      <c r="P38" s="165">
        <v>66.686248230949801</v>
      </c>
      <c r="Q38" s="165">
        <v>66.686248230949801</v>
      </c>
      <c r="R38" s="165">
        <v>66.686248230949801</v>
      </c>
      <c r="S38" s="165">
        <v>66.686248230949801</v>
      </c>
      <c r="T38" s="165">
        <v>66.686248230949801</v>
      </c>
      <c r="U38" s="165">
        <v>66.686248230949801</v>
      </c>
      <c r="V38" s="165">
        <v>68.229243703671955</v>
      </c>
      <c r="W38" s="165">
        <v>69.845069509415026</v>
      </c>
      <c r="X38" s="165">
        <v>71.431897810576032</v>
      </c>
      <c r="Y38" s="165">
        <v>73.003862091806837</v>
      </c>
      <c r="Z38" s="165">
        <v>73.525303263146526</v>
      </c>
      <c r="AA38" s="165">
        <v>74.275191426348556</v>
      </c>
      <c r="AB38" s="165">
        <v>74.922057153944237</v>
      </c>
      <c r="AC38" s="165">
        <v>75.558469143047532</v>
      </c>
      <c r="AD38" s="165">
        <v>76.308489590238011</v>
      </c>
      <c r="AE38" s="165">
        <v>77.316702416075373</v>
      </c>
      <c r="AF38" s="165">
        <v>78.304623186780361</v>
      </c>
      <c r="AG38" s="165">
        <v>79.221395497474163</v>
      </c>
      <c r="AH38" s="165">
        <v>80.12958864905238</v>
      </c>
      <c r="AI38" s="165">
        <v>81.049238848049328</v>
      </c>
      <c r="AJ38" s="165">
        <v>78.465171823785184</v>
      </c>
      <c r="AK38" s="165">
        <v>75.897433478640437</v>
      </c>
      <c r="AL38" s="165">
        <v>73.315241876817723</v>
      </c>
      <c r="AM38" s="165">
        <v>70.727017328856348</v>
      </c>
      <c r="AN38" s="165">
        <v>68.092134723367025</v>
      </c>
      <c r="AO38" s="103"/>
      <c r="AP38" s="103"/>
      <c r="AQ38" s="103"/>
      <c r="AR38" s="103"/>
      <c r="AS38" s="152"/>
      <c r="AT38" s="103"/>
      <c r="AU38" s="103"/>
      <c r="AV38" s="103"/>
      <c r="AW38" s="103"/>
      <c r="AX38" s="103"/>
      <c r="AY38" s="103"/>
      <c r="AZ38" s="103"/>
      <c r="BA38" s="103"/>
      <c r="BB38" s="103"/>
      <c r="BC38" s="103"/>
      <c r="BD38" s="103"/>
      <c r="BE38" s="103"/>
      <c r="BF38" s="103"/>
      <c r="BG38" s="103"/>
      <c r="BH38" s="103"/>
      <c r="BI38" s="103"/>
      <c r="BJ38" s="103"/>
      <c r="BK38" s="103"/>
      <c r="BL38" s="103"/>
    </row>
    <row r="39" spans="1:64" x14ac:dyDescent="0.2">
      <c r="A39" s="166" t="s">
        <v>39</v>
      </c>
      <c r="B39" s="167">
        <v>4.2102716256046095</v>
      </c>
      <c r="C39" s="167">
        <v>4.2102716256046095</v>
      </c>
      <c r="D39" s="167">
        <v>6.4660607164092285</v>
      </c>
      <c r="E39" s="167">
        <v>6.4660607164092285</v>
      </c>
      <c r="F39" s="167">
        <v>6.4660607164092285</v>
      </c>
      <c r="G39" s="167">
        <v>6.4660607164092285</v>
      </c>
      <c r="H39" s="167">
        <v>6.4660607164092285</v>
      </c>
      <c r="I39" s="167">
        <v>6.4660607164092285</v>
      </c>
      <c r="J39" s="167">
        <v>6.4660607164092285</v>
      </c>
      <c r="K39" s="167">
        <v>6.4660607164092285</v>
      </c>
      <c r="L39" s="167">
        <v>6.4660607164092285</v>
      </c>
      <c r="M39" s="167">
        <v>6.4660607164092285</v>
      </c>
      <c r="N39" s="167">
        <v>23.881187840360482</v>
      </c>
      <c r="O39" s="167">
        <v>46.128740107146697</v>
      </c>
      <c r="P39" s="167">
        <v>46.128740107146697</v>
      </c>
      <c r="Q39" s="167">
        <v>46.128740107146697</v>
      </c>
      <c r="R39" s="167">
        <v>46.128740107146697</v>
      </c>
      <c r="S39" s="167">
        <v>46.128740107146697</v>
      </c>
      <c r="T39" s="167">
        <v>46.128740107146697</v>
      </c>
      <c r="U39" s="167">
        <v>46.128740107146697</v>
      </c>
      <c r="V39" s="167">
        <v>46.558971309630522</v>
      </c>
      <c r="W39" s="167">
        <v>46.389202512114345</v>
      </c>
      <c r="X39" s="167">
        <v>46.819433714598169</v>
      </c>
      <c r="Y39" s="167">
        <v>48.368664917081979</v>
      </c>
      <c r="Z39" s="167">
        <v>53.92743493266547</v>
      </c>
      <c r="AA39" s="167">
        <v>59.034204948248963</v>
      </c>
      <c r="AB39" s="167">
        <v>64.037974963832454</v>
      </c>
      <c r="AC39" s="167">
        <v>69.20074497941593</v>
      </c>
      <c r="AD39" s="167">
        <v>74.769514994999426</v>
      </c>
      <c r="AE39" s="167">
        <v>78.697494539668298</v>
      </c>
      <c r="AF39" s="167">
        <v>82.642474084337181</v>
      </c>
      <c r="AG39" s="167">
        <v>86.627453629006069</v>
      </c>
      <c r="AH39" s="167">
        <v>90.581433173674938</v>
      </c>
      <c r="AI39" s="167">
        <v>94.623412718343801</v>
      </c>
      <c r="AJ39" s="167">
        <v>95.615587102648405</v>
      </c>
      <c r="AK39" s="167">
        <v>96.607761486953024</v>
      </c>
      <c r="AL39" s="167">
        <v>97.599935871257642</v>
      </c>
      <c r="AM39" s="167">
        <v>98.592110255562247</v>
      </c>
      <c r="AN39" s="167">
        <v>99.584284639866894</v>
      </c>
      <c r="AO39" s="103"/>
      <c r="AP39" s="103"/>
      <c r="AQ39" s="103"/>
      <c r="AR39" s="103"/>
      <c r="AS39" s="152"/>
      <c r="AT39" s="103"/>
      <c r="AU39" s="103"/>
      <c r="AV39" s="103"/>
      <c r="AW39" s="103"/>
      <c r="AX39" s="103"/>
      <c r="AY39" s="103"/>
      <c r="AZ39" s="103"/>
      <c r="BA39" s="103"/>
      <c r="BB39" s="103"/>
      <c r="BC39" s="103"/>
      <c r="BD39" s="103"/>
      <c r="BE39" s="103"/>
      <c r="BF39" s="103"/>
      <c r="BG39" s="103"/>
      <c r="BH39" s="103"/>
      <c r="BI39" s="103"/>
      <c r="BJ39" s="103"/>
      <c r="BK39" s="103"/>
      <c r="BL39" s="103"/>
    </row>
    <row r="40" spans="1:64" x14ac:dyDescent="0.2">
      <c r="A40" s="164" t="s">
        <v>42</v>
      </c>
      <c r="B40" s="165">
        <v>3.6495059333171662</v>
      </c>
      <c r="C40" s="165">
        <v>3.6495059333171662</v>
      </c>
      <c r="D40" s="165">
        <v>6.1561470782765824</v>
      </c>
      <c r="E40" s="165">
        <v>6.5</v>
      </c>
      <c r="F40" s="165">
        <v>6.5</v>
      </c>
      <c r="G40" s="165">
        <v>6.5</v>
      </c>
      <c r="H40" s="165">
        <v>6.5</v>
      </c>
      <c r="I40" s="165">
        <v>6.5</v>
      </c>
      <c r="J40" s="165">
        <v>6.5</v>
      </c>
      <c r="K40" s="165">
        <v>6.5</v>
      </c>
      <c r="L40" s="165">
        <v>6.5</v>
      </c>
      <c r="M40" s="165">
        <v>6.5</v>
      </c>
      <c r="N40" s="165">
        <v>31.60619943512809</v>
      </c>
      <c r="O40" s="165">
        <v>31.266920206494341</v>
      </c>
      <c r="P40" s="165">
        <v>31.266920206494341</v>
      </c>
      <c r="Q40" s="165">
        <v>31.266920206494341</v>
      </c>
      <c r="R40" s="165">
        <v>31.266920206494341</v>
      </c>
      <c r="S40" s="165">
        <v>31.266920206494341</v>
      </c>
      <c r="T40" s="165">
        <v>31.266920206494341</v>
      </c>
      <c r="U40" s="165">
        <v>31.266920206494341</v>
      </c>
      <c r="V40" s="165">
        <v>34.034533985011066</v>
      </c>
      <c r="W40" s="165">
        <v>36.80486273844933</v>
      </c>
      <c r="X40" s="165">
        <v>39.574110520615562</v>
      </c>
      <c r="Y40" s="165">
        <v>42.342834023133165</v>
      </c>
      <c r="Z40" s="165">
        <v>43.413034811945707</v>
      </c>
      <c r="AA40" s="165">
        <v>44.484506633842841</v>
      </c>
      <c r="AB40" s="165">
        <v>45.551866257308248</v>
      </c>
      <c r="AC40" s="165">
        <v>46.619092211330198</v>
      </c>
      <c r="AD40" s="165">
        <v>47.6907178531686</v>
      </c>
      <c r="AE40" s="165">
        <v>48.19196440060162</v>
      </c>
      <c r="AF40" s="165">
        <v>48.69247030510212</v>
      </c>
      <c r="AG40" s="165">
        <v>49.190391479555814</v>
      </c>
      <c r="AH40" s="165">
        <v>49.688080032863859</v>
      </c>
      <c r="AI40" s="165">
        <v>50.185229807861091</v>
      </c>
      <c r="AJ40" s="165">
        <v>50.363951649285546</v>
      </c>
      <c r="AK40" s="165">
        <v>50.543282192503234</v>
      </c>
      <c r="AL40" s="165">
        <v>50.722073946073976</v>
      </c>
      <c r="AM40" s="165">
        <v>50.900640803000826</v>
      </c>
      <c r="AN40" s="165">
        <v>51.077468337164468</v>
      </c>
      <c r="AO40" s="103"/>
      <c r="AP40" s="152"/>
      <c r="AQ40" s="152"/>
      <c r="AR40" s="152"/>
      <c r="AS40" s="152"/>
      <c r="AT40" s="103"/>
      <c r="AU40" s="103"/>
      <c r="AV40" s="103"/>
      <c r="AW40" s="103"/>
      <c r="AX40" s="103"/>
      <c r="AY40" s="103"/>
      <c r="AZ40" s="103"/>
      <c r="BA40" s="103"/>
      <c r="BB40" s="103"/>
      <c r="BC40" s="103"/>
      <c r="BD40" s="103"/>
      <c r="BE40" s="103"/>
      <c r="BF40" s="103"/>
      <c r="BG40" s="103"/>
      <c r="BH40" s="103"/>
      <c r="BI40" s="103"/>
      <c r="BJ40" s="103"/>
      <c r="BK40" s="103"/>
      <c r="BL40" s="103"/>
    </row>
    <row r="41" spans="1:64" x14ac:dyDescent="0.2">
      <c r="A41" s="166" t="s">
        <v>296</v>
      </c>
      <c r="B41" s="167">
        <v>0</v>
      </c>
      <c r="C41" s="167">
        <v>0</v>
      </c>
      <c r="D41" s="167">
        <v>0</v>
      </c>
      <c r="E41" s="167">
        <v>0</v>
      </c>
      <c r="F41" s="167">
        <v>0</v>
      </c>
      <c r="G41" s="167">
        <v>0</v>
      </c>
      <c r="H41" s="167">
        <v>0</v>
      </c>
      <c r="I41" s="167">
        <v>0</v>
      </c>
      <c r="J41" s="167">
        <v>0</v>
      </c>
      <c r="K41" s="167">
        <v>0</v>
      </c>
      <c r="L41" s="167">
        <v>0</v>
      </c>
      <c r="M41" s="167">
        <v>0</v>
      </c>
      <c r="N41" s="167">
        <v>0.64218281249833953</v>
      </c>
      <c r="O41" s="167">
        <v>1.7664259372694027</v>
      </c>
      <c r="P41" s="167">
        <v>1.7664259372694027</v>
      </c>
      <c r="Q41" s="167">
        <v>1.7664259372694027</v>
      </c>
      <c r="R41" s="167">
        <v>1.7664259372694027</v>
      </c>
      <c r="S41" s="167">
        <v>1.7664259372694027</v>
      </c>
      <c r="T41" s="167">
        <v>1.7664259372694027</v>
      </c>
      <c r="U41" s="167">
        <v>1.7664259372694027</v>
      </c>
      <c r="V41" s="167">
        <v>1.9743721629312017</v>
      </c>
      <c r="W41" s="167">
        <v>2.1823183885930009</v>
      </c>
      <c r="X41" s="167">
        <v>2.3902646142547996</v>
      </c>
      <c r="Y41" s="167">
        <v>2.598210839916598</v>
      </c>
      <c r="Z41" s="167">
        <v>2.8291333022314697</v>
      </c>
      <c r="AA41" s="167">
        <v>3.0600557645463415</v>
      </c>
      <c r="AB41" s="167">
        <v>3.2909782268612129</v>
      </c>
      <c r="AC41" s="167">
        <v>3.5219006891760847</v>
      </c>
      <c r="AD41" s="167">
        <v>3.7528231514909556</v>
      </c>
      <c r="AE41" s="167">
        <v>3.9404721982758106</v>
      </c>
      <c r="AF41" s="167">
        <v>4.1281212450606652</v>
      </c>
      <c r="AG41" s="167">
        <v>4.3157702918455199</v>
      </c>
      <c r="AH41" s="167">
        <v>4.5034193386303745</v>
      </c>
      <c r="AI41" s="167">
        <v>4.6910683854152291</v>
      </c>
      <c r="AJ41" s="167">
        <v>4.723560493593447</v>
      </c>
      <c r="AK41" s="167">
        <v>4.7560526017716649</v>
      </c>
      <c r="AL41" s="167">
        <v>4.7885447099498828</v>
      </c>
      <c r="AM41" s="167">
        <v>4.8210368181280998</v>
      </c>
      <c r="AN41" s="167">
        <v>4.8535289263063186</v>
      </c>
      <c r="AO41" s="103"/>
      <c r="AP41" s="103"/>
      <c r="AQ41" s="103"/>
      <c r="AR41" s="103"/>
      <c r="AS41" s="152"/>
      <c r="AT41" s="103"/>
      <c r="AU41" s="103"/>
      <c r="AV41" s="103"/>
      <c r="AW41" s="103"/>
      <c r="AX41" s="103"/>
      <c r="AY41" s="103"/>
      <c r="AZ41" s="103"/>
      <c r="BA41" s="103"/>
      <c r="BB41" s="103"/>
      <c r="BC41" s="103"/>
      <c r="BD41" s="103"/>
      <c r="BE41" s="103"/>
      <c r="BF41" s="103"/>
      <c r="BG41" s="103"/>
      <c r="BH41" s="103"/>
      <c r="BI41" s="103"/>
      <c r="BJ41" s="103"/>
      <c r="BK41" s="103"/>
      <c r="BL41" s="103"/>
    </row>
    <row r="42" spans="1:64" ht="13.5" thickBot="1" x14ac:dyDescent="0.25">
      <c r="A42" s="182" t="s">
        <v>290</v>
      </c>
      <c r="B42" s="183">
        <f t="shared" ref="B42:AM42" si="4">SUM(B36:B41)</f>
        <v>51.035668516078516</v>
      </c>
      <c r="C42" s="183">
        <f t="shared" si="4"/>
        <v>51.035668516078516</v>
      </c>
      <c r="D42" s="183">
        <f t="shared" si="4"/>
        <v>58.349581369164675</v>
      </c>
      <c r="E42" s="183">
        <f t="shared" si="4"/>
        <v>58.71767170629186</v>
      </c>
      <c r="F42" s="183">
        <f t="shared" si="4"/>
        <v>58.71767170629186</v>
      </c>
      <c r="G42" s="183">
        <f t="shared" si="4"/>
        <v>61.169770002724462</v>
      </c>
      <c r="H42" s="183">
        <f t="shared" si="4"/>
        <v>61.169770002724462</v>
      </c>
      <c r="I42" s="183">
        <f t="shared" si="4"/>
        <v>63.311506540256957</v>
      </c>
      <c r="J42" s="183">
        <f t="shared" si="4"/>
        <v>65.453243077789452</v>
      </c>
      <c r="K42" s="183">
        <f t="shared" si="4"/>
        <v>67.594979615321947</v>
      </c>
      <c r="L42" s="183">
        <f t="shared" si="4"/>
        <v>69.736716152854441</v>
      </c>
      <c r="M42" s="183">
        <f t="shared" si="4"/>
        <v>80.445398840516916</v>
      </c>
      <c r="N42" s="183">
        <f t="shared" si="4"/>
        <v>305.05890821209459</v>
      </c>
      <c r="O42" s="183">
        <f t="shared" si="4"/>
        <v>330.42071923708824</v>
      </c>
      <c r="P42" s="183">
        <f t="shared" si="4"/>
        <v>330.42071923708824</v>
      </c>
      <c r="Q42" s="183">
        <f t="shared" si="4"/>
        <v>330.42071923708824</v>
      </c>
      <c r="R42" s="183">
        <f t="shared" si="4"/>
        <v>330.42071923708824</v>
      </c>
      <c r="S42" s="183">
        <f t="shared" si="4"/>
        <v>330.42071923708824</v>
      </c>
      <c r="T42" s="183">
        <f t="shared" si="4"/>
        <v>330.42071923708824</v>
      </c>
      <c r="U42" s="183">
        <f t="shared" si="4"/>
        <v>330.42071923708824</v>
      </c>
      <c r="V42" s="183">
        <f t="shared" si="4"/>
        <v>335.82980360965576</v>
      </c>
      <c r="W42" s="183">
        <f t="shared" si="4"/>
        <v>341.88557085629344</v>
      </c>
      <c r="X42" s="183">
        <f t="shared" si="4"/>
        <v>348.48864952319121</v>
      </c>
      <c r="Y42" s="183">
        <f t="shared" si="4"/>
        <v>356.18437381062643</v>
      </c>
      <c r="Z42" s="183">
        <f t="shared" si="4"/>
        <v>369.4879479318501</v>
      </c>
      <c r="AA42" s="183">
        <f t="shared" si="4"/>
        <v>382.5958256042307</v>
      </c>
      <c r="AB42" s="183">
        <f t="shared" si="4"/>
        <v>395.40755596476566</v>
      </c>
      <c r="AC42" s="183">
        <f t="shared" si="4"/>
        <v>408.36490302437363</v>
      </c>
      <c r="AD42" s="183">
        <f t="shared" si="4"/>
        <v>421.93828417097109</v>
      </c>
      <c r="AE42" s="183">
        <f t="shared" si="4"/>
        <v>428.73902582463683</v>
      </c>
      <c r="AF42" s="183">
        <f t="shared" si="4"/>
        <v>435.52024314407703</v>
      </c>
      <c r="AG42" s="183">
        <f t="shared" si="4"/>
        <v>442.21366384329474</v>
      </c>
      <c r="AH42" s="183">
        <f t="shared" si="4"/>
        <v>448.86240714888538</v>
      </c>
      <c r="AI42" s="183">
        <f t="shared" si="4"/>
        <v>455.59879938285877</v>
      </c>
      <c r="AJ42" s="183">
        <f t="shared" si="4"/>
        <v>454.0581065701175</v>
      </c>
      <c r="AK42" s="183">
        <f t="shared" si="4"/>
        <v>452.54708303148215</v>
      </c>
      <c r="AL42" s="183">
        <f t="shared" si="4"/>
        <v>451.00979786868442</v>
      </c>
      <c r="AM42" s="183">
        <f t="shared" si="4"/>
        <v>449.461550819053</v>
      </c>
      <c r="AN42" s="183">
        <f>SUM(AN36:AN41)</f>
        <v>447.82852589560099</v>
      </c>
      <c r="AO42" s="103"/>
      <c r="AP42" s="103"/>
      <c r="AQ42" s="103"/>
      <c r="AR42" s="103"/>
      <c r="AS42" s="103"/>
      <c r="AT42" s="103"/>
      <c r="AU42" s="103"/>
      <c r="AV42" s="103"/>
      <c r="AW42" s="103"/>
      <c r="AX42" s="103"/>
      <c r="AY42" s="103"/>
      <c r="AZ42" s="103"/>
      <c r="BA42" s="103"/>
      <c r="BB42" s="103"/>
      <c r="BC42" s="103"/>
      <c r="BD42" s="103"/>
      <c r="BE42" s="103"/>
      <c r="BF42" s="103"/>
      <c r="BG42" s="103"/>
      <c r="BH42" s="103"/>
      <c r="BI42" s="103"/>
      <c r="BJ42" s="103"/>
      <c r="BK42" s="103"/>
      <c r="BL42" s="103"/>
    </row>
    <row r="43" spans="1:64" x14ac:dyDescent="0.2">
      <c r="B43" s="184"/>
      <c r="C43" s="184"/>
      <c r="D43" s="184"/>
      <c r="E43" s="184"/>
      <c r="F43" s="184"/>
      <c r="G43" s="184"/>
      <c r="H43" s="184"/>
      <c r="I43" s="184"/>
      <c r="J43" s="184"/>
      <c r="K43" s="184"/>
      <c r="L43" s="184"/>
      <c r="M43" s="184"/>
      <c r="N43" s="184"/>
      <c r="O43" s="184"/>
      <c r="P43" s="184"/>
      <c r="Q43" s="184"/>
      <c r="R43" s="184"/>
      <c r="S43" s="184"/>
      <c r="T43" s="184"/>
      <c r="U43" s="184"/>
      <c r="V43" s="184"/>
      <c r="W43" s="184"/>
      <c r="X43" s="184"/>
      <c r="Y43" s="184"/>
      <c r="Z43" s="184"/>
      <c r="AA43" s="184"/>
      <c r="AB43" s="184"/>
      <c r="AC43" s="184"/>
      <c r="AD43" s="184"/>
      <c r="AE43" s="184"/>
      <c r="AF43" s="184"/>
      <c r="AG43" s="184"/>
      <c r="AH43" s="184"/>
      <c r="AI43" s="184"/>
      <c r="AJ43" s="184"/>
      <c r="AK43" s="184"/>
      <c r="AL43" s="184"/>
      <c r="AM43" s="184"/>
      <c r="AN43" s="184"/>
      <c r="AO43" s="103"/>
      <c r="AP43" s="103"/>
      <c r="AQ43" s="103"/>
      <c r="AR43" s="103"/>
      <c r="AS43" s="103"/>
      <c r="AT43" s="103"/>
      <c r="AU43" s="103"/>
      <c r="AV43" s="103"/>
      <c r="AW43" s="103"/>
      <c r="AX43" s="103"/>
      <c r="AY43" s="103"/>
      <c r="AZ43" s="103"/>
      <c r="BA43" s="103"/>
      <c r="BB43" s="103"/>
      <c r="BC43" s="103"/>
      <c r="BD43" s="103"/>
      <c r="BE43" s="103"/>
      <c r="BF43" s="103"/>
      <c r="BG43" s="103"/>
      <c r="BH43" s="103"/>
      <c r="BI43" s="103"/>
      <c r="BJ43" s="103"/>
      <c r="BK43" s="103"/>
      <c r="BL43" s="103"/>
    </row>
    <row r="44" spans="1:64" ht="13.5" thickBot="1" x14ac:dyDescent="0.25">
      <c r="A44" s="181" t="s">
        <v>297</v>
      </c>
      <c r="B44" s="185">
        <f>B$16</f>
        <v>2012</v>
      </c>
      <c r="C44" s="185">
        <f t="shared" ref="C44:AN44" si="5">C$16</f>
        <v>2013</v>
      </c>
      <c r="D44" s="185">
        <f t="shared" si="5"/>
        <v>2014</v>
      </c>
      <c r="E44" s="185">
        <f t="shared" si="5"/>
        <v>2015</v>
      </c>
      <c r="F44" s="185">
        <f t="shared" si="5"/>
        <v>2016</v>
      </c>
      <c r="G44" s="185">
        <f t="shared" si="5"/>
        <v>2017</v>
      </c>
      <c r="H44" s="185">
        <f t="shared" si="5"/>
        <v>2018</v>
      </c>
      <c r="I44" s="185">
        <f t="shared" si="5"/>
        <v>2019</v>
      </c>
      <c r="J44" s="185">
        <f t="shared" si="5"/>
        <v>2020</v>
      </c>
      <c r="K44" s="185">
        <f t="shared" si="5"/>
        <v>2021</v>
      </c>
      <c r="L44" s="185">
        <f t="shared" si="5"/>
        <v>2022</v>
      </c>
      <c r="M44" s="185">
        <f t="shared" si="5"/>
        <v>2023</v>
      </c>
      <c r="N44" s="185">
        <f t="shared" si="5"/>
        <v>2024</v>
      </c>
      <c r="O44" s="185">
        <f t="shared" si="5"/>
        <v>2025</v>
      </c>
      <c r="P44" s="185">
        <f t="shared" si="5"/>
        <v>2026</v>
      </c>
      <c r="Q44" s="185">
        <f t="shared" si="5"/>
        <v>2027</v>
      </c>
      <c r="R44" s="185">
        <f t="shared" si="5"/>
        <v>2028</v>
      </c>
      <c r="S44" s="185">
        <f t="shared" si="5"/>
        <v>2029</v>
      </c>
      <c r="T44" s="185">
        <f t="shared" si="5"/>
        <v>2030</v>
      </c>
      <c r="U44" s="185">
        <f t="shared" si="5"/>
        <v>2031</v>
      </c>
      <c r="V44" s="185">
        <f t="shared" si="5"/>
        <v>2032</v>
      </c>
      <c r="W44" s="185">
        <f t="shared" si="5"/>
        <v>2033</v>
      </c>
      <c r="X44" s="185">
        <f t="shared" si="5"/>
        <v>2034</v>
      </c>
      <c r="Y44" s="185">
        <f t="shared" si="5"/>
        <v>2035</v>
      </c>
      <c r="Z44" s="185">
        <f t="shared" si="5"/>
        <v>2036</v>
      </c>
      <c r="AA44" s="185">
        <f t="shared" si="5"/>
        <v>2037</v>
      </c>
      <c r="AB44" s="185">
        <f t="shared" si="5"/>
        <v>2038</v>
      </c>
      <c r="AC44" s="185">
        <f t="shared" si="5"/>
        <v>2039</v>
      </c>
      <c r="AD44" s="185">
        <f t="shared" si="5"/>
        <v>2040</v>
      </c>
      <c r="AE44" s="185">
        <f t="shared" si="5"/>
        <v>2041</v>
      </c>
      <c r="AF44" s="185">
        <f t="shared" si="5"/>
        <v>2042</v>
      </c>
      <c r="AG44" s="185">
        <f t="shared" si="5"/>
        <v>2043</v>
      </c>
      <c r="AH44" s="185">
        <f t="shared" si="5"/>
        <v>2044</v>
      </c>
      <c r="AI44" s="185">
        <f t="shared" si="5"/>
        <v>2045</v>
      </c>
      <c r="AJ44" s="185">
        <f t="shared" si="5"/>
        <v>2046</v>
      </c>
      <c r="AK44" s="185">
        <f t="shared" si="5"/>
        <v>2047</v>
      </c>
      <c r="AL44" s="185">
        <f t="shared" si="5"/>
        <v>2048</v>
      </c>
      <c r="AM44" s="185">
        <f t="shared" si="5"/>
        <v>2049</v>
      </c>
      <c r="AN44" s="185">
        <f t="shared" si="5"/>
        <v>2050</v>
      </c>
      <c r="AO44" s="103"/>
      <c r="AP44" s="103"/>
      <c r="AQ44" s="103"/>
      <c r="AR44" s="103"/>
      <c r="AS44" s="103"/>
      <c r="AT44" s="103"/>
      <c r="AU44" s="103"/>
      <c r="AV44" s="103"/>
      <c r="AW44" s="103"/>
      <c r="AX44" s="103"/>
      <c r="AY44" s="103"/>
      <c r="AZ44" s="103"/>
      <c r="BA44" s="103"/>
      <c r="BB44" s="103"/>
      <c r="BC44" s="103"/>
      <c r="BD44" s="103"/>
      <c r="BE44" s="103"/>
      <c r="BF44" s="103"/>
      <c r="BG44" s="103"/>
      <c r="BH44" s="103"/>
      <c r="BI44" s="103"/>
      <c r="BJ44" s="103"/>
      <c r="BK44" s="103"/>
      <c r="BL44" s="103"/>
    </row>
    <row r="45" spans="1:64" x14ac:dyDescent="0.2">
      <c r="A45" s="164" t="s">
        <v>289</v>
      </c>
      <c r="B45" s="165">
        <v>62</v>
      </c>
      <c r="C45" s="165">
        <v>62</v>
      </c>
      <c r="D45" s="165">
        <v>62</v>
      </c>
      <c r="E45" s="165">
        <v>62</v>
      </c>
      <c r="F45" s="165">
        <v>62</v>
      </c>
      <c r="G45" s="165">
        <v>62</v>
      </c>
      <c r="H45" s="165">
        <v>62</v>
      </c>
      <c r="I45" s="165">
        <v>62</v>
      </c>
      <c r="J45" s="165">
        <v>62</v>
      </c>
      <c r="K45" s="165">
        <v>62</v>
      </c>
      <c r="L45" s="165">
        <v>62</v>
      </c>
      <c r="M45" s="165">
        <v>62</v>
      </c>
      <c r="N45" s="165">
        <v>62</v>
      </c>
      <c r="O45" s="165">
        <v>62</v>
      </c>
      <c r="P45" s="165">
        <v>62</v>
      </c>
      <c r="Q45" s="165">
        <v>62</v>
      </c>
      <c r="R45" s="165">
        <v>62</v>
      </c>
      <c r="S45" s="165">
        <v>62</v>
      </c>
      <c r="T45" s="165">
        <v>62</v>
      </c>
      <c r="U45" s="165">
        <v>62</v>
      </c>
      <c r="V45" s="165">
        <v>62</v>
      </c>
      <c r="W45" s="165">
        <v>62</v>
      </c>
      <c r="X45" s="165">
        <v>62</v>
      </c>
      <c r="Y45" s="165">
        <v>62</v>
      </c>
      <c r="Z45" s="165">
        <v>62</v>
      </c>
      <c r="AA45" s="165">
        <v>62</v>
      </c>
      <c r="AB45" s="165">
        <v>62</v>
      </c>
      <c r="AC45" s="165">
        <v>62</v>
      </c>
      <c r="AD45" s="165">
        <v>62</v>
      </c>
      <c r="AE45" s="165">
        <v>62</v>
      </c>
      <c r="AF45" s="165">
        <v>62</v>
      </c>
      <c r="AG45" s="165">
        <v>62</v>
      </c>
      <c r="AH45" s="165">
        <v>62</v>
      </c>
      <c r="AI45" s="165">
        <v>62</v>
      </c>
      <c r="AJ45" s="165">
        <v>62</v>
      </c>
      <c r="AK45" s="165">
        <v>62</v>
      </c>
      <c r="AL45" s="165">
        <v>62</v>
      </c>
      <c r="AM45" s="165">
        <v>62</v>
      </c>
      <c r="AN45" s="165">
        <v>62</v>
      </c>
      <c r="AO45" s="103"/>
      <c r="AP45" s="103"/>
      <c r="AQ45" s="103"/>
      <c r="AR45" s="103"/>
      <c r="AS45" s="103"/>
      <c r="AT45" s="103"/>
      <c r="AU45" s="103"/>
      <c r="AV45" s="103"/>
      <c r="AW45" s="103"/>
      <c r="AX45" s="103"/>
      <c r="AY45" s="103"/>
      <c r="AZ45" s="103"/>
      <c r="BA45" s="103"/>
      <c r="BB45" s="103"/>
      <c r="BC45" s="103"/>
      <c r="BD45" s="103"/>
      <c r="BE45" s="103"/>
      <c r="BF45" s="103"/>
      <c r="BG45" s="103"/>
      <c r="BH45" s="103"/>
      <c r="BI45" s="103"/>
      <c r="BJ45" s="103"/>
      <c r="BK45" s="103"/>
      <c r="BL45" s="103"/>
    </row>
    <row r="46" spans="1:64" x14ac:dyDescent="0.2">
      <c r="A46" s="166" t="s">
        <v>37</v>
      </c>
      <c r="B46" s="167">
        <v>14</v>
      </c>
      <c r="C46" s="167">
        <v>14</v>
      </c>
      <c r="D46" s="167">
        <v>14</v>
      </c>
      <c r="E46" s="167">
        <v>14</v>
      </c>
      <c r="F46" s="167">
        <v>14</v>
      </c>
      <c r="G46" s="167">
        <v>14</v>
      </c>
      <c r="H46" s="167">
        <v>14</v>
      </c>
      <c r="I46" s="167">
        <v>14</v>
      </c>
      <c r="J46" s="167">
        <v>14</v>
      </c>
      <c r="K46" s="167">
        <v>14</v>
      </c>
      <c r="L46" s="167">
        <v>14</v>
      </c>
      <c r="M46" s="167">
        <v>14</v>
      </c>
      <c r="N46" s="167">
        <v>66.88</v>
      </c>
      <c r="O46" s="167">
        <v>66.88</v>
      </c>
      <c r="P46" s="167">
        <v>66.88</v>
      </c>
      <c r="Q46" s="167">
        <v>66.88</v>
      </c>
      <c r="R46" s="167">
        <v>66.88</v>
      </c>
      <c r="S46" s="167">
        <v>66.88</v>
      </c>
      <c r="T46" s="167">
        <v>66.88</v>
      </c>
      <c r="U46" s="167">
        <v>66.88</v>
      </c>
      <c r="V46" s="167">
        <v>66.88</v>
      </c>
      <c r="W46" s="167">
        <v>66.88</v>
      </c>
      <c r="X46" s="167">
        <v>66.88</v>
      </c>
      <c r="Y46" s="167">
        <v>66.88</v>
      </c>
      <c r="Z46" s="167">
        <v>66.88</v>
      </c>
      <c r="AA46" s="167">
        <v>66.88</v>
      </c>
      <c r="AB46" s="167">
        <v>66.88</v>
      </c>
      <c r="AC46" s="167">
        <v>66.88</v>
      </c>
      <c r="AD46" s="167">
        <v>66.88</v>
      </c>
      <c r="AE46" s="167">
        <v>66.88</v>
      </c>
      <c r="AF46" s="167">
        <v>66.88</v>
      </c>
      <c r="AG46" s="167">
        <v>66.88</v>
      </c>
      <c r="AH46" s="167">
        <v>66.88</v>
      </c>
      <c r="AI46" s="167">
        <v>66.88</v>
      </c>
      <c r="AJ46" s="167">
        <v>66.88</v>
      </c>
      <c r="AK46" s="167">
        <v>66.88</v>
      </c>
      <c r="AL46" s="167">
        <v>66.88</v>
      </c>
      <c r="AM46" s="167">
        <v>66.88</v>
      </c>
      <c r="AN46" s="167">
        <v>66.88</v>
      </c>
      <c r="AO46" s="103"/>
      <c r="AP46" s="103"/>
      <c r="AQ46" s="103"/>
      <c r="AR46" s="103"/>
      <c r="AS46" s="103"/>
      <c r="AT46" s="103"/>
      <c r="AU46" s="103"/>
      <c r="AV46" s="103"/>
      <c r="AW46" s="103"/>
      <c r="AX46" s="103"/>
      <c r="AY46" s="103"/>
      <c r="AZ46" s="103"/>
      <c r="BA46" s="103"/>
      <c r="BB46" s="103"/>
      <c r="BC46" s="103"/>
      <c r="BD46" s="103"/>
      <c r="BE46" s="103"/>
      <c r="BF46" s="103"/>
      <c r="BG46" s="103"/>
      <c r="BH46" s="103"/>
      <c r="BI46" s="103"/>
      <c r="BJ46" s="103"/>
      <c r="BK46" s="103"/>
      <c r="BL46" s="103"/>
    </row>
    <row r="47" spans="1:64" x14ac:dyDescent="0.2">
      <c r="A47" s="164" t="s">
        <v>38</v>
      </c>
      <c r="B47" s="165">
        <v>28</v>
      </c>
      <c r="C47" s="165">
        <v>28</v>
      </c>
      <c r="D47" s="165">
        <v>28</v>
      </c>
      <c r="E47" s="165">
        <v>28</v>
      </c>
      <c r="F47" s="165">
        <v>28</v>
      </c>
      <c r="G47" s="165">
        <v>28</v>
      </c>
      <c r="H47" s="165">
        <v>28</v>
      </c>
      <c r="I47" s="165">
        <v>28</v>
      </c>
      <c r="J47" s="165">
        <v>28</v>
      </c>
      <c r="K47" s="165">
        <v>28</v>
      </c>
      <c r="L47" s="165">
        <v>28</v>
      </c>
      <c r="M47" s="165">
        <v>28</v>
      </c>
      <c r="N47" s="165">
        <v>52.57</v>
      </c>
      <c r="O47" s="165">
        <v>52.57</v>
      </c>
      <c r="P47" s="165">
        <v>52.57</v>
      </c>
      <c r="Q47" s="165">
        <v>52.57</v>
      </c>
      <c r="R47" s="165">
        <v>52.57</v>
      </c>
      <c r="S47" s="165">
        <v>52.57</v>
      </c>
      <c r="T47" s="165">
        <v>52.57</v>
      </c>
      <c r="U47" s="165">
        <v>52.57</v>
      </c>
      <c r="V47" s="165">
        <v>52.57</v>
      </c>
      <c r="W47" s="165">
        <v>52.57</v>
      </c>
      <c r="X47" s="165">
        <v>52.57</v>
      </c>
      <c r="Y47" s="165">
        <v>52.57</v>
      </c>
      <c r="Z47" s="165">
        <v>52.57</v>
      </c>
      <c r="AA47" s="165">
        <v>52.57</v>
      </c>
      <c r="AB47" s="165">
        <v>52.57</v>
      </c>
      <c r="AC47" s="165">
        <v>52.57</v>
      </c>
      <c r="AD47" s="165">
        <v>52.57</v>
      </c>
      <c r="AE47" s="165">
        <v>52.57</v>
      </c>
      <c r="AF47" s="165">
        <v>52.57</v>
      </c>
      <c r="AG47" s="165">
        <v>52.57</v>
      </c>
      <c r="AH47" s="165">
        <v>52.57</v>
      </c>
      <c r="AI47" s="165">
        <v>52.57</v>
      </c>
      <c r="AJ47" s="165">
        <v>52.57</v>
      </c>
      <c r="AK47" s="165">
        <v>52.57</v>
      </c>
      <c r="AL47" s="165">
        <v>52.57</v>
      </c>
      <c r="AM47" s="165">
        <v>52.57</v>
      </c>
      <c r="AN47" s="165">
        <v>52.57</v>
      </c>
      <c r="AO47" s="103"/>
      <c r="AP47" s="103"/>
      <c r="AQ47" s="103"/>
      <c r="AR47" s="103"/>
      <c r="AS47" s="103"/>
      <c r="AT47" s="103"/>
      <c r="AU47" s="103"/>
      <c r="AV47" s="103"/>
      <c r="AW47" s="103"/>
      <c r="AX47" s="103"/>
      <c r="AY47" s="103"/>
      <c r="AZ47" s="103"/>
      <c r="BA47" s="103"/>
      <c r="BB47" s="103"/>
      <c r="BC47" s="103"/>
      <c r="BD47" s="103"/>
      <c r="BE47" s="103"/>
      <c r="BF47" s="103"/>
      <c r="BG47" s="103"/>
      <c r="BH47" s="103"/>
      <c r="BI47" s="103"/>
      <c r="BJ47" s="103"/>
      <c r="BK47" s="103"/>
      <c r="BL47" s="103"/>
    </row>
    <row r="48" spans="1:64" x14ac:dyDescent="0.2">
      <c r="A48" s="166" t="s">
        <v>39</v>
      </c>
      <c r="B48" s="167">
        <v>28</v>
      </c>
      <c r="C48" s="167">
        <v>28</v>
      </c>
      <c r="D48" s="167">
        <v>28</v>
      </c>
      <c r="E48" s="167">
        <v>28</v>
      </c>
      <c r="F48" s="167">
        <v>28</v>
      </c>
      <c r="G48" s="167">
        <v>28</v>
      </c>
      <c r="H48" s="167">
        <v>28</v>
      </c>
      <c r="I48" s="167">
        <v>28</v>
      </c>
      <c r="J48" s="167">
        <v>28</v>
      </c>
      <c r="K48" s="167">
        <v>28</v>
      </c>
      <c r="L48" s="167">
        <v>28</v>
      </c>
      <c r="M48" s="167">
        <v>28</v>
      </c>
      <c r="N48" s="167">
        <v>14</v>
      </c>
      <c r="O48" s="167">
        <v>14</v>
      </c>
      <c r="P48" s="167">
        <v>14</v>
      </c>
      <c r="Q48" s="167">
        <v>14</v>
      </c>
      <c r="R48" s="167">
        <v>14</v>
      </c>
      <c r="S48" s="167">
        <v>14</v>
      </c>
      <c r="T48" s="167">
        <v>14</v>
      </c>
      <c r="U48" s="167">
        <v>14</v>
      </c>
      <c r="V48" s="167">
        <v>14</v>
      </c>
      <c r="W48" s="167">
        <v>14</v>
      </c>
      <c r="X48" s="167">
        <v>14</v>
      </c>
      <c r="Y48" s="167">
        <v>14</v>
      </c>
      <c r="Z48" s="167">
        <v>14</v>
      </c>
      <c r="AA48" s="167">
        <v>14</v>
      </c>
      <c r="AB48" s="167">
        <v>14</v>
      </c>
      <c r="AC48" s="167">
        <v>14</v>
      </c>
      <c r="AD48" s="167">
        <v>14</v>
      </c>
      <c r="AE48" s="167">
        <v>14</v>
      </c>
      <c r="AF48" s="167">
        <v>14</v>
      </c>
      <c r="AG48" s="167">
        <v>14</v>
      </c>
      <c r="AH48" s="167">
        <v>14</v>
      </c>
      <c r="AI48" s="167">
        <v>14</v>
      </c>
      <c r="AJ48" s="167">
        <v>14</v>
      </c>
      <c r="AK48" s="167">
        <v>14</v>
      </c>
      <c r="AL48" s="167">
        <v>14</v>
      </c>
      <c r="AM48" s="167">
        <v>14</v>
      </c>
      <c r="AN48" s="167">
        <v>14</v>
      </c>
      <c r="AO48" s="103"/>
      <c r="AP48" s="103"/>
      <c r="AQ48" s="103"/>
      <c r="AR48" s="103"/>
      <c r="AS48" s="103"/>
      <c r="AT48" s="103"/>
      <c r="AU48" s="103"/>
      <c r="AV48" s="103"/>
      <c r="AW48" s="103"/>
      <c r="AX48" s="103"/>
      <c r="AY48" s="103"/>
      <c r="AZ48" s="103"/>
      <c r="BA48" s="103"/>
      <c r="BB48" s="103"/>
      <c r="BC48" s="103"/>
      <c r="BD48" s="103"/>
      <c r="BE48" s="103"/>
      <c r="BF48" s="103"/>
      <c r="BG48" s="103"/>
      <c r="BH48" s="103"/>
      <c r="BI48" s="103"/>
      <c r="BJ48" s="103"/>
      <c r="BK48" s="103"/>
      <c r="BL48" s="103"/>
    </row>
    <row r="49" spans="1:64" x14ac:dyDescent="0.2">
      <c r="A49" s="164" t="s">
        <v>42</v>
      </c>
      <c r="B49" s="165">
        <v>21</v>
      </c>
      <c r="C49" s="165">
        <v>21</v>
      </c>
      <c r="D49" s="165">
        <v>21</v>
      </c>
      <c r="E49" s="165">
        <v>21</v>
      </c>
      <c r="F49" s="165">
        <v>21</v>
      </c>
      <c r="G49" s="165">
        <v>21</v>
      </c>
      <c r="H49" s="165">
        <v>21</v>
      </c>
      <c r="I49" s="165">
        <v>21</v>
      </c>
      <c r="J49" s="165">
        <v>21</v>
      </c>
      <c r="K49" s="165">
        <v>21</v>
      </c>
      <c r="L49" s="165">
        <v>21</v>
      </c>
      <c r="M49" s="165">
        <v>21</v>
      </c>
      <c r="N49" s="165">
        <v>21</v>
      </c>
      <c r="O49" s="165">
        <v>21</v>
      </c>
      <c r="P49" s="165">
        <v>21</v>
      </c>
      <c r="Q49" s="165">
        <v>21</v>
      </c>
      <c r="R49" s="165">
        <v>21</v>
      </c>
      <c r="S49" s="165">
        <v>21</v>
      </c>
      <c r="T49" s="165">
        <v>21</v>
      </c>
      <c r="U49" s="165">
        <v>21</v>
      </c>
      <c r="V49" s="165">
        <v>21</v>
      </c>
      <c r="W49" s="165">
        <v>21</v>
      </c>
      <c r="X49" s="165">
        <v>21</v>
      </c>
      <c r="Y49" s="165">
        <v>21</v>
      </c>
      <c r="Z49" s="165">
        <v>21</v>
      </c>
      <c r="AA49" s="165">
        <v>21</v>
      </c>
      <c r="AB49" s="165">
        <v>21</v>
      </c>
      <c r="AC49" s="165">
        <v>21</v>
      </c>
      <c r="AD49" s="165">
        <v>21</v>
      </c>
      <c r="AE49" s="165">
        <v>21</v>
      </c>
      <c r="AF49" s="165">
        <v>21</v>
      </c>
      <c r="AG49" s="165">
        <v>21</v>
      </c>
      <c r="AH49" s="165">
        <v>21</v>
      </c>
      <c r="AI49" s="165">
        <v>21</v>
      </c>
      <c r="AJ49" s="165">
        <v>21</v>
      </c>
      <c r="AK49" s="165">
        <v>21</v>
      </c>
      <c r="AL49" s="165">
        <v>21</v>
      </c>
      <c r="AM49" s="165">
        <v>21</v>
      </c>
      <c r="AN49" s="165">
        <v>21</v>
      </c>
      <c r="AO49" s="103"/>
      <c r="AP49" s="103"/>
      <c r="AQ49" s="103"/>
      <c r="AR49" s="103"/>
      <c r="AS49" s="103"/>
      <c r="AT49" s="103"/>
      <c r="AU49" s="103"/>
      <c r="AV49" s="103"/>
      <c r="AW49" s="103"/>
      <c r="AX49" s="103"/>
      <c r="AY49" s="103"/>
      <c r="AZ49" s="103"/>
      <c r="BA49" s="103"/>
      <c r="BB49" s="103"/>
      <c r="BC49" s="103"/>
      <c r="BD49" s="103"/>
      <c r="BE49" s="103"/>
      <c r="BF49" s="103"/>
      <c r="BG49" s="103"/>
      <c r="BH49" s="103"/>
      <c r="BI49" s="103"/>
      <c r="BJ49" s="103"/>
      <c r="BK49" s="103"/>
      <c r="BL49" s="103"/>
    </row>
    <row r="50" spans="1:64" x14ac:dyDescent="0.2">
      <c r="A50" s="166" t="s">
        <v>296</v>
      </c>
      <c r="B50" s="167">
        <v>0</v>
      </c>
      <c r="C50" s="167"/>
      <c r="D50" s="167"/>
      <c r="E50" s="167"/>
      <c r="F50" s="167"/>
      <c r="G50" s="167"/>
      <c r="H50" s="167"/>
      <c r="I50" s="167"/>
      <c r="J50" s="167"/>
      <c r="K50" s="167"/>
      <c r="L50" s="167"/>
      <c r="M50" s="167"/>
      <c r="N50" s="167"/>
      <c r="O50" s="167"/>
      <c r="P50" s="167"/>
      <c r="Q50" s="167"/>
      <c r="R50" s="167"/>
      <c r="S50" s="167"/>
      <c r="T50" s="167"/>
      <c r="U50" s="167"/>
      <c r="V50" s="167"/>
      <c r="W50" s="167"/>
      <c r="X50" s="167"/>
      <c r="Y50" s="167"/>
      <c r="Z50" s="167"/>
      <c r="AA50" s="167"/>
      <c r="AB50" s="167"/>
      <c r="AC50" s="167"/>
      <c r="AD50" s="167"/>
      <c r="AE50" s="167"/>
      <c r="AF50" s="167"/>
      <c r="AG50" s="167"/>
      <c r="AH50" s="167"/>
      <c r="AI50" s="167"/>
      <c r="AJ50" s="167"/>
      <c r="AK50" s="167"/>
      <c r="AL50" s="167"/>
      <c r="AM50" s="167"/>
      <c r="AN50" s="167"/>
      <c r="AO50" s="103"/>
      <c r="AP50" s="103"/>
      <c r="AQ50" s="103"/>
      <c r="AR50" s="103"/>
      <c r="AS50" s="103"/>
      <c r="AT50" s="103"/>
      <c r="AU50" s="103"/>
      <c r="AV50" s="103"/>
      <c r="AW50" s="103"/>
      <c r="AX50" s="103"/>
      <c r="AY50" s="103"/>
      <c r="AZ50" s="103"/>
      <c r="BA50" s="103"/>
      <c r="BB50" s="103"/>
      <c r="BC50" s="103"/>
      <c r="BD50" s="103"/>
      <c r="BE50" s="103"/>
      <c r="BF50" s="103"/>
      <c r="BG50" s="103"/>
      <c r="BH50" s="103"/>
      <c r="BI50" s="103"/>
      <c r="BJ50" s="103"/>
      <c r="BK50" s="103"/>
      <c r="BL50" s="103"/>
    </row>
    <row r="51" spans="1:64" ht="13.5" thickBot="1" x14ac:dyDescent="0.25">
      <c r="A51" s="182" t="s">
        <v>290</v>
      </c>
      <c r="B51" s="183">
        <f t="shared" ref="B51:AM51" si="6">SUM(B45:B50)</f>
        <v>153</v>
      </c>
      <c r="C51" s="183">
        <f t="shared" si="6"/>
        <v>153</v>
      </c>
      <c r="D51" s="183">
        <f t="shared" si="6"/>
        <v>153</v>
      </c>
      <c r="E51" s="183">
        <f t="shared" si="6"/>
        <v>153</v>
      </c>
      <c r="F51" s="183">
        <f t="shared" si="6"/>
        <v>153</v>
      </c>
      <c r="G51" s="183">
        <f t="shared" si="6"/>
        <v>153</v>
      </c>
      <c r="H51" s="183">
        <f t="shared" si="6"/>
        <v>153</v>
      </c>
      <c r="I51" s="183">
        <f t="shared" si="6"/>
        <v>153</v>
      </c>
      <c r="J51" s="183">
        <f t="shared" si="6"/>
        <v>153</v>
      </c>
      <c r="K51" s="183">
        <f t="shared" si="6"/>
        <v>153</v>
      </c>
      <c r="L51" s="183">
        <f t="shared" si="6"/>
        <v>153</v>
      </c>
      <c r="M51" s="183">
        <f t="shared" si="6"/>
        <v>153</v>
      </c>
      <c r="N51" s="183">
        <f t="shared" si="6"/>
        <v>216.45</v>
      </c>
      <c r="O51" s="183">
        <f t="shared" si="6"/>
        <v>216.45</v>
      </c>
      <c r="P51" s="183">
        <f t="shared" si="6"/>
        <v>216.45</v>
      </c>
      <c r="Q51" s="183">
        <f t="shared" si="6"/>
        <v>216.45</v>
      </c>
      <c r="R51" s="183">
        <f t="shared" si="6"/>
        <v>216.45</v>
      </c>
      <c r="S51" s="183">
        <f t="shared" si="6"/>
        <v>216.45</v>
      </c>
      <c r="T51" s="183">
        <f t="shared" si="6"/>
        <v>216.45</v>
      </c>
      <c r="U51" s="183">
        <f t="shared" si="6"/>
        <v>216.45</v>
      </c>
      <c r="V51" s="183">
        <f t="shared" si="6"/>
        <v>216.45</v>
      </c>
      <c r="W51" s="183">
        <f t="shared" si="6"/>
        <v>216.45</v>
      </c>
      <c r="X51" s="183">
        <f t="shared" si="6"/>
        <v>216.45</v>
      </c>
      <c r="Y51" s="183">
        <f t="shared" si="6"/>
        <v>216.45</v>
      </c>
      <c r="Z51" s="183">
        <f t="shared" si="6"/>
        <v>216.45</v>
      </c>
      <c r="AA51" s="183">
        <f t="shared" si="6"/>
        <v>216.45</v>
      </c>
      <c r="AB51" s="183">
        <f t="shared" si="6"/>
        <v>216.45</v>
      </c>
      <c r="AC51" s="183">
        <f t="shared" si="6"/>
        <v>216.45</v>
      </c>
      <c r="AD51" s="183">
        <f t="shared" si="6"/>
        <v>216.45</v>
      </c>
      <c r="AE51" s="183">
        <f t="shared" si="6"/>
        <v>216.45</v>
      </c>
      <c r="AF51" s="183">
        <f t="shared" si="6"/>
        <v>216.45</v>
      </c>
      <c r="AG51" s="183">
        <f t="shared" si="6"/>
        <v>216.45</v>
      </c>
      <c r="AH51" s="183">
        <f t="shared" si="6"/>
        <v>216.45</v>
      </c>
      <c r="AI51" s="183">
        <f t="shared" si="6"/>
        <v>216.45</v>
      </c>
      <c r="AJ51" s="183">
        <f t="shared" si="6"/>
        <v>216.45</v>
      </c>
      <c r="AK51" s="183">
        <f t="shared" si="6"/>
        <v>216.45</v>
      </c>
      <c r="AL51" s="183">
        <f t="shared" si="6"/>
        <v>216.45</v>
      </c>
      <c r="AM51" s="183">
        <f t="shared" si="6"/>
        <v>216.45</v>
      </c>
      <c r="AN51" s="183">
        <f>SUM(AN45:AN50)</f>
        <v>216.45</v>
      </c>
      <c r="AO51" s="103"/>
      <c r="AP51" s="103"/>
      <c r="AQ51" s="103"/>
      <c r="AR51" s="103"/>
      <c r="AS51" s="103"/>
      <c r="AT51" s="103"/>
      <c r="AU51" s="103"/>
      <c r="AV51" s="103"/>
      <c r="AW51" s="103"/>
      <c r="AX51" s="103"/>
      <c r="AY51" s="103"/>
      <c r="AZ51" s="103"/>
      <c r="BA51" s="103"/>
      <c r="BB51" s="103"/>
      <c r="BC51" s="103"/>
      <c r="BD51" s="103"/>
      <c r="BE51" s="103"/>
      <c r="BF51" s="103"/>
      <c r="BG51" s="103"/>
      <c r="BH51" s="103"/>
      <c r="BI51" s="103"/>
      <c r="BJ51" s="103"/>
      <c r="BK51" s="103"/>
      <c r="BL51" s="103"/>
    </row>
    <row r="52" spans="1:64" x14ac:dyDescent="0.2">
      <c r="B52" s="184"/>
      <c r="C52" s="184"/>
      <c r="D52" s="184"/>
      <c r="E52" s="184"/>
      <c r="F52" s="184"/>
      <c r="G52" s="184"/>
      <c r="H52" s="184"/>
      <c r="I52" s="184"/>
      <c r="J52" s="184"/>
      <c r="K52" s="184"/>
      <c r="L52" s="184"/>
      <c r="M52" s="184"/>
      <c r="N52" s="184"/>
      <c r="O52" s="184"/>
      <c r="P52" s="184"/>
      <c r="Q52" s="184"/>
      <c r="R52" s="184"/>
      <c r="S52" s="184"/>
      <c r="T52" s="184"/>
      <c r="U52" s="184"/>
      <c r="V52" s="184"/>
      <c r="W52" s="184"/>
      <c r="X52" s="184"/>
      <c r="Y52" s="184"/>
      <c r="Z52" s="184"/>
      <c r="AA52" s="184"/>
      <c r="AB52" s="184"/>
      <c r="AC52" s="184"/>
      <c r="AD52" s="184"/>
      <c r="AE52" s="184"/>
      <c r="AF52" s="184"/>
      <c r="AG52" s="184"/>
      <c r="AH52" s="184"/>
      <c r="AI52" s="184"/>
      <c r="AJ52" s="184"/>
      <c r="AK52" s="184"/>
      <c r="AL52" s="184"/>
      <c r="AM52" s="184"/>
      <c r="AN52" s="184"/>
      <c r="AO52" s="103"/>
      <c r="AP52" s="103"/>
      <c r="AQ52" s="103"/>
      <c r="AR52" s="103"/>
      <c r="AS52" s="103"/>
      <c r="AT52" s="103"/>
      <c r="AU52" s="103"/>
      <c r="AV52" s="103"/>
      <c r="AW52" s="103"/>
      <c r="AX52" s="103"/>
      <c r="AY52" s="103"/>
      <c r="AZ52" s="103"/>
      <c r="BA52" s="103"/>
      <c r="BB52" s="103"/>
      <c r="BC52" s="103"/>
      <c r="BD52" s="103"/>
      <c r="BE52" s="103"/>
      <c r="BF52" s="103"/>
      <c r="BG52" s="103"/>
      <c r="BH52" s="103"/>
      <c r="BI52" s="103"/>
      <c r="BJ52" s="103"/>
      <c r="BK52" s="103"/>
      <c r="BL52" s="103"/>
    </row>
    <row r="53" spans="1:64" x14ac:dyDescent="0.2">
      <c r="A53" s="186" t="s">
        <v>298</v>
      </c>
      <c r="B53" s="184"/>
      <c r="C53" s="184"/>
      <c r="D53" s="184"/>
      <c r="E53" s="184"/>
      <c r="F53" s="184"/>
      <c r="G53" s="184"/>
      <c r="H53" s="184"/>
      <c r="I53" s="184"/>
      <c r="J53" s="184"/>
      <c r="K53" s="184"/>
      <c r="L53" s="184"/>
      <c r="M53" s="184"/>
      <c r="N53" s="184"/>
      <c r="O53" s="184"/>
      <c r="P53" s="184"/>
      <c r="Q53" s="184"/>
      <c r="R53" s="184"/>
      <c r="S53" s="184"/>
      <c r="T53" s="184"/>
      <c r="U53" s="184"/>
      <c r="V53" s="184"/>
      <c r="W53" s="184"/>
      <c r="X53" s="184"/>
      <c r="Y53" s="184"/>
      <c r="Z53" s="184"/>
      <c r="AA53" s="184"/>
      <c r="AB53" s="184"/>
      <c r="AC53" s="184"/>
      <c r="AD53" s="184"/>
      <c r="AE53" s="184"/>
      <c r="AF53" s="184"/>
      <c r="AG53" s="184"/>
      <c r="AH53" s="184"/>
      <c r="AI53" s="184"/>
      <c r="AJ53" s="184"/>
      <c r="AK53" s="184"/>
      <c r="AL53" s="184"/>
      <c r="AM53" s="184"/>
      <c r="AN53" s="184"/>
      <c r="AO53" s="103"/>
      <c r="AP53" s="103"/>
      <c r="AQ53" s="103"/>
      <c r="AR53" s="103"/>
      <c r="AS53" s="103"/>
      <c r="AT53" s="103"/>
      <c r="AU53" s="103"/>
      <c r="AV53" s="103"/>
      <c r="AW53" s="103"/>
      <c r="AX53" s="103"/>
      <c r="AY53" s="103"/>
      <c r="AZ53" s="103"/>
      <c r="BA53" s="103"/>
      <c r="BB53" s="103"/>
      <c r="BC53" s="103"/>
      <c r="BD53" s="103"/>
      <c r="BE53" s="103"/>
      <c r="BF53" s="103"/>
      <c r="BG53" s="103"/>
      <c r="BH53" s="103"/>
      <c r="BI53" s="103"/>
      <c r="BJ53" s="103"/>
      <c r="BK53" s="103"/>
      <c r="BL53" s="103"/>
    </row>
    <row r="54" spans="1:64" ht="13.5" thickBot="1" x14ac:dyDescent="0.25">
      <c r="A54" s="181" t="s">
        <v>299</v>
      </c>
      <c r="B54" s="185">
        <f>B$16</f>
        <v>2012</v>
      </c>
      <c r="C54" s="185">
        <f t="shared" ref="C54:AN54" si="7">C$16</f>
        <v>2013</v>
      </c>
      <c r="D54" s="185">
        <f t="shared" si="7"/>
        <v>2014</v>
      </c>
      <c r="E54" s="185">
        <f t="shared" si="7"/>
        <v>2015</v>
      </c>
      <c r="F54" s="185">
        <f t="shared" si="7"/>
        <v>2016</v>
      </c>
      <c r="G54" s="185">
        <f t="shared" si="7"/>
        <v>2017</v>
      </c>
      <c r="H54" s="185">
        <f t="shared" si="7"/>
        <v>2018</v>
      </c>
      <c r="I54" s="185">
        <f t="shared" si="7"/>
        <v>2019</v>
      </c>
      <c r="J54" s="185">
        <f t="shared" si="7"/>
        <v>2020</v>
      </c>
      <c r="K54" s="185">
        <f t="shared" si="7"/>
        <v>2021</v>
      </c>
      <c r="L54" s="185">
        <f t="shared" si="7"/>
        <v>2022</v>
      </c>
      <c r="M54" s="185">
        <f t="shared" si="7"/>
        <v>2023</v>
      </c>
      <c r="N54" s="185">
        <f t="shared" si="7"/>
        <v>2024</v>
      </c>
      <c r="O54" s="185">
        <f t="shared" si="7"/>
        <v>2025</v>
      </c>
      <c r="P54" s="185">
        <f t="shared" si="7"/>
        <v>2026</v>
      </c>
      <c r="Q54" s="185">
        <f t="shared" si="7"/>
        <v>2027</v>
      </c>
      <c r="R54" s="185">
        <f t="shared" si="7"/>
        <v>2028</v>
      </c>
      <c r="S54" s="185">
        <f t="shared" si="7"/>
        <v>2029</v>
      </c>
      <c r="T54" s="185">
        <f t="shared" si="7"/>
        <v>2030</v>
      </c>
      <c r="U54" s="185">
        <f t="shared" si="7"/>
        <v>2031</v>
      </c>
      <c r="V54" s="185">
        <f t="shared" si="7"/>
        <v>2032</v>
      </c>
      <c r="W54" s="185">
        <f t="shared" si="7"/>
        <v>2033</v>
      </c>
      <c r="X54" s="185">
        <f t="shared" si="7"/>
        <v>2034</v>
      </c>
      <c r="Y54" s="185">
        <f t="shared" si="7"/>
        <v>2035</v>
      </c>
      <c r="Z54" s="185">
        <f t="shared" si="7"/>
        <v>2036</v>
      </c>
      <c r="AA54" s="185">
        <f t="shared" si="7"/>
        <v>2037</v>
      </c>
      <c r="AB54" s="185">
        <f t="shared" si="7"/>
        <v>2038</v>
      </c>
      <c r="AC54" s="185">
        <f t="shared" si="7"/>
        <v>2039</v>
      </c>
      <c r="AD54" s="185">
        <f t="shared" si="7"/>
        <v>2040</v>
      </c>
      <c r="AE54" s="185">
        <f t="shared" si="7"/>
        <v>2041</v>
      </c>
      <c r="AF54" s="185">
        <f t="shared" si="7"/>
        <v>2042</v>
      </c>
      <c r="AG54" s="185">
        <f t="shared" si="7"/>
        <v>2043</v>
      </c>
      <c r="AH54" s="185">
        <f t="shared" si="7"/>
        <v>2044</v>
      </c>
      <c r="AI54" s="185">
        <f t="shared" si="7"/>
        <v>2045</v>
      </c>
      <c r="AJ54" s="185">
        <f t="shared" si="7"/>
        <v>2046</v>
      </c>
      <c r="AK54" s="185">
        <f t="shared" si="7"/>
        <v>2047</v>
      </c>
      <c r="AL54" s="185">
        <f t="shared" si="7"/>
        <v>2048</v>
      </c>
      <c r="AM54" s="185">
        <f t="shared" si="7"/>
        <v>2049</v>
      </c>
      <c r="AN54" s="185">
        <f t="shared" si="7"/>
        <v>2050</v>
      </c>
      <c r="AO54" s="103"/>
      <c r="AP54" s="103"/>
      <c r="AQ54" s="103"/>
      <c r="AR54" s="103"/>
      <c r="AS54" s="103"/>
      <c r="AT54" s="103"/>
      <c r="AU54" s="103"/>
      <c r="AV54" s="103"/>
      <c r="AW54" s="103"/>
      <c r="AX54" s="103"/>
      <c r="AY54" s="103"/>
      <c r="AZ54" s="103"/>
      <c r="BA54" s="103"/>
      <c r="BB54" s="103"/>
      <c r="BC54" s="103"/>
      <c r="BD54" s="103"/>
      <c r="BE54" s="103"/>
      <c r="BF54" s="103"/>
      <c r="BG54" s="103"/>
      <c r="BH54" s="103"/>
      <c r="BI54" s="103"/>
      <c r="BJ54" s="103"/>
      <c r="BK54" s="103"/>
      <c r="BL54" s="103"/>
    </row>
    <row r="55" spans="1:64" x14ac:dyDescent="0.2">
      <c r="A55" s="164" t="s">
        <v>289</v>
      </c>
      <c r="B55" s="165">
        <v>30.838875708231104</v>
      </c>
      <c r="C55" s="165">
        <v>30.838875708231104</v>
      </c>
      <c r="D55" s="165">
        <v>33.064884544755401</v>
      </c>
      <c r="E55" s="165">
        <v>33.064884544755401</v>
      </c>
      <c r="F55" s="165">
        <v>33.064884544755401</v>
      </c>
      <c r="G55" s="165">
        <v>33.064884544755401</v>
      </c>
      <c r="H55" s="165">
        <v>33.064884544755401</v>
      </c>
      <c r="I55" s="165">
        <v>33.064884544755401</v>
      </c>
      <c r="J55" s="165">
        <v>35.206621082287896</v>
      </c>
      <c r="K55" s="165">
        <v>37.348357619820391</v>
      </c>
      <c r="L55" s="165">
        <v>39.490094157352885</v>
      </c>
      <c r="M55" s="165">
        <v>50.198776845015367</v>
      </c>
      <c r="N55" s="165">
        <v>50.198776845015367</v>
      </c>
      <c r="O55" s="165">
        <v>50.198776845015367</v>
      </c>
      <c r="P55" s="165">
        <v>50.198776845015367</v>
      </c>
      <c r="Q55" s="165">
        <v>50.198776845015367</v>
      </c>
      <c r="R55" s="165">
        <v>50.198776845015367</v>
      </c>
      <c r="S55" s="165">
        <v>50.198776845015367</v>
      </c>
      <c r="T55" s="165">
        <v>50.198776845015367</v>
      </c>
      <c r="U55" s="165">
        <v>50.198776845015367</v>
      </c>
      <c r="V55" s="165">
        <v>50.198776845015367</v>
      </c>
      <c r="W55" s="165">
        <v>50.198776845015367</v>
      </c>
      <c r="X55" s="165">
        <v>50.198776845015367</v>
      </c>
      <c r="Y55" s="165">
        <v>50.198776845015367</v>
      </c>
      <c r="Z55" s="165">
        <v>50.198776845015367</v>
      </c>
      <c r="AA55" s="165">
        <v>50.198776845015367</v>
      </c>
      <c r="AB55" s="165">
        <v>50.198776845015367</v>
      </c>
      <c r="AC55" s="165">
        <v>50.198776845015367</v>
      </c>
      <c r="AD55" s="165">
        <v>50.198776845015367</v>
      </c>
      <c r="AE55" s="165">
        <v>50.198776845015367</v>
      </c>
      <c r="AF55" s="165">
        <v>50.198776845015367</v>
      </c>
      <c r="AG55" s="165">
        <v>50.198776845015367</v>
      </c>
      <c r="AH55" s="165">
        <v>50.198776845015367</v>
      </c>
      <c r="AI55" s="165">
        <v>50.198776845015367</v>
      </c>
      <c r="AJ55" s="165">
        <v>50.198776845015367</v>
      </c>
      <c r="AK55" s="165">
        <v>50.198776845015367</v>
      </c>
      <c r="AL55" s="165">
        <v>50.198776845015367</v>
      </c>
      <c r="AM55" s="165">
        <v>50.198776845015367</v>
      </c>
      <c r="AN55" s="165">
        <v>50.198776845015367</v>
      </c>
      <c r="AO55" s="103"/>
      <c r="AP55" s="103"/>
      <c r="AQ55" s="103"/>
      <c r="AR55" s="103"/>
      <c r="AS55" s="103"/>
      <c r="AT55" s="103"/>
      <c r="AU55" s="103"/>
      <c r="AV55" s="103"/>
      <c r="AW55" s="103"/>
      <c r="AX55" s="103"/>
      <c r="AY55" s="103"/>
      <c r="AZ55" s="103"/>
      <c r="BA55" s="103"/>
      <c r="BB55" s="103"/>
      <c r="BC55" s="103"/>
      <c r="BD55" s="103"/>
      <c r="BE55" s="103"/>
      <c r="BF55" s="103"/>
      <c r="BG55" s="103"/>
      <c r="BH55" s="103"/>
      <c r="BI55" s="103"/>
      <c r="BJ55" s="103"/>
      <c r="BK55" s="103"/>
      <c r="BL55" s="103"/>
    </row>
    <row r="56" spans="1:64" x14ac:dyDescent="0.2">
      <c r="A56" s="166" t="s">
        <v>37</v>
      </c>
      <c r="B56" s="167">
        <v>3.0021601764785366</v>
      </c>
      <c r="C56" s="167">
        <v>3.0021601764785366</v>
      </c>
      <c r="D56" s="167">
        <v>3.3276339572763627</v>
      </c>
      <c r="E56" s="167">
        <v>3.3518713726801312</v>
      </c>
      <c r="F56" s="167">
        <v>3.3518713726801312</v>
      </c>
      <c r="G56" s="167">
        <v>3.3518713726801312</v>
      </c>
      <c r="H56" s="167">
        <v>3.3518713726801312</v>
      </c>
      <c r="I56" s="167">
        <v>5.4936079102126278</v>
      </c>
      <c r="J56" s="167">
        <v>5.4936079102126278</v>
      </c>
      <c r="K56" s="167">
        <v>5.4936079102126278</v>
      </c>
      <c r="L56" s="167">
        <v>5.4936079102126278</v>
      </c>
      <c r="M56" s="167">
        <v>5.4936079102126278</v>
      </c>
      <c r="N56" s="167">
        <v>5.4936079102126278</v>
      </c>
      <c r="O56" s="167">
        <v>5.4936079102126278</v>
      </c>
      <c r="P56" s="167">
        <v>5.4936079102126278</v>
      </c>
      <c r="Q56" s="167">
        <v>5.4936079102126278</v>
      </c>
      <c r="R56" s="167">
        <v>5.4936079102126278</v>
      </c>
      <c r="S56" s="167">
        <v>5.4936079102126278</v>
      </c>
      <c r="T56" s="167">
        <v>5.4936079102126278</v>
      </c>
      <c r="U56" s="167">
        <v>5.4936079102126278</v>
      </c>
      <c r="V56" s="167">
        <v>5.9539056033956408</v>
      </c>
      <c r="W56" s="167">
        <v>7.5853408627063033</v>
      </c>
      <c r="X56" s="167">
        <v>9.1941660181312184</v>
      </c>
      <c r="Y56" s="167">
        <v>10.792025093672535</v>
      </c>
      <c r="Z56" s="167">
        <v>16.71426477684555</v>
      </c>
      <c r="AA56" s="167">
        <v>22.663089986228677</v>
      </c>
      <c r="AB56" s="167">
        <v>28.525902517804152</v>
      </c>
      <c r="AC56" s="167">
        <v>34.385919156388532</v>
      </c>
      <c r="AD56" s="167">
        <v>40.337961736058723</v>
      </c>
      <c r="AE56" s="167">
        <v>41.513615425000346</v>
      </c>
      <c r="AF56" s="167">
        <v>42.673777477781393</v>
      </c>
      <c r="AG56" s="167">
        <v>43.779876100397779</v>
      </c>
      <c r="AH56" s="167">
        <v>44.881109109648499</v>
      </c>
      <c r="AI56" s="167">
        <v>45.971072778173941</v>
      </c>
      <c r="AJ56" s="167">
        <v>45.811058655789594</v>
      </c>
      <c r="AK56" s="167">
        <v>45.663776426598389</v>
      </c>
      <c r="AL56" s="167">
        <v>45.50522461956988</v>
      </c>
      <c r="AM56" s="167">
        <v>45.341968768490055</v>
      </c>
      <c r="AN56" s="167">
        <v>45.14233242388093</v>
      </c>
      <c r="AO56" s="103"/>
      <c r="AP56" s="103"/>
      <c r="AQ56" s="103"/>
      <c r="AR56" s="103"/>
      <c r="AS56" s="103"/>
      <c r="AT56" s="103"/>
      <c r="AU56" s="103"/>
      <c r="AV56" s="103"/>
      <c r="AW56" s="103"/>
      <c r="AX56" s="103"/>
      <c r="AY56" s="103"/>
      <c r="AZ56" s="103"/>
      <c r="BA56" s="103"/>
      <c r="BB56" s="103"/>
      <c r="BC56" s="103"/>
      <c r="BD56" s="103"/>
      <c r="BE56" s="103"/>
      <c r="BF56" s="103"/>
      <c r="BG56" s="103"/>
      <c r="BH56" s="103"/>
      <c r="BI56" s="103"/>
      <c r="BJ56" s="103"/>
      <c r="BK56" s="103"/>
      <c r="BL56" s="103"/>
    </row>
    <row r="57" spans="1:64" x14ac:dyDescent="0.2">
      <c r="A57" s="164" t="s">
        <v>38</v>
      </c>
      <c r="B57" s="165">
        <v>9.3348550724470964</v>
      </c>
      <c r="C57" s="165">
        <v>9.3348550724470964</v>
      </c>
      <c r="D57" s="165">
        <v>9.3348550724470964</v>
      </c>
      <c r="E57" s="165">
        <v>9.3348550724470964</v>
      </c>
      <c r="F57" s="165">
        <v>9.3348550724470964</v>
      </c>
      <c r="G57" s="165">
        <v>11.786953368879697</v>
      </c>
      <c r="H57" s="165">
        <v>11.786953368879697</v>
      </c>
      <c r="I57" s="165">
        <v>11.786953368879697</v>
      </c>
      <c r="J57" s="165">
        <v>11.786953368879697</v>
      </c>
      <c r="K57" s="165">
        <v>11.786953368879697</v>
      </c>
      <c r="L57" s="165">
        <v>11.786953368879697</v>
      </c>
      <c r="M57" s="165">
        <v>11.786953368879697</v>
      </c>
      <c r="N57" s="165">
        <v>11.786953368879697</v>
      </c>
      <c r="O57" s="165">
        <v>14.1162482309498</v>
      </c>
      <c r="P57" s="165">
        <v>14.1162482309498</v>
      </c>
      <c r="Q57" s="165">
        <v>14.1162482309498</v>
      </c>
      <c r="R57" s="165">
        <v>14.1162482309498</v>
      </c>
      <c r="S57" s="165">
        <v>14.1162482309498</v>
      </c>
      <c r="T57" s="165">
        <v>14.1162482309498</v>
      </c>
      <c r="U57" s="165">
        <v>14.1162482309498</v>
      </c>
      <c r="V57" s="165">
        <v>15.65924370367196</v>
      </c>
      <c r="W57" s="165">
        <v>17.27506950941503</v>
      </c>
      <c r="X57" s="165">
        <v>18.861897810576025</v>
      </c>
      <c r="Y57" s="165">
        <v>20.433862091806837</v>
      </c>
      <c r="Z57" s="165">
        <v>20.955303263146526</v>
      </c>
      <c r="AA57" s="165">
        <v>21.705191426348563</v>
      </c>
      <c r="AB57" s="165">
        <v>22.352057153944237</v>
      </c>
      <c r="AC57" s="165">
        <v>22.988469143047535</v>
      </c>
      <c r="AD57" s="165">
        <v>23.738489590238014</v>
      </c>
      <c r="AE57" s="165">
        <v>24.746702416075372</v>
      </c>
      <c r="AF57" s="165">
        <v>25.734623186780357</v>
      </c>
      <c r="AG57" s="165">
        <v>26.651395497474159</v>
      </c>
      <c r="AH57" s="165">
        <v>27.559588649052376</v>
      </c>
      <c r="AI57" s="165">
        <v>28.479238848049324</v>
      </c>
      <c r="AJ57" s="165">
        <v>25.895171823785184</v>
      </c>
      <c r="AK57" s="165">
        <v>23.32743347864043</v>
      </c>
      <c r="AL57" s="165">
        <v>20.745241876817722</v>
      </c>
      <c r="AM57" s="165">
        <v>18.157017328856352</v>
      </c>
      <c r="AN57" s="165">
        <v>15.522134723367031</v>
      </c>
      <c r="AO57" s="103"/>
      <c r="AP57" s="103"/>
      <c r="AQ57" s="103"/>
      <c r="AR57" s="103"/>
      <c r="AS57" s="103"/>
      <c r="AT57" s="103"/>
      <c r="AU57" s="103"/>
      <c r="AV57" s="103"/>
      <c r="AW57" s="103"/>
      <c r="AX57" s="103"/>
      <c r="AY57" s="103"/>
      <c r="AZ57" s="103"/>
      <c r="BA57" s="103"/>
      <c r="BB57" s="103"/>
      <c r="BC57" s="103"/>
      <c r="BD57" s="103"/>
      <c r="BE57" s="103"/>
      <c r="BF57" s="103"/>
      <c r="BG57" s="103"/>
      <c r="BH57" s="103"/>
      <c r="BI57" s="103"/>
      <c r="BJ57" s="103"/>
      <c r="BK57" s="103"/>
      <c r="BL57" s="103"/>
    </row>
    <row r="58" spans="1:64" x14ac:dyDescent="0.2">
      <c r="A58" s="166" t="s">
        <v>39</v>
      </c>
      <c r="B58" s="167">
        <v>4.2102716256046095</v>
      </c>
      <c r="C58" s="167">
        <v>4.2102716256046095</v>
      </c>
      <c r="D58" s="167">
        <v>6.4660607164092285</v>
      </c>
      <c r="E58" s="167">
        <v>6.4660607164092285</v>
      </c>
      <c r="F58" s="167">
        <v>6.4660607164092285</v>
      </c>
      <c r="G58" s="167">
        <v>6.4660607164092285</v>
      </c>
      <c r="H58" s="167">
        <v>6.4660607164092285</v>
      </c>
      <c r="I58" s="167">
        <v>6.4660607164092285</v>
      </c>
      <c r="J58" s="167">
        <v>6.4660607164092285</v>
      </c>
      <c r="K58" s="167">
        <v>6.4660607164092285</v>
      </c>
      <c r="L58" s="167">
        <v>6.4660607164092285</v>
      </c>
      <c r="M58" s="167">
        <v>6.4660607164092285</v>
      </c>
      <c r="N58" s="167">
        <v>9.8811878403604805</v>
      </c>
      <c r="O58" s="167">
        <v>32.128740107146697</v>
      </c>
      <c r="P58" s="167">
        <v>32.128740107146697</v>
      </c>
      <c r="Q58" s="167">
        <v>32.128740107146697</v>
      </c>
      <c r="R58" s="167">
        <v>32.128740107146697</v>
      </c>
      <c r="S58" s="167">
        <v>32.128740107146697</v>
      </c>
      <c r="T58" s="167">
        <v>32.128740107146697</v>
      </c>
      <c r="U58" s="167">
        <v>32.128740107146697</v>
      </c>
      <c r="V58" s="167">
        <v>32.558971309630522</v>
      </c>
      <c r="W58" s="167">
        <v>32.389202512114345</v>
      </c>
      <c r="X58" s="167">
        <v>32.819433714598169</v>
      </c>
      <c r="Y58" s="167">
        <v>34.368664917081979</v>
      </c>
      <c r="Z58" s="167">
        <v>39.92743493266547</v>
      </c>
      <c r="AA58" s="167">
        <v>45.034204948248963</v>
      </c>
      <c r="AB58" s="167">
        <v>50.037974963832447</v>
      </c>
      <c r="AC58" s="167">
        <v>55.200744979415937</v>
      </c>
      <c r="AD58" s="167">
        <v>60.769514994999426</v>
      </c>
      <c r="AE58" s="167">
        <v>64.697494539668298</v>
      </c>
      <c r="AF58" s="167">
        <v>68.642474084337181</v>
      </c>
      <c r="AG58" s="167">
        <v>72.627453629006069</v>
      </c>
      <c r="AH58" s="167">
        <v>76.581433173674938</v>
      </c>
      <c r="AI58" s="167">
        <v>80.623412718343801</v>
      </c>
      <c r="AJ58" s="167">
        <v>81.615587102648405</v>
      </c>
      <c r="AK58" s="167">
        <v>82.607761486953024</v>
      </c>
      <c r="AL58" s="167">
        <v>83.599935871257642</v>
      </c>
      <c r="AM58" s="167">
        <v>84.592110255562247</v>
      </c>
      <c r="AN58" s="167">
        <v>85.584284639866894</v>
      </c>
      <c r="AO58" s="103"/>
      <c r="AP58" s="103"/>
      <c r="AQ58" s="103"/>
      <c r="AR58" s="103"/>
      <c r="AS58" s="103"/>
      <c r="AT58" s="103"/>
      <c r="AU58" s="103"/>
      <c r="AV58" s="103"/>
      <c r="AW58" s="103"/>
      <c r="AX58" s="103"/>
      <c r="AY58" s="103"/>
      <c r="AZ58" s="103"/>
      <c r="BA58" s="103"/>
      <c r="BB58" s="103"/>
      <c r="BC58" s="103"/>
      <c r="BD58" s="103"/>
      <c r="BE58" s="103"/>
      <c r="BF58" s="103"/>
      <c r="BG58" s="103"/>
      <c r="BH58" s="103"/>
      <c r="BI58" s="103"/>
      <c r="BJ58" s="103"/>
      <c r="BK58" s="103"/>
      <c r="BL58" s="103"/>
    </row>
    <row r="59" spans="1:64" x14ac:dyDescent="0.2">
      <c r="A59" s="164" t="s">
        <v>42</v>
      </c>
      <c r="B59" s="165">
        <v>3.6495059333171662</v>
      </c>
      <c r="C59" s="165">
        <v>3.6495059333171662</v>
      </c>
      <c r="D59" s="165">
        <v>6.1561470782765824</v>
      </c>
      <c r="E59" s="165">
        <v>5.5804944076545411</v>
      </c>
      <c r="F59" s="165">
        <v>5.6756842715820319</v>
      </c>
      <c r="G59" s="165">
        <v>5.6756842715820319</v>
      </c>
      <c r="H59" s="165">
        <v>5.6756842715820319</v>
      </c>
      <c r="I59" s="165">
        <v>5.6756842715820319</v>
      </c>
      <c r="J59" s="165">
        <v>5.6756842715820319</v>
      </c>
      <c r="K59" s="165">
        <v>5.6756842715820319</v>
      </c>
      <c r="L59" s="165">
        <v>5.6756842715820319</v>
      </c>
      <c r="M59" s="165">
        <v>5.6756842715820319</v>
      </c>
      <c r="N59" s="165">
        <v>10.606199435128088</v>
      </c>
      <c r="O59" s="165">
        <v>10.266920206494342</v>
      </c>
      <c r="P59" s="165">
        <v>10.266920206494342</v>
      </c>
      <c r="Q59" s="165">
        <v>10.266920206494342</v>
      </c>
      <c r="R59" s="165">
        <v>10.266920206494342</v>
      </c>
      <c r="S59" s="165">
        <v>10.266920206494342</v>
      </c>
      <c r="T59" s="165">
        <v>10.266920206494342</v>
      </c>
      <c r="U59" s="165">
        <v>10.266920206494342</v>
      </c>
      <c r="V59" s="165">
        <v>13.034533985011063</v>
      </c>
      <c r="W59" s="165">
        <v>15.804862738449327</v>
      </c>
      <c r="X59" s="165">
        <v>18.574110520615566</v>
      </c>
      <c r="Y59" s="165">
        <v>21.342834023133165</v>
      </c>
      <c r="Z59" s="165">
        <v>22.413034811945707</v>
      </c>
      <c r="AA59" s="165">
        <v>23.484506633842845</v>
      </c>
      <c r="AB59" s="165">
        <v>24.551866257308252</v>
      </c>
      <c r="AC59" s="165">
        <v>25.619092211330198</v>
      </c>
      <c r="AD59" s="165">
        <v>26.6907178531686</v>
      </c>
      <c r="AE59" s="165">
        <v>27.191964400601616</v>
      </c>
      <c r="AF59" s="165">
        <v>27.692470305102123</v>
      </c>
      <c r="AG59" s="165">
        <v>28.190391479555817</v>
      </c>
      <c r="AH59" s="165">
        <v>28.688080032863859</v>
      </c>
      <c r="AI59" s="165">
        <v>29.185229807861088</v>
      </c>
      <c r="AJ59" s="165">
        <v>29.363951649285546</v>
      </c>
      <c r="AK59" s="165">
        <v>29.543282192503234</v>
      </c>
      <c r="AL59" s="165">
        <v>29.722073946073976</v>
      </c>
      <c r="AM59" s="165">
        <v>29.900640803000829</v>
      </c>
      <c r="AN59" s="165">
        <v>30.077468337164468</v>
      </c>
      <c r="AO59" s="103"/>
      <c r="AP59" s="103"/>
      <c r="AQ59" s="103"/>
      <c r="AR59" s="103"/>
      <c r="AS59" s="103"/>
      <c r="AT59" s="103"/>
      <c r="AU59" s="103"/>
      <c r="AV59" s="103"/>
      <c r="AW59" s="103"/>
      <c r="AX59" s="103"/>
      <c r="AY59" s="103"/>
      <c r="AZ59" s="103"/>
      <c r="BA59" s="103"/>
      <c r="BB59" s="103"/>
      <c r="BC59" s="103"/>
      <c r="BD59" s="103"/>
      <c r="BE59" s="103"/>
      <c r="BF59" s="103"/>
      <c r="BG59" s="103"/>
      <c r="BH59" s="103"/>
      <c r="BI59" s="103"/>
      <c r="BJ59" s="103"/>
      <c r="BK59" s="103"/>
      <c r="BL59" s="103"/>
    </row>
    <row r="60" spans="1:64" x14ac:dyDescent="0.2">
      <c r="A60" s="166" t="s">
        <v>296</v>
      </c>
      <c r="B60" s="167">
        <v>0</v>
      </c>
      <c r="C60" s="167">
        <v>0</v>
      </c>
      <c r="D60" s="167">
        <v>0</v>
      </c>
      <c r="E60" s="167">
        <v>0</v>
      </c>
      <c r="F60" s="167">
        <v>0</v>
      </c>
      <c r="G60" s="167">
        <v>0</v>
      </c>
      <c r="H60" s="167">
        <v>0</v>
      </c>
      <c r="I60" s="167">
        <v>0</v>
      </c>
      <c r="J60" s="167">
        <v>0</v>
      </c>
      <c r="K60" s="167">
        <v>0</v>
      </c>
      <c r="L60" s="167">
        <v>0</v>
      </c>
      <c r="M60" s="167">
        <v>0</v>
      </c>
      <c r="N60" s="167">
        <v>0.64218281249833953</v>
      </c>
      <c r="O60" s="167">
        <v>1.7664259372694027</v>
      </c>
      <c r="P60" s="167">
        <v>1.7664259372694027</v>
      </c>
      <c r="Q60" s="167">
        <v>1.7664259372694027</v>
      </c>
      <c r="R60" s="167">
        <v>1.7664259372694027</v>
      </c>
      <c r="S60" s="167">
        <v>1.7664259372694027</v>
      </c>
      <c r="T60" s="167">
        <v>1.7664259372694027</v>
      </c>
      <c r="U60" s="167">
        <v>1.7664259372694027</v>
      </c>
      <c r="V60" s="167">
        <v>1.9743721629312017</v>
      </c>
      <c r="W60" s="167">
        <v>2.1823183885930009</v>
      </c>
      <c r="X60" s="167">
        <v>2.3902646142547996</v>
      </c>
      <c r="Y60" s="167">
        <v>2.598210839916598</v>
      </c>
      <c r="Z60" s="167">
        <v>2.8291333022314697</v>
      </c>
      <c r="AA60" s="167">
        <v>3.0600557645463415</v>
      </c>
      <c r="AB60" s="167">
        <v>3.2909782268612129</v>
      </c>
      <c r="AC60" s="167">
        <v>3.5219006891760847</v>
      </c>
      <c r="AD60" s="167">
        <v>3.7528231514909556</v>
      </c>
      <c r="AE60" s="167">
        <v>3.9404721982758106</v>
      </c>
      <c r="AF60" s="167">
        <v>4.1281212450606652</v>
      </c>
      <c r="AG60" s="167">
        <v>4.3157702918455199</v>
      </c>
      <c r="AH60" s="167">
        <v>4.5034193386303745</v>
      </c>
      <c r="AI60" s="167">
        <v>4.6910683854152291</v>
      </c>
      <c r="AJ60" s="167">
        <v>4.723560493593447</v>
      </c>
      <c r="AK60" s="167">
        <v>4.7560526017716649</v>
      </c>
      <c r="AL60" s="167">
        <v>4.7885447099498828</v>
      </c>
      <c r="AM60" s="167">
        <v>4.8210368181280998</v>
      </c>
      <c r="AN60" s="167">
        <v>4.8535289263063186</v>
      </c>
      <c r="AO60" s="103"/>
      <c r="AP60" s="103"/>
      <c r="AQ60" s="103"/>
      <c r="AR60" s="103"/>
      <c r="AS60" s="103"/>
      <c r="AT60" s="103"/>
      <c r="AU60" s="103"/>
      <c r="AV60" s="103"/>
      <c r="AW60" s="103"/>
      <c r="AX60" s="103"/>
      <c r="AY60" s="103"/>
      <c r="AZ60" s="103"/>
      <c r="BA60" s="103"/>
      <c r="BB60" s="103"/>
      <c r="BC60" s="103"/>
      <c r="BD60" s="103"/>
      <c r="BE60" s="103"/>
      <c r="BF60" s="103"/>
      <c r="BG60" s="103"/>
      <c r="BH60" s="103"/>
      <c r="BI60" s="103"/>
      <c r="BJ60" s="103"/>
      <c r="BK60" s="103"/>
      <c r="BL60" s="103"/>
    </row>
    <row r="61" spans="1:64" ht="13.5" thickBot="1" x14ac:dyDescent="0.25">
      <c r="A61" s="182" t="s">
        <v>290</v>
      </c>
      <c r="B61" s="183">
        <f t="shared" ref="B61:AM61" si="8">SUM(B55:B60)</f>
        <v>51.035668516078516</v>
      </c>
      <c r="C61" s="183">
        <f t="shared" si="8"/>
        <v>51.035668516078516</v>
      </c>
      <c r="D61" s="183">
        <f t="shared" si="8"/>
        <v>58.349581369164675</v>
      </c>
      <c r="E61" s="183">
        <f t="shared" si="8"/>
        <v>57.798166113946401</v>
      </c>
      <c r="F61" s="183">
        <f t="shared" si="8"/>
        <v>57.893355977873895</v>
      </c>
      <c r="G61" s="183">
        <f t="shared" si="8"/>
        <v>60.345454274306491</v>
      </c>
      <c r="H61" s="183">
        <f t="shared" si="8"/>
        <v>60.345454274306491</v>
      </c>
      <c r="I61" s="183">
        <f t="shared" si="8"/>
        <v>62.487190811838985</v>
      </c>
      <c r="J61" s="183">
        <f t="shared" si="8"/>
        <v>64.62892734937148</v>
      </c>
      <c r="K61" s="183">
        <f t="shared" si="8"/>
        <v>66.770663886903975</v>
      </c>
      <c r="L61" s="183">
        <f t="shared" si="8"/>
        <v>68.91240042443647</v>
      </c>
      <c r="M61" s="183">
        <f t="shared" si="8"/>
        <v>79.621083112098944</v>
      </c>
      <c r="N61" s="183">
        <f t="shared" si="8"/>
        <v>88.60890821209459</v>
      </c>
      <c r="O61" s="183">
        <f t="shared" si="8"/>
        <v>113.97071923708825</v>
      </c>
      <c r="P61" s="183">
        <f t="shared" si="8"/>
        <v>113.97071923708825</v>
      </c>
      <c r="Q61" s="183">
        <f t="shared" si="8"/>
        <v>113.97071923708825</v>
      </c>
      <c r="R61" s="183">
        <f t="shared" si="8"/>
        <v>113.97071923708825</v>
      </c>
      <c r="S61" s="183">
        <f t="shared" si="8"/>
        <v>113.97071923708825</v>
      </c>
      <c r="T61" s="183">
        <f t="shared" si="8"/>
        <v>113.97071923708825</v>
      </c>
      <c r="U61" s="183">
        <f t="shared" si="8"/>
        <v>113.97071923708825</v>
      </c>
      <c r="V61" s="183">
        <f t="shared" si="8"/>
        <v>119.37980360965575</v>
      </c>
      <c r="W61" s="183">
        <f t="shared" si="8"/>
        <v>125.43557085629337</v>
      </c>
      <c r="X61" s="183">
        <f t="shared" si="8"/>
        <v>132.03864952319114</v>
      </c>
      <c r="Y61" s="183">
        <f t="shared" si="8"/>
        <v>139.73437381062649</v>
      </c>
      <c r="Z61" s="183">
        <f t="shared" si="8"/>
        <v>153.03794793185011</v>
      </c>
      <c r="AA61" s="183">
        <f t="shared" si="8"/>
        <v>166.14582560423077</v>
      </c>
      <c r="AB61" s="183">
        <f t="shared" si="8"/>
        <v>178.95755596476567</v>
      </c>
      <c r="AC61" s="183">
        <f t="shared" si="8"/>
        <v>191.91490302437367</v>
      </c>
      <c r="AD61" s="183">
        <f t="shared" si="8"/>
        <v>205.4882841709711</v>
      </c>
      <c r="AE61" s="183">
        <f t="shared" si="8"/>
        <v>212.28902582463681</v>
      </c>
      <c r="AF61" s="183">
        <f t="shared" si="8"/>
        <v>219.07024314407707</v>
      </c>
      <c r="AG61" s="183">
        <f t="shared" si="8"/>
        <v>225.76366384329472</v>
      </c>
      <c r="AH61" s="183">
        <f t="shared" si="8"/>
        <v>232.41240714888542</v>
      </c>
      <c r="AI61" s="183">
        <f t="shared" si="8"/>
        <v>239.14879938285875</v>
      </c>
      <c r="AJ61" s="183">
        <f t="shared" si="8"/>
        <v>237.60810657011757</v>
      </c>
      <c r="AK61" s="183">
        <f t="shared" si="8"/>
        <v>236.0970830314821</v>
      </c>
      <c r="AL61" s="183">
        <f t="shared" si="8"/>
        <v>234.55979786868446</v>
      </c>
      <c r="AM61" s="183">
        <f t="shared" si="8"/>
        <v>233.01155081905296</v>
      </c>
      <c r="AN61" s="183">
        <f>SUM(AN55:AN60)</f>
        <v>231.37852589560103</v>
      </c>
      <c r="AO61" s="103"/>
      <c r="AP61" s="103"/>
      <c r="AQ61" s="103"/>
      <c r="AR61" s="103"/>
      <c r="AS61" s="103"/>
      <c r="AT61" s="103"/>
      <c r="AU61" s="103"/>
      <c r="AV61" s="103"/>
      <c r="AW61" s="103"/>
      <c r="AX61" s="103"/>
      <c r="AY61" s="103"/>
      <c r="AZ61" s="103"/>
      <c r="BA61" s="103"/>
      <c r="BB61" s="103"/>
      <c r="BC61" s="103"/>
      <c r="BD61" s="103"/>
      <c r="BE61" s="103"/>
      <c r="BF61" s="103"/>
      <c r="BG61" s="103"/>
      <c r="BH61" s="103"/>
      <c r="BI61" s="103"/>
      <c r="BJ61" s="103"/>
      <c r="BK61" s="103"/>
      <c r="BL61" s="103"/>
    </row>
    <row r="62" spans="1:64" x14ac:dyDescent="0.2">
      <c r="A62" s="186"/>
      <c r="B62" s="184"/>
      <c r="C62" s="184"/>
      <c r="D62" s="184"/>
      <c r="E62" s="184"/>
      <c r="F62" s="184"/>
      <c r="G62" s="184"/>
      <c r="H62" s="184"/>
      <c r="I62" s="184"/>
      <c r="J62" s="184"/>
      <c r="K62" s="184"/>
      <c r="L62" s="184"/>
      <c r="M62" s="184"/>
      <c r="N62" s="184"/>
      <c r="O62" s="184"/>
      <c r="P62" s="184"/>
      <c r="Q62" s="184"/>
      <c r="R62" s="184"/>
      <c r="S62" s="184"/>
      <c r="T62" s="184"/>
      <c r="U62" s="184"/>
      <c r="V62" s="184"/>
      <c r="W62" s="184"/>
      <c r="X62" s="184"/>
      <c r="Y62" s="184"/>
      <c r="Z62" s="184"/>
      <c r="AA62" s="184"/>
      <c r="AB62" s="184"/>
      <c r="AC62" s="184"/>
      <c r="AD62" s="184"/>
      <c r="AE62" s="184"/>
      <c r="AF62" s="184"/>
      <c r="AG62" s="184"/>
      <c r="AH62" s="184"/>
      <c r="AI62" s="184"/>
      <c r="AJ62" s="184"/>
      <c r="AK62" s="184"/>
      <c r="AL62" s="184"/>
      <c r="AM62" s="184"/>
      <c r="AN62" s="184"/>
      <c r="AO62" s="103"/>
      <c r="AP62" s="103"/>
      <c r="AQ62" s="103"/>
      <c r="AR62" s="103"/>
      <c r="AS62" s="103"/>
      <c r="AT62" s="103"/>
      <c r="AU62" s="103"/>
      <c r="AV62" s="103"/>
      <c r="AW62" s="103"/>
      <c r="AX62" s="103"/>
      <c r="AY62" s="103"/>
      <c r="AZ62" s="103"/>
      <c r="BA62" s="103"/>
      <c r="BB62" s="103"/>
      <c r="BC62" s="103"/>
      <c r="BD62" s="103"/>
      <c r="BE62" s="103"/>
      <c r="BF62" s="103"/>
      <c r="BG62" s="103"/>
      <c r="BH62" s="103"/>
      <c r="BI62" s="103"/>
      <c r="BJ62" s="103"/>
      <c r="BK62" s="103"/>
      <c r="BL62" s="103"/>
    </row>
    <row r="63" spans="1:64" ht="13.5" thickBot="1" x14ac:dyDescent="0.25">
      <c r="A63" s="103"/>
      <c r="B63" s="103"/>
      <c r="C63" s="103"/>
      <c r="D63" s="103"/>
      <c r="E63" s="103"/>
      <c r="F63" s="103"/>
      <c r="G63" s="103"/>
      <c r="H63" s="103"/>
      <c r="I63" s="103"/>
      <c r="J63" s="103"/>
      <c r="K63" s="103"/>
      <c r="L63" s="103"/>
      <c r="M63" s="103"/>
      <c r="N63" s="103"/>
      <c r="O63" s="103"/>
      <c r="P63" s="103"/>
      <c r="Q63" s="103"/>
      <c r="R63" s="103"/>
      <c r="S63" s="103"/>
      <c r="T63" s="103"/>
      <c r="U63" s="103"/>
      <c r="V63" s="103"/>
      <c r="W63" s="103"/>
      <c r="X63" s="103"/>
      <c r="Y63" s="103"/>
      <c r="Z63" s="103"/>
      <c r="AA63" s="103"/>
      <c r="AB63" s="103"/>
      <c r="AC63" s="103"/>
      <c r="AD63" s="103"/>
      <c r="AE63" s="103"/>
      <c r="AF63" s="103"/>
      <c r="AG63" s="103"/>
      <c r="AH63" s="103"/>
      <c r="AI63" s="103"/>
      <c r="AJ63" s="103"/>
      <c r="AK63" s="103"/>
      <c r="AL63" s="103"/>
      <c r="AM63" s="103"/>
      <c r="AN63" s="103"/>
      <c r="AO63" s="103"/>
      <c r="AP63" s="103"/>
      <c r="AQ63" s="103"/>
      <c r="AR63" s="103"/>
      <c r="AS63" s="103"/>
      <c r="AT63" s="103"/>
      <c r="AU63" s="103"/>
      <c r="AV63" s="103"/>
      <c r="AW63" s="103"/>
      <c r="AX63" s="103"/>
      <c r="AY63" s="103"/>
      <c r="AZ63" s="103"/>
      <c r="BA63" s="103"/>
      <c r="BB63" s="103"/>
      <c r="BC63" s="103"/>
      <c r="BD63" s="103"/>
      <c r="BE63" s="103"/>
      <c r="BF63" s="103"/>
      <c r="BG63" s="103"/>
      <c r="BH63" s="103"/>
      <c r="BI63" s="103"/>
      <c r="BJ63" s="103"/>
      <c r="BK63" s="103"/>
      <c r="BL63" s="103"/>
    </row>
    <row r="64" spans="1:64" x14ac:dyDescent="0.2">
      <c r="A64" s="179" t="s">
        <v>300</v>
      </c>
      <c r="B64" s="179"/>
      <c r="C64" s="179"/>
      <c r="D64" s="179"/>
      <c r="E64" s="179"/>
      <c r="F64" s="179"/>
      <c r="G64" s="179"/>
      <c r="H64" s="179"/>
      <c r="I64" s="179"/>
      <c r="J64" s="179"/>
      <c r="K64" s="179"/>
      <c r="L64" s="179"/>
      <c r="M64" s="179"/>
      <c r="N64" s="179"/>
      <c r="O64" s="179"/>
      <c r="P64" s="179"/>
      <c r="Q64" s="179"/>
      <c r="R64" s="179"/>
      <c r="S64" s="179"/>
      <c r="T64" s="179"/>
      <c r="U64" s="179"/>
      <c r="V64" s="179"/>
      <c r="W64" s="179"/>
      <c r="X64" s="179"/>
      <c r="Y64" s="179"/>
      <c r="Z64" s="179"/>
      <c r="AA64" s="179"/>
      <c r="AB64" s="179"/>
      <c r="AC64" s="179"/>
      <c r="AD64" s="179"/>
      <c r="AE64" s="179"/>
      <c r="AF64" s="179"/>
      <c r="AG64" s="179"/>
      <c r="AH64" s="179"/>
      <c r="AI64" s="179"/>
      <c r="AJ64" s="179"/>
      <c r="AK64" s="179"/>
      <c r="AL64" s="179"/>
      <c r="AM64" s="179"/>
      <c r="AN64" s="179"/>
      <c r="AO64" s="103"/>
      <c r="AP64" s="103"/>
      <c r="AQ64" s="103"/>
      <c r="AR64" s="103"/>
      <c r="AS64" s="103"/>
      <c r="AT64" s="103"/>
      <c r="AU64" s="103"/>
      <c r="AV64" s="103"/>
      <c r="AW64" s="103"/>
      <c r="AX64" s="103"/>
      <c r="AY64" s="103"/>
      <c r="AZ64" s="103"/>
      <c r="BA64" s="103"/>
      <c r="BB64" s="103"/>
      <c r="BC64" s="103"/>
      <c r="BD64" s="103"/>
      <c r="BE64" s="103"/>
      <c r="BF64" s="103"/>
      <c r="BG64" s="103"/>
      <c r="BH64" s="103"/>
      <c r="BI64" s="103"/>
      <c r="BJ64" s="103"/>
      <c r="BK64" s="103"/>
      <c r="BL64" s="103"/>
    </row>
    <row r="65" spans="1:64" ht="13.5" thickBot="1" x14ac:dyDescent="0.25">
      <c r="A65" s="180" t="s">
        <v>295</v>
      </c>
      <c r="B65" s="181">
        <f>B$16</f>
        <v>2012</v>
      </c>
      <c r="C65" s="181">
        <f t="shared" ref="C65:AN65" si="9">C$16</f>
        <v>2013</v>
      </c>
      <c r="D65" s="181">
        <f t="shared" si="9"/>
        <v>2014</v>
      </c>
      <c r="E65" s="181">
        <f t="shared" si="9"/>
        <v>2015</v>
      </c>
      <c r="F65" s="181">
        <f t="shared" si="9"/>
        <v>2016</v>
      </c>
      <c r="G65" s="181">
        <f t="shared" si="9"/>
        <v>2017</v>
      </c>
      <c r="H65" s="181">
        <f t="shared" si="9"/>
        <v>2018</v>
      </c>
      <c r="I65" s="181">
        <f t="shared" si="9"/>
        <v>2019</v>
      </c>
      <c r="J65" s="181">
        <f t="shared" si="9"/>
        <v>2020</v>
      </c>
      <c r="K65" s="181">
        <f t="shared" si="9"/>
        <v>2021</v>
      </c>
      <c r="L65" s="181">
        <f t="shared" si="9"/>
        <v>2022</v>
      </c>
      <c r="M65" s="181">
        <f t="shared" si="9"/>
        <v>2023</v>
      </c>
      <c r="N65" s="181">
        <f t="shared" si="9"/>
        <v>2024</v>
      </c>
      <c r="O65" s="181">
        <f t="shared" si="9"/>
        <v>2025</v>
      </c>
      <c r="P65" s="181">
        <f t="shared" si="9"/>
        <v>2026</v>
      </c>
      <c r="Q65" s="181">
        <f t="shared" si="9"/>
        <v>2027</v>
      </c>
      <c r="R65" s="181">
        <f t="shared" si="9"/>
        <v>2028</v>
      </c>
      <c r="S65" s="181">
        <f t="shared" si="9"/>
        <v>2029</v>
      </c>
      <c r="T65" s="181">
        <f t="shared" si="9"/>
        <v>2030</v>
      </c>
      <c r="U65" s="181">
        <f t="shared" si="9"/>
        <v>2031</v>
      </c>
      <c r="V65" s="181">
        <f t="shared" si="9"/>
        <v>2032</v>
      </c>
      <c r="W65" s="181">
        <f t="shared" si="9"/>
        <v>2033</v>
      </c>
      <c r="X65" s="181">
        <f t="shared" si="9"/>
        <v>2034</v>
      </c>
      <c r="Y65" s="181">
        <f t="shared" si="9"/>
        <v>2035</v>
      </c>
      <c r="Z65" s="181">
        <f t="shared" si="9"/>
        <v>2036</v>
      </c>
      <c r="AA65" s="181">
        <f t="shared" si="9"/>
        <v>2037</v>
      </c>
      <c r="AB65" s="181">
        <f t="shared" si="9"/>
        <v>2038</v>
      </c>
      <c r="AC65" s="181">
        <f t="shared" si="9"/>
        <v>2039</v>
      </c>
      <c r="AD65" s="181">
        <f t="shared" si="9"/>
        <v>2040</v>
      </c>
      <c r="AE65" s="181">
        <f t="shared" si="9"/>
        <v>2041</v>
      </c>
      <c r="AF65" s="181">
        <f t="shared" si="9"/>
        <v>2042</v>
      </c>
      <c r="AG65" s="181">
        <f t="shared" si="9"/>
        <v>2043</v>
      </c>
      <c r="AH65" s="181">
        <f t="shared" si="9"/>
        <v>2044</v>
      </c>
      <c r="AI65" s="181">
        <f t="shared" si="9"/>
        <v>2045</v>
      </c>
      <c r="AJ65" s="181">
        <f t="shared" si="9"/>
        <v>2046</v>
      </c>
      <c r="AK65" s="181">
        <f t="shared" si="9"/>
        <v>2047</v>
      </c>
      <c r="AL65" s="181">
        <f t="shared" si="9"/>
        <v>2048</v>
      </c>
      <c r="AM65" s="181">
        <f t="shared" si="9"/>
        <v>2049</v>
      </c>
      <c r="AN65" s="181">
        <f t="shared" si="9"/>
        <v>2050</v>
      </c>
      <c r="AO65" s="103"/>
      <c r="AP65" s="103"/>
      <c r="AQ65" s="103"/>
      <c r="AR65" s="103"/>
      <c r="AS65" s="103"/>
      <c r="AT65" s="103"/>
      <c r="AU65" s="103"/>
      <c r="AV65" s="103"/>
      <c r="AW65" s="103"/>
      <c r="AX65" s="103"/>
      <c r="AY65" s="103"/>
      <c r="AZ65" s="103"/>
      <c r="BA65" s="103"/>
      <c r="BB65" s="103"/>
      <c r="BC65" s="103"/>
      <c r="BD65" s="103"/>
      <c r="BE65" s="103"/>
      <c r="BF65" s="103"/>
      <c r="BG65" s="103"/>
      <c r="BH65" s="103"/>
      <c r="BI65" s="103"/>
      <c r="BJ65" s="103"/>
      <c r="BK65" s="103"/>
      <c r="BL65" s="103"/>
    </row>
    <row r="66" spans="1:64" x14ac:dyDescent="0.2">
      <c r="A66" s="164" t="s">
        <v>289</v>
      </c>
      <c r="B66" s="165">
        <v>30.838875708231104</v>
      </c>
      <c r="C66" s="165">
        <v>30.838875708231104</v>
      </c>
      <c r="D66" s="165">
        <v>33.064884544755401</v>
      </c>
      <c r="E66" s="165">
        <v>33.064884544755401</v>
      </c>
      <c r="F66" s="165">
        <v>33.064884544755401</v>
      </c>
      <c r="G66" s="165">
        <v>33.064884544755401</v>
      </c>
      <c r="H66" s="165">
        <v>33.064884544755401</v>
      </c>
      <c r="I66" s="165">
        <v>33.064884544755401</v>
      </c>
      <c r="J66" s="165">
        <v>35.206621082287896</v>
      </c>
      <c r="K66" s="165">
        <v>37.348357619820391</v>
      </c>
      <c r="L66" s="165">
        <v>39.490094157352885</v>
      </c>
      <c r="M66" s="165">
        <v>50.198776845015367</v>
      </c>
      <c r="N66" s="165">
        <v>112.19877684501537</v>
      </c>
      <c r="O66" s="165">
        <v>112.19877684501537</v>
      </c>
      <c r="P66" s="165">
        <v>112.19877684501537</v>
      </c>
      <c r="Q66" s="165">
        <v>112.19877684501537</v>
      </c>
      <c r="R66" s="165">
        <v>112.19877684501537</v>
      </c>
      <c r="S66" s="165">
        <v>112.19877684501537</v>
      </c>
      <c r="T66" s="165">
        <v>112.19877684501537</v>
      </c>
      <c r="U66" s="165">
        <v>112.19877684501537</v>
      </c>
      <c r="V66" s="165">
        <v>112.19877684501537</v>
      </c>
      <c r="W66" s="165">
        <v>112.19877684501537</v>
      </c>
      <c r="X66" s="165">
        <v>112.19877684501537</v>
      </c>
      <c r="Y66" s="165">
        <v>112.19877684501537</v>
      </c>
      <c r="Z66" s="165">
        <v>112.19877684501537</v>
      </c>
      <c r="AA66" s="165">
        <v>112.19877684501537</v>
      </c>
      <c r="AB66" s="165">
        <v>112.19877684501537</v>
      </c>
      <c r="AC66" s="165">
        <v>112.19877684501537</v>
      </c>
      <c r="AD66" s="165">
        <v>112.19877684501537</v>
      </c>
      <c r="AE66" s="165">
        <v>112.19877684501537</v>
      </c>
      <c r="AF66" s="165">
        <v>112.19877684501537</v>
      </c>
      <c r="AG66" s="165">
        <v>112.19877684501537</v>
      </c>
      <c r="AH66" s="165">
        <v>112.19877684501537</v>
      </c>
      <c r="AI66" s="165">
        <v>112.19877684501537</v>
      </c>
      <c r="AJ66" s="165">
        <v>112.19877684501537</v>
      </c>
      <c r="AK66" s="165">
        <v>112.19877684501537</v>
      </c>
      <c r="AL66" s="165">
        <v>112.19877684501537</v>
      </c>
      <c r="AM66" s="165">
        <v>112.19877684501537</v>
      </c>
      <c r="AN66" s="165">
        <v>112.19877684501537</v>
      </c>
      <c r="AO66" s="103"/>
      <c r="AP66" s="103"/>
      <c r="AQ66" s="103"/>
      <c r="AR66" s="103"/>
      <c r="AS66" s="103"/>
      <c r="AT66" s="103"/>
      <c r="AU66" s="103"/>
      <c r="AV66" s="103"/>
      <c r="AW66" s="103"/>
      <c r="AX66" s="103"/>
      <c r="AY66" s="103"/>
      <c r="AZ66" s="103"/>
      <c r="BA66" s="103"/>
      <c r="BB66" s="103"/>
      <c r="BC66" s="103"/>
      <c r="BD66" s="103"/>
      <c r="BE66" s="103"/>
      <c r="BF66" s="103"/>
      <c r="BG66" s="103"/>
      <c r="BH66" s="103"/>
      <c r="BI66" s="103"/>
      <c r="BJ66" s="103"/>
      <c r="BK66" s="103"/>
      <c r="BL66" s="103"/>
    </row>
    <row r="67" spans="1:64" x14ac:dyDescent="0.2">
      <c r="A67" s="166" t="s">
        <v>37</v>
      </c>
      <c r="B67" s="167">
        <v>3.0021601764785366</v>
      </c>
      <c r="C67" s="167">
        <v>3.0021601764785366</v>
      </c>
      <c r="D67" s="167">
        <v>3.3276339572763627</v>
      </c>
      <c r="E67" s="167">
        <v>3.3518713726801312</v>
      </c>
      <c r="F67" s="167">
        <v>3.3518713726801312</v>
      </c>
      <c r="G67" s="167">
        <v>3.3518713726801312</v>
      </c>
      <c r="H67" s="167">
        <v>3.3518713726801312</v>
      </c>
      <c r="I67" s="167">
        <v>5.4936079102126278</v>
      </c>
      <c r="J67" s="167">
        <v>5.4936079102126278</v>
      </c>
      <c r="K67" s="167">
        <v>5.4936079102126278</v>
      </c>
      <c r="L67" s="167">
        <v>5.4936079102126278</v>
      </c>
      <c r="M67" s="167">
        <v>5.4936079102126278</v>
      </c>
      <c r="N67" s="167">
        <v>72.373607910212627</v>
      </c>
      <c r="O67" s="167">
        <v>72.373607910212627</v>
      </c>
      <c r="P67" s="167">
        <v>72.373607910212627</v>
      </c>
      <c r="Q67" s="167">
        <v>72.373607910212627</v>
      </c>
      <c r="R67" s="167">
        <v>72.373607910212627</v>
      </c>
      <c r="S67" s="167">
        <v>72.373607910212627</v>
      </c>
      <c r="T67" s="167">
        <v>72.373607910212627</v>
      </c>
      <c r="U67" s="167">
        <v>72.373607910212627</v>
      </c>
      <c r="V67" s="167">
        <v>72.833905603395635</v>
      </c>
      <c r="W67" s="167">
        <v>74.465340862706299</v>
      </c>
      <c r="X67" s="167">
        <v>76.074166018131208</v>
      </c>
      <c r="Y67" s="167">
        <v>77.672025093672531</v>
      </c>
      <c r="Z67" s="167">
        <v>83.594264776845549</v>
      </c>
      <c r="AA67" s="167">
        <v>89.543089986228665</v>
      </c>
      <c r="AB67" s="167">
        <v>95.405902517804151</v>
      </c>
      <c r="AC67" s="167">
        <v>101.26591915638852</v>
      </c>
      <c r="AD67" s="167">
        <v>107.21796173605873</v>
      </c>
      <c r="AE67" s="167">
        <v>108.39361542500035</v>
      </c>
      <c r="AF67" s="167">
        <v>109.55377747778138</v>
      </c>
      <c r="AG67" s="167">
        <v>110.65987610039778</v>
      </c>
      <c r="AH67" s="167">
        <v>111.76110910964849</v>
      </c>
      <c r="AI67" s="167">
        <v>112.85107277817394</v>
      </c>
      <c r="AJ67" s="167">
        <v>112.69105865578959</v>
      </c>
      <c r="AK67" s="167">
        <v>112.54377642659838</v>
      </c>
      <c r="AL67" s="167">
        <v>112.38522461956987</v>
      </c>
      <c r="AM67" s="167">
        <v>112.22196876849006</v>
      </c>
      <c r="AN67" s="167">
        <v>112.02233242388093</v>
      </c>
      <c r="AO67" s="103"/>
      <c r="AP67" s="103"/>
      <c r="AQ67" s="103"/>
      <c r="AR67" s="103"/>
      <c r="AS67" s="103"/>
      <c r="AT67" s="103"/>
      <c r="AU67" s="103"/>
      <c r="AV67" s="103"/>
      <c r="AW67" s="103"/>
      <c r="AX67" s="103"/>
      <c r="AY67" s="103"/>
      <c r="AZ67" s="103"/>
      <c r="BA67" s="103"/>
      <c r="BB67" s="103"/>
      <c r="BC67" s="103"/>
      <c r="BD67" s="103"/>
      <c r="BE67" s="103"/>
      <c r="BF67" s="103"/>
      <c r="BG67" s="103"/>
      <c r="BH67" s="103"/>
      <c r="BI67" s="103"/>
      <c r="BJ67" s="103"/>
      <c r="BK67" s="103"/>
      <c r="BL67" s="103"/>
    </row>
    <row r="68" spans="1:64" x14ac:dyDescent="0.2">
      <c r="A68" s="164" t="s">
        <v>38</v>
      </c>
      <c r="B68" s="165">
        <v>9.3348550724470964</v>
      </c>
      <c r="C68" s="165">
        <v>9.3348550724470964</v>
      </c>
      <c r="D68" s="165">
        <v>9.3348550724470964</v>
      </c>
      <c r="E68" s="165">
        <v>9.3348550724470964</v>
      </c>
      <c r="F68" s="165">
        <v>9.3348550724470964</v>
      </c>
      <c r="G68" s="165">
        <v>11.786953368879697</v>
      </c>
      <c r="H68" s="165">
        <v>11.786953368879697</v>
      </c>
      <c r="I68" s="165">
        <v>11.786953368879697</v>
      </c>
      <c r="J68" s="165">
        <v>11.786953368879697</v>
      </c>
      <c r="K68" s="165">
        <v>11.786953368879697</v>
      </c>
      <c r="L68" s="165">
        <v>11.786953368879697</v>
      </c>
      <c r="M68" s="165">
        <v>11.786953368879697</v>
      </c>
      <c r="N68" s="165">
        <v>64.356953368879701</v>
      </c>
      <c r="O68" s="165">
        <v>66.686248230949801</v>
      </c>
      <c r="P68" s="165">
        <v>66.686248230949801</v>
      </c>
      <c r="Q68" s="165">
        <v>66.686248230949801</v>
      </c>
      <c r="R68" s="165">
        <v>66.686248230949801</v>
      </c>
      <c r="S68" s="165">
        <v>66.686248230949801</v>
      </c>
      <c r="T68" s="165">
        <v>66.686248230949801</v>
      </c>
      <c r="U68" s="165">
        <v>66.686248230949801</v>
      </c>
      <c r="V68" s="165">
        <v>68.229243703671955</v>
      </c>
      <c r="W68" s="165">
        <v>69.845069509415026</v>
      </c>
      <c r="X68" s="165">
        <v>71.431897810576032</v>
      </c>
      <c r="Y68" s="165">
        <v>73.003862091806837</v>
      </c>
      <c r="Z68" s="165">
        <v>73.525303263146526</v>
      </c>
      <c r="AA68" s="165">
        <v>74.275191426348556</v>
      </c>
      <c r="AB68" s="165">
        <v>74.922057153944237</v>
      </c>
      <c r="AC68" s="165">
        <v>75.558469143047532</v>
      </c>
      <c r="AD68" s="165">
        <v>76.308489590238011</v>
      </c>
      <c r="AE68" s="165">
        <v>77.316702416075373</v>
      </c>
      <c r="AF68" s="165">
        <v>78.304623186780361</v>
      </c>
      <c r="AG68" s="165">
        <v>79.221395497474163</v>
      </c>
      <c r="AH68" s="165">
        <v>80.12958864905238</v>
      </c>
      <c r="AI68" s="165">
        <v>81.049238848049328</v>
      </c>
      <c r="AJ68" s="165">
        <v>78.465171823785184</v>
      </c>
      <c r="AK68" s="165">
        <v>75.897433478640437</v>
      </c>
      <c r="AL68" s="165">
        <v>73.315241876817723</v>
      </c>
      <c r="AM68" s="165">
        <v>70.727017328856348</v>
      </c>
      <c r="AN68" s="165">
        <v>68.092134723367025</v>
      </c>
      <c r="AO68" s="103"/>
      <c r="AP68" s="103"/>
      <c r="AQ68" s="103"/>
      <c r="AR68" s="103"/>
      <c r="AS68" s="103"/>
      <c r="AT68" s="103"/>
      <c r="AU68" s="103"/>
      <c r="AV68" s="103"/>
      <c r="AW68" s="103"/>
      <c r="AX68" s="103"/>
      <c r="AY68" s="103"/>
      <c r="AZ68" s="103"/>
      <c r="BA68" s="103"/>
      <c r="BB68" s="103"/>
      <c r="BC68" s="103"/>
      <c r="BD68" s="103"/>
      <c r="BE68" s="103"/>
      <c r="BF68" s="103"/>
      <c r="BG68" s="103"/>
      <c r="BH68" s="103"/>
      <c r="BI68" s="103"/>
      <c r="BJ68" s="103"/>
      <c r="BK68" s="103"/>
      <c r="BL68" s="103"/>
    </row>
    <row r="69" spans="1:64" x14ac:dyDescent="0.2">
      <c r="A69" s="166" t="s">
        <v>39</v>
      </c>
      <c r="B69" s="167">
        <v>4.2102716256046095</v>
      </c>
      <c r="C69" s="167">
        <v>4.2102716256046095</v>
      </c>
      <c r="D69" s="167">
        <v>6.4660607164092285</v>
      </c>
      <c r="E69" s="167">
        <v>6.4660607164092285</v>
      </c>
      <c r="F69" s="167">
        <v>6.4660607164092285</v>
      </c>
      <c r="G69" s="167">
        <v>6.4660607164092285</v>
      </c>
      <c r="H69" s="167">
        <v>6.4660607164092285</v>
      </c>
      <c r="I69" s="167">
        <v>6.4660607164092285</v>
      </c>
      <c r="J69" s="167">
        <v>6.4660607164092285</v>
      </c>
      <c r="K69" s="167">
        <v>6.4660607164092285</v>
      </c>
      <c r="L69" s="167">
        <v>6.4660607164092285</v>
      </c>
      <c r="M69" s="167">
        <v>6.4660607164092285</v>
      </c>
      <c r="N69" s="167">
        <v>23.881187840360482</v>
      </c>
      <c r="O69" s="167">
        <v>46.128740107146697</v>
      </c>
      <c r="P69" s="167">
        <v>46.128740107146697</v>
      </c>
      <c r="Q69" s="167">
        <v>46.128740107146697</v>
      </c>
      <c r="R69" s="167">
        <v>46.128740107146697</v>
      </c>
      <c r="S69" s="167">
        <v>46.128740107146697</v>
      </c>
      <c r="T69" s="167">
        <v>46.128740107146697</v>
      </c>
      <c r="U69" s="167">
        <v>46.128740107146697</v>
      </c>
      <c r="V69" s="167">
        <v>46.558971309630522</v>
      </c>
      <c r="W69" s="167">
        <v>46.389202512114345</v>
      </c>
      <c r="X69" s="167">
        <v>46.819433714598169</v>
      </c>
      <c r="Y69" s="167">
        <v>48.368664917081979</v>
      </c>
      <c r="Z69" s="167">
        <v>53.92743493266547</v>
      </c>
      <c r="AA69" s="167">
        <v>59.034204948248963</v>
      </c>
      <c r="AB69" s="167">
        <v>64.037974963832454</v>
      </c>
      <c r="AC69" s="167">
        <v>69.20074497941593</v>
      </c>
      <c r="AD69" s="167">
        <v>74.769514994999426</v>
      </c>
      <c r="AE69" s="167">
        <v>78.697494539668298</v>
      </c>
      <c r="AF69" s="167">
        <v>82.642474084337181</v>
      </c>
      <c r="AG69" s="167">
        <v>86.627453629006069</v>
      </c>
      <c r="AH69" s="167">
        <v>90.581433173674938</v>
      </c>
      <c r="AI69" s="167">
        <v>94.623412718343801</v>
      </c>
      <c r="AJ69" s="167">
        <v>95.615587102648405</v>
      </c>
      <c r="AK69" s="167">
        <v>96.607761486953024</v>
      </c>
      <c r="AL69" s="167">
        <v>97.599935871257642</v>
      </c>
      <c r="AM69" s="167">
        <v>98.592110255562247</v>
      </c>
      <c r="AN69" s="167">
        <v>99.584284639866894</v>
      </c>
      <c r="AO69" s="103"/>
      <c r="AP69" s="103"/>
      <c r="AQ69" s="103"/>
      <c r="AR69" s="103"/>
      <c r="AS69" s="103"/>
      <c r="AT69" s="103"/>
      <c r="AU69" s="103"/>
      <c r="AV69" s="103"/>
      <c r="AW69" s="103"/>
      <c r="AX69" s="103"/>
      <c r="AY69" s="103"/>
      <c r="AZ69" s="103"/>
      <c r="BA69" s="103"/>
      <c r="BB69" s="103"/>
      <c r="BC69" s="103"/>
      <c r="BD69" s="103"/>
      <c r="BE69" s="103"/>
      <c r="BF69" s="103"/>
      <c r="BG69" s="103"/>
      <c r="BH69" s="103"/>
      <c r="BI69" s="103"/>
      <c r="BJ69" s="103"/>
      <c r="BK69" s="103"/>
      <c r="BL69" s="103"/>
    </row>
    <row r="70" spans="1:64" x14ac:dyDescent="0.2">
      <c r="A70" s="164" t="s">
        <v>42</v>
      </c>
      <c r="B70" s="165">
        <v>3.6495059333171662</v>
      </c>
      <c r="C70" s="165">
        <v>3.6495059333171662</v>
      </c>
      <c r="D70" s="165">
        <v>6.1561470782765824</v>
      </c>
      <c r="E70" s="165">
        <v>6.5</v>
      </c>
      <c r="F70" s="165">
        <v>6.5</v>
      </c>
      <c r="G70" s="165">
        <v>6.5</v>
      </c>
      <c r="H70" s="165">
        <v>6.5</v>
      </c>
      <c r="I70" s="165">
        <v>6.5</v>
      </c>
      <c r="J70" s="165">
        <v>6.5</v>
      </c>
      <c r="K70" s="165">
        <v>6.5</v>
      </c>
      <c r="L70" s="165">
        <v>6.5</v>
      </c>
      <c r="M70" s="165">
        <v>6.5</v>
      </c>
      <c r="N70" s="165">
        <v>31.60619943512809</v>
      </c>
      <c r="O70" s="165">
        <v>31.266920206494341</v>
      </c>
      <c r="P70" s="165">
        <v>31.266920206494341</v>
      </c>
      <c r="Q70" s="165">
        <v>31.266920206494341</v>
      </c>
      <c r="R70" s="165">
        <v>31.266920206494341</v>
      </c>
      <c r="S70" s="165">
        <v>31.266920206494341</v>
      </c>
      <c r="T70" s="165">
        <v>31.266920206494341</v>
      </c>
      <c r="U70" s="165">
        <v>31.266920206494341</v>
      </c>
      <c r="V70" s="165">
        <v>34.034533985011066</v>
      </c>
      <c r="W70" s="165">
        <v>36.80486273844933</v>
      </c>
      <c r="X70" s="165">
        <v>39.574110520615562</v>
      </c>
      <c r="Y70" s="165">
        <v>42.342834023133165</v>
      </c>
      <c r="Z70" s="165">
        <v>43.413034811945707</v>
      </c>
      <c r="AA70" s="165">
        <v>44.484506633842841</v>
      </c>
      <c r="AB70" s="165">
        <v>45.551866257308248</v>
      </c>
      <c r="AC70" s="165">
        <v>46.619092211330198</v>
      </c>
      <c r="AD70" s="165">
        <v>47.6907178531686</v>
      </c>
      <c r="AE70" s="165">
        <v>48.19196440060162</v>
      </c>
      <c r="AF70" s="165">
        <v>48.69247030510212</v>
      </c>
      <c r="AG70" s="165">
        <v>49.190391479555814</v>
      </c>
      <c r="AH70" s="165">
        <v>49.688080032863859</v>
      </c>
      <c r="AI70" s="165">
        <v>50.185229807861091</v>
      </c>
      <c r="AJ70" s="165">
        <v>50.363951649285546</v>
      </c>
      <c r="AK70" s="165">
        <v>50.543282192503234</v>
      </c>
      <c r="AL70" s="165">
        <v>50.722073946073976</v>
      </c>
      <c r="AM70" s="165">
        <v>50.900640803000826</v>
      </c>
      <c r="AN70" s="165">
        <v>51.077468337164468</v>
      </c>
      <c r="AO70" s="103"/>
      <c r="AP70" s="103"/>
      <c r="AQ70" s="103"/>
      <c r="AR70" s="103"/>
      <c r="AS70" s="103"/>
      <c r="AT70" s="103"/>
      <c r="AU70" s="103"/>
      <c r="AV70" s="103"/>
      <c r="AW70" s="103"/>
      <c r="AX70" s="103"/>
      <c r="AY70" s="103"/>
      <c r="AZ70" s="103"/>
      <c r="BA70" s="103"/>
      <c r="BB70" s="103"/>
      <c r="BC70" s="103"/>
      <c r="BD70" s="103"/>
      <c r="BE70" s="103"/>
      <c r="BF70" s="103"/>
      <c r="BG70" s="103"/>
      <c r="BH70" s="103"/>
      <c r="BI70" s="103"/>
      <c r="BJ70" s="103"/>
      <c r="BK70" s="103"/>
      <c r="BL70" s="103"/>
    </row>
    <row r="71" spans="1:64" x14ac:dyDescent="0.2">
      <c r="A71" s="166" t="s">
        <v>296</v>
      </c>
      <c r="B71" s="167">
        <v>0</v>
      </c>
      <c r="C71" s="167">
        <v>0</v>
      </c>
      <c r="D71" s="167">
        <v>0</v>
      </c>
      <c r="E71" s="167">
        <v>0</v>
      </c>
      <c r="F71" s="167">
        <v>0</v>
      </c>
      <c r="G71" s="167">
        <v>0</v>
      </c>
      <c r="H71" s="167">
        <v>0</v>
      </c>
      <c r="I71" s="167">
        <v>0</v>
      </c>
      <c r="J71" s="167">
        <v>0</v>
      </c>
      <c r="K71" s="167">
        <v>0</v>
      </c>
      <c r="L71" s="167">
        <v>0</v>
      </c>
      <c r="M71" s="167">
        <v>0</v>
      </c>
      <c r="N71" s="167">
        <v>0.64218281249833953</v>
      </c>
      <c r="O71" s="167">
        <v>1.7664259372694027</v>
      </c>
      <c r="P71" s="167">
        <v>1.7664259372694027</v>
      </c>
      <c r="Q71" s="167">
        <v>1.7664259372694027</v>
      </c>
      <c r="R71" s="167">
        <v>1.7664259372694027</v>
      </c>
      <c r="S71" s="167">
        <v>1.7664259372694027</v>
      </c>
      <c r="T71" s="167">
        <v>1.7664259372694027</v>
      </c>
      <c r="U71" s="167">
        <v>1.7664259372694027</v>
      </c>
      <c r="V71" s="167">
        <v>1.9743721629312017</v>
      </c>
      <c r="W71" s="167">
        <v>2.1823183885930009</v>
      </c>
      <c r="X71" s="167">
        <v>2.3902646142547996</v>
      </c>
      <c r="Y71" s="167">
        <v>2.598210839916598</v>
      </c>
      <c r="Z71" s="167">
        <v>2.8291333022314697</v>
      </c>
      <c r="AA71" s="167">
        <v>3.0600557645463415</v>
      </c>
      <c r="AB71" s="167">
        <v>3.2909782268612129</v>
      </c>
      <c r="AC71" s="167">
        <v>3.5219006891760847</v>
      </c>
      <c r="AD71" s="167">
        <v>3.7528231514909556</v>
      </c>
      <c r="AE71" s="167">
        <v>3.9404721982758106</v>
      </c>
      <c r="AF71" s="167">
        <v>4.1281212450606652</v>
      </c>
      <c r="AG71" s="167">
        <v>4.3157702918455199</v>
      </c>
      <c r="AH71" s="167">
        <v>4.5034193386303745</v>
      </c>
      <c r="AI71" s="167">
        <v>4.6910683854152291</v>
      </c>
      <c r="AJ71" s="167">
        <v>4.723560493593447</v>
      </c>
      <c r="AK71" s="167">
        <v>4.7560526017716649</v>
      </c>
      <c r="AL71" s="167">
        <v>4.7885447099498828</v>
      </c>
      <c r="AM71" s="167">
        <v>4.8210368181280998</v>
      </c>
      <c r="AN71" s="167">
        <v>4.8535289263063186</v>
      </c>
      <c r="AO71" s="103"/>
      <c r="AP71" s="103"/>
      <c r="AQ71" s="103"/>
      <c r="AR71" s="103"/>
      <c r="AS71" s="103"/>
      <c r="AT71" s="103"/>
      <c r="AU71" s="103"/>
      <c r="AV71" s="103"/>
      <c r="AW71" s="103"/>
      <c r="AX71" s="103"/>
      <c r="AY71" s="103"/>
      <c r="AZ71" s="103"/>
      <c r="BA71" s="103"/>
      <c r="BB71" s="103"/>
      <c r="BC71" s="103"/>
      <c r="BD71" s="103"/>
      <c r="BE71" s="103"/>
      <c r="BF71" s="103"/>
      <c r="BG71" s="103"/>
      <c r="BH71" s="103"/>
      <c r="BI71" s="103"/>
      <c r="BJ71" s="103"/>
      <c r="BK71" s="103"/>
      <c r="BL71" s="103"/>
    </row>
    <row r="72" spans="1:64" ht="13.5" thickBot="1" x14ac:dyDescent="0.25">
      <c r="A72" s="182" t="s">
        <v>290</v>
      </c>
      <c r="B72" s="183">
        <f>SUM(B66:B71)</f>
        <v>51.035668516078516</v>
      </c>
      <c r="C72" s="183">
        <f t="shared" ref="C72:AN72" si="10">SUM(C66:C71)</f>
        <v>51.035668516078516</v>
      </c>
      <c r="D72" s="183">
        <f t="shared" si="10"/>
        <v>58.349581369164675</v>
      </c>
      <c r="E72" s="183">
        <f t="shared" si="10"/>
        <v>58.71767170629186</v>
      </c>
      <c r="F72" s="183">
        <f t="shared" si="10"/>
        <v>58.71767170629186</v>
      </c>
      <c r="G72" s="183">
        <f t="shared" si="10"/>
        <v>61.169770002724462</v>
      </c>
      <c r="H72" s="183">
        <f t="shared" si="10"/>
        <v>61.169770002724462</v>
      </c>
      <c r="I72" s="183">
        <f t="shared" si="10"/>
        <v>63.311506540256957</v>
      </c>
      <c r="J72" s="183">
        <f t="shared" si="10"/>
        <v>65.453243077789452</v>
      </c>
      <c r="K72" s="183">
        <f t="shared" si="10"/>
        <v>67.594979615321947</v>
      </c>
      <c r="L72" s="183">
        <f t="shared" si="10"/>
        <v>69.736716152854441</v>
      </c>
      <c r="M72" s="183">
        <f t="shared" si="10"/>
        <v>80.445398840516916</v>
      </c>
      <c r="N72" s="183">
        <f t="shared" si="10"/>
        <v>305.05890821209459</v>
      </c>
      <c r="O72" s="183">
        <f t="shared" si="10"/>
        <v>330.42071923708824</v>
      </c>
      <c r="P72" s="183">
        <f t="shared" si="10"/>
        <v>330.42071923708824</v>
      </c>
      <c r="Q72" s="183">
        <f t="shared" si="10"/>
        <v>330.42071923708824</v>
      </c>
      <c r="R72" s="183">
        <f t="shared" si="10"/>
        <v>330.42071923708824</v>
      </c>
      <c r="S72" s="183">
        <f t="shared" si="10"/>
        <v>330.42071923708824</v>
      </c>
      <c r="T72" s="183">
        <f t="shared" si="10"/>
        <v>330.42071923708824</v>
      </c>
      <c r="U72" s="183">
        <f t="shared" si="10"/>
        <v>330.42071923708824</v>
      </c>
      <c r="V72" s="183">
        <f t="shared" si="10"/>
        <v>335.82980360965576</v>
      </c>
      <c r="W72" s="183">
        <f t="shared" si="10"/>
        <v>341.88557085629344</v>
      </c>
      <c r="X72" s="183">
        <f t="shared" si="10"/>
        <v>348.48864952319121</v>
      </c>
      <c r="Y72" s="183">
        <f t="shared" si="10"/>
        <v>356.18437381062643</v>
      </c>
      <c r="Z72" s="183">
        <f t="shared" si="10"/>
        <v>369.4879479318501</v>
      </c>
      <c r="AA72" s="183">
        <f t="shared" si="10"/>
        <v>382.5958256042307</v>
      </c>
      <c r="AB72" s="183">
        <f t="shared" si="10"/>
        <v>395.40755596476566</v>
      </c>
      <c r="AC72" s="183">
        <f t="shared" si="10"/>
        <v>408.36490302437363</v>
      </c>
      <c r="AD72" s="183">
        <f t="shared" si="10"/>
        <v>421.93828417097109</v>
      </c>
      <c r="AE72" s="183">
        <f t="shared" si="10"/>
        <v>428.73902582463683</v>
      </c>
      <c r="AF72" s="183">
        <f t="shared" si="10"/>
        <v>435.52024314407703</v>
      </c>
      <c r="AG72" s="183">
        <f t="shared" si="10"/>
        <v>442.21366384329474</v>
      </c>
      <c r="AH72" s="183">
        <f t="shared" si="10"/>
        <v>448.86240714888538</v>
      </c>
      <c r="AI72" s="183">
        <f t="shared" si="10"/>
        <v>455.59879938285877</v>
      </c>
      <c r="AJ72" s="183">
        <f t="shared" si="10"/>
        <v>454.0581065701175</v>
      </c>
      <c r="AK72" s="183">
        <f t="shared" si="10"/>
        <v>452.54708303148215</v>
      </c>
      <c r="AL72" s="183">
        <f t="shared" si="10"/>
        <v>451.00979786868442</v>
      </c>
      <c r="AM72" s="183">
        <f t="shared" si="10"/>
        <v>449.461550819053</v>
      </c>
      <c r="AN72" s="183">
        <f t="shared" si="10"/>
        <v>447.82852589560099</v>
      </c>
      <c r="AO72" s="103"/>
      <c r="AP72" s="103"/>
      <c r="AQ72" s="103"/>
      <c r="AR72" s="103"/>
      <c r="AS72" s="103"/>
      <c r="AT72" s="103"/>
      <c r="AU72" s="103"/>
      <c r="AV72" s="103"/>
      <c r="AW72" s="103"/>
      <c r="AX72" s="103"/>
      <c r="AY72" s="103"/>
      <c r="AZ72" s="103"/>
      <c r="BA72" s="103"/>
      <c r="BB72" s="103"/>
      <c r="BC72" s="103"/>
      <c r="BD72" s="103"/>
      <c r="BE72" s="103"/>
      <c r="BF72" s="103"/>
      <c r="BG72" s="103"/>
      <c r="BH72" s="103"/>
      <c r="BI72" s="103"/>
      <c r="BJ72" s="103"/>
      <c r="BK72" s="103"/>
      <c r="BL72" s="103"/>
    </row>
    <row r="73" spans="1:64" ht="13.5" thickBot="1" x14ac:dyDescent="0.25">
      <c r="A73" s="103"/>
      <c r="B73" s="103"/>
      <c r="C73" s="103"/>
      <c r="D73" s="103"/>
      <c r="E73" s="103"/>
      <c r="F73" s="103"/>
      <c r="G73" s="103"/>
      <c r="H73" s="103"/>
      <c r="I73" s="103"/>
      <c r="J73" s="103"/>
      <c r="K73" s="103"/>
      <c r="L73" s="103"/>
      <c r="M73" s="103"/>
      <c r="N73" s="103"/>
      <c r="O73" s="103"/>
      <c r="P73" s="103"/>
      <c r="Q73" s="103"/>
      <c r="R73" s="103"/>
      <c r="S73" s="103"/>
      <c r="T73" s="103"/>
      <c r="U73" s="103"/>
      <c r="V73" s="103"/>
      <c r="W73" s="103"/>
      <c r="X73" s="103"/>
      <c r="Y73" s="103"/>
      <c r="Z73" s="103"/>
      <c r="AA73" s="103"/>
      <c r="AB73" s="103"/>
      <c r="AC73" s="103"/>
      <c r="AD73" s="103"/>
      <c r="AE73" s="103"/>
      <c r="AF73" s="103"/>
      <c r="AG73" s="103"/>
      <c r="AH73" s="103"/>
      <c r="AI73" s="103"/>
      <c r="AJ73" s="103"/>
      <c r="AK73" s="103"/>
      <c r="AL73" s="103"/>
      <c r="AM73" s="103"/>
      <c r="AN73" s="103"/>
      <c r="AO73" s="103"/>
      <c r="AP73" s="103"/>
      <c r="AQ73" s="103"/>
      <c r="AR73" s="103"/>
      <c r="AS73" s="103"/>
      <c r="AT73" s="103"/>
      <c r="AU73" s="103"/>
      <c r="AV73" s="103"/>
      <c r="AW73" s="103"/>
      <c r="AX73" s="103"/>
      <c r="AY73" s="103"/>
      <c r="AZ73" s="103"/>
      <c r="BA73" s="103"/>
      <c r="BB73" s="103"/>
      <c r="BC73" s="103"/>
      <c r="BD73" s="103"/>
      <c r="BE73" s="103"/>
      <c r="BF73" s="103"/>
      <c r="BG73" s="103"/>
      <c r="BH73" s="103"/>
      <c r="BI73" s="103"/>
      <c r="BJ73" s="103"/>
      <c r="BK73" s="103"/>
      <c r="BL73" s="103"/>
    </row>
    <row r="74" spans="1:64" x14ac:dyDescent="0.2">
      <c r="A74" s="179" t="s">
        <v>301</v>
      </c>
      <c r="B74" s="179"/>
      <c r="C74" s="179"/>
      <c r="D74" s="179"/>
      <c r="E74" s="179"/>
      <c r="F74" s="179"/>
      <c r="G74" s="179"/>
      <c r="H74" s="179"/>
      <c r="I74" s="179"/>
      <c r="J74" s="179"/>
      <c r="K74" s="179"/>
      <c r="L74" s="179"/>
      <c r="M74" s="179"/>
      <c r="N74" s="179"/>
      <c r="O74" s="179"/>
      <c r="P74" s="179"/>
      <c r="Q74" s="179"/>
      <c r="R74" s="179"/>
      <c r="S74" s="179"/>
      <c r="T74" s="179"/>
      <c r="U74" s="179"/>
      <c r="V74" s="179"/>
      <c r="W74" s="179"/>
      <c r="X74" s="179"/>
      <c r="Y74" s="179"/>
      <c r="Z74" s="179"/>
      <c r="AA74" s="179"/>
      <c r="AB74" s="179"/>
      <c r="AC74" s="179"/>
      <c r="AD74" s="179"/>
      <c r="AE74" s="179"/>
      <c r="AF74" s="179"/>
      <c r="AG74" s="179"/>
      <c r="AH74" s="179"/>
      <c r="AI74" s="179"/>
      <c r="AJ74" s="179"/>
      <c r="AK74" s="179"/>
      <c r="AL74" s="179"/>
      <c r="AM74" s="179"/>
      <c r="AN74" s="179"/>
      <c r="AO74" s="103"/>
      <c r="AP74" s="103"/>
      <c r="AQ74" s="103"/>
      <c r="AR74" s="103"/>
      <c r="AS74" s="103"/>
      <c r="AT74" s="103"/>
      <c r="AU74" s="103"/>
      <c r="AV74" s="103"/>
      <c r="AW74" s="103"/>
      <c r="AX74" s="103"/>
      <c r="AY74" s="103"/>
      <c r="AZ74" s="103"/>
      <c r="BA74" s="103"/>
      <c r="BB74" s="103"/>
      <c r="BC74" s="103"/>
      <c r="BD74" s="103"/>
      <c r="BE74" s="103"/>
      <c r="BF74" s="103"/>
      <c r="BG74" s="103"/>
      <c r="BH74" s="103"/>
      <c r="BI74" s="103"/>
      <c r="BJ74" s="103"/>
      <c r="BK74" s="103"/>
      <c r="BL74" s="103"/>
    </row>
    <row r="75" spans="1:64" ht="13.5" thickBot="1" x14ac:dyDescent="0.25">
      <c r="A75" s="180" t="s">
        <v>295</v>
      </c>
      <c r="B75" s="181">
        <f>B$16</f>
        <v>2012</v>
      </c>
      <c r="C75" s="181">
        <f t="shared" ref="C75:AN75" si="11">C$16</f>
        <v>2013</v>
      </c>
      <c r="D75" s="181">
        <f t="shared" si="11"/>
        <v>2014</v>
      </c>
      <c r="E75" s="181">
        <f t="shared" si="11"/>
        <v>2015</v>
      </c>
      <c r="F75" s="181">
        <f t="shared" si="11"/>
        <v>2016</v>
      </c>
      <c r="G75" s="181">
        <f t="shared" si="11"/>
        <v>2017</v>
      </c>
      <c r="H75" s="181">
        <f t="shared" si="11"/>
        <v>2018</v>
      </c>
      <c r="I75" s="181">
        <f t="shared" si="11"/>
        <v>2019</v>
      </c>
      <c r="J75" s="181">
        <f t="shared" si="11"/>
        <v>2020</v>
      </c>
      <c r="K75" s="181">
        <f t="shared" si="11"/>
        <v>2021</v>
      </c>
      <c r="L75" s="181">
        <f t="shared" si="11"/>
        <v>2022</v>
      </c>
      <c r="M75" s="181">
        <f t="shared" si="11"/>
        <v>2023</v>
      </c>
      <c r="N75" s="181">
        <f t="shared" si="11"/>
        <v>2024</v>
      </c>
      <c r="O75" s="181">
        <f t="shared" si="11"/>
        <v>2025</v>
      </c>
      <c r="P75" s="181">
        <f t="shared" si="11"/>
        <v>2026</v>
      </c>
      <c r="Q75" s="181">
        <f t="shared" si="11"/>
        <v>2027</v>
      </c>
      <c r="R75" s="181">
        <f t="shared" si="11"/>
        <v>2028</v>
      </c>
      <c r="S75" s="181">
        <f t="shared" si="11"/>
        <v>2029</v>
      </c>
      <c r="T75" s="181">
        <f t="shared" si="11"/>
        <v>2030</v>
      </c>
      <c r="U75" s="181">
        <f t="shared" si="11"/>
        <v>2031</v>
      </c>
      <c r="V75" s="181">
        <f t="shared" si="11"/>
        <v>2032</v>
      </c>
      <c r="W75" s="181">
        <f t="shared" si="11"/>
        <v>2033</v>
      </c>
      <c r="X75" s="181">
        <f t="shared" si="11"/>
        <v>2034</v>
      </c>
      <c r="Y75" s="181">
        <f t="shared" si="11"/>
        <v>2035</v>
      </c>
      <c r="Z75" s="181">
        <f t="shared" si="11"/>
        <v>2036</v>
      </c>
      <c r="AA75" s="181">
        <f t="shared" si="11"/>
        <v>2037</v>
      </c>
      <c r="AB75" s="181">
        <f t="shared" si="11"/>
        <v>2038</v>
      </c>
      <c r="AC75" s="181">
        <f t="shared" si="11"/>
        <v>2039</v>
      </c>
      <c r="AD75" s="181">
        <f t="shared" si="11"/>
        <v>2040</v>
      </c>
      <c r="AE75" s="181">
        <f t="shared" si="11"/>
        <v>2041</v>
      </c>
      <c r="AF75" s="181">
        <f t="shared" si="11"/>
        <v>2042</v>
      </c>
      <c r="AG75" s="181">
        <f t="shared" si="11"/>
        <v>2043</v>
      </c>
      <c r="AH75" s="181">
        <f t="shared" si="11"/>
        <v>2044</v>
      </c>
      <c r="AI75" s="181">
        <f t="shared" si="11"/>
        <v>2045</v>
      </c>
      <c r="AJ75" s="181">
        <f t="shared" si="11"/>
        <v>2046</v>
      </c>
      <c r="AK75" s="181">
        <f t="shared" si="11"/>
        <v>2047</v>
      </c>
      <c r="AL75" s="181">
        <f t="shared" si="11"/>
        <v>2048</v>
      </c>
      <c r="AM75" s="181">
        <f t="shared" si="11"/>
        <v>2049</v>
      </c>
      <c r="AN75" s="181">
        <f t="shared" si="11"/>
        <v>2050</v>
      </c>
      <c r="AO75" s="103"/>
      <c r="AP75" s="103"/>
      <c r="AQ75" s="103"/>
      <c r="AR75" s="103"/>
      <c r="AS75" s="103"/>
      <c r="AT75" s="103"/>
      <c r="AU75" s="103"/>
      <c r="AV75" s="103"/>
      <c r="AW75" s="103"/>
      <c r="AX75" s="103"/>
      <c r="AY75" s="103"/>
      <c r="AZ75" s="103"/>
      <c r="BA75" s="103"/>
      <c r="BB75" s="103"/>
      <c r="BC75" s="103"/>
      <c r="BD75" s="103"/>
      <c r="BE75" s="103"/>
      <c r="BF75" s="103"/>
      <c r="BG75" s="103"/>
      <c r="BH75" s="103"/>
      <c r="BI75" s="103"/>
      <c r="BJ75" s="103"/>
      <c r="BK75" s="103"/>
      <c r="BL75" s="103"/>
    </row>
    <row r="76" spans="1:64" x14ac:dyDescent="0.2">
      <c r="A76" s="164" t="s">
        <v>289</v>
      </c>
      <c r="B76" s="165">
        <v>112.19877684501537</v>
      </c>
      <c r="C76" s="165">
        <v>112.19877684501537</v>
      </c>
      <c r="D76" s="165">
        <v>112.19877684501537</v>
      </c>
      <c r="E76" s="165">
        <v>112.19877684501537</v>
      </c>
      <c r="F76" s="165">
        <v>112.19877684501537</v>
      </c>
      <c r="G76" s="165">
        <v>112.19877684501537</v>
      </c>
      <c r="H76" s="165">
        <v>112.19877684501537</v>
      </c>
      <c r="I76" s="165">
        <v>112.19877684501537</v>
      </c>
      <c r="J76" s="165">
        <v>112.19877684501537</v>
      </c>
      <c r="K76" s="165">
        <v>112.19877684501537</v>
      </c>
      <c r="L76" s="165">
        <v>112.19877684501537</v>
      </c>
      <c r="M76" s="165">
        <v>112.19877684501537</v>
      </c>
      <c r="N76" s="165">
        <v>112.19877684501537</v>
      </c>
      <c r="O76" s="165">
        <v>112.19877684501537</v>
      </c>
      <c r="P76" s="165">
        <v>112.19877684501537</v>
      </c>
      <c r="Q76" s="165">
        <f t="shared" ref="Q76:AN81" si="12">Q36</f>
        <v>112.19877684501537</v>
      </c>
      <c r="R76" s="165">
        <f t="shared" si="12"/>
        <v>112.19877684501537</v>
      </c>
      <c r="S76" s="165">
        <f t="shared" si="12"/>
        <v>112.19877684501537</v>
      </c>
      <c r="T76" s="165">
        <f t="shared" si="12"/>
        <v>112.19877684501537</v>
      </c>
      <c r="U76" s="165">
        <f t="shared" si="12"/>
        <v>112.19877684501537</v>
      </c>
      <c r="V76" s="165">
        <f t="shared" si="12"/>
        <v>112.19877684501537</v>
      </c>
      <c r="W76" s="165">
        <f t="shared" si="12"/>
        <v>112.19877684501537</v>
      </c>
      <c r="X76" s="165">
        <f t="shared" si="12"/>
        <v>112.19877684501537</v>
      </c>
      <c r="Y76" s="165">
        <f t="shared" si="12"/>
        <v>112.19877684501537</v>
      </c>
      <c r="Z76" s="165">
        <f t="shared" si="12"/>
        <v>112.19877684501537</v>
      </c>
      <c r="AA76" s="165">
        <f t="shared" si="12"/>
        <v>112.19877684501537</v>
      </c>
      <c r="AB76" s="165">
        <f t="shared" si="12"/>
        <v>112.19877684501537</v>
      </c>
      <c r="AC76" s="165">
        <f t="shared" si="12"/>
        <v>112.19877684501537</v>
      </c>
      <c r="AD76" s="165">
        <f t="shared" si="12"/>
        <v>112.19877684501537</v>
      </c>
      <c r="AE76" s="165">
        <f t="shared" si="12"/>
        <v>112.19877684501537</v>
      </c>
      <c r="AF76" s="165">
        <f t="shared" si="12"/>
        <v>112.19877684501537</v>
      </c>
      <c r="AG76" s="165">
        <f t="shared" si="12"/>
        <v>112.19877684501537</v>
      </c>
      <c r="AH76" s="165">
        <f t="shared" si="12"/>
        <v>112.19877684501537</v>
      </c>
      <c r="AI76" s="165">
        <f t="shared" si="12"/>
        <v>112.19877684501537</v>
      </c>
      <c r="AJ76" s="165">
        <f t="shared" si="12"/>
        <v>112.19877684501537</v>
      </c>
      <c r="AK76" s="165">
        <f t="shared" si="12"/>
        <v>112.19877684501537</v>
      </c>
      <c r="AL76" s="165">
        <f t="shared" si="12"/>
        <v>112.19877684501537</v>
      </c>
      <c r="AM76" s="165">
        <f t="shared" si="12"/>
        <v>112.19877684501537</v>
      </c>
      <c r="AN76" s="165">
        <f t="shared" si="12"/>
        <v>112.19877684501537</v>
      </c>
      <c r="AO76" s="103"/>
      <c r="AP76" s="103"/>
      <c r="AQ76" s="103"/>
      <c r="AR76" s="103"/>
      <c r="AS76" s="103"/>
      <c r="AT76" s="103"/>
      <c r="AU76" s="103"/>
      <c r="AV76" s="103"/>
      <c r="AW76" s="103"/>
      <c r="AX76" s="103"/>
      <c r="AY76" s="103"/>
      <c r="AZ76" s="103"/>
      <c r="BA76" s="103"/>
      <c r="BB76" s="103"/>
      <c r="BC76" s="103"/>
      <c r="BD76" s="103"/>
      <c r="BE76" s="103"/>
      <c r="BF76" s="103"/>
      <c r="BG76" s="103"/>
      <c r="BH76" s="103"/>
      <c r="BI76" s="103"/>
      <c r="BJ76" s="103"/>
      <c r="BK76" s="103"/>
      <c r="BL76" s="103"/>
    </row>
    <row r="77" spans="1:64" x14ac:dyDescent="0.2">
      <c r="A77" s="166" t="s">
        <v>37</v>
      </c>
      <c r="B77" s="167">
        <v>83.594264776845549</v>
      </c>
      <c r="C77" s="167">
        <v>89.543089986228665</v>
      </c>
      <c r="D77" s="167">
        <v>95.405902517804151</v>
      </c>
      <c r="E77" s="167">
        <v>101.26591915638852</v>
      </c>
      <c r="F77" s="167">
        <v>107.21796173605873</v>
      </c>
      <c r="G77" s="167">
        <v>108.39361542500035</v>
      </c>
      <c r="H77" s="167">
        <v>109.55377747778138</v>
      </c>
      <c r="I77" s="167">
        <v>110.65987610039778</v>
      </c>
      <c r="J77" s="167">
        <v>111.76110910964849</v>
      </c>
      <c r="K77" s="167">
        <v>112.85107277817394</v>
      </c>
      <c r="L77" s="167">
        <v>112.69105865578959</v>
      </c>
      <c r="M77" s="167">
        <v>112.54377642659838</v>
      </c>
      <c r="N77" s="167">
        <v>112.38522461956987</v>
      </c>
      <c r="O77" s="167">
        <v>112.22196876849006</v>
      </c>
      <c r="P77" s="167">
        <v>112.02233242388093</v>
      </c>
      <c r="Q77" s="167">
        <f t="shared" si="12"/>
        <v>72.373607910212627</v>
      </c>
      <c r="R77" s="167">
        <f t="shared" si="12"/>
        <v>72.373607910212627</v>
      </c>
      <c r="S77" s="167">
        <f t="shared" si="12"/>
        <v>72.373607910212627</v>
      </c>
      <c r="T77" s="167">
        <f t="shared" si="12"/>
        <v>72.373607910212627</v>
      </c>
      <c r="U77" s="167">
        <f t="shared" si="12"/>
        <v>72.373607910212627</v>
      </c>
      <c r="V77" s="167">
        <f t="shared" si="12"/>
        <v>72.833905603395635</v>
      </c>
      <c r="W77" s="167">
        <f t="shared" si="12"/>
        <v>74.465340862706299</v>
      </c>
      <c r="X77" s="167">
        <f t="shared" si="12"/>
        <v>76.074166018131208</v>
      </c>
      <c r="Y77" s="167">
        <f t="shared" si="12"/>
        <v>77.672025093672531</v>
      </c>
      <c r="Z77" s="167">
        <f t="shared" si="12"/>
        <v>83.594264776845549</v>
      </c>
      <c r="AA77" s="167">
        <f t="shared" si="12"/>
        <v>89.543089986228665</v>
      </c>
      <c r="AB77" s="167">
        <f t="shared" si="12"/>
        <v>95.405902517804151</v>
      </c>
      <c r="AC77" s="167">
        <f t="shared" si="12"/>
        <v>101.26591915638852</v>
      </c>
      <c r="AD77" s="167">
        <f t="shared" si="12"/>
        <v>107.21796173605873</v>
      </c>
      <c r="AE77" s="167">
        <f t="shared" si="12"/>
        <v>108.39361542500035</v>
      </c>
      <c r="AF77" s="167">
        <f t="shared" si="12"/>
        <v>109.55377747778138</v>
      </c>
      <c r="AG77" s="167">
        <f t="shared" si="12"/>
        <v>110.65987610039778</v>
      </c>
      <c r="AH77" s="167">
        <f t="shared" si="12"/>
        <v>111.76110910964849</v>
      </c>
      <c r="AI77" s="167">
        <f t="shared" si="12"/>
        <v>112.85107277817394</v>
      </c>
      <c r="AJ77" s="167">
        <f t="shared" si="12"/>
        <v>112.69105865578959</v>
      </c>
      <c r="AK77" s="167">
        <f t="shared" si="12"/>
        <v>112.54377642659838</v>
      </c>
      <c r="AL77" s="167">
        <f t="shared" si="12"/>
        <v>112.38522461956987</v>
      </c>
      <c r="AM77" s="167">
        <f t="shared" si="12"/>
        <v>112.22196876849006</v>
      </c>
      <c r="AN77" s="167">
        <f t="shared" si="12"/>
        <v>112.02233242388093</v>
      </c>
      <c r="AO77" s="103"/>
      <c r="AP77" s="103"/>
      <c r="AQ77" s="103"/>
      <c r="AR77" s="103"/>
      <c r="AS77" s="103"/>
      <c r="AT77" s="103"/>
      <c r="AU77" s="103"/>
      <c r="AV77" s="103"/>
      <c r="AW77" s="103"/>
      <c r="AX77" s="103"/>
      <c r="AY77" s="103"/>
      <c r="AZ77" s="103"/>
      <c r="BA77" s="103"/>
      <c r="BB77" s="103"/>
      <c r="BC77" s="103"/>
      <c r="BD77" s="103"/>
      <c r="BE77" s="103"/>
      <c r="BF77" s="103"/>
      <c r="BG77" s="103"/>
      <c r="BH77" s="103"/>
      <c r="BI77" s="103"/>
      <c r="BJ77" s="103"/>
      <c r="BK77" s="103"/>
      <c r="BL77" s="103"/>
    </row>
    <row r="78" spans="1:64" x14ac:dyDescent="0.2">
      <c r="A78" s="164" t="s">
        <v>38</v>
      </c>
      <c r="B78" s="165">
        <v>73.525303263146526</v>
      </c>
      <c r="C78" s="165">
        <v>74.275191426348556</v>
      </c>
      <c r="D78" s="165">
        <v>74.922057153944237</v>
      </c>
      <c r="E78" s="165">
        <v>75.558469143047532</v>
      </c>
      <c r="F78" s="165">
        <v>76.308489590238011</v>
      </c>
      <c r="G78" s="165">
        <v>77.316702416075373</v>
      </c>
      <c r="H78" s="165">
        <v>78.304623186780361</v>
      </c>
      <c r="I78" s="165">
        <v>79.221395497474163</v>
      </c>
      <c r="J78" s="165">
        <v>80.12958864905238</v>
      </c>
      <c r="K78" s="165">
        <v>81.049238848049328</v>
      </c>
      <c r="L78" s="165">
        <v>78.465171823785184</v>
      </c>
      <c r="M78" s="165">
        <v>75.897433478640437</v>
      </c>
      <c r="N78" s="165">
        <v>73.315241876817723</v>
      </c>
      <c r="O78" s="165">
        <v>70.727017328856348</v>
      </c>
      <c r="P78" s="165">
        <v>68.092134723367025</v>
      </c>
      <c r="Q78" s="165">
        <f t="shared" si="12"/>
        <v>66.686248230949801</v>
      </c>
      <c r="R78" s="165">
        <f t="shared" si="12"/>
        <v>66.686248230949801</v>
      </c>
      <c r="S78" s="165">
        <f t="shared" si="12"/>
        <v>66.686248230949801</v>
      </c>
      <c r="T78" s="165">
        <f t="shared" si="12"/>
        <v>66.686248230949801</v>
      </c>
      <c r="U78" s="165">
        <f t="shared" si="12"/>
        <v>66.686248230949801</v>
      </c>
      <c r="V78" s="165">
        <f t="shared" si="12"/>
        <v>68.229243703671955</v>
      </c>
      <c r="W78" s="165">
        <f t="shared" si="12"/>
        <v>69.845069509415026</v>
      </c>
      <c r="X78" s="165">
        <f t="shared" si="12"/>
        <v>71.431897810576032</v>
      </c>
      <c r="Y78" s="165">
        <f t="shared" si="12"/>
        <v>73.003862091806837</v>
      </c>
      <c r="Z78" s="165">
        <f t="shared" si="12"/>
        <v>73.525303263146526</v>
      </c>
      <c r="AA78" s="165">
        <f t="shared" si="12"/>
        <v>74.275191426348556</v>
      </c>
      <c r="AB78" s="165">
        <f t="shared" si="12"/>
        <v>74.922057153944237</v>
      </c>
      <c r="AC78" s="165">
        <f t="shared" si="12"/>
        <v>75.558469143047532</v>
      </c>
      <c r="AD78" s="165">
        <f t="shared" si="12"/>
        <v>76.308489590238011</v>
      </c>
      <c r="AE78" s="165">
        <f t="shared" si="12"/>
        <v>77.316702416075373</v>
      </c>
      <c r="AF78" s="165">
        <f t="shared" si="12"/>
        <v>78.304623186780361</v>
      </c>
      <c r="AG78" s="165">
        <f t="shared" si="12"/>
        <v>79.221395497474163</v>
      </c>
      <c r="AH78" s="165">
        <f t="shared" si="12"/>
        <v>80.12958864905238</v>
      </c>
      <c r="AI78" s="165">
        <f t="shared" si="12"/>
        <v>81.049238848049328</v>
      </c>
      <c r="AJ78" s="165">
        <f t="shared" si="12"/>
        <v>78.465171823785184</v>
      </c>
      <c r="AK78" s="165">
        <f t="shared" si="12"/>
        <v>75.897433478640437</v>
      </c>
      <c r="AL78" s="165">
        <f t="shared" si="12"/>
        <v>73.315241876817723</v>
      </c>
      <c r="AM78" s="165">
        <f t="shared" si="12"/>
        <v>70.727017328856348</v>
      </c>
      <c r="AN78" s="165">
        <f t="shared" si="12"/>
        <v>68.092134723367025</v>
      </c>
      <c r="AO78" s="103"/>
      <c r="AP78" s="103"/>
      <c r="AQ78" s="103"/>
      <c r="AR78" s="103"/>
      <c r="AS78" s="103"/>
      <c r="AT78" s="103"/>
      <c r="AU78" s="103"/>
      <c r="AV78" s="103"/>
      <c r="AW78" s="103"/>
      <c r="AX78" s="103"/>
      <c r="AY78" s="103"/>
      <c r="AZ78" s="103"/>
      <c r="BA78" s="103"/>
      <c r="BB78" s="103"/>
      <c r="BC78" s="103"/>
      <c r="BD78" s="103"/>
      <c r="BE78" s="103"/>
      <c r="BF78" s="103"/>
      <c r="BG78" s="103"/>
      <c r="BH78" s="103"/>
      <c r="BI78" s="103"/>
      <c r="BJ78" s="103"/>
      <c r="BK78" s="103"/>
      <c r="BL78" s="103"/>
    </row>
    <row r="79" spans="1:64" x14ac:dyDescent="0.2">
      <c r="A79" s="166" t="s">
        <v>39</v>
      </c>
      <c r="B79" s="167">
        <v>53.92743493266547</v>
      </c>
      <c r="C79" s="167">
        <v>59.034204948248963</v>
      </c>
      <c r="D79" s="167">
        <v>64.037974963832454</v>
      </c>
      <c r="E79" s="167">
        <v>69.20074497941593</v>
      </c>
      <c r="F79" s="167">
        <v>74.769514994999426</v>
      </c>
      <c r="G79" s="167">
        <v>78.697494539668298</v>
      </c>
      <c r="H79" s="167">
        <v>82.642474084337181</v>
      </c>
      <c r="I79" s="167">
        <v>86.627453629006069</v>
      </c>
      <c r="J79" s="167">
        <v>90.581433173674938</v>
      </c>
      <c r="K79" s="167">
        <v>94.623412718343801</v>
      </c>
      <c r="L79" s="167">
        <v>95.615587102648405</v>
      </c>
      <c r="M79" s="167">
        <v>96.607761486953024</v>
      </c>
      <c r="N79" s="167">
        <v>97.599935871257642</v>
      </c>
      <c r="O79" s="167">
        <v>98.592110255562247</v>
      </c>
      <c r="P79" s="167">
        <v>99.584284639866894</v>
      </c>
      <c r="Q79" s="167">
        <f t="shared" si="12"/>
        <v>46.128740107146697</v>
      </c>
      <c r="R79" s="167">
        <f t="shared" si="12"/>
        <v>46.128740107146697</v>
      </c>
      <c r="S79" s="167">
        <f t="shared" si="12"/>
        <v>46.128740107146697</v>
      </c>
      <c r="T79" s="167">
        <f t="shared" si="12"/>
        <v>46.128740107146697</v>
      </c>
      <c r="U79" s="167">
        <f t="shared" si="12"/>
        <v>46.128740107146697</v>
      </c>
      <c r="V79" s="167">
        <f t="shared" si="12"/>
        <v>46.558971309630522</v>
      </c>
      <c r="W79" s="167">
        <f t="shared" si="12"/>
        <v>46.389202512114345</v>
      </c>
      <c r="X79" s="167">
        <f t="shared" si="12"/>
        <v>46.819433714598169</v>
      </c>
      <c r="Y79" s="167">
        <f t="shared" si="12"/>
        <v>48.368664917081979</v>
      </c>
      <c r="Z79" s="167">
        <f t="shared" si="12"/>
        <v>53.92743493266547</v>
      </c>
      <c r="AA79" s="167">
        <f t="shared" si="12"/>
        <v>59.034204948248963</v>
      </c>
      <c r="AB79" s="167">
        <f t="shared" si="12"/>
        <v>64.037974963832454</v>
      </c>
      <c r="AC79" s="167">
        <f t="shared" si="12"/>
        <v>69.20074497941593</v>
      </c>
      <c r="AD79" s="167">
        <f t="shared" si="12"/>
        <v>74.769514994999426</v>
      </c>
      <c r="AE79" s="167">
        <f t="shared" si="12"/>
        <v>78.697494539668298</v>
      </c>
      <c r="AF79" s="167">
        <f t="shared" si="12"/>
        <v>82.642474084337181</v>
      </c>
      <c r="AG79" s="167">
        <f t="shared" si="12"/>
        <v>86.627453629006069</v>
      </c>
      <c r="AH79" s="167">
        <f t="shared" si="12"/>
        <v>90.581433173674938</v>
      </c>
      <c r="AI79" s="167">
        <f t="shared" si="12"/>
        <v>94.623412718343801</v>
      </c>
      <c r="AJ79" s="167">
        <f t="shared" si="12"/>
        <v>95.615587102648405</v>
      </c>
      <c r="AK79" s="167">
        <f t="shared" si="12"/>
        <v>96.607761486953024</v>
      </c>
      <c r="AL79" s="167">
        <f t="shared" si="12"/>
        <v>97.599935871257642</v>
      </c>
      <c r="AM79" s="167">
        <f t="shared" si="12"/>
        <v>98.592110255562247</v>
      </c>
      <c r="AN79" s="167">
        <f t="shared" si="12"/>
        <v>99.584284639866894</v>
      </c>
      <c r="AO79" s="103"/>
      <c r="AP79" s="103"/>
      <c r="AQ79" s="103"/>
      <c r="AR79" s="103"/>
      <c r="AS79" s="103"/>
      <c r="AT79" s="103"/>
      <c r="AU79" s="103"/>
      <c r="AV79" s="103"/>
      <c r="AW79" s="103"/>
      <c r="AX79" s="103"/>
      <c r="AY79" s="103"/>
      <c r="AZ79" s="103"/>
      <c r="BA79" s="103"/>
      <c r="BB79" s="103"/>
      <c r="BC79" s="103"/>
      <c r="BD79" s="103"/>
      <c r="BE79" s="103"/>
      <c r="BF79" s="103"/>
      <c r="BG79" s="103"/>
      <c r="BH79" s="103"/>
      <c r="BI79" s="103"/>
      <c r="BJ79" s="103"/>
      <c r="BK79" s="103"/>
      <c r="BL79" s="103"/>
    </row>
    <row r="80" spans="1:64" x14ac:dyDescent="0.2">
      <c r="A80" s="164" t="s">
        <v>42</v>
      </c>
      <c r="B80" s="165">
        <v>43.413034811945707</v>
      </c>
      <c r="C80" s="165">
        <v>44.484506633842841</v>
      </c>
      <c r="D80" s="165">
        <v>45.551866257308248</v>
      </c>
      <c r="E80" s="165">
        <v>46.619092211330198</v>
      </c>
      <c r="F80" s="165">
        <v>47.6907178531686</v>
      </c>
      <c r="G80" s="165">
        <v>48.19196440060162</v>
      </c>
      <c r="H80" s="165">
        <v>48.69247030510212</v>
      </c>
      <c r="I80" s="165">
        <v>49.190391479555814</v>
      </c>
      <c r="J80" s="165">
        <v>49.688080032863859</v>
      </c>
      <c r="K80" s="165">
        <v>50.185229807861091</v>
      </c>
      <c r="L80" s="165">
        <v>50.363951649285546</v>
      </c>
      <c r="M80" s="165">
        <v>50.543282192503234</v>
      </c>
      <c r="N80" s="165">
        <v>50.722073946073976</v>
      </c>
      <c r="O80" s="165">
        <v>50.900640803000826</v>
      </c>
      <c r="P80" s="165">
        <v>51.077468337164468</v>
      </c>
      <c r="Q80" s="165">
        <f t="shared" si="12"/>
        <v>31.266920206494341</v>
      </c>
      <c r="R80" s="165">
        <f t="shared" si="12"/>
        <v>31.266920206494341</v>
      </c>
      <c r="S80" s="165">
        <f t="shared" si="12"/>
        <v>31.266920206494341</v>
      </c>
      <c r="T80" s="165">
        <f t="shared" si="12"/>
        <v>31.266920206494341</v>
      </c>
      <c r="U80" s="165">
        <f t="shared" si="12"/>
        <v>31.266920206494341</v>
      </c>
      <c r="V80" s="165">
        <f t="shared" si="12"/>
        <v>34.034533985011066</v>
      </c>
      <c r="W80" s="165">
        <f t="shared" si="12"/>
        <v>36.80486273844933</v>
      </c>
      <c r="X80" s="165">
        <f t="shared" si="12"/>
        <v>39.574110520615562</v>
      </c>
      <c r="Y80" s="165">
        <f t="shared" si="12"/>
        <v>42.342834023133165</v>
      </c>
      <c r="Z80" s="165">
        <f t="shared" si="12"/>
        <v>43.413034811945707</v>
      </c>
      <c r="AA80" s="165">
        <f t="shared" si="12"/>
        <v>44.484506633842841</v>
      </c>
      <c r="AB80" s="165">
        <f t="shared" si="12"/>
        <v>45.551866257308248</v>
      </c>
      <c r="AC80" s="165">
        <f t="shared" si="12"/>
        <v>46.619092211330198</v>
      </c>
      <c r="AD80" s="165">
        <f t="shared" si="12"/>
        <v>47.6907178531686</v>
      </c>
      <c r="AE80" s="165">
        <f t="shared" si="12"/>
        <v>48.19196440060162</v>
      </c>
      <c r="AF80" s="165">
        <f t="shared" si="12"/>
        <v>48.69247030510212</v>
      </c>
      <c r="AG80" s="165">
        <f t="shared" si="12"/>
        <v>49.190391479555814</v>
      </c>
      <c r="AH80" s="165">
        <f t="shared" si="12"/>
        <v>49.688080032863859</v>
      </c>
      <c r="AI80" s="165">
        <f t="shared" si="12"/>
        <v>50.185229807861091</v>
      </c>
      <c r="AJ80" s="165">
        <f t="shared" si="12"/>
        <v>50.363951649285546</v>
      </c>
      <c r="AK80" s="165">
        <f t="shared" si="12"/>
        <v>50.543282192503234</v>
      </c>
      <c r="AL80" s="165">
        <f t="shared" si="12"/>
        <v>50.722073946073976</v>
      </c>
      <c r="AM80" s="165">
        <f t="shared" si="12"/>
        <v>50.900640803000826</v>
      </c>
      <c r="AN80" s="165">
        <f t="shared" si="12"/>
        <v>51.077468337164468</v>
      </c>
      <c r="AO80" s="103"/>
      <c r="AP80" s="103"/>
      <c r="AQ80" s="103"/>
      <c r="AR80" s="103"/>
      <c r="AS80" s="103"/>
      <c r="AT80" s="103"/>
      <c r="AU80" s="103"/>
      <c r="AV80" s="103"/>
      <c r="AW80" s="103"/>
      <c r="AX80" s="103"/>
      <c r="AY80" s="103"/>
      <c r="AZ80" s="103"/>
      <c r="BA80" s="103"/>
      <c r="BB80" s="103"/>
      <c r="BC80" s="103"/>
      <c r="BD80" s="103"/>
      <c r="BE80" s="103"/>
      <c r="BF80" s="103"/>
      <c r="BG80" s="103"/>
      <c r="BH80" s="103"/>
      <c r="BI80" s="103"/>
      <c r="BJ80" s="103"/>
      <c r="BK80" s="103"/>
      <c r="BL80" s="103"/>
    </row>
    <row r="81" spans="1:64" x14ac:dyDescent="0.2">
      <c r="A81" s="166" t="s">
        <v>296</v>
      </c>
      <c r="B81" s="167">
        <v>2.8291333022314697</v>
      </c>
      <c r="C81" s="167">
        <v>3.0600557645463415</v>
      </c>
      <c r="D81" s="167">
        <v>3.2909782268612129</v>
      </c>
      <c r="E81" s="167">
        <v>3.5219006891760847</v>
      </c>
      <c r="F81" s="167">
        <v>3.7528231514909556</v>
      </c>
      <c r="G81" s="167">
        <v>3.9404721982758106</v>
      </c>
      <c r="H81" s="167">
        <v>4.1281212450606652</v>
      </c>
      <c r="I81" s="167">
        <v>4.3157702918455199</v>
      </c>
      <c r="J81" s="167">
        <v>4.5034193386303745</v>
      </c>
      <c r="K81" s="167">
        <v>4.6910683854152291</v>
      </c>
      <c r="L81" s="167">
        <v>4.723560493593447</v>
      </c>
      <c r="M81" s="167">
        <v>4.7560526017716649</v>
      </c>
      <c r="N81" s="167">
        <v>4.7885447099498828</v>
      </c>
      <c r="O81" s="167">
        <v>4.8210368181280998</v>
      </c>
      <c r="P81" s="167">
        <v>4.8535289263063186</v>
      </c>
      <c r="Q81" s="167">
        <f t="shared" si="12"/>
        <v>1.7664259372694027</v>
      </c>
      <c r="R81" s="167">
        <f t="shared" si="12"/>
        <v>1.7664259372694027</v>
      </c>
      <c r="S81" s="167">
        <f t="shared" si="12"/>
        <v>1.7664259372694027</v>
      </c>
      <c r="T81" s="167">
        <f t="shared" si="12"/>
        <v>1.7664259372694027</v>
      </c>
      <c r="U81" s="167">
        <f t="shared" si="12"/>
        <v>1.7664259372694027</v>
      </c>
      <c r="V81" s="167">
        <f t="shared" si="12"/>
        <v>1.9743721629312017</v>
      </c>
      <c r="W81" s="167">
        <f t="shared" si="12"/>
        <v>2.1823183885930009</v>
      </c>
      <c r="X81" s="167">
        <f t="shared" si="12"/>
        <v>2.3902646142547996</v>
      </c>
      <c r="Y81" s="167">
        <f t="shared" si="12"/>
        <v>2.598210839916598</v>
      </c>
      <c r="Z81" s="167">
        <f t="shared" si="12"/>
        <v>2.8291333022314697</v>
      </c>
      <c r="AA81" s="167">
        <f t="shared" si="12"/>
        <v>3.0600557645463415</v>
      </c>
      <c r="AB81" s="167">
        <f t="shared" si="12"/>
        <v>3.2909782268612129</v>
      </c>
      <c r="AC81" s="167">
        <f t="shared" si="12"/>
        <v>3.5219006891760847</v>
      </c>
      <c r="AD81" s="167">
        <f t="shared" si="12"/>
        <v>3.7528231514909556</v>
      </c>
      <c r="AE81" s="167">
        <f t="shared" si="12"/>
        <v>3.9404721982758106</v>
      </c>
      <c r="AF81" s="167">
        <f t="shared" si="12"/>
        <v>4.1281212450606652</v>
      </c>
      <c r="AG81" s="167">
        <f t="shared" si="12"/>
        <v>4.3157702918455199</v>
      </c>
      <c r="AH81" s="167">
        <f t="shared" si="12"/>
        <v>4.5034193386303745</v>
      </c>
      <c r="AI81" s="167">
        <f t="shared" si="12"/>
        <v>4.6910683854152291</v>
      </c>
      <c r="AJ81" s="167">
        <f t="shared" si="12"/>
        <v>4.723560493593447</v>
      </c>
      <c r="AK81" s="167">
        <f t="shared" si="12"/>
        <v>4.7560526017716649</v>
      </c>
      <c r="AL81" s="167">
        <f t="shared" si="12"/>
        <v>4.7885447099498828</v>
      </c>
      <c r="AM81" s="167">
        <f t="shared" si="12"/>
        <v>4.8210368181280998</v>
      </c>
      <c r="AN81" s="167">
        <f t="shared" si="12"/>
        <v>4.8535289263063186</v>
      </c>
      <c r="AO81" s="103"/>
      <c r="AP81" s="103"/>
      <c r="AQ81" s="103"/>
      <c r="AR81" s="103"/>
      <c r="AS81" s="103"/>
      <c r="AT81" s="103"/>
      <c r="AU81" s="103"/>
      <c r="AV81" s="103"/>
      <c r="AW81" s="103"/>
      <c r="AX81" s="103"/>
      <c r="AY81" s="103"/>
      <c r="AZ81" s="103"/>
      <c r="BA81" s="103"/>
      <c r="BB81" s="103"/>
      <c r="BC81" s="103"/>
      <c r="BD81" s="103"/>
      <c r="BE81" s="103"/>
      <c r="BF81" s="103"/>
      <c r="BG81" s="103"/>
      <c r="BH81" s="103"/>
      <c r="BI81" s="103"/>
      <c r="BJ81" s="103"/>
      <c r="BK81" s="103"/>
      <c r="BL81" s="103"/>
    </row>
    <row r="82" spans="1:64" ht="13.5" thickBot="1" x14ac:dyDescent="0.25">
      <c r="A82" s="182" t="s">
        <v>290</v>
      </c>
      <c r="B82" s="183">
        <f>SUM(B76:B81)</f>
        <v>369.4879479318501</v>
      </c>
      <c r="C82" s="183">
        <f t="shared" ref="C82:AN82" si="13">SUM(C76:C81)</f>
        <v>382.5958256042307</v>
      </c>
      <c r="D82" s="183">
        <f t="shared" si="13"/>
        <v>395.40755596476566</v>
      </c>
      <c r="E82" s="183">
        <f t="shared" si="13"/>
        <v>408.36490302437363</v>
      </c>
      <c r="F82" s="183">
        <f t="shared" si="13"/>
        <v>421.93828417097109</v>
      </c>
      <c r="G82" s="183">
        <f t="shared" si="13"/>
        <v>428.73902582463683</v>
      </c>
      <c r="H82" s="183">
        <f t="shared" si="13"/>
        <v>435.52024314407703</v>
      </c>
      <c r="I82" s="183">
        <f t="shared" si="13"/>
        <v>442.21366384329474</v>
      </c>
      <c r="J82" s="183">
        <f t="shared" si="13"/>
        <v>448.86240714888538</v>
      </c>
      <c r="K82" s="183">
        <f t="shared" si="13"/>
        <v>455.59879938285877</v>
      </c>
      <c r="L82" s="183">
        <f t="shared" si="13"/>
        <v>454.0581065701175</v>
      </c>
      <c r="M82" s="183">
        <f t="shared" si="13"/>
        <v>452.54708303148215</v>
      </c>
      <c r="N82" s="183">
        <f t="shared" si="13"/>
        <v>451.00979786868442</v>
      </c>
      <c r="O82" s="183">
        <f t="shared" si="13"/>
        <v>449.461550819053</v>
      </c>
      <c r="P82" s="183">
        <f t="shared" si="13"/>
        <v>447.82852589560099</v>
      </c>
      <c r="Q82" s="183">
        <f t="shared" si="13"/>
        <v>330.42071923708824</v>
      </c>
      <c r="R82" s="183">
        <f t="shared" si="13"/>
        <v>330.42071923708824</v>
      </c>
      <c r="S82" s="183">
        <f t="shared" si="13"/>
        <v>330.42071923708824</v>
      </c>
      <c r="T82" s="183">
        <f t="shared" si="13"/>
        <v>330.42071923708824</v>
      </c>
      <c r="U82" s="183">
        <f t="shared" si="13"/>
        <v>330.42071923708824</v>
      </c>
      <c r="V82" s="183">
        <f t="shared" si="13"/>
        <v>335.82980360965576</v>
      </c>
      <c r="W82" s="183">
        <f t="shared" si="13"/>
        <v>341.88557085629344</v>
      </c>
      <c r="X82" s="183">
        <f t="shared" si="13"/>
        <v>348.48864952319121</v>
      </c>
      <c r="Y82" s="183">
        <f t="shared" si="13"/>
        <v>356.18437381062643</v>
      </c>
      <c r="Z82" s="183">
        <f t="shared" si="13"/>
        <v>369.4879479318501</v>
      </c>
      <c r="AA82" s="183">
        <f t="shared" si="13"/>
        <v>382.5958256042307</v>
      </c>
      <c r="AB82" s="183">
        <f t="shared" si="13"/>
        <v>395.40755596476566</v>
      </c>
      <c r="AC82" s="183">
        <f t="shared" si="13"/>
        <v>408.36490302437363</v>
      </c>
      <c r="AD82" s="183">
        <f t="shared" si="13"/>
        <v>421.93828417097109</v>
      </c>
      <c r="AE82" s="183">
        <f t="shared" si="13"/>
        <v>428.73902582463683</v>
      </c>
      <c r="AF82" s="183">
        <f t="shared" si="13"/>
        <v>435.52024314407703</v>
      </c>
      <c r="AG82" s="183">
        <f t="shared" si="13"/>
        <v>442.21366384329474</v>
      </c>
      <c r="AH82" s="183">
        <f t="shared" si="13"/>
        <v>448.86240714888538</v>
      </c>
      <c r="AI82" s="183">
        <f t="shared" si="13"/>
        <v>455.59879938285877</v>
      </c>
      <c r="AJ82" s="183">
        <f t="shared" si="13"/>
        <v>454.0581065701175</v>
      </c>
      <c r="AK82" s="183">
        <f t="shared" si="13"/>
        <v>452.54708303148215</v>
      </c>
      <c r="AL82" s="183">
        <f t="shared" si="13"/>
        <v>451.00979786868442</v>
      </c>
      <c r="AM82" s="183">
        <f t="shared" si="13"/>
        <v>449.461550819053</v>
      </c>
      <c r="AN82" s="183">
        <f t="shared" si="13"/>
        <v>447.82852589560099</v>
      </c>
      <c r="AO82" s="103"/>
      <c r="AP82" s="103"/>
      <c r="AQ82" s="103"/>
      <c r="AR82" s="103"/>
      <c r="AS82" s="103"/>
      <c r="AT82" s="103"/>
      <c r="AU82" s="103"/>
      <c r="AV82" s="103"/>
      <c r="AW82" s="103"/>
      <c r="AX82" s="103"/>
      <c r="AY82" s="103"/>
      <c r="AZ82" s="103"/>
      <c r="BA82" s="103"/>
      <c r="BB82" s="103"/>
      <c r="BC82" s="103"/>
      <c r="BD82" s="103"/>
      <c r="BE82" s="103"/>
      <c r="BF82" s="103"/>
      <c r="BG82" s="103"/>
      <c r="BH82" s="103"/>
      <c r="BI82" s="103"/>
      <c r="BJ82" s="103"/>
      <c r="BK82" s="103"/>
      <c r="BL82" s="103"/>
    </row>
    <row r="83" spans="1:64" x14ac:dyDescent="0.2">
      <c r="A83" s="103"/>
      <c r="B83" s="103"/>
      <c r="C83" s="103"/>
      <c r="D83" s="103"/>
      <c r="E83" s="103"/>
      <c r="F83" s="103"/>
      <c r="G83" s="103"/>
      <c r="H83" s="103"/>
      <c r="I83" s="103"/>
      <c r="J83" s="103"/>
      <c r="K83" s="103"/>
      <c r="L83" s="103"/>
      <c r="M83" s="103">
        <f>5500/6</f>
        <v>916.66666666666663</v>
      </c>
      <c r="N83" s="103"/>
      <c r="O83" s="103"/>
      <c r="P83" s="103"/>
      <c r="Q83" s="103"/>
      <c r="R83" s="103"/>
      <c r="S83" s="103"/>
      <c r="T83" s="103"/>
      <c r="U83" s="103"/>
      <c r="V83" s="103"/>
      <c r="W83" s="103"/>
      <c r="X83" s="103"/>
      <c r="Y83" s="103"/>
      <c r="Z83" s="103"/>
      <c r="AA83" s="103"/>
      <c r="AB83" s="103"/>
      <c r="AC83" s="103"/>
      <c r="AD83" s="103"/>
      <c r="AE83" s="103"/>
      <c r="AF83" s="103"/>
      <c r="AG83" s="103"/>
      <c r="AH83" s="103"/>
      <c r="AI83" s="103"/>
      <c r="AJ83" s="103"/>
      <c r="AK83" s="103"/>
      <c r="AL83" s="103"/>
      <c r="AM83" s="103"/>
      <c r="AN83" s="103"/>
      <c r="AO83" s="103"/>
      <c r="AP83" s="103"/>
      <c r="AQ83" s="103"/>
      <c r="AR83" s="103"/>
      <c r="AS83" s="103"/>
      <c r="AT83" s="103"/>
      <c r="AU83" s="103"/>
      <c r="AV83" s="103"/>
      <c r="AW83" s="103"/>
      <c r="AX83" s="103"/>
      <c r="AY83" s="103"/>
      <c r="AZ83" s="103"/>
      <c r="BA83" s="103"/>
      <c r="BB83" s="103"/>
      <c r="BC83" s="103"/>
      <c r="BD83" s="103"/>
      <c r="BE83" s="103"/>
      <c r="BF83" s="103"/>
      <c r="BG83" s="103"/>
      <c r="BH83" s="103"/>
      <c r="BI83" s="103"/>
      <c r="BJ83" s="103"/>
      <c r="BK83" s="103"/>
      <c r="BL83" s="103"/>
    </row>
    <row r="84" spans="1:64" ht="13.5" thickBot="1" x14ac:dyDescent="0.25">
      <c r="A84" s="103"/>
      <c r="B84" s="103"/>
      <c r="C84" s="103"/>
      <c r="D84" s="103"/>
      <c r="E84" s="103"/>
      <c r="F84" s="187"/>
      <c r="G84" s="103"/>
      <c r="H84" s="103"/>
      <c r="I84" s="103"/>
      <c r="J84" s="103"/>
      <c r="K84" s="103"/>
      <c r="L84" s="103"/>
      <c r="M84" s="103"/>
      <c r="N84" s="103"/>
      <c r="O84" s="103">
        <v>1000</v>
      </c>
      <c r="P84" s="103">
        <v>1200</v>
      </c>
      <c r="Q84" s="103">
        <v>1500</v>
      </c>
      <c r="R84" s="103">
        <v>2000</v>
      </c>
      <c r="S84" s="103">
        <v>2000</v>
      </c>
      <c r="T84" s="103">
        <v>2500</v>
      </c>
      <c r="U84" s="103"/>
      <c r="V84" s="103"/>
      <c r="W84" s="103"/>
      <c r="X84" s="103"/>
      <c r="Y84" s="103"/>
      <c r="Z84" s="103"/>
      <c r="AA84" s="103"/>
      <c r="AB84" s="103"/>
      <c r="AC84" s="103"/>
      <c r="AD84" s="103"/>
      <c r="AE84" s="103"/>
      <c r="AF84" s="103"/>
      <c r="AG84" s="103"/>
      <c r="AH84" s="103"/>
      <c r="AI84" s="103"/>
      <c r="AJ84" s="103"/>
      <c r="AK84" s="103"/>
      <c r="AL84" s="103"/>
      <c r="AM84" s="103"/>
      <c r="AN84" s="103"/>
      <c r="AO84" s="103"/>
      <c r="AP84" s="103"/>
      <c r="AQ84" s="103"/>
      <c r="AR84" s="103"/>
      <c r="AS84" s="103"/>
      <c r="AT84" s="103"/>
      <c r="AU84" s="103"/>
      <c r="AV84" s="103"/>
      <c r="AW84" s="103"/>
      <c r="AX84" s="103"/>
      <c r="AY84" s="103"/>
      <c r="AZ84" s="103"/>
      <c r="BA84" s="103"/>
      <c r="BB84" s="103"/>
      <c r="BC84" s="103"/>
      <c r="BD84" s="103"/>
      <c r="BE84" s="103"/>
      <c r="BF84" s="103"/>
      <c r="BG84" s="103"/>
      <c r="BH84" s="103"/>
      <c r="BI84" s="103"/>
      <c r="BJ84" s="103"/>
      <c r="BK84" s="103"/>
      <c r="BL84" s="103"/>
    </row>
    <row r="85" spans="1:64" ht="13.5" thickBot="1" x14ac:dyDescent="0.25">
      <c r="A85" s="188" t="s">
        <v>302</v>
      </c>
      <c r="B85" s="189">
        <f t="shared" ref="B85:AN85" si="14">B16</f>
        <v>2012</v>
      </c>
      <c r="C85" s="189">
        <f t="shared" si="14"/>
        <v>2013</v>
      </c>
      <c r="D85" s="189">
        <f t="shared" si="14"/>
        <v>2014</v>
      </c>
      <c r="E85" s="189">
        <f t="shared" si="14"/>
        <v>2015</v>
      </c>
      <c r="F85" s="189">
        <f t="shared" si="14"/>
        <v>2016</v>
      </c>
      <c r="G85" s="189">
        <f t="shared" si="14"/>
        <v>2017</v>
      </c>
      <c r="H85" s="189">
        <f t="shared" si="14"/>
        <v>2018</v>
      </c>
      <c r="I85" s="189">
        <f t="shared" si="14"/>
        <v>2019</v>
      </c>
      <c r="J85" s="189">
        <f t="shared" si="14"/>
        <v>2020</v>
      </c>
      <c r="K85" s="189">
        <f t="shared" si="14"/>
        <v>2021</v>
      </c>
      <c r="L85" s="189">
        <f t="shared" si="14"/>
        <v>2022</v>
      </c>
      <c r="M85" s="189">
        <f t="shared" si="14"/>
        <v>2023</v>
      </c>
      <c r="N85" s="189">
        <f t="shared" si="14"/>
        <v>2024</v>
      </c>
      <c r="O85" s="189">
        <f t="shared" si="14"/>
        <v>2025</v>
      </c>
      <c r="P85" s="189">
        <f t="shared" si="14"/>
        <v>2026</v>
      </c>
      <c r="Q85" s="189">
        <f t="shared" si="14"/>
        <v>2027</v>
      </c>
      <c r="R85" s="189">
        <f t="shared" si="14"/>
        <v>2028</v>
      </c>
      <c r="S85" s="189">
        <f t="shared" si="14"/>
        <v>2029</v>
      </c>
      <c r="T85" s="189">
        <f t="shared" si="14"/>
        <v>2030</v>
      </c>
      <c r="U85" s="189">
        <f t="shared" si="14"/>
        <v>2031</v>
      </c>
      <c r="V85" s="189">
        <f t="shared" si="14"/>
        <v>2032</v>
      </c>
      <c r="W85" s="189">
        <f t="shared" si="14"/>
        <v>2033</v>
      </c>
      <c r="X85" s="189">
        <f t="shared" si="14"/>
        <v>2034</v>
      </c>
      <c r="Y85" s="189">
        <f t="shared" si="14"/>
        <v>2035</v>
      </c>
      <c r="Z85" s="189">
        <f t="shared" si="14"/>
        <v>2036</v>
      </c>
      <c r="AA85" s="189">
        <f t="shared" si="14"/>
        <v>2037</v>
      </c>
      <c r="AB85" s="189">
        <f t="shared" si="14"/>
        <v>2038</v>
      </c>
      <c r="AC85" s="189">
        <f t="shared" si="14"/>
        <v>2039</v>
      </c>
      <c r="AD85" s="189">
        <f t="shared" si="14"/>
        <v>2040</v>
      </c>
      <c r="AE85" s="189">
        <f t="shared" si="14"/>
        <v>2041</v>
      </c>
      <c r="AF85" s="189">
        <f t="shared" si="14"/>
        <v>2042</v>
      </c>
      <c r="AG85" s="189">
        <f t="shared" si="14"/>
        <v>2043</v>
      </c>
      <c r="AH85" s="189">
        <f t="shared" si="14"/>
        <v>2044</v>
      </c>
      <c r="AI85" s="189">
        <f t="shared" si="14"/>
        <v>2045</v>
      </c>
      <c r="AJ85" s="189">
        <f t="shared" si="14"/>
        <v>2046</v>
      </c>
      <c r="AK85" s="189">
        <f t="shared" si="14"/>
        <v>2047</v>
      </c>
      <c r="AL85" s="189">
        <f t="shared" si="14"/>
        <v>2048</v>
      </c>
      <c r="AM85" s="189">
        <f t="shared" si="14"/>
        <v>2049</v>
      </c>
      <c r="AN85" s="189">
        <f t="shared" si="14"/>
        <v>2050</v>
      </c>
      <c r="AO85" s="103"/>
      <c r="AP85" s="103"/>
      <c r="AQ85" s="103"/>
      <c r="AR85" s="103"/>
      <c r="AS85" s="103"/>
      <c r="AT85" s="103"/>
      <c r="AU85" s="103"/>
      <c r="AV85" s="103"/>
      <c r="AW85" s="103"/>
      <c r="AX85" s="103"/>
      <c r="AY85" s="103"/>
      <c r="AZ85" s="103"/>
      <c r="BA85" s="103"/>
      <c r="BB85" s="103"/>
      <c r="BC85" s="103"/>
      <c r="BD85" s="103"/>
      <c r="BE85" s="103"/>
      <c r="BF85" s="103"/>
      <c r="BG85" s="103"/>
      <c r="BH85" s="103"/>
      <c r="BI85" s="103"/>
      <c r="BJ85" s="103"/>
      <c r="BK85" s="103"/>
      <c r="BL85" s="103"/>
    </row>
    <row r="86" spans="1:64" x14ac:dyDescent="0.2">
      <c r="A86" s="190" t="s">
        <v>1</v>
      </c>
      <c r="B86" s="191">
        <v>1000000000000000</v>
      </c>
      <c r="C86" s="191">
        <v>1000000000000000</v>
      </c>
      <c r="D86" s="191">
        <v>1000000000000000</v>
      </c>
      <c r="E86" s="191">
        <v>1000000000000000</v>
      </c>
      <c r="F86" s="191">
        <v>1000000000000000</v>
      </c>
      <c r="G86" s="191">
        <v>1000000000000000</v>
      </c>
      <c r="H86" s="191">
        <v>1000000000000000</v>
      </c>
      <c r="I86" s="191">
        <v>1000000000000000</v>
      </c>
      <c r="J86" s="191">
        <v>1000000000000000</v>
      </c>
      <c r="K86" s="191">
        <v>1000000000000000</v>
      </c>
      <c r="L86" s="191">
        <v>1000000000000000</v>
      </c>
      <c r="M86" s="191">
        <v>1000000000000000</v>
      </c>
      <c r="N86" s="191">
        <v>1000000000000000</v>
      </c>
      <c r="O86" s="191">
        <v>1000000000000000</v>
      </c>
      <c r="P86" s="191">
        <v>1000000000000000</v>
      </c>
      <c r="Q86" s="191">
        <v>1000000000000000</v>
      </c>
      <c r="R86" s="191">
        <v>1000000000000000</v>
      </c>
      <c r="S86" s="191">
        <v>1000000000000000</v>
      </c>
      <c r="T86" s="191">
        <v>1000000000000000</v>
      </c>
      <c r="U86" s="191">
        <v>1000000000000000</v>
      </c>
      <c r="V86" s="191">
        <v>1000000000000000</v>
      </c>
      <c r="W86" s="191">
        <v>1000000000000000</v>
      </c>
      <c r="X86" s="191">
        <v>1000000000000000</v>
      </c>
      <c r="Y86" s="191">
        <v>1000000000000000</v>
      </c>
      <c r="Z86" s="191">
        <v>1000000000000000</v>
      </c>
      <c r="AA86" s="191">
        <v>1000000000000000</v>
      </c>
      <c r="AB86" s="191">
        <v>1000000000000000</v>
      </c>
      <c r="AC86" s="191">
        <v>1000000000000000</v>
      </c>
      <c r="AD86" s="191">
        <v>1000000000000000</v>
      </c>
      <c r="AE86" s="191">
        <v>1000000000000000</v>
      </c>
      <c r="AF86" s="191">
        <v>1000000000000000</v>
      </c>
      <c r="AG86" s="191">
        <v>1000000000000000</v>
      </c>
      <c r="AH86" s="191">
        <v>1000000000000000</v>
      </c>
      <c r="AI86" s="191">
        <v>1000000000000000</v>
      </c>
      <c r="AJ86" s="191">
        <v>1000000000000000</v>
      </c>
      <c r="AK86" s="191">
        <v>1000000000000000</v>
      </c>
      <c r="AL86" s="191">
        <v>1000000000000000</v>
      </c>
      <c r="AM86" s="191">
        <v>1000000000000000</v>
      </c>
      <c r="AN86" s="191">
        <v>1000000000000000</v>
      </c>
      <c r="AO86" s="103">
        <f>SUM(B86:AN86)</f>
        <v>3.9E+16</v>
      </c>
      <c r="AP86" s="103"/>
      <c r="AQ86" s="103"/>
      <c r="AR86" s="103"/>
      <c r="AS86" s="103"/>
      <c r="AT86" s="103"/>
      <c r="AU86" s="103"/>
      <c r="AV86" s="103"/>
      <c r="AW86" s="103"/>
      <c r="AX86" s="103"/>
      <c r="AY86" s="103"/>
      <c r="AZ86" s="103"/>
      <c r="BA86" s="103"/>
      <c r="BB86" s="103"/>
      <c r="BC86" s="103"/>
      <c r="BD86" s="103"/>
      <c r="BE86" s="103"/>
      <c r="BF86" s="103"/>
      <c r="BG86" s="103"/>
      <c r="BH86" s="103"/>
      <c r="BI86" s="103"/>
      <c r="BJ86" s="103"/>
      <c r="BK86" s="103"/>
      <c r="BL86" s="103"/>
    </row>
    <row r="87" spans="1:64" x14ac:dyDescent="0.2">
      <c r="A87" s="166" t="s">
        <v>2</v>
      </c>
      <c r="B87" s="192">
        <v>1000000000000000</v>
      </c>
      <c r="C87" s="192">
        <v>1000000000000000</v>
      </c>
      <c r="D87" s="192">
        <v>1000000000000000</v>
      </c>
      <c r="E87" s="192">
        <v>1000000000000000</v>
      </c>
      <c r="F87" s="192">
        <v>1000000000000000</v>
      </c>
      <c r="G87" s="192">
        <v>1000000000000000</v>
      </c>
      <c r="H87" s="192">
        <v>1000000000000000</v>
      </c>
      <c r="I87" s="192">
        <v>1000000000000000</v>
      </c>
      <c r="J87" s="192">
        <v>1000000000000000</v>
      </c>
      <c r="K87" s="192">
        <v>1000000000000000</v>
      </c>
      <c r="L87" s="192">
        <v>1000000000000000</v>
      </c>
      <c r="M87" s="192">
        <v>1000000000000000</v>
      </c>
      <c r="N87" s="192">
        <v>1000000000000000</v>
      </c>
      <c r="O87" s="192">
        <v>1000000000000000</v>
      </c>
      <c r="P87" s="192">
        <v>1000000000000000</v>
      </c>
      <c r="Q87" s="192">
        <v>1000000000000000</v>
      </c>
      <c r="R87" s="192">
        <v>1000000000000000</v>
      </c>
      <c r="S87" s="192">
        <v>1000000000000000</v>
      </c>
      <c r="T87" s="192">
        <v>1000000000000000</v>
      </c>
      <c r="U87" s="192">
        <v>1000000000000000</v>
      </c>
      <c r="V87" s="192">
        <v>1000000000000000</v>
      </c>
      <c r="W87" s="192">
        <v>1000000000000000</v>
      </c>
      <c r="X87" s="192">
        <v>1000000000000000</v>
      </c>
      <c r="Y87" s="192">
        <v>1000000000000000</v>
      </c>
      <c r="Z87" s="192">
        <v>1000000000000000</v>
      </c>
      <c r="AA87" s="192">
        <v>1000000000000000</v>
      </c>
      <c r="AB87" s="192">
        <v>1000000000000000</v>
      </c>
      <c r="AC87" s="192">
        <v>1000000000000000</v>
      </c>
      <c r="AD87" s="192">
        <v>1000000000000000</v>
      </c>
      <c r="AE87" s="192">
        <v>1000000000000000</v>
      </c>
      <c r="AF87" s="192">
        <v>1000000000000000</v>
      </c>
      <c r="AG87" s="192">
        <v>1000000000000000</v>
      </c>
      <c r="AH87" s="192">
        <v>1000000000000000</v>
      </c>
      <c r="AI87" s="192">
        <v>1000000000000000</v>
      </c>
      <c r="AJ87" s="192">
        <v>1000000000000000</v>
      </c>
      <c r="AK87" s="192">
        <v>1000000000000000</v>
      </c>
      <c r="AL87" s="192">
        <v>1000000000000000</v>
      </c>
      <c r="AM87" s="192">
        <v>1000000000000000</v>
      </c>
      <c r="AN87" s="192">
        <v>1000000000000000</v>
      </c>
      <c r="AO87" s="103">
        <f t="shared" ref="AO87:AO93" si="15">SUM(B87:AN87)</f>
        <v>3.9E+16</v>
      </c>
      <c r="AP87" s="103"/>
      <c r="AQ87" s="103"/>
      <c r="AR87" s="103"/>
      <c r="AS87" s="103"/>
      <c r="AT87" s="103"/>
      <c r="AU87" s="103"/>
      <c r="AV87" s="103"/>
      <c r="AW87" s="103"/>
      <c r="AX87" s="103"/>
      <c r="AY87" s="103"/>
      <c r="AZ87" s="103"/>
      <c r="BA87" s="103"/>
      <c r="BB87" s="103"/>
      <c r="BC87" s="103"/>
      <c r="BD87" s="103"/>
      <c r="BE87" s="103"/>
      <c r="BF87" s="103"/>
      <c r="BG87" s="103"/>
      <c r="BH87" s="103"/>
      <c r="BI87" s="103"/>
      <c r="BJ87" s="103"/>
      <c r="BK87" s="103"/>
      <c r="BL87" s="103"/>
    </row>
    <row r="88" spans="1:64" x14ac:dyDescent="0.2">
      <c r="A88" s="164" t="s">
        <v>7</v>
      </c>
      <c r="B88" s="193">
        <v>1000000000000000</v>
      </c>
      <c r="C88" s="193">
        <v>1000000000000000</v>
      </c>
      <c r="D88" s="193">
        <v>1000000000000000</v>
      </c>
      <c r="E88" s="193">
        <v>1000000000000000</v>
      </c>
      <c r="F88" s="193">
        <v>1000000000000000</v>
      </c>
      <c r="G88" s="193">
        <v>1000000000000000</v>
      </c>
      <c r="H88" s="193">
        <v>1000000000000000</v>
      </c>
      <c r="I88" s="193">
        <v>1000000000000000</v>
      </c>
      <c r="J88" s="193">
        <v>1000000000000000</v>
      </c>
      <c r="K88" s="193">
        <v>1000000000000000</v>
      </c>
      <c r="L88" s="193">
        <v>1000000000000000</v>
      </c>
      <c r="M88" s="193">
        <v>1000000000000000</v>
      </c>
      <c r="N88" s="193">
        <v>1000000000000000</v>
      </c>
      <c r="O88" s="193">
        <v>1000000000000000</v>
      </c>
      <c r="P88" s="193">
        <v>1000000000000000</v>
      </c>
      <c r="Q88" s="193">
        <v>1000000000000000</v>
      </c>
      <c r="R88" s="193">
        <v>1000000000000000</v>
      </c>
      <c r="S88" s="193">
        <v>1000000000000000</v>
      </c>
      <c r="T88" s="193">
        <v>1000000000000000</v>
      </c>
      <c r="U88" s="193">
        <v>1000000000000000</v>
      </c>
      <c r="V88" s="193">
        <v>1000000000000000</v>
      </c>
      <c r="W88" s="193">
        <v>1000000000000000</v>
      </c>
      <c r="X88" s="193">
        <v>1000000000000000</v>
      </c>
      <c r="Y88" s="193">
        <v>1000000000000000</v>
      </c>
      <c r="Z88" s="193">
        <v>1000000000000000</v>
      </c>
      <c r="AA88" s="193">
        <v>1000000000000000</v>
      </c>
      <c r="AB88" s="193">
        <v>1000000000000000</v>
      </c>
      <c r="AC88" s="193">
        <v>1000000000000000</v>
      </c>
      <c r="AD88" s="193">
        <v>1000000000000000</v>
      </c>
      <c r="AE88" s="193">
        <v>1000000000000000</v>
      </c>
      <c r="AF88" s="193">
        <v>1000000000000000</v>
      </c>
      <c r="AG88" s="193">
        <v>1000000000000000</v>
      </c>
      <c r="AH88" s="193">
        <v>1000000000000000</v>
      </c>
      <c r="AI88" s="193">
        <v>1000000000000000</v>
      </c>
      <c r="AJ88" s="193">
        <v>1000000000000000</v>
      </c>
      <c r="AK88" s="193">
        <v>1000000000000000</v>
      </c>
      <c r="AL88" s="193">
        <v>1000000000000000</v>
      </c>
      <c r="AM88" s="193">
        <v>1000000000000000</v>
      </c>
      <c r="AN88" s="193">
        <v>1000000000000000</v>
      </c>
      <c r="AO88" s="103">
        <f t="shared" si="15"/>
        <v>3.9E+16</v>
      </c>
      <c r="AP88" s="103"/>
      <c r="AQ88" s="103"/>
      <c r="AR88" s="103"/>
      <c r="AS88" s="103"/>
      <c r="AT88" s="103"/>
      <c r="AU88" s="103"/>
      <c r="AV88" s="103"/>
      <c r="AW88" s="103"/>
      <c r="AX88" s="103"/>
      <c r="AY88" s="103"/>
      <c r="AZ88" s="103"/>
      <c r="BA88" s="103"/>
      <c r="BB88" s="103"/>
      <c r="BC88" s="103"/>
      <c r="BD88" s="103"/>
      <c r="BE88" s="103"/>
      <c r="BF88" s="103"/>
      <c r="BG88" s="103"/>
      <c r="BH88" s="103"/>
      <c r="BI88" s="103"/>
      <c r="BJ88" s="103"/>
      <c r="BK88" s="103"/>
      <c r="BL88" s="103"/>
    </row>
    <row r="89" spans="1:64" x14ac:dyDescent="0.2">
      <c r="A89" s="166" t="s">
        <v>6</v>
      </c>
      <c r="B89" s="194">
        <v>1000000000000000</v>
      </c>
      <c r="C89" s="194">
        <v>1000000000000000</v>
      </c>
      <c r="D89" s="194">
        <v>1000000000000000</v>
      </c>
      <c r="E89" s="194">
        <v>1000000000000000</v>
      </c>
      <c r="F89" s="194">
        <v>1000000000000000</v>
      </c>
      <c r="G89" s="194">
        <v>1000000000000000</v>
      </c>
      <c r="H89" s="194">
        <v>1000000000000000</v>
      </c>
      <c r="I89" s="194">
        <v>1000000000000000</v>
      </c>
      <c r="J89" s="194">
        <v>1000000000000000</v>
      </c>
      <c r="K89" s="194">
        <v>1000000000000000</v>
      </c>
      <c r="L89" s="194">
        <v>1000000000000000</v>
      </c>
      <c r="M89" s="194">
        <v>1000000000000000</v>
      </c>
      <c r="N89" s="194">
        <v>1000000000000000</v>
      </c>
      <c r="O89" s="194">
        <v>1000000000000000</v>
      </c>
      <c r="P89" s="194">
        <v>1000000000000000</v>
      </c>
      <c r="Q89" s="194">
        <v>1000000000000000</v>
      </c>
      <c r="R89" s="194">
        <v>1000000000000000</v>
      </c>
      <c r="S89" s="194">
        <v>1000000000000000</v>
      </c>
      <c r="T89" s="194">
        <v>1000000000000000</v>
      </c>
      <c r="U89" s="194">
        <v>1000000000000000</v>
      </c>
      <c r="V89" s="194">
        <v>1000000000000000</v>
      </c>
      <c r="W89" s="194">
        <v>1000000000000000</v>
      </c>
      <c r="X89" s="194">
        <v>1000000000000000</v>
      </c>
      <c r="Y89" s="194">
        <v>1000000000000000</v>
      </c>
      <c r="Z89" s="194">
        <v>1000000000000000</v>
      </c>
      <c r="AA89" s="194">
        <v>1000000000000000</v>
      </c>
      <c r="AB89" s="194">
        <v>1000000000000000</v>
      </c>
      <c r="AC89" s="194">
        <v>1000000000000000</v>
      </c>
      <c r="AD89" s="194">
        <v>1000000000000000</v>
      </c>
      <c r="AE89" s="194">
        <v>1000000000000000</v>
      </c>
      <c r="AF89" s="194">
        <v>1000000000000000</v>
      </c>
      <c r="AG89" s="194">
        <v>1000000000000000</v>
      </c>
      <c r="AH89" s="194">
        <v>1000000000000000</v>
      </c>
      <c r="AI89" s="194">
        <v>1000000000000000</v>
      </c>
      <c r="AJ89" s="194">
        <v>1000000000000000</v>
      </c>
      <c r="AK89" s="194">
        <v>1000000000000000</v>
      </c>
      <c r="AL89" s="194">
        <v>1000000000000000</v>
      </c>
      <c r="AM89" s="194">
        <v>1000000000000000</v>
      </c>
      <c r="AN89" s="194">
        <v>1000000000000000</v>
      </c>
      <c r="AO89" s="103">
        <f t="shared" si="15"/>
        <v>3.9E+16</v>
      </c>
      <c r="AP89" s="103"/>
      <c r="AQ89" s="103"/>
      <c r="AR89" s="103"/>
      <c r="AS89" s="103"/>
      <c r="AT89" s="103"/>
      <c r="AU89" s="103"/>
      <c r="AV89" s="103"/>
      <c r="AW89" s="103"/>
      <c r="AX89" s="103"/>
      <c r="AY89" s="103"/>
      <c r="AZ89" s="103"/>
      <c r="BA89" s="103"/>
      <c r="BB89" s="103"/>
      <c r="BC89" s="103"/>
      <c r="BD89" s="103"/>
      <c r="BE89" s="103"/>
      <c r="BF89" s="103"/>
      <c r="BG89" s="103"/>
      <c r="BH89" s="103"/>
      <c r="BI89" s="103"/>
      <c r="BJ89" s="103"/>
      <c r="BK89" s="103"/>
      <c r="BL89" s="103"/>
    </row>
    <row r="90" spans="1:64" x14ac:dyDescent="0.2">
      <c r="A90" s="164" t="s">
        <v>4</v>
      </c>
      <c r="B90" s="193">
        <v>1000000000000000</v>
      </c>
      <c r="C90" s="193">
        <v>1000000000000000</v>
      </c>
      <c r="D90" s="193">
        <v>1000000000000000</v>
      </c>
      <c r="E90" s="193">
        <v>1000000000000000</v>
      </c>
      <c r="F90" s="193">
        <v>1000000000000000</v>
      </c>
      <c r="G90" s="193">
        <v>1000000000000000</v>
      </c>
      <c r="H90" s="193">
        <v>1000000000000000</v>
      </c>
      <c r="I90" s="193">
        <v>1000000000000000</v>
      </c>
      <c r="J90" s="193">
        <v>1000000000000000</v>
      </c>
      <c r="K90" s="193">
        <v>1000000000000000</v>
      </c>
      <c r="L90" s="193">
        <v>1000000000000000</v>
      </c>
      <c r="M90" s="193">
        <v>1000000000000000</v>
      </c>
      <c r="N90" s="193">
        <v>1000000000000000</v>
      </c>
      <c r="O90" s="193">
        <v>1000000000000000</v>
      </c>
      <c r="P90" s="193">
        <v>1000000000000000</v>
      </c>
      <c r="Q90" s="193">
        <v>1000000000000000</v>
      </c>
      <c r="R90" s="193">
        <v>1000000000000000</v>
      </c>
      <c r="S90" s="193">
        <v>1000000000000000</v>
      </c>
      <c r="T90" s="193">
        <v>1000000000000000</v>
      </c>
      <c r="U90" s="193">
        <v>1000000000000000</v>
      </c>
      <c r="V90" s="193">
        <v>1000000000000000</v>
      </c>
      <c r="W90" s="193">
        <v>1000000000000000</v>
      </c>
      <c r="X90" s="193">
        <v>1000000000000000</v>
      </c>
      <c r="Y90" s="193">
        <v>1000000000000000</v>
      </c>
      <c r="Z90" s="193">
        <v>1000000000000000</v>
      </c>
      <c r="AA90" s="193">
        <v>1000000000000000</v>
      </c>
      <c r="AB90" s="193">
        <v>1000000000000000</v>
      </c>
      <c r="AC90" s="193">
        <v>1000000000000000</v>
      </c>
      <c r="AD90" s="193">
        <v>1000000000000000</v>
      </c>
      <c r="AE90" s="193">
        <v>1000000000000000</v>
      </c>
      <c r="AF90" s="193">
        <v>1000000000000000</v>
      </c>
      <c r="AG90" s="193">
        <v>1000000000000000</v>
      </c>
      <c r="AH90" s="193">
        <v>1000000000000000</v>
      </c>
      <c r="AI90" s="193">
        <v>1000000000000000</v>
      </c>
      <c r="AJ90" s="193">
        <v>1000000000000000</v>
      </c>
      <c r="AK90" s="193">
        <v>1000000000000000</v>
      </c>
      <c r="AL90" s="193">
        <v>1000000000000000</v>
      </c>
      <c r="AM90" s="193">
        <v>1000000000000000</v>
      </c>
      <c r="AN90" s="193">
        <v>1000000000000000</v>
      </c>
      <c r="AO90" s="103">
        <f>SUM(O90:AN90)</f>
        <v>2.6E+16</v>
      </c>
      <c r="AP90" s="103"/>
      <c r="AQ90" s="103"/>
      <c r="AR90" s="103"/>
      <c r="AS90" s="103"/>
      <c r="AT90" s="103"/>
      <c r="AU90" s="103"/>
      <c r="AV90" s="103"/>
      <c r="AW90" s="103"/>
      <c r="AX90" s="103"/>
      <c r="AY90" s="103"/>
      <c r="AZ90" s="103"/>
      <c r="BA90" s="103"/>
      <c r="BB90" s="103"/>
      <c r="BC90" s="103"/>
      <c r="BD90" s="103"/>
      <c r="BE90" s="103"/>
      <c r="BF90" s="103"/>
      <c r="BG90" s="103"/>
      <c r="BH90" s="103"/>
      <c r="BI90" s="103"/>
      <c r="BJ90" s="103"/>
      <c r="BK90" s="103"/>
      <c r="BL90" s="103"/>
    </row>
    <row r="91" spans="1:64" s="197" customFormat="1" x14ac:dyDescent="0.2">
      <c r="A91" s="166" t="s">
        <v>3</v>
      </c>
      <c r="B91" s="195">
        <v>1000000000000000</v>
      </c>
      <c r="C91" s="195">
        <v>1000000000000000</v>
      </c>
      <c r="D91" s="195">
        <v>1000000000000000</v>
      </c>
      <c r="E91" s="195">
        <v>1000000000000000</v>
      </c>
      <c r="F91" s="195">
        <v>1000000000000000</v>
      </c>
      <c r="G91" s="195">
        <v>1000000000000000</v>
      </c>
      <c r="H91" s="195">
        <v>1000000000000000</v>
      </c>
      <c r="I91" s="195">
        <v>1000000000000000</v>
      </c>
      <c r="J91" s="195">
        <v>1000000000000000</v>
      </c>
      <c r="K91" s="195">
        <v>1000000000000000</v>
      </c>
      <c r="L91" s="195">
        <v>1000000000000000</v>
      </c>
      <c r="M91" s="195">
        <v>1000000000000000</v>
      </c>
      <c r="N91" s="195">
        <v>1000000000000000</v>
      </c>
      <c r="O91" s="195">
        <v>1000000000000000</v>
      </c>
      <c r="P91" s="195">
        <v>1000000000000000</v>
      </c>
      <c r="Q91" s="195">
        <v>1000000000000000</v>
      </c>
      <c r="R91" s="195">
        <v>1000000000000000</v>
      </c>
      <c r="S91" s="195">
        <v>1000000000000000</v>
      </c>
      <c r="T91" s="195">
        <v>1000000000000000</v>
      </c>
      <c r="U91" s="195">
        <v>1000000000000000</v>
      </c>
      <c r="V91" s="195">
        <v>1000000000000000</v>
      </c>
      <c r="W91" s="195">
        <v>1000000000000000</v>
      </c>
      <c r="X91" s="195">
        <v>1000000000000000</v>
      </c>
      <c r="Y91" s="195">
        <v>1000000000000000</v>
      </c>
      <c r="Z91" s="195">
        <v>1000000000000000</v>
      </c>
      <c r="AA91" s="195">
        <v>1000000000000000</v>
      </c>
      <c r="AB91" s="195">
        <v>1000000000000000</v>
      </c>
      <c r="AC91" s="195">
        <v>1000000000000000</v>
      </c>
      <c r="AD91" s="195">
        <v>1000000000000000</v>
      </c>
      <c r="AE91" s="195">
        <v>1000000000000000</v>
      </c>
      <c r="AF91" s="195">
        <v>1000000000000000</v>
      </c>
      <c r="AG91" s="195">
        <v>1000000000000000</v>
      </c>
      <c r="AH91" s="195">
        <v>1000000000000000</v>
      </c>
      <c r="AI91" s="195">
        <v>1000000000000000</v>
      </c>
      <c r="AJ91" s="195">
        <v>1000000000000000</v>
      </c>
      <c r="AK91" s="195">
        <v>1000000000000000</v>
      </c>
      <c r="AL91" s="195">
        <v>1000000000000000</v>
      </c>
      <c r="AM91" s="195">
        <v>1000000000000000</v>
      </c>
      <c r="AN91" s="195">
        <v>1000000000000000</v>
      </c>
      <c r="AO91" s="103">
        <f t="shared" si="15"/>
        <v>3.9E+16</v>
      </c>
      <c r="AP91" s="196"/>
      <c r="AQ91" s="196"/>
      <c r="AR91" s="196"/>
      <c r="AS91" s="196"/>
      <c r="AT91" s="196"/>
      <c r="AU91" s="196"/>
      <c r="AV91" s="196"/>
      <c r="AW91" s="196"/>
      <c r="AX91" s="196"/>
      <c r="AY91" s="196"/>
      <c r="AZ91" s="196"/>
      <c r="BA91" s="196"/>
      <c r="BB91" s="196"/>
      <c r="BC91" s="196"/>
      <c r="BD91" s="196"/>
      <c r="BE91" s="196"/>
      <c r="BF91" s="196"/>
      <c r="BG91" s="196"/>
      <c r="BH91" s="196"/>
      <c r="BI91" s="196"/>
      <c r="BJ91" s="196"/>
      <c r="BK91" s="196"/>
      <c r="BL91" s="196"/>
    </row>
    <row r="92" spans="1:64" x14ac:dyDescent="0.2">
      <c r="A92" s="164" t="s">
        <v>303</v>
      </c>
      <c r="B92" s="193">
        <v>1000000000000000</v>
      </c>
      <c r="C92" s="193">
        <v>1000000000000000</v>
      </c>
      <c r="D92" s="193">
        <v>1000000000000000</v>
      </c>
      <c r="E92" s="193">
        <v>1000000000000000</v>
      </c>
      <c r="F92" s="193">
        <v>1000000000000000</v>
      </c>
      <c r="G92" s="193">
        <v>1000000000000000</v>
      </c>
      <c r="H92" s="193">
        <v>1000000000000000</v>
      </c>
      <c r="I92" s="193">
        <v>1000000000000000</v>
      </c>
      <c r="J92" s="193">
        <v>1000000000000000</v>
      </c>
      <c r="K92" s="193">
        <v>1000000000000000</v>
      </c>
      <c r="L92" s="193">
        <v>1000000000000000</v>
      </c>
      <c r="M92" s="193">
        <v>1000000000000000</v>
      </c>
      <c r="N92" s="193">
        <v>1000000000000000</v>
      </c>
      <c r="O92" s="193">
        <v>1000000000000000</v>
      </c>
      <c r="P92" s="193">
        <v>1000000000000000</v>
      </c>
      <c r="Q92" s="193">
        <v>1000000000000000</v>
      </c>
      <c r="R92" s="193">
        <v>1000000000000000</v>
      </c>
      <c r="S92" s="193">
        <v>1000000000000000</v>
      </c>
      <c r="T92" s="193">
        <v>1000000000000000</v>
      </c>
      <c r="U92" s="193">
        <v>1000000000000000</v>
      </c>
      <c r="V92" s="193">
        <v>1000000000000000</v>
      </c>
      <c r="W92" s="193">
        <v>1000000000000000</v>
      </c>
      <c r="X92" s="193">
        <v>1000000000000000</v>
      </c>
      <c r="Y92" s="193">
        <v>1000000000000000</v>
      </c>
      <c r="Z92" s="193">
        <v>1000000000000000</v>
      </c>
      <c r="AA92" s="193">
        <v>1000000000000000</v>
      </c>
      <c r="AB92" s="193">
        <v>1000000000000000</v>
      </c>
      <c r="AC92" s="193">
        <v>1000000000000000</v>
      </c>
      <c r="AD92" s="193">
        <v>1000000000000000</v>
      </c>
      <c r="AE92" s="193">
        <v>1000000000000000</v>
      </c>
      <c r="AF92" s="193">
        <v>1000000000000000</v>
      </c>
      <c r="AG92" s="193">
        <v>1000000000000000</v>
      </c>
      <c r="AH92" s="193">
        <v>1000000000000000</v>
      </c>
      <c r="AI92" s="193">
        <v>1000000000000000</v>
      </c>
      <c r="AJ92" s="193">
        <v>1000000000000000</v>
      </c>
      <c r="AK92" s="193">
        <v>1000000000000000</v>
      </c>
      <c r="AL92" s="193">
        <v>1000000000000000</v>
      </c>
      <c r="AM92" s="193">
        <v>1000000000000000</v>
      </c>
      <c r="AN92" s="193">
        <v>1000000000000000</v>
      </c>
      <c r="AO92" s="103">
        <f t="shared" si="15"/>
        <v>3.9E+16</v>
      </c>
      <c r="AP92" s="103"/>
      <c r="AQ92" s="103"/>
      <c r="AR92" s="103"/>
      <c r="AS92" s="103"/>
      <c r="AT92" s="103"/>
      <c r="AU92" s="103"/>
      <c r="AV92" s="103"/>
      <c r="AW92" s="103"/>
      <c r="AX92" s="103"/>
      <c r="AY92" s="103"/>
      <c r="AZ92" s="103"/>
      <c r="BA92" s="103"/>
      <c r="BB92" s="103"/>
      <c r="BC92" s="103"/>
      <c r="BD92" s="103"/>
      <c r="BE92" s="103"/>
      <c r="BF92" s="103"/>
      <c r="BG92" s="103"/>
      <c r="BH92" s="103"/>
      <c r="BI92" s="103"/>
      <c r="BJ92" s="103"/>
      <c r="BK92" s="103"/>
      <c r="BL92" s="103"/>
    </row>
    <row r="93" spans="1:64" x14ac:dyDescent="0.2">
      <c r="A93" s="198" t="s">
        <v>304</v>
      </c>
      <c r="B93" s="199">
        <v>1000000000000000</v>
      </c>
      <c r="C93" s="199">
        <v>1000000000000000</v>
      </c>
      <c r="D93" s="199">
        <v>1000000000000000</v>
      </c>
      <c r="E93" s="199">
        <v>1000000000000000</v>
      </c>
      <c r="F93" s="199">
        <v>1000000000000000</v>
      </c>
      <c r="G93" s="199">
        <v>1000000000000000</v>
      </c>
      <c r="H93" s="199">
        <v>1000000000000000</v>
      </c>
      <c r="I93" s="199">
        <v>1000000000000000</v>
      </c>
      <c r="J93" s="199">
        <v>1000000000000000</v>
      </c>
      <c r="K93" s="199">
        <v>1000000000000000</v>
      </c>
      <c r="L93" s="199">
        <v>1000000000000000</v>
      </c>
      <c r="M93" s="199">
        <v>1000000000000000</v>
      </c>
      <c r="N93" s="199">
        <v>1000000000000000</v>
      </c>
      <c r="O93" s="199">
        <v>1000000000000000</v>
      </c>
      <c r="P93" s="199">
        <v>1000000000000000</v>
      </c>
      <c r="Q93" s="199">
        <v>1000000000000000</v>
      </c>
      <c r="R93" s="199">
        <v>1000000000000000</v>
      </c>
      <c r="S93" s="199">
        <v>1000000000000000</v>
      </c>
      <c r="T93" s="199">
        <v>1000000000000000</v>
      </c>
      <c r="U93" s="199">
        <v>1000000000000000</v>
      </c>
      <c r="V93" s="199">
        <v>1000000000000000</v>
      </c>
      <c r="W93" s="199">
        <v>1000000000000000</v>
      </c>
      <c r="X93" s="199">
        <v>1000000000000000</v>
      </c>
      <c r="Y93" s="199">
        <v>1000000000000000</v>
      </c>
      <c r="Z93" s="199">
        <v>1000000000000000</v>
      </c>
      <c r="AA93" s="199">
        <v>1000000000000000</v>
      </c>
      <c r="AB93" s="199">
        <v>1000000000000000</v>
      </c>
      <c r="AC93" s="199">
        <v>1000000000000000</v>
      </c>
      <c r="AD93" s="199">
        <v>1000000000000000</v>
      </c>
      <c r="AE93" s="199">
        <v>1000000000000000</v>
      </c>
      <c r="AF93" s="199">
        <v>1000000000000000</v>
      </c>
      <c r="AG93" s="199">
        <v>1000000000000000</v>
      </c>
      <c r="AH93" s="199">
        <v>1000000000000000</v>
      </c>
      <c r="AI93" s="199">
        <v>1000000000000000</v>
      </c>
      <c r="AJ93" s="199">
        <v>1000000000000000</v>
      </c>
      <c r="AK93" s="199">
        <v>1000000000000000</v>
      </c>
      <c r="AL93" s="199">
        <v>1000000000000000</v>
      </c>
      <c r="AM93" s="199">
        <v>1000000000000000</v>
      </c>
      <c r="AN93" s="199">
        <v>1000000000000000</v>
      </c>
      <c r="AO93" s="103">
        <f t="shared" si="15"/>
        <v>3.9E+16</v>
      </c>
      <c r="AP93" s="103"/>
      <c r="AQ93" s="103"/>
      <c r="AR93" s="103"/>
      <c r="AS93" s="103"/>
      <c r="AT93" s="103"/>
      <c r="AU93" s="103"/>
      <c r="AV93" s="103"/>
      <c r="AW93" s="103"/>
      <c r="AX93" s="103"/>
      <c r="AY93" s="103"/>
      <c r="AZ93" s="103"/>
      <c r="BA93" s="103"/>
      <c r="BB93" s="103"/>
      <c r="BC93" s="103"/>
      <c r="BD93" s="103"/>
      <c r="BE93" s="103"/>
      <c r="BF93" s="103"/>
      <c r="BG93" s="103"/>
      <c r="BH93" s="103"/>
      <c r="BI93" s="103"/>
      <c r="BJ93" s="103"/>
      <c r="BK93" s="103"/>
      <c r="BL93" s="103"/>
    </row>
    <row r="94" spans="1:64" x14ac:dyDescent="0.2">
      <c r="B94" s="200"/>
      <c r="C94" s="200"/>
      <c r="D94" s="200"/>
      <c r="E94" s="200"/>
      <c r="F94" s="200"/>
      <c r="G94" s="200"/>
      <c r="H94" s="200"/>
      <c r="I94" s="200"/>
      <c r="J94" s="200"/>
      <c r="K94" s="200"/>
      <c r="L94" s="200"/>
      <c r="M94" s="200"/>
      <c r="N94" s="200"/>
      <c r="P94" s="200"/>
      <c r="Q94" s="200"/>
      <c r="R94" s="200"/>
      <c r="S94" s="200"/>
      <c r="T94" s="200"/>
      <c r="U94" s="200"/>
      <c r="V94" s="200"/>
      <c r="W94" s="200"/>
      <c r="X94" s="200"/>
      <c r="Y94" s="200"/>
      <c r="Z94" s="200"/>
      <c r="AA94" s="200"/>
      <c r="AB94" s="200"/>
      <c r="AC94" s="200"/>
      <c r="AD94" s="200"/>
      <c r="AE94" s="200"/>
      <c r="AF94" s="200"/>
      <c r="AG94" s="200"/>
      <c r="AH94" s="200"/>
      <c r="AI94" s="200"/>
      <c r="AJ94" s="200"/>
      <c r="AK94" s="200"/>
      <c r="AL94" s="200"/>
      <c r="AM94" s="200"/>
      <c r="AN94" s="200"/>
      <c r="AO94" s="103"/>
      <c r="AP94" s="103"/>
      <c r="AQ94" s="103"/>
      <c r="AR94" s="103"/>
      <c r="AS94" s="103"/>
      <c r="AT94" s="103"/>
      <c r="AU94" s="103"/>
      <c r="AV94" s="103"/>
      <c r="AW94" s="103"/>
      <c r="AX94" s="103"/>
      <c r="AY94" s="103"/>
      <c r="AZ94" s="103"/>
      <c r="BA94" s="103"/>
      <c r="BB94" s="103"/>
      <c r="BC94" s="103"/>
      <c r="BD94" s="103"/>
      <c r="BE94" s="103"/>
      <c r="BF94" s="103"/>
      <c r="BG94" s="103"/>
      <c r="BH94" s="103"/>
      <c r="BI94" s="103"/>
      <c r="BJ94" s="103"/>
      <c r="BK94" s="103"/>
      <c r="BL94" s="103"/>
    </row>
    <row r="95" spans="1:64" x14ac:dyDescent="0.2">
      <c r="B95" s="200"/>
      <c r="C95" s="200"/>
      <c r="D95" s="200"/>
      <c r="E95" s="200"/>
      <c r="F95" s="200"/>
      <c r="G95" s="200"/>
      <c r="H95" s="200"/>
      <c r="I95" s="200"/>
      <c r="J95" s="200"/>
      <c r="K95" s="200"/>
      <c r="L95" s="200"/>
      <c r="M95" s="200"/>
      <c r="N95" s="200"/>
      <c r="O95" s="200">
        <f>2050-2027</f>
        <v>23</v>
      </c>
      <c r="P95" s="200">
        <f>9/O95</f>
        <v>0.39130434782608697</v>
      </c>
      <c r="Q95" s="200"/>
      <c r="R95" s="200"/>
      <c r="S95" s="200"/>
      <c r="T95" s="200"/>
      <c r="U95" s="200"/>
      <c r="V95" s="103"/>
      <c r="W95" s="103"/>
      <c r="X95" s="103"/>
      <c r="Z95" s="103"/>
      <c r="AD95" s="103"/>
      <c r="AE95" s="103"/>
      <c r="AH95" s="103"/>
      <c r="AJ95" s="103"/>
      <c r="AK95" s="173"/>
      <c r="AL95" s="173"/>
      <c r="AM95" s="173"/>
      <c r="AN95" s="173"/>
      <c r="AO95" s="103"/>
      <c r="AP95" s="103"/>
      <c r="AQ95" s="103"/>
      <c r="AR95" s="103"/>
      <c r="AS95" s="103"/>
      <c r="AT95" s="103"/>
      <c r="AU95" s="103"/>
      <c r="AV95" s="103"/>
      <c r="AW95" s="103"/>
      <c r="AX95" s="103"/>
      <c r="AY95" s="103"/>
      <c r="AZ95" s="103"/>
      <c r="BA95" s="103"/>
      <c r="BB95" s="103"/>
      <c r="BC95" s="103"/>
      <c r="BD95" s="103"/>
      <c r="BE95" s="103"/>
      <c r="BF95" s="103"/>
      <c r="BG95" s="103"/>
      <c r="BH95" s="103"/>
      <c r="BI95" s="103"/>
      <c r="BJ95" s="103"/>
      <c r="BK95" s="103"/>
      <c r="BL95" s="103"/>
    </row>
    <row r="96" spans="1:64" ht="13.5" thickBot="1" x14ac:dyDescent="0.25">
      <c r="B96" s="200"/>
      <c r="C96" s="200"/>
      <c r="D96" s="200"/>
      <c r="E96" s="200"/>
      <c r="F96" s="200"/>
      <c r="G96" s="200"/>
      <c r="H96" s="200"/>
      <c r="I96" s="200"/>
      <c r="J96" s="200"/>
      <c r="K96" s="200"/>
      <c r="L96" s="200"/>
      <c r="M96" s="200"/>
      <c r="N96" s="200"/>
      <c r="O96" s="200"/>
      <c r="P96" s="200"/>
      <c r="Q96" s="200"/>
      <c r="R96" s="200"/>
      <c r="S96" s="200"/>
      <c r="T96" s="200"/>
      <c r="U96" s="200"/>
      <c r="V96" s="200"/>
      <c r="W96" s="200"/>
      <c r="X96" s="200"/>
      <c r="Y96" s="200"/>
      <c r="Z96" s="200"/>
      <c r="AA96" s="200"/>
      <c r="AB96" s="200"/>
      <c r="AC96" s="200"/>
      <c r="AD96" s="200"/>
      <c r="AE96" s="200"/>
      <c r="AF96" s="200"/>
      <c r="AG96" s="200"/>
      <c r="AH96" s="200"/>
      <c r="AI96" s="200"/>
      <c r="AJ96" s="200"/>
      <c r="AK96" s="200"/>
      <c r="AL96" s="200"/>
      <c r="AM96" s="200"/>
      <c r="AN96" s="200"/>
      <c r="AO96" s="103"/>
      <c r="AP96" s="103"/>
      <c r="AQ96" s="103"/>
      <c r="AR96" s="103"/>
      <c r="AS96" s="103"/>
      <c r="AT96" s="103"/>
      <c r="AU96" s="103"/>
      <c r="AV96" s="103"/>
      <c r="AW96" s="103"/>
      <c r="AX96" s="103"/>
      <c r="AY96" s="103"/>
      <c r="AZ96" s="103"/>
      <c r="BA96" s="103"/>
      <c r="BB96" s="103"/>
      <c r="BC96" s="103"/>
      <c r="BD96" s="103"/>
      <c r="BE96" s="103"/>
      <c r="BF96" s="103"/>
      <c r="BG96" s="103"/>
      <c r="BH96" s="103"/>
      <c r="BI96" s="103"/>
      <c r="BJ96" s="103"/>
      <c r="BK96" s="103"/>
      <c r="BL96" s="103"/>
    </row>
    <row r="97" spans="1:64" x14ac:dyDescent="0.2">
      <c r="A97" s="188" t="s">
        <v>305</v>
      </c>
      <c r="B97" s="189">
        <f>B16</f>
        <v>2012</v>
      </c>
      <c r="C97" s="189">
        <f t="shared" ref="C97:AN97" si="16">C16</f>
        <v>2013</v>
      </c>
      <c r="D97" s="189">
        <f t="shared" si="16"/>
        <v>2014</v>
      </c>
      <c r="E97" s="189">
        <f t="shared" si="16"/>
        <v>2015</v>
      </c>
      <c r="F97" s="189">
        <f t="shared" si="16"/>
        <v>2016</v>
      </c>
      <c r="G97" s="189">
        <f t="shared" si="16"/>
        <v>2017</v>
      </c>
      <c r="H97" s="189">
        <f t="shared" si="16"/>
        <v>2018</v>
      </c>
      <c r="I97" s="189">
        <f t="shared" si="16"/>
        <v>2019</v>
      </c>
      <c r="J97" s="189">
        <f t="shared" si="16"/>
        <v>2020</v>
      </c>
      <c r="K97" s="189">
        <f t="shared" si="16"/>
        <v>2021</v>
      </c>
      <c r="L97" s="189">
        <f t="shared" si="16"/>
        <v>2022</v>
      </c>
      <c r="M97" s="189">
        <f t="shared" si="16"/>
        <v>2023</v>
      </c>
      <c r="N97" s="189">
        <f t="shared" si="16"/>
        <v>2024</v>
      </c>
      <c r="O97" s="189">
        <f t="shared" si="16"/>
        <v>2025</v>
      </c>
      <c r="P97" s="189">
        <f t="shared" si="16"/>
        <v>2026</v>
      </c>
      <c r="Q97" s="189">
        <f t="shared" si="16"/>
        <v>2027</v>
      </c>
      <c r="R97" s="189">
        <f t="shared" si="16"/>
        <v>2028</v>
      </c>
      <c r="S97" s="189">
        <f t="shared" si="16"/>
        <v>2029</v>
      </c>
      <c r="T97" s="189">
        <f t="shared" si="16"/>
        <v>2030</v>
      </c>
      <c r="U97" s="189">
        <f t="shared" si="16"/>
        <v>2031</v>
      </c>
      <c r="V97" s="189">
        <f t="shared" si="16"/>
        <v>2032</v>
      </c>
      <c r="W97" s="189">
        <f t="shared" si="16"/>
        <v>2033</v>
      </c>
      <c r="X97" s="189">
        <f t="shared" si="16"/>
        <v>2034</v>
      </c>
      <c r="Y97" s="189">
        <f t="shared" si="16"/>
        <v>2035</v>
      </c>
      <c r="Z97" s="189">
        <f t="shared" si="16"/>
        <v>2036</v>
      </c>
      <c r="AA97" s="189">
        <f t="shared" si="16"/>
        <v>2037</v>
      </c>
      <c r="AB97" s="189">
        <f t="shared" si="16"/>
        <v>2038</v>
      </c>
      <c r="AC97" s="189">
        <f t="shared" si="16"/>
        <v>2039</v>
      </c>
      <c r="AD97" s="189">
        <f t="shared" si="16"/>
        <v>2040</v>
      </c>
      <c r="AE97" s="189">
        <f t="shared" si="16"/>
        <v>2041</v>
      </c>
      <c r="AF97" s="189">
        <f t="shared" si="16"/>
        <v>2042</v>
      </c>
      <c r="AG97" s="189">
        <f t="shared" si="16"/>
        <v>2043</v>
      </c>
      <c r="AH97" s="189">
        <f t="shared" si="16"/>
        <v>2044</v>
      </c>
      <c r="AI97" s="189">
        <f t="shared" si="16"/>
        <v>2045</v>
      </c>
      <c r="AJ97" s="189">
        <f t="shared" si="16"/>
        <v>2046</v>
      </c>
      <c r="AK97" s="189">
        <f t="shared" si="16"/>
        <v>2047</v>
      </c>
      <c r="AL97" s="189">
        <f t="shared" si="16"/>
        <v>2048</v>
      </c>
      <c r="AM97" s="189">
        <f t="shared" si="16"/>
        <v>2049</v>
      </c>
      <c r="AN97" s="189">
        <f t="shared" si="16"/>
        <v>2050</v>
      </c>
      <c r="AO97" s="103"/>
      <c r="AP97" s="103"/>
      <c r="AQ97" s="103"/>
      <c r="AR97" s="103"/>
      <c r="AS97" s="103"/>
      <c r="AT97" s="103"/>
      <c r="AU97" s="103"/>
      <c r="AV97" s="103"/>
      <c r="AW97" s="103"/>
      <c r="AX97" s="103"/>
      <c r="AY97" s="103"/>
      <c r="AZ97" s="103"/>
      <c r="BA97" s="103"/>
      <c r="BB97" s="103"/>
      <c r="BC97" s="103"/>
      <c r="BD97" s="103"/>
      <c r="BE97" s="103"/>
      <c r="BF97" s="103"/>
      <c r="BG97" s="103"/>
      <c r="BH97" s="103"/>
      <c r="BI97" s="103"/>
      <c r="BJ97" s="103"/>
      <c r="BK97" s="103"/>
      <c r="BL97" s="103"/>
    </row>
    <row r="98" spans="1:64" x14ac:dyDescent="0.2">
      <c r="A98" s="201" t="s">
        <v>306</v>
      </c>
      <c r="B98" s="202">
        <v>10000</v>
      </c>
      <c r="C98" s="202">
        <v>10000</v>
      </c>
      <c r="D98" s="202">
        <v>10000</v>
      </c>
      <c r="E98" s="202">
        <v>10000</v>
      </c>
      <c r="F98" s="202">
        <v>10000</v>
      </c>
      <c r="G98" s="202">
        <v>10000</v>
      </c>
      <c r="H98" s="202">
        <v>10000</v>
      </c>
      <c r="I98" s="202">
        <v>10000</v>
      </c>
      <c r="J98" s="202">
        <v>10000</v>
      </c>
      <c r="K98" s="202">
        <v>10000</v>
      </c>
      <c r="L98" s="202">
        <v>10000</v>
      </c>
      <c r="M98" s="202">
        <v>10000</v>
      </c>
      <c r="N98" s="202">
        <v>10000</v>
      </c>
      <c r="O98" s="202">
        <v>10000</v>
      </c>
      <c r="P98" s="202">
        <v>10000</v>
      </c>
      <c r="Q98" s="202">
        <v>10000</v>
      </c>
      <c r="R98" s="202">
        <v>10000</v>
      </c>
      <c r="S98" s="202">
        <v>10000</v>
      </c>
      <c r="T98" s="202">
        <v>10000</v>
      </c>
      <c r="U98" s="202">
        <v>10000</v>
      </c>
      <c r="V98" s="202">
        <v>10000</v>
      </c>
      <c r="W98" s="202">
        <v>10000</v>
      </c>
      <c r="X98" s="202">
        <v>10000</v>
      </c>
      <c r="Y98" s="202">
        <v>10000</v>
      </c>
      <c r="Z98" s="202">
        <v>10000</v>
      </c>
      <c r="AA98" s="202">
        <v>10000</v>
      </c>
      <c r="AB98" s="202">
        <v>10000</v>
      </c>
      <c r="AC98" s="202">
        <v>10000</v>
      </c>
      <c r="AD98" s="202">
        <v>10000</v>
      </c>
      <c r="AE98" s="202">
        <v>10000</v>
      </c>
      <c r="AF98" s="202">
        <v>10000</v>
      </c>
      <c r="AG98" s="202">
        <v>10000</v>
      </c>
      <c r="AH98" s="202">
        <v>10000</v>
      </c>
      <c r="AI98" s="202">
        <v>10000</v>
      </c>
      <c r="AJ98" s="202">
        <v>10000</v>
      </c>
      <c r="AK98" s="202">
        <v>10000</v>
      </c>
      <c r="AL98" s="202">
        <v>10000</v>
      </c>
      <c r="AM98" s="202">
        <v>10000</v>
      </c>
      <c r="AN98" s="202">
        <v>10000</v>
      </c>
      <c r="AO98" s="103"/>
      <c r="AP98" s="103"/>
      <c r="AQ98" s="103"/>
      <c r="AR98" s="103"/>
      <c r="AS98" s="103"/>
      <c r="AT98" s="103"/>
      <c r="AU98" s="103"/>
      <c r="AV98" s="103"/>
      <c r="AW98" s="103"/>
      <c r="AX98" s="103"/>
      <c r="AY98" s="103"/>
      <c r="AZ98" s="103"/>
      <c r="BA98" s="103"/>
      <c r="BB98" s="103"/>
      <c r="BC98" s="103"/>
      <c r="BD98" s="103"/>
      <c r="BE98" s="103"/>
      <c r="BF98" s="103"/>
      <c r="BG98" s="103"/>
      <c r="BH98" s="103"/>
      <c r="BI98" s="103"/>
      <c r="BJ98" s="103"/>
      <c r="BK98" s="103"/>
      <c r="BL98" s="103"/>
    </row>
    <row r="99" spans="1:64" x14ac:dyDescent="0.2">
      <c r="B99" s="200"/>
      <c r="C99" s="200"/>
      <c r="D99" s="200"/>
      <c r="E99" s="200"/>
      <c r="F99" s="200"/>
      <c r="G99" s="200"/>
      <c r="H99" s="200"/>
      <c r="I99" s="200"/>
      <c r="J99" s="200"/>
      <c r="K99" s="200"/>
      <c r="L99" s="200"/>
      <c r="M99" s="200"/>
      <c r="N99" s="200"/>
      <c r="O99" s="200"/>
      <c r="P99" s="200"/>
      <c r="Q99" s="200"/>
      <c r="R99" s="200"/>
      <c r="S99" s="200"/>
      <c r="T99" s="200"/>
      <c r="U99" s="200"/>
      <c r="V99" s="200"/>
      <c r="W99" s="200"/>
      <c r="X99" s="200"/>
      <c r="Y99" s="200"/>
      <c r="Z99" s="200"/>
      <c r="AA99" s="200"/>
      <c r="AB99" s="200"/>
      <c r="AC99" s="200"/>
      <c r="AD99" s="200"/>
      <c r="AE99" s="200"/>
      <c r="AF99" s="200"/>
      <c r="AG99" s="200"/>
      <c r="AH99" s="200"/>
      <c r="AI99" s="200"/>
      <c r="AJ99" s="200"/>
      <c r="AK99" s="200"/>
      <c r="AL99" s="200"/>
      <c r="AM99" s="200"/>
      <c r="AN99" s="200"/>
      <c r="AO99" s="103"/>
      <c r="AP99" s="103"/>
      <c r="AQ99" s="103"/>
      <c r="AR99" s="103"/>
      <c r="AS99" s="103"/>
      <c r="AT99" s="103"/>
      <c r="AU99" s="103"/>
      <c r="AV99" s="103"/>
      <c r="AW99" s="103"/>
      <c r="AX99" s="103"/>
      <c r="AY99" s="103"/>
      <c r="AZ99" s="103"/>
      <c r="BA99" s="103"/>
      <c r="BB99" s="103"/>
      <c r="BC99" s="103"/>
      <c r="BD99" s="103"/>
      <c r="BE99" s="103"/>
      <c r="BF99" s="103"/>
      <c r="BG99" s="103"/>
      <c r="BH99" s="103"/>
      <c r="BI99" s="103"/>
      <c r="BJ99" s="103"/>
      <c r="BK99" s="103"/>
      <c r="BL99" s="103"/>
    </row>
    <row r="100" spans="1:64" x14ac:dyDescent="0.2">
      <c r="A100" s="164"/>
      <c r="B100" s="200"/>
      <c r="C100" s="200"/>
      <c r="D100" s="200"/>
      <c r="E100" s="200"/>
      <c r="F100" s="200"/>
      <c r="G100" s="200"/>
      <c r="H100" s="200"/>
      <c r="I100" s="200"/>
      <c r="J100" s="200"/>
      <c r="K100" s="200"/>
      <c r="L100" s="200"/>
      <c r="M100" s="200"/>
      <c r="N100" s="200"/>
      <c r="O100" s="200"/>
      <c r="P100" s="200"/>
      <c r="Q100" s="200"/>
      <c r="R100" s="200"/>
      <c r="S100" s="200"/>
      <c r="T100" s="200"/>
      <c r="U100" s="200"/>
      <c r="V100" s="200"/>
      <c r="W100" s="200"/>
      <c r="X100" s="200"/>
      <c r="Y100" s="200"/>
      <c r="Z100" s="200"/>
      <c r="AA100" s="200"/>
      <c r="AB100" s="200"/>
      <c r="AC100" s="200"/>
      <c r="AD100" s="200"/>
      <c r="AE100" s="200"/>
      <c r="AF100" s="200"/>
      <c r="AG100" s="200"/>
      <c r="AH100" s="200"/>
      <c r="AI100" s="200"/>
      <c r="AJ100" s="200"/>
      <c r="AK100" s="200"/>
      <c r="AL100" s="200"/>
      <c r="AM100" s="200"/>
      <c r="AN100" s="200"/>
      <c r="AO100" s="103"/>
      <c r="AP100" s="103"/>
      <c r="AQ100" s="103"/>
      <c r="AR100" s="103"/>
      <c r="AS100" s="103"/>
      <c r="AT100" s="103"/>
      <c r="AU100" s="103"/>
      <c r="AV100" s="103"/>
      <c r="AW100" s="103"/>
      <c r="AX100" s="103"/>
      <c r="AY100" s="103"/>
      <c r="AZ100" s="103"/>
      <c r="BA100" s="103"/>
      <c r="BB100" s="103"/>
      <c r="BC100" s="103"/>
      <c r="BD100" s="103"/>
      <c r="BE100" s="103"/>
      <c r="BF100" s="103"/>
      <c r="BG100" s="103"/>
      <c r="BH100" s="103"/>
      <c r="BI100" s="103"/>
      <c r="BJ100" s="103"/>
      <c r="BK100" s="103"/>
      <c r="BL100" s="103"/>
    </row>
    <row r="101" spans="1:64" x14ac:dyDescent="0.2">
      <c r="A101" s="103"/>
      <c r="B101" s="203"/>
      <c r="C101" s="203"/>
      <c r="D101" s="203"/>
      <c r="E101" s="203"/>
      <c r="F101" s="203"/>
      <c r="G101" s="203"/>
      <c r="H101" s="103"/>
      <c r="I101" s="103"/>
      <c r="J101" s="103"/>
      <c r="K101" s="103"/>
      <c r="L101" s="103"/>
      <c r="M101" s="103"/>
      <c r="N101" s="103"/>
      <c r="O101" s="103"/>
      <c r="P101" s="103"/>
      <c r="Q101" s="103"/>
      <c r="R101" s="103"/>
      <c r="S101" s="103"/>
      <c r="T101" s="103"/>
      <c r="U101" s="103"/>
      <c r="V101" s="103"/>
      <c r="W101" s="103"/>
      <c r="X101" s="103"/>
      <c r="Y101" s="103"/>
      <c r="Z101" s="103"/>
      <c r="AA101" s="103"/>
      <c r="AB101" s="103"/>
      <c r="AC101" s="103"/>
      <c r="AD101" s="103"/>
      <c r="AE101" s="103"/>
      <c r="AF101" s="103"/>
      <c r="AG101" s="103"/>
      <c r="AH101" s="103"/>
      <c r="AI101" s="103"/>
      <c r="AJ101" s="103"/>
      <c r="AK101" s="103"/>
      <c r="AL101" s="103"/>
      <c r="AM101" s="103"/>
      <c r="AN101" s="103"/>
      <c r="AO101" s="103"/>
      <c r="AP101" s="103"/>
      <c r="AQ101" s="103"/>
      <c r="AR101" s="103"/>
      <c r="AS101" s="103"/>
      <c r="AT101" s="103"/>
      <c r="AU101" s="103"/>
      <c r="AV101" s="103"/>
      <c r="AW101" s="103"/>
      <c r="AX101" s="103"/>
      <c r="AY101" s="103"/>
      <c r="AZ101" s="103"/>
      <c r="BA101" s="103"/>
      <c r="BB101" s="103"/>
      <c r="BC101" s="103"/>
      <c r="BD101" s="103"/>
      <c r="BE101" s="103"/>
      <c r="BF101" s="103"/>
      <c r="BG101" s="103"/>
      <c r="BH101" s="103"/>
      <c r="BI101" s="103"/>
      <c r="BJ101" s="103"/>
      <c r="BK101" s="103"/>
      <c r="BL101" s="103"/>
    </row>
    <row r="102" spans="1:64" s="206" customFormat="1" x14ac:dyDescent="0.2">
      <c r="A102" s="204"/>
      <c r="B102" s="205"/>
      <c r="C102" s="205"/>
      <c r="D102" s="205"/>
      <c r="E102" s="205"/>
      <c r="F102" s="205"/>
      <c r="G102" s="205"/>
      <c r="H102" s="205"/>
      <c r="I102" s="205"/>
      <c r="J102" s="205"/>
      <c r="K102" s="205"/>
      <c r="L102" s="205"/>
      <c r="M102" s="205"/>
      <c r="N102" s="205"/>
      <c r="O102" s="205"/>
      <c r="P102" s="205"/>
      <c r="Q102" s="205"/>
      <c r="R102" s="205"/>
      <c r="S102" s="205"/>
      <c r="T102" s="205"/>
      <c r="U102" s="205"/>
      <c r="V102" s="205"/>
      <c r="W102" s="205"/>
      <c r="X102" s="205"/>
      <c r="Y102" s="205"/>
      <c r="Z102" s="205"/>
      <c r="AA102" s="205"/>
      <c r="AB102" s="205"/>
      <c r="AC102" s="205"/>
      <c r="AD102" s="205"/>
      <c r="AE102" s="205"/>
      <c r="AF102" s="205"/>
      <c r="AG102" s="205"/>
      <c r="AH102" s="205"/>
      <c r="AI102" s="205"/>
      <c r="AJ102" s="205"/>
      <c r="AK102" s="205"/>
      <c r="AL102" s="205"/>
      <c r="AM102" s="205"/>
      <c r="AN102" s="205"/>
      <c r="AO102" s="205"/>
      <c r="AP102" s="205"/>
      <c r="AQ102" s="205"/>
      <c r="AR102" s="205"/>
      <c r="AS102" s="205"/>
      <c r="AT102" s="205"/>
      <c r="AU102" s="205"/>
      <c r="AV102" s="205"/>
      <c r="AW102" s="205"/>
      <c r="AX102" s="205"/>
      <c r="AY102" s="205"/>
      <c r="AZ102" s="205"/>
      <c r="BA102" s="205"/>
      <c r="BB102" s="205"/>
      <c r="BC102" s="205"/>
      <c r="BD102" s="205"/>
      <c r="BE102" s="205"/>
      <c r="BF102" s="205"/>
      <c r="BG102" s="205"/>
      <c r="BH102" s="205"/>
      <c r="BI102" s="205"/>
      <c r="BJ102" s="205"/>
      <c r="BK102" s="205"/>
      <c r="BL102" s="205"/>
    </row>
    <row r="103" spans="1:64" ht="27" thickBot="1" x14ac:dyDescent="0.45">
      <c r="A103" s="207" t="s">
        <v>307</v>
      </c>
      <c r="B103" s="152"/>
      <c r="C103" s="152"/>
      <c r="D103" s="152"/>
      <c r="E103" s="152"/>
      <c r="F103" s="152"/>
      <c r="G103" s="152"/>
      <c r="H103" s="152"/>
      <c r="I103" s="152"/>
      <c r="J103" s="152"/>
      <c r="K103" s="152"/>
      <c r="L103" s="152"/>
      <c r="M103" s="152"/>
      <c r="N103" s="152"/>
      <c r="O103" s="152"/>
      <c r="P103" s="152"/>
      <c r="Q103" s="152"/>
      <c r="R103" s="152"/>
      <c r="S103" s="152"/>
      <c r="T103" s="152"/>
      <c r="U103" s="152"/>
      <c r="V103" s="152"/>
      <c r="W103" s="152"/>
      <c r="X103" s="152"/>
      <c r="Y103" s="152"/>
      <c r="Z103" s="152"/>
      <c r="AA103" s="152"/>
      <c r="AB103" s="152"/>
      <c r="AC103" s="152"/>
      <c r="AD103" s="152"/>
      <c r="AE103" s="152"/>
      <c r="AF103" s="152"/>
      <c r="AG103" s="152"/>
      <c r="AH103" s="152"/>
      <c r="AI103" s="152"/>
      <c r="AJ103" s="152"/>
      <c r="AK103" s="152"/>
      <c r="AL103" s="152"/>
      <c r="AM103" s="152"/>
      <c r="AN103" s="152"/>
      <c r="AO103" s="103"/>
      <c r="AP103" s="103"/>
      <c r="AQ103" s="103"/>
      <c r="AR103" s="103"/>
      <c r="AS103" s="103"/>
      <c r="AT103" s="103"/>
      <c r="AU103" s="103"/>
      <c r="AV103" s="103"/>
      <c r="AW103" s="103"/>
      <c r="AX103" s="103"/>
      <c r="AY103" s="103"/>
      <c r="AZ103" s="103"/>
      <c r="BA103" s="103"/>
      <c r="BB103" s="103"/>
      <c r="BC103" s="103"/>
      <c r="BD103" s="103"/>
      <c r="BE103" s="103"/>
      <c r="BF103" s="103"/>
      <c r="BG103" s="103"/>
      <c r="BH103" s="103"/>
      <c r="BI103" s="103"/>
      <c r="BJ103" s="103"/>
      <c r="BK103" s="103"/>
      <c r="BL103" s="103"/>
    </row>
    <row r="104" spans="1:64" s="210" customFormat="1" x14ac:dyDescent="0.2">
      <c r="A104" s="208" t="s">
        <v>255</v>
      </c>
      <c r="B104" s="208"/>
      <c r="C104" s="208"/>
      <c r="D104" s="208"/>
      <c r="E104" s="208"/>
      <c r="F104" s="208"/>
      <c r="G104" s="208"/>
      <c r="H104" s="208"/>
      <c r="I104" s="208"/>
      <c r="J104" s="208"/>
      <c r="K104" s="208"/>
      <c r="L104" s="208"/>
      <c r="M104" s="208"/>
      <c r="N104" s="208"/>
      <c r="O104" s="208"/>
      <c r="P104" s="208"/>
      <c r="Q104" s="208"/>
      <c r="R104" s="208"/>
      <c r="S104" s="208"/>
      <c r="T104" s="208"/>
      <c r="U104" s="208"/>
      <c r="V104" s="208"/>
      <c r="W104" s="208"/>
      <c r="X104" s="208"/>
      <c r="Y104" s="208"/>
      <c r="Z104" s="208"/>
      <c r="AA104" s="208"/>
      <c r="AB104" s="208"/>
      <c r="AC104" s="208"/>
      <c r="AD104" s="208"/>
      <c r="AE104" s="208"/>
      <c r="AF104" s="208"/>
      <c r="AG104" s="208"/>
      <c r="AH104" s="208"/>
      <c r="AI104" s="208"/>
      <c r="AJ104" s="208"/>
      <c r="AK104" s="208"/>
      <c r="AL104" s="208"/>
      <c r="AM104" s="208"/>
      <c r="AN104" s="208"/>
      <c r="AO104" s="209"/>
      <c r="AP104" s="209"/>
      <c r="AQ104" s="209"/>
      <c r="AR104" s="209"/>
      <c r="AS104" s="209"/>
      <c r="AT104" s="209"/>
      <c r="AU104" s="209"/>
      <c r="AV104" s="209"/>
      <c r="AW104" s="209"/>
      <c r="AX104" s="209"/>
      <c r="AY104" s="209"/>
      <c r="AZ104" s="209"/>
      <c r="BA104" s="209"/>
      <c r="BB104" s="209"/>
      <c r="BC104" s="209"/>
      <c r="BD104" s="209"/>
      <c r="BE104" s="209"/>
      <c r="BF104" s="209"/>
      <c r="BG104" s="209"/>
      <c r="BH104" s="209"/>
      <c r="BI104" s="209"/>
      <c r="BJ104" s="209"/>
      <c r="BK104" s="209"/>
      <c r="BL104" s="209"/>
    </row>
    <row r="105" spans="1:64" s="210" customFormat="1" ht="13.5" thickBot="1" x14ac:dyDescent="0.25">
      <c r="A105" s="211" t="s">
        <v>308</v>
      </c>
      <c r="B105" s="212">
        <v>2012</v>
      </c>
      <c r="C105" s="212">
        <v>2013</v>
      </c>
      <c r="D105" s="212">
        <v>2014</v>
      </c>
      <c r="E105" s="212">
        <v>2015</v>
      </c>
      <c r="F105" s="212">
        <v>2016</v>
      </c>
      <c r="G105" s="212">
        <v>2017</v>
      </c>
      <c r="H105" s="212">
        <v>2018</v>
      </c>
      <c r="I105" s="212">
        <v>2019</v>
      </c>
      <c r="J105" s="212">
        <v>2020</v>
      </c>
      <c r="K105" s="212">
        <v>2021</v>
      </c>
      <c r="L105" s="212">
        <v>2022</v>
      </c>
      <c r="M105" s="212">
        <v>2023</v>
      </c>
      <c r="N105" s="212">
        <v>2024</v>
      </c>
      <c r="O105" s="212">
        <v>2025</v>
      </c>
      <c r="P105" s="212">
        <v>2026</v>
      </c>
      <c r="Q105" s="212">
        <v>2027</v>
      </c>
      <c r="R105" s="212">
        <v>2028</v>
      </c>
      <c r="S105" s="212">
        <v>2029</v>
      </c>
      <c r="T105" s="212">
        <v>2030</v>
      </c>
      <c r="U105" s="212">
        <v>2031</v>
      </c>
      <c r="V105" s="212">
        <v>2032</v>
      </c>
      <c r="W105" s="212">
        <v>2033</v>
      </c>
      <c r="X105" s="212">
        <v>2034</v>
      </c>
      <c r="Y105" s="212">
        <v>2035</v>
      </c>
      <c r="Z105" s="212">
        <v>2036</v>
      </c>
      <c r="AA105" s="212">
        <v>2037</v>
      </c>
      <c r="AB105" s="212">
        <v>2038</v>
      </c>
      <c r="AC105" s="212">
        <v>2039</v>
      </c>
      <c r="AD105" s="212">
        <v>2040</v>
      </c>
      <c r="AE105" s="212">
        <v>2041</v>
      </c>
      <c r="AF105" s="212">
        <v>2042</v>
      </c>
      <c r="AG105" s="212">
        <v>2043</v>
      </c>
      <c r="AH105" s="212">
        <v>2044</v>
      </c>
      <c r="AI105" s="212">
        <v>2045</v>
      </c>
      <c r="AJ105" s="212">
        <v>2046</v>
      </c>
      <c r="AK105" s="212">
        <v>2047</v>
      </c>
      <c r="AL105" s="212">
        <v>2048</v>
      </c>
      <c r="AM105" s="212">
        <v>2049</v>
      </c>
      <c r="AN105" s="212">
        <v>2050</v>
      </c>
      <c r="AO105" s="209"/>
      <c r="AP105" s="209"/>
      <c r="AQ105" s="209"/>
      <c r="AR105" s="209"/>
      <c r="AS105" s="209"/>
      <c r="AT105" s="209"/>
      <c r="AU105" s="209"/>
      <c r="AV105" s="209"/>
      <c r="AW105" s="209"/>
      <c r="AX105" s="209"/>
      <c r="AY105" s="209"/>
      <c r="AZ105" s="209"/>
      <c r="BA105" s="209"/>
      <c r="BB105" s="209"/>
      <c r="BC105" s="209"/>
      <c r="BD105" s="209"/>
      <c r="BE105" s="209"/>
      <c r="BF105" s="209"/>
      <c r="BG105" s="209"/>
      <c r="BH105" s="209"/>
      <c r="BI105" s="209"/>
      <c r="BJ105" s="209"/>
      <c r="BK105" s="209"/>
      <c r="BL105" s="209"/>
    </row>
    <row r="106" spans="1:64" s="210" customFormat="1" x14ac:dyDescent="0.2">
      <c r="A106" s="213" t="s">
        <v>256</v>
      </c>
      <c r="B106" s="214">
        <v>1250000</v>
      </c>
      <c r="C106" s="214">
        <v>1250000</v>
      </c>
      <c r="D106" s="214">
        <v>1250000</v>
      </c>
      <c r="E106" s="214">
        <v>1250000</v>
      </c>
      <c r="F106" s="214">
        <v>1250000</v>
      </c>
      <c r="G106" s="214">
        <v>1250000</v>
      </c>
      <c r="H106" s="214">
        <v>1250000</v>
      </c>
      <c r="I106" s="214">
        <v>1250000</v>
      </c>
      <c r="J106" s="214">
        <v>1250000</v>
      </c>
      <c r="K106" s="214">
        <v>1250000</v>
      </c>
      <c r="L106" s="214">
        <v>1250000</v>
      </c>
      <c r="M106" s="214">
        <v>1250000</v>
      </c>
      <c r="N106" s="214">
        <v>1250000</v>
      </c>
      <c r="O106" s="214">
        <v>1250000</v>
      </c>
      <c r="P106" s="214">
        <v>1250000</v>
      </c>
      <c r="Q106" s="214">
        <v>1250000</v>
      </c>
      <c r="R106" s="214">
        <v>1250000</v>
      </c>
      <c r="S106" s="214">
        <v>1250000</v>
      </c>
      <c r="T106" s="214">
        <v>1250000</v>
      </c>
      <c r="U106" s="214">
        <v>1450000</v>
      </c>
      <c r="V106" s="214">
        <v>1450000</v>
      </c>
      <c r="W106" s="214">
        <v>1450000</v>
      </c>
      <c r="X106" s="214">
        <v>1450000</v>
      </c>
      <c r="Y106" s="214">
        <v>1450000</v>
      </c>
      <c r="Z106" s="214">
        <v>1950000</v>
      </c>
      <c r="AA106" s="214">
        <v>1950000</v>
      </c>
      <c r="AB106" s="214">
        <v>1950000</v>
      </c>
      <c r="AC106" s="214">
        <v>1950000</v>
      </c>
      <c r="AD106" s="214">
        <v>1950000</v>
      </c>
      <c r="AE106" s="214">
        <v>2600000</v>
      </c>
      <c r="AF106" s="214">
        <v>2600000</v>
      </c>
      <c r="AG106" s="214">
        <v>2600000</v>
      </c>
      <c r="AH106" s="214">
        <v>2600000</v>
      </c>
      <c r="AI106" s="214">
        <v>2600000</v>
      </c>
      <c r="AJ106" s="214">
        <v>2750000</v>
      </c>
      <c r="AK106" s="214">
        <v>2750000</v>
      </c>
      <c r="AL106" s="214">
        <v>2750000</v>
      </c>
      <c r="AM106" s="214">
        <v>2750000</v>
      </c>
      <c r="AN106" s="214">
        <v>2750000</v>
      </c>
      <c r="AO106" s="209"/>
      <c r="AP106" s="209"/>
      <c r="AQ106" s="209"/>
      <c r="AR106" s="209"/>
      <c r="AS106" s="209"/>
      <c r="AT106" s="209"/>
      <c r="AU106" s="209"/>
      <c r="AV106" s="209"/>
      <c r="AW106" s="209"/>
      <c r="AX106" s="209"/>
      <c r="AY106" s="209"/>
      <c r="AZ106" s="209"/>
      <c r="BA106" s="209"/>
      <c r="BB106" s="209"/>
      <c r="BC106" s="209"/>
      <c r="BD106" s="209"/>
      <c r="BE106" s="209"/>
      <c r="BF106" s="209"/>
      <c r="BG106" s="209"/>
      <c r="BH106" s="209"/>
      <c r="BI106" s="209"/>
      <c r="BJ106" s="209"/>
      <c r="BK106" s="209"/>
      <c r="BL106" s="209"/>
    </row>
    <row r="107" spans="1:64" s="210" customFormat="1" x14ac:dyDescent="0.2">
      <c r="A107" s="215" t="s">
        <v>257</v>
      </c>
      <c r="B107" s="197">
        <v>1250000</v>
      </c>
      <c r="C107" s="197">
        <v>1250000</v>
      </c>
      <c r="D107" s="197">
        <v>1250000</v>
      </c>
      <c r="E107" s="197">
        <v>1250000</v>
      </c>
      <c r="F107" s="197">
        <v>1250000</v>
      </c>
      <c r="G107" s="197">
        <v>1250000</v>
      </c>
      <c r="H107" s="197">
        <v>1250000</v>
      </c>
      <c r="I107" s="197">
        <v>1250000</v>
      </c>
      <c r="J107" s="197">
        <v>1250000</v>
      </c>
      <c r="K107" s="197">
        <v>1250000</v>
      </c>
      <c r="L107" s="197">
        <v>1250000</v>
      </c>
      <c r="M107" s="197">
        <v>1250000</v>
      </c>
      <c r="N107" s="197">
        <v>1250000</v>
      </c>
      <c r="O107" s="197">
        <v>1250000</v>
      </c>
      <c r="P107" s="197">
        <v>1250000</v>
      </c>
      <c r="Q107" s="197">
        <v>1250000</v>
      </c>
      <c r="R107" s="197">
        <v>1250000</v>
      </c>
      <c r="S107" s="197">
        <v>1250000</v>
      </c>
      <c r="T107" s="197">
        <v>1250000</v>
      </c>
      <c r="U107" s="197">
        <v>1450000</v>
      </c>
      <c r="V107" s="197">
        <v>1450000</v>
      </c>
      <c r="W107" s="197">
        <v>1450000</v>
      </c>
      <c r="X107" s="197">
        <v>1450000</v>
      </c>
      <c r="Y107" s="197">
        <v>1450000</v>
      </c>
      <c r="Z107" s="197">
        <v>1950000</v>
      </c>
      <c r="AA107" s="197">
        <v>1950000</v>
      </c>
      <c r="AB107" s="197">
        <v>1950000</v>
      </c>
      <c r="AC107" s="197">
        <v>1950000</v>
      </c>
      <c r="AD107" s="197">
        <v>1950000</v>
      </c>
      <c r="AE107" s="197">
        <v>2600000</v>
      </c>
      <c r="AF107" s="197">
        <v>2600000</v>
      </c>
      <c r="AG107" s="197">
        <v>2600000</v>
      </c>
      <c r="AH107" s="197">
        <v>2600000</v>
      </c>
      <c r="AI107" s="197">
        <v>2600000</v>
      </c>
      <c r="AJ107" s="197">
        <v>2750000</v>
      </c>
      <c r="AK107" s="197">
        <v>2750000</v>
      </c>
      <c r="AL107" s="197">
        <v>2750000</v>
      </c>
      <c r="AM107" s="197">
        <v>2750000</v>
      </c>
      <c r="AN107" s="197">
        <v>2750000</v>
      </c>
      <c r="AO107" s="209"/>
      <c r="AP107" s="209"/>
      <c r="AQ107" s="209"/>
      <c r="AR107" s="209"/>
      <c r="AS107" s="209"/>
      <c r="AT107" s="209"/>
      <c r="AU107" s="209"/>
      <c r="AV107" s="209"/>
      <c r="AW107" s="209"/>
      <c r="AX107" s="209"/>
      <c r="AY107" s="209"/>
      <c r="AZ107" s="209"/>
      <c r="BA107" s="209"/>
      <c r="BB107" s="209"/>
      <c r="BC107" s="209"/>
      <c r="BD107" s="209"/>
      <c r="BE107" s="209"/>
      <c r="BF107" s="209"/>
      <c r="BG107" s="209"/>
      <c r="BH107" s="209"/>
      <c r="BI107" s="209"/>
      <c r="BJ107" s="209"/>
      <c r="BK107" s="209"/>
      <c r="BL107" s="209"/>
    </row>
    <row r="108" spans="1:64" s="210" customFormat="1" x14ac:dyDescent="0.2">
      <c r="A108" s="216" t="s">
        <v>258</v>
      </c>
      <c r="B108" s="201" t="s">
        <v>309</v>
      </c>
      <c r="C108" s="201">
        <f t="shared" ref="C108:AN108" si="17">(C106*1000)*10</f>
        <v>12500000000</v>
      </c>
      <c r="D108" s="201">
        <f t="shared" si="17"/>
        <v>12500000000</v>
      </c>
      <c r="E108" s="201">
        <f t="shared" si="17"/>
        <v>12500000000</v>
      </c>
      <c r="F108" s="201">
        <f t="shared" si="17"/>
        <v>12500000000</v>
      </c>
      <c r="G108" s="201">
        <f t="shared" si="17"/>
        <v>12500000000</v>
      </c>
      <c r="H108" s="201">
        <f t="shared" si="17"/>
        <v>12500000000</v>
      </c>
      <c r="I108" s="201">
        <f t="shared" si="17"/>
        <v>12500000000</v>
      </c>
      <c r="J108" s="201">
        <f t="shared" si="17"/>
        <v>12500000000</v>
      </c>
      <c r="K108" s="201">
        <f t="shared" si="17"/>
        <v>12500000000</v>
      </c>
      <c r="L108" s="201">
        <f t="shared" si="17"/>
        <v>12500000000</v>
      </c>
      <c r="M108" s="201">
        <f t="shared" si="17"/>
        <v>12500000000</v>
      </c>
      <c r="N108" s="201">
        <f t="shared" si="17"/>
        <v>12500000000</v>
      </c>
      <c r="O108" s="201">
        <f t="shared" si="17"/>
        <v>12500000000</v>
      </c>
      <c r="P108" s="201">
        <f t="shared" si="17"/>
        <v>12500000000</v>
      </c>
      <c r="Q108" s="201">
        <f t="shared" si="17"/>
        <v>12500000000</v>
      </c>
      <c r="R108" s="201">
        <f t="shared" si="17"/>
        <v>12500000000</v>
      </c>
      <c r="S108" s="201">
        <f t="shared" si="17"/>
        <v>12500000000</v>
      </c>
      <c r="T108" s="201">
        <f t="shared" si="17"/>
        <v>12500000000</v>
      </c>
      <c r="U108" s="201">
        <f t="shared" si="17"/>
        <v>14500000000</v>
      </c>
      <c r="V108" s="201">
        <f t="shared" si="17"/>
        <v>14500000000</v>
      </c>
      <c r="W108" s="201">
        <f t="shared" si="17"/>
        <v>14500000000</v>
      </c>
      <c r="X108" s="201">
        <f t="shared" si="17"/>
        <v>14500000000</v>
      </c>
      <c r="Y108" s="201">
        <f t="shared" si="17"/>
        <v>14500000000</v>
      </c>
      <c r="Z108" s="201">
        <f t="shared" si="17"/>
        <v>19500000000</v>
      </c>
      <c r="AA108" s="201">
        <f t="shared" si="17"/>
        <v>19500000000</v>
      </c>
      <c r="AB108" s="201">
        <f t="shared" si="17"/>
        <v>19500000000</v>
      </c>
      <c r="AC108" s="201">
        <f t="shared" si="17"/>
        <v>19500000000</v>
      </c>
      <c r="AD108" s="201">
        <f t="shared" si="17"/>
        <v>19500000000</v>
      </c>
      <c r="AE108" s="201">
        <f t="shared" si="17"/>
        <v>26000000000</v>
      </c>
      <c r="AF108" s="201">
        <f t="shared" si="17"/>
        <v>26000000000</v>
      </c>
      <c r="AG108" s="201">
        <f t="shared" si="17"/>
        <v>26000000000</v>
      </c>
      <c r="AH108" s="201">
        <f t="shared" si="17"/>
        <v>26000000000</v>
      </c>
      <c r="AI108" s="201">
        <f t="shared" si="17"/>
        <v>26000000000</v>
      </c>
      <c r="AJ108" s="201">
        <f t="shared" si="17"/>
        <v>27500000000</v>
      </c>
      <c r="AK108" s="201">
        <f t="shared" si="17"/>
        <v>27500000000</v>
      </c>
      <c r="AL108" s="201">
        <f t="shared" si="17"/>
        <v>27500000000</v>
      </c>
      <c r="AM108" s="201">
        <f t="shared" si="17"/>
        <v>27500000000</v>
      </c>
      <c r="AN108" s="201">
        <f t="shared" si="17"/>
        <v>27500000000</v>
      </c>
      <c r="AO108" s="209"/>
      <c r="AP108" s="209"/>
      <c r="AQ108" s="209"/>
      <c r="AR108" s="209"/>
      <c r="AS108" s="209"/>
      <c r="AT108" s="209"/>
      <c r="AU108" s="209"/>
      <c r="AV108" s="209"/>
      <c r="AW108" s="209"/>
      <c r="AX108" s="209"/>
      <c r="AY108" s="209"/>
      <c r="AZ108" s="209"/>
      <c r="BA108" s="209"/>
      <c r="BB108" s="209"/>
      <c r="BC108" s="209"/>
      <c r="BD108" s="209"/>
      <c r="BE108" s="209"/>
      <c r="BF108" s="209"/>
      <c r="BG108" s="209"/>
      <c r="BH108" s="209"/>
      <c r="BI108" s="209"/>
      <c r="BJ108" s="209"/>
      <c r="BK108" s="209"/>
      <c r="BL108" s="209"/>
    </row>
    <row r="109" spans="1:64" x14ac:dyDescent="0.2">
      <c r="A109" s="103"/>
      <c r="AO109" s="103"/>
      <c r="AP109" s="103"/>
      <c r="AQ109" s="103"/>
      <c r="AR109" s="103"/>
      <c r="AS109" s="103"/>
      <c r="AT109" s="103"/>
      <c r="AU109" s="103"/>
      <c r="AV109" s="103"/>
      <c r="AW109" s="103"/>
      <c r="AX109" s="103"/>
      <c r="AY109" s="103"/>
      <c r="AZ109" s="103"/>
      <c r="BA109" s="103"/>
      <c r="BB109" s="103"/>
      <c r="BC109" s="103"/>
      <c r="BD109" s="103"/>
      <c r="BE109" s="103"/>
      <c r="BF109" s="103"/>
      <c r="BG109" s="103"/>
      <c r="BH109" s="103"/>
      <c r="BI109" s="103"/>
      <c r="BJ109" s="103"/>
      <c r="BK109" s="103"/>
      <c r="BL109" s="103"/>
    </row>
    <row r="110" spans="1:64" x14ac:dyDescent="0.2">
      <c r="A110" s="103"/>
      <c r="B110" s="105">
        <v>10</v>
      </c>
      <c r="AO110" s="103"/>
      <c r="AP110" s="103"/>
      <c r="AQ110" s="103"/>
      <c r="AR110" s="103"/>
      <c r="AS110" s="103"/>
      <c r="AT110" s="103"/>
      <c r="AU110" s="103"/>
      <c r="AV110" s="103"/>
      <c r="AW110" s="103"/>
      <c r="AX110" s="103"/>
      <c r="AY110" s="103"/>
      <c r="AZ110" s="103"/>
      <c r="BA110" s="103"/>
      <c r="BB110" s="103"/>
      <c r="BC110" s="103"/>
      <c r="BD110" s="103"/>
      <c r="BE110" s="103"/>
      <c r="BF110" s="103"/>
      <c r="BG110" s="103"/>
      <c r="BH110" s="103"/>
      <c r="BI110" s="103"/>
      <c r="BJ110" s="103"/>
      <c r="BK110" s="103"/>
      <c r="BL110" s="103"/>
    </row>
    <row r="111" spans="1:64" x14ac:dyDescent="0.2">
      <c r="A111" s="103"/>
      <c r="AO111" s="103"/>
      <c r="AP111" s="103"/>
      <c r="AQ111" s="103"/>
      <c r="AR111" s="103"/>
      <c r="AS111" s="103"/>
      <c r="AT111" s="103"/>
      <c r="AU111" s="103"/>
      <c r="AV111" s="103"/>
      <c r="AW111" s="103"/>
      <c r="AX111" s="103"/>
      <c r="AY111" s="103"/>
      <c r="AZ111" s="103"/>
      <c r="BA111" s="103"/>
      <c r="BB111" s="103"/>
      <c r="BC111" s="103"/>
      <c r="BD111" s="103"/>
      <c r="BE111" s="103"/>
      <c r="BF111" s="103"/>
      <c r="BG111" s="103"/>
      <c r="BH111" s="103"/>
      <c r="BI111" s="103"/>
      <c r="BJ111" s="103"/>
      <c r="BK111" s="103"/>
      <c r="BL111" s="103"/>
    </row>
    <row r="112" spans="1:64" x14ac:dyDescent="0.2">
      <c r="A112" s="217" t="s">
        <v>310</v>
      </c>
      <c r="B112" s="217">
        <v>2012</v>
      </c>
      <c r="C112" s="217">
        <v>2013</v>
      </c>
      <c r="D112" s="217">
        <v>2014</v>
      </c>
      <c r="E112" s="217">
        <v>2015</v>
      </c>
      <c r="F112" s="217">
        <v>2016</v>
      </c>
      <c r="G112" s="217">
        <v>2017</v>
      </c>
      <c r="H112" s="217">
        <v>2018</v>
      </c>
      <c r="I112" s="217">
        <v>2019</v>
      </c>
      <c r="J112" s="217">
        <v>2020</v>
      </c>
      <c r="K112" s="217">
        <v>2021</v>
      </c>
      <c r="L112" s="217">
        <v>2022</v>
      </c>
      <c r="M112" s="217">
        <v>2023</v>
      </c>
      <c r="N112" s="217">
        <v>2024</v>
      </c>
      <c r="O112" s="217">
        <v>2025</v>
      </c>
      <c r="P112" s="217">
        <v>2026</v>
      </c>
      <c r="Q112" s="217">
        <v>2027</v>
      </c>
      <c r="R112" s="217">
        <v>2028</v>
      </c>
      <c r="S112" s="217">
        <v>2029</v>
      </c>
      <c r="T112" s="217">
        <v>2030</v>
      </c>
      <c r="U112" s="217">
        <v>2031</v>
      </c>
      <c r="V112" s="217">
        <v>2032</v>
      </c>
      <c r="W112" s="217">
        <v>2033</v>
      </c>
      <c r="X112" s="217">
        <v>2034</v>
      </c>
      <c r="Y112" s="217">
        <v>2035</v>
      </c>
      <c r="Z112" s="217">
        <v>2036</v>
      </c>
      <c r="AA112" s="217">
        <v>2037</v>
      </c>
      <c r="AB112" s="217">
        <v>2038</v>
      </c>
      <c r="AC112" s="217">
        <v>2039</v>
      </c>
      <c r="AD112" s="217">
        <v>2040</v>
      </c>
      <c r="AE112" s="217">
        <v>2041</v>
      </c>
      <c r="AF112" s="217">
        <v>2042</v>
      </c>
      <c r="AG112" s="217">
        <v>2043</v>
      </c>
      <c r="AH112" s="217">
        <v>2044</v>
      </c>
      <c r="AI112" s="217">
        <v>2045</v>
      </c>
      <c r="AJ112" s="217">
        <v>2046</v>
      </c>
      <c r="AK112" s="217">
        <v>2047</v>
      </c>
      <c r="AL112" s="217">
        <v>2048</v>
      </c>
      <c r="AM112" s="217">
        <v>2049</v>
      </c>
      <c r="AN112" s="217">
        <v>2050</v>
      </c>
    </row>
    <row r="113" spans="1:40" x14ac:dyDescent="0.2">
      <c r="A113" s="218" t="s">
        <v>51</v>
      </c>
      <c r="B113" s="218"/>
      <c r="C113" s="218"/>
      <c r="D113" s="218"/>
      <c r="E113" s="218"/>
      <c r="F113" s="218"/>
      <c r="G113" s="218"/>
      <c r="H113" s="218"/>
      <c r="I113" s="218"/>
      <c r="J113" s="218"/>
      <c r="K113" s="218"/>
      <c r="L113" s="218"/>
      <c r="M113" s="218"/>
      <c r="N113" s="218"/>
      <c r="O113" s="218"/>
      <c r="P113" s="218"/>
      <c r="Q113" s="218"/>
      <c r="R113" s="218"/>
      <c r="S113" s="218"/>
      <c r="T113" s="218"/>
      <c r="U113" s="218"/>
      <c r="V113" s="218"/>
      <c r="W113" s="218"/>
      <c r="X113" s="218"/>
      <c r="Y113" s="218"/>
      <c r="Z113" s="218"/>
      <c r="AA113" s="218"/>
      <c r="AB113" s="218"/>
      <c r="AC113" s="218"/>
      <c r="AD113" s="218"/>
      <c r="AE113" s="218"/>
      <c r="AF113" s="218"/>
      <c r="AG113" s="218"/>
      <c r="AH113" s="218"/>
      <c r="AI113" s="218"/>
      <c r="AJ113" s="218"/>
      <c r="AK113" s="218"/>
      <c r="AL113" s="218"/>
      <c r="AM113" s="218"/>
      <c r="AN113" s="218"/>
    </row>
    <row r="114" spans="1:40" x14ac:dyDescent="0.2">
      <c r="A114" s="105" t="s">
        <v>311</v>
      </c>
      <c r="B114" s="105">
        <v>3195</v>
      </c>
      <c r="C114" s="105">
        <v>3195</v>
      </c>
      <c r="D114" s="105">
        <v>3195</v>
      </c>
      <c r="E114" s="105">
        <v>3195</v>
      </c>
      <c r="F114" s="105">
        <v>3195</v>
      </c>
      <c r="G114" s="105">
        <v>3195</v>
      </c>
      <c r="H114" s="105">
        <v>3367</v>
      </c>
      <c r="I114" s="105">
        <v>3582</v>
      </c>
      <c r="J114" s="105">
        <v>3632</v>
      </c>
      <c r="K114" s="105">
        <v>3787</v>
      </c>
      <c r="L114" s="105">
        <v>3787</v>
      </c>
      <c r="M114" s="105">
        <v>3888</v>
      </c>
      <c r="N114" s="105">
        <v>3989</v>
      </c>
      <c r="O114" s="105">
        <v>4088</v>
      </c>
      <c r="P114" s="105">
        <v>4189</v>
      </c>
      <c r="Q114" s="105">
        <v>4300</v>
      </c>
      <c r="R114" s="105">
        <v>4400</v>
      </c>
      <c r="S114" s="105">
        <v>4500</v>
      </c>
      <c r="T114" s="105">
        <v>4600</v>
      </c>
      <c r="U114" s="105">
        <v>4700</v>
      </c>
      <c r="V114" s="105">
        <v>4800</v>
      </c>
      <c r="W114" s="105">
        <v>4900</v>
      </c>
      <c r="X114" s="105">
        <v>5000</v>
      </c>
      <c r="Y114" s="105">
        <v>5100</v>
      </c>
      <c r="Z114" s="105">
        <v>5200</v>
      </c>
      <c r="AA114" s="105">
        <v>5300</v>
      </c>
      <c r="AB114" s="105">
        <v>5400</v>
      </c>
      <c r="AC114" s="105">
        <v>5500</v>
      </c>
      <c r="AD114" s="105">
        <v>5600</v>
      </c>
      <c r="AE114" s="105">
        <v>5700</v>
      </c>
      <c r="AF114" s="105">
        <v>5800</v>
      </c>
      <c r="AG114" s="105">
        <v>5900</v>
      </c>
      <c r="AH114" s="105">
        <v>6000</v>
      </c>
      <c r="AI114" s="105">
        <v>6100</v>
      </c>
      <c r="AJ114" s="105">
        <v>6200</v>
      </c>
      <c r="AK114" s="105">
        <v>6300</v>
      </c>
      <c r="AL114" s="105">
        <v>6400</v>
      </c>
      <c r="AM114" s="105">
        <v>6500</v>
      </c>
      <c r="AN114" s="105">
        <v>6600</v>
      </c>
    </row>
    <row r="115" spans="1:40" x14ac:dyDescent="0.2">
      <c r="A115" s="219" t="s">
        <v>9</v>
      </c>
      <c r="B115" s="219"/>
      <c r="C115" s="219"/>
      <c r="D115" s="219"/>
      <c r="E115" s="219"/>
      <c r="F115" s="219"/>
      <c r="G115" s="219"/>
      <c r="H115" s="219"/>
      <c r="I115" s="219"/>
      <c r="J115" s="219"/>
      <c r="K115" s="219"/>
      <c r="L115" s="219"/>
      <c r="M115" s="219"/>
      <c r="N115" s="219"/>
      <c r="O115" s="219"/>
      <c r="P115" s="219"/>
      <c r="Q115" s="219"/>
      <c r="R115" s="219"/>
      <c r="S115" s="219"/>
      <c r="T115" s="219"/>
      <c r="U115" s="219"/>
      <c r="V115" s="219"/>
      <c r="W115" s="219"/>
      <c r="X115" s="219"/>
      <c r="Y115" s="219"/>
      <c r="Z115" s="219"/>
      <c r="AA115" s="219"/>
      <c r="AB115" s="219"/>
      <c r="AC115" s="219"/>
      <c r="AD115" s="219"/>
      <c r="AE115" s="219"/>
      <c r="AF115" s="219"/>
      <c r="AG115" s="219"/>
      <c r="AH115" s="219"/>
      <c r="AI115" s="219"/>
      <c r="AJ115" s="219"/>
      <c r="AK115" s="219"/>
      <c r="AL115" s="219"/>
      <c r="AM115" s="219"/>
      <c r="AN115" s="219"/>
    </row>
    <row r="120" spans="1:40" ht="15" x14ac:dyDescent="0.2">
      <c r="B120" s="220"/>
      <c r="C120" s="221"/>
      <c r="D120" s="221"/>
      <c r="E120" s="221"/>
      <c r="F120" s="221"/>
      <c r="G120" s="221"/>
      <c r="H120" s="221"/>
      <c r="I120" s="221"/>
      <c r="J120" s="221"/>
      <c r="K120" s="221"/>
      <c r="L120" s="221"/>
      <c r="M120" s="220"/>
      <c r="N120" s="220"/>
      <c r="O120" s="220"/>
      <c r="P120" s="220"/>
    </row>
    <row r="123" spans="1:40" x14ac:dyDescent="0.2">
      <c r="B123" s="105" t="s">
        <v>309</v>
      </c>
    </row>
  </sheetData>
  <hyperlinks>
    <hyperlink ref="J3" location="Mercado!A1" display="Mercado"/>
    <hyperlink ref="J4" location="MercadoPonta!A1" display="Mercado Ponta"/>
    <hyperlink ref="J5" location="tab_Tecnologias_TE_RE!A1" display="Tecnologias"/>
  </hyperlink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9"/>
  <dimension ref="B3:FD43"/>
  <sheetViews>
    <sheetView workbookViewId="0">
      <selection activeCell="H40" sqref="H40"/>
    </sheetView>
  </sheetViews>
  <sheetFormatPr defaultColWidth="9.140625" defaultRowHeight="12.75" x14ac:dyDescent="0.2"/>
  <cols>
    <col min="1" max="1" width="9.140625" style="40"/>
    <col min="2" max="2" width="18" style="40" customWidth="1"/>
    <col min="3" max="16384" width="9.140625" style="40"/>
  </cols>
  <sheetData>
    <row r="3" spans="2:160" x14ac:dyDescent="0.2">
      <c r="D3" s="40" t="s">
        <v>11</v>
      </c>
      <c r="E3" s="40">
        <v>2012</v>
      </c>
      <c r="F3" s="40">
        <v>2012</v>
      </c>
      <c r="G3" s="40">
        <v>2012</v>
      </c>
      <c r="H3" s="40">
        <v>2012</v>
      </c>
      <c r="I3" s="40">
        <v>2013</v>
      </c>
      <c r="J3" s="40">
        <v>2013</v>
      </c>
      <c r="K3" s="40">
        <v>2013</v>
      </c>
      <c r="L3" s="40">
        <v>2013</v>
      </c>
      <c r="M3" s="40">
        <v>2014</v>
      </c>
      <c r="N3" s="40">
        <v>2014</v>
      </c>
      <c r="O3" s="40">
        <v>2014</v>
      </c>
      <c r="P3" s="40">
        <v>2014</v>
      </c>
      <c r="Q3" s="40">
        <v>2015</v>
      </c>
      <c r="R3" s="40">
        <v>2015</v>
      </c>
      <c r="S3" s="40">
        <v>2015</v>
      </c>
      <c r="T3" s="40">
        <v>2015</v>
      </c>
      <c r="U3" s="40">
        <v>2016</v>
      </c>
      <c r="V3" s="40">
        <v>2016</v>
      </c>
      <c r="W3" s="40">
        <v>2016</v>
      </c>
      <c r="X3" s="40">
        <v>2016</v>
      </c>
      <c r="Y3" s="40">
        <v>2017</v>
      </c>
      <c r="Z3" s="40">
        <v>2017</v>
      </c>
      <c r="AA3" s="40">
        <v>2017</v>
      </c>
      <c r="AB3" s="40">
        <v>2017</v>
      </c>
      <c r="AC3" s="40">
        <v>2018</v>
      </c>
      <c r="AD3" s="40">
        <v>2018</v>
      </c>
      <c r="AE3" s="40">
        <v>2018</v>
      </c>
      <c r="AF3" s="40">
        <v>2018</v>
      </c>
      <c r="AG3" s="40">
        <v>2019</v>
      </c>
      <c r="AH3" s="40">
        <v>2019</v>
      </c>
      <c r="AI3" s="40">
        <v>2019</v>
      </c>
      <c r="AJ3" s="40">
        <v>2019</v>
      </c>
      <c r="AK3" s="40">
        <v>2020</v>
      </c>
      <c r="AL3" s="40">
        <v>2020</v>
      </c>
      <c r="AM3" s="40">
        <v>2020</v>
      </c>
      <c r="AN3" s="40">
        <v>2020</v>
      </c>
      <c r="AO3" s="40">
        <v>2021</v>
      </c>
      <c r="AP3" s="40">
        <v>2021</v>
      </c>
      <c r="AQ3" s="40">
        <v>2021</v>
      </c>
      <c r="AR3" s="40">
        <v>2021</v>
      </c>
      <c r="AS3" s="40">
        <v>2022</v>
      </c>
      <c r="AT3" s="40">
        <v>2022</v>
      </c>
      <c r="AU3" s="40">
        <v>2022</v>
      </c>
      <c r="AV3" s="40">
        <v>2022</v>
      </c>
      <c r="AW3" s="40">
        <v>2023</v>
      </c>
      <c r="AX3" s="40">
        <v>2023</v>
      </c>
      <c r="AY3" s="40">
        <v>2023</v>
      </c>
      <c r="AZ3" s="40">
        <v>2023</v>
      </c>
      <c r="BA3" s="40">
        <v>2024</v>
      </c>
      <c r="BB3" s="40">
        <v>2024</v>
      </c>
      <c r="BC3" s="40">
        <v>2024</v>
      </c>
      <c r="BD3" s="40">
        <v>2024</v>
      </c>
      <c r="BE3" s="40">
        <v>2025</v>
      </c>
      <c r="BF3" s="40">
        <v>2025</v>
      </c>
      <c r="BG3" s="40">
        <v>2025</v>
      </c>
      <c r="BH3" s="40">
        <v>2025</v>
      </c>
      <c r="BI3" s="40">
        <v>2026</v>
      </c>
      <c r="BJ3" s="40">
        <v>2026</v>
      </c>
      <c r="BK3" s="40">
        <v>2026</v>
      </c>
      <c r="BL3" s="40">
        <v>2026</v>
      </c>
      <c r="BM3" s="40">
        <v>2027</v>
      </c>
      <c r="BN3" s="40">
        <v>2027</v>
      </c>
      <c r="BO3" s="40">
        <v>2027</v>
      </c>
      <c r="BP3" s="40">
        <v>2027</v>
      </c>
      <c r="BQ3" s="40">
        <v>2028</v>
      </c>
      <c r="BR3" s="40">
        <v>2028</v>
      </c>
      <c r="BS3" s="40">
        <v>2028</v>
      </c>
      <c r="BT3" s="40">
        <v>2028</v>
      </c>
      <c r="BU3" s="40">
        <v>2029</v>
      </c>
      <c r="BV3" s="40">
        <v>2029</v>
      </c>
      <c r="BW3" s="40">
        <v>2029</v>
      </c>
      <c r="BX3" s="40">
        <v>2029</v>
      </c>
      <c r="BY3" s="40">
        <v>2030</v>
      </c>
      <c r="BZ3" s="40">
        <v>2030</v>
      </c>
      <c r="CA3" s="40">
        <v>2030</v>
      </c>
      <c r="CB3" s="40">
        <v>2030</v>
      </c>
      <c r="CC3" s="40">
        <v>2031</v>
      </c>
      <c r="CD3" s="40">
        <v>2031</v>
      </c>
      <c r="CE3" s="40">
        <v>2031</v>
      </c>
      <c r="CF3" s="40">
        <v>2031</v>
      </c>
      <c r="CG3" s="40">
        <v>2032</v>
      </c>
      <c r="CH3" s="40">
        <v>2032</v>
      </c>
      <c r="CI3" s="40">
        <v>2032</v>
      </c>
      <c r="CJ3" s="40">
        <v>2032</v>
      </c>
      <c r="CK3" s="40">
        <v>2033</v>
      </c>
      <c r="CL3" s="40">
        <v>2033</v>
      </c>
      <c r="CM3" s="40">
        <v>2033</v>
      </c>
      <c r="CN3" s="40">
        <v>2033</v>
      </c>
      <c r="CO3" s="40">
        <v>2034</v>
      </c>
      <c r="CP3" s="40">
        <v>2034</v>
      </c>
      <c r="CQ3" s="40">
        <v>2034</v>
      </c>
      <c r="CR3" s="40">
        <v>2034</v>
      </c>
      <c r="CS3" s="40">
        <v>2035</v>
      </c>
      <c r="CT3" s="40">
        <v>2035</v>
      </c>
      <c r="CU3" s="40">
        <v>2035</v>
      </c>
      <c r="CV3" s="40">
        <v>2035</v>
      </c>
      <c r="CW3" s="40">
        <v>2036</v>
      </c>
      <c r="CX3" s="40">
        <v>2036</v>
      </c>
      <c r="CY3" s="40">
        <v>2036</v>
      </c>
      <c r="CZ3" s="40">
        <v>2036</v>
      </c>
      <c r="DA3" s="40">
        <v>2037</v>
      </c>
      <c r="DB3" s="40">
        <v>2037</v>
      </c>
      <c r="DC3" s="40">
        <v>2037</v>
      </c>
      <c r="DD3" s="40">
        <v>2037</v>
      </c>
      <c r="DE3" s="40">
        <v>2038</v>
      </c>
      <c r="DF3" s="40">
        <v>2038</v>
      </c>
      <c r="DG3" s="40">
        <v>2038</v>
      </c>
      <c r="DH3" s="40">
        <v>2038</v>
      </c>
      <c r="DI3" s="40">
        <v>2039</v>
      </c>
      <c r="DJ3" s="40">
        <v>2039</v>
      </c>
      <c r="DK3" s="40">
        <v>2039</v>
      </c>
      <c r="DL3" s="40">
        <v>2039</v>
      </c>
      <c r="DM3" s="40">
        <v>2040</v>
      </c>
      <c r="DN3" s="40">
        <v>2040</v>
      </c>
      <c r="DO3" s="40">
        <v>2040</v>
      </c>
      <c r="DP3" s="40">
        <v>2040</v>
      </c>
      <c r="DQ3" s="40">
        <v>2041</v>
      </c>
      <c r="DR3" s="40">
        <v>2041</v>
      </c>
      <c r="DS3" s="40">
        <v>2041</v>
      </c>
      <c r="DT3" s="40">
        <v>2041</v>
      </c>
      <c r="DU3" s="40">
        <v>2042</v>
      </c>
      <c r="DV3" s="40">
        <v>2042</v>
      </c>
      <c r="DW3" s="40">
        <v>2042</v>
      </c>
      <c r="DX3" s="40">
        <v>2042</v>
      </c>
      <c r="DY3" s="40">
        <v>2043</v>
      </c>
      <c r="DZ3" s="40">
        <v>2043</v>
      </c>
      <c r="EA3" s="40">
        <v>2043</v>
      </c>
      <c r="EB3" s="40">
        <v>2043</v>
      </c>
      <c r="EC3" s="40">
        <v>2044</v>
      </c>
      <c r="ED3" s="40">
        <v>2044</v>
      </c>
      <c r="EE3" s="40">
        <v>2044</v>
      </c>
      <c r="EF3" s="40">
        <v>2044</v>
      </c>
      <c r="EG3" s="40">
        <v>2045</v>
      </c>
      <c r="EH3" s="40">
        <v>2045</v>
      </c>
      <c r="EI3" s="40">
        <v>2045</v>
      </c>
      <c r="EJ3" s="40">
        <v>2045</v>
      </c>
      <c r="EK3" s="40">
        <v>2046</v>
      </c>
      <c r="EL3" s="40">
        <v>2046</v>
      </c>
      <c r="EM3" s="40">
        <v>2046</v>
      </c>
      <c r="EN3" s="40">
        <v>2046</v>
      </c>
      <c r="EO3" s="40">
        <v>2047</v>
      </c>
      <c r="EP3" s="40">
        <v>2047</v>
      </c>
      <c r="EQ3" s="40">
        <v>2047</v>
      </c>
      <c r="ER3" s="40">
        <v>2047</v>
      </c>
      <c r="ES3" s="40">
        <v>2048</v>
      </c>
      <c r="ET3" s="40">
        <v>2048</v>
      </c>
      <c r="EU3" s="40">
        <v>2048</v>
      </c>
      <c r="EV3" s="40">
        <v>2048</v>
      </c>
      <c r="EW3" s="40">
        <v>2049</v>
      </c>
      <c r="EX3" s="40">
        <v>2049</v>
      </c>
      <c r="EY3" s="40">
        <v>2049</v>
      </c>
      <c r="EZ3" s="40">
        <v>2049</v>
      </c>
      <c r="FA3" s="40">
        <v>2050</v>
      </c>
      <c r="FB3" s="40">
        <v>2050</v>
      </c>
      <c r="FC3" s="40">
        <v>2050</v>
      </c>
      <c r="FD3" s="40">
        <v>2050</v>
      </c>
    </row>
    <row r="4" spans="2:160" x14ac:dyDescent="0.2">
      <c r="D4" s="40" t="s">
        <v>75</v>
      </c>
      <c r="E4" s="40" t="s">
        <v>76</v>
      </c>
      <c r="F4" s="40" t="s">
        <v>77</v>
      </c>
      <c r="G4" s="40" t="s">
        <v>78</v>
      </c>
      <c r="H4" s="40" t="s">
        <v>79</v>
      </c>
      <c r="I4" s="40" t="s">
        <v>76</v>
      </c>
      <c r="J4" s="40" t="s">
        <v>77</v>
      </c>
      <c r="K4" s="40" t="s">
        <v>78</v>
      </c>
      <c r="L4" s="40" t="s">
        <v>79</v>
      </c>
      <c r="M4" s="40" t="s">
        <v>76</v>
      </c>
      <c r="N4" s="40" t="s">
        <v>77</v>
      </c>
      <c r="O4" s="40" t="s">
        <v>78</v>
      </c>
      <c r="P4" s="40" t="s">
        <v>79</v>
      </c>
      <c r="Q4" s="40" t="s">
        <v>76</v>
      </c>
      <c r="R4" s="40" t="s">
        <v>77</v>
      </c>
      <c r="S4" s="40" t="s">
        <v>78</v>
      </c>
      <c r="T4" s="40" t="s">
        <v>79</v>
      </c>
      <c r="U4" s="40" t="s">
        <v>76</v>
      </c>
      <c r="V4" s="40" t="s">
        <v>77</v>
      </c>
      <c r="W4" s="40" t="s">
        <v>78</v>
      </c>
      <c r="X4" s="40" t="s">
        <v>79</v>
      </c>
      <c r="Y4" s="40" t="s">
        <v>76</v>
      </c>
      <c r="Z4" s="40" t="s">
        <v>77</v>
      </c>
      <c r="AA4" s="40" t="s">
        <v>78</v>
      </c>
      <c r="AB4" s="40" t="s">
        <v>79</v>
      </c>
      <c r="AC4" s="40" t="s">
        <v>76</v>
      </c>
      <c r="AD4" s="40" t="s">
        <v>77</v>
      </c>
      <c r="AE4" s="40" t="s">
        <v>78</v>
      </c>
      <c r="AF4" s="40" t="s">
        <v>79</v>
      </c>
      <c r="AG4" s="40" t="s">
        <v>76</v>
      </c>
      <c r="AH4" s="40" t="s">
        <v>77</v>
      </c>
      <c r="AI4" s="40" t="s">
        <v>78</v>
      </c>
      <c r="AJ4" s="40" t="s">
        <v>79</v>
      </c>
      <c r="AK4" s="40" t="s">
        <v>76</v>
      </c>
      <c r="AL4" s="40" t="s">
        <v>77</v>
      </c>
      <c r="AM4" s="40" t="s">
        <v>78</v>
      </c>
      <c r="AN4" s="40" t="s">
        <v>79</v>
      </c>
      <c r="AO4" s="40" t="s">
        <v>76</v>
      </c>
      <c r="AP4" s="40" t="s">
        <v>77</v>
      </c>
      <c r="AQ4" s="40" t="s">
        <v>78</v>
      </c>
      <c r="AR4" s="40" t="s">
        <v>79</v>
      </c>
      <c r="AS4" s="40" t="s">
        <v>76</v>
      </c>
      <c r="AT4" s="40" t="s">
        <v>77</v>
      </c>
      <c r="AU4" s="40" t="s">
        <v>78</v>
      </c>
      <c r="AV4" s="40" t="s">
        <v>79</v>
      </c>
      <c r="AW4" s="40" t="s">
        <v>76</v>
      </c>
      <c r="AX4" s="40" t="s">
        <v>77</v>
      </c>
      <c r="AY4" s="40" t="s">
        <v>78</v>
      </c>
      <c r="AZ4" s="40" t="s">
        <v>79</v>
      </c>
      <c r="BA4" s="40" t="s">
        <v>76</v>
      </c>
      <c r="BB4" s="40" t="s">
        <v>77</v>
      </c>
      <c r="BC4" s="40" t="s">
        <v>78</v>
      </c>
      <c r="BD4" s="40" t="s">
        <v>79</v>
      </c>
      <c r="BE4" s="40" t="s">
        <v>76</v>
      </c>
      <c r="BF4" s="40" t="s">
        <v>77</v>
      </c>
      <c r="BG4" s="40" t="s">
        <v>78</v>
      </c>
      <c r="BH4" s="40" t="s">
        <v>79</v>
      </c>
      <c r="BI4" s="40" t="s">
        <v>76</v>
      </c>
      <c r="BJ4" s="40" t="s">
        <v>77</v>
      </c>
      <c r="BK4" s="40" t="s">
        <v>78</v>
      </c>
      <c r="BL4" s="40" t="s">
        <v>79</v>
      </c>
      <c r="BM4" s="40" t="s">
        <v>76</v>
      </c>
      <c r="BN4" s="40" t="s">
        <v>77</v>
      </c>
      <c r="BO4" s="40" t="s">
        <v>78</v>
      </c>
      <c r="BP4" s="40" t="s">
        <v>79</v>
      </c>
      <c r="BQ4" s="40" t="s">
        <v>76</v>
      </c>
      <c r="BR4" s="40" t="s">
        <v>77</v>
      </c>
      <c r="BS4" s="40" t="s">
        <v>78</v>
      </c>
      <c r="BT4" s="40" t="s">
        <v>79</v>
      </c>
      <c r="BU4" s="40" t="s">
        <v>76</v>
      </c>
      <c r="BV4" s="40" t="s">
        <v>77</v>
      </c>
      <c r="BW4" s="40" t="s">
        <v>78</v>
      </c>
      <c r="BX4" s="40" t="s">
        <v>79</v>
      </c>
      <c r="BY4" s="40" t="s">
        <v>76</v>
      </c>
      <c r="BZ4" s="40" t="s">
        <v>77</v>
      </c>
      <c r="CA4" s="40" t="s">
        <v>78</v>
      </c>
      <c r="CB4" s="40" t="s">
        <v>79</v>
      </c>
      <c r="CC4" s="40" t="s">
        <v>76</v>
      </c>
      <c r="CD4" s="40" t="s">
        <v>77</v>
      </c>
      <c r="CE4" s="40" t="s">
        <v>78</v>
      </c>
      <c r="CF4" s="40" t="s">
        <v>79</v>
      </c>
      <c r="CG4" s="40" t="s">
        <v>76</v>
      </c>
      <c r="CH4" s="40" t="s">
        <v>77</v>
      </c>
      <c r="CI4" s="40" t="s">
        <v>78</v>
      </c>
      <c r="CJ4" s="40" t="s">
        <v>79</v>
      </c>
      <c r="CK4" s="40" t="s">
        <v>76</v>
      </c>
      <c r="CL4" s="40" t="s">
        <v>77</v>
      </c>
      <c r="CM4" s="40" t="s">
        <v>78</v>
      </c>
      <c r="CN4" s="40" t="s">
        <v>79</v>
      </c>
      <c r="CO4" s="40" t="s">
        <v>76</v>
      </c>
      <c r="CP4" s="40" t="s">
        <v>77</v>
      </c>
      <c r="CQ4" s="40" t="s">
        <v>78</v>
      </c>
      <c r="CR4" s="40" t="s">
        <v>79</v>
      </c>
      <c r="CS4" s="40" t="s">
        <v>76</v>
      </c>
      <c r="CT4" s="40" t="s">
        <v>77</v>
      </c>
      <c r="CU4" s="40" t="s">
        <v>78</v>
      </c>
      <c r="CV4" s="40" t="s">
        <v>79</v>
      </c>
      <c r="CW4" s="40" t="s">
        <v>76</v>
      </c>
      <c r="CX4" s="40" t="s">
        <v>77</v>
      </c>
      <c r="CY4" s="40" t="s">
        <v>78</v>
      </c>
      <c r="CZ4" s="40" t="s">
        <v>79</v>
      </c>
      <c r="DA4" s="40" t="s">
        <v>76</v>
      </c>
      <c r="DB4" s="40" t="s">
        <v>77</v>
      </c>
      <c r="DC4" s="40" t="s">
        <v>78</v>
      </c>
      <c r="DD4" s="40" t="s">
        <v>79</v>
      </c>
      <c r="DE4" s="40" t="s">
        <v>76</v>
      </c>
      <c r="DF4" s="40" t="s">
        <v>77</v>
      </c>
      <c r="DG4" s="40" t="s">
        <v>78</v>
      </c>
      <c r="DH4" s="40" t="s">
        <v>79</v>
      </c>
      <c r="DI4" s="40" t="s">
        <v>76</v>
      </c>
      <c r="DJ4" s="40" t="s">
        <v>77</v>
      </c>
      <c r="DK4" s="40" t="s">
        <v>78</v>
      </c>
      <c r="DL4" s="40" t="s">
        <v>79</v>
      </c>
      <c r="DM4" s="40" t="s">
        <v>76</v>
      </c>
      <c r="DN4" s="40" t="s">
        <v>77</v>
      </c>
      <c r="DO4" s="40" t="s">
        <v>78</v>
      </c>
      <c r="DP4" s="40" t="s">
        <v>79</v>
      </c>
      <c r="DQ4" s="40" t="s">
        <v>76</v>
      </c>
      <c r="DR4" s="40" t="s">
        <v>77</v>
      </c>
      <c r="DS4" s="40" t="s">
        <v>78</v>
      </c>
      <c r="DT4" s="40" t="s">
        <v>79</v>
      </c>
      <c r="DU4" s="40" t="s">
        <v>76</v>
      </c>
      <c r="DV4" s="40" t="s">
        <v>77</v>
      </c>
      <c r="DW4" s="40" t="s">
        <v>78</v>
      </c>
      <c r="DX4" s="40" t="s">
        <v>79</v>
      </c>
      <c r="DY4" s="40" t="s">
        <v>76</v>
      </c>
      <c r="DZ4" s="40" t="s">
        <v>77</v>
      </c>
      <c r="EA4" s="40" t="s">
        <v>78</v>
      </c>
      <c r="EB4" s="40" t="s">
        <v>79</v>
      </c>
      <c r="EC4" s="40" t="s">
        <v>76</v>
      </c>
      <c r="ED4" s="40" t="s">
        <v>77</v>
      </c>
      <c r="EE4" s="40" t="s">
        <v>78</v>
      </c>
      <c r="EF4" s="40" t="s">
        <v>79</v>
      </c>
      <c r="EG4" s="40" t="s">
        <v>76</v>
      </c>
      <c r="EH4" s="40" t="s">
        <v>77</v>
      </c>
      <c r="EI4" s="40" t="s">
        <v>78</v>
      </c>
      <c r="EJ4" s="40" t="s">
        <v>79</v>
      </c>
      <c r="EK4" s="40" t="s">
        <v>76</v>
      </c>
      <c r="EL4" s="40" t="s">
        <v>77</v>
      </c>
      <c r="EM4" s="40" t="s">
        <v>78</v>
      </c>
      <c r="EN4" s="40" t="s">
        <v>79</v>
      </c>
      <c r="EO4" s="40" t="s">
        <v>76</v>
      </c>
      <c r="EP4" s="40" t="s">
        <v>77</v>
      </c>
      <c r="EQ4" s="40" t="s">
        <v>78</v>
      </c>
      <c r="ER4" s="40" t="s">
        <v>79</v>
      </c>
      <c r="ES4" s="40" t="s">
        <v>76</v>
      </c>
      <c r="ET4" s="40" t="s">
        <v>77</v>
      </c>
      <c r="EU4" s="40" t="s">
        <v>78</v>
      </c>
      <c r="EV4" s="40" t="s">
        <v>79</v>
      </c>
      <c r="EW4" s="40" t="s">
        <v>76</v>
      </c>
      <c r="EX4" s="40" t="s">
        <v>77</v>
      </c>
      <c r="EY4" s="40" t="s">
        <v>78</v>
      </c>
      <c r="EZ4" s="40" t="s">
        <v>79</v>
      </c>
      <c r="FA4" s="40" t="s">
        <v>76</v>
      </c>
      <c r="FB4" s="40" t="s">
        <v>77</v>
      </c>
      <c r="FC4" s="40" t="s">
        <v>78</v>
      </c>
      <c r="FD4" s="40" t="s">
        <v>79</v>
      </c>
    </row>
    <row r="5" spans="2:160" x14ac:dyDescent="0.2">
      <c r="B5" s="40" t="s">
        <v>249</v>
      </c>
      <c r="C5" s="40" t="s">
        <v>250</v>
      </c>
      <c r="D5" s="40" t="s">
        <v>13</v>
      </c>
    </row>
    <row r="6" spans="2:160" x14ac:dyDescent="0.2">
      <c r="B6" s="40" t="s">
        <v>251</v>
      </c>
      <c r="C6" s="40" t="s">
        <v>3</v>
      </c>
      <c r="D6" s="40" t="s">
        <v>36</v>
      </c>
      <c r="E6" s="40">
        <v>46.473006439999999</v>
      </c>
      <c r="F6" s="40">
        <v>36.133208179999997</v>
      </c>
      <c r="G6" s="40">
        <v>36.133208179999997</v>
      </c>
      <c r="H6" s="40">
        <v>44.749445909999999</v>
      </c>
      <c r="I6" s="40">
        <v>73.131675430000001</v>
      </c>
      <c r="J6" s="40">
        <v>47.347818590000003</v>
      </c>
      <c r="K6" s="40">
        <v>36.133208179999997</v>
      </c>
      <c r="L6" s="40">
        <v>69.55425237</v>
      </c>
      <c r="M6" s="40">
        <v>85.203923219999993</v>
      </c>
      <c r="N6" s="40">
        <v>73.471650429999997</v>
      </c>
      <c r="O6" s="40">
        <v>36.133208179999997</v>
      </c>
      <c r="P6" s="40">
        <v>85.203923219999993</v>
      </c>
      <c r="Q6" s="40">
        <v>104.4476306</v>
      </c>
      <c r="R6" s="40">
        <v>85.203923219999993</v>
      </c>
      <c r="S6" s="40">
        <v>36.133208179999997</v>
      </c>
      <c r="T6" s="40">
        <v>99.102248489999994</v>
      </c>
      <c r="U6" s="40">
        <v>36.133208179999997</v>
      </c>
      <c r="V6" s="40">
        <v>36.133208179999997</v>
      </c>
      <c r="W6" s="40">
        <v>36.133208179999997</v>
      </c>
      <c r="X6" s="40">
        <v>37.693023680000003</v>
      </c>
      <c r="Y6" s="40">
        <v>36.133208179999997</v>
      </c>
      <c r="Z6" s="40">
        <v>36.133208179999997</v>
      </c>
      <c r="AA6" s="40">
        <v>36.133208179999997</v>
      </c>
      <c r="AB6" s="40">
        <v>36.133208179999997</v>
      </c>
      <c r="AC6" s="40">
        <v>36.133208179999997</v>
      </c>
      <c r="AD6" s="40">
        <v>36.133208179999997</v>
      </c>
      <c r="AE6" s="40">
        <v>36.133208179999997</v>
      </c>
      <c r="AF6" s="40">
        <v>36.133208179999997</v>
      </c>
      <c r="AG6" s="40">
        <v>36.133208179999997</v>
      </c>
      <c r="AH6" s="40">
        <v>36.133208179999997</v>
      </c>
      <c r="AI6" s="40">
        <v>36.133208179999997</v>
      </c>
      <c r="AJ6" s="40">
        <v>36.133397780000003</v>
      </c>
      <c r="AK6" s="40">
        <v>36.133208179999997</v>
      </c>
      <c r="AL6" s="40">
        <v>36.133208179999997</v>
      </c>
      <c r="AM6" s="40">
        <v>36.133208179999997</v>
      </c>
      <c r="AN6" s="40">
        <v>46.24239343</v>
      </c>
      <c r="AO6" s="40">
        <v>36.133208179999997</v>
      </c>
      <c r="AP6" s="40">
        <v>36.133208179999997</v>
      </c>
      <c r="AQ6" s="40">
        <v>36.133208179999997</v>
      </c>
      <c r="AR6" s="40">
        <v>37.693023680000003</v>
      </c>
      <c r="AS6" s="40">
        <v>36.133208179999997</v>
      </c>
      <c r="AT6" s="40">
        <v>36.133208179999997</v>
      </c>
      <c r="AU6" s="40">
        <v>36.133208179999997</v>
      </c>
      <c r="AV6" s="40">
        <v>43.311087110000003</v>
      </c>
      <c r="AW6" s="40">
        <v>36.133208179999997</v>
      </c>
      <c r="AX6" s="40">
        <v>36.133208179999997</v>
      </c>
      <c r="AY6" s="40">
        <v>36.133208179999997</v>
      </c>
      <c r="AZ6" s="40">
        <v>85.203923219999993</v>
      </c>
      <c r="BA6" s="40">
        <v>36.133208179999997</v>
      </c>
      <c r="BB6" s="40">
        <v>36.133208179999997</v>
      </c>
      <c r="BC6" s="40">
        <v>37.693023680000003</v>
      </c>
      <c r="BD6" s="40">
        <v>85.203923219999993</v>
      </c>
      <c r="BE6" s="40">
        <v>36.133208179999997</v>
      </c>
      <c r="BF6" s="40">
        <v>36.133208179999997</v>
      </c>
      <c r="BG6" s="40">
        <v>37.693023680000003</v>
      </c>
      <c r="BH6" s="40">
        <v>85.203923219999993</v>
      </c>
      <c r="BI6" s="40">
        <v>36.133208179999997</v>
      </c>
      <c r="BJ6" s="40">
        <v>36.133208179999997</v>
      </c>
      <c r="BK6" s="40">
        <v>37.693023680000003</v>
      </c>
      <c r="BL6" s="40">
        <v>82.788610300000002</v>
      </c>
      <c r="BM6" s="40">
        <v>36.133208179999997</v>
      </c>
      <c r="BN6" s="40">
        <v>36.133208179999997</v>
      </c>
      <c r="BO6" s="40">
        <v>37.693023680000003</v>
      </c>
      <c r="BP6" s="40">
        <v>68.943093750000003</v>
      </c>
      <c r="BQ6" s="40">
        <v>36.133208179999997</v>
      </c>
      <c r="BR6" s="40">
        <v>36.133208179999997</v>
      </c>
      <c r="BS6" s="40">
        <v>37.693023680000003</v>
      </c>
      <c r="BT6" s="40">
        <v>77.265273660000005</v>
      </c>
      <c r="BU6" s="40">
        <v>36.133208179999997</v>
      </c>
      <c r="BV6" s="40">
        <v>36.133208179999997</v>
      </c>
      <c r="BW6" s="40">
        <v>37.693023680000003</v>
      </c>
      <c r="BX6" s="40">
        <v>126.1079117</v>
      </c>
      <c r="BY6" s="40">
        <v>36.133208179999997</v>
      </c>
      <c r="BZ6" s="40">
        <v>36.133208179999997</v>
      </c>
      <c r="CA6" s="40">
        <v>37.693023680000003</v>
      </c>
      <c r="CB6" s="40">
        <v>68.421567019999998</v>
      </c>
      <c r="CC6" s="40">
        <v>36.133208179999997</v>
      </c>
      <c r="CD6" s="40">
        <v>36.133208179999997</v>
      </c>
      <c r="CE6" s="40">
        <v>37.693023680000003</v>
      </c>
      <c r="CF6" s="40">
        <v>69.305114290000006</v>
      </c>
      <c r="CG6" s="40">
        <v>36.133208179999997</v>
      </c>
      <c r="CH6" s="40">
        <v>36.133208179999997</v>
      </c>
      <c r="CI6" s="40">
        <v>37.693023680000003</v>
      </c>
      <c r="CJ6" s="40">
        <v>79.242879299999998</v>
      </c>
      <c r="CK6" s="40">
        <v>36.133208179999997</v>
      </c>
      <c r="CL6" s="40">
        <v>36.133208179999997</v>
      </c>
      <c r="CM6" s="40">
        <v>37.693023680000003</v>
      </c>
      <c r="CN6" s="40">
        <v>82.803809860000001</v>
      </c>
      <c r="CO6" s="40">
        <v>36.133208179999997</v>
      </c>
      <c r="CP6" s="40">
        <v>36.133208179999997</v>
      </c>
      <c r="CQ6" s="40">
        <v>37.693023680000003</v>
      </c>
      <c r="CR6" s="40">
        <v>81.231069660000003</v>
      </c>
      <c r="CS6" s="40">
        <v>36.133208179999997</v>
      </c>
      <c r="CT6" s="40">
        <v>36.133208179999997</v>
      </c>
      <c r="CU6" s="40">
        <v>37.693023680000003</v>
      </c>
      <c r="CV6" s="40">
        <v>79.242879299999998</v>
      </c>
      <c r="CW6" s="40">
        <v>36.133208179999997</v>
      </c>
      <c r="CX6" s="40">
        <v>36.133208179999997</v>
      </c>
      <c r="CY6" s="40">
        <v>37.693023680000003</v>
      </c>
      <c r="CZ6" s="40">
        <v>79.242879299999998</v>
      </c>
      <c r="DA6" s="40">
        <v>37.693023680000003</v>
      </c>
      <c r="DB6" s="40">
        <v>36.133208179999997</v>
      </c>
      <c r="DC6" s="40">
        <v>37.693023680000003</v>
      </c>
      <c r="DD6" s="40">
        <v>82.803809860000001</v>
      </c>
      <c r="DE6" s="40">
        <v>37.693023680000003</v>
      </c>
      <c r="DF6" s="40">
        <v>36.133208179999997</v>
      </c>
      <c r="DG6" s="40">
        <v>37.693023680000003</v>
      </c>
      <c r="DH6" s="40">
        <v>123.1279504</v>
      </c>
      <c r="DI6" s="40">
        <v>40.750756430000003</v>
      </c>
      <c r="DJ6" s="40">
        <v>37.693023680000003</v>
      </c>
      <c r="DK6" s="40">
        <v>66.330442540000007</v>
      </c>
      <c r="DL6" s="40">
        <v>197.16554780000001</v>
      </c>
      <c r="DM6" s="40">
        <v>37.693023680000003</v>
      </c>
      <c r="DN6" s="40">
        <v>36.133208179999997</v>
      </c>
      <c r="DO6" s="40">
        <v>36.133208179999997</v>
      </c>
      <c r="DP6" s="40">
        <v>70.675523609999999</v>
      </c>
      <c r="DQ6" s="40">
        <v>37.693023680000003</v>
      </c>
      <c r="DR6" s="40">
        <v>36.133208179999997</v>
      </c>
      <c r="DS6" s="40">
        <v>36.133208179999997</v>
      </c>
      <c r="DT6" s="40">
        <v>77.265273660000005</v>
      </c>
      <c r="DU6" s="40">
        <v>37.693023680000003</v>
      </c>
      <c r="DV6" s="40">
        <v>36.133208179999997</v>
      </c>
      <c r="DW6" s="40">
        <v>36.133208179999997</v>
      </c>
      <c r="DX6" s="40">
        <v>79.242879299999998</v>
      </c>
      <c r="DY6" s="40">
        <v>37.693023680000003</v>
      </c>
      <c r="DZ6" s="40">
        <v>36.133208179999997</v>
      </c>
      <c r="EA6" s="40">
        <v>36.133208179999997</v>
      </c>
      <c r="EB6" s="40">
        <v>82.803809860000001</v>
      </c>
      <c r="EC6" s="40">
        <v>37.693023680000003</v>
      </c>
      <c r="ED6" s="40">
        <v>36.133208179999997</v>
      </c>
      <c r="EE6" s="40">
        <v>36.133208179999997</v>
      </c>
      <c r="EF6" s="40">
        <v>82.202632609999995</v>
      </c>
      <c r="EG6" s="40">
        <v>37.693023680000003</v>
      </c>
      <c r="EH6" s="40">
        <v>36.133208179999997</v>
      </c>
      <c r="EI6" s="40">
        <v>36.133208179999997</v>
      </c>
      <c r="EJ6" s="40">
        <v>82.803809860000001</v>
      </c>
      <c r="EK6" s="40">
        <v>48.836028579999997</v>
      </c>
      <c r="EL6" s="40">
        <v>37.693023680000003</v>
      </c>
      <c r="EM6" s="40">
        <v>37.693023680000003</v>
      </c>
      <c r="EN6" s="40">
        <v>82.803809860000001</v>
      </c>
      <c r="EO6" s="40">
        <v>82.803809860000001</v>
      </c>
      <c r="EP6" s="40">
        <v>37.693023680000003</v>
      </c>
      <c r="EQ6" s="40">
        <v>37.693023680000003</v>
      </c>
      <c r="ER6" s="40">
        <v>82.803809860000001</v>
      </c>
      <c r="ES6" s="40">
        <v>82.803809860000001</v>
      </c>
      <c r="ET6" s="40">
        <v>37.693023680000003</v>
      </c>
      <c r="EU6" s="40">
        <v>51.955280379999998</v>
      </c>
      <c r="EV6" s="40">
        <v>135.10360230000001</v>
      </c>
      <c r="EW6" s="40">
        <v>82.803809860000001</v>
      </c>
      <c r="EX6" s="40">
        <v>79.242879299999998</v>
      </c>
      <c r="EY6" s="40">
        <v>82.803809860000001</v>
      </c>
      <c r="EZ6" s="40">
        <v>236.28294819999999</v>
      </c>
      <c r="FA6" s="40">
        <v>186.14839230000001</v>
      </c>
      <c r="FB6" s="40">
        <v>82.803809860000001</v>
      </c>
      <c r="FC6" s="40">
        <v>82.803809860000001</v>
      </c>
      <c r="FD6" s="40">
        <v>326.54707969999998</v>
      </c>
    </row>
    <row r="7" spans="2:160" x14ac:dyDescent="0.2">
      <c r="B7" s="40" t="s">
        <v>251</v>
      </c>
      <c r="C7" s="40" t="s">
        <v>3</v>
      </c>
      <c r="D7" s="40" t="s">
        <v>37</v>
      </c>
      <c r="E7" s="40">
        <v>1.994066702</v>
      </c>
      <c r="F7" s="40">
        <v>1.994066702</v>
      </c>
      <c r="G7" s="40">
        <v>1.994066702</v>
      </c>
      <c r="H7" s="40">
        <v>1.994066702</v>
      </c>
      <c r="I7" s="40">
        <v>1.994066702</v>
      </c>
      <c r="J7" s="40">
        <v>1.994066702</v>
      </c>
      <c r="K7" s="40">
        <v>1.994066702</v>
      </c>
      <c r="L7" s="40">
        <v>1.994066702</v>
      </c>
      <c r="M7" s="40">
        <v>1.994066702</v>
      </c>
      <c r="N7" s="40">
        <v>1.994066702</v>
      </c>
      <c r="O7" s="40">
        <v>1.994066702</v>
      </c>
      <c r="P7" s="40">
        <v>1.994066702</v>
      </c>
      <c r="Q7" s="40">
        <v>1.994066702</v>
      </c>
      <c r="R7" s="40">
        <v>1.994066702</v>
      </c>
      <c r="S7" s="40">
        <v>1.994066702</v>
      </c>
      <c r="T7" s="40">
        <v>1.994066702</v>
      </c>
      <c r="U7" s="40">
        <v>1.994066702</v>
      </c>
      <c r="V7" s="40">
        <v>1.994066702</v>
      </c>
      <c r="W7" s="40">
        <v>1.994066702</v>
      </c>
      <c r="X7" s="40">
        <v>1.994066702</v>
      </c>
      <c r="Y7" s="40">
        <v>1.994066702</v>
      </c>
      <c r="Z7" s="40">
        <v>1.994066702</v>
      </c>
      <c r="AA7" s="40">
        <v>1.994066702</v>
      </c>
      <c r="AB7" s="40">
        <v>1.994066702</v>
      </c>
      <c r="AC7" s="40">
        <v>1.994066702</v>
      </c>
      <c r="AD7" s="40">
        <v>1.994066702</v>
      </c>
      <c r="AE7" s="40">
        <v>1.994066702</v>
      </c>
      <c r="AF7" s="40">
        <v>1.994066702</v>
      </c>
      <c r="AG7" s="40">
        <v>1.994066702</v>
      </c>
      <c r="AH7" s="40">
        <v>1.994066702</v>
      </c>
      <c r="AI7" s="40">
        <v>1.994066702</v>
      </c>
      <c r="AJ7" s="40">
        <v>1.994066702</v>
      </c>
      <c r="AK7" s="40">
        <v>1.994066702</v>
      </c>
      <c r="AL7" s="40">
        <v>1.994066702</v>
      </c>
      <c r="AM7" s="40">
        <v>1.994066702</v>
      </c>
      <c r="AN7" s="40">
        <v>1.994066702</v>
      </c>
      <c r="AO7" s="40">
        <v>1.994066702</v>
      </c>
      <c r="AP7" s="40">
        <v>1.994066702</v>
      </c>
      <c r="AQ7" s="40">
        <v>1.994066702</v>
      </c>
      <c r="AR7" s="40">
        <v>1.994066702</v>
      </c>
      <c r="AS7" s="40">
        <v>1.994066702</v>
      </c>
      <c r="AT7" s="40">
        <v>1.994066702</v>
      </c>
      <c r="AU7" s="40">
        <v>1.994066702</v>
      </c>
      <c r="AV7" s="40">
        <v>1.994066702</v>
      </c>
      <c r="AW7" s="40">
        <v>1.994066702</v>
      </c>
      <c r="AX7" s="40">
        <v>1.994066702</v>
      </c>
      <c r="AY7" s="40">
        <v>1.994066702</v>
      </c>
      <c r="AZ7" s="40">
        <v>1.994066702</v>
      </c>
      <c r="BA7" s="40">
        <v>1.994066702</v>
      </c>
      <c r="BB7" s="40">
        <v>1.994066702</v>
      </c>
      <c r="BC7" s="40">
        <v>1.994066702</v>
      </c>
      <c r="BD7" s="40">
        <v>1.994066702</v>
      </c>
      <c r="BE7" s="40">
        <v>1.994066702</v>
      </c>
      <c r="BF7" s="40">
        <v>1.994066702</v>
      </c>
      <c r="BG7" s="40">
        <v>1.994066702</v>
      </c>
      <c r="BH7" s="40">
        <v>1.994066702</v>
      </c>
      <c r="BI7" s="40">
        <v>1.994066702</v>
      </c>
      <c r="BJ7" s="40">
        <v>1.994066702</v>
      </c>
      <c r="BK7" s="40">
        <v>1.994066702</v>
      </c>
      <c r="BL7" s="40">
        <v>1.994066702</v>
      </c>
      <c r="BM7" s="40">
        <v>1.994066702</v>
      </c>
      <c r="BN7" s="40">
        <v>1.994066702</v>
      </c>
      <c r="BO7" s="40">
        <v>1.994066702</v>
      </c>
      <c r="BP7" s="40">
        <v>1.994066702</v>
      </c>
      <c r="BQ7" s="40">
        <v>1.994066702</v>
      </c>
      <c r="BR7" s="40">
        <v>1.994066702</v>
      </c>
      <c r="BS7" s="40">
        <v>1.994066702</v>
      </c>
      <c r="BT7" s="40">
        <v>1.994066702</v>
      </c>
      <c r="BU7" s="40">
        <v>1.994066702</v>
      </c>
      <c r="BV7" s="40">
        <v>1.994066702</v>
      </c>
      <c r="BW7" s="40">
        <v>1.994066702</v>
      </c>
      <c r="BX7" s="40">
        <v>1.994066702</v>
      </c>
      <c r="BY7" s="40">
        <v>1.994066702</v>
      </c>
      <c r="BZ7" s="40">
        <v>1.994066702</v>
      </c>
      <c r="CA7" s="40">
        <v>1.994066702</v>
      </c>
      <c r="CB7" s="40">
        <v>1.994066702</v>
      </c>
      <c r="CC7" s="40">
        <v>1.994066702</v>
      </c>
      <c r="CD7" s="40">
        <v>1.994066702</v>
      </c>
      <c r="CE7" s="40">
        <v>1.994066702</v>
      </c>
      <c r="CF7" s="40">
        <v>1.994066702</v>
      </c>
      <c r="CG7" s="40">
        <v>1.994066702</v>
      </c>
      <c r="CH7" s="40">
        <v>1.994066702</v>
      </c>
      <c r="CI7" s="40">
        <v>1.994066702</v>
      </c>
      <c r="CJ7" s="40">
        <v>1.994066702</v>
      </c>
      <c r="CK7" s="40">
        <v>1.994066702</v>
      </c>
      <c r="CL7" s="40">
        <v>1.994066702</v>
      </c>
      <c r="CM7" s="40">
        <v>1.994066702</v>
      </c>
      <c r="CN7" s="40">
        <v>1.994066702</v>
      </c>
      <c r="CO7" s="40">
        <v>1.994066702</v>
      </c>
      <c r="CP7" s="40">
        <v>1.994066702</v>
      </c>
      <c r="CQ7" s="40">
        <v>1.994066702</v>
      </c>
      <c r="CR7" s="40">
        <v>1.994066702</v>
      </c>
      <c r="CS7" s="40">
        <v>1.994066702</v>
      </c>
      <c r="CT7" s="40">
        <v>1.994066702</v>
      </c>
      <c r="CU7" s="40">
        <v>1.994066702</v>
      </c>
      <c r="CV7" s="40">
        <v>1.994066702</v>
      </c>
      <c r="CW7" s="40">
        <v>1.994066702</v>
      </c>
      <c r="CX7" s="40">
        <v>1.994066702</v>
      </c>
      <c r="CY7" s="40">
        <v>1.994066702</v>
      </c>
      <c r="CZ7" s="40">
        <v>1.994066702</v>
      </c>
      <c r="DA7" s="40">
        <v>1.994066702</v>
      </c>
      <c r="DB7" s="40">
        <v>1.994066702</v>
      </c>
      <c r="DC7" s="40">
        <v>1.994066702</v>
      </c>
      <c r="DD7" s="40">
        <v>32.386981810000002</v>
      </c>
      <c r="DE7" s="40">
        <v>1.994066702</v>
      </c>
      <c r="DF7" s="40">
        <v>1.994066702</v>
      </c>
      <c r="DG7" s="40">
        <v>1.994066702</v>
      </c>
      <c r="DH7" s="40">
        <v>84.916629850000007</v>
      </c>
      <c r="DI7" s="40">
        <v>1.994066702</v>
      </c>
      <c r="DJ7" s="40">
        <v>1.994066702</v>
      </c>
      <c r="DK7" s="40">
        <v>1.994066702</v>
      </c>
      <c r="DL7" s="40">
        <v>99.775052919999993</v>
      </c>
      <c r="DM7" s="40">
        <v>1.994066702</v>
      </c>
      <c r="DN7" s="40">
        <v>1.994066702</v>
      </c>
      <c r="DO7" s="40">
        <v>1.994066702</v>
      </c>
      <c r="DP7" s="40">
        <v>1.994066702</v>
      </c>
      <c r="DQ7" s="40">
        <v>1.994066702</v>
      </c>
      <c r="DR7" s="40">
        <v>1.994066702</v>
      </c>
      <c r="DS7" s="40">
        <v>1.994066702</v>
      </c>
      <c r="DT7" s="40">
        <v>1.994066702</v>
      </c>
      <c r="DU7" s="40">
        <v>1.994066702</v>
      </c>
      <c r="DV7" s="40">
        <v>1.994066702</v>
      </c>
      <c r="DW7" s="40">
        <v>1.994066702</v>
      </c>
      <c r="DX7" s="40">
        <v>1.994066702</v>
      </c>
      <c r="DY7" s="40">
        <v>1.994066702</v>
      </c>
      <c r="DZ7" s="40">
        <v>1.994066702</v>
      </c>
      <c r="EA7" s="40">
        <v>1.994066702</v>
      </c>
      <c r="EB7" s="40">
        <v>1.994066702</v>
      </c>
      <c r="EC7" s="40">
        <v>1.994066702</v>
      </c>
      <c r="ED7" s="40">
        <v>1.994066702</v>
      </c>
      <c r="EE7" s="40">
        <v>1.994066702</v>
      </c>
      <c r="EF7" s="40">
        <v>1.994066702</v>
      </c>
      <c r="EG7" s="40">
        <v>1.994066702</v>
      </c>
      <c r="EH7" s="40">
        <v>1.994066702</v>
      </c>
      <c r="EI7" s="40">
        <v>1.994066702</v>
      </c>
      <c r="EJ7" s="40">
        <v>14.36480633</v>
      </c>
      <c r="EK7" s="40">
        <v>1.994066702</v>
      </c>
      <c r="EL7" s="40">
        <v>1.994066702</v>
      </c>
      <c r="EM7" s="40">
        <v>1.994066702</v>
      </c>
      <c r="EN7" s="40">
        <v>104.3812195</v>
      </c>
      <c r="EO7" s="40">
        <v>35.80562759</v>
      </c>
      <c r="EP7" s="40">
        <v>1.994066702</v>
      </c>
      <c r="EQ7" s="40">
        <v>1.994066702</v>
      </c>
      <c r="ER7" s="40">
        <v>195.92884409999999</v>
      </c>
      <c r="ES7" s="40">
        <v>142.18038390000001</v>
      </c>
      <c r="ET7" s="40">
        <v>1.994066702</v>
      </c>
      <c r="EU7" s="40">
        <v>1.994066702</v>
      </c>
      <c r="EV7" s="40">
        <v>246.60130029999999</v>
      </c>
      <c r="EW7" s="40">
        <v>246.60130029999999</v>
      </c>
      <c r="EX7" s="40">
        <v>1.994066702</v>
      </c>
      <c r="EY7" s="40">
        <v>44.559733639999997</v>
      </c>
      <c r="EZ7" s="40">
        <v>246.60130029999999</v>
      </c>
      <c r="FA7" s="40">
        <v>246.60130029999999</v>
      </c>
      <c r="FB7" s="40">
        <v>92.270866459999993</v>
      </c>
      <c r="FC7" s="40">
        <v>141.1097977</v>
      </c>
      <c r="FD7" s="40">
        <v>246.60130029999999</v>
      </c>
    </row>
    <row r="8" spans="2:160" x14ac:dyDescent="0.2">
      <c r="B8" s="40" t="s">
        <v>251</v>
      </c>
      <c r="C8" s="40" t="s">
        <v>3</v>
      </c>
      <c r="D8" s="40" t="s">
        <v>38</v>
      </c>
      <c r="E8" s="40">
        <v>17.596545899999999</v>
      </c>
      <c r="F8" s="40">
        <v>15.64531195</v>
      </c>
      <c r="G8" s="40">
        <v>15.64531195</v>
      </c>
      <c r="H8" s="40">
        <v>17.596545899999999</v>
      </c>
      <c r="I8" s="40">
        <v>24.915583479999999</v>
      </c>
      <c r="J8" s="40">
        <v>17.596545899999999</v>
      </c>
      <c r="K8" s="40">
        <v>15.64531195</v>
      </c>
      <c r="L8" s="40">
        <v>24.915583479999999</v>
      </c>
      <c r="M8" s="40">
        <v>32.622596700000003</v>
      </c>
      <c r="N8" s="40">
        <v>24.915583479999999</v>
      </c>
      <c r="O8" s="40">
        <v>15.64531195</v>
      </c>
      <c r="P8" s="40">
        <v>32.622596700000003</v>
      </c>
      <c r="Q8" s="40">
        <v>32.622596700000003</v>
      </c>
      <c r="R8" s="40">
        <v>28.935584760000001</v>
      </c>
      <c r="S8" s="40">
        <v>15.64531195</v>
      </c>
      <c r="T8" s="40">
        <v>32.622596700000003</v>
      </c>
      <c r="U8" s="40">
        <v>15.64531195</v>
      </c>
      <c r="V8" s="40">
        <v>15.64531195</v>
      </c>
      <c r="W8" s="40">
        <v>15.64531195</v>
      </c>
      <c r="X8" s="40">
        <v>17.596545899999999</v>
      </c>
      <c r="Y8" s="40">
        <v>15.64531195</v>
      </c>
      <c r="Z8" s="40">
        <v>15.64531195</v>
      </c>
      <c r="AA8" s="40">
        <v>15.64531195</v>
      </c>
      <c r="AB8" s="40">
        <v>15.64531195</v>
      </c>
      <c r="AC8" s="40">
        <v>15.86868308</v>
      </c>
      <c r="AD8" s="40">
        <v>15.86868308</v>
      </c>
      <c r="AE8" s="40">
        <v>15.86868308</v>
      </c>
      <c r="AF8" s="40">
        <v>15.86868308</v>
      </c>
      <c r="AG8" s="40">
        <v>15.86868308</v>
      </c>
      <c r="AH8" s="40">
        <v>15.86868308</v>
      </c>
      <c r="AI8" s="40">
        <v>15.86868308</v>
      </c>
      <c r="AJ8" s="40">
        <v>15.86868308</v>
      </c>
      <c r="AK8" s="40">
        <v>27.71975788</v>
      </c>
      <c r="AL8" s="40">
        <v>27.71975788</v>
      </c>
      <c r="AM8" s="40">
        <v>27.71975788</v>
      </c>
      <c r="AN8" s="40">
        <v>41.745437750000001</v>
      </c>
      <c r="AO8" s="40">
        <v>27.71975788</v>
      </c>
      <c r="AP8" s="40">
        <v>27.71975788</v>
      </c>
      <c r="AQ8" s="40">
        <v>27.71975788</v>
      </c>
      <c r="AR8" s="40">
        <v>41.745437750000001</v>
      </c>
      <c r="AS8" s="40">
        <v>27.71975788</v>
      </c>
      <c r="AT8" s="40">
        <v>27.71975788</v>
      </c>
      <c r="AU8" s="40">
        <v>27.71975788</v>
      </c>
      <c r="AV8" s="40">
        <v>41.745437750000001</v>
      </c>
      <c r="AW8" s="40">
        <v>27.71975788</v>
      </c>
      <c r="AX8" s="40">
        <v>27.71975788</v>
      </c>
      <c r="AY8" s="40">
        <v>39.570832680000002</v>
      </c>
      <c r="AZ8" s="40">
        <v>52.854940409999998</v>
      </c>
      <c r="BA8" s="40">
        <v>27.71975788</v>
      </c>
      <c r="BB8" s="40">
        <v>27.71975788</v>
      </c>
      <c r="BC8" s="40">
        <v>41.745437750000001</v>
      </c>
      <c r="BD8" s="40">
        <v>56.771488560000002</v>
      </c>
      <c r="BE8" s="40">
        <v>27.71975788</v>
      </c>
      <c r="BF8" s="40">
        <v>27.71975788</v>
      </c>
      <c r="BG8" s="40">
        <v>41.745437750000001</v>
      </c>
      <c r="BH8" s="40">
        <v>52.657655669999997</v>
      </c>
      <c r="BI8" s="40">
        <v>27.71975788</v>
      </c>
      <c r="BJ8" s="40">
        <v>27.71975788</v>
      </c>
      <c r="BK8" s="40">
        <v>41.745437750000001</v>
      </c>
      <c r="BL8" s="40">
        <v>50.321682770000002</v>
      </c>
      <c r="BM8" s="40">
        <v>27.71975788</v>
      </c>
      <c r="BN8" s="40">
        <v>27.71975788</v>
      </c>
      <c r="BO8" s="40">
        <v>41.745437750000001</v>
      </c>
      <c r="BP8" s="40">
        <v>49.06447533</v>
      </c>
      <c r="BQ8" s="40">
        <v>27.71975788</v>
      </c>
      <c r="BR8" s="40">
        <v>27.71975788</v>
      </c>
      <c r="BS8" s="40">
        <v>41.745437750000001</v>
      </c>
      <c r="BT8" s="40">
        <v>49.06447533</v>
      </c>
      <c r="BU8" s="40">
        <v>27.71975788</v>
      </c>
      <c r="BV8" s="40">
        <v>27.71975788</v>
      </c>
      <c r="BW8" s="40">
        <v>41.745437750000001</v>
      </c>
      <c r="BX8" s="40">
        <v>73.712136209999997</v>
      </c>
      <c r="BY8" s="40">
        <v>27.71975788</v>
      </c>
      <c r="BZ8" s="40">
        <v>27.71975788</v>
      </c>
      <c r="CA8" s="40">
        <v>41.745437750000001</v>
      </c>
      <c r="CB8" s="40">
        <v>44.66661568</v>
      </c>
      <c r="CC8" s="40">
        <v>27.71975788</v>
      </c>
      <c r="CD8" s="40">
        <v>27.71975788</v>
      </c>
      <c r="CE8" s="40">
        <v>41.745437750000001</v>
      </c>
      <c r="CF8" s="40">
        <v>49.06447533</v>
      </c>
      <c r="CG8" s="40">
        <v>31.89034749</v>
      </c>
      <c r="CH8" s="40">
        <v>27.71975788</v>
      </c>
      <c r="CI8" s="40">
        <v>41.745437750000001</v>
      </c>
      <c r="CJ8" s="40">
        <v>49.06447533</v>
      </c>
      <c r="CK8" s="40">
        <v>39.570832680000002</v>
      </c>
      <c r="CL8" s="40">
        <v>27.71975788</v>
      </c>
      <c r="CM8" s="40">
        <v>41.745437750000001</v>
      </c>
      <c r="CN8" s="40">
        <v>50.321682770000002</v>
      </c>
      <c r="CO8" s="40">
        <v>39.570832680000002</v>
      </c>
      <c r="CP8" s="40">
        <v>27.71975788</v>
      </c>
      <c r="CQ8" s="40">
        <v>41.745437750000001</v>
      </c>
      <c r="CR8" s="40">
        <v>50.321682770000002</v>
      </c>
      <c r="CS8" s="40">
        <v>39.570832680000002</v>
      </c>
      <c r="CT8" s="40">
        <v>27.71975788</v>
      </c>
      <c r="CU8" s="40">
        <v>41.745437750000001</v>
      </c>
      <c r="CV8" s="40">
        <v>49.06447533</v>
      </c>
      <c r="CW8" s="40">
        <v>39.570832680000002</v>
      </c>
      <c r="CX8" s="40">
        <v>27.71975788</v>
      </c>
      <c r="CY8" s="40">
        <v>41.745437750000001</v>
      </c>
      <c r="CZ8" s="40">
        <v>49.06447533</v>
      </c>
      <c r="DA8" s="40">
        <v>41.745437750000001</v>
      </c>
      <c r="DB8" s="40">
        <v>27.71975788</v>
      </c>
      <c r="DC8" s="40">
        <v>41.745437750000001</v>
      </c>
      <c r="DD8" s="40">
        <v>50.321682770000002</v>
      </c>
      <c r="DE8" s="40">
        <v>41.745437750000001</v>
      </c>
      <c r="DF8" s="40">
        <v>39.570832680000002</v>
      </c>
      <c r="DG8" s="40">
        <v>41.745437750000001</v>
      </c>
      <c r="DH8" s="40">
        <v>50.321682770000002</v>
      </c>
      <c r="DI8" s="40">
        <v>41.745437750000001</v>
      </c>
      <c r="DJ8" s="40">
        <v>41.745437750000001</v>
      </c>
      <c r="DK8" s="40">
        <v>44.66661568</v>
      </c>
      <c r="DL8" s="40">
        <v>50.321682770000002</v>
      </c>
      <c r="DM8" s="40">
        <v>41.745437750000001</v>
      </c>
      <c r="DN8" s="40">
        <v>27.71975788</v>
      </c>
      <c r="DO8" s="40">
        <v>39.570832680000002</v>
      </c>
      <c r="DP8" s="40">
        <v>49.06447533</v>
      </c>
      <c r="DQ8" s="40">
        <v>41.745437750000001</v>
      </c>
      <c r="DR8" s="40">
        <v>27.71975788</v>
      </c>
      <c r="DS8" s="40">
        <v>33.23977618</v>
      </c>
      <c r="DT8" s="40">
        <v>49.06447533</v>
      </c>
      <c r="DU8" s="40">
        <v>41.745437750000001</v>
      </c>
      <c r="DV8" s="40">
        <v>27.71975788</v>
      </c>
      <c r="DW8" s="40">
        <v>27.71975788</v>
      </c>
      <c r="DX8" s="40">
        <v>49.06447533</v>
      </c>
      <c r="DY8" s="40">
        <v>41.745437750000001</v>
      </c>
      <c r="DZ8" s="40">
        <v>27.71975788</v>
      </c>
      <c r="EA8" s="40">
        <v>27.71975788</v>
      </c>
      <c r="EB8" s="40">
        <v>50.321682770000002</v>
      </c>
      <c r="EC8" s="40">
        <v>41.745437750000001</v>
      </c>
      <c r="ED8" s="40">
        <v>27.71975788</v>
      </c>
      <c r="EE8" s="40">
        <v>27.71975788</v>
      </c>
      <c r="EF8" s="40">
        <v>50.321682770000002</v>
      </c>
      <c r="EG8" s="40">
        <v>41.745437750000001</v>
      </c>
      <c r="EH8" s="40">
        <v>27.71975788</v>
      </c>
      <c r="EI8" s="40">
        <v>39.526589309999999</v>
      </c>
      <c r="EJ8" s="40">
        <v>50.321682770000002</v>
      </c>
      <c r="EK8" s="40">
        <v>41.745437750000001</v>
      </c>
      <c r="EL8" s="40">
        <v>41.745437750000001</v>
      </c>
      <c r="EM8" s="40">
        <v>41.745437750000001</v>
      </c>
      <c r="EN8" s="40">
        <v>50.321682770000002</v>
      </c>
      <c r="EO8" s="40">
        <v>50.321682770000002</v>
      </c>
      <c r="EP8" s="40">
        <v>41.745437750000001</v>
      </c>
      <c r="EQ8" s="40">
        <v>41.745437750000001</v>
      </c>
      <c r="ER8" s="40">
        <v>50.321682770000002</v>
      </c>
      <c r="ES8" s="40">
        <v>50.321682770000002</v>
      </c>
      <c r="ET8" s="40">
        <v>41.745437750000001</v>
      </c>
      <c r="EU8" s="40">
        <v>41.745437750000001</v>
      </c>
      <c r="EV8" s="40">
        <v>50.321682770000002</v>
      </c>
      <c r="EW8" s="40">
        <v>50.321682770000002</v>
      </c>
      <c r="EX8" s="40">
        <v>49.894422030000001</v>
      </c>
      <c r="EY8" s="40">
        <v>50.321682770000002</v>
      </c>
      <c r="EZ8" s="40">
        <v>50.321682770000002</v>
      </c>
      <c r="FA8" s="40">
        <v>50.321682770000002</v>
      </c>
      <c r="FB8" s="40">
        <v>50.321682770000002</v>
      </c>
      <c r="FC8" s="40">
        <v>50.321682770000002</v>
      </c>
      <c r="FD8" s="40">
        <v>60.241318829999997</v>
      </c>
    </row>
    <row r="9" spans="2:160" x14ac:dyDescent="0.2">
      <c r="B9" s="40" t="s">
        <v>251</v>
      </c>
      <c r="C9" s="40" t="s">
        <v>3</v>
      </c>
      <c r="D9" s="40" t="s">
        <v>39</v>
      </c>
      <c r="E9" s="40">
        <v>8.4547348319999998</v>
      </c>
      <c r="F9" s="40">
        <v>8.4547348319999998</v>
      </c>
      <c r="G9" s="40">
        <v>8.4547348319999998</v>
      </c>
      <c r="H9" s="40">
        <v>8.4547348319999998</v>
      </c>
      <c r="I9" s="40">
        <v>8.4547348319999998</v>
      </c>
      <c r="J9" s="40">
        <v>8.4547348319999998</v>
      </c>
      <c r="K9" s="40">
        <v>8.9382701139999998</v>
      </c>
      <c r="L9" s="40">
        <v>8.9382701139999998</v>
      </c>
      <c r="M9" s="40">
        <v>8.4547348319999998</v>
      </c>
      <c r="N9" s="40">
        <v>8.4547348319999998</v>
      </c>
      <c r="O9" s="40">
        <v>12.39446103</v>
      </c>
      <c r="P9" s="40">
        <v>13.229644840000001</v>
      </c>
      <c r="Q9" s="40">
        <v>8.4547348319999998</v>
      </c>
      <c r="R9" s="40">
        <v>8.4547348319999998</v>
      </c>
      <c r="S9" s="40">
        <v>16.909469659999999</v>
      </c>
      <c r="T9" s="40">
        <v>16.909469659999999</v>
      </c>
      <c r="U9" s="40">
        <v>12.886281090000001</v>
      </c>
      <c r="V9" s="40">
        <v>12.886281090000001</v>
      </c>
      <c r="W9" s="40">
        <v>12.886281090000001</v>
      </c>
      <c r="X9" s="40">
        <v>17.801362640000001</v>
      </c>
      <c r="Y9" s="40">
        <v>12.886281090000001</v>
      </c>
      <c r="Z9" s="40">
        <v>12.886281090000001</v>
      </c>
      <c r="AA9" s="40">
        <v>12.886281090000001</v>
      </c>
      <c r="AB9" s="40">
        <v>14.3018769</v>
      </c>
      <c r="AC9" s="40">
        <v>12.886281090000001</v>
      </c>
      <c r="AD9" s="40">
        <v>12.886281090000001</v>
      </c>
      <c r="AE9" s="40">
        <v>12.886281090000001</v>
      </c>
      <c r="AF9" s="40">
        <v>12.886281090000001</v>
      </c>
      <c r="AG9" s="40">
        <v>12.886281090000001</v>
      </c>
      <c r="AH9" s="40">
        <v>12.886281090000001</v>
      </c>
      <c r="AI9" s="40">
        <v>12.886281090000001</v>
      </c>
      <c r="AJ9" s="40">
        <v>17.317827350000002</v>
      </c>
      <c r="AK9" s="40">
        <v>13.078281090000001</v>
      </c>
      <c r="AL9" s="40">
        <v>13.078281090000001</v>
      </c>
      <c r="AM9" s="40">
        <v>13.078281090000001</v>
      </c>
      <c r="AN9" s="40">
        <v>24.017794330000001</v>
      </c>
      <c r="AO9" s="40">
        <v>13.078281090000001</v>
      </c>
      <c r="AP9" s="40">
        <v>13.078281090000001</v>
      </c>
      <c r="AQ9" s="40">
        <v>13.078281090000001</v>
      </c>
      <c r="AR9" s="40">
        <v>17.993362640000001</v>
      </c>
      <c r="AS9" s="40">
        <v>13.078281090000001</v>
      </c>
      <c r="AT9" s="40">
        <v>13.078281090000001</v>
      </c>
      <c r="AU9" s="40">
        <v>13.078281090000001</v>
      </c>
      <c r="AV9" s="40">
        <v>24.017794330000001</v>
      </c>
      <c r="AW9" s="40">
        <v>13.078281090000001</v>
      </c>
      <c r="AX9" s="40">
        <v>13.078281090000001</v>
      </c>
      <c r="AY9" s="40">
        <v>13.078281090000001</v>
      </c>
      <c r="AZ9" s="40">
        <v>26.120902789999999</v>
      </c>
      <c r="BA9" s="40">
        <v>13.078281090000001</v>
      </c>
      <c r="BB9" s="40">
        <v>13.078281090000001</v>
      </c>
      <c r="BC9" s="40">
        <v>17.993362640000001</v>
      </c>
      <c r="BD9" s="40">
        <v>26.120902789999999</v>
      </c>
      <c r="BE9" s="40">
        <v>13.078281090000001</v>
      </c>
      <c r="BF9" s="40">
        <v>13.078281090000001</v>
      </c>
      <c r="BG9" s="40">
        <v>17.993362640000001</v>
      </c>
      <c r="BH9" s="40">
        <v>26.120902789999999</v>
      </c>
      <c r="BI9" s="40">
        <v>13.078281090000001</v>
      </c>
      <c r="BJ9" s="40">
        <v>13.078281090000001</v>
      </c>
      <c r="BK9" s="40">
        <v>17.993362640000001</v>
      </c>
      <c r="BL9" s="40">
        <v>26.120902789999999</v>
      </c>
      <c r="BM9" s="40">
        <v>13.078281090000001</v>
      </c>
      <c r="BN9" s="40">
        <v>13.078281090000001</v>
      </c>
      <c r="BO9" s="40">
        <v>17.993362640000001</v>
      </c>
      <c r="BP9" s="40">
        <v>26.120902789999999</v>
      </c>
      <c r="BQ9" s="40">
        <v>13.078281090000001</v>
      </c>
      <c r="BR9" s="40">
        <v>13.078281090000001</v>
      </c>
      <c r="BS9" s="40">
        <v>17.993362640000001</v>
      </c>
      <c r="BT9" s="40">
        <v>26.120902789999999</v>
      </c>
      <c r="BU9" s="40">
        <v>13.078281090000001</v>
      </c>
      <c r="BV9" s="40">
        <v>13.078281090000001</v>
      </c>
      <c r="BW9" s="40">
        <v>17.993362640000001</v>
      </c>
      <c r="BX9" s="40">
        <v>26.120902789999999</v>
      </c>
      <c r="BY9" s="40">
        <v>13.078281090000001</v>
      </c>
      <c r="BZ9" s="40">
        <v>13.078281090000001</v>
      </c>
      <c r="CA9" s="40">
        <v>17.993362640000001</v>
      </c>
      <c r="CB9" s="40">
        <v>26.120902789999999</v>
      </c>
      <c r="CC9" s="40">
        <v>13.078281090000001</v>
      </c>
      <c r="CD9" s="40">
        <v>13.078281090000001</v>
      </c>
      <c r="CE9" s="40">
        <v>17.993362640000001</v>
      </c>
      <c r="CF9" s="40">
        <v>26.120902789999999</v>
      </c>
      <c r="CG9" s="40">
        <v>13.078281090000001</v>
      </c>
      <c r="CH9" s="40">
        <v>13.078281090000001</v>
      </c>
      <c r="CI9" s="40">
        <v>17.993362640000001</v>
      </c>
      <c r="CJ9" s="40">
        <v>26.120902789999999</v>
      </c>
      <c r="CK9" s="40">
        <v>13.078281090000001</v>
      </c>
      <c r="CL9" s="40">
        <v>13.078281090000001</v>
      </c>
      <c r="CM9" s="40">
        <v>17.993362640000001</v>
      </c>
      <c r="CN9" s="40">
        <v>26.120902789999999</v>
      </c>
      <c r="CO9" s="40">
        <v>13.078281090000001</v>
      </c>
      <c r="CP9" s="40">
        <v>13.078281090000001</v>
      </c>
      <c r="CQ9" s="40">
        <v>17.993362640000001</v>
      </c>
      <c r="CR9" s="40">
        <v>26.120902789999999</v>
      </c>
      <c r="CS9" s="40">
        <v>13.14820398</v>
      </c>
      <c r="CT9" s="40">
        <v>13.078281090000001</v>
      </c>
      <c r="CU9" s="40">
        <v>17.993362640000001</v>
      </c>
      <c r="CV9" s="40">
        <v>26.120902789999999</v>
      </c>
      <c r="CW9" s="40">
        <v>14.75587616</v>
      </c>
      <c r="CX9" s="40">
        <v>13.078281090000001</v>
      </c>
      <c r="CY9" s="40">
        <v>17.993362640000001</v>
      </c>
      <c r="CZ9" s="40">
        <v>26.120902789999999</v>
      </c>
      <c r="DA9" s="40">
        <v>17.993362640000001</v>
      </c>
      <c r="DB9" s="40">
        <v>13.078281090000001</v>
      </c>
      <c r="DC9" s="40">
        <v>17.993362640000001</v>
      </c>
      <c r="DD9" s="40">
        <v>26.120902789999999</v>
      </c>
      <c r="DE9" s="40">
        <v>17.993362640000001</v>
      </c>
      <c r="DF9" s="40">
        <v>13.078281090000001</v>
      </c>
      <c r="DG9" s="40">
        <v>17.993362640000001</v>
      </c>
      <c r="DH9" s="40">
        <v>26.120902789999999</v>
      </c>
      <c r="DI9" s="40">
        <v>17.993362640000001</v>
      </c>
      <c r="DJ9" s="40">
        <v>17.993362640000001</v>
      </c>
      <c r="DK9" s="40">
        <v>25.964562180000001</v>
      </c>
      <c r="DL9" s="40">
        <v>26.120902789999999</v>
      </c>
      <c r="DM9" s="40">
        <v>17.993362640000001</v>
      </c>
      <c r="DN9" s="40">
        <v>13.078281090000001</v>
      </c>
      <c r="DO9" s="40">
        <v>13.078281090000001</v>
      </c>
      <c r="DP9" s="40">
        <v>26.120902789999999</v>
      </c>
      <c r="DQ9" s="40">
        <v>17.993362640000001</v>
      </c>
      <c r="DR9" s="40">
        <v>13.078281090000001</v>
      </c>
      <c r="DS9" s="40">
        <v>13.078281090000001</v>
      </c>
      <c r="DT9" s="40">
        <v>26.120902789999999</v>
      </c>
      <c r="DU9" s="40">
        <v>17.993362640000001</v>
      </c>
      <c r="DV9" s="40">
        <v>13.078281090000001</v>
      </c>
      <c r="DW9" s="40">
        <v>13.078281090000001</v>
      </c>
      <c r="DX9" s="40">
        <v>26.120902789999999</v>
      </c>
      <c r="DY9" s="40">
        <v>17.993362640000001</v>
      </c>
      <c r="DZ9" s="40">
        <v>13.078281090000001</v>
      </c>
      <c r="EA9" s="40">
        <v>13.078281090000001</v>
      </c>
      <c r="EB9" s="40">
        <v>26.120902789999999</v>
      </c>
      <c r="EC9" s="40">
        <v>17.993362640000001</v>
      </c>
      <c r="ED9" s="40">
        <v>13.078281090000001</v>
      </c>
      <c r="EE9" s="40">
        <v>13.078281090000001</v>
      </c>
      <c r="EF9" s="40">
        <v>26.120902789999999</v>
      </c>
      <c r="EG9" s="40">
        <v>17.993362640000001</v>
      </c>
      <c r="EH9" s="40">
        <v>13.078281090000001</v>
      </c>
      <c r="EI9" s="40">
        <v>13.078281090000001</v>
      </c>
      <c r="EJ9" s="40">
        <v>26.120902789999999</v>
      </c>
      <c r="EK9" s="40">
        <v>24.017794330000001</v>
      </c>
      <c r="EL9" s="40">
        <v>17.993362640000001</v>
      </c>
      <c r="EM9" s="40">
        <v>17.993362640000001</v>
      </c>
      <c r="EN9" s="40">
        <v>26.120902789999999</v>
      </c>
      <c r="EO9" s="40">
        <v>26.120902789999999</v>
      </c>
      <c r="EP9" s="40">
        <v>17.993362640000001</v>
      </c>
      <c r="EQ9" s="40">
        <v>17.993362640000001</v>
      </c>
      <c r="ER9" s="40">
        <v>26.120902789999999</v>
      </c>
      <c r="ES9" s="40">
        <v>26.120902789999999</v>
      </c>
      <c r="ET9" s="40">
        <v>17.993362640000001</v>
      </c>
      <c r="EU9" s="40">
        <v>24.017794330000001</v>
      </c>
      <c r="EV9" s="40">
        <v>26.120902789999999</v>
      </c>
      <c r="EW9" s="40">
        <v>26.120902789999999</v>
      </c>
      <c r="EX9" s="40">
        <v>26.120902789999999</v>
      </c>
      <c r="EY9" s="40">
        <v>26.120902789999999</v>
      </c>
      <c r="EZ9" s="40">
        <v>26.120902789999999</v>
      </c>
      <c r="FA9" s="40">
        <v>26.120902789999999</v>
      </c>
      <c r="FB9" s="40">
        <v>26.120902789999999</v>
      </c>
      <c r="FC9" s="40">
        <v>26.120902789999999</v>
      </c>
      <c r="FD9" s="40">
        <v>26.120902789999999</v>
      </c>
    </row>
    <row r="10" spans="2:160" x14ac:dyDescent="0.2">
      <c r="B10" s="40" t="s">
        <v>251</v>
      </c>
      <c r="C10" s="40" t="s">
        <v>3</v>
      </c>
      <c r="D10" s="40" t="s">
        <v>40</v>
      </c>
    </row>
    <row r="11" spans="2:160" x14ac:dyDescent="0.2">
      <c r="B11" s="40" t="s">
        <v>251</v>
      </c>
      <c r="C11" s="40" t="s">
        <v>3</v>
      </c>
      <c r="D11" s="40" t="s">
        <v>41</v>
      </c>
    </row>
    <row r="12" spans="2:160" x14ac:dyDescent="0.2">
      <c r="B12" s="40" t="s">
        <v>251</v>
      </c>
      <c r="C12" s="40" t="s">
        <v>3</v>
      </c>
      <c r="D12" s="40" t="s">
        <v>42</v>
      </c>
      <c r="E12" s="40">
        <v>7.2150744639999997</v>
      </c>
      <c r="F12" s="40">
        <v>7.2150744639999997</v>
      </c>
      <c r="G12" s="40">
        <v>6.6445767030000003</v>
      </c>
      <c r="H12" s="40">
        <v>6.6445767030000003</v>
      </c>
      <c r="I12" s="40">
        <v>6.6445767030000003</v>
      </c>
      <c r="J12" s="40">
        <v>6.6445767030000003</v>
      </c>
      <c r="K12" s="40">
        <v>7.2150744639999997</v>
      </c>
      <c r="L12" s="40">
        <v>7.2150744639999997</v>
      </c>
      <c r="M12" s="40">
        <v>7.2150744639999997</v>
      </c>
      <c r="N12" s="40">
        <v>6.6445767030000003</v>
      </c>
      <c r="O12" s="40">
        <v>7.2150744639999997</v>
      </c>
      <c r="P12" s="40">
        <v>7.2150744639999997</v>
      </c>
      <c r="Q12" s="40">
        <v>6.6454632460000003</v>
      </c>
      <c r="R12" s="40">
        <v>6.6445767030000003</v>
      </c>
      <c r="S12" s="40">
        <v>7.2150744639999997</v>
      </c>
      <c r="T12" s="40">
        <v>7.2150744639999997</v>
      </c>
      <c r="U12" s="40">
        <v>7.2150744639999997</v>
      </c>
      <c r="V12" s="40">
        <v>6.6445767030000003</v>
      </c>
      <c r="W12" s="40">
        <v>7.2150744639999997</v>
      </c>
      <c r="X12" s="40">
        <v>7.2150744639999997</v>
      </c>
      <c r="Y12" s="40">
        <v>11.36389743</v>
      </c>
      <c r="Z12" s="40">
        <v>11.36389743</v>
      </c>
      <c r="AA12" s="40">
        <v>11.93439519</v>
      </c>
      <c r="AB12" s="40">
        <v>11.93439519</v>
      </c>
      <c r="AC12" s="40">
        <v>11.93439519</v>
      </c>
      <c r="AD12" s="40">
        <v>11.93439519</v>
      </c>
      <c r="AE12" s="40">
        <v>11.93439519</v>
      </c>
      <c r="AF12" s="40">
        <v>11.93439519</v>
      </c>
      <c r="AG12" s="40">
        <v>11.93439519</v>
      </c>
      <c r="AH12" s="40">
        <v>11.93439519</v>
      </c>
      <c r="AI12" s="40">
        <v>11.36478397</v>
      </c>
      <c r="AJ12" s="40">
        <v>16.303800519999999</v>
      </c>
      <c r="AK12" s="40">
        <v>11.93439519</v>
      </c>
      <c r="AL12" s="40">
        <v>11.933721540000001</v>
      </c>
      <c r="AM12" s="40">
        <v>11.93439519</v>
      </c>
      <c r="AN12" s="40">
        <v>16.367455280000001</v>
      </c>
      <c r="AO12" s="40">
        <v>11.364571079999999</v>
      </c>
      <c r="AP12" s="40">
        <v>11.93439519</v>
      </c>
      <c r="AQ12" s="40">
        <v>11.93439519</v>
      </c>
      <c r="AR12" s="40">
        <v>16.367455280000001</v>
      </c>
      <c r="AS12" s="40">
        <v>11.93439519</v>
      </c>
      <c r="AT12" s="40">
        <v>11.36389743</v>
      </c>
      <c r="AU12" s="40">
        <v>11.36389743</v>
      </c>
      <c r="AV12" s="40">
        <v>16.367455280000001</v>
      </c>
      <c r="AW12" s="40">
        <v>11.36389743</v>
      </c>
      <c r="AX12" s="40">
        <v>11.36389743</v>
      </c>
      <c r="AY12" s="40">
        <v>11.93439519</v>
      </c>
      <c r="AZ12" s="40">
        <v>16.367455280000001</v>
      </c>
      <c r="BA12" s="40">
        <v>11.36389743</v>
      </c>
      <c r="BB12" s="40">
        <v>11.93439519</v>
      </c>
      <c r="BC12" s="40">
        <v>16.367455280000001</v>
      </c>
      <c r="BD12" s="40">
        <v>16.367455280000001</v>
      </c>
      <c r="BE12" s="40">
        <v>11.93439519</v>
      </c>
      <c r="BF12" s="40">
        <v>11.93439519</v>
      </c>
      <c r="BG12" s="40">
        <v>16.367455280000001</v>
      </c>
      <c r="BH12" s="98">
        <v>16.367455280000001</v>
      </c>
      <c r="BI12" s="98">
        <v>11.93439519</v>
      </c>
      <c r="BJ12" s="40">
        <v>11.36389743</v>
      </c>
      <c r="BK12" s="40">
        <v>16.367455280000001</v>
      </c>
      <c r="BL12" s="98">
        <v>16.367455280000001</v>
      </c>
      <c r="BM12" s="98">
        <v>11.93439519</v>
      </c>
      <c r="BN12" s="40">
        <v>11.93439519</v>
      </c>
      <c r="BO12" s="40">
        <v>16.367455280000001</v>
      </c>
      <c r="BP12" s="98">
        <v>16.367455280000001</v>
      </c>
      <c r="BQ12" s="98">
        <v>11.93439519</v>
      </c>
      <c r="BR12" s="40">
        <v>11.93439519</v>
      </c>
      <c r="BS12" s="40">
        <v>16.367455280000001</v>
      </c>
      <c r="BT12" s="98">
        <v>16.367455280000001</v>
      </c>
      <c r="BU12" s="98">
        <v>11.93439519</v>
      </c>
      <c r="BV12" s="40">
        <v>11.93439519</v>
      </c>
      <c r="BW12" s="40">
        <v>16.367455280000001</v>
      </c>
      <c r="BX12" s="98">
        <v>16.367455280000001</v>
      </c>
      <c r="BY12" s="98">
        <v>11.93439519</v>
      </c>
      <c r="BZ12" s="40">
        <v>11.93439519</v>
      </c>
      <c r="CA12" s="40">
        <v>16.367455280000001</v>
      </c>
      <c r="CB12" s="40">
        <v>16.367455280000001</v>
      </c>
      <c r="CC12" s="40">
        <v>11.93439519</v>
      </c>
      <c r="CD12" s="40">
        <v>11.93439519</v>
      </c>
      <c r="CE12" s="40">
        <v>16.367455280000001</v>
      </c>
      <c r="CF12" s="40">
        <v>16.367455280000001</v>
      </c>
      <c r="CG12" s="40">
        <v>11.93439519</v>
      </c>
      <c r="CH12" s="40">
        <v>11.933721540000001</v>
      </c>
      <c r="CI12" s="40">
        <v>16.367455280000001</v>
      </c>
      <c r="CJ12" s="40">
        <v>16.367455280000001</v>
      </c>
      <c r="CK12" s="40">
        <v>11.93439519</v>
      </c>
      <c r="CL12" s="40">
        <v>11.93439519</v>
      </c>
      <c r="CM12" s="40">
        <v>16.367455280000001</v>
      </c>
      <c r="CN12" s="40">
        <v>16.367455280000001</v>
      </c>
      <c r="CO12" s="40">
        <v>11.93439519</v>
      </c>
      <c r="CP12" s="40">
        <v>11.9341823</v>
      </c>
      <c r="CQ12" s="40">
        <v>16.367455280000001</v>
      </c>
      <c r="CR12" s="40">
        <v>16.367455280000001</v>
      </c>
      <c r="CS12" s="40">
        <v>11.93439519</v>
      </c>
      <c r="CT12" s="40">
        <v>11.93439519</v>
      </c>
      <c r="CU12" s="40">
        <v>16.367455280000001</v>
      </c>
      <c r="CV12" s="40">
        <v>16.367455280000001</v>
      </c>
      <c r="CW12" s="40">
        <v>11.93439519</v>
      </c>
      <c r="CX12" s="40">
        <v>11.93439519</v>
      </c>
      <c r="CY12" s="40">
        <v>16.367455280000001</v>
      </c>
      <c r="CZ12" s="40">
        <v>16.367455280000001</v>
      </c>
      <c r="DA12" s="40">
        <v>16.367455280000001</v>
      </c>
      <c r="DB12" s="40">
        <v>11.93439519</v>
      </c>
      <c r="DC12" s="40">
        <v>16.367455280000001</v>
      </c>
      <c r="DD12" s="40">
        <v>16.367455280000001</v>
      </c>
      <c r="DE12" s="40">
        <v>16.367455280000001</v>
      </c>
      <c r="DF12" s="40">
        <v>11.93439519</v>
      </c>
      <c r="DG12" s="40">
        <v>16.367455280000001</v>
      </c>
      <c r="DH12" s="40">
        <v>16.367455280000001</v>
      </c>
      <c r="DI12" s="40">
        <v>16.367455280000001</v>
      </c>
      <c r="DJ12" s="40">
        <v>16.367455280000001</v>
      </c>
      <c r="DK12" s="40">
        <v>16.367455280000001</v>
      </c>
      <c r="DL12" s="40">
        <v>16.367455280000001</v>
      </c>
      <c r="DM12" s="40">
        <v>16.367455280000001</v>
      </c>
      <c r="DN12" s="40">
        <v>11.93439519</v>
      </c>
      <c r="DO12" s="40">
        <v>11.93439519</v>
      </c>
      <c r="DP12" s="40">
        <v>16.367455280000001</v>
      </c>
      <c r="DQ12" s="40">
        <v>16.367455280000001</v>
      </c>
      <c r="DR12" s="40">
        <v>11.93439519</v>
      </c>
      <c r="DS12" s="40">
        <v>11.93439519</v>
      </c>
      <c r="DT12" s="40">
        <v>16.367455280000001</v>
      </c>
      <c r="DU12" s="40">
        <v>16.367455280000001</v>
      </c>
      <c r="DV12" s="40">
        <v>11.93439519</v>
      </c>
      <c r="DW12" s="40">
        <v>11.93439519</v>
      </c>
      <c r="DX12" s="40">
        <v>16.367455280000001</v>
      </c>
      <c r="DY12" s="40">
        <v>16.367455280000001</v>
      </c>
      <c r="DZ12" s="40">
        <v>11.93439519</v>
      </c>
      <c r="EA12" s="40">
        <v>11.93439519</v>
      </c>
      <c r="EB12" s="40">
        <v>16.367455280000001</v>
      </c>
      <c r="EC12" s="40">
        <v>16.367455280000001</v>
      </c>
      <c r="ED12" s="40">
        <v>11.93439519</v>
      </c>
      <c r="EE12" s="40">
        <v>11.93439519</v>
      </c>
      <c r="EF12" s="40">
        <v>16.367455280000001</v>
      </c>
      <c r="EG12" s="40">
        <v>16.367455280000001</v>
      </c>
      <c r="EH12" s="40">
        <v>11.93439519</v>
      </c>
      <c r="EI12" s="40">
        <v>11.93439519</v>
      </c>
      <c r="EJ12" s="40">
        <v>16.367455280000001</v>
      </c>
      <c r="EK12" s="40">
        <v>16.367455280000001</v>
      </c>
      <c r="EL12" s="40">
        <v>16.367455280000001</v>
      </c>
      <c r="EM12" s="40">
        <v>16.367455280000001</v>
      </c>
      <c r="EN12" s="40">
        <v>16.367455280000001</v>
      </c>
      <c r="EO12" s="40">
        <v>16.367455280000001</v>
      </c>
      <c r="EP12" s="40">
        <v>16.367455280000001</v>
      </c>
      <c r="EQ12" s="40">
        <v>16.367455280000001</v>
      </c>
      <c r="ER12" s="40">
        <v>16.367455280000001</v>
      </c>
      <c r="ES12" s="40">
        <v>16.367455280000001</v>
      </c>
      <c r="ET12" s="40">
        <v>16.367455280000001</v>
      </c>
      <c r="EU12" s="40">
        <v>16.367455280000001</v>
      </c>
      <c r="EV12" s="40">
        <v>16.367455280000001</v>
      </c>
      <c r="EW12" s="40">
        <v>16.367455280000001</v>
      </c>
      <c r="EX12" s="40">
        <v>16.367455280000001</v>
      </c>
      <c r="EY12" s="40">
        <v>16.367455280000001</v>
      </c>
      <c r="EZ12" s="40">
        <v>16.367455280000001</v>
      </c>
      <c r="FA12" s="40">
        <v>16.367455280000001</v>
      </c>
      <c r="FB12" s="40">
        <v>16.367455280000001</v>
      </c>
      <c r="FC12" s="40">
        <v>16.367455280000001</v>
      </c>
      <c r="FD12" s="40">
        <v>16.367455280000001</v>
      </c>
    </row>
    <row r="13" spans="2:160" x14ac:dyDescent="0.2">
      <c r="B13" s="40" t="s">
        <v>251</v>
      </c>
      <c r="C13" s="40" t="s">
        <v>3</v>
      </c>
      <c r="D13" s="40" t="s">
        <v>43</v>
      </c>
    </row>
    <row r="14" spans="2:160" x14ac:dyDescent="0.2">
      <c r="B14" s="40" t="s">
        <v>251</v>
      </c>
      <c r="C14" s="40" t="s">
        <v>3</v>
      </c>
      <c r="D14" s="40" t="s">
        <v>44</v>
      </c>
    </row>
    <row r="15" spans="2:160" x14ac:dyDescent="0.2">
      <c r="B15" s="40" t="s">
        <v>251</v>
      </c>
      <c r="C15" s="40" t="s">
        <v>3</v>
      </c>
      <c r="D15" s="40" t="s">
        <v>45</v>
      </c>
    </row>
    <row r="16" spans="2:160" x14ac:dyDescent="0.2">
      <c r="B16" s="40" t="s">
        <v>251</v>
      </c>
      <c r="C16" s="40" t="s">
        <v>3</v>
      </c>
      <c r="D16" s="40" t="s">
        <v>46</v>
      </c>
    </row>
    <row r="17" spans="2:160" x14ac:dyDescent="0.2">
      <c r="B17" s="40" t="s">
        <v>251</v>
      </c>
      <c r="C17" s="40" t="s">
        <v>3</v>
      </c>
      <c r="D17" s="40" t="s">
        <v>15</v>
      </c>
      <c r="E17" s="40">
        <v>81.733428329999995</v>
      </c>
      <c r="F17" s="40">
        <v>69.442396130000006</v>
      </c>
      <c r="G17" s="40">
        <v>68.871898360000003</v>
      </c>
      <c r="H17" s="40">
        <v>79.43937004</v>
      </c>
      <c r="I17" s="40">
        <v>115.14063710000001</v>
      </c>
      <c r="J17" s="40">
        <v>82.037742730000005</v>
      </c>
      <c r="K17" s="40">
        <v>69.925931410000004</v>
      </c>
      <c r="L17" s="40">
        <v>112.6172471</v>
      </c>
      <c r="M17" s="40">
        <v>135.49039590000001</v>
      </c>
      <c r="N17" s="40">
        <v>115.4806121</v>
      </c>
      <c r="O17" s="40">
        <v>73.382122319999993</v>
      </c>
      <c r="P17" s="40">
        <v>140.26530589999999</v>
      </c>
      <c r="Q17" s="40">
        <v>154.164492</v>
      </c>
      <c r="R17" s="40">
        <v>131.2328862</v>
      </c>
      <c r="S17" s="40">
        <v>77.897130959999998</v>
      </c>
      <c r="T17" s="40">
        <v>157.843456</v>
      </c>
      <c r="U17" s="40">
        <v>73.873942389999996</v>
      </c>
      <c r="V17" s="40">
        <v>73.303444630000001</v>
      </c>
      <c r="W17" s="40">
        <v>73.873942389999996</v>
      </c>
      <c r="X17" s="40">
        <v>82.300073380000001</v>
      </c>
      <c r="Y17" s="40">
        <v>78.02276535</v>
      </c>
      <c r="Z17" s="40">
        <v>78.02276535</v>
      </c>
      <c r="AA17" s="40">
        <v>78.593263109999995</v>
      </c>
      <c r="AB17" s="40">
        <v>80.008858910000001</v>
      </c>
      <c r="AC17" s="40">
        <v>78.816634239999999</v>
      </c>
      <c r="AD17" s="40">
        <v>78.816634239999999</v>
      </c>
      <c r="AE17" s="40">
        <v>78.816634239999999</v>
      </c>
      <c r="AF17" s="40">
        <v>78.816634239999999</v>
      </c>
      <c r="AG17" s="40">
        <v>78.816634239999999</v>
      </c>
      <c r="AH17" s="40">
        <v>78.816634239999999</v>
      </c>
      <c r="AI17" s="40">
        <v>78.24702302</v>
      </c>
      <c r="AJ17" s="40">
        <v>87.617775429999995</v>
      </c>
      <c r="AK17" s="40">
        <v>90.859709039999998</v>
      </c>
      <c r="AL17" s="40">
        <v>90.859035390000003</v>
      </c>
      <c r="AM17" s="40">
        <v>90.859709039999998</v>
      </c>
      <c r="AN17" s="40">
        <v>130.36714749999999</v>
      </c>
      <c r="AO17" s="40">
        <v>90.289884929999999</v>
      </c>
      <c r="AP17" s="40">
        <v>90.859709039999998</v>
      </c>
      <c r="AQ17" s="40">
        <v>90.859709039999998</v>
      </c>
      <c r="AR17" s="40">
        <v>115.79334609999999</v>
      </c>
      <c r="AS17" s="40">
        <v>90.859709039999998</v>
      </c>
      <c r="AT17" s="40">
        <v>90.289211280000004</v>
      </c>
      <c r="AU17" s="40">
        <v>90.289211280000004</v>
      </c>
      <c r="AV17" s="40">
        <v>127.4358412</v>
      </c>
      <c r="AW17" s="40">
        <v>90.289211280000004</v>
      </c>
      <c r="AX17" s="40">
        <v>90.289211280000004</v>
      </c>
      <c r="AY17" s="40">
        <v>102.7107838</v>
      </c>
      <c r="AZ17" s="40">
        <v>182.54128840000001</v>
      </c>
      <c r="BA17" s="40">
        <v>90.289211280000004</v>
      </c>
      <c r="BB17" s="40">
        <v>90.859709039999998</v>
      </c>
      <c r="BC17" s="40">
        <v>115.79334609999999</v>
      </c>
      <c r="BD17" s="40">
        <v>186.45783660000001</v>
      </c>
      <c r="BE17" s="40">
        <v>90.859709039999998</v>
      </c>
      <c r="BF17" s="40">
        <v>90.859709039999998</v>
      </c>
      <c r="BG17" s="40">
        <v>115.79334609999999</v>
      </c>
      <c r="BH17" s="40">
        <v>182.3440037</v>
      </c>
      <c r="BI17" s="40">
        <v>90.859709039999998</v>
      </c>
      <c r="BJ17" s="40">
        <v>90.289211280000004</v>
      </c>
      <c r="BK17" s="40">
        <v>115.79334609999999</v>
      </c>
      <c r="BL17" s="40">
        <v>177.5927178</v>
      </c>
      <c r="BM17" s="40">
        <v>90.859709039999998</v>
      </c>
      <c r="BN17" s="40">
        <v>90.859709039999998</v>
      </c>
      <c r="BO17" s="40">
        <v>115.79334609999999</v>
      </c>
      <c r="BP17" s="40">
        <v>162.4899939</v>
      </c>
      <c r="BQ17" s="40">
        <v>90.859709039999998</v>
      </c>
      <c r="BR17" s="40">
        <v>90.859709039999998</v>
      </c>
      <c r="BS17" s="40">
        <v>115.79334609999999</v>
      </c>
      <c r="BT17" s="40">
        <v>170.81217380000001</v>
      </c>
      <c r="BU17" s="40">
        <v>90.859709039999998</v>
      </c>
      <c r="BV17" s="40">
        <v>90.859709039999998</v>
      </c>
      <c r="BW17" s="40">
        <v>115.79334609999999</v>
      </c>
      <c r="BX17" s="40">
        <v>244.30247270000001</v>
      </c>
      <c r="BY17" s="40">
        <v>90.859709039999998</v>
      </c>
      <c r="BZ17" s="40">
        <v>90.859709039999998</v>
      </c>
      <c r="CA17" s="40">
        <v>115.79334609999999</v>
      </c>
      <c r="CB17" s="40">
        <v>157.57060749999999</v>
      </c>
      <c r="CC17" s="40">
        <v>90.859709039999998</v>
      </c>
      <c r="CD17" s="40">
        <v>90.859709039999998</v>
      </c>
      <c r="CE17" s="40">
        <v>115.79334609999999</v>
      </c>
      <c r="CF17" s="40">
        <v>162.8520144</v>
      </c>
      <c r="CG17" s="40">
        <v>95.030298650000006</v>
      </c>
      <c r="CH17" s="40">
        <v>90.859035390000003</v>
      </c>
      <c r="CI17" s="40">
        <v>115.79334609999999</v>
      </c>
      <c r="CJ17" s="40">
        <v>172.78977939999999</v>
      </c>
      <c r="CK17" s="40">
        <v>102.7107838</v>
      </c>
      <c r="CL17" s="40">
        <v>90.859709039999998</v>
      </c>
      <c r="CM17" s="40">
        <v>115.79334609999999</v>
      </c>
      <c r="CN17" s="40">
        <v>177.60791739999999</v>
      </c>
      <c r="CO17" s="40">
        <v>102.7107838</v>
      </c>
      <c r="CP17" s="40">
        <v>90.859496149999998</v>
      </c>
      <c r="CQ17" s="40">
        <v>115.79334609999999</v>
      </c>
      <c r="CR17" s="40">
        <v>176.03517719999999</v>
      </c>
      <c r="CS17" s="40">
        <v>102.7807067</v>
      </c>
      <c r="CT17" s="40">
        <v>90.859709039999998</v>
      </c>
      <c r="CU17" s="40">
        <v>115.79334609999999</v>
      </c>
      <c r="CV17" s="40">
        <v>172.78977939999999</v>
      </c>
      <c r="CW17" s="40">
        <v>104.38837890000001</v>
      </c>
      <c r="CX17" s="40">
        <v>90.859709039999998</v>
      </c>
      <c r="CY17" s="40">
        <v>115.79334609999999</v>
      </c>
      <c r="CZ17" s="40">
        <v>172.78977939999999</v>
      </c>
      <c r="DA17" s="40">
        <v>115.79334609999999</v>
      </c>
      <c r="DB17" s="40">
        <v>90.859709039999998</v>
      </c>
      <c r="DC17" s="40">
        <v>115.79334609999999</v>
      </c>
      <c r="DD17" s="40">
        <v>208.0008325</v>
      </c>
      <c r="DE17" s="40">
        <v>115.79334609999999</v>
      </c>
      <c r="DF17" s="40">
        <v>102.7107838</v>
      </c>
      <c r="DG17" s="40">
        <v>115.79334609999999</v>
      </c>
      <c r="DH17" s="40">
        <v>300.85462109999997</v>
      </c>
      <c r="DI17" s="40">
        <v>118.8510788</v>
      </c>
      <c r="DJ17" s="40">
        <v>115.79334609999999</v>
      </c>
      <c r="DK17" s="40">
        <v>155.32314239999999</v>
      </c>
      <c r="DL17" s="40">
        <v>389.75064149999997</v>
      </c>
      <c r="DM17" s="40">
        <v>115.79334609999999</v>
      </c>
      <c r="DN17" s="40">
        <v>90.859709039999998</v>
      </c>
      <c r="DO17" s="40">
        <v>102.7107838</v>
      </c>
      <c r="DP17" s="40">
        <v>164.22242370000001</v>
      </c>
      <c r="DQ17" s="40">
        <v>115.79334609999999</v>
      </c>
      <c r="DR17" s="40">
        <v>90.859709039999998</v>
      </c>
      <c r="DS17" s="40">
        <v>96.379727340000002</v>
      </c>
      <c r="DT17" s="40">
        <v>170.81217380000001</v>
      </c>
      <c r="DU17" s="40">
        <v>115.79334609999999</v>
      </c>
      <c r="DV17" s="40">
        <v>90.859709039999998</v>
      </c>
      <c r="DW17" s="40">
        <v>90.859709039999998</v>
      </c>
      <c r="DX17" s="40">
        <v>172.78977939999999</v>
      </c>
      <c r="DY17" s="40">
        <v>115.79334609999999</v>
      </c>
      <c r="DZ17" s="40">
        <v>90.859709039999998</v>
      </c>
      <c r="EA17" s="40">
        <v>90.859709039999998</v>
      </c>
      <c r="EB17" s="40">
        <v>177.60791739999999</v>
      </c>
      <c r="EC17" s="40">
        <v>115.79334609999999</v>
      </c>
      <c r="ED17" s="40">
        <v>90.859709039999998</v>
      </c>
      <c r="EE17" s="40">
        <v>90.859709039999998</v>
      </c>
      <c r="EF17" s="40">
        <v>177.0067402</v>
      </c>
      <c r="EG17" s="40">
        <v>115.79334609999999</v>
      </c>
      <c r="EH17" s="40">
        <v>90.859709039999998</v>
      </c>
      <c r="EI17" s="40">
        <v>102.6665405</v>
      </c>
      <c r="EJ17" s="40">
        <v>189.978657</v>
      </c>
      <c r="EK17" s="40">
        <v>132.96078270000001</v>
      </c>
      <c r="EL17" s="40">
        <v>115.79334609999999</v>
      </c>
      <c r="EM17" s="40">
        <v>115.79334609999999</v>
      </c>
      <c r="EN17" s="40">
        <v>279.99507019999999</v>
      </c>
      <c r="EO17" s="40">
        <v>211.41947830000001</v>
      </c>
      <c r="EP17" s="40">
        <v>115.79334609999999</v>
      </c>
      <c r="EQ17" s="40">
        <v>115.79334609999999</v>
      </c>
      <c r="ER17" s="40">
        <v>371.54269479999999</v>
      </c>
      <c r="ES17" s="40">
        <v>317.79423459999998</v>
      </c>
      <c r="ET17" s="40">
        <v>115.79334609999999</v>
      </c>
      <c r="EU17" s="40">
        <v>136.08003450000001</v>
      </c>
      <c r="EV17" s="40">
        <v>474.51494339999999</v>
      </c>
      <c r="EW17" s="40">
        <v>422.21515099999999</v>
      </c>
      <c r="EX17" s="40">
        <v>173.61972610000001</v>
      </c>
      <c r="EY17" s="40">
        <v>220.17358429999999</v>
      </c>
      <c r="EZ17" s="40">
        <v>575.69428930000004</v>
      </c>
      <c r="FA17" s="40">
        <v>525.55973349999999</v>
      </c>
      <c r="FB17" s="40">
        <v>267.88471720000001</v>
      </c>
      <c r="FC17" s="40">
        <v>316.7236484</v>
      </c>
      <c r="FD17" s="40">
        <v>675.87805690000005</v>
      </c>
    </row>
    <row r="18" spans="2:160" x14ac:dyDescent="0.2">
      <c r="B18" s="40" t="s">
        <v>249</v>
      </c>
      <c r="C18" s="40" t="s">
        <v>250</v>
      </c>
      <c r="D18" s="40" t="s">
        <v>13</v>
      </c>
    </row>
    <row r="19" spans="2:160" x14ac:dyDescent="0.2">
      <c r="B19" s="40" t="s">
        <v>252</v>
      </c>
      <c r="C19" s="40" t="s">
        <v>3</v>
      </c>
      <c r="D19" s="40" t="s">
        <v>36</v>
      </c>
      <c r="E19" s="40">
        <v>110.48432560000001</v>
      </c>
      <c r="F19" s="40">
        <v>85.203923219999993</v>
      </c>
      <c r="G19" s="40">
        <v>36.133208179999997</v>
      </c>
      <c r="H19" s="40">
        <v>70.455918409999995</v>
      </c>
      <c r="I19" s="40">
        <v>110.48432560000001</v>
      </c>
      <c r="J19" s="40">
        <v>110.48432560000001</v>
      </c>
      <c r="K19" s="40">
        <v>36.133208179999997</v>
      </c>
      <c r="L19" s="40">
        <v>85.203923219999993</v>
      </c>
      <c r="M19" s="40">
        <v>110.48432560000001</v>
      </c>
      <c r="N19" s="40">
        <v>110.48432560000001</v>
      </c>
      <c r="O19" s="40">
        <v>36.133208179999997</v>
      </c>
      <c r="P19" s="40">
        <v>110.48432560000001</v>
      </c>
      <c r="Q19" s="40">
        <v>110.48432560000001</v>
      </c>
      <c r="R19" s="40">
        <v>110.48432560000001</v>
      </c>
      <c r="S19" s="40">
        <v>37.693023680000003</v>
      </c>
      <c r="T19" s="40">
        <v>110.48432560000001</v>
      </c>
      <c r="U19" s="40">
        <v>84.339311039999998</v>
      </c>
      <c r="V19" s="40">
        <v>36.133208179999997</v>
      </c>
      <c r="W19" s="40">
        <v>36.133208179999997</v>
      </c>
      <c r="X19" s="40">
        <v>53.786960569999998</v>
      </c>
      <c r="Y19" s="40">
        <v>91.805110909999996</v>
      </c>
      <c r="Z19" s="40">
        <v>36.133208179999997</v>
      </c>
      <c r="AA19" s="40">
        <v>36.133208179999997</v>
      </c>
      <c r="AB19" s="40">
        <v>42.437160949999999</v>
      </c>
      <c r="AC19" s="40">
        <v>45.788549519999997</v>
      </c>
      <c r="AD19" s="40">
        <v>36.133208179999997</v>
      </c>
      <c r="AE19" s="40">
        <v>36.133208179999997</v>
      </c>
      <c r="AF19" s="40">
        <v>37.693023680000003</v>
      </c>
      <c r="AG19" s="40">
        <v>36.133208179999997</v>
      </c>
      <c r="AH19" s="40">
        <v>36.133208179999997</v>
      </c>
      <c r="AI19" s="40">
        <v>36.133208179999997</v>
      </c>
      <c r="AJ19" s="40">
        <v>49.208031740000003</v>
      </c>
      <c r="AK19" s="40">
        <v>36.133208179999997</v>
      </c>
      <c r="AL19" s="40">
        <v>36.133208179999997</v>
      </c>
      <c r="AM19" s="40">
        <v>36.133208179999997</v>
      </c>
      <c r="AN19" s="40">
        <v>82.520208440000005</v>
      </c>
      <c r="AO19" s="40">
        <v>36.133208179999997</v>
      </c>
      <c r="AP19" s="40">
        <v>36.133208179999997</v>
      </c>
      <c r="AQ19" s="40">
        <v>36.133208179999997</v>
      </c>
      <c r="AR19" s="40">
        <v>51.955280379999998</v>
      </c>
      <c r="AS19" s="40">
        <v>36.133208179999997</v>
      </c>
      <c r="AT19" s="40">
        <v>36.133208179999997</v>
      </c>
      <c r="AU19" s="40">
        <v>36.133208179999997</v>
      </c>
      <c r="AV19" s="40">
        <v>80.026111450000002</v>
      </c>
      <c r="AW19" s="40">
        <v>37.693023680000003</v>
      </c>
      <c r="AX19" s="40">
        <v>36.133208179999997</v>
      </c>
      <c r="AY19" s="40">
        <v>36.133397780000003</v>
      </c>
      <c r="AZ19" s="40">
        <v>107.6275079</v>
      </c>
      <c r="BA19" s="40">
        <v>57.69939797</v>
      </c>
      <c r="BB19" s="40">
        <v>36.133208179999997</v>
      </c>
      <c r="BC19" s="40">
        <v>37.693023680000003</v>
      </c>
      <c r="BD19" s="40">
        <v>110.48432560000001</v>
      </c>
      <c r="BE19" s="40">
        <v>37.693023680000003</v>
      </c>
      <c r="BF19" s="40">
        <v>36.133208179999997</v>
      </c>
      <c r="BG19" s="40">
        <v>37.693023680000003</v>
      </c>
      <c r="BH19" s="40">
        <v>110.48432560000001</v>
      </c>
      <c r="BI19" s="40">
        <v>37.693023680000003</v>
      </c>
      <c r="BJ19" s="40">
        <v>36.133208179999997</v>
      </c>
      <c r="BK19" s="40">
        <v>37.693023680000003</v>
      </c>
      <c r="BL19" s="40">
        <v>110.48432560000001</v>
      </c>
      <c r="BM19" s="40">
        <v>37.693023680000003</v>
      </c>
      <c r="BN19" s="40">
        <v>36.133208179999997</v>
      </c>
      <c r="BO19" s="40">
        <v>37.693023680000003</v>
      </c>
      <c r="BP19" s="40">
        <v>119.13963699999999</v>
      </c>
      <c r="BQ19" s="40">
        <v>37.693023680000003</v>
      </c>
      <c r="BR19" s="40">
        <v>36.133208179999997</v>
      </c>
      <c r="BS19" s="40">
        <v>37.693023680000003</v>
      </c>
      <c r="BT19" s="40">
        <v>133.26933980000001</v>
      </c>
      <c r="BU19" s="40">
        <v>70.870547610000003</v>
      </c>
      <c r="BV19" s="40">
        <v>36.133208179999997</v>
      </c>
      <c r="BW19" s="40">
        <v>41.793790889999997</v>
      </c>
      <c r="BX19" s="40">
        <v>186.1701601</v>
      </c>
      <c r="BY19" s="40">
        <v>48.836028579999997</v>
      </c>
      <c r="BZ19" s="40">
        <v>36.133208179999997</v>
      </c>
      <c r="CA19" s="40">
        <v>37.693023680000003</v>
      </c>
      <c r="CB19" s="40">
        <v>133.1023634</v>
      </c>
      <c r="CC19" s="40">
        <v>63.717896750000001</v>
      </c>
      <c r="CD19" s="40">
        <v>36.133208179999997</v>
      </c>
      <c r="CE19" s="40">
        <v>37.693023680000003</v>
      </c>
      <c r="CF19" s="40">
        <v>138.5864067</v>
      </c>
      <c r="CG19" s="40">
        <v>82.803809860000001</v>
      </c>
      <c r="CH19" s="40">
        <v>36.133208179999997</v>
      </c>
      <c r="CI19" s="40">
        <v>37.693023680000003</v>
      </c>
      <c r="CJ19" s="40">
        <v>142.47272889999999</v>
      </c>
      <c r="CK19" s="40">
        <v>82.803809860000001</v>
      </c>
      <c r="CL19" s="40">
        <v>36.133208179999997</v>
      </c>
      <c r="CM19" s="40">
        <v>37.693023680000003</v>
      </c>
      <c r="CN19" s="40">
        <v>128.49285990000001</v>
      </c>
      <c r="CO19" s="40">
        <v>82.803809860000001</v>
      </c>
      <c r="CP19" s="40">
        <v>36.133208179999997</v>
      </c>
      <c r="CQ19" s="40">
        <v>37.693023680000003</v>
      </c>
      <c r="CR19" s="40">
        <v>82.803809860000001</v>
      </c>
      <c r="CS19" s="40">
        <v>82.803809860000001</v>
      </c>
      <c r="CT19" s="40">
        <v>36.133208179999997</v>
      </c>
      <c r="CU19" s="40">
        <v>37.693023680000003</v>
      </c>
      <c r="CV19" s="40">
        <v>82.803809860000001</v>
      </c>
      <c r="CW19" s="40">
        <v>77.265273660000005</v>
      </c>
      <c r="CX19" s="40">
        <v>36.133208179999997</v>
      </c>
      <c r="CY19" s="40">
        <v>37.693023680000003</v>
      </c>
      <c r="CZ19" s="40">
        <v>82.803809860000001</v>
      </c>
      <c r="DA19" s="40">
        <v>82.803809860000001</v>
      </c>
      <c r="DB19" s="40">
        <v>37.693023680000003</v>
      </c>
      <c r="DC19" s="40">
        <v>37.693023680000003</v>
      </c>
      <c r="DD19" s="40">
        <v>112.28741220000001</v>
      </c>
      <c r="DE19" s="40">
        <v>82.803809860000001</v>
      </c>
      <c r="DF19" s="40">
        <v>37.693023680000003</v>
      </c>
      <c r="DG19" s="40">
        <v>41.793790889999997</v>
      </c>
      <c r="DH19" s="40">
        <v>180.59590789999999</v>
      </c>
      <c r="DI19" s="40">
        <v>85.84041655</v>
      </c>
      <c r="DJ19" s="40">
        <v>37.693023680000003</v>
      </c>
      <c r="DK19" s="40">
        <v>79.242879299999998</v>
      </c>
      <c r="DL19" s="40">
        <v>192.10171030000001</v>
      </c>
      <c r="DM19" s="40">
        <v>82.803809860000001</v>
      </c>
      <c r="DN19" s="40">
        <v>36.133397780000003</v>
      </c>
      <c r="DO19" s="40">
        <v>36.133397780000003</v>
      </c>
      <c r="DP19" s="40">
        <v>82.803809860000001</v>
      </c>
      <c r="DQ19" s="40">
        <v>82.803809860000001</v>
      </c>
      <c r="DR19" s="40">
        <v>37.693023680000003</v>
      </c>
      <c r="DS19" s="40">
        <v>36.133208179999997</v>
      </c>
      <c r="DT19" s="40">
        <v>82.803809860000001</v>
      </c>
      <c r="DU19" s="40">
        <v>82.803809860000001</v>
      </c>
      <c r="DV19" s="40">
        <v>37.693023680000003</v>
      </c>
      <c r="DW19" s="40">
        <v>36.133208179999997</v>
      </c>
      <c r="DX19" s="40">
        <v>82.803809860000001</v>
      </c>
      <c r="DY19" s="40">
        <v>82.803809860000001</v>
      </c>
      <c r="DZ19" s="40">
        <v>37.693023680000003</v>
      </c>
      <c r="EA19" s="40">
        <v>36.133208179999997</v>
      </c>
      <c r="EB19" s="40">
        <v>82.803809860000001</v>
      </c>
      <c r="EC19" s="40">
        <v>82.803809860000001</v>
      </c>
      <c r="ED19" s="40">
        <v>37.693023680000003</v>
      </c>
      <c r="EE19" s="40">
        <v>36.133208179999997</v>
      </c>
      <c r="EF19" s="40">
        <v>82.803809860000001</v>
      </c>
      <c r="EG19" s="40">
        <v>82.803809860000001</v>
      </c>
      <c r="EH19" s="40">
        <v>37.693023680000003</v>
      </c>
      <c r="EI19" s="40">
        <v>37.693023680000003</v>
      </c>
      <c r="EJ19" s="40">
        <v>82.803809860000001</v>
      </c>
      <c r="EK19" s="40">
        <v>118.7537174</v>
      </c>
      <c r="EL19" s="40">
        <v>37.693023680000003</v>
      </c>
      <c r="EM19" s="40">
        <v>37.693023680000003</v>
      </c>
      <c r="EN19" s="40">
        <v>82.803809860000001</v>
      </c>
      <c r="EO19" s="40">
        <v>213.22567660000001</v>
      </c>
      <c r="EP19" s="40">
        <v>46.417367110000001</v>
      </c>
      <c r="EQ19" s="40">
        <v>37.693023680000003</v>
      </c>
      <c r="ER19" s="40">
        <v>129.3261905</v>
      </c>
      <c r="ES19" s="40">
        <v>319.6045383</v>
      </c>
      <c r="ET19" s="40">
        <v>82.803809860000001</v>
      </c>
      <c r="EU19" s="40">
        <v>69.117628620000005</v>
      </c>
      <c r="EV19" s="40">
        <v>210.1489459</v>
      </c>
      <c r="EW19" s="40">
        <v>326.54707969999998</v>
      </c>
      <c r="EX19" s="40">
        <v>82.803809860000001</v>
      </c>
      <c r="EY19" s="40">
        <v>82.803809860000001</v>
      </c>
      <c r="EZ19" s="40">
        <v>310.76606989999999</v>
      </c>
      <c r="FA19" s="40">
        <v>354.22759539999998</v>
      </c>
      <c r="FB19" s="40">
        <v>82.803809860000001</v>
      </c>
      <c r="FC19" s="40">
        <v>82.803809860000001</v>
      </c>
      <c r="FD19" s="40">
        <v>326.54707969999998</v>
      </c>
    </row>
    <row r="20" spans="2:160" x14ac:dyDescent="0.2">
      <c r="B20" s="40" t="s">
        <v>252</v>
      </c>
      <c r="C20" s="40" t="s">
        <v>3</v>
      </c>
      <c r="D20" s="40" t="s">
        <v>37</v>
      </c>
      <c r="E20" s="40">
        <v>3.988133403</v>
      </c>
      <c r="F20" s="40">
        <v>1.994066702</v>
      </c>
      <c r="G20" s="40">
        <v>1.994066702</v>
      </c>
      <c r="H20" s="40">
        <v>1.994066702</v>
      </c>
      <c r="I20" s="40">
        <v>3.988133403</v>
      </c>
      <c r="J20" s="40">
        <v>1.994066702</v>
      </c>
      <c r="K20" s="40">
        <v>1.994066702</v>
      </c>
      <c r="L20" s="40">
        <v>1.994066702</v>
      </c>
      <c r="M20" s="40">
        <v>3.988133403</v>
      </c>
      <c r="N20" s="40">
        <v>3.988133403</v>
      </c>
      <c r="O20" s="40">
        <v>1.994066702</v>
      </c>
      <c r="P20" s="40">
        <v>1.994066702</v>
      </c>
      <c r="Q20" s="40">
        <v>3.988133403</v>
      </c>
      <c r="R20" s="40">
        <v>3.988133403</v>
      </c>
      <c r="S20" s="40">
        <v>1.994066702</v>
      </c>
      <c r="T20" s="40">
        <v>3.988133403</v>
      </c>
      <c r="U20" s="40">
        <v>1.994066702</v>
      </c>
      <c r="V20" s="40">
        <v>1.994066702</v>
      </c>
      <c r="W20" s="40">
        <v>1.994066702</v>
      </c>
      <c r="X20" s="40">
        <v>1.994066702</v>
      </c>
      <c r="Y20" s="40">
        <v>1.994066702</v>
      </c>
      <c r="Z20" s="40">
        <v>1.994066702</v>
      </c>
      <c r="AA20" s="40">
        <v>1.994066702</v>
      </c>
      <c r="AB20" s="40">
        <v>1.994066702</v>
      </c>
      <c r="AC20" s="40">
        <v>1.994066702</v>
      </c>
      <c r="AD20" s="40">
        <v>1.994066702</v>
      </c>
      <c r="AE20" s="40">
        <v>1.994066702</v>
      </c>
      <c r="AF20" s="40">
        <v>1.994066702</v>
      </c>
      <c r="AG20" s="40">
        <v>1.994066702</v>
      </c>
      <c r="AH20" s="40">
        <v>1.994066702</v>
      </c>
      <c r="AI20" s="40">
        <v>1.994066702</v>
      </c>
      <c r="AJ20" s="40">
        <v>1.994066702</v>
      </c>
      <c r="AK20" s="40">
        <v>1.994066702</v>
      </c>
      <c r="AL20" s="40">
        <v>1.994066702</v>
      </c>
      <c r="AM20" s="40">
        <v>1.994066702</v>
      </c>
      <c r="AN20" s="40">
        <v>1.994066702</v>
      </c>
      <c r="AO20" s="40">
        <v>1.994066702</v>
      </c>
      <c r="AP20" s="40">
        <v>1.994066702</v>
      </c>
      <c r="AQ20" s="40">
        <v>1.994066702</v>
      </c>
      <c r="AR20" s="40">
        <v>1.994066702</v>
      </c>
      <c r="AS20" s="40">
        <v>1.994066702</v>
      </c>
      <c r="AT20" s="40">
        <v>1.994066702</v>
      </c>
      <c r="AU20" s="40">
        <v>1.994066702</v>
      </c>
      <c r="AV20" s="40">
        <v>1.994066702</v>
      </c>
      <c r="AW20" s="40">
        <v>1.994066702</v>
      </c>
      <c r="AX20" s="40">
        <v>1.994066702</v>
      </c>
      <c r="AY20" s="40">
        <v>1.994066702</v>
      </c>
      <c r="AZ20" s="40">
        <v>1.994066702</v>
      </c>
      <c r="BA20" s="40">
        <v>1.994066702</v>
      </c>
      <c r="BB20" s="40">
        <v>1.994066702</v>
      </c>
      <c r="BC20" s="40">
        <v>1.994066702</v>
      </c>
      <c r="BD20" s="40">
        <v>3.988133403</v>
      </c>
      <c r="BE20" s="40">
        <v>1.994066702</v>
      </c>
      <c r="BF20" s="40">
        <v>1.994066702</v>
      </c>
      <c r="BG20" s="40">
        <v>1.994066702</v>
      </c>
      <c r="BH20" s="40">
        <v>3.988133403</v>
      </c>
      <c r="BI20" s="40">
        <v>1.994066702</v>
      </c>
      <c r="BJ20" s="40">
        <v>1.994066702</v>
      </c>
      <c r="BK20" s="40">
        <v>1.994066702</v>
      </c>
      <c r="BL20" s="40">
        <v>3.988133403</v>
      </c>
      <c r="BM20" s="40">
        <v>1.994066702</v>
      </c>
      <c r="BN20" s="40">
        <v>1.994066702</v>
      </c>
      <c r="BO20" s="40">
        <v>1.994066702</v>
      </c>
      <c r="BP20" s="40">
        <v>3.988133403</v>
      </c>
      <c r="BQ20" s="40">
        <v>1.994066702</v>
      </c>
      <c r="BR20" s="40">
        <v>1.994066702</v>
      </c>
      <c r="BS20" s="40">
        <v>1.994066702</v>
      </c>
      <c r="BT20" s="40">
        <v>3.988133403</v>
      </c>
      <c r="BU20" s="40">
        <v>1.994066702</v>
      </c>
      <c r="BV20" s="40">
        <v>1.994066702</v>
      </c>
      <c r="BW20" s="40">
        <v>1.994066702</v>
      </c>
      <c r="BX20" s="40">
        <v>3.988133403</v>
      </c>
      <c r="BY20" s="40">
        <v>1.994066702</v>
      </c>
      <c r="BZ20" s="40">
        <v>1.994066702</v>
      </c>
      <c r="CA20" s="40">
        <v>1.994066702</v>
      </c>
      <c r="CB20" s="40">
        <v>1.994066702</v>
      </c>
      <c r="CC20" s="40">
        <v>1.994066702</v>
      </c>
      <c r="CD20" s="40">
        <v>1.994066702</v>
      </c>
      <c r="CE20" s="40">
        <v>1.994066702</v>
      </c>
      <c r="CF20" s="40">
        <v>1.994066702</v>
      </c>
      <c r="CG20" s="40">
        <v>3.703231943</v>
      </c>
      <c r="CH20" s="40">
        <v>1.994066702</v>
      </c>
      <c r="CI20" s="40">
        <v>1.994066702</v>
      </c>
      <c r="CJ20" s="40">
        <v>10.007696920000001</v>
      </c>
      <c r="CK20" s="40">
        <v>21.417608959999999</v>
      </c>
      <c r="CL20" s="40">
        <v>1.994066702</v>
      </c>
      <c r="CM20" s="40">
        <v>1.994066702</v>
      </c>
      <c r="CN20" s="40">
        <v>30.787501249999998</v>
      </c>
      <c r="CO20" s="40">
        <v>21.417609079999998</v>
      </c>
      <c r="CP20" s="40">
        <v>1.994066702</v>
      </c>
      <c r="CQ20" s="40">
        <v>1.994066702</v>
      </c>
      <c r="CR20" s="40">
        <v>74.0696145</v>
      </c>
      <c r="CS20" s="40">
        <v>19.409054130000001</v>
      </c>
      <c r="CT20" s="40">
        <v>1.994066702</v>
      </c>
      <c r="CU20" s="40">
        <v>1.994066702</v>
      </c>
      <c r="CV20" s="40">
        <v>69.676445849999993</v>
      </c>
      <c r="CW20" s="40">
        <v>31.441851079999999</v>
      </c>
      <c r="CX20" s="40">
        <v>1.994066702</v>
      </c>
      <c r="CY20" s="40">
        <v>1.994066702</v>
      </c>
      <c r="CZ20" s="40">
        <v>69.676424879999999</v>
      </c>
      <c r="DA20" s="40">
        <v>61.75760322</v>
      </c>
      <c r="DB20" s="40">
        <v>1.994066702</v>
      </c>
      <c r="DC20" s="40">
        <v>1.994066702</v>
      </c>
      <c r="DD20" s="40">
        <v>77.385823909999999</v>
      </c>
      <c r="DE20" s="40">
        <v>157.72200470000001</v>
      </c>
      <c r="DF20" s="40">
        <v>1.994066702</v>
      </c>
      <c r="DG20" s="40">
        <v>1.994066702</v>
      </c>
      <c r="DH20" s="40">
        <v>101.9312085</v>
      </c>
      <c r="DI20" s="40">
        <v>246.60130029999999</v>
      </c>
      <c r="DJ20" s="40">
        <v>1.994066702</v>
      </c>
      <c r="DK20" s="40">
        <v>1.994066702</v>
      </c>
      <c r="DL20" s="40">
        <v>179.32142139999999</v>
      </c>
      <c r="DM20" s="40">
        <v>101.38656899999999</v>
      </c>
      <c r="DN20" s="40">
        <v>1.994066702</v>
      </c>
      <c r="DO20" s="40">
        <v>1.994066702</v>
      </c>
      <c r="DP20" s="40">
        <v>59.342400320000003</v>
      </c>
      <c r="DQ20" s="40">
        <v>128.5750764</v>
      </c>
      <c r="DR20" s="40">
        <v>1.994066702</v>
      </c>
      <c r="DS20" s="40">
        <v>1.994066702</v>
      </c>
      <c r="DT20" s="40">
        <v>66.880131079999998</v>
      </c>
      <c r="DU20" s="40">
        <v>152.46961289999999</v>
      </c>
      <c r="DV20" s="40">
        <v>1.994066702</v>
      </c>
      <c r="DW20" s="40">
        <v>1.994066702</v>
      </c>
      <c r="DX20" s="40">
        <v>69.678398490000006</v>
      </c>
      <c r="DY20" s="40">
        <v>172.2622839</v>
      </c>
      <c r="DZ20" s="40">
        <v>1.994066702</v>
      </c>
      <c r="EA20" s="40">
        <v>1.994066702</v>
      </c>
      <c r="EB20" s="40">
        <v>76.476435449999997</v>
      </c>
      <c r="EC20" s="40">
        <v>173.7935311</v>
      </c>
      <c r="ED20" s="40">
        <v>1.994066702</v>
      </c>
      <c r="EE20" s="40">
        <v>1.994066702</v>
      </c>
      <c r="EF20" s="40">
        <v>75.556972810000005</v>
      </c>
      <c r="EG20" s="40">
        <v>189.6365088</v>
      </c>
      <c r="EH20" s="40">
        <v>1.994066702</v>
      </c>
      <c r="EI20" s="40">
        <v>1.994066702</v>
      </c>
      <c r="EJ20" s="40">
        <v>88.847466190000006</v>
      </c>
      <c r="EK20" s="40">
        <v>246.60130029999999</v>
      </c>
      <c r="EL20" s="40">
        <v>1.994066702</v>
      </c>
      <c r="EM20" s="40">
        <v>1.994066702</v>
      </c>
      <c r="EN20" s="40">
        <v>178.8638626</v>
      </c>
      <c r="EO20" s="40">
        <v>246.60130029999999</v>
      </c>
      <c r="EP20" s="40">
        <v>1.994066702</v>
      </c>
      <c r="EQ20" s="40">
        <v>1.994066702</v>
      </c>
      <c r="ER20" s="40">
        <v>223.88931210000001</v>
      </c>
      <c r="ES20" s="40">
        <v>246.60130029999999</v>
      </c>
      <c r="ET20" s="40">
        <v>34.062240930000002</v>
      </c>
      <c r="EU20" s="40">
        <v>1.994066702</v>
      </c>
      <c r="EV20" s="40">
        <v>246.03920719999999</v>
      </c>
      <c r="EW20" s="40">
        <v>246.60130029999999</v>
      </c>
      <c r="EX20" s="40">
        <v>131.2053981</v>
      </c>
      <c r="EY20" s="40">
        <v>65.049333000000004</v>
      </c>
      <c r="EZ20" s="40">
        <v>246.60130029999999</v>
      </c>
      <c r="FA20" s="40">
        <v>248.59536700000001</v>
      </c>
      <c r="FB20" s="40">
        <v>227.39170419999999</v>
      </c>
      <c r="FC20" s="40">
        <v>161.59935139999999</v>
      </c>
      <c r="FD20" s="40">
        <v>246.60130029999999</v>
      </c>
    </row>
    <row r="21" spans="2:160" x14ac:dyDescent="0.2">
      <c r="B21" s="40" t="s">
        <v>252</v>
      </c>
      <c r="C21" s="40" t="s">
        <v>3</v>
      </c>
      <c r="D21" s="40" t="s">
        <v>38</v>
      </c>
      <c r="E21" s="40">
        <v>32.622596700000003</v>
      </c>
      <c r="F21" s="40">
        <v>32.622596700000003</v>
      </c>
      <c r="G21" s="40">
        <v>15.64531195</v>
      </c>
      <c r="H21" s="40">
        <v>24.915583479999999</v>
      </c>
      <c r="I21" s="40">
        <v>32.622596700000003</v>
      </c>
      <c r="J21" s="40">
        <v>32.622596700000003</v>
      </c>
      <c r="K21" s="40">
        <v>15.64531195</v>
      </c>
      <c r="L21" s="40">
        <v>32.622596700000003</v>
      </c>
      <c r="M21" s="40">
        <v>32.622596700000003</v>
      </c>
      <c r="N21" s="40">
        <v>32.622596700000003</v>
      </c>
      <c r="O21" s="40">
        <v>15.64531195</v>
      </c>
      <c r="P21" s="40">
        <v>32.622596700000003</v>
      </c>
      <c r="Q21" s="40">
        <v>32.622596700000003</v>
      </c>
      <c r="R21" s="40">
        <v>32.622596700000003</v>
      </c>
      <c r="S21" s="40">
        <v>17.596545899999999</v>
      </c>
      <c r="T21" s="40">
        <v>32.622596700000003</v>
      </c>
      <c r="U21" s="40">
        <v>26.17279091</v>
      </c>
      <c r="V21" s="40">
        <v>15.64531195</v>
      </c>
      <c r="W21" s="40">
        <v>15.64531195</v>
      </c>
      <c r="X21" s="40">
        <v>17.596545899999999</v>
      </c>
      <c r="Y21" s="40">
        <v>17.596545899999999</v>
      </c>
      <c r="Z21" s="40">
        <v>15.64531195</v>
      </c>
      <c r="AA21" s="40">
        <v>15.64531195</v>
      </c>
      <c r="AB21" s="40">
        <v>17.596545899999999</v>
      </c>
      <c r="AC21" s="40">
        <v>15.86868308</v>
      </c>
      <c r="AD21" s="40">
        <v>15.86868308</v>
      </c>
      <c r="AE21" s="40">
        <v>15.86868308</v>
      </c>
      <c r="AF21" s="40">
        <v>18.043288149999999</v>
      </c>
      <c r="AG21" s="40">
        <v>15.86868308</v>
      </c>
      <c r="AH21" s="40">
        <v>15.86868308</v>
      </c>
      <c r="AI21" s="40">
        <v>15.86868308</v>
      </c>
      <c r="AJ21" s="40">
        <v>18.043288149999999</v>
      </c>
      <c r="AK21" s="40">
        <v>33.716105450000001</v>
      </c>
      <c r="AL21" s="40">
        <v>27.71975788</v>
      </c>
      <c r="AM21" s="40">
        <v>27.71975788</v>
      </c>
      <c r="AN21" s="40">
        <v>50.321682770000002</v>
      </c>
      <c r="AO21" s="40">
        <v>27.71975788</v>
      </c>
      <c r="AP21" s="40">
        <v>27.71975788</v>
      </c>
      <c r="AQ21" s="40">
        <v>27.71975788</v>
      </c>
      <c r="AR21" s="40">
        <v>41.745437750000001</v>
      </c>
      <c r="AS21" s="40">
        <v>27.71975788</v>
      </c>
      <c r="AT21" s="40">
        <v>27.71975788</v>
      </c>
      <c r="AU21" s="40">
        <v>27.71975788</v>
      </c>
      <c r="AV21" s="40">
        <v>50.321682770000002</v>
      </c>
      <c r="AW21" s="40">
        <v>41.745437750000001</v>
      </c>
      <c r="AX21" s="40">
        <v>27.71975788</v>
      </c>
      <c r="AY21" s="40">
        <v>40.927646699999997</v>
      </c>
      <c r="AZ21" s="40">
        <v>56.771488560000002</v>
      </c>
      <c r="BA21" s="40">
        <v>44.66661568</v>
      </c>
      <c r="BB21" s="40">
        <v>27.71975788</v>
      </c>
      <c r="BC21" s="40">
        <v>41.745437750000001</v>
      </c>
      <c r="BD21" s="40">
        <v>56.771488560000002</v>
      </c>
      <c r="BE21" s="40">
        <v>41.745437750000001</v>
      </c>
      <c r="BF21" s="40">
        <v>27.71975788</v>
      </c>
      <c r="BG21" s="40">
        <v>41.745437750000001</v>
      </c>
      <c r="BH21" s="40">
        <v>56.771488560000002</v>
      </c>
      <c r="BI21" s="40">
        <v>41.745437750000001</v>
      </c>
      <c r="BJ21" s="40">
        <v>27.71975788</v>
      </c>
      <c r="BK21" s="40">
        <v>41.745437750000001</v>
      </c>
      <c r="BL21" s="40">
        <v>56.771488560000002</v>
      </c>
      <c r="BM21" s="40">
        <v>41.745437750000001</v>
      </c>
      <c r="BN21" s="40">
        <v>27.71975788</v>
      </c>
      <c r="BO21" s="40">
        <v>41.745437750000001</v>
      </c>
      <c r="BP21" s="40">
        <v>56.771488560000002</v>
      </c>
      <c r="BQ21" s="40">
        <v>41.745437750000001</v>
      </c>
      <c r="BR21" s="40">
        <v>27.71975788</v>
      </c>
      <c r="BS21" s="40">
        <v>41.745437750000001</v>
      </c>
      <c r="BT21" s="40">
        <v>56.771488560000002</v>
      </c>
      <c r="BU21" s="40">
        <v>49.06447533</v>
      </c>
      <c r="BV21" s="40">
        <v>38.995453220000002</v>
      </c>
      <c r="BW21" s="40">
        <v>41.745437750000001</v>
      </c>
      <c r="BX21" s="40">
        <v>80.161941999999996</v>
      </c>
      <c r="BY21" s="40">
        <v>41.745437750000001</v>
      </c>
      <c r="BZ21" s="40">
        <v>27.71975788</v>
      </c>
      <c r="CA21" s="40">
        <v>41.745437750000001</v>
      </c>
      <c r="CB21" s="40">
        <v>50.321682770000002</v>
      </c>
      <c r="CC21" s="40">
        <v>44.66661568</v>
      </c>
      <c r="CD21" s="40">
        <v>27.71975788</v>
      </c>
      <c r="CE21" s="40">
        <v>41.745437750000001</v>
      </c>
      <c r="CF21" s="40">
        <v>50.321682770000002</v>
      </c>
      <c r="CG21" s="40">
        <v>50.321682770000002</v>
      </c>
      <c r="CH21" s="40">
        <v>27.71975788</v>
      </c>
      <c r="CI21" s="40">
        <v>41.522066629999998</v>
      </c>
      <c r="CJ21" s="40">
        <v>50.321682770000002</v>
      </c>
      <c r="CK21" s="40">
        <v>50.321682770000002</v>
      </c>
      <c r="CL21" s="40">
        <v>27.71975788</v>
      </c>
      <c r="CM21" s="40">
        <v>41.522066629999998</v>
      </c>
      <c r="CN21" s="40">
        <v>50.321682770000002</v>
      </c>
      <c r="CO21" s="40">
        <v>50.321682770000002</v>
      </c>
      <c r="CP21" s="40">
        <v>27.71975788</v>
      </c>
      <c r="CQ21" s="40">
        <v>41.522066629999998</v>
      </c>
      <c r="CR21" s="40">
        <v>50.321682770000002</v>
      </c>
      <c r="CS21" s="40">
        <v>50.321682770000002</v>
      </c>
      <c r="CT21" s="40">
        <v>33.387288480000002</v>
      </c>
      <c r="CU21" s="40">
        <v>41.522066629999998</v>
      </c>
      <c r="CV21" s="40">
        <v>50.321682770000002</v>
      </c>
      <c r="CW21" s="40">
        <v>49.06447533</v>
      </c>
      <c r="CX21" s="40">
        <v>39.570832680000002</v>
      </c>
      <c r="CY21" s="40">
        <v>41.522066629999998</v>
      </c>
      <c r="CZ21" s="40">
        <v>50.321682770000002</v>
      </c>
      <c r="DA21" s="40">
        <v>50.321682770000002</v>
      </c>
      <c r="DB21" s="40">
        <v>41.745437750000001</v>
      </c>
      <c r="DC21" s="40">
        <v>39.570832680000002</v>
      </c>
      <c r="DD21" s="40">
        <v>50.321682770000002</v>
      </c>
      <c r="DE21" s="40">
        <v>50.321682770000002</v>
      </c>
      <c r="DF21" s="40">
        <v>41.745437750000001</v>
      </c>
      <c r="DG21" s="40">
        <v>41.745437750000001</v>
      </c>
      <c r="DH21" s="40">
        <v>50.321682770000002</v>
      </c>
      <c r="DI21" s="40">
        <v>50.321682770000002</v>
      </c>
      <c r="DJ21" s="40">
        <v>41.745437750000001</v>
      </c>
      <c r="DK21" s="40">
        <v>49.032082269999997</v>
      </c>
      <c r="DL21" s="40">
        <v>50.321682770000002</v>
      </c>
      <c r="DM21" s="40">
        <v>50.321682770000002</v>
      </c>
      <c r="DN21" s="40">
        <v>39.570832680000002</v>
      </c>
      <c r="DO21" s="40">
        <v>39.570832680000002</v>
      </c>
      <c r="DP21" s="40">
        <v>50.321682770000002</v>
      </c>
      <c r="DQ21" s="40">
        <v>50.321682770000002</v>
      </c>
      <c r="DR21" s="40">
        <v>41.745437750000001</v>
      </c>
      <c r="DS21" s="40">
        <v>39.570832680000002</v>
      </c>
      <c r="DT21" s="40">
        <v>50.321682770000002</v>
      </c>
      <c r="DU21" s="40">
        <v>50.321682770000002</v>
      </c>
      <c r="DV21" s="40">
        <v>41.745437750000001</v>
      </c>
      <c r="DW21" s="40">
        <v>33.138338240000003</v>
      </c>
      <c r="DX21" s="40">
        <v>50.321682770000002</v>
      </c>
      <c r="DY21" s="40">
        <v>50.321682770000002</v>
      </c>
      <c r="DZ21" s="40">
        <v>41.745437750000001</v>
      </c>
      <c r="EA21" s="40">
        <v>32.443251070000002</v>
      </c>
      <c r="EB21" s="40">
        <v>50.321682770000002</v>
      </c>
      <c r="EC21" s="40">
        <v>50.321682770000002</v>
      </c>
      <c r="ED21" s="40">
        <v>41.745437750000001</v>
      </c>
      <c r="EE21" s="40">
        <v>37.113835639999998</v>
      </c>
      <c r="EF21" s="40">
        <v>50.321682770000002</v>
      </c>
      <c r="EG21" s="40">
        <v>50.321682770000002</v>
      </c>
      <c r="EH21" s="40">
        <v>41.745437750000001</v>
      </c>
      <c r="EI21" s="40">
        <v>27.71975788</v>
      </c>
      <c r="EJ21" s="40">
        <v>50.321682770000002</v>
      </c>
      <c r="EK21" s="40">
        <v>50.321682770000002</v>
      </c>
      <c r="EL21" s="40">
        <v>41.745437750000001</v>
      </c>
      <c r="EM21" s="40">
        <v>31.06644953</v>
      </c>
      <c r="EN21" s="40">
        <v>50.321682770000002</v>
      </c>
      <c r="EO21" s="40">
        <v>50.321682770000002</v>
      </c>
      <c r="EP21" s="40">
        <v>41.745437750000001</v>
      </c>
      <c r="EQ21" s="40">
        <v>41.522066629999998</v>
      </c>
      <c r="ER21" s="40">
        <v>50.321682770000002</v>
      </c>
      <c r="ES21" s="40">
        <v>50.321682770000002</v>
      </c>
      <c r="ET21" s="40">
        <v>50.321682770000002</v>
      </c>
      <c r="EU21" s="40">
        <v>41.745437750000001</v>
      </c>
      <c r="EV21" s="40">
        <v>50.321682770000002</v>
      </c>
      <c r="EW21" s="40">
        <v>147.7971522</v>
      </c>
      <c r="EX21" s="40">
        <v>50.321682770000002</v>
      </c>
      <c r="EY21" s="40">
        <v>50.321682770000002</v>
      </c>
      <c r="EZ21" s="40">
        <v>50.321682770000002</v>
      </c>
      <c r="FA21" s="40">
        <v>215.4906417</v>
      </c>
      <c r="FB21" s="40">
        <v>50.321682770000002</v>
      </c>
      <c r="FC21" s="40">
        <v>50.321682770000002</v>
      </c>
      <c r="FD21" s="40">
        <v>134.725222</v>
      </c>
    </row>
    <row r="22" spans="2:160" x14ac:dyDescent="0.2">
      <c r="B22" s="40" t="s">
        <v>252</v>
      </c>
      <c r="C22" s="40" t="s">
        <v>3</v>
      </c>
      <c r="D22" s="40" t="s">
        <v>39</v>
      </c>
      <c r="E22" s="40">
        <v>8.4547348319999998</v>
      </c>
      <c r="F22" s="40">
        <v>8.4547348319999998</v>
      </c>
      <c r="G22" s="40">
        <v>8.4547348319999998</v>
      </c>
      <c r="H22" s="40">
        <v>8.4547348319999998</v>
      </c>
      <c r="I22" s="40">
        <v>8.4547348319999998</v>
      </c>
      <c r="J22" s="40">
        <v>8.4547348319999998</v>
      </c>
      <c r="K22" s="40">
        <v>8.4547348319999998</v>
      </c>
      <c r="L22" s="40">
        <v>11.79211602</v>
      </c>
      <c r="M22" s="40">
        <v>8.4547348319999998</v>
      </c>
      <c r="N22" s="40">
        <v>8.4547348319999998</v>
      </c>
      <c r="O22" s="40">
        <v>8.9382701139999998</v>
      </c>
      <c r="P22" s="40">
        <v>16.909469659999999</v>
      </c>
      <c r="Q22" s="40">
        <v>8.4547348319999998</v>
      </c>
      <c r="R22" s="40">
        <v>8.4547348319999998</v>
      </c>
      <c r="S22" s="40">
        <v>11.15669303</v>
      </c>
      <c r="T22" s="40">
        <v>16.909469659999999</v>
      </c>
      <c r="U22" s="40">
        <v>25.772562180000001</v>
      </c>
      <c r="V22" s="40">
        <v>12.886281090000001</v>
      </c>
      <c r="W22" s="40">
        <v>12.886281090000001</v>
      </c>
      <c r="X22" s="40">
        <v>23.825794330000001</v>
      </c>
      <c r="Y22" s="40">
        <v>12.886281090000001</v>
      </c>
      <c r="Z22" s="40">
        <v>12.886281090000001</v>
      </c>
      <c r="AA22" s="40">
        <v>12.886281090000001</v>
      </c>
      <c r="AB22" s="40">
        <v>23.825794330000001</v>
      </c>
      <c r="AC22" s="40">
        <v>12.886281090000001</v>
      </c>
      <c r="AD22" s="40">
        <v>12.886281090000001</v>
      </c>
      <c r="AE22" s="40">
        <v>12.886281090000001</v>
      </c>
      <c r="AF22" s="40">
        <v>17.801362640000001</v>
      </c>
      <c r="AG22" s="40">
        <v>12.886281090000001</v>
      </c>
      <c r="AH22" s="40">
        <v>12.886281090000001</v>
      </c>
      <c r="AI22" s="40">
        <v>12.886281090000001</v>
      </c>
      <c r="AJ22" s="40">
        <v>23.825794330000001</v>
      </c>
      <c r="AK22" s="40">
        <v>13.078281090000001</v>
      </c>
      <c r="AL22" s="40">
        <v>13.078281090000001</v>
      </c>
      <c r="AM22" s="40">
        <v>13.078281090000001</v>
      </c>
      <c r="AN22" s="40">
        <v>26.120902789999999</v>
      </c>
      <c r="AO22" s="40">
        <v>13.078281090000001</v>
      </c>
      <c r="AP22" s="40">
        <v>13.078281090000001</v>
      </c>
      <c r="AQ22" s="40">
        <v>13.078281090000001</v>
      </c>
      <c r="AR22" s="40">
        <v>24.017794330000001</v>
      </c>
      <c r="AS22" s="40">
        <v>13.078281090000001</v>
      </c>
      <c r="AT22" s="40">
        <v>13.078281090000001</v>
      </c>
      <c r="AU22" s="40">
        <v>13.078281090000001</v>
      </c>
      <c r="AV22" s="40">
        <v>26.120902789999999</v>
      </c>
      <c r="AW22" s="40">
        <v>17.993362640000001</v>
      </c>
      <c r="AX22" s="40">
        <v>13.078281090000001</v>
      </c>
      <c r="AY22" s="40">
        <v>17.509827349999998</v>
      </c>
      <c r="AZ22" s="40">
        <v>26.120902789999999</v>
      </c>
      <c r="BA22" s="40">
        <v>25.964562180000001</v>
      </c>
      <c r="BB22" s="40">
        <v>13.078281090000001</v>
      </c>
      <c r="BC22" s="40">
        <v>17.993362640000001</v>
      </c>
      <c r="BD22" s="40">
        <v>26.120902789999999</v>
      </c>
      <c r="BE22" s="40">
        <v>17.993362640000001</v>
      </c>
      <c r="BF22" s="40">
        <v>13.078281090000001</v>
      </c>
      <c r="BG22" s="40">
        <v>17.993362640000001</v>
      </c>
      <c r="BH22" s="40">
        <v>26.120902789999999</v>
      </c>
      <c r="BI22" s="40">
        <v>17.993362640000001</v>
      </c>
      <c r="BJ22" s="40">
        <v>13.078281090000001</v>
      </c>
      <c r="BK22" s="40">
        <v>17.993362640000001</v>
      </c>
      <c r="BL22" s="40">
        <v>26.120902789999999</v>
      </c>
      <c r="BM22" s="40">
        <v>17.993362640000001</v>
      </c>
      <c r="BN22" s="40">
        <v>13.078281090000001</v>
      </c>
      <c r="BO22" s="40">
        <v>17.993362640000001</v>
      </c>
      <c r="BP22" s="40">
        <v>26.120902789999999</v>
      </c>
      <c r="BQ22" s="40">
        <v>17.993362640000001</v>
      </c>
      <c r="BR22" s="40">
        <v>13.078281090000001</v>
      </c>
      <c r="BS22" s="40">
        <v>17.993362640000001</v>
      </c>
      <c r="BT22" s="40">
        <v>26.120902789999999</v>
      </c>
      <c r="BU22" s="40">
        <v>26.120902789999999</v>
      </c>
      <c r="BV22" s="40">
        <v>13.078281090000001</v>
      </c>
      <c r="BW22" s="40">
        <v>17.993362640000001</v>
      </c>
      <c r="BX22" s="40">
        <v>26.120902789999999</v>
      </c>
      <c r="BY22" s="40">
        <v>24.017794330000001</v>
      </c>
      <c r="BZ22" s="40">
        <v>13.078281090000001</v>
      </c>
      <c r="CA22" s="40">
        <v>17.993362640000001</v>
      </c>
      <c r="CB22" s="40">
        <v>26.120902789999999</v>
      </c>
      <c r="CC22" s="40">
        <v>25.964562180000001</v>
      </c>
      <c r="CD22" s="40">
        <v>13.078281090000001</v>
      </c>
      <c r="CE22" s="40">
        <v>17.993362640000001</v>
      </c>
      <c r="CF22" s="40">
        <v>26.120902789999999</v>
      </c>
      <c r="CG22" s="40">
        <v>26.120902789999999</v>
      </c>
      <c r="CH22" s="40">
        <v>13.078281090000001</v>
      </c>
      <c r="CI22" s="40">
        <v>17.993362640000001</v>
      </c>
      <c r="CJ22" s="40">
        <v>26.120902789999999</v>
      </c>
      <c r="CK22" s="40">
        <v>26.120902789999999</v>
      </c>
      <c r="CL22" s="40">
        <v>13.078281090000001</v>
      </c>
      <c r="CM22" s="40">
        <v>17.993362640000001</v>
      </c>
      <c r="CN22" s="40">
        <v>26.120902789999999</v>
      </c>
      <c r="CO22" s="40">
        <v>26.120902789999999</v>
      </c>
      <c r="CP22" s="40">
        <v>13.078281090000001</v>
      </c>
      <c r="CQ22" s="40">
        <v>17.993362640000001</v>
      </c>
      <c r="CR22" s="40">
        <v>26.120902789999999</v>
      </c>
      <c r="CS22" s="40">
        <v>26.120902789999999</v>
      </c>
      <c r="CT22" s="40">
        <v>13.078281090000001</v>
      </c>
      <c r="CU22" s="40">
        <v>17.993362640000001</v>
      </c>
      <c r="CV22" s="40">
        <v>26.120902789999999</v>
      </c>
      <c r="CW22" s="40">
        <v>26.120902789999999</v>
      </c>
      <c r="CX22" s="40">
        <v>14.352321330000001</v>
      </c>
      <c r="CY22" s="40">
        <v>17.993362640000001</v>
      </c>
      <c r="CZ22" s="40">
        <v>26.120902789999999</v>
      </c>
      <c r="DA22" s="40">
        <v>26.120902789999999</v>
      </c>
      <c r="DB22" s="40">
        <v>17.993362640000001</v>
      </c>
      <c r="DC22" s="40">
        <v>17.993362640000001</v>
      </c>
      <c r="DD22" s="40">
        <v>26.120902789999999</v>
      </c>
      <c r="DE22" s="40">
        <v>26.120902789999999</v>
      </c>
      <c r="DF22" s="40">
        <v>17.993362640000001</v>
      </c>
      <c r="DG22" s="40">
        <v>19.872735550000002</v>
      </c>
      <c r="DH22" s="40">
        <v>26.120902789999999</v>
      </c>
      <c r="DI22" s="40">
        <v>26.120902789999999</v>
      </c>
      <c r="DJ22" s="40">
        <v>17.993362640000001</v>
      </c>
      <c r="DK22" s="40">
        <v>26.120902789999999</v>
      </c>
      <c r="DL22" s="40">
        <v>26.120902789999999</v>
      </c>
      <c r="DM22" s="40">
        <v>26.120902789999999</v>
      </c>
      <c r="DN22" s="40">
        <v>17.509827349999998</v>
      </c>
      <c r="DO22" s="40">
        <v>17.509827349999998</v>
      </c>
      <c r="DP22" s="40">
        <v>26.120902789999999</v>
      </c>
      <c r="DQ22" s="40">
        <v>26.120902789999999</v>
      </c>
      <c r="DR22" s="40">
        <v>17.993362640000001</v>
      </c>
      <c r="DS22" s="40">
        <v>16.38881683</v>
      </c>
      <c r="DT22" s="40">
        <v>26.120902789999999</v>
      </c>
      <c r="DU22" s="40">
        <v>26.120902789999999</v>
      </c>
      <c r="DV22" s="40">
        <v>17.993362640000001</v>
      </c>
      <c r="DW22" s="40">
        <v>13.078281090000001</v>
      </c>
      <c r="DX22" s="40">
        <v>26.120902789999999</v>
      </c>
      <c r="DY22" s="40">
        <v>26.120902789999999</v>
      </c>
      <c r="DZ22" s="40">
        <v>17.993362640000001</v>
      </c>
      <c r="EA22" s="40">
        <v>13.078281090000001</v>
      </c>
      <c r="EB22" s="40">
        <v>26.120902789999999</v>
      </c>
      <c r="EC22" s="40">
        <v>26.120902789999999</v>
      </c>
      <c r="ED22" s="40">
        <v>17.993362640000001</v>
      </c>
      <c r="EE22" s="40">
        <v>13.078281090000001</v>
      </c>
      <c r="EF22" s="40">
        <v>26.120902789999999</v>
      </c>
      <c r="EG22" s="40">
        <v>26.120902789999999</v>
      </c>
      <c r="EH22" s="40">
        <v>17.993362640000001</v>
      </c>
      <c r="EI22" s="40">
        <v>17.993362640000001</v>
      </c>
      <c r="EJ22" s="40">
        <v>26.120902789999999</v>
      </c>
      <c r="EK22" s="40">
        <v>26.120902789999999</v>
      </c>
      <c r="EL22" s="40">
        <v>17.993362640000001</v>
      </c>
      <c r="EM22" s="40">
        <v>17.993362640000001</v>
      </c>
      <c r="EN22" s="40">
        <v>26.120902789999999</v>
      </c>
      <c r="EO22" s="40">
        <v>26.120902789999999</v>
      </c>
      <c r="EP22" s="40">
        <v>24.017794330000001</v>
      </c>
      <c r="EQ22" s="40">
        <v>17.993362640000001</v>
      </c>
      <c r="ER22" s="40">
        <v>26.120902789999999</v>
      </c>
      <c r="ES22" s="40">
        <v>26.120902789999999</v>
      </c>
      <c r="ET22" s="40">
        <v>26.120902789999999</v>
      </c>
      <c r="EU22" s="40">
        <v>26.120902789999999</v>
      </c>
      <c r="EV22" s="40">
        <v>26.120902789999999</v>
      </c>
      <c r="EW22" s="40">
        <v>26.120902789999999</v>
      </c>
      <c r="EX22" s="40">
        <v>26.120902789999999</v>
      </c>
      <c r="EY22" s="40">
        <v>26.120902789999999</v>
      </c>
      <c r="EZ22" s="40">
        <v>26.120902789999999</v>
      </c>
      <c r="FA22" s="40">
        <v>26.120902789999999</v>
      </c>
      <c r="FB22" s="40">
        <v>26.120902789999999</v>
      </c>
      <c r="FC22" s="40">
        <v>26.120902789999999</v>
      </c>
      <c r="FD22" s="40">
        <v>26.120902789999999</v>
      </c>
    </row>
    <row r="23" spans="2:160" x14ac:dyDescent="0.2">
      <c r="B23" s="40" t="s">
        <v>252</v>
      </c>
      <c r="C23" s="40" t="s">
        <v>3</v>
      </c>
      <c r="D23" s="40" t="s">
        <v>40</v>
      </c>
    </row>
    <row r="24" spans="2:160" x14ac:dyDescent="0.2">
      <c r="B24" s="40" t="s">
        <v>252</v>
      </c>
      <c r="C24" s="40" t="s">
        <v>3</v>
      </c>
      <c r="D24" s="40" t="s">
        <v>41</v>
      </c>
    </row>
    <row r="25" spans="2:160" x14ac:dyDescent="0.2">
      <c r="B25" s="40" t="s">
        <v>252</v>
      </c>
      <c r="C25" s="40" t="s">
        <v>3</v>
      </c>
      <c r="D25" s="40" t="s">
        <v>42</v>
      </c>
      <c r="E25" s="40">
        <v>7.2150744639999997</v>
      </c>
      <c r="F25" s="40">
        <v>7.2150744639999997</v>
      </c>
      <c r="G25" s="40">
        <v>6.6445767030000003</v>
      </c>
      <c r="H25" s="40">
        <v>6.6445767030000003</v>
      </c>
      <c r="I25" s="40">
        <v>6.6445767030000003</v>
      </c>
      <c r="J25" s="40">
        <v>6.6445767030000003</v>
      </c>
      <c r="K25" s="40">
        <v>6.6445767030000003</v>
      </c>
      <c r="L25" s="40">
        <v>7.2150744639999997</v>
      </c>
      <c r="M25" s="40">
        <v>6.6445767030000003</v>
      </c>
      <c r="N25" s="40">
        <v>7.2150744639999997</v>
      </c>
      <c r="O25" s="40">
        <v>7.2150744639999997</v>
      </c>
      <c r="P25" s="40">
        <v>7.2150744639999997</v>
      </c>
      <c r="Q25" s="40">
        <v>7.2150744639999997</v>
      </c>
      <c r="R25" s="40">
        <v>7.2150744639999997</v>
      </c>
      <c r="S25" s="40">
        <v>7.2150744639999997</v>
      </c>
      <c r="T25" s="40">
        <v>7.2150744639999997</v>
      </c>
      <c r="U25" s="40">
        <v>7.2150744639999997</v>
      </c>
      <c r="V25" s="40">
        <v>7.2150744639999997</v>
      </c>
      <c r="W25" s="40">
        <v>7.2150744639999997</v>
      </c>
      <c r="X25" s="40">
        <v>7.2150744639999997</v>
      </c>
      <c r="Y25" s="40">
        <v>11.36389743</v>
      </c>
      <c r="Z25" s="40">
        <v>11.93439519</v>
      </c>
      <c r="AA25" s="40">
        <v>11.93439519</v>
      </c>
      <c r="AB25" s="40">
        <v>16.367455280000001</v>
      </c>
      <c r="AC25" s="40">
        <v>11.36389743</v>
      </c>
      <c r="AD25" s="40">
        <v>11.36389743</v>
      </c>
      <c r="AE25" s="40">
        <v>11.36389743</v>
      </c>
      <c r="AF25" s="40">
        <v>16.367455280000001</v>
      </c>
      <c r="AG25" s="40">
        <v>11.36389743</v>
      </c>
      <c r="AH25" s="40">
        <v>11.93439519</v>
      </c>
      <c r="AI25" s="40">
        <v>11.93439519</v>
      </c>
      <c r="AJ25" s="40">
        <v>16.367455280000001</v>
      </c>
      <c r="AK25" s="40">
        <v>11.93439519</v>
      </c>
      <c r="AL25" s="40">
        <v>11.364571079999999</v>
      </c>
      <c r="AM25" s="40">
        <v>11.93439519</v>
      </c>
      <c r="AN25" s="40">
        <v>16.367455280000001</v>
      </c>
      <c r="AO25" s="40">
        <v>11.93439519</v>
      </c>
      <c r="AP25" s="40">
        <v>11.93439519</v>
      </c>
      <c r="AQ25" s="40">
        <v>11.93439519</v>
      </c>
      <c r="AR25" s="40">
        <v>16.367455280000001</v>
      </c>
      <c r="AS25" s="40">
        <v>11.93439519</v>
      </c>
      <c r="AT25" s="40">
        <v>11.93439519</v>
      </c>
      <c r="AU25" s="40">
        <v>11.93439519</v>
      </c>
      <c r="AV25" s="40">
        <v>16.367455280000001</v>
      </c>
      <c r="AW25" s="40">
        <v>16.367455280000001</v>
      </c>
      <c r="AX25" s="40">
        <v>11.93439519</v>
      </c>
      <c r="AY25" s="40">
        <v>16.367455280000001</v>
      </c>
      <c r="AZ25" s="40">
        <v>16.367455280000001</v>
      </c>
      <c r="BA25" s="40">
        <v>16.367455280000001</v>
      </c>
      <c r="BB25" s="40">
        <v>11.36389743</v>
      </c>
      <c r="BC25" s="40">
        <v>16.367455280000001</v>
      </c>
      <c r="BD25" s="40">
        <v>16.367455280000001</v>
      </c>
      <c r="BE25" s="40">
        <v>16.367455280000001</v>
      </c>
      <c r="BF25" s="40">
        <v>11.93439519</v>
      </c>
      <c r="BG25" s="40">
        <v>16.367455280000001</v>
      </c>
      <c r="BH25" s="40">
        <v>16.367455280000001</v>
      </c>
      <c r="BI25" s="40">
        <v>16.367455280000001</v>
      </c>
      <c r="BJ25" s="40">
        <v>11.9341823</v>
      </c>
      <c r="BK25" s="40">
        <v>16.367455280000001</v>
      </c>
      <c r="BL25" s="40">
        <v>16.367455280000001</v>
      </c>
      <c r="BM25" s="40">
        <v>16.367455280000001</v>
      </c>
      <c r="BN25" s="40">
        <v>11.36389743</v>
      </c>
      <c r="BO25" s="40">
        <v>16.367455280000001</v>
      </c>
      <c r="BP25" s="40">
        <v>16.367455280000001</v>
      </c>
      <c r="BQ25" s="40">
        <v>16.367455280000001</v>
      </c>
      <c r="BR25" s="40">
        <v>11.93439519</v>
      </c>
      <c r="BS25" s="40">
        <v>16.367455280000001</v>
      </c>
      <c r="BT25" s="40">
        <v>16.367455280000001</v>
      </c>
      <c r="BU25" s="40">
        <v>16.367455280000001</v>
      </c>
      <c r="BV25" s="40">
        <v>11.93439519</v>
      </c>
      <c r="BW25" s="40">
        <v>16.367455280000001</v>
      </c>
      <c r="BX25" s="40">
        <v>16.367455280000001</v>
      </c>
      <c r="BY25" s="40">
        <v>16.367455280000001</v>
      </c>
      <c r="BZ25" s="40">
        <v>11.93439519</v>
      </c>
      <c r="CA25" s="40">
        <v>16.367455280000001</v>
      </c>
      <c r="CB25" s="40">
        <v>16.367455280000001</v>
      </c>
      <c r="CC25" s="40">
        <v>16.367455280000001</v>
      </c>
      <c r="CD25" s="40">
        <v>11.93439519</v>
      </c>
      <c r="CE25" s="40">
        <v>16.367455280000001</v>
      </c>
      <c r="CF25" s="40">
        <v>16.367455280000001</v>
      </c>
      <c r="CG25" s="40">
        <v>16.367455280000001</v>
      </c>
      <c r="CH25" s="40">
        <v>11.93439519</v>
      </c>
      <c r="CI25" s="40">
        <v>16.367455280000001</v>
      </c>
      <c r="CJ25" s="40">
        <v>16.367455280000001</v>
      </c>
      <c r="CK25" s="40">
        <v>16.367455280000001</v>
      </c>
      <c r="CL25" s="40">
        <v>11.93439519</v>
      </c>
      <c r="CM25" s="40">
        <v>16.367455280000001</v>
      </c>
      <c r="CN25" s="40">
        <v>16.367455280000001</v>
      </c>
      <c r="CO25" s="40">
        <v>16.367455280000001</v>
      </c>
      <c r="CP25" s="40">
        <v>11.93439519</v>
      </c>
      <c r="CQ25" s="40">
        <v>16.367455280000001</v>
      </c>
      <c r="CR25" s="40">
        <v>16.367455280000001</v>
      </c>
      <c r="CS25" s="40">
        <v>16.367455280000001</v>
      </c>
      <c r="CT25" s="40">
        <v>11.93439519</v>
      </c>
      <c r="CU25" s="40">
        <v>16.367455280000001</v>
      </c>
      <c r="CV25" s="40">
        <v>16.367455280000001</v>
      </c>
      <c r="CW25" s="40">
        <v>16.367455280000001</v>
      </c>
      <c r="CX25" s="40">
        <v>11.93439519</v>
      </c>
      <c r="CY25" s="40">
        <v>16.367455280000001</v>
      </c>
      <c r="CZ25" s="40">
        <v>16.367455280000001</v>
      </c>
      <c r="DA25" s="40">
        <v>16.367455280000001</v>
      </c>
      <c r="DB25" s="40">
        <v>16.367455280000001</v>
      </c>
      <c r="DC25" s="40">
        <v>16.367455280000001</v>
      </c>
      <c r="DD25" s="40">
        <v>16.367455280000001</v>
      </c>
      <c r="DE25" s="40">
        <v>16.367455280000001</v>
      </c>
      <c r="DF25" s="40">
        <v>16.367455280000001</v>
      </c>
      <c r="DG25" s="40">
        <v>16.367455280000001</v>
      </c>
      <c r="DH25" s="40">
        <v>16.367455280000001</v>
      </c>
      <c r="DI25" s="40">
        <v>16.367455280000001</v>
      </c>
      <c r="DJ25" s="40">
        <v>16.367455280000001</v>
      </c>
      <c r="DK25" s="40">
        <v>16.367455280000001</v>
      </c>
      <c r="DL25" s="40">
        <v>16.367455280000001</v>
      </c>
      <c r="DM25" s="40">
        <v>16.367455280000001</v>
      </c>
      <c r="DN25" s="40">
        <v>15.12999728</v>
      </c>
      <c r="DO25" s="40">
        <v>16.315150939999999</v>
      </c>
      <c r="DP25" s="40">
        <v>16.367455280000001</v>
      </c>
      <c r="DQ25" s="40">
        <v>16.367455280000001</v>
      </c>
      <c r="DR25" s="40">
        <v>16.367455280000001</v>
      </c>
      <c r="DS25" s="40">
        <v>11.93439519</v>
      </c>
      <c r="DT25" s="40">
        <v>16.367455280000001</v>
      </c>
      <c r="DU25" s="40">
        <v>16.367455280000001</v>
      </c>
      <c r="DV25" s="40">
        <v>16.367455280000001</v>
      </c>
      <c r="DW25" s="40">
        <v>11.93439519</v>
      </c>
      <c r="DX25" s="40">
        <v>16.367455280000001</v>
      </c>
      <c r="DY25" s="40">
        <v>16.367455280000001</v>
      </c>
      <c r="DZ25" s="40">
        <v>16.367455280000001</v>
      </c>
      <c r="EA25" s="40">
        <v>11.93439519</v>
      </c>
      <c r="EB25" s="40">
        <v>16.367455280000001</v>
      </c>
      <c r="EC25" s="40">
        <v>16.367455280000001</v>
      </c>
      <c r="ED25" s="40">
        <v>16.367455280000001</v>
      </c>
      <c r="EE25" s="40">
        <v>11.93439519</v>
      </c>
      <c r="EF25" s="40">
        <v>16.367455280000001</v>
      </c>
      <c r="EG25" s="40">
        <v>16.367455280000001</v>
      </c>
      <c r="EH25" s="40">
        <v>16.367455280000001</v>
      </c>
      <c r="EI25" s="40">
        <v>16.367455280000001</v>
      </c>
      <c r="EJ25" s="40">
        <v>16.367455280000001</v>
      </c>
      <c r="EK25" s="40">
        <v>16.367455280000001</v>
      </c>
      <c r="EL25" s="40">
        <v>16.367455280000001</v>
      </c>
      <c r="EM25" s="40">
        <v>16.367455280000001</v>
      </c>
      <c r="EN25" s="40">
        <v>16.367455280000001</v>
      </c>
      <c r="EO25" s="40">
        <v>16.367455280000001</v>
      </c>
      <c r="EP25" s="40">
        <v>16.367455280000001</v>
      </c>
      <c r="EQ25" s="40">
        <v>16.367455280000001</v>
      </c>
      <c r="ER25" s="40">
        <v>16.367455280000001</v>
      </c>
      <c r="ES25" s="40">
        <v>16.367455280000001</v>
      </c>
      <c r="ET25" s="40">
        <v>16.367455280000001</v>
      </c>
      <c r="EU25" s="40">
        <v>16.367455280000001</v>
      </c>
      <c r="EV25" s="40">
        <v>16.367455280000001</v>
      </c>
      <c r="EW25" s="40">
        <v>16.367455280000001</v>
      </c>
      <c r="EX25" s="40">
        <v>16.367455280000001</v>
      </c>
      <c r="EY25" s="40">
        <v>16.367455280000001</v>
      </c>
      <c r="EZ25" s="40">
        <v>16.367455280000001</v>
      </c>
      <c r="FA25" s="40">
        <v>16.367455280000001</v>
      </c>
      <c r="FB25" s="40">
        <v>16.367455280000001</v>
      </c>
      <c r="FC25" s="40">
        <v>16.367455280000001</v>
      </c>
      <c r="FD25" s="40">
        <v>16.367455280000001</v>
      </c>
    </row>
    <row r="26" spans="2:160" x14ac:dyDescent="0.2">
      <c r="B26" s="40" t="s">
        <v>252</v>
      </c>
      <c r="C26" s="40" t="s">
        <v>3</v>
      </c>
      <c r="D26" s="40" t="s">
        <v>43</v>
      </c>
    </row>
    <row r="27" spans="2:160" x14ac:dyDescent="0.2">
      <c r="B27" s="40" t="s">
        <v>252</v>
      </c>
      <c r="C27" s="40" t="s">
        <v>3</v>
      </c>
      <c r="D27" s="40" t="s">
        <v>44</v>
      </c>
    </row>
    <row r="28" spans="2:160" x14ac:dyDescent="0.2">
      <c r="B28" s="40" t="s">
        <v>252</v>
      </c>
      <c r="C28" s="40" t="s">
        <v>3</v>
      </c>
      <c r="D28" s="40" t="s">
        <v>45</v>
      </c>
    </row>
    <row r="29" spans="2:160" x14ac:dyDescent="0.2">
      <c r="B29" s="40" t="s">
        <v>252</v>
      </c>
      <c r="C29" s="40" t="s">
        <v>3</v>
      </c>
      <c r="D29" s="40" t="s">
        <v>46</v>
      </c>
    </row>
    <row r="30" spans="2:160" x14ac:dyDescent="0.2">
      <c r="B30" s="40" t="s">
        <v>252</v>
      </c>
      <c r="C30" s="40" t="s">
        <v>3</v>
      </c>
      <c r="D30" s="40" t="s">
        <v>15</v>
      </c>
      <c r="E30" s="40">
        <v>162.76486499999999</v>
      </c>
      <c r="F30" s="40">
        <v>135.49039590000001</v>
      </c>
      <c r="G30" s="40">
        <v>68.871898360000003</v>
      </c>
      <c r="H30" s="40">
        <v>112.4648801</v>
      </c>
      <c r="I30" s="40">
        <v>162.19436719999999</v>
      </c>
      <c r="J30" s="40">
        <v>160.2003005</v>
      </c>
      <c r="K30" s="40">
        <v>68.871898360000003</v>
      </c>
      <c r="L30" s="40">
        <v>138.82777709999999</v>
      </c>
      <c r="M30" s="40">
        <v>162.19436719999999</v>
      </c>
      <c r="N30" s="40">
        <v>162.76486499999999</v>
      </c>
      <c r="O30" s="40">
        <v>69.925931410000004</v>
      </c>
      <c r="P30" s="40">
        <v>169.22553310000001</v>
      </c>
      <c r="Q30" s="40">
        <v>162.76486499999999</v>
      </c>
      <c r="R30" s="40">
        <v>162.76486499999999</v>
      </c>
      <c r="S30" s="40">
        <v>75.655403770000007</v>
      </c>
      <c r="T30" s="40">
        <v>171.2195998</v>
      </c>
      <c r="U30" s="40">
        <v>145.49380529999999</v>
      </c>
      <c r="V30" s="40">
        <v>73.873942389999996</v>
      </c>
      <c r="W30" s="40">
        <v>73.873942389999996</v>
      </c>
      <c r="X30" s="40">
        <v>104.418442</v>
      </c>
      <c r="Y30" s="40">
        <v>135.64590200000001</v>
      </c>
      <c r="Z30" s="40">
        <v>78.593263109999995</v>
      </c>
      <c r="AA30" s="40">
        <v>78.593263109999995</v>
      </c>
      <c r="AB30" s="40">
        <v>102.2210232</v>
      </c>
      <c r="AC30" s="40">
        <v>87.901477819999997</v>
      </c>
      <c r="AD30" s="40">
        <v>78.246136480000004</v>
      </c>
      <c r="AE30" s="40">
        <v>78.246136480000004</v>
      </c>
      <c r="AF30" s="40">
        <v>91.899196450000005</v>
      </c>
      <c r="AG30" s="40">
        <v>78.246136480000004</v>
      </c>
      <c r="AH30" s="40">
        <v>78.816634239999999</v>
      </c>
      <c r="AI30" s="40">
        <v>78.816634239999999</v>
      </c>
      <c r="AJ30" s="40">
        <v>109.4386362</v>
      </c>
      <c r="AK30" s="40">
        <v>96.856056609999996</v>
      </c>
      <c r="AL30" s="40">
        <v>90.289884929999999</v>
      </c>
      <c r="AM30" s="40">
        <v>90.859709039999998</v>
      </c>
      <c r="AN30" s="40">
        <v>177.32431600000001</v>
      </c>
      <c r="AO30" s="40">
        <v>90.859709039999998</v>
      </c>
      <c r="AP30" s="40">
        <v>90.859709039999998</v>
      </c>
      <c r="AQ30" s="40">
        <v>90.859709039999998</v>
      </c>
      <c r="AR30" s="40">
        <v>136.08003450000001</v>
      </c>
      <c r="AS30" s="40">
        <v>90.859709039999998</v>
      </c>
      <c r="AT30" s="40">
        <v>90.859709039999998</v>
      </c>
      <c r="AU30" s="40">
        <v>90.859709039999998</v>
      </c>
      <c r="AV30" s="40">
        <v>174.830219</v>
      </c>
      <c r="AW30" s="40">
        <v>115.79334609999999</v>
      </c>
      <c r="AX30" s="40">
        <v>90.859709039999998</v>
      </c>
      <c r="AY30" s="40">
        <v>112.9323938</v>
      </c>
      <c r="AZ30" s="40">
        <v>208.88142120000001</v>
      </c>
      <c r="BA30" s="40">
        <v>146.6920978</v>
      </c>
      <c r="BB30" s="40">
        <v>90.289211280000004</v>
      </c>
      <c r="BC30" s="40">
        <v>115.79334609999999</v>
      </c>
      <c r="BD30" s="40">
        <v>213.73230559999999</v>
      </c>
      <c r="BE30" s="40">
        <v>115.79334609999999</v>
      </c>
      <c r="BF30" s="40">
        <v>90.859709039999998</v>
      </c>
      <c r="BG30" s="40">
        <v>115.79334609999999</v>
      </c>
      <c r="BH30" s="40">
        <v>213.73230559999999</v>
      </c>
      <c r="BI30" s="40">
        <v>115.79334609999999</v>
      </c>
      <c r="BJ30" s="40">
        <v>90.859496149999998</v>
      </c>
      <c r="BK30" s="40">
        <v>115.79334609999999</v>
      </c>
      <c r="BL30" s="40">
        <v>213.73230559999999</v>
      </c>
      <c r="BM30" s="40">
        <v>115.79334609999999</v>
      </c>
      <c r="BN30" s="40">
        <v>90.289211280000004</v>
      </c>
      <c r="BO30" s="40">
        <v>115.79334609999999</v>
      </c>
      <c r="BP30" s="40">
        <v>222.38761700000001</v>
      </c>
      <c r="BQ30" s="40">
        <v>115.79334609999999</v>
      </c>
      <c r="BR30" s="40">
        <v>90.859709039999998</v>
      </c>
      <c r="BS30" s="40">
        <v>115.79334609999999</v>
      </c>
      <c r="BT30" s="40">
        <v>236.5173198</v>
      </c>
      <c r="BU30" s="40">
        <v>164.4174477</v>
      </c>
      <c r="BV30" s="40">
        <v>102.1354044</v>
      </c>
      <c r="BW30" s="40">
        <v>119.8941133</v>
      </c>
      <c r="BX30" s="40">
        <v>312.80859359999999</v>
      </c>
      <c r="BY30" s="40">
        <v>132.96078270000001</v>
      </c>
      <c r="BZ30" s="40">
        <v>90.859709039999998</v>
      </c>
      <c r="CA30" s="40">
        <v>115.79334609999999</v>
      </c>
      <c r="CB30" s="40">
        <v>227.90647100000001</v>
      </c>
      <c r="CC30" s="40">
        <v>152.7105966</v>
      </c>
      <c r="CD30" s="40">
        <v>90.859709039999998</v>
      </c>
      <c r="CE30" s="40">
        <v>115.79334609999999</v>
      </c>
      <c r="CF30" s="40">
        <v>233.39051420000001</v>
      </c>
      <c r="CG30" s="40">
        <v>179.31708259999999</v>
      </c>
      <c r="CH30" s="40">
        <v>90.859709039999998</v>
      </c>
      <c r="CI30" s="40">
        <v>115.56997490000001</v>
      </c>
      <c r="CJ30" s="40">
        <v>245.2904666</v>
      </c>
      <c r="CK30" s="40">
        <v>197.0314597</v>
      </c>
      <c r="CL30" s="40">
        <v>90.859709039999998</v>
      </c>
      <c r="CM30" s="40">
        <v>115.56997490000001</v>
      </c>
      <c r="CN30" s="40">
        <v>252.09040200000001</v>
      </c>
      <c r="CO30" s="40">
        <v>197.03145979999999</v>
      </c>
      <c r="CP30" s="40">
        <v>90.859709039999998</v>
      </c>
      <c r="CQ30" s="40">
        <v>115.56997490000001</v>
      </c>
      <c r="CR30" s="40">
        <v>249.6834652</v>
      </c>
      <c r="CS30" s="40">
        <v>195.02290479999999</v>
      </c>
      <c r="CT30" s="40">
        <v>96.527239640000005</v>
      </c>
      <c r="CU30" s="40">
        <v>115.56997490000001</v>
      </c>
      <c r="CV30" s="40">
        <v>245.2902966</v>
      </c>
      <c r="CW30" s="40">
        <v>200.25995810000001</v>
      </c>
      <c r="CX30" s="40">
        <v>103.9848241</v>
      </c>
      <c r="CY30" s="40">
        <v>115.56997490000001</v>
      </c>
      <c r="CZ30" s="40">
        <v>245.2902756</v>
      </c>
      <c r="DA30" s="40">
        <v>237.37145390000001</v>
      </c>
      <c r="DB30" s="40">
        <v>115.79334609999999</v>
      </c>
      <c r="DC30" s="40">
        <v>113.618741</v>
      </c>
      <c r="DD30" s="40">
        <v>282.48327699999999</v>
      </c>
      <c r="DE30" s="40">
        <v>333.33585540000001</v>
      </c>
      <c r="DF30" s="40">
        <v>115.79334609999999</v>
      </c>
      <c r="DG30" s="40">
        <v>121.77348619999999</v>
      </c>
      <c r="DH30" s="40">
        <v>375.3371573</v>
      </c>
      <c r="DI30" s="40">
        <v>425.25175769999998</v>
      </c>
      <c r="DJ30" s="40">
        <v>115.79334609999999</v>
      </c>
      <c r="DK30" s="40">
        <v>172.75738630000001</v>
      </c>
      <c r="DL30" s="40">
        <v>464.23317250000002</v>
      </c>
      <c r="DM30" s="40">
        <v>277.00041970000001</v>
      </c>
      <c r="DN30" s="40">
        <v>110.3381218</v>
      </c>
      <c r="DO30" s="40">
        <v>111.5232755</v>
      </c>
      <c r="DP30" s="40">
        <v>234.95625100000001</v>
      </c>
      <c r="DQ30" s="40">
        <v>304.1889271</v>
      </c>
      <c r="DR30" s="40">
        <v>115.79334609999999</v>
      </c>
      <c r="DS30" s="40">
        <v>106.0213196</v>
      </c>
      <c r="DT30" s="40">
        <v>242.4939818</v>
      </c>
      <c r="DU30" s="40">
        <v>328.08346360000002</v>
      </c>
      <c r="DV30" s="40">
        <v>115.79334609999999</v>
      </c>
      <c r="DW30" s="40">
        <v>96.278289409999999</v>
      </c>
      <c r="DX30" s="40">
        <v>245.29224919999999</v>
      </c>
      <c r="DY30" s="40">
        <v>347.8761346</v>
      </c>
      <c r="DZ30" s="40">
        <v>115.79334609999999</v>
      </c>
      <c r="EA30" s="40">
        <v>95.583202229999998</v>
      </c>
      <c r="EB30" s="40">
        <v>252.09028620000001</v>
      </c>
      <c r="EC30" s="40">
        <v>349.4073818</v>
      </c>
      <c r="ED30" s="40">
        <v>115.79334609999999</v>
      </c>
      <c r="EE30" s="40">
        <v>100.2537868</v>
      </c>
      <c r="EF30" s="40">
        <v>251.17082350000001</v>
      </c>
      <c r="EG30" s="40">
        <v>365.2503595</v>
      </c>
      <c r="EH30" s="40">
        <v>115.79334609999999</v>
      </c>
      <c r="EI30" s="40">
        <v>101.76766619999999</v>
      </c>
      <c r="EJ30" s="40">
        <v>264.46131689999999</v>
      </c>
      <c r="EK30" s="40">
        <v>458.16505860000001</v>
      </c>
      <c r="EL30" s="40">
        <v>115.79334609999999</v>
      </c>
      <c r="EM30" s="40">
        <v>105.11435779999999</v>
      </c>
      <c r="EN30" s="40">
        <v>354.4777133</v>
      </c>
      <c r="EO30" s="40">
        <v>552.63701779999997</v>
      </c>
      <c r="EP30" s="40">
        <v>130.5421212</v>
      </c>
      <c r="EQ30" s="40">
        <v>115.56997490000001</v>
      </c>
      <c r="ER30" s="40">
        <v>446.0255434</v>
      </c>
      <c r="ES30" s="40">
        <v>659.01587949999998</v>
      </c>
      <c r="ET30" s="40">
        <v>209.67609160000001</v>
      </c>
      <c r="EU30" s="40">
        <v>155.3454911</v>
      </c>
      <c r="EV30" s="40">
        <v>548.99819400000001</v>
      </c>
      <c r="EW30" s="40">
        <v>763.43389030000003</v>
      </c>
      <c r="EX30" s="40">
        <v>306.81924880000003</v>
      </c>
      <c r="EY30" s="40">
        <v>240.66318369999999</v>
      </c>
      <c r="EZ30" s="40">
        <v>650.17741100000001</v>
      </c>
      <c r="FA30" s="40">
        <v>860.80196220000005</v>
      </c>
      <c r="FB30" s="40">
        <v>403.00555489999999</v>
      </c>
      <c r="FC30" s="40">
        <v>337.21320220000001</v>
      </c>
      <c r="FD30" s="40">
        <v>750.36196010000003</v>
      </c>
    </row>
    <row r="31" spans="2:160" x14ac:dyDescent="0.2">
      <c r="B31" s="40" t="s">
        <v>249</v>
      </c>
      <c r="C31" s="40" t="s">
        <v>250</v>
      </c>
      <c r="D31" s="40" t="s">
        <v>13</v>
      </c>
    </row>
    <row r="32" spans="2:160" x14ac:dyDescent="0.2">
      <c r="B32" s="40" t="s">
        <v>253</v>
      </c>
      <c r="C32" s="40" t="s">
        <v>3</v>
      </c>
      <c r="D32" s="40" t="s">
        <v>36</v>
      </c>
      <c r="E32" s="40">
        <v>32.948274230000003</v>
      </c>
      <c r="F32" s="40">
        <v>32.948274230000003</v>
      </c>
      <c r="G32" s="40">
        <v>32.945636469999997</v>
      </c>
      <c r="H32" s="40">
        <v>32.948274230000003</v>
      </c>
      <c r="I32" s="40">
        <v>32.948274230000003</v>
      </c>
      <c r="J32" s="40">
        <v>32.3788135</v>
      </c>
      <c r="K32" s="40">
        <v>29.28930772</v>
      </c>
      <c r="L32" s="40">
        <v>32.948274230000003</v>
      </c>
      <c r="M32" s="40">
        <v>32.948274230000003</v>
      </c>
      <c r="N32" s="40">
        <v>32.948274230000003</v>
      </c>
      <c r="O32" s="40">
        <v>32.948274230000003</v>
      </c>
      <c r="P32" s="40">
        <v>32.948274230000003</v>
      </c>
      <c r="Q32" s="40">
        <v>32.948274230000003</v>
      </c>
      <c r="R32" s="40">
        <v>25.711323490000002</v>
      </c>
      <c r="S32" s="40">
        <v>30.805686680000001</v>
      </c>
      <c r="T32" s="40">
        <v>32.948274230000003</v>
      </c>
      <c r="U32" s="40">
        <v>32.948274230000003</v>
      </c>
      <c r="V32" s="40">
        <v>32.948274230000003</v>
      </c>
      <c r="W32" s="40">
        <v>30.930159809999999</v>
      </c>
      <c r="X32" s="40">
        <v>32.948274230000003</v>
      </c>
      <c r="Y32" s="40">
        <v>32.948274230000003</v>
      </c>
      <c r="Z32" s="40">
        <v>32.948274230000003</v>
      </c>
      <c r="AA32" s="40">
        <v>30.839202539999999</v>
      </c>
      <c r="AB32" s="40">
        <v>32.948274230000003</v>
      </c>
      <c r="AC32" s="40">
        <v>25.99555548</v>
      </c>
      <c r="AD32" s="40">
        <v>32.948274230000003</v>
      </c>
      <c r="AE32" s="40">
        <v>32.948274230000003</v>
      </c>
      <c r="AF32" s="40">
        <v>32.948274230000003</v>
      </c>
      <c r="AG32" s="40">
        <v>32.948274230000003</v>
      </c>
      <c r="AH32" s="40">
        <v>32.948274230000003</v>
      </c>
      <c r="AI32" s="40">
        <v>25.680252110000001</v>
      </c>
      <c r="AJ32" s="40">
        <v>32.3788135</v>
      </c>
      <c r="AK32" s="40">
        <v>32.948274230000003</v>
      </c>
      <c r="AL32" s="40">
        <v>32.948274230000003</v>
      </c>
      <c r="AM32" s="40">
        <v>19.215225400000001</v>
      </c>
      <c r="AN32" s="40">
        <v>32.948274230000003</v>
      </c>
      <c r="AO32" s="40">
        <v>32.948274230000003</v>
      </c>
      <c r="AP32" s="40">
        <v>32.948274230000003</v>
      </c>
      <c r="AQ32" s="40">
        <v>32.945636469999997</v>
      </c>
      <c r="AR32" s="40">
        <v>27.791961560000001</v>
      </c>
      <c r="AS32" s="40">
        <v>32.948274230000003</v>
      </c>
      <c r="AT32" s="40">
        <v>32.948274230000003</v>
      </c>
      <c r="AU32" s="40">
        <v>32.948274230000003</v>
      </c>
      <c r="AV32" s="40">
        <v>32.948274230000003</v>
      </c>
      <c r="AW32" s="40">
        <v>32.948274230000003</v>
      </c>
      <c r="AX32" s="40">
        <v>30.493195660000001</v>
      </c>
      <c r="AY32" s="40">
        <v>32.948274230000003</v>
      </c>
      <c r="AZ32" s="40">
        <v>32.948274230000003</v>
      </c>
      <c r="BA32" s="40">
        <v>32.948274230000003</v>
      </c>
      <c r="BB32" s="40">
        <v>32.948274230000003</v>
      </c>
      <c r="BC32" s="40">
        <v>32.948274230000003</v>
      </c>
      <c r="BD32" s="40">
        <v>32.948274230000003</v>
      </c>
      <c r="BE32" s="40">
        <v>32.948274230000003</v>
      </c>
      <c r="BF32" s="40">
        <v>28.969600490000001</v>
      </c>
      <c r="BG32" s="40">
        <v>32.948274230000003</v>
      </c>
      <c r="BH32" s="40">
        <v>32.948274230000003</v>
      </c>
      <c r="BI32" s="40">
        <v>32.948274230000003</v>
      </c>
      <c r="BJ32" s="40">
        <v>32.948274230000003</v>
      </c>
      <c r="BK32" s="40">
        <v>32.948274230000003</v>
      </c>
      <c r="BL32" s="40">
        <v>32.948274230000003</v>
      </c>
      <c r="BM32" s="40">
        <v>35.11210208</v>
      </c>
      <c r="BN32" s="40">
        <v>35.11210208</v>
      </c>
      <c r="BO32" s="40">
        <v>24.633373599999999</v>
      </c>
      <c r="BP32" s="40">
        <v>35.11210208</v>
      </c>
      <c r="BQ32" s="40">
        <v>38.644527779999997</v>
      </c>
      <c r="BR32" s="40">
        <v>38.644527779999997</v>
      </c>
      <c r="BS32" s="40">
        <v>38.644527779999997</v>
      </c>
      <c r="BT32" s="40">
        <v>38.644527779999997</v>
      </c>
      <c r="BU32" s="40">
        <v>51.86973287</v>
      </c>
      <c r="BV32" s="40">
        <v>51.86973287</v>
      </c>
      <c r="BW32" s="40">
        <v>51.86973287</v>
      </c>
      <c r="BX32" s="40">
        <v>51.86973287</v>
      </c>
      <c r="BY32" s="40">
        <v>52.428711589999999</v>
      </c>
      <c r="BZ32" s="40">
        <v>52.428711589999999</v>
      </c>
      <c r="CA32" s="40">
        <v>52.428711589999999</v>
      </c>
      <c r="CB32" s="40">
        <v>52.428711589999999</v>
      </c>
      <c r="CC32" s="40">
        <v>73.146722800000006</v>
      </c>
      <c r="CD32" s="40">
        <v>73.146722800000006</v>
      </c>
      <c r="CE32" s="40">
        <v>73.146722800000006</v>
      </c>
      <c r="CF32" s="40">
        <v>73.146722800000006</v>
      </c>
      <c r="CG32" s="40">
        <v>73.146722800000006</v>
      </c>
      <c r="CH32" s="40">
        <v>73.146722800000006</v>
      </c>
      <c r="CI32" s="40">
        <v>73.146722800000006</v>
      </c>
      <c r="CJ32" s="40">
        <v>73.146722800000006</v>
      </c>
      <c r="CK32" s="40">
        <v>93.884091699999999</v>
      </c>
      <c r="CL32" s="40">
        <v>93.884091699999999</v>
      </c>
      <c r="CM32" s="40">
        <v>93.884091699999999</v>
      </c>
      <c r="CN32" s="40">
        <v>93.884091699999999</v>
      </c>
      <c r="CO32" s="40">
        <v>93.884091699999999</v>
      </c>
      <c r="CP32" s="40">
        <v>93.884091699999999</v>
      </c>
      <c r="CQ32" s="40">
        <v>93.884091699999999</v>
      </c>
      <c r="CR32" s="40">
        <v>93.884091699999999</v>
      </c>
      <c r="CS32" s="40">
        <v>93.884091699999999</v>
      </c>
      <c r="CT32" s="40">
        <v>93.884091699999999</v>
      </c>
      <c r="CU32" s="40">
        <v>93.884091699999999</v>
      </c>
      <c r="CV32" s="40">
        <v>93.884091699999999</v>
      </c>
      <c r="CW32" s="40">
        <v>93.884091699999999</v>
      </c>
      <c r="CX32" s="40">
        <v>93.884091699999999</v>
      </c>
      <c r="CY32" s="40">
        <v>93.884091699999999</v>
      </c>
      <c r="CZ32" s="40">
        <v>93.884091699999999</v>
      </c>
      <c r="DA32" s="40">
        <v>93.884091699999999</v>
      </c>
      <c r="DB32" s="40">
        <v>93.884091699999999</v>
      </c>
      <c r="DC32" s="40">
        <v>93.884091699999999</v>
      </c>
      <c r="DD32" s="40">
        <v>93.884091699999999</v>
      </c>
      <c r="DE32" s="40">
        <v>93.884091699999999</v>
      </c>
      <c r="DF32" s="40">
        <v>93.884091699999999</v>
      </c>
      <c r="DG32" s="40">
        <v>93.884091699999999</v>
      </c>
      <c r="DH32" s="40">
        <v>93.884091699999999</v>
      </c>
      <c r="DI32" s="40">
        <v>93.884091699999999</v>
      </c>
      <c r="DJ32" s="40">
        <v>93.884091699999999</v>
      </c>
      <c r="DK32" s="40">
        <v>93.884091699999999</v>
      </c>
      <c r="DL32" s="40">
        <v>93.884091699999999</v>
      </c>
      <c r="DM32" s="40">
        <v>93.884091699999999</v>
      </c>
      <c r="DN32" s="40">
        <v>93.884091699999999</v>
      </c>
      <c r="DO32" s="40">
        <v>93.884091699999999</v>
      </c>
      <c r="DP32" s="40">
        <v>93.884091699999999</v>
      </c>
      <c r="DQ32" s="40">
        <v>93.884091699999999</v>
      </c>
      <c r="DR32" s="40">
        <v>93.884091699999999</v>
      </c>
      <c r="DS32" s="40">
        <v>93.884091699999999</v>
      </c>
      <c r="DT32" s="40">
        <v>93.884091699999999</v>
      </c>
      <c r="DU32" s="40">
        <v>93.884091699999999</v>
      </c>
      <c r="DV32" s="40">
        <v>93.884091699999999</v>
      </c>
      <c r="DW32" s="40">
        <v>93.884091699999999</v>
      </c>
      <c r="DX32" s="40">
        <v>93.884091699999999</v>
      </c>
      <c r="DY32" s="40">
        <v>93.884091699999999</v>
      </c>
      <c r="DZ32" s="40">
        <v>93.884091699999999</v>
      </c>
      <c r="EA32" s="40">
        <v>93.884091699999999</v>
      </c>
      <c r="EB32" s="40">
        <v>93.884091699999999</v>
      </c>
      <c r="EC32" s="40">
        <v>93.884091699999999</v>
      </c>
      <c r="ED32" s="40">
        <v>93.884091699999999</v>
      </c>
      <c r="EE32" s="40">
        <v>93.884091699999999</v>
      </c>
      <c r="EF32" s="40">
        <v>93.884091699999999</v>
      </c>
      <c r="EG32" s="40">
        <v>93.884091699999999</v>
      </c>
      <c r="EH32" s="40">
        <v>93.884091699999999</v>
      </c>
      <c r="EI32" s="40">
        <v>66.633949329999993</v>
      </c>
      <c r="EJ32" s="40">
        <v>93.884091699999999</v>
      </c>
      <c r="EK32" s="40">
        <v>93.884091699999999</v>
      </c>
      <c r="EL32" s="40">
        <v>93.884091699999999</v>
      </c>
      <c r="EM32" s="40">
        <v>93.884091699999999</v>
      </c>
      <c r="EN32" s="40">
        <v>93.884091699999999</v>
      </c>
      <c r="EO32" s="40">
        <v>93.884091699999999</v>
      </c>
      <c r="EP32" s="40">
        <v>93.884091699999999</v>
      </c>
      <c r="EQ32" s="40">
        <v>93.884091699999999</v>
      </c>
      <c r="ER32" s="40">
        <v>93.884091699999999</v>
      </c>
      <c r="ES32" s="40">
        <v>93.884091699999999</v>
      </c>
      <c r="ET32" s="40">
        <v>93.884091699999999</v>
      </c>
      <c r="EU32" s="40">
        <v>49.831983440000002</v>
      </c>
      <c r="EV32" s="40">
        <v>93.884091699999999</v>
      </c>
      <c r="EW32" s="40">
        <v>93.884091699999999</v>
      </c>
      <c r="EX32" s="40">
        <v>93.884091699999999</v>
      </c>
      <c r="EY32" s="40">
        <v>93.884091699999999</v>
      </c>
      <c r="EZ32" s="40">
        <v>93.884091699999999</v>
      </c>
      <c r="FA32" s="40">
        <v>93.884091699999999</v>
      </c>
      <c r="FB32" s="40">
        <v>93.884091699999999</v>
      </c>
      <c r="FC32" s="40">
        <v>93.884091699999999</v>
      </c>
      <c r="FD32" s="40">
        <v>93.884091699999999</v>
      </c>
    </row>
    <row r="33" spans="2:160" x14ac:dyDescent="0.2">
      <c r="B33" s="40" t="s">
        <v>253</v>
      </c>
      <c r="C33" s="40" t="s">
        <v>3</v>
      </c>
      <c r="D33" s="40" t="s">
        <v>37</v>
      </c>
      <c r="E33" s="40">
        <v>5.7486074609999998</v>
      </c>
      <c r="F33" s="40">
        <v>5.7486074609999998</v>
      </c>
      <c r="G33" s="40">
        <v>4.0792904520000004</v>
      </c>
      <c r="H33" s="40">
        <v>5.7486074609999998</v>
      </c>
      <c r="I33" s="40">
        <v>5.7486074609999998</v>
      </c>
      <c r="J33" s="40">
        <v>5.7486074609999998</v>
      </c>
      <c r="K33" s="40">
        <v>5.7486074609999998</v>
      </c>
      <c r="L33" s="40">
        <v>5.7486074609999998</v>
      </c>
      <c r="M33" s="40">
        <v>5.7486074609999998</v>
      </c>
      <c r="N33" s="40">
        <v>5.7486074609999998</v>
      </c>
      <c r="O33" s="40">
        <v>5.7486074609999998</v>
      </c>
      <c r="P33" s="40">
        <v>5.7486074609999998</v>
      </c>
      <c r="Q33" s="40">
        <v>5.7486074609999998</v>
      </c>
      <c r="R33" s="40">
        <v>5.7486074609999998</v>
      </c>
      <c r="S33" s="40">
        <v>3.6485841209999998</v>
      </c>
      <c r="T33" s="40">
        <v>5.7486074609999998</v>
      </c>
      <c r="U33" s="40">
        <v>5.7486074609999998</v>
      </c>
      <c r="V33" s="40">
        <v>5.7486074609999998</v>
      </c>
      <c r="W33" s="40">
        <v>3.6485841209999998</v>
      </c>
      <c r="X33" s="40">
        <v>5.7486074609999998</v>
      </c>
      <c r="Y33" s="40">
        <v>5.7486074609999998</v>
      </c>
      <c r="Z33" s="40">
        <v>5.7486074609999998</v>
      </c>
      <c r="AA33" s="40">
        <v>2.649888459</v>
      </c>
      <c r="AB33" s="40">
        <v>5.7486074609999998</v>
      </c>
      <c r="AC33" s="40">
        <v>3.0987190020000002</v>
      </c>
      <c r="AD33" s="40">
        <v>2.649888459</v>
      </c>
      <c r="AF33" s="40">
        <v>5.7486074609999998</v>
      </c>
      <c r="AG33" s="40">
        <v>5.7486074609999998</v>
      </c>
      <c r="AH33" s="40">
        <v>5.7486074609999998</v>
      </c>
      <c r="AI33" s="40">
        <v>5.7486074609999998</v>
      </c>
      <c r="AJ33" s="40">
        <v>5.7486074609999998</v>
      </c>
      <c r="AK33" s="40">
        <v>3.0987190020000002</v>
      </c>
      <c r="AL33" s="40">
        <v>5.7486074609999998</v>
      </c>
      <c r="AM33" s="40">
        <v>5.7486074609999998</v>
      </c>
      <c r="AN33" s="40">
        <v>5.7486074609999998</v>
      </c>
      <c r="AO33" s="40">
        <v>4.3920020390000003</v>
      </c>
      <c r="AP33" s="40">
        <v>0.99869566239999996</v>
      </c>
      <c r="AQ33" s="40">
        <v>4.3097688569999999</v>
      </c>
      <c r="AR33" s="40">
        <v>5.7486074609999998</v>
      </c>
      <c r="AS33" s="40">
        <v>5.7486074609999998</v>
      </c>
      <c r="AT33" s="40">
        <v>5.7486074609999998</v>
      </c>
      <c r="AU33" s="40">
        <v>5.7486074609999998</v>
      </c>
      <c r="AV33" s="40">
        <v>5.7486074609999998</v>
      </c>
      <c r="AW33" s="40">
        <v>5.7486074609999998</v>
      </c>
      <c r="AX33" s="40">
        <v>5.7486074609999998</v>
      </c>
      <c r="AY33" s="40">
        <v>5.7486074609999998</v>
      </c>
      <c r="AZ33" s="40">
        <v>5.7486074609999998</v>
      </c>
      <c r="BA33" s="40">
        <v>5.7486074609999998</v>
      </c>
      <c r="BB33" s="40">
        <v>5.7486074609999998</v>
      </c>
      <c r="BC33" s="40">
        <v>2.649888459</v>
      </c>
      <c r="BD33" s="40">
        <v>5.7486074609999998</v>
      </c>
      <c r="BE33" s="40">
        <v>5.7486074609999998</v>
      </c>
      <c r="BF33" s="40">
        <v>5.7486074609999998</v>
      </c>
      <c r="BG33" s="40">
        <v>5.7486074609999998</v>
      </c>
      <c r="BH33" s="40">
        <v>5.7486074609999998</v>
      </c>
      <c r="BI33" s="40">
        <v>5.7486074609999998</v>
      </c>
      <c r="BJ33" s="40">
        <v>5.7486074609999998</v>
      </c>
      <c r="BK33" s="40">
        <v>5.7486074609999998</v>
      </c>
      <c r="BL33" s="40">
        <v>5.7486074609999998</v>
      </c>
      <c r="BM33" s="40">
        <v>5.7486074609999998</v>
      </c>
      <c r="BN33" s="40">
        <v>5.7486074609999998</v>
      </c>
      <c r="BO33" s="40">
        <v>5.7486074609999998</v>
      </c>
      <c r="BP33" s="40">
        <v>5.7486074609999998</v>
      </c>
      <c r="BQ33" s="40">
        <v>5.7486074609999998</v>
      </c>
      <c r="BR33" s="40">
        <v>5.7486074609999998</v>
      </c>
      <c r="BS33" s="40">
        <v>5.7486074609999998</v>
      </c>
      <c r="BT33" s="40">
        <v>5.7486074609999998</v>
      </c>
      <c r="BU33" s="40">
        <v>5.7486074609999998</v>
      </c>
      <c r="BV33" s="40">
        <v>5.7486074609999998</v>
      </c>
      <c r="BW33" s="40">
        <v>5.7486074609999998</v>
      </c>
      <c r="BX33" s="40">
        <v>5.7486074609999998</v>
      </c>
      <c r="BY33" s="40">
        <v>5.7486074609999998</v>
      </c>
      <c r="BZ33" s="40">
        <v>5.7486074609999998</v>
      </c>
      <c r="CB33" s="40">
        <v>5.7486074609999998</v>
      </c>
      <c r="CC33" s="40">
        <v>5.7486074609999998</v>
      </c>
      <c r="CD33" s="40">
        <v>5.7486074609999998</v>
      </c>
      <c r="CE33" s="40">
        <v>5.7486074609999998</v>
      </c>
      <c r="CF33" s="40">
        <v>5.7486074609999998</v>
      </c>
      <c r="CG33" s="40">
        <v>7.7520150149999996</v>
      </c>
      <c r="CH33" s="40">
        <v>7.7520150149999996</v>
      </c>
      <c r="CI33" s="40">
        <v>7.7520150149999996</v>
      </c>
      <c r="CJ33" s="40">
        <v>7.7520150149999996</v>
      </c>
      <c r="CK33" s="40">
        <v>12.946966099999999</v>
      </c>
      <c r="CL33" s="40">
        <v>5.7486074609999998</v>
      </c>
      <c r="CM33" s="40">
        <v>12.946966099999999</v>
      </c>
      <c r="CN33" s="40">
        <v>12.946966099999999</v>
      </c>
      <c r="CO33" s="40">
        <v>39.98977069</v>
      </c>
      <c r="CP33" s="40">
        <v>39.98977069</v>
      </c>
      <c r="CQ33" s="40">
        <v>36.891051689999998</v>
      </c>
      <c r="CR33" s="40">
        <v>39.98977069</v>
      </c>
      <c r="CS33" s="40">
        <v>66.900415859999995</v>
      </c>
      <c r="CT33" s="40">
        <v>66.900415859999995</v>
      </c>
      <c r="CU33" s="40">
        <v>66.900415859999995</v>
      </c>
      <c r="CV33" s="40">
        <v>66.900415859999995</v>
      </c>
      <c r="CW33" s="40">
        <v>66.900415859999995</v>
      </c>
      <c r="CX33" s="40">
        <v>66.900415859999995</v>
      </c>
      <c r="CY33" s="40">
        <v>66.900415859999995</v>
      </c>
      <c r="CZ33" s="40">
        <v>66.900415859999995</v>
      </c>
      <c r="DA33" s="40">
        <v>66.900415859999995</v>
      </c>
      <c r="DB33" s="40">
        <v>31.723683300000001</v>
      </c>
      <c r="DC33" s="40">
        <v>66.900415859999995</v>
      </c>
      <c r="DD33" s="40">
        <v>66.900415859999995</v>
      </c>
      <c r="DE33" s="40">
        <v>66.900415859999995</v>
      </c>
      <c r="DF33" s="40">
        <v>66.900415859999995</v>
      </c>
      <c r="DG33" s="40">
        <v>66.900415859999995</v>
      </c>
      <c r="DH33" s="40">
        <v>66.900415859999995</v>
      </c>
      <c r="DI33" s="40">
        <v>66.900415859999995</v>
      </c>
      <c r="DJ33" s="40">
        <v>66.900415859999995</v>
      </c>
      <c r="DK33" s="40">
        <v>66.900415859999995</v>
      </c>
      <c r="DL33" s="40">
        <v>66.900415859999995</v>
      </c>
      <c r="DM33" s="40">
        <v>66.900415859999995</v>
      </c>
      <c r="DN33" s="40">
        <v>66.900415859999995</v>
      </c>
      <c r="DO33" s="40">
        <v>66.900415859999995</v>
      </c>
      <c r="DP33" s="40">
        <v>66.900415859999995</v>
      </c>
      <c r="DQ33" s="40">
        <v>66.900415859999995</v>
      </c>
      <c r="DR33" s="40">
        <v>66.900415859999995</v>
      </c>
      <c r="DS33" s="40">
        <v>61.1518084</v>
      </c>
      <c r="DT33" s="40">
        <v>66.900415859999995</v>
      </c>
      <c r="DU33" s="40">
        <v>66.900415859999995</v>
      </c>
      <c r="DV33" s="40">
        <v>66.900415859999995</v>
      </c>
      <c r="DW33" s="40">
        <v>66.900415859999995</v>
      </c>
      <c r="DX33" s="40">
        <v>66.900415859999995</v>
      </c>
      <c r="DY33" s="40">
        <v>66.900415859999995</v>
      </c>
      <c r="DZ33" s="40">
        <v>66.900415859999995</v>
      </c>
      <c r="EA33" s="40">
        <v>66.900415859999995</v>
      </c>
      <c r="EB33" s="40">
        <v>66.900415859999995</v>
      </c>
      <c r="EC33" s="40">
        <v>66.900415859999995</v>
      </c>
      <c r="ED33" s="40">
        <v>66.900415859999995</v>
      </c>
      <c r="EE33" s="40">
        <v>37.763316009999997</v>
      </c>
      <c r="EF33" s="40">
        <v>66.900415859999995</v>
      </c>
      <c r="EG33" s="40">
        <v>66.900415859999995</v>
      </c>
      <c r="EH33" s="40">
        <v>66.900415859999995</v>
      </c>
      <c r="EI33" s="40">
        <v>66.900415859999995</v>
      </c>
      <c r="EJ33" s="40">
        <v>66.900415859999995</v>
      </c>
      <c r="EK33" s="40">
        <v>66.900415859999995</v>
      </c>
      <c r="EL33" s="40">
        <v>66.900415859999995</v>
      </c>
      <c r="EM33" s="40">
        <v>66.900415859999995</v>
      </c>
      <c r="EN33" s="40">
        <v>66.900415859999995</v>
      </c>
      <c r="EO33" s="40">
        <v>66.900415859999995</v>
      </c>
      <c r="EP33" s="40">
        <v>66.900415859999995</v>
      </c>
      <c r="EQ33" s="40">
        <v>66.900415859999995</v>
      </c>
      <c r="ER33" s="40">
        <v>66.900415859999995</v>
      </c>
      <c r="ES33" s="40">
        <v>66.900415859999995</v>
      </c>
      <c r="ET33" s="40">
        <v>66.900415859999995</v>
      </c>
      <c r="EU33" s="40">
        <v>66.900415859999995</v>
      </c>
      <c r="EV33" s="40">
        <v>66.900415859999995</v>
      </c>
      <c r="EW33" s="40">
        <v>66.900415859999995</v>
      </c>
      <c r="EX33" s="40">
        <v>66.900415859999995</v>
      </c>
      <c r="EY33" s="40">
        <v>66.900415859999995</v>
      </c>
      <c r="EZ33" s="40">
        <v>66.900415859999995</v>
      </c>
      <c r="FA33" s="40">
        <v>66.900415859999995</v>
      </c>
      <c r="FB33" s="40">
        <v>66.900415859999995</v>
      </c>
      <c r="FC33" s="40">
        <v>66.900415859999995</v>
      </c>
      <c r="FD33" s="40">
        <v>66.900415859999995</v>
      </c>
    </row>
    <row r="34" spans="2:160" x14ac:dyDescent="0.2">
      <c r="B34" s="40" t="s">
        <v>253</v>
      </c>
      <c r="C34" s="40" t="s">
        <v>3</v>
      </c>
      <c r="D34" s="40" t="s">
        <v>38</v>
      </c>
      <c r="E34" s="40">
        <v>7.1358640519999996</v>
      </c>
      <c r="F34" s="40">
        <v>8.2349462209999995</v>
      </c>
      <c r="G34" s="40">
        <v>9.0508329310000004</v>
      </c>
      <c r="H34" s="40">
        <v>5.106516407</v>
      </c>
      <c r="I34" s="40">
        <v>6.2055985759999999</v>
      </c>
      <c r="J34" s="40">
        <v>8.2349462209999995</v>
      </c>
      <c r="K34" s="40">
        <v>4.7801494059999996</v>
      </c>
      <c r="L34" s="40">
        <v>5.106516407</v>
      </c>
      <c r="M34" s="40">
        <v>7.9517507619999996</v>
      </c>
      <c r="N34" s="40">
        <v>7.9517507619999996</v>
      </c>
      <c r="O34" s="40">
        <v>9.0508329310000004</v>
      </c>
      <c r="P34" s="40">
        <v>5.106516407</v>
      </c>
      <c r="Q34" s="40">
        <v>6.898214726</v>
      </c>
      <c r="R34" s="40">
        <v>7.1358640519999996</v>
      </c>
      <c r="S34" s="40">
        <v>9.0508329310000004</v>
      </c>
      <c r="T34" s="40">
        <v>5.106516407</v>
      </c>
      <c r="U34" s="40">
        <v>7.9517507619999996</v>
      </c>
      <c r="V34" s="40">
        <v>7.1358640519999996</v>
      </c>
      <c r="W34" s="40">
        <v>9.0508329310000004</v>
      </c>
      <c r="X34" s="40">
        <v>5.106516407</v>
      </c>
      <c r="Y34" s="40">
        <v>8.2349462209999995</v>
      </c>
      <c r="Z34" s="40">
        <v>9.0508329310000004</v>
      </c>
      <c r="AA34" s="40">
        <v>9.0508329310000004</v>
      </c>
      <c r="AB34" s="40">
        <v>4.8945281720000002</v>
      </c>
      <c r="AC34" s="40">
        <v>8.0653878920000004</v>
      </c>
      <c r="AD34" s="40">
        <v>8.0653878920000004</v>
      </c>
      <c r="AE34" s="40">
        <v>9.1644700609999994</v>
      </c>
      <c r="AF34" s="40">
        <v>5.2201535359999998</v>
      </c>
      <c r="AG34" s="40">
        <v>9.1644700609999994</v>
      </c>
      <c r="AH34" s="40">
        <v>6.2494905899999997</v>
      </c>
      <c r="AI34" s="40">
        <v>4.0778998250000003</v>
      </c>
      <c r="AJ34" s="40">
        <v>8.0653878920000004</v>
      </c>
      <c r="AK34" s="40">
        <v>14.960000539999999</v>
      </c>
      <c r="AL34" s="40">
        <v>14.960000539999999</v>
      </c>
      <c r="AM34" s="40">
        <v>13.14863104</v>
      </c>
      <c r="AN34" s="40">
        <v>11.01568402</v>
      </c>
      <c r="AO34" s="40">
        <v>14.960000539999999</v>
      </c>
      <c r="AP34" s="40">
        <v>14.960000539999999</v>
      </c>
      <c r="AQ34" s="40">
        <v>4.8937865350000003</v>
      </c>
      <c r="AR34" s="40">
        <v>13.045031659999999</v>
      </c>
      <c r="AS34" s="40">
        <v>13.86091837</v>
      </c>
      <c r="AT34" s="40">
        <v>13.86091837</v>
      </c>
      <c r="AU34" s="40">
        <v>4.8937865350000003</v>
      </c>
      <c r="AV34" s="40">
        <v>14.38641771</v>
      </c>
      <c r="AW34" s="40">
        <v>14.14411383</v>
      </c>
      <c r="AX34" s="40">
        <v>13.045031659999999</v>
      </c>
      <c r="AY34" s="40">
        <v>14.960000539999999</v>
      </c>
      <c r="AZ34" s="40">
        <v>11.684064340000001</v>
      </c>
      <c r="BA34" s="40">
        <v>14.960000539999999</v>
      </c>
      <c r="BB34" s="40">
        <v>14.960000539999999</v>
      </c>
      <c r="BC34" s="40">
        <v>14.960000539999999</v>
      </c>
      <c r="BD34" s="40">
        <v>14.960000539999999</v>
      </c>
      <c r="BE34" s="40">
        <v>14.960000539999999</v>
      </c>
      <c r="BF34" s="40">
        <v>14.960000539999999</v>
      </c>
      <c r="BG34" s="40">
        <v>14.960000539999999</v>
      </c>
      <c r="BH34" s="40">
        <v>14.960000539999999</v>
      </c>
      <c r="BI34" s="40">
        <v>14.960000539999999</v>
      </c>
      <c r="BJ34" s="40">
        <v>14.960000539999999</v>
      </c>
      <c r="BK34" s="40">
        <v>14.960000539999999</v>
      </c>
      <c r="BL34" s="40">
        <v>14.960000539999999</v>
      </c>
      <c r="BM34" s="40">
        <v>14.960000539999999</v>
      </c>
      <c r="BN34" s="40">
        <v>14.960000539999999</v>
      </c>
      <c r="BO34" s="40">
        <v>14.960000539999999</v>
      </c>
      <c r="BP34" s="40">
        <v>14.960000539999999</v>
      </c>
      <c r="BQ34" s="40">
        <v>14.960000539999999</v>
      </c>
      <c r="BR34" s="40">
        <v>14.960000539999999</v>
      </c>
      <c r="BS34" s="40">
        <v>14.960000539999999</v>
      </c>
      <c r="BT34" s="40">
        <v>14.960000539999999</v>
      </c>
      <c r="BU34" s="40">
        <v>20.8076139</v>
      </c>
      <c r="BV34" s="40">
        <v>20.8076139</v>
      </c>
      <c r="BW34" s="40">
        <v>20.8076139</v>
      </c>
      <c r="BX34" s="40">
        <v>20.8076139</v>
      </c>
      <c r="BY34" s="40">
        <v>20.8076139</v>
      </c>
      <c r="BZ34" s="40">
        <v>20.8076139</v>
      </c>
      <c r="CA34" s="40">
        <v>20.8076139</v>
      </c>
      <c r="CB34" s="40">
        <v>20.8076139</v>
      </c>
      <c r="CC34" s="40">
        <v>20.8076139</v>
      </c>
      <c r="CD34" s="40">
        <v>20.8076139</v>
      </c>
      <c r="CE34" s="40">
        <v>5.8476133590000003</v>
      </c>
      <c r="CF34" s="40">
        <v>20.8076139</v>
      </c>
      <c r="CG34" s="40">
        <v>46.372527900000001</v>
      </c>
      <c r="CH34" s="40">
        <v>46.372527900000001</v>
      </c>
      <c r="CI34" s="40">
        <v>46.372527900000001</v>
      </c>
      <c r="CJ34" s="40">
        <v>46.372527900000001</v>
      </c>
      <c r="CK34" s="40">
        <v>49.736285590000001</v>
      </c>
      <c r="CL34" s="40">
        <v>49.736285590000001</v>
      </c>
      <c r="CM34" s="40">
        <v>14.960000539999999</v>
      </c>
      <c r="CN34" s="40">
        <v>49.736285590000001</v>
      </c>
      <c r="CO34" s="40">
        <v>54.639788830000001</v>
      </c>
      <c r="CP34" s="40">
        <v>54.639788830000001</v>
      </c>
      <c r="CQ34" s="40">
        <v>54.639788830000001</v>
      </c>
      <c r="CR34" s="40">
        <v>54.639788830000001</v>
      </c>
      <c r="CS34" s="40">
        <v>54.639788830000001</v>
      </c>
      <c r="CT34" s="40">
        <v>54.639788830000001</v>
      </c>
      <c r="CU34" s="40">
        <v>54.280363119999997</v>
      </c>
      <c r="CV34" s="40">
        <v>54.639788830000001</v>
      </c>
      <c r="CW34" s="40">
        <v>54.639788830000001</v>
      </c>
      <c r="CX34" s="40">
        <v>54.639788830000001</v>
      </c>
      <c r="CY34" s="40">
        <v>14.960000539999999</v>
      </c>
      <c r="CZ34" s="40">
        <v>54.639788830000001</v>
      </c>
      <c r="DA34" s="40">
        <v>54.639788830000001</v>
      </c>
      <c r="DB34" s="40">
        <v>54.639788830000001</v>
      </c>
      <c r="DC34" s="40">
        <v>54.639788830000001</v>
      </c>
      <c r="DD34" s="40">
        <v>54.639788830000001</v>
      </c>
      <c r="DE34" s="40">
        <v>54.639788830000001</v>
      </c>
      <c r="DF34" s="40">
        <v>54.639788830000001</v>
      </c>
      <c r="DG34" s="40">
        <v>54.639788830000001</v>
      </c>
      <c r="DH34" s="40">
        <v>54.639788830000001</v>
      </c>
      <c r="DI34" s="40">
        <v>54.639788830000001</v>
      </c>
      <c r="DJ34" s="40">
        <v>54.639788830000001</v>
      </c>
      <c r="DK34" s="40">
        <v>54.639788830000001</v>
      </c>
      <c r="DL34" s="40">
        <v>54.639788830000001</v>
      </c>
      <c r="DM34" s="40">
        <v>54.639788830000001</v>
      </c>
      <c r="DN34" s="40">
        <v>54.639788830000001</v>
      </c>
      <c r="DO34" s="40">
        <v>54.639788830000001</v>
      </c>
      <c r="DP34" s="40">
        <v>54.639788830000001</v>
      </c>
      <c r="DQ34" s="40">
        <v>54.639788830000001</v>
      </c>
      <c r="DR34" s="40">
        <v>54.639788830000001</v>
      </c>
      <c r="DS34" s="40">
        <v>54.639788830000001</v>
      </c>
      <c r="DT34" s="40">
        <v>54.639788830000001</v>
      </c>
      <c r="DU34" s="40">
        <v>54.639788830000001</v>
      </c>
      <c r="DV34" s="40">
        <v>54.639788830000001</v>
      </c>
      <c r="DW34" s="40">
        <v>39.679788289999998</v>
      </c>
      <c r="DX34" s="40">
        <v>54.639788830000001</v>
      </c>
      <c r="DY34" s="40">
        <v>54.639788830000001</v>
      </c>
      <c r="DZ34" s="40">
        <v>54.639788830000001</v>
      </c>
      <c r="EA34" s="40">
        <v>54.639788830000001</v>
      </c>
      <c r="EB34" s="40">
        <v>54.639788830000001</v>
      </c>
      <c r="EC34" s="40">
        <v>54.639788830000001</v>
      </c>
      <c r="ED34" s="40">
        <v>54.639788830000001</v>
      </c>
      <c r="EE34" s="40">
        <v>54.639788830000001</v>
      </c>
      <c r="EF34" s="40">
        <v>54.639788830000001</v>
      </c>
      <c r="EG34" s="40">
        <v>54.639788830000001</v>
      </c>
      <c r="EH34" s="40">
        <v>54.639788830000001</v>
      </c>
      <c r="EI34" s="40">
        <v>54.639788830000001</v>
      </c>
      <c r="EJ34" s="40">
        <v>54.639788830000001</v>
      </c>
      <c r="EK34" s="40">
        <v>54.639788830000001</v>
      </c>
      <c r="EL34" s="40">
        <v>54.639788830000001</v>
      </c>
      <c r="EM34" s="40">
        <v>14.960000539999999</v>
      </c>
      <c r="EN34" s="40">
        <v>54.639788830000001</v>
      </c>
      <c r="EO34" s="40">
        <v>54.639788830000001</v>
      </c>
      <c r="EP34" s="40">
        <v>54.639788830000001</v>
      </c>
      <c r="EQ34" s="40">
        <v>54.639788830000001</v>
      </c>
      <c r="ER34" s="40">
        <v>28.03729307</v>
      </c>
      <c r="ES34" s="40">
        <v>54.639788830000001</v>
      </c>
      <c r="ET34" s="40">
        <v>54.639788830000001</v>
      </c>
      <c r="EU34" s="40">
        <v>54.639788830000001</v>
      </c>
      <c r="EV34" s="40">
        <v>54.639788830000001</v>
      </c>
      <c r="EW34" s="40">
        <v>54.639788830000001</v>
      </c>
      <c r="EX34" s="40">
        <v>14.960000539999999</v>
      </c>
      <c r="EY34" s="40">
        <v>14.960000539999999</v>
      </c>
      <c r="EZ34" s="40">
        <v>54.639788830000001</v>
      </c>
      <c r="FA34" s="40">
        <v>54.639788830000001</v>
      </c>
      <c r="FB34" s="40">
        <v>54.639788830000001</v>
      </c>
      <c r="FC34" s="40">
        <v>54.639788830000001</v>
      </c>
      <c r="FD34" s="40">
        <v>54.639788830000001</v>
      </c>
    </row>
    <row r="35" spans="2:160" x14ac:dyDescent="0.2">
      <c r="B35" s="40" t="s">
        <v>253</v>
      </c>
      <c r="C35" s="40" t="s">
        <v>3</v>
      </c>
      <c r="D35" s="40" t="s">
        <v>39</v>
      </c>
      <c r="E35" s="40">
        <v>4.2014072220000003</v>
      </c>
      <c r="F35" s="40">
        <v>4.2014072220000003</v>
      </c>
      <c r="G35" s="40">
        <v>4.2014072220000003</v>
      </c>
      <c r="H35" s="40">
        <v>4.2014072220000003</v>
      </c>
      <c r="I35" s="40">
        <v>4.2014072220000003</v>
      </c>
      <c r="J35" s="40">
        <v>4.2014072220000003</v>
      </c>
      <c r="K35" s="40">
        <v>4.2014072220000003</v>
      </c>
      <c r="L35" s="40">
        <v>4.2014072220000003</v>
      </c>
      <c r="M35" s="40">
        <v>4.2014072220000003</v>
      </c>
      <c r="N35" s="40">
        <v>4.2014072220000003</v>
      </c>
      <c r="O35" s="40">
        <v>4.2014072220000003</v>
      </c>
      <c r="P35" s="40">
        <v>4.2014072220000003</v>
      </c>
      <c r="Q35" s="40">
        <v>4.2014072220000003</v>
      </c>
      <c r="R35" s="40">
        <v>4.2014072220000003</v>
      </c>
      <c r="S35" s="40">
        <v>4.2014072220000003</v>
      </c>
      <c r="T35" s="40">
        <v>4.2014072220000003</v>
      </c>
      <c r="U35" s="40">
        <v>6.3755814930000003</v>
      </c>
      <c r="V35" s="40">
        <v>6.3755814930000003</v>
      </c>
      <c r="W35" s="40">
        <v>6.3755814930000003</v>
      </c>
      <c r="X35" s="40">
        <v>6.3755814930000003</v>
      </c>
      <c r="Z35" s="40">
        <v>4.324641508</v>
      </c>
      <c r="AB35" s="40">
        <v>6.3755814930000003</v>
      </c>
      <c r="AC35" s="40">
        <v>3.3644062790000002</v>
      </c>
      <c r="AE35" s="40">
        <v>6.3755814930000003</v>
      </c>
      <c r="AF35" s="40">
        <v>6.1290185729999997</v>
      </c>
      <c r="AH35" s="40">
        <v>6.3755814930000003</v>
      </c>
      <c r="AI35" s="40">
        <v>6.3755814930000003</v>
      </c>
      <c r="AJ35" s="40">
        <v>6.3755814930000003</v>
      </c>
      <c r="AK35" s="40">
        <v>6.47563449</v>
      </c>
      <c r="AM35" s="40">
        <v>6.47563449</v>
      </c>
      <c r="AN35" s="40">
        <v>6.47563449</v>
      </c>
      <c r="AO35" s="40">
        <v>6.47563449</v>
      </c>
      <c r="AP35" s="40">
        <v>3.5699184559999999</v>
      </c>
      <c r="AQ35" s="40">
        <v>6.47563449</v>
      </c>
      <c r="AR35" s="40">
        <v>6.47563449</v>
      </c>
      <c r="AS35" s="40">
        <v>6.47563449</v>
      </c>
      <c r="AT35" s="40">
        <v>3.285995625</v>
      </c>
      <c r="AU35" s="40">
        <v>6.47563449</v>
      </c>
      <c r="AV35" s="40">
        <v>6.47563449</v>
      </c>
      <c r="AW35" s="40">
        <v>6.47563449</v>
      </c>
      <c r="AX35" s="40">
        <v>6.2290715700000003</v>
      </c>
      <c r="AY35" s="40">
        <v>4.7505699410000002</v>
      </c>
      <c r="AZ35" s="40">
        <v>6.47563449</v>
      </c>
      <c r="BA35" s="40">
        <v>6.47563449</v>
      </c>
      <c r="BB35" s="40">
        <v>6.2290715700000003</v>
      </c>
      <c r="BC35" s="40">
        <v>2.23357663</v>
      </c>
      <c r="BD35" s="40">
        <v>6.47563449</v>
      </c>
      <c r="BE35" s="40">
        <v>6.47563449</v>
      </c>
      <c r="BF35" s="40">
        <v>6.47563449</v>
      </c>
      <c r="BG35" s="40">
        <v>6.47563449</v>
      </c>
      <c r="BH35" s="40">
        <v>6.47563449</v>
      </c>
      <c r="BI35" s="40">
        <v>6.47563449</v>
      </c>
      <c r="BJ35" s="40">
        <v>6.47563449</v>
      </c>
      <c r="BK35" s="40">
        <v>6.47563449</v>
      </c>
      <c r="BL35" s="40">
        <v>6.47563449</v>
      </c>
      <c r="BM35" s="40">
        <v>6.47563449</v>
      </c>
      <c r="BN35" s="40">
        <v>5.1900924679999996</v>
      </c>
      <c r="BO35" s="40">
        <v>6.47563449</v>
      </c>
      <c r="BP35" s="40">
        <v>6.47563449</v>
      </c>
      <c r="BQ35" s="40">
        <v>6.47563449</v>
      </c>
      <c r="BR35" s="40">
        <v>6.47563449</v>
      </c>
      <c r="BT35" s="40">
        <v>6.47563449</v>
      </c>
      <c r="BU35" s="40">
        <v>6.47563449</v>
      </c>
      <c r="BW35" s="40">
        <v>6.47563449</v>
      </c>
      <c r="BX35" s="40">
        <v>6.47563449</v>
      </c>
      <c r="BY35" s="40">
        <v>6.47563449</v>
      </c>
      <c r="BZ35" s="40">
        <v>6.47563449</v>
      </c>
      <c r="CA35" s="40">
        <v>6.47563449</v>
      </c>
      <c r="CB35" s="40">
        <v>6.47563449</v>
      </c>
      <c r="CC35" s="40">
        <v>6.47563449</v>
      </c>
      <c r="CD35" s="40">
        <v>6.47563449</v>
      </c>
      <c r="CE35" s="40">
        <v>6.47563449</v>
      </c>
      <c r="CF35" s="40">
        <v>6.47563449</v>
      </c>
      <c r="CG35" s="40">
        <v>6.47563449</v>
      </c>
      <c r="CH35" s="40">
        <v>6.47563449</v>
      </c>
      <c r="CI35" s="40">
        <v>6.47563449</v>
      </c>
      <c r="CJ35" s="40">
        <v>6.47563449</v>
      </c>
      <c r="CK35" s="40">
        <v>6.47563449</v>
      </c>
      <c r="CL35" s="40">
        <v>6.47563449</v>
      </c>
      <c r="CM35" s="40">
        <v>6.47563449</v>
      </c>
      <c r="CN35" s="40">
        <v>6.47563449</v>
      </c>
      <c r="CO35" s="40">
        <v>6.47563449</v>
      </c>
      <c r="CP35" s="40">
        <v>6.47563449</v>
      </c>
      <c r="CQ35" s="40">
        <v>6.47563449</v>
      </c>
      <c r="CR35" s="40">
        <v>6.47563449</v>
      </c>
      <c r="CS35" s="40">
        <v>6.47563449</v>
      </c>
      <c r="CT35" s="40">
        <v>3.3036191750000001</v>
      </c>
      <c r="CU35" s="40">
        <v>6.47563449</v>
      </c>
      <c r="CV35" s="40">
        <v>6.47563449</v>
      </c>
      <c r="CW35" s="40">
        <v>6.47563449</v>
      </c>
      <c r="CX35" s="40">
        <v>6.47563449</v>
      </c>
      <c r="CY35" s="40">
        <v>4.9971328609999999</v>
      </c>
      <c r="CZ35" s="40">
        <v>6.47563449</v>
      </c>
      <c r="DA35" s="40">
        <v>6.47563449</v>
      </c>
      <c r="DB35" s="40">
        <v>6.47563449</v>
      </c>
      <c r="DC35" s="40">
        <v>4.2021467250000004</v>
      </c>
      <c r="DD35" s="40">
        <v>6.47563449</v>
      </c>
      <c r="DE35" s="40">
        <v>6.47563449</v>
      </c>
      <c r="DF35" s="40">
        <v>6.47563449</v>
      </c>
      <c r="DG35" s="40">
        <v>6.47563449</v>
      </c>
      <c r="DH35" s="40">
        <v>6.47563449</v>
      </c>
      <c r="DI35" s="40">
        <v>6.47563449</v>
      </c>
      <c r="DJ35" s="40">
        <v>6.47563449</v>
      </c>
      <c r="DK35" s="40">
        <v>6.47563449</v>
      </c>
      <c r="DL35" s="40">
        <v>6.47563449</v>
      </c>
      <c r="DM35" s="40">
        <v>6.47563449</v>
      </c>
      <c r="DN35" s="40">
        <v>4.9971328609999999</v>
      </c>
      <c r="DO35" s="40">
        <v>6.47563449</v>
      </c>
      <c r="DP35" s="40">
        <v>6.47563449</v>
      </c>
      <c r="DQ35" s="40">
        <v>6.47563449</v>
      </c>
      <c r="DR35" s="40">
        <v>6.47563449</v>
      </c>
      <c r="DS35" s="40">
        <v>6.47563449</v>
      </c>
      <c r="DT35" s="40">
        <v>6.47563449</v>
      </c>
      <c r="DU35" s="40">
        <v>6.47563449</v>
      </c>
      <c r="DV35" s="40">
        <v>6.47563449</v>
      </c>
      <c r="DW35" s="40">
        <v>6.47563449</v>
      </c>
      <c r="DX35" s="40">
        <v>6.47563449</v>
      </c>
      <c r="DY35" s="40">
        <v>6.47563449</v>
      </c>
      <c r="DZ35" s="40">
        <v>6.47563449</v>
      </c>
      <c r="EA35" s="40">
        <v>6.47563449</v>
      </c>
      <c r="EB35" s="40">
        <v>6.47563449</v>
      </c>
      <c r="EC35" s="40">
        <v>6.47563449</v>
      </c>
      <c r="ED35" s="40">
        <v>6.47563449</v>
      </c>
      <c r="EE35" s="40">
        <v>6.47563449</v>
      </c>
      <c r="EF35" s="40">
        <v>6.47563449</v>
      </c>
      <c r="EG35" s="40">
        <v>6.47563449</v>
      </c>
      <c r="EH35" s="40">
        <v>2.4763426719999999</v>
      </c>
      <c r="EI35" s="40">
        <v>6.47563449</v>
      </c>
      <c r="EJ35" s="40">
        <v>6.47563449</v>
      </c>
      <c r="EK35" s="40">
        <v>6.47563449</v>
      </c>
      <c r="EL35" s="40">
        <v>6.47563449</v>
      </c>
      <c r="EM35" s="40">
        <v>6.47563449</v>
      </c>
      <c r="EN35" s="40">
        <v>4.7505699410000002</v>
      </c>
      <c r="EO35" s="40">
        <v>6.47563449</v>
      </c>
      <c r="EP35" s="40">
        <v>6.47563449</v>
      </c>
      <c r="EQ35" s="40">
        <v>6.47563449</v>
      </c>
      <c r="ER35" s="40">
        <v>6.47563449</v>
      </c>
      <c r="ES35" s="40">
        <v>6.47563449</v>
      </c>
      <c r="ET35" s="40">
        <v>6.47563449</v>
      </c>
      <c r="EU35" s="40">
        <v>6.47563449</v>
      </c>
      <c r="EV35" s="40">
        <v>6.47563449</v>
      </c>
      <c r="EW35" s="40">
        <v>6.47563449</v>
      </c>
      <c r="EX35" s="40">
        <v>6.47563449</v>
      </c>
      <c r="EY35" s="40">
        <v>6.47563449</v>
      </c>
      <c r="EZ35" s="40">
        <v>6.47563449</v>
      </c>
      <c r="FA35" s="40">
        <v>6.47563449</v>
      </c>
      <c r="FB35" s="40">
        <v>6.47563449</v>
      </c>
      <c r="FC35" s="40">
        <v>6.47563449</v>
      </c>
      <c r="FD35" s="40">
        <v>6.47563449</v>
      </c>
    </row>
    <row r="36" spans="2:160" x14ac:dyDescent="0.2">
      <c r="B36" s="40" t="s">
        <v>253</v>
      </c>
      <c r="C36" s="40" t="s">
        <v>3</v>
      </c>
      <c r="D36" s="40" t="s">
        <v>40</v>
      </c>
    </row>
    <row r="37" spans="2:160" x14ac:dyDescent="0.2">
      <c r="B37" s="40" t="s">
        <v>253</v>
      </c>
      <c r="C37" s="40" t="s">
        <v>3</v>
      </c>
      <c r="D37" s="40" t="s">
        <v>41</v>
      </c>
    </row>
    <row r="38" spans="2:160" x14ac:dyDescent="0.2">
      <c r="B38" s="40" t="s">
        <v>253</v>
      </c>
      <c r="C38" s="40" t="s">
        <v>3</v>
      </c>
      <c r="D38" s="40" t="s">
        <v>42</v>
      </c>
      <c r="G38" s="40">
        <v>1.6561632319999999</v>
      </c>
      <c r="H38" s="40">
        <v>1.1706788050000001</v>
      </c>
      <c r="I38" s="40">
        <v>1.6561632319999999</v>
      </c>
      <c r="J38" s="40">
        <v>2.068915005</v>
      </c>
      <c r="K38" s="40">
        <v>2.068915005</v>
      </c>
      <c r="L38" s="40">
        <v>2.068915005</v>
      </c>
      <c r="M38" s="40">
        <v>1.890769911</v>
      </c>
      <c r="N38" s="40">
        <v>1.6561632319999999</v>
      </c>
      <c r="O38" s="40">
        <v>2.068915005</v>
      </c>
      <c r="P38" s="40">
        <v>2.068915005</v>
      </c>
      <c r="Q38" s="40">
        <v>2.068915005</v>
      </c>
      <c r="R38" s="40">
        <v>2.068915005</v>
      </c>
      <c r="S38" s="40">
        <v>2.068915005</v>
      </c>
      <c r="T38" s="40">
        <v>2.068915005</v>
      </c>
      <c r="U38" s="40">
        <v>2.068915005</v>
      </c>
      <c r="V38" s="40">
        <v>2.068915005</v>
      </c>
      <c r="W38" s="40">
        <v>2.068915005</v>
      </c>
      <c r="X38" s="40">
        <v>2.068915005</v>
      </c>
      <c r="Y38" s="40">
        <v>1.6561632319999999</v>
      </c>
      <c r="Z38" s="40">
        <v>4.5205077080000002</v>
      </c>
      <c r="AA38" s="40">
        <v>1.6561632319999999</v>
      </c>
      <c r="AB38" s="40">
        <v>4.5205077080000002</v>
      </c>
      <c r="AC38" s="40">
        <v>4.5205077080000002</v>
      </c>
      <c r="AD38" s="40">
        <v>4.5205077080000002</v>
      </c>
      <c r="AE38" s="40">
        <v>4.5205077080000002</v>
      </c>
      <c r="AF38" s="40">
        <v>4.5205077080000002</v>
      </c>
      <c r="AG38" s="40">
        <v>4.5205077080000002</v>
      </c>
      <c r="AH38" s="40">
        <v>4.5205077080000002</v>
      </c>
      <c r="AI38" s="40">
        <v>4.5205077080000002</v>
      </c>
      <c r="AJ38" s="40">
        <v>2.068915005</v>
      </c>
      <c r="AK38" s="40">
        <v>4.5205077080000002</v>
      </c>
      <c r="AL38" s="40">
        <v>4.5205077080000002</v>
      </c>
      <c r="AM38" s="40">
        <v>4.329312485</v>
      </c>
      <c r="AN38" s="40">
        <v>4.1425415499999998</v>
      </c>
      <c r="AO38" s="40">
        <v>4.5205077080000002</v>
      </c>
      <c r="AP38" s="40">
        <v>4.5205077080000002</v>
      </c>
      <c r="AQ38" s="40">
        <v>4.5205077080000002</v>
      </c>
      <c r="AR38" s="40">
        <v>4.5205077080000002</v>
      </c>
      <c r="AS38" s="40">
        <v>4.5205077080000002</v>
      </c>
      <c r="AT38" s="40">
        <v>4.5205077080000002</v>
      </c>
      <c r="AU38" s="40">
        <v>4.5205077080000002</v>
      </c>
      <c r="AV38" s="40">
        <v>4.5205077080000002</v>
      </c>
      <c r="AW38" s="40">
        <v>4.5205077080000002</v>
      </c>
      <c r="AX38" s="40">
        <v>4.5205077080000002</v>
      </c>
      <c r="AY38" s="40">
        <v>4.5205077080000002</v>
      </c>
      <c r="AZ38" s="40">
        <v>4.5205077080000002</v>
      </c>
      <c r="BA38" s="40">
        <v>4.5205077080000002</v>
      </c>
      <c r="BB38" s="40">
        <v>4.5205077080000002</v>
      </c>
      <c r="BC38" s="40">
        <v>4.5205077080000002</v>
      </c>
      <c r="BD38" s="40">
        <v>4.5205077080000002</v>
      </c>
      <c r="BE38" s="40">
        <v>4.5205077080000002</v>
      </c>
      <c r="BF38" s="40">
        <v>4.5205077080000002</v>
      </c>
      <c r="BG38" s="40">
        <v>4.5205077080000002</v>
      </c>
      <c r="BH38" s="40">
        <v>4.5205077080000002</v>
      </c>
      <c r="BI38" s="40">
        <v>4.5205077080000002</v>
      </c>
      <c r="BJ38" s="40">
        <v>4.5205077080000002</v>
      </c>
      <c r="BK38" s="40">
        <v>4.5205077080000002</v>
      </c>
      <c r="BL38" s="40">
        <v>4.5205077080000002</v>
      </c>
      <c r="BM38" s="40">
        <v>4.5205077080000002</v>
      </c>
      <c r="BN38" s="40">
        <v>4.5205077080000002</v>
      </c>
      <c r="BO38" s="40">
        <v>4.5205077080000002</v>
      </c>
      <c r="BP38" s="40">
        <v>4.5205077080000002</v>
      </c>
      <c r="BQ38" s="40">
        <v>3.8631796349999998</v>
      </c>
      <c r="BR38" s="40">
        <v>4.5205077080000002</v>
      </c>
      <c r="BS38" s="40">
        <v>4.5205077080000002</v>
      </c>
      <c r="BT38" s="40">
        <v>4.5205077080000002</v>
      </c>
      <c r="BU38" s="40">
        <v>4.5205077080000002</v>
      </c>
      <c r="BV38" s="40">
        <v>4.5205077080000002</v>
      </c>
      <c r="BW38" s="40">
        <v>4.5205077080000002</v>
      </c>
      <c r="BX38" s="40">
        <v>4.5205077080000002</v>
      </c>
      <c r="BY38" s="40">
        <v>4.5205077080000002</v>
      </c>
      <c r="BZ38" s="40">
        <v>4.5205077080000002</v>
      </c>
      <c r="CA38" s="40">
        <v>4.5205077080000002</v>
      </c>
      <c r="CB38" s="40">
        <v>4.5205077080000002</v>
      </c>
      <c r="CC38" s="40">
        <v>4.5205077080000002</v>
      </c>
      <c r="CD38" s="40">
        <v>4.5205077080000002</v>
      </c>
      <c r="CE38" s="40">
        <v>4.5205077080000002</v>
      </c>
      <c r="CF38" s="40">
        <v>4.5205077080000002</v>
      </c>
      <c r="CG38" s="40">
        <v>4.5205077080000002</v>
      </c>
      <c r="CH38" s="40">
        <v>4.5205077080000002</v>
      </c>
      <c r="CI38" s="40">
        <v>4.5205077080000002</v>
      </c>
      <c r="CJ38" s="40">
        <v>4.5205077080000002</v>
      </c>
      <c r="CK38" s="40">
        <v>4.5205077080000002</v>
      </c>
      <c r="CL38" s="40">
        <v>4.5205077080000002</v>
      </c>
      <c r="CM38" s="40">
        <v>4.5205077080000002</v>
      </c>
      <c r="CN38" s="40">
        <v>4.5205077080000002</v>
      </c>
      <c r="CO38" s="40">
        <v>4.5205077080000002</v>
      </c>
      <c r="CP38" s="40">
        <v>4.5205077080000002</v>
      </c>
      <c r="CQ38" s="40">
        <v>4.5205077080000002</v>
      </c>
      <c r="CR38" s="40">
        <v>4.5205077080000002</v>
      </c>
      <c r="CS38" s="40">
        <v>4.5205077080000002</v>
      </c>
      <c r="CT38" s="40">
        <v>4.5205077080000002</v>
      </c>
      <c r="CU38" s="40">
        <v>4.5205077080000002</v>
      </c>
      <c r="CV38" s="40">
        <v>4.5205077080000002</v>
      </c>
      <c r="CW38" s="40">
        <v>4.5205077080000002</v>
      </c>
      <c r="CX38" s="40">
        <v>4.5205077080000002</v>
      </c>
      <c r="CY38" s="40">
        <v>4.5205077080000002</v>
      </c>
      <c r="CZ38" s="40">
        <v>4.5205077080000002</v>
      </c>
      <c r="DA38" s="40">
        <v>4.5205077080000002</v>
      </c>
      <c r="DB38" s="40">
        <v>4.5205077080000002</v>
      </c>
      <c r="DC38" s="40">
        <v>4.5205077080000002</v>
      </c>
      <c r="DD38" s="40">
        <v>4.5205077080000002</v>
      </c>
      <c r="DE38" s="40">
        <v>4.5205077080000002</v>
      </c>
      <c r="DF38" s="40">
        <v>4.5205077080000002</v>
      </c>
      <c r="DG38" s="40">
        <v>4.5205077080000002</v>
      </c>
      <c r="DH38" s="40">
        <v>4.5205077080000002</v>
      </c>
      <c r="DI38" s="40">
        <v>4.5205077080000002</v>
      </c>
      <c r="DJ38" s="40">
        <v>4.5205077080000002</v>
      </c>
      <c r="DK38" s="40">
        <v>4.5205077080000002</v>
      </c>
      <c r="DL38" s="40">
        <v>4.5205077080000002</v>
      </c>
      <c r="DM38" s="40">
        <v>4.5205077080000002</v>
      </c>
      <c r="DN38" s="40">
        <v>4.5205077080000002</v>
      </c>
      <c r="DO38" s="40">
        <v>4.5205077080000002</v>
      </c>
      <c r="DP38" s="40">
        <v>4.5205077080000002</v>
      </c>
      <c r="DQ38" s="40">
        <v>4.5205077080000002</v>
      </c>
      <c r="DR38" s="40">
        <v>4.5205077080000002</v>
      </c>
      <c r="DS38" s="40">
        <v>4.5205077080000002</v>
      </c>
      <c r="DT38" s="40">
        <v>4.5205077080000002</v>
      </c>
      <c r="DU38" s="40">
        <v>4.5205077080000002</v>
      </c>
      <c r="DV38" s="40">
        <v>4.5205077080000002</v>
      </c>
      <c r="DW38" s="40">
        <v>4.5205077080000002</v>
      </c>
      <c r="DX38" s="40">
        <v>4.5205077080000002</v>
      </c>
      <c r="DY38" s="40">
        <v>4.5205077080000002</v>
      </c>
      <c r="DZ38" s="40">
        <v>4.5205077080000002</v>
      </c>
      <c r="EA38" s="40">
        <v>4.5205077080000002</v>
      </c>
      <c r="EB38" s="40">
        <v>4.5205077080000002</v>
      </c>
      <c r="EC38" s="40">
        <v>4.5205077080000002</v>
      </c>
      <c r="ED38" s="40">
        <v>4.5205077080000002</v>
      </c>
      <c r="EE38" s="40">
        <v>4.5205077080000002</v>
      </c>
      <c r="EF38" s="40">
        <v>4.5205077080000002</v>
      </c>
      <c r="EG38" s="40">
        <v>4.5205077080000002</v>
      </c>
      <c r="EH38" s="40">
        <v>4.5205077080000002</v>
      </c>
      <c r="EI38" s="40">
        <v>4.5205077080000002</v>
      </c>
      <c r="EJ38" s="40">
        <v>4.5205077080000002</v>
      </c>
      <c r="EK38" s="40">
        <v>4.5205077080000002</v>
      </c>
      <c r="EL38" s="40">
        <v>4.5205077080000002</v>
      </c>
      <c r="EM38" s="40">
        <v>4.5205077080000002</v>
      </c>
      <c r="EN38" s="40">
        <v>4.5205077080000002</v>
      </c>
      <c r="EO38" s="40">
        <v>4.5205077080000002</v>
      </c>
      <c r="EP38" s="40">
        <v>4.5205077080000002</v>
      </c>
      <c r="EQ38" s="40">
        <v>4.5205077080000002</v>
      </c>
      <c r="ER38" s="40">
        <v>4.5205077080000002</v>
      </c>
      <c r="ES38" s="40">
        <v>4.5205077080000002</v>
      </c>
      <c r="ET38" s="40">
        <v>4.5205077080000002</v>
      </c>
      <c r="EU38" s="40">
        <v>4.5205077080000002</v>
      </c>
      <c r="EV38" s="40">
        <v>4.5205077080000002</v>
      </c>
      <c r="EW38" s="40">
        <v>4.5205077080000002</v>
      </c>
      <c r="EX38" s="40">
        <v>4.5205077080000002</v>
      </c>
      <c r="EY38" s="40">
        <v>4.5205077080000002</v>
      </c>
      <c r="EZ38" s="40">
        <v>4.5205077080000002</v>
      </c>
      <c r="FA38" s="40">
        <v>4.5205077080000002</v>
      </c>
      <c r="FB38" s="40">
        <v>4.5205077080000002</v>
      </c>
      <c r="FC38" s="40">
        <v>4.5205077080000002</v>
      </c>
      <c r="FD38" s="40">
        <v>4.5205077080000002</v>
      </c>
    </row>
    <row r="39" spans="2:160" x14ac:dyDescent="0.2">
      <c r="B39" s="40" t="s">
        <v>253</v>
      </c>
      <c r="C39" s="40" t="s">
        <v>3</v>
      </c>
      <c r="D39" s="40" t="s">
        <v>43</v>
      </c>
    </row>
    <row r="40" spans="2:160" x14ac:dyDescent="0.2">
      <c r="B40" s="40" t="s">
        <v>253</v>
      </c>
      <c r="C40" s="40" t="s">
        <v>3</v>
      </c>
      <c r="D40" s="40" t="s">
        <v>44</v>
      </c>
    </row>
    <row r="41" spans="2:160" x14ac:dyDescent="0.2">
      <c r="B41" s="40" t="s">
        <v>253</v>
      </c>
      <c r="C41" s="40" t="s">
        <v>3</v>
      </c>
      <c r="D41" s="40" t="s">
        <v>45</v>
      </c>
    </row>
    <row r="42" spans="2:160" x14ac:dyDescent="0.2">
      <c r="B42" s="40" t="s">
        <v>253</v>
      </c>
      <c r="C42" s="40" t="s">
        <v>3</v>
      </c>
      <c r="D42" s="40" t="s">
        <v>46</v>
      </c>
    </row>
    <row r="43" spans="2:160" x14ac:dyDescent="0.2">
      <c r="B43" s="40" t="s">
        <v>253</v>
      </c>
      <c r="C43" s="40" t="s">
        <v>3</v>
      </c>
      <c r="D43" s="40" t="s">
        <v>15</v>
      </c>
      <c r="E43" s="40">
        <v>50.03415296</v>
      </c>
      <c r="F43" s="40">
        <v>51.133235130000003</v>
      </c>
      <c r="G43" s="40">
        <v>51.933330310000002</v>
      </c>
      <c r="H43" s="40">
        <v>49.17548412</v>
      </c>
      <c r="I43" s="40">
        <v>50.760050720000002</v>
      </c>
      <c r="J43" s="40">
        <v>52.632689409999998</v>
      </c>
      <c r="K43" s="40">
        <v>46.088386810000003</v>
      </c>
      <c r="L43" s="40">
        <v>50.07372032</v>
      </c>
      <c r="M43" s="40">
        <v>52.740809589999998</v>
      </c>
      <c r="N43" s="40">
        <v>52.506202909999999</v>
      </c>
      <c r="O43" s="40">
        <v>54.018036850000001</v>
      </c>
      <c r="P43" s="40">
        <v>50.07372032</v>
      </c>
      <c r="Q43" s="40">
        <v>51.865418640000001</v>
      </c>
      <c r="R43" s="40">
        <v>44.86611723</v>
      </c>
      <c r="S43" s="40">
        <v>49.77542596</v>
      </c>
      <c r="T43" s="40">
        <v>50.07372032</v>
      </c>
      <c r="U43" s="40">
        <v>55.093128950000001</v>
      </c>
      <c r="V43" s="40">
        <v>54.27724224</v>
      </c>
      <c r="W43" s="40">
        <v>52.07407336</v>
      </c>
      <c r="X43" s="40">
        <v>52.247894600000002</v>
      </c>
      <c r="Y43" s="40">
        <v>48.58799114</v>
      </c>
      <c r="Z43" s="40">
        <v>56.59286384</v>
      </c>
      <c r="AA43" s="40">
        <v>44.196087159999998</v>
      </c>
      <c r="AB43" s="40">
        <v>54.487499059999998</v>
      </c>
      <c r="AC43" s="40">
        <v>45.044576360000001</v>
      </c>
      <c r="AD43" s="40">
        <v>48.184058290000003</v>
      </c>
      <c r="AE43" s="40">
        <v>53.008833490000001</v>
      </c>
      <c r="AF43" s="40">
        <v>54.56656151</v>
      </c>
      <c r="AG43" s="40">
        <v>52.381859460000001</v>
      </c>
      <c r="AH43" s="40">
        <v>55.842461479999997</v>
      </c>
      <c r="AI43" s="40">
        <v>46.402848589999998</v>
      </c>
      <c r="AJ43" s="40">
        <v>54.637305349999998</v>
      </c>
      <c r="AK43" s="40">
        <v>62.003135970000002</v>
      </c>
      <c r="AL43" s="40">
        <v>58.177389939999998</v>
      </c>
      <c r="AM43" s="40">
        <v>48.917410869999998</v>
      </c>
      <c r="AN43" s="40">
        <v>60.330741750000001</v>
      </c>
      <c r="AO43" s="40">
        <v>63.296419010000001</v>
      </c>
      <c r="AP43" s="40">
        <v>56.997396600000002</v>
      </c>
      <c r="AQ43" s="40">
        <v>53.145334060000003</v>
      </c>
      <c r="AR43" s="40">
        <v>57.58174288</v>
      </c>
      <c r="AS43" s="40">
        <v>63.553942259999999</v>
      </c>
      <c r="AT43" s="40">
        <v>60.364303399999997</v>
      </c>
      <c r="AU43" s="40">
        <v>54.586810419999999</v>
      </c>
      <c r="AV43" s="40">
        <v>64.079441599999996</v>
      </c>
      <c r="AW43" s="40">
        <v>63.837137720000001</v>
      </c>
      <c r="AX43" s="40">
        <v>60.036414069999999</v>
      </c>
      <c r="AY43" s="40">
        <v>62.927959880000003</v>
      </c>
      <c r="AZ43" s="40">
        <v>61.377088229999998</v>
      </c>
      <c r="BA43" s="40">
        <v>64.653024430000002</v>
      </c>
      <c r="BB43" s="40">
        <v>64.40646151</v>
      </c>
      <c r="BC43" s="40">
        <v>57.312247569999997</v>
      </c>
      <c r="BD43" s="40">
        <v>64.653024430000002</v>
      </c>
      <c r="BE43" s="40">
        <v>64.653024430000002</v>
      </c>
      <c r="BF43" s="40">
        <v>60.674350689999997</v>
      </c>
      <c r="BG43" s="40">
        <v>64.653024430000002</v>
      </c>
      <c r="BH43" s="40">
        <v>64.653024430000002</v>
      </c>
      <c r="BI43" s="40">
        <v>64.653024430000002</v>
      </c>
      <c r="BJ43" s="40">
        <v>64.653024430000002</v>
      </c>
      <c r="BK43" s="40">
        <v>64.653024430000002</v>
      </c>
      <c r="BL43" s="40">
        <v>64.653024430000002</v>
      </c>
      <c r="BM43" s="40">
        <v>66.816852280000006</v>
      </c>
      <c r="BN43" s="40">
        <v>65.531310259999998</v>
      </c>
      <c r="BO43" s="40">
        <v>56.338123809999999</v>
      </c>
      <c r="BP43" s="40">
        <v>66.816852280000006</v>
      </c>
      <c r="BQ43" s="40">
        <v>69.691949910000005</v>
      </c>
      <c r="BR43" s="40">
        <v>70.349277979999997</v>
      </c>
      <c r="BS43" s="40">
        <v>63.873643489999999</v>
      </c>
      <c r="BT43" s="40">
        <v>70.349277979999997</v>
      </c>
      <c r="BU43" s="40">
        <v>89.422096429999996</v>
      </c>
      <c r="BV43" s="40">
        <v>82.946461940000006</v>
      </c>
      <c r="BW43" s="40">
        <v>89.422096429999996</v>
      </c>
      <c r="BX43" s="40">
        <v>89.422096429999996</v>
      </c>
      <c r="BY43" s="40">
        <v>89.981075160000003</v>
      </c>
      <c r="BZ43" s="40">
        <v>89.981075160000003</v>
      </c>
      <c r="CA43" s="40">
        <v>84.232467689999993</v>
      </c>
      <c r="CB43" s="40">
        <v>89.981075160000003</v>
      </c>
      <c r="CC43" s="40">
        <v>110.6990864</v>
      </c>
      <c r="CD43" s="40">
        <v>110.6990864</v>
      </c>
      <c r="CE43" s="40">
        <v>95.73908582</v>
      </c>
      <c r="CF43" s="40">
        <v>110.6990864</v>
      </c>
      <c r="CG43" s="40">
        <v>138.26740789999999</v>
      </c>
      <c r="CH43" s="40">
        <v>138.26740789999999</v>
      </c>
      <c r="CI43" s="40">
        <v>138.26740789999999</v>
      </c>
      <c r="CJ43" s="40">
        <v>138.26740789999999</v>
      </c>
      <c r="CK43" s="40">
        <v>167.56348560000001</v>
      </c>
      <c r="CL43" s="40">
        <v>160.365127</v>
      </c>
      <c r="CM43" s="40">
        <v>132.78720050000001</v>
      </c>
      <c r="CN43" s="40">
        <v>167.56348560000001</v>
      </c>
      <c r="CO43" s="40">
        <v>199.50979340000001</v>
      </c>
      <c r="CP43" s="40">
        <v>199.50979340000001</v>
      </c>
      <c r="CQ43" s="40">
        <v>196.41107439999999</v>
      </c>
      <c r="CR43" s="40">
        <v>199.50979340000001</v>
      </c>
      <c r="CS43" s="40">
        <v>226.42043860000001</v>
      </c>
      <c r="CT43" s="40">
        <v>223.24842330000001</v>
      </c>
      <c r="CU43" s="40">
        <v>226.06101290000001</v>
      </c>
      <c r="CV43" s="40">
        <v>226.42043860000001</v>
      </c>
      <c r="CW43" s="40">
        <v>226.42043860000001</v>
      </c>
      <c r="CX43" s="40">
        <v>226.42043860000001</v>
      </c>
      <c r="CY43" s="40">
        <v>185.26214870000001</v>
      </c>
      <c r="CZ43" s="40">
        <v>226.42043860000001</v>
      </c>
      <c r="DA43" s="40">
        <v>226.42043860000001</v>
      </c>
      <c r="DB43" s="40">
        <v>191.243706</v>
      </c>
      <c r="DC43" s="40">
        <v>224.14695080000001</v>
      </c>
      <c r="DD43" s="40">
        <v>226.42043860000001</v>
      </c>
      <c r="DE43" s="40">
        <v>226.42043860000001</v>
      </c>
      <c r="DF43" s="40">
        <v>226.42043860000001</v>
      </c>
      <c r="DG43" s="40">
        <v>226.42043860000001</v>
      </c>
      <c r="DH43" s="40">
        <v>226.42043860000001</v>
      </c>
      <c r="DI43" s="40">
        <v>226.42043860000001</v>
      </c>
      <c r="DJ43" s="40">
        <v>226.42043860000001</v>
      </c>
      <c r="DK43" s="40">
        <v>226.42043860000001</v>
      </c>
      <c r="DL43" s="40">
        <v>226.42043860000001</v>
      </c>
      <c r="DM43" s="40">
        <v>226.42043860000001</v>
      </c>
      <c r="DN43" s="40">
        <v>224.941937</v>
      </c>
      <c r="DO43" s="40">
        <v>226.42043860000001</v>
      </c>
      <c r="DP43" s="40">
        <v>226.42043860000001</v>
      </c>
      <c r="DQ43" s="40">
        <v>226.42043860000001</v>
      </c>
      <c r="DR43" s="40">
        <v>226.42043860000001</v>
      </c>
      <c r="DS43" s="40">
        <v>220.67183109999999</v>
      </c>
      <c r="DT43" s="40">
        <v>226.42043860000001</v>
      </c>
      <c r="DU43" s="40">
        <v>226.42043860000001</v>
      </c>
      <c r="DV43" s="40">
        <v>226.42043860000001</v>
      </c>
      <c r="DW43" s="40">
        <v>211.46043800000001</v>
      </c>
      <c r="DX43" s="40">
        <v>226.42043860000001</v>
      </c>
      <c r="DY43" s="40">
        <v>226.42043860000001</v>
      </c>
      <c r="DZ43" s="40">
        <v>226.42043860000001</v>
      </c>
      <c r="EA43" s="40">
        <v>226.42043860000001</v>
      </c>
      <c r="EB43" s="40">
        <v>226.42043860000001</v>
      </c>
      <c r="EC43" s="40">
        <v>226.42043860000001</v>
      </c>
      <c r="ED43" s="40">
        <v>226.42043860000001</v>
      </c>
      <c r="EE43" s="40">
        <v>197.2833387</v>
      </c>
      <c r="EF43" s="40">
        <v>226.42043860000001</v>
      </c>
      <c r="EG43" s="40">
        <v>226.42043860000001</v>
      </c>
      <c r="EH43" s="40">
        <v>222.4211468</v>
      </c>
      <c r="EI43" s="40">
        <v>199.1702962</v>
      </c>
      <c r="EJ43" s="40">
        <v>226.42043860000001</v>
      </c>
      <c r="EK43" s="40">
        <v>226.42043860000001</v>
      </c>
      <c r="EL43" s="40">
        <v>226.42043860000001</v>
      </c>
      <c r="EM43" s="40">
        <v>186.7406503</v>
      </c>
      <c r="EN43" s="40">
        <v>224.69537399999999</v>
      </c>
      <c r="EO43" s="40">
        <v>226.42043860000001</v>
      </c>
      <c r="EP43" s="40">
        <v>226.42043860000001</v>
      </c>
      <c r="EQ43" s="40">
        <v>226.42043860000001</v>
      </c>
      <c r="ER43" s="40">
        <v>199.8179428</v>
      </c>
      <c r="ES43" s="40">
        <v>226.42043860000001</v>
      </c>
      <c r="ET43" s="40">
        <v>226.42043860000001</v>
      </c>
      <c r="EU43" s="40">
        <v>182.3683303</v>
      </c>
      <c r="EV43" s="40">
        <v>226.42043860000001</v>
      </c>
      <c r="EW43" s="40">
        <v>226.42043860000001</v>
      </c>
      <c r="EX43" s="40">
        <v>186.7406503</v>
      </c>
      <c r="EY43" s="40">
        <v>186.7406503</v>
      </c>
      <c r="EZ43" s="40">
        <v>226.42043860000001</v>
      </c>
      <c r="FA43" s="40">
        <v>226.42043860000001</v>
      </c>
      <c r="FB43" s="40">
        <v>226.42043860000001</v>
      </c>
      <c r="FC43" s="40">
        <v>226.42043860000001</v>
      </c>
      <c r="FD43" s="40">
        <v>226.42043860000001</v>
      </c>
    </row>
  </sheetData>
  <pageMargins left="0.511811024" right="0.511811024" top="0.78740157499999996" bottom="0.78740157499999996" header="0.31496062000000002" footer="0.3149606200000000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1"/>
  <dimension ref="B3:AO4"/>
  <sheetViews>
    <sheetView workbookViewId="0">
      <selection activeCell="G4" sqref="G4"/>
    </sheetView>
  </sheetViews>
  <sheetFormatPr defaultColWidth="9.140625" defaultRowHeight="15" x14ac:dyDescent="0.25"/>
  <cols>
    <col min="1" max="16384" width="9.140625" style="33"/>
  </cols>
  <sheetData>
    <row r="3" spans="2:41" x14ac:dyDescent="0.25">
      <c r="B3" s="33" t="s">
        <v>11</v>
      </c>
      <c r="C3" s="33">
        <v>2012</v>
      </c>
      <c r="D3" s="33">
        <v>2013</v>
      </c>
      <c r="E3" s="33">
        <v>2014</v>
      </c>
      <c r="F3" s="33">
        <v>2015</v>
      </c>
      <c r="G3" s="33">
        <v>2016</v>
      </c>
      <c r="H3" s="33">
        <v>2017</v>
      </c>
      <c r="I3" s="33">
        <v>2018</v>
      </c>
      <c r="J3" s="33">
        <v>2019</v>
      </c>
      <c r="K3" s="33">
        <v>2020</v>
      </c>
      <c r="L3" s="33">
        <v>2021</v>
      </c>
      <c r="M3" s="33">
        <v>2022</v>
      </c>
      <c r="N3" s="33">
        <v>2023</v>
      </c>
      <c r="O3" s="33">
        <v>2024</v>
      </c>
      <c r="P3" s="33">
        <v>2025</v>
      </c>
      <c r="Q3" s="33">
        <v>2026</v>
      </c>
      <c r="R3" s="33">
        <v>2027</v>
      </c>
      <c r="S3" s="33">
        <v>2028</v>
      </c>
      <c r="T3" s="33">
        <v>2029</v>
      </c>
      <c r="U3" s="33">
        <v>2030</v>
      </c>
      <c r="V3" s="33">
        <v>2031</v>
      </c>
      <c r="W3" s="33">
        <v>2032</v>
      </c>
      <c r="X3" s="33">
        <v>2033</v>
      </c>
      <c r="Y3" s="33">
        <v>2034</v>
      </c>
      <c r="Z3" s="33">
        <v>2035</v>
      </c>
      <c r="AA3" s="33">
        <v>2036</v>
      </c>
      <c r="AB3" s="33">
        <v>2037</v>
      </c>
      <c r="AC3" s="33">
        <v>2038</v>
      </c>
      <c r="AD3" s="33">
        <v>2039</v>
      </c>
      <c r="AE3" s="33">
        <v>2040</v>
      </c>
      <c r="AF3" s="33">
        <v>2041</v>
      </c>
      <c r="AG3" s="33">
        <v>2042</v>
      </c>
      <c r="AH3" s="33">
        <v>2043</v>
      </c>
      <c r="AI3" s="33">
        <v>2044</v>
      </c>
      <c r="AJ3" s="33">
        <v>2045</v>
      </c>
      <c r="AK3" s="33">
        <v>2046</v>
      </c>
      <c r="AL3" s="33">
        <v>2047</v>
      </c>
      <c r="AM3" s="33">
        <v>2048</v>
      </c>
      <c r="AN3" s="33">
        <v>2049</v>
      </c>
      <c r="AO3" s="33">
        <v>2050</v>
      </c>
    </row>
    <row r="4" spans="2:41" x14ac:dyDescent="0.25">
      <c r="C4" s="33">
        <v>10000000</v>
      </c>
      <c r="D4" s="33">
        <v>10000000</v>
      </c>
      <c r="E4" s="33">
        <v>10000000</v>
      </c>
      <c r="F4" s="33">
        <v>10000000</v>
      </c>
      <c r="G4" s="33">
        <v>10000000</v>
      </c>
      <c r="H4" s="33">
        <v>10000000</v>
      </c>
      <c r="I4" s="33">
        <v>10000000</v>
      </c>
      <c r="J4" s="33">
        <v>10000000</v>
      </c>
      <c r="K4" s="33">
        <v>10000000</v>
      </c>
      <c r="L4" s="33">
        <v>10000000</v>
      </c>
      <c r="M4" s="33">
        <v>10000000</v>
      </c>
      <c r="N4" s="33">
        <v>10000000</v>
      </c>
      <c r="O4" s="33">
        <v>10000000</v>
      </c>
      <c r="P4" s="33">
        <v>10000000</v>
      </c>
      <c r="Q4" s="33">
        <v>10000000</v>
      </c>
      <c r="R4" s="33">
        <v>10000000</v>
      </c>
      <c r="S4" s="33">
        <v>10000000</v>
      </c>
      <c r="T4" s="33">
        <v>10000000</v>
      </c>
      <c r="U4" s="33">
        <v>10000000</v>
      </c>
      <c r="V4" s="33">
        <v>10000000</v>
      </c>
      <c r="W4" s="33">
        <v>10000000</v>
      </c>
      <c r="X4" s="33">
        <v>10000000</v>
      </c>
      <c r="Y4" s="33">
        <v>10000000</v>
      </c>
      <c r="Z4" s="33">
        <v>10000000</v>
      </c>
      <c r="AA4" s="33">
        <v>10000000</v>
      </c>
      <c r="AB4" s="33">
        <v>10000000</v>
      </c>
      <c r="AC4" s="33">
        <v>10000000</v>
      </c>
      <c r="AD4" s="33">
        <v>10000000</v>
      </c>
      <c r="AE4" s="33">
        <v>10000000</v>
      </c>
      <c r="AF4" s="33">
        <v>10000000</v>
      </c>
      <c r="AG4" s="33">
        <v>10000000</v>
      </c>
      <c r="AH4" s="33">
        <v>10000000</v>
      </c>
      <c r="AI4" s="33">
        <v>10000000</v>
      </c>
      <c r="AJ4" s="33">
        <v>10000000</v>
      </c>
      <c r="AK4" s="33">
        <v>10000000</v>
      </c>
      <c r="AL4" s="33">
        <v>10000000</v>
      </c>
      <c r="AM4" s="33">
        <v>10000000</v>
      </c>
      <c r="AN4" s="33">
        <v>10000000</v>
      </c>
      <c r="AO4" s="33">
        <v>10000000</v>
      </c>
    </row>
  </sheetData>
  <pageMargins left="0.511811024" right="0.511811024" top="0.78740157499999996" bottom="0.78740157499999996" header="0.31496062000000002" footer="0.3149606200000000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2"/>
  <dimension ref="B1:AI16"/>
  <sheetViews>
    <sheetView zoomScale="85" zoomScaleNormal="85" workbookViewId="0">
      <pane xSplit="1" ySplit="1" topLeftCell="B2" activePane="bottomRight" state="frozen"/>
      <selection activeCell="F28" sqref="F28"/>
      <selection pane="topRight" activeCell="F28" sqref="F28"/>
      <selection pane="bottomLeft" activeCell="F28" sqref="F28"/>
      <selection pane="bottomRight" activeCell="P11" sqref="P11"/>
    </sheetView>
  </sheetViews>
  <sheetFormatPr defaultColWidth="9.140625" defaultRowHeight="15" x14ac:dyDescent="0.25"/>
  <cols>
    <col min="1" max="1" width="10.28515625" style="33" bestFit="1" customWidth="1"/>
    <col min="2" max="2" width="11.42578125" style="33" customWidth="1"/>
    <col min="3" max="5" width="9.140625" style="33"/>
    <col min="6" max="6" width="12.28515625" style="33" bestFit="1" customWidth="1"/>
    <col min="7" max="16384" width="9.140625" style="33"/>
  </cols>
  <sheetData>
    <row r="1" spans="2:35" s="223" customFormat="1" x14ac:dyDescent="0.25">
      <c r="B1" s="222"/>
    </row>
    <row r="3" spans="2:35" x14ac:dyDescent="0.25">
      <c r="B3" s="33" t="s">
        <v>11</v>
      </c>
      <c r="C3" s="33">
        <v>2012</v>
      </c>
      <c r="D3" s="33">
        <v>2013</v>
      </c>
      <c r="E3" s="33">
        <v>2014</v>
      </c>
      <c r="F3" s="33">
        <v>2015</v>
      </c>
      <c r="G3" s="33">
        <v>2016</v>
      </c>
      <c r="H3" s="33">
        <v>2017</v>
      </c>
      <c r="I3" s="33">
        <v>2018</v>
      </c>
      <c r="J3" s="33">
        <v>2019</v>
      </c>
      <c r="K3" s="33">
        <v>2020</v>
      </c>
      <c r="L3" s="33">
        <v>2021</v>
      </c>
      <c r="M3" s="33">
        <v>2022</v>
      </c>
      <c r="N3" s="33">
        <v>2023</v>
      </c>
      <c r="O3" s="33">
        <v>2024</v>
      </c>
      <c r="P3" s="33">
        <v>2025</v>
      </c>
      <c r="Q3" s="33">
        <v>2026</v>
      </c>
      <c r="R3" s="33">
        <v>2027</v>
      </c>
      <c r="S3" s="33">
        <v>2028</v>
      </c>
      <c r="T3" s="33">
        <v>2029</v>
      </c>
      <c r="U3" s="33">
        <v>2030</v>
      </c>
      <c r="V3" s="33">
        <v>2031</v>
      </c>
      <c r="W3" s="33">
        <v>2032</v>
      </c>
      <c r="X3" s="33">
        <v>2033</v>
      </c>
      <c r="Y3" s="33">
        <v>2034</v>
      </c>
      <c r="Z3" s="33">
        <v>2035</v>
      </c>
      <c r="AA3" s="33">
        <v>2036</v>
      </c>
      <c r="AB3" s="33">
        <v>2037</v>
      </c>
      <c r="AC3" s="33">
        <v>2038</v>
      </c>
      <c r="AD3" s="33">
        <v>2039</v>
      </c>
      <c r="AE3" s="33">
        <v>2040</v>
      </c>
      <c r="AF3" s="33">
        <v>2041</v>
      </c>
      <c r="AG3" s="33">
        <v>2042</v>
      </c>
      <c r="AH3" s="33">
        <v>2043</v>
      </c>
      <c r="AI3" s="33">
        <v>2044</v>
      </c>
    </row>
    <row r="4" spans="2:35" x14ac:dyDescent="0.25">
      <c r="C4" s="33">
        <v>31.51957024</v>
      </c>
      <c r="D4" s="33">
        <v>36.817765719999997</v>
      </c>
      <c r="E4" s="33">
        <v>30.196265189999998</v>
      </c>
      <c r="F4" s="33">
        <v>38.004931730000003</v>
      </c>
      <c r="G4" s="33">
        <v>24.092603109999999</v>
      </c>
      <c r="H4" s="33">
        <v>24.990414090000002</v>
      </c>
      <c r="I4" s="33">
        <v>20.75025153</v>
      </c>
      <c r="J4" s="33">
        <v>25.101934830000001</v>
      </c>
      <c r="K4" s="33">
        <v>28.259276369999998</v>
      </c>
      <c r="L4" s="33">
        <v>31.020655850000001</v>
      </c>
      <c r="M4" s="33">
        <v>31.753021109999999</v>
      </c>
      <c r="N4" s="33">
        <v>30.422991509999999</v>
      </c>
      <c r="O4" s="33">
        <v>28.508928959999999</v>
      </c>
      <c r="P4" s="33">
        <v>21.90247097</v>
      </c>
      <c r="Q4" s="33">
        <v>21.284196640000001</v>
      </c>
      <c r="R4" s="33">
        <v>20.8963614</v>
      </c>
      <c r="S4" s="33">
        <v>20.534126560000001</v>
      </c>
      <c r="T4" s="33">
        <v>14.137279120000001</v>
      </c>
      <c r="U4" s="33">
        <v>14.16375311</v>
      </c>
      <c r="V4" s="33">
        <v>7.7558617449999998</v>
      </c>
      <c r="W4" s="33">
        <v>7.7558617449999998</v>
      </c>
      <c r="X4" s="33">
        <v>8.1580430509999999</v>
      </c>
      <c r="Y4" s="33">
        <v>6.6042235590000002</v>
      </c>
      <c r="Z4" s="33">
        <v>6.7449204600000003</v>
      </c>
      <c r="AA4" s="33">
        <v>6.7449204600000003</v>
      </c>
      <c r="AB4" s="33">
        <v>5.4543049269999999</v>
      </c>
      <c r="AC4" s="33">
        <v>5.7169623850000004</v>
      </c>
      <c r="AD4" s="33">
        <v>5.4011822680000003</v>
      </c>
      <c r="AE4" s="33">
        <v>5.4011822680000003</v>
      </c>
      <c r="AF4" s="33">
        <v>2.5286936199999999</v>
      </c>
      <c r="AG4" s="33">
        <v>2.5286936199999999</v>
      </c>
      <c r="AH4" s="33">
        <v>2.5286936199999999</v>
      </c>
      <c r="AI4" s="33">
        <v>2.5286936199999999</v>
      </c>
    </row>
    <row r="11" spans="2:35" x14ac:dyDescent="0.25">
      <c r="P11" s="276"/>
    </row>
    <row r="15" spans="2:35" x14ac:dyDescent="0.25">
      <c r="B15" s="33" t="s">
        <v>11</v>
      </c>
      <c r="C15" s="33">
        <v>2012</v>
      </c>
      <c r="D15" s="33">
        <v>2013</v>
      </c>
      <c r="E15" s="33">
        <v>2014</v>
      </c>
      <c r="F15" s="33">
        <v>2015</v>
      </c>
      <c r="G15" s="33">
        <v>2016</v>
      </c>
      <c r="H15" s="33">
        <v>2017</v>
      </c>
      <c r="I15" s="33">
        <v>2018</v>
      </c>
      <c r="J15" s="33">
        <v>2019</v>
      </c>
      <c r="K15" s="33">
        <v>2020</v>
      </c>
      <c r="L15" s="33">
        <v>2021</v>
      </c>
      <c r="M15" s="33">
        <v>2022</v>
      </c>
      <c r="N15" s="33">
        <v>2023</v>
      </c>
      <c r="O15" s="33">
        <v>2024</v>
      </c>
      <c r="P15" s="33">
        <v>2025</v>
      </c>
      <c r="Q15" s="33">
        <v>2026</v>
      </c>
      <c r="R15" s="33">
        <v>2027</v>
      </c>
      <c r="S15" s="33">
        <v>2028</v>
      </c>
      <c r="T15" s="33">
        <v>2029</v>
      </c>
      <c r="U15" s="33">
        <v>2030</v>
      </c>
      <c r="V15" s="33">
        <v>2031</v>
      </c>
      <c r="W15" s="33">
        <v>2032</v>
      </c>
      <c r="X15" s="33">
        <v>2033</v>
      </c>
      <c r="Y15" s="33">
        <v>2034</v>
      </c>
      <c r="Z15" s="33">
        <v>2035</v>
      </c>
      <c r="AA15" s="33">
        <v>2036</v>
      </c>
      <c r="AB15" s="33">
        <v>2037</v>
      </c>
      <c r="AC15" s="33">
        <v>2038</v>
      </c>
      <c r="AD15" s="33">
        <v>2039</v>
      </c>
      <c r="AE15" s="33">
        <v>2040</v>
      </c>
      <c r="AF15" s="33">
        <v>2041</v>
      </c>
      <c r="AG15" s="33">
        <v>2042</v>
      </c>
      <c r="AH15" s="33">
        <v>2043</v>
      </c>
      <c r="AI15" s="33">
        <v>2044</v>
      </c>
    </row>
    <row r="16" spans="2:35" x14ac:dyDescent="0.25">
      <c r="C16" s="33">
        <v>47.259277609999998</v>
      </c>
      <c r="D16" s="33">
        <v>50.981782320000001</v>
      </c>
      <c r="E16" s="33">
        <v>45.500695720000003</v>
      </c>
      <c r="F16" s="33">
        <v>51.680438600000002</v>
      </c>
      <c r="G16" s="33">
        <v>35.678650619999999</v>
      </c>
      <c r="H16" s="33">
        <v>37.931874020000002</v>
      </c>
      <c r="I16" s="33">
        <v>23.654948000000001</v>
      </c>
      <c r="J16" s="33">
        <v>31.000313479999999</v>
      </c>
      <c r="K16" s="33">
        <v>30.90542619</v>
      </c>
      <c r="L16" s="33">
        <v>37.585344499999998</v>
      </c>
      <c r="M16" s="33">
        <v>41.721131720000002</v>
      </c>
      <c r="N16" s="33">
        <v>39.839152599999998</v>
      </c>
      <c r="O16" s="33">
        <v>37.517113950000002</v>
      </c>
      <c r="P16" s="33">
        <v>30.91495995</v>
      </c>
      <c r="Q16" s="33">
        <v>29.702572320000002</v>
      </c>
      <c r="R16" s="33">
        <v>28.776359429999999</v>
      </c>
      <c r="S16" s="33">
        <v>28.21167161</v>
      </c>
      <c r="T16" s="33">
        <v>21.109861630000001</v>
      </c>
      <c r="U16" s="33">
        <v>21.109861630000001</v>
      </c>
      <c r="V16" s="33">
        <v>10.024228069999999</v>
      </c>
      <c r="W16" s="33">
        <v>10.024228069999999</v>
      </c>
      <c r="X16" s="33">
        <v>10.14301933</v>
      </c>
      <c r="Y16" s="33">
        <v>7.401756701</v>
      </c>
      <c r="Z16" s="33">
        <v>7.401756701</v>
      </c>
      <c r="AA16" s="33">
        <v>7.401756701</v>
      </c>
      <c r="AB16" s="33">
        <v>5.9049164230000004</v>
      </c>
      <c r="AC16" s="33">
        <v>5.9049164230000004</v>
      </c>
      <c r="AD16" s="33">
        <v>5.8411692320000004</v>
      </c>
      <c r="AE16" s="33">
        <v>5.5199735299999997</v>
      </c>
      <c r="AF16" s="33">
        <v>2.6452558069999998</v>
      </c>
      <c r="AG16" s="33">
        <v>2.6452558069999998</v>
      </c>
      <c r="AH16" s="33">
        <v>2.6452558069999998</v>
      </c>
      <c r="AI16" s="33">
        <v>2.6452558069999998</v>
      </c>
    </row>
  </sheetData>
  <pageMargins left="0.18" right="0.2" top="0.78740157480314965" bottom="0.78740157480314965" header="0.31496062992125984" footer="0.31496062992125984"/>
  <pageSetup paperSize="9" scale="70" orientation="landscape" horizontalDpi="300" verticalDpi="300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7">
    <tabColor rgb="FF00B0F0"/>
  </sheetPr>
  <dimension ref="B2:AL7"/>
  <sheetViews>
    <sheetView zoomScale="80" zoomScaleNormal="80" workbookViewId="0">
      <pane xSplit="2" topLeftCell="O1" activePane="topRight" state="frozen"/>
      <selection activeCell="F28" sqref="F28"/>
      <selection pane="topRight" activeCell="C16" sqref="C16"/>
    </sheetView>
  </sheetViews>
  <sheetFormatPr defaultColWidth="9.140625" defaultRowHeight="15" x14ac:dyDescent="0.25"/>
  <cols>
    <col min="1" max="1" width="9.140625" style="33"/>
    <col min="2" max="2" width="30.5703125" style="33" bestFit="1" customWidth="1"/>
    <col min="3" max="27" width="9.140625" style="33"/>
    <col min="28" max="28" width="9.140625" style="66"/>
    <col min="29" max="16384" width="9.140625" style="33"/>
  </cols>
  <sheetData>
    <row r="2" spans="2:38" x14ac:dyDescent="0.25">
      <c r="B2" s="12" t="s">
        <v>259</v>
      </c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  <c r="X2" s="13"/>
      <c r="Y2" s="13"/>
      <c r="Z2" s="13"/>
      <c r="AA2" s="13"/>
      <c r="AB2" s="85"/>
      <c r="AC2" s="13"/>
      <c r="AD2" s="13"/>
      <c r="AE2" s="13"/>
      <c r="AF2" s="13"/>
      <c r="AG2" s="13"/>
      <c r="AH2" s="13"/>
      <c r="AI2" s="13"/>
      <c r="AJ2" s="13"/>
      <c r="AK2" s="13"/>
      <c r="AL2" s="13"/>
    </row>
    <row r="3" spans="2:38" x14ac:dyDescent="0.25">
      <c r="B3" s="14"/>
      <c r="C3" s="15">
        <v>2015</v>
      </c>
      <c r="D3" s="15">
        <v>2016</v>
      </c>
      <c r="E3" s="15">
        <v>2017</v>
      </c>
      <c r="F3" s="15">
        <v>2018</v>
      </c>
      <c r="G3" s="15">
        <v>2019</v>
      </c>
      <c r="H3" s="15">
        <v>2020</v>
      </c>
      <c r="I3" s="15">
        <v>2021</v>
      </c>
      <c r="J3" s="15">
        <v>2022</v>
      </c>
      <c r="K3" s="15">
        <v>2023</v>
      </c>
      <c r="L3" s="15">
        <v>2024</v>
      </c>
      <c r="M3" s="15">
        <v>2025</v>
      </c>
      <c r="N3" s="15">
        <v>2026</v>
      </c>
      <c r="O3" s="15">
        <v>2027</v>
      </c>
      <c r="P3" s="15">
        <v>2028</v>
      </c>
      <c r="Q3" s="15">
        <v>2029</v>
      </c>
      <c r="R3" s="15">
        <v>2030</v>
      </c>
      <c r="S3" s="15">
        <v>2031</v>
      </c>
      <c r="T3" s="15">
        <v>2032</v>
      </c>
      <c r="U3" s="15">
        <v>2033</v>
      </c>
      <c r="V3" s="15">
        <v>2034</v>
      </c>
      <c r="W3" s="15">
        <v>2035</v>
      </c>
      <c r="X3" s="15">
        <v>2036</v>
      </c>
      <c r="Y3" s="15">
        <v>2037</v>
      </c>
      <c r="Z3" s="15">
        <v>2038</v>
      </c>
      <c r="AA3" s="15">
        <v>2039</v>
      </c>
      <c r="AB3" s="15">
        <v>2040</v>
      </c>
      <c r="AC3" s="15">
        <v>2041</v>
      </c>
      <c r="AD3" s="15">
        <v>2042</v>
      </c>
      <c r="AE3" s="15">
        <v>2043</v>
      </c>
      <c r="AF3" s="15">
        <v>2044</v>
      </c>
      <c r="AG3" s="15">
        <v>2045</v>
      </c>
      <c r="AH3" s="15">
        <v>2046</v>
      </c>
      <c r="AI3" s="15">
        <v>2047</v>
      </c>
      <c r="AJ3" s="15">
        <v>2048</v>
      </c>
      <c r="AK3" s="15">
        <v>2049</v>
      </c>
      <c r="AL3" s="15">
        <v>2050</v>
      </c>
    </row>
    <row r="4" spans="2:38" x14ac:dyDescent="0.25">
      <c r="B4" s="16" t="s">
        <v>312</v>
      </c>
      <c r="C4" s="1">
        <f>Planel_CO2_total_Resultado!F4</f>
        <v>38.004931730000003</v>
      </c>
      <c r="D4" s="1">
        <f>Planel_CO2_total_Resultado!G4</f>
        <v>24.092603109999999</v>
      </c>
      <c r="E4" s="1">
        <f>Planel_CO2_total_Resultado!H4</f>
        <v>24.990414090000002</v>
      </c>
      <c r="F4" s="1">
        <f>Planel_CO2_total_Resultado!I4</f>
        <v>20.75025153</v>
      </c>
      <c r="G4" s="1">
        <f>Planel_CO2_total_Resultado!J4</f>
        <v>25.101934830000001</v>
      </c>
      <c r="H4" s="1">
        <f>Planel_CO2_total_Resultado!K4</f>
        <v>28.259276369999998</v>
      </c>
      <c r="I4" s="1">
        <f>Planel_CO2_total_Resultado!L4</f>
        <v>31.020655850000001</v>
      </c>
      <c r="J4" s="1">
        <f>Planel_CO2_total_Resultado!M4</f>
        <v>31.753021109999999</v>
      </c>
      <c r="K4" s="1">
        <f>Planel_CO2_total_Resultado!N4</f>
        <v>30.422991509999999</v>
      </c>
      <c r="L4" s="1">
        <f>Planel_CO2_total_Resultado!O4</f>
        <v>28.508928959999999</v>
      </c>
      <c r="M4" s="1">
        <f>Planel_CO2_total_Resultado!P4</f>
        <v>21.90247097</v>
      </c>
      <c r="N4" s="1">
        <f>Planel_CO2_total_Resultado!Q4</f>
        <v>21.284196640000001</v>
      </c>
      <c r="O4" s="1">
        <f>Planel_CO2_total_Resultado!R4</f>
        <v>20.8963614</v>
      </c>
      <c r="P4" s="1">
        <f>Planel_CO2_total_Resultado!S4</f>
        <v>20.534126560000001</v>
      </c>
      <c r="Q4" s="1">
        <f>Planel_CO2_total_Resultado!T4</f>
        <v>14.137279120000001</v>
      </c>
      <c r="R4" s="1">
        <f>Planel_CO2_total_Resultado!U4</f>
        <v>14.16375311</v>
      </c>
      <c r="S4" s="1">
        <f>Planel_CO2_total_Resultado!V4</f>
        <v>7.7558617449999998</v>
      </c>
      <c r="T4" s="1">
        <f>Planel_CO2_total_Resultado!W4</f>
        <v>7.7558617449999998</v>
      </c>
      <c r="U4" s="1">
        <f>Planel_CO2_total_Resultado!X4</f>
        <v>8.1580430509999999</v>
      </c>
      <c r="V4" s="1">
        <f>Planel_CO2_total_Resultado!Y4</f>
        <v>6.6042235590000002</v>
      </c>
      <c r="W4" s="1">
        <f>Planel_CO2_total_Resultado!Z4</f>
        <v>6.7449204600000003</v>
      </c>
      <c r="X4" s="1">
        <f>Planel_CO2_total_Resultado!AA4</f>
        <v>6.7449204600000003</v>
      </c>
      <c r="Y4" s="1">
        <f>Planel_CO2_total_Resultado!AB4</f>
        <v>5.4543049269999999</v>
      </c>
      <c r="Z4" s="1">
        <f>Planel_CO2_total_Resultado!AC4</f>
        <v>5.7169623850000004</v>
      </c>
      <c r="AA4" s="1">
        <f>Planel_CO2_total_Resultado!AD4</f>
        <v>5.4011822680000003</v>
      </c>
      <c r="AB4" s="1">
        <f>Planel_CO2_total_Resultado!AE4</f>
        <v>5.4011822680000003</v>
      </c>
      <c r="AC4" s="1">
        <f>Planel_CO2_total_Resultado!AF4</f>
        <v>2.5286936199999999</v>
      </c>
      <c r="AD4" s="1">
        <f>Planel_CO2_total_Resultado!AG4</f>
        <v>2.5286936199999999</v>
      </c>
      <c r="AE4" s="1">
        <f>Planel_CO2_total_Resultado!AH4</f>
        <v>2.5286936199999999</v>
      </c>
      <c r="AF4" s="1">
        <f>Planel_CO2_total_Resultado!AI4</f>
        <v>2.5286936199999999</v>
      </c>
      <c r="AG4" s="1">
        <f>Planel_CO2_total_Resultado!AJ4</f>
        <v>0</v>
      </c>
      <c r="AH4" s="1">
        <f>Planel_CO2_total_Resultado!AK4</f>
        <v>0</v>
      </c>
      <c r="AI4" s="1">
        <f>Planel_CO2_total_Resultado!AL4</f>
        <v>0</v>
      </c>
      <c r="AJ4" s="1">
        <f>Planel_CO2_total_Resultado!AM4</f>
        <v>0</v>
      </c>
      <c r="AK4" s="1">
        <f>Planel_CO2_total_Resultado!AN4</f>
        <v>0</v>
      </c>
      <c r="AL4" s="1">
        <f>Planel_CO2_total_Resultado!AO4</f>
        <v>0</v>
      </c>
    </row>
    <row r="5" spans="2:38" x14ac:dyDescent="0.25">
      <c r="B5" s="16" t="s">
        <v>313</v>
      </c>
      <c r="C5" s="1">
        <f>Planel_CO2_total_Resultado!F16</f>
        <v>51.680438600000002</v>
      </c>
      <c r="D5" s="1">
        <f>Planel_CO2_total_Resultado!G16</f>
        <v>35.678650619999999</v>
      </c>
      <c r="E5" s="1">
        <f>Planel_CO2_total_Resultado!H16</f>
        <v>37.931874020000002</v>
      </c>
      <c r="F5" s="1">
        <f>Planel_CO2_total_Resultado!I16</f>
        <v>23.654948000000001</v>
      </c>
      <c r="G5" s="1">
        <f>Planel_CO2_total_Resultado!J16</f>
        <v>31.000313479999999</v>
      </c>
      <c r="H5" s="1">
        <f>Planel_CO2_total_Resultado!K16</f>
        <v>30.90542619</v>
      </c>
      <c r="I5" s="1">
        <f>Planel_CO2_total_Resultado!L16</f>
        <v>37.585344499999998</v>
      </c>
      <c r="J5" s="1">
        <f>Planel_CO2_total_Resultado!M16</f>
        <v>41.721131720000002</v>
      </c>
      <c r="K5" s="1">
        <f>Planel_CO2_total_Resultado!N16</f>
        <v>39.839152599999998</v>
      </c>
      <c r="L5" s="1">
        <f>Planel_CO2_total_Resultado!O16</f>
        <v>37.517113950000002</v>
      </c>
      <c r="M5" s="1">
        <f>Planel_CO2_total_Resultado!P16</f>
        <v>30.91495995</v>
      </c>
      <c r="N5" s="1">
        <f>Planel_CO2_total_Resultado!Q16</f>
        <v>29.702572320000002</v>
      </c>
      <c r="O5" s="1">
        <f>Planel_CO2_total_Resultado!R16</f>
        <v>28.776359429999999</v>
      </c>
      <c r="P5" s="1">
        <f>Planel_CO2_total_Resultado!S16</f>
        <v>28.21167161</v>
      </c>
      <c r="Q5" s="1">
        <f>Planel_CO2_total_Resultado!T16</f>
        <v>21.109861630000001</v>
      </c>
      <c r="R5" s="1">
        <f>Planel_CO2_total_Resultado!U16</f>
        <v>21.109861630000001</v>
      </c>
      <c r="S5" s="1">
        <f>Planel_CO2_total_Resultado!V16</f>
        <v>10.024228069999999</v>
      </c>
      <c r="T5" s="1">
        <f>Planel_CO2_total_Resultado!W16</f>
        <v>10.024228069999999</v>
      </c>
      <c r="U5" s="1">
        <f>Planel_CO2_total_Resultado!X16</f>
        <v>10.14301933</v>
      </c>
      <c r="V5" s="1">
        <f>Planel_CO2_total_Resultado!Y16</f>
        <v>7.401756701</v>
      </c>
      <c r="W5" s="1">
        <f>Planel_CO2_total_Resultado!Z16</f>
        <v>7.401756701</v>
      </c>
      <c r="X5" s="1">
        <f>Planel_CO2_total_Resultado!AA16</f>
        <v>7.401756701</v>
      </c>
      <c r="Y5" s="1">
        <f>Planel_CO2_total_Resultado!AB16</f>
        <v>5.9049164230000004</v>
      </c>
      <c r="Z5" s="1">
        <f>Planel_CO2_total_Resultado!AC16</f>
        <v>5.9049164230000004</v>
      </c>
      <c r="AA5" s="1">
        <f>Planel_CO2_total_Resultado!AD16</f>
        <v>5.8411692320000004</v>
      </c>
      <c r="AB5" s="1">
        <f>Planel_CO2_total_Resultado!AE16</f>
        <v>5.5199735299999997</v>
      </c>
      <c r="AC5" s="1">
        <f>Planel_CO2_total_Resultado!AF16</f>
        <v>2.6452558069999998</v>
      </c>
      <c r="AD5" s="1">
        <f>Planel_CO2_total_Resultado!AG16</f>
        <v>2.6452558069999998</v>
      </c>
      <c r="AE5" s="1">
        <f>Planel_CO2_total_Resultado!AH16</f>
        <v>2.6452558069999998</v>
      </c>
      <c r="AF5" s="1">
        <f>Planel_CO2_total_Resultado!AI16</f>
        <v>2.6452558069999998</v>
      </c>
      <c r="AG5" s="1">
        <f>Planel_CO2_total_Resultado!AJ16</f>
        <v>0</v>
      </c>
      <c r="AH5" s="1">
        <f>Planel_CO2_total_Resultado!AK16</f>
        <v>0</v>
      </c>
      <c r="AI5" s="1">
        <f>Planel_CO2_total_Resultado!AL16</f>
        <v>0</v>
      </c>
      <c r="AJ5" s="1">
        <f>Planel_CO2_total_Resultado!AM16</f>
        <v>0</v>
      </c>
      <c r="AK5" s="1">
        <f>Planel_CO2_total_Resultado!AN16</f>
        <v>0</v>
      </c>
      <c r="AL5" s="1">
        <f>Planel_CO2_total_Resultado!AO16</f>
        <v>0</v>
      </c>
    </row>
    <row r="6" spans="2:38" x14ac:dyDescent="0.25">
      <c r="B6" s="33" t="s">
        <v>254</v>
      </c>
      <c r="C6" s="33">
        <f>Planel_CO2_total_Teto!F4</f>
        <v>10000000</v>
      </c>
      <c r="D6" s="33">
        <f>Planel_CO2_total_Teto!G4</f>
        <v>10000000</v>
      </c>
      <c r="E6" s="33">
        <f>Planel_CO2_total_Teto!H4</f>
        <v>10000000</v>
      </c>
      <c r="F6" s="33">
        <f>Planel_CO2_total_Teto!I4</f>
        <v>10000000</v>
      </c>
      <c r="G6" s="33">
        <f>Planel_CO2_total_Teto!J4</f>
        <v>10000000</v>
      </c>
      <c r="H6" s="33">
        <f>Planel_CO2_total_Teto!K4</f>
        <v>10000000</v>
      </c>
      <c r="I6" s="33">
        <f>Planel_CO2_total_Teto!L4</f>
        <v>10000000</v>
      </c>
      <c r="J6" s="33">
        <f>Planel_CO2_total_Teto!M4</f>
        <v>10000000</v>
      </c>
      <c r="K6" s="33">
        <f>Planel_CO2_total_Teto!N4</f>
        <v>10000000</v>
      </c>
      <c r="L6" s="33">
        <f>Planel_CO2_total_Teto!O4</f>
        <v>10000000</v>
      </c>
      <c r="M6" s="33">
        <f>Planel_CO2_total_Teto!P4</f>
        <v>10000000</v>
      </c>
      <c r="N6" s="33">
        <f>Planel_CO2_total_Teto!Q4</f>
        <v>10000000</v>
      </c>
      <c r="O6" s="33">
        <f>Planel_CO2_total_Teto!R4</f>
        <v>10000000</v>
      </c>
      <c r="P6" s="33">
        <f>Planel_CO2_total_Teto!S4</f>
        <v>10000000</v>
      </c>
      <c r="Q6" s="33">
        <f>Planel_CO2_total_Teto!T4</f>
        <v>10000000</v>
      </c>
      <c r="R6" s="33">
        <f>Planel_CO2_total_Teto!U4</f>
        <v>10000000</v>
      </c>
      <c r="S6" s="33">
        <f>Planel_CO2_total_Teto!V4</f>
        <v>10000000</v>
      </c>
      <c r="T6" s="33">
        <f>Planel_CO2_total_Teto!W4</f>
        <v>10000000</v>
      </c>
      <c r="U6" s="33">
        <f>Planel_CO2_total_Teto!X4</f>
        <v>10000000</v>
      </c>
      <c r="V6" s="33">
        <f>Planel_CO2_total_Teto!Y4</f>
        <v>10000000</v>
      </c>
      <c r="W6" s="33">
        <f>Planel_CO2_total_Teto!Z4</f>
        <v>10000000</v>
      </c>
      <c r="X6" s="33">
        <f>Planel_CO2_total_Teto!AA4</f>
        <v>10000000</v>
      </c>
      <c r="Y6" s="33">
        <f>Planel_CO2_total_Teto!AB4</f>
        <v>10000000</v>
      </c>
      <c r="Z6" s="33">
        <f>Planel_CO2_total_Teto!AC4</f>
        <v>10000000</v>
      </c>
      <c r="AA6" s="33">
        <f>Planel_CO2_total_Teto!AD4</f>
        <v>10000000</v>
      </c>
      <c r="AB6" s="33">
        <f>Planel_CO2_total_Teto!AE4</f>
        <v>10000000</v>
      </c>
      <c r="AC6" s="33">
        <f>Planel_CO2_total_Teto!AF4</f>
        <v>10000000</v>
      </c>
      <c r="AD6" s="33">
        <f>Planel_CO2_total_Teto!AG4</f>
        <v>10000000</v>
      </c>
      <c r="AE6" s="33">
        <f>Planel_CO2_total_Teto!AH4</f>
        <v>10000000</v>
      </c>
      <c r="AF6" s="33">
        <f>Planel_CO2_total_Teto!AI4</f>
        <v>10000000</v>
      </c>
      <c r="AG6" s="33">
        <f>Planel_CO2_total_Teto!AJ4</f>
        <v>10000000</v>
      </c>
      <c r="AH6" s="33">
        <f>Planel_CO2_total_Teto!AK4</f>
        <v>10000000</v>
      </c>
      <c r="AI6" s="33">
        <f>Planel_CO2_total_Teto!AL4</f>
        <v>10000000</v>
      </c>
      <c r="AJ6" s="33">
        <f>Planel_CO2_total_Teto!AM4</f>
        <v>10000000</v>
      </c>
      <c r="AK6" s="33">
        <f>Planel_CO2_total_Teto!AN4</f>
        <v>10000000</v>
      </c>
      <c r="AL6" s="33">
        <f>Planel_CO2_total_Teto!AO4</f>
        <v>10000000</v>
      </c>
    </row>
    <row r="7" spans="2:38" x14ac:dyDescent="0.25">
      <c r="D7" s="1"/>
    </row>
  </sheetData>
  <pageMargins left="0.511811024" right="0.511811024" top="0.78740157499999996" bottom="0.78740157499999996" header="0.31496062000000002" footer="0.31496062000000002"/>
  <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3"/>
  <dimension ref="A3:T15"/>
  <sheetViews>
    <sheetView workbookViewId="0">
      <selection activeCell="I31" sqref="I31"/>
    </sheetView>
  </sheetViews>
  <sheetFormatPr defaultRowHeight="15" x14ac:dyDescent="0.25"/>
  <cols>
    <col min="1" max="1" width="28" bestFit="1" customWidth="1"/>
    <col min="2" max="2" width="19.5703125" bestFit="1" customWidth="1"/>
    <col min="3" max="3" width="5" bestFit="1" customWidth="1"/>
    <col min="4" max="7" width="6" bestFit="1" customWidth="1"/>
    <col min="8" max="8" width="5" customWidth="1"/>
    <col min="9" max="9" width="5" bestFit="1" customWidth="1"/>
    <col min="10" max="15" width="5" customWidth="1"/>
    <col min="16" max="16" width="5" bestFit="1" customWidth="1"/>
    <col min="17" max="17" width="5" customWidth="1"/>
    <col min="18" max="19" width="5" bestFit="1" customWidth="1"/>
    <col min="20" max="20" width="10.7109375" bestFit="1" customWidth="1"/>
    <col min="21" max="22" width="5" customWidth="1"/>
    <col min="23" max="23" width="10.7109375" customWidth="1"/>
    <col min="24" max="24" width="10.7109375" bestFit="1" customWidth="1"/>
  </cols>
  <sheetData>
    <row r="3" spans="1:20" x14ac:dyDescent="0.25">
      <c r="A3" s="227" t="s">
        <v>645</v>
      </c>
      <c r="B3" s="227" t="s">
        <v>643</v>
      </c>
    </row>
    <row r="4" spans="1:20" x14ac:dyDescent="0.25">
      <c r="A4" s="227" t="s">
        <v>646</v>
      </c>
      <c r="B4" s="33">
        <v>2027</v>
      </c>
      <c r="C4" s="33">
        <v>2030</v>
      </c>
      <c r="D4" s="33">
        <v>2031</v>
      </c>
      <c r="E4" s="33">
        <v>2032</v>
      </c>
      <c r="F4" s="33">
        <v>2033</v>
      </c>
      <c r="G4" s="33">
        <v>2034</v>
      </c>
      <c r="H4" s="33">
        <v>2035</v>
      </c>
      <c r="I4" s="33">
        <v>2036</v>
      </c>
      <c r="J4" s="33">
        <v>2038</v>
      </c>
      <c r="K4" s="33">
        <v>2040</v>
      </c>
      <c r="L4" s="33">
        <v>2041</v>
      </c>
      <c r="M4" s="33">
        <v>2042</v>
      </c>
      <c r="N4" s="33">
        <v>2043</v>
      </c>
      <c r="O4" s="33">
        <v>2044</v>
      </c>
      <c r="P4" s="33">
        <v>2045</v>
      </c>
      <c r="Q4" s="33">
        <v>2046</v>
      </c>
      <c r="R4" s="33">
        <v>2047</v>
      </c>
      <c r="S4" s="33">
        <v>2050</v>
      </c>
      <c r="T4" s="33" t="s">
        <v>644</v>
      </c>
    </row>
    <row r="5" spans="1:20" x14ac:dyDescent="0.25">
      <c r="A5" s="229" t="s">
        <v>38</v>
      </c>
      <c r="B5" s="228"/>
      <c r="C5" s="228"/>
      <c r="D5" s="228"/>
      <c r="E5" s="228"/>
      <c r="F5" s="228"/>
      <c r="G5" s="228"/>
      <c r="H5" s="228"/>
      <c r="I5" s="228"/>
      <c r="J5" s="228"/>
      <c r="K5" s="228"/>
      <c r="L5" s="228"/>
      <c r="M5" s="228"/>
      <c r="N5" s="228"/>
      <c r="O5" s="228"/>
      <c r="P5" s="228"/>
      <c r="Q5" s="228"/>
      <c r="R5" s="228"/>
      <c r="S5" s="228">
        <v>3000</v>
      </c>
      <c r="T5" s="228">
        <v>3000</v>
      </c>
    </row>
    <row r="6" spans="1:20" x14ac:dyDescent="0.25">
      <c r="A6" s="230" t="s">
        <v>46</v>
      </c>
      <c r="B6" s="228"/>
      <c r="C6" s="228"/>
      <c r="D6" s="228"/>
      <c r="E6" s="228"/>
      <c r="F6" s="228"/>
      <c r="G6" s="228"/>
      <c r="H6" s="228"/>
      <c r="I6" s="228"/>
      <c r="J6" s="228"/>
      <c r="K6" s="228"/>
      <c r="L6" s="228"/>
      <c r="M6" s="228"/>
      <c r="N6" s="228"/>
      <c r="O6" s="228"/>
      <c r="P6" s="228"/>
      <c r="Q6" s="228"/>
      <c r="R6" s="228"/>
      <c r="S6" s="228">
        <v>3000</v>
      </c>
      <c r="T6" s="228">
        <v>3000</v>
      </c>
    </row>
    <row r="7" spans="1:20" x14ac:dyDescent="0.25">
      <c r="A7" s="229" t="s">
        <v>39</v>
      </c>
      <c r="B7" s="228"/>
      <c r="C7" s="228"/>
      <c r="D7" s="228">
        <v>6000</v>
      </c>
      <c r="E7" s="228">
        <v>6000</v>
      </c>
      <c r="F7" s="228"/>
      <c r="G7" s="228">
        <v>1500</v>
      </c>
      <c r="H7" s="228"/>
      <c r="I7" s="228">
        <v>3000</v>
      </c>
      <c r="J7" s="228"/>
      <c r="K7" s="228">
        <v>1500</v>
      </c>
      <c r="L7" s="228"/>
      <c r="M7" s="228">
        <v>1500</v>
      </c>
      <c r="N7" s="228"/>
      <c r="O7" s="228">
        <v>3000</v>
      </c>
      <c r="P7" s="228"/>
      <c r="Q7" s="228"/>
      <c r="R7" s="228">
        <v>1500</v>
      </c>
      <c r="S7" s="228"/>
      <c r="T7" s="228">
        <v>24000</v>
      </c>
    </row>
    <row r="8" spans="1:20" x14ac:dyDescent="0.25">
      <c r="A8" s="230" t="s">
        <v>42</v>
      </c>
      <c r="B8" s="228"/>
      <c r="C8" s="228"/>
      <c r="D8" s="228">
        <v>6000</v>
      </c>
      <c r="E8" s="228">
        <v>6000</v>
      </c>
      <c r="F8" s="228"/>
      <c r="G8" s="228">
        <v>1500</v>
      </c>
      <c r="H8" s="228"/>
      <c r="I8" s="228">
        <v>3000</v>
      </c>
      <c r="J8" s="228"/>
      <c r="K8" s="228">
        <v>1500</v>
      </c>
      <c r="L8" s="228"/>
      <c r="M8" s="228">
        <v>1500</v>
      </c>
      <c r="N8" s="228"/>
      <c r="O8" s="228">
        <v>3000</v>
      </c>
      <c r="P8" s="228"/>
      <c r="Q8" s="228"/>
      <c r="R8" s="228">
        <v>1500</v>
      </c>
      <c r="S8" s="228"/>
      <c r="T8" s="228">
        <v>24000</v>
      </c>
    </row>
    <row r="9" spans="1:20" x14ac:dyDescent="0.25">
      <c r="A9" s="229" t="s">
        <v>36</v>
      </c>
      <c r="B9" s="228">
        <v>3000</v>
      </c>
      <c r="C9" s="228">
        <v>3000</v>
      </c>
      <c r="D9" s="228">
        <v>6000</v>
      </c>
      <c r="E9" s="228">
        <v>6000</v>
      </c>
      <c r="F9" s="228">
        <v>9000</v>
      </c>
      <c r="G9" s="228">
        <v>4500</v>
      </c>
      <c r="H9" s="228">
        <v>4500</v>
      </c>
      <c r="I9" s="228"/>
      <c r="J9" s="228">
        <v>3000</v>
      </c>
      <c r="K9" s="228">
        <v>7500</v>
      </c>
      <c r="L9" s="228">
        <v>6000</v>
      </c>
      <c r="M9" s="228">
        <v>4500</v>
      </c>
      <c r="N9" s="228">
        <v>4500</v>
      </c>
      <c r="O9" s="228">
        <v>3000</v>
      </c>
      <c r="P9" s="228">
        <v>7500</v>
      </c>
      <c r="Q9" s="228">
        <v>1500</v>
      </c>
      <c r="R9" s="228">
        <v>1500</v>
      </c>
      <c r="S9" s="228"/>
      <c r="T9" s="228">
        <v>75000</v>
      </c>
    </row>
    <row r="10" spans="1:20" x14ac:dyDescent="0.25">
      <c r="A10" s="230" t="s">
        <v>38</v>
      </c>
      <c r="B10" s="228">
        <v>3000</v>
      </c>
      <c r="C10" s="228">
        <v>3000</v>
      </c>
      <c r="D10" s="228">
        <v>6000</v>
      </c>
      <c r="E10" s="228">
        <v>6000</v>
      </c>
      <c r="F10" s="228">
        <v>3000</v>
      </c>
      <c r="G10" s="228">
        <v>1500</v>
      </c>
      <c r="H10" s="228">
        <v>4500</v>
      </c>
      <c r="I10" s="228"/>
      <c r="J10" s="228">
        <v>3000</v>
      </c>
      <c r="K10" s="228">
        <v>7500</v>
      </c>
      <c r="L10" s="228">
        <v>6000</v>
      </c>
      <c r="M10" s="228">
        <v>4500</v>
      </c>
      <c r="N10" s="228">
        <v>4500</v>
      </c>
      <c r="O10" s="228">
        <v>3000</v>
      </c>
      <c r="P10" s="228">
        <v>7500</v>
      </c>
      <c r="Q10" s="228">
        <v>1500</v>
      </c>
      <c r="R10" s="228">
        <v>1500</v>
      </c>
      <c r="S10" s="228"/>
      <c r="T10" s="228">
        <v>66000</v>
      </c>
    </row>
    <row r="11" spans="1:20" x14ac:dyDescent="0.25">
      <c r="A11" s="230" t="s">
        <v>37</v>
      </c>
      <c r="B11" s="228"/>
      <c r="C11" s="228"/>
      <c r="D11" s="228"/>
      <c r="E11" s="228"/>
      <c r="F11" s="228">
        <v>6000</v>
      </c>
      <c r="G11" s="228">
        <v>3000</v>
      </c>
      <c r="H11" s="228"/>
      <c r="I11" s="228"/>
      <c r="J11" s="228"/>
      <c r="K11" s="228"/>
      <c r="L11" s="228"/>
      <c r="M11" s="228"/>
      <c r="N11" s="228"/>
      <c r="O11" s="228"/>
      <c r="P11" s="228"/>
      <c r="Q11" s="228"/>
      <c r="R11" s="228"/>
      <c r="S11" s="228"/>
      <c r="T11" s="228">
        <v>9000</v>
      </c>
    </row>
    <row r="12" spans="1:20" x14ac:dyDescent="0.25">
      <c r="A12" s="229" t="s">
        <v>43</v>
      </c>
      <c r="B12" s="228"/>
      <c r="C12" s="228"/>
      <c r="D12" s="228"/>
      <c r="E12" s="228"/>
      <c r="F12" s="228">
        <v>4500</v>
      </c>
      <c r="G12" s="228">
        <v>4500</v>
      </c>
      <c r="H12" s="228"/>
      <c r="I12" s="228"/>
      <c r="J12" s="228"/>
      <c r="K12" s="228"/>
      <c r="L12" s="228"/>
      <c r="M12" s="228"/>
      <c r="N12" s="228"/>
      <c r="O12" s="228"/>
      <c r="P12" s="228"/>
      <c r="Q12" s="228"/>
      <c r="R12" s="228"/>
      <c r="S12" s="228"/>
      <c r="T12" s="228">
        <v>9000</v>
      </c>
    </row>
    <row r="13" spans="1:20" x14ac:dyDescent="0.25">
      <c r="A13" s="230" t="s">
        <v>39</v>
      </c>
      <c r="B13" s="228"/>
      <c r="C13" s="228"/>
      <c r="D13" s="228"/>
      <c r="E13" s="228"/>
      <c r="F13" s="228">
        <v>1500</v>
      </c>
      <c r="G13" s="228"/>
      <c r="H13" s="228"/>
      <c r="I13" s="228"/>
      <c r="J13" s="228"/>
      <c r="K13" s="228"/>
      <c r="L13" s="228"/>
      <c r="M13" s="228"/>
      <c r="N13" s="228"/>
      <c r="O13" s="228"/>
      <c r="P13" s="228"/>
      <c r="Q13" s="228"/>
      <c r="R13" s="228"/>
      <c r="S13" s="228"/>
      <c r="T13" s="228">
        <v>1500</v>
      </c>
    </row>
    <row r="14" spans="1:20" x14ac:dyDescent="0.25">
      <c r="A14" s="230" t="s">
        <v>36</v>
      </c>
      <c r="B14" s="228"/>
      <c r="C14" s="228"/>
      <c r="D14" s="228"/>
      <c r="E14" s="228"/>
      <c r="F14" s="228">
        <v>3000</v>
      </c>
      <c r="G14" s="228">
        <v>4500</v>
      </c>
      <c r="H14" s="228"/>
      <c r="I14" s="228"/>
      <c r="J14" s="228"/>
      <c r="K14" s="228"/>
      <c r="L14" s="228"/>
      <c r="M14" s="228"/>
      <c r="N14" s="228"/>
      <c r="O14" s="228"/>
      <c r="P14" s="228"/>
      <c r="Q14" s="228"/>
      <c r="R14" s="228"/>
      <c r="S14" s="228"/>
      <c r="T14" s="228">
        <v>7500</v>
      </c>
    </row>
    <row r="15" spans="1:20" x14ac:dyDescent="0.25">
      <c r="A15" s="229" t="s">
        <v>644</v>
      </c>
      <c r="B15" s="228">
        <v>3000</v>
      </c>
      <c r="C15" s="228">
        <v>3000</v>
      </c>
      <c r="D15" s="228">
        <v>12000</v>
      </c>
      <c r="E15" s="228">
        <v>12000</v>
      </c>
      <c r="F15" s="228">
        <v>13500</v>
      </c>
      <c r="G15" s="228">
        <v>10500</v>
      </c>
      <c r="H15" s="228">
        <v>4500</v>
      </c>
      <c r="I15" s="228">
        <v>3000</v>
      </c>
      <c r="J15" s="228">
        <v>3000</v>
      </c>
      <c r="K15" s="228">
        <v>9000</v>
      </c>
      <c r="L15" s="228">
        <v>6000</v>
      </c>
      <c r="M15" s="228">
        <v>6000</v>
      </c>
      <c r="N15" s="228">
        <v>4500</v>
      </c>
      <c r="O15" s="228">
        <v>6000</v>
      </c>
      <c r="P15" s="228">
        <v>7500</v>
      </c>
      <c r="Q15" s="228">
        <v>1500</v>
      </c>
      <c r="R15" s="228">
        <v>3000</v>
      </c>
      <c r="S15" s="228">
        <v>3000</v>
      </c>
      <c r="T15" s="228">
        <v>111000</v>
      </c>
    </row>
  </sheetData>
  <pageMargins left="0.511811024" right="0.511811024" top="0.78740157499999996" bottom="0.78740157499999996" header="0.31496062000000002" footer="0.3149606200000000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5"/>
  <dimension ref="B1:M321"/>
  <sheetViews>
    <sheetView topLeftCell="A3" zoomScale="85" zoomScaleNormal="85" workbookViewId="0">
      <selection activeCell="K40" sqref="K40"/>
    </sheetView>
  </sheetViews>
  <sheetFormatPr defaultColWidth="9.140625" defaultRowHeight="12.75" x14ac:dyDescent="0.2"/>
  <cols>
    <col min="1" max="1" width="9.140625" style="40"/>
    <col min="2" max="2" width="22.42578125" style="40" bestFit="1" customWidth="1"/>
    <col min="3" max="3" width="20.28515625" style="40" bestFit="1" customWidth="1"/>
    <col min="4" max="4" width="22.140625" style="40" bestFit="1" customWidth="1"/>
    <col min="5" max="6" width="19.28515625" style="40" bestFit="1" customWidth="1"/>
    <col min="7" max="9" width="19.140625" style="40" bestFit="1" customWidth="1"/>
    <col min="10" max="10" width="16" style="40" bestFit="1" customWidth="1"/>
    <col min="11" max="11" width="16.7109375" style="40" bestFit="1" customWidth="1"/>
    <col min="12" max="12" width="16.42578125" style="40" bestFit="1" customWidth="1"/>
    <col min="13" max="13" width="29.7109375" style="40" customWidth="1"/>
    <col min="14" max="16384" width="9.140625" style="40"/>
  </cols>
  <sheetData>
    <row r="1" spans="2:13" s="226" customFormat="1" ht="15" x14ac:dyDescent="0.25">
      <c r="B1" s="225"/>
    </row>
    <row r="3" spans="2:13" x14ac:dyDescent="0.2">
      <c r="B3" s="40" t="s">
        <v>249</v>
      </c>
      <c r="C3" s="40" t="s">
        <v>314</v>
      </c>
      <c r="D3" s="40" t="s">
        <v>315</v>
      </c>
      <c r="E3" s="40" t="s">
        <v>316</v>
      </c>
      <c r="F3" s="40" t="s">
        <v>317</v>
      </c>
      <c r="G3" s="40" t="s">
        <v>318</v>
      </c>
      <c r="H3" s="40" t="s">
        <v>319</v>
      </c>
      <c r="I3" s="40" t="s">
        <v>320</v>
      </c>
      <c r="J3" s="40" t="s">
        <v>321</v>
      </c>
      <c r="K3" s="40" t="s">
        <v>322</v>
      </c>
      <c r="L3" s="40" t="s">
        <v>323</v>
      </c>
      <c r="M3" s="40" t="s">
        <v>324</v>
      </c>
    </row>
    <row r="4" spans="2:13" x14ac:dyDescent="0.2">
      <c r="B4" s="40" t="s">
        <v>325</v>
      </c>
    </row>
    <row r="5" spans="2:13" x14ac:dyDescent="0.2">
      <c r="B5" s="40" t="s">
        <v>576</v>
      </c>
      <c r="C5" s="40" t="s">
        <v>38</v>
      </c>
      <c r="D5" s="40" t="s">
        <v>46</v>
      </c>
      <c r="E5" s="40">
        <v>1500</v>
      </c>
      <c r="F5" s="40">
        <v>2050</v>
      </c>
      <c r="G5" s="40">
        <v>1500</v>
      </c>
      <c r="H5" s="40">
        <v>1500</v>
      </c>
      <c r="I5" s="98">
        <v>5.0000000000000004E-6</v>
      </c>
      <c r="J5" s="98">
        <v>5.0000000000000004E-6</v>
      </c>
      <c r="K5" s="40">
        <v>2555.5383769999999</v>
      </c>
      <c r="L5" s="40">
        <v>2015</v>
      </c>
      <c r="M5" s="40">
        <v>2100</v>
      </c>
    </row>
    <row r="6" spans="2:13" x14ac:dyDescent="0.2">
      <c r="B6" s="40" t="s">
        <v>578</v>
      </c>
      <c r="C6" s="40" t="s">
        <v>38</v>
      </c>
      <c r="D6" s="40" t="s">
        <v>46</v>
      </c>
      <c r="E6" s="40">
        <v>1500</v>
      </c>
      <c r="F6" s="40">
        <v>2050</v>
      </c>
      <c r="G6" s="40">
        <v>1500</v>
      </c>
      <c r="H6" s="40">
        <v>1500</v>
      </c>
      <c r="I6" s="98">
        <v>5.0000000000000004E-6</v>
      </c>
      <c r="J6" s="98">
        <v>5.0000000000000004E-6</v>
      </c>
      <c r="K6" s="40">
        <v>2555.5383769999999</v>
      </c>
      <c r="L6" s="40">
        <v>2015</v>
      </c>
      <c r="M6" s="40">
        <v>2100</v>
      </c>
    </row>
    <row r="7" spans="2:13" x14ac:dyDescent="0.2">
      <c r="B7" s="40" t="s">
        <v>456</v>
      </c>
      <c r="C7" s="40" t="s">
        <v>36</v>
      </c>
      <c r="D7" s="40" t="s">
        <v>38</v>
      </c>
      <c r="E7" s="40">
        <v>1500</v>
      </c>
      <c r="F7" s="40">
        <v>2049</v>
      </c>
      <c r="G7" s="40">
        <v>1500</v>
      </c>
      <c r="H7" s="40">
        <v>1500</v>
      </c>
      <c r="I7" s="98">
        <v>5.0000000000000004E-6</v>
      </c>
      <c r="J7" s="98">
        <v>5.0000000000000004E-6</v>
      </c>
      <c r="K7" s="40">
        <v>2555.5383769999999</v>
      </c>
      <c r="L7" s="40">
        <v>2015</v>
      </c>
      <c r="M7" s="40">
        <v>2100</v>
      </c>
    </row>
    <row r="8" spans="2:13" x14ac:dyDescent="0.2">
      <c r="B8" s="40" t="s">
        <v>481</v>
      </c>
      <c r="C8" s="40" t="s">
        <v>36</v>
      </c>
      <c r="D8" s="40" t="s">
        <v>38</v>
      </c>
      <c r="E8" s="40">
        <v>1500</v>
      </c>
      <c r="F8" s="40">
        <v>2049</v>
      </c>
      <c r="G8" s="40">
        <v>1500</v>
      </c>
      <c r="H8" s="40">
        <v>1500</v>
      </c>
      <c r="I8" s="98">
        <v>5.0000000000000004E-6</v>
      </c>
      <c r="J8" s="98">
        <v>5.0000000000000004E-6</v>
      </c>
      <c r="K8" s="40">
        <v>2555.5383769999999</v>
      </c>
      <c r="L8" s="40">
        <v>2015</v>
      </c>
      <c r="M8" s="40">
        <v>2100</v>
      </c>
    </row>
    <row r="9" spans="2:13" x14ac:dyDescent="0.2">
      <c r="B9" s="40" t="s">
        <v>488</v>
      </c>
      <c r="C9" s="40" t="s">
        <v>36</v>
      </c>
      <c r="D9" s="40" t="s">
        <v>38</v>
      </c>
      <c r="E9" s="40">
        <v>1500</v>
      </c>
      <c r="F9" s="40">
        <v>2049</v>
      </c>
      <c r="G9" s="40">
        <v>1500</v>
      </c>
      <c r="H9" s="40">
        <v>1500</v>
      </c>
      <c r="I9" s="98">
        <v>5.0000000000000004E-6</v>
      </c>
      <c r="J9" s="98">
        <v>5.0000000000000004E-6</v>
      </c>
      <c r="K9" s="40">
        <v>2555.5383769999999</v>
      </c>
      <c r="L9" s="40">
        <v>2015</v>
      </c>
      <c r="M9" s="40">
        <v>2100</v>
      </c>
    </row>
    <row r="10" spans="2:13" x14ac:dyDescent="0.2">
      <c r="B10" s="40" t="s">
        <v>502</v>
      </c>
      <c r="C10" s="40" t="s">
        <v>36</v>
      </c>
      <c r="D10" s="40" t="s">
        <v>38</v>
      </c>
      <c r="E10" s="40">
        <v>1500</v>
      </c>
      <c r="F10" s="40">
        <v>2049</v>
      </c>
      <c r="G10" s="40">
        <v>1500</v>
      </c>
      <c r="H10" s="40">
        <v>1500</v>
      </c>
      <c r="I10" s="98">
        <v>5.0000000000000004E-6</v>
      </c>
      <c r="J10" s="98">
        <v>5.0000000000000004E-6</v>
      </c>
      <c r="K10" s="40">
        <v>2555.5383769999999</v>
      </c>
      <c r="L10" s="40">
        <v>2015</v>
      </c>
      <c r="M10" s="40">
        <v>2100</v>
      </c>
    </row>
    <row r="11" spans="2:13" x14ac:dyDescent="0.2">
      <c r="B11" s="40" t="s">
        <v>505</v>
      </c>
      <c r="C11" s="40" t="s">
        <v>36</v>
      </c>
      <c r="D11" s="40" t="s">
        <v>38</v>
      </c>
      <c r="E11" s="40">
        <v>1500</v>
      </c>
      <c r="F11" s="40">
        <v>2049</v>
      </c>
      <c r="G11" s="40">
        <v>1500</v>
      </c>
      <c r="H11" s="40">
        <v>1500</v>
      </c>
      <c r="I11" s="98">
        <v>5.0000000000000004E-6</v>
      </c>
      <c r="J11" s="98">
        <v>5.0000000000000004E-6</v>
      </c>
      <c r="K11" s="40">
        <v>2555.5383769999999</v>
      </c>
      <c r="L11" s="40">
        <v>2015</v>
      </c>
      <c r="M11" s="40">
        <v>2100</v>
      </c>
    </row>
    <row r="12" spans="2:13" x14ac:dyDescent="0.2">
      <c r="B12" s="40" t="s">
        <v>594</v>
      </c>
      <c r="C12" s="40" t="s">
        <v>38</v>
      </c>
      <c r="D12" s="40" t="s">
        <v>46</v>
      </c>
      <c r="E12" s="40">
        <v>1500</v>
      </c>
      <c r="F12" s="40">
        <v>2049</v>
      </c>
      <c r="G12" s="40">
        <v>1500</v>
      </c>
      <c r="H12" s="40">
        <v>1500</v>
      </c>
      <c r="I12" s="98">
        <v>5.0000000000000004E-6</v>
      </c>
      <c r="J12" s="98">
        <v>5.0000000000000004E-6</v>
      </c>
      <c r="K12" s="40">
        <v>2555.5383769999999</v>
      </c>
      <c r="L12" s="40">
        <v>2015</v>
      </c>
      <c r="M12" s="40">
        <v>2100</v>
      </c>
    </row>
    <row r="13" spans="2:13" x14ac:dyDescent="0.2">
      <c r="B13" s="40" t="s">
        <v>629</v>
      </c>
      <c r="C13" s="40" t="s">
        <v>38</v>
      </c>
      <c r="D13" s="40" t="s">
        <v>46</v>
      </c>
      <c r="E13" s="40">
        <v>1500</v>
      </c>
      <c r="F13" s="40">
        <v>2049</v>
      </c>
      <c r="G13" s="40">
        <v>1500</v>
      </c>
      <c r="H13" s="40">
        <v>1500</v>
      </c>
      <c r="I13" s="98">
        <v>5.0000000000000004E-6</v>
      </c>
      <c r="J13" s="98">
        <v>5.0000000000000004E-6</v>
      </c>
      <c r="K13" s="40">
        <v>2555.5383769999999</v>
      </c>
      <c r="L13" s="40">
        <v>2015</v>
      </c>
      <c r="M13" s="40">
        <v>2100</v>
      </c>
    </row>
    <row r="14" spans="2:13" x14ac:dyDescent="0.2">
      <c r="B14" s="40" t="s">
        <v>484</v>
      </c>
      <c r="C14" s="40" t="s">
        <v>36</v>
      </c>
      <c r="D14" s="40" t="s">
        <v>38</v>
      </c>
      <c r="E14" s="40">
        <v>1500</v>
      </c>
      <c r="F14" s="40">
        <v>2048</v>
      </c>
      <c r="G14" s="40">
        <v>1500</v>
      </c>
      <c r="H14" s="40">
        <v>1500</v>
      </c>
      <c r="I14" s="98">
        <v>5.0000000000000004E-6</v>
      </c>
      <c r="J14" s="98">
        <v>5.0000000000000004E-6</v>
      </c>
      <c r="K14" s="40">
        <v>2555.5383769999999</v>
      </c>
      <c r="L14" s="40">
        <v>2015</v>
      </c>
      <c r="M14" s="40">
        <v>2100</v>
      </c>
    </row>
    <row r="15" spans="2:13" x14ac:dyDescent="0.2">
      <c r="B15" s="40" t="s">
        <v>337</v>
      </c>
      <c r="C15" s="40" t="s">
        <v>36</v>
      </c>
      <c r="D15" s="40" t="s">
        <v>38</v>
      </c>
      <c r="E15" s="40">
        <v>1500</v>
      </c>
      <c r="F15" s="40">
        <v>2047</v>
      </c>
      <c r="G15" s="40">
        <v>1500</v>
      </c>
      <c r="H15" s="40">
        <v>1500</v>
      </c>
      <c r="I15" s="98">
        <v>5.0000000000000004E-6</v>
      </c>
      <c r="J15" s="98">
        <v>5.0000000000000004E-6</v>
      </c>
      <c r="K15" s="40">
        <v>2555.5383769999999</v>
      </c>
      <c r="L15" s="40">
        <v>2015</v>
      </c>
      <c r="M15" s="40">
        <v>2100</v>
      </c>
    </row>
    <row r="16" spans="2:13" x14ac:dyDescent="0.2">
      <c r="B16" s="40" t="s">
        <v>525</v>
      </c>
      <c r="C16" s="40" t="s">
        <v>39</v>
      </c>
      <c r="D16" s="40" t="s">
        <v>42</v>
      </c>
      <c r="E16" s="40">
        <v>1500</v>
      </c>
      <c r="F16" s="40">
        <v>2047</v>
      </c>
      <c r="G16" s="40">
        <v>1500</v>
      </c>
      <c r="H16" s="40">
        <v>1500</v>
      </c>
      <c r="I16" s="98">
        <v>5.0000000000000004E-6</v>
      </c>
      <c r="J16" s="98">
        <v>5.0000000000000004E-6</v>
      </c>
      <c r="K16" s="40">
        <v>2555.5383769999999</v>
      </c>
      <c r="L16" s="40">
        <v>2015</v>
      </c>
      <c r="M16" s="40">
        <v>2100</v>
      </c>
    </row>
    <row r="17" spans="2:13" x14ac:dyDescent="0.2">
      <c r="B17" s="40" t="s">
        <v>455</v>
      </c>
      <c r="C17" s="40" t="s">
        <v>36</v>
      </c>
      <c r="D17" s="40" t="s">
        <v>38</v>
      </c>
      <c r="E17" s="40">
        <v>1500</v>
      </c>
      <c r="F17" s="40">
        <v>2046</v>
      </c>
      <c r="G17" s="40">
        <v>1500</v>
      </c>
      <c r="H17" s="40">
        <v>1500</v>
      </c>
      <c r="I17" s="98">
        <v>5.0000000000000004E-6</v>
      </c>
      <c r="J17" s="98">
        <v>5.0000000000000004E-6</v>
      </c>
      <c r="K17" s="40">
        <v>2555.5383769999999</v>
      </c>
      <c r="L17" s="40">
        <v>2015</v>
      </c>
      <c r="M17" s="40">
        <v>2100</v>
      </c>
    </row>
    <row r="18" spans="2:13" x14ac:dyDescent="0.2">
      <c r="B18" s="40" t="s">
        <v>476</v>
      </c>
      <c r="C18" s="40" t="s">
        <v>36</v>
      </c>
      <c r="D18" s="40" t="s">
        <v>38</v>
      </c>
      <c r="E18" s="40">
        <v>1500</v>
      </c>
      <c r="F18" s="40">
        <v>2045</v>
      </c>
      <c r="G18" s="40">
        <v>1500</v>
      </c>
      <c r="H18" s="40">
        <v>1500</v>
      </c>
      <c r="I18" s="98">
        <v>5.0000000000000004E-6</v>
      </c>
      <c r="J18" s="98">
        <v>5.0000000000000004E-6</v>
      </c>
      <c r="K18" s="40">
        <v>2555.5383769999999</v>
      </c>
      <c r="L18" s="40">
        <v>2015</v>
      </c>
      <c r="M18" s="40">
        <v>2100</v>
      </c>
    </row>
    <row r="19" spans="2:13" x14ac:dyDescent="0.2">
      <c r="B19" s="40" t="s">
        <v>482</v>
      </c>
      <c r="C19" s="40" t="s">
        <v>36</v>
      </c>
      <c r="D19" s="40" t="s">
        <v>38</v>
      </c>
      <c r="E19" s="40">
        <v>1500</v>
      </c>
      <c r="F19" s="40">
        <v>2045</v>
      </c>
      <c r="G19" s="40">
        <v>1500</v>
      </c>
      <c r="H19" s="40">
        <v>1500</v>
      </c>
      <c r="I19" s="98">
        <v>5.0000000000000004E-6</v>
      </c>
      <c r="J19" s="98">
        <v>5.0000000000000004E-6</v>
      </c>
      <c r="K19" s="40">
        <v>2555.5383769999999</v>
      </c>
      <c r="L19" s="40">
        <v>2015</v>
      </c>
      <c r="M19" s="40">
        <v>2100</v>
      </c>
    </row>
    <row r="20" spans="2:13" x14ac:dyDescent="0.2">
      <c r="B20" s="40" t="s">
        <v>485</v>
      </c>
      <c r="C20" s="40" t="s">
        <v>36</v>
      </c>
      <c r="D20" s="40" t="s">
        <v>38</v>
      </c>
      <c r="E20" s="40">
        <v>1500</v>
      </c>
      <c r="F20" s="40">
        <v>2045</v>
      </c>
      <c r="G20" s="40">
        <v>1500</v>
      </c>
      <c r="H20" s="40">
        <v>1500</v>
      </c>
      <c r="I20" s="98">
        <v>5.0000000000000004E-6</v>
      </c>
      <c r="J20" s="98">
        <v>5.0000000000000004E-6</v>
      </c>
      <c r="K20" s="40">
        <v>2555.5383769999999</v>
      </c>
      <c r="L20" s="40">
        <v>2015</v>
      </c>
      <c r="M20" s="40">
        <v>2100</v>
      </c>
    </row>
    <row r="21" spans="2:13" x14ac:dyDescent="0.2">
      <c r="B21" s="40" t="s">
        <v>495</v>
      </c>
      <c r="C21" s="40" t="s">
        <v>36</v>
      </c>
      <c r="D21" s="40" t="s">
        <v>38</v>
      </c>
      <c r="E21" s="40">
        <v>1500</v>
      </c>
      <c r="F21" s="40">
        <v>2045</v>
      </c>
      <c r="G21" s="40">
        <v>1500</v>
      </c>
      <c r="H21" s="40">
        <v>1500</v>
      </c>
      <c r="I21" s="98">
        <v>5.0000000000000004E-6</v>
      </c>
      <c r="J21" s="98">
        <v>5.0000000000000004E-6</v>
      </c>
      <c r="K21" s="40">
        <v>2555.5383769999999</v>
      </c>
      <c r="L21" s="40">
        <v>2015</v>
      </c>
      <c r="M21" s="40">
        <v>2100</v>
      </c>
    </row>
    <row r="22" spans="2:13" x14ac:dyDescent="0.2">
      <c r="B22" s="40" t="s">
        <v>382</v>
      </c>
      <c r="C22" s="40" t="s">
        <v>36</v>
      </c>
      <c r="D22" s="40" t="s">
        <v>38</v>
      </c>
      <c r="E22" s="40">
        <v>1500</v>
      </c>
      <c r="F22" s="40">
        <v>2045</v>
      </c>
      <c r="G22" s="40">
        <v>1500</v>
      </c>
      <c r="H22" s="40">
        <v>1500</v>
      </c>
      <c r="I22" s="98">
        <v>5.0000000000000004E-6</v>
      </c>
      <c r="J22" s="98">
        <v>5.0000000000000004E-6</v>
      </c>
      <c r="K22" s="40">
        <v>2555.5383769999999</v>
      </c>
      <c r="L22" s="40">
        <v>2015</v>
      </c>
      <c r="M22" s="40">
        <v>2100</v>
      </c>
    </row>
    <row r="23" spans="2:13" x14ac:dyDescent="0.2">
      <c r="B23" s="40" t="s">
        <v>452</v>
      </c>
      <c r="C23" s="40" t="s">
        <v>36</v>
      </c>
      <c r="D23" s="40" t="s">
        <v>38</v>
      </c>
      <c r="E23" s="40">
        <v>1500</v>
      </c>
      <c r="F23" s="40">
        <v>2044</v>
      </c>
      <c r="G23" s="40">
        <v>1500</v>
      </c>
      <c r="H23" s="40">
        <v>1500</v>
      </c>
      <c r="I23" s="98">
        <v>5.0000000000000004E-6</v>
      </c>
      <c r="J23" s="98">
        <v>5.0000000000000004E-6</v>
      </c>
      <c r="K23" s="40">
        <v>2555.5383769999999</v>
      </c>
      <c r="L23" s="40">
        <v>2015</v>
      </c>
      <c r="M23" s="40">
        <v>2100</v>
      </c>
    </row>
    <row r="24" spans="2:13" x14ac:dyDescent="0.2">
      <c r="B24" s="40" t="s">
        <v>348</v>
      </c>
      <c r="C24" s="40" t="s">
        <v>36</v>
      </c>
      <c r="D24" s="40" t="s">
        <v>38</v>
      </c>
      <c r="E24" s="40">
        <v>1500</v>
      </c>
      <c r="F24" s="40">
        <v>2044</v>
      </c>
      <c r="G24" s="40">
        <v>1500</v>
      </c>
      <c r="H24" s="40">
        <v>1500</v>
      </c>
      <c r="I24" s="98">
        <v>5.0000000000000004E-6</v>
      </c>
      <c r="J24" s="98">
        <v>5.0000000000000004E-6</v>
      </c>
      <c r="K24" s="40">
        <v>2555.5383769999999</v>
      </c>
      <c r="L24" s="40">
        <v>2015</v>
      </c>
      <c r="M24" s="40">
        <v>2100</v>
      </c>
    </row>
    <row r="25" spans="2:13" x14ac:dyDescent="0.2">
      <c r="B25" s="40" t="s">
        <v>524</v>
      </c>
      <c r="C25" s="40" t="s">
        <v>39</v>
      </c>
      <c r="D25" s="40" t="s">
        <v>42</v>
      </c>
      <c r="E25" s="40">
        <v>1500</v>
      </c>
      <c r="F25" s="40">
        <v>2044</v>
      </c>
      <c r="G25" s="40">
        <v>1500</v>
      </c>
      <c r="H25" s="40">
        <v>1500</v>
      </c>
      <c r="I25" s="98">
        <v>5.0000000000000004E-6</v>
      </c>
      <c r="J25" s="98">
        <v>5.0000000000000004E-6</v>
      </c>
      <c r="K25" s="40">
        <v>2555.5383769999999</v>
      </c>
      <c r="L25" s="40">
        <v>2015</v>
      </c>
      <c r="M25" s="40">
        <v>2100</v>
      </c>
    </row>
    <row r="26" spans="2:13" x14ac:dyDescent="0.2">
      <c r="B26" s="40" t="s">
        <v>532</v>
      </c>
      <c r="C26" s="40" t="s">
        <v>39</v>
      </c>
      <c r="D26" s="40" t="s">
        <v>42</v>
      </c>
      <c r="E26" s="40">
        <v>1500</v>
      </c>
      <c r="F26" s="40">
        <v>2044</v>
      </c>
      <c r="G26" s="40">
        <v>1500</v>
      </c>
      <c r="H26" s="40">
        <v>1500</v>
      </c>
      <c r="I26" s="98">
        <v>5.0000000000000004E-6</v>
      </c>
      <c r="J26" s="98">
        <v>5.0000000000000004E-6</v>
      </c>
      <c r="K26" s="40">
        <v>2555.5383769999999</v>
      </c>
      <c r="L26" s="40">
        <v>2015</v>
      </c>
      <c r="M26" s="40">
        <v>2100</v>
      </c>
    </row>
    <row r="27" spans="2:13" x14ac:dyDescent="0.2">
      <c r="B27" s="40" t="s">
        <v>462</v>
      </c>
      <c r="C27" s="40" t="s">
        <v>36</v>
      </c>
      <c r="D27" s="40" t="s">
        <v>38</v>
      </c>
      <c r="E27" s="40">
        <v>1500</v>
      </c>
      <c r="F27" s="40">
        <v>2043</v>
      </c>
      <c r="G27" s="40">
        <v>1500</v>
      </c>
      <c r="H27" s="40">
        <v>1500</v>
      </c>
      <c r="I27" s="98">
        <v>5.0000000000000004E-6</v>
      </c>
      <c r="J27" s="98">
        <v>5.0000000000000004E-6</v>
      </c>
      <c r="K27" s="40">
        <v>2555.5383769999999</v>
      </c>
      <c r="L27" s="40">
        <v>2015</v>
      </c>
      <c r="M27" s="40">
        <v>2100</v>
      </c>
    </row>
    <row r="28" spans="2:13" x14ac:dyDescent="0.2">
      <c r="B28" s="40" t="s">
        <v>339</v>
      </c>
      <c r="C28" s="40" t="s">
        <v>36</v>
      </c>
      <c r="D28" s="40" t="s">
        <v>38</v>
      </c>
      <c r="E28" s="40">
        <v>1500</v>
      </c>
      <c r="F28" s="40">
        <v>2043</v>
      </c>
      <c r="G28" s="40">
        <v>1500</v>
      </c>
      <c r="H28" s="40">
        <v>1500</v>
      </c>
      <c r="I28" s="98">
        <v>5.0000000000000004E-6</v>
      </c>
      <c r="J28" s="98">
        <v>5.0000000000000004E-6</v>
      </c>
      <c r="K28" s="40">
        <v>2555.5383769999999</v>
      </c>
      <c r="L28" s="40">
        <v>2015</v>
      </c>
      <c r="M28" s="40">
        <v>2100</v>
      </c>
    </row>
    <row r="29" spans="2:13" x14ac:dyDescent="0.2">
      <c r="B29" s="40" t="s">
        <v>479</v>
      </c>
      <c r="C29" s="40" t="s">
        <v>36</v>
      </c>
      <c r="D29" s="40" t="s">
        <v>38</v>
      </c>
      <c r="E29" s="40">
        <v>1500</v>
      </c>
      <c r="F29" s="40">
        <v>2043</v>
      </c>
      <c r="G29" s="40">
        <v>1500</v>
      </c>
      <c r="H29" s="40">
        <v>1500</v>
      </c>
      <c r="I29" s="98">
        <v>5.0000000000000004E-6</v>
      </c>
      <c r="J29" s="98">
        <v>5.0000000000000004E-6</v>
      </c>
      <c r="K29" s="40">
        <v>2555.5383769999999</v>
      </c>
      <c r="L29" s="40">
        <v>2015</v>
      </c>
      <c r="M29" s="40">
        <v>2100</v>
      </c>
    </row>
    <row r="30" spans="2:13" x14ac:dyDescent="0.2">
      <c r="B30" s="40" t="s">
        <v>336</v>
      </c>
      <c r="C30" s="40" t="s">
        <v>36</v>
      </c>
      <c r="D30" s="40" t="s">
        <v>38</v>
      </c>
      <c r="E30" s="40">
        <v>1500</v>
      </c>
      <c r="F30" s="40">
        <v>2042</v>
      </c>
      <c r="G30" s="40">
        <v>1500</v>
      </c>
      <c r="H30" s="40">
        <v>1500</v>
      </c>
      <c r="I30" s="98">
        <v>5.0000000000000004E-6</v>
      </c>
      <c r="J30" s="98">
        <v>5.0000000000000004E-6</v>
      </c>
      <c r="K30" s="40">
        <v>2555.5383769999999</v>
      </c>
      <c r="L30" s="40">
        <v>2015</v>
      </c>
      <c r="M30" s="40">
        <v>2100</v>
      </c>
    </row>
    <row r="31" spans="2:13" x14ac:dyDescent="0.2">
      <c r="B31" s="40" t="s">
        <v>373</v>
      </c>
      <c r="C31" s="40" t="s">
        <v>36</v>
      </c>
      <c r="D31" s="40" t="s">
        <v>38</v>
      </c>
      <c r="E31" s="40">
        <v>1500</v>
      </c>
      <c r="F31" s="40">
        <v>2042</v>
      </c>
      <c r="G31" s="40">
        <v>1500</v>
      </c>
      <c r="H31" s="40">
        <v>1500</v>
      </c>
      <c r="I31" s="98">
        <v>5.0000000000000004E-6</v>
      </c>
      <c r="J31" s="98">
        <v>5.0000000000000004E-6</v>
      </c>
      <c r="K31" s="40">
        <v>2555.5383769999999</v>
      </c>
      <c r="L31" s="40">
        <v>2015</v>
      </c>
      <c r="M31" s="40">
        <v>2100</v>
      </c>
    </row>
    <row r="32" spans="2:13" x14ac:dyDescent="0.2">
      <c r="B32" s="40" t="s">
        <v>349</v>
      </c>
      <c r="C32" s="40" t="s">
        <v>36</v>
      </c>
      <c r="D32" s="40" t="s">
        <v>38</v>
      </c>
      <c r="E32" s="40">
        <v>1500</v>
      </c>
      <c r="F32" s="40">
        <v>2042</v>
      </c>
      <c r="G32" s="40">
        <v>1500</v>
      </c>
      <c r="H32" s="40">
        <v>1500</v>
      </c>
      <c r="I32" s="98">
        <v>5.0000000000000004E-6</v>
      </c>
      <c r="J32" s="98">
        <v>5.0000000000000004E-6</v>
      </c>
      <c r="K32" s="40">
        <v>2555.5383769999999</v>
      </c>
      <c r="L32" s="40">
        <v>2015</v>
      </c>
      <c r="M32" s="40">
        <v>2100</v>
      </c>
    </row>
    <row r="33" spans="2:13" x14ac:dyDescent="0.2">
      <c r="B33" s="40" t="s">
        <v>523</v>
      </c>
      <c r="C33" s="40" t="s">
        <v>39</v>
      </c>
      <c r="D33" s="40" t="s">
        <v>42</v>
      </c>
      <c r="E33" s="40">
        <v>1500</v>
      </c>
      <c r="F33" s="40">
        <v>2042</v>
      </c>
      <c r="G33" s="40">
        <v>1500</v>
      </c>
      <c r="H33" s="40">
        <v>1500</v>
      </c>
      <c r="I33" s="98">
        <v>5.0000000000000004E-6</v>
      </c>
      <c r="J33" s="98">
        <v>5.0000000000000004E-6</v>
      </c>
      <c r="K33" s="40">
        <v>2555.5383769999999</v>
      </c>
      <c r="L33" s="40">
        <v>2015</v>
      </c>
      <c r="M33" s="40">
        <v>2100</v>
      </c>
    </row>
    <row r="34" spans="2:13" x14ac:dyDescent="0.2">
      <c r="B34" s="40" t="s">
        <v>343</v>
      </c>
      <c r="C34" s="40" t="s">
        <v>36</v>
      </c>
      <c r="D34" s="40" t="s">
        <v>38</v>
      </c>
      <c r="E34" s="40">
        <v>1500</v>
      </c>
      <c r="F34" s="40">
        <v>2041</v>
      </c>
      <c r="G34" s="40">
        <v>1500</v>
      </c>
      <c r="H34" s="40">
        <v>1500</v>
      </c>
      <c r="I34" s="98">
        <v>5.0000000000000004E-6</v>
      </c>
      <c r="J34" s="98">
        <v>5.0000000000000004E-6</v>
      </c>
      <c r="K34" s="40">
        <v>2555.5383769999999</v>
      </c>
      <c r="L34" s="40">
        <v>2015</v>
      </c>
      <c r="M34" s="40">
        <v>2100</v>
      </c>
    </row>
    <row r="35" spans="2:13" x14ac:dyDescent="0.2">
      <c r="B35" s="40" t="s">
        <v>460</v>
      </c>
      <c r="C35" s="40" t="s">
        <v>36</v>
      </c>
      <c r="D35" s="40" t="s">
        <v>38</v>
      </c>
      <c r="E35" s="40">
        <v>1500</v>
      </c>
      <c r="F35" s="40">
        <v>2041</v>
      </c>
      <c r="G35" s="40">
        <v>1500</v>
      </c>
      <c r="H35" s="40">
        <v>1500</v>
      </c>
      <c r="I35" s="98">
        <v>5.0000000000000004E-6</v>
      </c>
      <c r="J35" s="98">
        <v>5.0000000000000004E-6</v>
      </c>
      <c r="K35" s="40">
        <v>2555.5383769999999</v>
      </c>
      <c r="L35" s="40">
        <v>2015</v>
      </c>
      <c r="M35" s="40">
        <v>2100</v>
      </c>
    </row>
    <row r="36" spans="2:13" x14ac:dyDescent="0.2">
      <c r="B36" s="40" t="s">
        <v>463</v>
      </c>
      <c r="C36" s="40" t="s">
        <v>36</v>
      </c>
      <c r="D36" s="40" t="s">
        <v>38</v>
      </c>
      <c r="E36" s="40">
        <v>1500</v>
      </c>
      <c r="F36" s="40">
        <v>2041</v>
      </c>
      <c r="G36" s="40">
        <v>1500</v>
      </c>
      <c r="H36" s="40">
        <v>1500</v>
      </c>
      <c r="I36" s="98">
        <v>5.0000000000000004E-6</v>
      </c>
      <c r="J36" s="98">
        <v>5.0000000000000004E-6</v>
      </c>
      <c r="K36" s="40">
        <v>2555.5383769999999</v>
      </c>
      <c r="L36" s="40">
        <v>2015</v>
      </c>
      <c r="M36" s="40">
        <v>2100</v>
      </c>
    </row>
    <row r="37" spans="2:13" x14ac:dyDescent="0.2">
      <c r="B37" s="40" t="s">
        <v>493</v>
      </c>
      <c r="C37" s="40" t="s">
        <v>36</v>
      </c>
      <c r="D37" s="40" t="s">
        <v>38</v>
      </c>
      <c r="E37" s="40">
        <v>1500</v>
      </c>
      <c r="F37" s="40">
        <v>2041</v>
      </c>
      <c r="G37" s="40">
        <v>1500</v>
      </c>
      <c r="H37" s="40">
        <v>1500</v>
      </c>
      <c r="I37" s="98">
        <v>5.0000000000000004E-6</v>
      </c>
      <c r="J37" s="98">
        <v>5.0000000000000004E-6</v>
      </c>
      <c r="K37" s="40">
        <v>2555.5383769999999</v>
      </c>
      <c r="L37" s="40">
        <v>2015</v>
      </c>
      <c r="M37" s="40">
        <v>2100</v>
      </c>
    </row>
    <row r="38" spans="2:13" x14ac:dyDescent="0.2">
      <c r="B38" s="40" t="s">
        <v>468</v>
      </c>
      <c r="C38" s="40" t="s">
        <v>36</v>
      </c>
      <c r="D38" s="40" t="s">
        <v>38</v>
      </c>
      <c r="E38" s="40">
        <v>1500</v>
      </c>
      <c r="F38" s="40">
        <v>2040</v>
      </c>
      <c r="G38" s="40">
        <v>1500</v>
      </c>
      <c r="H38" s="40">
        <v>1500</v>
      </c>
      <c r="I38" s="98">
        <v>5.0000000000000004E-6</v>
      </c>
      <c r="J38" s="98">
        <v>5.0000000000000004E-6</v>
      </c>
      <c r="K38" s="40">
        <v>2555.5383769999999</v>
      </c>
      <c r="L38" s="40">
        <v>2015</v>
      </c>
      <c r="M38" s="40">
        <v>2100</v>
      </c>
    </row>
    <row r="39" spans="2:13" x14ac:dyDescent="0.2">
      <c r="B39" s="40" t="s">
        <v>385</v>
      </c>
      <c r="C39" s="40" t="s">
        <v>36</v>
      </c>
      <c r="D39" s="40" t="s">
        <v>38</v>
      </c>
      <c r="E39" s="40">
        <v>1500</v>
      </c>
      <c r="F39" s="40">
        <v>2040</v>
      </c>
      <c r="G39" s="40">
        <v>1500</v>
      </c>
      <c r="H39" s="40">
        <v>1500</v>
      </c>
      <c r="I39" s="98">
        <v>5.0000000000000004E-6</v>
      </c>
      <c r="J39" s="98">
        <v>5.0000000000000004E-6</v>
      </c>
      <c r="K39" s="40">
        <v>2555.5383769999999</v>
      </c>
      <c r="L39" s="40">
        <v>2015</v>
      </c>
      <c r="M39" s="40">
        <v>2100</v>
      </c>
    </row>
    <row r="40" spans="2:13" x14ac:dyDescent="0.2">
      <c r="B40" s="40" t="s">
        <v>346</v>
      </c>
      <c r="C40" s="40" t="s">
        <v>36</v>
      </c>
      <c r="D40" s="40" t="s">
        <v>38</v>
      </c>
      <c r="E40" s="40">
        <v>1500</v>
      </c>
      <c r="F40" s="40">
        <v>2040</v>
      </c>
      <c r="G40" s="40">
        <v>1500</v>
      </c>
      <c r="H40" s="40">
        <v>1500</v>
      </c>
      <c r="I40" s="98">
        <v>5.0000000000000004E-6</v>
      </c>
      <c r="J40" s="98">
        <v>5.0000000000000004E-6</v>
      </c>
      <c r="K40" s="40">
        <v>2555.5383769999999</v>
      </c>
      <c r="L40" s="40">
        <v>2015</v>
      </c>
      <c r="M40" s="40">
        <v>2100</v>
      </c>
    </row>
    <row r="41" spans="2:13" x14ac:dyDescent="0.2">
      <c r="B41" s="40" t="s">
        <v>492</v>
      </c>
      <c r="C41" s="40" t="s">
        <v>36</v>
      </c>
      <c r="D41" s="40" t="s">
        <v>38</v>
      </c>
      <c r="E41" s="40">
        <v>1500</v>
      </c>
      <c r="F41" s="40">
        <v>2040</v>
      </c>
      <c r="G41" s="40">
        <v>1500</v>
      </c>
      <c r="H41" s="40">
        <v>1500</v>
      </c>
      <c r="I41" s="98">
        <v>5.0000000000000004E-6</v>
      </c>
      <c r="J41" s="98">
        <v>5.0000000000000004E-6</v>
      </c>
      <c r="K41" s="40">
        <v>2555.5383769999999</v>
      </c>
      <c r="L41" s="40">
        <v>2015</v>
      </c>
      <c r="M41" s="40">
        <v>2100</v>
      </c>
    </row>
    <row r="42" spans="2:13" x14ac:dyDescent="0.2">
      <c r="B42" s="40" t="s">
        <v>498</v>
      </c>
      <c r="C42" s="40" t="s">
        <v>36</v>
      </c>
      <c r="D42" s="40" t="s">
        <v>38</v>
      </c>
      <c r="E42" s="40">
        <v>1500</v>
      </c>
      <c r="F42" s="40">
        <v>2040</v>
      </c>
      <c r="G42" s="40">
        <v>1500</v>
      </c>
      <c r="H42" s="40">
        <v>1500</v>
      </c>
      <c r="I42" s="98">
        <v>5.0000000000000004E-6</v>
      </c>
      <c r="J42" s="98">
        <v>5.0000000000000004E-6</v>
      </c>
      <c r="K42" s="40">
        <v>2555.5383769999999</v>
      </c>
      <c r="L42" s="40">
        <v>2015</v>
      </c>
      <c r="M42" s="40">
        <v>2100</v>
      </c>
    </row>
    <row r="43" spans="2:13" x14ac:dyDescent="0.2">
      <c r="B43" s="40" t="s">
        <v>528</v>
      </c>
      <c r="C43" s="40" t="s">
        <v>39</v>
      </c>
      <c r="D43" s="40" t="s">
        <v>42</v>
      </c>
      <c r="E43" s="40">
        <v>1500</v>
      </c>
      <c r="F43" s="40">
        <v>2040</v>
      </c>
      <c r="G43" s="40">
        <v>1500</v>
      </c>
      <c r="H43" s="40">
        <v>1500</v>
      </c>
      <c r="I43" s="98">
        <v>5.0000000000000004E-6</v>
      </c>
      <c r="J43" s="98">
        <v>5.0000000000000004E-6</v>
      </c>
      <c r="K43" s="40">
        <v>2555.5383769999999</v>
      </c>
      <c r="L43" s="40">
        <v>2015</v>
      </c>
      <c r="M43" s="40">
        <v>2100</v>
      </c>
    </row>
    <row r="44" spans="2:13" x14ac:dyDescent="0.2">
      <c r="B44" s="40" t="s">
        <v>458</v>
      </c>
      <c r="C44" s="40" t="s">
        <v>36</v>
      </c>
      <c r="D44" s="40" t="s">
        <v>38</v>
      </c>
      <c r="E44" s="40">
        <v>1500</v>
      </c>
      <c r="F44" s="40">
        <v>2038</v>
      </c>
      <c r="G44" s="40">
        <v>1500</v>
      </c>
      <c r="H44" s="40">
        <v>1500</v>
      </c>
      <c r="I44" s="98">
        <v>5.0000000000000004E-6</v>
      </c>
      <c r="J44" s="98">
        <v>5.0000000000000004E-6</v>
      </c>
      <c r="K44" s="40">
        <v>2555.5383769999999</v>
      </c>
      <c r="L44" s="40">
        <v>2015</v>
      </c>
      <c r="M44" s="40">
        <v>2100</v>
      </c>
    </row>
    <row r="45" spans="2:13" x14ac:dyDescent="0.2">
      <c r="B45" s="40" t="s">
        <v>355</v>
      </c>
      <c r="C45" s="40" t="s">
        <v>36</v>
      </c>
      <c r="D45" s="40" t="s">
        <v>38</v>
      </c>
      <c r="E45" s="40">
        <v>1500</v>
      </c>
      <c r="F45" s="40">
        <v>2038</v>
      </c>
      <c r="G45" s="40">
        <v>1500</v>
      </c>
      <c r="H45" s="40">
        <v>1500</v>
      </c>
      <c r="I45" s="98">
        <v>5.0000000000000004E-6</v>
      </c>
      <c r="J45" s="98">
        <v>5.0000000000000004E-6</v>
      </c>
      <c r="K45" s="40">
        <v>2555.5383769999999</v>
      </c>
      <c r="L45" s="40">
        <v>2015</v>
      </c>
      <c r="M45" s="40">
        <v>2100</v>
      </c>
    </row>
    <row r="46" spans="2:13" x14ac:dyDescent="0.2">
      <c r="B46" s="40" t="s">
        <v>332</v>
      </c>
      <c r="C46" s="40" t="s">
        <v>39</v>
      </c>
      <c r="D46" s="40" t="s">
        <v>42</v>
      </c>
      <c r="E46" s="40">
        <v>1500</v>
      </c>
      <c r="F46" s="40">
        <v>2036</v>
      </c>
      <c r="G46" s="40">
        <v>1500</v>
      </c>
      <c r="H46" s="40">
        <v>1500</v>
      </c>
      <c r="I46" s="98">
        <v>5.0000000000000004E-6</v>
      </c>
      <c r="J46" s="98">
        <v>5.0000000000000004E-6</v>
      </c>
      <c r="K46" s="40">
        <v>2555.5383769999999</v>
      </c>
      <c r="L46" s="40">
        <v>2015</v>
      </c>
      <c r="M46" s="40">
        <v>2100</v>
      </c>
    </row>
    <row r="47" spans="2:13" x14ac:dyDescent="0.2">
      <c r="B47" s="40" t="s">
        <v>333</v>
      </c>
      <c r="C47" s="40" t="s">
        <v>39</v>
      </c>
      <c r="D47" s="40" t="s">
        <v>42</v>
      </c>
      <c r="E47" s="40">
        <v>1500</v>
      </c>
      <c r="F47" s="40">
        <v>2036</v>
      </c>
      <c r="G47" s="40">
        <v>1500</v>
      </c>
      <c r="H47" s="40">
        <v>1500</v>
      </c>
      <c r="I47" s="98">
        <v>5.0000000000000004E-6</v>
      </c>
      <c r="J47" s="98">
        <v>5.0000000000000004E-6</v>
      </c>
      <c r="K47" s="40">
        <v>2555.5383769999999</v>
      </c>
      <c r="L47" s="40">
        <v>2015</v>
      </c>
      <c r="M47" s="40">
        <v>2100</v>
      </c>
    </row>
    <row r="48" spans="2:13" x14ac:dyDescent="0.2">
      <c r="B48" s="40" t="s">
        <v>345</v>
      </c>
      <c r="C48" s="40" t="s">
        <v>36</v>
      </c>
      <c r="D48" s="40" t="s">
        <v>38</v>
      </c>
      <c r="E48" s="40">
        <v>1500</v>
      </c>
      <c r="F48" s="40">
        <v>2035</v>
      </c>
      <c r="G48" s="40">
        <v>1500</v>
      </c>
      <c r="H48" s="40">
        <v>1500</v>
      </c>
      <c r="I48" s="98">
        <v>5.0000000000000004E-6</v>
      </c>
      <c r="J48" s="98">
        <v>5.0000000000000004E-6</v>
      </c>
      <c r="K48" s="40">
        <v>2555.5383769999999</v>
      </c>
      <c r="L48" s="40">
        <v>2015</v>
      </c>
      <c r="M48" s="40">
        <v>2100</v>
      </c>
    </row>
    <row r="49" spans="2:13" x14ac:dyDescent="0.2">
      <c r="B49" s="40" t="s">
        <v>483</v>
      </c>
      <c r="C49" s="40" t="s">
        <v>36</v>
      </c>
      <c r="D49" s="40" t="s">
        <v>38</v>
      </c>
      <c r="E49" s="40">
        <v>1500</v>
      </c>
      <c r="F49" s="40">
        <v>2035</v>
      </c>
      <c r="G49" s="40">
        <v>1500</v>
      </c>
      <c r="H49" s="40">
        <v>1500</v>
      </c>
      <c r="I49" s="98">
        <v>5.0000000000000004E-6</v>
      </c>
      <c r="J49" s="98">
        <v>5.0000000000000004E-6</v>
      </c>
      <c r="K49" s="40">
        <v>2555.5383769999999</v>
      </c>
      <c r="L49" s="40">
        <v>2015</v>
      </c>
      <c r="M49" s="40">
        <v>2100</v>
      </c>
    </row>
    <row r="50" spans="2:13" x14ac:dyDescent="0.2">
      <c r="B50" s="40" t="s">
        <v>496</v>
      </c>
      <c r="C50" s="40" t="s">
        <v>36</v>
      </c>
      <c r="D50" s="40" t="s">
        <v>38</v>
      </c>
      <c r="E50" s="40">
        <v>1500</v>
      </c>
      <c r="F50" s="40">
        <v>2035</v>
      </c>
      <c r="G50" s="40">
        <v>1500</v>
      </c>
      <c r="H50" s="40">
        <v>1500</v>
      </c>
      <c r="I50" s="98">
        <v>5.0000000000000004E-6</v>
      </c>
      <c r="J50" s="98">
        <v>5.0000000000000004E-6</v>
      </c>
      <c r="K50" s="40">
        <v>2555.5383769999999</v>
      </c>
      <c r="L50" s="40">
        <v>2015</v>
      </c>
      <c r="M50" s="40">
        <v>2100</v>
      </c>
    </row>
    <row r="51" spans="2:13" x14ac:dyDescent="0.2">
      <c r="B51" s="40" t="s">
        <v>399</v>
      </c>
      <c r="C51" s="40" t="s">
        <v>43</v>
      </c>
      <c r="D51" s="40" t="s">
        <v>36</v>
      </c>
      <c r="E51" s="40">
        <v>1500</v>
      </c>
      <c r="F51" s="40">
        <v>2034</v>
      </c>
      <c r="G51" s="40">
        <v>1500</v>
      </c>
      <c r="H51" s="40">
        <v>1500</v>
      </c>
      <c r="I51" s="98">
        <v>5.0000000000000004E-6</v>
      </c>
      <c r="J51" s="98">
        <v>5.0000000000000004E-6</v>
      </c>
      <c r="K51" s="40">
        <v>3285.6921990000001</v>
      </c>
      <c r="L51" s="40">
        <v>2015</v>
      </c>
      <c r="M51" s="40">
        <v>2100</v>
      </c>
    </row>
    <row r="52" spans="2:13" x14ac:dyDescent="0.2">
      <c r="B52" s="40" t="s">
        <v>402</v>
      </c>
      <c r="C52" s="40" t="s">
        <v>43</v>
      </c>
      <c r="D52" s="40" t="s">
        <v>36</v>
      </c>
      <c r="E52" s="40">
        <v>1500</v>
      </c>
      <c r="F52" s="40">
        <v>2034</v>
      </c>
      <c r="G52" s="40">
        <v>1500</v>
      </c>
      <c r="H52" s="40">
        <v>1500</v>
      </c>
      <c r="I52" s="98">
        <v>5.0000000000000004E-6</v>
      </c>
      <c r="J52" s="98">
        <v>5.0000000000000004E-6</v>
      </c>
      <c r="K52" s="40">
        <v>3285.6921990000001</v>
      </c>
      <c r="L52" s="40">
        <v>2015</v>
      </c>
      <c r="M52" s="40">
        <v>2100</v>
      </c>
    </row>
    <row r="53" spans="2:13" x14ac:dyDescent="0.2">
      <c r="B53" s="40" t="s">
        <v>404</v>
      </c>
      <c r="C53" s="40" t="s">
        <v>43</v>
      </c>
      <c r="D53" s="40" t="s">
        <v>36</v>
      </c>
      <c r="E53" s="40">
        <v>1500</v>
      </c>
      <c r="F53" s="40">
        <v>2034</v>
      </c>
      <c r="G53" s="40">
        <v>1500</v>
      </c>
      <c r="H53" s="40">
        <v>1500</v>
      </c>
      <c r="I53" s="98">
        <v>5.0000000000000004E-6</v>
      </c>
      <c r="J53" s="98">
        <v>5.0000000000000004E-6</v>
      </c>
      <c r="K53" s="40">
        <v>3285.6921990000001</v>
      </c>
      <c r="L53" s="40">
        <v>2015</v>
      </c>
      <c r="M53" s="40">
        <v>2100</v>
      </c>
    </row>
    <row r="54" spans="2:13" x14ac:dyDescent="0.2">
      <c r="B54" s="40" t="s">
        <v>334</v>
      </c>
      <c r="C54" s="40" t="s">
        <v>36</v>
      </c>
      <c r="D54" s="40" t="s">
        <v>37</v>
      </c>
      <c r="E54" s="40">
        <v>1500</v>
      </c>
      <c r="F54" s="40">
        <v>2034</v>
      </c>
      <c r="G54" s="40">
        <v>1500</v>
      </c>
      <c r="H54" s="40">
        <v>1500</v>
      </c>
      <c r="I54" s="98">
        <v>5.0000000000000004E-6</v>
      </c>
      <c r="J54" s="98">
        <v>5.0000000000000004E-6</v>
      </c>
      <c r="K54" s="40">
        <v>1460.307644</v>
      </c>
      <c r="L54" s="40">
        <v>2015</v>
      </c>
      <c r="M54" s="40">
        <v>2100</v>
      </c>
    </row>
    <row r="55" spans="2:13" x14ac:dyDescent="0.2">
      <c r="B55" s="40" t="s">
        <v>446</v>
      </c>
      <c r="C55" s="40" t="s">
        <v>36</v>
      </c>
      <c r="D55" s="40" t="s">
        <v>37</v>
      </c>
      <c r="E55" s="40">
        <v>1500</v>
      </c>
      <c r="F55" s="40">
        <v>2034</v>
      </c>
      <c r="G55" s="40">
        <v>1500</v>
      </c>
      <c r="H55" s="40">
        <v>1500</v>
      </c>
      <c r="I55" s="98">
        <v>5.0000000000000004E-6</v>
      </c>
      <c r="J55" s="98">
        <v>5.0000000000000004E-6</v>
      </c>
      <c r="K55" s="40">
        <v>1460.307644</v>
      </c>
      <c r="L55" s="40">
        <v>2015</v>
      </c>
      <c r="M55" s="40">
        <v>2100</v>
      </c>
    </row>
    <row r="56" spans="2:13" x14ac:dyDescent="0.2">
      <c r="B56" s="40" t="s">
        <v>387</v>
      </c>
      <c r="C56" s="40" t="s">
        <v>36</v>
      </c>
      <c r="D56" s="40" t="s">
        <v>38</v>
      </c>
      <c r="E56" s="40">
        <v>1500</v>
      </c>
      <c r="F56" s="40">
        <v>2034</v>
      </c>
      <c r="G56" s="40">
        <v>1500</v>
      </c>
      <c r="H56" s="40">
        <v>1500</v>
      </c>
      <c r="I56" s="98">
        <v>5.0000000000000004E-6</v>
      </c>
      <c r="J56" s="98">
        <v>5.0000000000000004E-6</v>
      </c>
      <c r="K56" s="40">
        <v>2555.5383769999999</v>
      </c>
      <c r="L56" s="40">
        <v>2015</v>
      </c>
      <c r="M56" s="40">
        <v>2100</v>
      </c>
    </row>
    <row r="57" spans="2:13" x14ac:dyDescent="0.2">
      <c r="B57" s="40" t="s">
        <v>526</v>
      </c>
      <c r="C57" s="40" t="s">
        <v>39</v>
      </c>
      <c r="D57" s="40" t="s">
        <v>42</v>
      </c>
      <c r="E57" s="40">
        <v>1500</v>
      </c>
      <c r="F57" s="40">
        <v>2034</v>
      </c>
      <c r="G57" s="40">
        <v>1500</v>
      </c>
      <c r="H57" s="40">
        <v>1500</v>
      </c>
      <c r="I57" s="98">
        <v>5.0000000000000004E-6</v>
      </c>
      <c r="J57" s="98">
        <v>5.0000000000000004E-6</v>
      </c>
      <c r="K57" s="40">
        <v>2555.5383769999999</v>
      </c>
      <c r="L57" s="40">
        <v>2015</v>
      </c>
      <c r="M57" s="40">
        <v>2100</v>
      </c>
    </row>
    <row r="58" spans="2:13" x14ac:dyDescent="0.2">
      <c r="B58" s="40" t="s">
        <v>397</v>
      </c>
      <c r="C58" s="40" t="s">
        <v>43</v>
      </c>
      <c r="D58" s="40" t="s">
        <v>36</v>
      </c>
      <c r="E58" s="40">
        <v>1500</v>
      </c>
      <c r="F58" s="40">
        <v>2033</v>
      </c>
      <c r="G58" s="40">
        <v>1500</v>
      </c>
      <c r="H58" s="40">
        <v>1500</v>
      </c>
      <c r="I58" s="98">
        <v>5.0000000000000004E-6</v>
      </c>
      <c r="J58" s="98">
        <v>5.0000000000000004E-6</v>
      </c>
      <c r="K58" s="40">
        <v>3285.6921990000001</v>
      </c>
      <c r="L58" s="40">
        <v>2015</v>
      </c>
      <c r="M58" s="40">
        <v>2100</v>
      </c>
    </row>
    <row r="59" spans="2:13" x14ac:dyDescent="0.2">
      <c r="B59" s="40" t="s">
        <v>398</v>
      </c>
      <c r="C59" s="40" t="s">
        <v>43</v>
      </c>
      <c r="D59" s="40" t="s">
        <v>36</v>
      </c>
      <c r="E59" s="40">
        <v>1500</v>
      </c>
      <c r="F59" s="40">
        <v>2033</v>
      </c>
      <c r="G59" s="40">
        <v>1500</v>
      </c>
      <c r="H59" s="40">
        <v>1500</v>
      </c>
      <c r="I59" s="98">
        <v>5.0000000000000004E-6</v>
      </c>
      <c r="J59" s="98">
        <v>5.0000000000000004E-6</v>
      </c>
      <c r="K59" s="40">
        <v>3285.6921990000001</v>
      </c>
      <c r="L59" s="40">
        <v>2015</v>
      </c>
      <c r="M59" s="40">
        <v>2100</v>
      </c>
    </row>
    <row r="60" spans="2:13" x14ac:dyDescent="0.2">
      <c r="B60" s="40" t="s">
        <v>442</v>
      </c>
      <c r="C60" s="40" t="s">
        <v>36</v>
      </c>
      <c r="D60" s="40" t="s">
        <v>37</v>
      </c>
      <c r="E60" s="40">
        <v>1500</v>
      </c>
      <c r="F60" s="40">
        <v>2033</v>
      </c>
      <c r="G60" s="40">
        <v>1500</v>
      </c>
      <c r="H60" s="40">
        <v>1500</v>
      </c>
      <c r="I60" s="98">
        <v>5.0000000000000004E-6</v>
      </c>
      <c r="J60" s="98">
        <v>5.0000000000000004E-6</v>
      </c>
      <c r="K60" s="40">
        <v>1460.307644</v>
      </c>
      <c r="L60" s="40">
        <v>2015</v>
      </c>
      <c r="M60" s="40">
        <v>2100</v>
      </c>
    </row>
    <row r="61" spans="2:13" x14ac:dyDescent="0.2">
      <c r="B61" s="40" t="s">
        <v>443</v>
      </c>
      <c r="C61" s="40" t="s">
        <v>36</v>
      </c>
      <c r="D61" s="40" t="s">
        <v>37</v>
      </c>
      <c r="E61" s="40">
        <v>1500</v>
      </c>
      <c r="F61" s="40">
        <v>2033</v>
      </c>
      <c r="G61" s="40">
        <v>1500</v>
      </c>
      <c r="H61" s="40">
        <v>1500</v>
      </c>
      <c r="I61" s="98">
        <v>5.0000000000000004E-6</v>
      </c>
      <c r="J61" s="98">
        <v>5.0000000000000004E-6</v>
      </c>
      <c r="K61" s="40">
        <v>1460.307644</v>
      </c>
      <c r="L61" s="40">
        <v>2015</v>
      </c>
      <c r="M61" s="40">
        <v>2100</v>
      </c>
    </row>
    <row r="62" spans="2:13" x14ac:dyDescent="0.2">
      <c r="B62" s="40" t="s">
        <v>444</v>
      </c>
      <c r="C62" s="40" t="s">
        <v>36</v>
      </c>
      <c r="D62" s="40" t="s">
        <v>37</v>
      </c>
      <c r="E62" s="40">
        <v>1500</v>
      </c>
      <c r="F62" s="40">
        <v>2033</v>
      </c>
      <c r="G62" s="40">
        <v>1500</v>
      </c>
      <c r="H62" s="40">
        <v>1500</v>
      </c>
      <c r="I62" s="98">
        <v>5.0000000000000004E-6</v>
      </c>
      <c r="J62" s="98">
        <v>5.0000000000000004E-6</v>
      </c>
      <c r="K62" s="40">
        <v>1460.307644</v>
      </c>
      <c r="L62" s="40">
        <v>2015</v>
      </c>
      <c r="M62" s="40">
        <v>2100</v>
      </c>
    </row>
    <row r="63" spans="2:13" x14ac:dyDescent="0.2">
      <c r="B63" s="40" t="s">
        <v>341</v>
      </c>
      <c r="C63" s="40" t="s">
        <v>36</v>
      </c>
      <c r="D63" s="40" t="s">
        <v>37</v>
      </c>
      <c r="E63" s="40">
        <v>1500</v>
      </c>
      <c r="F63" s="40">
        <v>2033</v>
      </c>
      <c r="G63" s="40">
        <v>1500</v>
      </c>
      <c r="H63" s="40">
        <v>1500</v>
      </c>
      <c r="I63" s="98">
        <v>5.0000000000000004E-6</v>
      </c>
      <c r="J63" s="98">
        <v>5.0000000000000004E-6</v>
      </c>
      <c r="K63" s="40">
        <v>1460.307644</v>
      </c>
      <c r="L63" s="40">
        <v>2015</v>
      </c>
      <c r="M63" s="40">
        <v>2100</v>
      </c>
    </row>
    <row r="64" spans="2:13" x14ac:dyDescent="0.2">
      <c r="B64" s="40" t="s">
        <v>470</v>
      </c>
      <c r="C64" s="40" t="s">
        <v>36</v>
      </c>
      <c r="D64" s="40" t="s">
        <v>38</v>
      </c>
      <c r="E64" s="40">
        <v>1500</v>
      </c>
      <c r="F64" s="40">
        <v>2033</v>
      </c>
      <c r="G64" s="40">
        <v>1500</v>
      </c>
      <c r="H64" s="40">
        <v>1500</v>
      </c>
      <c r="I64" s="98">
        <v>5.0000000000000004E-6</v>
      </c>
      <c r="J64" s="98">
        <v>5.0000000000000004E-6</v>
      </c>
      <c r="K64" s="40">
        <v>2555.5383769999999</v>
      </c>
      <c r="L64" s="40">
        <v>2015</v>
      </c>
      <c r="M64" s="40">
        <v>2100</v>
      </c>
    </row>
    <row r="65" spans="2:13" x14ac:dyDescent="0.2">
      <c r="B65" s="40" t="s">
        <v>342</v>
      </c>
      <c r="C65" s="40" t="s">
        <v>36</v>
      </c>
      <c r="D65" s="40" t="s">
        <v>38</v>
      </c>
      <c r="E65" s="40">
        <v>1500</v>
      </c>
      <c r="F65" s="40">
        <v>2033</v>
      </c>
      <c r="G65" s="40">
        <v>1500</v>
      </c>
      <c r="H65" s="40">
        <v>1500</v>
      </c>
      <c r="I65" s="98">
        <v>5.0000000000000004E-6</v>
      </c>
      <c r="J65" s="98">
        <v>5.0000000000000004E-6</v>
      </c>
      <c r="K65" s="40">
        <v>2555.5383769999999</v>
      </c>
      <c r="L65" s="40">
        <v>2015</v>
      </c>
      <c r="M65" s="40">
        <v>2100</v>
      </c>
    </row>
    <row r="66" spans="2:13" x14ac:dyDescent="0.2">
      <c r="B66" s="40" t="s">
        <v>514</v>
      </c>
      <c r="C66" s="40" t="s">
        <v>43</v>
      </c>
      <c r="D66" s="40" t="s">
        <v>39</v>
      </c>
      <c r="E66" s="40">
        <v>1500</v>
      </c>
      <c r="F66" s="40">
        <v>2033</v>
      </c>
      <c r="G66" s="40">
        <v>1500</v>
      </c>
      <c r="H66" s="40">
        <v>1500</v>
      </c>
      <c r="I66" s="98">
        <v>5.0000000000000004E-6</v>
      </c>
      <c r="J66" s="98">
        <v>5.0000000000000004E-6</v>
      </c>
      <c r="K66" s="40">
        <v>3285.6921990000001</v>
      </c>
      <c r="L66" s="40">
        <v>2015</v>
      </c>
      <c r="M66" s="40">
        <v>2100</v>
      </c>
    </row>
    <row r="67" spans="2:13" x14ac:dyDescent="0.2">
      <c r="B67" s="40" t="s">
        <v>338</v>
      </c>
      <c r="C67" s="40" t="s">
        <v>36</v>
      </c>
      <c r="D67" s="40" t="s">
        <v>38</v>
      </c>
      <c r="E67" s="40">
        <v>1500</v>
      </c>
      <c r="F67" s="40">
        <v>2032</v>
      </c>
      <c r="G67" s="40">
        <v>1500</v>
      </c>
      <c r="H67" s="40">
        <v>1500</v>
      </c>
      <c r="I67" s="98">
        <v>5.0000000000000004E-6</v>
      </c>
      <c r="J67" s="98">
        <v>5.0000000000000004E-6</v>
      </c>
      <c r="K67" s="40">
        <v>2555.5383769999999</v>
      </c>
      <c r="L67" s="40">
        <v>2015</v>
      </c>
      <c r="M67" s="40">
        <v>2100</v>
      </c>
    </row>
    <row r="68" spans="2:13" x14ac:dyDescent="0.2">
      <c r="B68" s="40" t="s">
        <v>478</v>
      </c>
      <c r="C68" s="40" t="s">
        <v>36</v>
      </c>
      <c r="D68" s="40" t="s">
        <v>38</v>
      </c>
      <c r="E68" s="40">
        <v>1500</v>
      </c>
      <c r="F68" s="40">
        <v>2032</v>
      </c>
      <c r="G68" s="40">
        <v>1500</v>
      </c>
      <c r="H68" s="40">
        <v>1500</v>
      </c>
      <c r="I68" s="98">
        <v>5.0000000000000004E-6</v>
      </c>
      <c r="J68" s="98">
        <v>5.0000000000000004E-6</v>
      </c>
      <c r="K68" s="40">
        <v>2555.5383769999999</v>
      </c>
      <c r="L68" s="40">
        <v>2015</v>
      </c>
      <c r="M68" s="40">
        <v>2100</v>
      </c>
    </row>
    <row r="69" spans="2:13" x14ac:dyDescent="0.2">
      <c r="B69" s="40" t="s">
        <v>487</v>
      </c>
      <c r="C69" s="40" t="s">
        <v>36</v>
      </c>
      <c r="D69" s="40" t="s">
        <v>38</v>
      </c>
      <c r="E69" s="40">
        <v>1500</v>
      </c>
      <c r="F69" s="40">
        <v>2032</v>
      </c>
      <c r="G69" s="40">
        <v>1500</v>
      </c>
      <c r="H69" s="40">
        <v>1500</v>
      </c>
      <c r="I69" s="98">
        <v>5.0000000000000004E-6</v>
      </c>
      <c r="J69" s="98">
        <v>5.0000000000000004E-6</v>
      </c>
      <c r="K69" s="40">
        <v>2555.5383769999999</v>
      </c>
      <c r="L69" s="40">
        <v>2015</v>
      </c>
      <c r="M69" s="40">
        <v>2100</v>
      </c>
    </row>
    <row r="70" spans="2:13" x14ac:dyDescent="0.2">
      <c r="B70" s="40" t="s">
        <v>491</v>
      </c>
      <c r="C70" s="40" t="s">
        <v>36</v>
      </c>
      <c r="D70" s="40" t="s">
        <v>38</v>
      </c>
      <c r="E70" s="40">
        <v>1500</v>
      </c>
      <c r="F70" s="40">
        <v>2032</v>
      </c>
      <c r="G70" s="40">
        <v>1500</v>
      </c>
      <c r="H70" s="40">
        <v>1500</v>
      </c>
      <c r="I70" s="98">
        <v>5.0000000000000004E-6</v>
      </c>
      <c r="J70" s="98">
        <v>5.0000000000000004E-6</v>
      </c>
      <c r="K70" s="40">
        <v>2555.5383769999999</v>
      </c>
      <c r="L70" s="40">
        <v>2015</v>
      </c>
      <c r="M70" s="40">
        <v>2100</v>
      </c>
    </row>
    <row r="71" spans="2:13" x14ac:dyDescent="0.2">
      <c r="B71" s="40" t="s">
        <v>521</v>
      </c>
      <c r="C71" s="40" t="s">
        <v>39</v>
      </c>
      <c r="D71" s="40" t="s">
        <v>42</v>
      </c>
      <c r="E71" s="40">
        <v>1500</v>
      </c>
      <c r="F71" s="40">
        <v>2032</v>
      </c>
      <c r="G71" s="40">
        <v>1500</v>
      </c>
      <c r="H71" s="40">
        <v>1500</v>
      </c>
      <c r="I71" s="98">
        <v>5.0000000000000004E-6</v>
      </c>
      <c r="J71" s="98">
        <v>5.0000000000000004E-6</v>
      </c>
      <c r="K71" s="40">
        <v>2555.5383769999999</v>
      </c>
      <c r="L71" s="40">
        <v>2015</v>
      </c>
      <c r="M71" s="40">
        <v>2100</v>
      </c>
    </row>
    <row r="72" spans="2:13" x14ac:dyDescent="0.2">
      <c r="B72" s="40" t="s">
        <v>327</v>
      </c>
      <c r="C72" s="40" t="s">
        <v>39</v>
      </c>
      <c r="D72" s="40" t="s">
        <v>42</v>
      </c>
      <c r="E72" s="40">
        <v>1500</v>
      </c>
      <c r="F72" s="40">
        <v>2032</v>
      </c>
      <c r="G72" s="40">
        <v>1500</v>
      </c>
      <c r="H72" s="40">
        <v>1500</v>
      </c>
      <c r="I72" s="98">
        <v>5.0000000000000004E-6</v>
      </c>
      <c r="J72" s="98">
        <v>5.0000000000000004E-6</v>
      </c>
      <c r="K72" s="40">
        <v>2555.5383769999999</v>
      </c>
      <c r="L72" s="40">
        <v>2015</v>
      </c>
      <c r="M72" s="40">
        <v>2100</v>
      </c>
    </row>
    <row r="73" spans="2:13" x14ac:dyDescent="0.2">
      <c r="B73" s="40" t="s">
        <v>340</v>
      </c>
      <c r="C73" s="40" t="s">
        <v>39</v>
      </c>
      <c r="D73" s="40" t="s">
        <v>42</v>
      </c>
      <c r="E73" s="40">
        <v>1500</v>
      </c>
      <c r="F73" s="40">
        <v>2032</v>
      </c>
      <c r="G73" s="40">
        <v>1500</v>
      </c>
      <c r="H73" s="40">
        <v>1500</v>
      </c>
      <c r="I73" s="98">
        <v>5.0000000000000004E-6</v>
      </c>
      <c r="J73" s="98">
        <v>5.0000000000000004E-6</v>
      </c>
      <c r="K73" s="40">
        <v>2555.5383769999999</v>
      </c>
      <c r="L73" s="40">
        <v>2015</v>
      </c>
      <c r="M73" s="40">
        <v>2100</v>
      </c>
    </row>
    <row r="74" spans="2:13" x14ac:dyDescent="0.2">
      <c r="B74" s="40" t="s">
        <v>530</v>
      </c>
      <c r="C74" s="40" t="s">
        <v>39</v>
      </c>
      <c r="D74" s="40" t="s">
        <v>42</v>
      </c>
      <c r="E74" s="40">
        <v>1500</v>
      </c>
      <c r="F74" s="40">
        <v>2032</v>
      </c>
      <c r="G74" s="40">
        <v>1500</v>
      </c>
      <c r="H74" s="40">
        <v>1500</v>
      </c>
      <c r="I74" s="98">
        <v>5.0000000000000004E-6</v>
      </c>
      <c r="J74" s="98">
        <v>5.0000000000000004E-6</v>
      </c>
      <c r="K74" s="40">
        <v>2555.5383769999999</v>
      </c>
      <c r="L74" s="40">
        <v>2015</v>
      </c>
      <c r="M74" s="40">
        <v>2100</v>
      </c>
    </row>
    <row r="75" spans="2:13" x14ac:dyDescent="0.2">
      <c r="B75" s="40" t="s">
        <v>388</v>
      </c>
      <c r="C75" s="40" t="s">
        <v>36</v>
      </c>
      <c r="D75" s="40" t="s">
        <v>38</v>
      </c>
      <c r="E75" s="40">
        <v>1500</v>
      </c>
      <c r="F75" s="40">
        <v>2031</v>
      </c>
      <c r="G75" s="40">
        <v>1500</v>
      </c>
      <c r="H75" s="40">
        <v>1500</v>
      </c>
      <c r="I75" s="98">
        <v>5.0000000000000004E-6</v>
      </c>
      <c r="J75" s="98">
        <v>5.0000000000000004E-6</v>
      </c>
      <c r="K75" s="40">
        <v>2555.5383769999999</v>
      </c>
      <c r="L75" s="40">
        <v>2015</v>
      </c>
      <c r="M75" s="40">
        <v>2100</v>
      </c>
    </row>
    <row r="76" spans="2:13" x14ac:dyDescent="0.2">
      <c r="B76" s="40" t="s">
        <v>350</v>
      </c>
      <c r="C76" s="40" t="s">
        <v>36</v>
      </c>
      <c r="D76" s="40" t="s">
        <v>38</v>
      </c>
      <c r="E76" s="40">
        <v>1500</v>
      </c>
      <c r="F76" s="40">
        <v>2031</v>
      </c>
      <c r="G76" s="40">
        <v>1500</v>
      </c>
      <c r="H76" s="40">
        <v>1500</v>
      </c>
      <c r="I76" s="98">
        <v>5.0000000000000004E-6</v>
      </c>
      <c r="J76" s="98">
        <v>5.0000000000000004E-6</v>
      </c>
      <c r="K76" s="40">
        <v>2555.5383769999999</v>
      </c>
      <c r="L76" s="40">
        <v>2015</v>
      </c>
      <c r="M76" s="40">
        <v>2100</v>
      </c>
    </row>
    <row r="77" spans="2:13" x14ac:dyDescent="0.2">
      <c r="B77" s="40" t="s">
        <v>361</v>
      </c>
      <c r="C77" s="40" t="s">
        <v>36</v>
      </c>
      <c r="D77" s="40" t="s">
        <v>38</v>
      </c>
      <c r="E77" s="40">
        <v>1500</v>
      </c>
      <c r="F77" s="40">
        <v>2031</v>
      </c>
      <c r="G77" s="40">
        <v>1500</v>
      </c>
      <c r="H77" s="40">
        <v>1500</v>
      </c>
      <c r="I77" s="98">
        <v>5.0000000000000004E-6</v>
      </c>
      <c r="J77" s="98">
        <v>5.0000000000000004E-6</v>
      </c>
      <c r="K77" s="40">
        <v>2555.5383769999999</v>
      </c>
      <c r="L77" s="40">
        <v>2015</v>
      </c>
      <c r="M77" s="40">
        <v>2100</v>
      </c>
    </row>
    <row r="78" spans="2:13" x14ac:dyDescent="0.2">
      <c r="B78" s="40" t="s">
        <v>503</v>
      </c>
      <c r="C78" s="40" t="s">
        <v>36</v>
      </c>
      <c r="D78" s="40" t="s">
        <v>38</v>
      </c>
      <c r="E78" s="40">
        <v>1500</v>
      </c>
      <c r="F78" s="40">
        <v>2031</v>
      </c>
      <c r="G78" s="40">
        <v>1500</v>
      </c>
      <c r="H78" s="40">
        <v>1500</v>
      </c>
      <c r="I78" s="98">
        <v>5.0000000000000004E-6</v>
      </c>
      <c r="J78" s="98">
        <v>5.0000000000000004E-6</v>
      </c>
      <c r="K78" s="40">
        <v>2555.5383769999999</v>
      </c>
      <c r="L78" s="40">
        <v>2015</v>
      </c>
      <c r="M78" s="40">
        <v>2100</v>
      </c>
    </row>
    <row r="79" spans="2:13" x14ac:dyDescent="0.2">
      <c r="B79" s="40" t="s">
        <v>520</v>
      </c>
      <c r="C79" s="40" t="s">
        <v>39</v>
      </c>
      <c r="D79" s="40" t="s">
        <v>42</v>
      </c>
      <c r="E79" s="40">
        <v>1500</v>
      </c>
      <c r="F79" s="40">
        <v>2031</v>
      </c>
      <c r="G79" s="40">
        <v>1500</v>
      </c>
      <c r="H79" s="40">
        <v>1500</v>
      </c>
      <c r="I79" s="98">
        <v>5.0000000000000004E-6</v>
      </c>
      <c r="J79" s="98">
        <v>5.0000000000000004E-6</v>
      </c>
      <c r="K79" s="40">
        <v>2555.5383769999999</v>
      </c>
      <c r="L79" s="40">
        <v>2015</v>
      </c>
      <c r="M79" s="40">
        <v>2100</v>
      </c>
    </row>
    <row r="80" spans="2:13" x14ac:dyDescent="0.2">
      <c r="B80" s="40" t="s">
        <v>522</v>
      </c>
      <c r="C80" s="40" t="s">
        <v>39</v>
      </c>
      <c r="D80" s="40" t="s">
        <v>42</v>
      </c>
      <c r="E80" s="40">
        <v>1500</v>
      </c>
      <c r="F80" s="40">
        <v>2031</v>
      </c>
      <c r="G80" s="40">
        <v>1500</v>
      </c>
      <c r="H80" s="40">
        <v>1500</v>
      </c>
      <c r="I80" s="98">
        <v>5.0000000000000004E-6</v>
      </c>
      <c r="J80" s="98">
        <v>5.0000000000000004E-6</v>
      </c>
      <c r="K80" s="40">
        <v>2555.5383769999999</v>
      </c>
      <c r="L80" s="40">
        <v>2015</v>
      </c>
      <c r="M80" s="40">
        <v>2100</v>
      </c>
    </row>
    <row r="81" spans="2:13" x14ac:dyDescent="0.2">
      <c r="B81" s="40" t="s">
        <v>326</v>
      </c>
      <c r="C81" s="40" t="s">
        <v>39</v>
      </c>
      <c r="D81" s="40" t="s">
        <v>42</v>
      </c>
      <c r="E81" s="40">
        <v>1500</v>
      </c>
      <c r="F81" s="40">
        <v>2031</v>
      </c>
      <c r="G81" s="40">
        <v>1500</v>
      </c>
      <c r="H81" s="40">
        <v>1500</v>
      </c>
      <c r="I81" s="98">
        <v>5.0000000000000004E-6</v>
      </c>
      <c r="J81" s="98">
        <v>5.0000000000000004E-6</v>
      </c>
      <c r="K81" s="40">
        <v>2555.5383769999999</v>
      </c>
      <c r="L81" s="40">
        <v>2015</v>
      </c>
      <c r="M81" s="40">
        <v>2100</v>
      </c>
    </row>
    <row r="82" spans="2:13" x14ac:dyDescent="0.2">
      <c r="B82" s="40" t="s">
        <v>531</v>
      </c>
      <c r="C82" s="40" t="s">
        <v>39</v>
      </c>
      <c r="D82" s="40" t="s">
        <v>42</v>
      </c>
      <c r="E82" s="40">
        <v>1500</v>
      </c>
      <c r="F82" s="40">
        <v>2031</v>
      </c>
      <c r="G82" s="40">
        <v>1500</v>
      </c>
      <c r="H82" s="40">
        <v>1500</v>
      </c>
      <c r="I82" s="98">
        <v>5.0000000000000004E-6</v>
      </c>
      <c r="J82" s="98">
        <v>5.0000000000000004E-6</v>
      </c>
      <c r="K82" s="40">
        <v>2555.5383769999999</v>
      </c>
      <c r="L82" s="40">
        <v>2015</v>
      </c>
      <c r="M82" s="40">
        <v>2100</v>
      </c>
    </row>
    <row r="83" spans="2:13" x14ac:dyDescent="0.2">
      <c r="B83" s="40" t="s">
        <v>356</v>
      </c>
      <c r="C83" s="40" t="s">
        <v>36</v>
      </c>
      <c r="D83" s="40" t="s">
        <v>38</v>
      </c>
      <c r="E83" s="40">
        <v>1500</v>
      </c>
      <c r="F83" s="40">
        <v>2030</v>
      </c>
      <c r="G83" s="40">
        <v>1500</v>
      </c>
      <c r="H83" s="40">
        <v>1500</v>
      </c>
      <c r="I83" s="98">
        <v>5.0000000000000004E-6</v>
      </c>
      <c r="J83" s="98">
        <v>5.0000000000000004E-6</v>
      </c>
      <c r="K83" s="40">
        <v>2555.5383769999999</v>
      </c>
      <c r="L83" s="40">
        <v>2015</v>
      </c>
      <c r="M83" s="40">
        <v>2100</v>
      </c>
    </row>
    <row r="84" spans="2:13" x14ac:dyDescent="0.2">
      <c r="B84" s="40" t="s">
        <v>501</v>
      </c>
      <c r="C84" s="40" t="s">
        <v>36</v>
      </c>
      <c r="D84" s="40" t="s">
        <v>38</v>
      </c>
      <c r="E84" s="40">
        <v>1500</v>
      </c>
      <c r="F84" s="40">
        <v>2030</v>
      </c>
      <c r="G84" s="40">
        <v>1500</v>
      </c>
      <c r="H84" s="40">
        <v>1500</v>
      </c>
      <c r="I84" s="98">
        <v>5.0000000000000004E-6</v>
      </c>
      <c r="J84" s="98">
        <v>5.0000000000000004E-6</v>
      </c>
      <c r="K84" s="40">
        <v>2555.5383769999999</v>
      </c>
      <c r="L84" s="40">
        <v>2015</v>
      </c>
      <c r="M84" s="40">
        <v>2100</v>
      </c>
    </row>
    <row r="85" spans="2:13" x14ac:dyDescent="0.2">
      <c r="B85" s="40" t="s">
        <v>376</v>
      </c>
      <c r="C85" s="40" t="s">
        <v>36</v>
      </c>
      <c r="D85" s="40" t="s">
        <v>38</v>
      </c>
      <c r="E85" s="40">
        <v>1500</v>
      </c>
      <c r="F85" s="40">
        <v>2029</v>
      </c>
      <c r="G85" s="40">
        <v>1500</v>
      </c>
      <c r="H85" s="40">
        <v>1500</v>
      </c>
      <c r="I85" s="98">
        <v>5.0000000000000004E-6</v>
      </c>
      <c r="J85" s="98">
        <v>5.0000000000000004E-6</v>
      </c>
      <c r="K85" s="40">
        <v>2555.5383769999999</v>
      </c>
      <c r="L85" s="40">
        <v>2015</v>
      </c>
      <c r="M85" s="40">
        <v>2100</v>
      </c>
    </row>
    <row r="86" spans="2:13" x14ac:dyDescent="0.2">
      <c r="B86" s="40" t="s">
        <v>357</v>
      </c>
      <c r="C86" s="40" t="s">
        <v>36</v>
      </c>
      <c r="D86" s="40" t="s">
        <v>38</v>
      </c>
      <c r="E86" s="40">
        <v>1500</v>
      </c>
      <c r="F86" s="40">
        <v>2028</v>
      </c>
      <c r="G86" s="40">
        <v>1500</v>
      </c>
      <c r="H86" s="40">
        <v>1500</v>
      </c>
      <c r="I86" s="98">
        <v>5.0000000000000004E-6</v>
      </c>
      <c r="J86" s="98">
        <v>5.0000000000000004E-6</v>
      </c>
      <c r="K86" s="40">
        <v>2555.5383769999999</v>
      </c>
      <c r="L86" s="40">
        <v>2015</v>
      </c>
      <c r="M86" s="40">
        <v>2100</v>
      </c>
    </row>
    <row r="87" spans="2:13" x14ac:dyDescent="0.2">
      <c r="B87" s="40" t="s">
        <v>359</v>
      </c>
      <c r="C87" s="40" t="s">
        <v>36</v>
      </c>
      <c r="D87" s="40" t="s">
        <v>38</v>
      </c>
      <c r="E87" s="40">
        <v>1500</v>
      </c>
      <c r="F87" s="40">
        <v>2028</v>
      </c>
      <c r="G87" s="40">
        <v>1500</v>
      </c>
      <c r="H87" s="40">
        <v>1500</v>
      </c>
      <c r="I87" s="98">
        <v>5.0000000000000004E-6</v>
      </c>
      <c r="J87" s="98">
        <v>5.0000000000000004E-6</v>
      </c>
      <c r="K87" s="40">
        <v>2555.5383769999999</v>
      </c>
      <c r="L87" s="40">
        <v>2015</v>
      </c>
      <c r="M87" s="40">
        <v>2100</v>
      </c>
    </row>
    <row r="88" spans="2:13" x14ac:dyDescent="0.2">
      <c r="B88" s="40" t="s">
        <v>354</v>
      </c>
      <c r="C88" s="40" t="s">
        <v>36</v>
      </c>
      <c r="D88" s="40" t="s">
        <v>38</v>
      </c>
      <c r="E88" s="40">
        <v>1500</v>
      </c>
      <c r="F88" s="40">
        <v>2027</v>
      </c>
      <c r="G88" s="40">
        <v>1500</v>
      </c>
      <c r="H88" s="40">
        <v>1500</v>
      </c>
      <c r="I88" s="98">
        <v>5.0000000000000004E-6</v>
      </c>
      <c r="J88" s="98">
        <v>5.0000000000000004E-6</v>
      </c>
      <c r="K88" s="40">
        <v>2555.5383769999999</v>
      </c>
      <c r="L88" s="40">
        <v>2015</v>
      </c>
      <c r="M88" s="40">
        <v>2100</v>
      </c>
    </row>
    <row r="89" spans="2:13" x14ac:dyDescent="0.2">
      <c r="B89" s="40" t="s">
        <v>489</v>
      </c>
      <c r="C89" s="40" t="s">
        <v>36</v>
      </c>
      <c r="D89" s="40" t="s">
        <v>38</v>
      </c>
      <c r="E89" s="40">
        <v>1500</v>
      </c>
      <c r="F89" s="40">
        <v>2027</v>
      </c>
      <c r="G89" s="40">
        <v>1500</v>
      </c>
      <c r="H89" s="40">
        <v>1500</v>
      </c>
      <c r="I89" s="98">
        <v>5.0000000000000004E-6</v>
      </c>
      <c r="J89" s="98">
        <v>5.0000000000000004E-6</v>
      </c>
      <c r="K89" s="40">
        <v>2555.5383769999999</v>
      </c>
      <c r="L89" s="40">
        <v>2015</v>
      </c>
      <c r="M89" s="40">
        <v>2100</v>
      </c>
    </row>
    <row r="90" spans="2:13" x14ac:dyDescent="0.2">
      <c r="B90" s="40" t="s">
        <v>407</v>
      </c>
      <c r="C90" s="40" t="s">
        <v>43</v>
      </c>
      <c r="D90" s="40" t="s">
        <v>36</v>
      </c>
      <c r="E90" s="40">
        <v>1500</v>
      </c>
      <c r="F90" s="40">
        <v>2026</v>
      </c>
      <c r="G90" s="40">
        <v>1500</v>
      </c>
      <c r="H90" s="40">
        <v>1500</v>
      </c>
      <c r="I90" s="98">
        <v>5.0000000000000004E-6</v>
      </c>
      <c r="J90" s="98">
        <v>5.0000000000000004E-6</v>
      </c>
      <c r="K90" s="40">
        <v>3285.6921990000001</v>
      </c>
      <c r="L90" s="40">
        <v>2015</v>
      </c>
      <c r="M90" s="40">
        <v>2100</v>
      </c>
    </row>
    <row r="91" spans="2:13" x14ac:dyDescent="0.2">
      <c r="B91" s="40" t="s">
        <v>508</v>
      </c>
      <c r="C91" s="40" t="s">
        <v>43</v>
      </c>
      <c r="D91" s="40" t="s">
        <v>39</v>
      </c>
      <c r="E91" s="40">
        <v>1500</v>
      </c>
      <c r="F91" s="40">
        <v>2026</v>
      </c>
      <c r="G91" s="40">
        <v>1500</v>
      </c>
      <c r="H91" s="40">
        <v>1500</v>
      </c>
      <c r="I91" s="98">
        <v>5.0000000000000004E-6</v>
      </c>
      <c r="J91" s="98">
        <v>5.0000000000000004E-6</v>
      </c>
      <c r="K91" s="40">
        <v>3285.6921990000001</v>
      </c>
      <c r="L91" s="40">
        <v>2015</v>
      </c>
      <c r="M91" s="40">
        <v>2100</v>
      </c>
    </row>
    <row r="92" spans="2:13" x14ac:dyDescent="0.2">
      <c r="B92" s="40" t="s">
        <v>509</v>
      </c>
      <c r="C92" s="40" t="s">
        <v>43</v>
      </c>
      <c r="D92" s="40" t="s">
        <v>39</v>
      </c>
      <c r="E92" s="40">
        <v>1500</v>
      </c>
      <c r="F92" s="40">
        <v>2026</v>
      </c>
      <c r="G92" s="40">
        <v>1500</v>
      </c>
      <c r="H92" s="40">
        <v>1500</v>
      </c>
      <c r="I92" s="98">
        <v>5.0000000000000004E-6</v>
      </c>
      <c r="J92" s="98">
        <v>5.0000000000000004E-6</v>
      </c>
      <c r="K92" s="40">
        <v>3285.6921990000001</v>
      </c>
      <c r="L92" s="40">
        <v>2015</v>
      </c>
      <c r="M92" s="40">
        <v>2100</v>
      </c>
    </row>
    <row r="93" spans="2:13" x14ac:dyDescent="0.2">
      <c r="B93" s="40" t="s">
        <v>405</v>
      </c>
      <c r="C93" s="40" t="s">
        <v>43</v>
      </c>
      <c r="D93" s="40" t="s">
        <v>39</v>
      </c>
      <c r="E93" s="40">
        <v>1500</v>
      </c>
      <c r="F93" s="40">
        <v>2026</v>
      </c>
      <c r="G93" s="40">
        <v>1500</v>
      </c>
      <c r="H93" s="40">
        <v>1500</v>
      </c>
      <c r="I93" s="98">
        <v>5.0000000000000004E-6</v>
      </c>
      <c r="J93" s="98">
        <v>5.0000000000000004E-6</v>
      </c>
      <c r="K93" s="40">
        <v>3285.6921990000001</v>
      </c>
      <c r="L93" s="40">
        <v>2015</v>
      </c>
      <c r="M93" s="40">
        <v>2100</v>
      </c>
    </row>
    <row r="94" spans="2:13" x14ac:dyDescent="0.2">
      <c r="B94" s="40" t="s">
        <v>406</v>
      </c>
      <c r="C94" s="40" t="s">
        <v>43</v>
      </c>
      <c r="D94" s="40" t="s">
        <v>39</v>
      </c>
      <c r="E94" s="40">
        <v>1500</v>
      </c>
      <c r="F94" s="40">
        <v>2026</v>
      </c>
      <c r="G94" s="40">
        <v>1500</v>
      </c>
      <c r="H94" s="40">
        <v>1500</v>
      </c>
      <c r="I94" s="98">
        <v>5.0000000000000004E-6</v>
      </c>
      <c r="J94" s="98">
        <v>5.0000000000000004E-6</v>
      </c>
      <c r="K94" s="40">
        <v>3285.6921990000001</v>
      </c>
      <c r="L94" s="40">
        <v>2015</v>
      </c>
      <c r="M94" s="40">
        <v>2100</v>
      </c>
    </row>
    <row r="95" spans="2:13" x14ac:dyDescent="0.2">
      <c r="B95" s="40" t="s">
        <v>400</v>
      </c>
      <c r="C95" s="40" t="s">
        <v>43</v>
      </c>
      <c r="D95" s="40" t="s">
        <v>36</v>
      </c>
      <c r="E95" s="40">
        <v>1500</v>
      </c>
      <c r="F95" s="40">
        <v>2019</v>
      </c>
      <c r="G95" s="40">
        <v>1500</v>
      </c>
      <c r="H95" s="40">
        <v>1500</v>
      </c>
      <c r="I95" s="98">
        <v>5.0000000000000004E-6</v>
      </c>
      <c r="J95" s="98">
        <v>5.0000000000000004E-6</v>
      </c>
      <c r="K95" s="40">
        <v>3285.6921990000001</v>
      </c>
      <c r="L95" s="40">
        <v>2015</v>
      </c>
      <c r="M95" s="40">
        <v>2100</v>
      </c>
    </row>
    <row r="96" spans="2:13" x14ac:dyDescent="0.2">
      <c r="B96" s="40" t="s">
        <v>401</v>
      </c>
      <c r="C96" s="40" t="s">
        <v>43</v>
      </c>
      <c r="D96" s="40" t="s">
        <v>36</v>
      </c>
      <c r="E96" s="40">
        <v>1500</v>
      </c>
      <c r="F96" s="40">
        <v>2019</v>
      </c>
      <c r="G96" s="40">
        <v>1500</v>
      </c>
      <c r="H96" s="40">
        <v>1500</v>
      </c>
      <c r="I96" s="98">
        <v>5.0000000000000004E-6</v>
      </c>
      <c r="J96" s="98">
        <v>5.0000000000000004E-6</v>
      </c>
      <c r="K96" s="40">
        <v>3285.6921990000001</v>
      </c>
      <c r="L96" s="40">
        <v>2015</v>
      </c>
      <c r="M96" s="40">
        <v>2100</v>
      </c>
    </row>
    <row r="97" spans="2:13" x14ac:dyDescent="0.2">
      <c r="B97" s="40" t="s">
        <v>409</v>
      </c>
      <c r="C97" s="40" t="s">
        <v>43</v>
      </c>
      <c r="D97" s="40" t="s">
        <v>36</v>
      </c>
      <c r="E97" s="40">
        <v>1500</v>
      </c>
      <c r="F97" s="40">
        <v>2019</v>
      </c>
      <c r="G97" s="40">
        <v>1500</v>
      </c>
      <c r="H97" s="40">
        <v>1500</v>
      </c>
      <c r="I97" s="98">
        <v>5.0000000000000004E-6</v>
      </c>
      <c r="J97" s="98">
        <v>5.0000000000000004E-6</v>
      </c>
      <c r="K97" s="40">
        <v>3285.6921990000001</v>
      </c>
      <c r="L97" s="40">
        <v>2015</v>
      </c>
      <c r="M97" s="40">
        <v>2100</v>
      </c>
    </row>
    <row r="98" spans="2:13" x14ac:dyDescent="0.2">
      <c r="B98" s="40" t="s">
        <v>403</v>
      </c>
      <c r="C98" s="40" t="s">
        <v>43</v>
      </c>
      <c r="D98" s="40" t="s">
        <v>36</v>
      </c>
      <c r="E98" s="40">
        <v>1500</v>
      </c>
      <c r="F98" s="40">
        <v>2019</v>
      </c>
      <c r="G98" s="40">
        <v>1500</v>
      </c>
      <c r="H98" s="40">
        <v>1500</v>
      </c>
      <c r="I98" s="98">
        <v>5.0000000000000004E-6</v>
      </c>
      <c r="J98" s="98">
        <v>5.0000000000000004E-6</v>
      </c>
      <c r="K98" s="40">
        <v>3285.6921990000001</v>
      </c>
      <c r="L98" s="40">
        <v>2015</v>
      </c>
      <c r="M98" s="40">
        <v>2100</v>
      </c>
    </row>
    <row r="99" spans="2:13" x14ac:dyDescent="0.2">
      <c r="B99" s="40" t="s">
        <v>417</v>
      </c>
      <c r="C99" s="40" t="s">
        <v>41</v>
      </c>
      <c r="D99" s="40" t="s">
        <v>36</v>
      </c>
      <c r="E99" s="40">
        <v>1500</v>
      </c>
      <c r="G99" s="40">
        <v>1500</v>
      </c>
      <c r="H99" s="40">
        <v>1500</v>
      </c>
      <c r="I99" s="98">
        <v>5.0000000000000004E-6</v>
      </c>
      <c r="J99" s="98">
        <v>5.0000000000000004E-6</v>
      </c>
      <c r="K99" s="40">
        <v>3285.6921990000001</v>
      </c>
      <c r="L99" s="40">
        <v>2015</v>
      </c>
      <c r="M99" s="40">
        <v>2100</v>
      </c>
    </row>
    <row r="100" spans="2:13" x14ac:dyDescent="0.2">
      <c r="B100" s="40" t="s">
        <v>408</v>
      </c>
      <c r="C100" s="40" t="s">
        <v>43</v>
      </c>
      <c r="D100" s="40" t="s">
        <v>36</v>
      </c>
      <c r="E100" s="40">
        <v>1500</v>
      </c>
      <c r="G100" s="40">
        <v>1500</v>
      </c>
      <c r="H100" s="40">
        <v>1500</v>
      </c>
      <c r="I100" s="98">
        <v>5.0000000000000004E-6</v>
      </c>
      <c r="J100" s="98">
        <v>5.0000000000000004E-6</v>
      </c>
      <c r="K100" s="40">
        <v>3285.6921990000001</v>
      </c>
      <c r="L100" s="40">
        <v>2015</v>
      </c>
      <c r="M100" s="40">
        <v>2100</v>
      </c>
    </row>
    <row r="101" spans="2:13" x14ac:dyDescent="0.2">
      <c r="B101" s="40" t="s">
        <v>418</v>
      </c>
      <c r="C101" s="40" t="s">
        <v>41</v>
      </c>
      <c r="D101" s="40" t="s">
        <v>36</v>
      </c>
      <c r="E101" s="40">
        <v>1500</v>
      </c>
      <c r="G101" s="40">
        <v>1500</v>
      </c>
      <c r="H101" s="40">
        <v>1500</v>
      </c>
      <c r="I101" s="98">
        <v>5.0000000000000004E-6</v>
      </c>
      <c r="J101" s="98">
        <v>5.0000000000000004E-6</v>
      </c>
      <c r="K101" s="40">
        <v>3285.6921990000001</v>
      </c>
      <c r="L101" s="40">
        <v>2015</v>
      </c>
      <c r="M101" s="40">
        <v>2100</v>
      </c>
    </row>
    <row r="102" spans="2:13" x14ac:dyDescent="0.2">
      <c r="B102" s="40" t="s">
        <v>419</v>
      </c>
      <c r="C102" s="40" t="s">
        <v>41</v>
      </c>
      <c r="D102" s="40" t="s">
        <v>36</v>
      </c>
      <c r="E102" s="40">
        <v>1500</v>
      </c>
      <c r="G102" s="40">
        <v>1500</v>
      </c>
      <c r="H102" s="40">
        <v>1500</v>
      </c>
      <c r="I102" s="98">
        <v>5.0000000000000004E-6</v>
      </c>
      <c r="J102" s="98">
        <v>5.0000000000000004E-6</v>
      </c>
      <c r="K102" s="40">
        <v>3285.6921990000001</v>
      </c>
      <c r="L102" s="40">
        <v>2015</v>
      </c>
      <c r="M102" s="40">
        <v>2100</v>
      </c>
    </row>
    <row r="103" spans="2:13" x14ac:dyDescent="0.2">
      <c r="B103" s="40" t="s">
        <v>420</v>
      </c>
      <c r="C103" s="40" t="s">
        <v>41</v>
      </c>
      <c r="D103" s="40" t="s">
        <v>36</v>
      </c>
      <c r="E103" s="40">
        <v>1500</v>
      </c>
      <c r="G103" s="40">
        <v>1500</v>
      </c>
      <c r="H103" s="40">
        <v>1500</v>
      </c>
      <c r="I103" s="98">
        <v>5.0000000000000004E-6</v>
      </c>
      <c r="J103" s="98">
        <v>5.0000000000000004E-6</v>
      </c>
      <c r="K103" s="40">
        <v>3285.6921990000001</v>
      </c>
      <c r="L103" s="40">
        <v>2015</v>
      </c>
      <c r="M103" s="40">
        <v>2100</v>
      </c>
    </row>
    <row r="104" spans="2:13" x14ac:dyDescent="0.2">
      <c r="B104" s="40" t="s">
        <v>421</v>
      </c>
      <c r="C104" s="40" t="s">
        <v>41</v>
      </c>
      <c r="D104" s="40" t="s">
        <v>36</v>
      </c>
      <c r="E104" s="40">
        <v>1500</v>
      </c>
      <c r="G104" s="40">
        <v>1500</v>
      </c>
      <c r="H104" s="40">
        <v>1500</v>
      </c>
      <c r="I104" s="98">
        <v>5.0000000000000004E-6</v>
      </c>
      <c r="J104" s="98">
        <v>5.0000000000000004E-6</v>
      </c>
      <c r="K104" s="40">
        <v>3285.6921990000001</v>
      </c>
      <c r="L104" s="40">
        <v>2015</v>
      </c>
      <c r="M104" s="40">
        <v>2100</v>
      </c>
    </row>
    <row r="105" spans="2:13" x14ac:dyDescent="0.2">
      <c r="B105" s="40" t="s">
        <v>422</v>
      </c>
      <c r="C105" s="40" t="s">
        <v>41</v>
      </c>
      <c r="D105" s="40" t="s">
        <v>36</v>
      </c>
      <c r="E105" s="40">
        <v>1500</v>
      </c>
      <c r="G105" s="40">
        <v>1500</v>
      </c>
      <c r="H105" s="40">
        <v>1500</v>
      </c>
      <c r="I105" s="98">
        <v>5.0000000000000004E-6</v>
      </c>
      <c r="J105" s="98">
        <v>5.0000000000000004E-6</v>
      </c>
      <c r="K105" s="40">
        <v>3285.6921990000001</v>
      </c>
      <c r="L105" s="40">
        <v>2015</v>
      </c>
      <c r="M105" s="40">
        <v>2100</v>
      </c>
    </row>
    <row r="106" spans="2:13" x14ac:dyDescent="0.2">
      <c r="B106" s="40" t="s">
        <v>423</v>
      </c>
      <c r="C106" s="40" t="s">
        <v>41</v>
      </c>
      <c r="D106" s="40" t="s">
        <v>36</v>
      </c>
      <c r="E106" s="40">
        <v>1500</v>
      </c>
      <c r="G106" s="40">
        <v>1500</v>
      </c>
      <c r="H106" s="40">
        <v>1500</v>
      </c>
      <c r="I106" s="98">
        <v>5.0000000000000004E-6</v>
      </c>
      <c r="J106" s="98">
        <v>5.0000000000000004E-6</v>
      </c>
      <c r="K106" s="40">
        <v>3285.6921990000001</v>
      </c>
      <c r="L106" s="40">
        <v>2015</v>
      </c>
      <c r="M106" s="40">
        <v>2100</v>
      </c>
    </row>
    <row r="107" spans="2:13" x14ac:dyDescent="0.2">
      <c r="B107" s="40" t="s">
        <v>424</v>
      </c>
      <c r="C107" s="40" t="s">
        <v>41</v>
      </c>
      <c r="D107" s="40" t="s">
        <v>36</v>
      </c>
      <c r="E107" s="40">
        <v>1500</v>
      </c>
      <c r="G107" s="40">
        <v>1500</v>
      </c>
      <c r="H107" s="40">
        <v>1500</v>
      </c>
      <c r="I107" s="98">
        <v>5.0000000000000004E-6</v>
      </c>
      <c r="J107" s="98">
        <v>5.0000000000000004E-6</v>
      </c>
      <c r="K107" s="40">
        <v>3285.6921990000001</v>
      </c>
      <c r="L107" s="40">
        <v>2015</v>
      </c>
      <c r="M107" s="40">
        <v>2100</v>
      </c>
    </row>
    <row r="108" spans="2:13" x14ac:dyDescent="0.2">
      <c r="B108" s="40" t="s">
        <v>425</v>
      </c>
      <c r="C108" s="40" t="s">
        <v>41</v>
      </c>
      <c r="D108" s="40" t="s">
        <v>36</v>
      </c>
      <c r="E108" s="40">
        <v>1500</v>
      </c>
      <c r="G108" s="40">
        <v>1500</v>
      </c>
      <c r="H108" s="40">
        <v>1500</v>
      </c>
      <c r="I108" s="98">
        <v>5.0000000000000004E-6</v>
      </c>
      <c r="J108" s="98">
        <v>5.0000000000000004E-6</v>
      </c>
      <c r="K108" s="40">
        <v>3285.6921990000001</v>
      </c>
      <c r="L108" s="40">
        <v>2015</v>
      </c>
      <c r="M108" s="40">
        <v>2100</v>
      </c>
    </row>
    <row r="109" spans="2:13" x14ac:dyDescent="0.2">
      <c r="B109" s="40" t="s">
        <v>426</v>
      </c>
      <c r="C109" s="40" t="s">
        <v>41</v>
      </c>
      <c r="D109" s="40" t="s">
        <v>36</v>
      </c>
      <c r="E109" s="40">
        <v>1500</v>
      </c>
      <c r="G109" s="40">
        <v>1500</v>
      </c>
      <c r="H109" s="40">
        <v>1500</v>
      </c>
      <c r="I109" s="98">
        <v>5.0000000000000004E-6</v>
      </c>
      <c r="J109" s="98">
        <v>5.0000000000000004E-6</v>
      </c>
      <c r="K109" s="40">
        <v>3285.6921990000001</v>
      </c>
      <c r="L109" s="40">
        <v>2015</v>
      </c>
      <c r="M109" s="40">
        <v>2100</v>
      </c>
    </row>
    <row r="110" spans="2:13" x14ac:dyDescent="0.2">
      <c r="B110" s="40" t="s">
        <v>427</v>
      </c>
      <c r="C110" s="40" t="s">
        <v>41</v>
      </c>
      <c r="D110" s="40" t="s">
        <v>36</v>
      </c>
      <c r="E110" s="40">
        <v>1500</v>
      </c>
      <c r="G110" s="40">
        <v>1500</v>
      </c>
      <c r="H110" s="40">
        <v>1500</v>
      </c>
      <c r="I110" s="98">
        <v>5.0000000000000004E-6</v>
      </c>
      <c r="J110" s="98">
        <v>5.0000000000000004E-6</v>
      </c>
      <c r="K110" s="40">
        <v>3285.6921990000001</v>
      </c>
      <c r="L110" s="40">
        <v>2015</v>
      </c>
      <c r="M110" s="40">
        <v>2100</v>
      </c>
    </row>
    <row r="111" spans="2:13" x14ac:dyDescent="0.2">
      <c r="B111" s="40" t="s">
        <v>428</v>
      </c>
      <c r="C111" s="40" t="s">
        <v>41</v>
      </c>
      <c r="D111" s="40" t="s">
        <v>36</v>
      </c>
      <c r="E111" s="40">
        <v>1500</v>
      </c>
      <c r="G111" s="40">
        <v>1500</v>
      </c>
      <c r="H111" s="40">
        <v>1500</v>
      </c>
      <c r="I111" s="98">
        <v>5.0000000000000004E-6</v>
      </c>
      <c r="J111" s="98">
        <v>5.0000000000000004E-6</v>
      </c>
      <c r="K111" s="40">
        <v>3285.6921990000001</v>
      </c>
      <c r="L111" s="40">
        <v>2015</v>
      </c>
      <c r="M111" s="40">
        <v>2100</v>
      </c>
    </row>
    <row r="112" spans="2:13" x14ac:dyDescent="0.2">
      <c r="B112" s="40" t="s">
        <v>429</v>
      </c>
      <c r="C112" s="40" t="s">
        <v>41</v>
      </c>
      <c r="D112" s="40" t="s">
        <v>36</v>
      </c>
      <c r="E112" s="40">
        <v>1500</v>
      </c>
      <c r="G112" s="40">
        <v>1500</v>
      </c>
      <c r="H112" s="40">
        <v>1500</v>
      </c>
      <c r="I112" s="98">
        <v>5.0000000000000004E-6</v>
      </c>
      <c r="J112" s="98">
        <v>5.0000000000000004E-6</v>
      </c>
      <c r="K112" s="40">
        <v>3285.6921990000001</v>
      </c>
      <c r="L112" s="40">
        <v>2015</v>
      </c>
      <c r="M112" s="40">
        <v>2100</v>
      </c>
    </row>
    <row r="113" spans="2:13" x14ac:dyDescent="0.2">
      <c r="B113" s="40" t="s">
        <v>410</v>
      </c>
      <c r="C113" s="40" t="s">
        <v>44</v>
      </c>
      <c r="D113" s="40" t="s">
        <v>36</v>
      </c>
      <c r="E113" s="40">
        <v>1500</v>
      </c>
      <c r="G113" s="40">
        <v>1500</v>
      </c>
      <c r="H113" s="40">
        <v>1500</v>
      </c>
      <c r="I113" s="98">
        <v>5.0000000000000004E-6</v>
      </c>
      <c r="J113" s="98">
        <v>5.0000000000000004E-6</v>
      </c>
      <c r="K113" s="40">
        <v>3285.6921990000001</v>
      </c>
      <c r="L113" s="40">
        <v>2015</v>
      </c>
      <c r="M113" s="40">
        <v>2100</v>
      </c>
    </row>
    <row r="114" spans="2:13" x14ac:dyDescent="0.2">
      <c r="B114" s="40" t="s">
        <v>430</v>
      </c>
      <c r="C114" s="40" t="s">
        <v>41</v>
      </c>
      <c r="D114" s="40" t="s">
        <v>36</v>
      </c>
      <c r="E114" s="40">
        <v>1500</v>
      </c>
      <c r="G114" s="40">
        <v>1500</v>
      </c>
      <c r="H114" s="40">
        <v>1500</v>
      </c>
      <c r="I114" s="98">
        <v>5.0000000000000004E-6</v>
      </c>
      <c r="J114" s="98">
        <v>5.0000000000000004E-6</v>
      </c>
      <c r="K114" s="40">
        <v>3285.6921990000001</v>
      </c>
      <c r="L114" s="40">
        <v>2015</v>
      </c>
      <c r="M114" s="40">
        <v>2100</v>
      </c>
    </row>
    <row r="115" spans="2:13" x14ac:dyDescent="0.2">
      <c r="B115" s="40" t="s">
        <v>431</v>
      </c>
      <c r="C115" s="40" t="s">
        <v>44</v>
      </c>
      <c r="D115" s="40" t="s">
        <v>36</v>
      </c>
      <c r="E115" s="40">
        <v>1500</v>
      </c>
      <c r="G115" s="40">
        <v>1500</v>
      </c>
      <c r="H115" s="40">
        <v>1500</v>
      </c>
      <c r="I115" s="98">
        <v>5.0000000000000004E-6</v>
      </c>
      <c r="J115" s="98">
        <v>5.0000000000000004E-6</v>
      </c>
      <c r="K115" s="40">
        <v>3285.6921990000001</v>
      </c>
      <c r="L115" s="40">
        <v>2015</v>
      </c>
      <c r="M115" s="40">
        <v>2100</v>
      </c>
    </row>
    <row r="116" spans="2:13" x14ac:dyDescent="0.2">
      <c r="B116" s="40" t="s">
        <v>411</v>
      </c>
      <c r="C116" s="40" t="s">
        <v>44</v>
      </c>
      <c r="D116" s="40" t="s">
        <v>36</v>
      </c>
      <c r="E116" s="40">
        <v>1500</v>
      </c>
      <c r="G116" s="40">
        <v>1500</v>
      </c>
      <c r="H116" s="40">
        <v>1500</v>
      </c>
      <c r="I116" s="98">
        <v>5.0000000000000004E-6</v>
      </c>
      <c r="J116" s="98">
        <v>5.0000000000000004E-6</v>
      </c>
      <c r="K116" s="40">
        <v>3285.6921990000001</v>
      </c>
      <c r="L116" s="40">
        <v>2015</v>
      </c>
      <c r="M116" s="40">
        <v>2100</v>
      </c>
    </row>
    <row r="117" spans="2:13" x14ac:dyDescent="0.2">
      <c r="B117" s="40" t="s">
        <v>412</v>
      </c>
      <c r="C117" s="40" t="s">
        <v>44</v>
      </c>
      <c r="D117" s="40" t="s">
        <v>36</v>
      </c>
      <c r="E117" s="40">
        <v>1500</v>
      </c>
      <c r="G117" s="40">
        <v>1500</v>
      </c>
      <c r="H117" s="40">
        <v>1500</v>
      </c>
      <c r="I117" s="98">
        <v>5.0000000000000004E-6</v>
      </c>
      <c r="J117" s="98">
        <v>5.0000000000000004E-6</v>
      </c>
      <c r="K117" s="40">
        <v>3285.6921990000001</v>
      </c>
      <c r="L117" s="40">
        <v>2015</v>
      </c>
      <c r="M117" s="40">
        <v>2100</v>
      </c>
    </row>
    <row r="118" spans="2:13" x14ac:dyDescent="0.2">
      <c r="B118" s="40" t="s">
        <v>413</v>
      </c>
      <c r="C118" s="40" t="s">
        <v>44</v>
      </c>
      <c r="D118" s="40" t="s">
        <v>36</v>
      </c>
      <c r="E118" s="40">
        <v>1500</v>
      </c>
      <c r="G118" s="40">
        <v>1500</v>
      </c>
      <c r="H118" s="40">
        <v>1500</v>
      </c>
      <c r="I118" s="98">
        <v>5.0000000000000004E-6</v>
      </c>
      <c r="J118" s="98">
        <v>5.0000000000000004E-6</v>
      </c>
      <c r="K118" s="40">
        <v>3285.6921990000001</v>
      </c>
      <c r="L118" s="40">
        <v>2015</v>
      </c>
      <c r="M118" s="40">
        <v>2100</v>
      </c>
    </row>
    <row r="119" spans="2:13" x14ac:dyDescent="0.2">
      <c r="B119" s="40" t="s">
        <v>414</v>
      </c>
      <c r="C119" s="40" t="s">
        <v>44</v>
      </c>
      <c r="D119" s="40" t="s">
        <v>36</v>
      </c>
      <c r="E119" s="40">
        <v>1500</v>
      </c>
      <c r="G119" s="40">
        <v>1500</v>
      </c>
      <c r="H119" s="40">
        <v>1500</v>
      </c>
      <c r="I119" s="98">
        <v>5.0000000000000004E-6</v>
      </c>
      <c r="J119" s="98">
        <v>5.0000000000000004E-6</v>
      </c>
      <c r="K119" s="40">
        <v>3285.6921990000001</v>
      </c>
      <c r="L119" s="40">
        <v>2015</v>
      </c>
      <c r="M119" s="40">
        <v>2100</v>
      </c>
    </row>
    <row r="120" spans="2:13" x14ac:dyDescent="0.2">
      <c r="B120" s="40" t="s">
        <v>432</v>
      </c>
      <c r="C120" s="40" t="s">
        <v>44</v>
      </c>
      <c r="D120" s="40" t="s">
        <v>36</v>
      </c>
      <c r="E120" s="40">
        <v>1500</v>
      </c>
      <c r="G120" s="40">
        <v>1500</v>
      </c>
      <c r="H120" s="40">
        <v>1500</v>
      </c>
      <c r="I120" s="98">
        <v>5.0000000000000004E-6</v>
      </c>
      <c r="J120" s="98">
        <v>5.0000000000000004E-6</v>
      </c>
      <c r="K120" s="40">
        <v>3285.6921990000001</v>
      </c>
      <c r="L120" s="40">
        <v>2015</v>
      </c>
      <c r="M120" s="40">
        <v>2100</v>
      </c>
    </row>
    <row r="121" spans="2:13" x14ac:dyDescent="0.2">
      <c r="B121" s="40" t="s">
        <v>433</v>
      </c>
      <c r="C121" s="40" t="s">
        <v>44</v>
      </c>
      <c r="D121" s="40" t="s">
        <v>36</v>
      </c>
      <c r="E121" s="40">
        <v>1500</v>
      </c>
      <c r="G121" s="40">
        <v>1500</v>
      </c>
      <c r="H121" s="40">
        <v>1500</v>
      </c>
      <c r="I121" s="98">
        <v>5.0000000000000004E-6</v>
      </c>
      <c r="J121" s="98">
        <v>5.0000000000000004E-6</v>
      </c>
      <c r="K121" s="40">
        <v>3285.6921990000001</v>
      </c>
      <c r="L121" s="40">
        <v>2015</v>
      </c>
      <c r="M121" s="40">
        <v>2100</v>
      </c>
    </row>
    <row r="122" spans="2:13" x14ac:dyDescent="0.2">
      <c r="B122" s="40" t="s">
        <v>434</v>
      </c>
      <c r="C122" s="40" t="s">
        <v>44</v>
      </c>
      <c r="D122" s="40" t="s">
        <v>36</v>
      </c>
      <c r="E122" s="40">
        <v>1500</v>
      </c>
      <c r="G122" s="40">
        <v>1500</v>
      </c>
      <c r="H122" s="40">
        <v>1500</v>
      </c>
      <c r="I122" s="98">
        <v>5.0000000000000004E-6</v>
      </c>
      <c r="J122" s="98">
        <v>5.0000000000000004E-6</v>
      </c>
      <c r="K122" s="40">
        <v>3285.6921990000001</v>
      </c>
      <c r="L122" s="40">
        <v>2015</v>
      </c>
      <c r="M122" s="40">
        <v>2100</v>
      </c>
    </row>
    <row r="123" spans="2:13" x14ac:dyDescent="0.2">
      <c r="B123" s="40" t="s">
        <v>435</v>
      </c>
      <c r="C123" s="40" t="s">
        <v>44</v>
      </c>
      <c r="D123" s="40" t="s">
        <v>36</v>
      </c>
      <c r="E123" s="40">
        <v>1500</v>
      </c>
      <c r="G123" s="40">
        <v>1500</v>
      </c>
      <c r="H123" s="40">
        <v>1500</v>
      </c>
      <c r="I123" s="98">
        <v>5.0000000000000004E-6</v>
      </c>
      <c r="J123" s="98">
        <v>5.0000000000000004E-6</v>
      </c>
      <c r="K123" s="40">
        <v>3285.6921990000001</v>
      </c>
      <c r="L123" s="40">
        <v>2015</v>
      </c>
      <c r="M123" s="40">
        <v>2100</v>
      </c>
    </row>
    <row r="124" spans="2:13" x14ac:dyDescent="0.2">
      <c r="B124" s="40" t="s">
        <v>415</v>
      </c>
      <c r="C124" s="40" t="s">
        <v>44</v>
      </c>
      <c r="D124" s="40" t="s">
        <v>36</v>
      </c>
      <c r="E124" s="40">
        <v>1500</v>
      </c>
      <c r="G124" s="40">
        <v>1500</v>
      </c>
      <c r="H124" s="40">
        <v>1500</v>
      </c>
      <c r="I124" s="98">
        <v>5.0000000000000004E-6</v>
      </c>
      <c r="J124" s="98">
        <v>5.0000000000000004E-6</v>
      </c>
      <c r="K124" s="40">
        <v>3285.6921990000001</v>
      </c>
      <c r="L124" s="40">
        <v>2015</v>
      </c>
      <c r="M124" s="40">
        <v>2100</v>
      </c>
    </row>
    <row r="125" spans="2:13" x14ac:dyDescent="0.2">
      <c r="B125" s="40" t="s">
        <v>436</v>
      </c>
      <c r="C125" s="40" t="s">
        <v>41</v>
      </c>
      <c r="D125" s="40" t="s">
        <v>36</v>
      </c>
      <c r="E125" s="40">
        <v>1500</v>
      </c>
      <c r="G125" s="40">
        <v>1500</v>
      </c>
      <c r="H125" s="40">
        <v>1500</v>
      </c>
      <c r="I125" s="98">
        <v>5.0000000000000004E-6</v>
      </c>
      <c r="J125" s="98">
        <v>5.0000000000000004E-6</v>
      </c>
      <c r="K125" s="40">
        <v>3285.6921990000001</v>
      </c>
      <c r="L125" s="40">
        <v>2015</v>
      </c>
      <c r="M125" s="40">
        <v>2100</v>
      </c>
    </row>
    <row r="126" spans="2:13" x14ac:dyDescent="0.2">
      <c r="B126" s="40" t="s">
        <v>416</v>
      </c>
      <c r="C126" s="40" t="s">
        <v>44</v>
      </c>
      <c r="D126" s="40" t="s">
        <v>36</v>
      </c>
      <c r="E126" s="40">
        <v>1500</v>
      </c>
      <c r="G126" s="40">
        <v>1500</v>
      </c>
      <c r="H126" s="40">
        <v>1500</v>
      </c>
      <c r="I126" s="98">
        <v>5.0000000000000004E-6</v>
      </c>
      <c r="J126" s="98">
        <v>5.0000000000000004E-6</v>
      </c>
      <c r="K126" s="40">
        <v>3285.6921990000001</v>
      </c>
      <c r="L126" s="40">
        <v>2015</v>
      </c>
      <c r="M126" s="40">
        <v>2100</v>
      </c>
    </row>
    <row r="127" spans="2:13" x14ac:dyDescent="0.2">
      <c r="B127" s="40" t="s">
        <v>437</v>
      </c>
      <c r="C127" s="40" t="s">
        <v>44</v>
      </c>
      <c r="D127" s="40" t="s">
        <v>36</v>
      </c>
      <c r="E127" s="40">
        <v>1500</v>
      </c>
      <c r="G127" s="40">
        <v>1500</v>
      </c>
      <c r="H127" s="40">
        <v>1500</v>
      </c>
      <c r="I127" s="98">
        <v>5.0000000000000004E-6</v>
      </c>
      <c r="J127" s="98">
        <v>5.0000000000000004E-6</v>
      </c>
      <c r="K127" s="40">
        <v>3285.6921990000001</v>
      </c>
      <c r="L127" s="40">
        <v>2015</v>
      </c>
      <c r="M127" s="40">
        <v>2100</v>
      </c>
    </row>
    <row r="128" spans="2:13" x14ac:dyDescent="0.2">
      <c r="B128" s="40" t="s">
        <v>438</v>
      </c>
      <c r="C128" s="40" t="s">
        <v>44</v>
      </c>
      <c r="D128" s="40" t="s">
        <v>36</v>
      </c>
      <c r="E128" s="40">
        <v>1500</v>
      </c>
      <c r="G128" s="40">
        <v>1500</v>
      </c>
      <c r="H128" s="40">
        <v>1500</v>
      </c>
      <c r="I128" s="98">
        <v>5.0000000000000004E-6</v>
      </c>
      <c r="J128" s="98">
        <v>5.0000000000000004E-6</v>
      </c>
      <c r="K128" s="40">
        <v>3285.6921990000001</v>
      </c>
      <c r="L128" s="40">
        <v>2015</v>
      </c>
      <c r="M128" s="40">
        <v>2100</v>
      </c>
    </row>
    <row r="129" spans="2:13" x14ac:dyDescent="0.2">
      <c r="B129" s="40" t="s">
        <v>439</v>
      </c>
      <c r="C129" s="40" t="s">
        <v>44</v>
      </c>
      <c r="D129" s="40" t="s">
        <v>36</v>
      </c>
      <c r="E129" s="40">
        <v>1500</v>
      </c>
      <c r="G129" s="40">
        <v>1500</v>
      </c>
      <c r="H129" s="40">
        <v>1500</v>
      </c>
      <c r="I129" s="98">
        <v>5.0000000000000004E-6</v>
      </c>
      <c r="J129" s="98">
        <v>5.0000000000000004E-6</v>
      </c>
      <c r="K129" s="40">
        <v>3285.6921990000001</v>
      </c>
      <c r="L129" s="40">
        <v>2015</v>
      </c>
      <c r="M129" s="40">
        <v>2100</v>
      </c>
    </row>
    <row r="130" spans="2:13" x14ac:dyDescent="0.2">
      <c r="B130" s="40" t="s">
        <v>440</v>
      </c>
      <c r="C130" s="40" t="s">
        <v>36</v>
      </c>
      <c r="D130" s="40" t="s">
        <v>37</v>
      </c>
      <c r="E130" s="40">
        <v>1500</v>
      </c>
      <c r="G130" s="40">
        <v>1500</v>
      </c>
      <c r="H130" s="40">
        <v>1500</v>
      </c>
      <c r="I130" s="98">
        <v>5.0000000000000004E-6</v>
      </c>
      <c r="J130" s="98">
        <v>5.0000000000000004E-6</v>
      </c>
      <c r="K130" s="40">
        <v>1460.307644</v>
      </c>
      <c r="L130" s="40">
        <v>2015</v>
      </c>
      <c r="M130" s="40">
        <v>2100</v>
      </c>
    </row>
    <row r="131" spans="2:13" x14ac:dyDescent="0.2">
      <c r="B131" s="40" t="s">
        <v>366</v>
      </c>
      <c r="C131" s="40" t="s">
        <v>36</v>
      </c>
      <c r="D131" s="40" t="s">
        <v>37</v>
      </c>
      <c r="E131" s="40">
        <v>1500</v>
      </c>
      <c r="G131" s="40">
        <v>1500</v>
      </c>
      <c r="H131" s="40">
        <v>1500</v>
      </c>
      <c r="I131" s="98">
        <v>5.0000000000000004E-6</v>
      </c>
      <c r="J131" s="98">
        <v>5.0000000000000004E-6</v>
      </c>
      <c r="K131" s="40">
        <v>1460.307644</v>
      </c>
      <c r="L131" s="40">
        <v>2015</v>
      </c>
      <c r="M131" s="40">
        <v>2100</v>
      </c>
    </row>
    <row r="132" spans="2:13" x14ac:dyDescent="0.2">
      <c r="B132" s="40" t="s">
        <v>367</v>
      </c>
      <c r="C132" s="40" t="s">
        <v>36</v>
      </c>
      <c r="D132" s="40" t="s">
        <v>37</v>
      </c>
      <c r="E132" s="40">
        <v>1500</v>
      </c>
      <c r="G132" s="40">
        <v>1500</v>
      </c>
      <c r="H132" s="40">
        <v>1500</v>
      </c>
      <c r="I132" s="98">
        <v>5.0000000000000004E-6</v>
      </c>
      <c r="J132" s="98">
        <v>5.0000000000000004E-6</v>
      </c>
      <c r="K132" s="40">
        <v>1460.307644</v>
      </c>
      <c r="L132" s="40">
        <v>2015</v>
      </c>
      <c r="M132" s="40">
        <v>2100</v>
      </c>
    </row>
    <row r="133" spans="2:13" x14ac:dyDescent="0.2">
      <c r="B133" s="40" t="s">
        <v>378</v>
      </c>
      <c r="C133" s="40" t="s">
        <v>36</v>
      </c>
      <c r="D133" s="40" t="s">
        <v>37</v>
      </c>
      <c r="E133" s="40">
        <v>1500</v>
      </c>
      <c r="G133" s="40">
        <v>1500</v>
      </c>
      <c r="H133" s="40">
        <v>1500</v>
      </c>
      <c r="I133" s="98">
        <v>5.0000000000000004E-6</v>
      </c>
      <c r="J133" s="98">
        <v>5.0000000000000004E-6</v>
      </c>
      <c r="K133" s="40">
        <v>1460.307644</v>
      </c>
      <c r="L133" s="40">
        <v>2015</v>
      </c>
      <c r="M133" s="40">
        <v>2100</v>
      </c>
    </row>
    <row r="134" spans="2:13" x14ac:dyDescent="0.2">
      <c r="B134" s="40" t="s">
        <v>441</v>
      </c>
      <c r="C134" s="40" t="s">
        <v>36</v>
      </c>
      <c r="D134" s="40" t="s">
        <v>37</v>
      </c>
      <c r="E134" s="40">
        <v>1500</v>
      </c>
      <c r="G134" s="40">
        <v>1500</v>
      </c>
      <c r="H134" s="40">
        <v>1500</v>
      </c>
      <c r="I134" s="98">
        <v>5.0000000000000004E-6</v>
      </c>
      <c r="J134" s="98">
        <v>5.0000000000000004E-6</v>
      </c>
      <c r="K134" s="40">
        <v>1460.307644</v>
      </c>
      <c r="L134" s="40">
        <v>2015</v>
      </c>
      <c r="M134" s="40">
        <v>2100</v>
      </c>
    </row>
    <row r="135" spans="2:13" x14ac:dyDescent="0.2">
      <c r="B135" s="40" t="s">
        <v>365</v>
      </c>
      <c r="C135" s="40" t="s">
        <v>36</v>
      </c>
      <c r="D135" s="40" t="s">
        <v>37</v>
      </c>
      <c r="E135" s="40">
        <v>1500</v>
      </c>
      <c r="G135" s="40">
        <v>1500</v>
      </c>
      <c r="H135" s="40">
        <v>1500</v>
      </c>
      <c r="I135" s="98">
        <v>5.0000000000000004E-6</v>
      </c>
      <c r="J135" s="98">
        <v>5.0000000000000004E-6</v>
      </c>
      <c r="K135" s="40">
        <v>1460.307644</v>
      </c>
      <c r="L135" s="40">
        <v>2015</v>
      </c>
      <c r="M135" s="40">
        <v>2100</v>
      </c>
    </row>
    <row r="136" spans="2:13" x14ac:dyDescent="0.2">
      <c r="B136" s="40" t="s">
        <v>368</v>
      </c>
      <c r="C136" s="40" t="s">
        <v>36</v>
      </c>
      <c r="D136" s="40" t="s">
        <v>37</v>
      </c>
      <c r="E136" s="40">
        <v>1500</v>
      </c>
      <c r="G136" s="40">
        <v>1500</v>
      </c>
      <c r="H136" s="40">
        <v>1500</v>
      </c>
      <c r="I136" s="98">
        <v>5.0000000000000004E-6</v>
      </c>
      <c r="J136" s="98">
        <v>5.0000000000000004E-6</v>
      </c>
      <c r="K136" s="40">
        <v>1460.307644</v>
      </c>
      <c r="L136" s="40">
        <v>2015</v>
      </c>
      <c r="M136" s="40">
        <v>2100</v>
      </c>
    </row>
    <row r="137" spans="2:13" x14ac:dyDescent="0.2">
      <c r="B137" s="40" t="s">
        <v>445</v>
      </c>
      <c r="C137" s="40" t="s">
        <v>36</v>
      </c>
      <c r="D137" s="40" t="s">
        <v>37</v>
      </c>
      <c r="E137" s="40">
        <v>1500</v>
      </c>
      <c r="G137" s="40">
        <v>1500</v>
      </c>
      <c r="H137" s="40">
        <v>1500</v>
      </c>
      <c r="I137" s="98">
        <v>5.0000000000000004E-6</v>
      </c>
      <c r="J137" s="98">
        <v>5.0000000000000004E-6</v>
      </c>
      <c r="K137" s="40">
        <v>1460.307644</v>
      </c>
      <c r="L137" s="40">
        <v>2015</v>
      </c>
      <c r="M137" s="40">
        <v>2100</v>
      </c>
    </row>
    <row r="138" spans="2:13" x14ac:dyDescent="0.2">
      <c r="B138" s="40" t="s">
        <v>379</v>
      </c>
      <c r="C138" s="40" t="s">
        <v>36</v>
      </c>
      <c r="D138" s="40" t="s">
        <v>37</v>
      </c>
      <c r="E138" s="40">
        <v>1500</v>
      </c>
      <c r="G138" s="40">
        <v>1500</v>
      </c>
      <c r="H138" s="40">
        <v>1500</v>
      </c>
      <c r="I138" s="98">
        <v>5.0000000000000004E-6</v>
      </c>
      <c r="J138" s="98">
        <v>5.0000000000000004E-6</v>
      </c>
      <c r="K138" s="40">
        <v>1460.307644</v>
      </c>
      <c r="L138" s="40">
        <v>2015</v>
      </c>
      <c r="M138" s="40">
        <v>2100</v>
      </c>
    </row>
    <row r="139" spans="2:13" x14ac:dyDescent="0.2">
      <c r="B139" s="40" t="s">
        <v>447</v>
      </c>
      <c r="C139" s="40" t="s">
        <v>36</v>
      </c>
      <c r="D139" s="40" t="s">
        <v>37</v>
      </c>
      <c r="E139" s="40">
        <v>1500</v>
      </c>
      <c r="G139" s="40">
        <v>1500</v>
      </c>
      <c r="H139" s="40">
        <v>1500</v>
      </c>
      <c r="I139" s="98">
        <v>5.0000000000000004E-6</v>
      </c>
      <c r="J139" s="98">
        <v>5.0000000000000004E-6</v>
      </c>
      <c r="K139" s="40">
        <v>1460.307644</v>
      </c>
      <c r="L139" s="40">
        <v>2015</v>
      </c>
      <c r="M139" s="40">
        <v>2100</v>
      </c>
    </row>
    <row r="140" spans="2:13" x14ac:dyDescent="0.2">
      <c r="B140" s="40" t="s">
        <v>330</v>
      </c>
      <c r="C140" s="40" t="s">
        <v>36</v>
      </c>
      <c r="D140" s="40" t="s">
        <v>37</v>
      </c>
      <c r="E140" s="40">
        <v>1500</v>
      </c>
      <c r="G140" s="40">
        <v>1500</v>
      </c>
      <c r="H140" s="40">
        <v>1500</v>
      </c>
      <c r="I140" s="98">
        <v>5.0000000000000004E-6</v>
      </c>
      <c r="J140" s="98">
        <v>5.0000000000000004E-6</v>
      </c>
      <c r="K140" s="40">
        <v>1460.307644</v>
      </c>
      <c r="L140" s="40">
        <v>2015</v>
      </c>
      <c r="M140" s="40">
        <v>2100</v>
      </c>
    </row>
    <row r="141" spans="2:13" x14ac:dyDescent="0.2">
      <c r="B141" s="40" t="s">
        <v>369</v>
      </c>
      <c r="C141" s="40" t="s">
        <v>36</v>
      </c>
      <c r="D141" s="40" t="s">
        <v>37</v>
      </c>
      <c r="E141" s="40">
        <v>1500</v>
      </c>
      <c r="G141" s="40">
        <v>1500</v>
      </c>
      <c r="H141" s="40">
        <v>1500</v>
      </c>
      <c r="I141" s="98">
        <v>5.0000000000000004E-6</v>
      </c>
      <c r="J141" s="98">
        <v>5.0000000000000004E-6</v>
      </c>
      <c r="K141" s="40">
        <v>1460.307644</v>
      </c>
      <c r="L141" s="40">
        <v>2015</v>
      </c>
      <c r="M141" s="40">
        <v>2100</v>
      </c>
    </row>
    <row r="142" spans="2:13" x14ac:dyDescent="0.2">
      <c r="B142" s="40" t="s">
        <v>448</v>
      </c>
      <c r="C142" s="40" t="s">
        <v>36</v>
      </c>
      <c r="D142" s="40" t="s">
        <v>37</v>
      </c>
      <c r="E142" s="40">
        <v>1500</v>
      </c>
      <c r="G142" s="40">
        <v>1500</v>
      </c>
      <c r="H142" s="40">
        <v>1500</v>
      </c>
      <c r="I142" s="98">
        <v>5.0000000000000004E-6</v>
      </c>
      <c r="J142" s="98">
        <v>5.0000000000000004E-6</v>
      </c>
      <c r="K142" s="40">
        <v>1460.307644</v>
      </c>
      <c r="L142" s="40">
        <v>2015</v>
      </c>
      <c r="M142" s="40">
        <v>2100</v>
      </c>
    </row>
    <row r="143" spans="2:13" x14ac:dyDescent="0.2">
      <c r="B143" s="40" t="s">
        <v>329</v>
      </c>
      <c r="C143" s="40" t="s">
        <v>36</v>
      </c>
      <c r="D143" s="40" t="s">
        <v>37</v>
      </c>
      <c r="E143" s="40">
        <v>1500</v>
      </c>
      <c r="G143" s="40">
        <v>1500</v>
      </c>
      <c r="H143" s="40">
        <v>1500</v>
      </c>
      <c r="I143" s="98">
        <v>5.0000000000000004E-6</v>
      </c>
      <c r="J143" s="98">
        <v>5.0000000000000004E-6</v>
      </c>
      <c r="K143" s="40">
        <v>1460.307644</v>
      </c>
      <c r="L143" s="40">
        <v>2015</v>
      </c>
      <c r="M143" s="40">
        <v>2100</v>
      </c>
    </row>
    <row r="144" spans="2:13" x14ac:dyDescent="0.2">
      <c r="B144" s="40" t="s">
        <v>449</v>
      </c>
      <c r="C144" s="40" t="s">
        <v>36</v>
      </c>
      <c r="D144" s="40" t="s">
        <v>37</v>
      </c>
      <c r="E144" s="40">
        <v>1500</v>
      </c>
      <c r="G144" s="40">
        <v>1500</v>
      </c>
      <c r="H144" s="40">
        <v>1500</v>
      </c>
      <c r="I144" s="98">
        <v>5.0000000000000004E-6</v>
      </c>
      <c r="J144" s="98">
        <v>5.0000000000000004E-6</v>
      </c>
      <c r="K144" s="40">
        <v>1460.307644</v>
      </c>
      <c r="L144" s="40">
        <v>2015</v>
      </c>
      <c r="M144" s="40">
        <v>2100</v>
      </c>
    </row>
    <row r="145" spans="2:13" x14ac:dyDescent="0.2">
      <c r="B145" s="40" t="s">
        <v>370</v>
      </c>
      <c r="C145" s="40" t="s">
        <v>36</v>
      </c>
      <c r="D145" s="40" t="s">
        <v>37</v>
      </c>
      <c r="E145" s="40">
        <v>1500</v>
      </c>
      <c r="G145" s="40">
        <v>1500</v>
      </c>
      <c r="H145" s="40">
        <v>1500</v>
      </c>
      <c r="I145" s="98">
        <v>5.0000000000000004E-6</v>
      </c>
      <c r="J145" s="98">
        <v>5.0000000000000004E-6</v>
      </c>
      <c r="K145" s="40">
        <v>1460.307644</v>
      </c>
      <c r="L145" s="40">
        <v>2015</v>
      </c>
      <c r="M145" s="40">
        <v>2100</v>
      </c>
    </row>
    <row r="146" spans="2:13" x14ac:dyDescent="0.2">
      <c r="B146" s="40" t="s">
        <v>450</v>
      </c>
      <c r="C146" s="40" t="s">
        <v>36</v>
      </c>
      <c r="D146" s="40" t="s">
        <v>37</v>
      </c>
      <c r="E146" s="40">
        <v>1500</v>
      </c>
      <c r="G146" s="40">
        <v>1500</v>
      </c>
      <c r="H146" s="40">
        <v>1500</v>
      </c>
      <c r="I146" s="98">
        <v>5.0000000000000004E-6</v>
      </c>
      <c r="J146" s="98">
        <v>5.0000000000000004E-6</v>
      </c>
      <c r="K146" s="40">
        <v>1460.307644</v>
      </c>
      <c r="L146" s="40">
        <v>2015</v>
      </c>
      <c r="M146" s="40">
        <v>2100</v>
      </c>
    </row>
    <row r="147" spans="2:13" x14ac:dyDescent="0.2">
      <c r="B147" s="40" t="s">
        <v>451</v>
      </c>
      <c r="C147" s="40" t="s">
        <v>36</v>
      </c>
      <c r="D147" s="40" t="s">
        <v>37</v>
      </c>
      <c r="E147" s="40">
        <v>1500</v>
      </c>
      <c r="G147" s="40">
        <v>1500</v>
      </c>
      <c r="H147" s="40">
        <v>1500</v>
      </c>
      <c r="I147" s="98">
        <v>5.0000000000000004E-6</v>
      </c>
      <c r="J147" s="98">
        <v>5.0000000000000004E-6</v>
      </c>
      <c r="K147" s="40">
        <v>1460.307644</v>
      </c>
      <c r="L147" s="40">
        <v>2015</v>
      </c>
      <c r="M147" s="40">
        <v>2100</v>
      </c>
    </row>
    <row r="148" spans="2:13" x14ac:dyDescent="0.2">
      <c r="B148" s="40" t="s">
        <v>331</v>
      </c>
      <c r="C148" s="40" t="s">
        <v>36</v>
      </c>
      <c r="D148" s="40" t="s">
        <v>37</v>
      </c>
      <c r="E148" s="40">
        <v>1500</v>
      </c>
      <c r="G148" s="40">
        <v>1500</v>
      </c>
      <c r="H148" s="40">
        <v>1500</v>
      </c>
      <c r="I148" s="98">
        <v>5.0000000000000004E-6</v>
      </c>
      <c r="J148" s="98">
        <v>5.0000000000000004E-6</v>
      </c>
      <c r="K148" s="40">
        <v>1460.307644</v>
      </c>
      <c r="L148" s="40">
        <v>2015</v>
      </c>
      <c r="M148" s="40">
        <v>2100</v>
      </c>
    </row>
    <row r="149" spans="2:13" x14ac:dyDescent="0.2">
      <c r="B149" s="40" t="s">
        <v>453</v>
      </c>
      <c r="C149" s="40" t="s">
        <v>36</v>
      </c>
      <c r="D149" s="40" t="s">
        <v>38</v>
      </c>
      <c r="E149" s="40">
        <v>1500</v>
      </c>
      <c r="G149" s="40">
        <v>1500</v>
      </c>
      <c r="H149" s="40">
        <v>1500</v>
      </c>
      <c r="I149" s="98">
        <v>5.0000000000000004E-6</v>
      </c>
      <c r="J149" s="98">
        <v>5.0000000000000004E-6</v>
      </c>
      <c r="K149" s="40">
        <v>2555.5383769999999</v>
      </c>
      <c r="L149" s="40">
        <v>2015</v>
      </c>
      <c r="M149" s="40">
        <v>2100</v>
      </c>
    </row>
    <row r="150" spans="2:13" x14ac:dyDescent="0.2">
      <c r="B150" s="40" t="s">
        <v>352</v>
      </c>
      <c r="C150" s="40" t="s">
        <v>36</v>
      </c>
      <c r="D150" s="40" t="s">
        <v>38</v>
      </c>
      <c r="E150" s="40">
        <v>1500</v>
      </c>
      <c r="G150" s="40">
        <v>1500</v>
      </c>
      <c r="H150" s="40">
        <v>1500</v>
      </c>
      <c r="I150" s="98">
        <v>5.0000000000000004E-6</v>
      </c>
      <c r="J150" s="98">
        <v>5.0000000000000004E-6</v>
      </c>
      <c r="K150" s="40">
        <v>2555.5383769999999</v>
      </c>
      <c r="L150" s="40">
        <v>2015</v>
      </c>
      <c r="M150" s="40">
        <v>2100</v>
      </c>
    </row>
    <row r="151" spans="2:13" x14ac:dyDescent="0.2">
      <c r="B151" s="40" t="s">
        <v>371</v>
      </c>
      <c r="C151" s="40" t="s">
        <v>36</v>
      </c>
      <c r="D151" s="40" t="s">
        <v>38</v>
      </c>
      <c r="E151" s="40">
        <v>1500</v>
      </c>
      <c r="G151" s="40">
        <v>1500</v>
      </c>
      <c r="H151" s="40">
        <v>1500</v>
      </c>
      <c r="I151" s="98">
        <v>5.0000000000000004E-6</v>
      </c>
      <c r="J151" s="98">
        <v>5.0000000000000004E-6</v>
      </c>
      <c r="K151" s="40">
        <v>2555.5383769999999</v>
      </c>
      <c r="L151" s="40">
        <v>2015</v>
      </c>
      <c r="M151" s="40">
        <v>2100</v>
      </c>
    </row>
    <row r="152" spans="2:13" x14ac:dyDescent="0.2">
      <c r="B152" s="40" t="s">
        <v>372</v>
      </c>
      <c r="C152" s="40" t="s">
        <v>36</v>
      </c>
      <c r="D152" s="40" t="s">
        <v>38</v>
      </c>
      <c r="E152" s="40">
        <v>1500</v>
      </c>
      <c r="G152" s="40">
        <v>1500</v>
      </c>
      <c r="H152" s="40">
        <v>1500</v>
      </c>
      <c r="I152" s="98">
        <v>5.0000000000000004E-6</v>
      </c>
      <c r="J152" s="98">
        <v>5.0000000000000004E-6</v>
      </c>
      <c r="K152" s="40">
        <v>2555.5383769999999</v>
      </c>
      <c r="L152" s="40">
        <v>2015</v>
      </c>
      <c r="M152" s="40">
        <v>2100</v>
      </c>
    </row>
    <row r="153" spans="2:13" x14ac:dyDescent="0.2">
      <c r="B153" s="40" t="s">
        <v>454</v>
      </c>
      <c r="C153" s="40" t="s">
        <v>36</v>
      </c>
      <c r="D153" s="40" t="s">
        <v>38</v>
      </c>
      <c r="E153" s="40">
        <v>1500</v>
      </c>
      <c r="G153" s="40">
        <v>1500</v>
      </c>
      <c r="H153" s="40">
        <v>1500</v>
      </c>
      <c r="I153" s="98">
        <v>5.0000000000000004E-6</v>
      </c>
      <c r="J153" s="98">
        <v>5.0000000000000004E-6</v>
      </c>
      <c r="K153" s="40">
        <v>2555.5383769999999</v>
      </c>
      <c r="L153" s="40">
        <v>2015</v>
      </c>
      <c r="M153" s="40">
        <v>2100</v>
      </c>
    </row>
    <row r="154" spans="2:13" x14ac:dyDescent="0.2">
      <c r="B154" s="40" t="s">
        <v>335</v>
      </c>
      <c r="C154" s="40" t="s">
        <v>36</v>
      </c>
      <c r="D154" s="40" t="s">
        <v>38</v>
      </c>
      <c r="E154" s="40">
        <v>1500</v>
      </c>
      <c r="G154" s="40">
        <v>1500</v>
      </c>
      <c r="H154" s="40">
        <v>1500</v>
      </c>
      <c r="I154" s="98">
        <v>5.0000000000000004E-6</v>
      </c>
      <c r="J154" s="98">
        <v>5.0000000000000004E-6</v>
      </c>
      <c r="K154" s="40">
        <v>2555.5383769999999</v>
      </c>
      <c r="L154" s="40">
        <v>2015</v>
      </c>
      <c r="M154" s="40">
        <v>2100</v>
      </c>
    </row>
    <row r="155" spans="2:13" x14ac:dyDescent="0.2">
      <c r="B155" s="40" t="s">
        <v>457</v>
      </c>
      <c r="C155" s="40" t="s">
        <v>36</v>
      </c>
      <c r="D155" s="40" t="s">
        <v>38</v>
      </c>
      <c r="E155" s="40">
        <v>1500</v>
      </c>
      <c r="G155" s="40">
        <v>1500</v>
      </c>
      <c r="H155" s="40">
        <v>1500</v>
      </c>
      <c r="I155" s="98">
        <v>5.0000000000000004E-6</v>
      </c>
      <c r="J155" s="98">
        <v>5.0000000000000004E-6</v>
      </c>
      <c r="K155" s="40">
        <v>2555.5383769999999</v>
      </c>
      <c r="L155" s="40">
        <v>2015</v>
      </c>
      <c r="M155" s="40">
        <v>2100</v>
      </c>
    </row>
    <row r="156" spans="2:13" x14ac:dyDescent="0.2">
      <c r="B156" s="40" t="s">
        <v>353</v>
      </c>
      <c r="C156" s="40" t="s">
        <v>36</v>
      </c>
      <c r="D156" s="40" t="s">
        <v>38</v>
      </c>
      <c r="E156" s="40">
        <v>1500</v>
      </c>
      <c r="G156" s="40">
        <v>1500</v>
      </c>
      <c r="H156" s="40">
        <v>1500</v>
      </c>
      <c r="I156" s="98">
        <v>5.0000000000000004E-6</v>
      </c>
      <c r="J156" s="98">
        <v>5.0000000000000004E-6</v>
      </c>
      <c r="K156" s="40">
        <v>2555.5383769999999</v>
      </c>
      <c r="L156" s="40">
        <v>2015</v>
      </c>
      <c r="M156" s="40">
        <v>2100</v>
      </c>
    </row>
    <row r="157" spans="2:13" x14ac:dyDescent="0.2">
      <c r="B157" s="40" t="s">
        <v>459</v>
      </c>
      <c r="C157" s="40" t="s">
        <v>36</v>
      </c>
      <c r="D157" s="40" t="s">
        <v>38</v>
      </c>
      <c r="E157" s="40">
        <v>1500</v>
      </c>
      <c r="G157" s="40">
        <v>1500</v>
      </c>
      <c r="H157" s="40">
        <v>1500</v>
      </c>
      <c r="I157" s="98">
        <v>5.0000000000000004E-6</v>
      </c>
      <c r="J157" s="98">
        <v>5.0000000000000004E-6</v>
      </c>
      <c r="K157" s="40">
        <v>2555.5383769999999</v>
      </c>
      <c r="L157" s="40">
        <v>2015</v>
      </c>
      <c r="M157" s="40">
        <v>2100</v>
      </c>
    </row>
    <row r="158" spans="2:13" x14ac:dyDescent="0.2">
      <c r="B158" s="40" t="s">
        <v>461</v>
      </c>
      <c r="C158" s="40" t="s">
        <v>36</v>
      </c>
      <c r="D158" s="40" t="s">
        <v>38</v>
      </c>
      <c r="E158" s="40">
        <v>1500</v>
      </c>
      <c r="G158" s="40">
        <v>1500</v>
      </c>
      <c r="H158" s="40">
        <v>1500</v>
      </c>
      <c r="I158" s="98">
        <v>5.0000000000000004E-6</v>
      </c>
      <c r="J158" s="98">
        <v>5.0000000000000004E-6</v>
      </c>
      <c r="K158" s="40">
        <v>2555.5383769999999</v>
      </c>
      <c r="L158" s="40">
        <v>2015</v>
      </c>
      <c r="M158" s="40">
        <v>2100</v>
      </c>
    </row>
    <row r="159" spans="2:13" x14ac:dyDescent="0.2">
      <c r="B159" s="40" t="s">
        <v>464</v>
      </c>
      <c r="C159" s="40" t="s">
        <v>36</v>
      </c>
      <c r="D159" s="40" t="s">
        <v>38</v>
      </c>
      <c r="E159" s="40">
        <v>1500</v>
      </c>
      <c r="G159" s="40">
        <v>1500</v>
      </c>
      <c r="H159" s="40">
        <v>1500</v>
      </c>
      <c r="I159" s="98">
        <v>5.0000000000000004E-6</v>
      </c>
      <c r="J159" s="98">
        <v>5.0000000000000004E-6</v>
      </c>
      <c r="K159" s="40">
        <v>2555.5383769999999</v>
      </c>
      <c r="L159" s="40">
        <v>2015</v>
      </c>
      <c r="M159" s="40">
        <v>2100</v>
      </c>
    </row>
    <row r="160" spans="2:13" x14ac:dyDescent="0.2">
      <c r="B160" s="40" t="s">
        <v>465</v>
      </c>
      <c r="C160" s="40" t="s">
        <v>36</v>
      </c>
      <c r="D160" s="40" t="s">
        <v>38</v>
      </c>
      <c r="E160" s="40">
        <v>1500</v>
      </c>
      <c r="G160" s="40">
        <v>1500</v>
      </c>
      <c r="H160" s="40">
        <v>1500</v>
      </c>
      <c r="I160" s="98">
        <v>5.0000000000000004E-6</v>
      </c>
      <c r="J160" s="98">
        <v>5.0000000000000004E-6</v>
      </c>
      <c r="K160" s="40">
        <v>2555.5383769999999</v>
      </c>
      <c r="L160" s="40">
        <v>2015</v>
      </c>
      <c r="M160" s="40">
        <v>2100</v>
      </c>
    </row>
    <row r="161" spans="2:13" x14ac:dyDescent="0.2">
      <c r="B161" s="40" t="s">
        <v>466</v>
      </c>
      <c r="C161" s="40" t="s">
        <v>36</v>
      </c>
      <c r="D161" s="40" t="s">
        <v>38</v>
      </c>
      <c r="E161" s="40">
        <v>1500</v>
      </c>
      <c r="G161" s="40">
        <v>1500</v>
      </c>
      <c r="H161" s="40">
        <v>1500</v>
      </c>
      <c r="I161" s="98">
        <v>5.0000000000000004E-6</v>
      </c>
      <c r="J161" s="98">
        <v>5.0000000000000004E-6</v>
      </c>
      <c r="K161" s="40">
        <v>2555.5383769999999</v>
      </c>
      <c r="L161" s="40">
        <v>2015</v>
      </c>
      <c r="M161" s="40">
        <v>2100</v>
      </c>
    </row>
    <row r="162" spans="2:13" x14ac:dyDescent="0.2">
      <c r="B162" s="40" t="s">
        <v>383</v>
      </c>
      <c r="C162" s="40" t="s">
        <v>36</v>
      </c>
      <c r="D162" s="40" t="s">
        <v>38</v>
      </c>
      <c r="E162" s="40">
        <v>1500</v>
      </c>
      <c r="G162" s="40">
        <v>1500</v>
      </c>
      <c r="H162" s="40">
        <v>1500</v>
      </c>
      <c r="I162" s="98">
        <v>5.0000000000000004E-6</v>
      </c>
      <c r="J162" s="98">
        <v>5.0000000000000004E-6</v>
      </c>
      <c r="K162" s="40">
        <v>2555.5383769999999</v>
      </c>
      <c r="L162" s="40">
        <v>2015</v>
      </c>
      <c r="M162" s="40">
        <v>2100</v>
      </c>
    </row>
    <row r="163" spans="2:13" x14ac:dyDescent="0.2">
      <c r="B163" s="40" t="s">
        <v>344</v>
      </c>
      <c r="C163" s="40" t="s">
        <v>36</v>
      </c>
      <c r="D163" s="40" t="s">
        <v>38</v>
      </c>
      <c r="E163" s="40">
        <v>1500</v>
      </c>
      <c r="G163" s="40">
        <v>1500</v>
      </c>
      <c r="H163" s="40">
        <v>1500</v>
      </c>
      <c r="I163" s="98">
        <v>5.0000000000000004E-6</v>
      </c>
      <c r="J163" s="98">
        <v>5.0000000000000004E-6</v>
      </c>
      <c r="K163" s="40">
        <v>2555.5383769999999</v>
      </c>
      <c r="L163" s="40">
        <v>2015</v>
      </c>
      <c r="M163" s="40">
        <v>2100</v>
      </c>
    </row>
    <row r="164" spans="2:13" x14ac:dyDescent="0.2">
      <c r="B164" s="40" t="s">
        <v>467</v>
      </c>
      <c r="C164" s="40" t="s">
        <v>36</v>
      </c>
      <c r="D164" s="40" t="s">
        <v>38</v>
      </c>
      <c r="E164" s="40">
        <v>1500</v>
      </c>
      <c r="G164" s="40">
        <v>1500</v>
      </c>
      <c r="H164" s="40">
        <v>1500</v>
      </c>
      <c r="I164" s="98">
        <v>5.0000000000000004E-6</v>
      </c>
      <c r="J164" s="98">
        <v>5.0000000000000004E-6</v>
      </c>
      <c r="K164" s="40">
        <v>2555.5383769999999</v>
      </c>
      <c r="L164" s="40">
        <v>2015</v>
      </c>
      <c r="M164" s="40">
        <v>2100</v>
      </c>
    </row>
    <row r="165" spans="2:13" x14ac:dyDescent="0.2">
      <c r="B165" s="40" t="s">
        <v>469</v>
      </c>
      <c r="C165" s="40" t="s">
        <v>36</v>
      </c>
      <c r="D165" s="40" t="s">
        <v>38</v>
      </c>
      <c r="E165" s="40">
        <v>1500</v>
      </c>
      <c r="G165" s="40">
        <v>1500</v>
      </c>
      <c r="H165" s="40">
        <v>1500</v>
      </c>
      <c r="I165" s="98">
        <v>5.0000000000000004E-6</v>
      </c>
      <c r="J165" s="98">
        <v>5.0000000000000004E-6</v>
      </c>
      <c r="K165" s="40">
        <v>2555.5383769999999</v>
      </c>
      <c r="L165" s="40">
        <v>2015</v>
      </c>
      <c r="M165" s="40">
        <v>2100</v>
      </c>
    </row>
    <row r="166" spans="2:13" x14ac:dyDescent="0.2">
      <c r="B166" s="40" t="s">
        <v>471</v>
      </c>
      <c r="C166" s="40" t="s">
        <v>36</v>
      </c>
      <c r="D166" s="40" t="s">
        <v>38</v>
      </c>
      <c r="E166" s="40">
        <v>1500</v>
      </c>
      <c r="G166" s="40">
        <v>1500</v>
      </c>
      <c r="H166" s="40">
        <v>1500</v>
      </c>
      <c r="I166" s="98">
        <v>5.0000000000000004E-6</v>
      </c>
      <c r="J166" s="98">
        <v>5.0000000000000004E-6</v>
      </c>
      <c r="K166" s="40">
        <v>2555.5383769999999</v>
      </c>
      <c r="L166" s="40">
        <v>2015</v>
      </c>
      <c r="M166" s="40">
        <v>2100</v>
      </c>
    </row>
    <row r="167" spans="2:13" x14ac:dyDescent="0.2">
      <c r="B167" s="40" t="s">
        <v>472</v>
      </c>
      <c r="C167" s="40" t="s">
        <v>36</v>
      </c>
      <c r="D167" s="40" t="s">
        <v>38</v>
      </c>
      <c r="E167" s="40">
        <v>1500</v>
      </c>
      <c r="G167" s="40">
        <v>1500</v>
      </c>
      <c r="H167" s="40">
        <v>1500</v>
      </c>
      <c r="I167" s="98">
        <v>5.0000000000000004E-6</v>
      </c>
      <c r="J167" s="98">
        <v>5.0000000000000004E-6</v>
      </c>
      <c r="K167" s="40">
        <v>2555.5383769999999</v>
      </c>
      <c r="L167" s="40">
        <v>2015</v>
      </c>
      <c r="M167" s="40">
        <v>2100</v>
      </c>
    </row>
    <row r="168" spans="2:13" x14ac:dyDescent="0.2">
      <c r="B168" s="40" t="s">
        <v>473</v>
      </c>
      <c r="C168" s="40" t="s">
        <v>36</v>
      </c>
      <c r="D168" s="40" t="s">
        <v>38</v>
      </c>
      <c r="E168" s="40">
        <v>1500</v>
      </c>
      <c r="G168" s="40">
        <v>1500</v>
      </c>
      <c r="H168" s="40">
        <v>1500</v>
      </c>
      <c r="I168" s="98">
        <v>5.0000000000000004E-6</v>
      </c>
      <c r="J168" s="98">
        <v>5.0000000000000004E-6</v>
      </c>
      <c r="K168" s="40">
        <v>2555.5383769999999</v>
      </c>
      <c r="L168" s="40">
        <v>2015</v>
      </c>
      <c r="M168" s="40">
        <v>2100</v>
      </c>
    </row>
    <row r="169" spans="2:13" x14ac:dyDescent="0.2">
      <c r="B169" s="40" t="s">
        <v>474</v>
      </c>
      <c r="C169" s="40" t="s">
        <v>36</v>
      </c>
      <c r="D169" s="40" t="s">
        <v>38</v>
      </c>
      <c r="E169" s="40">
        <v>1500</v>
      </c>
      <c r="G169" s="40">
        <v>1500</v>
      </c>
      <c r="H169" s="40">
        <v>1500</v>
      </c>
      <c r="I169" s="98">
        <v>5.0000000000000004E-6</v>
      </c>
      <c r="J169" s="98">
        <v>5.0000000000000004E-6</v>
      </c>
      <c r="K169" s="40">
        <v>2555.5383769999999</v>
      </c>
      <c r="L169" s="40">
        <v>2015</v>
      </c>
      <c r="M169" s="40">
        <v>2100</v>
      </c>
    </row>
    <row r="170" spans="2:13" x14ac:dyDescent="0.2">
      <c r="B170" s="40" t="s">
        <v>475</v>
      </c>
      <c r="C170" s="40" t="s">
        <v>36</v>
      </c>
      <c r="D170" s="40" t="s">
        <v>38</v>
      </c>
      <c r="E170" s="40">
        <v>1500</v>
      </c>
      <c r="G170" s="40">
        <v>1500</v>
      </c>
      <c r="H170" s="40">
        <v>1500</v>
      </c>
      <c r="I170" s="98">
        <v>5.0000000000000004E-6</v>
      </c>
      <c r="J170" s="98">
        <v>5.0000000000000004E-6</v>
      </c>
      <c r="K170" s="40">
        <v>2555.5383769999999</v>
      </c>
      <c r="L170" s="40">
        <v>2015</v>
      </c>
      <c r="M170" s="40">
        <v>2100</v>
      </c>
    </row>
    <row r="171" spans="2:13" x14ac:dyDescent="0.2">
      <c r="B171" s="40" t="s">
        <v>477</v>
      </c>
      <c r="C171" s="40" t="s">
        <v>36</v>
      </c>
      <c r="D171" s="40" t="s">
        <v>38</v>
      </c>
      <c r="E171" s="40">
        <v>1500</v>
      </c>
      <c r="G171" s="40">
        <v>1500</v>
      </c>
      <c r="H171" s="40">
        <v>1500</v>
      </c>
      <c r="I171" s="98">
        <v>5.0000000000000004E-6</v>
      </c>
      <c r="J171" s="98">
        <v>5.0000000000000004E-6</v>
      </c>
      <c r="K171" s="40">
        <v>2555.5383769999999</v>
      </c>
      <c r="L171" s="40">
        <v>2015</v>
      </c>
      <c r="M171" s="40">
        <v>2100</v>
      </c>
    </row>
    <row r="172" spans="2:13" x14ac:dyDescent="0.2">
      <c r="B172" s="40" t="s">
        <v>384</v>
      </c>
      <c r="C172" s="40" t="s">
        <v>36</v>
      </c>
      <c r="D172" s="40" t="s">
        <v>38</v>
      </c>
      <c r="E172" s="40">
        <v>1500</v>
      </c>
      <c r="G172" s="40">
        <v>1500</v>
      </c>
      <c r="H172" s="40">
        <v>1500</v>
      </c>
      <c r="I172" s="98">
        <v>5.0000000000000004E-6</v>
      </c>
      <c r="J172" s="98">
        <v>5.0000000000000004E-6</v>
      </c>
      <c r="K172" s="40">
        <v>2555.5383769999999</v>
      </c>
      <c r="L172" s="40">
        <v>2015</v>
      </c>
      <c r="M172" s="40">
        <v>2100</v>
      </c>
    </row>
    <row r="173" spans="2:13" x14ac:dyDescent="0.2">
      <c r="B173" s="40" t="s">
        <v>480</v>
      </c>
      <c r="C173" s="40" t="s">
        <v>36</v>
      </c>
      <c r="D173" s="40" t="s">
        <v>38</v>
      </c>
      <c r="E173" s="40">
        <v>1500</v>
      </c>
      <c r="G173" s="40">
        <v>1500</v>
      </c>
      <c r="H173" s="40">
        <v>1500</v>
      </c>
      <c r="I173" s="98">
        <v>5.0000000000000004E-6</v>
      </c>
      <c r="J173" s="98">
        <v>5.0000000000000004E-6</v>
      </c>
      <c r="K173" s="40">
        <v>2555.5383769999999</v>
      </c>
      <c r="L173" s="40">
        <v>2015</v>
      </c>
      <c r="M173" s="40">
        <v>2100</v>
      </c>
    </row>
    <row r="174" spans="2:13" x14ac:dyDescent="0.2">
      <c r="B174" s="40" t="s">
        <v>374</v>
      </c>
      <c r="C174" s="40" t="s">
        <v>36</v>
      </c>
      <c r="D174" s="40" t="s">
        <v>38</v>
      </c>
      <c r="E174" s="40">
        <v>1500</v>
      </c>
      <c r="G174" s="40">
        <v>1500</v>
      </c>
      <c r="H174" s="40">
        <v>1500</v>
      </c>
      <c r="I174" s="98">
        <v>5.0000000000000004E-6</v>
      </c>
      <c r="J174" s="98">
        <v>5.0000000000000004E-6</v>
      </c>
      <c r="K174" s="40">
        <v>2555.5383769999999</v>
      </c>
      <c r="L174" s="40">
        <v>2015</v>
      </c>
      <c r="M174" s="40">
        <v>2100</v>
      </c>
    </row>
    <row r="175" spans="2:13" x14ac:dyDescent="0.2">
      <c r="B175" s="40" t="s">
        <v>486</v>
      </c>
      <c r="C175" s="40" t="s">
        <v>36</v>
      </c>
      <c r="D175" s="40" t="s">
        <v>38</v>
      </c>
      <c r="E175" s="40">
        <v>1500</v>
      </c>
      <c r="G175" s="40">
        <v>1500</v>
      </c>
      <c r="H175" s="40">
        <v>1500</v>
      </c>
      <c r="I175" s="98">
        <v>5.0000000000000004E-6</v>
      </c>
      <c r="J175" s="98">
        <v>5.0000000000000004E-6</v>
      </c>
      <c r="K175" s="40">
        <v>2555.5383769999999</v>
      </c>
      <c r="L175" s="40">
        <v>2015</v>
      </c>
      <c r="M175" s="40">
        <v>2100</v>
      </c>
    </row>
    <row r="176" spans="2:13" x14ac:dyDescent="0.2">
      <c r="B176" s="40" t="s">
        <v>380</v>
      </c>
      <c r="C176" s="40" t="s">
        <v>36</v>
      </c>
      <c r="D176" s="40" t="s">
        <v>38</v>
      </c>
      <c r="E176" s="40">
        <v>1500</v>
      </c>
      <c r="G176" s="40">
        <v>1500</v>
      </c>
      <c r="H176" s="40">
        <v>1500</v>
      </c>
      <c r="I176" s="98">
        <v>5.0000000000000004E-6</v>
      </c>
      <c r="J176" s="98">
        <v>5.0000000000000004E-6</v>
      </c>
      <c r="K176" s="40">
        <v>2555.5383769999999</v>
      </c>
      <c r="L176" s="40">
        <v>2015</v>
      </c>
      <c r="M176" s="40">
        <v>2100</v>
      </c>
    </row>
    <row r="177" spans="2:13" x14ac:dyDescent="0.2">
      <c r="B177" s="40" t="s">
        <v>389</v>
      </c>
      <c r="C177" s="40" t="s">
        <v>36</v>
      </c>
      <c r="D177" s="40" t="s">
        <v>38</v>
      </c>
      <c r="E177" s="40">
        <v>1500</v>
      </c>
      <c r="G177" s="40">
        <v>1500</v>
      </c>
      <c r="H177" s="40">
        <v>1500</v>
      </c>
      <c r="I177" s="98">
        <v>5.0000000000000004E-6</v>
      </c>
      <c r="J177" s="98">
        <v>5.0000000000000004E-6</v>
      </c>
      <c r="K177" s="40">
        <v>2555.5383769999999</v>
      </c>
      <c r="L177" s="40">
        <v>2015</v>
      </c>
      <c r="M177" s="40">
        <v>2100</v>
      </c>
    </row>
    <row r="178" spans="2:13" x14ac:dyDescent="0.2">
      <c r="B178" s="40" t="s">
        <v>375</v>
      </c>
      <c r="C178" s="40" t="s">
        <v>36</v>
      </c>
      <c r="D178" s="40" t="s">
        <v>38</v>
      </c>
      <c r="E178" s="40">
        <v>1500</v>
      </c>
      <c r="G178" s="40">
        <v>1500</v>
      </c>
      <c r="H178" s="40">
        <v>1500</v>
      </c>
      <c r="I178" s="98">
        <v>5.0000000000000004E-6</v>
      </c>
      <c r="J178" s="98">
        <v>5.0000000000000004E-6</v>
      </c>
      <c r="K178" s="40">
        <v>2555.5383769999999</v>
      </c>
      <c r="L178" s="40">
        <v>2015</v>
      </c>
      <c r="M178" s="40">
        <v>2100</v>
      </c>
    </row>
    <row r="179" spans="2:13" x14ac:dyDescent="0.2">
      <c r="B179" s="40" t="s">
        <v>347</v>
      </c>
      <c r="C179" s="40" t="s">
        <v>36</v>
      </c>
      <c r="D179" s="40" t="s">
        <v>38</v>
      </c>
      <c r="E179" s="40">
        <v>1500</v>
      </c>
      <c r="G179" s="40">
        <v>1500</v>
      </c>
      <c r="H179" s="40">
        <v>1500</v>
      </c>
      <c r="I179" s="98">
        <v>5.0000000000000004E-6</v>
      </c>
      <c r="J179" s="98">
        <v>5.0000000000000004E-6</v>
      </c>
      <c r="K179" s="40">
        <v>2555.5383769999999</v>
      </c>
      <c r="L179" s="40">
        <v>2015</v>
      </c>
      <c r="M179" s="40">
        <v>2100</v>
      </c>
    </row>
    <row r="180" spans="2:13" x14ac:dyDescent="0.2">
      <c r="B180" s="40" t="s">
        <v>386</v>
      </c>
      <c r="C180" s="40" t="s">
        <v>36</v>
      </c>
      <c r="D180" s="40" t="s">
        <v>38</v>
      </c>
      <c r="E180" s="40">
        <v>1500</v>
      </c>
      <c r="G180" s="40">
        <v>1500</v>
      </c>
      <c r="H180" s="40">
        <v>1500</v>
      </c>
      <c r="I180" s="98">
        <v>5.0000000000000004E-6</v>
      </c>
      <c r="J180" s="98">
        <v>5.0000000000000004E-6</v>
      </c>
      <c r="K180" s="40">
        <v>2555.5383769999999</v>
      </c>
      <c r="L180" s="40">
        <v>2015</v>
      </c>
      <c r="M180" s="40">
        <v>2100</v>
      </c>
    </row>
    <row r="181" spans="2:13" x14ac:dyDescent="0.2">
      <c r="B181" s="40" t="s">
        <v>490</v>
      </c>
      <c r="C181" s="40" t="s">
        <v>36</v>
      </c>
      <c r="D181" s="40" t="s">
        <v>38</v>
      </c>
      <c r="E181" s="40">
        <v>1500</v>
      </c>
      <c r="G181" s="40">
        <v>1500</v>
      </c>
      <c r="H181" s="40">
        <v>1500</v>
      </c>
      <c r="I181" s="98">
        <v>5.0000000000000004E-6</v>
      </c>
      <c r="J181" s="98">
        <v>5.0000000000000004E-6</v>
      </c>
      <c r="K181" s="40">
        <v>2555.5383769999999</v>
      </c>
      <c r="L181" s="40">
        <v>2015</v>
      </c>
      <c r="M181" s="40">
        <v>2100</v>
      </c>
    </row>
    <row r="182" spans="2:13" x14ac:dyDescent="0.2">
      <c r="B182" s="40" t="s">
        <v>390</v>
      </c>
      <c r="C182" s="40" t="s">
        <v>36</v>
      </c>
      <c r="D182" s="40" t="s">
        <v>38</v>
      </c>
      <c r="E182" s="40">
        <v>1500</v>
      </c>
      <c r="G182" s="40">
        <v>1500</v>
      </c>
      <c r="H182" s="40">
        <v>1500</v>
      </c>
      <c r="I182" s="98">
        <v>5.0000000000000004E-6</v>
      </c>
      <c r="J182" s="98">
        <v>5.0000000000000004E-6</v>
      </c>
      <c r="K182" s="40">
        <v>2555.5383769999999</v>
      </c>
      <c r="L182" s="40">
        <v>2015</v>
      </c>
      <c r="M182" s="40">
        <v>2100</v>
      </c>
    </row>
    <row r="183" spans="2:13" x14ac:dyDescent="0.2">
      <c r="B183" s="40" t="s">
        <v>494</v>
      </c>
      <c r="C183" s="40" t="s">
        <v>36</v>
      </c>
      <c r="D183" s="40" t="s">
        <v>38</v>
      </c>
      <c r="E183" s="40">
        <v>1500</v>
      </c>
      <c r="G183" s="40">
        <v>1500</v>
      </c>
      <c r="H183" s="40">
        <v>1500</v>
      </c>
      <c r="I183" s="98">
        <v>5.0000000000000004E-6</v>
      </c>
      <c r="J183" s="98">
        <v>5.0000000000000004E-6</v>
      </c>
      <c r="K183" s="40">
        <v>2555.5383769999999</v>
      </c>
      <c r="L183" s="40">
        <v>2015</v>
      </c>
      <c r="M183" s="40">
        <v>2100</v>
      </c>
    </row>
    <row r="184" spans="2:13" x14ac:dyDescent="0.2">
      <c r="B184" s="40" t="s">
        <v>358</v>
      </c>
      <c r="C184" s="40" t="s">
        <v>36</v>
      </c>
      <c r="D184" s="40" t="s">
        <v>38</v>
      </c>
      <c r="E184" s="40">
        <v>1500</v>
      </c>
      <c r="G184" s="40">
        <v>1500</v>
      </c>
      <c r="H184" s="40">
        <v>1500</v>
      </c>
      <c r="I184" s="98">
        <v>5.0000000000000004E-6</v>
      </c>
      <c r="J184" s="98">
        <v>5.0000000000000004E-6</v>
      </c>
      <c r="K184" s="40">
        <v>2555.5383769999999</v>
      </c>
      <c r="L184" s="40">
        <v>2015</v>
      </c>
      <c r="M184" s="40">
        <v>2100</v>
      </c>
    </row>
    <row r="185" spans="2:13" x14ac:dyDescent="0.2">
      <c r="B185" s="40" t="s">
        <v>497</v>
      </c>
      <c r="C185" s="40" t="s">
        <v>36</v>
      </c>
      <c r="D185" s="40" t="s">
        <v>38</v>
      </c>
      <c r="E185" s="40">
        <v>1500</v>
      </c>
      <c r="G185" s="40">
        <v>1500</v>
      </c>
      <c r="H185" s="40">
        <v>1500</v>
      </c>
      <c r="I185" s="98">
        <v>5.0000000000000004E-6</v>
      </c>
      <c r="J185" s="98">
        <v>5.0000000000000004E-6</v>
      </c>
      <c r="K185" s="40">
        <v>2555.5383769999999</v>
      </c>
      <c r="L185" s="40">
        <v>2015</v>
      </c>
      <c r="M185" s="40">
        <v>2100</v>
      </c>
    </row>
    <row r="186" spans="2:13" x14ac:dyDescent="0.2">
      <c r="B186" s="40" t="s">
        <v>360</v>
      </c>
      <c r="C186" s="40" t="s">
        <v>36</v>
      </c>
      <c r="D186" s="40" t="s">
        <v>38</v>
      </c>
      <c r="E186" s="40">
        <v>1500</v>
      </c>
      <c r="G186" s="40">
        <v>1500</v>
      </c>
      <c r="H186" s="40">
        <v>1500</v>
      </c>
      <c r="I186" s="98">
        <v>5.0000000000000004E-6</v>
      </c>
      <c r="J186" s="98">
        <v>5.0000000000000004E-6</v>
      </c>
      <c r="K186" s="40">
        <v>2555.5383769999999</v>
      </c>
      <c r="L186" s="40">
        <v>2015</v>
      </c>
      <c r="M186" s="40">
        <v>2100</v>
      </c>
    </row>
    <row r="187" spans="2:13" x14ac:dyDescent="0.2">
      <c r="B187" s="40" t="s">
        <v>391</v>
      </c>
      <c r="C187" s="40" t="s">
        <v>36</v>
      </c>
      <c r="D187" s="40" t="s">
        <v>38</v>
      </c>
      <c r="E187" s="40">
        <v>1500</v>
      </c>
      <c r="G187" s="40">
        <v>1500</v>
      </c>
      <c r="H187" s="40">
        <v>1500</v>
      </c>
      <c r="I187" s="98">
        <v>5.0000000000000004E-6</v>
      </c>
      <c r="J187" s="98">
        <v>5.0000000000000004E-6</v>
      </c>
      <c r="K187" s="40">
        <v>2555.5383769999999</v>
      </c>
      <c r="L187" s="40">
        <v>2015</v>
      </c>
      <c r="M187" s="40">
        <v>2100</v>
      </c>
    </row>
    <row r="188" spans="2:13" x14ac:dyDescent="0.2">
      <c r="B188" s="40" t="s">
        <v>351</v>
      </c>
      <c r="C188" s="40" t="s">
        <v>36</v>
      </c>
      <c r="D188" s="40" t="s">
        <v>38</v>
      </c>
      <c r="E188" s="40">
        <v>1500</v>
      </c>
      <c r="G188" s="40">
        <v>1500</v>
      </c>
      <c r="H188" s="40">
        <v>1500</v>
      </c>
      <c r="I188" s="98">
        <v>5.0000000000000004E-6</v>
      </c>
      <c r="J188" s="98">
        <v>5.0000000000000004E-6</v>
      </c>
      <c r="K188" s="40">
        <v>2555.5383769999999</v>
      </c>
      <c r="L188" s="40">
        <v>2015</v>
      </c>
      <c r="M188" s="40">
        <v>2100</v>
      </c>
    </row>
    <row r="189" spans="2:13" x14ac:dyDescent="0.2">
      <c r="B189" s="40" t="s">
        <v>381</v>
      </c>
      <c r="C189" s="40" t="s">
        <v>36</v>
      </c>
      <c r="D189" s="40" t="s">
        <v>38</v>
      </c>
      <c r="E189" s="40">
        <v>1500</v>
      </c>
      <c r="G189" s="40">
        <v>1500</v>
      </c>
      <c r="H189" s="40">
        <v>1500</v>
      </c>
      <c r="I189" s="98">
        <v>5.0000000000000004E-6</v>
      </c>
      <c r="J189" s="98">
        <v>5.0000000000000004E-6</v>
      </c>
      <c r="K189" s="40">
        <v>2555.5383769999999</v>
      </c>
      <c r="L189" s="40">
        <v>2015</v>
      </c>
      <c r="M189" s="40">
        <v>2100</v>
      </c>
    </row>
    <row r="190" spans="2:13" x14ac:dyDescent="0.2">
      <c r="B190" s="40" t="s">
        <v>499</v>
      </c>
      <c r="C190" s="40" t="s">
        <v>36</v>
      </c>
      <c r="D190" s="40" t="s">
        <v>38</v>
      </c>
      <c r="E190" s="40">
        <v>1500</v>
      </c>
      <c r="G190" s="40">
        <v>1500</v>
      </c>
      <c r="H190" s="40">
        <v>1500</v>
      </c>
      <c r="I190" s="98">
        <v>5.0000000000000004E-6</v>
      </c>
      <c r="J190" s="98">
        <v>5.0000000000000004E-6</v>
      </c>
      <c r="K190" s="40">
        <v>2555.5383769999999</v>
      </c>
      <c r="L190" s="40">
        <v>2015</v>
      </c>
      <c r="M190" s="40">
        <v>2100</v>
      </c>
    </row>
    <row r="191" spans="2:13" x14ac:dyDescent="0.2">
      <c r="B191" s="40" t="s">
        <v>362</v>
      </c>
      <c r="C191" s="40" t="s">
        <v>36</v>
      </c>
      <c r="D191" s="40" t="s">
        <v>38</v>
      </c>
      <c r="E191" s="40">
        <v>1500</v>
      </c>
      <c r="G191" s="40">
        <v>1500</v>
      </c>
      <c r="H191" s="40">
        <v>1500</v>
      </c>
      <c r="I191" s="98">
        <v>5.0000000000000004E-6</v>
      </c>
      <c r="J191" s="98">
        <v>5.0000000000000004E-6</v>
      </c>
      <c r="K191" s="40">
        <v>2555.5383769999999</v>
      </c>
      <c r="L191" s="40">
        <v>2015</v>
      </c>
      <c r="M191" s="40">
        <v>2100</v>
      </c>
    </row>
    <row r="192" spans="2:13" x14ac:dyDescent="0.2">
      <c r="B192" s="40" t="s">
        <v>363</v>
      </c>
      <c r="C192" s="40" t="s">
        <v>36</v>
      </c>
      <c r="D192" s="40" t="s">
        <v>38</v>
      </c>
      <c r="E192" s="40">
        <v>1500</v>
      </c>
      <c r="G192" s="40">
        <v>1500</v>
      </c>
      <c r="H192" s="40">
        <v>1500</v>
      </c>
      <c r="I192" s="98">
        <v>5.0000000000000004E-6</v>
      </c>
      <c r="J192" s="98">
        <v>5.0000000000000004E-6</v>
      </c>
      <c r="K192" s="40">
        <v>2555.5383769999999</v>
      </c>
      <c r="L192" s="40">
        <v>2015</v>
      </c>
      <c r="M192" s="40">
        <v>2100</v>
      </c>
    </row>
    <row r="193" spans="2:13" x14ac:dyDescent="0.2">
      <c r="B193" s="40" t="s">
        <v>500</v>
      </c>
      <c r="C193" s="40" t="s">
        <v>36</v>
      </c>
      <c r="D193" s="40" t="s">
        <v>38</v>
      </c>
      <c r="E193" s="40">
        <v>1500</v>
      </c>
      <c r="G193" s="40">
        <v>1500</v>
      </c>
      <c r="H193" s="40">
        <v>1500</v>
      </c>
      <c r="I193" s="98">
        <v>5.0000000000000004E-6</v>
      </c>
      <c r="J193" s="98">
        <v>5.0000000000000004E-6</v>
      </c>
      <c r="K193" s="40">
        <v>2555.5383769999999</v>
      </c>
      <c r="L193" s="40">
        <v>2015</v>
      </c>
      <c r="M193" s="40">
        <v>2100</v>
      </c>
    </row>
    <row r="194" spans="2:13" x14ac:dyDescent="0.2">
      <c r="B194" s="40" t="s">
        <v>504</v>
      </c>
      <c r="C194" s="40" t="s">
        <v>36</v>
      </c>
      <c r="D194" s="40" t="s">
        <v>38</v>
      </c>
      <c r="E194" s="40">
        <v>1500</v>
      </c>
      <c r="G194" s="40">
        <v>1500</v>
      </c>
      <c r="H194" s="40">
        <v>1500</v>
      </c>
      <c r="I194" s="98">
        <v>5.0000000000000004E-6</v>
      </c>
      <c r="J194" s="98">
        <v>5.0000000000000004E-6</v>
      </c>
      <c r="K194" s="40">
        <v>2555.5383769999999</v>
      </c>
      <c r="L194" s="40">
        <v>2015</v>
      </c>
      <c r="M194" s="40">
        <v>2100</v>
      </c>
    </row>
    <row r="195" spans="2:13" x14ac:dyDescent="0.2">
      <c r="B195" s="40" t="s">
        <v>506</v>
      </c>
      <c r="C195" s="40" t="s">
        <v>43</v>
      </c>
      <c r="D195" s="40" t="s">
        <v>39</v>
      </c>
      <c r="E195" s="40">
        <v>1500</v>
      </c>
      <c r="G195" s="40">
        <v>1500</v>
      </c>
      <c r="H195" s="40">
        <v>1500</v>
      </c>
      <c r="I195" s="98">
        <v>5.0000000000000004E-6</v>
      </c>
      <c r="J195" s="98">
        <v>5.0000000000000004E-6</v>
      </c>
      <c r="K195" s="40">
        <v>3285.6921990000001</v>
      </c>
      <c r="L195" s="40">
        <v>2015</v>
      </c>
      <c r="M195" s="40">
        <v>2100</v>
      </c>
    </row>
    <row r="196" spans="2:13" x14ac:dyDescent="0.2">
      <c r="B196" s="40" t="s">
        <v>507</v>
      </c>
      <c r="C196" s="40" t="s">
        <v>43</v>
      </c>
      <c r="D196" s="40" t="s">
        <v>39</v>
      </c>
      <c r="E196" s="40">
        <v>1500</v>
      </c>
      <c r="G196" s="40">
        <v>1500</v>
      </c>
      <c r="H196" s="40">
        <v>1500</v>
      </c>
      <c r="I196" s="98">
        <v>5.0000000000000004E-6</v>
      </c>
      <c r="J196" s="98">
        <v>5.0000000000000004E-6</v>
      </c>
      <c r="K196" s="40">
        <v>3285.6921990000001</v>
      </c>
      <c r="L196" s="40">
        <v>2015</v>
      </c>
      <c r="M196" s="40">
        <v>2100</v>
      </c>
    </row>
    <row r="197" spans="2:13" x14ac:dyDescent="0.2">
      <c r="B197" s="40" t="s">
        <v>510</v>
      </c>
      <c r="C197" s="40" t="s">
        <v>43</v>
      </c>
      <c r="D197" s="40" t="s">
        <v>39</v>
      </c>
      <c r="E197" s="40">
        <v>1500</v>
      </c>
      <c r="G197" s="40">
        <v>1500</v>
      </c>
      <c r="H197" s="40">
        <v>1500</v>
      </c>
      <c r="I197" s="98">
        <v>5.0000000000000004E-6</v>
      </c>
      <c r="J197" s="98">
        <v>5.0000000000000004E-6</v>
      </c>
      <c r="K197" s="40">
        <v>3285.6921990000001</v>
      </c>
      <c r="L197" s="40">
        <v>2015</v>
      </c>
      <c r="M197" s="40">
        <v>2100</v>
      </c>
    </row>
    <row r="198" spans="2:13" x14ac:dyDescent="0.2">
      <c r="B198" s="40" t="s">
        <v>511</v>
      </c>
      <c r="C198" s="40" t="s">
        <v>43</v>
      </c>
      <c r="D198" s="40" t="s">
        <v>39</v>
      </c>
      <c r="E198" s="40">
        <v>1500</v>
      </c>
      <c r="G198" s="40">
        <v>1500</v>
      </c>
      <c r="H198" s="40">
        <v>1500</v>
      </c>
      <c r="I198" s="98">
        <v>5.0000000000000004E-6</v>
      </c>
      <c r="J198" s="98">
        <v>5.0000000000000004E-6</v>
      </c>
      <c r="K198" s="40">
        <v>3285.6921990000001</v>
      </c>
      <c r="L198" s="40">
        <v>2015</v>
      </c>
      <c r="M198" s="40">
        <v>2100</v>
      </c>
    </row>
    <row r="199" spans="2:13" x14ac:dyDescent="0.2">
      <c r="B199" s="40" t="s">
        <v>512</v>
      </c>
      <c r="C199" s="40" t="s">
        <v>43</v>
      </c>
      <c r="D199" s="40" t="s">
        <v>39</v>
      </c>
      <c r="E199" s="40">
        <v>1500</v>
      </c>
      <c r="G199" s="40">
        <v>1500</v>
      </c>
      <c r="H199" s="40">
        <v>1500</v>
      </c>
      <c r="I199" s="98">
        <v>5.0000000000000004E-6</v>
      </c>
      <c r="J199" s="98">
        <v>5.0000000000000004E-6</v>
      </c>
      <c r="K199" s="40">
        <v>3285.6921990000001</v>
      </c>
      <c r="L199" s="40">
        <v>2015</v>
      </c>
      <c r="M199" s="40">
        <v>2100</v>
      </c>
    </row>
    <row r="200" spans="2:13" x14ac:dyDescent="0.2">
      <c r="B200" s="40" t="s">
        <v>513</v>
      </c>
      <c r="C200" s="40" t="s">
        <v>43</v>
      </c>
      <c r="D200" s="40" t="s">
        <v>39</v>
      </c>
      <c r="E200" s="40">
        <v>1500</v>
      </c>
      <c r="G200" s="40">
        <v>1500</v>
      </c>
      <c r="H200" s="40">
        <v>1500</v>
      </c>
      <c r="I200" s="98">
        <v>5.0000000000000004E-6</v>
      </c>
      <c r="J200" s="98">
        <v>5.0000000000000004E-6</v>
      </c>
      <c r="K200" s="40">
        <v>3285.6921990000001</v>
      </c>
      <c r="L200" s="40">
        <v>2015</v>
      </c>
      <c r="M200" s="40">
        <v>2100</v>
      </c>
    </row>
    <row r="201" spans="2:13" x14ac:dyDescent="0.2">
      <c r="B201" s="40" t="s">
        <v>515</v>
      </c>
      <c r="C201" s="40" t="s">
        <v>43</v>
      </c>
      <c r="D201" s="40" t="s">
        <v>39</v>
      </c>
      <c r="E201" s="40">
        <v>1500</v>
      </c>
      <c r="G201" s="40">
        <v>1500</v>
      </c>
      <c r="H201" s="40">
        <v>1500</v>
      </c>
      <c r="I201" s="98">
        <v>5.0000000000000004E-6</v>
      </c>
      <c r="J201" s="98">
        <v>5.0000000000000004E-6</v>
      </c>
      <c r="K201" s="40">
        <v>3285.6921990000001</v>
      </c>
      <c r="L201" s="40">
        <v>2015</v>
      </c>
      <c r="M201" s="40">
        <v>2100</v>
      </c>
    </row>
    <row r="202" spans="2:13" x14ac:dyDescent="0.2">
      <c r="B202" s="40" t="s">
        <v>516</v>
      </c>
      <c r="C202" s="40" t="s">
        <v>42</v>
      </c>
      <c r="D202" s="40" t="s">
        <v>41</v>
      </c>
      <c r="E202" s="40">
        <v>1500</v>
      </c>
      <c r="G202" s="40">
        <v>1500</v>
      </c>
      <c r="H202" s="40">
        <v>1500</v>
      </c>
      <c r="I202" s="98">
        <v>5.0000000000000004E-6</v>
      </c>
      <c r="J202" s="98">
        <v>5.0000000000000004E-6</v>
      </c>
      <c r="K202" s="40">
        <v>3285.6921990000001</v>
      </c>
      <c r="L202" s="40">
        <v>2015</v>
      </c>
      <c r="M202" s="40">
        <v>2100</v>
      </c>
    </row>
    <row r="203" spans="2:13" x14ac:dyDescent="0.2">
      <c r="B203" s="40" t="s">
        <v>364</v>
      </c>
      <c r="C203" s="40" t="s">
        <v>42</v>
      </c>
      <c r="D203" s="40" t="s">
        <v>41</v>
      </c>
      <c r="E203" s="40">
        <v>1500</v>
      </c>
      <c r="G203" s="40">
        <v>1500</v>
      </c>
      <c r="H203" s="40">
        <v>1500</v>
      </c>
      <c r="I203" s="98">
        <v>5.0000000000000004E-6</v>
      </c>
      <c r="J203" s="98">
        <v>5.0000000000000004E-6</v>
      </c>
      <c r="K203" s="40">
        <v>3285.6921990000001</v>
      </c>
      <c r="L203" s="40">
        <v>2015</v>
      </c>
      <c r="M203" s="40">
        <v>2100</v>
      </c>
    </row>
    <row r="204" spans="2:13" x14ac:dyDescent="0.2">
      <c r="B204" s="40" t="s">
        <v>393</v>
      </c>
      <c r="C204" s="40" t="s">
        <v>42</v>
      </c>
      <c r="D204" s="40" t="s">
        <v>41</v>
      </c>
      <c r="E204" s="40">
        <v>1500</v>
      </c>
      <c r="G204" s="40">
        <v>1500</v>
      </c>
      <c r="H204" s="40">
        <v>1500</v>
      </c>
      <c r="I204" s="98">
        <v>5.0000000000000004E-6</v>
      </c>
      <c r="J204" s="98">
        <v>5.0000000000000004E-6</v>
      </c>
      <c r="K204" s="40">
        <v>3285.6921990000001</v>
      </c>
      <c r="L204" s="40">
        <v>2015</v>
      </c>
      <c r="M204" s="40">
        <v>2100</v>
      </c>
    </row>
    <row r="205" spans="2:13" x14ac:dyDescent="0.2">
      <c r="B205" s="40" t="s">
        <v>377</v>
      </c>
      <c r="C205" s="40" t="s">
        <v>42</v>
      </c>
      <c r="D205" s="40" t="s">
        <v>41</v>
      </c>
      <c r="E205" s="40">
        <v>1500</v>
      </c>
      <c r="G205" s="40">
        <v>1500</v>
      </c>
      <c r="H205" s="40">
        <v>1500</v>
      </c>
      <c r="I205" s="98">
        <v>5.0000000000000004E-6</v>
      </c>
      <c r="J205" s="98">
        <v>5.0000000000000004E-6</v>
      </c>
      <c r="K205" s="40">
        <v>3285.6921990000001</v>
      </c>
      <c r="L205" s="40">
        <v>2015</v>
      </c>
      <c r="M205" s="40">
        <v>2100</v>
      </c>
    </row>
    <row r="206" spans="2:13" x14ac:dyDescent="0.2">
      <c r="B206" s="40" t="s">
        <v>517</v>
      </c>
      <c r="C206" s="40" t="s">
        <v>42</v>
      </c>
      <c r="D206" s="40" t="s">
        <v>41</v>
      </c>
      <c r="E206" s="40">
        <v>1500</v>
      </c>
      <c r="G206" s="40">
        <v>1500</v>
      </c>
      <c r="H206" s="40">
        <v>1500</v>
      </c>
      <c r="I206" s="98">
        <v>5.0000000000000004E-6</v>
      </c>
      <c r="J206" s="98">
        <v>5.0000000000000004E-6</v>
      </c>
      <c r="K206" s="40">
        <v>3285.6921990000001</v>
      </c>
      <c r="L206" s="40">
        <v>2015</v>
      </c>
      <c r="M206" s="40">
        <v>2100</v>
      </c>
    </row>
    <row r="207" spans="2:13" x14ac:dyDescent="0.2">
      <c r="B207" s="40" t="s">
        <v>394</v>
      </c>
      <c r="C207" s="40" t="s">
        <v>42</v>
      </c>
      <c r="D207" s="40" t="s">
        <v>41</v>
      </c>
      <c r="E207" s="40">
        <v>1500</v>
      </c>
      <c r="G207" s="40">
        <v>1500</v>
      </c>
      <c r="H207" s="40">
        <v>1500</v>
      </c>
      <c r="I207" s="98">
        <v>5.0000000000000004E-6</v>
      </c>
      <c r="J207" s="98">
        <v>5.0000000000000004E-6</v>
      </c>
      <c r="K207" s="40">
        <v>3285.6921990000001</v>
      </c>
      <c r="L207" s="40">
        <v>2015</v>
      </c>
      <c r="M207" s="40">
        <v>2100</v>
      </c>
    </row>
    <row r="208" spans="2:13" x14ac:dyDescent="0.2">
      <c r="B208" s="40" t="s">
        <v>395</v>
      </c>
      <c r="C208" s="40" t="s">
        <v>42</v>
      </c>
      <c r="D208" s="40" t="s">
        <v>41</v>
      </c>
      <c r="E208" s="40">
        <v>1500</v>
      </c>
      <c r="G208" s="40">
        <v>1500</v>
      </c>
      <c r="H208" s="40">
        <v>1500</v>
      </c>
      <c r="I208" s="98">
        <v>5.0000000000000004E-6</v>
      </c>
      <c r="J208" s="98">
        <v>5.0000000000000004E-6</v>
      </c>
      <c r="K208" s="40">
        <v>3285.6921990000001</v>
      </c>
      <c r="L208" s="40">
        <v>2015</v>
      </c>
      <c r="M208" s="40">
        <v>2100</v>
      </c>
    </row>
    <row r="209" spans="2:13" x14ac:dyDescent="0.2">
      <c r="B209" s="40" t="s">
        <v>392</v>
      </c>
      <c r="C209" s="40" t="s">
        <v>42</v>
      </c>
      <c r="D209" s="40" t="s">
        <v>41</v>
      </c>
      <c r="E209" s="40">
        <v>1500</v>
      </c>
      <c r="G209" s="40">
        <v>1500</v>
      </c>
      <c r="H209" s="40">
        <v>1500</v>
      </c>
      <c r="I209" s="98">
        <v>5.0000000000000004E-6</v>
      </c>
      <c r="J209" s="98">
        <v>5.0000000000000004E-6</v>
      </c>
      <c r="K209" s="40">
        <v>3285.6921990000001</v>
      </c>
      <c r="L209" s="40">
        <v>2015</v>
      </c>
      <c r="M209" s="40">
        <v>2100</v>
      </c>
    </row>
    <row r="210" spans="2:13" x14ac:dyDescent="0.2">
      <c r="B210" s="40" t="s">
        <v>518</v>
      </c>
      <c r="C210" s="40" t="s">
        <v>42</v>
      </c>
      <c r="D210" s="40" t="s">
        <v>41</v>
      </c>
      <c r="E210" s="40">
        <v>1500</v>
      </c>
      <c r="G210" s="40">
        <v>1500</v>
      </c>
      <c r="H210" s="40">
        <v>1500</v>
      </c>
      <c r="I210" s="98">
        <v>5.0000000000000004E-6</v>
      </c>
      <c r="J210" s="98">
        <v>5.0000000000000004E-6</v>
      </c>
      <c r="K210" s="40">
        <v>3285.6921990000001</v>
      </c>
      <c r="L210" s="40">
        <v>2015</v>
      </c>
      <c r="M210" s="40">
        <v>2100</v>
      </c>
    </row>
    <row r="211" spans="2:13" x14ac:dyDescent="0.2">
      <c r="B211" s="40" t="s">
        <v>396</v>
      </c>
      <c r="C211" s="40" t="s">
        <v>42</v>
      </c>
      <c r="D211" s="40" t="s">
        <v>41</v>
      </c>
      <c r="E211" s="40">
        <v>1500</v>
      </c>
      <c r="G211" s="40">
        <v>1500</v>
      </c>
      <c r="H211" s="40">
        <v>1500</v>
      </c>
      <c r="I211" s="98">
        <v>5.0000000000000004E-6</v>
      </c>
      <c r="J211" s="98">
        <v>5.0000000000000004E-6</v>
      </c>
      <c r="K211" s="40">
        <v>3285.6921990000001</v>
      </c>
      <c r="L211" s="40">
        <v>2015</v>
      </c>
      <c r="M211" s="40">
        <v>2100</v>
      </c>
    </row>
    <row r="212" spans="2:13" x14ac:dyDescent="0.2">
      <c r="B212" s="40" t="s">
        <v>519</v>
      </c>
      <c r="C212" s="40" t="s">
        <v>42</v>
      </c>
      <c r="D212" s="40" t="s">
        <v>41</v>
      </c>
      <c r="E212" s="40">
        <v>1500</v>
      </c>
      <c r="G212" s="40">
        <v>1500</v>
      </c>
      <c r="H212" s="40">
        <v>1500</v>
      </c>
      <c r="I212" s="98">
        <v>5.0000000000000004E-6</v>
      </c>
      <c r="J212" s="98">
        <v>5.0000000000000004E-6</v>
      </c>
      <c r="K212" s="40">
        <v>3285.6921990000001</v>
      </c>
      <c r="L212" s="40">
        <v>2015</v>
      </c>
      <c r="M212" s="40">
        <v>2100</v>
      </c>
    </row>
    <row r="213" spans="2:13" x14ac:dyDescent="0.2">
      <c r="B213" s="40" t="s">
        <v>328</v>
      </c>
      <c r="C213" s="40" t="s">
        <v>42</v>
      </c>
      <c r="D213" s="40" t="s">
        <v>41</v>
      </c>
      <c r="E213" s="40">
        <v>1500</v>
      </c>
      <c r="G213" s="40">
        <v>1500</v>
      </c>
      <c r="H213" s="40">
        <v>1500</v>
      </c>
      <c r="I213" s="98">
        <v>5.0000000000000004E-6</v>
      </c>
      <c r="J213" s="98">
        <v>5.0000000000000004E-6</v>
      </c>
      <c r="K213" s="40">
        <v>3285.6921990000001</v>
      </c>
      <c r="L213" s="40">
        <v>2015</v>
      </c>
      <c r="M213" s="40">
        <v>2100</v>
      </c>
    </row>
    <row r="214" spans="2:13" x14ac:dyDescent="0.2">
      <c r="B214" s="40" t="s">
        <v>527</v>
      </c>
      <c r="C214" s="40" t="s">
        <v>39</v>
      </c>
      <c r="D214" s="40" t="s">
        <v>42</v>
      </c>
      <c r="E214" s="40">
        <v>1500</v>
      </c>
      <c r="G214" s="40">
        <v>1500</v>
      </c>
      <c r="H214" s="40">
        <v>1500</v>
      </c>
      <c r="I214" s="98">
        <v>5.0000000000000004E-6</v>
      </c>
      <c r="J214" s="98">
        <v>5.0000000000000004E-6</v>
      </c>
      <c r="K214" s="40">
        <v>2555.5383769999999</v>
      </c>
      <c r="L214" s="40">
        <v>2015</v>
      </c>
      <c r="M214" s="40">
        <v>2100</v>
      </c>
    </row>
    <row r="215" spans="2:13" x14ac:dyDescent="0.2">
      <c r="B215" s="40" t="s">
        <v>529</v>
      </c>
      <c r="C215" s="40" t="s">
        <v>39</v>
      </c>
      <c r="D215" s="40" t="s">
        <v>42</v>
      </c>
      <c r="E215" s="40">
        <v>1500</v>
      </c>
      <c r="G215" s="40">
        <v>1500</v>
      </c>
      <c r="H215" s="40">
        <v>1500</v>
      </c>
      <c r="I215" s="98">
        <v>5.0000000000000004E-6</v>
      </c>
      <c r="J215" s="98">
        <v>5.0000000000000004E-6</v>
      </c>
      <c r="K215" s="40">
        <v>2555.5383769999999</v>
      </c>
      <c r="L215" s="40">
        <v>2015</v>
      </c>
      <c r="M215" s="40">
        <v>2100</v>
      </c>
    </row>
    <row r="216" spans="2:13" x14ac:dyDescent="0.2">
      <c r="B216" s="40" t="s">
        <v>533</v>
      </c>
      <c r="C216" s="40" t="s">
        <v>36</v>
      </c>
      <c r="D216" s="40" t="s">
        <v>46</v>
      </c>
      <c r="E216" s="40">
        <v>1500</v>
      </c>
      <c r="G216" s="40">
        <v>1500</v>
      </c>
      <c r="H216" s="40">
        <v>1500</v>
      </c>
      <c r="I216" s="98">
        <v>5.0000000000000004E-6</v>
      </c>
      <c r="J216" s="98">
        <v>5.0000000000000004E-6</v>
      </c>
      <c r="K216" s="40">
        <v>3285.6921990000001</v>
      </c>
      <c r="L216" s="40">
        <v>2015</v>
      </c>
      <c r="M216" s="40">
        <v>2100</v>
      </c>
    </row>
    <row r="217" spans="2:13" x14ac:dyDescent="0.2">
      <c r="B217" s="40" t="s">
        <v>534</v>
      </c>
      <c r="C217" s="40" t="s">
        <v>36</v>
      </c>
      <c r="D217" s="40" t="s">
        <v>46</v>
      </c>
      <c r="E217" s="40">
        <v>1500</v>
      </c>
      <c r="G217" s="40">
        <v>1500</v>
      </c>
      <c r="H217" s="40">
        <v>1500</v>
      </c>
      <c r="I217" s="98">
        <v>5.0000000000000004E-6</v>
      </c>
      <c r="J217" s="98">
        <v>5.0000000000000004E-6</v>
      </c>
      <c r="K217" s="40">
        <v>3285.6921990000001</v>
      </c>
      <c r="L217" s="40">
        <v>2015</v>
      </c>
      <c r="M217" s="40">
        <v>2100</v>
      </c>
    </row>
    <row r="218" spans="2:13" x14ac:dyDescent="0.2">
      <c r="B218" s="40" t="s">
        <v>535</v>
      </c>
      <c r="C218" s="40" t="s">
        <v>36</v>
      </c>
      <c r="D218" s="40" t="s">
        <v>46</v>
      </c>
      <c r="E218" s="40">
        <v>1500</v>
      </c>
      <c r="G218" s="40">
        <v>1500</v>
      </c>
      <c r="H218" s="40">
        <v>1500</v>
      </c>
      <c r="I218" s="98">
        <v>5.0000000000000004E-6</v>
      </c>
      <c r="J218" s="98">
        <v>5.0000000000000004E-6</v>
      </c>
      <c r="K218" s="40">
        <v>3285.6921990000001</v>
      </c>
      <c r="L218" s="40">
        <v>2015</v>
      </c>
      <c r="M218" s="40">
        <v>2100</v>
      </c>
    </row>
    <row r="219" spans="2:13" x14ac:dyDescent="0.2">
      <c r="B219" s="40" t="s">
        <v>536</v>
      </c>
      <c r="C219" s="40" t="s">
        <v>36</v>
      </c>
      <c r="D219" s="40" t="s">
        <v>46</v>
      </c>
      <c r="E219" s="40">
        <v>1500</v>
      </c>
      <c r="G219" s="40">
        <v>1500</v>
      </c>
      <c r="H219" s="40">
        <v>1500</v>
      </c>
      <c r="I219" s="98">
        <v>5.0000000000000004E-6</v>
      </c>
      <c r="J219" s="98">
        <v>5.0000000000000004E-6</v>
      </c>
      <c r="K219" s="40">
        <v>3285.6921990000001</v>
      </c>
      <c r="L219" s="40">
        <v>2015</v>
      </c>
      <c r="M219" s="40">
        <v>2100</v>
      </c>
    </row>
    <row r="220" spans="2:13" x14ac:dyDescent="0.2">
      <c r="B220" s="40" t="s">
        <v>537</v>
      </c>
      <c r="C220" s="40" t="s">
        <v>36</v>
      </c>
      <c r="D220" s="40" t="s">
        <v>46</v>
      </c>
      <c r="E220" s="40">
        <v>1500</v>
      </c>
      <c r="G220" s="40">
        <v>1500</v>
      </c>
      <c r="H220" s="40">
        <v>1500</v>
      </c>
      <c r="I220" s="98">
        <v>5.0000000000000004E-6</v>
      </c>
      <c r="J220" s="98">
        <v>5.0000000000000004E-6</v>
      </c>
      <c r="K220" s="40">
        <v>3285.6921990000001</v>
      </c>
      <c r="L220" s="40">
        <v>2015</v>
      </c>
      <c r="M220" s="40">
        <v>2100</v>
      </c>
    </row>
    <row r="221" spans="2:13" x14ac:dyDescent="0.2">
      <c r="B221" s="40" t="s">
        <v>538</v>
      </c>
      <c r="C221" s="40" t="s">
        <v>36</v>
      </c>
      <c r="D221" s="40" t="s">
        <v>46</v>
      </c>
      <c r="E221" s="40">
        <v>1500</v>
      </c>
      <c r="G221" s="40">
        <v>1500</v>
      </c>
      <c r="H221" s="40">
        <v>1500</v>
      </c>
      <c r="I221" s="98">
        <v>5.0000000000000004E-6</v>
      </c>
      <c r="J221" s="98">
        <v>5.0000000000000004E-6</v>
      </c>
      <c r="K221" s="40">
        <v>3285.6921990000001</v>
      </c>
      <c r="L221" s="40">
        <v>2015</v>
      </c>
      <c r="M221" s="40">
        <v>2100</v>
      </c>
    </row>
    <row r="222" spans="2:13" x14ac:dyDescent="0.2">
      <c r="B222" s="40" t="s">
        <v>539</v>
      </c>
      <c r="C222" s="40" t="s">
        <v>36</v>
      </c>
      <c r="D222" s="40" t="s">
        <v>46</v>
      </c>
      <c r="E222" s="40">
        <v>1500</v>
      </c>
      <c r="G222" s="40">
        <v>1500</v>
      </c>
      <c r="H222" s="40">
        <v>1500</v>
      </c>
      <c r="I222" s="98">
        <v>5.0000000000000004E-6</v>
      </c>
      <c r="J222" s="98">
        <v>5.0000000000000004E-6</v>
      </c>
      <c r="K222" s="40">
        <v>3285.6921990000001</v>
      </c>
      <c r="L222" s="40">
        <v>2015</v>
      </c>
      <c r="M222" s="40">
        <v>2100</v>
      </c>
    </row>
    <row r="223" spans="2:13" x14ac:dyDescent="0.2">
      <c r="B223" s="40" t="s">
        <v>540</v>
      </c>
      <c r="C223" s="40" t="s">
        <v>36</v>
      </c>
      <c r="D223" s="40" t="s">
        <v>46</v>
      </c>
      <c r="E223" s="40">
        <v>1500</v>
      </c>
      <c r="G223" s="40">
        <v>1500</v>
      </c>
      <c r="H223" s="40">
        <v>1500</v>
      </c>
      <c r="I223" s="98">
        <v>5.0000000000000004E-6</v>
      </c>
      <c r="J223" s="98">
        <v>5.0000000000000004E-6</v>
      </c>
      <c r="K223" s="40">
        <v>3285.6921990000001</v>
      </c>
      <c r="L223" s="40">
        <v>2015</v>
      </c>
      <c r="M223" s="40">
        <v>2100</v>
      </c>
    </row>
    <row r="224" spans="2:13" x14ac:dyDescent="0.2">
      <c r="B224" s="40" t="s">
        <v>541</v>
      </c>
      <c r="C224" s="40" t="s">
        <v>36</v>
      </c>
      <c r="D224" s="40" t="s">
        <v>46</v>
      </c>
      <c r="E224" s="40">
        <v>1500</v>
      </c>
      <c r="G224" s="40">
        <v>1500</v>
      </c>
      <c r="H224" s="40">
        <v>1500</v>
      </c>
      <c r="I224" s="98">
        <v>5.0000000000000004E-6</v>
      </c>
      <c r="J224" s="98">
        <v>5.0000000000000004E-6</v>
      </c>
      <c r="K224" s="40">
        <v>3285.6921990000001</v>
      </c>
      <c r="L224" s="40">
        <v>2015</v>
      </c>
      <c r="M224" s="40">
        <v>2100</v>
      </c>
    </row>
    <row r="225" spans="2:13" x14ac:dyDescent="0.2">
      <c r="B225" s="40" t="s">
        <v>542</v>
      </c>
      <c r="C225" s="40" t="s">
        <v>36</v>
      </c>
      <c r="D225" s="40" t="s">
        <v>46</v>
      </c>
      <c r="E225" s="40">
        <v>1500</v>
      </c>
      <c r="G225" s="40">
        <v>1500</v>
      </c>
      <c r="H225" s="40">
        <v>1500</v>
      </c>
      <c r="I225" s="98">
        <v>5.0000000000000004E-6</v>
      </c>
      <c r="J225" s="98">
        <v>5.0000000000000004E-6</v>
      </c>
      <c r="K225" s="40">
        <v>3285.6921990000001</v>
      </c>
      <c r="L225" s="40">
        <v>2015</v>
      </c>
      <c r="M225" s="40">
        <v>2100</v>
      </c>
    </row>
    <row r="226" spans="2:13" x14ac:dyDescent="0.2">
      <c r="B226" s="40" t="s">
        <v>543</v>
      </c>
      <c r="C226" s="40" t="s">
        <v>36</v>
      </c>
      <c r="D226" s="40" t="s">
        <v>46</v>
      </c>
      <c r="E226" s="40">
        <v>1500</v>
      </c>
      <c r="G226" s="40">
        <v>1500</v>
      </c>
      <c r="H226" s="40">
        <v>1500</v>
      </c>
      <c r="I226" s="98">
        <v>5.0000000000000004E-6</v>
      </c>
      <c r="J226" s="98">
        <v>5.0000000000000004E-6</v>
      </c>
      <c r="K226" s="40">
        <v>3285.6921990000001</v>
      </c>
      <c r="L226" s="40">
        <v>2015</v>
      </c>
      <c r="M226" s="40">
        <v>2100</v>
      </c>
    </row>
    <row r="227" spans="2:13" x14ac:dyDescent="0.2">
      <c r="B227" s="40" t="s">
        <v>544</v>
      </c>
      <c r="C227" s="40" t="s">
        <v>36</v>
      </c>
      <c r="D227" s="40" t="s">
        <v>46</v>
      </c>
      <c r="E227" s="40">
        <v>1500</v>
      </c>
      <c r="G227" s="40">
        <v>1500</v>
      </c>
      <c r="H227" s="40">
        <v>1500</v>
      </c>
      <c r="I227" s="98">
        <v>5.0000000000000004E-6</v>
      </c>
      <c r="J227" s="98">
        <v>5.0000000000000004E-6</v>
      </c>
      <c r="K227" s="40">
        <v>3285.6921990000001</v>
      </c>
      <c r="L227" s="40">
        <v>2015</v>
      </c>
      <c r="M227" s="40">
        <v>2100</v>
      </c>
    </row>
    <row r="228" spans="2:13" x14ac:dyDescent="0.2">
      <c r="B228" s="40" t="s">
        <v>545</v>
      </c>
      <c r="C228" s="40" t="s">
        <v>36</v>
      </c>
      <c r="D228" s="40" t="s">
        <v>46</v>
      </c>
      <c r="E228" s="40">
        <v>1500</v>
      </c>
      <c r="G228" s="40">
        <v>1500</v>
      </c>
      <c r="H228" s="40">
        <v>1500</v>
      </c>
      <c r="I228" s="98">
        <v>5.0000000000000004E-6</v>
      </c>
      <c r="J228" s="98">
        <v>5.0000000000000004E-6</v>
      </c>
      <c r="K228" s="40">
        <v>3285.6921990000001</v>
      </c>
      <c r="L228" s="40">
        <v>2015</v>
      </c>
      <c r="M228" s="40">
        <v>2100</v>
      </c>
    </row>
    <row r="229" spans="2:13" x14ac:dyDescent="0.2">
      <c r="B229" s="40" t="s">
        <v>546</v>
      </c>
      <c r="C229" s="40" t="s">
        <v>36</v>
      </c>
      <c r="D229" s="40" t="s">
        <v>46</v>
      </c>
      <c r="E229" s="40">
        <v>1500</v>
      </c>
      <c r="G229" s="40">
        <v>1500</v>
      </c>
      <c r="H229" s="40">
        <v>1500</v>
      </c>
      <c r="I229" s="98">
        <v>5.0000000000000004E-6</v>
      </c>
      <c r="J229" s="98">
        <v>5.0000000000000004E-6</v>
      </c>
      <c r="K229" s="40">
        <v>3285.6921990000001</v>
      </c>
      <c r="L229" s="40">
        <v>2015</v>
      </c>
      <c r="M229" s="40">
        <v>2100</v>
      </c>
    </row>
    <row r="230" spans="2:13" x14ac:dyDescent="0.2">
      <c r="B230" s="40" t="s">
        <v>547</v>
      </c>
      <c r="C230" s="40" t="s">
        <v>36</v>
      </c>
      <c r="D230" s="40" t="s">
        <v>46</v>
      </c>
      <c r="E230" s="40">
        <v>1500</v>
      </c>
      <c r="G230" s="40">
        <v>1500</v>
      </c>
      <c r="H230" s="40">
        <v>1500</v>
      </c>
      <c r="I230" s="98">
        <v>5.0000000000000004E-6</v>
      </c>
      <c r="J230" s="98">
        <v>5.0000000000000004E-6</v>
      </c>
      <c r="K230" s="40">
        <v>3285.6921990000001</v>
      </c>
      <c r="L230" s="40">
        <v>2015</v>
      </c>
      <c r="M230" s="40">
        <v>2100</v>
      </c>
    </row>
    <row r="231" spans="2:13" x14ac:dyDescent="0.2">
      <c r="B231" s="40" t="s">
        <v>548</v>
      </c>
      <c r="C231" s="40" t="s">
        <v>36</v>
      </c>
      <c r="D231" s="40" t="s">
        <v>46</v>
      </c>
      <c r="E231" s="40">
        <v>1500</v>
      </c>
      <c r="G231" s="40">
        <v>1500</v>
      </c>
      <c r="H231" s="40">
        <v>1500</v>
      </c>
      <c r="I231" s="98">
        <v>5.0000000000000004E-6</v>
      </c>
      <c r="J231" s="98">
        <v>5.0000000000000004E-6</v>
      </c>
      <c r="K231" s="40">
        <v>3285.6921990000001</v>
      </c>
      <c r="L231" s="40">
        <v>2015</v>
      </c>
      <c r="M231" s="40">
        <v>2100</v>
      </c>
    </row>
    <row r="232" spans="2:13" x14ac:dyDescent="0.2">
      <c r="B232" s="40" t="s">
        <v>549</v>
      </c>
      <c r="C232" s="40" t="s">
        <v>36</v>
      </c>
      <c r="D232" s="40" t="s">
        <v>46</v>
      </c>
      <c r="E232" s="40">
        <v>1500</v>
      </c>
      <c r="G232" s="40">
        <v>1500</v>
      </c>
      <c r="H232" s="40">
        <v>1500</v>
      </c>
      <c r="I232" s="98">
        <v>5.0000000000000004E-6</v>
      </c>
      <c r="J232" s="98">
        <v>5.0000000000000004E-6</v>
      </c>
      <c r="K232" s="40">
        <v>3285.6921990000001</v>
      </c>
      <c r="L232" s="40">
        <v>2015</v>
      </c>
      <c r="M232" s="40">
        <v>2100</v>
      </c>
    </row>
    <row r="233" spans="2:13" x14ac:dyDescent="0.2">
      <c r="B233" s="40" t="s">
        <v>550</v>
      </c>
      <c r="C233" s="40" t="s">
        <v>36</v>
      </c>
      <c r="D233" s="40" t="s">
        <v>46</v>
      </c>
      <c r="E233" s="40">
        <v>1500</v>
      </c>
      <c r="G233" s="40">
        <v>1500</v>
      </c>
      <c r="H233" s="40">
        <v>1500</v>
      </c>
      <c r="I233" s="98">
        <v>5.0000000000000004E-6</v>
      </c>
      <c r="J233" s="98">
        <v>5.0000000000000004E-6</v>
      </c>
      <c r="K233" s="40">
        <v>3285.6921990000001</v>
      </c>
      <c r="L233" s="40">
        <v>2015</v>
      </c>
      <c r="M233" s="40">
        <v>2100</v>
      </c>
    </row>
    <row r="234" spans="2:13" x14ac:dyDescent="0.2">
      <c r="B234" s="40" t="s">
        <v>551</v>
      </c>
      <c r="C234" s="40" t="s">
        <v>36</v>
      </c>
      <c r="D234" s="40" t="s">
        <v>46</v>
      </c>
      <c r="E234" s="40">
        <v>1500</v>
      </c>
      <c r="G234" s="40">
        <v>1500</v>
      </c>
      <c r="H234" s="40">
        <v>1500</v>
      </c>
      <c r="I234" s="98">
        <v>5.0000000000000004E-6</v>
      </c>
      <c r="J234" s="98">
        <v>5.0000000000000004E-6</v>
      </c>
      <c r="K234" s="40">
        <v>3285.6921990000001</v>
      </c>
      <c r="L234" s="40">
        <v>2015</v>
      </c>
      <c r="M234" s="40">
        <v>2100</v>
      </c>
    </row>
    <row r="235" spans="2:13" x14ac:dyDescent="0.2">
      <c r="B235" s="40" t="s">
        <v>552</v>
      </c>
      <c r="C235" s="40" t="s">
        <v>36</v>
      </c>
      <c r="D235" s="40" t="s">
        <v>46</v>
      </c>
      <c r="E235" s="40">
        <v>1500</v>
      </c>
      <c r="G235" s="40">
        <v>1500</v>
      </c>
      <c r="H235" s="40">
        <v>1500</v>
      </c>
      <c r="I235" s="98">
        <v>5.0000000000000004E-6</v>
      </c>
      <c r="J235" s="98">
        <v>5.0000000000000004E-6</v>
      </c>
      <c r="K235" s="40">
        <v>3285.6921990000001</v>
      </c>
      <c r="L235" s="40">
        <v>2015</v>
      </c>
      <c r="M235" s="40">
        <v>2100</v>
      </c>
    </row>
    <row r="236" spans="2:13" x14ac:dyDescent="0.2">
      <c r="B236" s="40" t="s">
        <v>553</v>
      </c>
      <c r="C236" s="40" t="s">
        <v>36</v>
      </c>
      <c r="D236" s="40" t="s">
        <v>46</v>
      </c>
      <c r="E236" s="40">
        <v>1500</v>
      </c>
      <c r="G236" s="40">
        <v>1500</v>
      </c>
      <c r="H236" s="40">
        <v>1500</v>
      </c>
      <c r="I236" s="98">
        <v>5.0000000000000004E-6</v>
      </c>
      <c r="J236" s="98">
        <v>5.0000000000000004E-6</v>
      </c>
      <c r="K236" s="40">
        <v>3285.6921990000001</v>
      </c>
      <c r="L236" s="40">
        <v>2015</v>
      </c>
      <c r="M236" s="40">
        <v>2100</v>
      </c>
    </row>
    <row r="237" spans="2:13" x14ac:dyDescent="0.2">
      <c r="B237" s="40" t="s">
        <v>554</v>
      </c>
      <c r="C237" s="40" t="s">
        <v>36</v>
      </c>
      <c r="D237" s="40" t="s">
        <v>46</v>
      </c>
      <c r="E237" s="40">
        <v>1500</v>
      </c>
      <c r="G237" s="40">
        <v>1500</v>
      </c>
      <c r="H237" s="40">
        <v>1500</v>
      </c>
      <c r="I237" s="98">
        <v>5.0000000000000004E-6</v>
      </c>
      <c r="J237" s="98">
        <v>5.0000000000000004E-6</v>
      </c>
      <c r="K237" s="40">
        <v>3285.6921990000001</v>
      </c>
      <c r="L237" s="40">
        <v>2015</v>
      </c>
      <c r="M237" s="40">
        <v>2100</v>
      </c>
    </row>
    <row r="238" spans="2:13" x14ac:dyDescent="0.2">
      <c r="B238" s="40" t="s">
        <v>555</v>
      </c>
      <c r="C238" s="40" t="s">
        <v>36</v>
      </c>
      <c r="D238" s="40" t="s">
        <v>46</v>
      </c>
      <c r="E238" s="40">
        <v>1500</v>
      </c>
      <c r="G238" s="40">
        <v>1500</v>
      </c>
      <c r="H238" s="40">
        <v>1500</v>
      </c>
      <c r="I238" s="98">
        <v>5.0000000000000004E-6</v>
      </c>
      <c r="J238" s="98">
        <v>5.0000000000000004E-6</v>
      </c>
      <c r="K238" s="40">
        <v>3285.6921990000001</v>
      </c>
      <c r="L238" s="40">
        <v>2015</v>
      </c>
      <c r="M238" s="40">
        <v>2100</v>
      </c>
    </row>
    <row r="239" spans="2:13" x14ac:dyDescent="0.2">
      <c r="B239" s="40" t="s">
        <v>556</v>
      </c>
      <c r="C239" s="40" t="s">
        <v>36</v>
      </c>
      <c r="D239" s="40" t="s">
        <v>46</v>
      </c>
      <c r="E239" s="40">
        <v>1500</v>
      </c>
      <c r="G239" s="40">
        <v>1500</v>
      </c>
      <c r="H239" s="40">
        <v>1500</v>
      </c>
      <c r="I239" s="98">
        <v>5.0000000000000004E-6</v>
      </c>
      <c r="J239" s="98">
        <v>5.0000000000000004E-6</v>
      </c>
      <c r="K239" s="40">
        <v>3285.6921990000001</v>
      </c>
      <c r="L239" s="40">
        <v>2015</v>
      </c>
      <c r="M239" s="40">
        <v>2100</v>
      </c>
    </row>
    <row r="240" spans="2:13" x14ac:dyDescent="0.2">
      <c r="B240" s="40" t="s">
        <v>557</v>
      </c>
      <c r="C240" s="40" t="s">
        <v>36</v>
      </c>
      <c r="D240" s="40" t="s">
        <v>46</v>
      </c>
      <c r="E240" s="40">
        <v>1500</v>
      </c>
      <c r="G240" s="40">
        <v>1500</v>
      </c>
      <c r="H240" s="40">
        <v>1500</v>
      </c>
      <c r="I240" s="98">
        <v>5.0000000000000004E-6</v>
      </c>
      <c r="J240" s="98">
        <v>5.0000000000000004E-6</v>
      </c>
      <c r="K240" s="40">
        <v>3285.6921990000001</v>
      </c>
      <c r="L240" s="40">
        <v>2015</v>
      </c>
      <c r="M240" s="40">
        <v>2100</v>
      </c>
    </row>
    <row r="241" spans="2:13" x14ac:dyDescent="0.2">
      <c r="B241" s="40" t="s">
        <v>558</v>
      </c>
      <c r="C241" s="40" t="s">
        <v>36</v>
      </c>
      <c r="D241" s="40" t="s">
        <v>46</v>
      </c>
      <c r="E241" s="40">
        <v>1500</v>
      </c>
      <c r="G241" s="40">
        <v>1500</v>
      </c>
      <c r="H241" s="40">
        <v>1500</v>
      </c>
      <c r="I241" s="98">
        <v>5.0000000000000004E-6</v>
      </c>
      <c r="J241" s="98">
        <v>5.0000000000000004E-6</v>
      </c>
      <c r="K241" s="40">
        <v>3285.6921990000001</v>
      </c>
      <c r="L241" s="40">
        <v>2015</v>
      </c>
      <c r="M241" s="40">
        <v>2100</v>
      </c>
    </row>
    <row r="242" spans="2:13" x14ac:dyDescent="0.2">
      <c r="B242" s="40" t="s">
        <v>559</v>
      </c>
      <c r="C242" s="40" t="s">
        <v>36</v>
      </c>
      <c r="D242" s="40" t="s">
        <v>46</v>
      </c>
      <c r="E242" s="40">
        <v>1500</v>
      </c>
      <c r="G242" s="40">
        <v>1500</v>
      </c>
      <c r="H242" s="40">
        <v>1500</v>
      </c>
      <c r="I242" s="98">
        <v>5.0000000000000004E-6</v>
      </c>
      <c r="J242" s="98">
        <v>5.0000000000000004E-6</v>
      </c>
      <c r="K242" s="40">
        <v>3285.6921990000001</v>
      </c>
      <c r="L242" s="40">
        <v>2015</v>
      </c>
      <c r="M242" s="40">
        <v>2100</v>
      </c>
    </row>
    <row r="243" spans="2:13" x14ac:dyDescent="0.2">
      <c r="B243" s="40" t="s">
        <v>560</v>
      </c>
      <c r="C243" s="40" t="s">
        <v>36</v>
      </c>
      <c r="D243" s="40" t="s">
        <v>46</v>
      </c>
      <c r="E243" s="40">
        <v>1500</v>
      </c>
      <c r="G243" s="40">
        <v>1500</v>
      </c>
      <c r="H243" s="40">
        <v>1500</v>
      </c>
      <c r="I243" s="98">
        <v>5.0000000000000004E-6</v>
      </c>
      <c r="J243" s="98">
        <v>5.0000000000000004E-6</v>
      </c>
      <c r="K243" s="40">
        <v>3285.6921990000001</v>
      </c>
      <c r="L243" s="40">
        <v>2015</v>
      </c>
      <c r="M243" s="40">
        <v>2100</v>
      </c>
    </row>
    <row r="244" spans="2:13" x14ac:dyDescent="0.2">
      <c r="B244" s="40" t="s">
        <v>561</v>
      </c>
      <c r="C244" s="40" t="s">
        <v>36</v>
      </c>
      <c r="D244" s="40" t="s">
        <v>46</v>
      </c>
      <c r="E244" s="40">
        <v>1500</v>
      </c>
      <c r="G244" s="40">
        <v>1500</v>
      </c>
      <c r="H244" s="40">
        <v>1500</v>
      </c>
      <c r="I244" s="98">
        <v>5.0000000000000004E-6</v>
      </c>
      <c r="J244" s="98">
        <v>5.0000000000000004E-6</v>
      </c>
      <c r="K244" s="40">
        <v>3285.6921990000001</v>
      </c>
      <c r="L244" s="40">
        <v>2015</v>
      </c>
      <c r="M244" s="40">
        <v>2100</v>
      </c>
    </row>
    <row r="245" spans="2:13" x14ac:dyDescent="0.2">
      <c r="B245" s="40" t="s">
        <v>562</v>
      </c>
      <c r="C245" s="40" t="s">
        <v>36</v>
      </c>
      <c r="D245" s="40" t="s">
        <v>46</v>
      </c>
      <c r="E245" s="40">
        <v>1500</v>
      </c>
      <c r="G245" s="40">
        <v>1500</v>
      </c>
      <c r="H245" s="40">
        <v>1500</v>
      </c>
      <c r="I245" s="98">
        <v>5.0000000000000004E-6</v>
      </c>
      <c r="J245" s="98">
        <v>5.0000000000000004E-6</v>
      </c>
      <c r="K245" s="40">
        <v>3285.6921990000001</v>
      </c>
      <c r="L245" s="40">
        <v>2015</v>
      </c>
      <c r="M245" s="40">
        <v>2100</v>
      </c>
    </row>
    <row r="246" spans="2:13" x14ac:dyDescent="0.2">
      <c r="B246" s="40" t="s">
        <v>563</v>
      </c>
      <c r="C246" s="40" t="s">
        <v>36</v>
      </c>
      <c r="D246" s="40" t="s">
        <v>46</v>
      </c>
      <c r="E246" s="40">
        <v>1500</v>
      </c>
      <c r="G246" s="40">
        <v>1500</v>
      </c>
      <c r="H246" s="40">
        <v>1500</v>
      </c>
      <c r="I246" s="98">
        <v>5.0000000000000004E-6</v>
      </c>
      <c r="J246" s="98">
        <v>5.0000000000000004E-6</v>
      </c>
      <c r="K246" s="40">
        <v>3285.6921990000001</v>
      </c>
      <c r="L246" s="40">
        <v>2015</v>
      </c>
      <c r="M246" s="40">
        <v>2100</v>
      </c>
    </row>
    <row r="247" spans="2:13" x14ac:dyDescent="0.2">
      <c r="B247" s="40" t="s">
        <v>564</v>
      </c>
      <c r="C247" s="40" t="s">
        <v>36</v>
      </c>
      <c r="D247" s="40" t="s">
        <v>46</v>
      </c>
      <c r="E247" s="40">
        <v>1500</v>
      </c>
      <c r="G247" s="40">
        <v>1500</v>
      </c>
      <c r="H247" s="40">
        <v>1500</v>
      </c>
      <c r="I247" s="98">
        <v>5.0000000000000004E-6</v>
      </c>
      <c r="J247" s="98">
        <v>5.0000000000000004E-6</v>
      </c>
      <c r="K247" s="40">
        <v>3285.6921990000001</v>
      </c>
      <c r="L247" s="40">
        <v>2015</v>
      </c>
      <c r="M247" s="40">
        <v>2100</v>
      </c>
    </row>
    <row r="248" spans="2:13" x14ac:dyDescent="0.2">
      <c r="B248" s="40" t="s">
        <v>565</v>
      </c>
      <c r="C248" s="40" t="s">
        <v>38</v>
      </c>
      <c r="D248" s="40" t="s">
        <v>46</v>
      </c>
      <c r="E248" s="40">
        <v>1500</v>
      </c>
      <c r="G248" s="40">
        <v>1500</v>
      </c>
      <c r="H248" s="40">
        <v>1500</v>
      </c>
      <c r="I248" s="98">
        <v>5.0000000000000004E-6</v>
      </c>
      <c r="J248" s="98">
        <v>5.0000000000000004E-6</v>
      </c>
      <c r="K248" s="40">
        <v>2555.5383769999999</v>
      </c>
      <c r="L248" s="40">
        <v>2015</v>
      </c>
      <c r="M248" s="40">
        <v>2100</v>
      </c>
    </row>
    <row r="249" spans="2:13" x14ac:dyDescent="0.2">
      <c r="B249" s="40" t="s">
        <v>566</v>
      </c>
      <c r="C249" s="40" t="s">
        <v>38</v>
      </c>
      <c r="D249" s="40" t="s">
        <v>46</v>
      </c>
      <c r="E249" s="40">
        <v>1500</v>
      </c>
      <c r="G249" s="40">
        <v>1500</v>
      </c>
      <c r="H249" s="40">
        <v>1500</v>
      </c>
      <c r="I249" s="98">
        <v>5.0000000000000004E-6</v>
      </c>
      <c r="J249" s="98">
        <v>5.0000000000000004E-6</v>
      </c>
      <c r="K249" s="40">
        <v>2555.5383769999999</v>
      </c>
      <c r="L249" s="40">
        <v>2015</v>
      </c>
      <c r="M249" s="40">
        <v>2100</v>
      </c>
    </row>
    <row r="250" spans="2:13" x14ac:dyDescent="0.2">
      <c r="B250" s="40" t="s">
        <v>567</v>
      </c>
      <c r="C250" s="40" t="s">
        <v>38</v>
      </c>
      <c r="D250" s="40" t="s">
        <v>46</v>
      </c>
      <c r="E250" s="40">
        <v>1500</v>
      </c>
      <c r="G250" s="40">
        <v>1500</v>
      </c>
      <c r="H250" s="40">
        <v>1500</v>
      </c>
      <c r="I250" s="98">
        <v>5.0000000000000004E-6</v>
      </c>
      <c r="J250" s="98">
        <v>5.0000000000000004E-6</v>
      </c>
      <c r="K250" s="40">
        <v>2555.5383769999999</v>
      </c>
      <c r="L250" s="40">
        <v>2015</v>
      </c>
      <c r="M250" s="40">
        <v>2100</v>
      </c>
    </row>
    <row r="251" spans="2:13" x14ac:dyDescent="0.2">
      <c r="B251" s="40" t="s">
        <v>568</v>
      </c>
      <c r="C251" s="40" t="s">
        <v>38</v>
      </c>
      <c r="D251" s="40" t="s">
        <v>46</v>
      </c>
      <c r="E251" s="40">
        <v>1500</v>
      </c>
      <c r="G251" s="40">
        <v>1500</v>
      </c>
      <c r="H251" s="40">
        <v>1500</v>
      </c>
      <c r="I251" s="98">
        <v>5.0000000000000004E-6</v>
      </c>
      <c r="J251" s="98">
        <v>5.0000000000000004E-6</v>
      </c>
      <c r="K251" s="40">
        <v>2555.5383769999999</v>
      </c>
      <c r="L251" s="40">
        <v>2015</v>
      </c>
      <c r="M251" s="40">
        <v>2100</v>
      </c>
    </row>
    <row r="252" spans="2:13" x14ac:dyDescent="0.2">
      <c r="B252" s="40" t="s">
        <v>569</v>
      </c>
      <c r="C252" s="40" t="s">
        <v>38</v>
      </c>
      <c r="D252" s="40" t="s">
        <v>46</v>
      </c>
      <c r="E252" s="40">
        <v>1500</v>
      </c>
      <c r="G252" s="40">
        <v>1500</v>
      </c>
      <c r="H252" s="40">
        <v>1500</v>
      </c>
      <c r="I252" s="98">
        <v>5.0000000000000004E-6</v>
      </c>
      <c r="J252" s="98">
        <v>5.0000000000000004E-6</v>
      </c>
      <c r="K252" s="40">
        <v>2555.5383769999999</v>
      </c>
      <c r="L252" s="40">
        <v>2015</v>
      </c>
      <c r="M252" s="40">
        <v>2100</v>
      </c>
    </row>
    <row r="253" spans="2:13" x14ac:dyDescent="0.2">
      <c r="B253" s="40" t="s">
        <v>570</v>
      </c>
      <c r="C253" s="40" t="s">
        <v>38</v>
      </c>
      <c r="D253" s="40" t="s">
        <v>46</v>
      </c>
      <c r="E253" s="40">
        <v>1500</v>
      </c>
      <c r="G253" s="40">
        <v>1500</v>
      </c>
      <c r="H253" s="40">
        <v>1500</v>
      </c>
      <c r="I253" s="98">
        <v>5.0000000000000004E-6</v>
      </c>
      <c r="J253" s="98">
        <v>5.0000000000000004E-6</v>
      </c>
      <c r="K253" s="40">
        <v>2555.5383769999999</v>
      </c>
      <c r="L253" s="40">
        <v>2015</v>
      </c>
      <c r="M253" s="40">
        <v>2100</v>
      </c>
    </row>
    <row r="254" spans="2:13" x14ac:dyDescent="0.2">
      <c r="B254" s="40" t="s">
        <v>571</v>
      </c>
      <c r="C254" s="40" t="s">
        <v>38</v>
      </c>
      <c r="D254" s="40" t="s">
        <v>46</v>
      </c>
      <c r="E254" s="40">
        <v>1500</v>
      </c>
      <c r="G254" s="40">
        <v>1500</v>
      </c>
      <c r="H254" s="40">
        <v>1500</v>
      </c>
      <c r="I254" s="98">
        <v>5.0000000000000004E-6</v>
      </c>
      <c r="J254" s="98">
        <v>5.0000000000000004E-6</v>
      </c>
      <c r="K254" s="40">
        <v>2555.5383769999999</v>
      </c>
      <c r="L254" s="40">
        <v>2015</v>
      </c>
      <c r="M254" s="40">
        <v>2100</v>
      </c>
    </row>
    <row r="255" spans="2:13" x14ac:dyDescent="0.2">
      <c r="B255" s="40" t="s">
        <v>572</v>
      </c>
      <c r="C255" s="40" t="s">
        <v>38</v>
      </c>
      <c r="D255" s="40" t="s">
        <v>46</v>
      </c>
      <c r="E255" s="40">
        <v>1500</v>
      </c>
      <c r="G255" s="40">
        <v>1500</v>
      </c>
      <c r="H255" s="40">
        <v>1500</v>
      </c>
      <c r="I255" s="98">
        <v>5.0000000000000004E-6</v>
      </c>
      <c r="J255" s="98">
        <v>5.0000000000000004E-6</v>
      </c>
      <c r="K255" s="40">
        <v>2555.5383769999999</v>
      </c>
      <c r="L255" s="40">
        <v>2015</v>
      </c>
      <c r="M255" s="40">
        <v>2100</v>
      </c>
    </row>
    <row r="256" spans="2:13" x14ac:dyDescent="0.2">
      <c r="B256" s="40" t="s">
        <v>573</v>
      </c>
      <c r="C256" s="40" t="s">
        <v>38</v>
      </c>
      <c r="D256" s="40" t="s">
        <v>46</v>
      </c>
      <c r="E256" s="40">
        <v>1500</v>
      </c>
      <c r="G256" s="40">
        <v>1500</v>
      </c>
      <c r="H256" s="40">
        <v>1500</v>
      </c>
      <c r="I256" s="98">
        <v>5.0000000000000004E-6</v>
      </c>
      <c r="J256" s="98">
        <v>5.0000000000000004E-6</v>
      </c>
      <c r="K256" s="40">
        <v>2555.5383769999999</v>
      </c>
      <c r="L256" s="40">
        <v>2015</v>
      </c>
      <c r="M256" s="40">
        <v>2100</v>
      </c>
    </row>
    <row r="257" spans="2:13" x14ac:dyDescent="0.2">
      <c r="B257" s="40" t="s">
        <v>574</v>
      </c>
      <c r="C257" s="40" t="s">
        <v>38</v>
      </c>
      <c r="D257" s="40" t="s">
        <v>46</v>
      </c>
      <c r="E257" s="40">
        <v>1500</v>
      </c>
      <c r="G257" s="40">
        <v>1500</v>
      </c>
      <c r="H257" s="40">
        <v>1500</v>
      </c>
      <c r="I257" s="98">
        <v>5.0000000000000004E-6</v>
      </c>
      <c r="J257" s="98">
        <v>5.0000000000000004E-6</v>
      </c>
      <c r="K257" s="40">
        <v>2555.5383769999999</v>
      </c>
      <c r="L257" s="40">
        <v>2015</v>
      </c>
      <c r="M257" s="40">
        <v>2100</v>
      </c>
    </row>
    <row r="258" spans="2:13" x14ac:dyDescent="0.2">
      <c r="B258" s="40" t="s">
        <v>575</v>
      </c>
      <c r="C258" s="40" t="s">
        <v>39</v>
      </c>
      <c r="D258" s="40" t="s">
        <v>46</v>
      </c>
      <c r="E258" s="40">
        <v>1500</v>
      </c>
      <c r="G258" s="40">
        <v>1500</v>
      </c>
      <c r="H258" s="40">
        <v>1500</v>
      </c>
      <c r="I258" s="98">
        <v>5.0000000000000004E-6</v>
      </c>
      <c r="J258" s="98">
        <v>5.0000000000000004E-6</v>
      </c>
      <c r="K258" s="40">
        <v>2555.5383769999999</v>
      </c>
      <c r="L258" s="40">
        <v>2015</v>
      </c>
      <c r="M258" s="40">
        <v>2100</v>
      </c>
    </row>
    <row r="259" spans="2:13" x14ac:dyDescent="0.2">
      <c r="B259" s="40" t="s">
        <v>577</v>
      </c>
      <c r="C259" s="40" t="s">
        <v>38</v>
      </c>
      <c r="D259" s="40" t="s">
        <v>46</v>
      </c>
      <c r="E259" s="40">
        <v>1500</v>
      </c>
      <c r="G259" s="40">
        <v>1500</v>
      </c>
      <c r="H259" s="40">
        <v>1500</v>
      </c>
      <c r="I259" s="98">
        <v>5.0000000000000004E-6</v>
      </c>
      <c r="J259" s="98">
        <v>5.0000000000000004E-6</v>
      </c>
      <c r="K259" s="40">
        <v>2555.5383769999999</v>
      </c>
      <c r="L259" s="40">
        <v>2015</v>
      </c>
      <c r="M259" s="40">
        <v>2100</v>
      </c>
    </row>
    <row r="260" spans="2:13" x14ac:dyDescent="0.2">
      <c r="B260" s="40" t="s">
        <v>579</v>
      </c>
      <c r="C260" s="40" t="s">
        <v>38</v>
      </c>
      <c r="D260" s="40" t="s">
        <v>46</v>
      </c>
      <c r="E260" s="40">
        <v>1500</v>
      </c>
      <c r="G260" s="40">
        <v>1500</v>
      </c>
      <c r="H260" s="40">
        <v>1500</v>
      </c>
      <c r="I260" s="98">
        <v>5.0000000000000004E-6</v>
      </c>
      <c r="J260" s="98">
        <v>5.0000000000000004E-6</v>
      </c>
      <c r="K260" s="40">
        <v>2555.5383769999999</v>
      </c>
      <c r="L260" s="40">
        <v>2015</v>
      </c>
      <c r="M260" s="40">
        <v>2100</v>
      </c>
    </row>
    <row r="261" spans="2:13" x14ac:dyDescent="0.2">
      <c r="B261" s="40" t="s">
        <v>580</v>
      </c>
      <c r="C261" s="40" t="s">
        <v>38</v>
      </c>
      <c r="D261" s="40" t="s">
        <v>46</v>
      </c>
      <c r="E261" s="40">
        <v>1500</v>
      </c>
      <c r="G261" s="40">
        <v>1500</v>
      </c>
      <c r="H261" s="40">
        <v>1500</v>
      </c>
      <c r="I261" s="98">
        <v>5.0000000000000004E-6</v>
      </c>
      <c r="J261" s="98">
        <v>5.0000000000000004E-6</v>
      </c>
      <c r="K261" s="40">
        <v>2555.5383769999999</v>
      </c>
      <c r="L261" s="40">
        <v>2015</v>
      </c>
      <c r="M261" s="40">
        <v>2100</v>
      </c>
    </row>
    <row r="262" spans="2:13" x14ac:dyDescent="0.2">
      <c r="B262" s="40" t="s">
        <v>581</v>
      </c>
      <c r="C262" s="40" t="s">
        <v>38</v>
      </c>
      <c r="D262" s="40" t="s">
        <v>46</v>
      </c>
      <c r="E262" s="40">
        <v>1500</v>
      </c>
      <c r="G262" s="40">
        <v>1500</v>
      </c>
      <c r="H262" s="40">
        <v>1500</v>
      </c>
      <c r="I262" s="98">
        <v>5.0000000000000004E-6</v>
      </c>
      <c r="J262" s="98">
        <v>5.0000000000000004E-6</v>
      </c>
      <c r="K262" s="40">
        <v>2555.5383769999999</v>
      </c>
      <c r="L262" s="40">
        <v>2015</v>
      </c>
      <c r="M262" s="40">
        <v>2100</v>
      </c>
    </row>
    <row r="263" spans="2:13" x14ac:dyDescent="0.2">
      <c r="B263" s="40" t="s">
        <v>582</v>
      </c>
      <c r="C263" s="40" t="s">
        <v>36</v>
      </c>
      <c r="D263" s="40" t="s">
        <v>46</v>
      </c>
      <c r="E263" s="40">
        <v>1500</v>
      </c>
      <c r="G263" s="40">
        <v>1500</v>
      </c>
      <c r="H263" s="40">
        <v>1500</v>
      </c>
      <c r="I263" s="98">
        <v>5.0000000000000004E-6</v>
      </c>
      <c r="J263" s="98">
        <v>5.0000000000000004E-6</v>
      </c>
      <c r="K263" s="40">
        <v>3285.6921990000001</v>
      </c>
      <c r="L263" s="40">
        <v>2015</v>
      </c>
      <c r="M263" s="40">
        <v>2100</v>
      </c>
    </row>
    <row r="264" spans="2:13" x14ac:dyDescent="0.2">
      <c r="B264" s="40" t="s">
        <v>583</v>
      </c>
      <c r="C264" s="40" t="s">
        <v>38</v>
      </c>
      <c r="D264" s="40" t="s">
        <v>46</v>
      </c>
      <c r="E264" s="40">
        <v>1500</v>
      </c>
      <c r="G264" s="40">
        <v>1500</v>
      </c>
      <c r="H264" s="40">
        <v>1500</v>
      </c>
      <c r="I264" s="98">
        <v>5.0000000000000004E-6</v>
      </c>
      <c r="J264" s="98">
        <v>5.0000000000000004E-6</v>
      </c>
      <c r="K264" s="40">
        <v>2555.5383769999999</v>
      </c>
      <c r="L264" s="40">
        <v>2015</v>
      </c>
      <c r="M264" s="40">
        <v>2100</v>
      </c>
    </row>
    <row r="265" spans="2:13" x14ac:dyDescent="0.2">
      <c r="B265" s="40" t="s">
        <v>584</v>
      </c>
      <c r="C265" s="40" t="s">
        <v>39</v>
      </c>
      <c r="D265" s="40" t="s">
        <v>46</v>
      </c>
      <c r="E265" s="40">
        <v>1500</v>
      </c>
      <c r="G265" s="40">
        <v>1500</v>
      </c>
      <c r="H265" s="40">
        <v>1500</v>
      </c>
      <c r="I265" s="98">
        <v>5.0000000000000004E-6</v>
      </c>
      <c r="J265" s="98">
        <v>5.0000000000000004E-6</v>
      </c>
      <c r="K265" s="40">
        <v>2555.5383769999999</v>
      </c>
      <c r="L265" s="40">
        <v>2015</v>
      </c>
      <c r="M265" s="40">
        <v>2100</v>
      </c>
    </row>
    <row r="266" spans="2:13" x14ac:dyDescent="0.2">
      <c r="B266" s="40" t="s">
        <v>585</v>
      </c>
      <c r="C266" s="40" t="s">
        <v>39</v>
      </c>
      <c r="D266" s="40" t="s">
        <v>46</v>
      </c>
      <c r="E266" s="40">
        <v>1500</v>
      </c>
      <c r="G266" s="40">
        <v>1500</v>
      </c>
      <c r="H266" s="40">
        <v>1500</v>
      </c>
      <c r="I266" s="98">
        <v>5.0000000000000004E-6</v>
      </c>
      <c r="J266" s="98">
        <v>5.0000000000000004E-6</v>
      </c>
      <c r="K266" s="40">
        <v>2555.5383769999999</v>
      </c>
      <c r="L266" s="40">
        <v>2015</v>
      </c>
      <c r="M266" s="40">
        <v>2100</v>
      </c>
    </row>
    <row r="267" spans="2:13" x14ac:dyDescent="0.2">
      <c r="B267" s="40" t="s">
        <v>586</v>
      </c>
      <c r="C267" s="40" t="s">
        <v>39</v>
      </c>
      <c r="D267" s="40" t="s">
        <v>46</v>
      </c>
      <c r="E267" s="40">
        <v>1500</v>
      </c>
      <c r="G267" s="40">
        <v>1500</v>
      </c>
      <c r="H267" s="40">
        <v>1500</v>
      </c>
      <c r="I267" s="98">
        <v>5.0000000000000004E-6</v>
      </c>
      <c r="J267" s="98">
        <v>5.0000000000000004E-6</v>
      </c>
      <c r="K267" s="40">
        <v>2555.5383769999999</v>
      </c>
      <c r="L267" s="40">
        <v>2015</v>
      </c>
      <c r="M267" s="40">
        <v>2100</v>
      </c>
    </row>
    <row r="268" spans="2:13" x14ac:dyDescent="0.2">
      <c r="B268" s="40" t="s">
        <v>587</v>
      </c>
      <c r="C268" s="40" t="s">
        <v>39</v>
      </c>
      <c r="D268" s="40" t="s">
        <v>46</v>
      </c>
      <c r="E268" s="40">
        <v>1500</v>
      </c>
      <c r="G268" s="40">
        <v>1500</v>
      </c>
      <c r="H268" s="40">
        <v>1500</v>
      </c>
      <c r="I268" s="98">
        <v>5.0000000000000004E-6</v>
      </c>
      <c r="J268" s="98">
        <v>5.0000000000000004E-6</v>
      </c>
      <c r="K268" s="40">
        <v>2555.5383769999999</v>
      </c>
      <c r="L268" s="40">
        <v>2015</v>
      </c>
      <c r="M268" s="40">
        <v>2100</v>
      </c>
    </row>
    <row r="269" spans="2:13" x14ac:dyDescent="0.2">
      <c r="B269" s="40" t="s">
        <v>588</v>
      </c>
      <c r="C269" s="40" t="s">
        <v>39</v>
      </c>
      <c r="D269" s="40" t="s">
        <v>46</v>
      </c>
      <c r="E269" s="40">
        <v>1500</v>
      </c>
      <c r="G269" s="40">
        <v>1500</v>
      </c>
      <c r="H269" s="40">
        <v>1500</v>
      </c>
      <c r="I269" s="98">
        <v>5.0000000000000004E-6</v>
      </c>
      <c r="J269" s="98">
        <v>5.0000000000000004E-6</v>
      </c>
      <c r="K269" s="40">
        <v>2555.5383769999999</v>
      </c>
      <c r="L269" s="40">
        <v>2015</v>
      </c>
      <c r="M269" s="40">
        <v>2100</v>
      </c>
    </row>
    <row r="270" spans="2:13" x14ac:dyDescent="0.2">
      <c r="B270" s="40" t="s">
        <v>589</v>
      </c>
      <c r="C270" s="40" t="s">
        <v>39</v>
      </c>
      <c r="D270" s="40" t="s">
        <v>46</v>
      </c>
      <c r="E270" s="40">
        <v>1500</v>
      </c>
      <c r="G270" s="40">
        <v>1500</v>
      </c>
      <c r="H270" s="40">
        <v>1500</v>
      </c>
      <c r="I270" s="98">
        <v>5.0000000000000004E-6</v>
      </c>
      <c r="J270" s="98">
        <v>5.0000000000000004E-6</v>
      </c>
      <c r="K270" s="40">
        <v>2555.5383769999999</v>
      </c>
      <c r="L270" s="40">
        <v>2015</v>
      </c>
      <c r="M270" s="40">
        <v>2100</v>
      </c>
    </row>
    <row r="271" spans="2:13" x14ac:dyDescent="0.2">
      <c r="B271" s="40" t="s">
        <v>590</v>
      </c>
      <c r="C271" s="40" t="s">
        <v>39</v>
      </c>
      <c r="D271" s="40" t="s">
        <v>46</v>
      </c>
      <c r="E271" s="40">
        <v>1500</v>
      </c>
      <c r="G271" s="40">
        <v>1500</v>
      </c>
      <c r="H271" s="40">
        <v>1500</v>
      </c>
      <c r="I271" s="98">
        <v>5.0000000000000004E-6</v>
      </c>
      <c r="J271" s="98">
        <v>5.0000000000000004E-6</v>
      </c>
      <c r="K271" s="40">
        <v>2555.5383769999999</v>
      </c>
      <c r="L271" s="40">
        <v>2015</v>
      </c>
      <c r="M271" s="40">
        <v>2100</v>
      </c>
    </row>
    <row r="272" spans="2:13" x14ac:dyDescent="0.2">
      <c r="B272" s="40" t="s">
        <v>591</v>
      </c>
      <c r="C272" s="40" t="s">
        <v>39</v>
      </c>
      <c r="D272" s="40" t="s">
        <v>46</v>
      </c>
      <c r="E272" s="40">
        <v>1500</v>
      </c>
      <c r="G272" s="40">
        <v>1500</v>
      </c>
      <c r="H272" s="40">
        <v>1500</v>
      </c>
      <c r="I272" s="98">
        <v>5.0000000000000004E-6</v>
      </c>
      <c r="J272" s="98">
        <v>5.0000000000000004E-6</v>
      </c>
      <c r="K272" s="40">
        <v>2555.5383769999999</v>
      </c>
      <c r="L272" s="40">
        <v>2015</v>
      </c>
      <c r="M272" s="40">
        <v>2100</v>
      </c>
    </row>
    <row r="273" spans="2:13" x14ac:dyDescent="0.2">
      <c r="B273" s="40" t="s">
        <v>592</v>
      </c>
      <c r="C273" s="40" t="s">
        <v>38</v>
      </c>
      <c r="D273" s="40" t="s">
        <v>46</v>
      </c>
      <c r="E273" s="40">
        <v>1500</v>
      </c>
      <c r="G273" s="40">
        <v>1500</v>
      </c>
      <c r="H273" s="40">
        <v>1500</v>
      </c>
      <c r="I273" s="98">
        <v>5.0000000000000004E-6</v>
      </c>
      <c r="J273" s="98">
        <v>5.0000000000000004E-6</v>
      </c>
      <c r="K273" s="40">
        <v>2555.5383769999999</v>
      </c>
      <c r="L273" s="40">
        <v>2015</v>
      </c>
      <c r="M273" s="40">
        <v>2100</v>
      </c>
    </row>
    <row r="274" spans="2:13" x14ac:dyDescent="0.2">
      <c r="B274" s="40" t="s">
        <v>593</v>
      </c>
      <c r="C274" s="40" t="s">
        <v>39</v>
      </c>
      <c r="D274" s="40" t="s">
        <v>46</v>
      </c>
      <c r="E274" s="40">
        <v>1500</v>
      </c>
      <c r="G274" s="40">
        <v>1500</v>
      </c>
      <c r="H274" s="40">
        <v>1500</v>
      </c>
      <c r="I274" s="98">
        <v>5.0000000000000004E-6</v>
      </c>
      <c r="J274" s="98">
        <v>5.0000000000000004E-6</v>
      </c>
      <c r="K274" s="40">
        <v>2555.5383769999999</v>
      </c>
      <c r="L274" s="40">
        <v>2015</v>
      </c>
      <c r="M274" s="40">
        <v>2100</v>
      </c>
    </row>
    <row r="275" spans="2:13" x14ac:dyDescent="0.2">
      <c r="B275" s="40" t="s">
        <v>595</v>
      </c>
      <c r="C275" s="40" t="s">
        <v>39</v>
      </c>
      <c r="D275" s="40" t="s">
        <v>46</v>
      </c>
      <c r="E275" s="40">
        <v>1500</v>
      </c>
      <c r="G275" s="40">
        <v>1500</v>
      </c>
      <c r="H275" s="40">
        <v>1500</v>
      </c>
      <c r="I275" s="98">
        <v>5.0000000000000004E-6</v>
      </c>
      <c r="J275" s="98">
        <v>5.0000000000000004E-6</v>
      </c>
      <c r="K275" s="40">
        <v>2555.5383769999999</v>
      </c>
      <c r="L275" s="40">
        <v>2015</v>
      </c>
      <c r="M275" s="40">
        <v>2100</v>
      </c>
    </row>
    <row r="276" spans="2:13" x14ac:dyDescent="0.2">
      <c r="B276" s="40" t="s">
        <v>596</v>
      </c>
      <c r="C276" s="40" t="s">
        <v>39</v>
      </c>
      <c r="D276" s="40" t="s">
        <v>46</v>
      </c>
      <c r="E276" s="40">
        <v>1500</v>
      </c>
      <c r="G276" s="40">
        <v>1500</v>
      </c>
      <c r="H276" s="40">
        <v>1500</v>
      </c>
      <c r="I276" s="98">
        <v>5.0000000000000004E-6</v>
      </c>
      <c r="J276" s="98">
        <v>5.0000000000000004E-6</v>
      </c>
      <c r="K276" s="40">
        <v>2555.5383769999999</v>
      </c>
      <c r="L276" s="40">
        <v>2015</v>
      </c>
      <c r="M276" s="40">
        <v>2100</v>
      </c>
    </row>
    <row r="277" spans="2:13" x14ac:dyDescent="0.2">
      <c r="B277" s="40" t="s">
        <v>597</v>
      </c>
      <c r="C277" s="40" t="s">
        <v>39</v>
      </c>
      <c r="D277" s="40" t="s">
        <v>46</v>
      </c>
      <c r="E277" s="40">
        <v>1500</v>
      </c>
      <c r="G277" s="40">
        <v>1500</v>
      </c>
      <c r="H277" s="40">
        <v>1500</v>
      </c>
      <c r="I277" s="98">
        <v>5.0000000000000004E-6</v>
      </c>
      <c r="J277" s="98">
        <v>5.0000000000000004E-6</v>
      </c>
      <c r="K277" s="40">
        <v>2555.5383769999999</v>
      </c>
      <c r="L277" s="40">
        <v>2015</v>
      </c>
      <c r="M277" s="40">
        <v>2100</v>
      </c>
    </row>
    <row r="278" spans="2:13" x14ac:dyDescent="0.2">
      <c r="B278" s="40" t="s">
        <v>598</v>
      </c>
      <c r="C278" s="40" t="s">
        <v>39</v>
      </c>
      <c r="D278" s="40" t="s">
        <v>46</v>
      </c>
      <c r="E278" s="40">
        <v>1500</v>
      </c>
      <c r="G278" s="40">
        <v>1500</v>
      </c>
      <c r="H278" s="40">
        <v>1500</v>
      </c>
      <c r="I278" s="98">
        <v>5.0000000000000004E-6</v>
      </c>
      <c r="J278" s="98">
        <v>5.0000000000000004E-6</v>
      </c>
      <c r="K278" s="40">
        <v>2555.5383769999999</v>
      </c>
      <c r="L278" s="40">
        <v>2015</v>
      </c>
      <c r="M278" s="40">
        <v>2100</v>
      </c>
    </row>
    <row r="279" spans="2:13" x14ac:dyDescent="0.2">
      <c r="B279" s="40" t="s">
        <v>599</v>
      </c>
      <c r="C279" s="40" t="s">
        <v>39</v>
      </c>
      <c r="D279" s="40" t="s">
        <v>46</v>
      </c>
      <c r="E279" s="40">
        <v>1500</v>
      </c>
      <c r="G279" s="40">
        <v>1500</v>
      </c>
      <c r="H279" s="40">
        <v>1500</v>
      </c>
      <c r="I279" s="98">
        <v>5.0000000000000004E-6</v>
      </c>
      <c r="J279" s="98">
        <v>5.0000000000000004E-6</v>
      </c>
      <c r="K279" s="40">
        <v>2555.5383769999999</v>
      </c>
      <c r="L279" s="40">
        <v>2015</v>
      </c>
      <c r="M279" s="40">
        <v>2100</v>
      </c>
    </row>
    <row r="280" spans="2:13" x14ac:dyDescent="0.2">
      <c r="B280" s="40" t="s">
        <v>600</v>
      </c>
      <c r="C280" s="40" t="s">
        <v>39</v>
      </c>
      <c r="D280" s="40" t="s">
        <v>46</v>
      </c>
      <c r="E280" s="40">
        <v>1500</v>
      </c>
      <c r="G280" s="40">
        <v>1500</v>
      </c>
      <c r="H280" s="40">
        <v>1500</v>
      </c>
      <c r="I280" s="98">
        <v>5.0000000000000004E-6</v>
      </c>
      <c r="J280" s="98">
        <v>5.0000000000000004E-6</v>
      </c>
      <c r="K280" s="40">
        <v>2555.5383769999999</v>
      </c>
      <c r="L280" s="40">
        <v>2015</v>
      </c>
      <c r="M280" s="40">
        <v>2100</v>
      </c>
    </row>
    <row r="281" spans="2:13" x14ac:dyDescent="0.2">
      <c r="B281" s="40" t="s">
        <v>601</v>
      </c>
      <c r="C281" s="40" t="s">
        <v>39</v>
      </c>
      <c r="D281" s="40" t="s">
        <v>46</v>
      </c>
      <c r="E281" s="40">
        <v>1500</v>
      </c>
      <c r="G281" s="40">
        <v>1500</v>
      </c>
      <c r="H281" s="40">
        <v>1500</v>
      </c>
      <c r="I281" s="98">
        <v>5.0000000000000004E-6</v>
      </c>
      <c r="J281" s="98">
        <v>5.0000000000000004E-6</v>
      </c>
      <c r="K281" s="40">
        <v>2555.5383769999999</v>
      </c>
      <c r="L281" s="40">
        <v>2015</v>
      </c>
      <c r="M281" s="40">
        <v>2100</v>
      </c>
    </row>
    <row r="282" spans="2:13" x14ac:dyDescent="0.2">
      <c r="B282" s="40" t="s">
        <v>602</v>
      </c>
      <c r="C282" s="40" t="s">
        <v>38</v>
      </c>
      <c r="D282" s="40" t="s">
        <v>46</v>
      </c>
      <c r="E282" s="40">
        <v>1500</v>
      </c>
      <c r="G282" s="40">
        <v>1500</v>
      </c>
      <c r="H282" s="40">
        <v>1500</v>
      </c>
      <c r="I282" s="98">
        <v>5.0000000000000004E-6</v>
      </c>
      <c r="J282" s="98">
        <v>5.0000000000000004E-6</v>
      </c>
      <c r="K282" s="40">
        <v>2555.5383769999999</v>
      </c>
      <c r="L282" s="40">
        <v>2015</v>
      </c>
      <c r="M282" s="40">
        <v>2100</v>
      </c>
    </row>
    <row r="283" spans="2:13" x14ac:dyDescent="0.2">
      <c r="B283" s="40" t="s">
        <v>603</v>
      </c>
      <c r="C283" s="40" t="s">
        <v>39</v>
      </c>
      <c r="D283" s="40" t="s">
        <v>46</v>
      </c>
      <c r="E283" s="40">
        <v>1500</v>
      </c>
      <c r="G283" s="40">
        <v>1500</v>
      </c>
      <c r="H283" s="40">
        <v>1500</v>
      </c>
      <c r="I283" s="98">
        <v>5.0000000000000004E-6</v>
      </c>
      <c r="J283" s="98">
        <v>5.0000000000000004E-6</v>
      </c>
      <c r="K283" s="40">
        <v>2555.5383769999999</v>
      </c>
      <c r="L283" s="40">
        <v>2015</v>
      </c>
      <c r="M283" s="40">
        <v>2100</v>
      </c>
    </row>
    <row r="284" spans="2:13" x14ac:dyDescent="0.2">
      <c r="B284" s="40" t="s">
        <v>604</v>
      </c>
      <c r="C284" s="40" t="s">
        <v>36</v>
      </c>
      <c r="D284" s="40" t="s">
        <v>46</v>
      </c>
      <c r="E284" s="40">
        <v>1500</v>
      </c>
      <c r="G284" s="40">
        <v>1500</v>
      </c>
      <c r="H284" s="40">
        <v>1500</v>
      </c>
      <c r="I284" s="98">
        <v>5.0000000000000004E-6</v>
      </c>
      <c r="J284" s="98">
        <v>5.0000000000000004E-6</v>
      </c>
      <c r="K284" s="40">
        <v>3285.6921990000001</v>
      </c>
      <c r="L284" s="40">
        <v>2015</v>
      </c>
      <c r="M284" s="40">
        <v>2100</v>
      </c>
    </row>
    <row r="285" spans="2:13" x14ac:dyDescent="0.2">
      <c r="B285" s="40" t="s">
        <v>605</v>
      </c>
      <c r="C285" s="40" t="s">
        <v>36</v>
      </c>
      <c r="D285" s="40" t="s">
        <v>46</v>
      </c>
      <c r="E285" s="40">
        <v>1500</v>
      </c>
      <c r="G285" s="40">
        <v>1500</v>
      </c>
      <c r="H285" s="40">
        <v>1500</v>
      </c>
      <c r="I285" s="98">
        <v>5.0000000000000004E-6</v>
      </c>
      <c r="J285" s="98">
        <v>5.0000000000000004E-6</v>
      </c>
      <c r="K285" s="40">
        <v>3285.6921990000001</v>
      </c>
      <c r="L285" s="40">
        <v>2015</v>
      </c>
      <c r="M285" s="40">
        <v>2100</v>
      </c>
    </row>
    <row r="286" spans="2:13" x14ac:dyDescent="0.2">
      <c r="B286" s="40" t="s">
        <v>606</v>
      </c>
      <c r="C286" s="40" t="s">
        <v>36</v>
      </c>
      <c r="D286" s="40" t="s">
        <v>46</v>
      </c>
      <c r="E286" s="40">
        <v>1500</v>
      </c>
      <c r="G286" s="40">
        <v>1500</v>
      </c>
      <c r="H286" s="40">
        <v>1500</v>
      </c>
      <c r="I286" s="98">
        <v>5.0000000000000004E-6</v>
      </c>
      <c r="J286" s="98">
        <v>5.0000000000000004E-6</v>
      </c>
      <c r="K286" s="40">
        <v>3285.6921990000001</v>
      </c>
      <c r="L286" s="40">
        <v>2015</v>
      </c>
      <c r="M286" s="40">
        <v>2100</v>
      </c>
    </row>
    <row r="287" spans="2:13" x14ac:dyDescent="0.2">
      <c r="B287" s="40" t="s">
        <v>607</v>
      </c>
      <c r="C287" s="40" t="s">
        <v>36</v>
      </c>
      <c r="D287" s="40" t="s">
        <v>46</v>
      </c>
      <c r="E287" s="40">
        <v>1500</v>
      </c>
      <c r="G287" s="40">
        <v>1500</v>
      </c>
      <c r="H287" s="40">
        <v>1500</v>
      </c>
      <c r="I287" s="98">
        <v>5.0000000000000004E-6</v>
      </c>
      <c r="J287" s="98">
        <v>5.0000000000000004E-6</v>
      </c>
      <c r="K287" s="40">
        <v>3285.6921990000001</v>
      </c>
      <c r="L287" s="40">
        <v>2015</v>
      </c>
      <c r="M287" s="40">
        <v>2100</v>
      </c>
    </row>
    <row r="288" spans="2:13" x14ac:dyDescent="0.2">
      <c r="B288" s="40" t="s">
        <v>608</v>
      </c>
      <c r="C288" s="40" t="s">
        <v>36</v>
      </c>
      <c r="D288" s="40" t="s">
        <v>46</v>
      </c>
      <c r="E288" s="40">
        <v>1500</v>
      </c>
      <c r="G288" s="40">
        <v>1500</v>
      </c>
      <c r="H288" s="40">
        <v>1500</v>
      </c>
      <c r="I288" s="98">
        <v>5.0000000000000004E-6</v>
      </c>
      <c r="J288" s="98">
        <v>5.0000000000000004E-6</v>
      </c>
      <c r="K288" s="40">
        <v>3285.6921990000001</v>
      </c>
      <c r="L288" s="40">
        <v>2015</v>
      </c>
      <c r="M288" s="40">
        <v>2100</v>
      </c>
    </row>
    <row r="289" spans="2:13" x14ac:dyDescent="0.2">
      <c r="B289" s="40" t="s">
        <v>609</v>
      </c>
      <c r="C289" s="40" t="s">
        <v>36</v>
      </c>
      <c r="D289" s="40" t="s">
        <v>46</v>
      </c>
      <c r="E289" s="40">
        <v>1500</v>
      </c>
      <c r="G289" s="40">
        <v>1500</v>
      </c>
      <c r="H289" s="40">
        <v>1500</v>
      </c>
      <c r="I289" s="98">
        <v>5.0000000000000004E-6</v>
      </c>
      <c r="J289" s="98">
        <v>5.0000000000000004E-6</v>
      </c>
      <c r="K289" s="40">
        <v>3285.6921990000001</v>
      </c>
      <c r="L289" s="40">
        <v>2015</v>
      </c>
      <c r="M289" s="40">
        <v>2100</v>
      </c>
    </row>
    <row r="290" spans="2:13" x14ac:dyDescent="0.2">
      <c r="B290" s="40" t="s">
        <v>610</v>
      </c>
      <c r="C290" s="40" t="s">
        <v>36</v>
      </c>
      <c r="D290" s="40" t="s">
        <v>46</v>
      </c>
      <c r="E290" s="40">
        <v>1500</v>
      </c>
      <c r="G290" s="40">
        <v>1500</v>
      </c>
      <c r="H290" s="40">
        <v>1500</v>
      </c>
      <c r="I290" s="98">
        <v>5.0000000000000004E-6</v>
      </c>
      <c r="J290" s="98">
        <v>5.0000000000000004E-6</v>
      </c>
      <c r="K290" s="40">
        <v>3285.6921990000001</v>
      </c>
      <c r="L290" s="40">
        <v>2015</v>
      </c>
      <c r="M290" s="40">
        <v>2100</v>
      </c>
    </row>
    <row r="291" spans="2:13" x14ac:dyDescent="0.2">
      <c r="B291" s="40" t="s">
        <v>611</v>
      </c>
      <c r="C291" s="40" t="s">
        <v>36</v>
      </c>
      <c r="D291" s="40" t="s">
        <v>46</v>
      </c>
      <c r="E291" s="40">
        <v>1500</v>
      </c>
      <c r="G291" s="40">
        <v>1500</v>
      </c>
      <c r="H291" s="40">
        <v>1500</v>
      </c>
      <c r="I291" s="98">
        <v>5.0000000000000004E-6</v>
      </c>
      <c r="J291" s="98">
        <v>5.0000000000000004E-6</v>
      </c>
      <c r="K291" s="40">
        <v>3285.6921990000001</v>
      </c>
      <c r="L291" s="40">
        <v>2015</v>
      </c>
      <c r="M291" s="40">
        <v>2100</v>
      </c>
    </row>
    <row r="292" spans="2:13" x14ac:dyDescent="0.2">
      <c r="B292" s="40" t="s">
        <v>612</v>
      </c>
      <c r="C292" s="40" t="s">
        <v>38</v>
      </c>
      <c r="D292" s="40" t="s">
        <v>46</v>
      </c>
      <c r="E292" s="40">
        <v>1500</v>
      </c>
      <c r="G292" s="40">
        <v>1500</v>
      </c>
      <c r="H292" s="40">
        <v>1500</v>
      </c>
      <c r="I292" s="98">
        <v>5.0000000000000004E-6</v>
      </c>
      <c r="J292" s="98">
        <v>5.0000000000000004E-6</v>
      </c>
      <c r="K292" s="40">
        <v>2555.5383769999999</v>
      </c>
      <c r="L292" s="40">
        <v>2015</v>
      </c>
      <c r="M292" s="40">
        <v>2100</v>
      </c>
    </row>
    <row r="293" spans="2:13" x14ac:dyDescent="0.2">
      <c r="B293" s="40" t="s">
        <v>613</v>
      </c>
      <c r="C293" s="40" t="s">
        <v>36</v>
      </c>
      <c r="D293" s="40" t="s">
        <v>46</v>
      </c>
      <c r="E293" s="40">
        <v>1500</v>
      </c>
      <c r="G293" s="40">
        <v>1500</v>
      </c>
      <c r="H293" s="40">
        <v>1500</v>
      </c>
      <c r="I293" s="98">
        <v>5.0000000000000004E-6</v>
      </c>
      <c r="J293" s="98">
        <v>5.0000000000000004E-6</v>
      </c>
      <c r="K293" s="40">
        <v>3285.6921990000001</v>
      </c>
      <c r="L293" s="40">
        <v>2015</v>
      </c>
      <c r="M293" s="40">
        <v>2100</v>
      </c>
    </row>
    <row r="294" spans="2:13" x14ac:dyDescent="0.2">
      <c r="B294" s="40" t="s">
        <v>614</v>
      </c>
      <c r="C294" s="40" t="s">
        <v>38</v>
      </c>
      <c r="D294" s="40" t="s">
        <v>46</v>
      </c>
      <c r="E294" s="40">
        <v>1500</v>
      </c>
      <c r="G294" s="40">
        <v>1500</v>
      </c>
      <c r="H294" s="40">
        <v>1500</v>
      </c>
      <c r="I294" s="98">
        <v>5.0000000000000004E-6</v>
      </c>
      <c r="J294" s="98">
        <v>5.0000000000000004E-6</v>
      </c>
      <c r="K294" s="40">
        <v>2555.5383769999999</v>
      </c>
      <c r="L294" s="40">
        <v>2015</v>
      </c>
      <c r="M294" s="40">
        <v>2100</v>
      </c>
    </row>
    <row r="295" spans="2:13" x14ac:dyDescent="0.2">
      <c r="B295" s="40" t="s">
        <v>615</v>
      </c>
      <c r="C295" s="40" t="s">
        <v>36</v>
      </c>
      <c r="D295" s="40" t="s">
        <v>46</v>
      </c>
      <c r="E295" s="40">
        <v>1500</v>
      </c>
      <c r="G295" s="40">
        <v>1500</v>
      </c>
      <c r="H295" s="40">
        <v>1500</v>
      </c>
      <c r="I295" s="98">
        <v>5.0000000000000004E-6</v>
      </c>
      <c r="J295" s="98">
        <v>5.0000000000000004E-6</v>
      </c>
      <c r="K295" s="40">
        <v>3285.6921990000001</v>
      </c>
      <c r="L295" s="40">
        <v>2015</v>
      </c>
      <c r="M295" s="40">
        <v>2100</v>
      </c>
    </row>
    <row r="296" spans="2:13" x14ac:dyDescent="0.2">
      <c r="B296" s="40" t="s">
        <v>616</v>
      </c>
      <c r="C296" s="40" t="s">
        <v>36</v>
      </c>
      <c r="D296" s="40" t="s">
        <v>46</v>
      </c>
      <c r="E296" s="40">
        <v>1500</v>
      </c>
      <c r="G296" s="40">
        <v>1500</v>
      </c>
      <c r="H296" s="40">
        <v>1500</v>
      </c>
      <c r="I296" s="98">
        <v>5.0000000000000004E-6</v>
      </c>
      <c r="J296" s="98">
        <v>5.0000000000000004E-6</v>
      </c>
      <c r="K296" s="40">
        <v>3285.6921990000001</v>
      </c>
      <c r="L296" s="40">
        <v>2015</v>
      </c>
      <c r="M296" s="40">
        <v>2100</v>
      </c>
    </row>
    <row r="297" spans="2:13" x14ac:dyDescent="0.2">
      <c r="B297" s="40" t="s">
        <v>617</v>
      </c>
      <c r="C297" s="40" t="s">
        <v>36</v>
      </c>
      <c r="D297" s="40" t="s">
        <v>46</v>
      </c>
      <c r="E297" s="40">
        <v>1500</v>
      </c>
      <c r="G297" s="40">
        <v>1500</v>
      </c>
      <c r="H297" s="40">
        <v>1500</v>
      </c>
      <c r="I297" s="98">
        <v>5.0000000000000004E-6</v>
      </c>
      <c r="J297" s="98">
        <v>5.0000000000000004E-6</v>
      </c>
      <c r="K297" s="40">
        <v>3285.6921990000001</v>
      </c>
      <c r="L297" s="40">
        <v>2015</v>
      </c>
      <c r="M297" s="40">
        <v>2100</v>
      </c>
    </row>
    <row r="298" spans="2:13" x14ac:dyDescent="0.2">
      <c r="B298" s="40" t="s">
        <v>618</v>
      </c>
      <c r="C298" s="40" t="s">
        <v>36</v>
      </c>
      <c r="D298" s="40" t="s">
        <v>46</v>
      </c>
      <c r="E298" s="40">
        <v>1500</v>
      </c>
      <c r="G298" s="40">
        <v>1500</v>
      </c>
      <c r="H298" s="40">
        <v>1500</v>
      </c>
      <c r="I298" s="98">
        <v>5.0000000000000004E-6</v>
      </c>
      <c r="J298" s="98">
        <v>5.0000000000000004E-6</v>
      </c>
      <c r="K298" s="40">
        <v>3285.6921990000001</v>
      </c>
      <c r="L298" s="40">
        <v>2015</v>
      </c>
      <c r="M298" s="40">
        <v>2100</v>
      </c>
    </row>
    <row r="299" spans="2:13" x14ac:dyDescent="0.2">
      <c r="B299" s="40" t="s">
        <v>619</v>
      </c>
      <c r="C299" s="40" t="s">
        <v>36</v>
      </c>
      <c r="D299" s="40" t="s">
        <v>46</v>
      </c>
      <c r="E299" s="40">
        <v>1500</v>
      </c>
      <c r="G299" s="40">
        <v>1500</v>
      </c>
      <c r="H299" s="40">
        <v>1500</v>
      </c>
      <c r="I299" s="98">
        <v>5.0000000000000004E-6</v>
      </c>
      <c r="J299" s="98">
        <v>5.0000000000000004E-6</v>
      </c>
      <c r="K299" s="40">
        <v>3285.6921990000001</v>
      </c>
      <c r="L299" s="40">
        <v>2015</v>
      </c>
      <c r="M299" s="40">
        <v>2100</v>
      </c>
    </row>
    <row r="300" spans="2:13" x14ac:dyDescent="0.2">
      <c r="B300" s="40" t="s">
        <v>620</v>
      </c>
      <c r="C300" s="40" t="s">
        <v>36</v>
      </c>
      <c r="D300" s="40" t="s">
        <v>46</v>
      </c>
      <c r="E300" s="40">
        <v>1500</v>
      </c>
      <c r="G300" s="40">
        <v>1500</v>
      </c>
      <c r="H300" s="40">
        <v>1500</v>
      </c>
      <c r="I300" s="98">
        <v>5.0000000000000004E-6</v>
      </c>
      <c r="J300" s="98">
        <v>5.0000000000000004E-6</v>
      </c>
      <c r="K300" s="40">
        <v>3285.6921990000001</v>
      </c>
      <c r="L300" s="40">
        <v>2015</v>
      </c>
      <c r="M300" s="40">
        <v>2100</v>
      </c>
    </row>
    <row r="301" spans="2:13" x14ac:dyDescent="0.2">
      <c r="B301" s="40" t="s">
        <v>621</v>
      </c>
      <c r="C301" s="40" t="s">
        <v>36</v>
      </c>
      <c r="D301" s="40" t="s">
        <v>46</v>
      </c>
      <c r="E301" s="40">
        <v>1500</v>
      </c>
      <c r="G301" s="40">
        <v>1500</v>
      </c>
      <c r="H301" s="40">
        <v>1500</v>
      </c>
      <c r="I301" s="98">
        <v>5.0000000000000004E-6</v>
      </c>
      <c r="J301" s="98">
        <v>5.0000000000000004E-6</v>
      </c>
      <c r="K301" s="40">
        <v>3285.6921990000001</v>
      </c>
      <c r="L301" s="40">
        <v>2015</v>
      </c>
      <c r="M301" s="40">
        <v>2100</v>
      </c>
    </row>
    <row r="302" spans="2:13" x14ac:dyDescent="0.2">
      <c r="B302" s="40" t="s">
        <v>622</v>
      </c>
      <c r="C302" s="40" t="s">
        <v>36</v>
      </c>
      <c r="D302" s="40" t="s">
        <v>46</v>
      </c>
      <c r="E302" s="40">
        <v>1500</v>
      </c>
      <c r="G302" s="40">
        <v>1500</v>
      </c>
      <c r="H302" s="40">
        <v>1500</v>
      </c>
      <c r="I302" s="98">
        <v>5.0000000000000004E-6</v>
      </c>
      <c r="J302" s="98">
        <v>5.0000000000000004E-6</v>
      </c>
      <c r="K302" s="40">
        <v>3285.6921990000001</v>
      </c>
      <c r="L302" s="40">
        <v>2015</v>
      </c>
      <c r="M302" s="40">
        <v>2100</v>
      </c>
    </row>
    <row r="303" spans="2:13" x14ac:dyDescent="0.2">
      <c r="B303" s="40" t="s">
        <v>623</v>
      </c>
      <c r="C303" s="40" t="s">
        <v>38</v>
      </c>
      <c r="D303" s="40" t="s">
        <v>46</v>
      </c>
      <c r="E303" s="40">
        <v>1500</v>
      </c>
      <c r="G303" s="40">
        <v>1500</v>
      </c>
      <c r="H303" s="40">
        <v>1500</v>
      </c>
      <c r="I303" s="98">
        <v>5.0000000000000004E-6</v>
      </c>
      <c r="J303" s="98">
        <v>5.0000000000000004E-6</v>
      </c>
      <c r="K303" s="40">
        <v>2555.5383769999999</v>
      </c>
      <c r="L303" s="40">
        <v>2015</v>
      </c>
      <c r="M303" s="40">
        <v>2100</v>
      </c>
    </row>
    <row r="304" spans="2:13" x14ac:dyDescent="0.2">
      <c r="B304" s="40" t="s">
        <v>624</v>
      </c>
      <c r="C304" s="40" t="s">
        <v>38</v>
      </c>
      <c r="D304" s="40" t="s">
        <v>46</v>
      </c>
      <c r="E304" s="40">
        <v>1500</v>
      </c>
      <c r="G304" s="40">
        <v>1500</v>
      </c>
      <c r="H304" s="40">
        <v>1500</v>
      </c>
      <c r="I304" s="98">
        <v>5.0000000000000004E-6</v>
      </c>
      <c r="J304" s="98">
        <v>5.0000000000000004E-6</v>
      </c>
      <c r="K304" s="40">
        <v>2555.5383769999999</v>
      </c>
      <c r="L304" s="40">
        <v>2015</v>
      </c>
      <c r="M304" s="40">
        <v>2100</v>
      </c>
    </row>
    <row r="305" spans="2:13" x14ac:dyDescent="0.2">
      <c r="B305" s="40" t="s">
        <v>625</v>
      </c>
      <c r="C305" s="40" t="s">
        <v>38</v>
      </c>
      <c r="D305" s="40" t="s">
        <v>46</v>
      </c>
      <c r="E305" s="40">
        <v>1500</v>
      </c>
      <c r="G305" s="40">
        <v>1500</v>
      </c>
      <c r="H305" s="40">
        <v>1500</v>
      </c>
      <c r="I305" s="98">
        <v>5.0000000000000004E-6</v>
      </c>
      <c r="J305" s="98">
        <v>5.0000000000000004E-6</v>
      </c>
      <c r="K305" s="40">
        <v>2555.5383769999999</v>
      </c>
      <c r="L305" s="40">
        <v>2015</v>
      </c>
      <c r="M305" s="40">
        <v>2100</v>
      </c>
    </row>
    <row r="306" spans="2:13" x14ac:dyDescent="0.2">
      <c r="B306" s="40" t="s">
        <v>626</v>
      </c>
      <c r="C306" s="40" t="s">
        <v>38</v>
      </c>
      <c r="D306" s="40" t="s">
        <v>46</v>
      </c>
      <c r="E306" s="40">
        <v>1500</v>
      </c>
      <c r="G306" s="40">
        <v>1500</v>
      </c>
      <c r="H306" s="40">
        <v>1500</v>
      </c>
      <c r="I306" s="98">
        <v>5.0000000000000004E-6</v>
      </c>
      <c r="J306" s="98">
        <v>5.0000000000000004E-6</v>
      </c>
      <c r="K306" s="40">
        <v>2555.5383769999999</v>
      </c>
      <c r="L306" s="40">
        <v>2015</v>
      </c>
      <c r="M306" s="40">
        <v>2100</v>
      </c>
    </row>
    <row r="307" spans="2:13" x14ac:dyDescent="0.2">
      <c r="B307" s="40" t="s">
        <v>627</v>
      </c>
      <c r="C307" s="40" t="s">
        <v>38</v>
      </c>
      <c r="D307" s="40" t="s">
        <v>46</v>
      </c>
      <c r="E307" s="40">
        <v>1500</v>
      </c>
      <c r="G307" s="40">
        <v>1500</v>
      </c>
      <c r="H307" s="40">
        <v>1500</v>
      </c>
      <c r="I307" s="98">
        <v>5.0000000000000004E-6</v>
      </c>
      <c r="J307" s="98">
        <v>5.0000000000000004E-6</v>
      </c>
      <c r="K307" s="40">
        <v>2555.5383769999999</v>
      </c>
      <c r="L307" s="40">
        <v>2015</v>
      </c>
      <c r="M307" s="40">
        <v>2100</v>
      </c>
    </row>
    <row r="308" spans="2:13" x14ac:dyDescent="0.2">
      <c r="B308" s="40" t="s">
        <v>628</v>
      </c>
      <c r="C308" s="40" t="s">
        <v>38</v>
      </c>
      <c r="D308" s="40" t="s">
        <v>46</v>
      </c>
      <c r="E308" s="40">
        <v>1500</v>
      </c>
      <c r="G308" s="40">
        <v>1500</v>
      </c>
      <c r="H308" s="40">
        <v>1500</v>
      </c>
      <c r="I308" s="98">
        <v>5.0000000000000004E-6</v>
      </c>
      <c r="J308" s="98">
        <v>5.0000000000000004E-6</v>
      </c>
      <c r="K308" s="40">
        <v>2555.5383769999999</v>
      </c>
      <c r="L308" s="40">
        <v>2015</v>
      </c>
      <c r="M308" s="40">
        <v>2100</v>
      </c>
    </row>
    <row r="309" spans="2:13" x14ac:dyDescent="0.2">
      <c r="B309" s="40" t="s">
        <v>630</v>
      </c>
      <c r="C309" s="40" t="s">
        <v>38</v>
      </c>
      <c r="D309" s="40" t="s">
        <v>46</v>
      </c>
      <c r="E309" s="40">
        <v>1500</v>
      </c>
      <c r="G309" s="40">
        <v>1500</v>
      </c>
      <c r="H309" s="40">
        <v>1500</v>
      </c>
      <c r="I309" s="98">
        <v>5.0000000000000004E-6</v>
      </c>
      <c r="J309" s="98">
        <v>5.0000000000000004E-6</v>
      </c>
      <c r="K309" s="40">
        <v>2555.5383769999999</v>
      </c>
      <c r="L309" s="40">
        <v>2015</v>
      </c>
      <c r="M309" s="40">
        <v>2100</v>
      </c>
    </row>
    <row r="310" spans="2:13" x14ac:dyDescent="0.2">
      <c r="B310" s="40" t="s">
        <v>631</v>
      </c>
      <c r="C310" s="40" t="s">
        <v>36</v>
      </c>
      <c r="D310" s="40" t="s">
        <v>46</v>
      </c>
      <c r="E310" s="40">
        <v>1500</v>
      </c>
      <c r="G310" s="40">
        <v>1500</v>
      </c>
      <c r="H310" s="40">
        <v>1500</v>
      </c>
      <c r="I310" s="98">
        <v>5.0000000000000004E-6</v>
      </c>
      <c r="J310" s="98">
        <v>5.0000000000000004E-6</v>
      </c>
      <c r="K310" s="40">
        <v>3285.6921990000001</v>
      </c>
      <c r="L310" s="40">
        <v>2015</v>
      </c>
      <c r="M310" s="40">
        <v>2100</v>
      </c>
    </row>
    <row r="311" spans="2:13" x14ac:dyDescent="0.2">
      <c r="B311" s="40" t="s">
        <v>632</v>
      </c>
      <c r="C311" s="40" t="s">
        <v>38</v>
      </c>
      <c r="D311" s="40" t="s">
        <v>46</v>
      </c>
      <c r="E311" s="40">
        <v>1500</v>
      </c>
      <c r="G311" s="40">
        <v>1500</v>
      </c>
      <c r="H311" s="40">
        <v>1500</v>
      </c>
      <c r="I311" s="98">
        <v>5.0000000000000004E-6</v>
      </c>
      <c r="J311" s="98">
        <v>5.0000000000000004E-6</v>
      </c>
      <c r="K311" s="40">
        <v>2555.5383769999999</v>
      </c>
      <c r="L311" s="40">
        <v>2015</v>
      </c>
      <c r="M311" s="40">
        <v>2100</v>
      </c>
    </row>
    <row r="312" spans="2:13" x14ac:dyDescent="0.2">
      <c r="B312" s="40" t="s">
        <v>633</v>
      </c>
      <c r="C312" s="40" t="s">
        <v>38</v>
      </c>
      <c r="D312" s="40" t="s">
        <v>46</v>
      </c>
      <c r="E312" s="40">
        <v>1500</v>
      </c>
      <c r="G312" s="40">
        <v>1500</v>
      </c>
      <c r="H312" s="40">
        <v>1500</v>
      </c>
      <c r="I312" s="98">
        <v>5.0000000000000004E-6</v>
      </c>
      <c r="J312" s="98">
        <v>5.0000000000000004E-6</v>
      </c>
      <c r="K312" s="40">
        <v>2555.5383769999999</v>
      </c>
      <c r="L312" s="40">
        <v>2015</v>
      </c>
      <c r="M312" s="40">
        <v>2100</v>
      </c>
    </row>
    <row r="313" spans="2:13" x14ac:dyDescent="0.2">
      <c r="B313" s="40" t="s">
        <v>634</v>
      </c>
      <c r="C313" s="40" t="s">
        <v>38</v>
      </c>
      <c r="D313" s="40" t="s">
        <v>46</v>
      </c>
      <c r="E313" s="40">
        <v>1500</v>
      </c>
      <c r="G313" s="40">
        <v>1500</v>
      </c>
      <c r="H313" s="40">
        <v>1500</v>
      </c>
      <c r="I313" s="98">
        <v>5.0000000000000004E-6</v>
      </c>
      <c r="J313" s="98">
        <v>5.0000000000000004E-6</v>
      </c>
      <c r="K313" s="40">
        <v>2555.5383769999999</v>
      </c>
      <c r="L313" s="40">
        <v>2015</v>
      </c>
      <c r="M313" s="40">
        <v>2100</v>
      </c>
    </row>
    <row r="314" spans="2:13" x14ac:dyDescent="0.2">
      <c r="B314" s="40" t="s">
        <v>635</v>
      </c>
      <c r="C314" s="40" t="s">
        <v>38</v>
      </c>
      <c r="D314" s="40" t="s">
        <v>46</v>
      </c>
      <c r="E314" s="40">
        <v>1500</v>
      </c>
      <c r="G314" s="40">
        <v>1500</v>
      </c>
      <c r="H314" s="40">
        <v>1500</v>
      </c>
      <c r="I314" s="98">
        <v>5.0000000000000004E-6</v>
      </c>
      <c r="J314" s="98">
        <v>5.0000000000000004E-6</v>
      </c>
      <c r="K314" s="40">
        <v>2555.5383769999999</v>
      </c>
      <c r="L314" s="40">
        <v>2015</v>
      </c>
      <c r="M314" s="40">
        <v>2100</v>
      </c>
    </row>
    <row r="315" spans="2:13" x14ac:dyDescent="0.2">
      <c r="B315" s="40" t="s">
        <v>636</v>
      </c>
      <c r="C315" s="40" t="s">
        <v>38</v>
      </c>
      <c r="D315" s="40" t="s">
        <v>46</v>
      </c>
      <c r="E315" s="40">
        <v>1500</v>
      </c>
      <c r="G315" s="40">
        <v>1500</v>
      </c>
      <c r="H315" s="40">
        <v>1500</v>
      </c>
      <c r="I315" s="98">
        <v>5.0000000000000004E-6</v>
      </c>
      <c r="J315" s="98">
        <v>5.0000000000000004E-6</v>
      </c>
      <c r="K315" s="40">
        <v>2555.5383769999999</v>
      </c>
      <c r="L315" s="40">
        <v>2015</v>
      </c>
      <c r="M315" s="40">
        <v>2100</v>
      </c>
    </row>
    <row r="316" spans="2:13" x14ac:dyDescent="0.2">
      <c r="B316" s="40" t="s">
        <v>637</v>
      </c>
      <c r="C316" s="40" t="s">
        <v>38</v>
      </c>
      <c r="D316" s="40" t="s">
        <v>46</v>
      </c>
      <c r="E316" s="40">
        <v>1500</v>
      </c>
      <c r="G316" s="40">
        <v>1500</v>
      </c>
      <c r="H316" s="40">
        <v>1500</v>
      </c>
      <c r="I316" s="98">
        <v>5.0000000000000004E-6</v>
      </c>
      <c r="J316" s="98">
        <v>5.0000000000000004E-6</v>
      </c>
      <c r="K316" s="40">
        <v>2555.5383769999999</v>
      </c>
      <c r="L316" s="40">
        <v>2015</v>
      </c>
      <c r="M316" s="40">
        <v>2100</v>
      </c>
    </row>
    <row r="317" spans="2:13" x14ac:dyDescent="0.2">
      <c r="B317" s="40" t="s">
        <v>638</v>
      </c>
      <c r="C317" s="40" t="s">
        <v>38</v>
      </c>
      <c r="D317" s="40" t="s">
        <v>46</v>
      </c>
      <c r="E317" s="40">
        <v>1500</v>
      </c>
      <c r="G317" s="40">
        <v>1500</v>
      </c>
      <c r="H317" s="40">
        <v>1500</v>
      </c>
      <c r="I317" s="98">
        <v>5.0000000000000004E-6</v>
      </c>
      <c r="J317" s="98">
        <v>5.0000000000000004E-6</v>
      </c>
      <c r="K317" s="40">
        <v>2555.5383769999999</v>
      </c>
      <c r="L317" s="40">
        <v>2015</v>
      </c>
      <c r="M317" s="40">
        <v>2100</v>
      </c>
    </row>
    <row r="318" spans="2:13" x14ac:dyDescent="0.2">
      <c r="B318" s="40" t="s">
        <v>639</v>
      </c>
      <c r="C318" s="40" t="s">
        <v>38</v>
      </c>
      <c r="D318" s="40" t="s">
        <v>46</v>
      </c>
      <c r="E318" s="40">
        <v>1500</v>
      </c>
      <c r="G318" s="40">
        <v>1500</v>
      </c>
      <c r="H318" s="40">
        <v>1500</v>
      </c>
      <c r="I318" s="98">
        <v>5.0000000000000004E-6</v>
      </c>
      <c r="J318" s="98">
        <v>5.0000000000000004E-6</v>
      </c>
      <c r="K318" s="40">
        <v>2555.5383769999999</v>
      </c>
      <c r="L318" s="40">
        <v>2015</v>
      </c>
      <c r="M318" s="40">
        <v>2100</v>
      </c>
    </row>
    <row r="319" spans="2:13" x14ac:dyDescent="0.2">
      <c r="B319" s="40" t="s">
        <v>640</v>
      </c>
      <c r="C319" s="40" t="s">
        <v>38</v>
      </c>
      <c r="D319" s="40" t="s">
        <v>46</v>
      </c>
      <c r="E319" s="40">
        <v>1500</v>
      </c>
      <c r="G319" s="40">
        <v>1500</v>
      </c>
      <c r="H319" s="40">
        <v>1500</v>
      </c>
      <c r="I319" s="98">
        <v>5.0000000000000004E-6</v>
      </c>
      <c r="J319" s="98">
        <v>5.0000000000000004E-6</v>
      </c>
      <c r="K319" s="40">
        <v>2555.5383769999999</v>
      </c>
      <c r="L319" s="40">
        <v>2015</v>
      </c>
      <c r="M319" s="40">
        <v>2100</v>
      </c>
    </row>
    <row r="320" spans="2:13" x14ac:dyDescent="0.2">
      <c r="B320" s="40" t="s">
        <v>641</v>
      </c>
      <c r="C320" s="40" t="s">
        <v>36</v>
      </c>
      <c r="D320" s="40" t="s">
        <v>46</v>
      </c>
      <c r="E320" s="40">
        <v>1500</v>
      </c>
      <c r="G320" s="40">
        <v>1500</v>
      </c>
      <c r="H320" s="40">
        <v>1500</v>
      </c>
      <c r="I320" s="98">
        <v>5.0000000000000004E-6</v>
      </c>
      <c r="J320" s="98">
        <v>5.0000000000000004E-6</v>
      </c>
      <c r="K320" s="40">
        <v>3285.6921990000001</v>
      </c>
      <c r="L320" s="40">
        <v>2015</v>
      </c>
      <c r="M320" s="40">
        <v>2100</v>
      </c>
    </row>
    <row r="321" spans="2:13" x14ac:dyDescent="0.2">
      <c r="B321" s="40" t="s">
        <v>642</v>
      </c>
      <c r="C321" s="40" t="s">
        <v>38</v>
      </c>
      <c r="D321" s="40" t="s">
        <v>46</v>
      </c>
      <c r="E321" s="40">
        <v>1500</v>
      </c>
      <c r="G321" s="40">
        <v>1500</v>
      </c>
      <c r="H321" s="40">
        <v>1500</v>
      </c>
      <c r="I321" s="98">
        <v>5.0000000000000004E-6</v>
      </c>
      <c r="J321" s="98">
        <v>5.0000000000000004E-6</v>
      </c>
      <c r="K321" s="40">
        <v>2555.5383769999999</v>
      </c>
      <c r="L321" s="40">
        <v>2015</v>
      </c>
      <c r="M321" s="40">
        <v>2100</v>
      </c>
    </row>
  </sheetData>
  <pageMargins left="0.78740157499999996" right="0.78740157499999996" top="0.984251969" bottom="0.984251969" header="0.49212598499999999" footer="0.49212598499999999"/>
  <pageSetup paperSize="9" orientation="portrait" r:id="rId1"/>
  <headerFooter alignWithMargins="0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4"/>
  <dimension ref="B3:AP136"/>
  <sheetViews>
    <sheetView topLeftCell="A4" workbookViewId="0">
      <selection activeCell="I27" sqref="I27"/>
    </sheetView>
  </sheetViews>
  <sheetFormatPr defaultRowHeight="15" x14ac:dyDescent="0.25"/>
  <cols>
    <col min="2" max="2" width="21.7109375" customWidth="1"/>
  </cols>
  <sheetData>
    <row r="3" spans="2:42" x14ac:dyDescent="0.25">
      <c r="C3" t="s">
        <v>11</v>
      </c>
      <c r="D3">
        <v>2012</v>
      </c>
      <c r="E3">
        <v>2013</v>
      </c>
      <c r="F3">
        <v>2014</v>
      </c>
      <c r="G3">
        <v>2015</v>
      </c>
      <c r="H3">
        <v>2016</v>
      </c>
      <c r="I3">
        <v>2017</v>
      </c>
      <c r="J3">
        <v>2018</v>
      </c>
      <c r="K3">
        <v>2019</v>
      </c>
      <c r="L3">
        <v>2020</v>
      </c>
      <c r="M3">
        <v>2021</v>
      </c>
      <c r="N3">
        <v>2022</v>
      </c>
      <c r="O3">
        <v>2023</v>
      </c>
      <c r="P3">
        <v>2024</v>
      </c>
      <c r="Q3">
        <v>2025</v>
      </c>
      <c r="R3">
        <v>2026</v>
      </c>
      <c r="S3">
        <v>2027</v>
      </c>
      <c r="T3">
        <v>2028</v>
      </c>
      <c r="U3">
        <v>2029</v>
      </c>
      <c r="V3">
        <v>2030</v>
      </c>
      <c r="W3">
        <v>2031</v>
      </c>
      <c r="X3">
        <v>2032</v>
      </c>
      <c r="Y3">
        <v>2033</v>
      </c>
      <c r="Z3">
        <v>2034</v>
      </c>
      <c r="AA3">
        <v>2035</v>
      </c>
      <c r="AB3">
        <v>2036</v>
      </c>
      <c r="AC3">
        <v>2037</v>
      </c>
      <c r="AD3">
        <v>2038</v>
      </c>
      <c r="AE3">
        <v>2039</v>
      </c>
      <c r="AF3">
        <v>2040</v>
      </c>
      <c r="AG3">
        <v>2041</v>
      </c>
      <c r="AH3">
        <v>2042</v>
      </c>
      <c r="AI3">
        <v>2043</v>
      </c>
      <c r="AJ3">
        <v>2044</v>
      </c>
      <c r="AK3">
        <v>2045</v>
      </c>
      <c r="AL3">
        <v>2046</v>
      </c>
      <c r="AM3">
        <v>2047</v>
      </c>
      <c r="AN3">
        <v>2048</v>
      </c>
      <c r="AO3">
        <v>2049</v>
      </c>
      <c r="AP3">
        <v>2050</v>
      </c>
    </row>
    <row r="4" spans="2:42" x14ac:dyDescent="0.25">
      <c r="B4" t="s">
        <v>250</v>
      </c>
      <c r="C4" t="s">
        <v>13</v>
      </c>
    </row>
    <row r="5" spans="2:42" x14ac:dyDescent="0.25">
      <c r="B5" t="s">
        <v>1</v>
      </c>
      <c r="C5" t="s">
        <v>36</v>
      </c>
    </row>
    <row r="6" spans="2:42" x14ac:dyDescent="0.25">
      <c r="B6" t="s">
        <v>1</v>
      </c>
      <c r="C6" t="s">
        <v>37</v>
      </c>
    </row>
    <row r="7" spans="2:42" x14ac:dyDescent="0.25">
      <c r="B7" t="s">
        <v>1</v>
      </c>
      <c r="C7" t="s">
        <v>38</v>
      </c>
    </row>
    <row r="8" spans="2:42" x14ac:dyDescent="0.25">
      <c r="B8" t="s">
        <v>1</v>
      </c>
      <c r="C8" t="s">
        <v>39</v>
      </c>
    </row>
    <row r="9" spans="2:42" x14ac:dyDescent="0.25">
      <c r="B9" t="s">
        <v>1</v>
      </c>
      <c r="C9" t="s">
        <v>40</v>
      </c>
    </row>
    <row r="10" spans="2:42" x14ac:dyDescent="0.25">
      <c r="B10" t="s">
        <v>1</v>
      </c>
      <c r="C10" t="s">
        <v>41</v>
      </c>
    </row>
    <row r="11" spans="2:42" x14ac:dyDescent="0.25">
      <c r="B11" t="s">
        <v>1</v>
      </c>
      <c r="C11" t="s">
        <v>42</v>
      </c>
    </row>
    <row r="12" spans="2:42" x14ac:dyDescent="0.25">
      <c r="B12" t="s">
        <v>1</v>
      </c>
      <c r="C12" t="s">
        <v>43</v>
      </c>
    </row>
    <row r="13" spans="2:42" x14ac:dyDescent="0.25">
      <c r="B13" t="s">
        <v>1</v>
      </c>
      <c r="C13" t="s">
        <v>44</v>
      </c>
    </row>
    <row r="14" spans="2:42" x14ac:dyDescent="0.25">
      <c r="B14" t="s">
        <v>1</v>
      </c>
      <c r="C14" t="s">
        <v>45</v>
      </c>
    </row>
    <row r="15" spans="2:42" x14ac:dyDescent="0.25">
      <c r="B15" t="s">
        <v>1</v>
      </c>
      <c r="C15" t="s">
        <v>46</v>
      </c>
    </row>
    <row r="16" spans="2:42" x14ac:dyDescent="0.25">
      <c r="B16" t="s">
        <v>1</v>
      </c>
      <c r="C16" t="s">
        <v>15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</row>
    <row r="17" spans="2:42" x14ac:dyDescent="0.25">
      <c r="B17" t="s">
        <v>2</v>
      </c>
      <c r="C17" t="s">
        <v>36</v>
      </c>
    </row>
    <row r="18" spans="2:42" x14ac:dyDescent="0.25">
      <c r="B18" t="s">
        <v>2</v>
      </c>
      <c r="C18" t="s">
        <v>37</v>
      </c>
    </row>
    <row r="19" spans="2:42" x14ac:dyDescent="0.25">
      <c r="B19" t="s">
        <v>2</v>
      </c>
      <c r="C19" t="s">
        <v>38</v>
      </c>
    </row>
    <row r="20" spans="2:42" x14ac:dyDescent="0.25">
      <c r="B20" t="s">
        <v>2</v>
      </c>
      <c r="C20" t="s">
        <v>39</v>
      </c>
    </row>
    <row r="21" spans="2:42" x14ac:dyDescent="0.25">
      <c r="B21" t="s">
        <v>2</v>
      </c>
      <c r="C21" t="s">
        <v>40</v>
      </c>
    </row>
    <row r="22" spans="2:42" x14ac:dyDescent="0.25">
      <c r="B22" t="s">
        <v>2</v>
      </c>
      <c r="C22" t="s">
        <v>41</v>
      </c>
    </row>
    <row r="23" spans="2:42" x14ac:dyDescent="0.25">
      <c r="B23" t="s">
        <v>2</v>
      </c>
      <c r="C23" t="s">
        <v>42</v>
      </c>
    </row>
    <row r="24" spans="2:42" x14ac:dyDescent="0.25">
      <c r="B24" t="s">
        <v>2</v>
      </c>
      <c r="C24" t="s">
        <v>43</v>
      </c>
    </row>
    <row r="25" spans="2:42" x14ac:dyDescent="0.25">
      <c r="B25" t="s">
        <v>2</v>
      </c>
      <c r="C25" t="s">
        <v>44</v>
      </c>
    </row>
    <row r="26" spans="2:42" x14ac:dyDescent="0.25">
      <c r="B26" t="s">
        <v>2</v>
      </c>
      <c r="C26" t="s">
        <v>45</v>
      </c>
    </row>
    <row r="27" spans="2:42" x14ac:dyDescent="0.25">
      <c r="B27" t="s">
        <v>2</v>
      </c>
      <c r="C27" t="s">
        <v>46</v>
      </c>
    </row>
    <row r="28" spans="2:42" x14ac:dyDescent="0.25">
      <c r="B28" t="s">
        <v>2</v>
      </c>
      <c r="C28" t="s">
        <v>15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0</v>
      </c>
      <c r="AF28">
        <v>0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0</v>
      </c>
      <c r="AM28">
        <v>0</v>
      </c>
      <c r="AN28">
        <v>0</v>
      </c>
      <c r="AO28">
        <v>0</v>
      </c>
      <c r="AP28">
        <v>0</v>
      </c>
    </row>
    <row r="29" spans="2:42" x14ac:dyDescent="0.25">
      <c r="B29" t="s">
        <v>3</v>
      </c>
      <c r="C29" t="s">
        <v>36</v>
      </c>
      <c r="D29">
        <v>5428.8162560000001</v>
      </c>
      <c r="E29">
        <v>6272.5848059999998</v>
      </c>
      <c r="F29">
        <v>4718.3652330000004</v>
      </c>
      <c r="G29">
        <v>6272.5848059999998</v>
      </c>
      <c r="H29">
        <v>3426.2872889999999</v>
      </c>
      <c r="I29">
        <v>3619.7789330000001</v>
      </c>
      <c r="J29">
        <v>3297.1552459999998</v>
      </c>
      <c r="K29">
        <v>3418.685974</v>
      </c>
      <c r="L29">
        <v>3426.2872889999999</v>
      </c>
      <c r="M29">
        <v>4235.6027519999998</v>
      </c>
      <c r="N29">
        <v>4416.5852590000004</v>
      </c>
      <c r="O29">
        <v>4225.3285599999999</v>
      </c>
      <c r="P29">
        <v>4155.9494670000004</v>
      </c>
      <c r="Q29">
        <v>2570.9831089999998</v>
      </c>
      <c r="R29">
        <v>2359.904638</v>
      </c>
      <c r="S29">
        <v>1903.9688000000001</v>
      </c>
      <c r="T29">
        <v>1903.9688000000001</v>
      </c>
      <c r="U29">
        <v>1903.9688000000001</v>
      </c>
      <c r="V29">
        <v>1903.9688000000001</v>
      </c>
      <c r="W29">
        <v>2053.5111910000001</v>
      </c>
      <c r="X29">
        <v>2053.5111910000001</v>
      </c>
      <c r="Y29">
        <v>2053.5111910000001</v>
      </c>
      <c r="Z29">
        <v>1781.222487</v>
      </c>
      <c r="AA29">
        <v>1952.9876630000001</v>
      </c>
      <c r="AB29">
        <v>2029.1496179999999</v>
      </c>
      <c r="AC29">
        <v>2045.0875820000001</v>
      </c>
      <c r="AD29">
        <v>1611.3597950000001</v>
      </c>
      <c r="AE29">
        <v>1561.4569610000001</v>
      </c>
      <c r="AF29">
        <v>1449.3176759999999</v>
      </c>
      <c r="AG29">
        <v>1449.3176759999999</v>
      </c>
      <c r="AH29">
        <v>1449.3176759999999</v>
      </c>
      <c r="AI29">
        <v>1449.3176759999999</v>
      </c>
      <c r="AJ29">
        <v>1449.3176759999999</v>
      </c>
      <c r="AK29">
        <v>1449.3176759999999</v>
      </c>
      <c r="AL29">
        <v>1412.9359890000001</v>
      </c>
      <c r="AM29">
        <v>1449.3176759999999</v>
      </c>
      <c r="AN29">
        <v>1376.687338</v>
      </c>
      <c r="AO29">
        <v>1052.8055939999999</v>
      </c>
      <c r="AP29">
        <v>773.80275900000004</v>
      </c>
    </row>
    <row r="30" spans="2:42" x14ac:dyDescent="0.25">
      <c r="B30" t="s">
        <v>3</v>
      </c>
      <c r="C30" t="s">
        <v>37</v>
      </c>
      <c r="D30">
        <v>181.9585865</v>
      </c>
      <c r="E30">
        <v>181.9585865</v>
      </c>
      <c r="F30">
        <v>181.9585865</v>
      </c>
      <c r="G30">
        <v>181.9585865</v>
      </c>
      <c r="H30">
        <v>181.9585865</v>
      </c>
      <c r="I30">
        <v>181.9585865</v>
      </c>
      <c r="J30">
        <v>181.9585865</v>
      </c>
      <c r="K30">
        <v>181.9585865</v>
      </c>
      <c r="L30">
        <v>181.9585865</v>
      </c>
      <c r="M30">
        <v>181.9585865</v>
      </c>
      <c r="N30">
        <v>38.644509130000003</v>
      </c>
      <c r="O30">
        <v>91.826997770000006</v>
      </c>
      <c r="P30">
        <v>91.826997770000006</v>
      </c>
      <c r="Q30">
        <v>91.826997770000006</v>
      </c>
      <c r="R30">
        <v>91.826997770000006</v>
      </c>
      <c r="S30">
        <v>91.826997770000006</v>
      </c>
      <c r="T30">
        <v>91.826997770000006</v>
      </c>
      <c r="U30">
        <v>91.826997770000006</v>
      </c>
      <c r="V30">
        <v>91.826997770000006</v>
      </c>
      <c r="W30">
        <v>165.58362249999999</v>
      </c>
      <c r="X30">
        <v>239.34024719999999</v>
      </c>
      <c r="Y30">
        <v>313.0968719</v>
      </c>
      <c r="Z30">
        <v>386.85349660000003</v>
      </c>
      <c r="AA30">
        <v>460.61012140000003</v>
      </c>
      <c r="AB30">
        <v>534.3667461</v>
      </c>
      <c r="AC30">
        <v>608.12337079999998</v>
      </c>
      <c r="AD30">
        <v>681.87999549999995</v>
      </c>
      <c r="AE30">
        <v>663.80962250000005</v>
      </c>
      <c r="AF30">
        <v>593.42990870000006</v>
      </c>
      <c r="AG30">
        <v>547.89632529999994</v>
      </c>
      <c r="AH30">
        <v>147.51324940000001</v>
      </c>
      <c r="AI30">
        <v>73.756624720000005</v>
      </c>
    </row>
    <row r="31" spans="2:42" x14ac:dyDescent="0.25">
      <c r="B31" t="s">
        <v>3</v>
      </c>
      <c r="C31" t="s">
        <v>38</v>
      </c>
      <c r="D31">
        <v>1906.5417500000001</v>
      </c>
      <c r="E31">
        <v>2348.2780170000001</v>
      </c>
      <c r="F31">
        <v>1694.4510319999999</v>
      </c>
      <c r="G31">
        <v>2353.8138629999999</v>
      </c>
      <c r="H31">
        <v>1472.14724</v>
      </c>
      <c r="I31">
        <v>1472.14724</v>
      </c>
      <c r="J31">
        <v>1448.017331</v>
      </c>
      <c r="K31">
        <v>1497.625509</v>
      </c>
      <c r="L31">
        <v>2574.934428</v>
      </c>
      <c r="M31">
        <v>2741.899973</v>
      </c>
      <c r="N31">
        <v>2182.0352400000002</v>
      </c>
      <c r="O31">
        <v>2386.3410899999999</v>
      </c>
      <c r="P31">
        <v>2081.2281619999999</v>
      </c>
      <c r="Q31">
        <v>1890.6003800000001</v>
      </c>
      <c r="R31">
        <v>1780.557759</v>
      </c>
      <c r="S31">
        <v>1675.138596</v>
      </c>
      <c r="T31">
        <v>1531.7313779999999</v>
      </c>
      <c r="U31">
        <v>1495.5478599999999</v>
      </c>
      <c r="V31">
        <v>1494.2107619999999</v>
      </c>
      <c r="W31">
        <v>1460.391118</v>
      </c>
      <c r="X31">
        <v>1459.0682999999999</v>
      </c>
      <c r="Y31">
        <v>1640.5608520000001</v>
      </c>
      <c r="Z31">
        <v>1678.6618080000001</v>
      </c>
      <c r="AA31">
        <v>1610.8620490000001</v>
      </c>
      <c r="AB31">
        <v>1343.419744</v>
      </c>
      <c r="AC31">
        <v>1318.2489720000001</v>
      </c>
      <c r="AD31">
        <v>1318.2489720000001</v>
      </c>
      <c r="AE31">
        <v>1303.0966309999999</v>
      </c>
      <c r="AF31">
        <v>1313.422558</v>
      </c>
      <c r="AG31">
        <v>911.63188149999996</v>
      </c>
      <c r="AH31">
        <v>911.63188149999996</v>
      </c>
      <c r="AI31">
        <v>911.63188149999996</v>
      </c>
      <c r="AJ31">
        <v>911.63188149999996</v>
      </c>
      <c r="AK31">
        <v>872.33078609999995</v>
      </c>
      <c r="AL31">
        <v>911.63188149999996</v>
      </c>
      <c r="AM31">
        <v>650.58491349999997</v>
      </c>
      <c r="AN31">
        <v>424.16325699999999</v>
      </c>
      <c r="AO31">
        <v>455.81594080000002</v>
      </c>
      <c r="AP31">
        <v>445.49001329999999</v>
      </c>
    </row>
    <row r="32" spans="2:42" x14ac:dyDescent="0.25">
      <c r="B32" t="s">
        <v>3</v>
      </c>
      <c r="C32" t="s">
        <v>39</v>
      </c>
      <c r="D32">
        <v>771.49455339999997</v>
      </c>
      <c r="E32">
        <v>948.31004099999996</v>
      </c>
      <c r="F32">
        <v>924.40599840000004</v>
      </c>
      <c r="G32">
        <v>1130.4303849999999</v>
      </c>
      <c r="H32">
        <v>1351.000994</v>
      </c>
      <c r="I32">
        <v>1425.4307960000001</v>
      </c>
      <c r="J32">
        <v>1175.8731499999999</v>
      </c>
      <c r="K32">
        <v>1287.9984469999999</v>
      </c>
      <c r="L32">
        <v>1344.572891</v>
      </c>
      <c r="M32">
        <v>1490.9279570000001</v>
      </c>
      <c r="N32">
        <v>1592.022606</v>
      </c>
      <c r="O32">
        <v>1490.9279570000001</v>
      </c>
      <c r="P32">
        <v>1715.2314100000001</v>
      </c>
      <c r="Q32">
        <v>1711.66489</v>
      </c>
      <c r="R32">
        <v>1711.66489</v>
      </c>
      <c r="S32">
        <v>1696.314453</v>
      </c>
      <c r="T32">
        <v>1555.2550779999999</v>
      </c>
      <c r="U32">
        <v>1555.2550779999999</v>
      </c>
      <c r="V32">
        <v>1555.2550779999999</v>
      </c>
      <c r="W32">
        <v>1082.8893410000001</v>
      </c>
      <c r="X32">
        <v>1082.8893410000001</v>
      </c>
      <c r="Y32">
        <v>1082.8893410000001</v>
      </c>
      <c r="Z32">
        <v>768.81453650000003</v>
      </c>
      <c r="AA32">
        <v>768.81453650000003</v>
      </c>
      <c r="AB32">
        <v>768.81453650000003</v>
      </c>
      <c r="AC32">
        <v>768.81453650000003</v>
      </c>
      <c r="AD32">
        <v>768.81453650000003</v>
      </c>
      <c r="AE32">
        <v>768.81453650000003</v>
      </c>
      <c r="AF32">
        <v>703.17114049999998</v>
      </c>
      <c r="AG32">
        <v>415.70189399999998</v>
      </c>
      <c r="AH32">
        <v>503.78102790000003</v>
      </c>
      <c r="AI32">
        <v>262.80969240000002</v>
      </c>
      <c r="AJ32">
        <v>224.3034529</v>
      </c>
    </row>
    <row r="33" spans="2:42" x14ac:dyDescent="0.25">
      <c r="B33" t="s">
        <v>3</v>
      </c>
      <c r="C33" t="s">
        <v>40</v>
      </c>
    </row>
    <row r="34" spans="2:42" x14ac:dyDescent="0.25">
      <c r="B34" t="s">
        <v>3</v>
      </c>
      <c r="C34" t="s">
        <v>41</v>
      </c>
    </row>
    <row r="35" spans="2:42" x14ac:dyDescent="0.25">
      <c r="B35" t="s">
        <v>3</v>
      </c>
      <c r="C35" t="s">
        <v>42</v>
      </c>
      <c r="D35">
        <v>632.34658449999995</v>
      </c>
      <c r="E35">
        <v>632.34658449999995</v>
      </c>
      <c r="F35">
        <v>632.38217640000005</v>
      </c>
      <c r="G35">
        <v>658.35532060000003</v>
      </c>
      <c r="H35">
        <v>1164.1137839999999</v>
      </c>
      <c r="I35">
        <v>1177.1282639999999</v>
      </c>
      <c r="J35">
        <v>1062.9999680000001</v>
      </c>
      <c r="K35">
        <v>1164.528536</v>
      </c>
      <c r="L35">
        <v>1177.1282639999999</v>
      </c>
      <c r="M35">
        <v>1164.1137839999999</v>
      </c>
      <c r="N35">
        <v>1204.8827080000001</v>
      </c>
      <c r="O35">
        <v>1177.1282639999999</v>
      </c>
      <c r="P35">
        <v>1190.142744</v>
      </c>
      <c r="Q35">
        <v>1177.1282639999999</v>
      </c>
      <c r="R35">
        <v>1190.142744</v>
      </c>
      <c r="S35">
        <v>1211.4632360000001</v>
      </c>
      <c r="T35">
        <v>1198.448756</v>
      </c>
      <c r="U35">
        <v>1198.448756</v>
      </c>
      <c r="V35">
        <v>1211.4632360000001</v>
      </c>
      <c r="W35">
        <v>695.80676029999995</v>
      </c>
      <c r="X35">
        <v>695.80676029999995</v>
      </c>
      <c r="Y35">
        <v>695.80676029999995</v>
      </c>
      <c r="Z35">
        <v>727.94052439999996</v>
      </c>
      <c r="AA35">
        <v>796.93594370000005</v>
      </c>
      <c r="AB35">
        <v>796.93594370000005</v>
      </c>
      <c r="AC35">
        <v>381.99038680000001</v>
      </c>
      <c r="AD35">
        <v>381.99038680000001</v>
      </c>
      <c r="AE35">
        <v>381.99038680000001</v>
      </c>
      <c r="AF35">
        <v>360.66989489999997</v>
      </c>
      <c r="AG35">
        <v>360.66989489999997</v>
      </c>
      <c r="AH35">
        <v>360.66989489999997</v>
      </c>
      <c r="AI35">
        <v>360.66989489999997</v>
      </c>
      <c r="AJ35">
        <v>202.64543850000001</v>
      </c>
    </row>
    <row r="36" spans="2:42" x14ac:dyDescent="0.25">
      <c r="B36" t="s">
        <v>3</v>
      </c>
      <c r="C36" t="s">
        <v>43</v>
      </c>
    </row>
    <row r="37" spans="2:42" x14ac:dyDescent="0.25">
      <c r="B37" t="s">
        <v>3</v>
      </c>
      <c r="C37" t="s">
        <v>44</v>
      </c>
    </row>
    <row r="38" spans="2:42" x14ac:dyDescent="0.25">
      <c r="B38" t="s">
        <v>3</v>
      </c>
      <c r="C38" t="s">
        <v>45</v>
      </c>
    </row>
    <row r="39" spans="2:42" x14ac:dyDescent="0.25">
      <c r="B39" t="s">
        <v>3</v>
      </c>
      <c r="C39" t="s">
        <v>46</v>
      </c>
    </row>
    <row r="40" spans="2:42" x14ac:dyDescent="0.25">
      <c r="B40" t="s">
        <v>3</v>
      </c>
      <c r="C40" t="s">
        <v>15</v>
      </c>
      <c r="D40">
        <v>8921.1577300000008</v>
      </c>
      <c r="E40">
        <v>10383.47804</v>
      </c>
      <c r="F40">
        <v>8151.5630259999998</v>
      </c>
      <c r="G40">
        <v>10597.142959999999</v>
      </c>
      <c r="H40">
        <v>7595.5078940000003</v>
      </c>
      <c r="I40">
        <v>7876.4438190000001</v>
      </c>
      <c r="J40">
        <v>7166.0042819999999</v>
      </c>
      <c r="K40">
        <v>7550.7970530000002</v>
      </c>
      <c r="L40">
        <v>8704.8814600000005</v>
      </c>
      <c r="M40">
        <v>9814.5030530000004</v>
      </c>
      <c r="N40">
        <v>9434.1703209999996</v>
      </c>
      <c r="O40">
        <v>9371.5528689999992</v>
      </c>
      <c r="P40">
        <v>9234.3787819999998</v>
      </c>
      <c r="Q40">
        <v>7442.2036410000001</v>
      </c>
      <c r="R40">
        <v>7134.0970289999996</v>
      </c>
      <c r="S40">
        <v>6578.7120839999998</v>
      </c>
      <c r="T40">
        <v>6281.2310109999999</v>
      </c>
      <c r="U40">
        <v>6245.0474919999997</v>
      </c>
      <c r="V40">
        <v>6256.7248749999999</v>
      </c>
      <c r="W40">
        <v>5458.182033</v>
      </c>
      <c r="X40">
        <v>5530.6158390000001</v>
      </c>
      <c r="Y40">
        <v>5785.8650159999997</v>
      </c>
      <c r="Z40">
        <v>5343.4928520000003</v>
      </c>
      <c r="AA40">
        <v>5590.2103129999996</v>
      </c>
      <c r="AB40">
        <v>5472.6865870000001</v>
      </c>
      <c r="AC40">
        <v>5122.2648479999998</v>
      </c>
      <c r="AD40">
        <v>4762.293686</v>
      </c>
      <c r="AE40">
        <v>4679.1681369999997</v>
      </c>
      <c r="AF40">
        <v>4420.0111779999997</v>
      </c>
      <c r="AG40">
        <v>3685.2176709999999</v>
      </c>
      <c r="AH40">
        <v>3372.9137289999999</v>
      </c>
      <c r="AI40">
        <v>3058.1857690000002</v>
      </c>
      <c r="AJ40">
        <v>2787.8984489999998</v>
      </c>
      <c r="AK40">
        <v>2321.6484620000001</v>
      </c>
      <c r="AL40">
        <v>2324.5678699999999</v>
      </c>
      <c r="AM40">
        <v>2099.9025889999998</v>
      </c>
      <c r="AN40">
        <v>1800.8505950000001</v>
      </c>
      <c r="AO40">
        <v>1508.621535</v>
      </c>
      <c r="AP40">
        <v>1219.292772</v>
      </c>
    </row>
    <row r="41" spans="2:42" x14ac:dyDescent="0.25">
      <c r="B41" t="s">
        <v>4</v>
      </c>
      <c r="C41" t="s">
        <v>36</v>
      </c>
    </row>
    <row r="42" spans="2:42" x14ac:dyDescent="0.25">
      <c r="B42" t="s">
        <v>4</v>
      </c>
      <c r="C42" t="s">
        <v>37</v>
      </c>
      <c r="D42">
        <v>7507.6790860000001</v>
      </c>
      <c r="E42">
        <v>7639.8096779999996</v>
      </c>
      <c r="F42">
        <v>6956.5936510000001</v>
      </c>
      <c r="G42">
        <v>7639.8096779999996</v>
      </c>
      <c r="H42">
        <v>6206.6975030000003</v>
      </c>
      <c r="I42">
        <v>6374.1507510000001</v>
      </c>
      <c r="J42">
        <v>6139.7978810000004</v>
      </c>
      <c r="K42">
        <v>7839.8937910000004</v>
      </c>
      <c r="L42">
        <v>7839.9219400000002</v>
      </c>
      <c r="M42">
        <v>8269.488883</v>
      </c>
      <c r="N42">
        <v>8642.9355639999994</v>
      </c>
      <c r="O42">
        <v>8274.7949339999996</v>
      </c>
      <c r="P42">
        <v>8269.488883</v>
      </c>
      <c r="Q42">
        <v>8269.488883</v>
      </c>
      <c r="R42">
        <v>8269.488883</v>
      </c>
      <c r="S42">
        <v>8147.9703920000002</v>
      </c>
      <c r="T42">
        <v>8147.9703920000002</v>
      </c>
      <c r="U42">
        <v>2147.9746700000001</v>
      </c>
      <c r="V42">
        <v>2147.9746700000001</v>
      </c>
      <c r="W42">
        <v>1633.2244370000001</v>
      </c>
      <c r="X42">
        <v>1633.2244370000001</v>
      </c>
      <c r="Y42">
        <v>1633.2244370000001</v>
      </c>
      <c r="Z42">
        <v>1934.493594</v>
      </c>
      <c r="AA42">
        <v>1934.493594</v>
      </c>
      <c r="AB42">
        <v>1934.493594</v>
      </c>
      <c r="AC42">
        <v>1934.493594</v>
      </c>
      <c r="AD42">
        <v>2180.8561410000002</v>
      </c>
      <c r="AE42">
        <v>1934.493594</v>
      </c>
      <c r="AF42">
        <v>1934.493594</v>
      </c>
      <c r="AG42">
        <v>1934.493594</v>
      </c>
      <c r="AH42">
        <v>1934.493594</v>
      </c>
      <c r="AI42">
        <v>1934.493594</v>
      </c>
      <c r="AJ42">
        <v>1934.493594</v>
      </c>
    </row>
    <row r="43" spans="2:42" x14ac:dyDescent="0.25">
      <c r="B43" t="s">
        <v>4</v>
      </c>
      <c r="C43" t="s">
        <v>38</v>
      </c>
      <c r="D43">
        <v>1702.8793470000001</v>
      </c>
      <c r="E43">
        <v>1702.8793470000001</v>
      </c>
      <c r="F43">
        <v>1632.6825799999999</v>
      </c>
      <c r="G43">
        <v>1702.8793470000001</v>
      </c>
      <c r="H43">
        <v>567.62644890000001</v>
      </c>
      <c r="I43">
        <v>567.62644890000001</v>
      </c>
      <c r="K43">
        <v>359.27009620000001</v>
      </c>
      <c r="L43">
        <v>567.62644890000001</v>
      </c>
      <c r="M43">
        <v>567.62644890000001</v>
      </c>
      <c r="N43">
        <v>567.62644890000001</v>
      </c>
      <c r="O43">
        <v>567.62644890000001</v>
      </c>
      <c r="P43">
        <v>567.62644890000001</v>
      </c>
      <c r="Q43">
        <v>567.62644890000001</v>
      </c>
      <c r="R43">
        <v>567.62644890000001</v>
      </c>
      <c r="S43">
        <v>567.62644890000001</v>
      </c>
      <c r="T43">
        <v>567.62644890000001</v>
      </c>
      <c r="U43">
        <v>567.62644890000001</v>
      </c>
      <c r="V43">
        <v>567.62644890000001</v>
      </c>
    </row>
    <row r="44" spans="2:42" x14ac:dyDescent="0.25">
      <c r="B44" t="s">
        <v>4</v>
      </c>
      <c r="C44" t="s">
        <v>39</v>
      </c>
      <c r="E44">
        <v>382.31430690000002</v>
      </c>
      <c r="F44">
        <v>382.31430690000002</v>
      </c>
      <c r="G44">
        <v>382.31430690000002</v>
      </c>
      <c r="H44">
        <v>191.15715349999999</v>
      </c>
      <c r="I44">
        <v>191.15715349999999</v>
      </c>
      <c r="K44">
        <v>191.15715349999999</v>
      </c>
      <c r="L44">
        <v>191.15715349999999</v>
      </c>
      <c r="M44">
        <v>191.15715349999999</v>
      </c>
      <c r="N44">
        <v>191.15715349999999</v>
      </c>
      <c r="O44">
        <v>191.15715349999999</v>
      </c>
      <c r="P44">
        <v>191.15715349999999</v>
      </c>
      <c r="Q44">
        <v>191.15715349999999</v>
      </c>
      <c r="R44">
        <v>191.15715349999999</v>
      </c>
      <c r="S44">
        <v>191.15715349999999</v>
      </c>
      <c r="T44">
        <v>191.15715349999999</v>
      </c>
      <c r="U44">
        <v>191.15715349999999</v>
      </c>
      <c r="V44">
        <v>191.15715349999999</v>
      </c>
    </row>
    <row r="45" spans="2:42" x14ac:dyDescent="0.25">
      <c r="B45" t="s">
        <v>4</v>
      </c>
      <c r="C45" t="s">
        <v>40</v>
      </c>
    </row>
    <row r="46" spans="2:42" x14ac:dyDescent="0.25">
      <c r="B46" t="s">
        <v>4</v>
      </c>
      <c r="C46" t="s">
        <v>41</v>
      </c>
    </row>
    <row r="47" spans="2:42" x14ac:dyDescent="0.25">
      <c r="B47" t="s">
        <v>4</v>
      </c>
      <c r="C47" t="s">
        <v>42</v>
      </c>
    </row>
    <row r="48" spans="2:42" x14ac:dyDescent="0.25">
      <c r="B48" t="s">
        <v>4</v>
      </c>
      <c r="C48" t="s">
        <v>43</v>
      </c>
    </row>
    <row r="49" spans="2:42" x14ac:dyDescent="0.25">
      <c r="B49" t="s">
        <v>4</v>
      </c>
      <c r="C49" t="s">
        <v>44</v>
      </c>
    </row>
    <row r="50" spans="2:42" x14ac:dyDescent="0.25">
      <c r="B50" t="s">
        <v>4</v>
      </c>
      <c r="C50" t="s">
        <v>45</v>
      </c>
    </row>
    <row r="51" spans="2:42" x14ac:dyDescent="0.25">
      <c r="B51" t="s">
        <v>4</v>
      </c>
      <c r="C51" t="s">
        <v>46</v>
      </c>
    </row>
    <row r="52" spans="2:42" x14ac:dyDescent="0.25">
      <c r="B52" t="s">
        <v>4</v>
      </c>
      <c r="C52" t="s">
        <v>15</v>
      </c>
      <c r="D52">
        <v>9210.5584319999998</v>
      </c>
      <c r="E52">
        <v>9725.0033309999999</v>
      </c>
      <c r="F52">
        <v>8971.5905380000004</v>
      </c>
      <c r="G52">
        <v>9725.0033309999999</v>
      </c>
      <c r="H52">
        <v>6965.4811060000002</v>
      </c>
      <c r="I52">
        <v>7132.934354</v>
      </c>
      <c r="J52">
        <v>6139.7978810000004</v>
      </c>
      <c r="K52">
        <v>8390.3210409999992</v>
      </c>
      <c r="L52">
        <v>8598.7055419999997</v>
      </c>
      <c r="M52">
        <v>9028.2724859999998</v>
      </c>
      <c r="N52">
        <v>9401.7191660000008</v>
      </c>
      <c r="O52">
        <v>9033.5785360000009</v>
      </c>
      <c r="P52">
        <v>9028.2724859999998</v>
      </c>
      <c r="Q52">
        <v>9028.2724859999998</v>
      </c>
      <c r="R52">
        <v>9028.2724859999998</v>
      </c>
      <c r="S52">
        <v>8906.7539940000006</v>
      </c>
      <c r="T52">
        <v>8906.7539940000006</v>
      </c>
      <c r="U52">
        <v>2906.758272</v>
      </c>
      <c r="V52">
        <v>2906.758272</v>
      </c>
      <c r="W52">
        <v>1633.2244370000001</v>
      </c>
      <c r="X52">
        <v>1633.2244370000001</v>
      </c>
      <c r="Y52">
        <v>1633.2244370000001</v>
      </c>
      <c r="Z52">
        <v>1934.493594</v>
      </c>
      <c r="AA52">
        <v>1934.493594</v>
      </c>
      <c r="AB52">
        <v>1934.493594</v>
      </c>
      <c r="AC52">
        <v>1934.493594</v>
      </c>
      <c r="AD52">
        <v>2180.8561410000002</v>
      </c>
      <c r="AE52">
        <v>1934.493594</v>
      </c>
      <c r="AF52">
        <v>1934.493594</v>
      </c>
      <c r="AG52">
        <v>1934.493594</v>
      </c>
      <c r="AH52">
        <v>1934.493594</v>
      </c>
      <c r="AI52">
        <v>1934.493594</v>
      </c>
      <c r="AJ52">
        <v>1934.493594</v>
      </c>
      <c r="AK52">
        <v>0</v>
      </c>
      <c r="AL52">
        <v>0</v>
      </c>
      <c r="AM52">
        <v>0</v>
      </c>
      <c r="AN52">
        <v>0</v>
      </c>
      <c r="AO52">
        <v>0</v>
      </c>
      <c r="AP52">
        <v>0</v>
      </c>
    </row>
    <row r="53" spans="2:42" x14ac:dyDescent="0.25">
      <c r="B53" t="s">
        <v>5</v>
      </c>
      <c r="C53" t="s">
        <v>36</v>
      </c>
    </row>
    <row r="54" spans="2:42" x14ac:dyDescent="0.25">
      <c r="B54" t="s">
        <v>5</v>
      </c>
      <c r="C54" t="s">
        <v>37</v>
      </c>
    </row>
    <row r="55" spans="2:42" x14ac:dyDescent="0.25">
      <c r="B55" t="s">
        <v>5</v>
      </c>
      <c r="C55" t="s">
        <v>38</v>
      </c>
    </row>
    <row r="56" spans="2:42" x14ac:dyDescent="0.25">
      <c r="B56" t="s">
        <v>5</v>
      </c>
      <c r="C56" t="s">
        <v>39</v>
      </c>
    </row>
    <row r="57" spans="2:42" x14ac:dyDescent="0.25">
      <c r="B57" t="s">
        <v>5</v>
      </c>
      <c r="C57" t="s">
        <v>40</v>
      </c>
    </row>
    <row r="58" spans="2:42" x14ac:dyDescent="0.25">
      <c r="B58" t="s">
        <v>5</v>
      </c>
      <c r="C58" t="s">
        <v>41</v>
      </c>
    </row>
    <row r="59" spans="2:42" x14ac:dyDescent="0.25">
      <c r="B59" t="s">
        <v>5</v>
      </c>
      <c r="C59" t="s">
        <v>42</v>
      </c>
    </row>
    <row r="60" spans="2:42" x14ac:dyDescent="0.25">
      <c r="B60" t="s">
        <v>5</v>
      </c>
      <c r="C60" t="s">
        <v>43</v>
      </c>
    </row>
    <row r="61" spans="2:42" x14ac:dyDescent="0.25">
      <c r="B61" t="s">
        <v>5</v>
      </c>
      <c r="C61" t="s">
        <v>44</v>
      </c>
    </row>
    <row r="62" spans="2:42" x14ac:dyDescent="0.25">
      <c r="B62" t="s">
        <v>5</v>
      </c>
      <c r="C62" t="s">
        <v>45</v>
      </c>
    </row>
    <row r="63" spans="2:42" x14ac:dyDescent="0.25">
      <c r="B63" t="s">
        <v>5</v>
      </c>
      <c r="C63" t="s">
        <v>46</v>
      </c>
    </row>
    <row r="64" spans="2:42" x14ac:dyDescent="0.25">
      <c r="B64" t="s">
        <v>5</v>
      </c>
      <c r="C64" t="s">
        <v>15</v>
      </c>
      <c r="D64">
        <v>0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>
        <v>0</v>
      </c>
      <c r="Y64">
        <v>0</v>
      </c>
      <c r="Z64">
        <v>0</v>
      </c>
      <c r="AA64">
        <v>0</v>
      </c>
      <c r="AB64">
        <v>0</v>
      </c>
      <c r="AC64">
        <v>0</v>
      </c>
      <c r="AD64">
        <v>0</v>
      </c>
      <c r="AE64">
        <v>0</v>
      </c>
      <c r="AF64">
        <v>0</v>
      </c>
      <c r="AG64">
        <v>0</v>
      </c>
      <c r="AH64">
        <v>0</v>
      </c>
      <c r="AI64">
        <v>0</v>
      </c>
      <c r="AJ64">
        <v>0</v>
      </c>
      <c r="AK64">
        <v>0</v>
      </c>
      <c r="AL64">
        <v>0</v>
      </c>
      <c r="AM64">
        <v>0</v>
      </c>
      <c r="AN64">
        <v>0</v>
      </c>
      <c r="AO64">
        <v>0</v>
      </c>
      <c r="AP64">
        <v>0</v>
      </c>
    </row>
    <row r="65" spans="2:42" x14ac:dyDescent="0.25">
      <c r="B65" t="s">
        <v>57</v>
      </c>
      <c r="C65" t="s">
        <v>36</v>
      </c>
    </row>
    <row r="66" spans="2:42" x14ac:dyDescent="0.25">
      <c r="B66" t="s">
        <v>57</v>
      </c>
      <c r="C66" t="s">
        <v>37</v>
      </c>
    </row>
    <row r="67" spans="2:42" x14ac:dyDescent="0.25">
      <c r="B67" t="s">
        <v>57</v>
      </c>
      <c r="C67" t="s">
        <v>38</v>
      </c>
      <c r="E67">
        <v>211.9820034</v>
      </c>
      <c r="G67">
        <v>436.5562731</v>
      </c>
      <c r="N67">
        <v>165.57434420000001</v>
      </c>
      <c r="O67">
        <v>70.578419859999997</v>
      </c>
    </row>
    <row r="68" spans="2:42" x14ac:dyDescent="0.25">
      <c r="B68" t="s">
        <v>57</v>
      </c>
      <c r="C68" t="s">
        <v>39</v>
      </c>
    </row>
    <row r="69" spans="2:42" x14ac:dyDescent="0.25">
      <c r="B69" t="s">
        <v>57</v>
      </c>
      <c r="C69" t="s">
        <v>40</v>
      </c>
    </row>
    <row r="70" spans="2:42" x14ac:dyDescent="0.25">
      <c r="B70" t="s">
        <v>57</v>
      </c>
      <c r="C70" t="s">
        <v>41</v>
      </c>
    </row>
    <row r="71" spans="2:42" x14ac:dyDescent="0.25">
      <c r="B71" t="s">
        <v>57</v>
      </c>
      <c r="C71" t="s">
        <v>42</v>
      </c>
    </row>
    <row r="72" spans="2:42" x14ac:dyDescent="0.25">
      <c r="B72" t="s">
        <v>57</v>
      </c>
      <c r="C72" t="s">
        <v>43</v>
      </c>
    </row>
    <row r="73" spans="2:42" x14ac:dyDescent="0.25">
      <c r="B73" t="s">
        <v>57</v>
      </c>
      <c r="C73" t="s">
        <v>44</v>
      </c>
    </row>
    <row r="74" spans="2:42" x14ac:dyDescent="0.25">
      <c r="B74" t="s">
        <v>57</v>
      </c>
      <c r="C74" t="s">
        <v>45</v>
      </c>
    </row>
    <row r="75" spans="2:42" x14ac:dyDescent="0.25">
      <c r="B75" t="s">
        <v>57</v>
      </c>
      <c r="C75" t="s">
        <v>46</v>
      </c>
    </row>
    <row r="76" spans="2:42" x14ac:dyDescent="0.25">
      <c r="B76" t="s">
        <v>57</v>
      </c>
      <c r="C76" t="s">
        <v>15</v>
      </c>
      <c r="D76">
        <v>0</v>
      </c>
      <c r="E76">
        <v>211.9820034</v>
      </c>
      <c r="F76">
        <v>0</v>
      </c>
      <c r="G76">
        <v>436.5562731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165.57434420000001</v>
      </c>
      <c r="O76">
        <v>70.578419859999997</v>
      </c>
      <c r="P76">
        <v>0</v>
      </c>
      <c r="Q76">
        <v>0</v>
      </c>
      <c r="R76">
        <v>0</v>
      </c>
      <c r="S76">
        <v>0</v>
      </c>
      <c r="T76">
        <v>0</v>
      </c>
      <c r="U76">
        <v>0</v>
      </c>
      <c r="V76">
        <v>0</v>
      </c>
      <c r="W76">
        <v>0</v>
      </c>
      <c r="X76">
        <v>0</v>
      </c>
      <c r="Y76">
        <v>0</v>
      </c>
      <c r="Z76">
        <v>0</v>
      </c>
      <c r="AA76">
        <v>0</v>
      </c>
      <c r="AB76">
        <v>0</v>
      </c>
      <c r="AC76">
        <v>0</v>
      </c>
      <c r="AD76">
        <v>0</v>
      </c>
      <c r="AE76">
        <v>0</v>
      </c>
      <c r="AF76">
        <v>0</v>
      </c>
      <c r="AG76">
        <v>0</v>
      </c>
      <c r="AH76">
        <v>0</v>
      </c>
      <c r="AI76">
        <v>0</v>
      </c>
      <c r="AJ76">
        <v>0</v>
      </c>
      <c r="AK76">
        <v>0</v>
      </c>
      <c r="AL76">
        <v>0</v>
      </c>
      <c r="AM76">
        <v>0</v>
      </c>
      <c r="AN76">
        <v>0</v>
      </c>
      <c r="AO76">
        <v>0</v>
      </c>
      <c r="AP76">
        <v>0</v>
      </c>
    </row>
    <row r="77" spans="2:42" x14ac:dyDescent="0.25">
      <c r="B77" t="s">
        <v>6</v>
      </c>
      <c r="C77" t="s">
        <v>36</v>
      </c>
      <c r="D77">
        <v>56063.598530000003</v>
      </c>
      <c r="E77">
        <v>58432.46817</v>
      </c>
      <c r="F77">
        <v>62350.700689999998</v>
      </c>
      <c r="G77">
        <v>63713.212379999997</v>
      </c>
      <c r="H77">
        <v>66659.32531</v>
      </c>
      <c r="I77">
        <v>67282.361269999994</v>
      </c>
      <c r="J77">
        <v>67685.430370000002</v>
      </c>
      <c r="K77">
        <v>70652.1057</v>
      </c>
      <c r="L77">
        <v>71562.123680000004</v>
      </c>
      <c r="M77">
        <v>71661.206000000006</v>
      </c>
      <c r="N77">
        <v>71661.206000000006</v>
      </c>
      <c r="O77">
        <v>71661.206000000006</v>
      </c>
      <c r="P77">
        <v>79650.926789999998</v>
      </c>
      <c r="Q77">
        <v>79650.926789999998</v>
      </c>
      <c r="R77">
        <v>79650.926789999998</v>
      </c>
      <c r="S77">
        <v>79650.926789999998</v>
      </c>
      <c r="T77">
        <v>79650.926789999998</v>
      </c>
      <c r="U77">
        <v>95037.938309999998</v>
      </c>
      <c r="V77">
        <v>95037.938309999998</v>
      </c>
      <c r="W77">
        <v>100227.87420000001</v>
      </c>
      <c r="X77">
        <v>100227.87420000001</v>
      </c>
      <c r="Y77">
        <v>100227.87420000001</v>
      </c>
      <c r="Z77">
        <v>100227.87420000001</v>
      </c>
      <c r="AA77">
        <v>100227.87420000001</v>
      </c>
      <c r="AB77">
        <v>102661.1776</v>
      </c>
      <c r="AC77">
        <v>102661.1776</v>
      </c>
      <c r="AD77">
        <v>102661.1776</v>
      </c>
      <c r="AE77">
        <v>102661.1776</v>
      </c>
      <c r="AF77">
        <v>102661.1776</v>
      </c>
      <c r="AG77">
        <v>102661.1776</v>
      </c>
      <c r="AH77">
        <v>102661.1776</v>
      </c>
      <c r="AI77">
        <v>102661.1776</v>
      </c>
      <c r="AJ77">
        <v>102661.1776</v>
      </c>
      <c r="AK77">
        <v>100233.94349999999</v>
      </c>
      <c r="AL77">
        <v>95488.11335</v>
      </c>
      <c r="AM77">
        <v>95488.11335</v>
      </c>
      <c r="AN77">
        <v>95488.11335</v>
      </c>
      <c r="AO77">
        <v>95488.11335</v>
      </c>
      <c r="AP77">
        <v>95488.11335</v>
      </c>
    </row>
    <row r="78" spans="2:42" x14ac:dyDescent="0.25">
      <c r="B78" t="s">
        <v>6</v>
      </c>
      <c r="C78" t="s">
        <v>37</v>
      </c>
      <c r="D78">
        <v>5142.9052240000001</v>
      </c>
      <c r="E78">
        <v>5483.5404630000003</v>
      </c>
      <c r="F78">
        <v>5763.7065270000003</v>
      </c>
      <c r="G78">
        <v>6054.2520770000001</v>
      </c>
      <c r="H78">
        <v>8292.0985230000006</v>
      </c>
      <c r="I78">
        <v>8371.7457319999994</v>
      </c>
      <c r="J78">
        <v>8515.0445930000005</v>
      </c>
      <c r="K78">
        <v>8515.0445930000005</v>
      </c>
      <c r="L78">
        <v>8515.0445930000005</v>
      </c>
      <c r="M78">
        <v>8515.0445930000005</v>
      </c>
      <c r="N78">
        <v>8515.0445930000005</v>
      </c>
      <c r="O78">
        <v>8515.0445930000005</v>
      </c>
      <c r="P78">
        <v>4425.327147</v>
      </c>
      <c r="Q78">
        <v>4425.327147</v>
      </c>
      <c r="R78">
        <v>4425.327147</v>
      </c>
      <c r="S78">
        <v>4425.327147</v>
      </c>
      <c r="T78">
        <v>4425.327147</v>
      </c>
      <c r="U78">
        <v>10695.53347</v>
      </c>
      <c r="V78">
        <v>10695.53347</v>
      </c>
      <c r="W78">
        <v>8730.9988420000009</v>
      </c>
      <c r="X78">
        <v>8730.9988420000009</v>
      </c>
      <c r="Y78">
        <v>8730.9988420000009</v>
      </c>
      <c r="Z78">
        <v>8730.9988420000009</v>
      </c>
      <c r="AA78">
        <v>8730.9988420000009</v>
      </c>
      <c r="AB78">
        <v>6270.2063250000001</v>
      </c>
      <c r="AC78">
        <v>6270.2063250000001</v>
      </c>
      <c r="AD78">
        <v>6270.2063250000001</v>
      </c>
      <c r="AE78">
        <v>6270.2063250000001</v>
      </c>
      <c r="AF78">
        <v>6283.3927359999998</v>
      </c>
      <c r="AG78">
        <v>6325.7602180000004</v>
      </c>
      <c r="AH78">
        <v>6377.2425229999999</v>
      </c>
      <c r="AI78">
        <v>6429.1228140000003</v>
      </c>
      <c r="AJ78">
        <v>6459.8646930000004</v>
      </c>
      <c r="AK78">
        <v>6270.2063250000001</v>
      </c>
      <c r="AL78">
        <v>4635.0485120000003</v>
      </c>
      <c r="AM78">
        <v>3960.1303109999999</v>
      </c>
      <c r="AN78">
        <v>3960.1303109999999</v>
      </c>
      <c r="AO78">
        <v>3960.1303109999999</v>
      </c>
      <c r="AP78">
        <v>3960.1303109999999</v>
      </c>
    </row>
    <row r="79" spans="2:42" x14ac:dyDescent="0.25">
      <c r="B79" t="s">
        <v>6</v>
      </c>
      <c r="C79" t="s">
        <v>38</v>
      </c>
      <c r="D79">
        <v>7507.1371520000002</v>
      </c>
      <c r="E79">
        <v>7539.2774140000001</v>
      </c>
      <c r="F79">
        <v>7744.065466</v>
      </c>
      <c r="G79">
        <v>8244.3620080000001</v>
      </c>
      <c r="H79">
        <v>8471.1631080000006</v>
      </c>
      <c r="I79">
        <v>8471.1631080000006</v>
      </c>
      <c r="J79">
        <v>11399.35432</v>
      </c>
      <c r="K79">
        <v>10927.4614</v>
      </c>
      <c r="L79">
        <v>11158.524719999999</v>
      </c>
      <c r="M79">
        <v>11780.44887</v>
      </c>
      <c r="N79">
        <v>11780.44887</v>
      </c>
      <c r="O79">
        <v>11780.44887</v>
      </c>
      <c r="P79">
        <v>5983.2980580000003</v>
      </c>
      <c r="Q79">
        <v>5590.6097239999999</v>
      </c>
      <c r="R79">
        <v>5983.2980580000003</v>
      </c>
      <c r="S79">
        <v>4577.3855789999998</v>
      </c>
      <c r="T79">
        <v>5983.2980580000003</v>
      </c>
      <c r="U79">
        <v>5983.2980580000003</v>
      </c>
      <c r="V79">
        <v>5199.3097250000001</v>
      </c>
      <c r="W79">
        <v>3120.1145110000002</v>
      </c>
      <c r="X79">
        <v>2833.1306199999999</v>
      </c>
      <c r="Y79">
        <v>2833.1306199999999</v>
      </c>
      <c r="Z79">
        <v>2833.1306199999999</v>
      </c>
      <c r="AA79">
        <v>2833.1306199999999</v>
      </c>
      <c r="AB79">
        <v>2606.3295210000001</v>
      </c>
      <c r="AC79">
        <v>2606.3295210000001</v>
      </c>
      <c r="AD79">
        <v>2606.3295210000001</v>
      </c>
      <c r="AE79">
        <v>1903.373282</v>
      </c>
      <c r="AF79">
        <v>2606.3295210000001</v>
      </c>
      <c r="AG79">
        <v>1903.373282</v>
      </c>
      <c r="AH79">
        <v>2606.3295210000001</v>
      </c>
      <c r="AI79">
        <v>1903.373282</v>
      </c>
      <c r="AJ79">
        <v>2606.3295210000001</v>
      </c>
      <c r="AK79">
        <v>1903.373282</v>
      </c>
    </row>
    <row r="80" spans="2:42" x14ac:dyDescent="0.25">
      <c r="B80" t="s">
        <v>6</v>
      </c>
      <c r="C80" t="s">
        <v>39</v>
      </c>
      <c r="D80">
        <v>634.37601589999997</v>
      </c>
      <c r="E80">
        <v>1168.0256609999999</v>
      </c>
      <c r="F80">
        <v>6502.6437299999998</v>
      </c>
      <c r="G80">
        <v>6502.6437299999998</v>
      </c>
      <c r="H80">
        <v>6502.6437299999998</v>
      </c>
      <c r="I80">
        <v>6502.6960719999997</v>
      </c>
      <c r="J80">
        <v>6502.6960719999997</v>
      </c>
      <c r="K80">
        <v>6502.6437299999998</v>
      </c>
      <c r="L80">
        <v>6502.6960719999997</v>
      </c>
      <c r="M80">
        <v>6502.6437299999998</v>
      </c>
      <c r="N80">
        <v>6502.748415</v>
      </c>
      <c r="O80">
        <v>6502.748415</v>
      </c>
      <c r="P80">
        <v>5901.0060970000004</v>
      </c>
      <c r="Q80">
        <v>5901.0584390000004</v>
      </c>
      <c r="R80">
        <v>5901.0060970000004</v>
      </c>
      <c r="S80">
        <v>5901.0584390000004</v>
      </c>
      <c r="T80">
        <v>5901.0584390000004</v>
      </c>
      <c r="U80">
        <v>5901.0060970000004</v>
      </c>
      <c r="V80">
        <v>5901.0584390000004</v>
      </c>
    </row>
    <row r="81" spans="2:42" x14ac:dyDescent="0.25">
      <c r="B81" t="s">
        <v>6</v>
      </c>
      <c r="C81" t="s">
        <v>40</v>
      </c>
    </row>
    <row r="82" spans="2:42" x14ac:dyDescent="0.25">
      <c r="B82" t="s">
        <v>6</v>
      </c>
      <c r="C82" t="s">
        <v>41</v>
      </c>
      <c r="I82">
        <v>160.09489360000001</v>
      </c>
      <c r="J82">
        <v>160.09489360000001</v>
      </c>
      <c r="K82">
        <v>160.09489360000001</v>
      </c>
      <c r="L82">
        <v>160.09489360000001</v>
      </c>
      <c r="M82">
        <v>160.09489360000001</v>
      </c>
      <c r="N82">
        <v>160.09489360000001</v>
      </c>
      <c r="O82">
        <v>160.09489360000001</v>
      </c>
      <c r="P82">
        <v>160.09489360000001</v>
      </c>
      <c r="Q82">
        <v>160.09489360000001</v>
      </c>
      <c r="R82">
        <v>160.09489360000001</v>
      </c>
      <c r="S82">
        <v>160.09489360000001</v>
      </c>
      <c r="T82">
        <v>160.09489360000001</v>
      </c>
      <c r="U82">
        <v>160.09489360000001</v>
      </c>
      <c r="V82">
        <v>160.09489360000001</v>
      </c>
      <c r="W82">
        <v>160.09489360000001</v>
      </c>
      <c r="X82">
        <v>160.09489360000001</v>
      </c>
      <c r="Y82">
        <v>160.09489360000001</v>
      </c>
      <c r="Z82">
        <v>160.09489360000001</v>
      </c>
      <c r="AA82">
        <v>160.09489360000001</v>
      </c>
    </row>
    <row r="83" spans="2:42" x14ac:dyDescent="0.25">
      <c r="B83" t="s">
        <v>6</v>
      </c>
      <c r="C83" t="s">
        <v>42</v>
      </c>
    </row>
    <row r="84" spans="2:42" x14ac:dyDescent="0.25">
      <c r="B84" t="s">
        <v>6</v>
      </c>
      <c r="C84" t="s">
        <v>43</v>
      </c>
    </row>
    <row r="85" spans="2:42" x14ac:dyDescent="0.25">
      <c r="B85" t="s">
        <v>6</v>
      </c>
      <c r="C85" t="s">
        <v>44</v>
      </c>
    </row>
    <row r="86" spans="2:42" x14ac:dyDescent="0.25">
      <c r="B86" t="s">
        <v>6</v>
      </c>
      <c r="C86" t="s">
        <v>45</v>
      </c>
    </row>
    <row r="87" spans="2:42" x14ac:dyDescent="0.25">
      <c r="B87" t="s">
        <v>6</v>
      </c>
      <c r="C87" t="s">
        <v>46</v>
      </c>
    </row>
    <row r="88" spans="2:42" x14ac:dyDescent="0.25">
      <c r="B88" t="s">
        <v>6</v>
      </c>
      <c r="C88" t="s">
        <v>15</v>
      </c>
      <c r="D88">
        <v>69348.016919999995</v>
      </c>
      <c r="E88">
        <v>72623.311709999994</v>
      </c>
      <c r="F88">
        <v>82361.116410000002</v>
      </c>
      <c r="G88">
        <v>84514.470189999993</v>
      </c>
      <c r="H88">
        <v>89925.230670000004</v>
      </c>
      <c r="I88">
        <v>90788.061069999996</v>
      </c>
      <c r="J88">
        <v>94262.620250000007</v>
      </c>
      <c r="K88">
        <v>96757.350319999998</v>
      </c>
      <c r="L88">
        <v>97898.483959999998</v>
      </c>
      <c r="M88">
        <v>98619.438089999996</v>
      </c>
      <c r="N88">
        <v>98619.54277</v>
      </c>
      <c r="O88">
        <v>98619.54277</v>
      </c>
      <c r="P88">
        <v>96120.652990000002</v>
      </c>
      <c r="Q88">
        <v>95728.016990000004</v>
      </c>
      <c r="R88">
        <v>96120.652990000002</v>
      </c>
      <c r="S88">
        <v>94714.792849999998</v>
      </c>
      <c r="T88">
        <v>96120.705329999997</v>
      </c>
      <c r="U88">
        <v>117777.8708</v>
      </c>
      <c r="V88">
        <v>116993.9348</v>
      </c>
      <c r="W88">
        <v>112239.0824</v>
      </c>
      <c r="X88">
        <v>111952.09849999999</v>
      </c>
      <c r="Y88">
        <v>111952.09849999999</v>
      </c>
      <c r="Z88">
        <v>111952.09849999999</v>
      </c>
      <c r="AA88">
        <v>111952.09849999999</v>
      </c>
      <c r="AB88">
        <v>111537.7135</v>
      </c>
      <c r="AC88">
        <v>111537.7135</v>
      </c>
      <c r="AD88">
        <v>111537.7135</v>
      </c>
      <c r="AE88">
        <v>110834.75719999999</v>
      </c>
      <c r="AF88">
        <v>111550.8999</v>
      </c>
      <c r="AG88">
        <v>110890.31110000001</v>
      </c>
      <c r="AH88">
        <v>111644.7497</v>
      </c>
      <c r="AI88">
        <v>110993.6737</v>
      </c>
      <c r="AJ88">
        <v>111727.3719</v>
      </c>
      <c r="AK88">
        <v>108407.52310000001</v>
      </c>
      <c r="AL88">
        <v>100123.16190000001</v>
      </c>
      <c r="AM88">
        <v>99448.243659999993</v>
      </c>
      <c r="AN88">
        <v>99448.243659999993</v>
      </c>
      <c r="AO88">
        <v>99448.243659999993</v>
      </c>
      <c r="AP88">
        <v>99448.243659999993</v>
      </c>
    </row>
    <row r="89" spans="2:42" x14ac:dyDescent="0.25">
      <c r="B89" t="s">
        <v>7</v>
      </c>
      <c r="C89" t="s">
        <v>36</v>
      </c>
    </row>
    <row r="90" spans="2:42" x14ac:dyDescent="0.25">
      <c r="B90" t="s">
        <v>7</v>
      </c>
      <c r="C90" t="s">
        <v>37</v>
      </c>
    </row>
    <row r="91" spans="2:42" x14ac:dyDescent="0.25">
      <c r="B91" t="s">
        <v>7</v>
      </c>
      <c r="C91" t="s">
        <v>38</v>
      </c>
    </row>
    <row r="92" spans="2:42" x14ac:dyDescent="0.25">
      <c r="B92" t="s">
        <v>7</v>
      </c>
      <c r="C92" t="s">
        <v>39</v>
      </c>
    </row>
    <row r="93" spans="2:42" x14ac:dyDescent="0.25">
      <c r="B93" t="s">
        <v>7</v>
      </c>
      <c r="C93" t="s">
        <v>40</v>
      </c>
    </row>
    <row r="94" spans="2:42" x14ac:dyDescent="0.25">
      <c r="B94" t="s">
        <v>7</v>
      </c>
      <c r="C94" t="s">
        <v>41</v>
      </c>
    </row>
    <row r="95" spans="2:42" x14ac:dyDescent="0.25">
      <c r="B95" t="s">
        <v>7</v>
      </c>
      <c r="C95" t="s">
        <v>42</v>
      </c>
    </row>
    <row r="96" spans="2:42" x14ac:dyDescent="0.25">
      <c r="B96" t="s">
        <v>7</v>
      </c>
      <c r="C96" t="s">
        <v>43</v>
      </c>
    </row>
    <row r="97" spans="2:42" x14ac:dyDescent="0.25">
      <c r="B97" t="s">
        <v>7</v>
      </c>
      <c r="C97" t="s">
        <v>44</v>
      </c>
    </row>
    <row r="98" spans="2:42" x14ac:dyDescent="0.25">
      <c r="B98" t="s">
        <v>7</v>
      </c>
      <c r="C98" t="s">
        <v>45</v>
      </c>
    </row>
    <row r="99" spans="2:42" x14ac:dyDescent="0.25">
      <c r="B99" t="s">
        <v>7</v>
      </c>
      <c r="C99" t="s">
        <v>46</v>
      </c>
    </row>
    <row r="100" spans="2:42" x14ac:dyDescent="0.25">
      <c r="B100" t="s">
        <v>7</v>
      </c>
      <c r="C100" t="s">
        <v>15</v>
      </c>
      <c r="D100">
        <v>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0</v>
      </c>
      <c r="Z100">
        <v>0</v>
      </c>
      <c r="AA100">
        <v>0</v>
      </c>
      <c r="AB100">
        <v>0</v>
      </c>
      <c r="AC100">
        <v>0</v>
      </c>
      <c r="AD100">
        <v>0</v>
      </c>
      <c r="AE100">
        <v>0</v>
      </c>
      <c r="AF100">
        <v>0</v>
      </c>
      <c r="AG100">
        <v>0</v>
      </c>
      <c r="AH100">
        <v>0</v>
      </c>
      <c r="AI100">
        <v>0</v>
      </c>
      <c r="AJ100">
        <v>0</v>
      </c>
      <c r="AK100">
        <v>0</v>
      </c>
      <c r="AL100">
        <v>0</v>
      </c>
      <c r="AM100">
        <v>0</v>
      </c>
      <c r="AN100">
        <v>0</v>
      </c>
      <c r="AO100">
        <v>0</v>
      </c>
      <c r="AP100">
        <v>0</v>
      </c>
    </row>
    <row r="101" spans="2:42" x14ac:dyDescent="0.25">
      <c r="B101" t="s">
        <v>8</v>
      </c>
      <c r="C101" t="s">
        <v>36</v>
      </c>
    </row>
    <row r="102" spans="2:42" x14ac:dyDescent="0.25">
      <c r="B102" t="s">
        <v>8</v>
      </c>
      <c r="C102" t="s">
        <v>37</v>
      </c>
    </row>
    <row r="103" spans="2:42" x14ac:dyDescent="0.25">
      <c r="B103" t="s">
        <v>8</v>
      </c>
      <c r="C103" t="s">
        <v>38</v>
      </c>
    </row>
    <row r="104" spans="2:42" x14ac:dyDescent="0.25">
      <c r="B104" t="s">
        <v>8</v>
      </c>
      <c r="C104" t="s">
        <v>39</v>
      </c>
    </row>
    <row r="105" spans="2:42" x14ac:dyDescent="0.25">
      <c r="B105" t="s">
        <v>8</v>
      </c>
      <c r="C105" t="s">
        <v>40</v>
      </c>
    </row>
    <row r="106" spans="2:42" x14ac:dyDescent="0.25">
      <c r="B106" t="s">
        <v>8</v>
      </c>
      <c r="C106" t="s">
        <v>41</v>
      </c>
    </row>
    <row r="107" spans="2:42" x14ac:dyDescent="0.25">
      <c r="B107" t="s">
        <v>8</v>
      </c>
      <c r="C107" t="s">
        <v>42</v>
      </c>
    </row>
    <row r="108" spans="2:42" x14ac:dyDescent="0.25">
      <c r="B108" t="s">
        <v>8</v>
      </c>
      <c r="C108" t="s">
        <v>43</v>
      </c>
    </row>
    <row r="109" spans="2:42" x14ac:dyDescent="0.25">
      <c r="B109" t="s">
        <v>8</v>
      </c>
      <c r="C109" t="s">
        <v>44</v>
      </c>
    </row>
    <row r="110" spans="2:42" x14ac:dyDescent="0.25">
      <c r="B110" t="s">
        <v>8</v>
      </c>
      <c r="C110" t="s">
        <v>45</v>
      </c>
    </row>
    <row r="111" spans="2:42" x14ac:dyDescent="0.25">
      <c r="B111" t="s">
        <v>8</v>
      </c>
      <c r="C111" t="s">
        <v>46</v>
      </c>
    </row>
    <row r="112" spans="2:42" x14ac:dyDescent="0.25">
      <c r="B112" t="s">
        <v>8</v>
      </c>
      <c r="C112" t="s">
        <v>15</v>
      </c>
      <c r="D112">
        <v>0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0</v>
      </c>
      <c r="Z112">
        <v>0</v>
      </c>
      <c r="AA112">
        <v>0</v>
      </c>
      <c r="AB112">
        <v>0</v>
      </c>
      <c r="AC112">
        <v>0</v>
      </c>
      <c r="AD112">
        <v>0</v>
      </c>
      <c r="AE112">
        <v>0</v>
      </c>
      <c r="AF112">
        <v>0</v>
      </c>
      <c r="AG112">
        <v>0</v>
      </c>
      <c r="AH112">
        <v>0</v>
      </c>
      <c r="AI112">
        <v>0</v>
      </c>
      <c r="AJ112">
        <v>0</v>
      </c>
      <c r="AK112">
        <v>0</v>
      </c>
      <c r="AL112">
        <v>0</v>
      </c>
      <c r="AM112">
        <v>0</v>
      </c>
      <c r="AN112">
        <v>0</v>
      </c>
      <c r="AO112">
        <v>0</v>
      </c>
      <c r="AP112">
        <v>0</v>
      </c>
    </row>
    <row r="113" spans="2:42" x14ac:dyDescent="0.25">
      <c r="B113" t="s">
        <v>245</v>
      </c>
      <c r="C113" t="s">
        <v>36</v>
      </c>
      <c r="D113">
        <v>3965.7585829999998</v>
      </c>
      <c r="E113">
        <v>3965.7585829999998</v>
      </c>
      <c r="F113">
        <v>3965.7585829999998</v>
      </c>
      <c r="G113">
        <v>3965.7585829999998</v>
      </c>
      <c r="H113">
        <v>3965.7585829999998</v>
      </c>
      <c r="I113">
        <v>3965.7585829999998</v>
      </c>
      <c r="J113">
        <v>3965.7585829999998</v>
      </c>
      <c r="K113">
        <v>3965.7585829999998</v>
      </c>
      <c r="L113">
        <v>3965.7585829999998</v>
      </c>
      <c r="M113">
        <v>3965.7585829999998</v>
      </c>
      <c r="N113">
        <v>3965.7585829999998</v>
      </c>
      <c r="O113">
        <v>3965.7585829999998</v>
      </c>
      <c r="P113">
        <v>3965.7585829999998</v>
      </c>
      <c r="Q113">
        <v>3965.7585829999998</v>
      </c>
      <c r="R113">
        <v>3965.7585829999998</v>
      </c>
      <c r="S113">
        <v>3965.7585829999998</v>
      </c>
      <c r="T113">
        <v>3965.7585829999998</v>
      </c>
      <c r="U113">
        <v>3965.7585829999998</v>
      </c>
      <c r="V113">
        <v>3965.7585829999998</v>
      </c>
    </row>
    <row r="114" spans="2:42" x14ac:dyDescent="0.25">
      <c r="B114" t="s">
        <v>245</v>
      </c>
      <c r="C114" t="s">
        <v>37</v>
      </c>
    </row>
    <row r="115" spans="2:42" x14ac:dyDescent="0.25">
      <c r="B115" t="s">
        <v>245</v>
      </c>
      <c r="C115" t="s">
        <v>38</v>
      </c>
    </row>
    <row r="116" spans="2:42" x14ac:dyDescent="0.25">
      <c r="B116" t="s">
        <v>245</v>
      </c>
      <c r="C116" t="s">
        <v>39</v>
      </c>
    </row>
    <row r="117" spans="2:42" x14ac:dyDescent="0.25">
      <c r="B117" t="s">
        <v>245</v>
      </c>
      <c r="C117" t="s">
        <v>40</v>
      </c>
    </row>
    <row r="118" spans="2:42" x14ac:dyDescent="0.25">
      <c r="B118" t="s">
        <v>245</v>
      </c>
      <c r="C118" t="s">
        <v>41</v>
      </c>
    </row>
    <row r="119" spans="2:42" x14ac:dyDescent="0.25">
      <c r="B119" t="s">
        <v>245</v>
      </c>
      <c r="C119" t="s">
        <v>42</v>
      </c>
    </row>
    <row r="120" spans="2:42" x14ac:dyDescent="0.25">
      <c r="B120" t="s">
        <v>245</v>
      </c>
      <c r="C120" t="s">
        <v>43</v>
      </c>
    </row>
    <row r="121" spans="2:42" x14ac:dyDescent="0.25">
      <c r="B121" t="s">
        <v>245</v>
      </c>
      <c r="C121" t="s">
        <v>44</v>
      </c>
    </row>
    <row r="122" spans="2:42" x14ac:dyDescent="0.25">
      <c r="B122" t="s">
        <v>245</v>
      </c>
      <c r="C122" t="s">
        <v>45</v>
      </c>
    </row>
    <row r="123" spans="2:42" x14ac:dyDescent="0.25">
      <c r="B123" t="s">
        <v>245</v>
      </c>
      <c r="C123" t="s">
        <v>46</v>
      </c>
    </row>
    <row r="124" spans="2:42" x14ac:dyDescent="0.25">
      <c r="B124" t="s">
        <v>245</v>
      </c>
      <c r="C124" t="s">
        <v>15</v>
      </c>
      <c r="D124">
        <v>3965.7585829999998</v>
      </c>
      <c r="E124">
        <v>3965.7585829999998</v>
      </c>
      <c r="F124">
        <v>3965.7585829999998</v>
      </c>
      <c r="G124">
        <v>3965.7585829999998</v>
      </c>
      <c r="H124">
        <v>3965.7585829999998</v>
      </c>
      <c r="I124">
        <v>3965.7585829999998</v>
      </c>
      <c r="J124">
        <v>3965.7585829999998</v>
      </c>
      <c r="K124">
        <v>3965.7585829999998</v>
      </c>
      <c r="L124">
        <v>3965.7585829999998</v>
      </c>
      <c r="M124">
        <v>3965.7585829999998</v>
      </c>
      <c r="N124">
        <v>3965.7585829999998</v>
      </c>
      <c r="O124">
        <v>3965.7585829999998</v>
      </c>
      <c r="P124">
        <v>3965.7585829999998</v>
      </c>
      <c r="Q124">
        <v>3965.7585829999998</v>
      </c>
      <c r="R124">
        <v>3965.7585829999998</v>
      </c>
      <c r="S124">
        <v>3965.7585829999998</v>
      </c>
      <c r="T124">
        <v>3965.7585829999998</v>
      </c>
      <c r="U124">
        <v>3965.7585829999998</v>
      </c>
      <c r="V124">
        <v>3965.7585829999998</v>
      </c>
      <c r="W124">
        <v>0</v>
      </c>
      <c r="X124">
        <v>0</v>
      </c>
      <c r="Y124">
        <v>0</v>
      </c>
      <c r="Z124">
        <v>0</v>
      </c>
      <c r="AA124">
        <v>0</v>
      </c>
      <c r="AB124">
        <v>0</v>
      </c>
      <c r="AC124">
        <v>0</v>
      </c>
      <c r="AD124">
        <v>0</v>
      </c>
      <c r="AE124">
        <v>0</v>
      </c>
      <c r="AF124">
        <v>0</v>
      </c>
      <c r="AG124">
        <v>0</v>
      </c>
      <c r="AH124">
        <v>0</v>
      </c>
      <c r="AI124">
        <v>0</v>
      </c>
      <c r="AJ124">
        <v>0</v>
      </c>
      <c r="AK124">
        <v>0</v>
      </c>
      <c r="AL124">
        <v>0</v>
      </c>
      <c r="AM124">
        <v>0</v>
      </c>
      <c r="AN124">
        <v>0</v>
      </c>
      <c r="AO124">
        <v>0</v>
      </c>
      <c r="AP124">
        <v>0</v>
      </c>
    </row>
    <row r="125" spans="2:42" x14ac:dyDescent="0.25">
      <c r="B125" t="s">
        <v>648</v>
      </c>
      <c r="C125" t="s">
        <v>36</v>
      </c>
    </row>
    <row r="126" spans="2:42" x14ac:dyDescent="0.25">
      <c r="B126" t="s">
        <v>648</v>
      </c>
      <c r="C126" t="s">
        <v>37</v>
      </c>
    </row>
    <row r="127" spans="2:42" x14ac:dyDescent="0.25">
      <c r="B127" t="s">
        <v>648</v>
      </c>
      <c r="C127" t="s">
        <v>38</v>
      </c>
    </row>
    <row r="128" spans="2:42" x14ac:dyDescent="0.25">
      <c r="B128" t="s">
        <v>648</v>
      </c>
      <c r="C128" t="s">
        <v>39</v>
      </c>
    </row>
    <row r="129" spans="2:42" x14ac:dyDescent="0.25">
      <c r="B129" t="s">
        <v>648</v>
      </c>
      <c r="C129" t="s">
        <v>40</v>
      </c>
    </row>
    <row r="130" spans="2:42" x14ac:dyDescent="0.25">
      <c r="B130" t="s">
        <v>648</v>
      </c>
      <c r="C130" t="s">
        <v>41</v>
      </c>
    </row>
    <row r="131" spans="2:42" x14ac:dyDescent="0.25">
      <c r="B131" t="s">
        <v>648</v>
      </c>
      <c r="C131" t="s">
        <v>42</v>
      </c>
    </row>
    <row r="132" spans="2:42" x14ac:dyDescent="0.25">
      <c r="B132" t="s">
        <v>648</v>
      </c>
      <c r="C132" t="s">
        <v>43</v>
      </c>
    </row>
    <row r="133" spans="2:42" x14ac:dyDescent="0.25">
      <c r="B133" t="s">
        <v>648</v>
      </c>
      <c r="C133" t="s">
        <v>44</v>
      </c>
    </row>
    <row r="134" spans="2:42" x14ac:dyDescent="0.25">
      <c r="B134" t="s">
        <v>648</v>
      </c>
      <c r="C134" t="s">
        <v>45</v>
      </c>
    </row>
    <row r="135" spans="2:42" x14ac:dyDescent="0.25">
      <c r="B135" t="s">
        <v>648</v>
      </c>
      <c r="C135" t="s">
        <v>46</v>
      </c>
    </row>
    <row r="136" spans="2:42" x14ac:dyDescent="0.25">
      <c r="B136" t="s">
        <v>648</v>
      </c>
      <c r="C136" t="s">
        <v>15</v>
      </c>
      <c r="D136">
        <v>0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0</v>
      </c>
      <c r="X136">
        <v>0</v>
      </c>
      <c r="Y136">
        <v>0</v>
      </c>
      <c r="Z136">
        <v>0</v>
      </c>
      <c r="AA136">
        <v>0</v>
      </c>
      <c r="AB136">
        <v>0</v>
      </c>
      <c r="AC136">
        <v>0</v>
      </c>
      <c r="AD136">
        <v>0</v>
      </c>
      <c r="AE136">
        <v>0</v>
      </c>
      <c r="AF136">
        <v>0</v>
      </c>
      <c r="AG136">
        <v>0</v>
      </c>
      <c r="AH136">
        <v>0</v>
      </c>
      <c r="AI136">
        <v>0</v>
      </c>
      <c r="AJ136">
        <v>0</v>
      </c>
      <c r="AK136">
        <v>0</v>
      </c>
      <c r="AL136">
        <v>0</v>
      </c>
      <c r="AM136">
        <v>0</v>
      </c>
      <c r="AN136">
        <v>0</v>
      </c>
      <c r="AO136">
        <v>0</v>
      </c>
      <c r="AP136">
        <v>0</v>
      </c>
    </row>
  </sheetData>
  <pageMargins left="0.511811024" right="0.511811024" top="0.78740157499999996" bottom="0.78740157499999996" header="0.31496062000000002" footer="0.3149606200000000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6"/>
  <dimension ref="B3:AP136"/>
  <sheetViews>
    <sheetView topLeftCell="R7" workbookViewId="0">
      <selection activeCell="G22" sqref="G22"/>
    </sheetView>
  </sheetViews>
  <sheetFormatPr defaultRowHeight="15" x14ac:dyDescent="0.25"/>
  <sheetData>
    <row r="3" spans="2:42" x14ac:dyDescent="0.25">
      <c r="C3" t="s">
        <v>11</v>
      </c>
      <c r="D3">
        <v>2012</v>
      </c>
      <c r="E3">
        <v>2013</v>
      </c>
      <c r="F3">
        <v>2014</v>
      </c>
      <c r="G3">
        <v>2015</v>
      </c>
      <c r="H3">
        <v>2016</v>
      </c>
      <c r="I3">
        <v>2017</v>
      </c>
      <c r="J3">
        <v>2018</v>
      </c>
      <c r="K3">
        <v>2019</v>
      </c>
      <c r="L3">
        <v>2020</v>
      </c>
      <c r="M3">
        <v>2021</v>
      </c>
      <c r="N3">
        <v>2022</v>
      </c>
      <c r="O3">
        <v>2023</v>
      </c>
      <c r="P3">
        <v>2024</v>
      </c>
      <c r="Q3">
        <v>2025</v>
      </c>
      <c r="R3">
        <v>2026</v>
      </c>
      <c r="S3">
        <v>2027</v>
      </c>
      <c r="T3">
        <v>2028</v>
      </c>
      <c r="U3">
        <v>2029</v>
      </c>
      <c r="V3">
        <v>2030</v>
      </c>
      <c r="W3">
        <v>2031</v>
      </c>
      <c r="X3">
        <v>2032</v>
      </c>
      <c r="Y3">
        <v>2033</v>
      </c>
      <c r="Z3">
        <v>2034</v>
      </c>
      <c r="AA3">
        <v>2035</v>
      </c>
      <c r="AB3">
        <v>2036</v>
      </c>
      <c r="AC3">
        <v>2037</v>
      </c>
      <c r="AD3">
        <v>2038</v>
      </c>
      <c r="AE3">
        <v>2039</v>
      </c>
      <c r="AF3">
        <v>2040</v>
      </c>
      <c r="AG3">
        <v>2041</v>
      </c>
      <c r="AH3">
        <v>2042</v>
      </c>
      <c r="AI3">
        <v>2043</v>
      </c>
      <c r="AJ3">
        <v>2044</v>
      </c>
      <c r="AK3">
        <v>2045</v>
      </c>
      <c r="AL3">
        <v>2046</v>
      </c>
      <c r="AM3">
        <v>2047</v>
      </c>
      <c r="AN3">
        <v>2048</v>
      </c>
      <c r="AO3">
        <v>2049</v>
      </c>
      <c r="AP3">
        <v>2050</v>
      </c>
    </row>
    <row r="4" spans="2:42" x14ac:dyDescent="0.25">
      <c r="B4" t="s">
        <v>250</v>
      </c>
      <c r="C4" t="s">
        <v>13</v>
      </c>
    </row>
    <row r="5" spans="2:42" x14ac:dyDescent="0.25">
      <c r="B5" t="s">
        <v>1</v>
      </c>
      <c r="C5" t="s">
        <v>36</v>
      </c>
    </row>
    <row r="6" spans="2:42" x14ac:dyDescent="0.25">
      <c r="B6" t="s">
        <v>1</v>
      </c>
      <c r="C6" t="s">
        <v>37</v>
      </c>
    </row>
    <row r="7" spans="2:42" x14ac:dyDescent="0.25">
      <c r="B7" t="s">
        <v>1</v>
      </c>
      <c r="C7" t="s">
        <v>38</v>
      </c>
    </row>
    <row r="8" spans="2:42" x14ac:dyDescent="0.25">
      <c r="B8" t="s">
        <v>1</v>
      </c>
      <c r="C8" t="s">
        <v>39</v>
      </c>
    </row>
    <row r="9" spans="2:42" x14ac:dyDescent="0.25">
      <c r="B9" t="s">
        <v>1</v>
      </c>
      <c r="C9" t="s">
        <v>40</v>
      </c>
    </row>
    <row r="10" spans="2:42" x14ac:dyDescent="0.25">
      <c r="B10" t="s">
        <v>1</v>
      </c>
      <c r="C10" t="s">
        <v>41</v>
      </c>
    </row>
    <row r="11" spans="2:42" x14ac:dyDescent="0.25">
      <c r="B11" t="s">
        <v>1</v>
      </c>
      <c r="C11" t="s">
        <v>42</v>
      </c>
    </row>
    <row r="12" spans="2:42" x14ac:dyDescent="0.25">
      <c r="B12" t="s">
        <v>1</v>
      </c>
      <c r="C12" t="s">
        <v>43</v>
      </c>
    </row>
    <row r="13" spans="2:42" x14ac:dyDescent="0.25">
      <c r="B13" t="s">
        <v>1</v>
      </c>
      <c r="C13" t="s">
        <v>44</v>
      </c>
    </row>
    <row r="14" spans="2:42" x14ac:dyDescent="0.25">
      <c r="B14" t="s">
        <v>1</v>
      </c>
      <c r="C14" t="s">
        <v>45</v>
      </c>
    </row>
    <row r="15" spans="2:42" x14ac:dyDescent="0.25">
      <c r="B15" t="s">
        <v>1</v>
      </c>
      <c r="C15" t="s">
        <v>46</v>
      </c>
    </row>
    <row r="16" spans="2:42" x14ac:dyDescent="0.25">
      <c r="B16" t="s">
        <v>1</v>
      </c>
      <c r="C16" t="s">
        <v>15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</row>
    <row r="17" spans="2:42" x14ac:dyDescent="0.25">
      <c r="B17" t="s">
        <v>2</v>
      </c>
      <c r="C17" t="s">
        <v>36</v>
      </c>
    </row>
    <row r="18" spans="2:42" x14ac:dyDescent="0.25">
      <c r="B18" t="s">
        <v>2</v>
      </c>
      <c r="C18" t="s">
        <v>37</v>
      </c>
    </row>
    <row r="19" spans="2:42" x14ac:dyDescent="0.25">
      <c r="B19" t="s">
        <v>2</v>
      </c>
      <c r="C19" t="s">
        <v>38</v>
      </c>
    </row>
    <row r="20" spans="2:42" x14ac:dyDescent="0.25">
      <c r="B20" t="s">
        <v>2</v>
      </c>
      <c r="C20" t="s">
        <v>39</v>
      </c>
    </row>
    <row r="21" spans="2:42" x14ac:dyDescent="0.25">
      <c r="B21" t="s">
        <v>2</v>
      </c>
      <c r="C21" t="s">
        <v>40</v>
      </c>
    </row>
    <row r="22" spans="2:42" x14ac:dyDescent="0.25">
      <c r="B22" t="s">
        <v>2</v>
      </c>
      <c r="C22" t="s">
        <v>41</v>
      </c>
    </row>
    <row r="23" spans="2:42" x14ac:dyDescent="0.25">
      <c r="B23" t="s">
        <v>2</v>
      </c>
      <c r="C23" t="s">
        <v>42</v>
      </c>
    </row>
    <row r="24" spans="2:42" x14ac:dyDescent="0.25">
      <c r="B24" t="s">
        <v>2</v>
      </c>
      <c r="C24" t="s">
        <v>43</v>
      </c>
    </row>
    <row r="25" spans="2:42" x14ac:dyDescent="0.25">
      <c r="B25" t="s">
        <v>2</v>
      </c>
      <c r="C25" t="s">
        <v>44</v>
      </c>
    </row>
    <row r="26" spans="2:42" x14ac:dyDescent="0.25">
      <c r="B26" t="s">
        <v>2</v>
      </c>
      <c r="C26" t="s">
        <v>45</v>
      </c>
    </row>
    <row r="27" spans="2:42" x14ac:dyDescent="0.25">
      <c r="B27" t="s">
        <v>2</v>
      </c>
      <c r="C27" t="s">
        <v>46</v>
      </c>
    </row>
    <row r="28" spans="2:42" x14ac:dyDescent="0.25">
      <c r="B28" t="s">
        <v>2</v>
      </c>
      <c r="C28" t="s">
        <v>15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0</v>
      </c>
      <c r="AF28">
        <v>0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0</v>
      </c>
      <c r="AM28">
        <v>0</v>
      </c>
      <c r="AN28">
        <v>0</v>
      </c>
      <c r="AO28">
        <v>0</v>
      </c>
      <c r="AP28">
        <v>0</v>
      </c>
    </row>
    <row r="29" spans="2:42" x14ac:dyDescent="0.25">
      <c r="B29" t="s">
        <v>3</v>
      </c>
      <c r="C29" t="s">
        <v>36</v>
      </c>
      <c r="D29">
        <v>7858.8914720000002</v>
      </c>
      <c r="E29">
        <v>8289.5570700000007</v>
      </c>
      <c r="F29">
        <v>7692.7031010000001</v>
      </c>
      <c r="G29">
        <v>8291.9151459999994</v>
      </c>
      <c r="H29">
        <v>5284.9044640000002</v>
      </c>
      <c r="I29">
        <v>5941.8199750000003</v>
      </c>
      <c r="J29">
        <v>3482.0949949999999</v>
      </c>
      <c r="K29">
        <v>4159.4776330000004</v>
      </c>
      <c r="L29">
        <v>4153.8932290000002</v>
      </c>
      <c r="M29">
        <v>4678.4345540000004</v>
      </c>
      <c r="N29">
        <v>5512.3104679999997</v>
      </c>
      <c r="O29">
        <v>5233.1198409999997</v>
      </c>
      <c r="P29">
        <v>5226.5094310000004</v>
      </c>
      <c r="Q29">
        <v>4454.7830990000002</v>
      </c>
      <c r="R29">
        <v>4671.1513169999998</v>
      </c>
      <c r="S29">
        <v>4795.1683890000004</v>
      </c>
      <c r="T29">
        <v>4759.9759489999997</v>
      </c>
      <c r="U29">
        <v>4664.1727849999997</v>
      </c>
      <c r="V29">
        <v>4987.97048</v>
      </c>
      <c r="W29">
        <v>6208.7866459999996</v>
      </c>
      <c r="X29">
        <v>6535.4555319999999</v>
      </c>
      <c r="Y29">
        <v>6533.6712829999997</v>
      </c>
      <c r="Z29">
        <v>6416.5947569999998</v>
      </c>
      <c r="AA29">
        <v>6436.6661180000001</v>
      </c>
      <c r="AB29">
        <v>6145.1292409999996</v>
      </c>
      <c r="AC29">
        <v>5764.5748380000005</v>
      </c>
      <c r="AD29">
        <v>5427.5919629999999</v>
      </c>
      <c r="AE29">
        <v>5133.6465420000004</v>
      </c>
      <c r="AF29">
        <v>4449.4730209999998</v>
      </c>
      <c r="AG29">
        <v>4222.8026630000004</v>
      </c>
      <c r="AH29">
        <v>3825.3319289999999</v>
      </c>
      <c r="AI29">
        <v>3646.3694759999998</v>
      </c>
      <c r="AJ29">
        <v>3646.3694759999998</v>
      </c>
      <c r="AK29">
        <v>3646.3694759999998</v>
      </c>
      <c r="AL29">
        <v>3646.3694759999998</v>
      </c>
      <c r="AM29">
        <v>3646.3694759999998</v>
      </c>
      <c r="AN29">
        <v>3646.3694759999998</v>
      </c>
      <c r="AO29">
        <v>3646.3694759999998</v>
      </c>
      <c r="AP29">
        <v>3646.3694759999998</v>
      </c>
    </row>
    <row r="30" spans="2:42" x14ac:dyDescent="0.25">
      <c r="B30" t="s">
        <v>3</v>
      </c>
      <c r="C30" t="s">
        <v>37</v>
      </c>
      <c r="D30">
        <v>259.532715</v>
      </c>
      <c r="E30">
        <v>272.93787980000002</v>
      </c>
      <c r="F30">
        <v>227.44823310000001</v>
      </c>
      <c r="G30">
        <v>272.93787980000002</v>
      </c>
      <c r="H30">
        <v>181.9585865</v>
      </c>
      <c r="I30">
        <v>181.9585865</v>
      </c>
      <c r="J30">
        <v>181.9585865</v>
      </c>
      <c r="K30">
        <v>181.9585865</v>
      </c>
      <c r="L30">
        <v>181.9585865</v>
      </c>
      <c r="M30">
        <v>181.9585865</v>
      </c>
      <c r="N30">
        <v>38.644509130000003</v>
      </c>
      <c r="O30">
        <v>170.7739297</v>
      </c>
      <c r="P30">
        <v>183.65399550000001</v>
      </c>
      <c r="Q30">
        <v>183.65399550000001</v>
      </c>
      <c r="R30">
        <v>183.65399550000001</v>
      </c>
      <c r="S30">
        <v>183.65399550000001</v>
      </c>
      <c r="T30">
        <v>183.65399550000001</v>
      </c>
      <c r="U30">
        <v>183.65399550000001</v>
      </c>
      <c r="V30">
        <v>183.65399550000001</v>
      </c>
      <c r="W30">
        <v>331.16724499999998</v>
      </c>
      <c r="X30">
        <v>478.68049439999999</v>
      </c>
      <c r="Y30">
        <v>626.19374379999999</v>
      </c>
      <c r="Z30">
        <v>773.70699330000002</v>
      </c>
      <c r="AA30">
        <v>921.22024269999997</v>
      </c>
      <c r="AB30">
        <v>1068.7334920000001</v>
      </c>
      <c r="AC30">
        <v>1216.246742</v>
      </c>
      <c r="AD30">
        <v>1363.7599909999999</v>
      </c>
      <c r="AE30">
        <v>1419.4462430000001</v>
      </c>
      <c r="AF30">
        <v>1593.5767310000001</v>
      </c>
      <c r="AG30">
        <v>1593.5767310000001</v>
      </c>
      <c r="AH30">
        <v>1593.5767310000001</v>
      </c>
      <c r="AI30">
        <v>1501.7497330000001</v>
      </c>
      <c r="AJ30">
        <v>1354.236484</v>
      </c>
      <c r="AK30">
        <v>1018.05824</v>
      </c>
      <c r="AL30">
        <v>870.54499029999999</v>
      </c>
      <c r="AM30">
        <v>837.94011090000004</v>
      </c>
      <c r="AN30">
        <v>796.78836560000002</v>
      </c>
      <c r="AO30">
        <v>796.78836560000002</v>
      </c>
      <c r="AP30">
        <v>796.78836560000002</v>
      </c>
    </row>
    <row r="31" spans="2:42" x14ac:dyDescent="0.25">
      <c r="B31" t="s">
        <v>3</v>
      </c>
      <c r="C31" t="s">
        <v>38</v>
      </c>
      <c r="D31">
        <v>2589.5176409999999</v>
      </c>
      <c r="E31">
        <v>2589.5176409999999</v>
      </c>
      <c r="F31">
        <v>2589.5176409999999</v>
      </c>
      <c r="G31">
        <v>2589.5176409999999</v>
      </c>
      <c r="H31">
        <v>2026.407093</v>
      </c>
      <c r="I31">
        <v>2055.0871379999999</v>
      </c>
      <c r="J31">
        <v>1547.2336869999999</v>
      </c>
      <c r="K31">
        <v>1613.873059</v>
      </c>
      <c r="L31">
        <v>2741.899973</v>
      </c>
      <c r="M31">
        <v>3199.8025379999999</v>
      </c>
      <c r="N31">
        <v>2447.1052020000002</v>
      </c>
      <c r="O31">
        <v>2930.2701269999998</v>
      </c>
      <c r="P31">
        <v>2812.6090239999999</v>
      </c>
      <c r="Q31">
        <v>2603.656614</v>
      </c>
      <c r="R31">
        <v>2597.2795850000002</v>
      </c>
      <c r="S31">
        <v>2597.2795850000002</v>
      </c>
      <c r="T31">
        <v>2597.2795850000002</v>
      </c>
      <c r="U31">
        <v>2597.2795850000002</v>
      </c>
      <c r="V31">
        <v>2597.2795850000002</v>
      </c>
      <c r="W31">
        <v>2597.2795850000002</v>
      </c>
      <c r="X31">
        <v>2625.413575</v>
      </c>
      <c r="Y31">
        <v>2726.5117279999999</v>
      </c>
      <c r="Z31">
        <v>2597.2795850000002</v>
      </c>
      <c r="AA31">
        <v>2726.5117279999999</v>
      </c>
      <c r="AB31">
        <v>2597.2795850000002</v>
      </c>
      <c r="AC31">
        <v>2597.2795850000002</v>
      </c>
      <c r="AD31">
        <v>2314.1906749999998</v>
      </c>
      <c r="AE31">
        <v>2196.5116159999998</v>
      </c>
      <c r="AF31">
        <v>2015.0061089999999</v>
      </c>
      <c r="AG31">
        <v>1613.215432</v>
      </c>
      <c r="AH31">
        <v>1613.215432</v>
      </c>
      <c r="AI31">
        <v>1613.215432</v>
      </c>
      <c r="AJ31">
        <v>1613.215432</v>
      </c>
      <c r="AK31">
        <v>1613.215432</v>
      </c>
      <c r="AL31">
        <v>1613.215432</v>
      </c>
      <c r="AM31">
        <v>1613.215432</v>
      </c>
      <c r="AN31">
        <v>1613.215432</v>
      </c>
      <c r="AO31">
        <v>1613.215432</v>
      </c>
      <c r="AP31">
        <v>1603.378835</v>
      </c>
    </row>
    <row r="32" spans="2:42" x14ac:dyDescent="0.25">
      <c r="B32" t="s">
        <v>3</v>
      </c>
      <c r="C32" t="s">
        <v>39</v>
      </c>
      <c r="D32">
        <v>771.49455339999997</v>
      </c>
      <c r="E32">
        <v>975.39884040000004</v>
      </c>
      <c r="F32">
        <v>961.33261500000003</v>
      </c>
      <c r="G32">
        <v>975.39884040000004</v>
      </c>
      <c r="H32">
        <v>1763.8097250000001</v>
      </c>
      <c r="I32">
        <v>1864.904374</v>
      </c>
      <c r="J32">
        <v>1400.1237450000001</v>
      </c>
      <c r="K32">
        <v>1581.966735</v>
      </c>
      <c r="L32">
        <v>1490.9279570000001</v>
      </c>
      <c r="M32">
        <v>1667.399623</v>
      </c>
      <c r="N32">
        <v>1990.0432490000001</v>
      </c>
      <c r="O32">
        <v>1740.4856030000001</v>
      </c>
      <c r="P32">
        <v>2020.8649190000001</v>
      </c>
      <c r="Q32">
        <v>2177.400858</v>
      </c>
      <c r="R32">
        <v>2243.9027249999999</v>
      </c>
      <c r="S32">
        <v>2314.8332070000001</v>
      </c>
      <c r="T32">
        <v>2179.6561489999999</v>
      </c>
      <c r="U32">
        <v>2171.0866540000002</v>
      </c>
      <c r="V32">
        <v>2179.6561489999999</v>
      </c>
      <c r="W32">
        <v>1680.3136649999999</v>
      </c>
      <c r="X32">
        <v>1680.3136649999999</v>
      </c>
      <c r="Y32">
        <v>1739.956048</v>
      </c>
      <c r="Z32">
        <v>1355.448003</v>
      </c>
      <c r="AA32">
        <v>1355.448003</v>
      </c>
      <c r="AB32">
        <v>1355.448003</v>
      </c>
      <c r="AC32">
        <v>1355.448003</v>
      </c>
      <c r="AD32">
        <v>1355.448003</v>
      </c>
      <c r="AE32">
        <v>1355.448003</v>
      </c>
      <c r="AF32">
        <v>1355.448003</v>
      </c>
      <c r="AG32">
        <v>1268.718087</v>
      </c>
      <c r="AH32">
        <v>1334.3614829999999</v>
      </c>
      <c r="AI32">
        <v>1313.563973</v>
      </c>
      <c r="AJ32">
        <v>1191.6147989999999</v>
      </c>
      <c r="AK32">
        <v>865.09088069999996</v>
      </c>
      <c r="AL32">
        <v>793.78559140000004</v>
      </c>
      <c r="AM32">
        <v>526.99108360000002</v>
      </c>
      <c r="AN32">
        <v>526.99108360000002</v>
      </c>
      <c r="AO32">
        <v>526.99108360000002</v>
      </c>
      <c r="AP32">
        <v>526.99108360000002</v>
      </c>
    </row>
    <row r="33" spans="2:42" x14ac:dyDescent="0.25">
      <c r="B33" t="s">
        <v>3</v>
      </c>
      <c r="C33" t="s">
        <v>40</v>
      </c>
    </row>
    <row r="34" spans="2:42" x14ac:dyDescent="0.25">
      <c r="B34" t="s">
        <v>3</v>
      </c>
      <c r="C34" t="s">
        <v>41</v>
      </c>
    </row>
    <row r="35" spans="2:42" x14ac:dyDescent="0.25">
      <c r="B35" t="s">
        <v>3</v>
      </c>
      <c r="C35" t="s">
        <v>42</v>
      </c>
      <c r="D35">
        <v>645.36106470000004</v>
      </c>
      <c r="E35">
        <v>632.34658449999995</v>
      </c>
      <c r="F35">
        <v>645.36106470000004</v>
      </c>
      <c r="G35">
        <v>632.34658449999995</v>
      </c>
      <c r="H35">
        <v>1278.2574480000001</v>
      </c>
      <c r="I35">
        <v>1362.47928</v>
      </c>
      <c r="J35">
        <v>1265.2429669999999</v>
      </c>
      <c r="K35">
        <v>1278.2574480000001</v>
      </c>
      <c r="L35">
        <v>1190.142744</v>
      </c>
      <c r="M35">
        <v>1278.2574480000001</v>
      </c>
      <c r="N35">
        <v>1392.4011109999999</v>
      </c>
      <c r="O35">
        <v>1278.2574480000001</v>
      </c>
      <c r="P35">
        <v>1278.2574480000001</v>
      </c>
      <c r="Q35">
        <v>1392.4011109999999</v>
      </c>
      <c r="R35">
        <v>1392.4011109999999</v>
      </c>
      <c r="S35">
        <v>1422.027615</v>
      </c>
      <c r="T35">
        <v>1422.027615</v>
      </c>
      <c r="U35">
        <v>1412.2537299999999</v>
      </c>
      <c r="V35">
        <v>1422.027615</v>
      </c>
      <c r="W35">
        <v>1062.1046879999999</v>
      </c>
      <c r="X35">
        <v>1062.1046879999999</v>
      </c>
      <c r="Y35">
        <v>1062.1046879999999</v>
      </c>
      <c r="Z35">
        <v>1062.1046879999999</v>
      </c>
      <c r="AA35">
        <v>1062.1046879999999</v>
      </c>
      <c r="AB35">
        <v>1062.1046879999999</v>
      </c>
      <c r="AC35">
        <v>763.98077360000002</v>
      </c>
      <c r="AD35">
        <v>763.98077360000002</v>
      </c>
      <c r="AE35">
        <v>763.98077360000002</v>
      </c>
      <c r="AF35">
        <v>763.98077360000002</v>
      </c>
      <c r="AG35">
        <v>742.66028170000004</v>
      </c>
      <c r="AH35">
        <v>763.98077360000002</v>
      </c>
      <c r="AI35">
        <v>742.66028170000004</v>
      </c>
      <c r="AJ35">
        <v>742.66028170000004</v>
      </c>
      <c r="AK35">
        <v>742.66028170000004</v>
      </c>
      <c r="AL35">
        <v>599.94121280000002</v>
      </c>
      <c r="AM35">
        <v>622.98968969999999</v>
      </c>
      <c r="AN35">
        <v>381.99038680000001</v>
      </c>
      <c r="AO35">
        <v>381.99038680000001</v>
      </c>
      <c r="AP35">
        <v>381.99038680000001</v>
      </c>
    </row>
    <row r="36" spans="2:42" x14ac:dyDescent="0.25">
      <c r="B36" t="s">
        <v>3</v>
      </c>
      <c r="C36" t="s">
        <v>43</v>
      </c>
    </row>
    <row r="37" spans="2:42" x14ac:dyDescent="0.25">
      <c r="B37" t="s">
        <v>3</v>
      </c>
      <c r="C37" t="s">
        <v>44</v>
      </c>
    </row>
    <row r="38" spans="2:42" x14ac:dyDescent="0.25">
      <c r="B38" t="s">
        <v>3</v>
      </c>
      <c r="C38" t="s">
        <v>45</v>
      </c>
    </row>
    <row r="39" spans="2:42" x14ac:dyDescent="0.25">
      <c r="B39" t="s">
        <v>3</v>
      </c>
      <c r="C39" t="s">
        <v>46</v>
      </c>
    </row>
    <row r="40" spans="2:42" x14ac:dyDescent="0.25">
      <c r="B40" t="s">
        <v>3</v>
      </c>
      <c r="C40" t="s">
        <v>15</v>
      </c>
      <c r="D40">
        <v>12124.79745</v>
      </c>
      <c r="E40">
        <v>12759.758019999999</v>
      </c>
      <c r="F40">
        <v>12116.362649999999</v>
      </c>
      <c r="G40">
        <v>12762.11609</v>
      </c>
      <c r="H40">
        <v>10535.337320000001</v>
      </c>
      <c r="I40">
        <v>11406.24935</v>
      </c>
      <c r="J40">
        <v>7876.6539810000004</v>
      </c>
      <c r="K40">
        <v>8815.5334610000009</v>
      </c>
      <c r="L40">
        <v>9758.8224900000005</v>
      </c>
      <c r="M40">
        <v>11005.85275</v>
      </c>
      <c r="N40">
        <v>11380.50454</v>
      </c>
      <c r="O40">
        <v>11352.906950000001</v>
      </c>
      <c r="P40">
        <v>11521.89482</v>
      </c>
      <c r="Q40">
        <v>10811.89568</v>
      </c>
      <c r="R40">
        <v>11088.388730000001</v>
      </c>
      <c r="S40">
        <v>11312.96279</v>
      </c>
      <c r="T40">
        <v>11142.593290000001</v>
      </c>
      <c r="U40">
        <v>11028.446749999999</v>
      </c>
      <c r="V40">
        <v>11370.587820000001</v>
      </c>
      <c r="W40">
        <v>11879.651830000001</v>
      </c>
      <c r="X40">
        <v>12381.96795</v>
      </c>
      <c r="Y40">
        <v>12688.43749</v>
      </c>
      <c r="Z40">
        <v>12205.134029999999</v>
      </c>
      <c r="AA40">
        <v>12501.950779999999</v>
      </c>
      <c r="AB40">
        <v>12228.695009999999</v>
      </c>
      <c r="AC40">
        <v>11697.52994</v>
      </c>
      <c r="AD40">
        <v>11224.97141</v>
      </c>
      <c r="AE40">
        <v>10869.03318</v>
      </c>
      <c r="AF40">
        <v>10177.484640000001</v>
      </c>
      <c r="AG40">
        <v>9440.9731960000008</v>
      </c>
      <c r="AH40">
        <v>9130.4663500000006</v>
      </c>
      <c r="AI40">
        <v>8817.5588970000008</v>
      </c>
      <c r="AJ40">
        <v>8548.0964729999996</v>
      </c>
      <c r="AK40">
        <v>7885.394311</v>
      </c>
      <c r="AL40">
        <v>7523.8567030000004</v>
      </c>
      <c r="AM40">
        <v>7247.5057930000003</v>
      </c>
      <c r="AN40">
        <v>6965.3547449999996</v>
      </c>
      <c r="AO40">
        <v>6965.3547449999996</v>
      </c>
      <c r="AP40">
        <v>6955.5181480000001</v>
      </c>
    </row>
    <row r="41" spans="2:42" x14ac:dyDescent="0.25">
      <c r="B41" t="s">
        <v>4</v>
      </c>
      <c r="C41" t="s">
        <v>36</v>
      </c>
    </row>
    <row r="42" spans="2:42" x14ac:dyDescent="0.25">
      <c r="B42" t="s">
        <v>4</v>
      </c>
      <c r="C42" t="s">
        <v>37</v>
      </c>
      <c r="D42">
        <v>7645.1157279999998</v>
      </c>
      <c r="E42">
        <v>7645.1157279999998</v>
      </c>
      <c r="F42">
        <v>7645.1157279999998</v>
      </c>
      <c r="G42">
        <v>7645.1157279999998</v>
      </c>
      <c r="H42">
        <v>7138.0370620000003</v>
      </c>
      <c r="I42">
        <v>7204.9085349999996</v>
      </c>
      <c r="J42">
        <v>6273.5689759999996</v>
      </c>
      <c r="K42">
        <v>8637.6295140000002</v>
      </c>
      <c r="L42">
        <v>8269.488883</v>
      </c>
      <c r="M42">
        <v>9011.0761939999993</v>
      </c>
      <c r="N42">
        <v>9178.5857410000008</v>
      </c>
      <c r="O42">
        <v>8951.0121650000001</v>
      </c>
      <c r="P42">
        <v>8951.0121650000001</v>
      </c>
      <c r="Q42">
        <v>9319.152795</v>
      </c>
      <c r="R42">
        <v>9440.6994360000008</v>
      </c>
      <c r="S42">
        <v>9440.6994360000008</v>
      </c>
      <c r="T42">
        <v>9440.6994360000008</v>
      </c>
      <c r="U42">
        <v>2750.5129849999998</v>
      </c>
      <c r="V42">
        <v>2750.5129849999998</v>
      </c>
      <c r="W42">
        <v>2235.7627520000001</v>
      </c>
      <c r="X42">
        <v>2235.7627520000001</v>
      </c>
      <c r="Y42">
        <v>2235.7627520000001</v>
      </c>
      <c r="Z42">
        <v>2235.7627520000001</v>
      </c>
      <c r="AA42">
        <v>2235.7627520000001</v>
      </c>
      <c r="AB42">
        <v>2235.7627520000001</v>
      </c>
      <c r="AC42">
        <v>2235.7627520000001</v>
      </c>
      <c r="AD42">
        <v>2235.7627520000001</v>
      </c>
      <c r="AE42">
        <v>2235.7627520000001</v>
      </c>
      <c r="AF42">
        <v>1934.493594</v>
      </c>
      <c r="AG42">
        <v>1934.493594</v>
      </c>
      <c r="AH42">
        <v>1934.493594</v>
      </c>
      <c r="AI42">
        <v>1934.493594</v>
      </c>
      <c r="AJ42">
        <v>1934.493594</v>
      </c>
    </row>
    <row r="43" spans="2:42" x14ac:dyDescent="0.25">
      <c r="B43" t="s">
        <v>4</v>
      </c>
      <c r="C43" t="s">
        <v>38</v>
      </c>
      <c r="D43">
        <v>1702.8793470000001</v>
      </c>
      <c r="E43">
        <v>1702.8793470000001</v>
      </c>
      <c r="F43">
        <v>1702.8793470000001</v>
      </c>
      <c r="G43">
        <v>1702.8793470000001</v>
      </c>
      <c r="H43">
        <v>1135.252898</v>
      </c>
      <c r="I43">
        <v>1135.252898</v>
      </c>
      <c r="J43">
        <v>380.70367240000002</v>
      </c>
      <c r="K43">
        <v>926.89654499999995</v>
      </c>
      <c r="L43">
        <v>567.62644890000001</v>
      </c>
      <c r="M43">
        <v>926.89654499999995</v>
      </c>
      <c r="N43">
        <v>1135.252898</v>
      </c>
      <c r="O43">
        <v>1135.252898</v>
      </c>
      <c r="P43">
        <v>1135.252898</v>
      </c>
      <c r="Q43">
        <v>1135.252898</v>
      </c>
      <c r="R43">
        <v>1135.252898</v>
      </c>
      <c r="S43">
        <v>1135.252898</v>
      </c>
      <c r="T43">
        <v>1135.252898</v>
      </c>
      <c r="U43">
        <v>1135.252898</v>
      </c>
      <c r="V43">
        <v>1135.252898</v>
      </c>
    </row>
    <row r="44" spans="2:42" x14ac:dyDescent="0.25">
      <c r="B44" t="s">
        <v>4</v>
      </c>
      <c r="C44" t="s">
        <v>39</v>
      </c>
      <c r="E44">
        <v>223.1629178</v>
      </c>
      <c r="F44">
        <v>206.1974007</v>
      </c>
      <c r="G44">
        <v>346.0510797</v>
      </c>
      <c r="H44">
        <v>382.31430690000002</v>
      </c>
      <c r="I44">
        <v>382.31430690000002</v>
      </c>
      <c r="J44">
        <v>0.93234266850000003</v>
      </c>
      <c r="K44">
        <v>382.31430690000002</v>
      </c>
      <c r="L44">
        <v>191.15715349999999</v>
      </c>
      <c r="M44">
        <v>201.5267139</v>
      </c>
      <c r="N44">
        <v>573.47146039999996</v>
      </c>
      <c r="O44">
        <v>382.31430690000002</v>
      </c>
      <c r="P44">
        <v>382.31430690000002</v>
      </c>
      <c r="Q44">
        <v>544.79400029999999</v>
      </c>
      <c r="R44">
        <v>573.47146039999996</v>
      </c>
      <c r="S44">
        <v>573.47146039999996</v>
      </c>
      <c r="T44">
        <v>573.47146039999996</v>
      </c>
      <c r="U44">
        <v>573.47146039999996</v>
      </c>
      <c r="V44">
        <v>573.47146039999996</v>
      </c>
    </row>
    <row r="45" spans="2:42" x14ac:dyDescent="0.25">
      <c r="B45" t="s">
        <v>4</v>
      </c>
      <c r="C45" t="s">
        <v>40</v>
      </c>
    </row>
    <row r="46" spans="2:42" x14ac:dyDescent="0.25">
      <c r="B46" t="s">
        <v>4</v>
      </c>
      <c r="C46" t="s">
        <v>41</v>
      </c>
    </row>
    <row r="47" spans="2:42" x14ac:dyDescent="0.25">
      <c r="B47" t="s">
        <v>4</v>
      </c>
      <c r="C47" t="s">
        <v>42</v>
      </c>
    </row>
    <row r="48" spans="2:42" x14ac:dyDescent="0.25">
      <c r="B48" t="s">
        <v>4</v>
      </c>
      <c r="C48" t="s">
        <v>43</v>
      </c>
    </row>
    <row r="49" spans="2:42" x14ac:dyDescent="0.25">
      <c r="B49" t="s">
        <v>4</v>
      </c>
      <c r="C49" t="s">
        <v>44</v>
      </c>
    </row>
    <row r="50" spans="2:42" x14ac:dyDescent="0.25">
      <c r="B50" t="s">
        <v>4</v>
      </c>
      <c r="C50" t="s">
        <v>45</v>
      </c>
    </row>
    <row r="51" spans="2:42" x14ac:dyDescent="0.25">
      <c r="B51" t="s">
        <v>4</v>
      </c>
      <c r="C51" t="s">
        <v>46</v>
      </c>
    </row>
    <row r="52" spans="2:42" x14ac:dyDescent="0.25">
      <c r="B52" t="s">
        <v>4</v>
      </c>
      <c r="C52" t="s">
        <v>15</v>
      </c>
      <c r="D52">
        <v>9347.9950750000007</v>
      </c>
      <c r="E52">
        <v>9571.1579920000004</v>
      </c>
      <c r="F52">
        <v>9554.1924749999998</v>
      </c>
      <c r="G52">
        <v>9694.0461539999997</v>
      </c>
      <c r="H52">
        <v>8655.6042670000006</v>
      </c>
      <c r="I52">
        <v>8722.4757399999999</v>
      </c>
      <c r="J52">
        <v>6655.2049909999996</v>
      </c>
      <c r="K52">
        <v>9946.8403660000004</v>
      </c>
      <c r="L52">
        <v>9028.2724859999998</v>
      </c>
      <c r="M52">
        <v>10139.499449999999</v>
      </c>
      <c r="N52">
        <v>10887.310100000001</v>
      </c>
      <c r="O52">
        <v>10468.579369999999</v>
      </c>
      <c r="P52">
        <v>10468.579369999999</v>
      </c>
      <c r="Q52">
        <v>10999.199689999999</v>
      </c>
      <c r="R52">
        <v>11149.423790000001</v>
      </c>
      <c r="S52">
        <v>11149.423790000001</v>
      </c>
      <c r="T52">
        <v>11149.423790000001</v>
      </c>
      <c r="U52">
        <v>4459.2373429999998</v>
      </c>
      <c r="V52">
        <v>4459.2373429999998</v>
      </c>
      <c r="W52">
        <v>2235.7627520000001</v>
      </c>
      <c r="X52">
        <v>2235.7627520000001</v>
      </c>
      <c r="Y52">
        <v>2235.7627520000001</v>
      </c>
      <c r="Z52">
        <v>2235.7627520000001</v>
      </c>
      <c r="AA52">
        <v>2235.7627520000001</v>
      </c>
      <c r="AB52">
        <v>2235.7627520000001</v>
      </c>
      <c r="AC52">
        <v>2235.7627520000001</v>
      </c>
      <c r="AD52">
        <v>2235.7627520000001</v>
      </c>
      <c r="AE52">
        <v>2235.7627520000001</v>
      </c>
      <c r="AF52">
        <v>1934.493594</v>
      </c>
      <c r="AG52">
        <v>1934.493594</v>
      </c>
      <c r="AH52">
        <v>1934.493594</v>
      </c>
      <c r="AI52">
        <v>1934.493594</v>
      </c>
      <c r="AJ52">
        <v>1934.493594</v>
      </c>
      <c r="AK52">
        <v>0</v>
      </c>
      <c r="AL52">
        <v>0</v>
      </c>
      <c r="AM52">
        <v>0</v>
      </c>
      <c r="AN52">
        <v>0</v>
      </c>
      <c r="AO52">
        <v>0</v>
      </c>
      <c r="AP52">
        <v>0</v>
      </c>
    </row>
    <row r="53" spans="2:42" x14ac:dyDescent="0.25">
      <c r="B53" t="s">
        <v>5</v>
      </c>
      <c r="C53" t="s">
        <v>36</v>
      </c>
    </row>
    <row r="54" spans="2:42" x14ac:dyDescent="0.25">
      <c r="B54" t="s">
        <v>5</v>
      </c>
      <c r="C54" t="s">
        <v>37</v>
      </c>
    </row>
    <row r="55" spans="2:42" x14ac:dyDescent="0.25">
      <c r="B55" t="s">
        <v>5</v>
      </c>
      <c r="C55" t="s">
        <v>38</v>
      </c>
    </row>
    <row r="56" spans="2:42" x14ac:dyDescent="0.25">
      <c r="B56" t="s">
        <v>5</v>
      </c>
      <c r="C56" t="s">
        <v>39</v>
      </c>
    </row>
    <row r="57" spans="2:42" x14ac:dyDescent="0.25">
      <c r="B57" t="s">
        <v>5</v>
      </c>
      <c r="C57" t="s">
        <v>40</v>
      </c>
    </row>
    <row r="58" spans="2:42" x14ac:dyDescent="0.25">
      <c r="B58" t="s">
        <v>5</v>
      </c>
      <c r="C58" t="s">
        <v>41</v>
      </c>
    </row>
    <row r="59" spans="2:42" x14ac:dyDescent="0.25">
      <c r="B59" t="s">
        <v>5</v>
      </c>
      <c r="C59" t="s">
        <v>42</v>
      </c>
    </row>
    <row r="60" spans="2:42" x14ac:dyDescent="0.25">
      <c r="B60" t="s">
        <v>5</v>
      </c>
      <c r="C60" t="s">
        <v>43</v>
      </c>
    </row>
    <row r="61" spans="2:42" x14ac:dyDescent="0.25">
      <c r="B61" t="s">
        <v>5</v>
      </c>
      <c r="C61" t="s">
        <v>44</v>
      </c>
    </row>
    <row r="62" spans="2:42" x14ac:dyDescent="0.25">
      <c r="B62" t="s">
        <v>5</v>
      </c>
      <c r="C62" t="s">
        <v>45</v>
      </c>
    </row>
    <row r="63" spans="2:42" x14ac:dyDescent="0.25">
      <c r="B63" t="s">
        <v>5</v>
      </c>
      <c r="C63" t="s">
        <v>46</v>
      </c>
    </row>
    <row r="64" spans="2:42" x14ac:dyDescent="0.25">
      <c r="B64" t="s">
        <v>5</v>
      </c>
      <c r="C64" t="s">
        <v>15</v>
      </c>
      <c r="D64">
        <v>0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>
        <v>0</v>
      </c>
      <c r="Y64">
        <v>0</v>
      </c>
      <c r="Z64">
        <v>0</v>
      </c>
      <c r="AA64">
        <v>0</v>
      </c>
      <c r="AB64">
        <v>0</v>
      </c>
      <c r="AC64">
        <v>0</v>
      </c>
      <c r="AD64">
        <v>0</v>
      </c>
      <c r="AE64">
        <v>0</v>
      </c>
      <c r="AF64">
        <v>0</v>
      </c>
      <c r="AG64">
        <v>0</v>
      </c>
      <c r="AH64">
        <v>0</v>
      </c>
      <c r="AI64">
        <v>0</v>
      </c>
      <c r="AJ64">
        <v>0</v>
      </c>
      <c r="AK64">
        <v>0</v>
      </c>
      <c r="AL64">
        <v>0</v>
      </c>
      <c r="AM64">
        <v>0</v>
      </c>
      <c r="AN64">
        <v>0</v>
      </c>
      <c r="AO64">
        <v>0</v>
      </c>
      <c r="AP64">
        <v>0</v>
      </c>
    </row>
    <row r="65" spans="2:42" x14ac:dyDescent="0.25">
      <c r="B65" t="s">
        <v>57</v>
      </c>
      <c r="C65" t="s">
        <v>36</v>
      </c>
      <c r="D65">
        <v>237.77563359999999</v>
      </c>
      <c r="E65">
        <v>327.32295620000002</v>
      </c>
      <c r="F65">
        <v>183.32755109999999</v>
      </c>
      <c r="G65">
        <v>327.32295620000002</v>
      </c>
      <c r="I65">
        <v>39.3321459</v>
      </c>
      <c r="N65">
        <v>61.14136774</v>
      </c>
      <c r="O65">
        <v>39.3321459</v>
      </c>
      <c r="Q65">
        <v>90.80866048</v>
      </c>
      <c r="R65">
        <v>40.593483730000003</v>
      </c>
    </row>
    <row r="66" spans="2:42" x14ac:dyDescent="0.25">
      <c r="B66" t="s">
        <v>57</v>
      </c>
      <c r="C66" t="s">
        <v>37</v>
      </c>
    </row>
    <row r="67" spans="2:42" x14ac:dyDescent="0.25">
      <c r="B67" t="s">
        <v>57</v>
      </c>
      <c r="C67" t="s">
        <v>38</v>
      </c>
      <c r="D67">
        <v>2142.5945019999999</v>
      </c>
      <c r="E67">
        <v>2548.1073630000001</v>
      </c>
      <c r="F67">
        <v>1548.6194250000001</v>
      </c>
      <c r="G67">
        <v>2548.1073630000001</v>
      </c>
      <c r="H67">
        <v>470.68195279999998</v>
      </c>
      <c r="I67">
        <v>508.33757960000003</v>
      </c>
      <c r="M67">
        <v>470.68195279999998</v>
      </c>
      <c r="N67">
        <v>614.7737085</v>
      </c>
      <c r="O67">
        <v>554.52978729999995</v>
      </c>
      <c r="P67">
        <v>455.81224759999998</v>
      </c>
      <c r="Q67">
        <v>248.54665660000001</v>
      </c>
      <c r="R67">
        <v>236.97661189999999</v>
      </c>
      <c r="S67">
        <v>80.126219149999997</v>
      </c>
    </row>
    <row r="68" spans="2:42" x14ac:dyDescent="0.25">
      <c r="B68" t="s">
        <v>57</v>
      </c>
      <c r="C68" t="s">
        <v>39</v>
      </c>
      <c r="E68">
        <v>1.2112460780000001</v>
      </c>
      <c r="G68">
        <v>86.069664450000005</v>
      </c>
      <c r="H68">
        <v>67.132369789999998</v>
      </c>
      <c r="I68">
        <v>67.132369789999998</v>
      </c>
      <c r="M68">
        <v>67.132369789999998</v>
      </c>
      <c r="N68">
        <v>67.132369789999998</v>
      </c>
      <c r="O68">
        <v>67.132369789999998</v>
      </c>
      <c r="P68">
        <v>67.132369789999998</v>
      </c>
    </row>
    <row r="69" spans="2:42" x14ac:dyDescent="0.25">
      <c r="B69" t="s">
        <v>57</v>
      </c>
      <c r="C69" t="s">
        <v>40</v>
      </c>
    </row>
    <row r="70" spans="2:42" x14ac:dyDescent="0.25">
      <c r="B70" t="s">
        <v>57</v>
      </c>
      <c r="C70" t="s">
        <v>41</v>
      </c>
      <c r="Q70">
        <v>141.9417162</v>
      </c>
      <c r="R70">
        <v>141.9417162</v>
      </c>
    </row>
    <row r="71" spans="2:42" x14ac:dyDescent="0.25">
      <c r="B71" t="s">
        <v>57</v>
      </c>
      <c r="C71" t="s">
        <v>42</v>
      </c>
      <c r="Q71">
        <v>45.426561579999998</v>
      </c>
      <c r="R71">
        <v>45.426561579999998</v>
      </c>
    </row>
    <row r="72" spans="2:42" x14ac:dyDescent="0.25">
      <c r="B72" t="s">
        <v>57</v>
      </c>
      <c r="C72" t="s">
        <v>43</v>
      </c>
    </row>
    <row r="73" spans="2:42" x14ac:dyDescent="0.25">
      <c r="B73" t="s">
        <v>57</v>
      </c>
      <c r="C73" t="s">
        <v>44</v>
      </c>
    </row>
    <row r="74" spans="2:42" x14ac:dyDescent="0.25">
      <c r="B74" t="s">
        <v>57</v>
      </c>
      <c r="C74" t="s">
        <v>45</v>
      </c>
    </row>
    <row r="75" spans="2:42" x14ac:dyDescent="0.25">
      <c r="B75" t="s">
        <v>57</v>
      </c>
      <c r="C75" t="s">
        <v>46</v>
      </c>
    </row>
    <row r="76" spans="2:42" x14ac:dyDescent="0.25">
      <c r="B76" t="s">
        <v>57</v>
      </c>
      <c r="C76" t="s">
        <v>15</v>
      </c>
      <c r="D76">
        <v>2380.3701350000001</v>
      </c>
      <c r="E76">
        <v>2876.6415649999999</v>
      </c>
      <c r="F76">
        <v>1731.9469759999999</v>
      </c>
      <c r="G76">
        <v>2961.499984</v>
      </c>
      <c r="H76">
        <v>537.81432259999997</v>
      </c>
      <c r="I76">
        <v>614.80209530000002</v>
      </c>
      <c r="J76">
        <v>0</v>
      </c>
      <c r="K76">
        <v>0</v>
      </c>
      <c r="L76">
        <v>0</v>
      </c>
      <c r="M76">
        <v>537.81432259999997</v>
      </c>
      <c r="N76">
        <v>743.0474461</v>
      </c>
      <c r="O76">
        <v>660.99430299999995</v>
      </c>
      <c r="P76">
        <v>522.94461739999997</v>
      </c>
      <c r="Q76">
        <v>526.7235948</v>
      </c>
      <c r="R76">
        <v>464.93837339999999</v>
      </c>
      <c r="S76">
        <v>80.126219149999997</v>
      </c>
      <c r="T76">
        <v>0</v>
      </c>
      <c r="U76">
        <v>0</v>
      </c>
      <c r="V76">
        <v>0</v>
      </c>
      <c r="W76">
        <v>0</v>
      </c>
      <c r="X76">
        <v>0</v>
      </c>
      <c r="Y76">
        <v>0</v>
      </c>
      <c r="Z76">
        <v>0</v>
      </c>
      <c r="AA76">
        <v>0</v>
      </c>
      <c r="AB76">
        <v>0</v>
      </c>
      <c r="AC76">
        <v>0</v>
      </c>
      <c r="AD76">
        <v>0</v>
      </c>
      <c r="AE76">
        <v>0</v>
      </c>
      <c r="AF76">
        <v>0</v>
      </c>
      <c r="AG76">
        <v>0</v>
      </c>
      <c r="AH76">
        <v>0</v>
      </c>
      <c r="AI76">
        <v>0</v>
      </c>
      <c r="AJ76">
        <v>0</v>
      </c>
      <c r="AK76">
        <v>0</v>
      </c>
      <c r="AL76">
        <v>0</v>
      </c>
      <c r="AM76">
        <v>0</v>
      </c>
      <c r="AN76">
        <v>0</v>
      </c>
      <c r="AO76">
        <v>0</v>
      </c>
      <c r="AP76">
        <v>0</v>
      </c>
    </row>
    <row r="77" spans="2:42" x14ac:dyDescent="0.25">
      <c r="B77" t="s">
        <v>6</v>
      </c>
      <c r="C77" t="s">
        <v>36</v>
      </c>
      <c r="D77">
        <v>56063.598530000003</v>
      </c>
      <c r="E77">
        <v>58432.46817</v>
      </c>
      <c r="F77">
        <v>62350.700689999998</v>
      </c>
      <c r="G77">
        <v>63713.212379999997</v>
      </c>
      <c r="H77">
        <v>66659.32531</v>
      </c>
      <c r="I77">
        <v>67282.361269999994</v>
      </c>
      <c r="J77">
        <v>67685.430370000002</v>
      </c>
      <c r="K77">
        <v>70652.1057</v>
      </c>
      <c r="L77">
        <v>71562.123680000004</v>
      </c>
      <c r="M77">
        <v>71661.206000000006</v>
      </c>
      <c r="N77">
        <v>71661.206000000006</v>
      </c>
      <c r="O77">
        <v>71661.206000000006</v>
      </c>
      <c r="P77">
        <v>79650.926789999998</v>
      </c>
      <c r="Q77">
        <v>79650.926789999998</v>
      </c>
      <c r="R77">
        <v>79650.926789999998</v>
      </c>
      <c r="S77">
        <v>79650.926789999998</v>
      </c>
      <c r="T77">
        <v>79650.926789999998</v>
      </c>
      <c r="U77">
        <v>100706.8373</v>
      </c>
      <c r="V77">
        <v>100706.8373</v>
      </c>
      <c r="W77">
        <v>105896.7732</v>
      </c>
      <c r="X77">
        <v>105896.7732</v>
      </c>
      <c r="Y77">
        <v>105896.7732</v>
      </c>
      <c r="Z77">
        <v>105896.7732</v>
      </c>
      <c r="AA77">
        <v>105896.7732</v>
      </c>
      <c r="AB77">
        <v>108330.0766</v>
      </c>
      <c r="AC77">
        <v>108330.0766</v>
      </c>
      <c r="AD77">
        <v>108330.0766</v>
      </c>
      <c r="AE77">
        <v>108330.0766</v>
      </c>
      <c r="AF77">
        <v>108330.0766</v>
      </c>
      <c r="AG77">
        <v>108330.0766</v>
      </c>
      <c r="AH77">
        <v>108330.0766</v>
      </c>
      <c r="AI77">
        <v>108330.0766</v>
      </c>
      <c r="AJ77">
        <v>108330.0766</v>
      </c>
      <c r="AK77">
        <v>108330.0766</v>
      </c>
      <c r="AL77">
        <v>106825.91130000001</v>
      </c>
      <c r="AM77">
        <v>106825.91130000001</v>
      </c>
      <c r="AN77">
        <v>106825.91130000001</v>
      </c>
      <c r="AO77">
        <v>104936.5202</v>
      </c>
      <c r="AP77">
        <v>101157.0123</v>
      </c>
    </row>
    <row r="78" spans="2:42" x14ac:dyDescent="0.25">
      <c r="B78" t="s">
        <v>6</v>
      </c>
      <c r="C78" t="s">
        <v>37</v>
      </c>
      <c r="D78">
        <v>5142.9052240000001</v>
      </c>
      <c r="E78">
        <v>5483.5404630000003</v>
      </c>
      <c r="F78">
        <v>5763.7065270000003</v>
      </c>
      <c r="G78">
        <v>6054.2520770000001</v>
      </c>
      <c r="H78">
        <v>8292.0985230000006</v>
      </c>
      <c r="I78">
        <v>8371.7457319999994</v>
      </c>
      <c r="J78">
        <v>8515.0445930000005</v>
      </c>
      <c r="K78">
        <v>8515.0445930000005</v>
      </c>
      <c r="L78">
        <v>8515.0445930000005</v>
      </c>
      <c r="M78">
        <v>8515.0445930000005</v>
      </c>
      <c r="N78">
        <v>8515.0445930000005</v>
      </c>
      <c r="O78">
        <v>8515.0445930000005</v>
      </c>
      <c r="P78">
        <v>4425.327147</v>
      </c>
      <c r="Q78">
        <v>4425.327147</v>
      </c>
      <c r="R78">
        <v>4425.327147</v>
      </c>
      <c r="S78">
        <v>4425.327147</v>
      </c>
      <c r="T78">
        <v>4425.327147</v>
      </c>
      <c r="U78">
        <v>13100.552960000001</v>
      </c>
      <c r="V78">
        <v>13100.451279999999</v>
      </c>
      <c r="W78">
        <v>11041.074860000001</v>
      </c>
      <c r="X78">
        <v>11041.074860000001</v>
      </c>
      <c r="Y78">
        <v>11041.074860000001</v>
      </c>
      <c r="Z78">
        <v>11041.074860000001</v>
      </c>
      <c r="AA78">
        <v>11041.074860000001</v>
      </c>
      <c r="AB78">
        <v>8580.2823399999997</v>
      </c>
      <c r="AC78">
        <v>8580.2823399999997</v>
      </c>
      <c r="AD78">
        <v>8943.3117820000007</v>
      </c>
      <c r="AE78">
        <v>8580.2823399999997</v>
      </c>
      <c r="AF78">
        <v>8580.2823399999997</v>
      </c>
      <c r="AG78">
        <v>8580.2823399999997</v>
      </c>
      <c r="AH78">
        <v>8580.2823399999997</v>
      </c>
      <c r="AI78">
        <v>8580.2823399999997</v>
      </c>
      <c r="AJ78">
        <v>8580.2823399999997</v>
      </c>
      <c r="AK78">
        <v>8580.2823399999997</v>
      </c>
      <c r="AL78">
        <v>8580.2823399999997</v>
      </c>
      <c r="AM78">
        <v>8580.2823399999997</v>
      </c>
      <c r="AN78">
        <v>8331.6687820000006</v>
      </c>
      <c r="AO78">
        <v>6270.2063250000001</v>
      </c>
      <c r="AP78">
        <v>6270.2063250000001</v>
      </c>
    </row>
    <row r="79" spans="2:42" x14ac:dyDescent="0.25">
      <c r="B79" t="s">
        <v>6</v>
      </c>
      <c r="C79" t="s">
        <v>38</v>
      </c>
      <c r="D79">
        <v>7507.1371520000002</v>
      </c>
      <c r="E79">
        <v>7539.2774140000001</v>
      </c>
      <c r="F79">
        <v>7744.065466</v>
      </c>
      <c r="G79">
        <v>8244.3620080000001</v>
      </c>
      <c r="H79">
        <v>8471.1631080000006</v>
      </c>
      <c r="I79">
        <v>8471.1631080000006</v>
      </c>
      <c r="J79">
        <v>11780.44887</v>
      </c>
      <c r="K79">
        <v>11780.44887</v>
      </c>
      <c r="L79">
        <v>11780.44887</v>
      </c>
      <c r="M79">
        <v>11780.44887</v>
      </c>
      <c r="N79">
        <v>11780.44887</v>
      </c>
      <c r="O79">
        <v>11780.44887</v>
      </c>
      <c r="P79">
        <v>5983.2980580000003</v>
      </c>
      <c r="Q79">
        <v>5983.2980580000003</v>
      </c>
      <c r="R79">
        <v>5983.2980580000003</v>
      </c>
      <c r="S79">
        <v>5983.2980580000003</v>
      </c>
      <c r="T79">
        <v>5983.2980580000003</v>
      </c>
      <c r="U79">
        <v>5983.2980580000003</v>
      </c>
      <c r="V79">
        <v>5983.2980580000003</v>
      </c>
      <c r="W79">
        <v>3536.086859</v>
      </c>
      <c r="X79">
        <v>3536.086859</v>
      </c>
      <c r="Y79">
        <v>3536.086859</v>
      </c>
      <c r="Z79">
        <v>3536.086859</v>
      </c>
      <c r="AA79">
        <v>3536.086859</v>
      </c>
      <c r="AB79">
        <v>3309.2857600000002</v>
      </c>
      <c r="AC79">
        <v>3309.2857600000002</v>
      </c>
      <c r="AD79">
        <v>2606.3295210000001</v>
      </c>
      <c r="AE79">
        <v>2606.3295210000001</v>
      </c>
      <c r="AF79">
        <v>2606.3295210000001</v>
      </c>
      <c r="AG79">
        <v>2606.3295210000001</v>
      </c>
      <c r="AH79">
        <v>2606.3295210000001</v>
      </c>
      <c r="AI79">
        <v>2606.3295210000001</v>
      </c>
      <c r="AJ79">
        <v>2606.3295210000001</v>
      </c>
      <c r="AK79">
        <v>2606.3295210000001</v>
      </c>
    </row>
    <row r="80" spans="2:42" x14ac:dyDescent="0.25">
      <c r="B80" t="s">
        <v>6</v>
      </c>
      <c r="C80" t="s">
        <v>39</v>
      </c>
      <c r="D80">
        <v>634.37601589999997</v>
      </c>
      <c r="E80">
        <v>1168.0256609999999</v>
      </c>
      <c r="F80">
        <v>6502.6437299999998</v>
      </c>
      <c r="G80">
        <v>6502.6437299999998</v>
      </c>
      <c r="H80">
        <v>6502.748415</v>
      </c>
      <c r="I80">
        <v>6502.748415</v>
      </c>
      <c r="J80">
        <v>6502.748415</v>
      </c>
      <c r="K80">
        <v>6502.748415</v>
      </c>
      <c r="L80">
        <v>6502.748415</v>
      </c>
      <c r="M80">
        <v>6502.748415</v>
      </c>
      <c r="N80">
        <v>6502.748415</v>
      </c>
      <c r="O80">
        <v>6502.748415</v>
      </c>
      <c r="P80">
        <v>5901.0584390000004</v>
      </c>
      <c r="Q80">
        <v>5901.0584390000004</v>
      </c>
      <c r="R80">
        <v>5901.0584390000004</v>
      </c>
      <c r="S80">
        <v>5901.0584390000004</v>
      </c>
      <c r="T80">
        <v>5901.0584390000004</v>
      </c>
      <c r="U80">
        <v>5901.0584390000004</v>
      </c>
      <c r="V80">
        <v>5901.0584390000004</v>
      </c>
    </row>
    <row r="81" spans="2:42" x14ac:dyDescent="0.25">
      <c r="B81" t="s">
        <v>6</v>
      </c>
      <c r="C81" t="s">
        <v>40</v>
      </c>
    </row>
    <row r="82" spans="2:42" x14ac:dyDescent="0.25">
      <c r="B82" t="s">
        <v>6</v>
      </c>
      <c r="C82" t="s">
        <v>41</v>
      </c>
      <c r="I82">
        <v>160.09489360000001</v>
      </c>
      <c r="J82">
        <v>160.09489360000001</v>
      </c>
      <c r="K82">
        <v>160.09489360000001</v>
      </c>
      <c r="L82">
        <v>160.09489360000001</v>
      </c>
      <c r="M82">
        <v>160.09489360000001</v>
      </c>
      <c r="N82">
        <v>160.09489360000001</v>
      </c>
      <c r="O82">
        <v>160.09489360000001</v>
      </c>
      <c r="P82">
        <v>160.09489360000001</v>
      </c>
      <c r="Q82">
        <v>160.09489360000001</v>
      </c>
      <c r="R82">
        <v>160.09489360000001</v>
      </c>
      <c r="S82">
        <v>160.09489360000001</v>
      </c>
      <c r="T82">
        <v>160.09489360000001</v>
      </c>
      <c r="U82">
        <v>160.09489360000001</v>
      </c>
      <c r="V82">
        <v>160.09489360000001</v>
      </c>
      <c r="W82">
        <v>160.09489360000001</v>
      </c>
      <c r="X82">
        <v>160.09489360000001</v>
      </c>
      <c r="Y82">
        <v>160.09489360000001</v>
      </c>
      <c r="Z82">
        <v>160.09489360000001</v>
      </c>
      <c r="AA82">
        <v>160.09489360000001</v>
      </c>
    </row>
    <row r="83" spans="2:42" x14ac:dyDescent="0.25">
      <c r="B83" t="s">
        <v>6</v>
      </c>
      <c r="C83" t="s">
        <v>42</v>
      </c>
    </row>
    <row r="84" spans="2:42" x14ac:dyDescent="0.25">
      <c r="B84" t="s">
        <v>6</v>
      </c>
      <c r="C84" t="s">
        <v>43</v>
      </c>
    </row>
    <row r="85" spans="2:42" x14ac:dyDescent="0.25">
      <c r="B85" t="s">
        <v>6</v>
      </c>
      <c r="C85" t="s">
        <v>44</v>
      </c>
    </row>
    <row r="86" spans="2:42" x14ac:dyDescent="0.25">
      <c r="B86" t="s">
        <v>6</v>
      </c>
      <c r="C86" t="s">
        <v>45</v>
      </c>
    </row>
    <row r="87" spans="2:42" x14ac:dyDescent="0.25">
      <c r="B87" t="s">
        <v>6</v>
      </c>
      <c r="C87" t="s">
        <v>46</v>
      </c>
    </row>
    <row r="88" spans="2:42" x14ac:dyDescent="0.25">
      <c r="B88" t="s">
        <v>6</v>
      </c>
      <c r="C88" t="s">
        <v>15</v>
      </c>
      <c r="D88">
        <v>69348.016919999995</v>
      </c>
      <c r="E88">
        <v>72623.311709999994</v>
      </c>
      <c r="F88">
        <v>82361.116410000002</v>
      </c>
      <c r="G88">
        <v>84514.470189999993</v>
      </c>
      <c r="H88">
        <v>89925.335349999994</v>
      </c>
      <c r="I88">
        <v>90788.113410000005</v>
      </c>
      <c r="J88">
        <v>94643.767139999996</v>
      </c>
      <c r="K88">
        <v>97610.442469999995</v>
      </c>
      <c r="L88">
        <v>98520.460449999999</v>
      </c>
      <c r="M88">
        <v>98619.54277</v>
      </c>
      <c r="N88">
        <v>98619.54277</v>
      </c>
      <c r="O88">
        <v>98619.54277</v>
      </c>
      <c r="P88">
        <v>96120.705329999997</v>
      </c>
      <c r="Q88">
        <v>96120.705329999997</v>
      </c>
      <c r="R88">
        <v>96120.705329999997</v>
      </c>
      <c r="S88">
        <v>96120.705329999997</v>
      </c>
      <c r="T88">
        <v>96120.705329999997</v>
      </c>
      <c r="U88">
        <v>125851.8416</v>
      </c>
      <c r="V88">
        <v>125851.74</v>
      </c>
      <c r="W88">
        <v>120634.0298</v>
      </c>
      <c r="X88">
        <v>120634.0298</v>
      </c>
      <c r="Y88">
        <v>120634.0298</v>
      </c>
      <c r="Z88">
        <v>120634.0298</v>
      </c>
      <c r="AA88">
        <v>120634.0298</v>
      </c>
      <c r="AB88">
        <v>120219.6447</v>
      </c>
      <c r="AC88">
        <v>120219.6447</v>
      </c>
      <c r="AD88">
        <v>119879.7179</v>
      </c>
      <c r="AE88">
        <v>119516.6885</v>
      </c>
      <c r="AF88">
        <v>119516.6885</v>
      </c>
      <c r="AG88">
        <v>119516.6885</v>
      </c>
      <c r="AH88">
        <v>119516.6885</v>
      </c>
      <c r="AI88">
        <v>119516.6885</v>
      </c>
      <c r="AJ88">
        <v>119516.6885</v>
      </c>
      <c r="AK88">
        <v>119516.6885</v>
      </c>
      <c r="AL88">
        <v>115406.1936</v>
      </c>
      <c r="AM88">
        <v>115406.1936</v>
      </c>
      <c r="AN88">
        <v>115157.58010000001</v>
      </c>
      <c r="AO88">
        <v>111206.7265</v>
      </c>
      <c r="AP88">
        <v>107427.2187</v>
      </c>
    </row>
    <row r="89" spans="2:42" x14ac:dyDescent="0.25">
      <c r="B89" t="s">
        <v>7</v>
      </c>
      <c r="C89" t="s">
        <v>36</v>
      </c>
    </row>
    <row r="90" spans="2:42" x14ac:dyDescent="0.25">
      <c r="B90" t="s">
        <v>7</v>
      </c>
      <c r="C90" t="s">
        <v>37</v>
      </c>
    </row>
    <row r="91" spans="2:42" x14ac:dyDescent="0.25">
      <c r="B91" t="s">
        <v>7</v>
      </c>
      <c r="C91" t="s">
        <v>38</v>
      </c>
    </row>
    <row r="92" spans="2:42" x14ac:dyDescent="0.25">
      <c r="B92" t="s">
        <v>7</v>
      </c>
      <c r="C92" t="s">
        <v>39</v>
      </c>
    </row>
    <row r="93" spans="2:42" x14ac:dyDescent="0.25">
      <c r="B93" t="s">
        <v>7</v>
      </c>
      <c r="C93" t="s">
        <v>40</v>
      </c>
    </row>
    <row r="94" spans="2:42" x14ac:dyDescent="0.25">
      <c r="B94" t="s">
        <v>7</v>
      </c>
      <c r="C94" t="s">
        <v>41</v>
      </c>
    </row>
    <row r="95" spans="2:42" x14ac:dyDescent="0.25">
      <c r="B95" t="s">
        <v>7</v>
      </c>
      <c r="C95" t="s">
        <v>42</v>
      </c>
    </row>
    <row r="96" spans="2:42" x14ac:dyDescent="0.25">
      <c r="B96" t="s">
        <v>7</v>
      </c>
      <c r="C96" t="s">
        <v>43</v>
      </c>
    </row>
    <row r="97" spans="2:42" x14ac:dyDescent="0.25">
      <c r="B97" t="s">
        <v>7</v>
      </c>
      <c r="C97" t="s">
        <v>44</v>
      </c>
    </row>
    <row r="98" spans="2:42" x14ac:dyDescent="0.25">
      <c r="B98" t="s">
        <v>7</v>
      </c>
      <c r="C98" t="s">
        <v>45</v>
      </c>
    </row>
    <row r="99" spans="2:42" x14ac:dyDescent="0.25">
      <c r="B99" t="s">
        <v>7</v>
      </c>
      <c r="C99" t="s">
        <v>46</v>
      </c>
    </row>
    <row r="100" spans="2:42" x14ac:dyDescent="0.25">
      <c r="B100" t="s">
        <v>7</v>
      </c>
      <c r="C100" t="s">
        <v>15</v>
      </c>
      <c r="D100">
        <v>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0</v>
      </c>
      <c r="Z100">
        <v>0</v>
      </c>
      <c r="AA100">
        <v>0</v>
      </c>
      <c r="AB100">
        <v>0</v>
      </c>
      <c r="AC100">
        <v>0</v>
      </c>
      <c r="AD100">
        <v>0</v>
      </c>
      <c r="AE100">
        <v>0</v>
      </c>
      <c r="AF100">
        <v>0</v>
      </c>
      <c r="AG100">
        <v>0</v>
      </c>
      <c r="AH100">
        <v>0</v>
      </c>
      <c r="AI100">
        <v>0</v>
      </c>
      <c r="AJ100">
        <v>0</v>
      </c>
      <c r="AK100">
        <v>0</v>
      </c>
      <c r="AL100">
        <v>0</v>
      </c>
      <c r="AM100">
        <v>0</v>
      </c>
      <c r="AN100">
        <v>0</v>
      </c>
      <c r="AO100">
        <v>0</v>
      </c>
      <c r="AP100">
        <v>0</v>
      </c>
    </row>
    <row r="101" spans="2:42" x14ac:dyDescent="0.25">
      <c r="B101" t="s">
        <v>8</v>
      </c>
      <c r="C101" t="s">
        <v>36</v>
      </c>
    </row>
    <row r="102" spans="2:42" x14ac:dyDescent="0.25">
      <c r="B102" t="s">
        <v>8</v>
      </c>
      <c r="C102" t="s">
        <v>37</v>
      </c>
    </row>
    <row r="103" spans="2:42" x14ac:dyDescent="0.25">
      <c r="B103" t="s">
        <v>8</v>
      </c>
      <c r="C103" t="s">
        <v>38</v>
      </c>
    </row>
    <row r="104" spans="2:42" x14ac:dyDescent="0.25">
      <c r="B104" t="s">
        <v>8</v>
      </c>
      <c r="C104" t="s">
        <v>39</v>
      </c>
    </row>
    <row r="105" spans="2:42" x14ac:dyDescent="0.25">
      <c r="B105" t="s">
        <v>8</v>
      </c>
      <c r="C105" t="s">
        <v>40</v>
      </c>
    </row>
    <row r="106" spans="2:42" x14ac:dyDescent="0.25">
      <c r="B106" t="s">
        <v>8</v>
      </c>
      <c r="C106" t="s">
        <v>41</v>
      </c>
    </row>
    <row r="107" spans="2:42" x14ac:dyDescent="0.25">
      <c r="B107" t="s">
        <v>8</v>
      </c>
      <c r="C107" t="s">
        <v>42</v>
      </c>
    </row>
    <row r="108" spans="2:42" x14ac:dyDescent="0.25">
      <c r="B108" t="s">
        <v>8</v>
      </c>
      <c r="C108" t="s">
        <v>43</v>
      </c>
    </row>
    <row r="109" spans="2:42" x14ac:dyDescent="0.25">
      <c r="B109" t="s">
        <v>8</v>
      </c>
      <c r="C109" t="s">
        <v>44</v>
      </c>
    </row>
    <row r="110" spans="2:42" x14ac:dyDescent="0.25">
      <c r="B110" t="s">
        <v>8</v>
      </c>
      <c r="C110" t="s">
        <v>45</v>
      </c>
    </row>
    <row r="111" spans="2:42" x14ac:dyDescent="0.25">
      <c r="B111" t="s">
        <v>8</v>
      </c>
      <c r="C111" t="s">
        <v>46</v>
      </c>
    </row>
    <row r="112" spans="2:42" x14ac:dyDescent="0.25">
      <c r="B112" t="s">
        <v>8</v>
      </c>
      <c r="C112" t="s">
        <v>15</v>
      </c>
      <c r="D112">
        <v>0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0</v>
      </c>
      <c r="Z112">
        <v>0</v>
      </c>
      <c r="AA112">
        <v>0</v>
      </c>
      <c r="AB112">
        <v>0</v>
      </c>
      <c r="AC112">
        <v>0</v>
      </c>
      <c r="AD112">
        <v>0</v>
      </c>
      <c r="AE112">
        <v>0</v>
      </c>
      <c r="AF112">
        <v>0</v>
      </c>
      <c r="AG112">
        <v>0</v>
      </c>
      <c r="AH112">
        <v>0</v>
      </c>
      <c r="AI112">
        <v>0</v>
      </c>
      <c r="AJ112">
        <v>0</v>
      </c>
      <c r="AK112">
        <v>0</v>
      </c>
      <c r="AL112">
        <v>0</v>
      </c>
      <c r="AM112">
        <v>0</v>
      </c>
      <c r="AN112">
        <v>0</v>
      </c>
      <c r="AO112">
        <v>0</v>
      </c>
      <c r="AP112">
        <v>0</v>
      </c>
    </row>
    <row r="113" spans="2:42" x14ac:dyDescent="0.25">
      <c r="B113" t="s">
        <v>245</v>
      </c>
      <c r="C113" t="s">
        <v>36</v>
      </c>
      <c r="D113">
        <v>3965.7585829999998</v>
      </c>
      <c r="E113">
        <v>3965.7585829999998</v>
      </c>
      <c r="F113">
        <v>3965.7585829999998</v>
      </c>
      <c r="G113">
        <v>3965.7585829999998</v>
      </c>
      <c r="H113">
        <v>3965.7585829999998</v>
      </c>
      <c r="I113">
        <v>3965.7585829999998</v>
      </c>
      <c r="J113">
        <v>3965.7585829999998</v>
      </c>
      <c r="K113">
        <v>3965.7585829999998</v>
      </c>
      <c r="L113">
        <v>3965.7585829999998</v>
      </c>
      <c r="M113">
        <v>3965.7585829999998</v>
      </c>
      <c r="N113">
        <v>3965.7585829999998</v>
      </c>
      <c r="O113">
        <v>3965.7585829999998</v>
      </c>
      <c r="P113">
        <v>3965.7585829999998</v>
      </c>
      <c r="Q113">
        <v>3965.7585829999998</v>
      </c>
      <c r="R113">
        <v>3965.7585829999998</v>
      </c>
      <c r="S113">
        <v>3965.7585829999998</v>
      </c>
      <c r="T113">
        <v>3965.7585829999998</v>
      </c>
      <c r="U113">
        <v>3965.7585829999998</v>
      </c>
      <c r="V113">
        <v>3965.7585829999998</v>
      </c>
    </row>
    <row r="114" spans="2:42" x14ac:dyDescent="0.25">
      <c r="B114" t="s">
        <v>245</v>
      </c>
      <c r="C114" t="s">
        <v>37</v>
      </c>
    </row>
    <row r="115" spans="2:42" x14ac:dyDescent="0.25">
      <c r="B115" t="s">
        <v>245</v>
      </c>
      <c r="C115" t="s">
        <v>38</v>
      </c>
    </row>
    <row r="116" spans="2:42" x14ac:dyDescent="0.25">
      <c r="B116" t="s">
        <v>245</v>
      </c>
      <c r="C116" t="s">
        <v>39</v>
      </c>
    </row>
    <row r="117" spans="2:42" x14ac:dyDescent="0.25">
      <c r="B117" t="s">
        <v>245</v>
      </c>
      <c r="C117" t="s">
        <v>40</v>
      </c>
    </row>
    <row r="118" spans="2:42" x14ac:dyDescent="0.25">
      <c r="B118" t="s">
        <v>245</v>
      </c>
      <c r="C118" t="s">
        <v>41</v>
      </c>
    </row>
    <row r="119" spans="2:42" x14ac:dyDescent="0.25">
      <c r="B119" t="s">
        <v>245</v>
      </c>
      <c r="C119" t="s">
        <v>42</v>
      </c>
    </row>
    <row r="120" spans="2:42" x14ac:dyDescent="0.25">
      <c r="B120" t="s">
        <v>245</v>
      </c>
      <c r="C120" t="s">
        <v>43</v>
      </c>
    </row>
    <row r="121" spans="2:42" x14ac:dyDescent="0.25">
      <c r="B121" t="s">
        <v>245</v>
      </c>
      <c r="C121" t="s">
        <v>44</v>
      </c>
    </row>
    <row r="122" spans="2:42" x14ac:dyDescent="0.25">
      <c r="B122" t="s">
        <v>245</v>
      </c>
      <c r="C122" t="s">
        <v>45</v>
      </c>
    </row>
    <row r="123" spans="2:42" x14ac:dyDescent="0.25">
      <c r="B123" t="s">
        <v>245</v>
      </c>
      <c r="C123" t="s">
        <v>46</v>
      </c>
    </row>
    <row r="124" spans="2:42" x14ac:dyDescent="0.25">
      <c r="B124" t="s">
        <v>245</v>
      </c>
      <c r="C124" t="s">
        <v>15</v>
      </c>
      <c r="D124">
        <v>3965.7585829999998</v>
      </c>
      <c r="E124">
        <v>3965.7585829999998</v>
      </c>
      <c r="F124">
        <v>3965.7585829999998</v>
      </c>
      <c r="G124">
        <v>3965.7585829999998</v>
      </c>
      <c r="H124">
        <v>3965.7585829999998</v>
      </c>
      <c r="I124">
        <v>3965.7585829999998</v>
      </c>
      <c r="J124">
        <v>3965.7585829999998</v>
      </c>
      <c r="K124">
        <v>3965.7585829999998</v>
      </c>
      <c r="L124">
        <v>3965.7585829999998</v>
      </c>
      <c r="M124">
        <v>3965.7585829999998</v>
      </c>
      <c r="N124">
        <v>3965.7585829999998</v>
      </c>
      <c r="O124">
        <v>3965.7585829999998</v>
      </c>
      <c r="P124">
        <v>3965.7585829999998</v>
      </c>
      <c r="Q124">
        <v>3965.7585829999998</v>
      </c>
      <c r="R124">
        <v>3965.7585829999998</v>
      </c>
      <c r="S124">
        <v>3965.7585829999998</v>
      </c>
      <c r="T124">
        <v>3965.7585829999998</v>
      </c>
      <c r="U124">
        <v>3965.7585829999998</v>
      </c>
      <c r="V124">
        <v>3965.7585829999998</v>
      </c>
      <c r="W124">
        <v>0</v>
      </c>
      <c r="X124">
        <v>0</v>
      </c>
      <c r="Y124">
        <v>0</v>
      </c>
      <c r="Z124">
        <v>0</v>
      </c>
      <c r="AA124">
        <v>0</v>
      </c>
      <c r="AB124">
        <v>0</v>
      </c>
      <c r="AC124">
        <v>0</v>
      </c>
      <c r="AD124">
        <v>0</v>
      </c>
      <c r="AE124">
        <v>0</v>
      </c>
      <c r="AF124">
        <v>0</v>
      </c>
      <c r="AG124">
        <v>0</v>
      </c>
      <c r="AH124">
        <v>0</v>
      </c>
      <c r="AI124">
        <v>0</v>
      </c>
      <c r="AJ124">
        <v>0</v>
      </c>
      <c r="AK124">
        <v>0</v>
      </c>
      <c r="AL124">
        <v>0</v>
      </c>
      <c r="AM124">
        <v>0</v>
      </c>
      <c r="AN124">
        <v>0</v>
      </c>
      <c r="AO124">
        <v>0</v>
      </c>
      <c r="AP124">
        <v>0</v>
      </c>
    </row>
    <row r="125" spans="2:42" x14ac:dyDescent="0.25">
      <c r="B125" t="s">
        <v>648</v>
      </c>
      <c r="C125" t="s">
        <v>36</v>
      </c>
    </row>
    <row r="126" spans="2:42" x14ac:dyDescent="0.25">
      <c r="B126" t="s">
        <v>648</v>
      </c>
      <c r="C126" t="s">
        <v>37</v>
      </c>
    </row>
    <row r="127" spans="2:42" x14ac:dyDescent="0.25">
      <c r="B127" t="s">
        <v>648</v>
      </c>
      <c r="C127" t="s">
        <v>38</v>
      </c>
    </row>
    <row r="128" spans="2:42" x14ac:dyDescent="0.25">
      <c r="B128" t="s">
        <v>648</v>
      </c>
      <c r="C128" t="s">
        <v>39</v>
      </c>
    </row>
    <row r="129" spans="2:42" x14ac:dyDescent="0.25">
      <c r="B129" t="s">
        <v>648</v>
      </c>
      <c r="C129" t="s">
        <v>40</v>
      </c>
    </row>
    <row r="130" spans="2:42" x14ac:dyDescent="0.25">
      <c r="B130" t="s">
        <v>648</v>
      </c>
      <c r="C130" t="s">
        <v>41</v>
      </c>
    </row>
    <row r="131" spans="2:42" x14ac:dyDescent="0.25">
      <c r="B131" t="s">
        <v>648</v>
      </c>
      <c r="C131" t="s">
        <v>42</v>
      </c>
    </row>
    <row r="132" spans="2:42" x14ac:dyDescent="0.25">
      <c r="B132" t="s">
        <v>648</v>
      </c>
      <c r="C132" t="s">
        <v>43</v>
      </c>
    </row>
    <row r="133" spans="2:42" x14ac:dyDescent="0.25">
      <c r="B133" t="s">
        <v>648</v>
      </c>
      <c r="C133" t="s">
        <v>44</v>
      </c>
    </row>
    <row r="134" spans="2:42" x14ac:dyDescent="0.25">
      <c r="B134" t="s">
        <v>648</v>
      </c>
      <c r="C134" t="s">
        <v>45</v>
      </c>
    </row>
    <row r="135" spans="2:42" x14ac:dyDescent="0.25">
      <c r="B135" t="s">
        <v>648</v>
      </c>
      <c r="C135" t="s">
        <v>46</v>
      </c>
    </row>
    <row r="136" spans="2:42" x14ac:dyDescent="0.25">
      <c r="B136" t="s">
        <v>648</v>
      </c>
      <c r="C136" t="s">
        <v>15</v>
      </c>
      <c r="D136">
        <v>0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0</v>
      </c>
      <c r="X136">
        <v>0</v>
      </c>
      <c r="Y136">
        <v>0</v>
      </c>
      <c r="Z136">
        <v>0</v>
      </c>
      <c r="AA136">
        <v>0</v>
      </c>
      <c r="AB136">
        <v>0</v>
      </c>
      <c r="AC136">
        <v>0</v>
      </c>
      <c r="AD136">
        <v>0</v>
      </c>
      <c r="AE136">
        <v>0</v>
      </c>
      <c r="AF136">
        <v>0</v>
      </c>
      <c r="AG136">
        <v>0</v>
      </c>
      <c r="AH136">
        <v>0</v>
      </c>
      <c r="AI136">
        <v>0</v>
      </c>
      <c r="AJ136">
        <v>0</v>
      </c>
      <c r="AK136">
        <v>0</v>
      </c>
      <c r="AL136">
        <v>0</v>
      </c>
      <c r="AM136">
        <v>0</v>
      </c>
      <c r="AN136">
        <v>0</v>
      </c>
      <c r="AO136">
        <v>0</v>
      </c>
      <c r="AP136">
        <v>0</v>
      </c>
    </row>
  </sheetData>
  <pageMargins left="0.511811024" right="0.511811024" top="0.78740157499999996" bottom="0.78740157499999996" header="0.31496062000000002" footer="0.3149606200000000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7"/>
  <dimension ref="A7:J56"/>
  <sheetViews>
    <sheetView workbookViewId="0">
      <selection activeCell="C12" sqref="C12"/>
    </sheetView>
  </sheetViews>
  <sheetFormatPr defaultRowHeight="15" x14ac:dyDescent="0.25"/>
  <sheetData>
    <row r="7" spans="1:8" x14ac:dyDescent="0.25">
      <c r="A7" s="233" t="s">
        <v>650</v>
      </c>
      <c r="B7">
        <v>612599.18713600899</v>
      </c>
      <c r="E7" t="s">
        <v>649</v>
      </c>
      <c r="H7">
        <v>1714.6090000001714</v>
      </c>
    </row>
    <row r="13" spans="1:8" x14ac:dyDescent="0.25">
      <c r="B13" t="s">
        <v>11</v>
      </c>
    </row>
    <row r="14" spans="1:8" x14ac:dyDescent="0.25">
      <c r="B14" t="s">
        <v>75</v>
      </c>
    </row>
    <row r="15" spans="1:8" x14ac:dyDescent="0.25">
      <c r="B15" t="s">
        <v>13</v>
      </c>
    </row>
    <row r="32" spans="2:8" x14ac:dyDescent="0.25">
      <c r="B32" t="s">
        <v>11</v>
      </c>
      <c r="C32">
        <v>2012</v>
      </c>
      <c r="D32">
        <v>2013</v>
      </c>
      <c r="E32">
        <v>2013</v>
      </c>
      <c r="F32">
        <v>2014</v>
      </c>
      <c r="G32">
        <v>2015</v>
      </c>
      <c r="H32">
        <v>2015</v>
      </c>
    </row>
    <row r="33" spans="2:8" x14ac:dyDescent="0.25">
      <c r="B33" t="s">
        <v>75</v>
      </c>
      <c r="C33" t="s">
        <v>76</v>
      </c>
      <c r="D33" t="s">
        <v>76</v>
      </c>
      <c r="E33" t="s">
        <v>77</v>
      </c>
      <c r="F33" t="s">
        <v>76</v>
      </c>
      <c r="G33" t="s">
        <v>76</v>
      </c>
      <c r="H33" t="s">
        <v>77</v>
      </c>
    </row>
    <row r="34" spans="2:8" x14ac:dyDescent="0.25">
      <c r="B34" t="s">
        <v>13</v>
      </c>
    </row>
    <row r="35" spans="2:8" x14ac:dyDescent="0.25">
      <c r="B35" t="s">
        <v>36</v>
      </c>
      <c r="C35">
        <v>2223.4910890000001</v>
      </c>
      <c r="D35">
        <v>3173.6761860000001</v>
      </c>
      <c r="F35">
        <v>990.80550140000003</v>
      </c>
      <c r="G35">
        <v>2872.186404</v>
      </c>
    </row>
    <row r="36" spans="2:8" x14ac:dyDescent="0.25">
      <c r="B36" t="s">
        <v>37</v>
      </c>
      <c r="C36">
        <v>2075.2121510000002</v>
      </c>
      <c r="D36">
        <v>2481.141361</v>
      </c>
      <c r="E36">
        <v>107.1491439</v>
      </c>
      <c r="F36">
        <v>2920.7981380000001</v>
      </c>
      <c r="G36">
        <v>3260.7957099999999</v>
      </c>
      <c r="H36">
        <v>116.3986857</v>
      </c>
    </row>
    <row r="51" spans="2:10" x14ac:dyDescent="0.25">
      <c r="B51" t="s">
        <v>11</v>
      </c>
      <c r="C51">
        <v>2013</v>
      </c>
      <c r="D51">
        <v>2013</v>
      </c>
      <c r="E51">
        <v>2013</v>
      </c>
      <c r="F51">
        <v>2014</v>
      </c>
      <c r="G51">
        <v>2014</v>
      </c>
      <c r="H51">
        <v>2014</v>
      </c>
      <c r="I51">
        <v>2015</v>
      </c>
      <c r="J51">
        <v>2015</v>
      </c>
    </row>
    <row r="52" spans="2:10" x14ac:dyDescent="0.25">
      <c r="B52" t="s">
        <v>75</v>
      </c>
      <c r="C52" t="s">
        <v>76</v>
      </c>
      <c r="D52" t="s">
        <v>78</v>
      </c>
      <c r="E52" t="s">
        <v>79</v>
      </c>
      <c r="F52" t="s">
        <v>76</v>
      </c>
      <c r="G52" t="s">
        <v>78</v>
      </c>
      <c r="H52" t="s">
        <v>79</v>
      </c>
      <c r="I52" t="s">
        <v>78</v>
      </c>
      <c r="J52" t="s">
        <v>79</v>
      </c>
    </row>
    <row r="53" spans="2:10" x14ac:dyDescent="0.25">
      <c r="B53" t="s">
        <v>13</v>
      </c>
    </row>
    <row r="54" spans="2:10" x14ac:dyDescent="0.25">
      <c r="B54" t="s">
        <v>39</v>
      </c>
      <c r="D54">
        <v>899.29883559999996</v>
      </c>
      <c r="E54">
        <v>638.92498230000001</v>
      </c>
      <c r="G54">
        <v>751.77690500000006</v>
      </c>
      <c r="H54">
        <v>491.1800308</v>
      </c>
      <c r="I54">
        <v>452.66286889999998</v>
      </c>
      <c r="J54">
        <v>192.87522190000001</v>
      </c>
    </row>
    <row r="55" spans="2:10" x14ac:dyDescent="0.25">
      <c r="B55" t="s">
        <v>42</v>
      </c>
      <c r="C55">
        <v>86.842624459999996</v>
      </c>
      <c r="D55">
        <v>305.43361049999999</v>
      </c>
      <c r="E55">
        <v>308.58631939999998</v>
      </c>
      <c r="F55">
        <v>151.18989719999999</v>
      </c>
      <c r="G55">
        <v>521.52232079999999</v>
      </c>
      <c r="H55">
        <v>524.09042039999997</v>
      </c>
      <c r="I55">
        <v>536.69236969999997</v>
      </c>
      <c r="J55">
        <v>539.21942809999996</v>
      </c>
    </row>
    <row r="56" spans="2:10" x14ac:dyDescent="0.25">
      <c r="B56" t="s">
        <v>15</v>
      </c>
      <c r="C56">
        <v>86.842624459999996</v>
      </c>
      <c r="D56">
        <v>1204.732446</v>
      </c>
      <c r="E56">
        <v>947.51130179999996</v>
      </c>
      <c r="F56">
        <v>151.18989719999999</v>
      </c>
      <c r="G56">
        <v>1273.2992260000001</v>
      </c>
      <c r="H56">
        <v>1015.270451</v>
      </c>
      <c r="I56">
        <v>989.35523869999997</v>
      </c>
      <c r="J56">
        <v>732.09465</v>
      </c>
    </row>
  </sheetData>
  <pageMargins left="0.511811024" right="0.511811024" top="0.78740157499999996" bottom="0.78740157499999996" header="0.31496062000000002" footer="0.3149606200000000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0">
    <tabColor rgb="FFFFC000"/>
  </sheetPr>
  <dimension ref="A1:AN112"/>
  <sheetViews>
    <sheetView workbookViewId="0">
      <pane xSplit="1" ySplit="1" topLeftCell="E41" activePane="bottomRight" state="frozen"/>
      <selection pane="topRight" activeCell="B1" sqref="B1"/>
      <selection pane="bottomLeft" activeCell="A2" sqref="A2"/>
      <selection pane="bottomRight" activeCell="X2" sqref="X2"/>
    </sheetView>
  </sheetViews>
  <sheetFormatPr defaultColWidth="8.85546875" defaultRowHeight="15" x14ac:dyDescent="0.25"/>
  <cols>
    <col min="1" max="1" width="29.140625" style="33" bestFit="1" customWidth="1"/>
    <col min="2" max="2" width="0" style="33" hidden="1" customWidth="1"/>
    <col min="3" max="3" width="8.7109375" style="33" hidden="1" customWidth="1"/>
    <col min="4" max="4" width="0" style="33" hidden="1" customWidth="1"/>
    <col min="5" max="25" width="8.85546875" style="33"/>
    <col min="26" max="28" width="9.5703125" style="33" bestFit="1" customWidth="1"/>
    <col min="29" max="40" width="10.5703125" style="33" bestFit="1" customWidth="1"/>
    <col min="41" max="16384" width="8.85546875" style="33"/>
  </cols>
  <sheetData>
    <row r="1" spans="1:40" ht="15.75" thickBot="1" x14ac:dyDescent="0.3">
      <c r="A1" s="235" t="s">
        <v>656</v>
      </c>
      <c r="B1" s="236">
        <v>2012</v>
      </c>
      <c r="C1" s="236">
        <v>2013</v>
      </c>
      <c r="D1" s="236">
        <v>2014</v>
      </c>
      <c r="E1" s="236">
        <v>2015</v>
      </c>
      <c r="F1" s="236">
        <v>2016</v>
      </c>
      <c r="G1" s="236">
        <v>2017</v>
      </c>
      <c r="H1" s="236">
        <v>2018</v>
      </c>
      <c r="I1" s="236">
        <v>2019</v>
      </c>
      <c r="J1" s="236">
        <v>2020</v>
      </c>
      <c r="K1" s="236">
        <v>2021</v>
      </c>
      <c r="L1" s="236">
        <v>2022</v>
      </c>
      <c r="M1" s="236">
        <v>2023</v>
      </c>
      <c r="N1" s="236">
        <v>2024</v>
      </c>
      <c r="O1" s="236">
        <v>2025</v>
      </c>
      <c r="P1" s="236">
        <v>2026</v>
      </c>
      <c r="Q1" s="236">
        <v>2027</v>
      </c>
      <c r="R1" s="236">
        <v>2028</v>
      </c>
      <c r="S1" s="236">
        <v>2029</v>
      </c>
      <c r="T1" s="236">
        <v>2030</v>
      </c>
      <c r="U1" s="236">
        <v>2031</v>
      </c>
      <c r="V1" s="236">
        <v>2032</v>
      </c>
      <c r="W1" s="236">
        <v>2033</v>
      </c>
      <c r="X1" s="236">
        <v>2034</v>
      </c>
      <c r="Y1" s="236">
        <v>2035</v>
      </c>
      <c r="Z1" s="236">
        <v>2036</v>
      </c>
      <c r="AA1" s="236">
        <v>2037</v>
      </c>
      <c r="AB1" s="236">
        <v>2038</v>
      </c>
      <c r="AC1" s="236">
        <v>2039</v>
      </c>
      <c r="AD1" s="236">
        <v>2040</v>
      </c>
      <c r="AE1" s="236">
        <v>2041</v>
      </c>
      <c r="AF1" s="236">
        <v>2042</v>
      </c>
      <c r="AG1" s="236">
        <v>2043</v>
      </c>
      <c r="AH1" s="236">
        <v>2044</v>
      </c>
      <c r="AI1" s="236">
        <v>2045</v>
      </c>
      <c r="AJ1" s="236">
        <v>2046</v>
      </c>
      <c r="AK1" s="236">
        <v>2047</v>
      </c>
      <c r="AL1" s="236">
        <v>2048</v>
      </c>
      <c r="AM1" s="236">
        <v>2049</v>
      </c>
      <c r="AN1" s="236">
        <v>2050</v>
      </c>
    </row>
    <row r="2" spans="1:40" ht="15.75" thickTop="1" x14ac:dyDescent="0.25">
      <c r="A2" s="237">
        <v>1</v>
      </c>
      <c r="B2" s="152">
        <v>0</v>
      </c>
      <c r="C2" s="152">
        <v>0</v>
      </c>
      <c r="D2" s="152">
        <v>0</v>
      </c>
      <c r="E2" s="280">
        <v>0.70983861065819132</v>
      </c>
      <c r="F2" s="280">
        <v>4.4388450636569177</v>
      </c>
      <c r="G2" s="280">
        <v>24.431809736596122</v>
      </c>
      <c r="H2" s="280">
        <v>70.953679247562974</v>
      </c>
      <c r="I2" s="280">
        <v>138.15150094079453</v>
      </c>
      <c r="J2" s="280">
        <v>225.73867317468006</v>
      </c>
      <c r="K2" s="280">
        <v>296.547914215677</v>
      </c>
      <c r="L2" s="280">
        <v>346.17028585053765</v>
      </c>
      <c r="M2" s="280">
        <v>433.01779386993707</v>
      </c>
      <c r="N2" s="280">
        <v>562.7132136644052</v>
      </c>
      <c r="O2" s="280">
        <v>714.05546329887261</v>
      </c>
      <c r="P2" s="280">
        <v>880.32877823056401</v>
      </c>
      <c r="Q2" s="280">
        <v>1059.2932661405478</v>
      </c>
      <c r="R2" s="280">
        <v>1241.4809004905339</v>
      </c>
      <c r="S2" s="280">
        <v>1425.7169772148327</v>
      </c>
      <c r="T2" s="280">
        <v>1618.4974558003214</v>
      </c>
      <c r="U2" s="280">
        <v>1791.8202489519444</v>
      </c>
      <c r="V2" s="280">
        <v>1943.0730434696768</v>
      </c>
      <c r="W2" s="280">
        <v>2095.139858280002</v>
      </c>
      <c r="X2" s="280">
        <v>2247.9842456453043</v>
      </c>
      <c r="Y2" s="280">
        <v>2406.0781751769409</v>
      </c>
      <c r="Z2" s="280">
        <v>2571.0608041143764</v>
      </c>
      <c r="AA2" s="280">
        <v>2739.2522541082167</v>
      </c>
      <c r="AB2" s="280">
        <v>2914.0386665633555</v>
      </c>
      <c r="AC2" s="280">
        <v>3096.7253063360549</v>
      </c>
      <c r="AD2" s="280">
        <v>3296.4508203223113</v>
      </c>
      <c r="AE2" s="280">
        <v>3493.0358189086223</v>
      </c>
      <c r="AF2" s="280">
        <v>3683.5384841537184</v>
      </c>
      <c r="AG2" s="280">
        <v>3893.1982837823398</v>
      </c>
      <c r="AH2" s="280">
        <v>4115.5397986007865</v>
      </c>
      <c r="AI2" s="280">
        <v>4346.3583728102749</v>
      </c>
      <c r="AJ2" s="280">
        <v>4588.1506508394677</v>
      </c>
      <c r="AK2" s="280">
        <v>4843.8211309287781</v>
      </c>
      <c r="AL2" s="280">
        <v>5114.8087263267207</v>
      </c>
      <c r="AM2" s="280">
        <v>5402.0456529379444</v>
      </c>
      <c r="AN2" s="280">
        <v>5706.8958398461109</v>
      </c>
    </row>
    <row r="3" spans="1:40" x14ac:dyDescent="0.25">
      <c r="A3" s="237">
        <v>2</v>
      </c>
      <c r="B3" s="152">
        <v>0</v>
      </c>
      <c r="C3" s="152">
        <v>0</v>
      </c>
      <c r="D3" s="152">
        <v>0</v>
      </c>
      <c r="E3" s="280">
        <v>0.70012744047599773</v>
      </c>
      <c r="F3" s="280">
        <v>1.780773436612709</v>
      </c>
      <c r="G3" s="280">
        <v>5.5780095062822674</v>
      </c>
      <c r="H3" s="280">
        <v>18.55700339175479</v>
      </c>
      <c r="I3" s="280">
        <v>46.167958278118299</v>
      </c>
      <c r="J3" s="280">
        <v>86.152023624688553</v>
      </c>
      <c r="K3" s="280">
        <v>119.76098430932448</v>
      </c>
      <c r="L3" s="280">
        <v>147.31321053277</v>
      </c>
      <c r="M3" s="280">
        <v>190.29587416015164</v>
      </c>
      <c r="N3" s="280">
        <v>249.04328536407291</v>
      </c>
      <c r="O3" s="280">
        <v>320.0590139243472</v>
      </c>
      <c r="P3" s="280">
        <v>400.20978334682479</v>
      </c>
      <c r="Q3" s="280">
        <v>487.54445087768283</v>
      </c>
      <c r="R3" s="280">
        <v>582.44356110083379</v>
      </c>
      <c r="S3" s="280">
        <v>683.53312262617897</v>
      </c>
      <c r="T3" s="280">
        <v>791.19223822629567</v>
      </c>
      <c r="U3" s="280">
        <v>893.55790609832923</v>
      </c>
      <c r="V3" s="280">
        <v>988.18923328513677</v>
      </c>
      <c r="W3" s="280">
        <v>1079.7482931196714</v>
      </c>
      <c r="X3" s="280">
        <v>1169.2058379870762</v>
      </c>
      <c r="Y3" s="280">
        <v>1259.0200273979513</v>
      </c>
      <c r="Z3" s="280">
        <v>1347.4050969712393</v>
      </c>
      <c r="AA3" s="280">
        <v>1435.9851557557824</v>
      </c>
      <c r="AB3" s="280">
        <v>1526.1286009933576</v>
      </c>
      <c r="AC3" s="280">
        <v>1620.0398691318287</v>
      </c>
      <c r="AD3" s="280">
        <v>1718.5948196926911</v>
      </c>
      <c r="AE3" s="280">
        <v>1814.8700944441837</v>
      </c>
      <c r="AF3" s="280">
        <v>1913.4380856851967</v>
      </c>
      <c r="AG3" s="280">
        <v>2031.1207104656983</v>
      </c>
      <c r="AH3" s="280">
        <v>2160.5105725145672</v>
      </c>
      <c r="AI3" s="280">
        <v>2286.9462862129371</v>
      </c>
      <c r="AJ3" s="280">
        <v>2419.1932621946162</v>
      </c>
      <c r="AK3" s="280">
        <v>2574.2433954709513</v>
      </c>
      <c r="AL3" s="280">
        <v>2768.2955006816592</v>
      </c>
      <c r="AM3" s="280">
        <v>2977.5594244474419</v>
      </c>
      <c r="AN3" s="280">
        <v>3173.1480537846055</v>
      </c>
    </row>
    <row r="4" spans="1:40" x14ac:dyDescent="0.25">
      <c r="A4" s="237">
        <v>3</v>
      </c>
      <c r="B4" s="152">
        <v>0</v>
      </c>
      <c r="C4" s="152">
        <v>0</v>
      </c>
      <c r="D4" s="152">
        <v>0</v>
      </c>
      <c r="E4" s="280">
        <v>0.14720892604048189</v>
      </c>
      <c r="F4" s="280">
        <v>1.3339766745905934</v>
      </c>
      <c r="G4" s="280">
        <v>6.8878423362633212</v>
      </c>
      <c r="H4" s="280">
        <v>21.287798314906794</v>
      </c>
      <c r="I4" s="280">
        <v>47.868390859078005</v>
      </c>
      <c r="J4" s="280">
        <v>86.345267983997545</v>
      </c>
      <c r="K4" s="280">
        <v>112.25136441045886</v>
      </c>
      <c r="L4" s="280">
        <v>120.84446603703057</v>
      </c>
      <c r="M4" s="280">
        <v>139.2084149646935</v>
      </c>
      <c r="N4" s="280">
        <v>170.08099709231755</v>
      </c>
      <c r="O4" s="280">
        <v>205.72198965384135</v>
      </c>
      <c r="P4" s="280">
        <v>244.87008537748503</v>
      </c>
      <c r="Q4" s="280">
        <v>286.88312716298356</v>
      </c>
      <c r="R4" s="280">
        <v>330.96018524453621</v>
      </c>
      <c r="S4" s="280">
        <v>377.43279032900108</v>
      </c>
      <c r="T4" s="280">
        <v>428.38557598007475</v>
      </c>
      <c r="U4" s="280">
        <v>474.7061867928374</v>
      </c>
      <c r="V4" s="280">
        <v>514.01452206351814</v>
      </c>
      <c r="W4" s="280">
        <v>555.20186598252326</v>
      </c>
      <c r="X4" s="280">
        <v>598.4571529330741</v>
      </c>
      <c r="Y4" s="280">
        <v>644.67887163056173</v>
      </c>
      <c r="Z4" s="280">
        <v>694.55285081954651</v>
      </c>
      <c r="AA4" s="280">
        <v>748.56200894897017</v>
      </c>
      <c r="AB4" s="280">
        <v>813.495868339759</v>
      </c>
      <c r="AC4" s="280">
        <v>891.95674214081907</v>
      </c>
      <c r="AD4" s="280">
        <v>973.31917506002753</v>
      </c>
      <c r="AE4" s="280">
        <v>1049.3678836320357</v>
      </c>
      <c r="AF4" s="280">
        <v>1125.1658918012999</v>
      </c>
      <c r="AG4" s="280">
        <v>1206.7732923632366</v>
      </c>
      <c r="AH4" s="280">
        <v>1295.3674936672116</v>
      </c>
      <c r="AI4" s="280">
        <v>1391.5260191021098</v>
      </c>
      <c r="AJ4" s="280">
        <v>1495.6913351540577</v>
      </c>
      <c r="AK4" s="280">
        <v>1607.5447909854745</v>
      </c>
      <c r="AL4" s="280">
        <v>1727.7520641726899</v>
      </c>
      <c r="AM4" s="280">
        <v>1857.7546760854573</v>
      </c>
      <c r="AN4" s="280">
        <v>1999.3438292368371</v>
      </c>
    </row>
    <row r="5" spans="1:40" x14ac:dyDescent="0.25">
      <c r="A5" s="237">
        <v>4</v>
      </c>
      <c r="B5" s="152">
        <v>0</v>
      </c>
      <c r="C5" s="152">
        <v>0</v>
      </c>
      <c r="D5" s="152">
        <v>0</v>
      </c>
      <c r="E5" s="280">
        <v>5.39056002371366E-2</v>
      </c>
      <c r="F5" s="280">
        <v>0.95431470540109065</v>
      </c>
      <c r="G5" s="280">
        <v>3.4785753815268867</v>
      </c>
      <c r="H5" s="280">
        <v>7.5994956607932309</v>
      </c>
      <c r="I5" s="280">
        <v>13.98044788414993</v>
      </c>
      <c r="J5" s="280">
        <v>22.510358338060136</v>
      </c>
      <c r="K5" s="280">
        <v>28.975285930671564</v>
      </c>
      <c r="L5" s="280">
        <v>31.77476521808504</v>
      </c>
      <c r="M5" s="280">
        <v>37.02239458958995</v>
      </c>
      <c r="N5" s="280">
        <v>47.96308453461355</v>
      </c>
      <c r="O5" s="280">
        <v>62.079964671563218</v>
      </c>
      <c r="P5" s="280">
        <v>76.302587072470374</v>
      </c>
      <c r="Q5" s="280">
        <v>90.848606053779505</v>
      </c>
      <c r="R5" s="280">
        <v>107.37700982712364</v>
      </c>
      <c r="S5" s="280">
        <v>124.09775654819579</v>
      </c>
      <c r="T5" s="280">
        <v>141.81162746510577</v>
      </c>
      <c r="U5" s="280">
        <v>157.98364005509984</v>
      </c>
      <c r="V5" s="280">
        <v>171.86889509358144</v>
      </c>
      <c r="W5" s="280">
        <v>185.99345796864162</v>
      </c>
      <c r="X5" s="280">
        <v>198.75796403406673</v>
      </c>
      <c r="Y5" s="280">
        <v>211.98486795230471</v>
      </c>
      <c r="Z5" s="280">
        <v>225.85316318105384</v>
      </c>
      <c r="AA5" s="280">
        <v>239.74792106947331</v>
      </c>
      <c r="AB5" s="280">
        <v>253.83129104664516</v>
      </c>
      <c r="AC5" s="280">
        <v>269.10433715221558</v>
      </c>
      <c r="AD5" s="280">
        <v>285.44926964476178</v>
      </c>
      <c r="AE5" s="280">
        <v>300.1294487042785</v>
      </c>
      <c r="AF5" s="280">
        <v>314.61116859734045</v>
      </c>
      <c r="AG5" s="280">
        <v>330.59888722371937</v>
      </c>
      <c r="AH5" s="280">
        <v>347.62449235640406</v>
      </c>
      <c r="AI5" s="280">
        <v>365.73853594515816</v>
      </c>
      <c r="AJ5" s="280">
        <v>384.88494611654346</v>
      </c>
      <c r="AK5" s="280">
        <v>405.19569226442655</v>
      </c>
      <c r="AL5" s="280">
        <v>426.70326625268211</v>
      </c>
      <c r="AM5" s="280">
        <v>449.53080624422529</v>
      </c>
      <c r="AN5" s="280">
        <v>473.81544571957829</v>
      </c>
    </row>
    <row r="6" spans="1:40" x14ac:dyDescent="0.25">
      <c r="A6" s="237">
        <v>5</v>
      </c>
      <c r="B6" s="152">
        <v>0</v>
      </c>
      <c r="C6" s="152">
        <v>0</v>
      </c>
      <c r="D6" s="152">
        <v>0</v>
      </c>
      <c r="E6" s="280">
        <v>0</v>
      </c>
      <c r="F6" s="280">
        <v>0</v>
      </c>
      <c r="G6" s="280">
        <v>0</v>
      </c>
      <c r="H6" s="280">
        <v>0</v>
      </c>
      <c r="I6" s="280">
        <v>0</v>
      </c>
      <c r="J6" s="280">
        <v>0</v>
      </c>
      <c r="K6" s="280">
        <v>0</v>
      </c>
      <c r="L6" s="280">
        <v>0</v>
      </c>
      <c r="M6" s="280">
        <v>0</v>
      </c>
      <c r="N6" s="280">
        <v>0</v>
      </c>
      <c r="O6" s="280">
        <v>0</v>
      </c>
      <c r="P6" s="280">
        <v>0</v>
      </c>
      <c r="Q6" s="280">
        <v>0</v>
      </c>
      <c r="R6" s="280">
        <v>0</v>
      </c>
      <c r="S6" s="280">
        <v>0</v>
      </c>
      <c r="T6" s="280">
        <v>0</v>
      </c>
      <c r="U6" s="280">
        <v>0</v>
      </c>
      <c r="V6" s="280">
        <v>0</v>
      </c>
      <c r="W6" s="280">
        <v>0</v>
      </c>
      <c r="X6" s="280">
        <v>0</v>
      </c>
      <c r="Y6" s="280">
        <v>0</v>
      </c>
      <c r="Z6" s="280">
        <v>0</v>
      </c>
      <c r="AA6" s="280">
        <v>0</v>
      </c>
      <c r="AB6" s="280">
        <v>0</v>
      </c>
      <c r="AC6" s="280">
        <v>0</v>
      </c>
      <c r="AD6" s="280">
        <v>0</v>
      </c>
      <c r="AE6" s="280">
        <v>0</v>
      </c>
      <c r="AF6" s="280">
        <v>0</v>
      </c>
      <c r="AG6" s="280">
        <v>0</v>
      </c>
      <c r="AH6" s="280">
        <v>0</v>
      </c>
      <c r="AI6" s="280">
        <v>0</v>
      </c>
      <c r="AJ6" s="280">
        <v>0</v>
      </c>
      <c r="AK6" s="280">
        <v>0</v>
      </c>
      <c r="AL6" s="280">
        <v>0</v>
      </c>
      <c r="AM6" s="280">
        <v>0</v>
      </c>
      <c r="AN6" s="280">
        <v>0</v>
      </c>
    </row>
    <row r="7" spans="1:40" x14ac:dyDescent="0.25">
      <c r="A7" s="237">
        <v>6</v>
      </c>
      <c r="B7" s="152">
        <v>0</v>
      </c>
      <c r="C7" s="152">
        <v>0</v>
      </c>
      <c r="D7" s="152">
        <v>0</v>
      </c>
      <c r="E7" s="280">
        <v>1.3776506037335768E-3</v>
      </c>
      <c r="F7" s="280">
        <v>9.9992056056778383E-3</v>
      </c>
      <c r="G7" s="280">
        <v>5.6286076865589438E-2</v>
      </c>
      <c r="H7" s="280">
        <v>0.1977263213615468</v>
      </c>
      <c r="I7" s="280">
        <v>0.45925472030867881</v>
      </c>
      <c r="J7" s="280">
        <v>0.81230447635381775</v>
      </c>
      <c r="K7" s="280">
        <v>1.0062649511729489</v>
      </c>
      <c r="L7" s="280">
        <v>1.025834776680784</v>
      </c>
      <c r="M7" s="280">
        <v>1.1649199226207259</v>
      </c>
      <c r="N7" s="280">
        <v>1.4379936917872875</v>
      </c>
      <c r="O7" s="280">
        <v>1.7674499696886508</v>
      </c>
      <c r="P7" s="280">
        <v>2.1751016202766933</v>
      </c>
      <c r="Q7" s="280">
        <v>2.6240320042287477</v>
      </c>
      <c r="R7" s="280">
        <v>3.0792042875872516</v>
      </c>
      <c r="S7" s="280">
        <v>3.5878098154797735</v>
      </c>
      <c r="T7" s="280">
        <v>4.1113785407247452</v>
      </c>
      <c r="U7" s="280">
        <v>4.5391194141010027</v>
      </c>
      <c r="V7" s="280">
        <v>4.8918928789005234</v>
      </c>
      <c r="W7" s="280">
        <v>5.259833734884932</v>
      </c>
      <c r="X7" s="280">
        <v>5.6412433710056975</v>
      </c>
      <c r="Y7" s="280">
        <v>6.0420919202680166</v>
      </c>
      <c r="Z7" s="280">
        <v>6.4826880263971356</v>
      </c>
      <c r="AA7" s="280">
        <v>6.9600854268150467</v>
      </c>
      <c r="AB7" s="280">
        <v>7.4732266552174353</v>
      </c>
      <c r="AC7" s="280">
        <v>8.0406479596200793</v>
      </c>
      <c r="AD7" s="280">
        <v>8.6562493427711296</v>
      </c>
      <c r="AE7" s="280">
        <v>9.2203244867271952</v>
      </c>
      <c r="AF7" s="280">
        <v>9.7933282878563173</v>
      </c>
      <c r="AG7" s="280">
        <v>10.423957506474501</v>
      </c>
      <c r="AH7" s="280">
        <v>11.092403932313335</v>
      </c>
      <c r="AI7" s="280">
        <v>11.813341355274522</v>
      </c>
      <c r="AJ7" s="280">
        <v>12.591561499004454</v>
      </c>
      <c r="AK7" s="280">
        <v>13.415223584350542</v>
      </c>
      <c r="AL7" s="280">
        <v>14.295032248880089</v>
      </c>
      <c r="AM7" s="280">
        <v>15.229685249299569</v>
      </c>
      <c r="AN7" s="280">
        <v>16.228694114490292</v>
      </c>
    </row>
    <row r="8" spans="1:40" x14ac:dyDescent="0.25">
      <c r="A8" s="237">
        <v>7</v>
      </c>
      <c r="B8" s="152">
        <v>0</v>
      </c>
      <c r="C8" s="152">
        <v>0</v>
      </c>
      <c r="D8" s="152">
        <v>0</v>
      </c>
      <c r="E8" s="280">
        <v>3.795360056026582E-3</v>
      </c>
      <c r="F8" s="280">
        <v>2.5517683740473789E-2</v>
      </c>
      <c r="G8" s="280">
        <v>0.24437820994921824</v>
      </c>
      <c r="H8" s="280">
        <v>0.86271473820866007</v>
      </c>
      <c r="I8" s="280">
        <v>1.9054418236967514</v>
      </c>
      <c r="J8" s="280">
        <v>3.3202737699309051</v>
      </c>
      <c r="K8" s="280">
        <v>4.7455971769748322</v>
      </c>
      <c r="L8" s="280">
        <v>6.1657333352898211</v>
      </c>
      <c r="M8" s="280">
        <v>8.2358436676344251</v>
      </c>
      <c r="N8" s="280">
        <v>11.055946335319359</v>
      </c>
      <c r="O8" s="280">
        <v>14.262793619045977</v>
      </c>
      <c r="P8" s="280">
        <v>17.668954333580736</v>
      </c>
      <c r="Q8" s="280">
        <v>21.086507016656139</v>
      </c>
      <c r="R8" s="280">
        <v>24.408850761458716</v>
      </c>
      <c r="S8" s="280">
        <v>27.625766938499691</v>
      </c>
      <c r="T8" s="280">
        <v>30.757065665882585</v>
      </c>
      <c r="U8" s="280">
        <v>33.463056703893756</v>
      </c>
      <c r="V8" s="280">
        <v>35.746103838670209</v>
      </c>
      <c r="W8" s="280">
        <v>37.998893650107831</v>
      </c>
      <c r="X8" s="280">
        <v>40.276908755837432</v>
      </c>
      <c r="Y8" s="280">
        <v>42.624544375933532</v>
      </c>
      <c r="Z8" s="280">
        <v>45.047814767829969</v>
      </c>
      <c r="AA8" s="280">
        <v>47.614540579222265</v>
      </c>
      <c r="AB8" s="280">
        <v>50.364112564262129</v>
      </c>
      <c r="AC8" s="280">
        <v>53.279436307790313</v>
      </c>
      <c r="AD8" s="280">
        <v>56.374603422769646</v>
      </c>
      <c r="AE8" s="280">
        <v>59.405368073790001</v>
      </c>
      <c r="AF8" s="280">
        <v>62.399016864469523</v>
      </c>
      <c r="AG8" s="280">
        <v>65.617757853418965</v>
      </c>
      <c r="AH8" s="280">
        <v>69.033838976741109</v>
      </c>
      <c r="AI8" s="280">
        <v>72.629102628705624</v>
      </c>
      <c r="AJ8" s="280">
        <v>76.457563330336711</v>
      </c>
      <c r="AK8" s="280">
        <v>80.567021450979141</v>
      </c>
      <c r="AL8" s="280">
        <v>84.822218406604378</v>
      </c>
      <c r="AM8" s="280">
        <v>89.171322186333029</v>
      </c>
      <c r="AN8" s="280">
        <v>94.109610532102536</v>
      </c>
    </row>
    <row r="9" spans="1:40" x14ac:dyDescent="0.25">
      <c r="A9" s="237"/>
      <c r="B9" s="103"/>
      <c r="C9" s="103"/>
      <c r="D9" s="103"/>
      <c r="E9" s="103"/>
      <c r="F9" s="103"/>
      <c r="G9" s="103"/>
      <c r="H9" s="103"/>
      <c r="I9" s="103"/>
      <c r="J9" s="103"/>
      <c r="K9" s="103"/>
      <c r="L9" s="103"/>
      <c r="M9" s="103"/>
      <c r="N9" s="103"/>
      <c r="O9" s="103"/>
      <c r="P9" s="103"/>
      <c r="Q9" s="103"/>
      <c r="R9" s="103"/>
      <c r="S9" s="103"/>
      <c r="T9" s="103"/>
      <c r="U9" s="103"/>
      <c r="V9" s="103"/>
      <c r="W9" s="103"/>
      <c r="X9" s="103"/>
      <c r="Y9" s="103"/>
      <c r="Z9" s="103"/>
      <c r="AA9" s="103"/>
    </row>
    <row r="10" spans="1:40" x14ac:dyDescent="0.25">
      <c r="A10" s="238"/>
      <c r="B10" s="173"/>
      <c r="C10" s="173"/>
      <c r="D10" s="173"/>
      <c r="E10" s="173"/>
      <c r="F10" s="173"/>
      <c r="G10" s="173"/>
      <c r="H10" s="173"/>
      <c r="I10" s="173"/>
      <c r="J10" s="173"/>
      <c r="K10" s="173"/>
      <c r="L10" s="173"/>
      <c r="M10" s="173"/>
      <c r="N10" s="173"/>
      <c r="O10" s="173"/>
      <c r="P10" s="173"/>
      <c r="Q10" s="173"/>
      <c r="R10" s="173"/>
      <c r="S10" s="173"/>
      <c r="T10" s="173"/>
      <c r="U10" s="173"/>
      <c r="V10" s="173"/>
      <c r="W10" s="173"/>
      <c r="X10" s="173"/>
      <c r="Y10" s="173"/>
      <c r="Z10" s="173"/>
      <c r="AA10" s="173"/>
    </row>
    <row r="11" spans="1:40" x14ac:dyDescent="0.25">
      <c r="A11" s="237"/>
      <c r="B11" s="103"/>
      <c r="C11" s="103"/>
      <c r="D11" s="103"/>
      <c r="E11" s="103"/>
      <c r="F11" s="103"/>
      <c r="G11" s="103"/>
      <c r="H11" s="103"/>
      <c r="I11" s="103"/>
      <c r="J11" s="103"/>
      <c r="K11" s="103"/>
      <c r="L11" s="103"/>
      <c r="M11" s="103"/>
      <c r="N11" s="103"/>
      <c r="O11" s="103"/>
      <c r="P11" s="103"/>
      <c r="Q11" s="103"/>
      <c r="R11" s="103"/>
      <c r="S11" s="103"/>
      <c r="T11" s="103"/>
      <c r="U11" s="103"/>
      <c r="V11" s="103"/>
      <c r="W11" s="103"/>
      <c r="X11" s="103"/>
      <c r="Y11" s="103"/>
      <c r="Z11" s="103"/>
      <c r="AA11" s="103"/>
    </row>
    <row r="12" spans="1:40" x14ac:dyDescent="0.25">
      <c r="A12" s="237"/>
      <c r="B12" s="103"/>
      <c r="C12" s="103"/>
      <c r="D12" s="103"/>
      <c r="E12" s="103"/>
      <c r="F12" s="103"/>
      <c r="G12" s="103"/>
      <c r="H12" s="103"/>
      <c r="I12" s="103"/>
      <c r="J12" s="103"/>
      <c r="K12" s="103"/>
      <c r="L12" s="103"/>
      <c r="M12" s="103"/>
      <c r="N12" s="103"/>
      <c r="O12" s="103"/>
      <c r="P12" s="103"/>
      <c r="Q12" s="103"/>
      <c r="R12" s="103"/>
      <c r="S12" s="103"/>
      <c r="T12" s="103"/>
      <c r="U12" s="103"/>
      <c r="V12" s="103"/>
      <c r="W12" s="103"/>
      <c r="X12" s="103"/>
      <c r="Y12" s="103"/>
      <c r="Z12" s="103"/>
      <c r="AA12" s="103"/>
    </row>
    <row r="13" spans="1:40" x14ac:dyDescent="0.25">
      <c r="A13" s="239" t="s">
        <v>9</v>
      </c>
      <c r="B13" s="240">
        <v>0</v>
      </c>
      <c r="C13" s="240">
        <v>0</v>
      </c>
      <c r="D13" s="240">
        <v>0</v>
      </c>
      <c r="E13" s="240">
        <v>1.6162535880715676</v>
      </c>
      <c r="F13" s="240">
        <v>8.5434267696074606</v>
      </c>
      <c r="G13" s="240">
        <v>40.676901247483407</v>
      </c>
      <c r="H13" s="240">
        <v>119.45841767458801</v>
      </c>
      <c r="I13" s="240">
        <v>248.5329945061462</v>
      </c>
      <c r="J13" s="240">
        <v>424.87890136771097</v>
      </c>
      <c r="K13" s="240">
        <v>563.28741099427975</v>
      </c>
      <c r="L13" s="240">
        <v>653.29429575039376</v>
      </c>
      <c r="M13" s="240">
        <v>808.9452411746272</v>
      </c>
      <c r="N13" s="240">
        <v>1042.2945206825159</v>
      </c>
      <c r="O13" s="240">
        <v>1317.9466751373591</v>
      </c>
      <c r="P13" s="240">
        <v>1621.5552899812019</v>
      </c>
      <c r="Q13" s="240">
        <v>1948.2799892558787</v>
      </c>
      <c r="R13" s="240">
        <v>2289.7497117120738</v>
      </c>
      <c r="S13" s="240">
        <v>2641.9942234721875</v>
      </c>
      <c r="T13" s="240">
        <v>3014.7553416784049</v>
      </c>
      <c r="U13" s="240">
        <v>3356.0701580162058</v>
      </c>
      <c r="V13" s="240">
        <v>3657.7836906294838</v>
      </c>
      <c r="W13" s="240">
        <v>3959.3422027358306</v>
      </c>
      <c r="X13" s="240">
        <v>4260.3233527263637</v>
      </c>
      <c r="Y13" s="240">
        <v>4570.4285784539597</v>
      </c>
      <c r="Z13" s="240">
        <v>4890.402417880443</v>
      </c>
      <c r="AA13" s="240">
        <v>5218.1219658884802</v>
      </c>
      <c r="AB13" s="240">
        <v>5565.331766162597</v>
      </c>
      <c r="AC13" s="240">
        <v>5939.1463390283288</v>
      </c>
      <c r="AD13" s="240">
        <v>6338.8449374853317</v>
      </c>
      <c r="AE13" s="240">
        <v>6726.0289382496376</v>
      </c>
      <c r="AF13" s="240">
        <v>7108.9459753898809</v>
      </c>
      <c r="AG13" s="240">
        <v>7537.7328891948882</v>
      </c>
      <c r="AH13" s="240">
        <v>7999.168600048024</v>
      </c>
      <c r="AI13" s="240">
        <v>8475.01165805446</v>
      </c>
      <c r="AJ13" s="240">
        <v>8976.9693191340266</v>
      </c>
      <c r="AK13" s="240">
        <v>9524.7872546849594</v>
      </c>
      <c r="AL13" s="240">
        <v>10136.676808089234</v>
      </c>
      <c r="AM13" s="240">
        <v>10791.291567150702</v>
      </c>
      <c r="AN13" s="240">
        <v>11463.541473233725</v>
      </c>
    </row>
    <row r="16" spans="1:40" x14ac:dyDescent="0.25">
      <c r="A16" s="281" t="s">
        <v>657</v>
      </c>
      <c r="B16" s="282"/>
      <c r="C16" s="282"/>
      <c r="D16" s="282"/>
      <c r="E16" s="282"/>
      <c r="F16" s="282"/>
      <c r="G16" s="282"/>
      <c r="H16" s="282"/>
      <c r="I16" s="282"/>
      <c r="J16" s="282"/>
      <c r="K16" s="282"/>
      <c r="L16" s="282"/>
      <c r="M16" s="282"/>
      <c r="N16" s="282"/>
      <c r="O16" s="282"/>
      <c r="P16" s="282"/>
      <c r="Q16" s="282"/>
      <c r="R16" s="282"/>
      <c r="S16" s="282"/>
      <c r="T16" s="282"/>
      <c r="U16" s="282"/>
      <c r="V16" s="282"/>
      <c r="W16" s="282"/>
      <c r="X16" s="282"/>
      <c r="Y16" s="282"/>
      <c r="Z16" s="282"/>
      <c r="AA16" s="282"/>
      <c r="AB16" s="282"/>
      <c r="AC16" s="282"/>
      <c r="AD16" s="282"/>
      <c r="AE16" s="282"/>
      <c r="AF16" s="282"/>
      <c r="AG16" s="282"/>
      <c r="AH16" s="282"/>
      <c r="AI16" s="282"/>
      <c r="AJ16" s="282"/>
      <c r="AK16" s="282"/>
      <c r="AL16" s="282"/>
      <c r="AM16" s="282"/>
      <c r="AN16" s="282"/>
    </row>
    <row r="17" spans="1:40" x14ac:dyDescent="0.25">
      <c r="A17" s="89" t="s">
        <v>658</v>
      </c>
    </row>
    <row r="18" spans="1:40" x14ac:dyDescent="0.25">
      <c r="A18" s="89"/>
      <c r="B18" s="283">
        <v>2012</v>
      </c>
      <c r="C18" s="283">
        <v>2013</v>
      </c>
      <c r="D18" s="283">
        <v>2014</v>
      </c>
      <c r="E18" s="283">
        <v>2015</v>
      </c>
      <c r="F18" s="283">
        <v>2016</v>
      </c>
      <c r="G18" s="283">
        <v>2017</v>
      </c>
      <c r="H18" s="283">
        <v>2018</v>
      </c>
      <c r="I18" s="283">
        <v>2019</v>
      </c>
      <c r="J18" s="283">
        <v>2020</v>
      </c>
      <c r="K18" s="283">
        <v>2021</v>
      </c>
      <c r="L18" s="283">
        <v>2022</v>
      </c>
      <c r="M18" s="283">
        <v>2023</v>
      </c>
      <c r="N18" s="283">
        <v>2024</v>
      </c>
      <c r="O18" s="283">
        <v>2025</v>
      </c>
      <c r="P18" s="283">
        <v>2026</v>
      </c>
      <c r="Q18" s="283">
        <v>2027</v>
      </c>
      <c r="R18" s="283">
        <v>2028</v>
      </c>
      <c r="S18" s="283">
        <v>2029</v>
      </c>
      <c r="T18" s="283">
        <v>2030</v>
      </c>
      <c r="U18" s="283">
        <v>2031</v>
      </c>
      <c r="V18" s="283">
        <v>2032</v>
      </c>
      <c r="W18" s="283">
        <v>2033</v>
      </c>
      <c r="X18" s="283">
        <v>2034</v>
      </c>
      <c r="Y18" s="283">
        <v>2035</v>
      </c>
      <c r="Z18" s="283">
        <v>2036</v>
      </c>
      <c r="AA18" s="283">
        <v>2037</v>
      </c>
      <c r="AB18" s="283">
        <v>2038</v>
      </c>
      <c r="AC18" s="283">
        <v>2039</v>
      </c>
      <c r="AD18" s="283">
        <v>2040</v>
      </c>
      <c r="AE18" s="283">
        <v>2041</v>
      </c>
      <c r="AF18" s="283">
        <v>2042</v>
      </c>
      <c r="AG18" s="283">
        <v>2043</v>
      </c>
      <c r="AH18" s="283">
        <v>2044</v>
      </c>
      <c r="AI18" s="283">
        <v>2045</v>
      </c>
      <c r="AJ18" s="283">
        <v>2046</v>
      </c>
      <c r="AK18" s="283">
        <v>2047</v>
      </c>
      <c r="AL18" s="283">
        <v>2048</v>
      </c>
      <c r="AM18" s="283">
        <v>2049</v>
      </c>
      <c r="AN18" s="283">
        <v>2050</v>
      </c>
    </row>
    <row r="19" spans="1:40" x14ac:dyDescent="0.25">
      <c r="A19" s="89">
        <v>1</v>
      </c>
      <c r="E19" s="245">
        <v>0.68263551015819135</v>
      </c>
      <c r="F19" s="245">
        <v>3.5758198259069176</v>
      </c>
      <c r="G19" s="245">
        <v>11.73577110209612</v>
      </c>
      <c r="H19" s="245">
        <v>36.200797295502966</v>
      </c>
      <c r="I19" s="245">
        <v>82.437661179908716</v>
      </c>
      <c r="J19" s="245">
        <v>144.87766547619623</v>
      </c>
      <c r="K19" s="245">
        <v>191.82266999191972</v>
      </c>
      <c r="L19" s="245">
        <v>217.41121188308585</v>
      </c>
      <c r="M19" s="245">
        <v>271.81042282116135</v>
      </c>
      <c r="N19" s="245">
        <v>361.85842146251957</v>
      </c>
      <c r="O19" s="245">
        <v>466.37941419307515</v>
      </c>
      <c r="P19" s="245">
        <v>580.06184474638303</v>
      </c>
      <c r="Q19" s="245">
        <v>698.64004033769982</v>
      </c>
      <c r="R19" s="245">
        <v>817.66216955371613</v>
      </c>
      <c r="S19" s="245">
        <v>935.48493792352463</v>
      </c>
      <c r="T19" s="245">
        <v>1054.7943755813947</v>
      </c>
      <c r="U19" s="245">
        <v>1159.7781784220449</v>
      </c>
      <c r="V19" s="245">
        <v>1249.3964648176991</v>
      </c>
      <c r="W19" s="245">
        <v>1340.4488534243674</v>
      </c>
      <c r="X19" s="245">
        <v>1434.5096965065331</v>
      </c>
      <c r="Y19" s="245">
        <v>1535.1276423452402</v>
      </c>
      <c r="Z19" s="245">
        <v>1644.692570043233</v>
      </c>
      <c r="AA19" s="245">
        <v>1759.5704885147093</v>
      </c>
      <c r="AB19" s="245">
        <v>1881.6928669680042</v>
      </c>
      <c r="AC19" s="245">
        <v>2014.1042673641648</v>
      </c>
      <c r="AD19" s="245">
        <v>2161.6462081944014</v>
      </c>
      <c r="AE19" s="245">
        <v>2306.1653274759592</v>
      </c>
      <c r="AF19" s="245">
        <v>2447.8855632821142</v>
      </c>
      <c r="AG19" s="245">
        <v>2605.772082690215</v>
      </c>
      <c r="AH19" s="245">
        <v>2774.3308035065629</v>
      </c>
      <c r="AI19" s="245">
        <v>2949.8948426463639</v>
      </c>
      <c r="AJ19" s="245">
        <v>3134.8388424571363</v>
      </c>
      <c r="AK19" s="245">
        <v>3331.0103305464468</v>
      </c>
      <c r="AL19" s="245">
        <v>3538.6824289443889</v>
      </c>
      <c r="AM19" s="245">
        <v>3758.8734115556131</v>
      </c>
      <c r="AN19" s="245">
        <v>3992.6275664637792</v>
      </c>
    </row>
    <row r="20" spans="1:40" x14ac:dyDescent="0.25">
      <c r="A20" s="89">
        <v>2</v>
      </c>
      <c r="E20" s="245">
        <v>0.17459006547599779</v>
      </c>
      <c r="F20" s="245">
        <v>0.69579809161270889</v>
      </c>
      <c r="G20" s="245">
        <v>2.841223789782267</v>
      </c>
      <c r="H20" s="245">
        <v>10.54965767900479</v>
      </c>
      <c r="I20" s="245">
        <v>25.654563475349828</v>
      </c>
      <c r="J20" s="245">
        <v>45.201332739960854</v>
      </c>
      <c r="K20" s="245">
        <v>60.021575847369064</v>
      </c>
      <c r="L20" s="245">
        <v>70.426888251111947</v>
      </c>
      <c r="M20" s="245">
        <v>90.924708159676371</v>
      </c>
      <c r="N20" s="245">
        <v>122.29661577548089</v>
      </c>
      <c r="O20" s="245">
        <v>158.02178832231894</v>
      </c>
      <c r="P20" s="245">
        <v>196.66551874082333</v>
      </c>
      <c r="Q20" s="245">
        <v>236.50578899456258</v>
      </c>
      <c r="R20" s="245">
        <v>276.45008260669744</v>
      </c>
      <c r="S20" s="245">
        <v>316.26735130836687</v>
      </c>
      <c r="T20" s="245">
        <v>356.33739893289953</v>
      </c>
      <c r="U20" s="245">
        <v>391.42071882934914</v>
      </c>
      <c r="V20" s="245">
        <v>421.39331641460359</v>
      </c>
      <c r="W20" s="245">
        <v>451.83779963812225</v>
      </c>
      <c r="X20" s="245">
        <v>483.26201088504791</v>
      </c>
      <c r="Y20" s="245">
        <v>516.0968728881038</v>
      </c>
      <c r="Z20" s="245">
        <v>550.71496279131577</v>
      </c>
      <c r="AA20" s="245">
        <v>587.56306489632004</v>
      </c>
      <c r="AB20" s="245">
        <v>627.51088641507783</v>
      </c>
      <c r="AC20" s="245">
        <v>670.46393073384615</v>
      </c>
      <c r="AD20" s="245">
        <v>716.20597900008943</v>
      </c>
      <c r="AE20" s="245">
        <v>760.20579926577682</v>
      </c>
      <c r="AF20" s="245">
        <v>803.91779911240678</v>
      </c>
      <c r="AG20" s="245">
        <v>852.36209930621794</v>
      </c>
      <c r="AH20" s="245">
        <v>904.11798514242685</v>
      </c>
      <c r="AI20" s="245">
        <v>958.50564571955908</v>
      </c>
      <c r="AJ20" s="245">
        <v>1015.7274002059696</v>
      </c>
      <c r="AK20" s="245">
        <v>1076.7985219870366</v>
      </c>
      <c r="AL20" s="245">
        <v>1142.9571771977446</v>
      </c>
      <c r="AM20" s="245">
        <v>1212.8180509635274</v>
      </c>
      <c r="AN20" s="245">
        <v>1284.9081703006907</v>
      </c>
    </row>
    <row r="21" spans="1:40" x14ac:dyDescent="0.25">
      <c r="A21" s="89">
        <v>3</v>
      </c>
      <c r="B21" s="245"/>
      <c r="C21" s="245"/>
      <c r="D21" s="245"/>
      <c r="E21" s="58">
        <v>0.14629947604048188</v>
      </c>
      <c r="F21" s="58">
        <v>1.1939213745905934</v>
      </c>
      <c r="G21" s="58">
        <v>5.3663876362633216</v>
      </c>
      <c r="H21" s="58">
        <v>15.761764864906795</v>
      </c>
      <c r="I21" s="58">
        <v>34.51362683848977</v>
      </c>
      <c r="J21" s="58">
        <v>59.730064392821077</v>
      </c>
      <c r="K21" s="58">
        <v>77.409083269282391</v>
      </c>
      <c r="L21" s="58">
        <v>85.364139575265881</v>
      </c>
      <c r="M21" s="58">
        <v>102.43810811175233</v>
      </c>
      <c r="N21" s="58">
        <v>131.7821859481999</v>
      </c>
      <c r="O21" s="58">
        <v>165.52634696854724</v>
      </c>
      <c r="P21" s="58">
        <v>201.59147063042622</v>
      </c>
      <c r="Q21" s="58">
        <v>238.9416079835718</v>
      </c>
      <c r="R21" s="58">
        <v>276.8824526327715</v>
      </c>
      <c r="S21" s="58">
        <v>315.32875918488344</v>
      </c>
      <c r="T21" s="58">
        <v>354.43389250360417</v>
      </c>
      <c r="U21" s="58">
        <v>388.80074848401387</v>
      </c>
      <c r="V21" s="58">
        <v>418.34058217234178</v>
      </c>
      <c r="W21" s="58">
        <v>448.7213837589938</v>
      </c>
      <c r="X21" s="58">
        <v>480.43950659778005</v>
      </c>
      <c r="Y21" s="58">
        <v>513.820268183503</v>
      </c>
      <c r="Z21" s="58">
        <v>549.27048896072301</v>
      </c>
      <c r="AA21" s="58">
        <v>587.34338789897015</v>
      </c>
      <c r="AB21" s="58">
        <v>629.38190156917074</v>
      </c>
      <c r="AC21" s="58">
        <v>675.92659509964255</v>
      </c>
      <c r="AD21" s="58">
        <v>725.49137939826289</v>
      </c>
      <c r="AE21" s="58">
        <v>772.3486198996826</v>
      </c>
      <c r="AF21" s="58">
        <v>818.48952159835881</v>
      </c>
      <c r="AG21" s="58">
        <v>869.0380198102954</v>
      </c>
      <c r="AH21" s="58">
        <v>923.15469621427053</v>
      </c>
      <c r="AI21" s="58">
        <v>980.75438829916857</v>
      </c>
      <c r="AJ21" s="58">
        <v>1041.9840464511165</v>
      </c>
      <c r="AK21" s="58">
        <v>1106.8512092325334</v>
      </c>
      <c r="AL21" s="58">
        <v>1175.6498371697487</v>
      </c>
      <c r="AM21" s="58">
        <v>1248.7959503325162</v>
      </c>
      <c r="AN21" s="58">
        <v>1326.7040919338961</v>
      </c>
    </row>
    <row r="22" spans="1:40" x14ac:dyDescent="0.25">
      <c r="A22" s="89">
        <v>4</v>
      </c>
      <c r="B22" s="245"/>
      <c r="C22" s="245"/>
      <c r="D22" s="245"/>
      <c r="E22" s="245">
        <v>5.39056002371366E-2</v>
      </c>
      <c r="F22" s="245">
        <v>0.38803876940109067</v>
      </c>
      <c r="G22" s="245">
        <v>1.6721420035268868</v>
      </c>
      <c r="H22" s="245">
        <v>4.9476807767932316</v>
      </c>
      <c r="I22" s="245">
        <v>10.93663300014993</v>
      </c>
      <c r="J22" s="245">
        <v>18.976543454060135</v>
      </c>
      <c r="K22" s="245">
        <v>24.286033044039986</v>
      </c>
      <c r="L22" s="245">
        <v>26.199574328821885</v>
      </c>
      <c r="M22" s="245">
        <v>31.324703700326793</v>
      </c>
      <c r="N22" s="245">
        <v>40.267581586468815</v>
      </c>
      <c r="O22" s="245">
        <v>50.713715595238654</v>
      </c>
      <c r="P22" s="245">
        <v>62.107965924215982</v>
      </c>
      <c r="Q22" s="245">
        <v>73.696734844011971</v>
      </c>
      <c r="R22" s="245">
        <v>85.517780105842945</v>
      </c>
      <c r="S22" s="245">
        <v>97.482168315401935</v>
      </c>
      <c r="T22" s="245">
        <v>109.6295508765005</v>
      </c>
      <c r="U22" s="245">
        <v>120.28407511068316</v>
      </c>
      <c r="V22" s="245">
        <v>129.43747163765161</v>
      </c>
      <c r="W22" s="245">
        <v>138.78117600119865</v>
      </c>
      <c r="X22" s="245">
        <v>148.46593200511057</v>
      </c>
      <c r="Y22" s="245">
        <v>158.69296385141874</v>
      </c>
      <c r="Z22" s="245">
        <v>169.53145095461963</v>
      </c>
      <c r="AA22" s="245">
        <v>181.10989678415751</v>
      </c>
      <c r="AB22" s="245">
        <v>193.69482875869781</v>
      </c>
      <c r="AC22" s="245">
        <v>207.39593686163661</v>
      </c>
      <c r="AD22" s="245">
        <v>222.09543135155124</v>
      </c>
      <c r="AE22" s="245">
        <v>236.01611041106798</v>
      </c>
      <c r="AF22" s="245">
        <v>249.7383303041299</v>
      </c>
      <c r="AG22" s="245">
        <v>264.89304893050883</v>
      </c>
      <c r="AH22" s="245">
        <v>281.01215406319352</v>
      </c>
      <c r="AI22" s="245">
        <v>298.17069765194759</v>
      </c>
      <c r="AJ22" s="245">
        <v>316.28810782333289</v>
      </c>
      <c r="AK22" s="245">
        <v>335.47185397121604</v>
      </c>
      <c r="AL22" s="245">
        <v>355.77892795947156</v>
      </c>
      <c r="AM22" s="245">
        <v>377.30796795101475</v>
      </c>
      <c r="AN22" s="245">
        <v>400.17160742636776</v>
      </c>
    </row>
    <row r="23" spans="1:40" x14ac:dyDescent="0.25">
      <c r="A23" s="89">
        <v>5</v>
      </c>
      <c r="B23" s="245"/>
      <c r="C23" s="245"/>
      <c r="D23" s="245"/>
      <c r="E23" s="245">
        <v>0</v>
      </c>
      <c r="F23" s="245">
        <v>0</v>
      </c>
      <c r="G23" s="245">
        <v>0</v>
      </c>
      <c r="H23" s="245">
        <v>0</v>
      </c>
      <c r="I23" s="245">
        <v>0</v>
      </c>
      <c r="J23" s="245">
        <v>0</v>
      </c>
      <c r="K23" s="245">
        <v>0</v>
      </c>
      <c r="L23" s="245">
        <v>0</v>
      </c>
      <c r="M23" s="245">
        <v>0</v>
      </c>
      <c r="N23" s="245">
        <v>0</v>
      </c>
      <c r="O23" s="245">
        <v>0</v>
      </c>
      <c r="P23" s="245">
        <v>0</v>
      </c>
      <c r="Q23" s="245">
        <v>0</v>
      </c>
      <c r="R23" s="245">
        <v>0</v>
      </c>
      <c r="S23" s="245">
        <v>0</v>
      </c>
      <c r="T23" s="245">
        <v>0</v>
      </c>
      <c r="U23" s="245">
        <v>0</v>
      </c>
      <c r="V23" s="245">
        <v>0</v>
      </c>
      <c r="W23" s="245">
        <v>0</v>
      </c>
      <c r="X23" s="245">
        <v>0</v>
      </c>
      <c r="Y23" s="245">
        <v>0</v>
      </c>
      <c r="Z23" s="245">
        <v>0</v>
      </c>
      <c r="AA23" s="245">
        <v>0</v>
      </c>
      <c r="AB23" s="245">
        <v>0</v>
      </c>
      <c r="AC23" s="245">
        <v>0</v>
      </c>
      <c r="AD23" s="245">
        <v>0</v>
      </c>
      <c r="AE23" s="245">
        <v>0</v>
      </c>
      <c r="AF23" s="245">
        <v>0</v>
      </c>
      <c r="AG23" s="245">
        <v>0</v>
      </c>
      <c r="AH23" s="245">
        <v>0</v>
      </c>
      <c r="AI23" s="245">
        <v>0</v>
      </c>
      <c r="AJ23" s="245">
        <v>0</v>
      </c>
      <c r="AK23" s="245">
        <v>0</v>
      </c>
      <c r="AL23" s="245">
        <v>0</v>
      </c>
      <c r="AM23" s="245">
        <v>0</v>
      </c>
      <c r="AN23" s="245">
        <v>0</v>
      </c>
    </row>
    <row r="24" spans="1:40" x14ac:dyDescent="0.25">
      <c r="A24" s="89">
        <v>6</v>
      </c>
      <c r="B24" s="245"/>
      <c r="C24" s="245"/>
      <c r="D24" s="245"/>
      <c r="E24" s="245">
        <v>1.3776506037335768E-3</v>
      </c>
      <c r="F24" s="245">
        <v>9.9992056056778383E-3</v>
      </c>
      <c r="G24" s="245">
        <v>5.6286076865589438E-2</v>
      </c>
      <c r="H24" s="245">
        <v>0.1977263213615468</v>
      </c>
      <c r="I24" s="245">
        <v>0.45925472030867881</v>
      </c>
      <c r="J24" s="245">
        <v>0.81230447635381775</v>
      </c>
      <c r="K24" s="245">
        <v>1.0062649511729489</v>
      </c>
      <c r="L24" s="245">
        <v>1.025834776680784</v>
      </c>
      <c r="M24" s="245">
        <v>1.1649199226207259</v>
      </c>
      <c r="N24" s="245">
        <v>1.4379936917872875</v>
      </c>
      <c r="O24" s="245">
        <v>1.7674499696886508</v>
      </c>
      <c r="P24" s="245">
        <v>2.1751016202766933</v>
      </c>
      <c r="Q24" s="245">
        <v>2.6240320042287477</v>
      </c>
      <c r="R24" s="245">
        <v>3.0792042875872516</v>
      </c>
      <c r="S24" s="245">
        <v>3.5878098154797735</v>
      </c>
      <c r="T24" s="245">
        <v>4.1113785407247452</v>
      </c>
      <c r="U24" s="245">
        <v>4.5391194141010027</v>
      </c>
      <c r="V24" s="245">
        <v>4.8918928789005234</v>
      </c>
      <c r="W24" s="245">
        <v>5.259833734884932</v>
      </c>
      <c r="X24" s="245">
        <v>5.6412433710056975</v>
      </c>
      <c r="Y24" s="245">
        <v>6.0420919202680166</v>
      </c>
      <c r="Z24" s="245">
        <v>6.4826880263971356</v>
      </c>
      <c r="AA24" s="245">
        <v>6.9600854268150467</v>
      </c>
      <c r="AB24" s="245">
        <v>7.4732266552174353</v>
      </c>
      <c r="AC24" s="245">
        <v>8.0406479596200793</v>
      </c>
      <c r="AD24" s="245">
        <v>8.6562493427711296</v>
      </c>
      <c r="AE24" s="245">
        <v>9.2203244867271952</v>
      </c>
      <c r="AF24" s="245">
        <v>9.7933282878563173</v>
      </c>
      <c r="AG24" s="245">
        <v>10.423957506474501</v>
      </c>
      <c r="AH24" s="245">
        <v>11.092403932313335</v>
      </c>
      <c r="AI24" s="245">
        <v>11.813341355274522</v>
      </c>
      <c r="AJ24" s="245">
        <v>12.591561499004454</v>
      </c>
      <c r="AK24" s="245">
        <v>13.415223584350542</v>
      </c>
      <c r="AL24" s="245">
        <v>14.295032248880089</v>
      </c>
      <c r="AM24" s="245">
        <v>15.229685249299569</v>
      </c>
      <c r="AN24" s="245">
        <v>16.228694114490292</v>
      </c>
    </row>
    <row r="25" spans="1:40" x14ac:dyDescent="0.25">
      <c r="A25" s="89">
        <v>7</v>
      </c>
      <c r="B25" s="245"/>
      <c r="C25" s="245"/>
      <c r="D25" s="245"/>
      <c r="E25" s="245">
        <v>3.795360056026582E-3</v>
      </c>
      <c r="F25" s="245">
        <v>2.5517683740473789E-2</v>
      </c>
      <c r="G25" s="245">
        <v>0.24437820994921824</v>
      </c>
      <c r="H25" s="245">
        <v>0.86271473820866007</v>
      </c>
      <c r="I25" s="245">
        <v>1.9054418236967514</v>
      </c>
      <c r="J25" s="245">
        <v>3.3202737699309051</v>
      </c>
      <c r="K25" s="245">
        <v>4.7455971769748322</v>
      </c>
      <c r="L25" s="245">
        <v>6.1657333352898211</v>
      </c>
      <c r="M25" s="245">
        <v>8.2358436676344251</v>
      </c>
      <c r="N25" s="245">
        <v>11.055946335319359</v>
      </c>
      <c r="O25" s="245">
        <v>14.262793619045977</v>
      </c>
      <c r="P25" s="245">
        <v>17.668954333580736</v>
      </c>
      <c r="Q25" s="245">
        <v>21.086507016656139</v>
      </c>
      <c r="R25" s="245">
        <v>24.408850761458716</v>
      </c>
      <c r="S25" s="245">
        <v>27.625766938499691</v>
      </c>
      <c r="T25" s="245">
        <v>30.757065665882585</v>
      </c>
      <c r="U25" s="245">
        <v>33.463056703893756</v>
      </c>
      <c r="V25" s="245">
        <v>35.746103838670209</v>
      </c>
      <c r="W25" s="245">
        <v>37.998893650107831</v>
      </c>
      <c r="X25" s="245">
        <v>40.276908755837432</v>
      </c>
      <c r="Y25" s="245">
        <v>42.624544375933532</v>
      </c>
      <c r="Z25" s="245">
        <v>45.047814767829969</v>
      </c>
      <c r="AA25" s="245">
        <v>47.614540579222265</v>
      </c>
      <c r="AB25" s="245">
        <v>50.364112564262129</v>
      </c>
      <c r="AC25" s="245">
        <v>53.279436307790313</v>
      </c>
      <c r="AD25" s="245">
        <v>56.374603422769646</v>
      </c>
      <c r="AE25" s="245">
        <v>59.405368073790001</v>
      </c>
      <c r="AF25" s="245">
        <v>62.399016864469523</v>
      </c>
      <c r="AG25" s="245">
        <v>65.617757853418965</v>
      </c>
      <c r="AH25" s="245">
        <v>69.033838976741109</v>
      </c>
      <c r="AI25" s="245">
        <v>72.629102628705624</v>
      </c>
      <c r="AJ25" s="245">
        <v>76.457563330336711</v>
      </c>
      <c r="AK25" s="245">
        <v>80.567021450979141</v>
      </c>
      <c r="AL25" s="245">
        <v>84.822218406604378</v>
      </c>
      <c r="AM25" s="245">
        <v>89.171322186333029</v>
      </c>
      <c r="AN25" s="245">
        <v>94.109610532102536</v>
      </c>
    </row>
    <row r="26" spans="1:40" x14ac:dyDescent="0.25">
      <c r="A26" s="284" t="s">
        <v>9</v>
      </c>
      <c r="B26" s="248">
        <v>0</v>
      </c>
      <c r="C26" s="248">
        <v>0</v>
      </c>
      <c r="D26" s="248">
        <v>0</v>
      </c>
      <c r="E26" s="248">
        <v>1.0626036625715676</v>
      </c>
      <c r="F26" s="248">
        <v>5.8890949508574622</v>
      </c>
      <c r="G26" s="248">
        <v>21.916188818483402</v>
      </c>
      <c r="H26" s="248">
        <v>68.520341675777985</v>
      </c>
      <c r="I26" s="248">
        <v>155.90718103790368</v>
      </c>
      <c r="J26" s="248">
        <v>272.91818430932301</v>
      </c>
      <c r="K26" s="248">
        <v>359.29122428075897</v>
      </c>
      <c r="L26" s="248">
        <v>406.59338215025616</v>
      </c>
      <c r="M26" s="248">
        <v>505.898706383172</v>
      </c>
      <c r="N26" s="248">
        <v>668.6987447997758</v>
      </c>
      <c r="O26" s="248">
        <v>856.67150866791462</v>
      </c>
      <c r="P26" s="248">
        <v>1060.2708559957061</v>
      </c>
      <c r="Q26" s="248">
        <v>1271.494711180731</v>
      </c>
      <c r="R26" s="248">
        <v>1484.0005399480742</v>
      </c>
      <c r="S26" s="248">
        <v>1695.7767934861565</v>
      </c>
      <c r="T26" s="248">
        <v>1910.0636621010062</v>
      </c>
      <c r="U26" s="248">
        <v>2098.2858969640861</v>
      </c>
      <c r="V26" s="248">
        <v>2259.2058317598662</v>
      </c>
      <c r="W26" s="248">
        <v>2423.0479402076749</v>
      </c>
      <c r="X26" s="248">
        <v>2592.5952981213145</v>
      </c>
      <c r="Y26" s="248">
        <v>2772.4043835644675</v>
      </c>
      <c r="Z26" s="248">
        <v>2965.7399755441188</v>
      </c>
      <c r="AA26" s="248">
        <v>3170.1614641001943</v>
      </c>
      <c r="AB26" s="248">
        <v>3390.1178229304301</v>
      </c>
      <c r="AC26" s="248">
        <v>3629.2108143266996</v>
      </c>
      <c r="AD26" s="248">
        <v>3890.4698507098456</v>
      </c>
      <c r="AE26" s="248">
        <v>4143.3615496130042</v>
      </c>
      <c r="AF26" s="248">
        <v>4392.2235594493359</v>
      </c>
      <c r="AG26" s="248">
        <v>4668.1069660971307</v>
      </c>
      <c r="AH26" s="248">
        <v>4962.7418818355081</v>
      </c>
      <c r="AI26" s="248">
        <v>5271.7680183010189</v>
      </c>
      <c r="AJ26" s="248">
        <v>5597.8875217668965</v>
      </c>
      <c r="AK26" s="248">
        <v>5944.1141607725622</v>
      </c>
      <c r="AL26" s="248">
        <v>6312.1856219268393</v>
      </c>
      <c r="AM26" s="248">
        <v>6702.1963882383043</v>
      </c>
      <c r="AN26" s="248">
        <v>7114.7497407713263</v>
      </c>
    </row>
    <row r="27" spans="1:40" x14ac:dyDescent="0.25">
      <c r="A27" s="89"/>
    </row>
    <row r="28" spans="1:40" x14ac:dyDescent="0.25">
      <c r="A28" s="281" t="s">
        <v>709</v>
      </c>
      <c r="B28" s="282"/>
      <c r="C28" s="282"/>
      <c r="D28" s="282"/>
      <c r="E28" s="282"/>
      <c r="F28" s="282"/>
      <c r="G28" s="282"/>
      <c r="H28" s="282"/>
      <c r="I28" s="282"/>
      <c r="J28" s="282"/>
      <c r="K28" s="282"/>
      <c r="L28" s="282"/>
      <c r="M28" s="282"/>
      <c r="N28" s="282"/>
      <c r="O28" s="282"/>
      <c r="P28" s="282"/>
      <c r="Q28" s="282"/>
      <c r="R28" s="282"/>
      <c r="S28" s="282"/>
      <c r="T28" s="282"/>
      <c r="U28" s="282"/>
      <c r="V28" s="282"/>
      <c r="W28" s="282"/>
      <c r="X28" s="282"/>
      <c r="Y28" s="282"/>
      <c r="Z28" s="282"/>
      <c r="AA28" s="282"/>
      <c r="AB28" s="282"/>
      <c r="AC28" s="282"/>
      <c r="AD28" s="282"/>
      <c r="AE28" s="282"/>
      <c r="AF28" s="282"/>
      <c r="AG28" s="282"/>
      <c r="AH28" s="282"/>
      <c r="AI28" s="282"/>
      <c r="AJ28" s="282"/>
      <c r="AK28" s="282"/>
      <c r="AL28" s="282"/>
      <c r="AM28" s="282"/>
      <c r="AN28" s="282"/>
    </row>
    <row r="29" spans="1:40" x14ac:dyDescent="0.25">
      <c r="A29" s="89" t="s">
        <v>658</v>
      </c>
    </row>
    <row r="30" spans="1:40" x14ac:dyDescent="0.25">
      <c r="A30" s="89"/>
      <c r="B30" s="283">
        <v>2012</v>
      </c>
      <c r="C30" s="283">
        <v>2013</v>
      </c>
      <c r="D30" s="283">
        <v>2014</v>
      </c>
      <c r="E30" s="283">
        <v>2015</v>
      </c>
      <c r="F30" s="283">
        <v>2016</v>
      </c>
      <c r="G30" s="283">
        <v>2017</v>
      </c>
      <c r="H30" s="283">
        <v>2018</v>
      </c>
      <c r="I30" s="283">
        <v>2019</v>
      </c>
      <c r="J30" s="283">
        <v>2020</v>
      </c>
      <c r="K30" s="283">
        <v>2021</v>
      </c>
      <c r="L30" s="283">
        <v>2022</v>
      </c>
      <c r="M30" s="283">
        <v>2023</v>
      </c>
      <c r="N30" s="283">
        <v>2024</v>
      </c>
      <c r="O30" s="283">
        <v>2025</v>
      </c>
      <c r="P30" s="283">
        <v>2026</v>
      </c>
      <c r="Q30" s="283">
        <v>2027</v>
      </c>
      <c r="R30" s="283">
        <v>2028</v>
      </c>
      <c r="S30" s="283">
        <v>2029</v>
      </c>
      <c r="T30" s="283">
        <v>2030</v>
      </c>
      <c r="U30" s="283">
        <v>2031</v>
      </c>
      <c r="V30" s="283">
        <v>2032</v>
      </c>
      <c r="W30" s="283">
        <v>2033</v>
      </c>
      <c r="X30" s="283">
        <v>2034</v>
      </c>
      <c r="Y30" s="283">
        <v>2035</v>
      </c>
      <c r="Z30" s="283">
        <v>2036</v>
      </c>
      <c r="AA30" s="283">
        <v>2037</v>
      </c>
      <c r="AB30" s="283">
        <v>2038</v>
      </c>
      <c r="AC30" s="283">
        <v>2039</v>
      </c>
      <c r="AD30" s="283">
        <v>2040</v>
      </c>
      <c r="AE30" s="283">
        <v>2041</v>
      </c>
      <c r="AF30" s="283">
        <v>2042</v>
      </c>
      <c r="AG30" s="283">
        <v>2043</v>
      </c>
      <c r="AH30" s="283">
        <v>2044</v>
      </c>
      <c r="AI30" s="283">
        <v>2045</v>
      </c>
      <c r="AJ30" s="283">
        <v>2046</v>
      </c>
      <c r="AK30" s="283">
        <v>2047</v>
      </c>
      <c r="AL30" s="283">
        <v>2048</v>
      </c>
      <c r="AM30" s="283">
        <v>2049</v>
      </c>
      <c r="AN30" s="283">
        <v>2050</v>
      </c>
    </row>
    <row r="31" spans="1:40" x14ac:dyDescent="0.25">
      <c r="A31" s="89">
        <v>1</v>
      </c>
      <c r="B31" s="245"/>
      <c r="C31" s="245"/>
      <c r="D31" s="245"/>
      <c r="E31" s="245">
        <v>2.4500000000000001E-2</v>
      </c>
      <c r="F31" s="245">
        <v>0.44869999999999999</v>
      </c>
      <c r="G31" s="245">
        <v>2.1168</v>
      </c>
      <c r="H31" s="245">
        <v>9.9862000000000002</v>
      </c>
      <c r="I31" s="245">
        <v>25.551400000000001</v>
      </c>
      <c r="J31" s="245">
        <v>44.548700000000004</v>
      </c>
      <c r="K31" s="245">
        <v>59.558800000000005</v>
      </c>
      <c r="L31" s="245">
        <v>73.845099999999988</v>
      </c>
      <c r="M31" s="245">
        <v>94.806599999999989</v>
      </c>
      <c r="N31" s="245">
        <v>119.23239999999998</v>
      </c>
      <c r="O31" s="245">
        <v>145.50829999999999</v>
      </c>
      <c r="P31" s="245">
        <v>173.24719999999996</v>
      </c>
      <c r="Q31" s="245">
        <v>203.62999999999997</v>
      </c>
      <c r="R31" s="245">
        <v>235.73409999999993</v>
      </c>
      <c r="S31" s="245">
        <v>268.31419999999997</v>
      </c>
      <c r="T31" s="245">
        <v>302.7346</v>
      </c>
      <c r="U31" s="245">
        <v>333.78659999999996</v>
      </c>
      <c r="V31" s="245">
        <v>360.82900000000001</v>
      </c>
      <c r="W31" s="245">
        <v>388.92769999999996</v>
      </c>
      <c r="X31" s="245">
        <v>418.34870000000001</v>
      </c>
      <c r="Y31" s="245">
        <v>450.30929999999995</v>
      </c>
      <c r="Z31" s="245">
        <v>485.32610000000011</v>
      </c>
      <c r="AA31" s="245">
        <v>521.60149999999999</v>
      </c>
      <c r="AB31" s="245">
        <v>559.21669999999995</v>
      </c>
      <c r="AC31" s="245">
        <v>599.6647999999999</v>
      </c>
      <c r="AD31" s="245">
        <v>644.7903</v>
      </c>
      <c r="AE31" s="245">
        <v>690.7600000000001</v>
      </c>
      <c r="AF31" s="245">
        <v>735.85260000000005</v>
      </c>
      <c r="AG31" s="245">
        <v>784.82880000000011</v>
      </c>
      <c r="AH31" s="245">
        <v>836.70999999999992</v>
      </c>
      <c r="AI31" s="245">
        <v>890.08219999999983</v>
      </c>
      <c r="AJ31" s="245">
        <v>946.00729999999987</v>
      </c>
      <c r="AK31" s="245">
        <v>1005.4786</v>
      </c>
      <c r="AL31" s="245">
        <v>1068.7655999999999</v>
      </c>
      <c r="AM31" s="245">
        <v>1135.7787000000001</v>
      </c>
      <c r="AN31" s="245">
        <v>1206.8406</v>
      </c>
    </row>
    <row r="32" spans="1:40" x14ac:dyDescent="0.25">
      <c r="A32" s="89">
        <v>2</v>
      </c>
      <c r="B32" s="245"/>
      <c r="C32" s="245"/>
      <c r="D32" s="245"/>
      <c r="E32" s="58">
        <v>0</v>
      </c>
      <c r="F32" s="58">
        <v>5.1100000000000007E-2</v>
      </c>
      <c r="G32" s="58">
        <v>0.82320000000000004</v>
      </c>
      <c r="H32" s="58">
        <v>4.8384</v>
      </c>
      <c r="I32" s="58">
        <v>13.834100000000001</v>
      </c>
      <c r="J32" s="58">
        <v>27.197799999999997</v>
      </c>
      <c r="K32" s="58">
        <v>36.315999999999995</v>
      </c>
      <c r="L32" s="58">
        <v>40.347999999999999</v>
      </c>
      <c r="M32" s="58">
        <v>46.316899999999997</v>
      </c>
      <c r="N32" s="58">
        <v>53.672500000000007</v>
      </c>
      <c r="O32" s="58">
        <v>61.848499999999987</v>
      </c>
      <c r="P32" s="58">
        <v>71.026899999999983</v>
      </c>
      <c r="Q32" s="58">
        <v>81.916099999999986</v>
      </c>
      <c r="R32" s="58">
        <v>94.996999999999986</v>
      </c>
      <c r="S32" s="58">
        <v>110.8492</v>
      </c>
      <c r="T32" s="58">
        <v>130.46600000000001</v>
      </c>
      <c r="U32" s="58">
        <v>149.78389999999999</v>
      </c>
      <c r="V32" s="58">
        <v>167.37279999999998</v>
      </c>
      <c r="W32" s="58">
        <v>186.62909999999999</v>
      </c>
      <c r="X32" s="58">
        <v>208.01409999999998</v>
      </c>
      <c r="Y32" s="58">
        <v>231.88689999999997</v>
      </c>
      <c r="Z32" s="58">
        <v>258.59119999999996</v>
      </c>
      <c r="AA32" s="58">
        <v>288.46719999999999</v>
      </c>
      <c r="AB32" s="58">
        <v>322.12249999999995</v>
      </c>
      <c r="AC32" s="58">
        <v>359.92739999999998</v>
      </c>
      <c r="AD32" s="58">
        <v>402.08349999999996</v>
      </c>
      <c r="AE32" s="58">
        <v>446.46629999999993</v>
      </c>
      <c r="AF32" s="58">
        <v>495.25349999999997</v>
      </c>
      <c r="AG32" s="58">
        <v>559.98179999999991</v>
      </c>
      <c r="AH32" s="58">
        <v>633.9914</v>
      </c>
      <c r="AI32" s="58">
        <v>704.23709999999994</v>
      </c>
      <c r="AJ32" s="58">
        <v>776.56880000000001</v>
      </c>
      <c r="AK32" s="58">
        <v>867.84669999999994</v>
      </c>
      <c r="AL32" s="58">
        <v>995.64009999999973</v>
      </c>
      <c r="AM32" s="58">
        <v>1134.9407999999999</v>
      </c>
      <c r="AN32" s="58">
        <v>1258.3318999999999</v>
      </c>
    </row>
    <row r="33" spans="1:40" x14ac:dyDescent="0.25">
      <c r="A33" s="89">
        <v>3</v>
      </c>
      <c r="B33" s="245"/>
      <c r="C33" s="245"/>
      <c r="D33" s="245"/>
      <c r="E33" s="245">
        <v>0</v>
      </c>
      <c r="F33" s="245">
        <v>0</v>
      </c>
      <c r="G33" s="245">
        <v>2.4500000000000001E-2</v>
      </c>
      <c r="H33" s="245">
        <v>7.3499999999999996E-2</v>
      </c>
      <c r="I33" s="245">
        <v>0.1225</v>
      </c>
      <c r="J33" s="245">
        <v>0.19599999999999998</v>
      </c>
      <c r="K33" s="245">
        <v>0.245</v>
      </c>
      <c r="L33" s="245">
        <v>0.245</v>
      </c>
      <c r="M33" s="245">
        <v>0.26949999999999996</v>
      </c>
      <c r="N33" s="245">
        <v>0.31849999999999995</v>
      </c>
      <c r="O33" s="245">
        <v>0.36749999999999999</v>
      </c>
      <c r="P33" s="245">
        <v>0.41649999999999998</v>
      </c>
      <c r="Q33" s="245">
        <v>0.46549999999999997</v>
      </c>
      <c r="R33" s="245">
        <v>0.51449999999999996</v>
      </c>
      <c r="S33" s="245">
        <v>0.58799999999999997</v>
      </c>
      <c r="T33" s="245">
        <v>0.66149999999999998</v>
      </c>
      <c r="U33" s="245">
        <v>0.73499999999999999</v>
      </c>
      <c r="V33" s="245">
        <v>0.8085</v>
      </c>
      <c r="W33" s="245">
        <v>0.85750000000000004</v>
      </c>
      <c r="X33" s="245">
        <v>0.93099999999999994</v>
      </c>
      <c r="Y33" s="245">
        <v>1.0289999999999999</v>
      </c>
      <c r="Z33" s="245">
        <v>1.1025</v>
      </c>
      <c r="AA33" s="245">
        <v>1.1759999999999999</v>
      </c>
      <c r="AB33" s="245">
        <v>1.2985</v>
      </c>
      <c r="AC33" s="245">
        <v>1.421</v>
      </c>
      <c r="AD33" s="245">
        <v>1.5434999999999999</v>
      </c>
      <c r="AE33" s="245">
        <v>1.6659999999999999</v>
      </c>
      <c r="AF33" s="245">
        <v>1.7885</v>
      </c>
      <c r="AG33" s="245">
        <v>1.9355</v>
      </c>
      <c r="AH33" s="245">
        <v>2.0825</v>
      </c>
      <c r="AI33" s="245">
        <v>2.2294999999999998</v>
      </c>
      <c r="AJ33" s="245">
        <v>2.4009999999999998</v>
      </c>
      <c r="AK33" s="245">
        <v>2.597</v>
      </c>
      <c r="AL33" s="245">
        <v>2.7930000000000001</v>
      </c>
      <c r="AM33" s="245">
        <v>3.0134999999999996</v>
      </c>
      <c r="AN33" s="245">
        <v>3.234</v>
      </c>
    </row>
    <row r="34" spans="1:40" x14ac:dyDescent="0.25">
      <c r="A34" s="89">
        <v>4</v>
      </c>
      <c r="B34" s="245"/>
      <c r="C34" s="245"/>
      <c r="D34" s="245"/>
      <c r="E34" s="245">
        <v>0</v>
      </c>
      <c r="F34" s="245">
        <v>2.4500000000000001E-2</v>
      </c>
      <c r="G34" s="245">
        <v>0.1225</v>
      </c>
      <c r="H34" s="245">
        <v>0.36749999999999999</v>
      </c>
      <c r="I34" s="245">
        <v>0.75949999999999995</v>
      </c>
      <c r="J34" s="245">
        <v>1.2494999999999998</v>
      </c>
      <c r="K34" s="245">
        <v>1.5189999999999999</v>
      </c>
      <c r="L34" s="245">
        <v>1.5189999999999999</v>
      </c>
      <c r="M34" s="245">
        <v>1.6414999999999997</v>
      </c>
      <c r="N34" s="245">
        <v>1.8864999999999998</v>
      </c>
      <c r="O34" s="245">
        <v>2.1804999999999999</v>
      </c>
      <c r="P34" s="245">
        <v>2.4989999999999997</v>
      </c>
      <c r="Q34" s="245">
        <v>2.8174999999999994</v>
      </c>
      <c r="R34" s="245">
        <v>3.1604999999999994</v>
      </c>
      <c r="S34" s="245">
        <v>3.5524999999999993</v>
      </c>
      <c r="T34" s="245">
        <v>3.9934999999999996</v>
      </c>
      <c r="U34" s="245">
        <v>4.3854999999999995</v>
      </c>
      <c r="V34" s="245">
        <v>4.7530000000000001</v>
      </c>
      <c r="W34" s="245">
        <v>5.1694999999999993</v>
      </c>
      <c r="X34" s="245">
        <v>5.6105</v>
      </c>
      <c r="Y34" s="245">
        <v>6.1004999999999994</v>
      </c>
      <c r="Z34" s="245">
        <v>6.6394999999999991</v>
      </c>
      <c r="AA34" s="245">
        <v>7.2029999999999985</v>
      </c>
      <c r="AB34" s="245">
        <v>7.8154999999999983</v>
      </c>
      <c r="AC34" s="245">
        <v>8.5014999999999983</v>
      </c>
      <c r="AD34" s="245">
        <v>9.2609999999999992</v>
      </c>
      <c r="AE34" s="245">
        <v>10.020499999999998</v>
      </c>
      <c r="AF34" s="245">
        <v>10.78</v>
      </c>
      <c r="AG34" s="245">
        <v>11.613</v>
      </c>
      <c r="AH34" s="245">
        <v>12.519499999999997</v>
      </c>
      <c r="AI34" s="245">
        <v>13.475</v>
      </c>
      <c r="AJ34" s="245">
        <v>14.503999999999998</v>
      </c>
      <c r="AK34" s="245">
        <v>15.630999999999997</v>
      </c>
      <c r="AL34" s="245">
        <v>16.831499999999998</v>
      </c>
      <c r="AM34" s="245">
        <v>18.13</v>
      </c>
      <c r="AN34" s="245">
        <v>19.550999999999998</v>
      </c>
    </row>
    <row r="35" spans="1:40" x14ac:dyDescent="0.25">
      <c r="A35" s="89">
        <v>5</v>
      </c>
      <c r="B35" s="245"/>
      <c r="C35" s="245"/>
      <c r="D35" s="245"/>
      <c r="E35" s="245">
        <v>0</v>
      </c>
      <c r="F35" s="245">
        <v>0</v>
      </c>
      <c r="G35" s="245">
        <v>0</v>
      </c>
      <c r="H35" s="245">
        <v>0</v>
      </c>
      <c r="I35" s="245">
        <v>0</v>
      </c>
      <c r="J35" s="245">
        <v>0</v>
      </c>
      <c r="K35" s="245">
        <v>0</v>
      </c>
      <c r="L35" s="245">
        <v>0</v>
      </c>
      <c r="M35" s="245">
        <v>0</v>
      </c>
      <c r="N35" s="245">
        <v>0</v>
      </c>
      <c r="O35" s="245">
        <v>0</v>
      </c>
      <c r="P35" s="245">
        <v>0</v>
      </c>
      <c r="Q35" s="245">
        <v>0</v>
      </c>
      <c r="R35" s="245">
        <v>0</v>
      </c>
      <c r="S35" s="245">
        <v>0</v>
      </c>
      <c r="T35" s="245">
        <v>0</v>
      </c>
      <c r="U35" s="245">
        <v>0</v>
      </c>
      <c r="V35" s="245">
        <v>0</v>
      </c>
      <c r="W35" s="245">
        <v>0</v>
      </c>
      <c r="X35" s="245">
        <v>0</v>
      </c>
      <c r="Y35" s="245">
        <v>0</v>
      </c>
      <c r="Z35" s="245">
        <v>0</v>
      </c>
      <c r="AA35" s="245">
        <v>0</v>
      </c>
      <c r="AB35" s="245">
        <v>0</v>
      </c>
      <c r="AC35" s="245">
        <v>0</v>
      </c>
      <c r="AD35" s="245">
        <v>0</v>
      </c>
      <c r="AE35" s="245">
        <v>0</v>
      </c>
      <c r="AF35" s="245">
        <v>0</v>
      </c>
      <c r="AG35" s="245">
        <v>0</v>
      </c>
      <c r="AH35" s="245">
        <v>0</v>
      </c>
      <c r="AI35" s="245">
        <v>0</v>
      </c>
      <c r="AJ35" s="245">
        <v>0</v>
      </c>
      <c r="AK35" s="245">
        <v>0</v>
      </c>
      <c r="AL35" s="245">
        <v>0</v>
      </c>
      <c r="AM35" s="245">
        <v>0</v>
      </c>
      <c r="AN35" s="245">
        <v>0</v>
      </c>
    </row>
    <row r="36" spans="1:40" x14ac:dyDescent="0.25">
      <c r="A36" s="89">
        <v>6</v>
      </c>
      <c r="B36" s="245"/>
      <c r="C36" s="245"/>
      <c r="D36" s="245"/>
      <c r="E36" s="245">
        <v>0</v>
      </c>
      <c r="F36" s="245">
        <v>0</v>
      </c>
      <c r="G36" s="245">
        <v>0</v>
      </c>
      <c r="H36" s="245">
        <v>0</v>
      </c>
      <c r="I36" s="245">
        <v>0</v>
      </c>
      <c r="J36" s="245">
        <v>0</v>
      </c>
      <c r="K36" s="245">
        <v>0</v>
      </c>
      <c r="L36" s="245">
        <v>0</v>
      </c>
      <c r="M36" s="245">
        <v>0</v>
      </c>
      <c r="N36" s="245">
        <v>0</v>
      </c>
      <c r="O36" s="245">
        <v>0</v>
      </c>
      <c r="P36" s="245">
        <v>0</v>
      </c>
      <c r="Q36" s="245">
        <v>0</v>
      </c>
      <c r="R36" s="245">
        <v>0</v>
      </c>
      <c r="S36" s="245">
        <v>0</v>
      </c>
      <c r="T36" s="245">
        <v>0</v>
      </c>
      <c r="U36" s="245">
        <v>0</v>
      </c>
      <c r="V36" s="245">
        <v>0</v>
      </c>
      <c r="W36" s="245">
        <v>0</v>
      </c>
      <c r="X36" s="245">
        <v>0</v>
      </c>
      <c r="Y36" s="245">
        <v>0</v>
      </c>
      <c r="Z36" s="245">
        <v>0</v>
      </c>
      <c r="AA36" s="245">
        <v>0</v>
      </c>
      <c r="AB36" s="245">
        <v>0</v>
      </c>
      <c r="AC36" s="245">
        <v>0</v>
      </c>
      <c r="AD36" s="245">
        <v>0</v>
      </c>
      <c r="AE36" s="245">
        <v>0</v>
      </c>
      <c r="AF36" s="245">
        <v>0</v>
      </c>
      <c r="AG36" s="245">
        <v>0</v>
      </c>
      <c r="AH36" s="245">
        <v>0</v>
      </c>
      <c r="AI36" s="245">
        <v>0</v>
      </c>
      <c r="AJ36" s="245">
        <v>0</v>
      </c>
      <c r="AK36" s="245">
        <v>0</v>
      </c>
      <c r="AL36" s="245">
        <v>0</v>
      </c>
      <c r="AM36" s="245">
        <v>0</v>
      </c>
      <c r="AN36" s="245">
        <v>0</v>
      </c>
    </row>
    <row r="37" spans="1:40" x14ac:dyDescent="0.25">
      <c r="A37" s="89">
        <v>7</v>
      </c>
      <c r="B37" s="245"/>
      <c r="C37" s="245"/>
      <c r="D37" s="245"/>
      <c r="E37" s="245">
        <v>0</v>
      </c>
      <c r="F37" s="245">
        <v>0</v>
      </c>
      <c r="G37" s="245">
        <v>0</v>
      </c>
      <c r="H37" s="245">
        <v>0</v>
      </c>
      <c r="I37" s="245">
        <v>0</v>
      </c>
      <c r="J37" s="245">
        <v>0</v>
      </c>
      <c r="K37" s="245">
        <v>0</v>
      </c>
      <c r="L37" s="245">
        <v>0</v>
      </c>
      <c r="M37" s="245">
        <v>0</v>
      </c>
      <c r="N37" s="245">
        <v>0</v>
      </c>
      <c r="O37" s="245">
        <v>0</v>
      </c>
      <c r="P37" s="245">
        <v>0</v>
      </c>
      <c r="Q37" s="245">
        <v>0</v>
      </c>
      <c r="R37" s="245">
        <v>0</v>
      </c>
      <c r="S37" s="245">
        <v>0</v>
      </c>
      <c r="T37" s="245">
        <v>0</v>
      </c>
      <c r="U37" s="245">
        <v>0</v>
      </c>
      <c r="V37" s="245">
        <v>0</v>
      </c>
      <c r="W37" s="245">
        <v>0</v>
      </c>
      <c r="X37" s="245">
        <v>0</v>
      </c>
      <c r="Y37" s="245">
        <v>0</v>
      </c>
      <c r="Z37" s="245">
        <v>0</v>
      </c>
      <c r="AA37" s="245">
        <v>0</v>
      </c>
      <c r="AB37" s="245">
        <v>0</v>
      </c>
      <c r="AC37" s="245">
        <v>0</v>
      </c>
      <c r="AD37" s="245">
        <v>0</v>
      </c>
      <c r="AE37" s="245">
        <v>0</v>
      </c>
      <c r="AF37" s="245">
        <v>0</v>
      </c>
      <c r="AG37" s="245">
        <v>0</v>
      </c>
      <c r="AH37" s="245">
        <v>0</v>
      </c>
      <c r="AI37" s="245">
        <v>0</v>
      </c>
      <c r="AJ37" s="245">
        <v>0</v>
      </c>
      <c r="AK37" s="245">
        <v>0</v>
      </c>
      <c r="AL37" s="245">
        <v>0</v>
      </c>
      <c r="AM37" s="245">
        <v>0</v>
      </c>
      <c r="AN37" s="245">
        <v>0</v>
      </c>
    </row>
    <row r="38" spans="1:40" x14ac:dyDescent="0.25">
      <c r="A38" s="284" t="s">
        <v>9</v>
      </c>
      <c r="B38" s="248">
        <v>0</v>
      </c>
      <c r="C38" s="248">
        <v>0</v>
      </c>
      <c r="D38" s="248">
        <v>0</v>
      </c>
      <c r="E38" s="248">
        <v>2.4500000000000001E-2</v>
      </c>
      <c r="F38" s="248">
        <v>0.52429999999999999</v>
      </c>
      <c r="G38" s="248">
        <v>3.0870000000000002</v>
      </c>
      <c r="H38" s="248">
        <v>15.265599999999999</v>
      </c>
      <c r="I38" s="248">
        <v>40.267500000000005</v>
      </c>
      <c r="J38" s="248">
        <v>73.191999999999993</v>
      </c>
      <c r="K38" s="248">
        <v>97.638800000000003</v>
      </c>
      <c r="L38" s="248">
        <v>115.9571</v>
      </c>
      <c r="M38" s="248">
        <v>143.03449999999998</v>
      </c>
      <c r="N38" s="248">
        <v>175.10990000000001</v>
      </c>
      <c r="O38" s="248">
        <v>209.90479999999997</v>
      </c>
      <c r="P38" s="248">
        <v>247.18959999999996</v>
      </c>
      <c r="Q38" s="248">
        <v>288.82909999999998</v>
      </c>
      <c r="R38" s="248">
        <v>334.40609999999992</v>
      </c>
      <c r="S38" s="248">
        <v>383.3039</v>
      </c>
      <c r="T38" s="248">
        <v>437.85559999999998</v>
      </c>
      <c r="U38" s="248">
        <v>488.69099999999992</v>
      </c>
      <c r="V38" s="248">
        <v>533.76330000000007</v>
      </c>
      <c r="W38" s="248">
        <v>581.58379999999988</v>
      </c>
      <c r="X38" s="248">
        <v>632.90430000000003</v>
      </c>
      <c r="Y38" s="248">
        <v>689.32569999999987</v>
      </c>
      <c r="Z38" s="248">
        <v>751.65930000000003</v>
      </c>
      <c r="AA38" s="248">
        <v>818.44770000000005</v>
      </c>
      <c r="AB38" s="248">
        <v>890.45319999999992</v>
      </c>
      <c r="AC38" s="248">
        <v>969.51469999999983</v>
      </c>
      <c r="AD38" s="248">
        <v>1057.6782999999998</v>
      </c>
      <c r="AE38" s="248">
        <v>1148.9128000000001</v>
      </c>
      <c r="AF38" s="248">
        <v>1243.6746000000001</v>
      </c>
      <c r="AG38" s="248">
        <v>1358.3591000000001</v>
      </c>
      <c r="AH38" s="248">
        <v>1485.3034</v>
      </c>
      <c r="AI38" s="248">
        <v>1610.0237999999995</v>
      </c>
      <c r="AJ38" s="248">
        <v>1739.4810999999997</v>
      </c>
      <c r="AK38" s="248">
        <v>1891.5533</v>
      </c>
      <c r="AL38" s="248">
        <v>2084.0301999999997</v>
      </c>
      <c r="AM38" s="248">
        <v>2291.8630000000003</v>
      </c>
      <c r="AN38" s="248">
        <v>2487.9574999999995</v>
      </c>
    </row>
    <row r="39" spans="1:40" x14ac:dyDescent="0.25">
      <c r="A39" s="89"/>
    </row>
    <row r="40" spans="1:40" x14ac:dyDescent="0.25">
      <c r="A40" s="281" t="s">
        <v>710</v>
      </c>
      <c r="B40" s="282"/>
      <c r="C40" s="282"/>
      <c r="D40" s="282"/>
      <c r="E40" s="282"/>
      <c r="F40" s="282"/>
      <c r="G40" s="282"/>
      <c r="H40" s="282"/>
      <c r="I40" s="282"/>
      <c r="J40" s="282"/>
      <c r="K40" s="282"/>
      <c r="L40" s="282"/>
      <c r="M40" s="282"/>
      <c r="N40" s="282"/>
      <c r="O40" s="282"/>
      <c r="P40" s="282"/>
      <c r="Q40" s="282"/>
      <c r="R40" s="282"/>
      <c r="S40" s="282"/>
      <c r="T40" s="282"/>
      <c r="U40" s="282"/>
      <c r="V40" s="282"/>
      <c r="W40" s="282"/>
      <c r="X40" s="282"/>
      <c r="Y40" s="282"/>
      <c r="Z40" s="282"/>
      <c r="AA40" s="282"/>
      <c r="AB40" s="282"/>
      <c r="AC40" s="282"/>
      <c r="AD40" s="282"/>
      <c r="AE40" s="282"/>
      <c r="AF40" s="282"/>
      <c r="AG40" s="282"/>
      <c r="AH40" s="282"/>
      <c r="AI40" s="282"/>
      <c r="AJ40" s="282"/>
      <c r="AK40" s="282"/>
      <c r="AL40" s="282"/>
      <c r="AM40" s="282"/>
      <c r="AN40" s="282"/>
    </row>
    <row r="41" spans="1:40" x14ac:dyDescent="0.25">
      <c r="A41" s="89" t="s">
        <v>658</v>
      </c>
    </row>
    <row r="42" spans="1:40" x14ac:dyDescent="0.25">
      <c r="A42" s="89"/>
      <c r="B42" s="283">
        <v>2012</v>
      </c>
      <c r="C42" s="283">
        <v>2013</v>
      </c>
      <c r="D42" s="283">
        <v>2014</v>
      </c>
      <c r="E42" s="283">
        <v>2015</v>
      </c>
      <c r="F42" s="283">
        <v>2016</v>
      </c>
      <c r="G42" s="283">
        <v>2017</v>
      </c>
      <c r="H42" s="283">
        <v>2018</v>
      </c>
      <c r="I42" s="283">
        <v>2019</v>
      </c>
      <c r="J42" s="283">
        <v>2020</v>
      </c>
      <c r="K42" s="283">
        <v>2021</v>
      </c>
      <c r="L42" s="283">
        <v>2022</v>
      </c>
      <c r="M42" s="283">
        <v>2023</v>
      </c>
      <c r="N42" s="283">
        <v>2024</v>
      </c>
      <c r="O42" s="283">
        <v>2025</v>
      </c>
      <c r="P42" s="283">
        <v>2026</v>
      </c>
      <c r="Q42" s="283">
        <v>2027</v>
      </c>
      <c r="R42" s="283">
        <v>2028</v>
      </c>
      <c r="S42" s="283">
        <v>2029</v>
      </c>
      <c r="T42" s="283">
        <v>2030</v>
      </c>
      <c r="U42" s="283">
        <v>2031</v>
      </c>
      <c r="V42" s="283">
        <v>2032</v>
      </c>
      <c r="W42" s="283">
        <v>2033</v>
      </c>
      <c r="X42" s="283">
        <v>2034</v>
      </c>
      <c r="Y42" s="283">
        <v>2035</v>
      </c>
      <c r="Z42" s="283">
        <v>2036</v>
      </c>
      <c r="AA42" s="283">
        <v>2037</v>
      </c>
      <c r="AB42" s="283">
        <v>2038</v>
      </c>
      <c r="AC42" s="283">
        <v>2039</v>
      </c>
      <c r="AD42" s="283">
        <v>2040</v>
      </c>
      <c r="AE42" s="283">
        <v>2041</v>
      </c>
      <c r="AF42" s="283">
        <v>2042</v>
      </c>
      <c r="AG42" s="283">
        <v>2043</v>
      </c>
      <c r="AH42" s="283">
        <v>2044</v>
      </c>
      <c r="AI42" s="283">
        <v>2045</v>
      </c>
      <c r="AJ42" s="283">
        <v>2046</v>
      </c>
      <c r="AK42" s="283">
        <v>2047</v>
      </c>
      <c r="AL42" s="283">
        <v>2048</v>
      </c>
      <c r="AM42" s="283">
        <v>2049</v>
      </c>
      <c r="AN42" s="283">
        <v>2050</v>
      </c>
    </row>
    <row r="43" spans="1:40" x14ac:dyDescent="0.25">
      <c r="A43" s="89">
        <v>1</v>
      </c>
      <c r="B43" s="152"/>
      <c r="C43" s="152"/>
      <c r="D43" s="152"/>
      <c r="E43" s="152">
        <v>0</v>
      </c>
      <c r="F43" s="152">
        <v>0</v>
      </c>
      <c r="G43" s="152">
        <v>8.0500000000000005E-4</v>
      </c>
      <c r="H43" s="152">
        <v>5.9570000000000005E-3</v>
      </c>
      <c r="I43" s="152">
        <v>1.4651000000000001E-2</v>
      </c>
      <c r="J43" s="152">
        <v>2.6404000000000004E-2</v>
      </c>
      <c r="K43" s="152">
        <v>3.4293000000000011E-2</v>
      </c>
      <c r="L43" s="152">
        <v>3.9284000000000006E-2</v>
      </c>
      <c r="M43" s="152">
        <v>5.0876000000000005E-2</v>
      </c>
      <c r="N43" s="152">
        <v>6.5527000000000016E-2</v>
      </c>
      <c r="O43" s="152">
        <v>8.2915000000000003E-2</v>
      </c>
      <c r="P43" s="152">
        <v>0.100786</v>
      </c>
      <c r="Q43" s="152">
        <v>0.11946200000000001</v>
      </c>
      <c r="R43" s="152">
        <v>0.137655</v>
      </c>
      <c r="S43" s="152">
        <v>0.15584799999999999</v>
      </c>
      <c r="T43" s="152">
        <v>0.17710000000000004</v>
      </c>
      <c r="U43" s="152">
        <v>0.19481000000000001</v>
      </c>
      <c r="V43" s="152">
        <v>0.21026600000000004</v>
      </c>
      <c r="W43" s="152">
        <v>0.22652700000000003</v>
      </c>
      <c r="X43" s="152">
        <v>0.24230499999999999</v>
      </c>
      <c r="Y43" s="152">
        <v>0.25808300000000001</v>
      </c>
      <c r="Z43" s="152">
        <v>0.27386100000000002</v>
      </c>
      <c r="AA43" s="249">
        <v>0.29318100000000002</v>
      </c>
      <c r="AB43" s="249">
        <v>0.31411100000000003</v>
      </c>
      <c r="AC43" s="249">
        <v>0.33504100000000003</v>
      </c>
      <c r="AD43" s="249">
        <v>0.35870800000000008</v>
      </c>
      <c r="AE43" s="249">
        <v>0.38044300000000003</v>
      </c>
      <c r="AF43" s="249">
        <v>0.40217799999999998</v>
      </c>
      <c r="AG43" s="249">
        <v>0.42745500000000008</v>
      </c>
      <c r="AH43" s="249">
        <v>0.45353700000000013</v>
      </c>
      <c r="AI43" s="249">
        <v>0.47961900000000007</v>
      </c>
      <c r="AJ43" s="249">
        <v>0.50650600000000001</v>
      </c>
      <c r="AK43" s="249">
        <v>0.53419800000000017</v>
      </c>
      <c r="AL43" s="249">
        <v>0.56269500000000006</v>
      </c>
      <c r="AM43" s="249">
        <v>0.59553900000000015</v>
      </c>
      <c r="AN43" s="249">
        <v>0.62967100000000009</v>
      </c>
    </row>
    <row r="44" spans="1:40" x14ac:dyDescent="0.25">
      <c r="A44" s="89">
        <v>2</v>
      </c>
      <c r="B44" s="152"/>
      <c r="C44" s="152"/>
      <c r="D44" s="152"/>
      <c r="E44" s="152">
        <v>0</v>
      </c>
      <c r="F44" s="152">
        <v>0</v>
      </c>
      <c r="G44" s="152">
        <v>1.8400000000000001E-3</v>
      </c>
      <c r="H44" s="152">
        <v>1.5180000000000001E-2</v>
      </c>
      <c r="I44" s="152">
        <v>4.6920000000000003E-2</v>
      </c>
      <c r="J44" s="152">
        <v>8.3720000000000017E-2</v>
      </c>
      <c r="K44" s="152">
        <v>0.11132000000000002</v>
      </c>
      <c r="L44" s="152">
        <v>0.14237000000000002</v>
      </c>
      <c r="M44" s="152">
        <v>0.18675999999999998</v>
      </c>
      <c r="N44" s="152">
        <v>0.24333999999999997</v>
      </c>
      <c r="O44" s="152">
        <v>0.30452000000000001</v>
      </c>
      <c r="P44" s="152">
        <v>0.36753999999999998</v>
      </c>
      <c r="Q44" s="152">
        <v>0.43378000000000005</v>
      </c>
      <c r="R44" s="152">
        <v>0.50323999999999991</v>
      </c>
      <c r="S44" s="152">
        <v>0.57384999999999997</v>
      </c>
      <c r="T44" s="152">
        <v>0.64377000000000006</v>
      </c>
      <c r="U44" s="152">
        <v>0.70587</v>
      </c>
      <c r="V44" s="152">
        <v>0.75900000000000001</v>
      </c>
      <c r="W44" s="152">
        <v>0.81281999999999999</v>
      </c>
      <c r="X44" s="152">
        <v>0.86894000000000005</v>
      </c>
      <c r="Y44" s="152">
        <v>0.92827999999999999</v>
      </c>
      <c r="Z44" s="152">
        <v>0.99083999999999994</v>
      </c>
      <c r="AA44" s="249">
        <v>1.0589200000000001</v>
      </c>
      <c r="AB44" s="249">
        <v>1.1276900000000001</v>
      </c>
      <c r="AC44" s="249">
        <v>1.1971500000000002</v>
      </c>
      <c r="AD44" s="249">
        <v>1.27213</v>
      </c>
      <c r="AE44" s="249">
        <v>1.34642</v>
      </c>
      <c r="AF44" s="249">
        <v>1.4214000000000002</v>
      </c>
      <c r="AG44" s="249">
        <v>1.5007500000000003</v>
      </c>
      <c r="AH44" s="249">
        <v>1.5800999999999998</v>
      </c>
      <c r="AI44" s="249">
        <v>1.66198</v>
      </c>
      <c r="AJ44" s="249">
        <v>1.7493799999999999</v>
      </c>
      <c r="AK44" s="249">
        <v>1.8443700000000001</v>
      </c>
      <c r="AL44" s="249">
        <v>1.9444200000000003</v>
      </c>
      <c r="AM44" s="249">
        <v>2.0467700000000004</v>
      </c>
      <c r="AN44" s="249">
        <v>2.1541799999999998</v>
      </c>
    </row>
    <row r="45" spans="1:40" x14ac:dyDescent="0.25">
      <c r="A45" s="89">
        <v>3</v>
      </c>
      <c r="B45" s="152"/>
      <c r="C45" s="152"/>
      <c r="D45" s="152"/>
      <c r="E45" s="152">
        <v>9.0944999999999991E-4</v>
      </c>
      <c r="F45" s="152">
        <v>0.14005529999999999</v>
      </c>
      <c r="G45" s="152">
        <v>1.4969546999999999</v>
      </c>
      <c r="H45" s="152">
        <v>5.3545384499999997</v>
      </c>
      <c r="I45" s="152">
        <v>12.531311549999998</v>
      </c>
      <c r="J45" s="152">
        <v>25.213288649999992</v>
      </c>
      <c r="K45" s="152">
        <v>33.391366199999993</v>
      </c>
      <c r="L45" s="152">
        <v>33.524449049999994</v>
      </c>
      <c r="M45" s="152">
        <v>33.780004499999997</v>
      </c>
      <c r="N45" s="152">
        <v>34.249583849999993</v>
      </c>
      <c r="O45" s="152">
        <v>35.08749044999999</v>
      </c>
      <c r="P45" s="152">
        <v>36.606575099999993</v>
      </c>
      <c r="Q45" s="152">
        <v>39.200629649999989</v>
      </c>
      <c r="R45" s="152">
        <v>43.267993199999992</v>
      </c>
      <c r="S45" s="152">
        <v>49.200941849999992</v>
      </c>
      <c r="T45" s="152">
        <v>57.465720299999994</v>
      </c>
      <c r="U45" s="152">
        <v>65.836601250000001</v>
      </c>
      <c r="V45" s="152">
        <v>73.511752949999988</v>
      </c>
      <c r="W45" s="152">
        <v>82.249445399999999</v>
      </c>
      <c r="X45" s="152">
        <v>92.198222099999995</v>
      </c>
      <c r="Y45" s="152">
        <v>103.42629179999999</v>
      </c>
      <c r="Z45" s="152">
        <v>116.2616628</v>
      </c>
      <c r="AA45" s="249">
        <v>131.11449704999995</v>
      </c>
      <c r="AB45" s="249">
        <v>153.38238029999999</v>
      </c>
      <c r="AC45" s="249">
        <v>184.67109809999997</v>
      </c>
      <c r="AD45" s="249">
        <v>215.84128424999997</v>
      </c>
      <c r="AE45" s="249">
        <v>244.40528985</v>
      </c>
      <c r="AF45" s="249">
        <v>273.43493384999999</v>
      </c>
      <c r="AG45" s="249">
        <v>304.34683619999998</v>
      </c>
      <c r="AH45" s="249">
        <v>338.67736109999993</v>
      </c>
      <c r="AI45" s="249">
        <v>377.08919445000004</v>
      </c>
      <c r="AJ45" s="249">
        <v>419.85335234999997</v>
      </c>
      <c r="AK45" s="249">
        <v>466.64364539999997</v>
      </c>
      <c r="AL45" s="249">
        <v>517.85629065000001</v>
      </c>
      <c r="AM45" s="249">
        <v>574.49228939999989</v>
      </c>
      <c r="AN45" s="249">
        <v>637.95280094999998</v>
      </c>
    </row>
    <row r="46" spans="1:40" x14ac:dyDescent="0.25">
      <c r="A46" s="89">
        <v>4</v>
      </c>
      <c r="B46" s="152"/>
      <c r="C46" s="152"/>
      <c r="D46" s="152"/>
      <c r="E46" s="249">
        <v>0</v>
      </c>
      <c r="F46" s="249">
        <v>0</v>
      </c>
      <c r="G46" s="249">
        <v>0</v>
      </c>
      <c r="H46" s="249">
        <v>0</v>
      </c>
      <c r="I46" s="249">
        <v>0</v>
      </c>
      <c r="J46" s="249">
        <v>0</v>
      </c>
      <c r="K46" s="249">
        <v>0</v>
      </c>
      <c r="L46" s="249">
        <v>0</v>
      </c>
      <c r="M46" s="249">
        <v>0</v>
      </c>
      <c r="N46" s="249">
        <v>0</v>
      </c>
      <c r="O46" s="249">
        <v>0</v>
      </c>
      <c r="P46" s="249">
        <v>0</v>
      </c>
      <c r="Q46" s="249">
        <v>0</v>
      </c>
      <c r="R46" s="249">
        <v>0</v>
      </c>
      <c r="S46" s="249">
        <v>0</v>
      </c>
      <c r="T46" s="249">
        <v>0</v>
      </c>
      <c r="U46" s="249">
        <v>0</v>
      </c>
      <c r="V46" s="249">
        <v>0</v>
      </c>
      <c r="W46" s="249">
        <v>0</v>
      </c>
      <c r="X46" s="249">
        <v>0</v>
      </c>
      <c r="Y46" s="249">
        <v>0</v>
      </c>
      <c r="Z46" s="249">
        <v>0</v>
      </c>
      <c r="AA46" s="249">
        <v>0</v>
      </c>
      <c r="AB46" s="249">
        <v>0</v>
      </c>
      <c r="AC46" s="249">
        <v>0</v>
      </c>
      <c r="AD46" s="249">
        <v>0</v>
      </c>
      <c r="AE46" s="249">
        <v>0</v>
      </c>
      <c r="AF46" s="249">
        <v>0</v>
      </c>
      <c r="AG46" s="249">
        <v>0</v>
      </c>
      <c r="AH46" s="249">
        <v>0</v>
      </c>
      <c r="AI46" s="249">
        <v>0</v>
      </c>
      <c r="AJ46" s="249">
        <v>0</v>
      </c>
      <c r="AK46" s="249">
        <v>0</v>
      </c>
      <c r="AL46" s="249">
        <v>0</v>
      </c>
      <c r="AM46" s="249">
        <v>0</v>
      </c>
      <c r="AN46" s="249">
        <v>0</v>
      </c>
    </row>
    <row r="47" spans="1:40" x14ac:dyDescent="0.25">
      <c r="A47" s="89">
        <v>5</v>
      </c>
      <c r="B47" s="152"/>
      <c r="C47" s="152"/>
      <c r="D47" s="152"/>
      <c r="E47" s="152">
        <v>0</v>
      </c>
      <c r="F47" s="152">
        <v>0</v>
      </c>
      <c r="G47" s="152">
        <v>0</v>
      </c>
      <c r="H47" s="152">
        <v>0</v>
      </c>
      <c r="I47" s="152">
        <v>0</v>
      </c>
      <c r="J47" s="152">
        <v>0</v>
      </c>
      <c r="K47" s="152">
        <v>0</v>
      </c>
      <c r="L47" s="152">
        <v>0</v>
      </c>
      <c r="M47" s="152">
        <v>0</v>
      </c>
      <c r="N47" s="152">
        <v>0</v>
      </c>
      <c r="O47" s="152">
        <v>0</v>
      </c>
      <c r="P47" s="152">
        <v>0</v>
      </c>
      <c r="Q47" s="152">
        <v>0</v>
      </c>
      <c r="R47" s="152">
        <v>0</v>
      </c>
      <c r="S47" s="152">
        <v>0</v>
      </c>
      <c r="T47" s="152">
        <v>0</v>
      </c>
      <c r="U47" s="152">
        <v>0</v>
      </c>
      <c r="V47" s="152">
        <v>0</v>
      </c>
      <c r="W47" s="152">
        <v>0</v>
      </c>
      <c r="X47" s="152">
        <v>0</v>
      </c>
      <c r="Y47" s="152">
        <v>0</v>
      </c>
      <c r="Z47" s="152">
        <v>0</v>
      </c>
      <c r="AA47" s="249">
        <v>0</v>
      </c>
      <c r="AB47" s="249">
        <v>0</v>
      </c>
      <c r="AC47" s="249">
        <v>0</v>
      </c>
      <c r="AD47" s="249">
        <v>0</v>
      </c>
      <c r="AE47" s="249">
        <v>0</v>
      </c>
      <c r="AF47" s="249">
        <v>0</v>
      </c>
      <c r="AG47" s="249">
        <v>0</v>
      </c>
      <c r="AH47" s="249">
        <v>0</v>
      </c>
      <c r="AI47" s="249">
        <v>0</v>
      </c>
      <c r="AJ47" s="249">
        <v>0</v>
      </c>
      <c r="AK47" s="249">
        <v>0</v>
      </c>
      <c r="AL47" s="249">
        <v>0</v>
      </c>
      <c r="AM47" s="249">
        <v>0</v>
      </c>
      <c r="AN47" s="249">
        <v>0</v>
      </c>
    </row>
    <row r="48" spans="1:40" x14ac:dyDescent="0.25">
      <c r="A48" s="89">
        <v>6</v>
      </c>
      <c r="B48" s="152"/>
      <c r="C48" s="152"/>
      <c r="D48" s="152"/>
      <c r="E48" s="152">
        <v>0</v>
      </c>
      <c r="F48" s="152">
        <v>0</v>
      </c>
      <c r="G48" s="152">
        <v>0</v>
      </c>
      <c r="H48" s="152">
        <v>0</v>
      </c>
      <c r="I48" s="152">
        <v>0</v>
      </c>
      <c r="J48" s="152">
        <v>0</v>
      </c>
      <c r="K48" s="152">
        <v>0</v>
      </c>
      <c r="L48" s="152">
        <v>0</v>
      </c>
      <c r="M48" s="152">
        <v>0</v>
      </c>
      <c r="N48" s="152">
        <v>0</v>
      </c>
      <c r="O48" s="152">
        <v>0</v>
      </c>
      <c r="P48" s="152">
        <v>0</v>
      </c>
      <c r="Q48" s="152">
        <v>0</v>
      </c>
      <c r="R48" s="152">
        <v>0</v>
      </c>
      <c r="S48" s="152">
        <v>0</v>
      </c>
      <c r="T48" s="152">
        <v>0</v>
      </c>
      <c r="U48" s="152">
        <v>0</v>
      </c>
      <c r="V48" s="152">
        <v>0</v>
      </c>
      <c r="W48" s="152">
        <v>0</v>
      </c>
      <c r="X48" s="152">
        <v>0</v>
      </c>
      <c r="Y48" s="152">
        <v>0</v>
      </c>
      <c r="Z48" s="152">
        <v>0</v>
      </c>
      <c r="AA48" s="152">
        <v>0</v>
      </c>
      <c r="AB48" s="152">
        <v>0</v>
      </c>
      <c r="AC48" s="152">
        <v>0</v>
      </c>
      <c r="AD48" s="152">
        <v>0</v>
      </c>
      <c r="AE48" s="152">
        <v>0</v>
      </c>
      <c r="AF48" s="152">
        <v>0</v>
      </c>
      <c r="AG48" s="152">
        <v>0</v>
      </c>
      <c r="AH48" s="152">
        <v>0</v>
      </c>
      <c r="AI48" s="152">
        <v>0</v>
      </c>
      <c r="AJ48" s="152">
        <v>0</v>
      </c>
      <c r="AK48" s="152">
        <v>0</v>
      </c>
      <c r="AL48" s="152">
        <v>0</v>
      </c>
      <c r="AM48" s="152">
        <v>0</v>
      </c>
      <c r="AN48" s="152">
        <v>0</v>
      </c>
    </row>
    <row r="49" spans="1:40" x14ac:dyDescent="0.25">
      <c r="A49" s="89">
        <v>7</v>
      </c>
      <c r="B49" s="152"/>
      <c r="C49" s="152"/>
      <c r="D49" s="152"/>
      <c r="E49" s="152">
        <v>0</v>
      </c>
      <c r="F49" s="152">
        <v>0</v>
      </c>
      <c r="G49" s="152">
        <v>0</v>
      </c>
      <c r="H49" s="152">
        <v>0</v>
      </c>
      <c r="I49" s="152">
        <v>0</v>
      </c>
      <c r="J49" s="152">
        <v>0</v>
      </c>
      <c r="K49" s="152">
        <v>0</v>
      </c>
      <c r="L49" s="152">
        <v>0</v>
      </c>
      <c r="M49" s="152">
        <v>0</v>
      </c>
      <c r="N49" s="152">
        <v>0</v>
      </c>
      <c r="O49" s="152">
        <v>0</v>
      </c>
      <c r="P49" s="152">
        <v>0</v>
      </c>
      <c r="Q49" s="152">
        <v>0</v>
      </c>
      <c r="R49" s="152">
        <v>0</v>
      </c>
      <c r="S49" s="152">
        <v>0</v>
      </c>
      <c r="T49" s="152">
        <v>0</v>
      </c>
      <c r="U49" s="152">
        <v>0</v>
      </c>
      <c r="V49" s="152">
        <v>0</v>
      </c>
      <c r="W49" s="152">
        <v>0</v>
      </c>
      <c r="X49" s="152">
        <v>0</v>
      </c>
      <c r="Y49" s="152">
        <v>0</v>
      </c>
      <c r="Z49" s="152">
        <v>0</v>
      </c>
      <c r="AA49" s="152">
        <v>0</v>
      </c>
      <c r="AB49" s="152">
        <v>0</v>
      </c>
      <c r="AC49" s="152">
        <v>0</v>
      </c>
      <c r="AD49" s="152">
        <v>0</v>
      </c>
      <c r="AE49" s="152">
        <v>0</v>
      </c>
      <c r="AF49" s="152">
        <v>0</v>
      </c>
      <c r="AG49" s="152">
        <v>0</v>
      </c>
      <c r="AH49" s="152">
        <v>0</v>
      </c>
      <c r="AI49" s="152">
        <v>0</v>
      </c>
      <c r="AJ49" s="152">
        <v>0</v>
      </c>
      <c r="AK49" s="152">
        <v>0</v>
      </c>
      <c r="AL49" s="152">
        <v>0</v>
      </c>
      <c r="AM49" s="152">
        <v>0</v>
      </c>
      <c r="AN49" s="152">
        <v>0</v>
      </c>
    </row>
    <row r="50" spans="1:40" x14ac:dyDescent="0.25">
      <c r="A50" s="284" t="s">
        <v>9</v>
      </c>
      <c r="B50" s="248">
        <v>0</v>
      </c>
      <c r="C50" s="248">
        <v>0</v>
      </c>
      <c r="D50" s="248">
        <v>0</v>
      </c>
      <c r="E50" s="248">
        <v>9.0944999999999991E-4</v>
      </c>
      <c r="F50" s="248">
        <v>0.14005529999999999</v>
      </c>
      <c r="G50" s="248">
        <v>1.4995996999999999</v>
      </c>
      <c r="H50" s="248">
        <v>5.3756754500000001</v>
      </c>
      <c r="I50" s="248">
        <v>12.592882549999999</v>
      </c>
      <c r="J50" s="248">
        <v>25.323412649999991</v>
      </c>
      <c r="K50" s="248">
        <v>33.53697919999999</v>
      </c>
      <c r="L50" s="248">
        <v>33.706103049999996</v>
      </c>
      <c r="M50" s="248">
        <v>34.017640499999999</v>
      </c>
      <c r="N50" s="248">
        <v>34.558450849999993</v>
      </c>
      <c r="O50" s="248">
        <v>35.474925449999994</v>
      </c>
      <c r="P50" s="248">
        <v>37.074901099999991</v>
      </c>
      <c r="Q50" s="248">
        <v>39.753871649999986</v>
      </c>
      <c r="R50" s="248">
        <v>43.908888199999993</v>
      </c>
      <c r="S50" s="248">
        <v>49.930639849999991</v>
      </c>
      <c r="T50" s="248">
        <v>58.286590299999993</v>
      </c>
      <c r="U50" s="248">
        <v>66.737281249999995</v>
      </c>
      <c r="V50" s="248">
        <v>74.481018949999992</v>
      </c>
      <c r="W50" s="248">
        <v>83.288792400000006</v>
      </c>
      <c r="X50" s="248">
        <v>93.309467099999992</v>
      </c>
      <c r="Y50" s="248">
        <v>104.61265479999999</v>
      </c>
      <c r="Z50" s="248">
        <v>117.5263638</v>
      </c>
      <c r="AA50" s="248">
        <v>132.46659804999996</v>
      </c>
      <c r="AB50" s="248">
        <v>154.82418129999999</v>
      </c>
      <c r="AC50" s="248">
        <v>186.20328909999998</v>
      </c>
      <c r="AD50" s="248">
        <v>217.47212224999998</v>
      </c>
      <c r="AE50" s="248">
        <v>246.13215285000001</v>
      </c>
      <c r="AF50" s="248">
        <v>275.25851184999999</v>
      </c>
      <c r="AG50" s="248">
        <v>306.27504119999998</v>
      </c>
      <c r="AH50" s="248">
        <v>340.71099809999993</v>
      </c>
      <c r="AI50" s="248">
        <v>379.23079345000002</v>
      </c>
      <c r="AJ50" s="248">
        <v>422.10923834999994</v>
      </c>
      <c r="AK50" s="248">
        <v>469.02221339999994</v>
      </c>
      <c r="AL50" s="248">
        <v>520.36340565</v>
      </c>
      <c r="AM50" s="248">
        <v>577.13459839999985</v>
      </c>
      <c r="AN50" s="248">
        <v>640.73665195000001</v>
      </c>
    </row>
    <row r="51" spans="1:40" x14ac:dyDescent="0.25">
      <c r="A51" s="285"/>
      <c r="B51" s="245"/>
      <c r="C51" s="245"/>
      <c r="D51" s="245"/>
      <c r="E51" s="245"/>
      <c r="F51" s="245"/>
      <c r="G51" s="245"/>
      <c r="H51" s="245"/>
      <c r="I51" s="245"/>
      <c r="J51" s="245"/>
      <c r="K51" s="245"/>
      <c r="L51" s="245"/>
      <c r="M51" s="245"/>
      <c r="N51" s="245"/>
      <c r="O51" s="245"/>
      <c r="P51" s="245"/>
      <c r="Q51" s="245"/>
      <c r="R51" s="245"/>
      <c r="S51" s="245"/>
      <c r="T51" s="245"/>
      <c r="U51" s="245"/>
      <c r="V51" s="245"/>
      <c r="W51" s="245"/>
      <c r="X51" s="245"/>
      <c r="Y51" s="245"/>
      <c r="Z51" s="245"/>
      <c r="AA51" s="245"/>
      <c r="AB51" s="245"/>
      <c r="AC51" s="245"/>
      <c r="AD51" s="245"/>
      <c r="AE51" s="245"/>
      <c r="AF51" s="245"/>
      <c r="AG51" s="245"/>
      <c r="AH51" s="245"/>
      <c r="AI51" s="245"/>
      <c r="AJ51" s="245"/>
      <c r="AK51" s="245"/>
      <c r="AL51" s="245"/>
      <c r="AM51" s="245"/>
      <c r="AN51" s="245"/>
    </row>
    <row r="52" spans="1:40" x14ac:dyDescent="0.25">
      <c r="A52" s="281" t="s">
        <v>659</v>
      </c>
      <c r="B52" s="282"/>
      <c r="C52" s="282"/>
      <c r="D52" s="282"/>
      <c r="E52" s="282"/>
      <c r="F52" s="282"/>
      <c r="G52" s="282"/>
      <c r="H52" s="282"/>
      <c r="I52" s="282"/>
      <c r="J52" s="282"/>
      <c r="K52" s="282"/>
      <c r="L52" s="282"/>
      <c r="M52" s="282"/>
      <c r="N52" s="282"/>
      <c r="O52" s="282"/>
      <c r="P52" s="282"/>
      <c r="Q52" s="282"/>
      <c r="R52" s="282"/>
      <c r="S52" s="282"/>
      <c r="T52" s="282"/>
      <c r="U52" s="282"/>
      <c r="V52" s="282"/>
      <c r="W52" s="282"/>
      <c r="X52" s="282"/>
      <c r="Y52" s="282"/>
      <c r="Z52" s="282"/>
      <c r="AA52" s="282"/>
      <c r="AB52" s="282"/>
      <c r="AC52" s="282"/>
      <c r="AD52" s="282"/>
      <c r="AE52" s="282"/>
      <c r="AF52" s="282"/>
      <c r="AG52" s="282"/>
      <c r="AH52" s="282"/>
      <c r="AI52" s="282"/>
      <c r="AJ52" s="282"/>
      <c r="AK52" s="282"/>
      <c r="AL52" s="282"/>
      <c r="AM52" s="282"/>
      <c r="AN52" s="282"/>
    </row>
    <row r="53" spans="1:40" x14ac:dyDescent="0.25">
      <c r="A53" s="89" t="s">
        <v>658</v>
      </c>
    </row>
    <row r="54" spans="1:40" x14ac:dyDescent="0.25">
      <c r="A54" s="89"/>
      <c r="B54" s="283">
        <v>2012</v>
      </c>
      <c r="C54" s="283">
        <v>2013</v>
      </c>
      <c r="D54" s="283">
        <v>2014</v>
      </c>
      <c r="E54" s="283">
        <v>2015</v>
      </c>
      <c r="F54" s="283">
        <v>2016</v>
      </c>
      <c r="G54" s="283">
        <v>2017</v>
      </c>
      <c r="H54" s="283">
        <v>2018</v>
      </c>
      <c r="I54" s="283">
        <v>2019</v>
      </c>
      <c r="J54" s="283">
        <v>2020</v>
      </c>
      <c r="K54" s="283">
        <v>2021</v>
      </c>
      <c r="L54" s="283">
        <v>2022</v>
      </c>
      <c r="M54" s="283">
        <v>2023</v>
      </c>
      <c r="N54" s="283">
        <v>2024</v>
      </c>
      <c r="O54" s="283">
        <v>2025</v>
      </c>
      <c r="P54" s="283">
        <v>2026</v>
      </c>
      <c r="Q54" s="283">
        <v>2027</v>
      </c>
      <c r="R54" s="283">
        <v>2028</v>
      </c>
      <c r="S54" s="283">
        <v>2029</v>
      </c>
      <c r="T54" s="283">
        <v>2030</v>
      </c>
      <c r="U54" s="283">
        <v>2031</v>
      </c>
      <c r="V54" s="283">
        <v>2032</v>
      </c>
      <c r="W54" s="283">
        <v>2033</v>
      </c>
      <c r="X54" s="283">
        <v>2034</v>
      </c>
      <c r="Y54" s="283">
        <v>2035</v>
      </c>
      <c r="Z54" s="283">
        <v>2036</v>
      </c>
      <c r="AA54" s="283">
        <v>2037</v>
      </c>
      <c r="AB54" s="283">
        <v>2038</v>
      </c>
      <c r="AC54" s="283">
        <v>2039</v>
      </c>
      <c r="AD54" s="283">
        <v>2040</v>
      </c>
      <c r="AE54" s="283">
        <v>2041</v>
      </c>
      <c r="AF54" s="283">
        <v>2042</v>
      </c>
      <c r="AG54" s="283">
        <v>2043</v>
      </c>
      <c r="AH54" s="283">
        <v>2044</v>
      </c>
      <c r="AI54" s="283">
        <v>2045</v>
      </c>
      <c r="AJ54" s="283">
        <v>2046</v>
      </c>
      <c r="AK54" s="283">
        <v>2047</v>
      </c>
      <c r="AL54" s="283">
        <v>2048</v>
      </c>
      <c r="AM54" s="283">
        <v>2049</v>
      </c>
      <c r="AN54" s="283">
        <v>2050</v>
      </c>
    </row>
    <row r="55" spans="1:40" x14ac:dyDescent="0.25">
      <c r="A55" s="89">
        <v>1</v>
      </c>
      <c r="B55" s="152"/>
      <c r="C55" s="152"/>
      <c r="D55" s="152"/>
      <c r="E55" s="152">
        <v>2.7031005000000006E-3</v>
      </c>
      <c r="F55" s="152">
        <v>0.41432523775000013</v>
      </c>
      <c r="G55" s="152">
        <v>10.578433634500003</v>
      </c>
      <c r="H55" s="152">
        <v>24.760724952060002</v>
      </c>
      <c r="I55" s="152">
        <v>30.147788760885824</v>
      </c>
      <c r="J55" s="152">
        <v>36.285903698483828</v>
      </c>
      <c r="K55" s="152">
        <v>45.132151223757262</v>
      </c>
      <c r="L55" s="152">
        <v>54.874689967451765</v>
      </c>
      <c r="M55" s="152">
        <v>66.349895048775693</v>
      </c>
      <c r="N55" s="152">
        <v>81.556865201885685</v>
      </c>
      <c r="O55" s="152">
        <v>102.08483410579753</v>
      </c>
      <c r="P55" s="152">
        <v>126.91894748418095</v>
      </c>
      <c r="Q55" s="152">
        <v>156.90376380284789</v>
      </c>
      <c r="R55" s="152">
        <v>187.94697593681789</v>
      </c>
      <c r="S55" s="152">
        <v>221.76199129130805</v>
      </c>
      <c r="T55" s="152">
        <v>260.79138021892658</v>
      </c>
      <c r="U55" s="152">
        <v>298.06066052989974</v>
      </c>
      <c r="V55" s="152">
        <v>332.63731265197765</v>
      </c>
      <c r="W55" s="152">
        <v>365.53677785563457</v>
      </c>
      <c r="X55" s="152">
        <v>394.88354413877113</v>
      </c>
      <c r="Y55" s="152">
        <v>420.38314983170073</v>
      </c>
      <c r="Z55" s="152">
        <v>440.76827307114291</v>
      </c>
      <c r="AA55" s="249">
        <v>457.7870845935073</v>
      </c>
      <c r="AB55" s="249">
        <v>472.81498859535139</v>
      </c>
      <c r="AC55" s="249">
        <v>482.62119797189069</v>
      </c>
      <c r="AD55" s="249">
        <v>489.65560412790978</v>
      </c>
      <c r="AE55" s="249">
        <v>495.73004843266301</v>
      </c>
      <c r="AF55" s="249">
        <v>499.39814287160431</v>
      </c>
      <c r="AG55" s="249">
        <v>502.16994609212458</v>
      </c>
      <c r="AH55" s="249">
        <v>504.0454580942237</v>
      </c>
      <c r="AI55" s="249">
        <v>505.90171116391053</v>
      </c>
      <c r="AJ55" s="249">
        <v>506.79800238233156</v>
      </c>
      <c r="AK55" s="249">
        <v>506.79800238233156</v>
      </c>
      <c r="AL55" s="249">
        <v>506.79800238233156</v>
      </c>
      <c r="AM55" s="249">
        <v>506.79800238233156</v>
      </c>
      <c r="AN55" s="249">
        <v>506.79800238233156</v>
      </c>
    </row>
    <row r="56" spans="1:40" x14ac:dyDescent="0.25">
      <c r="A56" s="89">
        <v>2</v>
      </c>
      <c r="B56" s="152"/>
      <c r="C56" s="152"/>
      <c r="D56" s="152"/>
      <c r="E56" s="152">
        <v>0.52553737499999997</v>
      </c>
      <c r="F56" s="152">
        <v>1.033875345</v>
      </c>
      <c r="G56" s="152">
        <v>1.9117457165000002</v>
      </c>
      <c r="H56" s="152">
        <v>3.1537657127499998</v>
      </c>
      <c r="I56" s="152">
        <v>6.6323748027684655</v>
      </c>
      <c r="J56" s="152">
        <v>13.669170884727709</v>
      </c>
      <c r="K56" s="152">
        <v>23.312088461955415</v>
      </c>
      <c r="L56" s="152">
        <v>36.395952281658047</v>
      </c>
      <c r="M56" s="152">
        <v>52.867506000475288</v>
      </c>
      <c r="N56" s="152">
        <v>72.83082958859201</v>
      </c>
      <c r="O56" s="152">
        <v>99.884205602028274</v>
      </c>
      <c r="P56" s="152">
        <v>132.14982460600149</v>
      </c>
      <c r="Q56" s="152">
        <v>168.6887818831203</v>
      </c>
      <c r="R56" s="152">
        <v>210.49323849413634</v>
      </c>
      <c r="S56" s="152">
        <v>255.84272131781216</v>
      </c>
      <c r="T56" s="152">
        <v>303.74506929339611</v>
      </c>
      <c r="U56" s="152">
        <v>351.64741726898012</v>
      </c>
      <c r="V56" s="152">
        <v>398.66411687053312</v>
      </c>
      <c r="W56" s="152">
        <v>440.46857348154913</v>
      </c>
      <c r="X56" s="152">
        <v>477.06078710202831</v>
      </c>
      <c r="Y56" s="152">
        <v>510.10797450984757</v>
      </c>
      <c r="Z56" s="152">
        <v>537.10809417992357</v>
      </c>
      <c r="AA56" s="249">
        <v>558.89597085946252</v>
      </c>
      <c r="AB56" s="249">
        <v>575.36752457827981</v>
      </c>
      <c r="AC56" s="249">
        <v>588.45138839798256</v>
      </c>
      <c r="AD56" s="249">
        <v>599.03321069260153</v>
      </c>
      <c r="AE56" s="249">
        <v>606.85157517840685</v>
      </c>
      <c r="AF56" s="249">
        <v>612.84538657278995</v>
      </c>
      <c r="AG56" s="249">
        <v>617.27606115948072</v>
      </c>
      <c r="AH56" s="249">
        <v>620.82108737214048</v>
      </c>
      <c r="AI56" s="249">
        <v>622.54156049337803</v>
      </c>
      <c r="AJ56" s="249">
        <v>625.14768198864647</v>
      </c>
      <c r="AK56" s="249">
        <v>627.75380348391491</v>
      </c>
      <c r="AL56" s="249">
        <v>627.75380348391491</v>
      </c>
      <c r="AM56" s="249">
        <v>627.75380348391491</v>
      </c>
      <c r="AN56" s="249">
        <v>627.75380348391491</v>
      </c>
    </row>
    <row r="57" spans="1:40" x14ac:dyDescent="0.25">
      <c r="A57" s="89">
        <v>3</v>
      </c>
      <c r="B57" s="152"/>
      <c r="C57" s="152"/>
      <c r="D57" s="152"/>
      <c r="E57" s="152">
        <v>0</v>
      </c>
      <c r="F57" s="152">
        <v>0</v>
      </c>
      <c r="G57" s="152">
        <v>0</v>
      </c>
      <c r="H57" s="152">
        <v>9.7994999999999999E-2</v>
      </c>
      <c r="I57" s="152">
        <v>0.70095247058823529</v>
      </c>
      <c r="J57" s="152">
        <v>1.2059149411764702</v>
      </c>
      <c r="K57" s="152">
        <v>1.2059149411764702</v>
      </c>
      <c r="L57" s="152">
        <v>1.7108774117647059</v>
      </c>
      <c r="M57" s="152">
        <v>2.7208023529411767</v>
      </c>
      <c r="N57" s="152">
        <v>3.7307272941176466</v>
      </c>
      <c r="O57" s="152">
        <v>4.7406522352941174</v>
      </c>
      <c r="P57" s="152">
        <v>6.2555396470588231</v>
      </c>
      <c r="Q57" s="152">
        <v>8.2753895294117648</v>
      </c>
      <c r="R57" s="152">
        <v>10.295239411764705</v>
      </c>
      <c r="S57" s="152">
        <v>12.315089294117646</v>
      </c>
      <c r="T57" s="152">
        <v>15.824463176470585</v>
      </c>
      <c r="U57" s="152">
        <v>19.33383705882353</v>
      </c>
      <c r="V57" s="152">
        <v>21.35368694117647</v>
      </c>
      <c r="W57" s="152">
        <v>23.373536823529413</v>
      </c>
      <c r="X57" s="152">
        <v>24.888424235294124</v>
      </c>
      <c r="Y57" s="152">
        <v>26.403311647058828</v>
      </c>
      <c r="Z57" s="152">
        <v>27.918199058823539</v>
      </c>
      <c r="AA57" s="249">
        <v>28.928124000000004</v>
      </c>
      <c r="AB57" s="249">
        <v>29.433086470588243</v>
      </c>
      <c r="AC57" s="249">
        <v>29.938048941176483</v>
      </c>
      <c r="AD57" s="249">
        <v>30.443011411764715</v>
      </c>
      <c r="AE57" s="249">
        <v>30.947973882352951</v>
      </c>
      <c r="AF57" s="249">
        <v>31.45293635294119</v>
      </c>
      <c r="AG57" s="249">
        <v>31.45293635294119</v>
      </c>
      <c r="AH57" s="249">
        <v>31.45293635294119</v>
      </c>
      <c r="AI57" s="249">
        <v>31.45293635294119</v>
      </c>
      <c r="AJ57" s="249">
        <v>31.45293635294119</v>
      </c>
      <c r="AK57" s="249">
        <v>31.45293635294119</v>
      </c>
      <c r="AL57" s="249">
        <v>31.45293635294119</v>
      </c>
      <c r="AM57" s="249">
        <v>31.45293635294119</v>
      </c>
      <c r="AN57" s="249">
        <v>31.45293635294119</v>
      </c>
    </row>
    <row r="58" spans="1:40" x14ac:dyDescent="0.25">
      <c r="A58" s="89">
        <v>4</v>
      </c>
      <c r="B58" s="152"/>
      <c r="C58" s="152"/>
      <c r="D58" s="152"/>
      <c r="E58" s="152">
        <v>0</v>
      </c>
      <c r="F58" s="152">
        <v>0.54177593599999996</v>
      </c>
      <c r="G58" s="152">
        <v>1.6839333779999999</v>
      </c>
      <c r="H58" s="152">
        <v>2.284314884</v>
      </c>
      <c r="I58" s="152">
        <v>2.284314884</v>
      </c>
      <c r="J58" s="152">
        <v>2.284314884</v>
      </c>
      <c r="K58" s="152">
        <v>3.1702528866315793</v>
      </c>
      <c r="L58" s="152">
        <v>4.0561908892631573</v>
      </c>
      <c r="M58" s="152">
        <v>4.0561908892631573</v>
      </c>
      <c r="N58" s="152">
        <v>5.8090029481447365</v>
      </c>
      <c r="O58" s="152">
        <v>9.1857490763245604</v>
      </c>
      <c r="P58" s="152">
        <v>11.695621148254386</v>
      </c>
      <c r="Q58" s="152">
        <v>14.334371209767543</v>
      </c>
      <c r="R58" s="152">
        <v>18.698729721280703</v>
      </c>
      <c r="S58" s="152">
        <v>23.063088232793859</v>
      </c>
      <c r="T58" s="152">
        <v>28.188576588605265</v>
      </c>
      <c r="U58" s="152">
        <v>33.314064944416671</v>
      </c>
      <c r="V58" s="152">
        <v>37.678423455929831</v>
      </c>
      <c r="W58" s="152">
        <v>42.042781967442977</v>
      </c>
      <c r="X58" s="152">
        <v>44.681532028956141</v>
      </c>
      <c r="Y58" s="152">
        <v>47.191404100885968</v>
      </c>
      <c r="Z58" s="152">
        <v>49.68221222643421</v>
      </c>
      <c r="AA58" s="249">
        <v>51.435024285315791</v>
      </c>
      <c r="AB58" s="249">
        <v>52.320962287947367</v>
      </c>
      <c r="AC58" s="249">
        <v>53.20690029057895</v>
      </c>
      <c r="AD58" s="249">
        <v>54.092838293210534</v>
      </c>
      <c r="AE58" s="249">
        <v>54.092838293210534</v>
      </c>
      <c r="AF58" s="249">
        <v>54.092838293210534</v>
      </c>
      <c r="AG58" s="249">
        <v>54.092838293210534</v>
      </c>
      <c r="AH58" s="249">
        <v>54.092838293210534</v>
      </c>
      <c r="AI58" s="249">
        <v>54.092838293210534</v>
      </c>
      <c r="AJ58" s="249">
        <v>54.092838293210534</v>
      </c>
      <c r="AK58" s="249">
        <v>54.092838293210534</v>
      </c>
      <c r="AL58" s="249">
        <v>54.092838293210534</v>
      </c>
      <c r="AM58" s="249">
        <v>54.092838293210534</v>
      </c>
      <c r="AN58" s="249">
        <v>54.092838293210534</v>
      </c>
    </row>
    <row r="59" spans="1:40" x14ac:dyDescent="0.25">
      <c r="A59" s="89">
        <v>5</v>
      </c>
      <c r="B59" s="152"/>
      <c r="C59" s="152"/>
      <c r="D59" s="152"/>
      <c r="E59" s="152">
        <v>0</v>
      </c>
      <c r="F59" s="152">
        <v>0</v>
      </c>
      <c r="G59" s="152">
        <v>0</v>
      </c>
      <c r="H59" s="152">
        <v>0</v>
      </c>
      <c r="I59" s="152">
        <v>0</v>
      </c>
      <c r="J59" s="152">
        <v>0</v>
      </c>
      <c r="K59" s="152">
        <v>0</v>
      </c>
      <c r="L59" s="152">
        <v>0</v>
      </c>
      <c r="M59" s="152">
        <v>0</v>
      </c>
      <c r="N59" s="152">
        <v>0</v>
      </c>
      <c r="O59" s="152">
        <v>0</v>
      </c>
      <c r="P59" s="152">
        <v>0</v>
      </c>
      <c r="Q59" s="152">
        <v>0</v>
      </c>
      <c r="R59" s="152">
        <v>0</v>
      </c>
      <c r="S59" s="152">
        <v>0</v>
      </c>
      <c r="T59" s="152">
        <v>0</v>
      </c>
      <c r="U59" s="152">
        <v>0</v>
      </c>
      <c r="V59" s="152">
        <v>0</v>
      </c>
      <c r="W59" s="152">
        <v>0</v>
      </c>
      <c r="X59" s="152">
        <v>0</v>
      </c>
      <c r="Y59" s="152">
        <v>0</v>
      </c>
      <c r="Z59" s="152">
        <v>0</v>
      </c>
      <c r="AA59" s="249">
        <v>0</v>
      </c>
      <c r="AB59" s="249">
        <v>0</v>
      </c>
      <c r="AC59" s="249">
        <v>0</v>
      </c>
      <c r="AD59" s="249">
        <v>0</v>
      </c>
      <c r="AE59" s="249">
        <v>0</v>
      </c>
      <c r="AF59" s="249">
        <v>0</v>
      </c>
      <c r="AG59" s="249">
        <v>0</v>
      </c>
      <c r="AH59" s="249">
        <v>0</v>
      </c>
      <c r="AI59" s="249">
        <v>0</v>
      </c>
      <c r="AJ59" s="249">
        <v>0</v>
      </c>
      <c r="AK59" s="249">
        <v>0</v>
      </c>
      <c r="AL59" s="249">
        <v>0</v>
      </c>
      <c r="AM59" s="249">
        <v>0</v>
      </c>
      <c r="AN59" s="249">
        <v>0</v>
      </c>
    </row>
    <row r="60" spans="1:40" x14ac:dyDescent="0.25">
      <c r="A60" s="89">
        <v>6</v>
      </c>
      <c r="B60" s="152"/>
      <c r="C60" s="152"/>
      <c r="D60" s="152"/>
      <c r="E60" s="152">
        <v>0</v>
      </c>
      <c r="F60" s="152">
        <v>0</v>
      </c>
      <c r="G60" s="152">
        <v>0</v>
      </c>
      <c r="H60" s="152">
        <v>0</v>
      </c>
      <c r="I60" s="152">
        <v>0</v>
      </c>
      <c r="J60" s="152">
        <v>0</v>
      </c>
      <c r="K60" s="152">
        <v>0</v>
      </c>
      <c r="L60" s="152">
        <v>0</v>
      </c>
      <c r="M60" s="152">
        <v>0</v>
      </c>
      <c r="N60" s="152">
        <v>0</v>
      </c>
      <c r="O60" s="152">
        <v>0</v>
      </c>
      <c r="P60" s="152">
        <v>0</v>
      </c>
      <c r="Q60" s="152">
        <v>0</v>
      </c>
      <c r="R60" s="152">
        <v>0</v>
      </c>
      <c r="S60" s="152">
        <v>0</v>
      </c>
      <c r="T60" s="152">
        <v>0</v>
      </c>
      <c r="U60" s="152">
        <v>0</v>
      </c>
      <c r="V60" s="152">
        <v>0</v>
      </c>
      <c r="W60" s="152">
        <v>0</v>
      </c>
      <c r="X60" s="152">
        <v>0</v>
      </c>
      <c r="Y60" s="152">
        <v>0</v>
      </c>
      <c r="Z60" s="152">
        <v>0</v>
      </c>
      <c r="AA60" s="152">
        <v>0</v>
      </c>
      <c r="AB60" s="152">
        <v>0</v>
      </c>
      <c r="AC60" s="152">
        <v>0</v>
      </c>
      <c r="AD60" s="152">
        <v>0</v>
      </c>
      <c r="AE60" s="152">
        <v>0</v>
      </c>
      <c r="AF60" s="152">
        <v>0</v>
      </c>
      <c r="AG60" s="152">
        <v>0</v>
      </c>
      <c r="AH60" s="152">
        <v>0</v>
      </c>
      <c r="AI60" s="152">
        <v>0</v>
      </c>
      <c r="AJ60" s="152">
        <v>0</v>
      </c>
      <c r="AK60" s="152">
        <v>0</v>
      </c>
      <c r="AL60" s="152">
        <v>0</v>
      </c>
      <c r="AM60" s="152">
        <v>0</v>
      </c>
      <c r="AN60" s="152">
        <v>0</v>
      </c>
    </row>
    <row r="61" spans="1:40" x14ac:dyDescent="0.25">
      <c r="A61" s="89">
        <v>7</v>
      </c>
      <c r="B61" s="152"/>
      <c r="C61" s="152"/>
      <c r="D61" s="152"/>
      <c r="E61" s="152">
        <v>0</v>
      </c>
      <c r="F61" s="152">
        <v>0</v>
      </c>
      <c r="G61" s="152">
        <v>0</v>
      </c>
      <c r="H61" s="152">
        <v>0</v>
      </c>
      <c r="I61" s="152">
        <v>0</v>
      </c>
      <c r="J61" s="152">
        <v>0</v>
      </c>
      <c r="K61" s="152">
        <v>0</v>
      </c>
      <c r="L61" s="152">
        <v>0</v>
      </c>
      <c r="M61" s="152">
        <v>0</v>
      </c>
      <c r="N61" s="152">
        <v>0</v>
      </c>
      <c r="O61" s="152">
        <v>0</v>
      </c>
      <c r="P61" s="152">
        <v>0</v>
      </c>
      <c r="Q61" s="152">
        <v>0</v>
      </c>
      <c r="R61" s="152">
        <v>0</v>
      </c>
      <c r="S61" s="152">
        <v>0</v>
      </c>
      <c r="T61" s="152">
        <v>0</v>
      </c>
      <c r="U61" s="152">
        <v>0</v>
      </c>
      <c r="V61" s="152">
        <v>0</v>
      </c>
      <c r="W61" s="152">
        <v>0</v>
      </c>
      <c r="X61" s="152">
        <v>0</v>
      </c>
      <c r="Y61" s="152">
        <v>0</v>
      </c>
      <c r="Z61" s="152">
        <v>0</v>
      </c>
      <c r="AA61" s="152">
        <v>0</v>
      </c>
      <c r="AB61" s="152">
        <v>0</v>
      </c>
      <c r="AC61" s="152">
        <v>0</v>
      </c>
      <c r="AD61" s="152">
        <v>0</v>
      </c>
      <c r="AE61" s="152">
        <v>0</v>
      </c>
      <c r="AF61" s="152">
        <v>0</v>
      </c>
      <c r="AG61" s="152">
        <v>0</v>
      </c>
      <c r="AH61" s="152">
        <v>0</v>
      </c>
      <c r="AI61" s="152">
        <v>0</v>
      </c>
      <c r="AJ61" s="152">
        <v>0</v>
      </c>
      <c r="AK61" s="152">
        <v>0</v>
      </c>
      <c r="AL61" s="152">
        <v>0</v>
      </c>
      <c r="AM61" s="152">
        <v>0</v>
      </c>
      <c r="AN61" s="152">
        <v>0</v>
      </c>
    </row>
    <row r="62" spans="1:40" x14ac:dyDescent="0.25">
      <c r="A62" s="284" t="s">
        <v>9</v>
      </c>
      <c r="B62" s="248">
        <v>0</v>
      </c>
      <c r="C62" s="248">
        <v>0</v>
      </c>
      <c r="D62" s="248">
        <v>0</v>
      </c>
      <c r="E62" s="248">
        <v>0.52824047549999997</v>
      </c>
      <c r="F62" s="248">
        <v>1.9899765187500003</v>
      </c>
      <c r="G62" s="248">
        <v>14.174112729000004</v>
      </c>
      <c r="H62" s="248">
        <v>30.296800548810005</v>
      </c>
      <c r="I62" s="248">
        <v>39.765430918242522</v>
      </c>
      <c r="J62" s="248">
        <v>53.445304408388012</v>
      </c>
      <c r="K62" s="248">
        <v>72.82040751352072</v>
      </c>
      <c r="L62" s="248">
        <v>97.037710550137675</v>
      </c>
      <c r="M62" s="248">
        <v>125.99439429145532</v>
      </c>
      <c r="N62" s="248">
        <v>163.92742503274008</v>
      </c>
      <c r="O62" s="248">
        <v>215.89544101944446</v>
      </c>
      <c r="P62" s="248">
        <v>277.01993288549562</v>
      </c>
      <c r="Q62" s="248">
        <v>348.20230642514747</v>
      </c>
      <c r="R62" s="248">
        <v>427.43418356399968</v>
      </c>
      <c r="S62" s="248">
        <v>512.98289013603176</v>
      </c>
      <c r="T62" s="248">
        <v>608.54948927739849</v>
      </c>
      <c r="U62" s="248">
        <v>702.35597980212015</v>
      </c>
      <c r="V62" s="248">
        <v>790.33353991961701</v>
      </c>
      <c r="W62" s="248">
        <v>871.42167012815617</v>
      </c>
      <c r="X62" s="248">
        <v>941.51428750504965</v>
      </c>
      <c r="Y62" s="248">
        <v>1004.0858400894931</v>
      </c>
      <c r="Z62" s="248">
        <v>1055.4767785363242</v>
      </c>
      <c r="AA62" s="248">
        <v>1097.0462037382856</v>
      </c>
      <c r="AB62" s="248">
        <v>1129.9365619321668</v>
      </c>
      <c r="AC62" s="248">
        <v>1154.2175356016287</v>
      </c>
      <c r="AD62" s="248">
        <v>1173.2246645254863</v>
      </c>
      <c r="AE62" s="248">
        <v>1187.6224357866333</v>
      </c>
      <c r="AF62" s="248">
        <v>1197.7893040905458</v>
      </c>
      <c r="AG62" s="248">
        <v>1204.9917818977569</v>
      </c>
      <c r="AH62" s="248">
        <v>1210.4123201125158</v>
      </c>
      <c r="AI62" s="248">
        <v>1213.9890463034401</v>
      </c>
      <c r="AJ62" s="248">
        <v>1217.4914590171297</v>
      </c>
      <c r="AK62" s="248">
        <v>1220.0975805123981</v>
      </c>
      <c r="AL62" s="248">
        <v>1220.0975805123981</v>
      </c>
      <c r="AM62" s="248">
        <v>1220.0975805123981</v>
      </c>
      <c r="AN62" s="248">
        <v>1220.0975805123981</v>
      </c>
    </row>
    <row r="63" spans="1:40" x14ac:dyDescent="0.25">
      <c r="B63" s="245"/>
      <c r="C63" s="245"/>
      <c r="D63" s="245"/>
      <c r="E63" s="245"/>
      <c r="F63" s="245"/>
      <c r="G63" s="245"/>
      <c r="H63" s="245"/>
      <c r="I63" s="245"/>
      <c r="J63" s="245"/>
      <c r="K63" s="245"/>
      <c r="L63" s="245"/>
      <c r="M63" s="245"/>
      <c r="N63" s="245"/>
      <c r="O63" s="245"/>
      <c r="P63" s="245"/>
      <c r="Q63" s="245"/>
      <c r="R63" s="245"/>
      <c r="S63" s="245"/>
      <c r="T63" s="245"/>
      <c r="U63" s="245"/>
      <c r="V63" s="245"/>
      <c r="W63" s="245"/>
      <c r="X63" s="245"/>
      <c r="Y63" s="245"/>
      <c r="Z63" s="245"/>
      <c r="AA63" s="245"/>
      <c r="AB63" s="245"/>
      <c r="AC63" s="245"/>
      <c r="AD63" s="245"/>
      <c r="AE63" s="245"/>
      <c r="AF63" s="245"/>
      <c r="AG63" s="245"/>
      <c r="AH63" s="245"/>
      <c r="AI63" s="245"/>
      <c r="AJ63" s="245"/>
      <c r="AK63" s="245"/>
      <c r="AL63" s="245"/>
      <c r="AM63" s="245"/>
      <c r="AN63" s="245"/>
    </row>
    <row r="64" spans="1:40" x14ac:dyDescent="0.25">
      <c r="B64" s="245"/>
      <c r="C64" s="245"/>
      <c r="D64" s="245"/>
      <c r="E64" s="245"/>
      <c r="F64" s="245"/>
      <c r="G64" s="245"/>
      <c r="H64" s="245"/>
      <c r="I64" s="245"/>
      <c r="J64" s="245"/>
      <c r="K64" s="245"/>
      <c r="L64" s="245"/>
      <c r="M64" s="245"/>
      <c r="N64" s="245"/>
      <c r="O64" s="245"/>
      <c r="P64" s="245"/>
      <c r="Q64" s="245"/>
      <c r="R64" s="245"/>
      <c r="S64" s="245"/>
      <c r="T64" s="245"/>
      <c r="U64" s="245"/>
      <c r="V64" s="245"/>
      <c r="W64" s="245"/>
      <c r="X64" s="245"/>
      <c r="Y64" s="245"/>
      <c r="Z64" s="245"/>
      <c r="AA64" s="245"/>
      <c r="AB64" s="245"/>
      <c r="AC64" s="245"/>
      <c r="AD64" s="245"/>
      <c r="AE64" s="245"/>
      <c r="AF64" s="245"/>
      <c r="AG64" s="245"/>
      <c r="AH64" s="245"/>
      <c r="AI64" s="245"/>
      <c r="AJ64" s="245"/>
      <c r="AK64" s="245"/>
      <c r="AL64" s="245"/>
      <c r="AM64" s="245"/>
      <c r="AN64" s="245"/>
    </row>
    <row r="66" spans="1:40" x14ac:dyDescent="0.25">
      <c r="A66" s="286" t="s">
        <v>657</v>
      </c>
      <c r="B66" s="56"/>
      <c r="C66" s="56"/>
      <c r="D66" s="56"/>
      <c r="E66" s="56"/>
      <c r="F66" s="56"/>
      <c r="G66" s="56"/>
      <c r="H66" s="56"/>
      <c r="I66" s="56"/>
      <c r="J66" s="56"/>
      <c r="K66" s="56"/>
      <c r="L66" s="56"/>
      <c r="M66" s="56"/>
      <c r="N66" s="56"/>
      <c r="O66" s="56"/>
      <c r="P66" s="56"/>
      <c r="Q66" s="56"/>
      <c r="R66" s="56"/>
      <c r="S66" s="56"/>
      <c r="T66" s="56"/>
      <c r="U66" s="56"/>
      <c r="V66" s="56"/>
      <c r="W66" s="56"/>
      <c r="X66" s="56"/>
      <c r="Y66" s="56"/>
      <c r="Z66" s="56"/>
      <c r="AA66" s="56"/>
      <c r="AB66" s="56"/>
      <c r="AC66" s="56"/>
      <c r="AD66" s="56"/>
      <c r="AE66" s="56"/>
      <c r="AF66" s="56"/>
      <c r="AG66" s="56"/>
      <c r="AH66" s="56"/>
      <c r="AI66" s="56"/>
      <c r="AJ66" s="56"/>
      <c r="AK66" s="56"/>
      <c r="AL66" s="56"/>
      <c r="AM66" s="56"/>
      <c r="AN66" s="56"/>
    </row>
    <row r="67" spans="1:40" x14ac:dyDescent="0.25">
      <c r="A67" s="89" t="s">
        <v>660</v>
      </c>
    </row>
    <row r="68" spans="1:40" x14ac:dyDescent="0.25">
      <c r="A68" s="89"/>
      <c r="B68" s="283">
        <v>2012</v>
      </c>
      <c r="C68" s="283">
        <v>2013</v>
      </c>
      <c r="D68" s="283">
        <v>2014</v>
      </c>
      <c r="E68" s="283">
        <v>2015</v>
      </c>
      <c r="F68" s="283">
        <v>2016</v>
      </c>
      <c r="G68" s="283">
        <v>2017</v>
      </c>
      <c r="H68" s="283">
        <v>2018</v>
      </c>
      <c r="I68" s="283">
        <v>2019</v>
      </c>
      <c r="J68" s="283">
        <v>2020</v>
      </c>
      <c r="K68" s="283">
        <v>2021</v>
      </c>
      <c r="L68" s="283">
        <v>2022</v>
      </c>
      <c r="M68" s="283">
        <v>2023</v>
      </c>
      <c r="N68" s="283">
        <v>2024</v>
      </c>
      <c r="O68" s="283">
        <v>2025</v>
      </c>
      <c r="P68" s="283">
        <v>2026</v>
      </c>
      <c r="Q68" s="283">
        <v>2027</v>
      </c>
      <c r="R68" s="283">
        <v>2028</v>
      </c>
      <c r="S68" s="283">
        <v>2029</v>
      </c>
      <c r="T68" s="283">
        <v>2030</v>
      </c>
      <c r="U68" s="283">
        <v>2031</v>
      </c>
      <c r="V68" s="283">
        <v>2032</v>
      </c>
      <c r="W68" s="283">
        <v>2033</v>
      </c>
      <c r="X68" s="283">
        <v>2034</v>
      </c>
      <c r="Y68" s="283">
        <v>2035</v>
      </c>
      <c r="Z68" s="283">
        <v>2036</v>
      </c>
      <c r="AA68" s="283">
        <v>2037</v>
      </c>
      <c r="AB68" s="283">
        <v>2038</v>
      </c>
      <c r="AC68" s="283">
        <v>2039</v>
      </c>
      <c r="AD68" s="283">
        <v>2040</v>
      </c>
      <c r="AE68" s="283">
        <v>2041</v>
      </c>
      <c r="AF68" s="283">
        <v>2042</v>
      </c>
      <c r="AG68" s="283">
        <v>2043</v>
      </c>
      <c r="AH68" s="283">
        <v>2044</v>
      </c>
      <c r="AI68" s="283">
        <v>2045</v>
      </c>
      <c r="AJ68" s="283">
        <v>2046</v>
      </c>
      <c r="AK68" s="283">
        <v>2047</v>
      </c>
      <c r="AL68" s="283">
        <v>2048</v>
      </c>
      <c r="AM68" s="283">
        <v>2049</v>
      </c>
      <c r="AN68" s="283">
        <v>2050</v>
      </c>
    </row>
    <row r="69" spans="1:40" x14ac:dyDescent="0.25">
      <c r="A69" s="89">
        <v>1</v>
      </c>
      <c r="B69" s="245">
        <v>0</v>
      </c>
      <c r="C69" s="245">
        <v>0</v>
      </c>
      <c r="D69" s="245">
        <v>0</v>
      </c>
      <c r="E69" s="245"/>
      <c r="F69" s="245"/>
      <c r="G69" s="245"/>
      <c r="H69" s="245"/>
      <c r="I69" s="245"/>
      <c r="J69" s="245"/>
      <c r="K69" s="245"/>
      <c r="L69" s="245"/>
      <c r="M69" s="245"/>
      <c r="N69" s="245"/>
      <c r="O69" s="245"/>
      <c r="P69" s="245"/>
      <c r="Q69" s="245"/>
      <c r="R69" s="245"/>
      <c r="S69" s="245"/>
      <c r="T69" s="245"/>
      <c r="U69" s="245"/>
      <c r="V69" s="245"/>
      <c r="W69" s="245"/>
      <c r="X69" s="245"/>
      <c r="Y69" s="245"/>
      <c r="Z69" s="245"/>
      <c r="AA69" s="245"/>
      <c r="AB69" s="245"/>
      <c r="AC69" s="245"/>
      <c r="AD69" s="245"/>
      <c r="AE69" s="245"/>
      <c r="AF69" s="245"/>
      <c r="AG69" s="245"/>
      <c r="AH69" s="245"/>
      <c r="AI69" s="245"/>
      <c r="AJ69" s="245"/>
      <c r="AK69" s="245"/>
      <c r="AL69" s="245"/>
      <c r="AM69" s="245"/>
      <c r="AN69" s="245"/>
    </row>
    <row r="70" spans="1:40" x14ac:dyDescent="0.25">
      <c r="A70" s="89">
        <v>2</v>
      </c>
      <c r="B70" s="245">
        <v>0</v>
      </c>
      <c r="C70" s="245">
        <v>0</v>
      </c>
      <c r="D70" s="245">
        <v>0</v>
      </c>
      <c r="E70" s="245"/>
      <c r="F70" s="245"/>
      <c r="G70" s="245"/>
      <c r="H70" s="245"/>
      <c r="I70" s="245"/>
      <c r="J70" s="245"/>
      <c r="K70" s="245"/>
      <c r="L70" s="245"/>
      <c r="M70" s="245"/>
      <c r="N70" s="245"/>
      <c r="O70" s="245"/>
      <c r="P70" s="245"/>
      <c r="Q70" s="245"/>
      <c r="R70" s="245"/>
      <c r="S70" s="245"/>
      <c r="T70" s="245"/>
      <c r="U70" s="245"/>
      <c r="V70" s="245"/>
      <c r="W70" s="245"/>
      <c r="X70" s="245"/>
      <c r="Y70" s="245"/>
      <c r="Z70" s="245"/>
      <c r="AA70" s="245"/>
      <c r="AB70" s="245"/>
      <c r="AC70" s="245"/>
      <c r="AD70" s="245"/>
      <c r="AE70" s="245"/>
      <c r="AF70" s="245"/>
      <c r="AG70" s="245"/>
      <c r="AH70" s="245"/>
      <c r="AI70" s="245"/>
      <c r="AJ70" s="245"/>
      <c r="AK70" s="245"/>
      <c r="AL70" s="245"/>
      <c r="AM70" s="245"/>
      <c r="AN70" s="245"/>
    </row>
    <row r="71" spans="1:40" x14ac:dyDescent="0.25">
      <c r="A71" s="89">
        <v>3</v>
      </c>
      <c r="B71" s="245">
        <v>0</v>
      </c>
      <c r="C71" s="245">
        <v>0</v>
      </c>
      <c r="D71" s="245">
        <v>0</v>
      </c>
      <c r="E71" s="245"/>
      <c r="F71" s="245"/>
      <c r="G71" s="245"/>
      <c r="H71" s="245"/>
      <c r="I71" s="245"/>
      <c r="J71" s="245"/>
      <c r="K71" s="245"/>
      <c r="L71" s="245"/>
      <c r="M71" s="245"/>
      <c r="N71" s="245"/>
      <c r="O71" s="245"/>
      <c r="P71" s="245"/>
      <c r="Q71" s="245"/>
      <c r="R71" s="245"/>
      <c r="S71" s="245"/>
      <c r="T71" s="245"/>
      <c r="U71" s="245"/>
      <c r="V71" s="245"/>
      <c r="W71" s="245"/>
      <c r="X71" s="245"/>
      <c r="Y71" s="245"/>
      <c r="Z71" s="245"/>
      <c r="AA71" s="245"/>
      <c r="AB71" s="245"/>
      <c r="AC71" s="245"/>
      <c r="AD71" s="245"/>
      <c r="AE71" s="245"/>
      <c r="AF71" s="245"/>
      <c r="AG71" s="245"/>
      <c r="AH71" s="245"/>
      <c r="AI71" s="245"/>
      <c r="AJ71" s="245"/>
      <c r="AK71" s="245"/>
      <c r="AL71" s="245"/>
      <c r="AM71" s="245"/>
      <c r="AN71" s="245"/>
    </row>
    <row r="72" spans="1:40" x14ac:dyDescent="0.25">
      <c r="A72" s="89">
        <v>4</v>
      </c>
      <c r="B72" s="245">
        <v>0</v>
      </c>
      <c r="C72" s="245">
        <v>0</v>
      </c>
      <c r="D72" s="245">
        <v>0</v>
      </c>
      <c r="E72" s="245"/>
      <c r="F72" s="245"/>
      <c r="G72" s="245"/>
      <c r="H72" s="245"/>
      <c r="I72" s="245"/>
      <c r="J72" s="245"/>
      <c r="K72" s="245"/>
      <c r="L72" s="245"/>
      <c r="M72" s="245"/>
      <c r="N72" s="245"/>
      <c r="O72" s="245"/>
      <c r="P72" s="245"/>
      <c r="Q72" s="245"/>
      <c r="R72" s="245"/>
      <c r="S72" s="245"/>
      <c r="T72" s="245"/>
      <c r="U72" s="245"/>
      <c r="V72" s="245"/>
      <c r="W72" s="245"/>
      <c r="X72" s="245"/>
      <c r="Y72" s="245"/>
      <c r="Z72" s="245"/>
      <c r="AA72" s="245"/>
      <c r="AB72" s="245"/>
      <c r="AC72" s="245"/>
      <c r="AD72" s="245"/>
      <c r="AE72" s="245"/>
      <c r="AF72" s="245"/>
      <c r="AG72" s="245"/>
      <c r="AH72" s="245"/>
      <c r="AI72" s="245"/>
      <c r="AJ72" s="245"/>
      <c r="AK72" s="245"/>
      <c r="AL72" s="245"/>
      <c r="AM72" s="245"/>
      <c r="AN72" s="245"/>
    </row>
    <row r="73" spans="1:40" x14ac:dyDescent="0.25">
      <c r="A73" s="89">
        <v>5</v>
      </c>
      <c r="B73" s="245">
        <v>0</v>
      </c>
      <c r="C73" s="245">
        <v>0</v>
      </c>
      <c r="D73" s="245">
        <v>0</v>
      </c>
      <c r="E73" s="245"/>
      <c r="F73" s="245"/>
      <c r="G73" s="245"/>
      <c r="H73" s="245"/>
      <c r="I73" s="245"/>
      <c r="J73" s="245"/>
      <c r="K73" s="245"/>
      <c r="L73" s="245"/>
      <c r="M73" s="245"/>
      <c r="N73" s="245"/>
      <c r="O73" s="245"/>
      <c r="P73" s="245"/>
      <c r="Q73" s="245"/>
      <c r="R73" s="245"/>
      <c r="S73" s="245"/>
      <c r="T73" s="245"/>
      <c r="U73" s="245"/>
      <c r="V73" s="245"/>
      <c r="W73" s="245"/>
      <c r="X73" s="245"/>
      <c r="Y73" s="245"/>
      <c r="Z73" s="245"/>
      <c r="AA73" s="245"/>
      <c r="AB73" s="245"/>
      <c r="AC73" s="245"/>
      <c r="AD73" s="245"/>
      <c r="AE73" s="245"/>
      <c r="AF73" s="245"/>
      <c r="AG73" s="245"/>
      <c r="AH73" s="245"/>
      <c r="AI73" s="245"/>
      <c r="AJ73" s="245"/>
      <c r="AK73" s="245"/>
      <c r="AL73" s="245"/>
      <c r="AM73" s="245"/>
      <c r="AN73" s="245"/>
    </row>
    <row r="74" spans="1:40" x14ac:dyDescent="0.25">
      <c r="A74" s="89">
        <v>6</v>
      </c>
      <c r="B74" s="245">
        <v>0</v>
      </c>
      <c r="C74" s="245">
        <v>0</v>
      </c>
      <c r="D74" s="245">
        <v>0</v>
      </c>
      <c r="E74" s="245"/>
      <c r="F74" s="245"/>
      <c r="G74" s="245"/>
      <c r="H74" s="245"/>
      <c r="I74" s="245"/>
      <c r="J74" s="245"/>
      <c r="K74" s="245"/>
      <c r="L74" s="245"/>
      <c r="M74" s="245"/>
      <c r="N74" s="245"/>
      <c r="O74" s="245"/>
      <c r="P74" s="245"/>
      <c r="Q74" s="245"/>
      <c r="R74" s="245"/>
      <c r="S74" s="245"/>
      <c r="T74" s="245"/>
      <c r="U74" s="245"/>
      <c r="V74" s="245"/>
      <c r="W74" s="245"/>
      <c r="X74" s="245"/>
      <c r="Y74" s="245"/>
      <c r="Z74" s="245"/>
      <c r="AA74" s="245"/>
      <c r="AB74" s="245"/>
      <c r="AC74" s="245"/>
      <c r="AD74" s="245"/>
      <c r="AE74" s="245"/>
      <c r="AF74" s="245"/>
      <c r="AG74" s="245"/>
      <c r="AH74" s="245"/>
      <c r="AI74" s="245"/>
      <c r="AJ74" s="245"/>
      <c r="AK74" s="245"/>
      <c r="AL74" s="245"/>
      <c r="AM74" s="245"/>
      <c r="AN74" s="245"/>
    </row>
    <row r="75" spans="1:40" x14ac:dyDescent="0.25">
      <c r="A75" s="89">
        <v>7</v>
      </c>
      <c r="B75" s="245">
        <v>0</v>
      </c>
      <c r="C75" s="245">
        <v>0</v>
      </c>
      <c r="D75" s="245">
        <v>0</v>
      </c>
      <c r="E75" s="245"/>
      <c r="F75" s="245"/>
      <c r="G75" s="245"/>
      <c r="H75" s="245"/>
      <c r="I75" s="245"/>
      <c r="J75" s="245"/>
      <c r="K75" s="245"/>
      <c r="L75" s="245"/>
      <c r="M75" s="245"/>
      <c r="N75" s="245"/>
      <c r="O75" s="245"/>
      <c r="P75" s="245"/>
      <c r="Q75" s="245"/>
      <c r="R75" s="245"/>
      <c r="S75" s="245"/>
      <c r="T75" s="245"/>
      <c r="U75" s="245"/>
      <c r="V75" s="245"/>
      <c r="W75" s="245"/>
      <c r="X75" s="245"/>
      <c r="Y75" s="245"/>
      <c r="Z75" s="245"/>
      <c r="AA75" s="245"/>
      <c r="AB75" s="245"/>
      <c r="AC75" s="245"/>
      <c r="AD75" s="245"/>
      <c r="AE75" s="245"/>
      <c r="AF75" s="245"/>
      <c r="AG75" s="245"/>
      <c r="AH75" s="245"/>
      <c r="AI75" s="245"/>
      <c r="AJ75" s="245"/>
      <c r="AK75" s="245"/>
      <c r="AL75" s="245"/>
      <c r="AM75" s="245"/>
      <c r="AN75" s="245"/>
    </row>
    <row r="76" spans="1:40" x14ac:dyDescent="0.25">
      <c r="A76" s="284" t="s">
        <v>9</v>
      </c>
      <c r="B76" s="248">
        <v>0</v>
      </c>
      <c r="C76" s="248">
        <v>0</v>
      </c>
      <c r="D76" s="248">
        <v>0</v>
      </c>
      <c r="E76" s="248">
        <v>0</v>
      </c>
      <c r="F76" s="248">
        <v>0</v>
      </c>
      <c r="G76" s="248">
        <v>0</v>
      </c>
      <c r="H76" s="248">
        <v>0</v>
      </c>
      <c r="I76" s="248">
        <v>0</v>
      </c>
      <c r="J76" s="248">
        <v>0</v>
      </c>
      <c r="K76" s="248">
        <v>0</v>
      </c>
      <c r="L76" s="248">
        <v>0</v>
      </c>
      <c r="M76" s="248">
        <v>0</v>
      </c>
      <c r="N76" s="248">
        <v>0</v>
      </c>
      <c r="O76" s="248">
        <v>0</v>
      </c>
      <c r="P76" s="248">
        <v>0</v>
      </c>
      <c r="Q76" s="248">
        <v>0</v>
      </c>
      <c r="R76" s="248">
        <v>0</v>
      </c>
      <c r="S76" s="248">
        <v>0</v>
      </c>
      <c r="T76" s="248">
        <v>0</v>
      </c>
      <c r="U76" s="248">
        <v>0</v>
      </c>
      <c r="V76" s="248">
        <v>0</v>
      </c>
      <c r="W76" s="248">
        <v>0</v>
      </c>
      <c r="X76" s="248">
        <v>0</v>
      </c>
      <c r="Y76" s="248">
        <v>0</v>
      </c>
      <c r="Z76" s="248">
        <v>0</v>
      </c>
      <c r="AA76" s="248">
        <v>0</v>
      </c>
      <c r="AB76" s="248">
        <v>0</v>
      </c>
      <c r="AC76" s="248">
        <v>0</v>
      </c>
      <c r="AD76" s="248">
        <v>0</v>
      </c>
      <c r="AE76" s="248">
        <v>0</v>
      </c>
      <c r="AF76" s="248">
        <v>0</v>
      </c>
      <c r="AG76" s="248">
        <v>0</v>
      </c>
      <c r="AH76" s="248">
        <v>0</v>
      </c>
      <c r="AI76" s="248">
        <v>0</v>
      </c>
      <c r="AJ76" s="248">
        <v>0</v>
      </c>
      <c r="AK76" s="248">
        <v>0</v>
      </c>
      <c r="AL76" s="248">
        <v>0</v>
      </c>
      <c r="AM76" s="248">
        <v>0</v>
      </c>
      <c r="AN76" s="248">
        <v>0</v>
      </c>
    </row>
    <row r="77" spans="1:40" x14ac:dyDescent="0.25">
      <c r="A77" s="89"/>
    </row>
    <row r="78" spans="1:40" x14ac:dyDescent="0.25">
      <c r="A78" s="286" t="s">
        <v>709</v>
      </c>
      <c r="B78" s="56"/>
      <c r="C78" s="56"/>
      <c r="D78" s="56"/>
      <c r="E78" s="56"/>
      <c r="F78" s="56"/>
      <c r="G78" s="56"/>
      <c r="H78" s="56"/>
      <c r="I78" s="56"/>
      <c r="J78" s="56"/>
      <c r="K78" s="56"/>
      <c r="L78" s="56"/>
      <c r="M78" s="56"/>
      <c r="N78" s="56"/>
      <c r="O78" s="56"/>
      <c r="P78" s="56"/>
      <c r="Q78" s="56"/>
      <c r="R78" s="56"/>
      <c r="S78" s="56"/>
      <c r="T78" s="56"/>
      <c r="U78" s="56"/>
      <c r="V78" s="56"/>
      <c r="W78" s="56"/>
      <c r="X78" s="56"/>
      <c r="Y78" s="56"/>
      <c r="Z78" s="56"/>
      <c r="AA78" s="56"/>
      <c r="AB78" s="56"/>
      <c r="AC78" s="56"/>
      <c r="AD78" s="56"/>
      <c r="AE78" s="56"/>
      <c r="AF78" s="56"/>
      <c r="AG78" s="56"/>
      <c r="AH78" s="56"/>
      <c r="AI78" s="56"/>
      <c r="AJ78" s="56"/>
      <c r="AK78" s="56"/>
      <c r="AL78" s="56"/>
      <c r="AM78" s="56"/>
      <c r="AN78" s="56"/>
    </row>
    <row r="79" spans="1:40" x14ac:dyDescent="0.25">
      <c r="A79" s="89" t="s">
        <v>660</v>
      </c>
    </row>
    <row r="80" spans="1:40" x14ac:dyDescent="0.25">
      <c r="A80" s="89"/>
      <c r="B80" s="283">
        <v>2012</v>
      </c>
      <c r="C80" s="283">
        <v>2013</v>
      </c>
      <c r="D80" s="283">
        <v>2014</v>
      </c>
      <c r="E80" s="283">
        <v>2015</v>
      </c>
      <c r="F80" s="283">
        <v>2016</v>
      </c>
      <c r="G80" s="283">
        <v>2017</v>
      </c>
      <c r="H80" s="283">
        <v>2018</v>
      </c>
      <c r="I80" s="283">
        <v>2019</v>
      </c>
      <c r="J80" s="283">
        <v>2020</v>
      </c>
      <c r="K80" s="283">
        <v>2021</v>
      </c>
      <c r="L80" s="283">
        <v>2022</v>
      </c>
      <c r="M80" s="283">
        <v>2023</v>
      </c>
      <c r="N80" s="283">
        <v>2024</v>
      </c>
      <c r="O80" s="283">
        <v>2025</v>
      </c>
      <c r="P80" s="283">
        <v>2026</v>
      </c>
      <c r="Q80" s="283">
        <v>2027</v>
      </c>
      <c r="R80" s="283">
        <v>2028</v>
      </c>
      <c r="S80" s="283">
        <v>2029</v>
      </c>
      <c r="T80" s="283">
        <v>2030</v>
      </c>
      <c r="U80" s="283">
        <v>2031</v>
      </c>
      <c r="V80" s="283">
        <v>2032</v>
      </c>
      <c r="W80" s="283">
        <v>2033</v>
      </c>
      <c r="X80" s="283">
        <v>2034</v>
      </c>
      <c r="Y80" s="283">
        <v>2035</v>
      </c>
      <c r="Z80" s="283">
        <v>2036</v>
      </c>
      <c r="AA80" s="283">
        <v>2037</v>
      </c>
      <c r="AB80" s="283">
        <v>2038</v>
      </c>
      <c r="AC80" s="283">
        <v>2039</v>
      </c>
      <c r="AD80" s="283">
        <v>2040</v>
      </c>
      <c r="AE80" s="283">
        <v>2041</v>
      </c>
      <c r="AF80" s="283">
        <v>2042</v>
      </c>
      <c r="AG80" s="283">
        <v>2043</v>
      </c>
      <c r="AH80" s="283">
        <v>2044</v>
      </c>
      <c r="AI80" s="283">
        <v>2045</v>
      </c>
      <c r="AJ80" s="283">
        <v>2046</v>
      </c>
      <c r="AK80" s="283">
        <v>2047</v>
      </c>
      <c r="AL80" s="283">
        <v>2048</v>
      </c>
      <c r="AM80" s="283">
        <v>2049</v>
      </c>
      <c r="AN80" s="283">
        <v>2050</v>
      </c>
    </row>
    <row r="81" spans="1:40" x14ac:dyDescent="0.25">
      <c r="A81" s="89">
        <v>1</v>
      </c>
      <c r="B81" s="245">
        <v>0</v>
      </c>
      <c r="C81" s="245">
        <v>0</v>
      </c>
      <c r="D81" s="245">
        <v>0</v>
      </c>
      <c r="E81" s="245">
        <v>2.7999999999999997E-2</v>
      </c>
      <c r="F81" s="245">
        <v>0.51279999999999992</v>
      </c>
      <c r="G81" s="245">
        <v>2.4192000000000009</v>
      </c>
      <c r="H81" s="245">
        <v>11.412799999999999</v>
      </c>
      <c r="I81" s="245">
        <v>29.201600000000003</v>
      </c>
      <c r="J81" s="245">
        <v>50.912800000000011</v>
      </c>
      <c r="K81" s="245">
        <v>68.067200000000014</v>
      </c>
      <c r="L81" s="245">
        <v>84.394400000000005</v>
      </c>
      <c r="M81" s="245">
        <v>108.35039999999999</v>
      </c>
      <c r="N81" s="245">
        <v>136.26559999999995</v>
      </c>
      <c r="O81" s="245">
        <v>166.29520000000002</v>
      </c>
      <c r="P81" s="245">
        <v>197.99680000000001</v>
      </c>
      <c r="Q81" s="245">
        <v>232.72</v>
      </c>
      <c r="R81" s="245">
        <v>269.41039999999998</v>
      </c>
      <c r="S81" s="245">
        <v>306.64479999999998</v>
      </c>
      <c r="T81" s="245">
        <v>345.98239999999998</v>
      </c>
      <c r="U81" s="245">
        <v>381.47039999999998</v>
      </c>
      <c r="V81" s="245">
        <v>412.3760000000002</v>
      </c>
      <c r="W81" s="245">
        <v>444.48880000000008</v>
      </c>
      <c r="X81" s="245">
        <v>478.11280000000011</v>
      </c>
      <c r="Y81" s="245">
        <v>514.63919999999996</v>
      </c>
      <c r="Z81" s="245">
        <v>554.65840000000026</v>
      </c>
      <c r="AA81" s="245">
        <v>596.11599999999987</v>
      </c>
      <c r="AB81" s="245">
        <v>639.10480000000007</v>
      </c>
      <c r="AC81" s="245">
        <v>685.33119999999985</v>
      </c>
      <c r="AD81" s="245">
        <v>736.90319999999997</v>
      </c>
      <c r="AE81" s="245">
        <v>789.44000000000017</v>
      </c>
      <c r="AF81" s="245">
        <v>840.97440000000006</v>
      </c>
      <c r="AG81" s="245">
        <v>896.94720000000018</v>
      </c>
      <c r="AH81" s="245">
        <v>956.23999999999978</v>
      </c>
      <c r="AI81" s="245">
        <v>1017.2367999999999</v>
      </c>
      <c r="AJ81" s="245">
        <v>1081.1512</v>
      </c>
      <c r="AK81" s="245">
        <v>1149.1184000000003</v>
      </c>
      <c r="AL81" s="245">
        <v>1221.4464000000005</v>
      </c>
      <c r="AM81" s="245">
        <v>1298.0328000000006</v>
      </c>
      <c r="AN81" s="245">
        <v>1379.2464</v>
      </c>
    </row>
    <row r="82" spans="1:40" x14ac:dyDescent="0.25">
      <c r="A82" s="89">
        <v>2</v>
      </c>
      <c r="B82" s="245">
        <v>0</v>
      </c>
      <c r="C82" s="245">
        <v>0</v>
      </c>
      <c r="D82" s="245">
        <v>0</v>
      </c>
      <c r="E82" s="245">
        <v>0</v>
      </c>
      <c r="F82" s="245">
        <v>5.8400000000000035E-2</v>
      </c>
      <c r="G82" s="245">
        <v>0.94080000000000019</v>
      </c>
      <c r="H82" s="245">
        <v>5.5296000000000012</v>
      </c>
      <c r="I82" s="245">
        <v>15.810400000000008</v>
      </c>
      <c r="J82" s="245">
        <v>31.083199999999991</v>
      </c>
      <c r="K82" s="245">
        <v>41.503999999999991</v>
      </c>
      <c r="L82" s="245">
        <v>46.112000000000016</v>
      </c>
      <c r="M82" s="245">
        <v>52.933599999999984</v>
      </c>
      <c r="N82" s="245">
        <v>61.340000000000011</v>
      </c>
      <c r="O82" s="245">
        <v>70.683999999999983</v>
      </c>
      <c r="P82" s="245">
        <v>81.173599999999965</v>
      </c>
      <c r="Q82" s="245">
        <v>93.618400000000008</v>
      </c>
      <c r="R82" s="245">
        <v>108.56799999999998</v>
      </c>
      <c r="S82" s="245">
        <v>126.6848</v>
      </c>
      <c r="T82" s="245">
        <v>149.10400000000001</v>
      </c>
      <c r="U82" s="245">
        <v>171.18159999999997</v>
      </c>
      <c r="V82" s="245">
        <v>191.28320000000005</v>
      </c>
      <c r="W82" s="245">
        <v>213.29040000000006</v>
      </c>
      <c r="X82" s="245">
        <v>237.73039999999992</v>
      </c>
      <c r="Y82" s="245">
        <v>265.0136</v>
      </c>
      <c r="Z82" s="245">
        <v>295.5327999999999</v>
      </c>
      <c r="AA82" s="245">
        <v>329.67680000000001</v>
      </c>
      <c r="AB82" s="245">
        <v>368.14</v>
      </c>
      <c r="AC82" s="245">
        <v>411.34560000000005</v>
      </c>
      <c r="AD82" s="245">
        <v>459.52399999999989</v>
      </c>
      <c r="AE82" s="245">
        <v>510.24720000000002</v>
      </c>
      <c r="AF82" s="245">
        <v>566.00399999999991</v>
      </c>
      <c r="AG82" s="245">
        <v>639.97919999999976</v>
      </c>
      <c r="AH82" s="245">
        <v>724.56160000000011</v>
      </c>
      <c r="AI82" s="245">
        <v>804.84240000000034</v>
      </c>
      <c r="AJ82" s="245">
        <v>887.50720000000001</v>
      </c>
      <c r="AK82" s="245">
        <v>991.82479999999998</v>
      </c>
      <c r="AL82" s="245">
        <v>1137.8744000000002</v>
      </c>
      <c r="AM82" s="245">
        <v>1297.0752000000002</v>
      </c>
      <c r="AN82" s="245">
        <v>1438.0935999999999</v>
      </c>
    </row>
    <row r="83" spans="1:40" x14ac:dyDescent="0.25">
      <c r="A83" s="89">
        <v>3</v>
      </c>
      <c r="B83" s="245">
        <v>0</v>
      </c>
      <c r="C83" s="245">
        <v>0</v>
      </c>
      <c r="D83" s="245">
        <v>0</v>
      </c>
      <c r="E83" s="245">
        <v>0</v>
      </c>
      <c r="F83" s="245">
        <v>0</v>
      </c>
      <c r="G83" s="245">
        <v>2.7999999999999997E-2</v>
      </c>
      <c r="H83" s="245">
        <v>8.4000000000000005E-2</v>
      </c>
      <c r="I83" s="245">
        <v>0.14000000000000007</v>
      </c>
      <c r="J83" s="245">
        <v>0.22399999999999998</v>
      </c>
      <c r="K83" s="245">
        <v>0.28000000000000014</v>
      </c>
      <c r="L83" s="245">
        <v>0.28000000000000014</v>
      </c>
      <c r="M83" s="245">
        <v>0.30799999999999994</v>
      </c>
      <c r="N83" s="245">
        <v>0.36399999999999993</v>
      </c>
      <c r="O83" s="245">
        <v>0.42000000000000004</v>
      </c>
      <c r="P83" s="245">
        <v>0.47600000000000009</v>
      </c>
      <c r="Q83" s="245">
        <v>0.53199999999999992</v>
      </c>
      <c r="R83" s="245">
        <v>0.58799999999999997</v>
      </c>
      <c r="S83" s="245">
        <v>0.67200000000000004</v>
      </c>
      <c r="T83" s="245">
        <v>0.75600000000000023</v>
      </c>
      <c r="U83" s="245">
        <v>0.84000000000000008</v>
      </c>
      <c r="V83" s="245">
        <v>0.92400000000000038</v>
      </c>
      <c r="W83" s="245">
        <v>0.98000000000000009</v>
      </c>
      <c r="X83" s="245">
        <v>1.0639999999999998</v>
      </c>
      <c r="Y83" s="245">
        <v>1.1759999999999999</v>
      </c>
      <c r="Z83" s="245">
        <v>1.2599999999999998</v>
      </c>
      <c r="AA83" s="245">
        <v>1.3440000000000001</v>
      </c>
      <c r="AB83" s="245">
        <v>1.4840000000000004</v>
      </c>
      <c r="AC83" s="245">
        <v>1.6239999999999997</v>
      </c>
      <c r="AD83" s="245">
        <v>1.7640000000000002</v>
      </c>
      <c r="AE83" s="245">
        <v>1.9040000000000004</v>
      </c>
      <c r="AF83" s="245">
        <v>2.0439999999999996</v>
      </c>
      <c r="AG83" s="245">
        <v>2.2120000000000006</v>
      </c>
      <c r="AH83" s="245">
        <v>2.3800000000000003</v>
      </c>
      <c r="AI83" s="245">
        <v>2.5480000000000005</v>
      </c>
      <c r="AJ83" s="245">
        <v>2.7439999999999998</v>
      </c>
      <c r="AK83" s="245">
        <v>2.9680000000000009</v>
      </c>
      <c r="AL83" s="245">
        <v>3.1920000000000002</v>
      </c>
      <c r="AM83" s="245">
        <v>3.4440000000000008</v>
      </c>
      <c r="AN83" s="245">
        <v>3.6960000000000015</v>
      </c>
    </row>
    <row r="84" spans="1:40" x14ac:dyDescent="0.25">
      <c r="A84" s="89">
        <v>4</v>
      </c>
      <c r="B84" s="245">
        <v>0</v>
      </c>
      <c r="C84" s="245">
        <v>0</v>
      </c>
      <c r="D84" s="245">
        <v>0</v>
      </c>
      <c r="E84" s="245">
        <v>0</v>
      </c>
      <c r="F84" s="245">
        <v>2.7999999999999997E-2</v>
      </c>
      <c r="G84" s="245">
        <v>0.14000000000000007</v>
      </c>
      <c r="H84" s="245">
        <v>0.42000000000000004</v>
      </c>
      <c r="I84" s="245">
        <v>0.86799999999999999</v>
      </c>
      <c r="J84" s="245">
        <v>1.4279999999999997</v>
      </c>
      <c r="K84" s="245">
        <v>1.736</v>
      </c>
      <c r="L84" s="245">
        <v>1.736</v>
      </c>
      <c r="M84" s="245">
        <v>1.8760000000000006</v>
      </c>
      <c r="N84" s="245">
        <v>2.1559999999999993</v>
      </c>
      <c r="O84" s="245">
        <v>2.4919999999999995</v>
      </c>
      <c r="P84" s="245">
        <v>2.8559999999999994</v>
      </c>
      <c r="Q84" s="245">
        <v>3.2199999999999998</v>
      </c>
      <c r="R84" s="245">
        <v>3.6120000000000001</v>
      </c>
      <c r="S84" s="245">
        <v>4.0600000000000005</v>
      </c>
      <c r="T84" s="245">
        <v>4.5639999999999992</v>
      </c>
      <c r="U84" s="245">
        <v>5.0120000000000005</v>
      </c>
      <c r="V84" s="245">
        <v>5.4320000000000013</v>
      </c>
      <c r="W84" s="245">
        <v>5.9080000000000004</v>
      </c>
      <c r="X84" s="245">
        <v>6.4120000000000026</v>
      </c>
      <c r="Y84" s="245">
        <v>6.9719999999999978</v>
      </c>
      <c r="Z84" s="245">
        <v>7.5880000000000001</v>
      </c>
      <c r="AA84" s="245">
        <v>8.2319999999999993</v>
      </c>
      <c r="AB84" s="245">
        <v>8.9320000000000004</v>
      </c>
      <c r="AC84" s="245">
        <v>9.7159999999999975</v>
      </c>
      <c r="AD84" s="245">
        <v>10.583999999999998</v>
      </c>
      <c r="AE84" s="245">
        <v>11.452</v>
      </c>
      <c r="AF84" s="245">
        <v>12.32</v>
      </c>
      <c r="AG84" s="245">
        <v>13.272</v>
      </c>
      <c r="AH84" s="245">
        <v>14.307999999999996</v>
      </c>
      <c r="AI84" s="245">
        <v>15.399999999999999</v>
      </c>
      <c r="AJ84" s="245">
        <v>16.575999999999993</v>
      </c>
      <c r="AK84" s="245">
        <v>17.864000000000001</v>
      </c>
      <c r="AL84" s="245">
        <v>19.236000000000004</v>
      </c>
      <c r="AM84" s="245">
        <v>20.72</v>
      </c>
      <c r="AN84" s="245">
        <v>22.343999999999994</v>
      </c>
    </row>
    <row r="85" spans="1:40" x14ac:dyDescent="0.25">
      <c r="A85" s="89">
        <v>5</v>
      </c>
      <c r="B85" s="245">
        <v>0</v>
      </c>
      <c r="C85" s="245">
        <v>0</v>
      </c>
      <c r="D85" s="245">
        <v>0</v>
      </c>
      <c r="E85" s="245">
        <v>0</v>
      </c>
      <c r="F85" s="245">
        <v>0</v>
      </c>
      <c r="G85" s="245">
        <v>0</v>
      </c>
      <c r="H85" s="245">
        <v>0</v>
      </c>
      <c r="I85" s="245">
        <v>0</v>
      </c>
      <c r="J85" s="245">
        <v>0</v>
      </c>
      <c r="K85" s="245">
        <v>0</v>
      </c>
      <c r="L85" s="245">
        <v>0</v>
      </c>
      <c r="M85" s="245">
        <v>0</v>
      </c>
      <c r="N85" s="245">
        <v>0</v>
      </c>
      <c r="O85" s="245">
        <v>0</v>
      </c>
      <c r="P85" s="245">
        <v>0</v>
      </c>
      <c r="Q85" s="245">
        <v>0</v>
      </c>
      <c r="R85" s="245">
        <v>0</v>
      </c>
      <c r="S85" s="245">
        <v>0</v>
      </c>
      <c r="T85" s="245">
        <v>0</v>
      </c>
      <c r="U85" s="245">
        <v>0</v>
      </c>
      <c r="V85" s="245">
        <v>0</v>
      </c>
      <c r="W85" s="245">
        <v>0</v>
      </c>
      <c r="X85" s="245">
        <v>0</v>
      </c>
      <c r="Y85" s="245">
        <v>0</v>
      </c>
      <c r="Z85" s="245">
        <v>0</v>
      </c>
      <c r="AA85" s="245">
        <v>0</v>
      </c>
      <c r="AB85" s="245">
        <v>0</v>
      </c>
      <c r="AC85" s="245">
        <v>0</v>
      </c>
      <c r="AD85" s="245">
        <v>0</v>
      </c>
      <c r="AE85" s="245">
        <v>0</v>
      </c>
      <c r="AF85" s="245">
        <v>0</v>
      </c>
      <c r="AG85" s="245">
        <v>0</v>
      </c>
      <c r="AH85" s="245">
        <v>0</v>
      </c>
      <c r="AI85" s="245">
        <v>0</v>
      </c>
      <c r="AJ85" s="245">
        <v>0</v>
      </c>
      <c r="AK85" s="245">
        <v>0</v>
      </c>
      <c r="AL85" s="245">
        <v>0</v>
      </c>
      <c r="AM85" s="245">
        <v>0</v>
      </c>
      <c r="AN85" s="245">
        <v>0</v>
      </c>
    </row>
    <row r="86" spans="1:40" x14ac:dyDescent="0.25">
      <c r="A86" s="89">
        <v>6</v>
      </c>
      <c r="B86" s="245">
        <v>0</v>
      </c>
      <c r="C86" s="245">
        <v>0</v>
      </c>
      <c r="D86" s="245">
        <v>0</v>
      </c>
      <c r="E86" s="245">
        <v>0</v>
      </c>
      <c r="F86" s="245">
        <v>0</v>
      </c>
      <c r="G86" s="245">
        <v>0</v>
      </c>
      <c r="H86" s="245">
        <v>0</v>
      </c>
      <c r="I86" s="245">
        <v>0</v>
      </c>
      <c r="J86" s="245">
        <v>0</v>
      </c>
      <c r="K86" s="245">
        <v>0</v>
      </c>
      <c r="L86" s="245">
        <v>0</v>
      </c>
      <c r="M86" s="245">
        <v>0</v>
      </c>
      <c r="N86" s="245">
        <v>0</v>
      </c>
      <c r="O86" s="245">
        <v>0</v>
      </c>
      <c r="P86" s="245">
        <v>0</v>
      </c>
      <c r="Q86" s="245">
        <v>0</v>
      </c>
      <c r="R86" s="245">
        <v>0</v>
      </c>
      <c r="S86" s="245">
        <v>0</v>
      </c>
      <c r="T86" s="245">
        <v>0</v>
      </c>
      <c r="U86" s="245">
        <v>0</v>
      </c>
      <c r="V86" s="245">
        <v>0</v>
      </c>
      <c r="W86" s="245">
        <v>0</v>
      </c>
      <c r="X86" s="245">
        <v>0</v>
      </c>
      <c r="Y86" s="245">
        <v>0</v>
      </c>
      <c r="Z86" s="245">
        <v>0</v>
      </c>
      <c r="AA86" s="245">
        <v>0</v>
      </c>
      <c r="AB86" s="245">
        <v>0</v>
      </c>
      <c r="AC86" s="245">
        <v>0</v>
      </c>
      <c r="AD86" s="245">
        <v>0</v>
      </c>
      <c r="AE86" s="245">
        <v>0</v>
      </c>
      <c r="AF86" s="245">
        <v>0</v>
      </c>
      <c r="AG86" s="245">
        <v>0</v>
      </c>
      <c r="AH86" s="245">
        <v>0</v>
      </c>
      <c r="AI86" s="245">
        <v>0</v>
      </c>
      <c r="AJ86" s="245">
        <v>0</v>
      </c>
      <c r="AK86" s="245">
        <v>0</v>
      </c>
      <c r="AL86" s="245">
        <v>0</v>
      </c>
      <c r="AM86" s="245">
        <v>0</v>
      </c>
      <c r="AN86" s="245">
        <v>0</v>
      </c>
    </row>
    <row r="87" spans="1:40" x14ac:dyDescent="0.25">
      <c r="A87" s="89">
        <v>7</v>
      </c>
      <c r="B87" s="245">
        <v>0</v>
      </c>
      <c r="C87" s="245">
        <v>0</v>
      </c>
      <c r="D87" s="245">
        <v>0</v>
      </c>
      <c r="E87" s="245">
        <v>0</v>
      </c>
      <c r="F87" s="245">
        <v>0</v>
      </c>
      <c r="G87" s="245">
        <v>0</v>
      </c>
      <c r="H87" s="245">
        <v>0</v>
      </c>
      <c r="I87" s="245">
        <v>0</v>
      </c>
      <c r="J87" s="245">
        <v>0</v>
      </c>
      <c r="K87" s="245">
        <v>0</v>
      </c>
      <c r="L87" s="245">
        <v>0</v>
      </c>
      <c r="M87" s="245">
        <v>0</v>
      </c>
      <c r="N87" s="245">
        <v>0</v>
      </c>
      <c r="O87" s="245">
        <v>0</v>
      </c>
      <c r="P87" s="245">
        <v>0</v>
      </c>
      <c r="Q87" s="245">
        <v>0</v>
      </c>
      <c r="R87" s="245">
        <v>0</v>
      </c>
      <c r="S87" s="245">
        <v>0</v>
      </c>
      <c r="T87" s="245">
        <v>0</v>
      </c>
      <c r="U87" s="245">
        <v>0</v>
      </c>
      <c r="V87" s="245">
        <v>0</v>
      </c>
      <c r="W87" s="245">
        <v>0</v>
      </c>
      <c r="X87" s="245">
        <v>0</v>
      </c>
      <c r="Y87" s="245">
        <v>0</v>
      </c>
      <c r="Z87" s="245">
        <v>0</v>
      </c>
      <c r="AA87" s="245">
        <v>0</v>
      </c>
      <c r="AB87" s="245">
        <v>0</v>
      </c>
      <c r="AC87" s="245">
        <v>0</v>
      </c>
      <c r="AD87" s="245">
        <v>0</v>
      </c>
      <c r="AE87" s="245">
        <v>0</v>
      </c>
      <c r="AF87" s="245">
        <v>0</v>
      </c>
      <c r="AG87" s="245">
        <v>0</v>
      </c>
      <c r="AH87" s="245">
        <v>0</v>
      </c>
      <c r="AI87" s="245">
        <v>0</v>
      </c>
      <c r="AJ87" s="245">
        <v>0</v>
      </c>
      <c r="AK87" s="245">
        <v>0</v>
      </c>
      <c r="AL87" s="245">
        <v>0</v>
      </c>
      <c r="AM87" s="245">
        <v>0</v>
      </c>
      <c r="AN87" s="245">
        <v>0</v>
      </c>
    </row>
    <row r="88" spans="1:40" x14ac:dyDescent="0.25">
      <c r="A88" s="284" t="s">
        <v>9</v>
      </c>
      <c r="B88" s="248">
        <v>0</v>
      </c>
      <c r="C88" s="248">
        <v>0</v>
      </c>
      <c r="D88" s="248">
        <v>0</v>
      </c>
      <c r="E88" s="248">
        <v>2.7999999999999997E-2</v>
      </c>
      <c r="F88" s="248">
        <v>0.59919999999999995</v>
      </c>
      <c r="G88" s="248">
        <v>3.5280000000000014</v>
      </c>
      <c r="H88" s="248">
        <v>17.446400000000001</v>
      </c>
      <c r="I88" s="248">
        <v>46.020000000000017</v>
      </c>
      <c r="J88" s="248">
        <v>83.64800000000001</v>
      </c>
      <c r="K88" s="248">
        <v>111.58720000000001</v>
      </c>
      <c r="L88" s="248">
        <v>132.5224</v>
      </c>
      <c r="M88" s="248">
        <v>163.46799999999999</v>
      </c>
      <c r="N88" s="248">
        <v>200.12559999999996</v>
      </c>
      <c r="O88" s="248">
        <v>239.89119999999997</v>
      </c>
      <c r="P88" s="248">
        <v>282.50239999999997</v>
      </c>
      <c r="Q88" s="248">
        <v>330.09039999999999</v>
      </c>
      <c r="R88" s="248">
        <v>382.17840000000001</v>
      </c>
      <c r="S88" s="248">
        <v>438.0616</v>
      </c>
      <c r="T88" s="248">
        <v>500.40640000000002</v>
      </c>
      <c r="U88" s="248">
        <v>558.50399999999991</v>
      </c>
      <c r="V88" s="248">
        <v>610.01520000000028</v>
      </c>
      <c r="W88" s="248">
        <v>664.66720000000021</v>
      </c>
      <c r="X88" s="248">
        <v>723.31920000000002</v>
      </c>
      <c r="Y88" s="248">
        <v>787.80079999999998</v>
      </c>
      <c r="Z88" s="248">
        <v>859.03920000000016</v>
      </c>
      <c r="AA88" s="248">
        <v>935.36879999999996</v>
      </c>
      <c r="AB88" s="248">
        <v>1017.6608000000001</v>
      </c>
      <c r="AC88" s="248">
        <v>1108.0167999999999</v>
      </c>
      <c r="AD88" s="248">
        <v>1208.7751999999998</v>
      </c>
      <c r="AE88" s="248">
        <v>1313.0432000000003</v>
      </c>
      <c r="AF88" s="248">
        <v>1421.3424</v>
      </c>
      <c r="AG88" s="248">
        <v>1552.4103999999998</v>
      </c>
      <c r="AH88" s="248">
        <v>1697.4895999999999</v>
      </c>
      <c r="AI88" s="248">
        <v>1840.0272000000002</v>
      </c>
      <c r="AJ88" s="248">
        <v>1987.9784</v>
      </c>
      <c r="AK88" s="248">
        <v>2161.7752</v>
      </c>
      <c r="AL88" s="248">
        <v>2381.7488000000003</v>
      </c>
      <c r="AM88" s="248">
        <v>2619.2720000000008</v>
      </c>
      <c r="AN88" s="248">
        <v>2843.38</v>
      </c>
    </row>
    <row r="89" spans="1:40" x14ac:dyDescent="0.25">
      <c r="A89" s="89"/>
    </row>
    <row r="90" spans="1:40" x14ac:dyDescent="0.25">
      <c r="A90" s="286" t="s">
        <v>710</v>
      </c>
      <c r="B90" s="56"/>
      <c r="C90" s="56"/>
      <c r="D90" s="56"/>
      <c r="E90" s="56"/>
      <c r="F90" s="56"/>
      <c r="G90" s="56"/>
      <c r="H90" s="56"/>
      <c r="I90" s="56"/>
      <c r="J90" s="56"/>
      <c r="K90" s="56"/>
      <c r="L90" s="56"/>
      <c r="M90" s="56"/>
      <c r="N90" s="56"/>
      <c r="O90" s="56"/>
      <c r="P90" s="56"/>
      <c r="Q90" s="56"/>
      <c r="R90" s="56"/>
      <c r="S90" s="56"/>
      <c r="T90" s="56"/>
      <c r="U90" s="56"/>
      <c r="V90" s="56"/>
      <c r="W90" s="56"/>
      <c r="X90" s="56"/>
      <c r="Y90" s="56"/>
      <c r="Z90" s="56"/>
      <c r="AA90" s="56"/>
      <c r="AB90" s="56"/>
      <c r="AC90" s="56"/>
      <c r="AD90" s="56"/>
      <c r="AE90" s="56"/>
      <c r="AF90" s="56"/>
      <c r="AG90" s="56"/>
      <c r="AH90" s="56"/>
      <c r="AI90" s="56"/>
      <c r="AJ90" s="56"/>
      <c r="AK90" s="56"/>
      <c r="AL90" s="56"/>
      <c r="AM90" s="56"/>
      <c r="AN90" s="56"/>
    </row>
    <row r="91" spans="1:40" x14ac:dyDescent="0.25">
      <c r="A91" s="89" t="s">
        <v>660</v>
      </c>
    </row>
    <row r="92" spans="1:40" x14ac:dyDescent="0.25">
      <c r="A92" s="89"/>
      <c r="B92" s="283">
        <v>2012</v>
      </c>
      <c r="C92" s="283">
        <v>2013</v>
      </c>
      <c r="D92" s="283">
        <v>2014</v>
      </c>
      <c r="E92" s="283">
        <v>2015</v>
      </c>
      <c r="F92" s="283">
        <v>2016</v>
      </c>
      <c r="G92" s="283">
        <v>2017</v>
      </c>
      <c r="H92" s="283">
        <v>2018</v>
      </c>
      <c r="I92" s="283">
        <v>2019</v>
      </c>
      <c r="J92" s="283">
        <v>2020</v>
      </c>
      <c r="K92" s="283">
        <v>2021</v>
      </c>
      <c r="L92" s="283">
        <v>2022</v>
      </c>
      <c r="M92" s="283">
        <v>2023</v>
      </c>
      <c r="N92" s="283">
        <v>2024</v>
      </c>
      <c r="O92" s="283">
        <v>2025</v>
      </c>
      <c r="P92" s="283">
        <v>2026</v>
      </c>
      <c r="Q92" s="283">
        <v>2027</v>
      </c>
      <c r="R92" s="283">
        <v>2028</v>
      </c>
      <c r="S92" s="283">
        <v>2029</v>
      </c>
      <c r="T92" s="283">
        <v>2030</v>
      </c>
      <c r="U92" s="283">
        <v>2031</v>
      </c>
      <c r="V92" s="283">
        <v>2032</v>
      </c>
      <c r="W92" s="283">
        <v>2033</v>
      </c>
      <c r="X92" s="283">
        <v>2034</v>
      </c>
      <c r="Y92" s="283">
        <v>2035</v>
      </c>
      <c r="Z92" s="283">
        <v>2036</v>
      </c>
      <c r="AA92" s="283">
        <v>2037</v>
      </c>
      <c r="AB92" s="283">
        <v>2038</v>
      </c>
      <c r="AC92" s="283">
        <v>2039</v>
      </c>
      <c r="AD92" s="283">
        <v>2040</v>
      </c>
      <c r="AE92" s="283">
        <v>2041</v>
      </c>
      <c r="AF92" s="283">
        <v>2042</v>
      </c>
      <c r="AG92" s="283">
        <v>2043</v>
      </c>
      <c r="AH92" s="283">
        <v>2044</v>
      </c>
      <c r="AI92" s="283">
        <v>2045</v>
      </c>
      <c r="AJ92" s="283">
        <v>2046</v>
      </c>
      <c r="AK92" s="283">
        <v>2047</v>
      </c>
      <c r="AL92" s="283">
        <v>2048</v>
      </c>
      <c r="AM92" s="283">
        <v>2049</v>
      </c>
      <c r="AN92" s="283">
        <v>2050</v>
      </c>
    </row>
    <row r="93" spans="1:40" x14ac:dyDescent="0.25">
      <c r="A93" s="89">
        <v>1</v>
      </c>
      <c r="B93" s="245">
        <v>0</v>
      </c>
      <c r="C93" s="245">
        <v>0</v>
      </c>
      <c r="D93" s="245">
        <v>0</v>
      </c>
      <c r="E93" s="245">
        <v>0</v>
      </c>
      <c r="F93" s="245">
        <v>0</v>
      </c>
      <c r="G93" s="245">
        <v>5.2500000000000002E-5</v>
      </c>
      <c r="H93" s="245">
        <v>3.8849999999999996E-4</v>
      </c>
      <c r="I93" s="245">
        <v>9.5549999999999986E-4</v>
      </c>
      <c r="J93" s="245">
        <v>1.7219999999999998E-3</v>
      </c>
      <c r="K93" s="245">
        <v>2.2365000000000002E-3</v>
      </c>
      <c r="L93" s="245">
        <v>2.5619999999999996E-3</v>
      </c>
      <c r="M93" s="245">
        <v>3.3179999999999989E-3</v>
      </c>
      <c r="N93" s="245">
        <v>4.2735000000000004E-3</v>
      </c>
      <c r="O93" s="245">
        <v>5.4075E-3</v>
      </c>
      <c r="P93" s="245">
        <v>6.5730000000000007E-3</v>
      </c>
      <c r="Q93" s="245">
        <v>7.7909999999999976E-3</v>
      </c>
      <c r="R93" s="245">
        <v>8.9774999999999976E-3</v>
      </c>
      <c r="S93" s="245">
        <v>1.0163999999999996E-2</v>
      </c>
      <c r="T93" s="245">
        <v>1.1549999999999998E-2</v>
      </c>
      <c r="U93" s="245">
        <v>1.2704999999999996E-2</v>
      </c>
      <c r="V93" s="245">
        <v>1.3712999999999996E-2</v>
      </c>
      <c r="W93" s="245">
        <v>1.4773499999999997E-2</v>
      </c>
      <c r="X93" s="245">
        <v>1.5802499999999997E-2</v>
      </c>
      <c r="Y93" s="245">
        <v>1.6831499999999996E-2</v>
      </c>
      <c r="Z93" s="245">
        <v>1.7860499999999998E-2</v>
      </c>
      <c r="AA93" s="245">
        <v>1.9120499999999992E-2</v>
      </c>
      <c r="AB93" s="245">
        <v>2.0485499999999997E-2</v>
      </c>
      <c r="AC93" s="245">
        <v>2.1850499999999991E-2</v>
      </c>
      <c r="AD93" s="245">
        <v>2.3393999999999998E-2</v>
      </c>
      <c r="AE93" s="245">
        <v>2.4811499999999993E-2</v>
      </c>
      <c r="AF93" s="245">
        <v>2.6228999999999995E-2</v>
      </c>
      <c r="AG93" s="245">
        <v>2.7877499999999996E-2</v>
      </c>
      <c r="AH93" s="245">
        <v>2.9578499999999997E-2</v>
      </c>
      <c r="AI93" s="245">
        <v>3.1279499999999988E-2</v>
      </c>
      <c r="AJ93" s="245">
        <v>3.3033E-2</v>
      </c>
      <c r="AK93" s="245">
        <v>3.4839000000000002E-2</v>
      </c>
      <c r="AL93" s="245">
        <v>3.6697499999999994E-2</v>
      </c>
      <c r="AM93" s="245">
        <v>3.8839499999999992E-2</v>
      </c>
      <c r="AN93" s="245">
        <v>4.1065499999999998E-2</v>
      </c>
    </row>
    <row r="94" spans="1:40" x14ac:dyDescent="0.25">
      <c r="A94" s="89">
        <v>2</v>
      </c>
      <c r="B94" s="245">
        <v>0</v>
      </c>
      <c r="C94" s="245">
        <v>0</v>
      </c>
      <c r="D94" s="245">
        <v>0</v>
      </c>
      <c r="E94" s="245">
        <v>0</v>
      </c>
      <c r="F94" s="245">
        <v>0</v>
      </c>
      <c r="G94" s="245">
        <v>1.2000000000000003E-4</v>
      </c>
      <c r="H94" s="245">
        <v>9.8999999999999999E-4</v>
      </c>
      <c r="I94" s="245">
        <v>3.0599999999999998E-3</v>
      </c>
      <c r="J94" s="245">
        <v>5.4599999999999996E-3</v>
      </c>
      <c r="K94" s="245">
        <v>7.2599999999999982E-3</v>
      </c>
      <c r="L94" s="245">
        <v>9.2849999999999999E-3</v>
      </c>
      <c r="M94" s="245">
        <v>1.2179999999999998E-2</v>
      </c>
      <c r="N94" s="245">
        <v>1.5869999999999992E-2</v>
      </c>
      <c r="O94" s="245">
        <v>1.9859999999999992E-2</v>
      </c>
      <c r="P94" s="245">
        <v>2.3970000000000002E-2</v>
      </c>
      <c r="Q94" s="245">
        <v>2.8289999999999996E-2</v>
      </c>
      <c r="R94" s="245">
        <v>3.2819999999999995E-2</v>
      </c>
      <c r="S94" s="245">
        <v>3.7425E-2</v>
      </c>
      <c r="T94" s="245">
        <v>4.1985000000000001E-2</v>
      </c>
      <c r="U94" s="245">
        <v>4.6035E-2</v>
      </c>
      <c r="V94" s="245">
        <v>4.9499999999999982E-2</v>
      </c>
      <c r="W94" s="245">
        <v>5.3009999999999995E-2</v>
      </c>
      <c r="X94" s="245">
        <v>5.6670000000000012E-2</v>
      </c>
      <c r="Y94" s="245">
        <v>6.0539999999999976E-2</v>
      </c>
      <c r="Z94" s="245">
        <v>6.4619999999999997E-2</v>
      </c>
      <c r="AA94" s="245">
        <v>6.9059999999999983E-2</v>
      </c>
      <c r="AB94" s="245">
        <v>7.3544999999999999E-2</v>
      </c>
      <c r="AC94" s="245">
        <v>7.8074999999999992E-2</v>
      </c>
      <c r="AD94" s="245">
        <v>8.2964999999999983E-2</v>
      </c>
      <c r="AE94" s="245">
        <v>8.7809999999999999E-2</v>
      </c>
      <c r="AF94" s="245">
        <v>9.2700000000000005E-2</v>
      </c>
      <c r="AG94" s="245">
        <v>9.787499999999999E-2</v>
      </c>
      <c r="AH94" s="245">
        <v>0.10304999999999997</v>
      </c>
      <c r="AI94" s="245">
        <v>0.10839</v>
      </c>
      <c r="AJ94" s="245">
        <v>0.11408999999999998</v>
      </c>
      <c r="AK94" s="245">
        <v>0.120285</v>
      </c>
      <c r="AL94" s="245">
        <v>0.12680999999999998</v>
      </c>
      <c r="AM94" s="245">
        <v>0.13348500000000002</v>
      </c>
      <c r="AN94" s="245">
        <v>0.14048999999999998</v>
      </c>
    </row>
    <row r="95" spans="1:40" x14ac:dyDescent="0.25">
      <c r="A95" s="89">
        <v>3</v>
      </c>
      <c r="B95" s="245">
        <v>0</v>
      </c>
      <c r="C95" s="245">
        <v>0</v>
      </c>
      <c r="D95" s="245">
        <v>0</v>
      </c>
      <c r="E95" s="245">
        <v>1.3500000000000003E-4</v>
      </c>
      <c r="F95" s="245">
        <v>2.0789999999999999E-2</v>
      </c>
      <c r="G95" s="245">
        <v>0.22221000000000005</v>
      </c>
      <c r="H95" s="245">
        <v>0.79483500000000029</v>
      </c>
      <c r="I95" s="245">
        <v>1.8601650000000003</v>
      </c>
      <c r="J95" s="245">
        <v>3.7426949999999994</v>
      </c>
      <c r="K95" s="245">
        <v>4.9566600000000012</v>
      </c>
      <c r="L95" s="245">
        <v>4.9764150000000003</v>
      </c>
      <c r="M95" s="245">
        <v>5.0143500000000021</v>
      </c>
      <c r="N95" s="245">
        <v>5.0840550000000011</v>
      </c>
      <c r="O95" s="245">
        <v>5.2084350000000006</v>
      </c>
      <c r="P95" s="245">
        <v>5.4339299999999993</v>
      </c>
      <c r="Q95" s="245">
        <v>5.8189949999999993</v>
      </c>
      <c r="R95" s="245">
        <v>6.4227600000000011</v>
      </c>
      <c r="S95" s="245">
        <v>7.3034549999999987</v>
      </c>
      <c r="T95" s="245">
        <v>8.5302900000000008</v>
      </c>
      <c r="U95" s="245">
        <v>9.7728750000000009</v>
      </c>
      <c r="V95" s="245">
        <v>10.912185000000001</v>
      </c>
      <c r="W95" s="245">
        <v>12.209220000000006</v>
      </c>
      <c r="X95" s="245">
        <v>13.686030000000001</v>
      </c>
      <c r="Y95" s="245">
        <v>15.352740000000002</v>
      </c>
      <c r="Z95" s="245">
        <v>17.258040000000001</v>
      </c>
      <c r="AA95" s="245">
        <v>19.462815000000003</v>
      </c>
      <c r="AB95" s="245">
        <v>22.768290000000004</v>
      </c>
      <c r="AC95" s="245">
        <v>27.412830000000003</v>
      </c>
      <c r="AD95" s="245">
        <v>32.039774999999999</v>
      </c>
      <c r="AE95" s="245">
        <v>36.279855000000005</v>
      </c>
      <c r="AF95" s="245">
        <v>40.589055000000002</v>
      </c>
      <c r="AG95" s="245">
        <v>45.17766000000001</v>
      </c>
      <c r="AH95" s="245">
        <v>50.273729999999993</v>
      </c>
      <c r="AI95" s="245">
        <v>55.975635000000018</v>
      </c>
      <c r="AJ95" s="245">
        <v>62.323605000000008</v>
      </c>
      <c r="AK95" s="245">
        <v>69.269220000000004</v>
      </c>
      <c r="AL95" s="245">
        <v>76.871295000000032</v>
      </c>
      <c r="AM95" s="245">
        <v>85.278420000000011</v>
      </c>
      <c r="AN95" s="245">
        <v>94.698585000000023</v>
      </c>
    </row>
    <row r="96" spans="1:40" x14ac:dyDescent="0.25">
      <c r="A96" s="89">
        <v>4</v>
      </c>
      <c r="B96" s="245">
        <v>0</v>
      </c>
      <c r="C96" s="245">
        <v>0</v>
      </c>
      <c r="D96" s="245">
        <v>0</v>
      </c>
      <c r="E96" s="245">
        <v>0</v>
      </c>
      <c r="F96" s="245">
        <v>0</v>
      </c>
      <c r="G96" s="245">
        <v>0</v>
      </c>
      <c r="H96" s="245">
        <v>0</v>
      </c>
      <c r="I96" s="245">
        <v>0</v>
      </c>
      <c r="J96" s="245">
        <v>0</v>
      </c>
      <c r="K96" s="245">
        <v>0</v>
      </c>
      <c r="L96" s="245">
        <v>0</v>
      </c>
      <c r="M96" s="245">
        <v>0</v>
      </c>
      <c r="N96" s="245">
        <v>0</v>
      </c>
      <c r="O96" s="245">
        <v>0</v>
      </c>
      <c r="P96" s="245">
        <v>0</v>
      </c>
      <c r="Q96" s="245">
        <v>0</v>
      </c>
      <c r="R96" s="245">
        <v>0</v>
      </c>
      <c r="S96" s="245">
        <v>0</v>
      </c>
      <c r="T96" s="245">
        <v>0</v>
      </c>
      <c r="U96" s="245">
        <v>0</v>
      </c>
      <c r="V96" s="245">
        <v>0</v>
      </c>
      <c r="W96" s="245">
        <v>0</v>
      </c>
      <c r="X96" s="245">
        <v>0</v>
      </c>
      <c r="Y96" s="245">
        <v>0</v>
      </c>
      <c r="Z96" s="245">
        <v>0</v>
      </c>
      <c r="AA96" s="245">
        <v>0</v>
      </c>
      <c r="AB96" s="245">
        <v>0</v>
      </c>
      <c r="AC96" s="245">
        <v>0</v>
      </c>
      <c r="AD96" s="245">
        <v>0</v>
      </c>
      <c r="AE96" s="245">
        <v>0</v>
      </c>
      <c r="AF96" s="245">
        <v>0</v>
      </c>
      <c r="AG96" s="245">
        <v>0</v>
      </c>
      <c r="AH96" s="245">
        <v>0</v>
      </c>
      <c r="AI96" s="245">
        <v>0</v>
      </c>
      <c r="AJ96" s="245">
        <v>0</v>
      </c>
      <c r="AK96" s="245">
        <v>0</v>
      </c>
      <c r="AL96" s="245">
        <v>0</v>
      </c>
      <c r="AM96" s="245">
        <v>0</v>
      </c>
      <c r="AN96" s="245">
        <v>0</v>
      </c>
    </row>
    <row r="97" spans="1:40" x14ac:dyDescent="0.25">
      <c r="A97" s="89">
        <v>5</v>
      </c>
      <c r="B97" s="245">
        <v>0</v>
      </c>
      <c r="C97" s="245">
        <v>0</v>
      </c>
      <c r="D97" s="245">
        <v>0</v>
      </c>
      <c r="E97" s="287">
        <v>0</v>
      </c>
      <c r="F97" s="287">
        <v>0</v>
      </c>
      <c r="G97" s="287">
        <v>0</v>
      </c>
      <c r="H97" s="287">
        <v>0</v>
      </c>
      <c r="I97" s="287">
        <v>0</v>
      </c>
      <c r="J97" s="287">
        <v>0</v>
      </c>
      <c r="K97" s="287">
        <v>0</v>
      </c>
      <c r="L97" s="287">
        <v>0</v>
      </c>
      <c r="M97" s="287">
        <v>0</v>
      </c>
      <c r="N97" s="287">
        <v>0</v>
      </c>
      <c r="O97" s="287">
        <v>0</v>
      </c>
      <c r="P97" s="287">
        <v>0</v>
      </c>
      <c r="Q97" s="287">
        <v>0</v>
      </c>
      <c r="R97" s="287">
        <v>0</v>
      </c>
      <c r="S97" s="287">
        <v>0</v>
      </c>
      <c r="T97" s="287">
        <v>0</v>
      </c>
      <c r="U97" s="287">
        <v>0</v>
      </c>
      <c r="V97" s="287">
        <v>0</v>
      </c>
      <c r="W97" s="287">
        <v>0</v>
      </c>
      <c r="X97" s="287">
        <v>0</v>
      </c>
      <c r="Y97" s="287">
        <v>0</v>
      </c>
      <c r="Z97" s="287">
        <v>0</v>
      </c>
      <c r="AA97" s="287">
        <v>0</v>
      </c>
      <c r="AB97" s="287">
        <v>0</v>
      </c>
      <c r="AC97" s="287">
        <v>0</v>
      </c>
      <c r="AD97" s="287">
        <v>0</v>
      </c>
      <c r="AE97" s="287">
        <v>0</v>
      </c>
      <c r="AF97" s="287">
        <v>0</v>
      </c>
      <c r="AG97" s="287">
        <v>0</v>
      </c>
      <c r="AH97" s="287">
        <v>0</v>
      </c>
      <c r="AI97" s="287">
        <v>0</v>
      </c>
      <c r="AJ97" s="287">
        <v>0</v>
      </c>
      <c r="AK97" s="287">
        <v>0</v>
      </c>
      <c r="AL97" s="287">
        <v>0</v>
      </c>
      <c r="AM97" s="287">
        <v>0</v>
      </c>
      <c r="AN97" s="287">
        <v>0</v>
      </c>
    </row>
    <row r="98" spans="1:40" x14ac:dyDescent="0.25">
      <c r="A98" s="89">
        <v>6</v>
      </c>
      <c r="B98" s="245">
        <v>0</v>
      </c>
      <c r="C98" s="245">
        <v>0</v>
      </c>
      <c r="D98" s="245">
        <v>0</v>
      </c>
      <c r="E98" s="245">
        <v>0</v>
      </c>
      <c r="F98" s="245">
        <v>0</v>
      </c>
      <c r="G98" s="245">
        <v>0</v>
      </c>
      <c r="H98" s="245">
        <v>0</v>
      </c>
      <c r="I98" s="245">
        <v>0</v>
      </c>
      <c r="J98" s="245">
        <v>0</v>
      </c>
      <c r="K98" s="245">
        <v>0</v>
      </c>
      <c r="L98" s="245">
        <v>0</v>
      </c>
      <c r="M98" s="245">
        <v>0</v>
      </c>
      <c r="N98" s="245">
        <v>0</v>
      </c>
      <c r="O98" s="245">
        <v>0</v>
      </c>
      <c r="P98" s="245">
        <v>0</v>
      </c>
      <c r="Q98" s="245">
        <v>0</v>
      </c>
      <c r="R98" s="245">
        <v>0</v>
      </c>
      <c r="S98" s="245">
        <v>0</v>
      </c>
      <c r="T98" s="245">
        <v>0</v>
      </c>
      <c r="U98" s="245">
        <v>0</v>
      </c>
      <c r="V98" s="245">
        <v>0</v>
      </c>
      <c r="W98" s="245">
        <v>0</v>
      </c>
      <c r="X98" s="245">
        <v>0</v>
      </c>
      <c r="Y98" s="245">
        <v>0</v>
      </c>
      <c r="Z98" s="245">
        <v>0</v>
      </c>
      <c r="AA98" s="245">
        <v>0</v>
      </c>
      <c r="AB98" s="245">
        <v>0</v>
      </c>
      <c r="AC98" s="245">
        <v>0</v>
      </c>
      <c r="AD98" s="245">
        <v>0</v>
      </c>
      <c r="AE98" s="245">
        <v>0</v>
      </c>
      <c r="AF98" s="245">
        <v>0</v>
      </c>
      <c r="AG98" s="245">
        <v>0</v>
      </c>
      <c r="AH98" s="245">
        <v>0</v>
      </c>
      <c r="AI98" s="245">
        <v>0</v>
      </c>
      <c r="AJ98" s="245">
        <v>0</v>
      </c>
      <c r="AK98" s="245">
        <v>0</v>
      </c>
      <c r="AL98" s="245">
        <v>0</v>
      </c>
      <c r="AM98" s="245">
        <v>0</v>
      </c>
      <c r="AN98" s="245">
        <v>0</v>
      </c>
    </row>
    <row r="99" spans="1:40" x14ac:dyDescent="0.25">
      <c r="A99" s="89">
        <v>7</v>
      </c>
      <c r="B99" s="245">
        <v>0</v>
      </c>
      <c r="C99" s="245">
        <v>0</v>
      </c>
      <c r="D99" s="245">
        <v>0</v>
      </c>
      <c r="E99" s="245">
        <v>0</v>
      </c>
      <c r="F99" s="245">
        <v>0</v>
      </c>
      <c r="G99" s="245">
        <v>0</v>
      </c>
      <c r="H99" s="245">
        <v>0</v>
      </c>
      <c r="I99" s="245">
        <v>0</v>
      </c>
      <c r="J99" s="245">
        <v>0</v>
      </c>
      <c r="K99" s="245">
        <v>0</v>
      </c>
      <c r="L99" s="245">
        <v>0</v>
      </c>
      <c r="M99" s="245">
        <v>0</v>
      </c>
      <c r="N99" s="245">
        <v>0</v>
      </c>
      <c r="O99" s="245">
        <v>0</v>
      </c>
      <c r="P99" s="245">
        <v>0</v>
      </c>
      <c r="Q99" s="245">
        <v>0</v>
      </c>
      <c r="R99" s="245">
        <v>0</v>
      </c>
      <c r="S99" s="245">
        <v>0</v>
      </c>
      <c r="T99" s="245">
        <v>0</v>
      </c>
      <c r="U99" s="245">
        <v>0</v>
      </c>
      <c r="V99" s="245">
        <v>0</v>
      </c>
      <c r="W99" s="245">
        <v>0</v>
      </c>
      <c r="X99" s="245">
        <v>0</v>
      </c>
      <c r="Y99" s="245">
        <v>0</v>
      </c>
      <c r="Z99" s="245">
        <v>0</v>
      </c>
      <c r="AA99" s="245">
        <v>0</v>
      </c>
      <c r="AB99" s="245">
        <v>0</v>
      </c>
      <c r="AC99" s="245">
        <v>0</v>
      </c>
      <c r="AD99" s="245">
        <v>0</v>
      </c>
      <c r="AE99" s="245">
        <v>0</v>
      </c>
      <c r="AF99" s="245">
        <v>0</v>
      </c>
      <c r="AG99" s="245">
        <v>0</v>
      </c>
      <c r="AH99" s="245">
        <v>0</v>
      </c>
      <c r="AI99" s="245">
        <v>0</v>
      </c>
      <c r="AJ99" s="245">
        <v>0</v>
      </c>
      <c r="AK99" s="245">
        <v>0</v>
      </c>
      <c r="AL99" s="245">
        <v>0</v>
      </c>
      <c r="AM99" s="245">
        <v>0</v>
      </c>
      <c r="AN99" s="245">
        <v>0</v>
      </c>
    </row>
    <row r="100" spans="1:40" x14ac:dyDescent="0.25">
      <c r="A100" s="284" t="s">
        <v>9</v>
      </c>
      <c r="B100" s="248">
        <v>0</v>
      </c>
      <c r="C100" s="248">
        <v>0</v>
      </c>
      <c r="D100" s="248">
        <v>0</v>
      </c>
      <c r="E100" s="248">
        <v>1.3500000000000003E-4</v>
      </c>
      <c r="F100" s="248">
        <v>2.0789999999999999E-2</v>
      </c>
      <c r="G100" s="248">
        <v>0.22238250000000004</v>
      </c>
      <c r="H100" s="248">
        <v>0.79621350000000024</v>
      </c>
      <c r="I100" s="248">
        <v>1.8641805000000002</v>
      </c>
      <c r="J100" s="248">
        <v>3.7498769999999992</v>
      </c>
      <c r="K100" s="248">
        <v>4.9661565000000012</v>
      </c>
      <c r="L100" s="248">
        <v>4.9882620000000006</v>
      </c>
      <c r="M100" s="248">
        <v>5.0298480000000021</v>
      </c>
      <c r="N100" s="248">
        <v>5.1041985000000007</v>
      </c>
      <c r="O100" s="248">
        <v>5.2337025000000006</v>
      </c>
      <c r="P100" s="248">
        <v>5.464472999999999</v>
      </c>
      <c r="Q100" s="248">
        <v>5.8550759999999995</v>
      </c>
      <c r="R100" s="248">
        <v>6.4645575000000015</v>
      </c>
      <c r="S100" s="248">
        <v>7.351043999999999</v>
      </c>
      <c r="T100" s="248">
        <v>8.5838250000000009</v>
      </c>
      <c r="U100" s="248">
        <v>9.8316150000000011</v>
      </c>
      <c r="V100" s="248">
        <v>10.975398</v>
      </c>
      <c r="W100" s="248">
        <v>12.277003500000006</v>
      </c>
      <c r="X100" s="248">
        <v>13.758502500000001</v>
      </c>
      <c r="Y100" s="248">
        <v>15.430111500000002</v>
      </c>
      <c r="Z100" s="248">
        <v>17.3405205</v>
      </c>
      <c r="AA100" s="248">
        <v>19.550995500000003</v>
      </c>
      <c r="AB100" s="248">
        <v>22.862320500000003</v>
      </c>
      <c r="AC100" s="248">
        <v>27.512755500000004</v>
      </c>
      <c r="AD100" s="248">
        <v>32.146133999999996</v>
      </c>
      <c r="AE100" s="248">
        <v>36.392476500000008</v>
      </c>
      <c r="AF100" s="248">
        <v>40.707984000000003</v>
      </c>
      <c r="AG100" s="248">
        <v>45.303412500000007</v>
      </c>
      <c r="AH100" s="248">
        <v>50.406358499999996</v>
      </c>
      <c r="AI100" s="248">
        <v>56.115304500000015</v>
      </c>
      <c r="AJ100" s="248">
        <v>62.470728000000008</v>
      </c>
      <c r="AK100" s="248">
        <v>69.424344000000005</v>
      </c>
      <c r="AL100" s="248">
        <v>77.034802500000026</v>
      </c>
      <c r="AM100" s="248">
        <v>85.450744500000013</v>
      </c>
      <c r="AN100" s="248">
        <v>94.880140500000024</v>
      </c>
    </row>
    <row r="101" spans="1:40" x14ac:dyDescent="0.25">
      <c r="A101" s="89"/>
    </row>
    <row r="102" spans="1:40" x14ac:dyDescent="0.25">
      <c r="A102" s="286" t="s">
        <v>659</v>
      </c>
      <c r="B102" s="56"/>
      <c r="C102" s="56"/>
      <c r="D102" s="56"/>
      <c r="E102" s="56"/>
      <c r="F102" s="56"/>
      <c r="G102" s="56"/>
      <c r="H102" s="56"/>
      <c r="I102" s="56"/>
      <c r="J102" s="56"/>
      <c r="K102" s="56"/>
      <c r="L102" s="56"/>
      <c r="M102" s="56"/>
      <c r="N102" s="56"/>
      <c r="O102" s="56"/>
      <c r="P102" s="56"/>
      <c r="Q102" s="56"/>
      <c r="R102" s="56"/>
      <c r="S102" s="56"/>
      <c r="T102" s="56"/>
      <c r="U102" s="56"/>
      <c r="V102" s="56"/>
      <c r="W102" s="56"/>
      <c r="X102" s="56"/>
      <c r="Y102" s="56"/>
      <c r="Z102" s="56"/>
      <c r="AA102" s="56"/>
      <c r="AB102" s="56"/>
      <c r="AC102" s="56"/>
      <c r="AD102" s="56"/>
      <c r="AE102" s="56"/>
      <c r="AF102" s="56"/>
      <c r="AG102" s="56"/>
      <c r="AH102" s="56"/>
      <c r="AI102" s="56"/>
      <c r="AJ102" s="56"/>
      <c r="AK102" s="56"/>
      <c r="AL102" s="56"/>
      <c r="AM102" s="56"/>
      <c r="AN102" s="56"/>
    </row>
    <row r="103" spans="1:40" x14ac:dyDescent="0.25">
      <c r="A103" s="89" t="s">
        <v>660</v>
      </c>
    </row>
    <row r="104" spans="1:40" x14ac:dyDescent="0.25">
      <c r="A104" s="89"/>
      <c r="B104" s="283">
        <v>2012</v>
      </c>
      <c r="C104" s="283">
        <v>2013</v>
      </c>
      <c r="D104" s="283">
        <v>2014</v>
      </c>
      <c r="E104" s="283">
        <v>2015</v>
      </c>
      <c r="F104" s="283">
        <v>2016</v>
      </c>
      <c r="G104" s="283">
        <v>2017</v>
      </c>
      <c r="H104" s="283">
        <v>2018</v>
      </c>
      <c r="I104" s="283">
        <v>2019</v>
      </c>
      <c r="J104" s="283">
        <v>2020</v>
      </c>
      <c r="K104" s="283">
        <v>2021</v>
      </c>
      <c r="L104" s="283">
        <v>2022</v>
      </c>
      <c r="M104" s="283">
        <v>2023</v>
      </c>
      <c r="N104" s="283">
        <v>2024</v>
      </c>
      <c r="O104" s="283">
        <v>2025</v>
      </c>
      <c r="P104" s="283">
        <v>2026</v>
      </c>
      <c r="Q104" s="283">
        <v>2027</v>
      </c>
      <c r="R104" s="283">
        <v>2028</v>
      </c>
      <c r="S104" s="283">
        <v>2029</v>
      </c>
      <c r="T104" s="283">
        <v>2030</v>
      </c>
      <c r="U104" s="283">
        <v>2031</v>
      </c>
      <c r="V104" s="283">
        <v>2032</v>
      </c>
      <c r="W104" s="283">
        <v>2033</v>
      </c>
      <c r="X104" s="283">
        <v>2034</v>
      </c>
      <c r="Y104" s="283">
        <v>2035</v>
      </c>
      <c r="Z104" s="283">
        <v>2036</v>
      </c>
      <c r="AA104" s="283">
        <v>2037</v>
      </c>
      <c r="AB104" s="283">
        <v>2038</v>
      </c>
      <c r="AC104" s="283">
        <v>2039</v>
      </c>
      <c r="AD104" s="283">
        <v>2040</v>
      </c>
      <c r="AE104" s="283">
        <v>2041</v>
      </c>
      <c r="AF104" s="283">
        <v>2042</v>
      </c>
      <c r="AG104" s="283">
        <v>2043</v>
      </c>
      <c r="AH104" s="283">
        <v>2044</v>
      </c>
      <c r="AI104" s="283">
        <v>2045</v>
      </c>
      <c r="AJ104" s="283">
        <v>2046</v>
      </c>
      <c r="AK104" s="283">
        <v>2047</v>
      </c>
      <c r="AL104" s="283">
        <v>2048</v>
      </c>
      <c r="AM104" s="283">
        <v>2049</v>
      </c>
      <c r="AN104" s="283">
        <v>2050</v>
      </c>
    </row>
    <row r="105" spans="1:40" x14ac:dyDescent="0.25">
      <c r="A105" s="89">
        <v>1</v>
      </c>
      <c r="B105" s="245">
        <v>0</v>
      </c>
      <c r="C105" s="245">
        <v>0</v>
      </c>
      <c r="D105" s="245">
        <v>0</v>
      </c>
      <c r="E105" s="245">
        <v>1.5135074999999996E-3</v>
      </c>
      <c r="F105" s="245">
        <v>0.23198706624999998</v>
      </c>
      <c r="G105" s="245">
        <v>5.9230275175000004</v>
      </c>
      <c r="H105" s="245">
        <v>13.863910320899999</v>
      </c>
      <c r="I105" s="245">
        <v>16.880210113540503</v>
      </c>
      <c r="J105" s="245">
        <v>20.317034972222825</v>
      </c>
      <c r="K105" s="245">
        <v>25.270184874106892</v>
      </c>
      <c r="L105" s="245">
        <v>30.725181999675179</v>
      </c>
      <c r="M105" s="245">
        <v>37.150325628120321</v>
      </c>
      <c r="N105" s="245">
        <v>45.664941854564034</v>
      </c>
      <c r="O105" s="245">
        <v>57.158867032646512</v>
      </c>
      <c r="P105" s="245">
        <v>71.063868660974308</v>
      </c>
      <c r="Q105" s="245">
        <v>87.852828000231128</v>
      </c>
      <c r="R105" s="245">
        <v>105.23439941751828</v>
      </c>
      <c r="S105" s="245">
        <v>124.16794604356346</v>
      </c>
      <c r="T105" s="245">
        <v>146.02110054609398</v>
      </c>
      <c r="U105" s="245">
        <v>166.88874319210743</v>
      </c>
      <c r="V105" s="245">
        <v>186.24874194600352</v>
      </c>
      <c r="W105" s="245">
        <v>204.66965797621535</v>
      </c>
      <c r="X105" s="245">
        <v>221.10136329766911</v>
      </c>
      <c r="Y105" s="245">
        <v>235.37898429744016</v>
      </c>
      <c r="Z105" s="245">
        <v>246.79292799332578</v>
      </c>
      <c r="AA105" s="245">
        <v>256.32202203928699</v>
      </c>
      <c r="AB105" s="245">
        <v>264.73637637649011</v>
      </c>
      <c r="AC105" s="245">
        <v>270.22702366761467</v>
      </c>
      <c r="AD105" s="245">
        <v>274.1656957499813</v>
      </c>
      <c r="AE105" s="245">
        <v>277.56687044310723</v>
      </c>
      <c r="AF105" s="245">
        <v>279.62069287554959</v>
      </c>
      <c r="AG105" s="245">
        <v>281.1726680843077</v>
      </c>
      <c r="AH105" s="245">
        <v>282.22279606938145</v>
      </c>
      <c r="AI105" s="245">
        <v>283.26214068230615</v>
      </c>
      <c r="AJ105" s="245">
        <v>283.7639879059904</v>
      </c>
      <c r="AK105" s="245">
        <v>283.7639879059904</v>
      </c>
      <c r="AL105" s="245">
        <v>283.7639879059904</v>
      </c>
      <c r="AM105" s="245">
        <v>283.7639879059904</v>
      </c>
      <c r="AN105" s="245">
        <v>283.7639879059904</v>
      </c>
    </row>
    <row r="106" spans="1:40" x14ac:dyDescent="0.25">
      <c r="A106" s="89">
        <v>2</v>
      </c>
      <c r="B106" s="245">
        <v>0</v>
      </c>
      <c r="C106" s="245">
        <v>0</v>
      </c>
      <c r="D106" s="245">
        <v>0</v>
      </c>
      <c r="E106" s="245">
        <v>0.38103532499999987</v>
      </c>
      <c r="F106" s="245">
        <v>0.74960040299999986</v>
      </c>
      <c r="G106" s="245">
        <v>1.3860910471000003</v>
      </c>
      <c r="H106" s="245">
        <v>2.2866045318499997</v>
      </c>
      <c r="I106" s="245">
        <v>4.8087333246178599</v>
      </c>
      <c r="J106" s="245">
        <v>9.9106880277406706</v>
      </c>
      <c r="K106" s="245">
        <v>16.902183604981342</v>
      </c>
      <c r="L106" s="245">
        <v>26.388500925031384</v>
      </c>
      <c r="M106" s="245">
        <v>38.331027038430051</v>
      </c>
      <c r="N106" s="245">
        <v>52.805224028659751</v>
      </c>
      <c r="O106" s="245">
        <v>72.419988671472993</v>
      </c>
      <c r="P106" s="245">
        <v>95.813835062522003</v>
      </c>
      <c r="Q106" s="245">
        <v>122.30602024963277</v>
      </c>
      <c r="R106" s="245">
        <v>152.61590013443998</v>
      </c>
      <c r="S106" s="245">
        <v>185.49606384553897</v>
      </c>
      <c r="T106" s="245">
        <v>220.22715548129509</v>
      </c>
      <c r="U106" s="245">
        <v>254.95824711705123</v>
      </c>
      <c r="V106" s="245">
        <v>289.04720875009417</v>
      </c>
      <c r="W106" s="245">
        <v>319.35708863490146</v>
      </c>
      <c r="X106" s="245">
        <v>345.88788677147295</v>
      </c>
      <c r="Y106" s="245">
        <v>369.84840108175268</v>
      </c>
      <c r="Z106" s="245">
        <v>389.42455277510521</v>
      </c>
      <c r="AA106" s="245">
        <v>405.22162272022189</v>
      </c>
      <c r="AB106" s="245">
        <v>417.16414883362057</v>
      </c>
      <c r="AC106" s="245">
        <v>426.65046615367078</v>
      </c>
      <c r="AD106" s="245">
        <v>434.32270468308525</v>
      </c>
      <c r="AE106" s="245">
        <v>439.99132730543886</v>
      </c>
      <c r="AF106" s="245">
        <v>444.33707697290532</v>
      </c>
      <c r="AG106" s="245">
        <v>447.54949080191028</v>
      </c>
      <c r="AH106" s="245">
        <v>450.11977462820209</v>
      </c>
      <c r="AI106" s="245">
        <v>451.36718549960671</v>
      </c>
      <c r="AJ106" s="245">
        <v>453.25672637372452</v>
      </c>
      <c r="AK106" s="245">
        <v>455.14626724784262</v>
      </c>
      <c r="AL106" s="245">
        <v>455.14626724784262</v>
      </c>
      <c r="AM106" s="245">
        <v>455.14626724784262</v>
      </c>
      <c r="AN106" s="245">
        <v>455.14626724784262</v>
      </c>
    </row>
    <row r="107" spans="1:40" x14ac:dyDescent="0.25">
      <c r="A107" s="89">
        <v>3</v>
      </c>
      <c r="B107" s="245">
        <v>0</v>
      </c>
      <c r="C107" s="245">
        <v>0</v>
      </c>
      <c r="D107" s="245">
        <v>0</v>
      </c>
      <c r="E107" s="245">
        <v>0</v>
      </c>
      <c r="F107" s="245">
        <v>0</v>
      </c>
      <c r="G107" s="245">
        <v>0</v>
      </c>
      <c r="H107" s="245">
        <v>7.0938500000000002E-2</v>
      </c>
      <c r="I107" s="245">
        <v>0.50741891764705871</v>
      </c>
      <c r="J107" s="245">
        <v>0.87296083529411705</v>
      </c>
      <c r="K107" s="245">
        <v>0.87296083529411705</v>
      </c>
      <c r="L107" s="245">
        <v>1.2385027529411763</v>
      </c>
      <c r="M107" s="245">
        <v>1.9695865882352936</v>
      </c>
      <c r="N107" s="245">
        <v>2.7006704235294108</v>
      </c>
      <c r="O107" s="245">
        <v>3.4317542588235286</v>
      </c>
      <c r="P107" s="245">
        <v>4.5283800117647042</v>
      </c>
      <c r="Q107" s="245">
        <v>5.9905476823529407</v>
      </c>
      <c r="R107" s="245">
        <v>7.4527153529411754</v>
      </c>
      <c r="S107" s="245">
        <v>8.9148830235294092</v>
      </c>
      <c r="T107" s="245">
        <v>11.455315894117641</v>
      </c>
      <c r="U107" s="245">
        <v>13.99574876470588</v>
      </c>
      <c r="V107" s="245">
        <v>15.457916435294116</v>
      </c>
      <c r="W107" s="245">
        <v>16.920084105882353</v>
      </c>
      <c r="X107" s="245">
        <v>18.016709858823528</v>
      </c>
      <c r="Y107" s="245">
        <v>19.113335611764708</v>
      </c>
      <c r="Z107" s="245">
        <v>20.20996136470589</v>
      </c>
      <c r="AA107" s="245">
        <v>20.941045199999998</v>
      </c>
      <c r="AB107" s="245">
        <v>21.306587117647059</v>
      </c>
      <c r="AC107" s="245">
        <v>21.67212903529412</v>
      </c>
      <c r="AD107" s="245">
        <v>22.037670952941181</v>
      </c>
      <c r="AE107" s="245">
        <v>22.403212870588238</v>
      </c>
      <c r="AF107" s="245">
        <v>22.768754788235299</v>
      </c>
      <c r="AG107" s="245">
        <v>22.768754788235299</v>
      </c>
      <c r="AH107" s="245">
        <v>22.768754788235299</v>
      </c>
      <c r="AI107" s="245">
        <v>22.768754788235299</v>
      </c>
      <c r="AJ107" s="245">
        <v>22.768754788235299</v>
      </c>
      <c r="AK107" s="245">
        <v>22.768754788235299</v>
      </c>
      <c r="AL107" s="245">
        <v>22.768754788235299</v>
      </c>
      <c r="AM107" s="245">
        <v>22.768754788235299</v>
      </c>
      <c r="AN107" s="245">
        <v>22.768754788235299</v>
      </c>
    </row>
    <row r="108" spans="1:40" x14ac:dyDescent="0.25">
      <c r="A108" s="89">
        <v>4</v>
      </c>
      <c r="B108" s="245">
        <v>0</v>
      </c>
      <c r="C108" s="245">
        <v>0</v>
      </c>
      <c r="D108" s="245">
        <v>0</v>
      </c>
      <c r="E108" s="245">
        <v>0</v>
      </c>
      <c r="F108" s="245">
        <v>0.33228000000000002</v>
      </c>
      <c r="G108" s="245">
        <v>1.0327837499999999</v>
      </c>
      <c r="H108" s="245">
        <v>1.4010075</v>
      </c>
      <c r="I108" s="245">
        <v>1.4010075</v>
      </c>
      <c r="J108" s="245">
        <v>1.4010075</v>
      </c>
      <c r="K108" s="245">
        <v>1.9443676973684207</v>
      </c>
      <c r="L108" s="245">
        <v>2.4877278947368415</v>
      </c>
      <c r="M108" s="245">
        <v>2.4877278947368415</v>
      </c>
      <c r="N108" s="245">
        <v>3.5627560608552629</v>
      </c>
      <c r="O108" s="245">
        <v>5.6337694243421046</v>
      </c>
      <c r="P108" s="245">
        <v>7.173114819078946</v>
      </c>
      <c r="Q108" s="245">
        <v>8.7915031825657906</v>
      </c>
      <c r="R108" s="245">
        <v>11.468235296052628</v>
      </c>
      <c r="S108" s="245">
        <v>14.144967409539474</v>
      </c>
      <c r="T108" s="245">
        <v>17.288512845394738</v>
      </c>
      <c r="U108" s="245">
        <v>20.432058281250001</v>
      </c>
      <c r="V108" s="245">
        <v>23.10879039473684</v>
      </c>
      <c r="W108" s="245">
        <v>25.785522508223679</v>
      </c>
      <c r="X108" s="245">
        <v>27.403910871710522</v>
      </c>
      <c r="Y108" s="245">
        <v>28.943256266447364</v>
      </c>
      <c r="Z108" s="245">
        <v>30.47090943256579</v>
      </c>
      <c r="AA108" s="245">
        <v>31.545937598684208</v>
      </c>
      <c r="AB108" s="245">
        <v>32.089297796052627</v>
      </c>
      <c r="AC108" s="245">
        <v>32.632657993421049</v>
      </c>
      <c r="AD108" s="245">
        <v>33.17601819078947</v>
      </c>
      <c r="AE108" s="245">
        <v>33.17601819078947</v>
      </c>
      <c r="AF108" s="245">
        <v>33.17601819078947</v>
      </c>
      <c r="AG108" s="245">
        <v>33.17601819078947</v>
      </c>
      <c r="AH108" s="245">
        <v>33.17601819078947</v>
      </c>
      <c r="AI108" s="245">
        <v>33.17601819078947</v>
      </c>
      <c r="AJ108" s="245">
        <v>33.17601819078947</v>
      </c>
      <c r="AK108" s="245">
        <v>33.17601819078947</v>
      </c>
      <c r="AL108" s="245">
        <v>33.17601819078947</v>
      </c>
      <c r="AM108" s="245">
        <v>33.17601819078947</v>
      </c>
      <c r="AN108" s="245">
        <v>33.17601819078947</v>
      </c>
    </row>
    <row r="109" spans="1:40" x14ac:dyDescent="0.25">
      <c r="A109" s="89">
        <v>5</v>
      </c>
      <c r="B109" s="245">
        <v>0</v>
      </c>
      <c r="C109" s="245">
        <v>0</v>
      </c>
      <c r="D109" s="245">
        <v>0</v>
      </c>
      <c r="E109" s="245">
        <v>0</v>
      </c>
      <c r="F109" s="245">
        <v>0</v>
      </c>
      <c r="G109" s="245">
        <v>0</v>
      </c>
      <c r="H109" s="245">
        <v>0</v>
      </c>
      <c r="I109" s="245">
        <v>0</v>
      </c>
      <c r="J109" s="245">
        <v>0</v>
      </c>
      <c r="K109" s="245">
        <v>0</v>
      </c>
      <c r="L109" s="245">
        <v>0</v>
      </c>
      <c r="M109" s="245">
        <v>0</v>
      </c>
      <c r="N109" s="245">
        <v>0</v>
      </c>
      <c r="O109" s="245">
        <v>0</v>
      </c>
      <c r="P109" s="245">
        <v>0</v>
      </c>
      <c r="Q109" s="245">
        <v>0</v>
      </c>
      <c r="R109" s="245">
        <v>0</v>
      </c>
      <c r="S109" s="245">
        <v>0</v>
      </c>
      <c r="T109" s="245">
        <v>0</v>
      </c>
      <c r="U109" s="245">
        <v>0</v>
      </c>
      <c r="V109" s="245">
        <v>0</v>
      </c>
      <c r="W109" s="245">
        <v>0</v>
      </c>
      <c r="X109" s="245">
        <v>0</v>
      </c>
      <c r="Y109" s="245">
        <v>0</v>
      </c>
      <c r="Z109" s="245">
        <v>0</v>
      </c>
      <c r="AA109" s="245">
        <v>0</v>
      </c>
      <c r="AB109" s="245">
        <v>0</v>
      </c>
      <c r="AC109" s="245">
        <v>0</v>
      </c>
      <c r="AD109" s="245">
        <v>0</v>
      </c>
      <c r="AE109" s="245">
        <v>0</v>
      </c>
      <c r="AF109" s="245">
        <v>0</v>
      </c>
      <c r="AG109" s="245">
        <v>0</v>
      </c>
      <c r="AH109" s="245">
        <v>0</v>
      </c>
      <c r="AI109" s="245">
        <v>0</v>
      </c>
      <c r="AJ109" s="245">
        <v>0</v>
      </c>
      <c r="AK109" s="245">
        <v>0</v>
      </c>
      <c r="AL109" s="245">
        <v>0</v>
      </c>
      <c r="AM109" s="245">
        <v>0</v>
      </c>
      <c r="AN109" s="245">
        <v>0</v>
      </c>
    </row>
    <row r="110" spans="1:40" x14ac:dyDescent="0.25">
      <c r="A110" s="89">
        <v>6</v>
      </c>
      <c r="B110" s="245">
        <v>0</v>
      </c>
      <c r="C110" s="245">
        <v>0</v>
      </c>
      <c r="D110" s="245">
        <v>0</v>
      </c>
      <c r="E110" s="245">
        <v>0</v>
      </c>
      <c r="F110" s="245">
        <v>0</v>
      </c>
      <c r="G110" s="245">
        <v>0</v>
      </c>
      <c r="H110" s="245">
        <v>0</v>
      </c>
      <c r="I110" s="245">
        <v>0</v>
      </c>
      <c r="J110" s="245">
        <v>0</v>
      </c>
      <c r="K110" s="245">
        <v>0</v>
      </c>
      <c r="L110" s="245">
        <v>0</v>
      </c>
      <c r="M110" s="245">
        <v>0</v>
      </c>
      <c r="N110" s="245">
        <v>0</v>
      </c>
      <c r="O110" s="245">
        <v>0</v>
      </c>
      <c r="P110" s="245">
        <v>0</v>
      </c>
      <c r="Q110" s="245">
        <v>0</v>
      </c>
      <c r="R110" s="245">
        <v>0</v>
      </c>
      <c r="S110" s="245">
        <v>0</v>
      </c>
      <c r="T110" s="245">
        <v>0</v>
      </c>
      <c r="U110" s="245">
        <v>0</v>
      </c>
      <c r="V110" s="245">
        <v>0</v>
      </c>
      <c r="W110" s="245">
        <v>0</v>
      </c>
      <c r="X110" s="245">
        <v>0</v>
      </c>
      <c r="Y110" s="245">
        <v>0</v>
      </c>
      <c r="Z110" s="245">
        <v>0</v>
      </c>
      <c r="AA110" s="245">
        <v>0</v>
      </c>
      <c r="AB110" s="245">
        <v>0</v>
      </c>
      <c r="AC110" s="245">
        <v>0</v>
      </c>
      <c r="AD110" s="245">
        <v>0</v>
      </c>
      <c r="AE110" s="245">
        <v>0</v>
      </c>
      <c r="AF110" s="245">
        <v>0</v>
      </c>
      <c r="AG110" s="245">
        <v>0</v>
      </c>
      <c r="AH110" s="245">
        <v>0</v>
      </c>
      <c r="AI110" s="245">
        <v>0</v>
      </c>
      <c r="AJ110" s="245">
        <v>0</v>
      </c>
      <c r="AK110" s="245">
        <v>0</v>
      </c>
      <c r="AL110" s="245">
        <v>0</v>
      </c>
      <c r="AM110" s="245">
        <v>0</v>
      </c>
      <c r="AN110" s="245">
        <v>0</v>
      </c>
    </row>
    <row r="111" spans="1:40" x14ac:dyDescent="0.25">
      <c r="A111" s="89">
        <v>7</v>
      </c>
      <c r="B111" s="245">
        <v>0</v>
      </c>
      <c r="C111" s="245">
        <v>0</v>
      </c>
      <c r="D111" s="245">
        <v>0</v>
      </c>
      <c r="E111" s="245">
        <v>0</v>
      </c>
      <c r="F111" s="245">
        <v>0</v>
      </c>
      <c r="G111" s="245">
        <v>0</v>
      </c>
      <c r="H111" s="245">
        <v>0</v>
      </c>
      <c r="I111" s="245">
        <v>0</v>
      </c>
      <c r="J111" s="245">
        <v>0</v>
      </c>
      <c r="K111" s="245">
        <v>0</v>
      </c>
      <c r="L111" s="245">
        <v>0</v>
      </c>
      <c r="M111" s="245">
        <v>0</v>
      </c>
      <c r="N111" s="245">
        <v>0</v>
      </c>
      <c r="O111" s="245">
        <v>0</v>
      </c>
      <c r="P111" s="245">
        <v>0</v>
      </c>
      <c r="Q111" s="245">
        <v>0</v>
      </c>
      <c r="R111" s="245">
        <v>0</v>
      </c>
      <c r="S111" s="245">
        <v>0</v>
      </c>
      <c r="T111" s="245">
        <v>0</v>
      </c>
      <c r="U111" s="245">
        <v>0</v>
      </c>
      <c r="V111" s="245">
        <v>0</v>
      </c>
      <c r="W111" s="245">
        <v>0</v>
      </c>
      <c r="X111" s="245">
        <v>0</v>
      </c>
      <c r="Y111" s="245">
        <v>0</v>
      </c>
      <c r="Z111" s="245">
        <v>0</v>
      </c>
      <c r="AA111" s="245">
        <v>0</v>
      </c>
      <c r="AB111" s="245">
        <v>0</v>
      </c>
      <c r="AC111" s="245">
        <v>0</v>
      </c>
      <c r="AD111" s="245">
        <v>0</v>
      </c>
      <c r="AE111" s="245">
        <v>0</v>
      </c>
      <c r="AF111" s="245">
        <v>0</v>
      </c>
      <c r="AG111" s="245">
        <v>0</v>
      </c>
      <c r="AH111" s="245">
        <v>0</v>
      </c>
      <c r="AI111" s="245">
        <v>0</v>
      </c>
      <c r="AJ111" s="245">
        <v>0</v>
      </c>
      <c r="AK111" s="245">
        <v>0</v>
      </c>
      <c r="AL111" s="245">
        <v>0</v>
      </c>
      <c r="AM111" s="245">
        <v>0</v>
      </c>
      <c r="AN111" s="245">
        <v>0</v>
      </c>
    </row>
    <row r="112" spans="1:40" x14ac:dyDescent="0.25">
      <c r="A112" s="284" t="s">
        <v>9</v>
      </c>
      <c r="B112" s="248">
        <v>0</v>
      </c>
      <c r="C112" s="248">
        <v>0</v>
      </c>
      <c r="D112" s="248">
        <v>0</v>
      </c>
      <c r="E112" s="248">
        <v>0.38254883249999988</v>
      </c>
      <c r="F112" s="248">
        <v>1.3138674692499999</v>
      </c>
      <c r="G112" s="248">
        <v>8.3419023146000004</v>
      </c>
      <c r="H112" s="248">
        <v>17.622460852749999</v>
      </c>
      <c r="I112" s="248">
        <v>23.597369855805418</v>
      </c>
      <c r="J112" s="248">
        <v>32.501691335257611</v>
      </c>
      <c r="K112" s="248">
        <v>44.989697011750771</v>
      </c>
      <c r="L112" s="248">
        <v>60.839913572384582</v>
      </c>
      <c r="M112" s="248">
        <v>79.938667149522502</v>
      </c>
      <c r="N112" s="248">
        <v>104.73359236760847</v>
      </c>
      <c r="O112" s="248">
        <v>138.64437938728514</v>
      </c>
      <c r="P112" s="248">
        <v>178.57919855433997</v>
      </c>
      <c r="Q112" s="248">
        <v>224.94089911478261</v>
      </c>
      <c r="R112" s="248">
        <v>276.77125020095207</v>
      </c>
      <c r="S112" s="248">
        <v>332.72386032217128</v>
      </c>
      <c r="T112" s="248">
        <v>394.99208476690143</v>
      </c>
      <c r="U112" s="248">
        <v>456.27479735511452</v>
      </c>
      <c r="V112" s="248">
        <v>513.8626575261286</v>
      </c>
      <c r="W112" s="248">
        <v>566.73235322522282</v>
      </c>
      <c r="X112" s="248">
        <v>612.40987079967613</v>
      </c>
      <c r="Y112" s="248">
        <v>653.2839772574049</v>
      </c>
      <c r="Z112" s="248">
        <v>686.89835156570268</v>
      </c>
      <c r="AA112" s="248">
        <v>714.03062755819303</v>
      </c>
      <c r="AB112" s="248">
        <v>735.29641012381035</v>
      </c>
      <c r="AC112" s="248">
        <v>751.18227685000068</v>
      </c>
      <c r="AD112" s="248">
        <v>763.70208957679722</v>
      </c>
      <c r="AE112" s="248">
        <v>773.13742880992379</v>
      </c>
      <c r="AF112" s="248">
        <v>779.90254282747981</v>
      </c>
      <c r="AG112" s="248">
        <v>784.66693186524287</v>
      </c>
      <c r="AH112" s="248">
        <v>788.28734367660843</v>
      </c>
      <c r="AI112" s="248">
        <v>790.57409916093764</v>
      </c>
      <c r="AJ112" s="248">
        <v>792.9654872587397</v>
      </c>
      <c r="AK112" s="248">
        <v>794.85502813285791</v>
      </c>
      <c r="AL112" s="248">
        <v>794.85502813285791</v>
      </c>
      <c r="AM112" s="248">
        <v>794.85502813285791</v>
      </c>
      <c r="AN112" s="248">
        <v>794.85502813285791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1">
    <tabColor rgb="FFFFC000"/>
  </sheetPr>
  <dimension ref="A1:AL36"/>
  <sheetViews>
    <sheetView workbookViewId="0">
      <pane xSplit="1" ySplit="21" topLeftCell="B28" activePane="bottomRight" state="frozen"/>
      <selection pane="topRight" activeCell="B1" sqref="B1"/>
      <selection pane="bottomLeft" activeCell="A2" sqref="A2"/>
      <selection pane="bottomRight" activeCell="AJ12" sqref="AJ12"/>
    </sheetView>
  </sheetViews>
  <sheetFormatPr defaultColWidth="9.140625" defaultRowHeight="12.75" x14ac:dyDescent="0.2"/>
  <cols>
    <col min="1" max="1" width="32.7109375" style="105" customWidth="1"/>
    <col min="2" max="2" width="11.28515625" style="105" bestFit="1" customWidth="1"/>
    <col min="3" max="4" width="8.28515625" style="105" bestFit="1" customWidth="1"/>
    <col min="5" max="6" width="9.28515625" style="105" bestFit="1" customWidth="1"/>
    <col min="7" max="13" width="10.28515625" style="105" bestFit="1" customWidth="1"/>
    <col min="14" max="38" width="11.85546875" style="105" bestFit="1" customWidth="1"/>
    <col min="39" max="16384" width="9.140625" style="105"/>
  </cols>
  <sheetData>
    <row r="1" spans="1:38" s="33" customFormat="1" ht="23.25" x14ac:dyDescent="0.35">
      <c r="A1" s="288" t="s">
        <v>711</v>
      </c>
      <c r="B1" s="289"/>
      <c r="C1" s="290">
        <v>2015</v>
      </c>
      <c r="D1" s="290">
        <v>2016</v>
      </c>
      <c r="E1" s="290">
        <v>2017</v>
      </c>
      <c r="F1" s="290">
        <v>2018</v>
      </c>
      <c r="G1" s="290">
        <v>2019</v>
      </c>
      <c r="H1" s="290">
        <v>2020</v>
      </c>
      <c r="I1" s="290">
        <v>2021</v>
      </c>
      <c r="J1" s="290">
        <v>2022</v>
      </c>
      <c r="K1" s="290">
        <v>2023</v>
      </c>
      <c r="L1" s="290">
        <v>2024</v>
      </c>
      <c r="M1" s="290">
        <v>2025</v>
      </c>
      <c r="N1" s="290">
        <v>2026</v>
      </c>
      <c r="O1" s="290">
        <v>2027</v>
      </c>
      <c r="P1" s="290">
        <v>2028</v>
      </c>
      <c r="Q1" s="290">
        <v>2029</v>
      </c>
      <c r="R1" s="290">
        <v>2030</v>
      </c>
      <c r="S1" s="290">
        <v>2031</v>
      </c>
      <c r="T1" s="290">
        <v>2032</v>
      </c>
      <c r="U1" s="290">
        <v>2033</v>
      </c>
      <c r="V1" s="290">
        <v>2034</v>
      </c>
      <c r="W1" s="290">
        <v>2035</v>
      </c>
      <c r="X1" s="290">
        <v>2036</v>
      </c>
      <c r="Y1" s="290">
        <v>2037</v>
      </c>
      <c r="Z1" s="290">
        <v>2038</v>
      </c>
      <c r="AA1" s="290">
        <v>2039</v>
      </c>
      <c r="AB1" s="290">
        <v>2040</v>
      </c>
      <c r="AC1" s="290">
        <v>2041</v>
      </c>
      <c r="AD1" s="290">
        <v>2042</v>
      </c>
      <c r="AE1" s="290">
        <v>2043</v>
      </c>
      <c r="AF1" s="290">
        <v>2044</v>
      </c>
      <c r="AG1" s="290">
        <v>2045</v>
      </c>
      <c r="AH1" s="290">
        <v>2046</v>
      </c>
      <c r="AI1" s="290">
        <v>2047</v>
      </c>
      <c r="AJ1" s="290">
        <v>2048</v>
      </c>
      <c r="AK1" s="290">
        <v>2049</v>
      </c>
      <c r="AL1" s="290">
        <v>2050</v>
      </c>
    </row>
    <row r="2" spans="1:38" s="33" customFormat="1" ht="15" x14ac:dyDescent="0.25">
      <c r="A2" s="306" t="s">
        <v>712</v>
      </c>
      <c r="B2" s="291" t="s">
        <v>713</v>
      </c>
      <c r="C2" s="292">
        <v>13.836369999999999</v>
      </c>
      <c r="D2" s="292">
        <v>63.046610000000094</v>
      </c>
      <c r="E2" s="292">
        <v>188.56143000000111</v>
      </c>
      <c r="F2" s="292">
        <v>577.10554000000081</v>
      </c>
      <c r="G2" s="292">
        <v>1188.4274</v>
      </c>
      <c r="H2" s="292">
        <v>1925.5218</v>
      </c>
      <c r="I2" s="292">
        <v>2188.1084000000001</v>
      </c>
      <c r="J2" s="292">
        <v>2489.4502000000007</v>
      </c>
      <c r="K2" s="292">
        <v>3349.7258000000006</v>
      </c>
      <c r="L2" s="292">
        <v>4384.5049999999992</v>
      </c>
      <c r="M2" s="292">
        <v>5542.5480000000007</v>
      </c>
      <c r="N2" s="292">
        <v>6767.1485999999995</v>
      </c>
      <c r="O2" s="292">
        <v>8023.3437999999996</v>
      </c>
      <c r="P2" s="292">
        <v>9272.9705999999987</v>
      </c>
      <c r="Q2" s="292">
        <v>10530.504200000001</v>
      </c>
      <c r="R2" s="292">
        <v>11818.528800000002</v>
      </c>
      <c r="S2" s="292">
        <v>12790.273000000001</v>
      </c>
      <c r="T2" s="292">
        <v>13775.7228</v>
      </c>
      <c r="U2" s="292">
        <v>14788.806999999999</v>
      </c>
      <c r="V2" s="292">
        <v>15847.3138</v>
      </c>
      <c r="W2" s="292">
        <v>16984.1322</v>
      </c>
      <c r="X2" s="292">
        <v>18196.442599999998</v>
      </c>
      <c r="Y2" s="292">
        <v>19454.154399999999</v>
      </c>
      <c r="Z2" s="292">
        <v>20803.964399999997</v>
      </c>
      <c r="AA2" s="292">
        <v>22250.386600000002</v>
      </c>
      <c r="AB2" s="292">
        <v>23836.359600000003</v>
      </c>
      <c r="AC2" s="292">
        <v>25292.769199999999</v>
      </c>
      <c r="AD2" s="292">
        <v>26839.044799999996</v>
      </c>
      <c r="AE2" s="292">
        <v>28507.884199999997</v>
      </c>
      <c r="AF2" s="292">
        <v>30248.341400000001</v>
      </c>
      <c r="AG2" s="292">
        <v>32074.569800000005</v>
      </c>
      <c r="AH2" s="292">
        <v>34013.101999999999</v>
      </c>
      <c r="AI2" s="292">
        <v>36078.095000000001</v>
      </c>
      <c r="AJ2" s="292">
        <v>38282.84120000001</v>
      </c>
      <c r="AK2" s="292">
        <v>40613.759799999993</v>
      </c>
      <c r="AL2" s="292">
        <v>43088.345800000003</v>
      </c>
    </row>
    <row r="3" spans="1:38" s="33" customFormat="1" ht="15" x14ac:dyDescent="0.25">
      <c r="A3" s="306"/>
      <c r="B3" s="291" t="s">
        <v>7</v>
      </c>
      <c r="C3" s="292">
        <v>0.1263</v>
      </c>
      <c r="D3" s="292">
        <v>5.1669999999999998</v>
      </c>
      <c r="E3" s="292">
        <v>10.2845</v>
      </c>
      <c r="F3" s="292">
        <v>10.3133</v>
      </c>
      <c r="G3" s="292">
        <v>28.393000000000001</v>
      </c>
      <c r="H3" s="292">
        <v>55.391000000000005</v>
      </c>
      <c r="I3" s="292">
        <v>55.554000000000002</v>
      </c>
      <c r="J3" s="292">
        <v>55.996000000000002</v>
      </c>
      <c r="K3" s="292">
        <v>56.672000000000004</v>
      </c>
      <c r="L3" s="292">
        <v>57.902000000000001</v>
      </c>
      <c r="M3" s="292">
        <v>59.83</v>
      </c>
      <c r="N3" s="292">
        <v>63.317999999999998</v>
      </c>
      <c r="O3" s="292">
        <v>68.810999999999993</v>
      </c>
      <c r="P3" s="292">
        <v>77.174999999999997</v>
      </c>
      <c r="Q3" s="292">
        <v>88.831999999999994</v>
      </c>
      <c r="R3" s="292">
        <v>104.904</v>
      </c>
      <c r="S3" s="292">
        <v>116.85</v>
      </c>
      <c r="T3" s="292">
        <v>130.57400000000001</v>
      </c>
      <c r="U3" s="292">
        <v>146.03800000000001</v>
      </c>
      <c r="V3" s="292">
        <v>163.76399999999998</v>
      </c>
      <c r="W3" s="292">
        <v>183.46200000000002</v>
      </c>
      <c r="X3" s="292">
        <v>206.50900000000001</v>
      </c>
      <c r="Y3" s="292">
        <v>232.91299999999998</v>
      </c>
      <c r="Z3" s="292">
        <v>280.43299999999999</v>
      </c>
      <c r="AA3" s="292">
        <v>336.60199999999998</v>
      </c>
      <c r="AB3" s="292">
        <v>383.78200000000004</v>
      </c>
      <c r="AC3" s="292">
        <v>431.33900000000006</v>
      </c>
      <c r="AD3" s="292">
        <v>480.053</v>
      </c>
      <c r="AE3" s="292">
        <v>533.86500000000001</v>
      </c>
      <c r="AF3" s="292">
        <v>593.86599999999999</v>
      </c>
      <c r="AG3" s="292">
        <v>661.15700000000004</v>
      </c>
      <c r="AH3" s="292">
        <v>735.54899999999998</v>
      </c>
      <c r="AI3" s="292">
        <v>816.1640000000001</v>
      </c>
      <c r="AJ3" s="292">
        <v>905.18100000000004</v>
      </c>
      <c r="AK3" s="292">
        <v>1003.728</v>
      </c>
      <c r="AL3" s="292">
        <v>1115.2919999999999</v>
      </c>
    </row>
    <row r="4" spans="1:38" s="33" customFormat="1" ht="15" x14ac:dyDescent="0.25">
      <c r="A4" s="306"/>
      <c r="B4" s="291" t="s">
        <v>714</v>
      </c>
      <c r="C4" s="292">
        <v>2.2436599999999998</v>
      </c>
      <c r="D4" s="292">
        <v>12.48448</v>
      </c>
      <c r="E4" s="292">
        <v>24.304860000000001</v>
      </c>
      <c r="F4" s="292">
        <v>38.858160000000005</v>
      </c>
      <c r="G4" s="292">
        <v>78.825999999999993</v>
      </c>
      <c r="H4" s="292">
        <v>130.29399999999998</v>
      </c>
      <c r="I4" s="292">
        <v>148.67399999999998</v>
      </c>
      <c r="J4" s="292">
        <v>182.63200000000001</v>
      </c>
      <c r="K4" s="292">
        <v>226.03800000000004</v>
      </c>
      <c r="L4" s="292">
        <v>274.27600000000001</v>
      </c>
      <c r="M4" s="292">
        <v>325.452</v>
      </c>
      <c r="N4" s="292">
        <v>380.80399999999997</v>
      </c>
      <c r="O4" s="292">
        <v>444.42199999999997</v>
      </c>
      <c r="P4" s="292">
        <v>511.02399999999994</v>
      </c>
      <c r="Q4" s="292">
        <v>584.13</v>
      </c>
      <c r="R4" s="292">
        <v>666.88599999999997</v>
      </c>
      <c r="S4" s="292">
        <v>729.37399999999991</v>
      </c>
      <c r="T4" s="292">
        <v>795.66399999999999</v>
      </c>
      <c r="U4" s="292">
        <v>866.00399999999991</v>
      </c>
      <c r="V4" s="292">
        <v>942.2940000000001</v>
      </c>
      <c r="W4" s="292">
        <v>1027.2080000000001</v>
      </c>
      <c r="X4" s="292">
        <v>1120.3899999999999</v>
      </c>
      <c r="Y4" s="292">
        <v>1218.0320000000002</v>
      </c>
      <c r="Z4" s="292">
        <v>1326.1200000000001</v>
      </c>
      <c r="AA4" s="292">
        <v>1443.922</v>
      </c>
      <c r="AB4" s="292">
        <v>1578.0160000000003</v>
      </c>
      <c r="AC4" s="292">
        <v>1704.5919999999999</v>
      </c>
      <c r="AD4" s="292">
        <v>1848.7640000000001</v>
      </c>
      <c r="AE4" s="292">
        <v>2032.2619999999999</v>
      </c>
      <c r="AF4" s="292">
        <v>2211.462</v>
      </c>
      <c r="AG4" s="292">
        <v>2388.6060000000002</v>
      </c>
      <c r="AH4" s="292">
        <v>2581.34</v>
      </c>
      <c r="AI4" s="292">
        <v>2823.098</v>
      </c>
      <c r="AJ4" s="292">
        <v>3131.2740000000003</v>
      </c>
      <c r="AK4" s="292">
        <v>3416.9059999999999</v>
      </c>
      <c r="AL4" s="292">
        <v>3691.5439999999999</v>
      </c>
    </row>
    <row r="5" spans="1:38" s="33" customFormat="1" ht="15" x14ac:dyDescent="0.25">
      <c r="A5" s="306"/>
      <c r="B5" s="291" t="s">
        <v>715</v>
      </c>
      <c r="C5" s="292">
        <v>0.83399999999999996</v>
      </c>
      <c r="D5" s="292">
        <v>5.4554999999999998</v>
      </c>
      <c r="E5" s="292">
        <v>40.939699999999995</v>
      </c>
      <c r="F5" s="292">
        <v>58.919080000000001</v>
      </c>
      <c r="G5" s="292">
        <v>72.874045515722301</v>
      </c>
      <c r="H5" s="292">
        <v>104.02549635681952</v>
      </c>
      <c r="I5" s="292">
        <v>135.32409069769182</v>
      </c>
      <c r="J5" s="292">
        <v>182.83956713494544</v>
      </c>
      <c r="K5" s="292">
        <v>230.39864778653455</v>
      </c>
      <c r="L5" s="292">
        <v>306.68553832918764</v>
      </c>
      <c r="M5" s="292">
        <v>399.20889350848478</v>
      </c>
      <c r="N5" s="292">
        <v>506.11169028806046</v>
      </c>
      <c r="O5" s="292">
        <v>632.17342476262274</v>
      </c>
      <c r="P5" s="292">
        <v>764.4319516597385</v>
      </c>
      <c r="Q5" s="292">
        <v>910.85255100839368</v>
      </c>
      <c r="R5" s="292">
        <v>1078.4251923419783</v>
      </c>
      <c r="S5" s="292">
        <v>1218.9854925453342</v>
      </c>
      <c r="T5" s="292">
        <v>1364.8746620896165</v>
      </c>
      <c r="U5" s="292">
        <v>1483.4861669749737</v>
      </c>
      <c r="V5" s="292">
        <v>1593.3055347480429</v>
      </c>
      <c r="W5" s="292">
        <v>1687.581928368013</v>
      </c>
      <c r="X5" s="292">
        <v>1761.3283864341261</v>
      </c>
      <c r="Y5" s="292">
        <v>1823.1888896638995</v>
      </c>
      <c r="Z5" s="292">
        <v>1868.3762719576068</v>
      </c>
      <c r="AA5" s="292">
        <v>1902.2149524473555</v>
      </c>
      <c r="AB5" s="292">
        <v>1930.3180699551192</v>
      </c>
      <c r="AC5" s="292">
        <v>1949.5632229526911</v>
      </c>
      <c r="AD5" s="292">
        <v>1963.925928406494</v>
      </c>
      <c r="AE5" s="292">
        <v>1972.7027079818229</v>
      </c>
      <c r="AF5" s="292">
        <v>1981.3005827542709</v>
      </c>
      <c r="AG5" s="292">
        <v>1984.2847932805864</v>
      </c>
      <c r="AH5" s="292">
        <v>1992.467085676428</v>
      </c>
      <c r="AI5" s="292">
        <v>1992.467085676428</v>
      </c>
      <c r="AJ5" s="292">
        <v>1992.467085676428</v>
      </c>
      <c r="AK5" s="292">
        <v>1992.467085676428</v>
      </c>
      <c r="AL5" s="292">
        <v>1992.467085676428</v>
      </c>
    </row>
    <row r="6" spans="1:38" s="33" customFormat="1" ht="15" x14ac:dyDescent="0.25">
      <c r="A6" s="306"/>
      <c r="B6" s="293" t="s">
        <v>9</v>
      </c>
      <c r="C6" s="294">
        <v>17.040329999999997</v>
      </c>
      <c r="D6" s="294">
        <v>86.153590000000094</v>
      </c>
      <c r="E6" s="294">
        <v>264.09049000000113</v>
      </c>
      <c r="F6" s="294">
        <v>685.19608000000085</v>
      </c>
      <c r="G6" s="294">
        <v>1368.5204455157225</v>
      </c>
      <c r="H6" s="294">
        <v>2215.2322963568195</v>
      </c>
      <c r="I6" s="294">
        <v>2527.6604906976918</v>
      </c>
      <c r="J6" s="294">
        <v>2910.9177671349462</v>
      </c>
      <c r="K6" s="294">
        <v>3862.8344477865353</v>
      </c>
      <c r="L6" s="294">
        <v>5023.3685383291868</v>
      </c>
      <c r="M6" s="294">
        <v>6327.0388935084857</v>
      </c>
      <c r="N6" s="294">
        <v>7717.3822902880602</v>
      </c>
      <c r="O6" s="294">
        <v>9168.7502247626217</v>
      </c>
      <c r="P6" s="294">
        <v>10625.601551659736</v>
      </c>
      <c r="Q6" s="294">
        <v>12114.318751008395</v>
      </c>
      <c r="R6" s="294">
        <v>13668.743992341981</v>
      </c>
      <c r="S6" s="294">
        <v>14855.482492545336</v>
      </c>
      <c r="T6" s="294">
        <v>16066.835462089617</v>
      </c>
      <c r="U6" s="294">
        <v>17284.335166974972</v>
      </c>
      <c r="V6" s="294">
        <v>18546.677334748045</v>
      </c>
      <c r="W6" s="294">
        <v>19882.384128368012</v>
      </c>
      <c r="X6" s="294">
        <v>21284.669986434124</v>
      </c>
      <c r="Y6" s="294">
        <v>22728.288289663898</v>
      </c>
      <c r="Z6" s="294">
        <v>24278.893671957605</v>
      </c>
      <c r="AA6" s="294">
        <v>25933.125552447356</v>
      </c>
      <c r="AB6" s="294">
        <v>27728.475669955122</v>
      </c>
      <c r="AC6" s="294">
        <v>29378.263422952692</v>
      </c>
      <c r="AD6" s="294">
        <v>31131.787728406489</v>
      </c>
      <c r="AE6" s="294">
        <v>33046.713907981823</v>
      </c>
      <c r="AF6" s="294">
        <v>35034.969982754272</v>
      </c>
      <c r="AG6" s="294">
        <v>37108.617593280593</v>
      </c>
      <c r="AH6" s="294">
        <v>39322.458085676422</v>
      </c>
      <c r="AI6" s="294">
        <v>41709.824085676424</v>
      </c>
      <c r="AJ6" s="294">
        <v>44311.763285676432</v>
      </c>
      <c r="AK6" s="294">
        <v>47026.860885676426</v>
      </c>
      <c r="AL6" s="294">
        <v>49887.648885676434</v>
      </c>
    </row>
    <row r="7" spans="1:38" s="33" customFormat="1" ht="15" x14ac:dyDescent="0.25">
      <c r="D7" s="295"/>
      <c r="E7" s="295"/>
      <c r="F7" s="295"/>
      <c r="G7" s="295"/>
      <c r="H7" s="295"/>
      <c r="I7" s="295"/>
      <c r="J7" s="295"/>
      <c r="K7" s="295"/>
      <c r="L7" s="295"/>
      <c r="M7" s="295"/>
      <c r="S7" s="295"/>
    </row>
    <row r="8" spans="1:38" s="33" customFormat="1" ht="15" x14ac:dyDescent="0.25">
      <c r="A8" s="307" t="s">
        <v>716</v>
      </c>
      <c r="B8" s="296" t="s">
        <v>713</v>
      </c>
      <c r="C8" s="297">
        <v>12.19357414775809</v>
      </c>
      <c r="D8" s="297">
        <v>53.329507358732222</v>
      </c>
      <c r="E8" s="297">
        <v>174.58263271492885</v>
      </c>
      <c r="F8" s="297">
        <v>530.12903849763427</v>
      </c>
      <c r="G8" s="297">
        <v>1239.0065403843766</v>
      </c>
      <c r="H8" s="297">
        <v>2168.7694103473773</v>
      </c>
      <c r="I8" s="297">
        <v>2854.9937436687183</v>
      </c>
      <c r="J8" s="297">
        <v>3229.7394607809774</v>
      </c>
      <c r="K8" s="297">
        <v>4016.9652992239739</v>
      </c>
      <c r="L8" s="297">
        <v>5308.7206992787942</v>
      </c>
      <c r="M8" s="297">
        <v>6800.429205479084</v>
      </c>
      <c r="N8" s="297">
        <v>8416.1122363345621</v>
      </c>
      <c r="O8" s="297">
        <v>10092.540178484021</v>
      </c>
      <c r="P8" s="297">
        <v>11779.201816322029</v>
      </c>
      <c r="Q8" s="297">
        <v>13460.039967430395</v>
      </c>
      <c r="R8" s="297">
        <v>15160.944451717063</v>
      </c>
      <c r="S8" s="297">
        <v>16655.048520501696</v>
      </c>
      <c r="T8" s="297">
        <v>17932.442842289071</v>
      </c>
      <c r="U8" s="297">
        <v>19233.095988796413</v>
      </c>
      <c r="V8" s="297">
        <v>20579.106610531897</v>
      </c>
      <c r="W8" s="297">
        <v>22006.864312139802</v>
      </c>
      <c r="X8" s="297">
        <v>23542.44994794032</v>
      </c>
      <c r="Y8" s="297">
        <v>25165.941301185121</v>
      </c>
      <c r="Z8" s="297">
        <v>26912.669424259017</v>
      </c>
      <c r="AA8" s="297">
        <v>28811.676908134621</v>
      </c>
      <c r="AB8" s="297">
        <v>30887.424860712537</v>
      </c>
      <c r="AC8" s="297">
        <v>32896.893336002337</v>
      </c>
      <c r="AD8" s="297">
        <v>34874.105595616493</v>
      </c>
      <c r="AE8" s="297">
        <v>37066.020121884736</v>
      </c>
      <c r="AF8" s="297">
        <v>39406.947362831153</v>
      </c>
      <c r="AG8" s="297">
        <v>41862.104784820796</v>
      </c>
      <c r="AH8" s="297">
        <v>44453.169755007388</v>
      </c>
      <c r="AI8" s="297">
        <v>47203.818455611283</v>
      </c>
      <c r="AJ8" s="297">
        <v>50127.405790734985</v>
      </c>
      <c r="AK8" s="297">
        <v>53225.433254510412</v>
      </c>
      <c r="AL8" s="297">
        <v>56503.409646385619</v>
      </c>
    </row>
    <row r="9" spans="1:38" s="33" customFormat="1" ht="15" x14ac:dyDescent="0.25">
      <c r="A9" s="307"/>
      <c r="B9" s="298" t="s">
        <v>7</v>
      </c>
      <c r="C9" s="299">
        <v>0.24388875140000002</v>
      </c>
      <c r="D9" s="299">
        <v>6.5011633652</v>
      </c>
      <c r="E9" s="299">
        <v>18.965511032999999</v>
      </c>
      <c r="F9" s="299">
        <v>25.2821928716</v>
      </c>
      <c r="G9" s="299">
        <v>85.636663065499974</v>
      </c>
      <c r="H9" s="299">
        <v>172.19805709849996</v>
      </c>
      <c r="I9" s="299">
        <v>228.04974721999997</v>
      </c>
      <c r="J9" s="299">
        <v>229.22899290649994</v>
      </c>
      <c r="K9" s="299">
        <v>231.39263103699997</v>
      </c>
      <c r="L9" s="299">
        <v>235.12710630849995</v>
      </c>
      <c r="M9" s="299">
        <v>241.42080028649994</v>
      </c>
      <c r="N9" s="299">
        <v>252.36173313899994</v>
      </c>
      <c r="O9" s="299">
        <v>270.6392303044999</v>
      </c>
      <c r="P9" s="299">
        <v>298.95072697399991</v>
      </c>
      <c r="Q9" s="299">
        <v>339.95017253049991</v>
      </c>
      <c r="R9" s="299">
        <v>396.81562555099993</v>
      </c>
      <c r="S9" s="299">
        <v>454.31556807250001</v>
      </c>
      <c r="T9" s="299">
        <v>507.00151767349996</v>
      </c>
      <c r="U9" s="299">
        <v>566.92027059199995</v>
      </c>
      <c r="V9" s="299">
        <v>635.08383626699992</v>
      </c>
      <c r="W9" s="299">
        <v>711.96648179199985</v>
      </c>
      <c r="X9" s="299">
        <v>799.79746853799986</v>
      </c>
      <c r="Y9" s="299">
        <v>901.40894126049977</v>
      </c>
      <c r="Z9" s="299">
        <v>1053.4332657129999</v>
      </c>
      <c r="AA9" s="299">
        <v>1266.7716588789997</v>
      </c>
      <c r="AB9" s="299">
        <v>1479.3674178984998</v>
      </c>
      <c r="AC9" s="299">
        <v>1674.2306551204999</v>
      </c>
      <c r="AD9" s="299">
        <v>1872.2637973304995</v>
      </c>
      <c r="AE9" s="299">
        <v>2083.1497575039998</v>
      </c>
      <c r="AF9" s="299">
        <v>2317.2760326809998</v>
      </c>
      <c r="AG9" s="299">
        <v>2579.1596234945005</v>
      </c>
      <c r="AH9" s="299">
        <v>2870.6713840914995</v>
      </c>
      <c r="AI9" s="299">
        <v>3189.610196134</v>
      </c>
      <c r="AJ9" s="299">
        <v>3538.6496039204999</v>
      </c>
      <c r="AK9" s="299">
        <v>3924.5987309959992</v>
      </c>
      <c r="AL9" s="299">
        <v>4356.9780761034999</v>
      </c>
    </row>
    <row r="10" spans="1:38" s="33" customFormat="1" ht="15" x14ac:dyDescent="0.25">
      <c r="A10" s="307"/>
      <c r="B10" s="298" t="s">
        <v>714</v>
      </c>
      <c r="C10" s="299">
        <v>6.9863715599999994</v>
      </c>
      <c r="D10" s="299">
        <v>44.2764126</v>
      </c>
      <c r="E10" s="299">
        <v>111.09117515999999</v>
      </c>
      <c r="F10" s="299">
        <v>190.67355888</v>
      </c>
      <c r="G10" s="299">
        <v>352.74329999999998</v>
      </c>
      <c r="H10" s="299">
        <v>641.16192000000001</v>
      </c>
      <c r="I10" s="299">
        <v>855.31588799999997</v>
      </c>
      <c r="J10" s="299">
        <v>1015.7841959999998</v>
      </c>
      <c r="K10" s="299">
        <v>1252.9822199999999</v>
      </c>
      <c r="L10" s="299">
        <v>1533.962724</v>
      </c>
      <c r="M10" s="299">
        <v>1838.7660479999997</v>
      </c>
      <c r="N10" s="299">
        <v>2165.3808959999997</v>
      </c>
      <c r="O10" s="299">
        <v>2530.1429159999993</v>
      </c>
      <c r="P10" s="299">
        <v>2929.3974359999993</v>
      </c>
      <c r="Q10" s="299">
        <v>3357.7421639999993</v>
      </c>
      <c r="R10" s="299">
        <v>3835.6150560000005</v>
      </c>
      <c r="S10" s="299">
        <v>4280.9331599999996</v>
      </c>
      <c r="T10" s="299">
        <v>4675.7665079999997</v>
      </c>
      <c r="U10" s="299">
        <v>5094.6740879999998</v>
      </c>
      <c r="V10" s="299">
        <v>5544.2416680000006</v>
      </c>
      <c r="W10" s="299">
        <v>6038.4931319999996</v>
      </c>
      <c r="X10" s="299">
        <v>6584.535468</v>
      </c>
      <c r="Y10" s="299">
        <v>7169.6018519999998</v>
      </c>
      <c r="Z10" s="299">
        <v>7800.3700319999989</v>
      </c>
      <c r="AA10" s="299">
        <v>8492.9487719999997</v>
      </c>
      <c r="AB10" s="299">
        <v>9265.2619079999986</v>
      </c>
      <c r="AC10" s="299">
        <v>10064.476128</v>
      </c>
      <c r="AD10" s="299">
        <v>10894.589496000001</v>
      </c>
      <c r="AE10" s="299">
        <v>11899.225716000001</v>
      </c>
      <c r="AF10" s="299">
        <v>13011.257783999999</v>
      </c>
      <c r="AG10" s="299">
        <v>14103.808487999999</v>
      </c>
      <c r="AH10" s="299">
        <v>15237.854435999998</v>
      </c>
      <c r="AI10" s="299">
        <v>16570.006907999999</v>
      </c>
      <c r="AJ10" s="299">
        <v>18256.104551999997</v>
      </c>
      <c r="AK10" s="299">
        <v>20076.719879999997</v>
      </c>
      <c r="AL10" s="299">
        <v>21794.507699999998</v>
      </c>
    </row>
    <row r="11" spans="1:38" s="33" customFormat="1" ht="15" x14ac:dyDescent="0.25">
      <c r="A11" s="307"/>
      <c r="B11" s="300" t="s">
        <v>717</v>
      </c>
      <c r="C11" s="297">
        <v>3.9585655388700003</v>
      </c>
      <c r="D11" s="297">
        <v>14.566630500245001</v>
      </c>
      <c r="E11" s="297">
        <v>101.16144640889402</v>
      </c>
      <c r="F11" s="297">
        <v>215.69253216444841</v>
      </c>
      <c r="G11" s="297">
        <v>284.16909957518379</v>
      </c>
      <c r="H11" s="297">
        <v>383.91966643273508</v>
      </c>
      <c r="I11" s="297">
        <v>525.06719388426063</v>
      </c>
      <c r="J11" s="297">
        <v>701.97409128304139</v>
      </c>
      <c r="K11" s="297">
        <v>913.79082790479708</v>
      </c>
      <c r="L11" s="297">
        <v>1190.7318607257357</v>
      </c>
      <c r="M11" s="297">
        <v>1570.0738506778857</v>
      </c>
      <c r="N11" s="297">
        <v>2016.3225911286888</v>
      </c>
      <c r="O11" s="297">
        <v>2535.5553547761806</v>
      </c>
      <c r="P11" s="297">
        <v>3114.1242742242807</v>
      </c>
      <c r="Q11" s="297">
        <v>3738.8513238658056</v>
      </c>
      <c r="R11" s="297">
        <v>4435.737630861342</v>
      </c>
      <c r="S11" s="297">
        <v>5120.1877769398125</v>
      </c>
      <c r="T11" s="297">
        <v>5762.7937992006555</v>
      </c>
      <c r="U11" s="297">
        <v>6354.4781943978724</v>
      </c>
      <c r="V11" s="297">
        <v>6865.9690060236326</v>
      </c>
      <c r="W11" s="297">
        <v>7322.7785192615174</v>
      </c>
      <c r="X11" s="297">
        <v>7697.9852127072954</v>
      </c>
      <c r="Y11" s="297">
        <v>8001.4049109905191</v>
      </c>
      <c r="Z11" s="297">
        <v>8241.050268709947</v>
      </c>
      <c r="AA11" s="297">
        <v>8418.4070350703714</v>
      </c>
      <c r="AB11" s="297">
        <v>8557.4239607536219</v>
      </c>
      <c r="AC11" s="297">
        <v>8662.5833525793769</v>
      </c>
      <c r="AD11" s="297">
        <v>8737.0635408284179</v>
      </c>
      <c r="AE11" s="297">
        <v>8789.8605560220276</v>
      </c>
      <c r="AF11" s="297">
        <v>8829.6858828217155</v>
      </c>
      <c r="AG11" s="297">
        <v>8855.6981509465913</v>
      </c>
      <c r="AH11" s="297">
        <v>8881.5666317162741</v>
      </c>
      <c r="AI11" s="297">
        <v>8901.102309092219</v>
      </c>
      <c r="AJ11" s="297">
        <v>8901.102309092219</v>
      </c>
      <c r="AK11" s="297">
        <v>8901.102309092219</v>
      </c>
      <c r="AL11" s="297">
        <v>8901.102309092219</v>
      </c>
    </row>
    <row r="12" spans="1:38" s="33" customFormat="1" ht="15" x14ac:dyDescent="0.25">
      <c r="A12" s="307"/>
      <c r="B12" s="296" t="s">
        <v>9</v>
      </c>
      <c r="C12" s="297">
        <v>23.382399998028092</v>
      </c>
      <c r="D12" s="297">
        <v>118.67371382417721</v>
      </c>
      <c r="E12" s="297">
        <v>405.80076531682289</v>
      </c>
      <c r="F12" s="297">
        <v>961.77732241368267</v>
      </c>
      <c r="G12" s="297">
        <v>1961.5556030250605</v>
      </c>
      <c r="H12" s="297">
        <v>3366.0490538786125</v>
      </c>
      <c r="I12" s="297">
        <v>4463.4265727729789</v>
      </c>
      <c r="J12" s="297">
        <v>5176.7267409705182</v>
      </c>
      <c r="K12" s="297">
        <v>6415.130978165771</v>
      </c>
      <c r="L12" s="297">
        <v>8268.5423903130286</v>
      </c>
      <c r="M12" s="297">
        <v>10450.689904443469</v>
      </c>
      <c r="N12" s="297">
        <v>12850.177456602249</v>
      </c>
      <c r="O12" s="297">
        <v>15428.877679564701</v>
      </c>
      <c r="P12" s="297">
        <v>18121.674253520308</v>
      </c>
      <c r="Q12" s="297">
        <v>20896.583627826702</v>
      </c>
      <c r="R12" s="297">
        <v>23829.112764129404</v>
      </c>
      <c r="S12" s="297">
        <v>26510.485025514008</v>
      </c>
      <c r="T12" s="297">
        <v>28878.004667163226</v>
      </c>
      <c r="U12" s="297">
        <v>31249.168541786283</v>
      </c>
      <c r="V12" s="297">
        <v>33624.401120822527</v>
      </c>
      <c r="W12" s="297">
        <v>36080.102445193319</v>
      </c>
      <c r="X12" s="297">
        <v>38624.768097185617</v>
      </c>
      <c r="Y12" s="297">
        <v>41238.357005436133</v>
      </c>
      <c r="Z12" s="297">
        <v>44007.522990681959</v>
      </c>
      <c r="AA12" s="297">
        <v>46989.804374083993</v>
      </c>
      <c r="AB12" s="297">
        <v>50189.478147364658</v>
      </c>
      <c r="AC12" s="297">
        <v>53298.183471702214</v>
      </c>
      <c r="AD12" s="297">
        <v>56378.022429775418</v>
      </c>
      <c r="AE12" s="297">
        <v>59838.256151410766</v>
      </c>
      <c r="AF12" s="297">
        <v>63565.167062333872</v>
      </c>
      <c r="AG12" s="297">
        <v>67400.771047261893</v>
      </c>
      <c r="AH12" s="297">
        <v>71443.262206815154</v>
      </c>
      <c r="AI12" s="297">
        <v>75864.537868837506</v>
      </c>
      <c r="AJ12" s="297">
        <v>80823.262255747701</v>
      </c>
      <c r="AK12" s="297">
        <v>86127.854174598629</v>
      </c>
      <c r="AL12" s="297">
        <v>91555.997731581345</v>
      </c>
    </row>
    <row r="13" spans="1:38" s="33" customFormat="1" ht="15" x14ac:dyDescent="0.25"/>
    <row r="14" spans="1:38" s="33" customFormat="1" ht="15" x14ac:dyDescent="0.25">
      <c r="A14" s="308" t="s">
        <v>718</v>
      </c>
      <c r="B14" s="301" t="s">
        <v>713</v>
      </c>
      <c r="C14" s="302">
        <v>1.3919605191504669</v>
      </c>
      <c r="D14" s="302">
        <v>6.0878433057913499</v>
      </c>
      <c r="E14" s="302">
        <v>19.929524282526124</v>
      </c>
      <c r="F14" s="302">
        <v>60.517013527127204</v>
      </c>
      <c r="G14" s="302">
        <v>141.43910278360465</v>
      </c>
      <c r="H14" s="302">
        <v>247.57641670632162</v>
      </c>
      <c r="I14" s="302">
        <v>325.91252781606374</v>
      </c>
      <c r="J14" s="302">
        <v>368.69171926723487</v>
      </c>
      <c r="K14" s="302">
        <v>458.5576825598144</v>
      </c>
      <c r="L14" s="302">
        <v>606.01834466652906</v>
      </c>
      <c r="M14" s="302">
        <v>776.30470382181329</v>
      </c>
      <c r="N14" s="302">
        <v>960.7434059742651</v>
      </c>
      <c r="O14" s="302">
        <v>1152.1164587310527</v>
      </c>
      <c r="P14" s="302">
        <v>1344.6577415892727</v>
      </c>
      <c r="Q14" s="302">
        <v>1536.534242857351</v>
      </c>
      <c r="R14" s="302">
        <v>1730.7014214288886</v>
      </c>
      <c r="S14" s="302">
        <v>1901.2612466326136</v>
      </c>
      <c r="T14" s="302">
        <v>2047.0825162430447</v>
      </c>
      <c r="U14" s="302">
        <v>2195.5589028306408</v>
      </c>
      <c r="V14" s="302">
        <v>2349.2130833940523</v>
      </c>
      <c r="W14" s="302">
        <v>2512.1991223903883</v>
      </c>
      <c r="X14" s="302">
        <v>2687.4942862945572</v>
      </c>
      <c r="Y14" s="302">
        <v>2872.8243494503563</v>
      </c>
      <c r="Z14" s="302">
        <v>3072.2225370158694</v>
      </c>
      <c r="AA14" s="302">
        <v>3289.0042132573767</v>
      </c>
      <c r="AB14" s="302">
        <v>3525.9617420904724</v>
      </c>
      <c r="AC14" s="302">
        <v>3755.3531205482122</v>
      </c>
      <c r="AD14" s="302">
        <v>3981.0622826046224</v>
      </c>
      <c r="AE14" s="302">
        <v>4231.2808358315906</v>
      </c>
      <c r="AF14" s="302">
        <v>4498.5099729259309</v>
      </c>
      <c r="AG14" s="302">
        <v>4778.7790850252049</v>
      </c>
      <c r="AH14" s="302">
        <v>5074.5627574209348</v>
      </c>
      <c r="AI14" s="302">
        <v>5388.5637506405574</v>
      </c>
      <c r="AJ14" s="302">
        <v>5722.3065971158658</v>
      </c>
      <c r="AK14" s="302">
        <v>6075.9627002865773</v>
      </c>
      <c r="AL14" s="302">
        <v>6450.1609185371708</v>
      </c>
    </row>
    <row r="15" spans="1:38" s="33" customFormat="1" ht="15" x14ac:dyDescent="0.25">
      <c r="A15" s="309"/>
      <c r="B15" s="301" t="s">
        <v>7</v>
      </c>
      <c r="C15" s="302">
        <v>2.7841181666666669E-2</v>
      </c>
      <c r="D15" s="302">
        <v>0.74214193666666672</v>
      </c>
      <c r="E15" s="302">
        <v>2.1650126749999998</v>
      </c>
      <c r="F15" s="302">
        <v>2.8860950766666669</v>
      </c>
      <c r="G15" s="302">
        <v>9.7758747791666636</v>
      </c>
      <c r="H15" s="302">
        <v>19.657312454166661</v>
      </c>
      <c r="I15" s="302">
        <v>26.033076166666664</v>
      </c>
      <c r="J15" s="302">
        <v>26.167693254166661</v>
      </c>
      <c r="K15" s="302">
        <v>26.41468390833333</v>
      </c>
      <c r="L15" s="302">
        <v>26.840993870833326</v>
      </c>
      <c r="M15" s="302">
        <v>27.559452087499995</v>
      </c>
      <c r="N15" s="302">
        <v>28.808417024999994</v>
      </c>
      <c r="O15" s="302">
        <v>30.894889304166657</v>
      </c>
      <c r="P15" s="302">
        <v>34.126795316666659</v>
      </c>
      <c r="Q15" s="302">
        <v>38.807097320833321</v>
      </c>
      <c r="R15" s="302">
        <v>45.298587391666658</v>
      </c>
      <c r="S15" s="302">
        <v>51.862507770833339</v>
      </c>
      <c r="T15" s="302">
        <v>57.876885579166661</v>
      </c>
      <c r="U15" s="302">
        <v>64.716925866666656</v>
      </c>
      <c r="V15" s="302">
        <v>72.498154824999986</v>
      </c>
      <c r="W15" s="302">
        <v>81.274712533333314</v>
      </c>
      <c r="X15" s="302">
        <v>91.301080883333313</v>
      </c>
      <c r="Y15" s="302">
        <v>102.90056407083331</v>
      </c>
      <c r="Z15" s="302">
        <v>120.25493900833332</v>
      </c>
      <c r="AA15" s="302">
        <v>144.60863685833331</v>
      </c>
      <c r="AB15" s="302">
        <v>168.8775591208333</v>
      </c>
      <c r="AC15" s="302">
        <v>191.12222090416665</v>
      </c>
      <c r="AD15" s="302">
        <v>213.72874398749994</v>
      </c>
      <c r="AE15" s="302">
        <v>237.8024837333333</v>
      </c>
      <c r="AF15" s="302">
        <v>264.52922747499997</v>
      </c>
      <c r="AG15" s="302">
        <v>294.42461455416674</v>
      </c>
      <c r="AH15" s="302">
        <v>327.7022127958333</v>
      </c>
      <c r="AI15" s="302">
        <v>364.11075298333333</v>
      </c>
      <c r="AJ15" s="302">
        <v>403.95543423750001</v>
      </c>
      <c r="AK15" s="302">
        <v>448.01355376666658</v>
      </c>
      <c r="AL15" s="302">
        <v>497.37192649583335</v>
      </c>
    </row>
    <row r="16" spans="1:38" s="33" customFormat="1" ht="15" x14ac:dyDescent="0.25">
      <c r="A16" s="309"/>
      <c r="B16" s="301" t="s">
        <v>714</v>
      </c>
      <c r="C16" s="302">
        <v>0.79753099999999999</v>
      </c>
      <c r="D16" s="302">
        <v>5.0543849999999999</v>
      </c>
      <c r="E16" s="302">
        <v>12.681640999999999</v>
      </c>
      <c r="F16" s="302">
        <v>21.766387999999999</v>
      </c>
      <c r="G16" s="302">
        <v>40.267499999999998</v>
      </c>
      <c r="H16" s="302">
        <v>73.192000000000007</v>
      </c>
      <c r="I16" s="302">
        <v>97.638800000000003</v>
      </c>
      <c r="J16" s="302">
        <v>115.95709999999998</v>
      </c>
      <c r="K16" s="302">
        <v>143.03449999999998</v>
      </c>
      <c r="L16" s="302">
        <v>175.10990000000001</v>
      </c>
      <c r="M16" s="302">
        <v>209.90479999999997</v>
      </c>
      <c r="N16" s="302">
        <v>247.18959999999996</v>
      </c>
      <c r="O16" s="302">
        <v>288.82909999999993</v>
      </c>
      <c r="P16" s="302">
        <v>334.40609999999992</v>
      </c>
      <c r="Q16" s="302">
        <v>383.30389999999994</v>
      </c>
      <c r="R16" s="302">
        <v>437.85560000000009</v>
      </c>
      <c r="S16" s="302">
        <v>488.69099999999997</v>
      </c>
      <c r="T16" s="302">
        <v>533.76329999999996</v>
      </c>
      <c r="U16" s="302">
        <v>581.5838</v>
      </c>
      <c r="V16" s="302">
        <v>632.90430000000003</v>
      </c>
      <c r="W16" s="302">
        <v>689.32569999999998</v>
      </c>
      <c r="X16" s="302">
        <v>751.65930000000003</v>
      </c>
      <c r="Y16" s="302">
        <v>818.44769999999994</v>
      </c>
      <c r="Z16" s="302">
        <v>890.45319999999992</v>
      </c>
      <c r="AA16" s="302">
        <v>969.51469999999995</v>
      </c>
      <c r="AB16" s="302">
        <v>1057.6782999999998</v>
      </c>
      <c r="AC16" s="302">
        <v>1148.9128000000001</v>
      </c>
      <c r="AD16" s="302">
        <v>1243.6746000000001</v>
      </c>
      <c r="AE16" s="302">
        <v>1358.3591000000001</v>
      </c>
      <c r="AF16" s="302">
        <v>1485.3034</v>
      </c>
      <c r="AG16" s="302">
        <v>1610.0237999999999</v>
      </c>
      <c r="AH16" s="302">
        <v>1739.4810999999997</v>
      </c>
      <c r="AI16" s="302">
        <v>1891.5533</v>
      </c>
      <c r="AJ16" s="302">
        <v>2084.0301999999997</v>
      </c>
      <c r="AK16" s="302">
        <v>2291.8629999999998</v>
      </c>
      <c r="AL16" s="302">
        <v>2487.9575</v>
      </c>
    </row>
    <row r="17" spans="1:38" s="33" customFormat="1" ht="15" x14ac:dyDescent="0.25">
      <c r="A17" s="309"/>
      <c r="B17" s="301" t="s">
        <v>717</v>
      </c>
      <c r="C17" s="302">
        <v>0.45189104325000007</v>
      </c>
      <c r="D17" s="302">
        <v>1.6628573630416668</v>
      </c>
      <c r="E17" s="302">
        <v>11.548110320650002</v>
      </c>
      <c r="F17" s="302">
        <v>24.622435178590003</v>
      </c>
      <c r="G17" s="302">
        <v>32.439394928673948</v>
      </c>
      <c r="H17" s="302">
        <v>43.826445939809943</v>
      </c>
      <c r="I17" s="302">
        <v>59.939177384048016</v>
      </c>
      <c r="J17" s="302">
        <v>80.134028685278693</v>
      </c>
      <c r="K17" s="302">
        <v>104.3140214503193</v>
      </c>
      <c r="L17" s="302">
        <v>135.92829460339451</v>
      </c>
      <c r="M17" s="302">
        <v>179.23217473491846</v>
      </c>
      <c r="N17" s="302">
        <v>230.17381177268138</v>
      </c>
      <c r="O17" s="302">
        <v>289.44695830778318</v>
      </c>
      <c r="P17" s="302">
        <v>355.49363861007771</v>
      </c>
      <c r="Q17" s="302">
        <v>426.80951185682716</v>
      </c>
      <c r="R17" s="302">
        <v>506.36274324901166</v>
      </c>
      <c r="S17" s="302">
        <v>584.49632156847179</v>
      </c>
      <c r="T17" s="302">
        <v>657.8531734247324</v>
      </c>
      <c r="U17" s="302">
        <v>725.39705415500828</v>
      </c>
      <c r="V17" s="302">
        <v>783.78641621274346</v>
      </c>
      <c r="W17" s="302">
        <v>835.93362092026462</v>
      </c>
      <c r="X17" s="302">
        <v>878.76543524055887</v>
      </c>
      <c r="Y17" s="302">
        <v>913.40238709937432</v>
      </c>
      <c r="Z17" s="302">
        <v>940.7591630947428</v>
      </c>
      <c r="AA17" s="302">
        <v>961.00536930027079</v>
      </c>
      <c r="AB17" s="302">
        <v>976.87488136456875</v>
      </c>
      <c r="AC17" s="302">
        <v>988.87937814833072</v>
      </c>
      <c r="AD17" s="302">
        <v>997.38168274297016</v>
      </c>
      <c r="AE17" s="302">
        <v>1003.408739271921</v>
      </c>
      <c r="AF17" s="302">
        <v>1007.9550094545338</v>
      </c>
      <c r="AG17" s="302">
        <v>1010.9244464550903</v>
      </c>
      <c r="AH17" s="302">
        <v>1013.8774693740039</v>
      </c>
      <c r="AI17" s="302">
        <v>1016.1075695310752</v>
      </c>
      <c r="AJ17" s="302">
        <v>1016.1075695310752</v>
      </c>
      <c r="AK17" s="302">
        <v>1016.1075695310752</v>
      </c>
      <c r="AL17" s="302">
        <v>1016.1075695310752</v>
      </c>
    </row>
    <row r="18" spans="1:38" s="33" customFormat="1" ht="15" x14ac:dyDescent="0.25">
      <c r="A18" s="310"/>
      <c r="B18" s="301" t="s">
        <v>9</v>
      </c>
      <c r="C18" s="302">
        <v>2.6692237440671338</v>
      </c>
      <c r="D18" s="302">
        <v>13.547227605499684</v>
      </c>
      <c r="E18" s="302">
        <v>46.324288278176127</v>
      </c>
      <c r="F18" s="302">
        <v>109.79193178238387</v>
      </c>
      <c r="G18" s="302">
        <v>223.92187249144524</v>
      </c>
      <c r="H18" s="302">
        <v>384.25217510029825</v>
      </c>
      <c r="I18" s="302">
        <v>509.52358136677844</v>
      </c>
      <c r="J18" s="302">
        <v>590.95054120668021</v>
      </c>
      <c r="K18" s="302">
        <v>732.32088791846695</v>
      </c>
      <c r="L18" s="302">
        <v>943.89753314075699</v>
      </c>
      <c r="M18" s="302">
        <v>1193.0011306442318</v>
      </c>
      <c r="N18" s="302">
        <v>1466.9152347719464</v>
      </c>
      <c r="O18" s="302">
        <v>1761.2874063430024</v>
      </c>
      <c r="P18" s="302">
        <v>2068.6842755160169</v>
      </c>
      <c r="Q18" s="302">
        <v>2385.4547520350116</v>
      </c>
      <c r="R18" s="302">
        <v>2720.2183520695667</v>
      </c>
      <c r="S18" s="302">
        <v>3026.3110759719184</v>
      </c>
      <c r="T18" s="302">
        <v>3296.5758752469437</v>
      </c>
      <c r="U18" s="302">
        <v>3567.2566828523159</v>
      </c>
      <c r="V18" s="302">
        <v>3838.4019544317957</v>
      </c>
      <c r="W18" s="302">
        <v>4118.7331558439864</v>
      </c>
      <c r="X18" s="302">
        <v>4409.2201024184496</v>
      </c>
      <c r="Y18" s="302">
        <v>4707.5750006205635</v>
      </c>
      <c r="Z18" s="302">
        <v>5023.6898391189452</v>
      </c>
      <c r="AA18" s="302">
        <v>5364.1329194159807</v>
      </c>
      <c r="AB18" s="302">
        <v>5729.3924825758741</v>
      </c>
      <c r="AC18" s="302">
        <v>6084.2675196007094</v>
      </c>
      <c r="AD18" s="302">
        <v>6435.8473093350931</v>
      </c>
      <c r="AE18" s="302">
        <v>6830.8511588368456</v>
      </c>
      <c r="AF18" s="302">
        <v>7256.2976098554645</v>
      </c>
      <c r="AG18" s="302">
        <v>7694.1519460344616</v>
      </c>
      <c r="AH18" s="302">
        <v>8155.6235395907725</v>
      </c>
      <c r="AI18" s="302">
        <v>8660.3353731549669</v>
      </c>
      <c r="AJ18" s="302">
        <v>9226.399800884441</v>
      </c>
      <c r="AK18" s="302">
        <v>9831.9468235843196</v>
      </c>
      <c r="AL18" s="302">
        <v>10451.597914564079</v>
      </c>
    </row>
    <row r="19" spans="1:38" s="33" customFormat="1" ht="15" x14ac:dyDescent="0.25"/>
    <row r="20" spans="1:38" s="33" customFormat="1" ht="15" x14ac:dyDescent="0.25">
      <c r="A20" s="303" t="s">
        <v>719</v>
      </c>
      <c r="B20" s="303" t="s">
        <v>9</v>
      </c>
      <c r="C20" s="304">
        <v>1946</v>
      </c>
      <c r="D20" s="304">
        <v>9150</v>
      </c>
      <c r="E20" s="304">
        <v>32645</v>
      </c>
      <c r="F20" s="304">
        <v>76918</v>
      </c>
      <c r="G20" s="304">
        <v>144798</v>
      </c>
      <c r="H20" s="304">
        <v>238280</v>
      </c>
      <c r="I20" s="304">
        <v>275889</v>
      </c>
      <c r="J20" s="304">
        <v>305355</v>
      </c>
      <c r="K20" s="304">
        <v>438166</v>
      </c>
      <c r="L20" s="304">
        <v>605963</v>
      </c>
      <c r="M20" s="304">
        <v>798509</v>
      </c>
      <c r="N20" s="304">
        <v>1002341</v>
      </c>
      <c r="O20" s="304">
        <v>1206659</v>
      </c>
      <c r="P20" s="304">
        <v>1405460</v>
      </c>
      <c r="Q20" s="304">
        <v>1599447</v>
      </c>
      <c r="R20" s="304">
        <v>1792395</v>
      </c>
      <c r="S20" s="304">
        <v>1938646</v>
      </c>
      <c r="T20" s="304">
        <v>2083551</v>
      </c>
      <c r="U20" s="304">
        <v>2228844</v>
      </c>
      <c r="V20" s="304">
        <v>2377882</v>
      </c>
      <c r="W20" s="304">
        <v>2533608</v>
      </c>
      <c r="X20" s="304">
        <v>2696342</v>
      </c>
      <c r="Y20" s="304">
        <v>2865314</v>
      </c>
      <c r="Z20" s="304">
        <v>3043652</v>
      </c>
      <c r="AA20" s="304">
        <v>3232350</v>
      </c>
      <c r="AB20" s="304">
        <v>3434732</v>
      </c>
      <c r="AC20" s="304">
        <v>3620536</v>
      </c>
      <c r="AD20" s="304">
        <v>3816183</v>
      </c>
      <c r="AE20" s="304">
        <v>4024396</v>
      </c>
      <c r="AF20" s="304">
        <v>4241511</v>
      </c>
      <c r="AG20" s="304">
        <v>4468618</v>
      </c>
      <c r="AH20" s="304">
        <v>4708260</v>
      </c>
      <c r="AI20" s="304">
        <v>4961789</v>
      </c>
      <c r="AJ20" s="304">
        <v>5231211</v>
      </c>
      <c r="AK20" s="304">
        <v>5513488</v>
      </c>
      <c r="AL20" s="304">
        <v>5810160</v>
      </c>
    </row>
    <row r="21" spans="1:38" x14ac:dyDescent="0.2">
      <c r="B21" s="245"/>
      <c r="C21" s="245"/>
      <c r="D21" s="245"/>
      <c r="E21" s="245"/>
      <c r="F21" s="245"/>
      <c r="G21" s="245"/>
      <c r="H21" s="245"/>
      <c r="I21" s="245"/>
      <c r="J21" s="245"/>
      <c r="K21" s="245"/>
      <c r="L21" s="245"/>
      <c r="M21" s="245"/>
      <c r="N21" s="245"/>
      <c r="O21" s="245"/>
      <c r="P21" s="245"/>
      <c r="Q21" s="245"/>
      <c r="R21" s="245"/>
      <c r="S21" s="245"/>
      <c r="T21" s="245"/>
      <c r="U21" s="245"/>
      <c r="V21" s="245"/>
      <c r="W21" s="245"/>
      <c r="X21" s="245"/>
      <c r="Y21" s="245"/>
      <c r="Z21" s="245"/>
      <c r="AA21" s="245"/>
      <c r="AB21" s="245"/>
      <c r="AC21" s="245"/>
      <c r="AD21" s="245"/>
      <c r="AE21" s="245"/>
      <c r="AF21" s="245"/>
      <c r="AG21" s="245"/>
      <c r="AH21" s="245"/>
      <c r="AI21" s="245"/>
      <c r="AJ21" s="245"/>
      <c r="AK21" s="245"/>
    </row>
    <row r="23" spans="1:38" ht="15" x14ac:dyDescent="0.25">
      <c r="A23" s="251"/>
      <c r="B23" s="206"/>
      <c r="C23" s="206"/>
      <c r="D23" s="206"/>
      <c r="E23" s="206"/>
      <c r="F23" s="206"/>
      <c r="G23" s="206"/>
      <c r="H23" s="206"/>
      <c r="I23" s="206"/>
      <c r="J23" s="206"/>
      <c r="K23" s="206"/>
      <c r="L23" s="206"/>
      <c r="M23" s="206"/>
      <c r="N23" s="206"/>
      <c r="O23" s="206"/>
      <c r="P23" s="206"/>
      <c r="Q23" s="206"/>
      <c r="R23" s="206"/>
      <c r="S23" s="206"/>
      <c r="T23" s="206"/>
      <c r="U23" s="206"/>
      <c r="V23" s="206"/>
      <c r="W23" s="206"/>
      <c r="X23" s="206"/>
      <c r="Y23" s="206"/>
      <c r="Z23" s="206"/>
      <c r="AA23" s="206"/>
      <c r="AB23" s="206"/>
      <c r="AC23" s="206"/>
      <c r="AD23" s="206"/>
      <c r="AE23" s="206"/>
      <c r="AF23" s="206"/>
      <c r="AG23" s="206"/>
      <c r="AH23" s="206"/>
      <c r="AI23" s="206"/>
      <c r="AJ23" s="206"/>
      <c r="AK23" s="206"/>
    </row>
    <row r="24" spans="1:38" ht="15" x14ac:dyDescent="0.25">
      <c r="A24" s="243" t="s">
        <v>690</v>
      </c>
    </row>
    <row r="25" spans="1:38" ht="15" x14ac:dyDescent="0.25">
      <c r="A25" s="243"/>
      <c r="B25" s="244">
        <v>2015</v>
      </c>
      <c r="C25" s="244">
        <v>2016</v>
      </c>
      <c r="D25" s="244">
        <v>2017</v>
      </c>
      <c r="E25" s="244">
        <v>2018</v>
      </c>
      <c r="F25" s="244">
        <v>2019</v>
      </c>
      <c r="G25" s="244">
        <v>2020</v>
      </c>
      <c r="H25" s="244">
        <v>2021</v>
      </c>
      <c r="I25" s="244">
        <v>2022</v>
      </c>
      <c r="J25" s="244">
        <v>2023</v>
      </c>
      <c r="K25" s="244">
        <v>2024</v>
      </c>
      <c r="L25" s="244">
        <v>2025</v>
      </c>
      <c r="M25" s="244">
        <v>2026</v>
      </c>
      <c r="N25" s="244">
        <v>2027</v>
      </c>
      <c r="O25" s="244">
        <v>2028</v>
      </c>
      <c r="P25" s="244">
        <v>2029</v>
      </c>
      <c r="Q25" s="244">
        <v>2030</v>
      </c>
      <c r="R25" s="244">
        <v>2031</v>
      </c>
      <c r="S25" s="244">
        <v>2032</v>
      </c>
      <c r="T25" s="244">
        <v>2033</v>
      </c>
      <c r="U25" s="244">
        <v>2034</v>
      </c>
      <c r="V25" s="244">
        <v>2035</v>
      </c>
      <c r="W25" s="244">
        <v>2036</v>
      </c>
      <c r="X25" s="244">
        <v>2037</v>
      </c>
      <c r="Y25" s="244">
        <v>2038</v>
      </c>
      <c r="Z25" s="244">
        <v>2039</v>
      </c>
      <c r="AA25" s="244">
        <v>2040</v>
      </c>
      <c r="AB25" s="244">
        <v>2041</v>
      </c>
      <c r="AC25" s="244">
        <v>2042</v>
      </c>
      <c r="AD25" s="244">
        <v>2043</v>
      </c>
      <c r="AE25" s="244">
        <v>2044</v>
      </c>
      <c r="AF25" s="244">
        <v>2045</v>
      </c>
      <c r="AG25" s="244">
        <v>2046</v>
      </c>
      <c r="AH25" s="244">
        <v>2047</v>
      </c>
      <c r="AI25" s="244">
        <v>2048</v>
      </c>
      <c r="AJ25" s="244">
        <v>2049</v>
      </c>
      <c r="AK25" s="244">
        <v>2050</v>
      </c>
    </row>
    <row r="26" spans="1:38" ht="15" x14ac:dyDescent="0.25">
      <c r="A26" s="243" t="s">
        <v>657</v>
      </c>
      <c r="B26" s="245">
        <v>33.896532253333731</v>
      </c>
      <c r="C26" s="245">
        <v>462.18154799460666</v>
      </c>
      <c r="D26" s="245">
        <v>1096.3941140925522</v>
      </c>
      <c r="E26" s="245">
        <v>1210.6498996536675</v>
      </c>
      <c r="F26" s="245">
        <v>2015.047769443619</v>
      </c>
      <c r="G26" s="245">
        <v>1472.4977574015736</v>
      </c>
      <c r="H26" s="245">
        <v>2376.3565652500856</v>
      </c>
      <c r="I26" s="245">
        <v>3709.8481150057637</v>
      </c>
      <c r="J26" s="245">
        <v>5549.629450144821</v>
      </c>
      <c r="K26" s="245">
        <v>7838.3456394213381</v>
      </c>
      <c r="L26" s="245">
        <v>10318.280455565404</v>
      </c>
      <c r="M26" s="245">
        <v>12587.323035856763</v>
      </c>
      <c r="N26" s="245">
        <v>14285.851856487176</v>
      </c>
      <c r="O26" s="245">
        <v>15267.789703177084</v>
      </c>
      <c r="P26" s="245">
        <v>15606.094672293204</v>
      </c>
      <c r="Q26" s="245">
        <v>15490.61650259134</v>
      </c>
      <c r="R26" s="245">
        <v>15003.747618229812</v>
      </c>
      <c r="S26" s="245">
        <v>14471.397525460568</v>
      </c>
      <c r="T26" s="245">
        <v>14000.613987857934</v>
      </c>
      <c r="U26" s="245">
        <v>13573.365278152032</v>
      </c>
      <c r="V26" s="245">
        <v>13315.171439379155</v>
      </c>
      <c r="W26" s="245">
        <v>13116.518196620049</v>
      </c>
      <c r="X26" s="245">
        <v>13011.455905729596</v>
      </c>
      <c r="Y26" s="245">
        <v>12999.46940840191</v>
      </c>
      <c r="Z26" s="245">
        <v>13004.910684593511</v>
      </c>
      <c r="AA26" s="245">
        <v>13040.533587972652</v>
      </c>
      <c r="AB26" s="245">
        <v>12204.684275369736</v>
      </c>
      <c r="AC26" s="245">
        <v>12576.804969500263</v>
      </c>
      <c r="AD26" s="245">
        <v>13002.836766327706</v>
      </c>
      <c r="AE26" s="245">
        <v>13417.736904662055</v>
      </c>
      <c r="AF26" s="245">
        <v>13893.063223963591</v>
      </c>
      <c r="AG26" s="245">
        <v>14394.900497840981</v>
      </c>
      <c r="AH26" s="245">
        <v>14927.644381800632</v>
      </c>
      <c r="AI26" s="245">
        <v>15472.800241782867</v>
      </c>
      <c r="AJ26" s="245">
        <v>16071.077938079623</v>
      </c>
      <c r="AK26" s="245">
        <v>16701.631973677206</v>
      </c>
    </row>
    <row r="27" spans="1:38" ht="15" x14ac:dyDescent="0.25">
      <c r="A27" s="258" t="s">
        <v>667</v>
      </c>
      <c r="B27" s="246">
        <v>5.4801733277300384</v>
      </c>
      <c r="C27" s="246">
        <v>79.766967325848327</v>
      </c>
      <c r="D27" s="246">
        <v>166.63786303949487</v>
      </c>
      <c r="E27" s="246">
        <v>189.3704338804491</v>
      </c>
      <c r="F27" s="246">
        <v>313.1817572106462</v>
      </c>
      <c r="G27" s="246">
        <v>321.70647127600415</v>
      </c>
      <c r="H27" s="246">
        <v>498.22217759758036</v>
      </c>
      <c r="I27" s="246">
        <v>748.61873915225772</v>
      </c>
      <c r="J27" s="246">
        <v>1087.7805773239943</v>
      </c>
      <c r="K27" s="246">
        <v>1518.5492634679099</v>
      </c>
      <c r="L27" s="246">
        <v>2009.1262609910032</v>
      </c>
      <c r="M27" s="246">
        <v>2499.6356020532589</v>
      </c>
      <c r="N27" s="246">
        <v>2941.0940090092899</v>
      </c>
      <c r="O27" s="246">
        <v>3273.4225446365717</v>
      </c>
      <c r="P27" s="246">
        <v>3501.6954434978215</v>
      </c>
      <c r="Q27" s="246">
        <v>3628.2806817223031</v>
      </c>
      <c r="R27" s="246">
        <v>3651.689817171618</v>
      </c>
      <c r="S27" s="246">
        <v>3631.7311612249468</v>
      </c>
      <c r="T27" s="246">
        <v>3598.6471518760573</v>
      </c>
      <c r="U27" s="246">
        <v>3553.7909183416764</v>
      </c>
      <c r="V27" s="246">
        <v>3526.5930210855308</v>
      </c>
      <c r="W27" s="246">
        <v>3511.4379738582379</v>
      </c>
      <c r="X27" s="246">
        <v>3494.3885457275092</v>
      </c>
      <c r="Y27" s="246">
        <v>3503.9281067054176</v>
      </c>
      <c r="Z27" s="246">
        <v>3511.5732867799038</v>
      </c>
      <c r="AA27" s="246">
        <v>3516.6475213426197</v>
      </c>
      <c r="AB27" s="246">
        <v>3318.617060475136</v>
      </c>
      <c r="AC27" s="246">
        <v>3425.1759862921062</v>
      </c>
      <c r="AD27" s="246">
        <v>3551.2199728299011</v>
      </c>
      <c r="AE27" s="246">
        <v>3667.9273677723004</v>
      </c>
      <c r="AF27" s="246">
        <v>3809.2617144590654</v>
      </c>
      <c r="AG27" s="246">
        <v>3955.1967004826947</v>
      </c>
      <c r="AH27" s="246">
        <v>4107.6943632074235</v>
      </c>
      <c r="AI27" s="246">
        <v>4267.9725189283135</v>
      </c>
      <c r="AJ27" s="246">
        <v>4443.9469735632192</v>
      </c>
      <c r="AK27" s="246">
        <v>4619.2448635897435</v>
      </c>
    </row>
    <row r="28" spans="1:38" ht="15" x14ac:dyDescent="0.25">
      <c r="A28" s="243" t="s">
        <v>668</v>
      </c>
      <c r="B28" s="245">
        <v>0.42666795176334221</v>
      </c>
      <c r="C28" s="245">
        <v>36.195664574590189</v>
      </c>
      <c r="D28" s="245">
        <v>82.115802883119898</v>
      </c>
      <c r="E28" s="245">
        <v>88.391377340305695</v>
      </c>
      <c r="F28" s="245">
        <v>140.44486745543347</v>
      </c>
      <c r="G28" s="245">
        <v>167.60939371769959</v>
      </c>
      <c r="H28" s="245">
        <v>252.10742599816473</v>
      </c>
      <c r="I28" s="245">
        <v>365.70776815515461</v>
      </c>
      <c r="J28" s="245">
        <v>520.3926785006895</v>
      </c>
      <c r="K28" s="245">
        <v>705.99323751774341</v>
      </c>
      <c r="L28" s="245">
        <v>902.54494063005643</v>
      </c>
      <c r="M28" s="245">
        <v>1101.2122056698629</v>
      </c>
      <c r="N28" s="245">
        <v>1266.8127044480093</v>
      </c>
      <c r="O28" s="245">
        <v>1390.0130755196742</v>
      </c>
      <c r="P28" s="245">
        <v>1479.204455269537</v>
      </c>
      <c r="Q28" s="245">
        <v>1536.3068494805304</v>
      </c>
      <c r="R28" s="245">
        <v>1559.898031646778</v>
      </c>
      <c r="S28" s="245">
        <v>1563.8624880319121</v>
      </c>
      <c r="T28" s="245">
        <v>1562.0135935742735</v>
      </c>
      <c r="U28" s="245">
        <v>1555.4357959845865</v>
      </c>
      <c r="V28" s="245">
        <v>1551.7913405632744</v>
      </c>
      <c r="W28" s="245">
        <v>1551.3468947801884</v>
      </c>
      <c r="X28" s="245">
        <v>1550.3868918887199</v>
      </c>
      <c r="Y28" s="245">
        <v>1557.018022972378</v>
      </c>
      <c r="Z28" s="245">
        <v>1570.2980629710094</v>
      </c>
      <c r="AA28" s="245">
        <v>1572.7691815249732</v>
      </c>
      <c r="AB28" s="245">
        <v>1471.4533208125035</v>
      </c>
      <c r="AC28" s="245">
        <v>1526.226819120119</v>
      </c>
      <c r="AD28" s="245">
        <v>1583.5425473070013</v>
      </c>
      <c r="AE28" s="245">
        <v>1632.4493612778681</v>
      </c>
      <c r="AF28" s="245">
        <v>1698.8673391023644</v>
      </c>
      <c r="AG28" s="245">
        <v>1760.2541906623162</v>
      </c>
      <c r="AH28" s="245">
        <v>1840.3966542685278</v>
      </c>
      <c r="AI28" s="245">
        <v>1908.7168600446314</v>
      </c>
      <c r="AJ28" s="245">
        <v>1986.9748735305607</v>
      </c>
      <c r="AK28" s="245">
        <v>2081.1084903883502</v>
      </c>
    </row>
    <row r="29" spans="1:38" ht="15" x14ac:dyDescent="0.25">
      <c r="A29" s="243" t="s">
        <v>659</v>
      </c>
      <c r="B29" s="245">
        <v>7.4406305138350587E-2</v>
      </c>
      <c r="C29" s="245">
        <v>38.207637688543031</v>
      </c>
      <c r="D29" s="245">
        <v>263.19328948226877</v>
      </c>
      <c r="E29" s="245">
        <v>417.82648505114821</v>
      </c>
      <c r="F29" s="245">
        <v>115.37082470644366</v>
      </c>
      <c r="G29" s="245">
        <v>257.54048408722309</v>
      </c>
      <c r="H29" s="245">
        <v>258.75697343648858</v>
      </c>
      <c r="I29" s="245">
        <v>392.82789317604471</v>
      </c>
      <c r="J29" s="245">
        <v>393.18838522906265</v>
      </c>
      <c r="K29" s="245">
        <v>630.69173953028849</v>
      </c>
      <c r="L29" s="245">
        <v>764.92455532164149</v>
      </c>
      <c r="M29" s="245">
        <v>883.80467970268717</v>
      </c>
      <c r="N29" s="245">
        <v>1042.1986535093363</v>
      </c>
      <c r="O29" s="245">
        <v>1093.429812161726</v>
      </c>
      <c r="P29" s="245">
        <v>1210.512865964022</v>
      </c>
      <c r="Q29" s="245">
        <v>1385.3845648784556</v>
      </c>
      <c r="R29" s="245">
        <v>1162.0636208076737</v>
      </c>
      <c r="S29" s="245">
        <v>1206.1193406102707</v>
      </c>
      <c r="T29" s="245">
        <v>980.60486949098299</v>
      </c>
      <c r="U29" s="245">
        <v>907.91704318041513</v>
      </c>
      <c r="V29" s="245">
        <v>779.41756789230499</v>
      </c>
      <c r="W29" s="245">
        <v>609.68905130441988</v>
      </c>
      <c r="X29" s="245">
        <v>511.4234977029385</v>
      </c>
      <c r="Y29" s="245">
        <v>373.58068392765574</v>
      </c>
      <c r="Z29" s="245">
        <v>279.75679844437366</v>
      </c>
      <c r="AA29" s="245">
        <v>232.33879295795549</v>
      </c>
      <c r="AB29" s="245">
        <v>159.10674737462068</v>
      </c>
      <c r="AC29" s="245">
        <v>118.74176051198965</v>
      </c>
      <c r="AD29" s="245">
        <v>72.560859912661655</v>
      </c>
      <c r="AE29" s="245">
        <v>71.081788206677828</v>
      </c>
      <c r="AF29" s="245">
        <v>24.671564335347842</v>
      </c>
      <c r="AG29" s="245">
        <v>67.646016081797768</v>
      </c>
      <c r="AH29" s="245">
        <v>0</v>
      </c>
      <c r="AI29" s="245">
        <v>0</v>
      </c>
      <c r="AJ29" s="245">
        <v>0</v>
      </c>
      <c r="AK29" s="245">
        <v>0</v>
      </c>
    </row>
    <row r="31" spans="1:38" x14ac:dyDescent="0.2">
      <c r="A31" s="105" t="s">
        <v>669</v>
      </c>
    </row>
    <row r="32" spans="1:38" x14ac:dyDescent="0.2">
      <c r="A32" s="105" t="s">
        <v>657</v>
      </c>
      <c r="B32" s="259">
        <f>NPV(0.08,B26:AK26)*(1+0.08)</f>
        <v>89726.389736892335</v>
      </c>
    </row>
    <row r="33" spans="1:2" x14ac:dyDescent="0.2">
      <c r="A33" s="105" t="s">
        <v>667</v>
      </c>
      <c r="B33" s="259">
        <f>NPV(0.08,B27:AK27)*(1+0.08)</f>
        <v>20911.435362725173</v>
      </c>
    </row>
    <row r="34" spans="1:2" x14ac:dyDescent="0.2">
      <c r="A34" s="105" t="s">
        <v>668</v>
      </c>
      <c r="B34" s="259">
        <f>NPV(0.08,B28:AK28)*(1+0.08)</f>
        <v>9261.7298850372899</v>
      </c>
    </row>
    <row r="35" spans="1:2" x14ac:dyDescent="0.2">
      <c r="A35" s="105" t="s">
        <v>659</v>
      </c>
      <c r="B35" s="259">
        <f>NPV(0.08,B29:AK29)*(1+0.08)</f>
        <v>5877.3236473534052</v>
      </c>
    </row>
    <row r="36" spans="1:2" x14ac:dyDescent="0.2">
      <c r="A36" s="105" t="s">
        <v>9</v>
      </c>
      <c r="B36" s="259">
        <f>SUM(B32:B35)</f>
        <v>125776.8786320082</v>
      </c>
    </row>
  </sheetData>
  <mergeCells count="3">
    <mergeCell ref="A2:A6"/>
    <mergeCell ref="A8:A12"/>
    <mergeCell ref="A14:A18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2">
    <tabColor rgb="FF00B0F0"/>
  </sheetPr>
  <dimension ref="A1:AK79"/>
  <sheetViews>
    <sheetView workbookViewId="0">
      <pane xSplit="1" ySplit="1" topLeftCell="B52" activePane="bottomRight" state="frozen"/>
      <selection pane="topRight" activeCell="B1" sqref="B1"/>
      <selection pane="bottomLeft" activeCell="A2" sqref="A2"/>
      <selection pane="bottomRight" activeCell="B82" sqref="B82"/>
    </sheetView>
  </sheetViews>
  <sheetFormatPr defaultColWidth="9.140625" defaultRowHeight="12.75" x14ac:dyDescent="0.2"/>
  <cols>
    <col min="1" max="1" width="29.140625" style="105" bestFit="1" customWidth="1"/>
    <col min="2" max="2" width="13.5703125" style="105" bestFit="1" customWidth="1"/>
    <col min="3" max="10" width="9.28515625" style="105" bestFit="1" customWidth="1"/>
    <col min="11" max="22" width="9.5703125" style="105" bestFit="1" customWidth="1"/>
    <col min="23" max="25" width="9.7109375" style="105" bestFit="1" customWidth="1"/>
    <col min="26" max="37" width="10.7109375" style="105" bestFit="1" customWidth="1"/>
    <col min="38" max="16384" width="9.140625" style="105"/>
  </cols>
  <sheetData>
    <row r="1" spans="1:37" ht="15" x14ac:dyDescent="0.25">
      <c r="A1" s="241" t="s">
        <v>657</v>
      </c>
      <c r="B1" s="242"/>
      <c r="C1" s="242"/>
      <c r="D1" s="242"/>
      <c r="E1" s="242"/>
      <c r="F1" s="242"/>
      <c r="G1" s="242"/>
      <c r="H1" s="242"/>
      <c r="I1" s="242"/>
      <c r="J1" s="242"/>
      <c r="K1" s="242"/>
      <c r="L1" s="242"/>
      <c r="M1" s="242"/>
      <c r="N1" s="242"/>
      <c r="O1" s="242"/>
      <c r="P1" s="242"/>
      <c r="Q1" s="242"/>
      <c r="R1" s="242"/>
      <c r="S1" s="242"/>
      <c r="T1" s="242"/>
      <c r="U1" s="242"/>
      <c r="V1" s="242"/>
      <c r="W1" s="242"/>
      <c r="X1" s="242"/>
      <c r="Y1" s="242"/>
      <c r="Z1" s="242"/>
      <c r="AA1" s="242"/>
      <c r="AB1" s="242"/>
      <c r="AC1" s="242"/>
      <c r="AD1" s="242"/>
      <c r="AE1" s="242"/>
      <c r="AF1" s="242"/>
      <c r="AG1" s="242"/>
      <c r="AH1" s="242"/>
      <c r="AI1" s="242"/>
      <c r="AJ1" s="242"/>
      <c r="AK1" s="242"/>
    </row>
    <row r="2" spans="1:37" ht="15" x14ac:dyDescent="0.25">
      <c r="A2" s="243" t="s">
        <v>666</v>
      </c>
      <c r="B2" s="268">
        <v>2</v>
      </c>
      <c r="C2" s="268">
        <v>3</v>
      </c>
      <c r="D2" s="268">
        <v>4</v>
      </c>
      <c r="E2" s="268">
        <v>5</v>
      </c>
      <c r="F2" s="268">
        <v>6</v>
      </c>
      <c r="G2" s="268">
        <v>7</v>
      </c>
      <c r="H2" s="268">
        <v>8</v>
      </c>
      <c r="I2" s="268">
        <v>9</v>
      </c>
      <c r="J2" s="268">
        <v>10</v>
      </c>
      <c r="K2" s="268">
        <v>11</v>
      </c>
      <c r="L2" s="268">
        <v>12</v>
      </c>
      <c r="M2" s="268">
        <v>13</v>
      </c>
      <c r="N2" s="268">
        <v>14</v>
      </c>
      <c r="O2" s="268">
        <v>15</v>
      </c>
      <c r="P2" s="268">
        <v>16</v>
      </c>
      <c r="Q2" s="268">
        <v>17</v>
      </c>
      <c r="R2" s="268">
        <v>18</v>
      </c>
      <c r="S2" s="268">
        <v>19</v>
      </c>
      <c r="T2" s="268">
        <v>20</v>
      </c>
      <c r="U2" s="268">
        <v>21</v>
      </c>
      <c r="V2" s="268">
        <v>22</v>
      </c>
      <c r="W2" s="268">
        <v>23</v>
      </c>
      <c r="X2" s="268">
        <v>24</v>
      </c>
      <c r="Y2" s="268">
        <v>25</v>
      </c>
      <c r="Z2" s="268">
        <v>26</v>
      </c>
      <c r="AA2" s="268">
        <v>27</v>
      </c>
      <c r="AB2" s="268">
        <v>28</v>
      </c>
      <c r="AC2" s="268">
        <v>29</v>
      </c>
      <c r="AD2" s="268">
        <v>30</v>
      </c>
      <c r="AE2" s="268">
        <v>31</v>
      </c>
      <c r="AF2" s="268">
        <v>32</v>
      </c>
      <c r="AG2" s="268">
        <v>33</v>
      </c>
      <c r="AH2" s="268">
        <v>34</v>
      </c>
      <c r="AI2" s="268">
        <v>35</v>
      </c>
      <c r="AJ2" s="268">
        <v>36</v>
      </c>
      <c r="AK2" s="268">
        <v>37</v>
      </c>
    </row>
    <row r="3" spans="1:37" ht="15" x14ac:dyDescent="0.25">
      <c r="A3" s="243"/>
      <c r="B3" s="244">
        <v>2015</v>
      </c>
      <c r="C3" s="244">
        <v>2016</v>
      </c>
      <c r="D3" s="244">
        <v>2017</v>
      </c>
      <c r="E3" s="244">
        <v>2018</v>
      </c>
      <c r="F3" s="244">
        <v>2019</v>
      </c>
      <c r="G3" s="244">
        <v>2020</v>
      </c>
      <c r="H3" s="244">
        <v>2021</v>
      </c>
      <c r="I3" s="244">
        <v>2022</v>
      </c>
      <c r="J3" s="244">
        <v>2023</v>
      </c>
      <c r="K3" s="244">
        <v>2024</v>
      </c>
      <c r="L3" s="244">
        <v>2025</v>
      </c>
      <c r="M3" s="244">
        <v>2026</v>
      </c>
      <c r="N3" s="244">
        <v>2027</v>
      </c>
      <c r="O3" s="244">
        <v>2028</v>
      </c>
      <c r="P3" s="244">
        <v>2029</v>
      </c>
      <c r="Q3" s="244">
        <v>2030</v>
      </c>
      <c r="R3" s="244">
        <v>2031</v>
      </c>
      <c r="S3" s="244">
        <v>2032</v>
      </c>
      <c r="T3" s="244">
        <v>2033</v>
      </c>
      <c r="U3" s="244">
        <v>2034</v>
      </c>
      <c r="V3" s="244">
        <v>2035</v>
      </c>
      <c r="W3" s="244">
        <v>2036</v>
      </c>
      <c r="X3" s="244">
        <v>2037</v>
      </c>
      <c r="Y3" s="244">
        <v>2038</v>
      </c>
      <c r="Z3" s="244">
        <v>2039</v>
      </c>
      <c r="AA3" s="244">
        <v>2040</v>
      </c>
      <c r="AB3" s="244">
        <v>2041</v>
      </c>
      <c r="AC3" s="244">
        <v>2042</v>
      </c>
      <c r="AD3" s="244">
        <v>2043</v>
      </c>
      <c r="AE3" s="244">
        <v>2044</v>
      </c>
      <c r="AF3" s="244">
        <v>2045</v>
      </c>
      <c r="AG3" s="244">
        <v>2046</v>
      </c>
      <c r="AH3" s="244">
        <v>2047</v>
      </c>
      <c r="AI3" s="244">
        <v>2048</v>
      </c>
      <c r="AJ3" s="244">
        <v>2049</v>
      </c>
      <c r="AK3" s="244">
        <v>2050</v>
      </c>
    </row>
    <row r="4" spans="1:37" ht="15" x14ac:dyDescent="0.25">
      <c r="A4" s="243" t="s">
        <v>36</v>
      </c>
      <c r="B4" s="58" t="e">
        <f>VLOOKUP($A4,Sup_GD_PotInst!#REF!,B$2,FALSE)</f>
        <v>#REF!</v>
      </c>
      <c r="C4" s="58" t="e">
        <f>VLOOKUP($A4,Sup_GD_PotInst!#REF!,C$2,FALSE)</f>
        <v>#REF!</v>
      </c>
      <c r="D4" s="58" t="e">
        <f>VLOOKUP($A4,Sup_GD_PotInst!#REF!,D$2,FALSE)</f>
        <v>#REF!</v>
      </c>
      <c r="E4" s="58" t="e">
        <f>VLOOKUP($A4,Sup_GD_PotInst!#REF!,E$2,FALSE)</f>
        <v>#REF!</v>
      </c>
      <c r="F4" s="58" t="e">
        <f>VLOOKUP($A4,Sup_GD_PotInst!#REF!,F$2,FALSE)</f>
        <v>#REF!</v>
      </c>
      <c r="G4" s="58" t="e">
        <f>VLOOKUP($A4,Sup_GD_PotInst!#REF!,G$2,FALSE)</f>
        <v>#REF!</v>
      </c>
      <c r="H4" s="58" t="e">
        <f>VLOOKUP($A4,Sup_GD_PotInst!#REF!,H$2,FALSE)</f>
        <v>#REF!</v>
      </c>
      <c r="I4" s="58" t="e">
        <f>VLOOKUP($A4,Sup_GD_PotInst!#REF!,I$2,FALSE)</f>
        <v>#REF!</v>
      </c>
      <c r="J4" s="58" t="e">
        <f>VLOOKUP($A4,Sup_GD_PotInst!#REF!,J$2,FALSE)</f>
        <v>#REF!</v>
      </c>
      <c r="K4" s="58" t="e">
        <f>VLOOKUP($A4,Sup_GD_PotInst!#REF!,K$2,FALSE)</f>
        <v>#REF!</v>
      </c>
      <c r="L4" s="58" t="e">
        <f>VLOOKUP($A4,Sup_GD_PotInst!#REF!,L$2,FALSE)</f>
        <v>#REF!</v>
      </c>
      <c r="M4" s="58" t="e">
        <f>VLOOKUP($A4,Sup_GD_PotInst!#REF!,M$2,FALSE)</f>
        <v>#REF!</v>
      </c>
      <c r="N4" s="58" t="e">
        <f>VLOOKUP($A4,Sup_GD_PotInst!#REF!,N$2,FALSE)</f>
        <v>#REF!</v>
      </c>
      <c r="O4" s="58" t="e">
        <f>VLOOKUP($A4,Sup_GD_PotInst!#REF!,O$2,FALSE)</f>
        <v>#REF!</v>
      </c>
      <c r="P4" s="58" t="e">
        <f>VLOOKUP($A4,Sup_GD_PotInst!#REF!,P$2,FALSE)</f>
        <v>#REF!</v>
      </c>
      <c r="Q4" s="58" t="e">
        <f>VLOOKUP($A4,Sup_GD_PotInst!#REF!,Q$2,FALSE)</f>
        <v>#REF!</v>
      </c>
      <c r="R4" s="58" t="e">
        <f>VLOOKUP($A4,Sup_GD_PotInst!#REF!,R$2,FALSE)</f>
        <v>#REF!</v>
      </c>
      <c r="S4" s="58" t="e">
        <f>VLOOKUP($A4,Sup_GD_PotInst!#REF!,S$2,FALSE)</f>
        <v>#REF!</v>
      </c>
      <c r="T4" s="58" t="e">
        <f>VLOOKUP($A4,Sup_GD_PotInst!#REF!,T$2,FALSE)</f>
        <v>#REF!</v>
      </c>
      <c r="U4" s="58" t="e">
        <f>VLOOKUP($A4,Sup_GD_PotInst!#REF!,U$2,FALSE)</f>
        <v>#REF!</v>
      </c>
      <c r="V4" s="58" t="e">
        <f>VLOOKUP($A4,Sup_GD_PotInst!#REF!,V$2,FALSE)</f>
        <v>#REF!</v>
      </c>
      <c r="W4" s="58" t="e">
        <f>VLOOKUP($A4,Sup_GD_PotInst!#REF!,W$2,FALSE)</f>
        <v>#REF!</v>
      </c>
      <c r="X4" s="58" t="e">
        <f>VLOOKUP($A4,Sup_GD_PotInst!#REF!,X$2,FALSE)</f>
        <v>#REF!</v>
      </c>
      <c r="Y4" s="58" t="e">
        <f>VLOOKUP($A4,Sup_GD_PotInst!#REF!,Y$2,FALSE)</f>
        <v>#REF!</v>
      </c>
      <c r="Z4" s="58" t="e">
        <f>VLOOKUP($A4,Sup_GD_PotInst!#REF!,Z$2,FALSE)</f>
        <v>#REF!</v>
      </c>
      <c r="AA4" s="58" t="e">
        <f>VLOOKUP($A4,Sup_GD_PotInst!#REF!,AA$2,FALSE)</f>
        <v>#REF!</v>
      </c>
      <c r="AB4" s="58" t="e">
        <f>VLOOKUP($A4,Sup_GD_PotInst!#REF!,AB$2,FALSE)</f>
        <v>#REF!</v>
      </c>
      <c r="AC4" s="58" t="e">
        <f>VLOOKUP($A4,Sup_GD_PotInst!#REF!,AC$2,FALSE)</f>
        <v>#REF!</v>
      </c>
      <c r="AD4" s="58" t="e">
        <f>VLOOKUP($A4,Sup_GD_PotInst!#REF!,AD$2,FALSE)</f>
        <v>#REF!</v>
      </c>
      <c r="AE4" s="58" t="e">
        <f>VLOOKUP($A4,Sup_GD_PotInst!#REF!,AE$2,FALSE)</f>
        <v>#REF!</v>
      </c>
      <c r="AF4" s="58" t="e">
        <f>VLOOKUP($A4,Sup_GD_PotInst!#REF!,AF$2,FALSE)</f>
        <v>#REF!</v>
      </c>
      <c r="AG4" s="58" t="e">
        <f>VLOOKUP($A4,Sup_GD_PotInst!#REF!,AG$2,FALSE)</f>
        <v>#REF!</v>
      </c>
      <c r="AH4" s="58" t="e">
        <f>VLOOKUP($A4,Sup_GD_PotInst!#REF!,AH$2,FALSE)</f>
        <v>#REF!</v>
      </c>
      <c r="AI4" s="58" t="e">
        <f>VLOOKUP($A4,Sup_GD_PotInst!#REF!,AI$2,FALSE)</f>
        <v>#REF!</v>
      </c>
      <c r="AJ4" s="58" t="e">
        <f>VLOOKUP($A4,Sup_GD_PotInst!#REF!,AJ$2,FALSE)</f>
        <v>#REF!</v>
      </c>
      <c r="AK4" s="58" t="e">
        <f>VLOOKUP($A4,Sup_GD_PotInst!#REF!,AK$2,FALSE)</f>
        <v>#REF!</v>
      </c>
    </row>
    <row r="5" spans="1:37" ht="15" x14ac:dyDescent="0.25">
      <c r="A5" s="243" t="s">
        <v>37</v>
      </c>
      <c r="B5" s="245" t="e">
        <f>VLOOKUP($A5,Sup_GD_PotInst!#REF!,B$2,FALSE)</f>
        <v>#REF!</v>
      </c>
      <c r="C5" s="245" t="e">
        <f>VLOOKUP($A5,Sup_GD_PotInst!#REF!,C$2,FALSE)</f>
        <v>#REF!</v>
      </c>
      <c r="D5" s="245" t="e">
        <f>VLOOKUP($A5,Sup_GD_PotInst!#REF!,D$2,FALSE)</f>
        <v>#REF!</v>
      </c>
      <c r="E5" s="245" t="e">
        <f>VLOOKUP($A5,Sup_GD_PotInst!#REF!,E$2,FALSE)</f>
        <v>#REF!</v>
      </c>
      <c r="F5" s="245" t="e">
        <f>VLOOKUP($A5,Sup_GD_PotInst!#REF!,F$2,FALSE)</f>
        <v>#REF!</v>
      </c>
      <c r="G5" s="245" t="e">
        <f>VLOOKUP($A5,Sup_GD_PotInst!#REF!,G$2,FALSE)</f>
        <v>#REF!</v>
      </c>
      <c r="H5" s="245" t="e">
        <f>VLOOKUP($A5,Sup_GD_PotInst!#REF!,H$2,FALSE)</f>
        <v>#REF!</v>
      </c>
      <c r="I5" s="245" t="e">
        <f>VLOOKUP($A5,Sup_GD_PotInst!#REF!,I$2,FALSE)</f>
        <v>#REF!</v>
      </c>
      <c r="J5" s="245" t="e">
        <f>VLOOKUP($A5,Sup_GD_PotInst!#REF!,J$2,FALSE)</f>
        <v>#REF!</v>
      </c>
      <c r="K5" s="245" t="e">
        <f>VLOOKUP($A5,Sup_GD_PotInst!#REF!,K$2,FALSE)</f>
        <v>#REF!</v>
      </c>
      <c r="L5" s="245" t="e">
        <f>VLOOKUP($A5,Sup_GD_PotInst!#REF!,L$2,FALSE)</f>
        <v>#REF!</v>
      </c>
      <c r="M5" s="245" t="e">
        <f>VLOOKUP($A5,Sup_GD_PotInst!#REF!,M$2,FALSE)</f>
        <v>#REF!</v>
      </c>
      <c r="N5" s="245" t="e">
        <f>VLOOKUP($A5,Sup_GD_PotInst!#REF!,N$2,FALSE)</f>
        <v>#REF!</v>
      </c>
      <c r="O5" s="245" t="e">
        <f>VLOOKUP($A5,Sup_GD_PotInst!#REF!,O$2,FALSE)</f>
        <v>#REF!</v>
      </c>
      <c r="P5" s="245" t="e">
        <f>VLOOKUP($A5,Sup_GD_PotInst!#REF!,P$2,FALSE)</f>
        <v>#REF!</v>
      </c>
      <c r="Q5" s="245" t="e">
        <f>VLOOKUP($A5,Sup_GD_PotInst!#REF!,Q$2,FALSE)</f>
        <v>#REF!</v>
      </c>
      <c r="R5" s="245" t="e">
        <f>VLOOKUP($A5,Sup_GD_PotInst!#REF!,R$2,FALSE)</f>
        <v>#REF!</v>
      </c>
      <c r="S5" s="245" t="e">
        <f>VLOOKUP($A5,Sup_GD_PotInst!#REF!,S$2,FALSE)</f>
        <v>#REF!</v>
      </c>
      <c r="T5" s="245" t="e">
        <f>VLOOKUP($A5,Sup_GD_PotInst!#REF!,T$2,FALSE)</f>
        <v>#REF!</v>
      </c>
      <c r="U5" s="245" t="e">
        <f>VLOOKUP($A5,Sup_GD_PotInst!#REF!,U$2,FALSE)</f>
        <v>#REF!</v>
      </c>
      <c r="V5" s="245" t="e">
        <f>VLOOKUP($A5,Sup_GD_PotInst!#REF!,V$2,FALSE)</f>
        <v>#REF!</v>
      </c>
      <c r="W5" s="245" t="e">
        <f>VLOOKUP($A5,Sup_GD_PotInst!#REF!,W$2,FALSE)</f>
        <v>#REF!</v>
      </c>
      <c r="X5" s="245" t="e">
        <f>VLOOKUP($A5,Sup_GD_PotInst!#REF!,X$2,FALSE)</f>
        <v>#REF!</v>
      </c>
      <c r="Y5" s="245" t="e">
        <f>VLOOKUP($A5,Sup_GD_PotInst!#REF!,Y$2,FALSE)</f>
        <v>#REF!</v>
      </c>
      <c r="Z5" s="245" t="e">
        <f>VLOOKUP($A5,Sup_GD_PotInst!#REF!,Z$2,FALSE)</f>
        <v>#REF!</v>
      </c>
      <c r="AA5" s="245" t="e">
        <f>VLOOKUP($A5,Sup_GD_PotInst!#REF!,AA$2,FALSE)</f>
        <v>#REF!</v>
      </c>
      <c r="AB5" s="245" t="e">
        <f>VLOOKUP($A5,Sup_GD_PotInst!#REF!,AB$2,FALSE)</f>
        <v>#REF!</v>
      </c>
      <c r="AC5" s="245" t="e">
        <f>VLOOKUP($A5,Sup_GD_PotInst!#REF!,AC$2,FALSE)</f>
        <v>#REF!</v>
      </c>
      <c r="AD5" s="245" t="e">
        <f>VLOOKUP($A5,Sup_GD_PotInst!#REF!,AD$2,FALSE)</f>
        <v>#REF!</v>
      </c>
      <c r="AE5" s="245" t="e">
        <f>VLOOKUP($A5,Sup_GD_PotInst!#REF!,AE$2,FALSE)</f>
        <v>#REF!</v>
      </c>
      <c r="AF5" s="245" t="e">
        <f>VLOOKUP($A5,Sup_GD_PotInst!#REF!,AF$2,FALSE)</f>
        <v>#REF!</v>
      </c>
      <c r="AG5" s="245" t="e">
        <f>VLOOKUP($A5,Sup_GD_PotInst!#REF!,AG$2,FALSE)</f>
        <v>#REF!</v>
      </c>
      <c r="AH5" s="245" t="e">
        <f>VLOOKUP($A5,Sup_GD_PotInst!#REF!,AH$2,FALSE)</f>
        <v>#REF!</v>
      </c>
      <c r="AI5" s="245" t="e">
        <f>VLOOKUP($A5,Sup_GD_PotInst!#REF!,AI$2,FALSE)</f>
        <v>#REF!</v>
      </c>
      <c r="AJ5" s="245" t="e">
        <f>VLOOKUP($A5,Sup_GD_PotInst!#REF!,AJ$2,FALSE)</f>
        <v>#REF!</v>
      </c>
      <c r="AK5" s="245" t="e">
        <f>VLOOKUP($A5,Sup_GD_PotInst!#REF!,AK$2,FALSE)</f>
        <v>#REF!</v>
      </c>
    </row>
    <row r="6" spans="1:37" ht="15" x14ac:dyDescent="0.25">
      <c r="A6" s="243" t="s">
        <v>38</v>
      </c>
      <c r="B6" s="246" t="e">
        <f>VLOOKUP($A6,Sup_GD_PotInst!#REF!,B$2,FALSE)</f>
        <v>#REF!</v>
      </c>
      <c r="C6" s="246" t="e">
        <f>VLOOKUP($A6,Sup_GD_PotInst!#REF!,C$2,FALSE)</f>
        <v>#REF!</v>
      </c>
      <c r="D6" s="246" t="e">
        <f>VLOOKUP($A6,Sup_GD_PotInst!#REF!,D$2,FALSE)</f>
        <v>#REF!</v>
      </c>
      <c r="E6" s="246" t="e">
        <f>VLOOKUP($A6,Sup_GD_PotInst!#REF!,E$2,FALSE)</f>
        <v>#REF!</v>
      </c>
      <c r="F6" s="246" t="e">
        <f>VLOOKUP($A6,Sup_GD_PotInst!#REF!,F$2,FALSE)</f>
        <v>#REF!</v>
      </c>
      <c r="G6" s="246" t="e">
        <f>VLOOKUP($A6,Sup_GD_PotInst!#REF!,G$2,FALSE)</f>
        <v>#REF!</v>
      </c>
      <c r="H6" s="246" t="e">
        <f>VLOOKUP($A6,Sup_GD_PotInst!#REF!,H$2,FALSE)</f>
        <v>#REF!</v>
      </c>
      <c r="I6" s="246" t="e">
        <f>VLOOKUP($A6,Sup_GD_PotInst!#REF!,I$2,FALSE)</f>
        <v>#REF!</v>
      </c>
      <c r="J6" s="246" t="e">
        <f>VLOOKUP($A6,Sup_GD_PotInst!#REF!,J$2,FALSE)</f>
        <v>#REF!</v>
      </c>
      <c r="K6" s="246" t="e">
        <f>VLOOKUP($A6,Sup_GD_PotInst!#REF!,K$2,FALSE)</f>
        <v>#REF!</v>
      </c>
      <c r="L6" s="246" t="e">
        <f>VLOOKUP($A6,Sup_GD_PotInst!#REF!,L$2,FALSE)</f>
        <v>#REF!</v>
      </c>
      <c r="M6" s="246" t="e">
        <f>VLOOKUP($A6,Sup_GD_PotInst!#REF!,M$2,FALSE)</f>
        <v>#REF!</v>
      </c>
      <c r="N6" s="246" t="e">
        <f>VLOOKUP($A6,Sup_GD_PotInst!#REF!,N$2,FALSE)</f>
        <v>#REF!</v>
      </c>
      <c r="O6" s="246" t="e">
        <f>VLOOKUP($A6,Sup_GD_PotInst!#REF!,O$2,FALSE)</f>
        <v>#REF!</v>
      </c>
      <c r="P6" s="246" t="e">
        <f>VLOOKUP($A6,Sup_GD_PotInst!#REF!,P$2,FALSE)</f>
        <v>#REF!</v>
      </c>
      <c r="Q6" s="246" t="e">
        <f>VLOOKUP($A6,Sup_GD_PotInst!#REF!,Q$2,FALSE)</f>
        <v>#REF!</v>
      </c>
      <c r="R6" s="246" t="e">
        <f>VLOOKUP($A6,Sup_GD_PotInst!#REF!,R$2,FALSE)</f>
        <v>#REF!</v>
      </c>
      <c r="S6" s="246" t="e">
        <f>VLOOKUP($A6,Sup_GD_PotInst!#REF!,S$2,FALSE)</f>
        <v>#REF!</v>
      </c>
      <c r="T6" s="246" t="e">
        <f>VLOOKUP($A6,Sup_GD_PotInst!#REF!,T$2,FALSE)</f>
        <v>#REF!</v>
      </c>
      <c r="U6" s="246" t="e">
        <f>VLOOKUP($A6,Sup_GD_PotInst!#REF!,U$2,FALSE)</f>
        <v>#REF!</v>
      </c>
      <c r="V6" s="246" t="e">
        <f>VLOOKUP($A6,Sup_GD_PotInst!#REF!,V$2,FALSE)</f>
        <v>#REF!</v>
      </c>
      <c r="W6" s="246" t="e">
        <f>VLOOKUP($A6,Sup_GD_PotInst!#REF!,W$2,FALSE)</f>
        <v>#REF!</v>
      </c>
      <c r="X6" s="246" t="e">
        <f>VLOOKUP($A6,Sup_GD_PotInst!#REF!,X$2,FALSE)</f>
        <v>#REF!</v>
      </c>
      <c r="Y6" s="246" t="e">
        <f>VLOOKUP($A6,Sup_GD_PotInst!#REF!,Y$2,FALSE)</f>
        <v>#REF!</v>
      </c>
      <c r="Z6" s="246" t="e">
        <f>VLOOKUP($A6,Sup_GD_PotInst!#REF!,Z$2,FALSE)</f>
        <v>#REF!</v>
      </c>
      <c r="AA6" s="246" t="e">
        <f>VLOOKUP($A6,Sup_GD_PotInst!#REF!,AA$2,FALSE)</f>
        <v>#REF!</v>
      </c>
      <c r="AB6" s="246" t="e">
        <f>VLOOKUP($A6,Sup_GD_PotInst!#REF!,AB$2,FALSE)</f>
        <v>#REF!</v>
      </c>
      <c r="AC6" s="246" t="e">
        <f>VLOOKUP($A6,Sup_GD_PotInst!#REF!,AC$2,FALSE)</f>
        <v>#REF!</v>
      </c>
      <c r="AD6" s="246" t="e">
        <f>VLOOKUP($A6,Sup_GD_PotInst!#REF!,AD$2,FALSE)</f>
        <v>#REF!</v>
      </c>
      <c r="AE6" s="246" t="e">
        <f>VLOOKUP($A6,Sup_GD_PotInst!#REF!,AE$2,FALSE)</f>
        <v>#REF!</v>
      </c>
      <c r="AF6" s="246" t="e">
        <f>VLOOKUP($A6,Sup_GD_PotInst!#REF!,AF$2,FALSE)</f>
        <v>#REF!</v>
      </c>
      <c r="AG6" s="246" t="e">
        <f>VLOOKUP($A6,Sup_GD_PotInst!#REF!,AG$2,FALSE)</f>
        <v>#REF!</v>
      </c>
      <c r="AH6" s="246" t="e">
        <f>VLOOKUP($A6,Sup_GD_PotInst!#REF!,AH$2,FALSE)</f>
        <v>#REF!</v>
      </c>
      <c r="AI6" s="246" t="e">
        <f>VLOOKUP($A6,Sup_GD_PotInst!#REF!,AI$2,FALSE)</f>
        <v>#REF!</v>
      </c>
      <c r="AJ6" s="246" t="e">
        <f>VLOOKUP($A6,Sup_GD_PotInst!#REF!,AJ$2,FALSE)</f>
        <v>#REF!</v>
      </c>
      <c r="AK6" s="246" t="e">
        <f>VLOOKUP($A6,Sup_GD_PotInst!#REF!,AK$2,FALSE)</f>
        <v>#REF!</v>
      </c>
    </row>
    <row r="7" spans="1:37" ht="15" x14ac:dyDescent="0.25">
      <c r="A7" s="243" t="s">
        <v>39</v>
      </c>
      <c r="B7" s="245" t="e">
        <f>VLOOKUP($A7,Sup_GD_PotInst!#REF!,B$2,FALSE)</f>
        <v>#REF!</v>
      </c>
      <c r="C7" s="245" t="e">
        <f>VLOOKUP($A7,Sup_GD_PotInst!#REF!,C$2,FALSE)</f>
        <v>#REF!</v>
      </c>
      <c r="D7" s="245" t="e">
        <f>VLOOKUP($A7,Sup_GD_PotInst!#REF!,D$2,FALSE)</f>
        <v>#REF!</v>
      </c>
      <c r="E7" s="245" t="e">
        <f>VLOOKUP($A7,Sup_GD_PotInst!#REF!,E$2,FALSE)</f>
        <v>#REF!</v>
      </c>
      <c r="F7" s="245" t="e">
        <f>VLOOKUP($A7,Sup_GD_PotInst!#REF!,F$2,FALSE)</f>
        <v>#REF!</v>
      </c>
      <c r="G7" s="245" t="e">
        <f>VLOOKUP($A7,Sup_GD_PotInst!#REF!,G$2,FALSE)</f>
        <v>#REF!</v>
      </c>
      <c r="H7" s="245" t="e">
        <f>VLOOKUP($A7,Sup_GD_PotInst!#REF!,H$2,FALSE)</f>
        <v>#REF!</v>
      </c>
      <c r="I7" s="245" t="e">
        <f>VLOOKUP($A7,Sup_GD_PotInst!#REF!,I$2,FALSE)</f>
        <v>#REF!</v>
      </c>
      <c r="J7" s="245" t="e">
        <f>VLOOKUP($A7,Sup_GD_PotInst!#REF!,J$2,FALSE)</f>
        <v>#REF!</v>
      </c>
      <c r="K7" s="245" t="e">
        <f>VLOOKUP($A7,Sup_GD_PotInst!#REF!,K$2,FALSE)</f>
        <v>#REF!</v>
      </c>
      <c r="L7" s="245" t="e">
        <f>VLOOKUP($A7,Sup_GD_PotInst!#REF!,L$2,FALSE)</f>
        <v>#REF!</v>
      </c>
      <c r="M7" s="245" t="e">
        <f>VLOOKUP($A7,Sup_GD_PotInst!#REF!,M$2,FALSE)</f>
        <v>#REF!</v>
      </c>
      <c r="N7" s="245" t="e">
        <f>VLOOKUP($A7,Sup_GD_PotInst!#REF!,N$2,FALSE)</f>
        <v>#REF!</v>
      </c>
      <c r="O7" s="245" t="e">
        <f>VLOOKUP($A7,Sup_GD_PotInst!#REF!,O$2,FALSE)</f>
        <v>#REF!</v>
      </c>
      <c r="P7" s="245" t="e">
        <f>VLOOKUP($A7,Sup_GD_PotInst!#REF!,P$2,FALSE)</f>
        <v>#REF!</v>
      </c>
      <c r="Q7" s="245" t="e">
        <f>VLOOKUP($A7,Sup_GD_PotInst!#REF!,Q$2,FALSE)</f>
        <v>#REF!</v>
      </c>
      <c r="R7" s="245" t="e">
        <f>VLOOKUP($A7,Sup_GD_PotInst!#REF!,R$2,FALSE)</f>
        <v>#REF!</v>
      </c>
      <c r="S7" s="245" t="e">
        <f>VLOOKUP($A7,Sup_GD_PotInst!#REF!,S$2,FALSE)</f>
        <v>#REF!</v>
      </c>
      <c r="T7" s="245" t="e">
        <f>VLOOKUP($A7,Sup_GD_PotInst!#REF!,T$2,FALSE)</f>
        <v>#REF!</v>
      </c>
      <c r="U7" s="245" t="e">
        <f>VLOOKUP($A7,Sup_GD_PotInst!#REF!,U$2,FALSE)</f>
        <v>#REF!</v>
      </c>
      <c r="V7" s="245" t="e">
        <f>VLOOKUP($A7,Sup_GD_PotInst!#REF!,V$2,FALSE)</f>
        <v>#REF!</v>
      </c>
      <c r="W7" s="245" t="e">
        <f>VLOOKUP($A7,Sup_GD_PotInst!#REF!,W$2,FALSE)</f>
        <v>#REF!</v>
      </c>
      <c r="X7" s="245" t="e">
        <f>VLOOKUP($A7,Sup_GD_PotInst!#REF!,X$2,FALSE)</f>
        <v>#REF!</v>
      </c>
      <c r="Y7" s="245" t="e">
        <f>VLOOKUP($A7,Sup_GD_PotInst!#REF!,Y$2,FALSE)</f>
        <v>#REF!</v>
      </c>
      <c r="Z7" s="245" t="e">
        <f>VLOOKUP($A7,Sup_GD_PotInst!#REF!,Z$2,FALSE)</f>
        <v>#REF!</v>
      </c>
      <c r="AA7" s="245" t="e">
        <f>VLOOKUP($A7,Sup_GD_PotInst!#REF!,AA$2,FALSE)</f>
        <v>#REF!</v>
      </c>
      <c r="AB7" s="245" t="e">
        <f>VLOOKUP($A7,Sup_GD_PotInst!#REF!,AB$2,FALSE)</f>
        <v>#REF!</v>
      </c>
      <c r="AC7" s="245" t="e">
        <f>VLOOKUP($A7,Sup_GD_PotInst!#REF!,AC$2,FALSE)</f>
        <v>#REF!</v>
      </c>
      <c r="AD7" s="245" t="e">
        <f>VLOOKUP($A7,Sup_GD_PotInst!#REF!,AD$2,FALSE)</f>
        <v>#REF!</v>
      </c>
      <c r="AE7" s="245" t="e">
        <f>VLOOKUP($A7,Sup_GD_PotInst!#REF!,AE$2,FALSE)</f>
        <v>#REF!</v>
      </c>
      <c r="AF7" s="245" t="e">
        <f>VLOOKUP($A7,Sup_GD_PotInst!#REF!,AF$2,FALSE)</f>
        <v>#REF!</v>
      </c>
      <c r="AG7" s="245" t="e">
        <f>VLOOKUP($A7,Sup_GD_PotInst!#REF!,AG$2,FALSE)</f>
        <v>#REF!</v>
      </c>
      <c r="AH7" s="245" t="e">
        <f>VLOOKUP($A7,Sup_GD_PotInst!#REF!,AH$2,FALSE)</f>
        <v>#REF!</v>
      </c>
      <c r="AI7" s="245" t="e">
        <f>VLOOKUP($A7,Sup_GD_PotInst!#REF!,AI$2,FALSE)</f>
        <v>#REF!</v>
      </c>
      <c r="AJ7" s="245" t="e">
        <f>VLOOKUP($A7,Sup_GD_PotInst!#REF!,AJ$2,FALSE)</f>
        <v>#REF!</v>
      </c>
      <c r="AK7" s="245" t="e">
        <f>VLOOKUP($A7,Sup_GD_PotInst!#REF!,AK$2,FALSE)</f>
        <v>#REF!</v>
      </c>
    </row>
    <row r="8" spans="1:37" ht="15" x14ac:dyDescent="0.25">
      <c r="A8" s="243" t="s">
        <v>40</v>
      </c>
      <c r="B8" s="245" t="e">
        <f>VLOOKUP($A8,Sup_GD_PotInst!#REF!,B$2,FALSE)</f>
        <v>#REF!</v>
      </c>
      <c r="C8" s="245" t="e">
        <f>VLOOKUP($A8,Sup_GD_PotInst!#REF!,C$2,FALSE)</f>
        <v>#REF!</v>
      </c>
      <c r="D8" s="245" t="e">
        <f>VLOOKUP($A8,Sup_GD_PotInst!#REF!,D$2,FALSE)</f>
        <v>#REF!</v>
      </c>
      <c r="E8" s="245" t="e">
        <f>VLOOKUP($A8,Sup_GD_PotInst!#REF!,E$2,FALSE)</f>
        <v>#REF!</v>
      </c>
      <c r="F8" s="245" t="e">
        <f>VLOOKUP($A8,Sup_GD_PotInst!#REF!,F$2,FALSE)</f>
        <v>#REF!</v>
      </c>
      <c r="G8" s="245" t="e">
        <f>VLOOKUP($A8,Sup_GD_PotInst!#REF!,G$2,FALSE)</f>
        <v>#REF!</v>
      </c>
      <c r="H8" s="245" t="e">
        <f>VLOOKUP($A8,Sup_GD_PotInst!#REF!,H$2,FALSE)</f>
        <v>#REF!</v>
      </c>
      <c r="I8" s="245" t="e">
        <f>VLOOKUP($A8,Sup_GD_PotInst!#REF!,I$2,FALSE)</f>
        <v>#REF!</v>
      </c>
      <c r="J8" s="245" t="e">
        <f>VLOOKUP($A8,Sup_GD_PotInst!#REF!,J$2,FALSE)</f>
        <v>#REF!</v>
      </c>
      <c r="K8" s="245" t="e">
        <f>VLOOKUP($A8,Sup_GD_PotInst!#REF!,K$2,FALSE)</f>
        <v>#REF!</v>
      </c>
      <c r="L8" s="245" t="e">
        <f>VLOOKUP($A8,Sup_GD_PotInst!#REF!,L$2,FALSE)</f>
        <v>#REF!</v>
      </c>
      <c r="M8" s="245" t="e">
        <f>VLOOKUP($A8,Sup_GD_PotInst!#REF!,M$2,FALSE)</f>
        <v>#REF!</v>
      </c>
      <c r="N8" s="245" t="e">
        <f>VLOOKUP($A8,Sup_GD_PotInst!#REF!,N$2,FALSE)</f>
        <v>#REF!</v>
      </c>
      <c r="O8" s="245" t="e">
        <f>VLOOKUP($A8,Sup_GD_PotInst!#REF!,O$2,FALSE)</f>
        <v>#REF!</v>
      </c>
      <c r="P8" s="245" t="e">
        <f>VLOOKUP($A8,Sup_GD_PotInst!#REF!,P$2,FALSE)</f>
        <v>#REF!</v>
      </c>
      <c r="Q8" s="245" t="e">
        <f>VLOOKUP($A8,Sup_GD_PotInst!#REF!,Q$2,FALSE)</f>
        <v>#REF!</v>
      </c>
      <c r="R8" s="245" t="e">
        <f>VLOOKUP($A8,Sup_GD_PotInst!#REF!,R$2,FALSE)</f>
        <v>#REF!</v>
      </c>
      <c r="S8" s="245" t="e">
        <f>VLOOKUP($A8,Sup_GD_PotInst!#REF!,S$2,FALSE)</f>
        <v>#REF!</v>
      </c>
      <c r="T8" s="245" t="e">
        <f>VLOOKUP($A8,Sup_GD_PotInst!#REF!,T$2,FALSE)</f>
        <v>#REF!</v>
      </c>
      <c r="U8" s="245" t="e">
        <f>VLOOKUP($A8,Sup_GD_PotInst!#REF!,U$2,FALSE)</f>
        <v>#REF!</v>
      </c>
      <c r="V8" s="245" t="e">
        <f>VLOOKUP($A8,Sup_GD_PotInst!#REF!,V$2,FALSE)</f>
        <v>#REF!</v>
      </c>
      <c r="W8" s="245" t="e">
        <f>VLOOKUP($A8,Sup_GD_PotInst!#REF!,W$2,FALSE)</f>
        <v>#REF!</v>
      </c>
      <c r="X8" s="245" t="e">
        <f>VLOOKUP($A8,Sup_GD_PotInst!#REF!,X$2,FALSE)</f>
        <v>#REF!</v>
      </c>
      <c r="Y8" s="245" t="e">
        <f>VLOOKUP($A8,Sup_GD_PotInst!#REF!,Y$2,FALSE)</f>
        <v>#REF!</v>
      </c>
      <c r="Z8" s="245" t="e">
        <f>VLOOKUP($A8,Sup_GD_PotInst!#REF!,Z$2,FALSE)</f>
        <v>#REF!</v>
      </c>
      <c r="AA8" s="245" t="e">
        <f>VLOOKUP($A8,Sup_GD_PotInst!#REF!,AA$2,FALSE)</f>
        <v>#REF!</v>
      </c>
      <c r="AB8" s="245" t="e">
        <f>VLOOKUP($A8,Sup_GD_PotInst!#REF!,AB$2,FALSE)</f>
        <v>#REF!</v>
      </c>
      <c r="AC8" s="245" t="e">
        <f>VLOOKUP($A8,Sup_GD_PotInst!#REF!,AC$2,FALSE)</f>
        <v>#REF!</v>
      </c>
      <c r="AD8" s="245" t="e">
        <f>VLOOKUP($A8,Sup_GD_PotInst!#REF!,AD$2,FALSE)</f>
        <v>#REF!</v>
      </c>
      <c r="AE8" s="245" t="e">
        <f>VLOOKUP($A8,Sup_GD_PotInst!#REF!,AE$2,FALSE)</f>
        <v>#REF!</v>
      </c>
      <c r="AF8" s="245" t="e">
        <f>VLOOKUP($A8,Sup_GD_PotInst!#REF!,AF$2,FALSE)</f>
        <v>#REF!</v>
      </c>
      <c r="AG8" s="245" t="e">
        <f>VLOOKUP($A8,Sup_GD_PotInst!#REF!,AG$2,FALSE)</f>
        <v>#REF!</v>
      </c>
      <c r="AH8" s="245" t="e">
        <f>VLOOKUP($A8,Sup_GD_PotInst!#REF!,AH$2,FALSE)</f>
        <v>#REF!</v>
      </c>
      <c r="AI8" s="245" t="e">
        <f>VLOOKUP($A8,Sup_GD_PotInst!#REF!,AI$2,FALSE)</f>
        <v>#REF!</v>
      </c>
      <c r="AJ8" s="245" t="e">
        <f>VLOOKUP($A8,Sup_GD_PotInst!#REF!,AJ$2,FALSE)</f>
        <v>#REF!</v>
      </c>
      <c r="AK8" s="245" t="e">
        <f>VLOOKUP($A8,Sup_GD_PotInst!#REF!,AK$2,FALSE)</f>
        <v>#REF!</v>
      </c>
    </row>
    <row r="9" spans="1:37" ht="15" x14ac:dyDescent="0.25">
      <c r="A9" s="243" t="s">
        <v>41</v>
      </c>
      <c r="B9" s="58" t="e">
        <f>VLOOKUP($A9,Sup_GD_PotInst!#REF!,B$2,FALSE)</f>
        <v>#REF!</v>
      </c>
      <c r="C9" s="58" t="e">
        <f>VLOOKUP($A9,Sup_GD_PotInst!#REF!,C$2,FALSE)</f>
        <v>#REF!</v>
      </c>
      <c r="D9" s="58" t="e">
        <f>VLOOKUP($A9,Sup_GD_PotInst!#REF!,D$2,FALSE)</f>
        <v>#REF!</v>
      </c>
      <c r="E9" s="58" t="e">
        <f>VLOOKUP($A9,Sup_GD_PotInst!#REF!,E$2,FALSE)</f>
        <v>#REF!</v>
      </c>
      <c r="F9" s="58" t="e">
        <f>VLOOKUP($A9,Sup_GD_PotInst!#REF!,F$2,FALSE)</f>
        <v>#REF!</v>
      </c>
      <c r="G9" s="58" t="e">
        <f>VLOOKUP($A9,Sup_GD_PotInst!#REF!,G$2,FALSE)</f>
        <v>#REF!</v>
      </c>
      <c r="H9" s="58" t="e">
        <f>VLOOKUP($A9,Sup_GD_PotInst!#REF!,H$2,FALSE)</f>
        <v>#REF!</v>
      </c>
      <c r="I9" s="58" t="e">
        <f>VLOOKUP($A9,Sup_GD_PotInst!#REF!,I$2,FALSE)</f>
        <v>#REF!</v>
      </c>
      <c r="J9" s="58" t="e">
        <f>VLOOKUP($A9,Sup_GD_PotInst!#REF!,J$2,FALSE)</f>
        <v>#REF!</v>
      </c>
      <c r="K9" s="58" t="e">
        <f>VLOOKUP($A9,Sup_GD_PotInst!#REF!,K$2,FALSE)</f>
        <v>#REF!</v>
      </c>
      <c r="L9" s="58" t="e">
        <f>VLOOKUP($A9,Sup_GD_PotInst!#REF!,L$2,FALSE)</f>
        <v>#REF!</v>
      </c>
      <c r="M9" s="58" t="e">
        <f>VLOOKUP($A9,Sup_GD_PotInst!#REF!,M$2,FALSE)</f>
        <v>#REF!</v>
      </c>
      <c r="N9" s="58" t="e">
        <f>VLOOKUP($A9,Sup_GD_PotInst!#REF!,N$2,FALSE)</f>
        <v>#REF!</v>
      </c>
      <c r="O9" s="58" t="e">
        <f>VLOOKUP($A9,Sup_GD_PotInst!#REF!,O$2,FALSE)</f>
        <v>#REF!</v>
      </c>
      <c r="P9" s="58" t="e">
        <f>VLOOKUP($A9,Sup_GD_PotInst!#REF!,P$2,FALSE)</f>
        <v>#REF!</v>
      </c>
      <c r="Q9" s="58" t="e">
        <f>VLOOKUP($A9,Sup_GD_PotInst!#REF!,Q$2,FALSE)</f>
        <v>#REF!</v>
      </c>
      <c r="R9" s="58" t="e">
        <f>VLOOKUP($A9,Sup_GD_PotInst!#REF!,R$2,FALSE)</f>
        <v>#REF!</v>
      </c>
      <c r="S9" s="58" t="e">
        <f>VLOOKUP($A9,Sup_GD_PotInst!#REF!,S$2,FALSE)</f>
        <v>#REF!</v>
      </c>
      <c r="T9" s="58" t="e">
        <f>VLOOKUP($A9,Sup_GD_PotInst!#REF!,T$2,FALSE)</f>
        <v>#REF!</v>
      </c>
      <c r="U9" s="58" t="e">
        <f>VLOOKUP($A9,Sup_GD_PotInst!#REF!,U$2,FALSE)</f>
        <v>#REF!</v>
      </c>
      <c r="V9" s="58" t="e">
        <f>VLOOKUP($A9,Sup_GD_PotInst!#REF!,V$2,FALSE)</f>
        <v>#REF!</v>
      </c>
      <c r="W9" s="58" t="e">
        <f>VLOOKUP($A9,Sup_GD_PotInst!#REF!,W$2,FALSE)</f>
        <v>#REF!</v>
      </c>
      <c r="X9" s="58" t="e">
        <f>VLOOKUP($A9,Sup_GD_PotInst!#REF!,X$2,FALSE)</f>
        <v>#REF!</v>
      </c>
      <c r="Y9" s="58" t="e">
        <f>VLOOKUP($A9,Sup_GD_PotInst!#REF!,Y$2,FALSE)</f>
        <v>#REF!</v>
      </c>
      <c r="Z9" s="58" t="e">
        <f>VLOOKUP($A9,Sup_GD_PotInst!#REF!,Z$2,FALSE)</f>
        <v>#REF!</v>
      </c>
      <c r="AA9" s="58" t="e">
        <f>VLOOKUP($A9,Sup_GD_PotInst!#REF!,AA$2,FALSE)</f>
        <v>#REF!</v>
      </c>
      <c r="AB9" s="58" t="e">
        <f>VLOOKUP($A9,Sup_GD_PotInst!#REF!,AB$2,FALSE)</f>
        <v>#REF!</v>
      </c>
      <c r="AC9" s="58" t="e">
        <f>VLOOKUP($A9,Sup_GD_PotInst!#REF!,AC$2,FALSE)</f>
        <v>#REF!</v>
      </c>
      <c r="AD9" s="58" t="e">
        <f>VLOOKUP($A9,Sup_GD_PotInst!#REF!,AD$2,FALSE)</f>
        <v>#REF!</v>
      </c>
      <c r="AE9" s="58" t="e">
        <f>VLOOKUP($A9,Sup_GD_PotInst!#REF!,AE$2,FALSE)</f>
        <v>#REF!</v>
      </c>
      <c r="AF9" s="58" t="e">
        <f>VLOOKUP($A9,Sup_GD_PotInst!#REF!,AF$2,FALSE)</f>
        <v>#REF!</v>
      </c>
      <c r="AG9" s="58" t="e">
        <f>VLOOKUP($A9,Sup_GD_PotInst!#REF!,AG$2,FALSE)</f>
        <v>#REF!</v>
      </c>
      <c r="AH9" s="58" t="e">
        <f>VLOOKUP($A9,Sup_GD_PotInst!#REF!,AH$2,FALSE)</f>
        <v>#REF!</v>
      </c>
      <c r="AI9" s="58" t="e">
        <f>VLOOKUP($A9,Sup_GD_PotInst!#REF!,AI$2,FALSE)</f>
        <v>#REF!</v>
      </c>
      <c r="AJ9" s="58" t="e">
        <f>VLOOKUP($A9,Sup_GD_PotInst!#REF!,AJ$2,FALSE)</f>
        <v>#REF!</v>
      </c>
      <c r="AK9" s="58" t="e">
        <f>VLOOKUP($A9,Sup_GD_PotInst!#REF!,AK$2,FALSE)</f>
        <v>#REF!</v>
      </c>
    </row>
    <row r="10" spans="1:37" ht="15" x14ac:dyDescent="0.25">
      <c r="A10" s="243" t="s">
        <v>42</v>
      </c>
      <c r="B10" s="245" t="e">
        <f>VLOOKUP($A10,Sup_GD_PotInst!#REF!,B$2,FALSE)</f>
        <v>#REF!</v>
      </c>
      <c r="C10" s="245" t="e">
        <f>VLOOKUP($A10,Sup_GD_PotInst!#REF!,C$2,FALSE)</f>
        <v>#REF!</v>
      </c>
      <c r="D10" s="245" t="e">
        <f>VLOOKUP($A10,Sup_GD_PotInst!#REF!,D$2,FALSE)</f>
        <v>#REF!</v>
      </c>
      <c r="E10" s="245" t="e">
        <f>VLOOKUP($A10,Sup_GD_PotInst!#REF!,E$2,FALSE)</f>
        <v>#REF!</v>
      </c>
      <c r="F10" s="245" t="e">
        <f>VLOOKUP($A10,Sup_GD_PotInst!#REF!,F$2,FALSE)</f>
        <v>#REF!</v>
      </c>
      <c r="G10" s="245" t="e">
        <f>VLOOKUP($A10,Sup_GD_PotInst!#REF!,G$2,FALSE)</f>
        <v>#REF!</v>
      </c>
      <c r="H10" s="245" t="e">
        <f>VLOOKUP($A10,Sup_GD_PotInst!#REF!,H$2,FALSE)</f>
        <v>#REF!</v>
      </c>
      <c r="I10" s="245" t="e">
        <f>VLOOKUP($A10,Sup_GD_PotInst!#REF!,I$2,FALSE)</f>
        <v>#REF!</v>
      </c>
      <c r="J10" s="245" t="e">
        <f>VLOOKUP($A10,Sup_GD_PotInst!#REF!,J$2,FALSE)</f>
        <v>#REF!</v>
      </c>
      <c r="K10" s="245" t="e">
        <f>VLOOKUP($A10,Sup_GD_PotInst!#REF!,K$2,FALSE)</f>
        <v>#REF!</v>
      </c>
      <c r="L10" s="245" t="e">
        <f>VLOOKUP($A10,Sup_GD_PotInst!#REF!,L$2,FALSE)</f>
        <v>#REF!</v>
      </c>
      <c r="M10" s="245" t="e">
        <f>VLOOKUP($A10,Sup_GD_PotInst!#REF!,M$2,FALSE)</f>
        <v>#REF!</v>
      </c>
      <c r="N10" s="245" t="e">
        <f>VLOOKUP($A10,Sup_GD_PotInst!#REF!,N$2,FALSE)</f>
        <v>#REF!</v>
      </c>
      <c r="O10" s="245" t="e">
        <f>VLOOKUP($A10,Sup_GD_PotInst!#REF!,O$2,FALSE)</f>
        <v>#REF!</v>
      </c>
      <c r="P10" s="245" t="e">
        <f>VLOOKUP($A10,Sup_GD_PotInst!#REF!,P$2,FALSE)</f>
        <v>#REF!</v>
      </c>
      <c r="Q10" s="245" t="e">
        <f>VLOOKUP($A10,Sup_GD_PotInst!#REF!,Q$2,FALSE)</f>
        <v>#REF!</v>
      </c>
      <c r="R10" s="245" t="e">
        <f>VLOOKUP($A10,Sup_GD_PotInst!#REF!,R$2,FALSE)</f>
        <v>#REF!</v>
      </c>
      <c r="S10" s="245" t="e">
        <f>VLOOKUP($A10,Sup_GD_PotInst!#REF!,S$2,FALSE)</f>
        <v>#REF!</v>
      </c>
      <c r="T10" s="245" t="e">
        <f>VLOOKUP($A10,Sup_GD_PotInst!#REF!,T$2,FALSE)</f>
        <v>#REF!</v>
      </c>
      <c r="U10" s="245" t="e">
        <f>VLOOKUP($A10,Sup_GD_PotInst!#REF!,U$2,FALSE)</f>
        <v>#REF!</v>
      </c>
      <c r="V10" s="245" t="e">
        <f>VLOOKUP($A10,Sup_GD_PotInst!#REF!,V$2,FALSE)</f>
        <v>#REF!</v>
      </c>
      <c r="W10" s="245" t="e">
        <f>VLOOKUP($A10,Sup_GD_PotInst!#REF!,W$2,FALSE)</f>
        <v>#REF!</v>
      </c>
      <c r="X10" s="245" t="e">
        <f>VLOOKUP($A10,Sup_GD_PotInst!#REF!,X$2,FALSE)</f>
        <v>#REF!</v>
      </c>
      <c r="Y10" s="245" t="e">
        <f>VLOOKUP($A10,Sup_GD_PotInst!#REF!,Y$2,FALSE)</f>
        <v>#REF!</v>
      </c>
      <c r="Z10" s="245" t="e">
        <f>VLOOKUP($A10,Sup_GD_PotInst!#REF!,Z$2,FALSE)</f>
        <v>#REF!</v>
      </c>
      <c r="AA10" s="245" t="e">
        <f>VLOOKUP($A10,Sup_GD_PotInst!#REF!,AA$2,FALSE)</f>
        <v>#REF!</v>
      </c>
      <c r="AB10" s="245" t="e">
        <f>VLOOKUP($A10,Sup_GD_PotInst!#REF!,AB$2,FALSE)</f>
        <v>#REF!</v>
      </c>
      <c r="AC10" s="245" t="e">
        <f>VLOOKUP($A10,Sup_GD_PotInst!#REF!,AC$2,FALSE)</f>
        <v>#REF!</v>
      </c>
      <c r="AD10" s="245" t="e">
        <f>VLOOKUP($A10,Sup_GD_PotInst!#REF!,AD$2,FALSE)</f>
        <v>#REF!</v>
      </c>
      <c r="AE10" s="245" t="e">
        <f>VLOOKUP($A10,Sup_GD_PotInst!#REF!,AE$2,FALSE)</f>
        <v>#REF!</v>
      </c>
      <c r="AF10" s="245" t="e">
        <f>VLOOKUP($A10,Sup_GD_PotInst!#REF!,AF$2,FALSE)</f>
        <v>#REF!</v>
      </c>
      <c r="AG10" s="245" t="e">
        <f>VLOOKUP($A10,Sup_GD_PotInst!#REF!,AG$2,FALSE)</f>
        <v>#REF!</v>
      </c>
      <c r="AH10" s="245" t="e">
        <f>VLOOKUP($A10,Sup_GD_PotInst!#REF!,AH$2,FALSE)</f>
        <v>#REF!</v>
      </c>
      <c r="AI10" s="245" t="e">
        <f>VLOOKUP($A10,Sup_GD_PotInst!#REF!,AI$2,FALSE)</f>
        <v>#REF!</v>
      </c>
      <c r="AJ10" s="245" t="e">
        <f>VLOOKUP($A10,Sup_GD_PotInst!#REF!,AJ$2,FALSE)</f>
        <v>#REF!</v>
      </c>
      <c r="AK10" s="245" t="e">
        <f>VLOOKUP($A10,Sup_GD_PotInst!#REF!,AK$2,FALSE)</f>
        <v>#REF!</v>
      </c>
    </row>
    <row r="11" spans="1:37" ht="15" x14ac:dyDescent="0.25">
      <c r="A11" s="247" t="s">
        <v>9</v>
      </c>
      <c r="B11" s="248" t="e">
        <f>VLOOKUP($A11,Sup_GD_PotInst!#REF!,B$2,FALSE)</f>
        <v>#REF!</v>
      </c>
      <c r="C11" s="248" t="e">
        <f>VLOOKUP($A11,Sup_GD_PotInst!#REF!,C$2,FALSE)</f>
        <v>#REF!</v>
      </c>
      <c r="D11" s="248" t="e">
        <f>VLOOKUP($A11,Sup_GD_PotInst!#REF!,D$2,FALSE)</f>
        <v>#REF!</v>
      </c>
      <c r="E11" s="248" t="e">
        <f>VLOOKUP($A11,Sup_GD_PotInst!#REF!,E$2,FALSE)</f>
        <v>#REF!</v>
      </c>
      <c r="F11" s="248" t="e">
        <f>VLOOKUP($A11,Sup_GD_PotInst!#REF!,F$2,FALSE)</f>
        <v>#REF!</v>
      </c>
      <c r="G11" s="248" t="e">
        <f>VLOOKUP($A11,Sup_GD_PotInst!#REF!,G$2,FALSE)</f>
        <v>#REF!</v>
      </c>
      <c r="H11" s="248" t="e">
        <f>VLOOKUP($A11,Sup_GD_PotInst!#REF!,H$2,FALSE)</f>
        <v>#REF!</v>
      </c>
      <c r="I11" s="248" t="e">
        <f>VLOOKUP($A11,Sup_GD_PotInst!#REF!,I$2,FALSE)</f>
        <v>#REF!</v>
      </c>
      <c r="J11" s="248" t="e">
        <f>VLOOKUP($A11,Sup_GD_PotInst!#REF!,J$2,FALSE)</f>
        <v>#REF!</v>
      </c>
      <c r="K11" s="248" t="e">
        <f>VLOOKUP($A11,Sup_GD_PotInst!#REF!,K$2,FALSE)</f>
        <v>#REF!</v>
      </c>
      <c r="L11" s="248" t="e">
        <f>VLOOKUP($A11,Sup_GD_PotInst!#REF!,L$2,FALSE)</f>
        <v>#REF!</v>
      </c>
      <c r="M11" s="248" t="e">
        <f>VLOOKUP($A11,Sup_GD_PotInst!#REF!,M$2,FALSE)</f>
        <v>#REF!</v>
      </c>
      <c r="N11" s="248" t="e">
        <f>VLOOKUP($A11,Sup_GD_PotInst!#REF!,N$2,FALSE)</f>
        <v>#REF!</v>
      </c>
      <c r="O11" s="248" t="e">
        <f>VLOOKUP($A11,Sup_GD_PotInst!#REF!,O$2,FALSE)</f>
        <v>#REF!</v>
      </c>
      <c r="P11" s="248" t="e">
        <f>VLOOKUP($A11,Sup_GD_PotInst!#REF!,P$2,FALSE)</f>
        <v>#REF!</v>
      </c>
      <c r="Q11" s="248" t="e">
        <f>VLOOKUP($A11,Sup_GD_PotInst!#REF!,Q$2,FALSE)</f>
        <v>#REF!</v>
      </c>
      <c r="R11" s="248" t="e">
        <f>VLOOKUP($A11,Sup_GD_PotInst!#REF!,R$2,FALSE)</f>
        <v>#REF!</v>
      </c>
      <c r="S11" s="248" t="e">
        <f>VLOOKUP($A11,Sup_GD_PotInst!#REF!,S$2,FALSE)</f>
        <v>#REF!</v>
      </c>
      <c r="T11" s="248" t="e">
        <f>VLOOKUP($A11,Sup_GD_PotInst!#REF!,T$2,FALSE)</f>
        <v>#REF!</v>
      </c>
      <c r="U11" s="248" t="e">
        <f>VLOOKUP($A11,Sup_GD_PotInst!#REF!,U$2,FALSE)</f>
        <v>#REF!</v>
      </c>
      <c r="V11" s="248" t="e">
        <f>VLOOKUP($A11,Sup_GD_PotInst!#REF!,V$2,FALSE)</f>
        <v>#REF!</v>
      </c>
      <c r="W11" s="248" t="e">
        <f>VLOOKUP($A11,Sup_GD_PotInst!#REF!,W$2,FALSE)</f>
        <v>#REF!</v>
      </c>
      <c r="X11" s="248" t="e">
        <f>VLOOKUP($A11,Sup_GD_PotInst!#REF!,X$2,FALSE)</f>
        <v>#REF!</v>
      </c>
      <c r="Y11" s="248" t="e">
        <f>VLOOKUP($A11,Sup_GD_PotInst!#REF!,Y$2,FALSE)</f>
        <v>#REF!</v>
      </c>
      <c r="Z11" s="248" t="e">
        <f>VLOOKUP($A11,Sup_GD_PotInst!#REF!,Z$2,FALSE)</f>
        <v>#REF!</v>
      </c>
      <c r="AA11" s="248" t="e">
        <f>VLOOKUP($A11,Sup_GD_PotInst!#REF!,AA$2,FALSE)</f>
        <v>#REF!</v>
      </c>
      <c r="AB11" s="248" t="e">
        <f>VLOOKUP($A11,Sup_GD_PotInst!#REF!,AB$2,FALSE)</f>
        <v>#REF!</v>
      </c>
      <c r="AC11" s="248" t="e">
        <f>VLOOKUP($A11,Sup_GD_PotInst!#REF!,AC$2,FALSE)</f>
        <v>#REF!</v>
      </c>
      <c r="AD11" s="248" t="e">
        <f>VLOOKUP($A11,Sup_GD_PotInst!#REF!,AD$2,FALSE)</f>
        <v>#REF!</v>
      </c>
      <c r="AE11" s="248" t="e">
        <f>VLOOKUP($A11,Sup_GD_PotInst!#REF!,AE$2,FALSE)</f>
        <v>#REF!</v>
      </c>
      <c r="AF11" s="248" t="e">
        <f>VLOOKUP($A11,Sup_GD_PotInst!#REF!,AF$2,FALSE)</f>
        <v>#REF!</v>
      </c>
      <c r="AG11" s="248" t="e">
        <f>VLOOKUP($A11,Sup_GD_PotInst!#REF!,AG$2,FALSE)</f>
        <v>#REF!</v>
      </c>
      <c r="AH11" s="248" t="e">
        <f>VLOOKUP($A11,Sup_GD_PotInst!#REF!,AH$2,FALSE)</f>
        <v>#REF!</v>
      </c>
      <c r="AI11" s="248" t="e">
        <f>VLOOKUP($A11,Sup_GD_PotInst!#REF!,AI$2,FALSE)</f>
        <v>#REF!</v>
      </c>
      <c r="AJ11" s="248" t="e">
        <f>VLOOKUP($A11,Sup_GD_PotInst!#REF!,AJ$2,FALSE)</f>
        <v>#REF!</v>
      </c>
      <c r="AK11" s="248" t="e">
        <f>VLOOKUP($A11,Sup_GD_PotInst!#REF!,AK$2,FALSE)</f>
        <v>#REF!</v>
      </c>
    </row>
    <row r="12" spans="1:37" ht="15" x14ac:dyDescent="0.25">
      <c r="A12" s="243"/>
    </row>
    <row r="13" spans="1:37" ht="15" x14ac:dyDescent="0.25">
      <c r="A13" s="257" t="s">
        <v>667</v>
      </c>
      <c r="B13" s="242"/>
      <c r="C13" s="242"/>
      <c r="D13" s="242"/>
      <c r="E13" s="242"/>
      <c r="F13" s="242"/>
      <c r="G13" s="242"/>
      <c r="H13" s="242"/>
      <c r="I13" s="242"/>
      <c r="J13" s="242"/>
      <c r="K13" s="242"/>
      <c r="L13" s="242"/>
      <c r="M13" s="242"/>
      <c r="N13" s="242"/>
      <c r="O13" s="242"/>
      <c r="P13" s="242"/>
      <c r="Q13" s="242"/>
      <c r="R13" s="242"/>
      <c r="S13" s="242"/>
      <c r="T13" s="242"/>
      <c r="U13" s="242"/>
      <c r="V13" s="242"/>
      <c r="W13" s="242"/>
      <c r="X13" s="242"/>
      <c r="Y13" s="242"/>
      <c r="Z13" s="242"/>
      <c r="AA13" s="242"/>
      <c r="AB13" s="242"/>
      <c r="AC13" s="242"/>
      <c r="AD13" s="242"/>
      <c r="AE13" s="242"/>
      <c r="AF13" s="242"/>
      <c r="AG13" s="242"/>
      <c r="AH13" s="242"/>
      <c r="AI13" s="242"/>
      <c r="AJ13" s="242"/>
      <c r="AK13" s="242"/>
    </row>
    <row r="14" spans="1:37" ht="15" x14ac:dyDescent="0.25">
      <c r="A14" s="243" t="s">
        <v>666</v>
      </c>
    </row>
    <row r="15" spans="1:37" ht="15" x14ac:dyDescent="0.25">
      <c r="A15" s="243"/>
      <c r="B15" s="244">
        <v>2015</v>
      </c>
      <c r="C15" s="244">
        <v>2016</v>
      </c>
      <c r="D15" s="244">
        <v>2017</v>
      </c>
      <c r="E15" s="244">
        <v>2018</v>
      </c>
      <c r="F15" s="244">
        <v>2019</v>
      </c>
      <c r="G15" s="244">
        <v>2020</v>
      </c>
      <c r="H15" s="244">
        <v>2021</v>
      </c>
      <c r="I15" s="244">
        <v>2022</v>
      </c>
      <c r="J15" s="244">
        <v>2023</v>
      </c>
      <c r="K15" s="244">
        <v>2024</v>
      </c>
      <c r="L15" s="244">
        <v>2025</v>
      </c>
      <c r="M15" s="244">
        <v>2026</v>
      </c>
      <c r="N15" s="244">
        <v>2027</v>
      </c>
      <c r="O15" s="244">
        <v>2028</v>
      </c>
      <c r="P15" s="244">
        <v>2029</v>
      </c>
      <c r="Q15" s="244">
        <v>2030</v>
      </c>
      <c r="R15" s="244">
        <v>2031</v>
      </c>
      <c r="S15" s="244">
        <v>2032</v>
      </c>
      <c r="T15" s="244">
        <v>2033</v>
      </c>
      <c r="U15" s="244">
        <v>2034</v>
      </c>
      <c r="V15" s="244">
        <v>2035</v>
      </c>
      <c r="W15" s="244">
        <v>2036</v>
      </c>
      <c r="X15" s="244">
        <v>2037</v>
      </c>
      <c r="Y15" s="244">
        <v>2038</v>
      </c>
      <c r="Z15" s="244">
        <v>2039</v>
      </c>
      <c r="AA15" s="244">
        <v>2040</v>
      </c>
      <c r="AB15" s="244">
        <v>2041</v>
      </c>
      <c r="AC15" s="244">
        <v>2042</v>
      </c>
      <c r="AD15" s="244">
        <v>2043</v>
      </c>
      <c r="AE15" s="244">
        <v>2044</v>
      </c>
      <c r="AF15" s="244">
        <v>2045</v>
      </c>
      <c r="AG15" s="244">
        <v>2046</v>
      </c>
      <c r="AH15" s="244">
        <v>2047</v>
      </c>
      <c r="AI15" s="244">
        <v>2048</v>
      </c>
      <c r="AJ15" s="244">
        <v>2049</v>
      </c>
      <c r="AK15" s="244">
        <v>2050</v>
      </c>
    </row>
    <row r="16" spans="1:37" ht="15" x14ac:dyDescent="0.25">
      <c r="A16" s="243" t="s">
        <v>36</v>
      </c>
      <c r="B16" s="58" t="e">
        <f>VLOOKUP($A16,Sup_GD_PotInst!#REF!,B$2,FALSE)</f>
        <v>#REF!</v>
      </c>
      <c r="C16" s="58" t="e">
        <f>VLOOKUP($A16,Sup_GD_PotInst!#REF!,C$2,FALSE)</f>
        <v>#REF!</v>
      </c>
      <c r="D16" s="58" t="e">
        <f>VLOOKUP($A16,Sup_GD_PotInst!#REF!,D$2,FALSE)</f>
        <v>#REF!</v>
      </c>
      <c r="E16" s="58" t="e">
        <f>VLOOKUP($A16,Sup_GD_PotInst!#REF!,E$2,FALSE)</f>
        <v>#REF!</v>
      </c>
      <c r="F16" s="58" t="e">
        <f>VLOOKUP($A16,Sup_GD_PotInst!#REF!,F$2,FALSE)</f>
        <v>#REF!</v>
      </c>
      <c r="G16" s="58" t="e">
        <f>VLOOKUP($A16,Sup_GD_PotInst!#REF!,G$2,FALSE)</f>
        <v>#REF!</v>
      </c>
      <c r="H16" s="58" t="e">
        <f>VLOOKUP($A16,Sup_GD_PotInst!#REF!,H$2,FALSE)</f>
        <v>#REF!</v>
      </c>
      <c r="I16" s="58" t="e">
        <f>VLOOKUP($A16,Sup_GD_PotInst!#REF!,I$2,FALSE)</f>
        <v>#REF!</v>
      </c>
      <c r="J16" s="58" t="e">
        <f>VLOOKUP($A16,Sup_GD_PotInst!#REF!,J$2,FALSE)</f>
        <v>#REF!</v>
      </c>
      <c r="K16" s="58" t="e">
        <f>VLOOKUP($A16,Sup_GD_PotInst!#REF!,K$2,FALSE)</f>
        <v>#REF!</v>
      </c>
      <c r="L16" s="58" t="e">
        <f>VLOOKUP($A16,Sup_GD_PotInst!#REF!,L$2,FALSE)</f>
        <v>#REF!</v>
      </c>
      <c r="M16" s="58" t="e">
        <f>VLOOKUP($A16,Sup_GD_PotInst!#REF!,M$2,FALSE)</f>
        <v>#REF!</v>
      </c>
      <c r="N16" s="58" t="e">
        <f>VLOOKUP($A16,Sup_GD_PotInst!#REF!,N$2,FALSE)</f>
        <v>#REF!</v>
      </c>
      <c r="O16" s="58" t="e">
        <f>VLOOKUP($A16,Sup_GD_PotInst!#REF!,O$2,FALSE)</f>
        <v>#REF!</v>
      </c>
      <c r="P16" s="58" t="e">
        <f>VLOOKUP($A16,Sup_GD_PotInst!#REF!,P$2,FALSE)</f>
        <v>#REF!</v>
      </c>
      <c r="Q16" s="58" t="e">
        <f>VLOOKUP($A16,Sup_GD_PotInst!#REF!,Q$2,FALSE)</f>
        <v>#REF!</v>
      </c>
      <c r="R16" s="58" t="e">
        <f>VLOOKUP($A16,Sup_GD_PotInst!#REF!,R$2,FALSE)</f>
        <v>#REF!</v>
      </c>
      <c r="S16" s="58" t="e">
        <f>VLOOKUP($A16,Sup_GD_PotInst!#REF!,S$2,FALSE)</f>
        <v>#REF!</v>
      </c>
      <c r="T16" s="58" t="e">
        <f>VLOOKUP($A16,Sup_GD_PotInst!#REF!,T$2,FALSE)</f>
        <v>#REF!</v>
      </c>
      <c r="U16" s="58" t="e">
        <f>VLOOKUP($A16,Sup_GD_PotInst!#REF!,U$2,FALSE)</f>
        <v>#REF!</v>
      </c>
      <c r="V16" s="58" t="e">
        <f>VLOOKUP($A16,Sup_GD_PotInst!#REF!,V$2,FALSE)</f>
        <v>#REF!</v>
      </c>
      <c r="W16" s="58" t="e">
        <f>VLOOKUP($A16,Sup_GD_PotInst!#REF!,W$2,FALSE)</f>
        <v>#REF!</v>
      </c>
      <c r="X16" s="58" t="e">
        <f>VLOOKUP($A16,Sup_GD_PotInst!#REF!,X$2,FALSE)</f>
        <v>#REF!</v>
      </c>
      <c r="Y16" s="58" t="e">
        <f>VLOOKUP($A16,Sup_GD_PotInst!#REF!,Y$2,FALSE)</f>
        <v>#REF!</v>
      </c>
      <c r="Z16" s="58" t="e">
        <f>VLOOKUP($A16,Sup_GD_PotInst!#REF!,Z$2,FALSE)</f>
        <v>#REF!</v>
      </c>
      <c r="AA16" s="58" t="e">
        <f>VLOOKUP($A16,Sup_GD_PotInst!#REF!,AA$2,FALSE)</f>
        <v>#REF!</v>
      </c>
      <c r="AB16" s="58" t="e">
        <f>VLOOKUP($A16,Sup_GD_PotInst!#REF!,AB$2,FALSE)</f>
        <v>#REF!</v>
      </c>
      <c r="AC16" s="58" t="e">
        <f>VLOOKUP($A16,Sup_GD_PotInst!#REF!,AC$2,FALSE)</f>
        <v>#REF!</v>
      </c>
      <c r="AD16" s="58" t="e">
        <f>VLOOKUP($A16,Sup_GD_PotInst!#REF!,AD$2,FALSE)</f>
        <v>#REF!</v>
      </c>
      <c r="AE16" s="58" t="e">
        <f>VLOOKUP($A16,Sup_GD_PotInst!#REF!,AE$2,FALSE)</f>
        <v>#REF!</v>
      </c>
      <c r="AF16" s="58" t="e">
        <f>VLOOKUP($A16,Sup_GD_PotInst!#REF!,AF$2,FALSE)</f>
        <v>#REF!</v>
      </c>
      <c r="AG16" s="58" t="e">
        <f>VLOOKUP($A16,Sup_GD_PotInst!#REF!,AG$2,FALSE)</f>
        <v>#REF!</v>
      </c>
      <c r="AH16" s="58" t="e">
        <f>VLOOKUP($A16,Sup_GD_PotInst!#REF!,AH$2,FALSE)</f>
        <v>#REF!</v>
      </c>
      <c r="AI16" s="58" t="e">
        <f>VLOOKUP($A16,Sup_GD_PotInst!#REF!,AI$2,FALSE)</f>
        <v>#REF!</v>
      </c>
      <c r="AJ16" s="58" t="e">
        <f>VLOOKUP($A16,Sup_GD_PotInst!#REF!,AJ$2,FALSE)</f>
        <v>#REF!</v>
      </c>
      <c r="AK16" s="58" t="e">
        <f>VLOOKUP($A16,Sup_GD_PotInst!#REF!,AK$2,FALSE)</f>
        <v>#REF!</v>
      </c>
    </row>
    <row r="17" spans="1:37" ht="15" x14ac:dyDescent="0.25">
      <c r="A17" s="243" t="s">
        <v>37</v>
      </c>
      <c r="B17" s="245" t="e">
        <f>VLOOKUP($A17,Sup_GD_PotInst!#REF!,B$2,FALSE)</f>
        <v>#REF!</v>
      </c>
      <c r="C17" s="245" t="e">
        <f>VLOOKUP($A17,Sup_GD_PotInst!#REF!,C$2,FALSE)</f>
        <v>#REF!</v>
      </c>
      <c r="D17" s="245" t="e">
        <f>VLOOKUP($A17,Sup_GD_PotInst!#REF!,D$2,FALSE)</f>
        <v>#REF!</v>
      </c>
      <c r="E17" s="245" t="e">
        <f>VLOOKUP($A17,Sup_GD_PotInst!#REF!,E$2,FALSE)</f>
        <v>#REF!</v>
      </c>
      <c r="F17" s="245" t="e">
        <f>VLOOKUP($A17,Sup_GD_PotInst!#REF!,F$2,FALSE)</f>
        <v>#REF!</v>
      </c>
      <c r="G17" s="245" t="e">
        <f>VLOOKUP($A17,Sup_GD_PotInst!#REF!,G$2,FALSE)</f>
        <v>#REF!</v>
      </c>
      <c r="H17" s="245" t="e">
        <f>VLOOKUP($A17,Sup_GD_PotInst!#REF!,H$2,FALSE)</f>
        <v>#REF!</v>
      </c>
      <c r="I17" s="245" t="e">
        <f>VLOOKUP($A17,Sup_GD_PotInst!#REF!,I$2,FALSE)</f>
        <v>#REF!</v>
      </c>
      <c r="J17" s="245" t="e">
        <f>VLOOKUP($A17,Sup_GD_PotInst!#REF!,J$2,FALSE)</f>
        <v>#REF!</v>
      </c>
      <c r="K17" s="245" t="e">
        <f>VLOOKUP($A17,Sup_GD_PotInst!#REF!,K$2,FALSE)</f>
        <v>#REF!</v>
      </c>
      <c r="L17" s="245" t="e">
        <f>VLOOKUP($A17,Sup_GD_PotInst!#REF!,L$2,FALSE)</f>
        <v>#REF!</v>
      </c>
      <c r="M17" s="245" t="e">
        <f>VLOOKUP($A17,Sup_GD_PotInst!#REF!,M$2,FALSE)</f>
        <v>#REF!</v>
      </c>
      <c r="N17" s="245" t="e">
        <f>VLOOKUP($A17,Sup_GD_PotInst!#REF!,N$2,FALSE)</f>
        <v>#REF!</v>
      </c>
      <c r="O17" s="245" t="e">
        <f>VLOOKUP($A17,Sup_GD_PotInst!#REF!,O$2,FALSE)</f>
        <v>#REF!</v>
      </c>
      <c r="P17" s="245" t="e">
        <f>VLOOKUP($A17,Sup_GD_PotInst!#REF!,P$2,FALSE)</f>
        <v>#REF!</v>
      </c>
      <c r="Q17" s="245" t="e">
        <f>VLOOKUP($A17,Sup_GD_PotInst!#REF!,Q$2,FALSE)</f>
        <v>#REF!</v>
      </c>
      <c r="R17" s="245" t="e">
        <f>VLOOKUP($A17,Sup_GD_PotInst!#REF!,R$2,FALSE)</f>
        <v>#REF!</v>
      </c>
      <c r="S17" s="245" t="e">
        <f>VLOOKUP($A17,Sup_GD_PotInst!#REF!,S$2,FALSE)</f>
        <v>#REF!</v>
      </c>
      <c r="T17" s="245" t="e">
        <f>VLOOKUP($A17,Sup_GD_PotInst!#REF!,T$2,FALSE)</f>
        <v>#REF!</v>
      </c>
      <c r="U17" s="245" t="e">
        <f>VLOOKUP($A17,Sup_GD_PotInst!#REF!,U$2,FALSE)</f>
        <v>#REF!</v>
      </c>
      <c r="V17" s="245" t="e">
        <f>VLOOKUP($A17,Sup_GD_PotInst!#REF!,V$2,FALSE)</f>
        <v>#REF!</v>
      </c>
      <c r="W17" s="245" t="e">
        <f>VLOOKUP($A17,Sup_GD_PotInst!#REF!,W$2,FALSE)</f>
        <v>#REF!</v>
      </c>
      <c r="X17" s="245" t="e">
        <f>VLOOKUP($A17,Sup_GD_PotInst!#REF!,X$2,FALSE)</f>
        <v>#REF!</v>
      </c>
      <c r="Y17" s="245" t="e">
        <f>VLOOKUP($A17,Sup_GD_PotInst!#REF!,Y$2,FALSE)</f>
        <v>#REF!</v>
      </c>
      <c r="Z17" s="245" t="e">
        <f>VLOOKUP($A17,Sup_GD_PotInst!#REF!,Z$2,FALSE)</f>
        <v>#REF!</v>
      </c>
      <c r="AA17" s="245" t="e">
        <f>VLOOKUP($A17,Sup_GD_PotInst!#REF!,AA$2,FALSE)</f>
        <v>#REF!</v>
      </c>
      <c r="AB17" s="245" t="e">
        <f>VLOOKUP($A17,Sup_GD_PotInst!#REF!,AB$2,FALSE)</f>
        <v>#REF!</v>
      </c>
      <c r="AC17" s="245" t="e">
        <f>VLOOKUP($A17,Sup_GD_PotInst!#REF!,AC$2,FALSE)</f>
        <v>#REF!</v>
      </c>
      <c r="AD17" s="245" t="e">
        <f>VLOOKUP($A17,Sup_GD_PotInst!#REF!,AD$2,FALSE)</f>
        <v>#REF!</v>
      </c>
      <c r="AE17" s="245" t="e">
        <f>VLOOKUP($A17,Sup_GD_PotInst!#REF!,AE$2,FALSE)</f>
        <v>#REF!</v>
      </c>
      <c r="AF17" s="245" t="e">
        <f>VLOOKUP($A17,Sup_GD_PotInst!#REF!,AF$2,FALSE)</f>
        <v>#REF!</v>
      </c>
      <c r="AG17" s="245" t="e">
        <f>VLOOKUP($A17,Sup_GD_PotInst!#REF!,AG$2,FALSE)</f>
        <v>#REF!</v>
      </c>
      <c r="AH17" s="245" t="e">
        <f>VLOOKUP($A17,Sup_GD_PotInst!#REF!,AH$2,FALSE)</f>
        <v>#REF!</v>
      </c>
      <c r="AI17" s="245" t="e">
        <f>VLOOKUP($A17,Sup_GD_PotInst!#REF!,AI$2,FALSE)</f>
        <v>#REF!</v>
      </c>
      <c r="AJ17" s="245" t="e">
        <f>VLOOKUP($A17,Sup_GD_PotInst!#REF!,AJ$2,FALSE)</f>
        <v>#REF!</v>
      </c>
      <c r="AK17" s="245" t="e">
        <f>VLOOKUP($A17,Sup_GD_PotInst!#REF!,AK$2,FALSE)</f>
        <v>#REF!</v>
      </c>
    </row>
    <row r="18" spans="1:37" ht="15" x14ac:dyDescent="0.25">
      <c r="A18" s="243" t="s">
        <v>38</v>
      </c>
      <c r="B18" s="246" t="e">
        <f>VLOOKUP($A18,Sup_GD_PotInst!#REF!,B$2,FALSE)</f>
        <v>#REF!</v>
      </c>
      <c r="C18" s="246" t="e">
        <f>VLOOKUP($A18,Sup_GD_PotInst!#REF!,C$2,FALSE)</f>
        <v>#REF!</v>
      </c>
      <c r="D18" s="246" t="e">
        <f>VLOOKUP($A18,Sup_GD_PotInst!#REF!,D$2,FALSE)</f>
        <v>#REF!</v>
      </c>
      <c r="E18" s="246" t="e">
        <f>VLOOKUP($A18,Sup_GD_PotInst!#REF!,E$2,FALSE)</f>
        <v>#REF!</v>
      </c>
      <c r="F18" s="246" t="e">
        <f>VLOOKUP($A18,Sup_GD_PotInst!#REF!,F$2,FALSE)</f>
        <v>#REF!</v>
      </c>
      <c r="G18" s="246" t="e">
        <f>VLOOKUP($A18,Sup_GD_PotInst!#REF!,G$2,FALSE)</f>
        <v>#REF!</v>
      </c>
      <c r="H18" s="246" t="e">
        <f>VLOOKUP($A18,Sup_GD_PotInst!#REF!,H$2,FALSE)</f>
        <v>#REF!</v>
      </c>
      <c r="I18" s="246" t="e">
        <f>VLOOKUP($A18,Sup_GD_PotInst!#REF!,I$2,FALSE)</f>
        <v>#REF!</v>
      </c>
      <c r="J18" s="246" t="e">
        <f>VLOOKUP($A18,Sup_GD_PotInst!#REF!,J$2,FALSE)</f>
        <v>#REF!</v>
      </c>
      <c r="K18" s="246" t="e">
        <f>VLOOKUP($A18,Sup_GD_PotInst!#REF!,K$2,FALSE)</f>
        <v>#REF!</v>
      </c>
      <c r="L18" s="246" t="e">
        <f>VLOOKUP($A18,Sup_GD_PotInst!#REF!,L$2,FALSE)</f>
        <v>#REF!</v>
      </c>
      <c r="M18" s="246" t="e">
        <f>VLOOKUP($A18,Sup_GD_PotInst!#REF!,M$2,FALSE)</f>
        <v>#REF!</v>
      </c>
      <c r="N18" s="246" t="e">
        <f>VLOOKUP($A18,Sup_GD_PotInst!#REF!,N$2,FALSE)</f>
        <v>#REF!</v>
      </c>
      <c r="O18" s="246" t="e">
        <f>VLOOKUP($A18,Sup_GD_PotInst!#REF!,O$2,FALSE)</f>
        <v>#REF!</v>
      </c>
      <c r="P18" s="246" t="e">
        <f>VLOOKUP($A18,Sup_GD_PotInst!#REF!,P$2,FALSE)</f>
        <v>#REF!</v>
      </c>
      <c r="Q18" s="246" t="e">
        <f>VLOOKUP($A18,Sup_GD_PotInst!#REF!,Q$2,FALSE)</f>
        <v>#REF!</v>
      </c>
      <c r="R18" s="246" t="e">
        <f>VLOOKUP($A18,Sup_GD_PotInst!#REF!,R$2,FALSE)</f>
        <v>#REF!</v>
      </c>
      <c r="S18" s="246" t="e">
        <f>VLOOKUP($A18,Sup_GD_PotInst!#REF!,S$2,FALSE)</f>
        <v>#REF!</v>
      </c>
      <c r="T18" s="246" t="e">
        <f>VLOOKUP($A18,Sup_GD_PotInst!#REF!,T$2,FALSE)</f>
        <v>#REF!</v>
      </c>
      <c r="U18" s="246" t="e">
        <f>VLOOKUP($A18,Sup_GD_PotInst!#REF!,U$2,FALSE)</f>
        <v>#REF!</v>
      </c>
      <c r="V18" s="246" t="e">
        <f>VLOOKUP($A18,Sup_GD_PotInst!#REF!,V$2,FALSE)</f>
        <v>#REF!</v>
      </c>
      <c r="W18" s="246" t="e">
        <f>VLOOKUP($A18,Sup_GD_PotInst!#REF!,W$2,FALSE)</f>
        <v>#REF!</v>
      </c>
      <c r="X18" s="246" t="e">
        <f>VLOOKUP($A18,Sup_GD_PotInst!#REF!,X$2,FALSE)</f>
        <v>#REF!</v>
      </c>
      <c r="Y18" s="246" t="e">
        <f>VLOOKUP($A18,Sup_GD_PotInst!#REF!,Y$2,FALSE)</f>
        <v>#REF!</v>
      </c>
      <c r="Z18" s="246" t="e">
        <f>VLOOKUP($A18,Sup_GD_PotInst!#REF!,Z$2,FALSE)</f>
        <v>#REF!</v>
      </c>
      <c r="AA18" s="246" t="e">
        <f>VLOOKUP($A18,Sup_GD_PotInst!#REF!,AA$2,FALSE)</f>
        <v>#REF!</v>
      </c>
      <c r="AB18" s="246" t="e">
        <f>VLOOKUP($A18,Sup_GD_PotInst!#REF!,AB$2,FALSE)</f>
        <v>#REF!</v>
      </c>
      <c r="AC18" s="246" t="e">
        <f>VLOOKUP($A18,Sup_GD_PotInst!#REF!,AC$2,FALSE)</f>
        <v>#REF!</v>
      </c>
      <c r="AD18" s="246" t="e">
        <f>VLOOKUP($A18,Sup_GD_PotInst!#REF!,AD$2,FALSE)</f>
        <v>#REF!</v>
      </c>
      <c r="AE18" s="246" t="e">
        <f>VLOOKUP($A18,Sup_GD_PotInst!#REF!,AE$2,FALSE)</f>
        <v>#REF!</v>
      </c>
      <c r="AF18" s="246" t="e">
        <f>VLOOKUP($A18,Sup_GD_PotInst!#REF!,AF$2,FALSE)</f>
        <v>#REF!</v>
      </c>
      <c r="AG18" s="246" t="e">
        <f>VLOOKUP($A18,Sup_GD_PotInst!#REF!,AG$2,FALSE)</f>
        <v>#REF!</v>
      </c>
      <c r="AH18" s="246" t="e">
        <f>VLOOKUP($A18,Sup_GD_PotInst!#REF!,AH$2,FALSE)</f>
        <v>#REF!</v>
      </c>
      <c r="AI18" s="246" t="e">
        <f>VLOOKUP($A18,Sup_GD_PotInst!#REF!,AI$2,FALSE)</f>
        <v>#REF!</v>
      </c>
      <c r="AJ18" s="246" t="e">
        <f>VLOOKUP($A18,Sup_GD_PotInst!#REF!,AJ$2,FALSE)</f>
        <v>#REF!</v>
      </c>
      <c r="AK18" s="246" t="e">
        <f>VLOOKUP($A18,Sup_GD_PotInst!#REF!,AK$2,FALSE)</f>
        <v>#REF!</v>
      </c>
    </row>
    <row r="19" spans="1:37" ht="15" x14ac:dyDescent="0.25">
      <c r="A19" s="243" t="s">
        <v>39</v>
      </c>
      <c r="B19" s="245" t="e">
        <f>VLOOKUP($A19,Sup_GD_PotInst!#REF!,B$2,FALSE)</f>
        <v>#REF!</v>
      </c>
      <c r="C19" s="245" t="e">
        <f>VLOOKUP($A19,Sup_GD_PotInst!#REF!,C$2,FALSE)</f>
        <v>#REF!</v>
      </c>
      <c r="D19" s="245" t="e">
        <f>VLOOKUP($A19,Sup_GD_PotInst!#REF!,D$2,FALSE)</f>
        <v>#REF!</v>
      </c>
      <c r="E19" s="245" t="e">
        <f>VLOOKUP($A19,Sup_GD_PotInst!#REF!,E$2,FALSE)</f>
        <v>#REF!</v>
      </c>
      <c r="F19" s="245" t="e">
        <f>VLOOKUP($A19,Sup_GD_PotInst!#REF!,F$2,FALSE)</f>
        <v>#REF!</v>
      </c>
      <c r="G19" s="245" t="e">
        <f>VLOOKUP($A19,Sup_GD_PotInst!#REF!,G$2,FALSE)</f>
        <v>#REF!</v>
      </c>
      <c r="H19" s="245" t="e">
        <f>VLOOKUP($A19,Sup_GD_PotInst!#REF!,H$2,FALSE)</f>
        <v>#REF!</v>
      </c>
      <c r="I19" s="245" t="e">
        <f>VLOOKUP($A19,Sup_GD_PotInst!#REF!,I$2,FALSE)</f>
        <v>#REF!</v>
      </c>
      <c r="J19" s="245" t="e">
        <f>VLOOKUP($A19,Sup_GD_PotInst!#REF!,J$2,FALSE)</f>
        <v>#REF!</v>
      </c>
      <c r="K19" s="245" t="e">
        <f>VLOOKUP($A19,Sup_GD_PotInst!#REF!,K$2,FALSE)</f>
        <v>#REF!</v>
      </c>
      <c r="L19" s="245" t="e">
        <f>VLOOKUP($A19,Sup_GD_PotInst!#REF!,L$2,FALSE)</f>
        <v>#REF!</v>
      </c>
      <c r="M19" s="245" t="e">
        <f>VLOOKUP($A19,Sup_GD_PotInst!#REF!,M$2,FALSE)</f>
        <v>#REF!</v>
      </c>
      <c r="N19" s="245" t="e">
        <f>VLOOKUP($A19,Sup_GD_PotInst!#REF!,N$2,FALSE)</f>
        <v>#REF!</v>
      </c>
      <c r="O19" s="245" t="e">
        <f>VLOOKUP($A19,Sup_GD_PotInst!#REF!,O$2,FALSE)</f>
        <v>#REF!</v>
      </c>
      <c r="P19" s="245" t="e">
        <f>VLOOKUP($A19,Sup_GD_PotInst!#REF!,P$2,FALSE)</f>
        <v>#REF!</v>
      </c>
      <c r="Q19" s="245" t="e">
        <f>VLOOKUP($A19,Sup_GD_PotInst!#REF!,Q$2,FALSE)</f>
        <v>#REF!</v>
      </c>
      <c r="R19" s="245" t="e">
        <f>VLOOKUP($A19,Sup_GD_PotInst!#REF!,R$2,FALSE)</f>
        <v>#REF!</v>
      </c>
      <c r="S19" s="245" t="e">
        <f>VLOOKUP($A19,Sup_GD_PotInst!#REF!,S$2,FALSE)</f>
        <v>#REF!</v>
      </c>
      <c r="T19" s="245" t="e">
        <f>VLOOKUP($A19,Sup_GD_PotInst!#REF!,T$2,FALSE)</f>
        <v>#REF!</v>
      </c>
      <c r="U19" s="245" t="e">
        <f>VLOOKUP($A19,Sup_GD_PotInst!#REF!,U$2,FALSE)</f>
        <v>#REF!</v>
      </c>
      <c r="V19" s="245" t="e">
        <f>VLOOKUP($A19,Sup_GD_PotInst!#REF!,V$2,FALSE)</f>
        <v>#REF!</v>
      </c>
      <c r="W19" s="245" t="e">
        <f>VLOOKUP($A19,Sup_GD_PotInst!#REF!,W$2,FALSE)</f>
        <v>#REF!</v>
      </c>
      <c r="X19" s="245" t="e">
        <f>VLOOKUP($A19,Sup_GD_PotInst!#REF!,X$2,FALSE)</f>
        <v>#REF!</v>
      </c>
      <c r="Y19" s="245" t="e">
        <f>VLOOKUP($A19,Sup_GD_PotInst!#REF!,Y$2,FALSE)</f>
        <v>#REF!</v>
      </c>
      <c r="Z19" s="245" t="e">
        <f>VLOOKUP($A19,Sup_GD_PotInst!#REF!,Z$2,FALSE)</f>
        <v>#REF!</v>
      </c>
      <c r="AA19" s="245" t="e">
        <f>VLOOKUP($A19,Sup_GD_PotInst!#REF!,AA$2,FALSE)</f>
        <v>#REF!</v>
      </c>
      <c r="AB19" s="245" t="e">
        <f>VLOOKUP($A19,Sup_GD_PotInst!#REF!,AB$2,FALSE)</f>
        <v>#REF!</v>
      </c>
      <c r="AC19" s="245" t="e">
        <f>VLOOKUP($A19,Sup_GD_PotInst!#REF!,AC$2,FALSE)</f>
        <v>#REF!</v>
      </c>
      <c r="AD19" s="245" t="e">
        <f>VLOOKUP($A19,Sup_GD_PotInst!#REF!,AD$2,FALSE)</f>
        <v>#REF!</v>
      </c>
      <c r="AE19" s="245" t="e">
        <f>VLOOKUP($A19,Sup_GD_PotInst!#REF!,AE$2,FALSE)</f>
        <v>#REF!</v>
      </c>
      <c r="AF19" s="245" t="e">
        <f>VLOOKUP($A19,Sup_GD_PotInst!#REF!,AF$2,FALSE)</f>
        <v>#REF!</v>
      </c>
      <c r="AG19" s="245" t="e">
        <f>VLOOKUP($A19,Sup_GD_PotInst!#REF!,AG$2,FALSE)</f>
        <v>#REF!</v>
      </c>
      <c r="AH19" s="245" t="e">
        <f>VLOOKUP($A19,Sup_GD_PotInst!#REF!,AH$2,FALSE)</f>
        <v>#REF!</v>
      </c>
      <c r="AI19" s="245" t="e">
        <f>VLOOKUP($A19,Sup_GD_PotInst!#REF!,AI$2,FALSE)</f>
        <v>#REF!</v>
      </c>
      <c r="AJ19" s="245" t="e">
        <f>VLOOKUP($A19,Sup_GD_PotInst!#REF!,AJ$2,FALSE)</f>
        <v>#REF!</v>
      </c>
      <c r="AK19" s="245" t="e">
        <f>VLOOKUP($A19,Sup_GD_PotInst!#REF!,AK$2,FALSE)</f>
        <v>#REF!</v>
      </c>
    </row>
    <row r="20" spans="1:37" ht="15" x14ac:dyDescent="0.25">
      <c r="A20" s="243" t="s">
        <v>40</v>
      </c>
      <c r="B20" s="245" t="e">
        <f>VLOOKUP($A20,Sup_GD_PotInst!#REF!,B$2,FALSE)</f>
        <v>#REF!</v>
      </c>
      <c r="C20" s="245" t="e">
        <f>VLOOKUP($A20,Sup_GD_PotInst!#REF!,C$2,FALSE)</f>
        <v>#REF!</v>
      </c>
      <c r="D20" s="245" t="e">
        <f>VLOOKUP($A20,Sup_GD_PotInst!#REF!,D$2,FALSE)</f>
        <v>#REF!</v>
      </c>
      <c r="E20" s="245" t="e">
        <f>VLOOKUP($A20,Sup_GD_PotInst!#REF!,E$2,FALSE)</f>
        <v>#REF!</v>
      </c>
      <c r="F20" s="245" t="e">
        <f>VLOOKUP($A20,Sup_GD_PotInst!#REF!,F$2,FALSE)</f>
        <v>#REF!</v>
      </c>
      <c r="G20" s="245" t="e">
        <f>VLOOKUP($A20,Sup_GD_PotInst!#REF!,G$2,FALSE)</f>
        <v>#REF!</v>
      </c>
      <c r="H20" s="245" t="e">
        <f>VLOOKUP($A20,Sup_GD_PotInst!#REF!,H$2,FALSE)</f>
        <v>#REF!</v>
      </c>
      <c r="I20" s="245" t="e">
        <f>VLOOKUP($A20,Sup_GD_PotInst!#REF!,I$2,FALSE)</f>
        <v>#REF!</v>
      </c>
      <c r="J20" s="245" t="e">
        <f>VLOOKUP($A20,Sup_GD_PotInst!#REF!,J$2,FALSE)</f>
        <v>#REF!</v>
      </c>
      <c r="K20" s="245" t="e">
        <f>VLOOKUP($A20,Sup_GD_PotInst!#REF!,K$2,FALSE)</f>
        <v>#REF!</v>
      </c>
      <c r="L20" s="245" t="e">
        <f>VLOOKUP($A20,Sup_GD_PotInst!#REF!,L$2,FALSE)</f>
        <v>#REF!</v>
      </c>
      <c r="M20" s="245" t="e">
        <f>VLOOKUP($A20,Sup_GD_PotInst!#REF!,M$2,FALSE)</f>
        <v>#REF!</v>
      </c>
      <c r="N20" s="245" t="e">
        <f>VLOOKUP($A20,Sup_GD_PotInst!#REF!,N$2,FALSE)</f>
        <v>#REF!</v>
      </c>
      <c r="O20" s="245" t="e">
        <f>VLOOKUP($A20,Sup_GD_PotInst!#REF!,O$2,FALSE)</f>
        <v>#REF!</v>
      </c>
      <c r="P20" s="245" t="e">
        <f>VLOOKUP($A20,Sup_GD_PotInst!#REF!,P$2,FALSE)</f>
        <v>#REF!</v>
      </c>
      <c r="Q20" s="245" t="e">
        <f>VLOOKUP($A20,Sup_GD_PotInst!#REF!,Q$2,FALSE)</f>
        <v>#REF!</v>
      </c>
      <c r="R20" s="245" t="e">
        <f>VLOOKUP($A20,Sup_GD_PotInst!#REF!,R$2,FALSE)</f>
        <v>#REF!</v>
      </c>
      <c r="S20" s="245" t="e">
        <f>VLOOKUP($A20,Sup_GD_PotInst!#REF!,S$2,FALSE)</f>
        <v>#REF!</v>
      </c>
      <c r="T20" s="245" t="e">
        <f>VLOOKUP($A20,Sup_GD_PotInst!#REF!,T$2,FALSE)</f>
        <v>#REF!</v>
      </c>
      <c r="U20" s="245" t="e">
        <f>VLOOKUP($A20,Sup_GD_PotInst!#REF!,U$2,FALSE)</f>
        <v>#REF!</v>
      </c>
      <c r="V20" s="245" t="e">
        <f>VLOOKUP($A20,Sup_GD_PotInst!#REF!,V$2,FALSE)</f>
        <v>#REF!</v>
      </c>
      <c r="W20" s="245" t="e">
        <f>VLOOKUP($A20,Sup_GD_PotInst!#REF!,W$2,FALSE)</f>
        <v>#REF!</v>
      </c>
      <c r="X20" s="245" t="e">
        <f>VLOOKUP($A20,Sup_GD_PotInst!#REF!,X$2,FALSE)</f>
        <v>#REF!</v>
      </c>
      <c r="Y20" s="245" t="e">
        <f>VLOOKUP($A20,Sup_GD_PotInst!#REF!,Y$2,FALSE)</f>
        <v>#REF!</v>
      </c>
      <c r="Z20" s="245" t="e">
        <f>VLOOKUP($A20,Sup_GD_PotInst!#REF!,Z$2,FALSE)</f>
        <v>#REF!</v>
      </c>
      <c r="AA20" s="245" t="e">
        <f>VLOOKUP($A20,Sup_GD_PotInst!#REF!,AA$2,FALSE)</f>
        <v>#REF!</v>
      </c>
      <c r="AB20" s="245" t="e">
        <f>VLOOKUP($A20,Sup_GD_PotInst!#REF!,AB$2,FALSE)</f>
        <v>#REF!</v>
      </c>
      <c r="AC20" s="245" t="e">
        <f>VLOOKUP($A20,Sup_GD_PotInst!#REF!,AC$2,FALSE)</f>
        <v>#REF!</v>
      </c>
      <c r="AD20" s="245" t="e">
        <f>VLOOKUP($A20,Sup_GD_PotInst!#REF!,AD$2,FALSE)</f>
        <v>#REF!</v>
      </c>
      <c r="AE20" s="245" t="e">
        <f>VLOOKUP($A20,Sup_GD_PotInst!#REF!,AE$2,FALSE)</f>
        <v>#REF!</v>
      </c>
      <c r="AF20" s="245" t="e">
        <f>VLOOKUP($A20,Sup_GD_PotInst!#REF!,AF$2,FALSE)</f>
        <v>#REF!</v>
      </c>
      <c r="AG20" s="245" t="e">
        <f>VLOOKUP($A20,Sup_GD_PotInst!#REF!,AG$2,FALSE)</f>
        <v>#REF!</v>
      </c>
      <c r="AH20" s="245" t="e">
        <f>VLOOKUP($A20,Sup_GD_PotInst!#REF!,AH$2,FALSE)</f>
        <v>#REF!</v>
      </c>
      <c r="AI20" s="245" t="e">
        <f>VLOOKUP($A20,Sup_GD_PotInst!#REF!,AI$2,FALSE)</f>
        <v>#REF!</v>
      </c>
      <c r="AJ20" s="245" t="e">
        <f>VLOOKUP($A20,Sup_GD_PotInst!#REF!,AJ$2,FALSE)</f>
        <v>#REF!</v>
      </c>
      <c r="AK20" s="245" t="e">
        <f>VLOOKUP($A20,Sup_GD_PotInst!#REF!,AK$2,FALSE)</f>
        <v>#REF!</v>
      </c>
    </row>
    <row r="21" spans="1:37" ht="15" x14ac:dyDescent="0.25">
      <c r="A21" s="243" t="s">
        <v>41</v>
      </c>
      <c r="B21" s="58" t="e">
        <f>VLOOKUP($A21,Sup_GD_PotInst!#REF!,B$2,FALSE)</f>
        <v>#REF!</v>
      </c>
      <c r="C21" s="58" t="e">
        <f>VLOOKUP($A21,Sup_GD_PotInst!#REF!,C$2,FALSE)</f>
        <v>#REF!</v>
      </c>
      <c r="D21" s="58" t="e">
        <f>VLOOKUP($A21,Sup_GD_PotInst!#REF!,D$2,FALSE)</f>
        <v>#REF!</v>
      </c>
      <c r="E21" s="58" t="e">
        <f>VLOOKUP($A21,Sup_GD_PotInst!#REF!,E$2,FALSE)</f>
        <v>#REF!</v>
      </c>
      <c r="F21" s="58" t="e">
        <f>VLOOKUP($A21,Sup_GD_PotInst!#REF!,F$2,FALSE)</f>
        <v>#REF!</v>
      </c>
      <c r="G21" s="58" t="e">
        <f>VLOOKUP($A21,Sup_GD_PotInst!#REF!,G$2,FALSE)</f>
        <v>#REF!</v>
      </c>
      <c r="H21" s="58" t="e">
        <f>VLOOKUP($A21,Sup_GD_PotInst!#REF!,H$2,FALSE)</f>
        <v>#REF!</v>
      </c>
      <c r="I21" s="58" t="e">
        <f>VLOOKUP($A21,Sup_GD_PotInst!#REF!,I$2,FALSE)</f>
        <v>#REF!</v>
      </c>
      <c r="J21" s="58" t="e">
        <f>VLOOKUP($A21,Sup_GD_PotInst!#REF!,J$2,FALSE)</f>
        <v>#REF!</v>
      </c>
      <c r="K21" s="58" t="e">
        <f>VLOOKUP($A21,Sup_GD_PotInst!#REF!,K$2,FALSE)</f>
        <v>#REF!</v>
      </c>
      <c r="L21" s="58" t="e">
        <f>VLOOKUP($A21,Sup_GD_PotInst!#REF!,L$2,FALSE)</f>
        <v>#REF!</v>
      </c>
      <c r="M21" s="58" t="e">
        <f>VLOOKUP($A21,Sup_GD_PotInst!#REF!,M$2,FALSE)</f>
        <v>#REF!</v>
      </c>
      <c r="N21" s="58" t="e">
        <f>VLOOKUP($A21,Sup_GD_PotInst!#REF!,N$2,FALSE)</f>
        <v>#REF!</v>
      </c>
      <c r="O21" s="58" t="e">
        <f>VLOOKUP($A21,Sup_GD_PotInst!#REF!,O$2,FALSE)</f>
        <v>#REF!</v>
      </c>
      <c r="P21" s="58" t="e">
        <f>VLOOKUP($A21,Sup_GD_PotInst!#REF!,P$2,FALSE)</f>
        <v>#REF!</v>
      </c>
      <c r="Q21" s="58" t="e">
        <f>VLOOKUP($A21,Sup_GD_PotInst!#REF!,Q$2,FALSE)</f>
        <v>#REF!</v>
      </c>
      <c r="R21" s="58" t="e">
        <f>VLOOKUP($A21,Sup_GD_PotInst!#REF!,R$2,FALSE)</f>
        <v>#REF!</v>
      </c>
      <c r="S21" s="58" t="e">
        <f>VLOOKUP($A21,Sup_GD_PotInst!#REF!,S$2,FALSE)</f>
        <v>#REF!</v>
      </c>
      <c r="T21" s="58" t="e">
        <f>VLOOKUP($A21,Sup_GD_PotInst!#REF!,T$2,FALSE)</f>
        <v>#REF!</v>
      </c>
      <c r="U21" s="58" t="e">
        <f>VLOOKUP($A21,Sup_GD_PotInst!#REF!,U$2,FALSE)</f>
        <v>#REF!</v>
      </c>
      <c r="V21" s="58" t="e">
        <f>VLOOKUP($A21,Sup_GD_PotInst!#REF!,V$2,FALSE)</f>
        <v>#REF!</v>
      </c>
      <c r="W21" s="58" t="e">
        <f>VLOOKUP($A21,Sup_GD_PotInst!#REF!,W$2,FALSE)</f>
        <v>#REF!</v>
      </c>
      <c r="X21" s="58" t="e">
        <f>VLOOKUP($A21,Sup_GD_PotInst!#REF!,X$2,FALSE)</f>
        <v>#REF!</v>
      </c>
      <c r="Y21" s="58" t="e">
        <f>VLOOKUP($A21,Sup_GD_PotInst!#REF!,Y$2,FALSE)</f>
        <v>#REF!</v>
      </c>
      <c r="Z21" s="58" t="e">
        <f>VLOOKUP($A21,Sup_GD_PotInst!#REF!,Z$2,FALSE)</f>
        <v>#REF!</v>
      </c>
      <c r="AA21" s="58" t="e">
        <f>VLOOKUP($A21,Sup_GD_PotInst!#REF!,AA$2,FALSE)</f>
        <v>#REF!</v>
      </c>
      <c r="AB21" s="58" t="e">
        <f>VLOOKUP($A21,Sup_GD_PotInst!#REF!,AB$2,FALSE)</f>
        <v>#REF!</v>
      </c>
      <c r="AC21" s="58" t="e">
        <f>VLOOKUP($A21,Sup_GD_PotInst!#REF!,AC$2,FALSE)</f>
        <v>#REF!</v>
      </c>
      <c r="AD21" s="58" t="e">
        <f>VLOOKUP($A21,Sup_GD_PotInst!#REF!,AD$2,FALSE)</f>
        <v>#REF!</v>
      </c>
      <c r="AE21" s="58" t="e">
        <f>VLOOKUP($A21,Sup_GD_PotInst!#REF!,AE$2,FALSE)</f>
        <v>#REF!</v>
      </c>
      <c r="AF21" s="58" t="e">
        <f>VLOOKUP($A21,Sup_GD_PotInst!#REF!,AF$2,FALSE)</f>
        <v>#REF!</v>
      </c>
      <c r="AG21" s="58" t="e">
        <f>VLOOKUP($A21,Sup_GD_PotInst!#REF!,AG$2,FALSE)</f>
        <v>#REF!</v>
      </c>
      <c r="AH21" s="58" t="e">
        <f>VLOOKUP($A21,Sup_GD_PotInst!#REF!,AH$2,FALSE)</f>
        <v>#REF!</v>
      </c>
      <c r="AI21" s="58" t="e">
        <f>VLOOKUP($A21,Sup_GD_PotInst!#REF!,AI$2,FALSE)</f>
        <v>#REF!</v>
      </c>
      <c r="AJ21" s="58" t="e">
        <f>VLOOKUP($A21,Sup_GD_PotInst!#REF!,AJ$2,FALSE)</f>
        <v>#REF!</v>
      </c>
      <c r="AK21" s="58" t="e">
        <f>VLOOKUP($A21,Sup_GD_PotInst!#REF!,AK$2,FALSE)</f>
        <v>#REF!</v>
      </c>
    </row>
    <row r="22" spans="1:37" ht="15" x14ac:dyDescent="0.25">
      <c r="A22" s="243" t="s">
        <v>42</v>
      </c>
      <c r="B22" s="245" t="e">
        <f>VLOOKUP($A22,Sup_GD_PotInst!#REF!,B$2,FALSE)</f>
        <v>#REF!</v>
      </c>
      <c r="C22" s="245" t="e">
        <f>VLOOKUP($A22,Sup_GD_PotInst!#REF!,C$2,FALSE)</f>
        <v>#REF!</v>
      </c>
      <c r="D22" s="245" t="e">
        <f>VLOOKUP($A22,Sup_GD_PotInst!#REF!,D$2,FALSE)</f>
        <v>#REF!</v>
      </c>
      <c r="E22" s="245" t="e">
        <f>VLOOKUP($A22,Sup_GD_PotInst!#REF!,E$2,FALSE)</f>
        <v>#REF!</v>
      </c>
      <c r="F22" s="245" t="e">
        <f>VLOOKUP($A22,Sup_GD_PotInst!#REF!,F$2,FALSE)</f>
        <v>#REF!</v>
      </c>
      <c r="G22" s="245" t="e">
        <f>VLOOKUP($A22,Sup_GD_PotInst!#REF!,G$2,FALSE)</f>
        <v>#REF!</v>
      </c>
      <c r="H22" s="245" t="e">
        <f>VLOOKUP($A22,Sup_GD_PotInst!#REF!,H$2,FALSE)</f>
        <v>#REF!</v>
      </c>
      <c r="I22" s="245" t="e">
        <f>VLOOKUP($A22,Sup_GD_PotInst!#REF!,I$2,FALSE)</f>
        <v>#REF!</v>
      </c>
      <c r="J22" s="245" t="e">
        <f>VLOOKUP($A22,Sup_GD_PotInst!#REF!,J$2,FALSE)</f>
        <v>#REF!</v>
      </c>
      <c r="K22" s="245" t="e">
        <f>VLOOKUP($A22,Sup_GD_PotInst!#REF!,K$2,FALSE)</f>
        <v>#REF!</v>
      </c>
      <c r="L22" s="245" t="e">
        <f>VLOOKUP($A22,Sup_GD_PotInst!#REF!,L$2,FALSE)</f>
        <v>#REF!</v>
      </c>
      <c r="M22" s="245" t="e">
        <f>VLOOKUP($A22,Sup_GD_PotInst!#REF!,M$2,FALSE)</f>
        <v>#REF!</v>
      </c>
      <c r="N22" s="245" t="e">
        <f>VLOOKUP($A22,Sup_GD_PotInst!#REF!,N$2,FALSE)</f>
        <v>#REF!</v>
      </c>
      <c r="O22" s="245" t="e">
        <f>VLOOKUP($A22,Sup_GD_PotInst!#REF!,O$2,FALSE)</f>
        <v>#REF!</v>
      </c>
      <c r="P22" s="245" t="e">
        <f>VLOOKUP($A22,Sup_GD_PotInst!#REF!,P$2,FALSE)</f>
        <v>#REF!</v>
      </c>
      <c r="Q22" s="245" t="e">
        <f>VLOOKUP($A22,Sup_GD_PotInst!#REF!,Q$2,FALSE)</f>
        <v>#REF!</v>
      </c>
      <c r="R22" s="245" t="e">
        <f>VLOOKUP($A22,Sup_GD_PotInst!#REF!,R$2,FALSE)</f>
        <v>#REF!</v>
      </c>
      <c r="S22" s="245" t="e">
        <f>VLOOKUP($A22,Sup_GD_PotInst!#REF!,S$2,FALSE)</f>
        <v>#REF!</v>
      </c>
      <c r="T22" s="245" t="e">
        <f>VLOOKUP($A22,Sup_GD_PotInst!#REF!,T$2,FALSE)</f>
        <v>#REF!</v>
      </c>
      <c r="U22" s="245" t="e">
        <f>VLOOKUP($A22,Sup_GD_PotInst!#REF!,U$2,FALSE)</f>
        <v>#REF!</v>
      </c>
      <c r="V22" s="245" t="e">
        <f>VLOOKUP($A22,Sup_GD_PotInst!#REF!,V$2,FALSE)</f>
        <v>#REF!</v>
      </c>
      <c r="W22" s="245" t="e">
        <f>VLOOKUP($A22,Sup_GD_PotInst!#REF!,W$2,FALSE)</f>
        <v>#REF!</v>
      </c>
      <c r="X22" s="245" t="e">
        <f>VLOOKUP($A22,Sup_GD_PotInst!#REF!,X$2,FALSE)</f>
        <v>#REF!</v>
      </c>
      <c r="Y22" s="245" t="e">
        <f>VLOOKUP($A22,Sup_GD_PotInst!#REF!,Y$2,FALSE)</f>
        <v>#REF!</v>
      </c>
      <c r="Z22" s="245" t="e">
        <f>VLOOKUP($A22,Sup_GD_PotInst!#REF!,Z$2,FALSE)</f>
        <v>#REF!</v>
      </c>
      <c r="AA22" s="245" t="e">
        <f>VLOOKUP($A22,Sup_GD_PotInst!#REF!,AA$2,FALSE)</f>
        <v>#REF!</v>
      </c>
      <c r="AB22" s="245" t="e">
        <f>VLOOKUP($A22,Sup_GD_PotInst!#REF!,AB$2,FALSE)</f>
        <v>#REF!</v>
      </c>
      <c r="AC22" s="245" t="e">
        <f>VLOOKUP($A22,Sup_GD_PotInst!#REF!,AC$2,FALSE)</f>
        <v>#REF!</v>
      </c>
      <c r="AD22" s="245" t="e">
        <f>VLOOKUP($A22,Sup_GD_PotInst!#REF!,AD$2,FALSE)</f>
        <v>#REF!</v>
      </c>
      <c r="AE22" s="245" t="e">
        <f>VLOOKUP($A22,Sup_GD_PotInst!#REF!,AE$2,FALSE)</f>
        <v>#REF!</v>
      </c>
      <c r="AF22" s="245" t="e">
        <f>VLOOKUP($A22,Sup_GD_PotInst!#REF!,AF$2,FALSE)</f>
        <v>#REF!</v>
      </c>
      <c r="AG22" s="245" t="e">
        <f>VLOOKUP($A22,Sup_GD_PotInst!#REF!,AG$2,FALSE)</f>
        <v>#REF!</v>
      </c>
      <c r="AH22" s="245" t="e">
        <f>VLOOKUP($A22,Sup_GD_PotInst!#REF!,AH$2,FALSE)</f>
        <v>#REF!</v>
      </c>
      <c r="AI22" s="245" t="e">
        <f>VLOOKUP($A22,Sup_GD_PotInst!#REF!,AI$2,FALSE)</f>
        <v>#REF!</v>
      </c>
      <c r="AJ22" s="245" t="e">
        <f>VLOOKUP($A22,Sup_GD_PotInst!#REF!,AJ$2,FALSE)</f>
        <v>#REF!</v>
      </c>
      <c r="AK22" s="245" t="e">
        <f>VLOOKUP($A22,Sup_GD_PotInst!#REF!,AK$2,FALSE)</f>
        <v>#REF!</v>
      </c>
    </row>
    <row r="23" spans="1:37" ht="15" x14ac:dyDescent="0.25">
      <c r="A23" s="247" t="s">
        <v>9</v>
      </c>
      <c r="B23" s="248" t="e">
        <f>VLOOKUP($A23,Sup_GD_PotInst!#REF!,B$2,FALSE)</f>
        <v>#REF!</v>
      </c>
      <c r="C23" s="248" t="e">
        <f>VLOOKUP($A23,Sup_GD_PotInst!#REF!,C$2,FALSE)</f>
        <v>#REF!</v>
      </c>
      <c r="D23" s="248" t="e">
        <f>VLOOKUP($A23,Sup_GD_PotInst!#REF!,D$2,FALSE)</f>
        <v>#REF!</v>
      </c>
      <c r="E23" s="248" t="e">
        <f>VLOOKUP($A23,Sup_GD_PotInst!#REF!,E$2,FALSE)</f>
        <v>#REF!</v>
      </c>
      <c r="F23" s="248" t="e">
        <f>VLOOKUP($A23,Sup_GD_PotInst!#REF!,F$2,FALSE)</f>
        <v>#REF!</v>
      </c>
      <c r="G23" s="248" t="e">
        <f>VLOOKUP($A23,Sup_GD_PotInst!#REF!,G$2,FALSE)</f>
        <v>#REF!</v>
      </c>
      <c r="H23" s="248" t="e">
        <f>VLOOKUP($A23,Sup_GD_PotInst!#REF!,H$2,FALSE)</f>
        <v>#REF!</v>
      </c>
      <c r="I23" s="248" t="e">
        <f>VLOOKUP($A23,Sup_GD_PotInst!#REF!,I$2,FALSE)</f>
        <v>#REF!</v>
      </c>
      <c r="J23" s="248" t="e">
        <f>VLOOKUP($A23,Sup_GD_PotInst!#REF!,J$2,FALSE)</f>
        <v>#REF!</v>
      </c>
      <c r="K23" s="248" t="e">
        <f>VLOOKUP($A23,Sup_GD_PotInst!#REF!,K$2,FALSE)</f>
        <v>#REF!</v>
      </c>
      <c r="L23" s="248" t="e">
        <f>VLOOKUP($A23,Sup_GD_PotInst!#REF!,L$2,FALSE)</f>
        <v>#REF!</v>
      </c>
      <c r="M23" s="248" t="e">
        <f>VLOOKUP($A23,Sup_GD_PotInst!#REF!,M$2,FALSE)</f>
        <v>#REF!</v>
      </c>
      <c r="N23" s="248" t="e">
        <f>VLOOKUP($A23,Sup_GD_PotInst!#REF!,N$2,FALSE)</f>
        <v>#REF!</v>
      </c>
      <c r="O23" s="248" t="e">
        <f>VLOOKUP($A23,Sup_GD_PotInst!#REF!,O$2,FALSE)</f>
        <v>#REF!</v>
      </c>
      <c r="P23" s="248" t="e">
        <f>VLOOKUP($A23,Sup_GD_PotInst!#REF!,P$2,FALSE)</f>
        <v>#REF!</v>
      </c>
      <c r="Q23" s="248" t="e">
        <f>VLOOKUP($A23,Sup_GD_PotInst!#REF!,Q$2,FALSE)</f>
        <v>#REF!</v>
      </c>
      <c r="R23" s="248" t="e">
        <f>VLOOKUP($A23,Sup_GD_PotInst!#REF!,R$2,FALSE)</f>
        <v>#REF!</v>
      </c>
      <c r="S23" s="248" t="e">
        <f>VLOOKUP($A23,Sup_GD_PotInst!#REF!,S$2,FALSE)</f>
        <v>#REF!</v>
      </c>
      <c r="T23" s="248" t="e">
        <f>VLOOKUP($A23,Sup_GD_PotInst!#REF!,T$2,FALSE)</f>
        <v>#REF!</v>
      </c>
      <c r="U23" s="248" t="e">
        <f>VLOOKUP($A23,Sup_GD_PotInst!#REF!,U$2,FALSE)</f>
        <v>#REF!</v>
      </c>
      <c r="V23" s="248" t="e">
        <f>VLOOKUP($A23,Sup_GD_PotInst!#REF!,V$2,FALSE)</f>
        <v>#REF!</v>
      </c>
      <c r="W23" s="248" t="e">
        <f>VLOOKUP($A23,Sup_GD_PotInst!#REF!,W$2,FALSE)</f>
        <v>#REF!</v>
      </c>
      <c r="X23" s="248" t="e">
        <f>VLOOKUP($A23,Sup_GD_PotInst!#REF!,X$2,FALSE)</f>
        <v>#REF!</v>
      </c>
      <c r="Y23" s="248" t="e">
        <f>VLOOKUP($A23,Sup_GD_PotInst!#REF!,Y$2,FALSE)</f>
        <v>#REF!</v>
      </c>
      <c r="Z23" s="248" t="e">
        <f>VLOOKUP($A23,Sup_GD_PotInst!#REF!,Z$2,FALSE)</f>
        <v>#REF!</v>
      </c>
      <c r="AA23" s="248" t="e">
        <f>VLOOKUP($A23,Sup_GD_PotInst!#REF!,AA$2,FALSE)</f>
        <v>#REF!</v>
      </c>
      <c r="AB23" s="248" t="e">
        <f>VLOOKUP($A23,Sup_GD_PotInst!#REF!,AB$2,FALSE)</f>
        <v>#REF!</v>
      </c>
      <c r="AC23" s="248" t="e">
        <f>VLOOKUP($A23,Sup_GD_PotInst!#REF!,AC$2,FALSE)</f>
        <v>#REF!</v>
      </c>
      <c r="AD23" s="248" t="e">
        <f>VLOOKUP($A23,Sup_GD_PotInst!#REF!,AD$2,FALSE)</f>
        <v>#REF!</v>
      </c>
      <c r="AE23" s="248" t="e">
        <f>VLOOKUP($A23,Sup_GD_PotInst!#REF!,AE$2,FALSE)</f>
        <v>#REF!</v>
      </c>
      <c r="AF23" s="248" t="e">
        <f>VLOOKUP($A23,Sup_GD_PotInst!#REF!,AF$2,FALSE)</f>
        <v>#REF!</v>
      </c>
      <c r="AG23" s="248" t="e">
        <f>VLOOKUP($A23,Sup_GD_PotInst!#REF!,AG$2,FALSE)</f>
        <v>#REF!</v>
      </c>
      <c r="AH23" s="248" t="e">
        <f>VLOOKUP($A23,Sup_GD_PotInst!#REF!,AH$2,FALSE)</f>
        <v>#REF!</v>
      </c>
      <c r="AI23" s="248" t="e">
        <f>VLOOKUP($A23,Sup_GD_PotInst!#REF!,AI$2,FALSE)</f>
        <v>#REF!</v>
      </c>
      <c r="AJ23" s="248" t="e">
        <f>VLOOKUP($A23,Sup_GD_PotInst!#REF!,AJ$2,FALSE)</f>
        <v>#REF!</v>
      </c>
      <c r="AK23" s="248" t="e">
        <f>VLOOKUP($A23,Sup_GD_PotInst!#REF!,AK$2,FALSE)</f>
        <v>#REF!</v>
      </c>
    </row>
    <row r="24" spans="1:37" ht="15" x14ac:dyDescent="0.25">
      <c r="A24" s="243"/>
    </row>
    <row r="25" spans="1:37" ht="15" x14ac:dyDescent="0.25">
      <c r="A25" s="241" t="s">
        <v>668</v>
      </c>
      <c r="B25" s="242"/>
      <c r="C25" s="242"/>
      <c r="D25" s="242"/>
      <c r="E25" s="242"/>
      <c r="F25" s="242"/>
      <c r="G25" s="242"/>
      <c r="H25" s="242"/>
      <c r="I25" s="242"/>
      <c r="J25" s="242"/>
      <c r="K25" s="242"/>
      <c r="L25" s="242"/>
      <c r="M25" s="242"/>
      <c r="N25" s="242"/>
      <c r="O25" s="242"/>
      <c r="P25" s="242"/>
      <c r="Q25" s="242"/>
      <c r="R25" s="242"/>
      <c r="S25" s="242"/>
      <c r="T25" s="242"/>
      <c r="U25" s="242"/>
      <c r="V25" s="242"/>
      <c r="W25" s="242"/>
      <c r="X25" s="242"/>
      <c r="Y25" s="242"/>
      <c r="Z25" s="242"/>
      <c r="AA25" s="242"/>
      <c r="AB25" s="242"/>
      <c r="AC25" s="242"/>
      <c r="AD25" s="242"/>
      <c r="AE25" s="242"/>
      <c r="AF25" s="242"/>
      <c r="AG25" s="242"/>
      <c r="AH25" s="242"/>
      <c r="AI25" s="242"/>
      <c r="AJ25" s="242"/>
      <c r="AK25" s="242"/>
    </row>
    <row r="26" spans="1:37" ht="15" x14ac:dyDescent="0.25">
      <c r="A26" s="243" t="s">
        <v>666</v>
      </c>
    </row>
    <row r="27" spans="1:37" ht="15" x14ac:dyDescent="0.25">
      <c r="A27" s="243"/>
      <c r="B27" s="244">
        <v>2015</v>
      </c>
      <c r="C27" s="244">
        <v>2016</v>
      </c>
      <c r="D27" s="244">
        <v>2017</v>
      </c>
      <c r="E27" s="244">
        <v>2018</v>
      </c>
      <c r="F27" s="244">
        <v>2019</v>
      </c>
      <c r="G27" s="244">
        <v>2020</v>
      </c>
      <c r="H27" s="244">
        <v>2021</v>
      </c>
      <c r="I27" s="244">
        <v>2022</v>
      </c>
      <c r="J27" s="244">
        <v>2023</v>
      </c>
      <c r="K27" s="244">
        <v>2024</v>
      </c>
      <c r="L27" s="244">
        <v>2025</v>
      </c>
      <c r="M27" s="244">
        <v>2026</v>
      </c>
      <c r="N27" s="244">
        <v>2027</v>
      </c>
      <c r="O27" s="244">
        <v>2028</v>
      </c>
      <c r="P27" s="244">
        <v>2029</v>
      </c>
      <c r="Q27" s="244">
        <v>2030</v>
      </c>
      <c r="R27" s="244">
        <v>2031</v>
      </c>
      <c r="S27" s="244">
        <v>2032</v>
      </c>
      <c r="T27" s="244">
        <v>2033</v>
      </c>
      <c r="U27" s="244">
        <v>2034</v>
      </c>
      <c r="V27" s="244">
        <v>2035</v>
      </c>
      <c r="W27" s="244">
        <v>2036</v>
      </c>
      <c r="X27" s="244">
        <v>2037</v>
      </c>
      <c r="Y27" s="244">
        <v>2038</v>
      </c>
      <c r="Z27" s="244">
        <v>2039</v>
      </c>
      <c r="AA27" s="244">
        <v>2040</v>
      </c>
      <c r="AB27" s="244">
        <v>2041</v>
      </c>
      <c r="AC27" s="244">
        <v>2042</v>
      </c>
      <c r="AD27" s="244">
        <v>2043</v>
      </c>
      <c r="AE27" s="244">
        <v>2044</v>
      </c>
      <c r="AF27" s="244">
        <v>2045</v>
      </c>
      <c r="AG27" s="244">
        <v>2046</v>
      </c>
      <c r="AH27" s="244">
        <v>2047</v>
      </c>
      <c r="AI27" s="244">
        <v>2048</v>
      </c>
      <c r="AJ27" s="244">
        <v>2049</v>
      </c>
      <c r="AK27" s="244">
        <v>2050</v>
      </c>
    </row>
    <row r="28" spans="1:37" ht="15" x14ac:dyDescent="0.25">
      <c r="A28" s="243" t="s">
        <v>36</v>
      </c>
      <c r="B28" s="58" t="e">
        <f>VLOOKUP($A28,Sup_GD_PotInst!#REF!,B$2,FALSE)</f>
        <v>#REF!</v>
      </c>
      <c r="C28" s="58" t="e">
        <f>VLOOKUP($A28,Sup_GD_PotInst!#REF!,C$2,FALSE)</f>
        <v>#REF!</v>
      </c>
      <c r="D28" s="58" t="e">
        <f>VLOOKUP($A28,Sup_GD_PotInst!#REF!,D$2,FALSE)</f>
        <v>#REF!</v>
      </c>
      <c r="E28" s="58" t="e">
        <f>VLOOKUP($A28,Sup_GD_PotInst!#REF!,E$2,FALSE)</f>
        <v>#REF!</v>
      </c>
      <c r="F28" s="58" t="e">
        <f>VLOOKUP($A28,Sup_GD_PotInst!#REF!,F$2,FALSE)</f>
        <v>#REF!</v>
      </c>
      <c r="G28" s="58" t="e">
        <f>VLOOKUP($A28,Sup_GD_PotInst!#REF!,G$2,FALSE)</f>
        <v>#REF!</v>
      </c>
      <c r="H28" s="58" t="e">
        <f>VLOOKUP($A28,Sup_GD_PotInst!#REF!,H$2,FALSE)</f>
        <v>#REF!</v>
      </c>
      <c r="I28" s="58" t="e">
        <f>VLOOKUP($A28,Sup_GD_PotInst!#REF!,I$2,FALSE)</f>
        <v>#REF!</v>
      </c>
      <c r="J28" s="58" t="e">
        <f>VLOOKUP($A28,Sup_GD_PotInst!#REF!,J$2,FALSE)</f>
        <v>#REF!</v>
      </c>
      <c r="K28" s="58" t="e">
        <f>VLOOKUP($A28,Sup_GD_PotInst!#REF!,K$2,FALSE)</f>
        <v>#REF!</v>
      </c>
      <c r="L28" s="58" t="e">
        <f>VLOOKUP($A28,Sup_GD_PotInst!#REF!,L$2,FALSE)</f>
        <v>#REF!</v>
      </c>
      <c r="M28" s="58" t="e">
        <f>VLOOKUP($A28,Sup_GD_PotInst!#REF!,M$2,FALSE)</f>
        <v>#REF!</v>
      </c>
      <c r="N28" s="58" t="e">
        <f>VLOOKUP($A28,Sup_GD_PotInst!#REF!,N$2,FALSE)</f>
        <v>#REF!</v>
      </c>
      <c r="O28" s="58" t="e">
        <f>VLOOKUP($A28,Sup_GD_PotInst!#REF!,O$2,FALSE)</f>
        <v>#REF!</v>
      </c>
      <c r="P28" s="58" t="e">
        <f>VLOOKUP($A28,Sup_GD_PotInst!#REF!,P$2,FALSE)</f>
        <v>#REF!</v>
      </c>
      <c r="Q28" s="58" t="e">
        <f>VLOOKUP($A28,Sup_GD_PotInst!#REF!,Q$2,FALSE)</f>
        <v>#REF!</v>
      </c>
      <c r="R28" s="58" t="e">
        <f>VLOOKUP($A28,Sup_GD_PotInst!#REF!,R$2,FALSE)</f>
        <v>#REF!</v>
      </c>
      <c r="S28" s="58" t="e">
        <f>VLOOKUP($A28,Sup_GD_PotInst!#REF!,S$2,FALSE)</f>
        <v>#REF!</v>
      </c>
      <c r="T28" s="58" t="e">
        <f>VLOOKUP($A28,Sup_GD_PotInst!#REF!,T$2,FALSE)</f>
        <v>#REF!</v>
      </c>
      <c r="U28" s="58" t="e">
        <f>VLOOKUP($A28,Sup_GD_PotInst!#REF!,U$2,FALSE)</f>
        <v>#REF!</v>
      </c>
      <c r="V28" s="58" t="e">
        <f>VLOOKUP($A28,Sup_GD_PotInst!#REF!,V$2,FALSE)</f>
        <v>#REF!</v>
      </c>
      <c r="W28" s="58" t="e">
        <f>VLOOKUP($A28,Sup_GD_PotInst!#REF!,W$2,FALSE)</f>
        <v>#REF!</v>
      </c>
      <c r="X28" s="58" t="e">
        <f>VLOOKUP($A28,Sup_GD_PotInst!#REF!,X$2,FALSE)</f>
        <v>#REF!</v>
      </c>
      <c r="Y28" s="58" t="e">
        <f>VLOOKUP($A28,Sup_GD_PotInst!#REF!,Y$2,FALSE)</f>
        <v>#REF!</v>
      </c>
      <c r="Z28" s="58" t="e">
        <f>VLOOKUP($A28,Sup_GD_PotInst!#REF!,Z$2,FALSE)</f>
        <v>#REF!</v>
      </c>
      <c r="AA28" s="58" t="e">
        <f>VLOOKUP($A28,Sup_GD_PotInst!#REF!,AA$2,FALSE)</f>
        <v>#REF!</v>
      </c>
      <c r="AB28" s="58" t="e">
        <f>VLOOKUP($A28,Sup_GD_PotInst!#REF!,AB$2,FALSE)</f>
        <v>#REF!</v>
      </c>
      <c r="AC28" s="58" t="e">
        <f>VLOOKUP($A28,Sup_GD_PotInst!#REF!,AC$2,FALSE)</f>
        <v>#REF!</v>
      </c>
      <c r="AD28" s="58" t="e">
        <f>VLOOKUP($A28,Sup_GD_PotInst!#REF!,AD$2,FALSE)</f>
        <v>#REF!</v>
      </c>
      <c r="AE28" s="58" t="e">
        <f>VLOOKUP($A28,Sup_GD_PotInst!#REF!,AE$2,FALSE)</f>
        <v>#REF!</v>
      </c>
      <c r="AF28" s="58" t="e">
        <f>VLOOKUP($A28,Sup_GD_PotInst!#REF!,AF$2,FALSE)</f>
        <v>#REF!</v>
      </c>
      <c r="AG28" s="58" t="e">
        <f>VLOOKUP($A28,Sup_GD_PotInst!#REF!,AG$2,FALSE)</f>
        <v>#REF!</v>
      </c>
      <c r="AH28" s="58" t="e">
        <f>VLOOKUP($A28,Sup_GD_PotInst!#REF!,AH$2,FALSE)</f>
        <v>#REF!</v>
      </c>
      <c r="AI28" s="58" t="e">
        <f>VLOOKUP($A28,Sup_GD_PotInst!#REF!,AI$2,FALSE)</f>
        <v>#REF!</v>
      </c>
      <c r="AJ28" s="58" t="e">
        <f>VLOOKUP($A28,Sup_GD_PotInst!#REF!,AJ$2,FALSE)</f>
        <v>#REF!</v>
      </c>
      <c r="AK28" s="58" t="e">
        <f>VLOOKUP($A28,Sup_GD_PotInst!#REF!,AK$2,FALSE)</f>
        <v>#REF!</v>
      </c>
    </row>
    <row r="29" spans="1:37" ht="15" x14ac:dyDescent="0.25">
      <c r="A29" s="243" t="s">
        <v>37</v>
      </c>
      <c r="B29" s="245" t="e">
        <f>VLOOKUP($A29,Sup_GD_PotInst!#REF!,B$2,FALSE)</f>
        <v>#REF!</v>
      </c>
      <c r="C29" s="245" t="e">
        <f>VLOOKUP($A29,Sup_GD_PotInst!#REF!,C$2,FALSE)</f>
        <v>#REF!</v>
      </c>
      <c r="D29" s="245" t="e">
        <f>VLOOKUP($A29,Sup_GD_PotInst!#REF!,D$2,FALSE)</f>
        <v>#REF!</v>
      </c>
      <c r="E29" s="245" t="e">
        <f>VLOOKUP($A29,Sup_GD_PotInst!#REF!,E$2,FALSE)</f>
        <v>#REF!</v>
      </c>
      <c r="F29" s="245" t="e">
        <f>VLOOKUP($A29,Sup_GD_PotInst!#REF!,F$2,FALSE)</f>
        <v>#REF!</v>
      </c>
      <c r="G29" s="245" t="e">
        <f>VLOOKUP($A29,Sup_GD_PotInst!#REF!,G$2,FALSE)</f>
        <v>#REF!</v>
      </c>
      <c r="H29" s="245" t="e">
        <f>VLOOKUP($A29,Sup_GD_PotInst!#REF!,H$2,FALSE)</f>
        <v>#REF!</v>
      </c>
      <c r="I29" s="245" t="e">
        <f>VLOOKUP($A29,Sup_GD_PotInst!#REF!,I$2,FALSE)</f>
        <v>#REF!</v>
      </c>
      <c r="J29" s="245" t="e">
        <f>VLOOKUP($A29,Sup_GD_PotInst!#REF!,J$2,FALSE)</f>
        <v>#REF!</v>
      </c>
      <c r="K29" s="245" t="e">
        <f>VLOOKUP($A29,Sup_GD_PotInst!#REF!,K$2,FALSE)</f>
        <v>#REF!</v>
      </c>
      <c r="L29" s="245" t="e">
        <f>VLOOKUP($A29,Sup_GD_PotInst!#REF!,L$2,FALSE)</f>
        <v>#REF!</v>
      </c>
      <c r="M29" s="245" t="e">
        <f>VLOOKUP($A29,Sup_GD_PotInst!#REF!,M$2,FALSE)</f>
        <v>#REF!</v>
      </c>
      <c r="N29" s="245" t="e">
        <f>VLOOKUP($A29,Sup_GD_PotInst!#REF!,N$2,FALSE)</f>
        <v>#REF!</v>
      </c>
      <c r="O29" s="245" t="e">
        <f>VLOOKUP($A29,Sup_GD_PotInst!#REF!,O$2,FALSE)</f>
        <v>#REF!</v>
      </c>
      <c r="P29" s="245" t="e">
        <f>VLOOKUP($A29,Sup_GD_PotInst!#REF!,P$2,FALSE)</f>
        <v>#REF!</v>
      </c>
      <c r="Q29" s="245" t="e">
        <f>VLOOKUP($A29,Sup_GD_PotInst!#REF!,Q$2,FALSE)</f>
        <v>#REF!</v>
      </c>
      <c r="R29" s="245" t="e">
        <f>VLOOKUP($A29,Sup_GD_PotInst!#REF!,R$2,FALSE)</f>
        <v>#REF!</v>
      </c>
      <c r="S29" s="245" t="e">
        <f>VLOOKUP($A29,Sup_GD_PotInst!#REF!,S$2,FALSE)</f>
        <v>#REF!</v>
      </c>
      <c r="T29" s="245" t="e">
        <f>VLOOKUP($A29,Sup_GD_PotInst!#REF!,T$2,FALSE)</f>
        <v>#REF!</v>
      </c>
      <c r="U29" s="245" t="e">
        <f>VLOOKUP($A29,Sup_GD_PotInst!#REF!,U$2,FALSE)</f>
        <v>#REF!</v>
      </c>
      <c r="V29" s="245" t="e">
        <f>VLOOKUP($A29,Sup_GD_PotInst!#REF!,V$2,FALSE)</f>
        <v>#REF!</v>
      </c>
      <c r="W29" s="245" t="e">
        <f>VLOOKUP($A29,Sup_GD_PotInst!#REF!,W$2,FALSE)</f>
        <v>#REF!</v>
      </c>
      <c r="X29" s="245" t="e">
        <f>VLOOKUP($A29,Sup_GD_PotInst!#REF!,X$2,FALSE)</f>
        <v>#REF!</v>
      </c>
      <c r="Y29" s="245" t="e">
        <f>VLOOKUP($A29,Sup_GD_PotInst!#REF!,Y$2,FALSE)</f>
        <v>#REF!</v>
      </c>
      <c r="Z29" s="245" t="e">
        <f>VLOOKUP($A29,Sup_GD_PotInst!#REF!,Z$2,FALSE)</f>
        <v>#REF!</v>
      </c>
      <c r="AA29" s="245" t="e">
        <f>VLOOKUP($A29,Sup_GD_PotInst!#REF!,AA$2,FALSE)</f>
        <v>#REF!</v>
      </c>
      <c r="AB29" s="245" t="e">
        <f>VLOOKUP($A29,Sup_GD_PotInst!#REF!,AB$2,FALSE)</f>
        <v>#REF!</v>
      </c>
      <c r="AC29" s="245" t="e">
        <f>VLOOKUP($A29,Sup_GD_PotInst!#REF!,AC$2,FALSE)</f>
        <v>#REF!</v>
      </c>
      <c r="AD29" s="245" t="e">
        <f>VLOOKUP($A29,Sup_GD_PotInst!#REF!,AD$2,FALSE)</f>
        <v>#REF!</v>
      </c>
      <c r="AE29" s="245" t="e">
        <f>VLOOKUP($A29,Sup_GD_PotInst!#REF!,AE$2,FALSE)</f>
        <v>#REF!</v>
      </c>
      <c r="AF29" s="245" t="e">
        <f>VLOOKUP($A29,Sup_GD_PotInst!#REF!,AF$2,FALSE)</f>
        <v>#REF!</v>
      </c>
      <c r="AG29" s="245" t="e">
        <f>VLOOKUP($A29,Sup_GD_PotInst!#REF!,AG$2,FALSE)</f>
        <v>#REF!</v>
      </c>
      <c r="AH29" s="245" t="e">
        <f>VLOOKUP($A29,Sup_GD_PotInst!#REF!,AH$2,FALSE)</f>
        <v>#REF!</v>
      </c>
      <c r="AI29" s="245" t="e">
        <f>VLOOKUP($A29,Sup_GD_PotInst!#REF!,AI$2,FALSE)</f>
        <v>#REF!</v>
      </c>
      <c r="AJ29" s="245" t="e">
        <f>VLOOKUP($A29,Sup_GD_PotInst!#REF!,AJ$2,FALSE)</f>
        <v>#REF!</v>
      </c>
      <c r="AK29" s="245" t="e">
        <f>VLOOKUP($A29,Sup_GD_PotInst!#REF!,AK$2,FALSE)</f>
        <v>#REF!</v>
      </c>
    </row>
    <row r="30" spans="1:37" ht="15" x14ac:dyDescent="0.25">
      <c r="A30" s="243" t="s">
        <v>38</v>
      </c>
      <c r="B30" s="246" t="e">
        <f>VLOOKUP($A30,Sup_GD_PotInst!#REF!,B$2,FALSE)</f>
        <v>#REF!</v>
      </c>
      <c r="C30" s="246" t="e">
        <f>VLOOKUP($A30,Sup_GD_PotInst!#REF!,C$2,FALSE)</f>
        <v>#REF!</v>
      </c>
      <c r="D30" s="246" t="e">
        <f>VLOOKUP($A30,Sup_GD_PotInst!#REF!,D$2,FALSE)</f>
        <v>#REF!</v>
      </c>
      <c r="E30" s="246" t="e">
        <f>VLOOKUP($A30,Sup_GD_PotInst!#REF!,E$2,FALSE)</f>
        <v>#REF!</v>
      </c>
      <c r="F30" s="246" t="e">
        <f>VLOOKUP($A30,Sup_GD_PotInst!#REF!,F$2,FALSE)</f>
        <v>#REF!</v>
      </c>
      <c r="G30" s="246" t="e">
        <f>VLOOKUP($A30,Sup_GD_PotInst!#REF!,G$2,FALSE)</f>
        <v>#REF!</v>
      </c>
      <c r="H30" s="246" t="e">
        <f>VLOOKUP($A30,Sup_GD_PotInst!#REF!,H$2,FALSE)</f>
        <v>#REF!</v>
      </c>
      <c r="I30" s="246" t="e">
        <f>VLOOKUP($A30,Sup_GD_PotInst!#REF!,I$2,FALSE)</f>
        <v>#REF!</v>
      </c>
      <c r="J30" s="246" t="e">
        <f>VLOOKUP($A30,Sup_GD_PotInst!#REF!,J$2,FALSE)</f>
        <v>#REF!</v>
      </c>
      <c r="K30" s="246" t="e">
        <f>VLOOKUP($A30,Sup_GD_PotInst!#REF!,K$2,FALSE)</f>
        <v>#REF!</v>
      </c>
      <c r="L30" s="246" t="e">
        <f>VLOOKUP($A30,Sup_GD_PotInst!#REF!,L$2,FALSE)</f>
        <v>#REF!</v>
      </c>
      <c r="M30" s="246" t="e">
        <f>VLOOKUP($A30,Sup_GD_PotInst!#REF!,M$2,FALSE)</f>
        <v>#REF!</v>
      </c>
      <c r="N30" s="246" t="e">
        <f>VLOOKUP($A30,Sup_GD_PotInst!#REF!,N$2,FALSE)</f>
        <v>#REF!</v>
      </c>
      <c r="O30" s="246" t="e">
        <f>VLOOKUP($A30,Sup_GD_PotInst!#REF!,O$2,FALSE)</f>
        <v>#REF!</v>
      </c>
      <c r="P30" s="246" t="e">
        <f>VLOOKUP($A30,Sup_GD_PotInst!#REF!,P$2,FALSE)</f>
        <v>#REF!</v>
      </c>
      <c r="Q30" s="246" t="e">
        <f>VLOOKUP($A30,Sup_GD_PotInst!#REF!,Q$2,FALSE)</f>
        <v>#REF!</v>
      </c>
      <c r="R30" s="246" t="e">
        <f>VLOOKUP($A30,Sup_GD_PotInst!#REF!,R$2,FALSE)</f>
        <v>#REF!</v>
      </c>
      <c r="S30" s="246" t="e">
        <f>VLOOKUP($A30,Sup_GD_PotInst!#REF!,S$2,FALSE)</f>
        <v>#REF!</v>
      </c>
      <c r="T30" s="246" t="e">
        <f>VLOOKUP($A30,Sup_GD_PotInst!#REF!,T$2,FALSE)</f>
        <v>#REF!</v>
      </c>
      <c r="U30" s="246" t="e">
        <f>VLOOKUP($A30,Sup_GD_PotInst!#REF!,U$2,FALSE)</f>
        <v>#REF!</v>
      </c>
      <c r="V30" s="246" t="e">
        <f>VLOOKUP($A30,Sup_GD_PotInst!#REF!,V$2,FALSE)</f>
        <v>#REF!</v>
      </c>
      <c r="W30" s="246" t="e">
        <f>VLOOKUP($A30,Sup_GD_PotInst!#REF!,W$2,FALSE)</f>
        <v>#REF!</v>
      </c>
      <c r="X30" s="246" t="e">
        <f>VLOOKUP($A30,Sup_GD_PotInst!#REF!,X$2,FALSE)</f>
        <v>#REF!</v>
      </c>
      <c r="Y30" s="246" t="e">
        <f>VLOOKUP($A30,Sup_GD_PotInst!#REF!,Y$2,FALSE)</f>
        <v>#REF!</v>
      </c>
      <c r="Z30" s="246" t="e">
        <f>VLOOKUP($A30,Sup_GD_PotInst!#REF!,Z$2,FALSE)</f>
        <v>#REF!</v>
      </c>
      <c r="AA30" s="246" t="e">
        <f>VLOOKUP($A30,Sup_GD_PotInst!#REF!,AA$2,FALSE)</f>
        <v>#REF!</v>
      </c>
      <c r="AB30" s="246" t="e">
        <f>VLOOKUP($A30,Sup_GD_PotInst!#REF!,AB$2,FALSE)</f>
        <v>#REF!</v>
      </c>
      <c r="AC30" s="246" t="e">
        <f>VLOOKUP($A30,Sup_GD_PotInst!#REF!,AC$2,FALSE)</f>
        <v>#REF!</v>
      </c>
      <c r="AD30" s="246" t="e">
        <f>VLOOKUP($A30,Sup_GD_PotInst!#REF!,AD$2,FALSE)</f>
        <v>#REF!</v>
      </c>
      <c r="AE30" s="246" t="e">
        <f>VLOOKUP($A30,Sup_GD_PotInst!#REF!,AE$2,FALSE)</f>
        <v>#REF!</v>
      </c>
      <c r="AF30" s="246" t="e">
        <f>VLOOKUP($A30,Sup_GD_PotInst!#REF!,AF$2,FALSE)</f>
        <v>#REF!</v>
      </c>
      <c r="AG30" s="246" t="e">
        <f>VLOOKUP($A30,Sup_GD_PotInst!#REF!,AG$2,FALSE)</f>
        <v>#REF!</v>
      </c>
      <c r="AH30" s="246" t="e">
        <f>VLOOKUP($A30,Sup_GD_PotInst!#REF!,AH$2,FALSE)</f>
        <v>#REF!</v>
      </c>
      <c r="AI30" s="246" t="e">
        <f>VLOOKUP($A30,Sup_GD_PotInst!#REF!,AI$2,FALSE)</f>
        <v>#REF!</v>
      </c>
      <c r="AJ30" s="246" t="e">
        <f>VLOOKUP($A30,Sup_GD_PotInst!#REF!,AJ$2,FALSE)</f>
        <v>#REF!</v>
      </c>
      <c r="AK30" s="246" t="e">
        <f>VLOOKUP($A30,Sup_GD_PotInst!#REF!,AK$2,FALSE)</f>
        <v>#REF!</v>
      </c>
    </row>
    <row r="31" spans="1:37" ht="15" x14ac:dyDescent="0.25">
      <c r="A31" s="243" t="s">
        <v>39</v>
      </c>
      <c r="B31" s="245" t="e">
        <f>VLOOKUP($A31,Sup_GD_PotInst!#REF!,B$2,FALSE)</f>
        <v>#REF!</v>
      </c>
      <c r="C31" s="245" t="e">
        <f>VLOOKUP($A31,Sup_GD_PotInst!#REF!,C$2,FALSE)</f>
        <v>#REF!</v>
      </c>
      <c r="D31" s="245" t="e">
        <f>VLOOKUP($A31,Sup_GD_PotInst!#REF!,D$2,FALSE)</f>
        <v>#REF!</v>
      </c>
      <c r="E31" s="245" t="e">
        <f>VLOOKUP($A31,Sup_GD_PotInst!#REF!,E$2,FALSE)</f>
        <v>#REF!</v>
      </c>
      <c r="F31" s="245" t="e">
        <f>VLOOKUP($A31,Sup_GD_PotInst!#REF!,F$2,FALSE)</f>
        <v>#REF!</v>
      </c>
      <c r="G31" s="245" t="e">
        <f>VLOOKUP($A31,Sup_GD_PotInst!#REF!,G$2,FALSE)</f>
        <v>#REF!</v>
      </c>
      <c r="H31" s="245" t="e">
        <f>VLOOKUP($A31,Sup_GD_PotInst!#REF!,H$2,FALSE)</f>
        <v>#REF!</v>
      </c>
      <c r="I31" s="245" t="e">
        <f>VLOOKUP($A31,Sup_GD_PotInst!#REF!,I$2,FALSE)</f>
        <v>#REF!</v>
      </c>
      <c r="J31" s="245" t="e">
        <f>VLOOKUP($A31,Sup_GD_PotInst!#REF!,J$2,FALSE)</f>
        <v>#REF!</v>
      </c>
      <c r="K31" s="245" t="e">
        <f>VLOOKUP($A31,Sup_GD_PotInst!#REF!,K$2,FALSE)</f>
        <v>#REF!</v>
      </c>
      <c r="L31" s="245" t="e">
        <f>VLOOKUP($A31,Sup_GD_PotInst!#REF!,L$2,FALSE)</f>
        <v>#REF!</v>
      </c>
      <c r="M31" s="245" t="e">
        <f>VLOOKUP($A31,Sup_GD_PotInst!#REF!,M$2,FALSE)</f>
        <v>#REF!</v>
      </c>
      <c r="N31" s="245" t="e">
        <f>VLOOKUP($A31,Sup_GD_PotInst!#REF!,N$2,FALSE)</f>
        <v>#REF!</v>
      </c>
      <c r="O31" s="245" t="e">
        <f>VLOOKUP($A31,Sup_GD_PotInst!#REF!,O$2,FALSE)</f>
        <v>#REF!</v>
      </c>
      <c r="P31" s="245" t="e">
        <f>VLOOKUP($A31,Sup_GD_PotInst!#REF!,P$2,FALSE)</f>
        <v>#REF!</v>
      </c>
      <c r="Q31" s="245" t="e">
        <f>VLOOKUP($A31,Sup_GD_PotInst!#REF!,Q$2,FALSE)</f>
        <v>#REF!</v>
      </c>
      <c r="R31" s="245" t="e">
        <f>VLOOKUP($A31,Sup_GD_PotInst!#REF!,R$2,FALSE)</f>
        <v>#REF!</v>
      </c>
      <c r="S31" s="245" t="e">
        <f>VLOOKUP($A31,Sup_GD_PotInst!#REF!,S$2,FALSE)</f>
        <v>#REF!</v>
      </c>
      <c r="T31" s="245" t="e">
        <f>VLOOKUP($A31,Sup_GD_PotInst!#REF!,T$2,FALSE)</f>
        <v>#REF!</v>
      </c>
      <c r="U31" s="245" t="e">
        <f>VLOOKUP($A31,Sup_GD_PotInst!#REF!,U$2,FALSE)</f>
        <v>#REF!</v>
      </c>
      <c r="V31" s="245" t="e">
        <f>VLOOKUP($A31,Sup_GD_PotInst!#REF!,V$2,FALSE)</f>
        <v>#REF!</v>
      </c>
      <c r="W31" s="245" t="e">
        <f>VLOOKUP($A31,Sup_GD_PotInst!#REF!,W$2,FALSE)</f>
        <v>#REF!</v>
      </c>
      <c r="X31" s="245" t="e">
        <f>VLOOKUP($A31,Sup_GD_PotInst!#REF!,X$2,FALSE)</f>
        <v>#REF!</v>
      </c>
      <c r="Y31" s="245" t="e">
        <f>VLOOKUP($A31,Sup_GD_PotInst!#REF!,Y$2,FALSE)</f>
        <v>#REF!</v>
      </c>
      <c r="Z31" s="245" t="e">
        <f>VLOOKUP($A31,Sup_GD_PotInst!#REF!,Z$2,FALSE)</f>
        <v>#REF!</v>
      </c>
      <c r="AA31" s="245" t="e">
        <f>VLOOKUP($A31,Sup_GD_PotInst!#REF!,AA$2,FALSE)</f>
        <v>#REF!</v>
      </c>
      <c r="AB31" s="245" t="e">
        <f>VLOOKUP($A31,Sup_GD_PotInst!#REF!,AB$2,FALSE)</f>
        <v>#REF!</v>
      </c>
      <c r="AC31" s="245" t="e">
        <f>VLOOKUP($A31,Sup_GD_PotInst!#REF!,AC$2,FALSE)</f>
        <v>#REF!</v>
      </c>
      <c r="AD31" s="245" t="e">
        <f>VLOOKUP($A31,Sup_GD_PotInst!#REF!,AD$2,FALSE)</f>
        <v>#REF!</v>
      </c>
      <c r="AE31" s="245" t="e">
        <f>VLOOKUP($A31,Sup_GD_PotInst!#REF!,AE$2,FALSE)</f>
        <v>#REF!</v>
      </c>
      <c r="AF31" s="245" t="e">
        <f>VLOOKUP($A31,Sup_GD_PotInst!#REF!,AF$2,FALSE)</f>
        <v>#REF!</v>
      </c>
      <c r="AG31" s="245" t="e">
        <f>VLOOKUP($A31,Sup_GD_PotInst!#REF!,AG$2,FALSE)</f>
        <v>#REF!</v>
      </c>
      <c r="AH31" s="245" t="e">
        <f>VLOOKUP($A31,Sup_GD_PotInst!#REF!,AH$2,FALSE)</f>
        <v>#REF!</v>
      </c>
      <c r="AI31" s="245" t="e">
        <f>VLOOKUP($A31,Sup_GD_PotInst!#REF!,AI$2,FALSE)</f>
        <v>#REF!</v>
      </c>
      <c r="AJ31" s="245" t="e">
        <f>VLOOKUP($A31,Sup_GD_PotInst!#REF!,AJ$2,FALSE)</f>
        <v>#REF!</v>
      </c>
      <c r="AK31" s="245" t="e">
        <f>VLOOKUP($A31,Sup_GD_PotInst!#REF!,AK$2,FALSE)</f>
        <v>#REF!</v>
      </c>
    </row>
    <row r="32" spans="1:37" ht="15" x14ac:dyDescent="0.25">
      <c r="A32" s="243" t="s">
        <v>40</v>
      </c>
      <c r="B32" s="245" t="e">
        <f>VLOOKUP($A32,Sup_GD_PotInst!#REF!,B$2,FALSE)</f>
        <v>#REF!</v>
      </c>
      <c r="C32" s="245" t="e">
        <f>VLOOKUP($A32,Sup_GD_PotInst!#REF!,C$2,FALSE)</f>
        <v>#REF!</v>
      </c>
      <c r="D32" s="245" t="e">
        <f>VLOOKUP($A32,Sup_GD_PotInst!#REF!,D$2,FALSE)</f>
        <v>#REF!</v>
      </c>
      <c r="E32" s="245" t="e">
        <f>VLOOKUP($A32,Sup_GD_PotInst!#REF!,E$2,FALSE)</f>
        <v>#REF!</v>
      </c>
      <c r="F32" s="245" t="e">
        <f>VLOOKUP($A32,Sup_GD_PotInst!#REF!,F$2,FALSE)</f>
        <v>#REF!</v>
      </c>
      <c r="G32" s="245" t="e">
        <f>VLOOKUP($A32,Sup_GD_PotInst!#REF!,G$2,FALSE)</f>
        <v>#REF!</v>
      </c>
      <c r="H32" s="245" t="e">
        <f>VLOOKUP($A32,Sup_GD_PotInst!#REF!,H$2,FALSE)</f>
        <v>#REF!</v>
      </c>
      <c r="I32" s="245" t="e">
        <f>VLOOKUP($A32,Sup_GD_PotInst!#REF!,I$2,FALSE)</f>
        <v>#REF!</v>
      </c>
      <c r="J32" s="245" t="e">
        <f>VLOOKUP($A32,Sup_GD_PotInst!#REF!,J$2,FALSE)</f>
        <v>#REF!</v>
      </c>
      <c r="K32" s="245" t="e">
        <f>VLOOKUP($A32,Sup_GD_PotInst!#REF!,K$2,FALSE)</f>
        <v>#REF!</v>
      </c>
      <c r="L32" s="245" t="e">
        <f>VLOOKUP($A32,Sup_GD_PotInst!#REF!,L$2,FALSE)</f>
        <v>#REF!</v>
      </c>
      <c r="M32" s="245" t="e">
        <f>VLOOKUP($A32,Sup_GD_PotInst!#REF!,M$2,FALSE)</f>
        <v>#REF!</v>
      </c>
      <c r="N32" s="245" t="e">
        <f>VLOOKUP($A32,Sup_GD_PotInst!#REF!,N$2,FALSE)</f>
        <v>#REF!</v>
      </c>
      <c r="O32" s="245" t="e">
        <f>VLOOKUP($A32,Sup_GD_PotInst!#REF!,O$2,FALSE)</f>
        <v>#REF!</v>
      </c>
      <c r="P32" s="245" t="e">
        <f>VLOOKUP($A32,Sup_GD_PotInst!#REF!,P$2,FALSE)</f>
        <v>#REF!</v>
      </c>
      <c r="Q32" s="245" t="e">
        <f>VLOOKUP($A32,Sup_GD_PotInst!#REF!,Q$2,FALSE)</f>
        <v>#REF!</v>
      </c>
      <c r="R32" s="245" t="e">
        <f>VLOOKUP($A32,Sup_GD_PotInst!#REF!,R$2,FALSE)</f>
        <v>#REF!</v>
      </c>
      <c r="S32" s="245" t="e">
        <f>VLOOKUP($A32,Sup_GD_PotInst!#REF!,S$2,FALSE)</f>
        <v>#REF!</v>
      </c>
      <c r="T32" s="245" t="e">
        <f>VLOOKUP($A32,Sup_GD_PotInst!#REF!,T$2,FALSE)</f>
        <v>#REF!</v>
      </c>
      <c r="U32" s="245" t="e">
        <f>VLOOKUP($A32,Sup_GD_PotInst!#REF!,U$2,FALSE)</f>
        <v>#REF!</v>
      </c>
      <c r="V32" s="245" t="e">
        <f>VLOOKUP($A32,Sup_GD_PotInst!#REF!,V$2,FALSE)</f>
        <v>#REF!</v>
      </c>
      <c r="W32" s="245" t="e">
        <f>VLOOKUP($A32,Sup_GD_PotInst!#REF!,W$2,FALSE)</f>
        <v>#REF!</v>
      </c>
      <c r="X32" s="245" t="e">
        <f>VLOOKUP($A32,Sup_GD_PotInst!#REF!,X$2,FALSE)</f>
        <v>#REF!</v>
      </c>
      <c r="Y32" s="245" t="e">
        <f>VLOOKUP($A32,Sup_GD_PotInst!#REF!,Y$2,FALSE)</f>
        <v>#REF!</v>
      </c>
      <c r="Z32" s="245" t="e">
        <f>VLOOKUP($A32,Sup_GD_PotInst!#REF!,Z$2,FALSE)</f>
        <v>#REF!</v>
      </c>
      <c r="AA32" s="245" t="e">
        <f>VLOOKUP($A32,Sup_GD_PotInst!#REF!,AA$2,FALSE)</f>
        <v>#REF!</v>
      </c>
      <c r="AB32" s="245" t="e">
        <f>VLOOKUP($A32,Sup_GD_PotInst!#REF!,AB$2,FALSE)</f>
        <v>#REF!</v>
      </c>
      <c r="AC32" s="245" t="e">
        <f>VLOOKUP($A32,Sup_GD_PotInst!#REF!,AC$2,FALSE)</f>
        <v>#REF!</v>
      </c>
      <c r="AD32" s="245" t="e">
        <f>VLOOKUP($A32,Sup_GD_PotInst!#REF!,AD$2,FALSE)</f>
        <v>#REF!</v>
      </c>
      <c r="AE32" s="245" t="e">
        <f>VLOOKUP($A32,Sup_GD_PotInst!#REF!,AE$2,FALSE)</f>
        <v>#REF!</v>
      </c>
      <c r="AF32" s="245" t="e">
        <f>VLOOKUP($A32,Sup_GD_PotInst!#REF!,AF$2,FALSE)</f>
        <v>#REF!</v>
      </c>
      <c r="AG32" s="245" t="e">
        <f>VLOOKUP($A32,Sup_GD_PotInst!#REF!,AG$2,FALSE)</f>
        <v>#REF!</v>
      </c>
      <c r="AH32" s="245" t="e">
        <f>VLOOKUP($A32,Sup_GD_PotInst!#REF!,AH$2,FALSE)</f>
        <v>#REF!</v>
      </c>
      <c r="AI32" s="245" t="e">
        <f>VLOOKUP($A32,Sup_GD_PotInst!#REF!,AI$2,FALSE)</f>
        <v>#REF!</v>
      </c>
      <c r="AJ32" s="245" t="e">
        <f>VLOOKUP($A32,Sup_GD_PotInst!#REF!,AJ$2,FALSE)</f>
        <v>#REF!</v>
      </c>
      <c r="AK32" s="245" t="e">
        <f>VLOOKUP($A32,Sup_GD_PotInst!#REF!,AK$2,FALSE)</f>
        <v>#REF!</v>
      </c>
    </row>
    <row r="33" spans="1:37" ht="15" x14ac:dyDescent="0.25">
      <c r="A33" s="243" t="s">
        <v>41</v>
      </c>
      <c r="B33" s="58" t="e">
        <f>VLOOKUP($A33,Sup_GD_PotInst!#REF!,B$2,FALSE)</f>
        <v>#REF!</v>
      </c>
      <c r="C33" s="58" t="e">
        <f>VLOOKUP($A33,Sup_GD_PotInst!#REF!,C$2,FALSE)</f>
        <v>#REF!</v>
      </c>
      <c r="D33" s="58" t="e">
        <f>VLOOKUP($A33,Sup_GD_PotInst!#REF!,D$2,FALSE)</f>
        <v>#REF!</v>
      </c>
      <c r="E33" s="58" t="e">
        <f>VLOOKUP($A33,Sup_GD_PotInst!#REF!,E$2,FALSE)</f>
        <v>#REF!</v>
      </c>
      <c r="F33" s="58" t="e">
        <f>VLOOKUP($A33,Sup_GD_PotInst!#REF!,F$2,FALSE)</f>
        <v>#REF!</v>
      </c>
      <c r="G33" s="58" t="e">
        <f>VLOOKUP($A33,Sup_GD_PotInst!#REF!,G$2,FALSE)</f>
        <v>#REF!</v>
      </c>
      <c r="H33" s="58" t="e">
        <f>VLOOKUP($A33,Sup_GD_PotInst!#REF!,H$2,FALSE)</f>
        <v>#REF!</v>
      </c>
      <c r="I33" s="58" t="e">
        <f>VLOOKUP($A33,Sup_GD_PotInst!#REF!,I$2,FALSE)</f>
        <v>#REF!</v>
      </c>
      <c r="J33" s="58" t="e">
        <f>VLOOKUP($A33,Sup_GD_PotInst!#REF!,J$2,FALSE)</f>
        <v>#REF!</v>
      </c>
      <c r="K33" s="58" t="e">
        <f>VLOOKUP($A33,Sup_GD_PotInst!#REF!,K$2,FALSE)</f>
        <v>#REF!</v>
      </c>
      <c r="L33" s="58" t="e">
        <f>VLOOKUP($A33,Sup_GD_PotInst!#REF!,L$2,FALSE)</f>
        <v>#REF!</v>
      </c>
      <c r="M33" s="58" t="e">
        <f>VLOOKUP($A33,Sup_GD_PotInst!#REF!,M$2,FALSE)</f>
        <v>#REF!</v>
      </c>
      <c r="N33" s="58" t="e">
        <f>VLOOKUP($A33,Sup_GD_PotInst!#REF!,N$2,FALSE)</f>
        <v>#REF!</v>
      </c>
      <c r="O33" s="58" t="e">
        <f>VLOOKUP($A33,Sup_GD_PotInst!#REF!,O$2,FALSE)</f>
        <v>#REF!</v>
      </c>
      <c r="P33" s="58" t="e">
        <f>VLOOKUP($A33,Sup_GD_PotInst!#REF!,P$2,FALSE)</f>
        <v>#REF!</v>
      </c>
      <c r="Q33" s="58" t="e">
        <f>VLOOKUP($A33,Sup_GD_PotInst!#REF!,Q$2,FALSE)</f>
        <v>#REF!</v>
      </c>
      <c r="R33" s="58" t="e">
        <f>VLOOKUP($A33,Sup_GD_PotInst!#REF!,R$2,FALSE)</f>
        <v>#REF!</v>
      </c>
      <c r="S33" s="58" t="e">
        <f>VLOOKUP($A33,Sup_GD_PotInst!#REF!,S$2,FALSE)</f>
        <v>#REF!</v>
      </c>
      <c r="T33" s="58" t="e">
        <f>VLOOKUP($A33,Sup_GD_PotInst!#REF!,T$2,FALSE)</f>
        <v>#REF!</v>
      </c>
      <c r="U33" s="58" t="e">
        <f>VLOOKUP($A33,Sup_GD_PotInst!#REF!,U$2,FALSE)</f>
        <v>#REF!</v>
      </c>
      <c r="V33" s="58" t="e">
        <f>VLOOKUP($A33,Sup_GD_PotInst!#REF!,V$2,FALSE)</f>
        <v>#REF!</v>
      </c>
      <c r="W33" s="58" t="e">
        <f>VLOOKUP($A33,Sup_GD_PotInst!#REF!,W$2,FALSE)</f>
        <v>#REF!</v>
      </c>
      <c r="X33" s="58" t="e">
        <f>VLOOKUP($A33,Sup_GD_PotInst!#REF!,X$2,FALSE)</f>
        <v>#REF!</v>
      </c>
      <c r="Y33" s="58" t="e">
        <f>VLOOKUP($A33,Sup_GD_PotInst!#REF!,Y$2,FALSE)</f>
        <v>#REF!</v>
      </c>
      <c r="Z33" s="58" t="e">
        <f>VLOOKUP($A33,Sup_GD_PotInst!#REF!,Z$2,FALSE)</f>
        <v>#REF!</v>
      </c>
      <c r="AA33" s="58" t="e">
        <f>VLOOKUP($A33,Sup_GD_PotInst!#REF!,AA$2,FALSE)</f>
        <v>#REF!</v>
      </c>
      <c r="AB33" s="58" t="e">
        <f>VLOOKUP($A33,Sup_GD_PotInst!#REF!,AB$2,FALSE)</f>
        <v>#REF!</v>
      </c>
      <c r="AC33" s="58" t="e">
        <f>VLOOKUP($A33,Sup_GD_PotInst!#REF!,AC$2,FALSE)</f>
        <v>#REF!</v>
      </c>
      <c r="AD33" s="58" t="e">
        <f>VLOOKUP($A33,Sup_GD_PotInst!#REF!,AD$2,FALSE)</f>
        <v>#REF!</v>
      </c>
      <c r="AE33" s="58" t="e">
        <f>VLOOKUP($A33,Sup_GD_PotInst!#REF!,AE$2,FALSE)</f>
        <v>#REF!</v>
      </c>
      <c r="AF33" s="58" t="e">
        <f>VLOOKUP($A33,Sup_GD_PotInst!#REF!,AF$2,FALSE)</f>
        <v>#REF!</v>
      </c>
      <c r="AG33" s="58" t="e">
        <f>VLOOKUP($A33,Sup_GD_PotInst!#REF!,AG$2,FALSE)</f>
        <v>#REF!</v>
      </c>
      <c r="AH33" s="58" t="e">
        <f>VLOOKUP($A33,Sup_GD_PotInst!#REF!,AH$2,FALSE)</f>
        <v>#REF!</v>
      </c>
      <c r="AI33" s="58" t="e">
        <f>VLOOKUP($A33,Sup_GD_PotInst!#REF!,AI$2,FALSE)</f>
        <v>#REF!</v>
      </c>
      <c r="AJ33" s="58" t="e">
        <f>VLOOKUP($A33,Sup_GD_PotInst!#REF!,AJ$2,FALSE)</f>
        <v>#REF!</v>
      </c>
      <c r="AK33" s="58" t="e">
        <f>VLOOKUP($A33,Sup_GD_PotInst!#REF!,AK$2,FALSE)</f>
        <v>#REF!</v>
      </c>
    </row>
    <row r="34" spans="1:37" ht="15" x14ac:dyDescent="0.25">
      <c r="A34" s="243" t="s">
        <v>42</v>
      </c>
      <c r="B34" s="245" t="e">
        <f>VLOOKUP($A34,Sup_GD_PotInst!#REF!,B$2,FALSE)</f>
        <v>#REF!</v>
      </c>
      <c r="C34" s="245" t="e">
        <f>VLOOKUP($A34,Sup_GD_PotInst!#REF!,C$2,FALSE)</f>
        <v>#REF!</v>
      </c>
      <c r="D34" s="245" t="e">
        <f>VLOOKUP($A34,Sup_GD_PotInst!#REF!,D$2,FALSE)</f>
        <v>#REF!</v>
      </c>
      <c r="E34" s="245" t="e">
        <f>VLOOKUP($A34,Sup_GD_PotInst!#REF!,E$2,FALSE)</f>
        <v>#REF!</v>
      </c>
      <c r="F34" s="245" t="e">
        <f>VLOOKUP($A34,Sup_GD_PotInst!#REF!,F$2,FALSE)</f>
        <v>#REF!</v>
      </c>
      <c r="G34" s="245" t="e">
        <f>VLOOKUP($A34,Sup_GD_PotInst!#REF!,G$2,FALSE)</f>
        <v>#REF!</v>
      </c>
      <c r="H34" s="245" t="e">
        <f>VLOOKUP($A34,Sup_GD_PotInst!#REF!,H$2,FALSE)</f>
        <v>#REF!</v>
      </c>
      <c r="I34" s="245" t="e">
        <f>VLOOKUP($A34,Sup_GD_PotInst!#REF!,I$2,FALSE)</f>
        <v>#REF!</v>
      </c>
      <c r="J34" s="245" t="e">
        <f>VLOOKUP($A34,Sup_GD_PotInst!#REF!,J$2,FALSE)</f>
        <v>#REF!</v>
      </c>
      <c r="K34" s="245" t="e">
        <f>VLOOKUP($A34,Sup_GD_PotInst!#REF!,K$2,FALSE)</f>
        <v>#REF!</v>
      </c>
      <c r="L34" s="245" t="e">
        <f>VLOOKUP($A34,Sup_GD_PotInst!#REF!,L$2,FALSE)</f>
        <v>#REF!</v>
      </c>
      <c r="M34" s="245" t="e">
        <f>VLOOKUP($A34,Sup_GD_PotInst!#REF!,M$2,FALSE)</f>
        <v>#REF!</v>
      </c>
      <c r="N34" s="245" t="e">
        <f>VLOOKUP($A34,Sup_GD_PotInst!#REF!,N$2,FALSE)</f>
        <v>#REF!</v>
      </c>
      <c r="O34" s="245" t="e">
        <f>VLOOKUP($A34,Sup_GD_PotInst!#REF!,O$2,FALSE)</f>
        <v>#REF!</v>
      </c>
      <c r="P34" s="245" t="e">
        <f>VLOOKUP($A34,Sup_GD_PotInst!#REF!,P$2,FALSE)</f>
        <v>#REF!</v>
      </c>
      <c r="Q34" s="245" t="e">
        <f>VLOOKUP($A34,Sup_GD_PotInst!#REF!,Q$2,FALSE)</f>
        <v>#REF!</v>
      </c>
      <c r="R34" s="245" t="e">
        <f>VLOOKUP($A34,Sup_GD_PotInst!#REF!,R$2,FALSE)</f>
        <v>#REF!</v>
      </c>
      <c r="S34" s="245" t="e">
        <f>VLOOKUP($A34,Sup_GD_PotInst!#REF!,S$2,FALSE)</f>
        <v>#REF!</v>
      </c>
      <c r="T34" s="245" t="e">
        <f>VLOOKUP($A34,Sup_GD_PotInst!#REF!,T$2,FALSE)</f>
        <v>#REF!</v>
      </c>
      <c r="U34" s="245" t="e">
        <f>VLOOKUP($A34,Sup_GD_PotInst!#REF!,U$2,FALSE)</f>
        <v>#REF!</v>
      </c>
      <c r="V34" s="245" t="e">
        <f>VLOOKUP($A34,Sup_GD_PotInst!#REF!,V$2,FALSE)</f>
        <v>#REF!</v>
      </c>
      <c r="W34" s="245" t="e">
        <f>VLOOKUP($A34,Sup_GD_PotInst!#REF!,W$2,FALSE)</f>
        <v>#REF!</v>
      </c>
      <c r="X34" s="245" t="e">
        <f>VLOOKUP($A34,Sup_GD_PotInst!#REF!,X$2,FALSE)</f>
        <v>#REF!</v>
      </c>
      <c r="Y34" s="245" t="e">
        <f>VLOOKUP($A34,Sup_GD_PotInst!#REF!,Y$2,FALSE)</f>
        <v>#REF!</v>
      </c>
      <c r="Z34" s="245" t="e">
        <f>VLOOKUP($A34,Sup_GD_PotInst!#REF!,Z$2,FALSE)</f>
        <v>#REF!</v>
      </c>
      <c r="AA34" s="245" t="e">
        <f>VLOOKUP($A34,Sup_GD_PotInst!#REF!,AA$2,FALSE)</f>
        <v>#REF!</v>
      </c>
      <c r="AB34" s="245" t="e">
        <f>VLOOKUP($A34,Sup_GD_PotInst!#REF!,AB$2,FALSE)</f>
        <v>#REF!</v>
      </c>
      <c r="AC34" s="245" t="e">
        <f>VLOOKUP($A34,Sup_GD_PotInst!#REF!,AC$2,FALSE)</f>
        <v>#REF!</v>
      </c>
      <c r="AD34" s="245" t="e">
        <f>VLOOKUP($A34,Sup_GD_PotInst!#REF!,AD$2,FALSE)</f>
        <v>#REF!</v>
      </c>
      <c r="AE34" s="245" t="e">
        <f>VLOOKUP($A34,Sup_GD_PotInst!#REF!,AE$2,FALSE)</f>
        <v>#REF!</v>
      </c>
      <c r="AF34" s="245" t="e">
        <f>VLOOKUP($A34,Sup_GD_PotInst!#REF!,AF$2,FALSE)</f>
        <v>#REF!</v>
      </c>
      <c r="AG34" s="245" t="e">
        <f>VLOOKUP($A34,Sup_GD_PotInst!#REF!,AG$2,FALSE)</f>
        <v>#REF!</v>
      </c>
      <c r="AH34" s="245" t="e">
        <f>VLOOKUP($A34,Sup_GD_PotInst!#REF!,AH$2,FALSE)</f>
        <v>#REF!</v>
      </c>
      <c r="AI34" s="245" t="e">
        <f>VLOOKUP($A34,Sup_GD_PotInst!#REF!,AI$2,FALSE)</f>
        <v>#REF!</v>
      </c>
      <c r="AJ34" s="245" t="e">
        <f>VLOOKUP($A34,Sup_GD_PotInst!#REF!,AJ$2,FALSE)</f>
        <v>#REF!</v>
      </c>
      <c r="AK34" s="245" t="e">
        <f>VLOOKUP($A34,Sup_GD_PotInst!#REF!,AK$2,FALSE)</f>
        <v>#REF!</v>
      </c>
    </row>
    <row r="35" spans="1:37" ht="15" x14ac:dyDescent="0.25">
      <c r="A35" s="247" t="s">
        <v>9</v>
      </c>
      <c r="B35" s="248" t="e">
        <f>VLOOKUP($A35,Sup_GD_PotInst!#REF!,B$2,FALSE)</f>
        <v>#REF!</v>
      </c>
      <c r="C35" s="248" t="e">
        <f>VLOOKUP($A35,Sup_GD_PotInst!#REF!,C$2,FALSE)</f>
        <v>#REF!</v>
      </c>
      <c r="D35" s="248" t="e">
        <f>VLOOKUP($A35,Sup_GD_PotInst!#REF!,D$2,FALSE)</f>
        <v>#REF!</v>
      </c>
      <c r="E35" s="248" t="e">
        <f>VLOOKUP($A35,Sup_GD_PotInst!#REF!,E$2,FALSE)</f>
        <v>#REF!</v>
      </c>
      <c r="F35" s="248" t="e">
        <f>VLOOKUP($A35,Sup_GD_PotInst!#REF!,F$2,FALSE)</f>
        <v>#REF!</v>
      </c>
      <c r="G35" s="248" t="e">
        <f>VLOOKUP($A35,Sup_GD_PotInst!#REF!,G$2,FALSE)</f>
        <v>#REF!</v>
      </c>
      <c r="H35" s="248" t="e">
        <f>VLOOKUP($A35,Sup_GD_PotInst!#REF!,H$2,FALSE)</f>
        <v>#REF!</v>
      </c>
      <c r="I35" s="248" t="e">
        <f>VLOOKUP($A35,Sup_GD_PotInst!#REF!,I$2,FALSE)</f>
        <v>#REF!</v>
      </c>
      <c r="J35" s="248" t="e">
        <f>VLOOKUP($A35,Sup_GD_PotInst!#REF!,J$2,FALSE)</f>
        <v>#REF!</v>
      </c>
      <c r="K35" s="248" t="e">
        <f>VLOOKUP($A35,Sup_GD_PotInst!#REF!,K$2,FALSE)</f>
        <v>#REF!</v>
      </c>
      <c r="L35" s="248" t="e">
        <f>VLOOKUP($A35,Sup_GD_PotInst!#REF!,L$2,FALSE)</f>
        <v>#REF!</v>
      </c>
      <c r="M35" s="248" t="e">
        <f>VLOOKUP($A35,Sup_GD_PotInst!#REF!,M$2,FALSE)</f>
        <v>#REF!</v>
      </c>
      <c r="N35" s="248" t="e">
        <f>VLOOKUP($A35,Sup_GD_PotInst!#REF!,N$2,FALSE)</f>
        <v>#REF!</v>
      </c>
      <c r="O35" s="248" t="e">
        <f>VLOOKUP($A35,Sup_GD_PotInst!#REF!,O$2,FALSE)</f>
        <v>#REF!</v>
      </c>
      <c r="P35" s="248" t="e">
        <f>VLOOKUP($A35,Sup_GD_PotInst!#REF!,P$2,FALSE)</f>
        <v>#REF!</v>
      </c>
      <c r="Q35" s="248" t="e">
        <f>VLOOKUP($A35,Sup_GD_PotInst!#REF!,Q$2,FALSE)</f>
        <v>#REF!</v>
      </c>
      <c r="R35" s="248" t="e">
        <f>VLOOKUP($A35,Sup_GD_PotInst!#REF!,R$2,FALSE)</f>
        <v>#REF!</v>
      </c>
      <c r="S35" s="248" t="e">
        <f>VLOOKUP($A35,Sup_GD_PotInst!#REF!,S$2,FALSE)</f>
        <v>#REF!</v>
      </c>
      <c r="T35" s="248" t="e">
        <f>VLOOKUP($A35,Sup_GD_PotInst!#REF!,T$2,FALSE)</f>
        <v>#REF!</v>
      </c>
      <c r="U35" s="248" t="e">
        <f>VLOOKUP($A35,Sup_GD_PotInst!#REF!,U$2,FALSE)</f>
        <v>#REF!</v>
      </c>
      <c r="V35" s="248" t="e">
        <f>VLOOKUP($A35,Sup_GD_PotInst!#REF!,V$2,FALSE)</f>
        <v>#REF!</v>
      </c>
      <c r="W35" s="248" t="e">
        <f>VLOOKUP($A35,Sup_GD_PotInst!#REF!,W$2,FALSE)</f>
        <v>#REF!</v>
      </c>
      <c r="X35" s="248" t="e">
        <f>VLOOKUP($A35,Sup_GD_PotInst!#REF!,X$2,FALSE)</f>
        <v>#REF!</v>
      </c>
      <c r="Y35" s="248" t="e">
        <f>VLOOKUP($A35,Sup_GD_PotInst!#REF!,Y$2,FALSE)</f>
        <v>#REF!</v>
      </c>
      <c r="Z35" s="248" t="e">
        <f>VLOOKUP($A35,Sup_GD_PotInst!#REF!,Z$2,FALSE)</f>
        <v>#REF!</v>
      </c>
      <c r="AA35" s="248" t="e">
        <f>VLOOKUP($A35,Sup_GD_PotInst!#REF!,AA$2,FALSE)</f>
        <v>#REF!</v>
      </c>
      <c r="AB35" s="248" t="e">
        <f>VLOOKUP($A35,Sup_GD_PotInst!#REF!,AB$2,FALSE)</f>
        <v>#REF!</v>
      </c>
      <c r="AC35" s="248" t="e">
        <f>VLOOKUP($A35,Sup_GD_PotInst!#REF!,AC$2,FALSE)</f>
        <v>#REF!</v>
      </c>
      <c r="AD35" s="248" t="e">
        <f>VLOOKUP($A35,Sup_GD_PotInst!#REF!,AD$2,FALSE)</f>
        <v>#REF!</v>
      </c>
      <c r="AE35" s="248" t="e">
        <f>VLOOKUP($A35,Sup_GD_PotInst!#REF!,AE$2,FALSE)</f>
        <v>#REF!</v>
      </c>
      <c r="AF35" s="248" t="e">
        <f>VLOOKUP($A35,Sup_GD_PotInst!#REF!,AF$2,FALSE)</f>
        <v>#REF!</v>
      </c>
      <c r="AG35" s="248" t="e">
        <f>VLOOKUP($A35,Sup_GD_PotInst!#REF!,AG$2,FALSE)</f>
        <v>#REF!</v>
      </c>
      <c r="AH35" s="248" t="e">
        <f>VLOOKUP($A35,Sup_GD_PotInst!#REF!,AH$2,FALSE)</f>
        <v>#REF!</v>
      </c>
      <c r="AI35" s="248" t="e">
        <f>VLOOKUP($A35,Sup_GD_PotInst!#REF!,AI$2,FALSE)</f>
        <v>#REF!</v>
      </c>
      <c r="AJ35" s="248" t="e">
        <f>VLOOKUP($A35,Sup_GD_PotInst!#REF!,AJ$2,FALSE)</f>
        <v>#REF!</v>
      </c>
      <c r="AK35" s="248" t="e">
        <f>VLOOKUP($A35,Sup_GD_PotInst!#REF!,AK$2,FALSE)</f>
        <v>#REF!</v>
      </c>
    </row>
    <row r="36" spans="1:37" ht="15" x14ac:dyDescent="0.25">
      <c r="A36" s="250"/>
      <c r="B36" s="245"/>
      <c r="C36" s="245"/>
      <c r="D36" s="245"/>
      <c r="E36" s="245"/>
      <c r="F36" s="245"/>
      <c r="G36" s="245"/>
      <c r="H36" s="245"/>
      <c r="I36" s="245"/>
      <c r="J36" s="245"/>
      <c r="K36" s="245"/>
      <c r="L36" s="245"/>
      <c r="M36" s="245"/>
      <c r="N36" s="245"/>
      <c r="O36" s="245"/>
      <c r="P36" s="245"/>
      <c r="Q36" s="245"/>
      <c r="R36" s="245"/>
      <c r="S36" s="245"/>
      <c r="T36" s="245"/>
      <c r="U36" s="245"/>
      <c r="V36" s="245"/>
      <c r="W36" s="245"/>
      <c r="X36" s="245"/>
      <c r="Y36" s="245"/>
      <c r="Z36" s="245"/>
      <c r="AA36" s="245"/>
      <c r="AB36" s="245"/>
      <c r="AC36" s="245"/>
      <c r="AD36" s="245"/>
      <c r="AE36" s="245"/>
      <c r="AF36" s="245"/>
      <c r="AG36" s="245"/>
      <c r="AH36" s="245"/>
      <c r="AI36" s="245"/>
      <c r="AJ36" s="245"/>
      <c r="AK36" s="245"/>
    </row>
    <row r="37" spans="1:37" ht="15" x14ac:dyDescent="0.25">
      <c r="A37" s="241" t="s">
        <v>659</v>
      </c>
      <c r="B37" s="242"/>
      <c r="C37" s="242"/>
      <c r="D37" s="242"/>
      <c r="E37" s="242"/>
      <c r="F37" s="242"/>
      <c r="G37" s="242"/>
      <c r="H37" s="242"/>
      <c r="I37" s="242"/>
      <c r="J37" s="242"/>
      <c r="K37" s="242"/>
      <c r="L37" s="242"/>
      <c r="M37" s="242"/>
      <c r="N37" s="242"/>
      <c r="O37" s="242"/>
      <c r="P37" s="242"/>
      <c r="Q37" s="242"/>
      <c r="R37" s="242"/>
      <c r="S37" s="242"/>
      <c r="T37" s="242"/>
      <c r="U37" s="242"/>
      <c r="V37" s="242"/>
      <c r="W37" s="242"/>
      <c r="X37" s="242"/>
      <c r="Y37" s="242"/>
      <c r="Z37" s="242"/>
      <c r="AA37" s="242"/>
      <c r="AB37" s="242"/>
      <c r="AC37" s="242"/>
      <c r="AD37" s="242"/>
      <c r="AE37" s="242"/>
      <c r="AF37" s="242"/>
      <c r="AG37" s="242"/>
      <c r="AH37" s="242"/>
      <c r="AI37" s="242"/>
      <c r="AJ37" s="242"/>
      <c r="AK37" s="242"/>
    </row>
    <row r="38" spans="1:37" ht="15" x14ac:dyDescent="0.25">
      <c r="A38" s="243" t="s">
        <v>666</v>
      </c>
    </row>
    <row r="39" spans="1:37" ht="15" x14ac:dyDescent="0.25">
      <c r="A39" s="243"/>
      <c r="B39" s="244">
        <v>2015</v>
      </c>
      <c r="C39" s="244">
        <v>2016</v>
      </c>
      <c r="D39" s="244">
        <v>2017</v>
      </c>
      <c r="E39" s="244">
        <v>2018</v>
      </c>
      <c r="F39" s="244">
        <v>2019</v>
      </c>
      <c r="G39" s="244">
        <v>2020</v>
      </c>
      <c r="H39" s="244">
        <v>2021</v>
      </c>
      <c r="I39" s="244">
        <v>2022</v>
      </c>
      <c r="J39" s="244">
        <v>2023</v>
      </c>
      <c r="K39" s="244">
        <v>2024</v>
      </c>
      <c r="L39" s="244">
        <v>2025</v>
      </c>
      <c r="M39" s="244">
        <v>2026</v>
      </c>
      <c r="N39" s="244">
        <v>2027</v>
      </c>
      <c r="O39" s="244">
        <v>2028</v>
      </c>
      <c r="P39" s="244">
        <v>2029</v>
      </c>
      <c r="Q39" s="244">
        <v>2030</v>
      </c>
      <c r="R39" s="244">
        <v>2031</v>
      </c>
      <c r="S39" s="244">
        <v>2032</v>
      </c>
      <c r="T39" s="244">
        <v>2033</v>
      </c>
      <c r="U39" s="244">
        <v>2034</v>
      </c>
      <c r="V39" s="244">
        <v>2035</v>
      </c>
      <c r="W39" s="244">
        <v>2036</v>
      </c>
      <c r="X39" s="244">
        <v>2037</v>
      </c>
      <c r="Y39" s="244">
        <v>2038</v>
      </c>
      <c r="Z39" s="244">
        <v>2039</v>
      </c>
      <c r="AA39" s="244">
        <v>2040</v>
      </c>
      <c r="AB39" s="244">
        <v>2041</v>
      </c>
      <c r="AC39" s="244">
        <v>2042</v>
      </c>
      <c r="AD39" s="244">
        <v>2043</v>
      </c>
      <c r="AE39" s="244">
        <v>2044</v>
      </c>
      <c r="AF39" s="244">
        <v>2045</v>
      </c>
      <c r="AG39" s="244">
        <v>2046</v>
      </c>
      <c r="AH39" s="244">
        <v>2047</v>
      </c>
      <c r="AI39" s="244">
        <v>2048</v>
      </c>
      <c r="AJ39" s="244">
        <v>2049</v>
      </c>
      <c r="AK39" s="244">
        <v>2050</v>
      </c>
    </row>
    <row r="40" spans="1:37" ht="15" x14ac:dyDescent="0.25">
      <c r="A40" s="243" t="s">
        <v>36</v>
      </c>
      <c r="B40" s="58" t="e">
        <f>VLOOKUP($A40,Sup_GD_PotInst!#REF!,B$2,FALSE)</f>
        <v>#REF!</v>
      </c>
      <c r="C40" s="58" t="e">
        <f>VLOOKUP($A40,Sup_GD_PotInst!#REF!,C$2,FALSE)</f>
        <v>#REF!</v>
      </c>
      <c r="D40" s="58" t="e">
        <f>VLOOKUP($A40,Sup_GD_PotInst!#REF!,D$2,FALSE)</f>
        <v>#REF!</v>
      </c>
      <c r="E40" s="58" t="e">
        <f>VLOOKUP($A40,Sup_GD_PotInst!#REF!,E$2,FALSE)</f>
        <v>#REF!</v>
      </c>
      <c r="F40" s="58" t="e">
        <f>VLOOKUP($A40,Sup_GD_PotInst!#REF!,F$2,FALSE)</f>
        <v>#REF!</v>
      </c>
      <c r="G40" s="58" t="e">
        <f>VLOOKUP($A40,Sup_GD_PotInst!#REF!,G$2,FALSE)</f>
        <v>#REF!</v>
      </c>
      <c r="H40" s="58" t="e">
        <f>VLOOKUP($A40,Sup_GD_PotInst!#REF!,H$2,FALSE)</f>
        <v>#REF!</v>
      </c>
      <c r="I40" s="58" t="e">
        <f>VLOOKUP($A40,Sup_GD_PotInst!#REF!,I$2,FALSE)</f>
        <v>#REF!</v>
      </c>
      <c r="J40" s="58" t="e">
        <f>VLOOKUP($A40,Sup_GD_PotInst!#REF!,J$2,FALSE)</f>
        <v>#REF!</v>
      </c>
      <c r="K40" s="58" t="e">
        <f>VLOOKUP($A40,Sup_GD_PotInst!#REF!,K$2,FALSE)</f>
        <v>#REF!</v>
      </c>
      <c r="L40" s="58" t="e">
        <f>VLOOKUP($A40,Sup_GD_PotInst!#REF!,L$2,FALSE)</f>
        <v>#REF!</v>
      </c>
      <c r="M40" s="58" t="e">
        <f>VLOOKUP($A40,Sup_GD_PotInst!#REF!,M$2,FALSE)</f>
        <v>#REF!</v>
      </c>
      <c r="N40" s="58" t="e">
        <f>VLOOKUP($A40,Sup_GD_PotInst!#REF!,N$2,FALSE)</f>
        <v>#REF!</v>
      </c>
      <c r="O40" s="58" t="e">
        <f>VLOOKUP($A40,Sup_GD_PotInst!#REF!,O$2,FALSE)</f>
        <v>#REF!</v>
      </c>
      <c r="P40" s="58" t="e">
        <f>VLOOKUP($A40,Sup_GD_PotInst!#REF!,P$2,FALSE)</f>
        <v>#REF!</v>
      </c>
      <c r="Q40" s="58" t="e">
        <f>VLOOKUP($A40,Sup_GD_PotInst!#REF!,Q$2,FALSE)</f>
        <v>#REF!</v>
      </c>
      <c r="R40" s="58" t="e">
        <f>VLOOKUP($A40,Sup_GD_PotInst!#REF!,R$2,FALSE)</f>
        <v>#REF!</v>
      </c>
      <c r="S40" s="58" t="e">
        <f>VLOOKUP($A40,Sup_GD_PotInst!#REF!,S$2,FALSE)</f>
        <v>#REF!</v>
      </c>
      <c r="T40" s="58" t="e">
        <f>VLOOKUP($A40,Sup_GD_PotInst!#REF!,T$2,FALSE)</f>
        <v>#REF!</v>
      </c>
      <c r="U40" s="58" t="e">
        <f>VLOOKUP($A40,Sup_GD_PotInst!#REF!,U$2,FALSE)</f>
        <v>#REF!</v>
      </c>
      <c r="V40" s="58" t="e">
        <f>VLOOKUP($A40,Sup_GD_PotInst!#REF!,V$2,FALSE)</f>
        <v>#REF!</v>
      </c>
      <c r="W40" s="58" t="e">
        <f>VLOOKUP($A40,Sup_GD_PotInst!#REF!,W$2,FALSE)</f>
        <v>#REF!</v>
      </c>
      <c r="X40" s="58" t="e">
        <f>VLOOKUP($A40,Sup_GD_PotInst!#REF!,X$2,FALSE)</f>
        <v>#REF!</v>
      </c>
      <c r="Y40" s="58" t="e">
        <f>VLOOKUP($A40,Sup_GD_PotInst!#REF!,Y$2,FALSE)</f>
        <v>#REF!</v>
      </c>
      <c r="Z40" s="58" t="e">
        <f>VLOOKUP($A40,Sup_GD_PotInst!#REF!,Z$2,FALSE)</f>
        <v>#REF!</v>
      </c>
      <c r="AA40" s="58" t="e">
        <f>VLOOKUP($A40,Sup_GD_PotInst!#REF!,AA$2,FALSE)</f>
        <v>#REF!</v>
      </c>
      <c r="AB40" s="58" t="e">
        <f>VLOOKUP($A40,Sup_GD_PotInst!#REF!,AB$2,FALSE)</f>
        <v>#REF!</v>
      </c>
      <c r="AC40" s="58" t="e">
        <f>VLOOKUP($A40,Sup_GD_PotInst!#REF!,AC$2,FALSE)</f>
        <v>#REF!</v>
      </c>
      <c r="AD40" s="58" t="e">
        <f>VLOOKUP($A40,Sup_GD_PotInst!#REF!,AD$2,FALSE)</f>
        <v>#REF!</v>
      </c>
      <c r="AE40" s="58" t="e">
        <f>VLOOKUP($A40,Sup_GD_PotInst!#REF!,AE$2,FALSE)</f>
        <v>#REF!</v>
      </c>
      <c r="AF40" s="58" t="e">
        <f>VLOOKUP($A40,Sup_GD_PotInst!#REF!,AF$2,FALSE)</f>
        <v>#REF!</v>
      </c>
      <c r="AG40" s="58" t="e">
        <f>VLOOKUP($A40,Sup_GD_PotInst!#REF!,AG$2,FALSE)</f>
        <v>#REF!</v>
      </c>
      <c r="AH40" s="58" t="e">
        <f>VLOOKUP($A40,Sup_GD_PotInst!#REF!,AH$2,FALSE)</f>
        <v>#REF!</v>
      </c>
      <c r="AI40" s="58" t="e">
        <f>VLOOKUP($A40,Sup_GD_PotInst!#REF!,AI$2,FALSE)</f>
        <v>#REF!</v>
      </c>
      <c r="AJ40" s="58" t="e">
        <f>VLOOKUP($A40,Sup_GD_PotInst!#REF!,AJ$2,FALSE)</f>
        <v>#REF!</v>
      </c>
      <c r="AK40" s="58" t="e">
        <f>VLOOKUP($A40,Sup_GD_PotInst!#REF!,AK$2,FALSE)</f>
        <v>#REF!</v>
      </c>
    </row>
    <row r="41" spans="1:37" ht="15" x14ac:dyDescent="0.25">
      <c r="A41" s="243" t="s">
        <v>37</v>
      </c>
      <c r="B41" s="245" t="e">
        <f>VLOOKUP($A41,Sup_GD_PotInst!#REF!,B$2,FALSE)</f>
        <v>#REF!</v>
      </c>
      <c r="C41" s="245" t="e">
        <f>VLOOKUP($A41,Sup_GD_PotInst!#REF!,C$2,FALSE)</f>
        <v>#REF!</v>
      </c>
      <c r="D41" s="245" t="e">
        <f>VLOOKUP($A41,Sup_GD_PotInst!#REF!,D$2,FALSE)</f>
        <v>#REF!</v>
      </c>
      <c r="E41" s="245" t="e">
        <f>VLOOKUP($A41,Sup_GD_PotInst!#REF!,E$2,FALSE)</f>
        <v>#REF!</v>
      </c>
      <c r="F41" s="245" t="e">
        <f>VLOOKUP($A41,Sup_GD_PotInst!#REF!,F$2,FALSE)</f>
        <v>#REF!</v>
      </c>
      <c r="G41" s="245" t="e">
        <f>VLOOKUP($A41,Sup_GD_PotInst!#REF!,G$2,FALSE)</f>
        <v>#REF!</v>
      </c>
      <c r="H41" s="245" t="e">
        <f>VLOOKUP($A41,Sup_GD_PotInst!#REF!,H$2,FALSE)</f>
        <v>#REF!</v>
      </c>
      <c r="I41" s="245" t="e">
        <f>VLOOKUP($A41,Sup_GD_PotInst!#REF!,I$2,FALSE)</f>
        <v>#REF!</v>
      </c>
      <c r="J41" s="245" t="e">
        <f>VLOOKUP($A41,Sup_GD_PotInst!#REF!,J$2,FALSE)</f>
        <v>#REF!</v>
      </c>
      <c r="K41" s="245" t="e">
        <f>VLOOKUP($A41,Sup_GD_PotInst!#REF!,K$2,FALSE)</f>
        <v>#REF!</v>
      </c>
      <c r="L41" s="245" t="e">
        <f>VLOOKUP($A41,Sup_GD_PotInst!#REF!,L$2,FALSE)</f>
        <v>#REF!</v>
      </c>
      <c r="M41" s="245" t="e">
        <f>VLOOKUP($A41,Sup_GD_PotInst!#REF!,M$2,FALSE)</f>
        <v>#REF!</v>
      </c>
      <c r="N41" s="245" t="e">
        <f>VLOOKUP($A41,Sup_GD_PotInst!#REF!,N$2,FALSE)</f>
        <v>#REF!</v>
      </c>
      <c r="O41" s="245" t="e">
        <f>VLOOKUP($A41,Sup_GD_PotInst!#REF!,O$2,FALSE)</f>
        <v>#REF!</v>
      </c>
      <c r="P41" s="245" t="e">
        <f>VLOOKUP($A41,Sup_GD_PotInst!#REF!,P$2,FALSE)</f>
        <v>#REF!</v>
      </c>
      <c r="Q41" s="245" t="e">
        <f>VLOOKUP($A41,Sup_GD_PotInst!#REF!,Q$2,FALSE)</f>
        <v>#REF!</v>
      </c>
      <c r="R41" s="245" t="e">
        <f>VLOOKUP($A41,Sup_GD_PotInst!#REF!,R$2,FALSE)</f>
        <v>#REF!</v>
      </c>
      <c r="S41" s="245" t="e">
        <f>VLOOKUP($A41,Sup_GD_PotInst!#REF!,S$2,FALSE)</f>
        <v>#REF!</v>
      </c>
      <c r="T41" s="245" t="e">
        <f>VLOOKUP($A41,Sup_GD_PotInst!#REF!,T$2,FALSE)</f>
        <v>#REF!</v>
      </c>
      <c r="U41" s="245" t="e">
        <f>VLOOKUP($A41,Sup_GD_PotInst!#REF!,U$2,FALSE)</f>
        <v>#REF!</v>
      </c>
      <c r="V41" s="245" t="e">
        <f>VLOOKUP($A41,Sup_GD_PotInst!#REF!,V$2,FALSE)</f>
        <v>#REF!</v>
      </c>
      <c r="W41" s="245" t="e">
        <f>VLOOKUP($A41,Sup_GD_PotInst!#REF!,W$2,FALSE)</f>
        <v>#REF!</v>
      </c>
      <c r="X41" s="245" t="e">
        <f>VLOOKUP($A41,Sup_GD_PotInst!#REF!,X$2,FALSE)</f>
        <v>#REF!</v>
      </c>
      <c r="Y41" s="245" t="e">
        <f>VLOOKUP($A41,Sup_GD_PotInst!#REF!,Y$2,FALSE)</f>
        <v>#REF!</v>
      </c>
      <c r="Z41" s="245" t="e">
        <f>VLOOKUP($A41,Sup_GD_PotInst!#REF!,Z$2,FALSE)</f>
        <v>#REF!</v>
      </c>
      <c r="AA41" s="245" t="e">
        <f>VLOOKUP($A41,Sup_GD_PotInst!#REF!,AA$2,FALSE)</f>
        <v>#REF!</v>
      </c>
      <c r="AB41" s="245" t="e">
        <f>VLOOKUP($A41,Sup_GD_PotInst!#REF!,AB$2,FALSE)</f>
        <v>#REF!</v>
      </c>
      <c r="AC41" s="245" t="e">
        <f>VLOOKUP($A41,Sup_GD_PotInst!#REF!,AC$2,FALSE)</f>
        <v>#REF!</v>
      </c>
      <c r="AD41" s="245" t="e">
        <f>VLOOKUP($A41,Sup_GD_PotInst!#REF!,AD$2,FALSE)</f>
        <v>#REF!</v>
      </c>
      <c r="AE41" s="245" t="e">
        <f>VLOOKUP($A41,Sup_GD_PotInst!#REF!,AE$2,FALSE)</f>
        <v>#REF!</v>
      </c>
      <c r="AF41" s="245" t="e">
        <f>VLOOKUP($A41,Sup_GD_PotInst!#REF!,AF$2,FALSE)</f>
        <v>#REF!</v>
      </c>
      <c r="AG41" s="245" t="e">
        <f>VLOOKUP($A41,Sup_GD_PotInst!#REF!,AG$2,FALSE)</f>
        <v>#REF!</v>
      </c>
      <c r="AH41" s="245" t="e">
        <f>VLOOKUP($A41,Sup_GD_PotInst!#REF!,AH$2,FALSE)</f>
        <v>#REF!</v>
      </c>
      <c r="AI41" s="245" t="e">
        <f>VLOOKUP($A41,Sup_GD_PotInst!#REF!,AI$2,FALSE)</f>
        <v>#REF!</v>
      </c>
      <c r="AJ41" s="245" t="e">
        <f>VLOOKUP($A41,Sup_GD_PotInst!#REF!,AJ$2,FALSE)</f>
        <v>#REF!</v>
      </c>
      <c r="AK41" s="245" t="e">
        <f>VLOOKUP($A41,Sup_GD_PotInst!#REF!,AK$2,FALSE)</f>
        <v>#REF!</v>
      </c>
    </row>
    <row r="42" spans="1:37" ht="15" x14ac:dyDescent="0.25">
      <c r="A42" s="243" t="s">
        <v>38</v>
      </c>
      <c r="B42" s="246" t="e">
        <f>VLOOKUP($A42,Sup_GD_PotInst!#REF!,B$2,FALSE)</f>
        <v>#REF!</v>
      </c>
      <c r="C42" s="246" t="e">
        <f>VLOOKUP($A42,Sup_GD_PotInst!#REF!,C$2,FALSE)</f>
        <v>#REF!</v>
      </c>
      <c r="D42" s="246" t="e">
        <f>VLOOKUP($A42,Sup_GD_PotInst!#REF!,D$2,FALSE)</f>
        <v>#REF!</v>
      </c>
      <c r="E42" s="246" t="e">
        <f>VLOOKUP($A42,Sup_GD_PotInst!#REF!,E$2,FALSE)</f>
        <v>#REF!</v>
      </c>
      <c r="F42" s="246" t="e">
        <f>VLOOKUP($A42,Sup_GD_PotInst!#REF!,F$2,FALSE)</f>
        <v>#REF!</v>
      </c>
      <c r="G42" s="246" t="e">
        <f>VLOOKUP($A42,Sup_GD_PotInst!#REF!,G$2,FALSE)</f>
        <v>#REF!</v>
      </c>
      <c r="H42" s="246" t="e">
        <f>VLOOKUP($A42,Sup_GD_PotInst!#REF!,H$2,FALSE)</f>
        <v>#REF!</v>
      </c>
      <c r="I42" s="246" t="e">
        <f>VLOOKUP($A42,Sup_GD_PotInst!#REF!,I$2,FALSE)</f>
        <v>#REF!</v>
      </c>
      <c r="J42" s="246" t="e">
        <f>VLOOKUP($A42,Sup_GD_PotInst!#REF!,J$2,FALSE)</f>
        <v>#REF!</v>
      </c>
      <c r="K42" s="246" t="e">
        <f>VLOOKUP($A42,Sup_GD_PotInst!#REF!,K$2,FALSE)</f>
        <v>#REF!</v>
      </c>
      <c r="L42" s="246" t="e">
        <f>VLOOKUP($A42,Sup_GD_PotInst!#REF!,L$2,FALSE)</f>
        <v>#REF!</v>
      </c>
      <c r="M42" s="246" t="e">
        <f>VLOOKUP($A42,Sup_GD_PotInst!#REF!,M$2,FALSE)</f>
        <v>#REF!</v>
      </c>
      <c r="N42" s="246" t="e">
        <f>VLOOKUP($A42,Sup_GD_PotInst!#REF!,N$2,FALSE)</f>
        <v>#REF!</v>
      </c>
      <c r="O42" s="246" t="e">
        <f>VLOOKUP($A42,Sup_GD_PotInst!#REF!,O$2,FALSE)</f>
        <v>#REF!</v>
      </c>
      <c r="P42" s="246" t="e">
        <f>VLOOKUP($A42,Sup_GD_PotInst!#REF!,P$2,FALSE)</f>
        <v>#REF!</v>
      </c>
      <c r="Q42" s="246" t="e">
        <f>VLOOKUP($A42,Sup_GD_PotInst!#REF!,Q$2,FALSE)</f>
        <v>#REF!</v>
      </c>
      <c r="R42" s="246" t="e">
        <f>VLOOKUP($A42,Sup_GD_PotInst!#REF!,R$2,FALSE)</f>
        <v>#REF!</v>
      </c>
      <c r="S42" s="246" t="e">
        <f>VLOOKUP($A42,Sup_GD_PotInst!#REF!,S$2,FALSE)</f>
        <v>#REF!</v>
      </c>
      <c r="T42" s="246" t="e">
        <f>VLOOKUP($A42,Sup_GD_PotInst!#REF!,T$2,FALSE)</f>
        <v>#REF!</v>
      </c>
      <c r="U42" s="246" t="e">
        <f>VLOOKUP($A42,Sup_GD_PotInst!#REF!,U$2,FALSE)</f>
        <v>#REF!</v>
      </c>
      <c r="V42" s="246" t="e">
        <f>VLOOKUP($A42,Sup_GD_PotInst!#REF!,V$2,FALSE)</f>
        <v>#REF!</v>
      </c>
      <c r="W42" s="246" t="e">
        <f>VLOOKUP($A42,Sup_GD_PotInst!#REF!,W$2,FALSE)</f>
        <v>#REF!</v>
      </c>
      <c r="X42" s="246" t="e">
        <f>VLOOKUP($A42,Sup_GD_PotInst!#REF!,X$2,FALSE)</f>
        <v>#REF!</v>
      </c>
      <c r="Y42" s="246" t="e">
        <f>VLOOKUP($A42,Sup_GD_PotInst!#REF!,Y$2,FALSE)</f>
        <v>#REF!</v>
      </c>
      <c r="Z42" s="246" t="e">
        <f>VLOOKUP($A42,Sup_GD_PotInst!#REF!,Z$2,FALSE)</f>
        <v>#REF!</v>
      </c>
      <c r="AA42" s="246" t="e">
        <f>VLOOKUP($A42,Sup_GD_PotInst!#REF!,AA$2,FALSE)</f>
        <v>#REF!</v>
      </c>
      <c r="AB42" s="246" t="e">
        <f>VLOOKUP($A42,Sup_GD_PotInst!#REF!,AB$2,FALSE)</f>
        <v>#REF!</v>
      </c>
      <c r="AC42" s="246" t="e">
        <f>VLOOKUP($A42,Sup_GD_PotInst!#REF!,AC$2,FALSE)</f>
        <v>#REF!</v>
      </c>
      <c r="AD42" s="246" t="e">
        <f>VLOOKUP($A42,Sup_GD_PotInst!#REF!,AD$2,FALSE)</f>
        <v>#REF!</v>
      </c>
      <c r="AE42" s="246" t="e">
        <f>VLOOKUP($A42,Sup_GD_PotInst!#REF!,AE$2,FALSE)</f>
        <v>#REF!</v>
      </c>
      <c r="AF42" s="246" t="e">
        <f>VLOOKUP($A42,Sup_GD_PotInst!#REF!,AF$2,FALSE)</f>
        <v>#REF!</v>
      </c>
      <c r="AG42" s="246" t="e">
        <f>VLOOKUP($A42,Sup_GD_PotInst!#REF!,AG$2,FALSE)</f>
        <v>#REF!</v>
      </c>
      <c r="AH42" s="246" t="e">
        <f>VLOOKUP($A42,Sup_GD_PotInst!#REF!,AH$2,FALSE)</f>
        <v>#REF!</v>
      </c>
      <c r="AI42" s="246" t="e">
        <f>VLOOKUP($A42,Sup_GD_PotInst!#REF!,AI$2,FALSE)</f>
        <v>#REF!</v>
      </c>
      <c r="AJ42" s="246" t="e">
        <f>VLOOKUP($A42,Sup_GD_PotInst!#REF!,AJ$2,FALSE)</f>
        <v>#REF!</v>
      </c>
      <c r="AK42" s="246" t="e">
        <f>VLOOKUP($A42,Sup_GD_PotInst!#REF!,AK$2,FALSE)</f>
        <v>#REF!</v>
      </c>
    </row>
    <row r="43" spans="1:37" ht="15" x14ac:dyDescent="0.25">
      <c r="A43" s="243" t="s">
        <v>39</v>
      </c>
      <c r="B43" s="245" t="e">
        <f>VLOOKUP($A43,Sup_GD_PotInst!#REF!,B$2,FALSE)</f>
        <v>#REF!</v>
      </c>
      <c r="C43" s="245" t="e">
        <f>VLOOKUP($A43,Sup_GD_PotInst!#REF!,C$2,FALSE)</f>
        <v>#REF!</v>
      </c>
      <c r="D43" s="245" t="e">
        <f>VLOOKUP($A43,Sup_GD_PotInst!#REF!,D$2,FALSE)</f>
        <v>#REF!</v>
      </c>
      <c r="E43" s="245" t="e">
        <f>VLOOKUP($A43,Sup_GD_PotInst!#REF!,E$2,FALSE)</f>
        <v>#REF!</v>
      </c>
      <c r="F43" s="245" t="e">
        <f>VLOOKUP($A43,Sup_GD_PotInst!#REF!,F$2,FALSE)</f>
        <v>#REF!</v>
      </c>
      <c r="G43" s="245" t="e">
        <f>VLOOKUP($A43,Sup_GD_PotInst!#REF!,G$2,FALSE)</f>
        <v>#REF!</v>
      </c>
      <c r="H43" s="245" t="e">
        <f>VLOOKUP($A43,Sup_GD_PotInst!#REF!,H$2,FALSE)</f>
        <v>#REF!</v>
      </c>
      <c r="I43" s="245" t="e">
        <f>VLOOKUP($A43,Sup_GD_PotInst!#REF!,I$2,FALSE)</f>
        <v>#REF!</v>
      </c>
      <c r="J43" s="245" t="e">
        <f>VLOOKUP($A43,Sup_GD_PotInst!#REF!,J$2,FALSE)</f>
        <v>#REF!</v>
      </c>
      <c r="K43" s="245" t="e">
        <f>VLOOKUP($A43,Sup_GD_PotInst!#REF!,K$2,FALSE)</f>
        <v>#REF!</v>
      </c>
      <c r="L43" s="245" t="e">
        <f>VLOOKUP($A43,Sup_GD_PotInst!#REF!,L$2,FALSE)</f>
        <v>#REF!</v>
      </c>
      <c r="M43" s="245" t="e">
        <f>VLOOKUP($A43,Sup_GD_PotInst!#REF!,M$2,FALSE)</f>
        <v>#REF!</v>
      </c>
      <c r="N43" s="245" t="e">
        <f>VLOOKUP($A43,Sup_GD_PotInst!#REF!,N$2,FALSE)</f>
        <v>#REF!</v>
      </c>
      <c r="O43" s="245" t="e">
        <f>VLOOKUP($A43,Sup_GD_PotInst!#REF!,O$2,FALSE)</f>
        <v>#REF!</v>
      </c>
      <c r="P43" s="245" t="e">
        <f>VLOOKUP($A43,Sup_GD_PotInst!#REF!,P$2,FALSE)</f>
        <v>#REF!</v>
      </c>
      <c r="Q43" s="245" t="e">
        <f>VLOOKUP($A43,Sup_GD_PotInst!#REF!,Q$2,FALSE)</f>
        <v>#REF!</v>
      </c>
      <c r="R43" s="245" t="e">
        <f>VLOOKUP($A43,Sup_GD_PotInst!#REF!,R$2,FALSE)</f>
        <v>#REF!</v>
      </c>
      <c r="S43" s="245" t="e">
        <f>VLOOKUP($A43,Sup_GD_PotInst!#REF!,S$2,FALSE)</f>
        <v>#REF!</v>
      </c>
      <c r="T43" s="245" t="e">
        <f>VLOOKUP($A43,Sup_GD_PotInst!#REF!,T$2,FALSE)</f>
        <v>#REF!</v>
      </c>
      <c r="U43" s="245" t="e">
        <f>VLOOKUP($A43,Sup_GD_PotInst!#REF!,U$2,FALSE)</f>
        <v>#REF!</v>
      </c>
      <c r="V43" s="245" t="e">
        <f>VLOOKUP($A43,Sup_GD_PotInst!#REF!,V$2,FALSE)</f>
        <v>#REF!</v>
      </c>
      <c r="W43" s="245" t="e">
        <f>VLOOKUP($A43,Sup_GD_PotInst!#REF!,W$2,FALSE)</f>
        <v>#REF!</v>
      </c>
      <c r="X43" s="245" t="e">
        <f>VLOOKUP($A43,Sup_GD_PotInst!#REF!,X$2,FALSE)</f>
        <v>#REF!</v>
      </c>
      <c r="Y43" s="245" t="e">
        <f>VLOOKUP($A43,Sup_GD_PotInst!#REF!,Y$2,FALSE)</f>
        <v>#REF!</v>
      </c>
      <c r="Z43" s="245" t="e">
        <f>VLOOKUP($A43,Sup_GD_PotInst!#REF!,Z$2,FALSE)</f>
        <v>#REF!</v>
      </c>
      <c r="AA43" s="245" t="e">
        <f>VLOOKUP($A43,Sup_GD_PotInst!#REF!,AA$2,FALSE)</f>
        <v>#REF!</v>
      </c>
      <c r="AB43" s="245" t="e">
        <f>VLOOKUP($A43,Sup_GD_PotInst!#REF!,AB$2,FALSE)</f>
        <v>#REF!</v>
      </c>
      <c r="AC43" s="245" t="e">
        <f>VLOOKUP($A43,Sup_GD_PotInst!#REF!,AC$2,FALSE)</f>
        <v>#REF!</v>
      </c>
      <c r="AD43" s="245" t="e">
        <f>VLOOKUP($A43,Sup_GD_PotInst!#REF!,AD$2,FALSE)</f>
        <v>#REF!</v>
      </c>
      <c r="AE43" s="245" t="e">
        <f>VLOOKUP($A43,Sup_GD_PotInst!#REF!,AE$2,FALSE)</f>
        <v>#REF!</v>
      </c>
      <c r="AF43" s="245" t="e">
        <f>VLOOKUP($A43,Sup_GD_PotInst!#REF!,AF$2,FALSE)</f>
        <v>#REF!</v>
      </c>
      <c r="AG43" s="245" t="e">
        <f>VLOOKUP($A43,Sup_GD_PotInst!#REF!,AG$2,FALSE)</f>
        <v>#REF!</v>
      </c>
      <c r="AH43" s="245" t="e">
        <f>VLOOKUP($A43,Sup_GD_PotInst!#REF!,AH$2,FALSE)</f>
        <v>#REF!</v>
      </c>
      <c r="AI43" s="245" t="e">
        <f>VLOOKUP($A43,Sup_GD_PotInst!#REF!,AI$2,FALSE)</f>
        <v>#REF!</v>
      </c>
      <c r="AJ43" s="245" t="e">
        <f>VLOOKUP($A43,Sup_GD_PotInst!#REF!,AJ$2,FALSE)</f>
        <v>#REF!</v>
      </c>
      <c r="AK43" s="245" t="e">
        <f>VLOOKUP($A43,Sup_GD_PotInst!#REF!,AK$2,FALSE)</f>
        <v>#REF!</v>
      </c>
    </row>
    <row r="44" spans="1:37" ht="15" x14ac:dyDescent="0.25">
      <c r="A44" s="243" t="s">
        <v>40</v>
      </c>
      <c r="B44" s="245" t="e">
        <f>VLOOKUP($A44,Sup_GD_PotInst!#REF!,B$2,FALSE)</f>
        <v>#REF!</v>
      </c>
      <c r="C44" s="245" t="e">
        <f>VLOOKUP($A44,Sup_GD_PotInst!#REF!,C$2,FALSE)</f>
        <v>#REF!</v>
      </c>
      <c r="D44" s="245" t="e">
        <f>VLOOKUP($A44,Sup_GD_PotInst!#REF!,D$2,FALSE)</f>
        <v>#REF!</v>
      </c>
      <c r="E44" s="245" t="e">
        <f>VLOOKUP($A44,Sup_GD_PotInst!#REF!,E$2,FALSE)</f>
        <v>#REF!</v>
      </c>
      <c r="F44" s="245" t="e">
        <f>VLOOKUP($A44,Sup_GD_PotInst!#REF!,F$2,FALSE)</f>
        <v>#REF!</v>
      </c>
      <c r="G44" s="245" t="e">
        <f>VLOOKUP($A44,Sup_GD_PotInst!#REF!,G$2,FALSE)</f>
        <v>#REF!</v>
      </c>
      <c r="H44" s="245" t="e">
        <f>VLOOKUP($A44,Sup_GD_PotInst!#REF!,H$2,FALSE)</f>
        <v>#REF!</v>
      </c>
      <c r="I44" s="245" t="e">
        <f>VLOOKUP($A44,Sup_GD_PotInst!#REF!,I$2,FALSE)</f>
        <v>#REF!</v>
      </c>
      <c r="J44" s="245" t="e">
        <f>VLOOKUP($A44,Sup_GD_PotInst!#REF!,J$2,FALSE)</f>
        <v>#REF!</v>
      </c>
      <c r="K44" s="245" t="e">
        <f>VLOOKUP($A44,Sup_GD_PotInst!#REF!,K$2,FALSE)</f>
        <v>#REF!</v>
      </c>
      <c r="L44" s="245" t="e">
        <f>VLOOKUP($A44,Sup_GD_PotInst!#REF!,L$2,FALSE)</f>
        <v>#REF!</v>
      </c>
      <c r="M44" s="245" t="e">
        <f>VLOOKUP($A44,Sup_GD_PotInst!#REF!,M$2,FALSE)</f>
        <v>#REF!</v>
      </c>
      <c r="N44" s="245" t="e">
        <f>VLOOKUP($A44,Sup_GD_PotInst!#REF!,N$2,FALSE)</f>
        <v>#REF!</v>
      </c>
      <c r="O44" s="245" t="e">
        <f>VLOOKUP($A44,Sup_GD_PotInst!#REF!,O$2,FALSE)</f>
        <v>#REF!</v>
      </c>
      <c r="P44" s="245" t="e">
        <f>VLOOKUP($A44,Sup_GD_PotInst!#REF!,P$2,FALSE)</f>
        <v>#REF!</v>
      </c>
      <c r="Q44" s="245" t="e">
        <f>VLOOKUP($A44,Sup_GD_PotInst!#REF!,Q$2,FALSE)</f>
        <v>#REF!</v>
      </c>
      <c r="R44" s="245" t="e">
        <f>VLOOKUP($A44,Sup_GD_PotInst!#REF!,R$2,FALSE)</f>
        <v>#REF!</v>
      </c>
      <c r="S44" s="245" t="e">
        <f>VLOOKUP($A44,Sup_GD_PotInst!#REF!,S$2,FALSE)</f>
        <v>#REF!</v>
      </c>
      <c r="T44" s="245" t="e">
        <f>VLOOKUP($A44,Sup_GD_PotInst!#REF!,T$2,FALSE)</f>
        <v>#REF!</v>
      </c>
      <c r="U44" s="245" t="e">
        <f>VLOOKUP($A44,Sup_GD_PotInst!#REF!,U$2,FALSE)</f>
        <v>#REF!</v>
      </c>
      <c r="V44" s="245" t="e">
        <f>VLOOKUP($A44,Sup_GD_PotInst!#REF!,V$2,FALSE)</f>
        <v>#REF!</v>
      </c>
      <c r="W44" s="245" t="e">
        <f>VLOOKUP($A44,Sup_GD_PotInst!#REF!,W$2,FALSE)</f>
        <v>#REF!</v>
      </c>
      <c r="X44" s="245" t="e">
        <f>VLOOKUP($A44,Sup_GD_PotInst!#REF!,X$2,FALSE)</f>
        <v>#REF!</v>
      </c>
      <c r="Y44" s="245" t="e">
        <f>VLOOKUP($A44,Sup_GD_PotInst!#REF!,Y$2,FALSE)</f>
        <v>#REF!</v>
      </c>
      <c r="Z44" s="245" t="e">
        <f>VLOOKUP($A44,Sup_GD_PotInst!#REF!,Z$2,FALSE)</f>
        <v>#REF!</v>
      </c>
      <c r="AA44" s="245" t="e">
        <f>VLOOKUP($A44,Sup_GD_PotInst!#REF!,AA$2,FALSE)</f>
        <v>#REF!</v>
      </c>
      <c r="AB44" s="245" t="e">
        <f>VLOOKUP($A44,Sup_GD_PotInst!#REF!,AB$2,FALSE)</f>
        <v>#REF!</v>
      </c>
      <c r="AC44" s="245" t="e">
        <f>VLOOKUP($A44,Sup_GD_PotInst!#REF!,AC$2,FALSE)</f>
        <v>#REF!</v>
      </c>
      <c r="AD44" s="245" t="e">
        <f>VLOOKUP($A44,Sup_GD_PotInst!#REF!,AD$2,FALSE)</f>
        <v>#REF!</v>
      </c>
      <c r="AE44" s="245" t="e">
        <f>VLOOKUP($A44,Sup_GD_PotInst!#REF!,AE$2,FALSE)</f>
        <v>#REF!</v>
      </c>
      <c r="AF44" s="245" t="e">
        <f>VLOOKUP($A44,Sup_GD_PotInst!#REF!,AF$2,FALSE)</f>
        <v>#REF!</v>
      </c>
      <c r="AG44" s="245" t="e">
        <f>VLOOKUP($A44,Sup_GD_PotInst!#REF!,AG$2,FALSE)</f>
        <v>#REF!</v>
      </c>
      <c r="AH44" s="245" t="e">
        <f>VLOOKUP($A44,Sup_GD_PotInst!#REF!,AH$2,FALSE)</f>
        <v>#REF!</v>
      </c>
      <c r="AI44" s="245" t="e">
        <f>VLOOKUP($A44,Sup_GD_PotInst!#REF!,AI$2,FALSE)</f>
        <v>#REF!</v>
      </c>
      <c r="AJ44" s="245" t="e">
        <f>VLOOKUP($A44,Sup_GD_PotInst!#REF!,AJ$2,FALSE)</f>
        <v>#REF!</v>
      </c>
      <c r="AK44" s="245" t="e">
        <f>VLOOKUP($A44,Sup_GD_PotInst!#REF!,AK$2,FALSE)</f>
        <v>#REF!</v>
      </c>
    </row>
    <row r="45" spans="1:37" ht="15" x14ac:dyDescent="0.25">
      <c r="A45" s="243" t="s">
        <v>41</v>
      </c>
      <c r="B45" s="58" t="e">
        <f>VLOOKUP($A45,Sup_GD_PotInst!#REF!,B$2,FALSE)</f>
        <v>#REF!</v>
      </c>
      <c r="C45" s="58" t="e">
        <f>VLOOKUP($A45,Sup_GD_PotInst!#REF!,C$2,FALSE)</f>
        <v>#REF!</v>
      </c>
      <c r="D45" s="58" t="e">
        <f>VLOOKUP($A45,Sup_GD_PotInst!#REF!,D$2,FALSE)</f>
        <v>#REF!</v>
      </c>
      <c r="E45" s="58" t="e">
        <f>VLOOKUP($A45,Sup_GD_PotInst!#REF!,E$2,FALSE)</f>
        <v>#REF!</v>
      </c>
      <c r="F45" s="58" t="e">
        <f>VLOOKUP($A45,Sup_GD_PotInst!#REF!,F$2,FALSE)</f>
        <v>#REF!</v>
      </c>
      <c r="G45" s="58" t="e">
        <f>VLOOKUP($A45,Sup_GD_PotInst!#REF!,G$2,FALSE)</f>
        <v>#REF!</v>
      </c>
      <c r="H45" s="58" t="e">
        <f>VLOOKUP($A45,Sup_GD_PotInst!#REF!,H$2,FALSE)</f>
        <v>#REF!</v>
      </c>
      <c r="I45" s="58" t="e">
        <f>VLOOKUP($A45,Sup_GD_PotInst!#REF!,I$2,FALSE)</f>
        <v>#REF!</v>
      </c>
      <c r="J45" s="58" t="e">
        <f>VLOOKUP($A45,Sup_GD_PotInst!#REF!,J$2,FALSE)</f>
        <v>#REF!</v>
      </c>
      <c r="K45" s="58" t="e">
        <f>VLOOKUP($A45,Sup_GD_PotInst!#REF!,K$2,FALSE)</f>
        <v>#REF!</v>
      </c>
      <c r="L45" s="58" t="e">
        <f>VLOOKUP($A45,Sup_GD_PotInst!#REF!,L$2,FALSE)</f>
        <v>#REF!</v>
      </c>
      <c r="M45" s="58" t="e">
        <f>VLOOKUP($A45,Sup_GD_PotInst!#REF!,M$2,FALSE)</f>
        <v>#REF!</v>
      </c>
      <c r="N45" s="58" t="e">
        <f>VLOOKUP($A45,Sup_GD_PotInst!#REF!,N$2,FALSE)</f>
        <v>#REF!</v>
      </c>
      <c r="O45" s="58" t="e">
        <f>VLOOKUP($A45,Sup_GD_PotInst!#REF!,O$2,FALSE)</f>
        <v>#REF!</v>
      </c>
      <c r="P45" s="58" t="e">
        <f>VLOOKUP($A45,Sup_GD_PotInst!#REF!,P$2,FALSE)</f>
        <v>#REF!</v>
      </c>
      <c r="Q45" s="58" t="e">
        <f>VLOOKUP($A45,Sup_GD_PotInst!#REF!,Q$2,FALSE)</f>
        <v>#REF!</v>
      </c>
      <c r="R45" s="58" t="e">
        <f>VLOOKUP($A45,Sup_GD_PotInst!#REF!,R$2,FALSE)</f>
        <v>#REF!</v>
      </c>
      <c r="S45" s="58" t="e">
        <f>VLOOKUP($A45,Sup_GD_PotInst!#REF!,S$2,FALSE)</f>
        <v>#REF!</v>
      </c>
      <c r="T45" s="58" t="e">
        <f>VLOOKUP($A45,Sup_GD_PotInst!#REF!,T$2,FALSE)</f>
        <v>#REF!</v>
      </c>
      <c r="U45" s="58" t="e">
        <f>VLOOKUP($A45,Sup_GD_PotInst!#REF!,U$2,FALSE)</f>
        <v>#REF!</v>
      </c>
      <c r="V45" s="58" t="e">
        <f>VLOOKUP($A45,Sup_GD_PotInst!#REF!,V$2,FALSE)</f>
        <v>#REF!</v>
      </c>
      <c r="W45" s="58" t="e">
        <f>VLOOKUP($A45,Sup_GD_PotInst!#REF!,W$2,FALSE)</f>
        <v>#REF!</v>
      </c>
      <c r="X45" s="58" t="e">
        <f>VLOOKUP($A45,Sup_GD_PotInst!#REF!,X$2,FALSE)</f>
        <v>#REF!</v>
      </c>
      <c r="Y45" s="58" t="e">
        <f>VLOOKUP($A45,Sup_GD_PotInst!#REF!,Y$2,FALSE)</f>
        <v>#REF!</v>
      </c>
      <c r="Z45" s="58" t="e">
        <f>VLOOKUP($A45,Sup_GD_PotInst!#REF!,Z$2,FALSE)</f>
        <v>#REF!</v>
      </c>
      <c r="AA45" s="58" t="e">
        <f>VLOOKUP($A45,Sup_GD_PotInst!#REF!,AA$2,FALSE)</f>
        <v>#REF!</v>
      </c>
      <c r="AB45" s="58" t="e">
        <f>VLOOKUP($A45,Sup_GD_PotInst!#REF!,AB$2,FALSE)</f>
        <v>#REF!</v>
      </c>
      <c r="AC45" s="58" t="e">
        <f>VLOOKUP($A45,Sup_GD_PotInst!#REF!,AC$2,FALSE)</f>
        <v>#REF!</v>
      </c>
      <c r="AD45" s="58" t="e">
        <f>VLOOKUP($A45,Sup_GD_PotInst!#REF!,AD$2,FALSE)</f>
        <v>#REF!</v>
      </c>
      <c r="AE45" s="58" t="e">
        <f>VLOOKUP($A45,Sup_GD_PotInst!#REF!,AE$2,FALSE)</f>
        <v>#REF!</v>
      </c>
      <c r="AF45" s="58" t="e">
        <f>VLOOKUP($A45,Sup_GD_PotInst!#REF!,AF$2,FALSE)</f>
        <v>#REF!</v>
      </c>
      <c r="AG45" s="58" t="e">
        <f>VLOOKUP($A45,Sup_GD_PotInst!#REF!,AG$2,FALSE)</f>
        <v>#REF!</v>
      </c>
      <c r="AH45" s="58" t="e">
        <f>VLOOKUP($A45,Sup_GD_PotInst!#REF!,AH$2,FALSE)</f>
        <v>#REF!</v>
      </c>
      <c r="AI45" s="58" t="e">
        <f>VLOOKUP($A45,Sup_GD_PotInst!#REF!,AI$2,FALSE)</f>
        <v>#REF!</v>
      </c>
      <c r="AJ45" s="58" t="e">
        <f>VLOOKUP($A45,Sup_GD_PotInst!#REF!,AJ$2,FALSE)</f>
        <v>#REF!</v>
      </c>
      <c r="AK45" s="58" t="e">
        <f>VLOOKUP($A45,Sup_GD_PotInst!#REF!,AK$2,FALSE)</f>
        <v>#REF!</v>
      </c>
    </row>
    <row r="46" spans="1:37" ht="15" x14ac:dyDescent="0.25">
      <c r="A46" s="243" t="s">
        <v>42</v>
      </c>
      <c r="B46" s="245" t="e">
        <f>VLOOKUP($A46,Sup_GD_PotInst!#REF!,B$2,FALSE)</f>
        <v>#REF!</v>
      </c>
      <c r="C46" s="245" t="e">
        <f>VLOOKUP($A46,Sup_GD_PotInst!#REF!,C$2,FALSE)</f>
        <v>#REF!</v>
      </c>
      <c r="D46" s="245" t="e">
        <f>VLOOKUP($A46,Sup_GD_PotInst!#REF!,D$2,FALSE)</f>
        <v>#REF!</v>
      </c>
      <c r="E46" s="245" t="e">
        <f>VLOOKUP($A46,Sup_GD_PotInst!#REF!,E$2,FALSE)</f>
        <v>#REF!</v>
      </c>
      <c r="F46" s="245" t="e">
        <f>VLOOKUP($A46,Sup_GD_PotInst!#REF!,F$2,FALSE)</f>
        <v>#REF!</v>
      </c>
      <c r="G46" s="245" t="e">
        <f>VLOOKUP($A46,Sup_GD_PotInst!#REF!,G$2,FALSE)</f>
        <v>#REF!</v>
      </c>
      <c r="H46" s="245" t="e">
        <f>VLOOKUP($A46,Sup_GD_PotInst!#REF!,H$2,FALSE)</f>
        <v>#REF!</v>
      </c>
      <c r="I46" s="245" t="e">
        <f>VLOOKUP($A46,Sup_GD_PotInst!#REF!,I$2,FALSE)</f>
        <v>#REF!</v>
      </c>
      <c r="J46" s="245" t="e">
        <f>VLOOKUP($A46,Sup_GD_PotInst!#REF!,J$2,FALSE)</f>
        <v>#REF!</v>
      </c>
      <c r="K46" s="245" t="e">
        <f>VLOOKUP($A46,Sup_GD_PotInst!#REF!,K$2,FALSE)</f>
        <v>#REF!</v>
      </c>
      <c r="L46" s="245" t="e">
        <f>VLOOKUP($A46,Sup_GD_PotInst!#REF!,L$2,FALSE)</f>
        <v>#REF!</v>
      </c>
      <c r="M46" s="245" t="e">
        <f>VLOOKUP($A46,Sup_GD_PotInst!#REF!,M$2,FALSE)</f>
        <v>#REF!</v>
      </c>
      <c r="N46" s="245" t="e">
        <f>VLOOKUP($A46,Sup_GD_PotInst!#REF!,N$2,FALSE)</f>
        <v>#REF!</v>
      </c>
      <c r="O46" s="245" t="e">
        <f>VLOOKUP($A46,Sup_GD_PotInst!#REF!,O$2,FALSE)</f>
        <v>#REF!</v>
      </c>
      <c r="P46" s="245" t="e">
        <f>VLOOKUP($A46,Sup_GD_PotInst!#REF!,P$2,FALSE)</f>
        <v>#REF!</v>
      </c>
      <c r="Q46" s="245" t="e">
        <f>VLOOKUP($A46,Sup_GD_PotInst!#REF!,Q$2,FALSE)</f>
        <v>#REF!</v>
      </c>
      <c r="R46" s="245" t="e">
        <f>VLOOKUP($A46,Sup_GD_PotInst!#REF!,R$2,FALSE)</f>
        <v>#REF!</v>
      </c>
      <c r="S46" s="245" t="e">
        <f>VLOOKUP($A46,Sup_GD_PotInst!#REF!,S$2,FALSE)</f>
        <v>#REF!</v>
      </c>
      <c r="T46" s="245" t="e">
        <f>VLOOKUP($A46,Sup_GD_PotInst!#REF!,T$2,FALSE)</f>
        <v>#REF!</v>
      </c>
      <c r="U46" s="245" t="e">
        <f>VLOOKUP($A46,Sup_GD_PotInst!#REF!,U$2,FALSE)</f>
        <v>#REF!</v>
      </c>
      <c r="V46" s="245" t="e">
        <f>VLOOKUP($A46,Sup_GD_PotInst!#REF!,V$2,FALSE)</f>
        <v>#REF!</v>
      </c>
      <c r="W46" s="245" t="e">
        <f>VLOOKUP($A46,Sup_GD_PotInst!#REF!,W$2,FALSE)</f>
        <v>#REF!</v>
      </c>
      <c r="X46" s="245" t="e">
        <f>VLOOKUP($A46,Sup_GD_PotInst!#REF!,X$2,FALSE)</f>
        <v>#REF!</v>
      </c>
      <c r="Y46" s="245" t="e">
        <f>VLOOKUP($A46,Sup_GD_PotInst!#REF!,Y$2,FALSE)</f>
        <v>#REF!</v>
      </c>
      <c r="Z46" s="245" t="e">
        <f>VLOOKUP($A46,Sup_GD_PotInst!#REF!,Z$2,FALSE)</f>
        <v>#REF!</v>
      </c>
      <c r="AA46" s="245" t="e">
        <f>VLOOKUP($A46,Sup_GD_PotInst!#REF!,AA$2,FALSE)</f>
        <v>#REF!</v>
      </c>
      <c r="AB46" s="245" t="e">
        <f>VLOOKUP($A46,Sup_GD_PotInst!#REF!,AB$2,FALSE)</f>
        <v>#REF!</v>
      </c>
      <c r="AC46" s="245" t="e">
        <f>VLOOKUP($A46,Sup_GD_PotInst!#REF!,AC$2,FALSE)</f>
        <v>#REF!</v>
      </c>
      <c r="AD46" s="245" t="e">
        <f>VLOOKUP($A46,Sup_GD_PotInst!#REF!,AD$2,FALSE)</f>
        <v>#REF!</v>
      </c>
      <c r="AE46" s="245" t="e">
        <f>VLOOKUP($A46,Sup_GD_PotInst!#REF!,AE$2,FALSE)</f>
        <v>#REF!</v>
      </c>
      <c r="AF46" s="245" t="e">
        <f>VLOOKUP($A46,Sup_GD_PotInst!#REF!,AF$2,FALSE)</f>
        <v>#REF!</v>
      </c>
      <c r="AG46" s="245" t="e">
        <f>VLOOKUP($A46,Sup_GD_PotInst!#REF!,AG$2,FALSE)</f>
        <v>#REF!</v>
      </c>
      <c r="AH46" s="245" t="e">
        <f>VLOOKUP($A46,Sup_GD_PotInst!#REF!,AH$2,FALSE)</f>
        <v>#REF!</v>
      </c>
      <c r="AI46" s="245" t="e">
        <f>VLOOKUP($A46,Sup_GD_PotInst!#REF!,AI$2,FALSE)</f>
        <v>#REF!</v>
      </c>
      <c r="AJ46" s="245" t="e">
        <f>VLOOKUP($A46,Sup_GD_PotInst!#REF!,AJ$2,FALSE)</f>
        <v>#REF!</v>
      </c>
      <c r="AK46" s="245" t="e">
        <f>VLOOKUP($A46,Sup_GD_PotInst!#REF!,AK$2,FALSE)</f>
        <v>#REF!</v>
      </c>
    </row>
    <row r="47" spans="1:37" ht="15" x14ac:dyDescent="0.25">
      <c r="A47" s="247" t="s">
        <v>9</v>
      </c>
      <c r="B47" s="248" t="e">
        <f>VLOOKUP($A47,Sup_GD_PotInst!#REF!,B$2,FALSE)</f>
        <v>#REF!</v>
      </c>
      <c r="C47" s="248" t="e">
        <f>VLOOKUP($A47,Sup_GD_PotInst!#REF!,C$2,FALSE)</f>
        <v>#REF!</v>
      </c>
      <c r="D47" s="248" t="e">
        <f>VLOOKUP($A47,Sup_GD_PotInst!#REF!,D$2,FALSE)</f>
        <v>#REF!</v>
      </c>
      <c r="E47" s="248" t="e">
        <f>VLOOKUP($A47,Sup_GD_PotInst!#REF!,E$2,FALSE)</f>
        <v>#REF!</v>
      </c>
      <c r="F47" s="248" t="e">
        <f>VLOOKUP($A47,Sup_GD_PotInst!#REF!,F$2,FALSE)</f>
        <v>#REF!</v>
      </c>
      <c r="G47" s="248" t="e">
        <f>VLOOKUP($A47,Sup_GD_PotInst!#REF!,G$2,FALSE)</f>
        <v>#REF!</v>
      </c>
      <c r="H47" s="248" t="e">
        <f>VLOOKUP($A47,Sup_GD_PotInst!#REF!,H$2,FALSE)</f>
        <v>#REF!</v>
      </c>
      <c r="I47" s="248" t="e">
        <f>VLOOKUP($A47,Sup_GD_PotInst!#REF!,I$2,FALSE)</f>
        <v>#REF!</v>
      </c>
      <c r="J47" s="248" t="e">
        <f>VLOOKUP($A47,Sup_GD_PotInst!#REF!,J$2,FALSE)</f>
        <v>#REF!</v>
      </c>
      <c r="K47" s="248" t="e">
        <f>VLOOKUP($A47,Sup_GD_PotInst!#REF!,K$2,FALSE)</f>
        <v>#REF!</v>
      </c>
      <c r="L47" s="248" t="e">
        <f>VLOOKUP($A47,Sup_GD_PotInst!#REF!,L$2,FALSE)</f>
        <v>#REF!</v>
      </c>
      <c r="M47" s="248" t="e">
        <f>VLOOKUP($A47,Sup_GD_PotInst!#REF!,M$2,FALSE)</f>
        <v>#REF!</v>
      </c>
      <c r="N47" s="248" t="e">
        <f>VLOOKUP($A47,Sup_GD_PotInst!#REF!,N$2,FALSE)</f>
        <v>#REF!</v>
      </c>
      <c r="O47" s="248" t="e">
        <f>VLOOKUP($A47,Sup_GD_PotInst!#REF!,O$2,FALSE)</f>
        <v>#REF!</v>
      </c>
      <c r="P47" s="248" t="e">
        <f>VLOOKUP($A47,Sup_GD_PotInst!#REF!,P$2,FALSE)</f>
        <v>#REF!</v>
      </c>
      <c r="Q47" s="248" t="e">
        <f>VLOOKUP($A47,Sup_GD_PotInst!#REF!,Q$2,FALSE)</f>
        <v>#REF!</v>
      </c>
      <c r="R47" s="248" t="e">
        <f>VLOOKUP($A47,Sup_GD_PotInst!#REF!,R$2,FALSE)</f>
        <v>#REF!</v>
      </c>
      <c r="S47" s="248" t="e">
        <f>VLOOKUP($A47,Sup_GD_PotInst!#REF!,S$2,FALSE)</f>
        <v>#REF!</v>
      </c>
      <c r="T47" s="248" t="e">
        <f>VLOOKUP($A47,Sup_GD_PotInst!#REF!,T$2,FALSE)</f>
        <v>#REF!</v>
      </c>
      <c r="U47" s="248" t="e">
        <f>VLOOKUP($A47,Sup_GD_PotInst!#REF!,U$2,FALSE)</f>
        <v>#REF!</v>
      </c>
      <c r="V47" s="248" t="e">
        <f>VLOOKUP($A47,Sup_GD_PotInst!#REF!,V$2,FALSE)</f>
        <v>#REF!</v>
      </c>
      <c r="W47" s="248" t="e">
        <f>VLOOKUP($A47,Sup_GD_PotInst!#REF!,W$2,FALSE)</f>
        <v>#REF!</v>
      </c>
      <c r="X47" s="248" t="e">
        <f>VLOOKUP($A47,Sup_GD_PotInst!#REF!,X$2,FALSE)</f>
        <v>#REF!</v>
      </c>
      <c r="Y47" s="248" t="e">
        <f>VLOOKUP($A47,Sup_GD_PotInst!#REF!,Y$2,FALSE)</f>
        <v>#REF!</v>
      </c>
      <c r="Z47" s="248" t="e">
        <f>VLOOKUP($A47,Sup_GD_PotInst!#REF!,Z$2,FALSE)</f>
        <v>#REF!</v>
      </c>
      <c r="AA47" s="248" t="e">
        <f>VLOOKUP($A47,Sup_GD_PotInst!#REF!,AA$2,FALSE)</f>
        <v>#REF!</v>
      </c>
      <c r="AB47" s="248" t="e">
        <f>VLOOKUP($A47,Sup_GD_PotInst!#REF!,AB$2,FALSE)</f>
        <v>#REF!</v>
      </c>
      <c r="AC47" s="248" t="e">
        <f>VLOOKUP($A47,Sup_GD_PotInst!#REF!,AC$2,FALSE)</f>
        <v>#REF!</v>
      </c>
      <c r="AD47" s="248" t="e">
        <f>VLOOKUP($A47,Sup_GD_PotInst!#REF!,AD$2,FALSE)</f>
        <v>#REF!</v>
      </c>
      <c r="AE47" s="248" t="e">
        <f>VLOOKUP($A47,Sup_GD_PotInst!#REF!,AE$2,FALSE)</f>
        <v>#REF!</v>
      </c>
      <c r="AF47" s="248" t="e">
        <f>VLOOKUP($A47,Sup_GD_PotInst!#REF!,AF$2,FALSE)</f>
        <v>#REF!</v>
      </c>
      <c r="AG47" s="248" t="e">
        <f>VLOOKUP($A47,Sup_GD_PotInst!#REF!,AG$2,FALSE)</f>
        <v>#REF!</v>
      </c>
      <c r="AH47" s="248" t="e">
        <f>VLOOKUP($A47,Sup_GD_PotInst!#REF!,AH$2,FALSE)</f>
        <v>#REF!</v>
      </c>
      <c r="AI47" s="248" t="e">
        <f>VLOOKUP($A47,Sup_GD_PotInst!#REF!,AI$2,FALSE)</f>
        <v>#REF!</v>
      </c>
      <c r="AJ47" s="248" t="e">
        <f>VLOOKUP($A47,Sup_GD_PotInst!#REF!,AJ$2,FALSE)</f>
        <v>#REF!</v>
      </c>
      <c r="AK47" s="248" t="e">
        <f>VLOOKUP($A47,Sup_GD_PotInst!#REF!,AK$2,FALSE)</f>
        <v>#REF!</v>
      </c>
    </row>
    <row r="48" spans="1:37" x14ac:dyDescent="0.2">
      <c r="B48" s="245"/>
      <c r="C48" s="245"/>
      <c r="D48" s="245"/>
      <c r="E48" s="245"/>
      <c r="F48" s="245"/>
      <c r="G48" s="245"/>
      <c r="H48" s="245"/>
      <c r="I48" s="245"/>
      <c r="J48" s="245"/>
      <c r="K48" s="245"/>
      <c r="L48" s="245"/>
      <c r="M48" s="245"/>
      <c r="N48" s="245"/>
      <c r="O48" s="245"/>
      <c r="P48" s="245"/>
      <c r="Q48" s="245"/>
      <c r="R48" s="245"/>
      <c r="S48" s="245"/>
      <c r="T48" s="245"/>
      <c r="U48" s="245"/>
      <c r="V48" s="245"/>
      <c r="W48" s="245"/>
      <c r="X48" s="245"/>
      <c r="Y48" s="245"/>
      <c r="Z48" s="245"/>
      <c r="AA48" s="245"/>
      <c r="AB48" s="245"/>
      <c r="AC48" s="245"/>
      <c r="AD48" s="245"/>
      <c r="AE48" s="245"/>
      <c r="AF48" s="245"/>
      <c r="AG48" s="245"/>
      <c r="AH48" s="245"/>
      <c r="AI48" s="245"/>
      <c r="AJ48" s="245"/>
      <c r="AK48" s="245"/>
    </row>
    <row r="49" spans="1:37" ht="15" x14ac:dyDescent="0.25">
      <c r="A49" s="27" t="s">
        <v>9</v>
      </c>
      <c r="B49" s="28" t="e">
        <f>SUM(B11,B23,B35,B47)</f>
        <v>#REF!</v>
      </c>
      <c r="C49" s="28" t="e">
        <f t="shared" ref="C49:AK49" si="0">SUM(C11,C23,C35,C47)</f>
        <v>#REF!</v>
      </c>
      <c r="D49" s="28" t="e">
        <f t="shared" si="0"/>
        <v>#REF!</v>
      </c>
      <c r="E49" s="28" t="e">
        <f t="shared" si="0"/>
        <v>#REF!</v>
      </c>
      <c r="F49" s="28" t="e">
        <f t="shared" si="0"/>
        <v>#REF!</v>
      </c>
      <c r="G49" s="28" t="e">
        <f t="shared" si="0"/>
        <v>#REF!</v>
      </c>
      <c r="H49" s="28" t="e">
        <f t="shared" si="0"/>
        <v>#REF!</v>
      </c>
      <c r="I49" s="28" t="e">
        <f t="shared" si="0"/>
        <v>#REF!</v>
      </c>
      <c r="J49" s="28" t="e">
        <f t="shared" si="0"/>
        <v>#REF!</v>
      </c>
      <c r="K49" s="28" t="e">
        <f t="shared" si="0"/>
        <v>#REF!</v>
      </c>
      <c r="L49" s="28" t="e">
        <f t="shared" si="0"/>
        <v>#REF!</v>
      </c>
      <c r="M49" s="28" t="e">
        <f t="shared" si="0"/>
        <v>#REF!</v>
      </c>
      <c r="N49" s="28" t="e">
        <f t="shared" si="0"/>
        <v>#REF!</v>
      </c>
      <c r="O49" s="28" t="e">
        <f t="shared" si="0"/>
        <v>#REF!</v>
      </c>
      <c r="P49" s="28" t="e">
        <f t="shared" si="0"/>
        <v>#REF!</v>
      </c>
      <c r="Q49" s="28" t="e">
        <f t="shared" si="0"/>
        <v>#REF!</v>
      </c>
      <c r="R49" s="28" t="e">
        <f t="shared" si="0"/>
        <v>#REF!</v>
      </c>
      <c r="S49" s="28" t="e">
        <f t="shared" si="0"/>
        <v>#REF!</v>
      </c>
      <c r="T49" s="28" t="e">
        <f t="shared" si="0"/>
        <v>#REF!</v>
      </c>
      <c r="U49" s="28" t="e">
        <f t="shared" si="0"/>
        <v>#REF!</v>
      </c>
      <c r="V49" s="28" t="e">
        <f t="shared" si="0"/>
        <v>#REF!</v>
      </c>
      <c r="W49" s="28" t="e">
        <f t="shared" si="0"/>
        <v>#REF!</v>
      </c>
      <c r="X49" s="28" t="e">
        <f t="shared" si="0"/>
        <v>#REF!</v>
      </c>
      <c r="Y49" s="28" t="e">
        <f t="shared" si="0"/>
        <v>#REF!</v>
      </c>
      <c r="Z49" s="28" t="e">
        <f t="shared" si="0"/>
        <v>#REF!</v>
      </c>
      <c r="AA49" s="28" t="e">
        <f t="shared" si="0"/>
        <v>#REF!</v>
      </c>
      <c r="AB49" s="28" t="e">
        <f t="shared" si="0"/>
        <v>#REF!</v>
      </c>
      <c r="AC49" s="28" t="e">
        <f t="shared" si="0"/>
        <v>#REF!</v>
      </c>
      <c r="AD49" s="28" t="e">
        <f t="shared" si="0"/>
        <v>#REF!</v>
      </c>
      <c r="AE49" s="28" t="e">
        <f t="shared" si="0"/>
        <v>#REF!</v>
      </c>
      <c r="AF49" s="28" t="e">
        <f t="shared" si="0"/>
        <v>#REF!</v>
      </c>
      <c r="AG49" s="28" t="e">
        <f t="shared" si="0"/>
        <v>#REF!</v>
      </c>
      <c r="AH49" s="28" t="e">
        <f t="shared" si="0"/>
        <v>#REF!</v>
      </c>
      <c r="AI49" s="28" t="e">
        <f t="shared" si="0"/>
        <v>#REF!</v>
      </c>
      <c r="AJ49" s="28" t="e">
        <f t="shared" si="0"/>
        <v>#REF!</v>
      </c>
      <c r="AK49" s="28" t="e">
        <f t="shared" si="0"/>
        <v>#REF!</v>
      </c>
    </row>
    <row r="51" spans="1:37" ht="15" x14ac:dyDescent="0.25">
      <c r="A51" s="251"/>
      <c r="B51" s="206"/>
      <c r="C51" s="206"/>
      <c r="D51" s="206"/>
      <c r="E51" s="206"/>
      <c r="F51" s="206"/>
      <c r="G51" s="206"/>
      <c r="H51" s="206"/>
      <c r="I51" s="206"/>
      <c r="J51" s="206"/>
      <c r="K51" s="206"/>
      <c r="L51" s="206"/>
      <c r="M51" s="206"/>
      <c r="N51" s="206"/>
      <c r="O51" s="206"/>
      <c r="P51" s="206"/>
      <c r="Q51" s="206"/>
      <c r="R51" s="206"/>
      <c r="S51" s="206"/>
      <c r="T51" s="206"/>
      <c r="U51" s="206"/>
      <c r="V51" s="206"/>
      <c r="W51" s="206"/>
      <c r="X51" s="206"/>
      <c r="Y51" s="206"/>
      <c r="Z51" s="206"/>
      <c r="AA51" s="206"/>
      <c r="AB51" s="206"/>
      <c r="AC51" s="206"/>
      <c r="AD51" s="206"/>
      <c r="AE51" s="206"/>
      <c r="AF51" s="206"/>
      <c r="AG51" s="206"/>
      <c r="AH51" s="206"/>
      <c r="AI51" s="206"/>
      <c r="AJ51" s="206"/>
      <c r="AK51" s="206"/>
    </row>
    <row r="52" spans="1:37" ht="15" x14ac:dyDescent="0.25">
      <c r="A52" s="243" t="s">
        <v>687</v>
      </c>
    </row>
    <row r="53" spans="1:37" ht="15" x14ac:dyDescent="0.25">
      <c r="A53" s="243"/>
      <c r="B53" s="244">
        <v>2015</v>
      </c>
      <c r="C53" s="244">
        <v>2016</v>
      </c>
      <c r="D53" s="244">
        <v>2017</v>
      </c>
      <c r="E53" s="244">
        <v>2018</v>
      </c>
      <c r="F53" s="244">
        <v>2019</v>
      </c>
      <c r="G53" s="244">
        <v>2020</v>
      </c>
      <c r="H53" s="244">
        <v>2021</v>
      </c>
      <c r="I53" s="244">
        <v>2022</v>
      </c>
      <c r="J53" s="244">
        <v>2023</v>
      </c>
      <c r="K53" s="244">
        <v>2024</v>
      </c>
      <c r="L53" s="244">
        <v>2025</v>
      </c>
      <c r="M53" s="244">
        <v>2026</v>
      </c>
      <c r="N53" s="244">
        <v>2027</v>
      </c>
      <c r="O53" s="244">
        <v>2028</v>
      </c>
      <c r="P53" s="244">
        <v>2029</v>
      </c>
      <c r="Q53" s="244">
        <v>2030</v>
      </c>
      <c r="R53" s="244">
        <v>2031</v>
      </c>
      <c r="S53" s="244">
        <v>2032</v>
      </c>
      <c r="T53" s="244">
        <v>2033</v>
      </c>
      <c r="U53" s="244">
        <v>2034</v>
      </c>
      <c r="V53" s="244">
        <v>2035</v>
      </c>
      <c r="W53" s="244">
        <v>2036</v>
      </c>
      <c r="X53" s="244">
        <v>2037</v>
      </c>
      <c r="Y53" s="244">
        <v>2038</v>
      </c>
      <c r="Z53" s="244">
        <v>2039</v>
      </c>
      <c r="AA53" s="244">
        <v>2040</v>
      </c>
      <c r="AB53" s="244">
        <v>2041</v>
      </c>
      <c r="AC53" s="244">
        <v>2042</v>
      </c>
      <c r="AD53" s="244">
        <v>2043</v>
      </c>
      <c r="AE53" s="244">
        <v>2044</v>
      </c>
      <c r="AF53" s="244">
        <v>2045</v>
      </c>
      <c r="AG53" s="244">
        <v>2046</v>
      </c>
      <c r="AH53" s="244">
        <v>2047</v>
      </c>
      <c r="AI53" s="244">
        <v>2048</v>
      </c>
      <c r="AJ53" s="244">
        <v>2049</v>
      </c>
      <c r="AK53" s="244">
        <v>2050</v>
      </c>
    </row>
    <row r="54" spans="1:37" ht="15" x14ac:dyDescent="0.25">
      <c r="A54" s="243" t="s">
        <v>657</v>
      </c>
      <c r="B54" s="245">
        <f>VLOOKUP($A54,Sup_GD_PotInst!$A$25:$AK$29,B$2,FALSE)</f>
        <v>33.896532253333731</v>
      </c>
      <c r="C54" s="245">
        <f>VLOOKUP($A54,Sup_GD_PotInst!$A$25:$AK$29,C$2,FALSE)</f>
        <v>462.18154799460666</v>
      </c>
      <c r="D54" s="245">
        <f>VLOOKUP($A54,Sup_GD_PotInst!$A$25:$AK$29,D$2,FALSE)</f>
        <v>1096.3941140925522</v>
      </c>
      <c r="E54" s="245">
        <f>VLOOKUP($A54,Sup_GD_PotInst!$A$25:$AK$29,E$2,FALSE)</f>
        <v>1210.6498996536675</v>
      </c>
      <c r="F54" s="245">
        <f>VLOOKUP($A54,Sup_GD_PotInst!$A$25:$AK$29,F$2,FALSE)</f>
        <v>2015.047769443619</v>
      </c>
      <c r="G54" s="245">
        <f>VLOOKUP($A54,Sup_GD_PotInst!$A$25:$AK$29,G$2,FALSE)</f>
        <v>1472.4977574015736</v>
      </c>
      <c r="H54" s="245">
        <f>VLOOKUP($A54,Sup_GD_PotInst!$A$25:$AK$29,H$2,FALSE)</f>
        <v>2376.3565652500856</v>
      </c>
      <c r="I54" s="245">
        <f>VLOOKUP($A54,Sup_GD_PotInst!$A$25:$AK$29,I$2,FALSE)</f>
        <v>3709.8481150057637</v>
      </c>
      <c r="J54" s="245">
        <f>VLOOKUP($A54,Sup_GD_PotInst!$A$25:$AK$29,J$2,FALSE)</f>
        <v>5549.629450144821</v>
      </c>
      <c r="K54" s="245">
        <f>VLOOKUP($A54,Sup_GD_PotInst!$A$25:$AK$29,K$2,FALSE)</f>
        <v>7838.3456394213381</v>
      </c>
      <c r="L54" s="245">
        <f>VLOOKUP($A54,Sup_GD_PotInst!$A$25:$AK$29,L$2,FALSE)</f>
        <v>10318.280455565404</v>
      </c>
      <c r="M54" s="245">
        <f>VLOOKUP($A54,Sup_GD_PotInst!$A$25:$AK$29,M$2,FALSE)</f>
        <v>12587.323035856763</v>
      </c>
      <c r="N54" s="245">
        <f>VLOOKUP($A54,Sup_GD_PotInst!$A$25:$AK$29,N$2,FALSE)</f>
        <v>14285.851856487176</v>
      </c>
      <c r="O54" s="245">
        <f>VLOOKUP($A54,Sup_GD_PotInst!$A$25:$AK$29,O$2,FALSE)</f>
        <v>15267.789703177084</v>
      </c>
      <c r="P54" s="245">
        <f>VLOOKUP($A54,Sup_GD_PotInst!$A$25:$AK$29,P$2,FALSE)</f>
        <v>15606.094672293204</v>
      </c>
      <c r="Q54" s="245">
        <f>VLOOKUP($A54,Sup_GD_PotInst!$A$25:$AK$29,Q$2,FALSE)</f>
        <v>15490.61650259134</v>
      </c>
      <c r="R54" s="245">
        <f>VLOOKUP($A54,Sup_GD_PotInst!$A$25:$AK$29,R$2,FALSE)</f>
        <v>15003.747618229812</v>
      </c>
      <c r="S54" s="245">
        <f>VLOOKUP($A54,Sup_GD_PotInst!$A$25:$AK$29,S$2,FALSE)</f>
        <v>14471.397525460568</v>
      </c>
      <c r="T54" s="245">
        <f>VLOOKUP($A54,Sup_GD_PotInst!$A$25:$AK$29,T$2,FALSE)</f>
        <v>14000.613987857934</v>
      </c>
      <c r="U54" s="245">
        <f>VLOOKUP($A54,Sup_GD_PotInst!$A$25:$AK$29,U$2,FALSE)</f>
        <v>13573.365278152032</v>
      </c>
      <c r="V54" s="245">
        <f>VLOOKUP($A54,Sup_GD_PotInst!$A$25:$AK$29,V$2,FALSE)</f>
        <v>13315.171439379155</v>
      </c>
      <c r="W54" s="245">
        <f>VLOOKUP($A54,Sup_GD_PotInst!$A$25:$AK$29,W$2,FALSE)</f>
        <v>13116.518196620049</v>
      </c>
      <c r="X54" s="245">
        <f>VLOOKUP($A54,Sup_GD_PotInst!$A$25:$AK$29,X$2,FALSE)</f>
        <v>13011.455905729596</v>
      </c>
      <c r="Y54" s="245">
        <f>VLOOKUP($A54,Sup_GD_PotInst!$A$25:$AK$29,Y$2,FALSE)</f>
        <v>12999.46940840191</v>
      </c>
      <c r="Z54" s="245">
        <f>VLOOKUP($A54,Sup_GD_PotInst!$A$25:$AK$29,Z$2,FALSE)</f>
        <v>13004.910684593511</v>
      </c>
      <c r="AA54" s="245">
        <f>VLOOKUP($A54,Sup_GD_PotInst!$A$25:$AK$29,AA$2,FALSE)</f>
        <v>13040.533587972652</v>
      </c>
      <c r="AB54" s="245">
        <f>VLOOKUP($A54,Sup_GD_PotInst!$A$25:$AK$29,AB$2,FALSE)</f>
        <v>12204.684275369736</v>
      </c>
      <c r="AC54" s="245">
        <f>VLOOKUP($A54,Sup_GD_PotInst!$A$25:$AK$29,AC$2,FALSE)</f>
        <v>12576.804969500263</v>
      </c>
      <c r="AD54" s="245">
        <f>VLOOKUP($A54,Sup_GD_PotInst!$A$25:$AK$29,AD$2,FALSE)</f>
        <v>13002.836766327706</v>
      </c>
      <c r="AE54" s="245">
        <f>VLOOKUP($A54,Sup_GD_PotInst!$A$25:$AK$29,AE$2,FALSE)</f>
        <v>13417.736904662055</v>
      </c>
      <c r="AF54" s="245">
        <f>VLOOKUP($A54,Sup_GD_PotInst!$A$25:$AK$29,AF$2,FALSE)</f>
        <v>13893.063223963591</v>
      </c>
      <c r="AG54" s="245">
        <f>VLOOKUP($A54,Sup_GD_PotInst!$A$25:$AK$29,AG$2,FALSE)</f>
        <v>14394.900497840981</v>
      </c>
      <c r="AH54" s="245">
        <f>VLOOKUP($A54,Sup_GD_PotInst!$A$25:$AK$29,AH$2,FALSE)</f>
        <v>14927.644381800632</v>
      </c>
      <c r="AI54" s="245">
        <f>VLOOKUP($A54,Sup_GD_PotInst!$A$25:$AK$29,AI$2,FALSE)</f>
        <v>15472.800241782867</v>
      </c>
      <c r="AJ54" s="245">
        <f>VLOOKUP($A54,Sup_GD_PotInst!$A$25:$AK$29,AJ$2,FALSE)</f>
        <v>16071.077938079623</v>
      </c>
      <c r="AK54" s="245">
        <f>VLOOKUP($A54,Sup_GD_PotInst!$A$25:$AK$29,AK$2,FALSE)</f>
        <v>16701.631973677206</v>
      </c>
    </row>
    <row r="55" spans="1:37" ht="15" x14ac:dyDescent="0.25">
      <c r="A55" s="258" t="s">
        <v>667</v>
      </c>
      <c r="B55" s="245">
        <f>VLOOKUP($A55,Sup_GD_PotInst!$A$25:$AK$29,B$2,FALSE)</f>
        <v>5.4801733277300384</v>
      </c>
      <c r="C55" s="245">
        <f>VLOOKUP($A55,Sup_GD_PotInst!$A$25:$AK$29,C$2,FALSE)</f>
        <v>79.766967325848327</v>
      </c>
      <c r="D55" s="245">
        <f>VLOOKUP($A55,Sup_GD_PotInst!$A$25:$AK$29,D$2,FALSE)</f>
        <v>166.63786303949487</v>
      </c>
      <c r="E55" s="245">
        <f>VLOOKUP($A55,Sup_GD_PotInst!$A$25:$AK$29,E$2,FALSE)</f>
        <v>189.3704338804491</v>
      </c>
      <c r="F55" s="245">
        <f>VLOOKUP($A55,Sup_GD_PotInst!$A$25:$AK$29,F$2,FALSE)</f>
        <v>313.1817572106462</v>
      </c>
      <c r="G55" s="245">
        <f>VLOOKUP($A55,Sup_GD_PotInst!$A$25:$AK$29,G$2,FALSE)</f>
        <v>321.70647127600415</v>
      </c>
      <c r="H55" s="245">
        <f>VLOOKUP($A55,Sup_GD_PotInst!$A$25:$AK$29,H$2,FALSE)</f>
        <v>498.22217759758036</v>
      </c>
      <c r="I55" s="245">
        <f>VLOOKUP($A55,Sup_GD_PotInst!$A$25:$AK$29,I$2,FALSE)</f>
        <v>748.61873915225772</v>
      </c>
      <c r="J55" s="245">
        <f>VLOOKUP($A55,Sup_GD_PotInst!$A$25:$AK$29,J$2,FALSE)</f>
        <v>1087.7805773239943</v>
      </c>
      <c r="K55" s="245">
        <f>VLOOKUP($A55,Sup_GD_PotInst!$A$25:$AK$29,K$2,FALSE)</f>
        <v>1518.5492634679099</v>
      </c>
      <c r="L55" s="245">
        <f>VLOOKUP($A55,Sup_GD_PotInst!$A$25:$AK$29,L$2,FALSE)</f>
        <v>2009.1262609910032</v>
      </c>
      <c r="M55" s="245">
        <f>VLOOKUP($A55,Sup_GD_PotInst!$A$25:$AK$29,M$2,FALSE)</f>
        <v>2499.6356020532589</v>
      </c>
      <c r="N55" s="245">
        <f>VLOOKUP($A55,Sup_GD_PotInst!$A$25:$AK$29,N$2,FALSE)</f>
        <v>2941.0940090092899</v>
      </c>
      <c r="O55" s="245">
        <f>VLOOKUP($A55,Sup_GD_PotInst!$A$25:$AK$29,O$2,FALSE)</f>
        <v>3273.4225446365717</v>
      </c>
      <c r="P55" s="245">
        <f>VLOOKUP($A55,Sup_GD_PotInst!$A$25:$AK$29,P$2,FALSE)</f>
        <v>3501.6954434978215</v>
      </c>
      <c r="Q55" s="245">
        <f>VLOOKUP($A55,Sup_GD_PotInst!$A$25:$AK$29,Q$2,FALSE)</f>
        <v>3628.2806817223031</v>
      </c>
      <c r="R55" s="245">
        <f>VLOOKUP($A55,Sup_GD_PotInst!$A$25:$AK$29,R$2,FALSE)</f>
        <v>3651.689817171618</v>
      </c>
      <c r="S55" s="245">
        <f>VLOOKUP($A55,Sup_GD_PotInst!$A$25:$AK$29,S$2,FALSE)</f>
        <v>3631.7311612249468</v>
      </c>
      <c r="T55" s="245">
        <f>VLOOKUP($A55,Sup_GD_PotInst!$A$25:$AK$29,T$2,FALSE)</f>
        <v>3598.6471518760573</v>
      </c>
      <c r="U55" s="245">
        <f>VLOOKUP($A55,Sup_GD_PotInst!$A$25:$AK$29,U$2,FALSE)</f>
        <v>3553.7909183416764</v>
      </c>
      <c r="V55" s="245">
        <f>VLOOKUP($A55,Sup_GD_PotInst!$A$25:$AK$29,V$2,FALSE)</f>
        <v>3526.5930210855308</v>
      </c>
      <c r="W55" s="245">
        <f>VLOOKUP($A55,Sup_GD_PotInst!$A$25:$AK$29,W$2,FALSE)</f>
        <v>3511.4379738582379</v>
      </c>
      <c r="X55" s="245">
        <f>VLOOKUP($A55,Sup_GD_PotInst!$A$25:$AK$29,X$2,FALSE)</f>
        <v>3494.3885457275092</v>
      </c>
      <c r="Y55" s="245">
        <f>VLOOKUP($A55,Sup_GD_PotInst!$A$25:$AK$29,Y$2,FALSE)</f>
        <v>3503.9281067054176</v>
      </c>
      <c r="Z55" s="245">
        <f>VLOOKUP($A55,Sup_GD_PotInst!$A$25:$AK$29,Z$2,FALSE)</f>
        <v>3511.5732867799038</v>
      </c>
      <c r="AA55" s="245">
        <f>VLOOKUP($A55,Sup_GD_PotInst!$A$25:$AK$29,AA$2,FALSE)</f>
        <v>3516.6475213426197</v>
      </c>
      <c r="AB55" s="245">
        <f>VLOOKUP($A55,Sup_GD_PotInst!$A$25:$AK$29,AB$2,FALSE)</f>
        <v>3318.617060475136</v>
      </c>
      <c r="AC55" s="245">
        <f>VLOOKUP($A55,Sup_GD_PotInst!$A$25:$AK$29,AC$2,FALSE)</f>
        <v>3425.1759862921062</v>
      </c>
      <c r="AD55" s="245">
        <f>VLOOKUP($A55,Sup_GD_PotInst!$A$25:$AK$29,AD$2,FALSE)</f>
        <v>3551.2199728299011</v>
      </c>
      <c r="AE55" s="245">
        <f>VLOOKUP($A55,Sup_GD_PotInst!$A$25:$AK$29,AE$2,FALSE)</f>
        <v>3667.9273677723004</v>
      </c>
      <c r="AF55" s="245">
        <f>VLOOKUP($A55,Sup_GD_PotInst!$A$25:$AK$29,AF$2,FALSE)</f>
        <v>3809.2617144590654</v>
      </c>
      <c r="AG55" s="245">
        <f>VLOOKUP($A55,Sup_GD_PotInst!$A$25:$AK$29,AG$2,FALSE)</f>
        <v>3955.1967004826947</v>
      </c>
      <c r="AH55" s="245">
        <f>VLOOKUP($A55,Sup_GD_PotInst!$A$25:$AK$29,AH$2,FALSE)</f>
        <v>4107.6943632074235</v>
      </c>
      <c r="AI55" s="245">
        <f>VLOOKUP($A55,Sup_GD_PotInst!$A$25:$AK$29,AI$2,FALSE)</f>
        <v>4267.9725189283135</v>
      </c>
      <c r="AJ55" s="245">
        <f>VLOOKUP($A55,Sup_GD_PotInst!$A$25:$AK$29,AJ$2,FALSE)</f>
        <v>4443.9469735632192</v>
      </c>
      <c r="AK55" s="245">
        <f>VLOOKUP($A55,Sup_GD_PotInst!$A$25:$AK$29,AK$2,FALSE)</f>
        <v>4619.2448635897435</v>
      </c>
    </row>
    <row r="56" spans="1:37" ht="15" x14ac:dyDescent="0.25">
      <c r="A56" s="243" t="s">
        <v>668</v>
      </c>
      <c r="B56" s="245">
        <f>VLOOKUP($A56,Sup_GD_PotInst!$A$25:$AK$29,B$2,FALSE)</f>
        <v>0.42666795176334221</v>
      </c>
      <c r="C56" s="245">
        <f>VLOOKUP($A56,Sup_GD_PotInst!$A$25:$AK$29,C$2,FALSE)</f>
        <v>36.195664574590189</v>
      </c>
      <c r="D56" s="245">
        <f>VLOOKUP($A56,Sup_GD_PotInst!$A$25:$AK$29,D$2,FALSE)</f>
        <v>82.115802883119898</v>
      </c>
      <c r="E56" s="245">
        <f>VLOOKUP($A56,Sup_GD_PotInst!$A$25:$AK$29,E$2,FALSE)</f>
        <v>88.391377340305695</v>
      </c>
      <c r="F56" s="245">
        <f>VLOOKUP($A56,Sup_GD_PotInst!$A$25:$AK$29,F$2,FALSE)</f>
        <v>140.44486745543347</v>
      </c>
      <c r="G56" s="245">
        <f>VLOOKUP($A56,Sup_GD_PotInst!$A$25:$AK$29,G$2,FALSE)</f>
        <v>167.60939371769959</v>
      </c>
      <c r="H56" s="245">
        <f>VLOOKUP($A56,Sup_GD_PotInst!$A$25:$AK$29,H$2,FALSE)</f>
        <v>252.10742599816473</v>
      </c>
      <c r="I56" s="245">
        <f>VLOOKUP($A56,Sup_GD_PotInst!$A$25:$AK$29,I$2,FALSE)</f>
        <v>365.70776815515461</v>
      </c>
      <c r="J56" s="245">
        <f>VLOOKUP($A56,Sup_GD_PotInst!$A$25:$AK$29,J$2,FALSE)</f>
        <v>520.3926785006895</v>
      </c>
      <c r="K56" s="245">
        <f>VLOOKUP($A56,Sup_GD_PotInst!$A$25:$AK$29,K$2,FALSE)</f>
        <v>705.99323751774341</v>
      </c>
      <c r="L56" s="245">
        <f>VLOOKUP($A56,Sup_GD_PotInst!$A$25:$AK$29,L$2,FALSE)</f>
        <v>902.54494063005643</v>
      </c>
      <c r="M56" s="245">
        <f>VLOOKUP($A56,Sup_GD_PotInst!$A$25:$AK$29,M$2,FALSE)</f>
        <v>1101.2122056698629</v>
      </c>
      <c r="N56" s="245">
        <f>VLOOKUP($A56,Sup_GD_PotInst!$A$25:$AK$29,N$2,FALSE)</f>
        <v>1266.8127044480093</v>
      </c>
      <c r="O56" s="245">
        <f>VLOOKUP($A56,Sup_GD_PotInst!$A$25:$AK$29,O$2,FALSE)</f>
        <v>1390.0130755196742</v>
      </c>
      <c r="P56" s="245">
        <f>VLOOKUP($A56,Sup_GD_PotInst!$A$25:$AK$29,P$2,FALSE)</f>
        <v>1479.204455269537</v>
      </c>
      <c r="Q56" s="245">
        <f>VLOOKUP($A56,Sup_GD_PotInst!$A$25:$AK$29,Q$2,FALSE)</f>
        <v>1536.3068494805304</v>
      </c>
      <c r="R56" s="245">
        <f>VLOOKUP($A56,Sup_GD_PotInst!$A$25:$AK$29,R$2,FALSE)</f>
        <v>1559.898031646778</v>
      </c>
      <c r="S56" s="245">
        <f>VLOOKUP($A56,Sup_GD_PotInst!$A$25:$AK$29,S$2,FALSE)</f>
        <v>1563.8624880319121</v>
      </c>
      <c r="T56" s="245">
        <f>VLOOKUP($A56,Sup_GD_PotInst!$A$25:$AK$29,T$2,FALSE)</f>
        <v>1562.0135935742735</v>
      </c>
      <c r="U56" s="245">
        <f>VLOOKUP($A56,Sup_GD_PotInst!$A$25:$AK$29,U$2,FALSE)</f>
        <v>1555.4357959845865</v>
      </c>
      <c r="V56" s="245">
        <f>VLOOKUP($A56,Sup_GD_PotInst!$A$25:$AK$29,V$2,FALSE)</f>
        <v>1551.7913405632744</v>
      </c>
      <c r="W56" s="245">
        <f>VLOOKUP($A56,Sup_GD_PotInst!$A$25:$AK$29,W$2,FALSE)</f>
        <v>1551.3468947801884</v>
      </c>
      <c r="X56" s="245">
        <f>VLOOKUP($A56,Sup_GD_PotInst!$A$25:$AK$29,X$2,FALSE)</f>
        <v>1550.3868918887199</v>
      </c>
      <c r="Y56" s="245">
        <f>VLOOKUP($A56,Sup_GD_PotInst!$A$25:$AK$29,Y$2,FALSE)</f>
        <v>1557.018022972378</v>
      </c>
      <c r="Z56" s="245">
        <f>VLOOKUP($A56,Sup_GD_PotInst!$A$25:$AK$29,Z$2,FALSE)</f>
        <v>1570.2980629710094</v>
      </c>
      <c r="AA56" s="245">
        <f>VLOOKUP($A56,Sup_GD_PotInst!$A$25:$AK$29,AA$2,FALSE)</f>
        <v>1572.7691815249732</v>
      </c>
      <c r="AB56" s="245">
        <f>VLOOKUP($A56,Sup_GD_PotInst!$A$25:$AK$29,AB$2,FALSE)</f>
        <v>1471.4533208125035</v>
      </c>
      <c r="AC56" s="245">
        <f>VLOOKUP($A56,Sup_GD_PotInst!$A$25:$AK$29,AC$2,FALSE)</f>
        <v>1526.226819120119</v>
      </c>
      <c r="AD56" s="245">
        <f>VLOOKUP($A56,Sup_GD_PotInst!$A$25:$AK$29,AD$2,FALSE)</f>
        <v>1583.5425473070013</v>
      </c>
      <c r="AE56" s="245">
        <f>VLOOKUP($A56,Sup_GD_PotInst!$A$25:$AK$29,AE$2,FALSE)</f>
        <v>1632.4493612778681</v>
      </c>
      <c r="AF56" s="245">
        <f>VLOOKUP($A56,Sup_GD_PotInst!$A$25:$AK$29,AF$2,FALSE)</f>
        <v>1698.8673391023644</v>
      </c>
      <c r="AG56" s="245">
        <f>VLOOKUP($A56,Sup_GD_PotInst!$A$25:$AK$29,AG$2,FALSE)</f>
        <v>1760.2541906623162</v>
      </c>
      <c r="AH56" s="245">
        <f>VLOOKUP($A56,Sup_GD_PotInst!$A$25:$AK$29,AH$2,FALSE)</f>
        <v>1840.3966542685278</v>
      </c>
      <c r="AI56" s="245">
        <f>VLOOKUP($A56,Sup_GD_PotInst!$A$25:$AK$29,AI$2,FALSE)</f>
        <v>1908.7168600446314</v>
      </c>
      <c r="AJ56" s="245">
        <f>VLOOKUP($A56,Sup_GD_PotInst!$A$25:$AK$29,AJ$2,FALSE)</f>
        <v>1986.9748735305607</v>
      </c>
      <c r="AK56" s="245">
        <f>VLOOKUP($A56,Sup_GD_PotInst!$A$25:$AK$29,AK$2,FALSE)</f>
        <v>2081.1084903883502</v>
      </c>
    </row>
    <row r="57" spans="1:37" ht="15" x14ac:dyDescent="0.25">
      <c r="A57" s="243" t="s">
        <v>659</v>
      </c>
      <c r="B57" s="245">
        <f>VLOOKUP($A57,Sup_GD_PotInst!$A$25:$AK$29,B$2,FALSE)</f>
        <v>7.4406305138350587E-2</v>
      </c>
      <c r="C57" s="245">
        <f>VLOOKUP($A57,Sup_GD_PotInst!$A$25:$AK$29,C$2,FALSE)</f>
        <v>38.207637688543031</v>
      </c>
      <c r="D57" s="245">
        <f>VLOOKUP($A57,Sup_GD_PotInst!$A$25:$AK$29,D$2,FALSE)</f>
        <v>263.19328948226877</v>
      </c>
      <c r="E57" s="245">
        <f>VLOOKUP($A57,Sup_GD_PotInst!$A$25:$AK$29,E$2,FALSE)</f>
        <v>417.82648505114821</v>
      </c>
      <c r="F57" s="245">
        <f>VLOOKUP($A57,Sup_GD_PotInst!$A$25:$AK$29,F$2,FALSE)</f>
        <v>115.37082470644366</v>
      </c>
      <c r="G57" s="245">
        <f>VLOOKUP($A57,Sup_GD_PotInst!$A$25:$AK$29,G$2,FALSE)</f>
        <v>257.54048408722309</v>
      </c>
      <c r="H57" s="245">
        <f>VLOOKUP($A57,Sup_GD_PotInst!$A$25:$AK$29,H$2,FALSE)</f>
        <v>258.75697343648858</v>
      </c>
      <c r="I57" s="245">
        <f>VLOOKUP($A57,Sup_GD_PotInst!$A$25:$AK$29,I$2,FALSE)</f>
        <v>392.82789317604471</v>
      </c>
      <c r="J57" s="245">
        <f>VLOOKUP($A57,Sup_GD_PotInst!$A$25:$AK$29,J$2,FALSE)</f>
        <v>393.18838522906265</v>
      </c>
      <c r="K57" s="245">
        <f>VLOOKUP($A57,Sup_GD_PotInst!$A$25:$AK$29,K$2,FALSE)</f>
        <v>630.69173953028849</v>
      </c>
      <c r="L57" s="245">
        <f>VLOOKUP($A57,Sup_GD_PotInst!$A$25:$AK$29,L$2,FALSE)</f>
        <v>764.92455532164149</v>
      </c>
      <c r="M57" s="245">
        <f>VLOOKUP($A57,Sup_GD_PotInst!$A$25:$AK$29,M$2,FALSE)</f>
        <v>883.80467970268717</v>
      </c>
      <c r="N57" s="245">
        <f>VLOOKUP($A57,Sup_GD_PotInst!$A$25:$AK$29,N$2,FALSE)</f>
        <v>1042.1986535093363</v>
      </c>
      <c r="O57" s="245">
        <f>VLOOKUP($A57,Sup_GD_PotInst!$A$25:$AK$29,O$2,FALSE)</f>
        <v>1093.429812161726</v>
      </c>
      <c r="P57" s="245">
        <f>VLOOKUP($A57,Sup_GD_PotInst!$A$25:$AK$29,P$2,FALSE)</f>
        <v>1210.512865964022</v>
      </c>
      <c r="Q57" s="245">
        <f>VLOOKUP($A57,Sup_GD_PotInst!$A$25:$AK$29,Q$2,FALSE)</f>
        <v>1385.3845648784556</v>
      </c>
      <c r="R57" s="245">
        <f>VLOOKUP($A57,Sup_GD_PotInst!$A$25:$AK$29,R$2,FALSE)</f>
        <v>1162.0636208076737</v>
      </c>
      <c r="S57" s="245">
        <f>VLOOKUP($A57,Sup_GD_PotInst!$A$25:$AK$29,S$2,FALSE)</f>
        <v>1206.1193406102707</v>
      </c>
      <c r="T57" s="245">
        <f>VLOOKUP($A57,Sup_GD_PotInst!$A$25:$AK$29,T$2,FALSE)</f>
        <v>980.60486949098299</v>
      </c>
      <c r="U57" s="245">
        <f>VLOOKUP($A57,Sup_GD_PotInst!$A$25:$AK$29,U$2,FALSE)</f>
        <v>907.91704318041513</v>
      </c>
      <c r="V57" s="245">
        <f>VLOOKUP($A57,Sup_GD_PotInst!$A$25:$AK$29,V$2,FALSE)</f>
        <v>779.41756789230499</v>
      </c>
      <c r="W57" s="245">
        <f>VLOOKUP($A57,Sup_GD_PotInst!$A$25:$AK$29,W$2,FALSE)</f>
        <v>609.68905130441988</v>
      </c>
      <c r="X57" s="245">
        <f>VLOOKUP($A57,Sup_GD_PotInst!$A$25:$AK$29,X$2,FALSE)</f>
        <v>511.4234977029385</v>
      </c>
      <c r="Y57" s="245">
        <f>VLOOKUP($A57,Sup_GD_PotInst!$A$25:$AK$29,Y$2,FALSE)</f>
        <v>373.58068392765574</v>
      </c>
      <c r="Z57" s="245">
        <f>VLOOKUP($A57,Sup_GD_PotInst!$A$25:$AK$29,Z$2,FALSE)</f>
        <v>279.75679844437366</v>
      </c>
      <c r="AA57" s="245">
        <f>VLOOKUP($A57,Sup_GD_PotInst!$A$25:$AK$29,AA$2,FALSE)</f>
        <v>232.33879295795549</v>
      </c>
      <c r="AB57" s="245">
        <f>VLOOKUP($A57,Sup_GD_PotInst!$A$25:$AK$29,AB$2,FALSE)</f>
        <v>159.10674737462068</v>
      </c>
      <c r="AC57" s="245">
        <f>VLOOKUP($A57,Sup_GD_PotInst!$A$25:$AK$29,AC$2,FALSE)</f>
        <v>118.74176051198965</v>
      </c>
      <c r="AD57" s="245">
        <f>VLOOKUP($A57,Sup_GD_PotInst!$A$25:$AK$29,AD$2,FALSE)</f>
        <v>72.560859912661655</v>
      </c>
      <c r="AE57" s="245">
        <f>VLOOKUP($A57,Sup_GD_PotInst!$A$25:$AK$29,AE$2,FALSE)</f>
        <v>71.081788206677828</v>
      </c>
      <c r="AF57" s="245">
        <f>VLOOKUP($A57,Sup_GD_PotInst!$A$25:$AK$29,AF$2,FALSE)</f>
        <v>24.671564335347842</v>
      </c>
      <c r="AG57" s="245">
        <f>VLOOKUP($A57,Sup_GD_PotInst!$A$25:$AK$29,AG$2,FALSE)</f>
        <v>67.646016081797768</v>
      </c>
      <c r="AH57" s="245">
        <f>VLOOKUP($A57,Sup_GD_PotInst!$A$25:$AK$29,AH$2,FALSE)</f>
        <v>0</v>
      </c>
      <c r="AI57" s="245">
        <f>VLOOKUP($A57,Sup_GD_PotInst!$A$25:$AK$29,AI$2,FALSE)</f>
        <v>0</v>
      </c>
      <c r="AJ57" s="245">
        <f>VLOOKUP($A57,Sup_GD_PotInst!$A$25:$AK$29,AJ$2,FALSE)</f>
        <v>0</v>
      </c>
      <c r="AK57" s="245">
        <f>VLOOKUP($A57,Sup_GD_PotInst!$A$25:$AK$29,AK$2,FALSE)</f>
        <v>0</v>
      </c>
    </row>
    <row r="59" spans="1:37" ht="15" x14ac:dyDescent="0.25">
      <c r="A59" s="12" t="s">
        <v>688</v>
      </c>
      <c r="B59" s="269" t="s">
        <v>671</v>
      </c>
    </row>
    <row r="60" spans="1:37" x14ac:dyDescent="0.2">
      <c r="A60" s="105" t="s">
        <v>657</v>
      </c>
      <c r="B60" s="275">
        <f>VLOOKUP($A60,Sup_GD_PotInst!$A$31:$B$36,B$2,FALSE)</f>
        <v>89726.389736892335</v>
      </c>
    </row>
    <row r="61" spans="1:37" x14ac:dyDescent="0.2">
      <c r="A61" s="105" t="s">
        <v>667</v>
      </c>
      <c r="B61" s="275">
        <f>VLOOKUP($A61,Sup_GD_PotInst!$A$31:$B$36,B$2,FALSE)</f>
        <v>20911.435362725173</v>
      </c>
    </row>
    <row r="62" spans="1:37" x14ac:dyDescent="0.2">
      <c r="A62" s="105" t="s">
        <v>668</v>
      </c>
      <c r="B62" s="275">
        <f>VLOOKUP($A62,Sup_GD_PotInst!$A$31:$B$36,B$2,FALSE)</f>
        <v>9261.7298850372899</v>
      </c>
    </row>
    <row r="63" spans="1:37" x14ac:dyDescent="0.2">
      <c r="A63" s="105" t="s">
        <v>659</v>
      </c>
      <c r="B63" s="275">
        <f>VLOOKUP($A63,Sup_GD_PotInst!$A$31:$B$36,B$2,FALSE)</f>
        <v>5877.3236473534052</v>
      </c>
    </row>
    <row r="64" spans="1:37" ht="15" x14ac:dyDescent="0.25">
      <c r="A64" s="27" t="s">
        <v>9</v>
      </c>
      <c r="B64" s="28">
        <f>VLOOKUP($A64,Sup_GD_PotInst!$A$31:$B$36,B$2,FALSE)</f>
        <v>125776.8786320082</v>
      </c>
    </row>
    <row r="66" spans="1:37" ht="15" x14ac:dyDescent="0.25">
      <c r="A66" s="12" t="s">
        <v>670</v>
      </c>
      <c r="B66" s="13"/>
      <c r="C66" s="13"/>
      <c r="D66" s="13"/>
      <c r="E66" s="13"/>
      <c r="F66" s="13"/>
      <c r="G66" s="13"/>
      <c r="H66" s="13"/>
      <c r="I66" s="13"/>
      <c r="J66" s="13"/>
      <c r="K66" s="13"/>
      <c r="L66" s="13"/>
      <c r="M66" s="13"/>
      <c r="N66" s="13"/>
      <c r="O66" s="13"/>
      <c r="P66" s="13"/>
      <c r="Q66" s="13"/>
      <c r="R66" s="13"/>
      <c r="S66" s="13"/>
      <c r="T66" s="13"/>
      <c r="U66" s="13"/>
      <c r="V66" s="13"/>
      <c r="W66" s="13"/>
      <c r="X66" s="13"/>
      <c r="Y66" s="13"/>
      <c r="Z66" s="13"/>
      <c r="AA66" s="13"/>
      <c r="AB66" s="13"/>
      <c r="AC66" s="13"/>
      <c r="AD66" s="13"/>
      <c r="AE66" s="13"/>
      <c r="AF66" s="13"/>
      <c r="AG66" s="13"/>
      <c r="AH66" s="13"/>
      <c r="AI66" s="13"/>
      <c r="AJ66" s="13"/>
      <c r="AK66" s="13"/>
    </row>
    <row r="67" spans="1:37" ht="15" x14ac:dyDescent="0.25">
      <c r="A67" s="14"/>
      <c r="B67" s="15">
        <v>2015</v>
      </c>
      <c r="C67" s="15">
        <v>2016</v>
      </c>
      <c r="D67" s="15">
        <v>2017</v>
      </c>
      <c r="E67" s="15">
        <v>2018</v>
      </c>
      <c r="F67" s="15">
        <v>2019</v>
      </c>
      <c r="G67" s="15">
        <v>2020</v>
      </c>
      <c r="H67" s="15">
        <v>2021</v>
      </c>
      <c r="I67" s="15">
        <v>2022</v>
      </c>
      <c r="J67" s="15">
        <v>2023</v>
      </c>
      <c r="K67" s="15">
        <v>2024</v>
      </c>
      <c r="L67" s="15">
        <v>2025</v>
      </c>
      <c r="M67" s="15">
        <v>2026</v>
      </c>
      <c r="N67" s="15">
        <v>2027</v>
      </c>
      <c r="O67" s="15">
        <v>2028</v>
      </c>
      <c r="P67" s="15">
        <v>2029</v>
      </c>
      <c r="Q67" s="15">
        <v>2030</v>
      </c>
      <c r="R67" s="15">
        <v>2031</v>
      </c>
      <c r="S67" s="15">
        <v>2032</v>
      </c>
      <c r="T67" s="15">
        <v>2033</v>
      </c>
      <c r="U67" s="15">
        <v>2034</v>
      </c>
      <c r="V67" s="15">
        <v>2035</v>
      </c>
      <c r="W67" s="15">
        <v>2036</v>
      </c>
      <c r="X67" s="15">
        <v>2037</v>
      </c>
      <c r="Y67" s="15">
        <v>2038</v>
      </c>
      <c r="Z67" s="15">
        <v>2039</v>
      </c>
      <c r="AA67" s="15">
        <v>2040</v>
      </c>
      <c r="AB67" s="15">
        <v>2041</v>
      </c>
      <c r="AC67" s="15">
        <v>2042</v>
      </c>
      <c r="AD67" s="15">
        <v>2043</v>
      </c>
      <c r="AE67" s="15">
        <v>2044</v>
      </c>
      <c r="AF67" s="15">
        <v>2045</v>
      </c>
      <c r="AG67" s="15">
        <v>2046</v>
      </c>
      <c r="AH67" s="15">
        <v>2047</v>
      </c>
      <c r="AI67" s="15">
        <v>2048</v>
      </c>
      <c r="AJ67" s="15">
        <v>2049</v>
      </c>
      <c r="AK67" s="15">
        <v>2050</v>
      </c>
    </row>
    <row r="68" spans="1:37" ht="15" x14ac:dyDescent="0.25">
      <c r="A68" s="16" t="s">
        <v>657</v>
      </c>
      <c r="B68" s="1">
        <v>0</v>
      </c>
      <c r="C68" s="1" t="e">
        <f>C11-B11</f>
        <v>#REF!</v>
      </c>
      <c r="D68" s="1" t="e">
        <f t="shared" ref="D68:AK68" si="1">D11-C11</f>
        <v>#REF!</v>
      </c>
      <c r="E68" s="1" t="e">
        <f t="shared" si="1"/>
        <v>#REF!</v>
      </c>
      <c r="F68" s="1" t="e">
        <f t="shared" si="1"/>
        <v>#REF!</v>
      </c>
      <c r="G68" s="1" t="e">
        <f t="shared" si="1"/>
        <v>#REF!</v>
      </c>
      <c r="H68" s="1" t="e">
        <f t="shared" si="1"/>
        <v>#REF!</v>
      </c>
      <c r="I68" s="1" t="e">
        <f t="shared" si="1"/>
        <v>#REF!</v>
      </c>
      <c r="J68" s="1" t="e">
        <f t="shared" si="1"/>
        <v>#REF!</v>
      </c>
      <c r="K68" s="1" t="e">
        <f t="shared" si="1"/>
        <v>#REF!</v>
      </c>
      <c r="L68" s="1" t="e">
        <f t="shared" si="1"/>
        <v>#REF!</v>
      </c>
      <c r="M68" s="1" t="e">
        <f t="shared" si="1"/>
        <v>#REF!</v>
      </c>
      <c r="N68" s="1" t="e">
        <f t="shared" si="1"/>
        <v>#REF!</v>
      </c>
      <c r="O68" s="1" t="e">
        <f t="shared" si="1"/>
        <v>#REF!</v>
      </c>
      <c r="P68" s="1" t="e">
        <f t="shared" si="1"/>
        <v>#REF!</v>
      </c>
      <c r="Q68" s="1" t="e">
        <f t="shared" si="1"/>
        <v>#REF!</v>
      </c>
      <c r="R68" s="1" t="e">
        <f t="shared" si="1"/>
        <v>#REF!</v>
      </c>
      <c r="S68" s="1" t="e">
        <f t="shared" si="1"/>
        <v>#REF!</v>
      </c>
      <c r="T68" s="1" t="e">
        <f t="shared" si="1"/>
        <v>#REF!</v>
      </c>
      <c r="U68" s="1" t="e">
        <f t="shared" si="1"/>
        <v>#REF!</v>
      </c>
      <c r="V68" s="1" t="e">
        <f t="shared" si="1"/>
        <v>#REF!</v>
      </c>
      <c r="W68" s="1" t="e">
        <f t="shared" si="1"/>
        <v>#REF!</v>
      </c>
      <c r="X68" s="1" t="e">
        <f t="shared" si="1"/>
        <v>#REF!</v>
      </c>
      <c r="Y68" s="1" t="e">
        <f t="shared" si="1"/>
        <v>#REF!</v>
      </c>
      <c r="Z68" s="1" t="e">
        <f t="shared" si="1"/>
        <v>#REF!</v>
      </c>
      <c r="AA68" s="1" t="e">
        <f t="shared" si="1"/>
        <v>#REF!</v>
      </c>
      <c r="AB68" s="1" t="e">
        <f t="shared" si="1"/>
        <v>#REF!</v>
      </c>
      <c r="AC68" s="1" t="e">
        <f t="shared" si="1"/>
        <v>#REF!</v>
      </c>
      <c r="AD68" s="1" t="e">
        <f t="shared" si="1"/>
        <v>#REF!</v>
      </c>
      <c r="AE68" s="1" t="e">
        <f t="shared" si="1"/>
        <v>#REF!</v>
      </c>
      <c r="AF68" s="1" t="e">
        <f t="shared" si="1"/>
        <v>#REF!</v>
      </c>
      <c r="AG68" s="1" t="e">
        <f t="shared" si="1"/>
        <v>#REF!</v>
      </c>
      <c r="AH68" s="1" t="e">
        <f t="shared" si="1"/>
        <v>#REF!</v>
      </c>
      <c r="AI68" s="1" t="e">
        <f t="shared" si="1"/>
        <v>#REF!</v>
      </c>
      <c r="AJ68" s="1" t="e">
        <f t="shared" si="1"/>
        <v>#REF!</v>
      </c>
      <c r="AK68" s="1" t="e">
        <f t="shared" si="1"/>
        <v>#REF!</v>
      </c>
    </row>
    <row r="69" spans="1:37" ht="15" x14ac:dyDescent="0.25">
      <c r="A69" s="244" t="s">
        <v>667</v>
      </c>
      <c r="B69" s="105">
        <v>0</v>
      </c>
      <c r="C69" s="1" t="e">
        <f>C23-B23</f>
        <v>#REF!</v>
      </c>
      <c r="D69" s="1" t="e">
        <f t="shared" ref="D69:AK69" si="2">D23-C23</f>
        <v>#REF!</v>
      </c>
      <c r="E69" s="1" t="e">
        <f t="shared" si="2"/>
        <v>#REF!</v>
      </c>
      <c r="F69" s="1" t="e">
        <f t="shared" si="2"/>
        <v>#REF!</v>
      </c>
      <c r="G69" s="1" t="e">
        <f t="shared" si="2"/>
        <v>#REF!</v>
      </c>
      <c r="H69" s="1" t="e">
        <f t="shared" si="2"/>
        <v>#REF!</v>
      </c>
      <c r="I69" s="1" t="e">
        <f t="shared" si="2"/>
        <v>#REF!</v>
      </c>
      <c r="J69" s="1" t="e">
        <f t="shared" si="2"/>
        <v>#REF!</v>
      </c>
      <c r="K69" s="1" t="e">
        <f t="shared" si="2"/>
        <v>#REF!</v>
      </c>
      <c r="L69" s="1" t="e">
        <f t="shared" si="2"/>
        <v>#REF!</v>
      </c>
      <c r="M69" s="1" t="e">
        <f t="shared" si="2"/>
        <v>#REF!</v>
      </c>
      <c r="N69" s="1" t="e">
        <f t="shared" si="2"/>
        <v>#REF!</v>
      </c>
      <c r="O69" s="1" t="e">
        <f t="shared" si="2"/>
        <v>#REF!</v>
      </c>
      <c r="P69" s="1" t="e">
        <f t="shared" si="2"/>
        <v>#REF!</v>
      </c>
      <c r="Q69" s="1" t="e">
        <f t="shared" si="2"/>
        <v>#REF!</v>
      </c>
      <c r="R69" s="1" t="e">
        <f t="shared" si="2"/>
        <v>#REF!</v>
      </c>
      <c r="S69" s="1" t="e">
        <f t="shared" si="2"/>
        <v>#REF!</v>
      </c>
      <c r="T69" s="1" t="e">
        <f t="shared" si="2"/>
        <v>#REF!</v>
      </c>
      <c r="U69" s="1" t="e">
        <f t="shared" si="2"/>
        <v>#REF!</v>
      </c>
      <c r="V69" s="1" t="e">
        <f t="shared" si="2"/>
        <v>#REF!</v>
      </c>
      <c r="W69" s="1" t="e">
        <f t="shared" si="2"/>
        <v>#REF!</v>
      </c>
      <c r="X69" s="1" t="e">
        <f t="shared" si="2"/>
        <v>#REF!</v>
      </c>
      <c r="Y69" s="1" t="e">
        <f t="shared" si="2"/>
        <v>#REF!</v>
      </c>
      <c r="Z69" s="1" t="e">
        <f t="shared" si="2"/>
        <v>#REF!</v>
      </c>
      <c r="AA69" s="1" t="e">
        <f t="shared" si="2"/>
        <v>#REF!</v>
      </c>
      <c r="AB69" s="1" t="e">
        <f t="shared" si="2"/>
        <v>#REF!</v>
      </c>
      <c r="AC69" s="1" t="e">
        <f t="shared" si="2"/>
        <v>#REF!</v>
      </c>
      <c r="AD69" s="1" t="e">
        <f t="shared" si="2"/>
        <v>#REF!</v>
      </c>
      <c r="AE69" s="1" t="e">
        <f t="shared" si="2"/>
        <v>#REF!</v>
      </c>
      <c r="AF69" s="1" t="e">
        <f t="shared" si="2"/>
        <v>#REF!</v>
      </c>
      <c r="AG69" s="1" t="e">
        <f t="shared" si="2"/>
        <v>#REF!</v>
      </c>
      <c r="AH69" s="1" t="e">
        <f t="shared" si="2"/>
        <v>#REF!</v>
      </c>
      <c r="AI69" s="1" t="e">
        <f t="shared" si="2"/>
        <v>#REF!</v>
      </c>
      <c r="AJ69" s="1" t="e">
        <f t="shared" si="2"/>
        <v>#REF!</v>
      </c>
      <c r="AK69" s="1" t="e">
        <f t="shared" si="2"/>
        <v>#REF!</v>
      </c>
    </row>
    <row r="70" spans="1:37" ht="15" x14ac:dyDescent="0.25">
      <c r="A70" s="244" t="s">
        <v>668</v>
      </c>
      <c r="B70" s="105">
        <v>0</v>
      </c>
      <c r="C70" s="1" t="e">
        <f>C35-B35</f>
        <v>#REF!</v>
      </c>
      <c r="D70" s="1" t="e">
        <f t="shared" ref="D70:AK70" si="3">D35-C35</f>
        <v>#REF!</v>
      </c>
      <c r="E70" s="1" t="e">
        <f t="shared" si="3"/>
        <v>#REF!</v>
      </c>
      <c r="F70" s="1" t="e">
        <f t="shared" si="3"/>
        <v>#REF!</v>
      </c>
      <c r="G70" s="1" t="e">
        <f t="shared" si="3"/>
        <v>#REF!</v>
      </c>
      <c r="H70" s="1" t="e">
        <f t="shared" si="3"/>
        <v>#REF!</v>
      </c>
      <c r="I70" s="1" t="e">
        <f t="shared" si="3"/>
        <v>#REF!</v>
      </c>
      <c r="J70" s="1" t="e">
        <f t="shared" si="3"/>
        <v>#REF!</v>
      </c>
      <c r="K70" s="1" t="e">
        <f t="shared" si="3"/>
        <v>#REF!</v>
      </c>
      <c r="L70" s="1" t="e">
        <f t="shared" si="3"/>
        <v>#REF!</v>
      </c>
      <c r="M70" s="1" t="e">
        <f t="shared" si="3"/>
        <v>#REF!</v>
      </c>
      <c r="N70" s="1" t="e">
        <f t="shared" si="3"/>
        <v>#REF!</v>
      </c>
      <c r="O70" s="1" t="e">
        <f t="shared" si="3"/>
        <v>#REF!</v>
      </c>
      <c r="P70" s="1" t="e">
        <f t="shared" si="3"/>
        <v>#REF!</v>
      </c>
      <c r="Q70" s="1" t="e">
        <f t="shared" si="3"/>
        <v>#REF!</v>
      </c>
      <c r="R70" s="1" t="e">
        <f t="shared" si="3"/>
        <v>#REF!</v>
      </c>
      <c r="S70" s="1" t="e">
        <f t="shared" si="3"/>
        <v>#REF!</v>
      </c>
      <c r="T70" s="1" t="e">
        <f t="shared" si="3"/>
        <v>#REF!</v>
      </c>
      <c r="U70" s="1" t="e">
        <f t="shared" si="3"/>
        <v>#REF!</v>
      </c>
      <c r="V70" s="1" t="e">
        <f t="shared" si="3"/>
        <v>#REF!</v>
      </c>
      <c r="W70" s="1" t="e">
        <f t="shared" si="3"/>
        <v>#REF!</v>
      </c>
      <c r="X70" s="1" t="e">
        <f t="shared" si="3"/>
        <v>#REF!</v>
      </c>
      <c r="Y70" s="1" t="e">
        <f t="shared" si="3"/>
        <v>#REF!</v>
      </c>
      <c r="Z70" s="1" t="e">
        <f t="shared" si="3"/>
        <v>#REF!</v>
      </c>
      <c r="AA70" s="1" t="e">
        <f t="shared" si="3"/>
        <v>#REF!</v>
      </c>
      <c r="AB70" s="1" t="e">
        <f t="shared" si="3"/>
        <v>#REF!</v>
      </c>
      <c r="AC70" s="1" t="e">
        <f t="shared" si="3"/>
        <v>#REF!</v>
      </c>
      <c r="AD70" s="1" t="e">
        <f t="shared" si="3"/>
        <v>#REF!</v>
      </c>
      <c r="AE70" s="1" t="e">
        <f t="shared" si="3"/>
        <v>#REF!</v>
      </c>
      <c r="AF70" s="1" t="e">
        <f t="shared" si="3"/>
        <v>#REF!</v>
      </c>
      <c r="AG70" s="1" t="e">
        <f t="shared" si="3"/>
        <v>#REF!</v>
      </c>
      <c r="AH70" s="1" t="e">
        <f t="shared" si="3"/>
        <v>#REF!</v>
      </c>
      <c r="AI70" s="1" t="e">
        <f t="shared" si="3"/>
        <v>#REF!</v>
      </c>
      <c r="AJ70" s="1" t="e">
        <f t="shared" si="3"/>
        <v>#REF!</v>
      </c>
      <c r="AK70" s="1" t="e">
        <f t="shared" si="3"/>
        <v>#REF!</v>
      </c>
    </row>
    <row r="71" spans="1:37" ht="15" x14ac:dyDescent="0.25">
      <c r="A71" s="244" t="s">
        <v>659</v>
      </c>
      <c r="B71" s="105">
        <v>0</v>
      </c>
      <c r="C71" s="1" t="e">
        <f>C47-B47</f>
        <v>#REF!</v>
      </c>
      <c r="D71" s="1" t="e">
        <f t="shared" ref="D71:AK71" si="4">D47-C47</f>
        <v>#REF!</v>
      </c>
      <c r="E71" s="1" t="e">
        <f t="shared" si="4"/>
        <v>#REF!</v>
      </c>
      <c r="F71" s="1" t="e">
        <f t="shared" si="4"/>
        <v>#REF!</v>
      </c>
      <c r="G71" s="1" t="e">
        <f t="shared" si="4"/>
        <v>#REF!</v>
      </c>
      <c r="H71" s="1" t="e">
        <f t="shared" si="4"/>
        <v>#REF!</v>
      </c>
      <c r="I71" s="1" t="e">
        <f t="shared" si="4"/>
        <v>#REF!</v>
      </c>
      <c r="J71" s="1" t="e">
        <f t="shared" si="4"/>
        <v>#REF!</v>
      </c>
      <c r="K71" s="1" t="e">
        <f t="shared" si="4"/>
        <v>#REF!</v>
      </c>
      <c r="L71" s="1" t="e">
        <f t="shared" si="4"/>
        <v>#REF!</v>
      </c>
      <c r="M71" s="1" t="e">
        <f t="shared" si="4"/>
        <v>#REF!</v>
      </c>
      <c r="N71" s="1" t="e">
        <f t="shared" si="4"/>
        <v>#REF!</v>
      </c>
      <c r="O71" s="1" t="e">
        <f t="shared" si="4"/>
        <v>#REF!</v>
      </c>
      <c r="P71" s="1" t="e">
        <f t="shared" si="4"/>
        <v>#REF!</v>
      </c>
      <c r="Q71" s="1" t="e">
        <f t="shared" si="4"/>
        <v>#REF!</v>
      </c>
      <c r="R71" s="1" t="e">
        <f t="shared" si="4"/>
        <v>#REF!</v>
      </c>
      <c r="S71" s="1" t="e">
        <f t="shared" si="4"/>
        <v>#REF!</v>
      </c>
      <c r="T71" s="1" t="e">
        <f t="shared" si="4"/>
        <v>#REF!</v>
      </c>
      <c r="U71" s="1" t="e">
        <f t="shared" si="4"/>
        <v>#REF!</v>
      </c>
      <c r="V71" s="1" t="e">
        <f t="shared" si="4"/>
        <v>#REF!</v>
      </c>
      <c r="W71" s="1" t="e">
        <f t="shared" si="4"/>
        <v>#REF!</v>
      </c>
      <c r="X71" s="1" t="e">
        <f t="shared" si="4"/>
        <v>#REF!</v>
      </c>
      <c r="Y71" s="1" t="e">
        <f t="shared" si="4"/>
        <v>#REF!</v>
      </c>
      <c r="Z71" s="1" t="e">
        <f t="shared" si="4"/>
        <v>#REF!</v>
      </c>
      <c r="AA71" s="1" t="e">
        <f t="shared" si="4"/>
        <v>#REF!</v>
      </c>
      <c r="AB71" s="1" t="e">
        <f t="shared" si="4"/>
        <v>#REF!</v>
      </c>
      <c r="AC71" s="1" t="e">
        <f t="shared" si="4"/>
        <v>#REF!</v>
      </c>
      <c r="AD71" s="1" t="e">
        <f t="shared" si="4"/>
        <v>#REF!</v>
      </c>
      <c r="AE71" s="1" t="e">
        <f t="shared" si="4"/>
        <v>#REF!</v>
      </c>
      <c r="AF71" s="1" t="e">
        <f t="shared" si="4"/>
        <v>#REF!</v>
      </c>
      <c r="AG71" s="1" t="e">
        <f t="shared" si="4"/>
        <v>#REF!</v>
      </c>
      <c r="AH71" s="1" t="e">
        <f t="shared" si="4"/>
        <v>#REF!</v>
      </c>
      <c r="AI71" s="1" t="e">
        <f t="shared" si="4"/>
        <v>#REF!</v>
      </c>
      <c r="AJ71" s="1" t="e">
        <f t="shared" si="4"/>
        <v>#REF!</v>
      </c>
      <c r="AK71" s="1" t="e">
        <f t="shared" si="4"/>
        <v>#REF!</v>
      </c>
    </row>
    <row r="72" spans="1:37" ht="15" x14ac:dyDescent="0.25">
      <c r="A72" s="27" t="s">
        <v>9</v>
      </c>
      <c r="B72" s="28">
        <v>0</v>
      </c>
      <c r="C72" s="28" t="e">
        <f>C49-B49</f>
        <v>#REF!</v>
      </c>
      <c r="D72" s="28" t="e">
        <f t="shared" ref="D72:AK72" si="5">D49-C49</f>
        <v>#REF!</v>
      </c>
      <c r="E72" s="28" t="e">
        <f t="shared" si="5"/>
        <v>#REF!</v>
      </c>
      <c r="F72" s="28" t="e">
        <f t="shared" si="5"/>
        <v>#REF!</v>
      </c>
      <c r="G72" s="28" t="e">
        <f t="shared" si="5"/>
        <v>#REF!</v>
      </c>
      <c r="H72" s="28" t="e">
        <f t="shared" si="5"/>
        <v>#REF!</v>
      </c>
      <c r="I72" s="28" t="e">
        <f t="shared" si="5"/>
        <v>#REF!</v>
      </c>
      <c r="J72" s="28" t="e">
        <f t="shared" si="5"/>
        <v>#REF!</v>
      </c>
      <c r="K72" s="28" t="e">
        <f t="shared" si="5"/>
        <v>#REF!</v>
      </c>
      <c r="L72" s="28" t="e">
        <f t="shared" si="5"/>
        <v>#REF!</v>
      </c>
      <c r="M72" s="28" t="e">
        <f t="shared" si="5"/>
        <v>#REF!</v>
      </c>
      <c r="N72" s="28" t="e">
        <f t="shared" si="5"/>
        <v>#REF!</v>
      </c>
      <c r="O72" s="28" t="e">
        <f t="shared" si="5"/>
        <v>#REF!</v>
      </c>
      <c r="P72" s="28" t="e">
        <f t="shared" si="5"/>
        <v>#REF!</v>
      </c>
      <c r="Q72" s="28" t="e">
        <f t="shared" si="5"/>
        <v>#REF!</v>
      </c>
      <c r="R72" s="28" t="e">
        <f t="shared" si="5"/>
        <v>#REF!</v>
      </c>
      <c r="S72" s="28" t="e">
        <f t="shared" si="5"/>
        <v>#REF!</v>
      </c>
      <c r="T72" s="28" t="e">
        <f t="shared" si="5"/>
        <v>#REF!</v>
      </c>
      <c r="U72" s="28" t="e">
        <f t="shared" si="5"/>
        <v>#REF!</v>
      </c>
      <c r="V72" s="28" t="e">
        <f t="shared" si="5"/>
        <v>#REF!</v>
      </c>
      <c r="W72" s="28" t="e">
        <f t="shared" si="5"/>
        <v>#REF!</v>
      </c>
      <c r="X72" s="28" t="e">
        <f t="shared" si="5"/>
        <v>#REF!</v>
      </c>
      <c r="Y72" s="28" t="e">
        <f t="shared" si="5"/>
        <v>#REF!</v>
      </c>
      <c r="Z72" s="28" t="e">
        <f t="shared" si="5"/>
        <v>#REF!</v>
      </c>
      <c r="AA72" s="28" t="e">
        <f t="shared" si="5"/>
        <v>#REF!</v>
      </c>
      <c r="AB72" s="28" t="e">
        <f t="shared" si="5"/>
        <v>#REF!</v>
      </c>
      <c r="AC72" s="28" t="e">
        <f t="shared" si="5"/>
        <v>#REF!</v>
      </c>
      <c r="AD72" s="28" t="e">
        <f t="shared" si="5"/>
        <v>#REF!</v>
      </c>
      <c r="AE72" s="28" t="e">
        <f t="shared" si="5"/>
        <v>#REF!</v>
      </c>
      <c r="AF72" s="28" t="e">
        <f t="shared" si="5"/>
        <v>#REF!</v>
      </c>
      <c r="AG72" s="28" t="e">
        <f t="shared" si="5"/>
        <v>#REF!</v>
      </c>
      <c r="AH72" s="28" t="e">
        <f t="shared" si="5"/>
        <v>#REF!</v>
      </c>
      <c r="AI72" s="28" t="e">
        <f t="shared" si="5"/>
        <v>#REF!</v>
      </c>
      <c r="AJ72" s="28" t="e">
        <f t="shared" si="5"/>
        <v>#REF!</v>
      </c>
      <c r="AK72" s="28" t="e">
        <f t="shared" si="5"/>
        <v>#REF!</v>
      </c>
    </row>
    <row r="74" spans="1:37" ht="15" x14ac:dyDescent="0.25">
      <c r="A74" s="12" t="s">
        <v>689</v>
      </c>
      <c r="B74" s="13" t="s">
        <v>671</v>
      </c>
    </row>
    <row r="75" spans="1:37" x14ac:dyDescent="0.2">
      <c r="A75" s="105" t="s">
        <v>657</v>
      </c>
      <c r="B75" s="275">
        <f>B60/(1+Planel_BD_constantes!$B$3)^3</f>
        <v>71227.701043486391</v>
      </c>
      <c r="E75" s="259"/>
    </row>
    <row r="76" spans="1:37" x14ac:dyDescent="0.2">
      <c r="A76" s="105" t="s">
        <v>667</v>
      </c>
      <c r="B76" s="275">
        <f>B61/(1+Planel_BD_constantes!$B$3)^3</f>
        <v>16600.171596940549</v>
      </c>
      <c r="E76" s="259"/>
    </row>
    <row r="77" spans="1:37" x14ac:dyDescent="0.2">
      <c r="A77" s="105" t="s">
        <v>668</v>
      </c>
      <c r="B77" s="275">
        <f>B62/(1+Planel_BD_constantes!$B$3)^3</f>
        <v>7352.2597903626292</v>
      </c>
      <c r="E77" s="259"/>
    </row>
    <row r="78" spans="1:37" x14ac:dyDescent="0.2">
      <c r="A78" s="105" t="s">
        <v>659</v>
      </c>
      <c r="B78" s="275">
        <f>B63/(1+Planel_BD_constantes!$B$3)^3</f>
        <v>4665.6090021793907</v>
      </c>
      <c r="E78" s="259"/>
    </row>
    <row r="79" spans="1:37" ht="15" x14ac:dyDescent="0.25">
      <c r="A79" s="27" t="s">
        <v>9</v>
      </c>
      <c r="B79" s="28">
        <f>SUM(B75:B78)</f>
        <v>99845.741432968964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2544C57C66AA854F91CA5F2D0E0BE618" ma:contentTypeVersion="0" ma:contentTypeDescription="Crie um novo documento." ma:contentTypeScope="" ma:versionID="92827afcf8b5f038669e7b24e6361717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b24319475835c1d8a4ec49180d724421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75F12772-5D88-4610-9433-57C035257816}"/>
</file>

<file path=customXml/itemProps2.xml><?xml version="1.0" encoding="utf-8"?>
<ds:datastoreItem xmlns:ds="http://schemas.openxmlformats.org/officeDocument/2006/customXml" ds:itemID="{54876BD9-6C43-4F15-BD01-A1C95E425A72}"/>
</file>

<file path=customXml/itemProps3.xml><?xml version="1.0" encoding="utf-8"?>
<ds:datastoreItem xmlns:ds="http://schemas.openxmlformats.org/officeDocument/2006/customXml" ds:itemID="{9EC92711-F4F4-4D98-9C62-6714D74984F7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33</vt:i4>
      </vt:variant>
      <vt:variant>
        <vt:lpstr>Intervalos nomeados</vt:lpstr>
      </vt:variant>
      <vt:variant>
        <vt:i4>1</vt:i4>
      </vt:variant>
    </vt:vector>
  </HeadingPairs>
  <TitlesOfParts>
    <vt:vector size="34" baseType="lpstr">
      <vt:lpstr>ResumoDécadas</vt:lpstr>
      <vt:lpstr>ResumoDécadas_comGD</vt:lpstr>
      <vt:lpstr>Planel_Pot_Resultado</vt:lpstr>
      <vt:lpstr>PLANEL_Pot_anual</vt:lpstr>
      <vt:lpstr>Resumo Gás Natural</vt:lpstr>
      <vt:lpstr>PLANEL_Pot_Trim</vt:lpstr>
      <vt:lpstr>PLANEL_GerMed_Resultado</vt:lpstr>
      <vt:lpstr>Planel_GerMed_Anual</vt:lpstr>
      <vt:lpstr>Resultado_CMO_CME</vt:lpstr>
      <vt:lpstr>PLANEL_GerMED_Trim_Resultado</vt:lpstr>
      <vt:lpstr>PLANEL_GerMed_Trim</vt:lpstr>
      <vt:lpstr>PLANEL_GerCrit_Resultado</vt:lpstr>
      <vt:lpstr>PLANEL_GerCrit_Anual</vt:lpstr>
      <vt:lpstr>Ponta - 4 trim - cat</vt:lpstr>
      <vt:lpstr>PLANEL_BalPonta_Resultado</vt:lpstr>
      <vt:lpstr>PLANEL_BalPonta_Anual</vt:lpstr>
      <vt:lpstr>PLANEL_GerCrit_Trim_Resultado</vt:lpstr>
      <vt:lpstr>PLANEL_GerCrit_Trim</vt:lpstr>
      <vt:lpstr>PLANEL_GerPT_Trim_Resultado</vt:lpstr>
      <vt:lpstr>PLANEL_GerPT_Trim</vt:lpstr>
      <vt:lpstr>Planel_BD_constantes</vt:lpstr>
      <vt:lpstr>Planel_ConsumoGN_Resultado</vt:lpstr>
      <vt:lpstr>Planel_CO2_total_Teto</vt:lpstr>
      <vt:lpstr>Planel_CO2_total_Resultado</vt:lpstr>
      <vt:lpstr>Planel_CO2_total_Anual</vt:lpstr>
      <vt:lpstr>ResumoInterc</vt:lpstr>
      <vt:lpstr>output_interc_projetos</vt:lpstr>
      <vt:lpstr>Planel_ConsumoMed_Combustível</vt:lpstr>
      <vt:lpstr>Planel_ConsumoCrit_Combustível</vt:lpstr>
      <vt:lpstr>output_Status</vt:lpstr>
      <vt:lpstr>GerNaoDesp</vt:lpstr>
      <vt:lpstr>Sup_GD_PotInst</vt:lpstr>
      <vt:lpstr>Sup_GD_PotInst_Anual</vt:lpstr>
      <vt:lpstr>Parametros_escalares</vt:lpstr>
    </vt:vector>
  </TitlesOfParts>
  <Company>Empresa de Pesquisa Energética - EPE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Renata.Silva</dc:creator>
  <cp:lastModifiedBy>Luciano Basto Oliveira</cp:lastModifiedBy>
  <dcterms:created xsi:type="dcterms:W3CDTF">2018-07-06T12:40:20Z</dcterms:created>
  <dcterms:modified xsi:type="dcterms:W3CDTF">2020-05-18T21:58:00Z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0x0101002544C57C66AA854F91CA5F2D0E0BE618</vt:lpwstr>
  </property>
</Properties>
</file>